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C:\工程管理AIプロジェクト\----AI-------1\code\"/>
    </mc:Choice>
  </mc:AlternateContent>
  <xr:revisionPtr revIDLastSave="0" documentId="8_{530B2270-4FCE-4CC1-A57A-9993CAD11B0E}" xr6:coauthVersionLast="47" xr6:coauthVersionMax="47" xr10:uidLastSave="{00000000-0000-0000-0000-000000000000}"/>
  <workbookProtection workbookAlgorithmName="SHA-512" workbookHashValue="kXzCSNIWIPpUkWBHQaFpMDpsXSTtn3XEUiLELi+Y5ar7iBcCCqSrAiVkCo0IERSgfLstT4+Sj08VIBNbFe/N4Q==" workbookSaltValue="zIbfjSS93oSv5/dyCAB77w==" workbookSpinCount="100000" lockStructure="1"/>
  <bookViews>
    <workbookView xWindow="1080" yWindow="1080" windowWidth="24510" windowHeight="9810" tabRatio="599" firstSheet="2" activeTab="2" xr2:uid="{00000000-000D-0000-FFFF-FFFF00000000}"/>
  </bookViews>
  <sheets>
    <sheet name="ｴﾗｰ対応" sheetId="131" r:id="rId1"/>
    <sheet name="共和ﾚｻﾞｰ検反出荷ｽｹｼﾞｭｰﾙ " sheetId="135" r:id="rId2"/>
    <sheet name="その他" sheetId="126" r:id="rId3"/>
    <sheet name="ｴﾝﾎﾞｽ" sheetId="123" r:id="rId4"/>
    <sheet name="検反" sheetId="124" r:id="rId5"/>
    <sheet name="SEC" sheetId="121" r:id="rId6"/>
    <sheet name="ｽﾘｯﾄ" sheetId="122" r:id="rId7"/>
    <sheet name="ＥＣ" sheetId="129" r:id="rId8"/>
    <sheet name="ｽﾗｲｽ" sheetId="125" r:id="rId9"/>
    <sheet name="Sheet1" sheetId="130" r:id="rId10"/>
    <sheet name="ｶﾚﾝﾀﾞｰ" sheetId="65" r:id="rId11"/>
    <sheet name="ﾏﾆｭｱﾙ" sheetId="1" r:id="rId12"/>
    <sheet name="受注ﾌｧｲﾙ検索" sheetId="113" r:id="rId13"/>
    <sheet name="生産管理板" sheetId="128" r:id="rId14"/>
  </sheets>
  <externalReferences>
    <externalReference r:id="rId15"/>
    <externalReference r:id="rId16"/>
    <externalReference r:id="rId17"/>
    <externalReference r:id="rId18"/>
    <externalReference r:id="rId19"/>
    <externalReference r:id="rId20"/>
    <externalReference r:id="rId21"/>
    <externalReference r:id="rId22"/>
  </externalReferences>
  <definedNames>
    <definedName name="_xlnm._FilterDatabase" localSheetId="7" hidden="1">ＥＣ!$A$9:$LK$52</definedName>
    <definedName name="_xlnm._FilterDatabase" localSheetId="5" hidden="1">SEC!$A$9:$LJ$84</definedName>
    <definedName name="_xlnm._FilterDatabase" localSheetId="3" hidden="1">ｴﾝﾎﾞｽ!$A$9:$LK$9</definedName>
    <definedName name="_xlnm._FilterDatabase" localSheetId="8" hidden="1">ｽﾗｲｽ!$A$9:$LK$61</definedName>
    <definedName name="_xlnm._FilterDatabase" localSheetId="6" hidden="1">ｽﾘｯﾄ!$A$9:$LK$67</definedName>
    <definedName name="_xlnm._FilterDatabase" localSheetId="2" hidden="1">その他!$A$9:$ACX$121</definedName>
    <definedName name="_xlnm._FilterDatabase" localSheetId="4" hidden="1">検反!$A$9:$LK$9</definedName>
    <definedName name="_xlnm._FilterDatabase" localSheetId="12" hidden="1">受注ﾌｧｲﾙ検索!$A$10:$AH$1015</definedName>
    <definedName name="_Key1" localSheetId="7" hidden="1">#REF!</definedName>
    <definedName name="_Key1" localSheetId="5" hidden="1">#REF!</definedName>
    <definedName name="_Key1" localSheetId="3" hidden="1">#REF!</definedName>
    <definedName name="_Key1" localSheetId="8" hidden="1">#REF!</definedName>
    <definedName name="_Key1" localSheetId="6" hidden="1">#REF!</definedName>
    <definedName name="_Key1" localSheetId="2" hidden="1">#REF!</definedName>
    <definedName name="_Key1" localSheetId="1" hidden="1">#REF!</definedName>
    <definedName name="_Key1" localSheetId="4" hidden="1">#REF!</definedName>
    <definedName name="_Key1" hidden="1">#REF!</definedName>
    <definedName name="_Key2" localSheetId="7" hidden="1">#REF!</definedName>
    <definedName name="_Key2" localSheetId="5" hidden="1">#REF!</definedName>
    <definedName name="_Key2" localSheetId="3" hidden="1">#REF!</definedName>
    <definedName name="_Key2" localSheetId="8" hidden="1">#REF!</definedName>
    <definedName name="_Key2" localSheetId="6" hidden="1">#REF!</definedName>
    <definedName name="_Key2" localSheetId="2" hidden="1">#REF!</definedName>
    <definedName name="_Key2" localSheetId="1" hidden="1">#REF!</definedName>
    <definedName name="_Key2" localSheetId="4" hidden="1">#REF!</definedName>
    <definedName name="_Key2" hidden="1">#REF!</definedName>
    <definedName name="_Order1" hidden="1">255</definedName>
    <definedName name="_Order2" hidden="1">255</definedName>
    <definedName name="_Sort" localSheetId="7" hidden="1">#REF!</definedName>
    <definedName name="_Sort" localSheetId="5" hidden="1">#REF!</definedName>
    <definedName name="_Sort" localSheetId="3" hidden="1">#REF!</definedName>
    <definedName name="_Sort" localSheetId="8" hidden="1">#REF!</definedName>
    <definedName name="_Sort" localSheetId="6" hidden="1">#REF!</definedName>
    <definedName name="_Sort" localSheetId="2" hidden="1">#REF!</definedName>
    <definedName name="_Sort" localSheetId="1" hidden="1">#REF!</definedName>
    <definedName name="_Sort" localSheetId="4" hidden="1">#REF!</definedName>
    <definedName name="_Sort" hidden="1">#REF!</definedName>
    <definedName name="_xlnm.Criteria" localSheetId="7">ＥＣ!$D$1:$D$2</definedName>
    <definedName name="_xlnm.Criteria" localSheetId="5">SEC!$A$6:$B$7</definedName>
    <definedName name="_xlnm.Criteria" localSheetId="3">ｴﾝﾎﾞｽ!$A$6:$B$7</definedName>
    <definedName name="_xlnm.Criteria" localSheetId="8">ｽﾗｲｽ!$A$6:$B$7</definedName>
    <definedName name="_xlnm.Criteria" localSheetId="6">ｽﾘｯﾄ!$A$6:$B$7</definedName>
    <definedName name="_xlnm.Criteria" localSheetId="2">その他!$A$6:$B$7</definedName>
    <definedName name="_xlnm.Criteria" localSheetId="4">検反!$A$6:$B$7</definedName>
    <definedName name="_xlnm.Criteria" localSheetId="12">受注ﾌｧｲﾙ検索!$A$1:$B$8</definedName>
    <definedName name="_xlnm.Extract" localSheetId="12">受注ﾌｧｲﾙ検索!$A$10:$AH$10</definedName>
    <definedName name="_xlnm.Print_Area" localSheetId="7">ＥＣ!$HU$4:$JI$50</definedName>
    <definedName name="_xlnm.Print_Area" localSheetId="1">'共和ﾚｻﾞｰ検反出荷ｽｹｼﾞｭｰﾙ '!$B$1:$BS$32</definedName>
    <definedName name="_xlnm.Print_Area" localSheetId="13">生産管理板!$A$1:$AO$38</definedName>
    <definedName name="Z_E734BEEF_BBCE_46CF_AF2D_CE2DBFC37717_.wvu.PrintArea" localSheetId="10" hidden="1">ｶﾚﾝﾀﾞｰ!$B$25:$L$54</definedName>
    <definedName name="備考" localSheetId="7" hidden="1">#REF!</definedName>
    <definedName name="備考" localSheetId="1" hidden="1">#REF!</definedName>
    <definedName name="備考" hidden="1">#REF!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7" i="125" l="1"/>
  <c r="C57" i="125"/>
  <c r="E57" i="125"/>
  <c r="F57" i="125"/>
  <c r="G57" i="125"/>
  <c r="H57" i="125"/>
  <c r="I57" i="125"/>
  <c r="J57" i="125"/>
  <c r="Q57" i="125" s="1"/>
  <c r="K57" i="125"/>
  <c r="L57" i="125"/>
  <c r="M57" i="125"/>
  <c r="N57" i="125"/>
  <c r="O57" i="125"/>
  <c r="P57" i="125"/>
  <c r="R57" i="125"/>
  <c r="S57" i="125"/>
  <c r="T57" i="125"/>
  <c r="W57" i="125"/>
  <c r="AY57" i="125" s="1"/>
  <c r="X57" i="125"/>
  <c r="Y57" i="125"/>
  <c r="BD57" i="125" s="1"/>
  <c r="AA57" i="125"/>
  <c r="AB57" i="125"/>
  <c r="AD57" i="125"/>
  <c r="AF57" i="125"/>
  <c r="AG57" i="125"/>
  <c r="AH57" i="125"/>
  <c r="AI57" i="125"/>
  <c r="AJ57" i="125"/>
  <c r="AK57" i="125"/>
  <c r="DO57" i="125"/>
  <c r="EW57" i="125"/>
  <c r="FB57" i="125"/>
  <c r="FL57" i="125"/>
  <c r="GY57" i="125"/>
  <c r="HA57" i="125"/>
  <c r="HN57" i="125"/>
  <c r="IL57" i="125"/>
  <c r="JF57" i="125"/>
  <c r="KZ57" i="125"/>
  <c r="LE57" i="125"/>
  <c r="LH57" i="125"/>
  <c r="B100" i="126"/>
  <c r="C100" i="126"/>
  <c r="E100" i="126"/>
  <c r="F100" i="126"/>
  <c r="G100" i="126"/>
  <c r="H100" i="126"/>
  <c r="I100" i="126"/>
  <c r="J100" i="126"/>
  <c r="K100" i="126"/>
  <c r="L100" i="126"/>
  <c r="M100" i="126"/>
  <c r="N100" i="126"/>
  <c r="O100" i="126"/>
  <c r="Q100" i="126" s="1"/>
  <c r="P100" i="126"/>
  <c r="R100" i="126"/>
  <c r="S100" i="126"/>
  <c r="T100" i="126"/>
  <c r="W100" i="126"/>
  <c r="BK100" i="126" s="1"/>
  <c r="X100" i="126"/>
  <c r="Y100" i="126"/>
  <c r="CB100" i="126" s="1"/>
  <c r="AA100" i="126"/>
  <c r="AB100" i="126"/>
  <c r="AD100" i="126"/>
  <c r="AF100" i="126"/>
  <c r="AG100" i="126"/>
  <c r="AH100" i="126"/>
  <c r="AI100" i="126"/>
  <c r="AJ100" i="126"/>
  <c r="AK100" i="126"/>
  <c r="B101" i="126"/>
  <c r="C101" i="126"/>
  <c r="E101" i="126"/>
  <c r="F101" i="126"/>
  <c r="G101" i="126"/>
  <c r="H101" i="126"/>
  <c r="I101" i="126"/>
  <c r="J101" i="126"/>
  <c r="K101" i="126"/>
  <c r="L101" i="126"/>
  <c r="M101" i="126"/>
  <c r="N101" i="126"/>
  <c r="O101" i="126"/>
  <c r="Q101" i="126" s="1"/>
  <c r="P101" i="126"/>
  <c r="R101" i="126"/>
  <c r="S101" i="126"/>
  <c r="T101" i="126"/>
  <c r="W101" i="126"/>
  <c r="BE101" i="126" s="1"/>
  <c r="X101" i="126"/>
  <c r="Y101" i="126"/>
  <c r="GO101" i="126" s="1"/>
  <c r="AA101" i="126"/>
  <c r="AB101" i="126"/>
  <c r="AD101" i="126"/>
  <c r="AF101" i="126"/>
  <c r="AG101" i="126"/>
  <c r="AH101" i="126"/>
  <c r="AI101" i="126"/>
  <c r="AJ101" i="126"/>
  <c r="AK101" i="126"/>
  <c r="B102" i="126"/>
  <c r="C102" i="126"/>
  <c r="E102" i="126"/>
  <c r="F102" i="126"/>
  <c r="G102" i="126"/>
  <c r="H102" i="126"/>
  <c r="I102" i="126"/>
  <c r="J102" i="126"/>
  <c r="K102" i="126"/>
  <c r="L102" i="126"/>
  <c r="M102" i="126"/>
  <c r="N102" i="126"/>
  <c r="O102" i="126"/>
  <c r="Q102" i="126" s="1"/>
  <c r="P102" i="126"/>
  <c r="R102" i="126"/>
  <c r="S102" i="126"/>
  <c r="T102" i="126"/>
  <c r="W102" i="126"/>
  <c r="BB102" i="126" s="1"/>
  <c r="X102" i="126"/>
  <c r="Y102" i="126"/>
  <c r="BJ102" i="126" s="1"/>
  <c r="AA102" i="126"/>
  <c r="AB102" i="126"/>
  <c r="AD102" i="126"/>
  <c r="AF102" i="126"/>
  <c r="AG102" i="126"/>
  <c r="AH102" i="126"/>
  <c r="AI102" i="126"/>
  <c r="AJ102" i="126"/>
  <c r="AK102" i="126"/>
  <c r="HQ57" i="125" l="1"/>
  <c r="DJ57" i="125"/>
  <c r="CX57" i="125"/>
  <c r="LF57" i="125"/>
  <c r="BN57" i="125"/>
  <c r="BM57" i="125"/>
  <c r="LC57" i="125"/>
  <c r="GV57" i="125"/>
  <c r="BK57" i="125"/>
  <c r="BH57" i="125"/>
  <c r="KN57" i="125"/>
  <c r="AV57" i="125"/>
  <c r="JP57" i="125"/>
  <c r="EZ57" i="125"/>
  <c r="JD57" i="125"/>
  <c r="ET57" i="125"/>
  <c r="JA57" i="125"/>
  <c r="DM57" i="125"/>
  <c r="IN57" i="125"/>
  <c r="KK57" i="125"/>
  <c r="IK57" i="125"/>
  <c r="GJ57" i="125"/>
  <c r="EJ57" i="125"/>
  <c r="CU57" i="125"/>
  <c r="AS57" i="125"/>
  <c r="KH57" i="125"/>
  <c r="II57" i="125"/>
  <c r="GI57" i="125"/>
  <c r="EH57" i="125"/>
  <c r="CR57" i="125"/>
  <c r="JX57" i="125"/>
  <c r="IF57" i="125"/>
  <c r="GG57" i="125"/>
  <c r="EG57" i="125"/>
  <c r="CF57" i="125"/>
  <c r="EY57" i="125"/>
  <c r="CZ57" i="125"/>
  <c r="AX57" i="125"/>
  <c r="GL57" i="125"/>
  <c r="CW57" i="125"/>
  <c r="JV57" i="125"/>
  <c r="HV57" i="125"/>
  <c r="GD57" i="125"/>
  <c r="EE57" i="125"/>
  <c r="CC57" i="125"/>
  <c r="JU57" i="125"/>
  <c r="HT57" i="125"/>
  <c r="FT57" i="125"/>
  <c r="EB57" i="125"/>
  <c r="BZ57" i="125"/>
  <c r="JS57" i="125"/>
  <c r="HS57" i="125"/>
  <c r="FR57" i="125"/>
  <c r="DP57" i="125"/>
  <c r="BP57" i="125"/>
  <c r="KP57" i="125"/>
  <c r="JC57" i="125"/>
  <c r="CH57" i="125"/>
  <c r="AU57" i="125"/>
  <c r="HD57" i="125"/>
  <c r="FQ57" i="125"/>
  <c r="KM57" i="125"/>
  <c r="IX57" i="125"/>
  <c r="HB57" i="125"/>
  <c r="FO57" i="125"/>
  <c r="DR57" i="125"/>
  <c r="CE57" i="125"/>
  <c r="LB57" i="125"/>
  <c r="KJ57" i="125"/>
  <c r="JR57" i="125"/>
  <c r="IZ57" i="125"/>
  <c r="IH57" i="125"/>
  <c r="HP57" i="125"/>
  <c r="GX57" i="125"/>
  <c r="GF57" i="125"/>
  <c r="FN57" i="125"/>
  <c r="EV57" i="125"/>
  <c r="ED57" i="125"/>
  <c r="DL57" i="125"/>
  <c r="CT57" i="125"/>
  <c r="CB57" i="125"/>
  <c r="BJ57" i="125"/>
  <c r="KY57" i="125"/>
  <c r="KG57" i="125"/>
  <c r="IW57" i="125"/>
  <c r="IE57" i="125"/>
  <c r="HM57" i="125"/>
  <c r="GU57" i="125"/>
  <c r="GC57" i="125"/>
  <c r="FK57" i="125"/>
  <c r="ES57" i="125"/>
  <c r="EA57" i="125"/>
  <c r="DI57" i="125"/>
  <c r="CQ57" i="125"/>
  <c r="BY57" i="125"/>
  <c r="BG57" i="125"/>
  <c r="KV57" i="125"/>
  <c r="KD57" i="125"/>
  <c r="IT57" i="125"/>
  <c r="IB57" i="125"/>
  <c r="HJ57" i="125"/>
  <c r="FZ57" i="125"/>
  <c r="EP57" i="125"/>
  <c r="DF57" i="125"/>
  <c r="KT57" i="125"/>
  <c r="KB57" i="125"/>
  <c r="JJ57" i="125"/>
  <c r="IR57" i="125"/>
  <c r="HZ57" i="125"/>
  <c r="HH57" i="125"/>
  <c r="GP57" i="125"/>
  <c r="FX57" i="125"/>
  <c r="FF57" i="125"/>
  <c r="EN57" i="125"/>
  <c r="DV57" i="125"/>
  <c r="DD57" i="125"/>
  <c r="CL57" i="125"/>
  <c r="BT57" i="125"/>
  <c r="BB57" i="125"/>
  <c r="LK57" i="125"/>
  <c r="KS57" i="125"/>
  <c r="KA57" i="125"/>
  <c r="JI57" i="125"/>
  <c r="IQ57" i="125"/>
  <c r="HY57" i="125"/>
  <c r="HG57" i="125"/>
  <c r="GO57" i="125"/>
  <c r="FW57" i="125"/>
  <c r="FE57" i="125"/>
  <c r="EM57" i="125"/>
  <c r="DU57" i="125"/>
  <c r="DC57" i="125"/>
  <c r="CK57" i="125"/>
  <c r="BS57" i="125"/>
  <c r="BA57" i="125"/>
  <c r="JO57" i="125"/>
  <c r="KW57" i="125"/>
  <c r="KE57" i="125"/>
  <c r="JM57" i="125"/>
  <c r="IU57" i="125"/>
  <c r="IC57" i="125"/>
  <c r="HK57" i="125"/>
  <c r="GS57" i="125"/>
  <c r="GA57" i="125"/>
  <c r="FI57" i="125"/>
  <c r="EQ57" i="125"/>
  <c r="DY57" i="125"/>
  <c r="DG57" i="125"/>
  <c r="CO57" i="125"/>
  <c r="BW57" i="125"/>
  <c r="BE57" i="125"/>
  <c r="JL57" i="125"/>
  <c r="GR57" i="125"/>
  <c r="FH57" i="125"/>
  <c r="DX57" i="125"/>
  <c r="CN57" i="125"/>
  <c r="BV57" i="125"/>
  <c r="LI57" i="125"/>
  <c r="KQ57" i="125"/>
  <c r="JY57" i="125"/>
  <c r="JG57" i="125"/>
  <c r="IO57" i="125"/>
  <c r="HW57" i="125"/>
  <c r="HE57" i="125"/>
  <c r="GM57" i="125"/>
  <c r="FU57" i="125"/>
  <c r="FC57" i="125"/>
  <c r="EK57" i="125"/>
  <c r="DS57" i="125"/>
  <c r="DA57" i="125"/>
  <c r="CI57" i="125"/>
  <c r="BQ57" i="125"/>
  <c r="FR100" i="126"/>
  <c r="II102" i="126"/>
  <c r="IK102" i="126"/>
  <c r="AS102" i="126"/>
  <c r="BB101" i="126"/>
  <c r="DJ100" i="126"/>
  <c r="HA102" i="126"/>
  <c r="BW101" i="126"/>
  <c r="ES102" i="126"/>
  <c r="DL100" i="126"/>
  <c r="CX100" i="126"/>
  <c r="BZ100" i="126"/>
  <c r="BH100" i="126"/>
  <c r="AV100" i="126"/>
  <c r="AS100" i="126"/>
  <c r="EQ102" i="126"/>
  <c r="AV102" i="126"/>
  <c r="AS101" i="126"/>
  <c r="BP102" i="126"/>
  <c r="EP102" i="126"/>
  <c r="CN102" i="126"/>
  <c r="BA102" i="126"/>
  <c r="KA102" i="126"/>
  <c r="HT102" i="126"/>
  <c r="LK102" i="126"/>
  <c r="KB102" i="126"/>
  <c r="GS102" i="126"/>
  <c r="LC100" i="126"/>
  <c r="JY102" i="126"/>
  <c r="FF102" i="126"/>
  <c r="GY101" i="126"/>
  <c r="JV100" i="126"/>
  <c r="IF102" i="126"/>
  <c r="HV102" i="126"/>
  <c r="EN102" i="126"/>
  <c r="DG102" i="126"/>
  <c r="KQ102" i="126"/>
  <c r="GY102" i="126"/>
  <c r="CL102" i="126"/>
  <c r="KN102" i="126"/>
  <c r="GV102" i="126"/>
  <c r="BQ102" i="126"/>
  <c r="IF101" i="126"/>
  <c r="IC101" i="126"/>
  <c r="FI102" i="126"/>
  <c r="BN102" i="126"/>
  <c r="HH101" i="126"/>
  <c r="KE100" i="126"/>
  <c r="JV102" i="126"/>
  <c r="ET102" i="126"/>
  <c r="AY102" i="126"/>
  <c r="BZ101" i="126"/>
  <c r="HT100" i="126"/>
  <c r="JX102" i="126"/>
  <c r="HS100" i="126"/>
  <c r="HN100" i="126"/>
  <c r="IN102" i="126"/>
  <c r="GG102" i="126"/>
  <c r="DC102" i="126"/>
  <c r="GY100" i="126"/>
  <c r="DF102" i="126"/>
  <c r="HQ100" i="126"/>
  <c r="IO102" i="126"/>
  <c r="GI102" i="126"/>
  <c r="DD102" i="126"/>
  <c r="IL102" i="126"/>
  <c r="GD102" i="126"/>
  <c r="DA102" i="126"/>
  <c r="GA100" i="126"/>
  <c r="AX102" i="126"/>
  <c r="GC102" i="126"/>
  <c r="CK102" i="126"/>
  <c r="JU100" i="126"/>
  <c r="LI102" i="126"/>
  <c r="JG102" i="126"/>
  <c r="HS102" i="126"/>
  <c r="GA102" i="126"/>
  <c r="DY102" i="126"/>
  <c r="CI102" i="126"/>
  <c r="JS100" i="126"/>
  <c r="FO100" i="126"/>
  <c r="JP100" i="126"/>
  <c r="FL100" i="126"/>
  <c r="KT102" i="126"/>
  <c r="JD102" i="126"/>
  <c r="HN102" i="126"/>
  <c r="FL102" i="126"/>
  <c r="DV102" i="126"/>
  <c r="BT102" i="126"/>
  <c r="JA100" i="126"/>
  <c r="DO100" i="126"/>
  <c r="JX100" i="126"/>
  <c r="BG100" i="126"/>
  <c r="FT100" i="126"/>
  <c r="JI102" i="126"/>
  <c r="EA102" i="126"/>
  <c r="KV102" i="126"/>
  <c r="JF102" i="126"/>
  <c r="HQ102" i="126"/>
  <c r="FO102" i="126"/>
  <c r="DX102" i="126"/>
  <c r="CF102" i="126"/>
  <c r="KS102" i="126"/>
  <c r="JA102" i="126"/>
  <c r="HB102" i="126"/>
  <c r="FK102" i="126"/>
  <c r="DS102" i="126"/>
  <c r="BS102" i="126"/>
  <c r="IC100" i="126"/>
  <c r="DM100" i="126"/>
  <c r="LH102" i="126"/>
  <c r="JU102" i="126"/>
  <c r="FZ102" i="126"/>
  <c r="CZ102" i="126"/>
  <c r="BM102" i="126"/>
  <c r="LF102" i="126"/>
  <c r="JS102" i="126"/>
  <c r="IE102" i="126"/>
  <c r="GR102" i="126"/>
  <c r="FE102" i="126"/>
  <c r="DR102" i="126"/>
  <c r="LE102" i="126"/>
  <c r="KK102" i="126"/>
  <c r="JP102" i="126"/>
  <c r="IW102" i="126"/>
  <c r="IC102" i="126"/>
  <c r="HJ102" i="126"/>
  <c r="GP102" i="126"/>
  <c r="FW102" i="126"/>
  <c r="FC102" i="126"/>
  <c r="EJ102" i="126"/>
  <c r="DP102" i="126"/>
  <c r="CW102" i="126"/>
  <c r="CC102" i="126"/>
  <c r="BH102" i="126"/>
  <c r="GO102" i="126"/>
  <c r="LC102" i="126"/>
  <c r="KH102" i="126"/>
  <c r="JO102" i="126"/>
  <c r="IU102" i="126"/>
  <c r="IB102" i="126"/>
  <c r="HH102" i="126"/>
  <c r="FU102" i="126"/>
  <c r="FB102" i="126"/>
  <c r="EH102" i="126"/>
  <c r="DO102" i="126"/>
  <c r="CU102" i="126"/>
  <c r="BZ102" i="126"/>
  <c r="BG102" i="126"/>
  <c r="FQ100" i="126"/>
  <c r="AX100" i="126"/>
  <c r="KZ102" i="126"/>
  <c r="KG102" i="126"/>
  <c r="JM102" i="126"/>
  <c r="IT102" i="126"/>
  <c r="HZ102" i="126"/>
  <c r="HG102" i="126"/>
  <c r="GM102" i="126"/>
  <c r="FT102" i="126"/>
  <c r="EZ102" i="126"/>
  <c r="EG102" i="126"/>
  <c r="DM102" i="126"/>
  <c r="CR102" i="126"/>
  <c r="BY102" i="126"/>
  <c r="BE102" i="126"/>
  <c r="KP102" i="126"/>
  <c r="JC102" i="126"/>
  <c r="GU102" i="126"/>
  <c r="FH102" i="126"/>
  <c r="DU102" i="126"/>
  <c r="CH102" i="126"/>
  <c r="AU102" i="126"/>
  <c r="HM102" i="126"/>
  <c r="EM102" i="126"/>
  <c r="KM102" i="126"/>
  <c r="IX102" i="126"/>
  <c r="HK102" i="126"/>
  <c r="FX102" i="126"/>
  <c r="EK102" i="126"/>
  <c r="CX102" i="126"/>
  <c r="CE102" i="126"/>
  <c r="BK102" i="126"/>
  <c r="KY102" i="126"/>
  <c r="KE102" i="126"/>
  <c r="JL102" i="126"/>
  <c r="IR102" i="126"/>
  <c r="HY102" i="126"/>
  <c r="HE102" i="126"/>
  <c r="GL102" i="126"/>
  <c r="FR102" i="126"/>
  <c r="EY102" i="126"/>
  <c r="EE102" i="126"/>
  <c r="DJ102" i="126"/>
  <c r="CQ102" i="126"/>
  <c r="BW102" i="126"/>
  <c r="BD102" i="126"/>
  <c r="KW102" i="126"/>
  <c r="KD102" i="126"/>
  <c r="JJ102" i="126"/>
  <c r="IQ102" i="126"/>
  <c r="HW102" i="126"/>
  <c r="HD102" i="126"/>
  <c r="GJ102" i="126"/>
  <c r="FQ102" i="126"/>
  <c r="EW102" i="126"/>
  <c r="EB102" i="126"/>
  <c r="DI102" i="126"/>
  <c r="CO102" i="126"/>
  <c r="BV102" i="126"/>
  <c r="HV100" i="126"/>
  <c r="EE100" i="126"/>
  <c r="GD101" i="126"/>
  <c r="GA101" i="126"/>
  <c r="LK101" i="126"/>
  <c r="FF101" i="126"/>
  <c r="LC101" i="126"/>
  <c r="EW101" i="126"/>
  <c r="KH101" i="126"/>
  <c r="EB101" i="126"/>
  <c r="KE101" i="126"/>
  <c r="DY101" i="126"/>
  <c r="JJ101" i="126"/>
  <c r="DD101" i="126"/>
  <c r="JA101" i="126"/>
  <c r="CU101" i="126"/>
  <c r="DI100" i="126"/>
  <c r="AU100" i="126"/>
  <c r="LB100" i="126"/>
  <c r="GX100" i="126"/>
  <c r="ET100" i="126"/>
  <c r="CH100" i="126"/>
  <c r="KZ100" i="126"/>
  <c r="IX100" i="126"/>
  <c r="GV100" i="126"/>
  <c r="ES100" i="126"/>
  <c r="CF100" i="126"/>
  <c r="KY100" i="126"/>
  <c r="IW100" i="126"/>
  <c r="GU100" i="126"/>
  <c r="EJ100" i="126"/>
  <c r="CE100" i="126"/>
  <c r="EV100" i="126"/>
  <c r="IZ100" i="126"/>
  <c r="KW100" i="126"/>
  <c r="IU100" i="126"/>
  <c r="GS100" i="126"/>
  <c r="EH100" i="126"/>
  <c r="CC100" i="126"/>
  <c r="KN100" i="126"/>
  <c r="IL100" i="126"/>
  <c r="GJ100" i="126"/>
  <c r="EG100" i="126"/>
  <c r="LB101" i="126"/>
  <c r="KD101" i="126"/>
  <c r="IB101" i="126"/>
  <c r="GX101" i="126"/>
  <c r="FZ101" i="126"/>
  <c r="EV101" i="126"/>
  <c r="CT101" i="126"/>
  <c r="KZ101" i="126"/>
  <c r="KB101" i="126"/>
  <c r="IX101" i="126"/>
  <c r="HZ101" i="126"/>
  <c r="GV101" i="126"/>
  <c r="FX101" i="126"/>
  <c r="ET101" i="126"/>
  <c r="DV101" i="126"/>
  <c r="CR101" i="126"/>
  <c r="BT101" i="126"/>
  <c r="BD100" i="126"/>
  <c r="BV100" i="126"/>
  <c r="CN100" i="126"/>
  <c r="DF100" i="126"/>
  <c r="DX100" i="126"/>
  <c r="EP100" i="126"/>
  <c r="FH100" i="126"/>
  <c r="FZ100" i="126"/>
  <c r="GR100" i="126"/>
  <c r="HJ100" i="126"/>
  <c r="IB100" i="126"/>
  <c r="IT100" i="126"/>
  <c r="JL100" i="126"/>
  <c r="KD100" i="126"/>
  <c r="KV100" i="126"/>
  <c r="BA100" i="126"/>
  <c r="BS100" i="126"/>
  <c r="CK100" i="126"/>
  <c r="DC100" i="126"/>
  <c r="DU100" i="126"/>
  <c r="EM100" i="126"/>
  <c r="FE100" i="126"/>
  <c r="FW100" i="126"/>
  <c r="GO100" i="126"/>
  <c r="HG100" i="126"/>
  <c r="HY100" i="126"/>
  <c r="IQ100" i="126"/>
  <c r="JI100" i="126"/>
  <c r="KA100" i="126"/>
  <c r="KS100" i="126"/>
  <c r="KY101" i="126"/>
  <c r="KA101" i="126"/>
  <c r="IW101" i="126"/>
  <c r="HY101" i="126"/>
  <c r="GU101" i="126"/>
  <c r="FW101" i="126"/>
  <c r="ES101" i="126"/>
  <c r="DU101" i="126"/>
  <c r="CQ101" i="126"/>
  <c r="BS101" i="126"/>
  <c r="KP100" i="126"/>
  <c r="IN100" i="126"/>
  <c r="HP100" i="126"/>
  <c r="GL100" i="126"/>
  <c r="FN100" i="126"/>
  <c r="CZ100" i="126"/>
  <c r="KW101" i="126"/>
  <c r="JS101" i="126"/>
  <c r="IU101" i="126"/>
  <c r="GS101" i="126"/>
  <c r="FO101" i="126"/>
  <c r="EQ101" i="126"/>
  <c r="DM101" i="126"/>
  <c r="BK101" i="126"/>
  <c r="KV101" i="126"/>
  <c r="JR101" i="126"/>
  <c r="IT101" i="126"/>
  <c r="HP101" i="126"/>
  <c r="GR101" i="126"/>
  <c r="FN101" i="126"/>
  <c r="EP101" i="126"/>
  <c r="DL101" i="126"/>
  <c r="CN101" i="126"/>
  <c r="KM100" i="126"/>
  <c r="JO100" i="126"/>
  <c r="IK100" i="126"/>
  <c r="HM100" i="126"/>
  <c r="GI100" i="126"/>
  <c r="FK100" i="126"/>
  <c r="ED100" i="126"/>
  <c r="CW100" i="126"/>
  <c r="BP100" i="126"/>
  <c r="KK100" i="126"/>
  <c r="JM100" i="126"/>
  <c r="II100" i="126"/>
  <c r="HK100" i="126"/>
  <c r="GG100" i="126"/>
  <c r="FB100" i="126"/>
  <c r="EB100" i="126"/>
  <c r="CU100" i="126"/>
  <c r="BN100" i="126"/>
  <c r="KK101" i="126"/>
  <c r="JM101" i="126"/>
  <c r="II101" i="126"/>
  <c r="HK101" i="126"/>
  <c r="GG101" i="126"/>
  <c r="FI101" i="126"/>
  <c r="EE101" i="126"/>
  <c r="DG101" i="126"/>
  <c r="CC101" i="126"/>
  <c r="LF100" i="126"/>
  <c r="KH100" i="126"/>
  <c r="JD100" i="126"/>
  <c r="IF100" i="126"/>
  <c r="HB100" i="126"/>
  <c r="GD100" i="126"/>
  <c r="EY100" i="126"/>
  <c r="DR100" i="126"/>
  <c r="CR100" i="126"/>
  <c r="AU101" i="126"/>
  <c r="BM101" i="126"/>
  <c r="CE101" i="126"/>
  <c r="CW101" i="126"/>
  <c r="DO101" i="126"/>
  <c r="EY101" i="126"/>
  <c r="FQ101" i="126"/>
  <c r="GI101" i="126"/>
  <c r="HA101" i="126"/>
  <c r="HS101" i="126"/>
  <c r="IK101" i="126"/>
  <c r="JC101" i="126"/>
  <c r="JU101" i="126"/>
  <c r="KM101" i="126"/>
  <c r="LE101" i="126"/>
  <c r="AX101" i="126"/>
  <c r="BP101" i="126"/>
  <c r="CH101" i="126"/>
  <c r="CZ101" i="126"/>
  <c r="DR101" i="126"/>
  <c r="EJ101" i="126"/>
  <c r="FB101" i="126"/>
  <c r="FT101" i="126"/>
  <c r="GL101" i="126"/>
  <c r="HD101" i="126"/>
  <c r="IN101" i="126"/>
  <c r="JF101" i="126"/>
  <c r="JX101" i="126"/>
  <c r="KP101" i="126"/>
  <c r="LH101" i="126"/>
  <c r="KG101" i="126"/>
  <c r="JI101" i="126"/>
  <c r="IE101" i="126"/>
  <c r="HG101" i="126"/>
  <c r="GC101" i="126"/>
  <c r="FE101" i="126"/>
  <c r="EA101" i="126"/>
  <c r="DC101" i="126"/>
  <c r="BY101" i="126"/>
  <c r="BA101" i="126"/>
  <c r="EG101" i="126"/>
  <c r="AY101" i="126"/>
  <c r="BQ101" i="126"/>
  <c r="CI101" i="126"/>
  <c r="DA101" i="126"/>
  <c r="DS101" i="126"/>
  <c r="EK101" i="126"/>
  <c r="FC101" i="126"/>
  <c r="FU101" i="126"/>
  <c r="GM101" i="126"/>
  <c r="HE101" i="126"/>
  <c r="HW101" i="126"/>
  <c r="IO101" i="126"/>
  <c r="JG101" i="126"/>
  <c r="JY101" i="126"/>
  <c r="KQ101" i="126"/>
  <c r="LI101" i="126"/>
  <c r="AV101" i="126"/>
  <c r="BN101" i="126"/>
  <c r="CF101" i="126"/>
  <c r="CX101" i="126"/>
  <c r="DP101" i="126"/>
  <c r="EH101" i="126"/>
  <c r="EZ101" i="126"/>
  <c r="FR101" i="126"/>
  <c r="GJ101" i="126"/>
  <c r="HB101" i="126"/>
  <c r="HT101" i="126"/>
  <c r="IL101" i="126"/>
  <c r="JD101" i="126"/>
  <c r="JV101" i="126"/>
  <c r="KN101" i="126"/>
  <c r="LF101" i="126"/>
  <c r="HV101" i="126"/>
  <c r="IZ101" i="126"/>
  <c r="DX101" i="126"/>
  <c r="BV101" i="126"/>
  <c r="JR100" i="126"/>
  <c r="HQ101" i="126"/>
  <c r="CO101" i="126"/>
  <c r="BY100" i="126"/>
  <c r="AY100" i="126"/>
  <c r="BQ100" i="126"/>
  <c r="CI100" i="126"/>
  <c r="DA100" i="126"/>
  <c r="DS100" i="126"/>
  <c r="EK100" i="126"/>
  <c r="FC100" i="126"/>
  <c r="FU100" i="126"/>
  <c r="GM100" i="126"/>
  <c r="HE100" i="126"/>
  <c r="HW100" i="126"/>
  <c r="IO100" i="126"/>
  <c r="JG100" i="126"/>
  <c r="JY100" i="126"/>
  <c r="KQ100" i="126"/>
  <c r="LI100" i="126"/>
  <c r="BE100" i="126"/>
  <c r="EQ100" i="126"/>
  <c r="LK100" i="126"/>
  <c r="BB100" i="126"/>
  <c r="BT100" i="126"/>
  <c r="CL100" i="126"/>
  <c r="DD100" i="126"/>
  <c r="DV100" i="126"/>
  <c r="EN100" i="126"/>
  <c r="FF100" i="126"/>
  <c r="FX100" i="126"/>
  <c r="GP100" i="126"/>
  <c r="HH100" i="126"/>
  <c r="HZ100" i="126"/>
  <c r="IR100" i="126"/>
  <c r="JJ100" i="126"/>
  <c r="KB100" i="126"/>
  <c r="KT100" i="126"/>
  <c r="BW100" i="126"/>
  <c r="CO100" i="126"/>
  <c r="DG100" i="126"/>
  <c r="DY100" i="126"/>
  <c r="FI100" i="126"/>
  <c r="BJ101" i="126"/>
  <c r="KT101" i="126"/>
  <c r="JP101" i="126"/>
  <c r="IR101" i="126"/>
  <c r="HN101" i="126"/>
  <c r="GP101" i="126"/>
  <c r="FL101" i="126"/>
  <c r="EN101" i="126"/>
  <c r="DJ101" i="126"/>
  <c r="CL101" i="126"/>
  <c r="BH101" i="126"/>
  <c r="KS101" i="126"/>
  <c r="JO101" i="126"/>
  <c r="IQ101" i="126"/>
  <c r="HM101" i="126"/>
  <c r="FK101" i="126"/>
  <c r="EM101" i="126"/>
  <c r="DI101" i="126"/>
  <c r="CK101" i="126"/>
  <c r="BG101" i="126"/>
  <c r="LH100" i="126"/>
  <c r="KJ100" i="126"/>
  <c r="JF100" i="126"/>
  <c r="IH100" i="126"/>
  <c r="HD100" i="126"/>
  <c r="GF100" i="126"/>
  <c r="EZ100" i="126"/>
  <c r="EA100" i="126"/>
  <c r="CT100" i="126"/>
  <c r="BM100" i="126"/>
  <c r="KJ101" i="126"/>
  <c r="JL101" i="126"/>
  <c r="IH101" i="126"/>
  <c r="HJ101" i="126"/>
  <c r="GF101" i="126"/>
  <c r="FH101" i="126"/>
  <c r="ED101" i="126"/>
  <c r="DF101" i="126"/>
  <c r="CB101" i="126"/>
  <c r="BD101" i="126"/>
  <c r="LE100" i="126"/>
  <c r="KG100" i="126"/>
  <c r="JC100" i="126"/>
  <c r="IE100" i="126"/>
  <c r="HA100" i="126"/>
  <c r="GC100" i="126"/>
  <c r="EW100" i="126"/>
  <c r="DP100" i="126"/>
  <c r="CQ100" i="126"/>
  <c r="BJ100" i="126"/>
  <c r="LB102" i="126"/>
  <c r="KJ102" i="126"/>
  <c r="JR102" i="126"/>
  <c r="IZ102" i="126"/>
  <c r="IH102" i="126"/>
  <c r="HP102" i="126"/>
  <c r="GX102" i="126"/>
  <c r="GF102" i="126"/>
  <c r="FN102" i="126"/>
  <c r="EV102" i="126"/>
  <c r="ED102" i="126"/>
  <c r="DL102" i="126"/>
  <c r="CT102" i="126"/>
  <c r="CB102" i="126"/>
  <c r="Z57" i="125" l="1"/>
  <c r="AC57" i="125"/>
  <c r="AC102" i="126"/>
  <c r="XFD102" i="126" s="1"/>
  <c r="Z100" i="126"/>
  <c r="AC100" i="126"/>
  <c r="XFD100" i="126" s="1"/>
  <c r="Z102" i="126"/>
  <c r="Z101" i="126"/>
  <c r="AC101" i="126"/>
  <c r="XFD101" i="126" s="1"/>
  <c r="B79" i="121" l="1"/>
  <c r="C79" i="121"/>
  <c r="E79" i="121"/>
  <c r="F79" i="121"/>
  <c r="G79" i="121"/>
  <c r="H79" i="121"/>
  <c r="I79" i="121"/>
  <c r="J79" i="121"/>
  <c r="Q79" i="121" s="1"/>
  <c r="K79" i="121"/>
  <c r="L79" i="121"/>
  <c r="M79" i="121"/>
  <c r="N79" i="121"/>
  <c r="O79" i="121"/>
  <c r="P79" i="121"/>
  <c r="R79" i="121"/>
  <c r="S79" i="121"/>
  <c r="T79" i="121"/>
  <c r="W79" i="121"/>
  <c r="DJ79" i="121" s="1"/>
  <c r="X79" i="121"/>
  <c r="Y79" i="121"/>
  <c r="GI79" i="121" s="1"/>
  <c r="AA79" i="121"/>
  <c r="AD79" i="121"/>
  <c r="AF79" i="121"/>
  <c r="AG79" i="121"/>
  <c r="AH79" i="121"/>
  <c r="AI79" i="121"/>
  <c r="AJ79" i="121"/>
  <c r="AK79" i="121"/>
  <c r="B80" i="121"/>
  <c r="C80" i="121"/>
  <c r="E80" i="121"/>
  <c r="F80" i="121"/>
  <c r="G80" i="121"/>
  <c r="H80" i="121"/>
  <c r="I80" i="121"/>
  <c r="J80" i="121"/>
  <c r="Q80" i="121" s="1"/>
  <c r="K80" i="121"/>
  <c r="L80" i="121"/>
  <c r="M80" i="121"/>
  <c r="N80" i="121"/>
  <c r="O80" i="121"/>
  <c r="P80" i="121"/>
  <c r="R80" i="121"/>
  <c r="S80" i="121"/>
  <c r="T80" i="121"/>
  <c r="W80" i="121"/>
  <c r="BE80" i="121" s="1"/>
  <c r="X80" i="121"/>
  <c r="Y80" i="121"/>
  <c r="AU80" i="121" s="1"/>
  <c r="AA80" i="121"/>
  <c r="AD80" i="121"/>
  <c r="AF80" i="121"/>
  <c r="AG80" i="121"/>
  <c r="AH80" i="121"/>
  <c r="AI80" i="121"/>
  <c r="AJ80" i="121"/>
  <c r="AK80" i="121"/>
  <c r="B77" i="121"/>
  <c r="C77" i="121"/>
  <c r="E77" i="121"/>
  <c r="F77" i="121"/>
  <c r="G77" i="121"/>
  <c r="H77" i="121"/>
  <c r="I77" i="121"/>
  <c r="J77" i="121"/>
  <c r="Q77" i="121" s="1"/>
  <c r="K77" i="121"/>
  <c r="L77" i="121"/>
  <c r="M77" i="121"/>
  <c r="N77" i="121"/>
  <c r="O77" i="121"/>
  <c r="P77" i="121"/>
  <c r="R77" i="121"/>
  <c r="S77" i="121"/>
  <c r="T77" i="121"/>
  <c r="W77" i="121"/>
  <c r="BK77" i="121" s="1"/>
  <c r="X77" i="121"/>
  <c r="Y77" i="121"/>
  <c r="EV77" i="121" s="1"/>
  <c r="AA77" i="121"/>
  <c r="AD77" i="121"/>
  <c r="AF77" i="121"/>
  <c r="AG77" i="121"/>
  <c r="AH77" i="121"/>
  <c r="AI77" i="121"/>
  <c r="AJ77" i="121"/>
  <c r="AK77" i="121"/>
  <c r="B78" i="121"/>
  <c r="C78" i="121"/>
  <c r="E78" i="121"/>
  <c r="F78" i="121"/>
  <c r="G78" i="121"/>
  <c r="H78" i="121"/>
  <c r="I78" i="121"/>
  <c r="J78" i="121"/>
  <c r="Q78" i="121" s="1"/>
  <c r="K78" i="121"/>
  <c r="L78" i="121"/>
  <c r="M78" i="121"/>
  <c r="N78" i="121"/>
  <c r="O78" i="121"/>
  <c r="P78" i="121"/>
  <c r="R78" i="121"/>
  <c r="S78" i="121"/>
  <c r="T78" i="121"/>
  <c r="W78" i="121"/>
  <c r="GA78" i="121" s="1"/>
  <c r="X78" i="121"/>
  <c r="Y78" i="121"/>
  <c r="AU78" i="121" s="1"/>
  <c r="AA78" i="121"/>
  <c r="AD78" i="121"/>
  <c r="AF78" i="121"/>
  <c r="AG78" i="121"/>
  <c r="AH78" i="121"/>
  <c r="AI78" i="121"/>
  <c r="AJ78" i="121"/>
  <c r="AK78" i="121"/>
  <c r="B98" i="126"/>
  <c r="C98" i="126"/>
  <c r="E98" i="126"/>
  <c r="F98" i="126"/>
  <c r="G98" i="126"/>
  <c r="H98" i="126"/>
  <c r="I98" i="126"/>
  <c r="J98" i="126"/>
  <c r="K98" i="126"/>
  <c r="L98" i="126"/>
  <c r="M98" i="126"/>
  <c r="N98" i="126"/>
  <c r="O98" i="126"/>
  <c r="Q98" i="126" s="1"/>
  <c r="P98" i="126"/>
  <c r="R98" i="126"/>
  <c r="S98" i="126"/>
  <c r="T98" i="126"/>
  <c r="W98" i="126"/>
  <c r="HT98" i="126" s="1"/>
  <c r="X98" i="126"/>
  <c r="Y98" i="126"/>
  <c r="BJ98" i="126" s="1"/>
  <c r="AA98" i="126"/>
  <c r="AB98" i="126"/>
  <c r="AD98" i="126"/>
  <c r="AF98" i="126"/>
  <c r="AG98" i="126"/>
  <c r="AH98" i="126"/>
  <c r="AI98" i="126"/>
  <c r="AJ98" i="126"/>
  <c r="AK98" i="126"/>
  <c r="B99" i="126"/>
  <c r="C99" i="126"/>
  <c r="E99" i="126"/>
  <c r="F99" i="126"/>
  <c r="G99" i="126"/>
  <c r="H99" i="126"/>
  <c r="I99" i="126"/>
  <c r="J99" i="126"/>
  <c r="K99" i="126"/>
  <c r="L99" i="126"/>
  <c r="M99" i="126"/>
  <c r="N99" i="126"/>
  <c r="O99" i="126"/>
  <c r="Q99" i="126" s="1"/>
  <c r="P99" i="126"/>
  <c r="R99" i="126"/>
  <c r="S99" i="126"/>
  <c r="T99" i="126"/>
  <c r="W99" i="126"/>
  <c r="EQ99" i="126" s="1"/>
  <c r="X99" i="126"/>
  <c r="Y99" i="126"/>
  <c r="BG99" i="126" s="1"/>
  <c r="AA99" i="126"/>
  <c r="AB99" i="126"/>
  <c r="AD99" i="126"/>
  <c r="AF99" i="126"/>
  <c r="AG99" i="126"/>
  <c r="AH99" i="126"/>
  <c r="AI99" i="126"/>
  <c r="AJ99" i="126"/>
  <c r="AK99" i="126"/>
  <c r="B56" i="125"/>
  <c r="C56" i="125"/>
  <c r="E56" i="125"/>
  <c r="F56" i="125"/>
  <c r="G56" i="125"/>
  <c r="H56" i="125"/>
  <c r="I56" i="125"/>
  <c r="J56" i="125"/>
  <c r="Q56" i="125" s="1"/>
  <c r="K56" i="125"/>
  <c r="L56" i="125"/>
  <c r="M56" i="125"/>
  <c r="N56" i="125"/>
  <c r="O56" i="125"/>
  <c r="P56" i="125"/>
  <c r="R56" i="125"/>
  <c r="S56" i="125"/>
  <c r="T56" i="125"/>
  <c r="W56" i="125"/>
  <c r="AY56" i="125" s="1"/>
  <c r="X56" i="125"/>
  <c r="Y56" i="125"/>
  <c r="DR56" i="125" s="1"/>
  <c r="AA56" i="125"/>
  <c r="AB56" i="125"/>
  <c r="AD56" i="125"/>
  <c r="AF56" i="125"/>
  <c r="AG56" i="125"/>
  <c r="AH56" i="125"/>
  <c r="AI56" i="125"/>
  <c r="AJ56" i="125"/>
  <c r="AK56" i="125"/>
  <c r="EG98" i="126" l="1"/>
  <c r="EE98" i="126"/>
  <c r="GG56" i="125"/>
  <c r="DP56" i="125"/>
  <c r="GV98" i="126"/>
  <c r="GC80" i="121"/>
  <c r="EH98" i="126"/>
  <c r="ED80" i="121"/>
  <c r="CQ80" i="121"/>
  <c r="AV56" i="125"/>
  <c r="EA80" i="121"/>
  <c r="JF56" i="125"/>
  <c r="JD56" i="125"/>
  <c r="JA56" i="125"/>
  <c r="GL56" i="125"/>
  <c r="GJ56" i="125"/>
  <c r="KA80" i="121"/>
  <c r="DM98" i="126"/>
  <c r="KJ80" i="121"/>
  <c r="IT80" i="121"/>
  <c r="CL80" i="121"/>
  <c r="GA80" i="121"/>
  <c r="JP80" i="121"/>
  <c r="FC80" i="121"/>
  <c r="BZ98" i="126"/>
  <c r="IC80" i="121"/>
  <c r="HN80" i="121"/>
  <c r="DY80" i="121"/>
  <c r="FO79" i="121"/>
  <c r="KT80" i="121"/>
  <c r="HE80" i="121"/>
  <c r="DV80" i="121"/>
  <c r="KS80" i="121"/>
  <c r="GX80" i="121"/>
  <c r="CR80" i="121"/>
  <c r="IU80" i="121"/>
  <c r="ET80" i="121"/>
  <c r="IF80" i="121"/>
  <c r="EB80" i="121"/>
  <c r="GV80" i="121"/>
  <c r="JY80" i="121"/>
  <c r="BW80" i="121"/>
  <c r="KP78" i="121"/>
  <c r="KH80" i="121"/>
  <c r="GP80" i="121"/>
  <c r="CO80" i="121"/>
  <c r="CO79" i="121"/>
  <c r="DM56" i="125"/>
  <c r="HA98" i="126"/>
  <c r="IR80" i="121"/>
  <c r="FX80" i="121"/>
  <c r="BY80" i="121"/>
  <c r="AV98" i="126"/>
  <c r="ET79" i="121"/>
  <c r="KH98" i="126"/>
  <c r="JD98" i="126"/>
  <c r="GY98" i="126"/>
  <c r="IQ80" i="121"/>
  <c r="EH77" i="121"/>
  <c r="GX98" i="126"/>
  <c r="KV80" i="121"/>
  <c r="IH80" i="121"/>
  <c r="BT80" i="121"/>
  <c r="CO99" i="126"/>
  <c r="HM80" i="121"/>
  <c r="FK80" i="121"/>
  <c r="DU80" i="121"/>
  <c r="BS80" i="121"/>
  <c r="CT78" i="121"/>
  <c r="JJ80" i="121"/>
  <c r="HJ80" i="121"/>
  <c r="FH80" i="121"/>
  <c r="DS80" i="121"/>
  <c r="BQ80" i="121"/>
  <c r="EG77" i="121"/>
  <c r="FZ80" i="121"/>
  <c r="BV80" i="121"/>
  <c r="CF79" i="121"/>
  <c r="JR80" i="121"/>
  <c r="CC79" i="121"/>
  <c r="KJ98" i="126"/>
  <c r="BG98" i="126"/>
  <c r="BD78" i="121"/>
  <c r="KZ80" i="121"/>
  <c r="JI80" i="121"/>
  <c r="HH80" i="121"/>
  <c r="FF80" i="121"/>
  <c r="DD80" i="121"/>
  <c r="CC77" i="121"/>
  <c r="DX80" i="121"/>
  <c r="HJ78" i="121"/>
  <c r="FW78" i="121"/>
  <c r="KW80" i="121"/>
  <c r="JG80" i="121"/>
  <c r="HG80" i="121"/>
  <c r="FE80" i="121"/>
  <c r="DA80" i="121"/>
  <c r="BA56" i="125"/>
  <c r="FB56" i="125"/>
  <c r="KP56" i="125"/>
  <c r="BP56" i="125"/>
  <c r="EJ56" i="125"/>
  <c r="HD56" i="125"/>
  <c r="JX56" i="125"/>
  <c r="IN56" i="125"/>
  <c r="CH56" i="125"/>
  <c r="HV56" i="125"/>
  <c r="CZ56" i="125"/>
  <c r="FT56" i="125"/>
  <c r="LH56" i="125"/>
  <c r="AX56" i="125"/>
  <c r="BE99" i="126"/>
  <c r="AS56" i="125"/>
  <c r="LF56" i="125"/>
  <c r="IL56" i="125"/>
  <c r="FR56" i="125"/>
  <c r="CX56" i="125"/>
  <c r="CE79" i="121"/>
  <c r="BH77" i="121"/>
  <c r="JO79" i="121"/>
  <c r="JD79" i="121"/>
  <c r="JD77" i="121"/>
  <c r="IE80" i="121"/>
  <c r="GO80" i="121"/>
  <c r="EV80" i="121"/>
  <c r="DC80" i="121"/>
  <c r="IF79" i="121"/>
  <c r="BB78" i="121"/>
  <c r="CE77" i="121"/>
  <c r="LC56" i="125"/>
  <c r="II56" i="125"/>
  <c r="FO56" i="125"/>
  <c r="CU56" i="125"/>
  <c r="IX78" i="121"/>
  <c r="JO77" i="121"/>
  <c r="KK56" i="125"/>
  <c r="HQ56" i="125"/>
  <c r="EW56" i="125"/>
  <c r="CC56" i="125"/>
  <c r="JM77" i="121"/>
  <c r="II79" i="121"/>
  <c r="IF99" i="126"/>
  <c r="JV56" i="125"/>
  <c r="HB56" i="125"/>
  <c r="EH56" i="125"/>
  <c r="BN56" i="125"/>
  <c r="GG99" i="126"/>
  <c r="JO98" i="126"/>
  <c r="AX98" i="126"/>
  <c r="ED78" i="121"/>
  <c r="HT77" i="121"/>
  <c r="JO80" i="121"/>
  <c r="GF80" i="121"/>
  <c r="BJ80" i="121"/>
  <c r="GA79" i="121"/>
  <c r="BZ77" i="121"/>
  <c r="JM79" i="121"/>
  <c r="BH79" i="121"/>
  <c r="KN56" i="125"/>
  <c r="HT56" i="125"/>
  <c r="EZ56" i="125"/>
  <c r="CF56" i="125"/>
  <c r="JS99" i="126"/>
  <c r="JS56" i="125"/>
  <c r="GY56" i="125"/>
  <c r="EE56" i="125"/>
  <c r="BK56" i="125"/>
  <c r="DD99" i="126"/>
  <c r="EB78" i="121"/>
  <c r="HB77" i="121"/>
  <c r="KY80" i="121"/>
  <c r="JL80" i="121"/>
  <c r="HP80" i="121"/>
  <c r="GD80" i="121"/>
  <c r="EQ80" i="121"/>
  <c r="CT80" i="121"/>
  <c r="BH80" i="121"/>
  <c r="FR79" i="121"/>
  <c r="KG80" i="121"/>
  <c r="IB80" i="121"/>
  <c r="FW80" i="121"/>
  <c r="DL80" i="121"/>
  <c r="BG80" i="121"/>
  <c r="ES80" i="121"/>
  <c r="CN80" i="121"/>
  <c r="LK80" i="121"/>
  <c r="KE80" i="121"/>
  <c r="IZ80" i="121"/>
  <c r="HZ80" i="121"/>
  <c r="GU80" i="121"/>
  <c r="FU80" i="121"/>
  <c r="EP80" i="121"/>
  <c r="DJ80" i="121"/>
  <c r="CK80" i="121"/>
  <c r="BD80" i="121"/>
  <c r="LI80" i="121"/>
  <c r="KD80" i="121"/>
  <c r="IX80" i="121"/>
  <c r="HY80" i="121"/>
  <c r="GS80" i="121"/>
  <c r="FN80" i="121"/>
  <c r="EN80" i="121"/>
  <c r="DI80" i="121"/>
  <c r="CB80" i="121"/>
  <c r="BB80" i="121"/>
  <c r="LB80" i="121"/>
  <c r="KB80" i="121"/>
  <c r="IW80" i="121"/>
  <c r="HW80" i="121"/>
  <c r="GR80" i="121"/>
  <c r="FL80" i="121"/>
  <c r="EM80" i="121"/>
  <c r="DF80" i="121"/>
  <c r="BZ80" i="121"/>
  <c r="BA80" i="121"/>
  <c r="V80" i="121"/>
  <c r="KW79" i="121"/>
  <c r="HB79" i="121"/>
  <c r="EH79" i="121"/>
  <c r="AV79" i="121"/>
  <c r="EV79" i="121"/>
  <c r="IH79" i="121"/>
  <c r="BG79" i="121"/>
  <c r="ES79" i="121"/>
  <c r="KK79" i="121"/>
  <c r="GV79" i="121"/>
  <c r="DL79" i="121"/>
  <c r="IC79" i="121"/>
  <c r="EQ79" i="121"/>
  <c r="BE79" i="121"/>
  <c r="KN79" i="121"/>
  <c r="HA79" i="121"/>
  <c r="DO79" i="121"/>
  <c r="KM79" i="121"/>
  <c r="GY79" i="121"/>
  <c r="DM79" i="121"/>
  <c r="JP79" i="121"/>
  <c r="GC79" i="121"/>
  <c r="HV79" i="121"/>
  <c r="AY79" i="121"/>
  <c r="BQ79" i="121"/>
  <c r="CI79" i="121"/>
  <c r="DA79" i="121"/>
  <c r="DS79" i="121"/>
  <c r="EK79" i="121"/>
  <c r="FC79" i="121"/>
  <c r="FU79" i="121"/>
  <c r="GM79" i="121"/>
  <c r="HE79" i="121"/>
  <c r="HW79" i="121"/>
  <c r="IO79" i="121"/>
  <c r="JG79" i="121"/>
  <c r="JY79" i="121"/>
  <c r="KQ79" i="121"/>
  <c r="LI79" i="121"/>
  <c r="LK79" i="121"/>
  <c r="BB79" i="121"/>
  <c r="BT79" i="121"/>
  <c r="CL79" i="121"/>
  <c r="DD79" i="121"/>
  <c r="DV79" i="121"/>
  <c r="EN79" i="121"/>
  <c r="FF79" i="121"/>
  <c r="FX79" i="121"/>
  <c r="GP79" i="121"/>
  <c r="HH79" i="121"/>
  <c r="HZ79" i="121"/>
  <c r="IR79" i="121"/>
  <c r="JJ79" i="121"/>
  <c r="KB79" i="121"/>
  <c r="KT79" i="121"/>
  <c r="LE79" i="121"/>
  <c r="KE79" i="121"/>
  <c r="IX79" i="121"/>
  <c r="HQ79" i="121"/>
  <c r="GJ79" i="121"/>
  <c r="ED79" i="121"/>
  <c r="CW79" i="121"/>
  <c r="BW79" i="121"/>
  <c r="KQ80" i="121"/>
  <c r="JM80" i="121"/>
  <c r="IO80" i="121"/>
  <c r="HK80" i="121"/>
  <c r="GM80" i="121"/>
  <c r="FI80" i="121"/>
  <c r="EK80" i="121"/>
  <c r="DG80" i="121"/>
  <c r="CI80" i="121"/>
  <c r="LC79" i="121"/>
  <c r="JV79" i="121"/>
  <c r="IW79" i="121"/>
  <c r="HP79" i="121"/>
  <c r="FI79" i="121"/>
  <c r="EB79" i="121"/>
  <c r="CU79" i="121"/>
  <c r="BN79" i="121"/>
  <c r="AX79" i="121"/>
  <c r="BP79" i="121"/>
  <c r="CH79" i="121"/>
  <c r="CZ79" i="121"/>
  <c r="DR79" i="121"/>
  <c r="EJ79" i="121"/>
  <c r="FB79" i="121"/>
  <c r="FT79" i="121"/>
  <c r="GL79" i="121"/>
  <c r="HD79" i="121"/>
  <c r="IN79" i="121"/>
  <c r="JF79" i="121"/>
  <c r="JX79" i="121"/>
  <c r="KP79" i="121"/>
  <c r="LH79" i="121"/>
  <c r="BD79" i="121"/>
  <c r="BV79" i="121"/>
  <c r="CN79" i="121"/>
  <c r="DF79" i="121"/>
  <c r="DX79" i="121"/>
  <c r="EP79" i="121"/>
  <c r="FH79" i="121"/>
  <c r="FZ79" i="121"/>
  <c r="GR79" i="121"/>
  <c r="HJ79" i="121"/>
  <c r="IB79" i="121"/>
  <c r="IT79" i="121"/>
  <c r="JL79" i="121"/>
  <c r="KD79" i="121"/>
  <c r="KV79" i="121"/>
  <c r="BA79" i="121"/>
  <c r="BS79" i="121"/>
  <c r="CK79" i="121"/>
  <c r="DC79" i="121"/>
  <c r="DU79" i="121"/>
  <c r="EM79" i="121"/>
  <c r="FE79" i="121"/>
  <c r="FW79" i="121"/>
  <c r="GO79" i="121"/>
  <c r="HG79" i="121"/>
  <c r="HY79" i="121"/>
  <c r="IQ79" i="121"/>
  <c r="JI79" i="121"/>
  <c r="KA79" i="121"/>
  <c r="KS79" i="121"/>
  <c r="KH79" i="121"/>
  <c r="JA79" i="121"/>
  <c r="HT79" i="121"/>
  <c r="GU79" i="121"/>
  <c r="FN79" i="121"/>
  <c r="EG79" i="121"/>
  <c r="DG79" i="121"/>
  <c r="BZ79" i="121"/>
  <c r="AS79" i="121"/>
  <c r="LB79" i="121"/>
  <c r="JU79" i="121"/>
  <c r="IU79" i="121"/>
  <c r="HN79" i="121"/>
  <c r="GG79" i="121"/>
  <c r="EZ79" i="121"/>
  <c r="EA79" i="121"/>
  <c r="CT79" i="121"/>
  <c r="BM79" i="121"/>
  <c r="AS80" i="121"/>
  <c r="BK80" i="121"/>
  <c r="CC80" i="121"/>
  <c r="CU80" i="121"/>
  <c r="DM80" i="121"/>
  <c r="EE80" i="121"/>
  <c r="EW80" i="121"/>
  <c r="FO80" i="121"/>
  <c r="GG80" i="121"/>
  <c r="GY80" i="121"/>
  <c r="HQ80" i="121"/>
  <c r="II80" i="121"/>
  <c r="JA80" i="121"/>
  <c r="JS80" i="121"/>
  <c r="KK80" i="121"/>
  <c r="LC80" i="121"/>
  <c r="EG80" i="121"/>
  <c r="AV80" i="121"/>
  <c r="BN80" i="121"/>
  <c r="CF80" i="121"/>
  <c r="CX80" i="121"/>
  <c r="DP80" i="121"/>
  <c r="EH80" i="121"/>
  <c r="EZ80" i="121"/>
  <c r="FR80" i="121"/>
  <c r="GJ80" i="121"/>
  <c r="HB80" i="121"/>
  <c r="HT80" i="121"/>
  <c r="IL80" i="121"/>
  <c r="JD80" i="121"/>
  <c r="JV80" i="121"/>
  <c r="KN80" i="121"/>
  <c r="LF80" i="121"/>
  <c r="HV80" i="121"/>
  <c r="AY80" i="121"/>
  <c r="KZ79" i="121"/>
  <c r="JS79" i="121"/>
  <c r="IL79" i="121"/>
  <c r="HM79" i="121"/>
  <c r="GF79" i="121"/>
  <c r="EY79" i="121"/>
  <c r="DY79" i="121"/>
  <c r="CR79" i="121"/>
  <c r="BK79" i="121"/>
  <c r="IE79" i="121"/>
  <c r="GX79" i="121"/>
  <c r="FQ79" i="121"/>
  <c r="KJ79" i="121"/>
  <c r="JC79" i="121"/>
  <c r="DI79" i="121"/>
  <c r="CB79" i="121"/>
  <c r="AU79" i="121"/>
  <c r="LF79" i="121"/>
  <c r="KG79" i="121"/>
  <c r="IZ79" i="121"/>
  <c r="HS79" i="121"/>
  <c r="GS79" i="121"/>
  <c r="FL79" i="121"/>
  <c r="EE79" i="121"/>
  <c r="CX79" i="121"/>
  <c r="BY79" i="121"/>
  <c r="V79" i="121"/>
  <c r="FK79" i="121"/>
  <c r="KY79" i="121"/>
  <c r="JR79" i="121"/>
  <c r="IK79" i="121"/>
  <c r="HK79" i="121"/>
  <c r="GD79" i="121"/>
  <c r="EW79" i="121"/>
  <c r="DP79" i="121"/>
  <c r="CQ79" i="121"/>
  <c r="BJ79" i="121"/>
  <c r="LH80" i="121"/>
  <c r="KP80" i="121"/>
  <c r="JX80" i="121"/>
  <c r="JF80" i="121"/>
  <c r="IN80" i="121"/>
  <c r="HD80" i="121"/>
  <c r="GL80" i="121"/>
  <c r="FT80" i="121"/>
  <c r="FB80" i="121"/>
  <c r="EJ80" i="121"/>
  <c r="DR80" i="121"/>
  <c r="CZ80" i="121"/>
  <c r="CH80" i="121"/>
  <c r="BP80" i="121"/>
  <c r="AX80" i="121"/>
  <c r="LE80" i="121"/>
  <c r="KM80" i="121"/>
  <c r="JU80" i="121"/>
  <c r="JC80" i="121"/>
  <c r="IK80" i="121"/>
  <c r="HS80" i="121"/>
  <c r="HA80" i="121"/>
  <c r="GI80" i="121"/>
  <c r="FQ80" i="121"/>
  <c r="EY80" i="121"/>
  <c r="DO80" i="121"/>
  <c r="CW80" i="121"/>
  <c r="CE80" i="121"/>
  <c r="BM80" i="121"/>
  <c r="IQ78" i="121"/>
  <c r="CH78" i="121"/>
  <c r="KJ78" i="121"/>
  <c r="IW78" i="121"/>
  <c r="HG78" i="121"/>
  <c r="FT78" i="121"/>
  <c r="CQ78" i="121"/>
  <c r="KG78" i="121"/>
  <c r="IT78" i="121"/>
  <c r="HD78" i="121"/>
  <c r="FN78" i="121"/>
  <c r="EA78" i="121"/>
  <c r="CN78" i="121"/>
  <c r="BA78" i="121"/>
  <c r="KD78" i="121"/>
  <c r="GX78" i="121"/>
  <c r="FK78" i="121"/>
  <c r="DX78" i="121"/>
  <c r="AX78" i="121"/>
  <c r="V78" i="121"/>
  <c r="KA78" i="121"/>
  <c r="IN78" i="121"/>
  <c r="GV78" i="121"/>
  <c r="FH78" i="121"/>
  <c r="DU78" i="121"/>
  <c r="CB78" i="121"/>
  <c r="JY78" i="121"/>
  <c r="IH78" i="121"/>
  <c r="GU78" i="121"/>
  <c r="FE78" i="121"/>
  <c r="DR78" i="121"/>
  <c r="BZ78" i="121"/>
  <c r="JO78" i="121"/>
  <c r="GL78" i="121"/>
  <c r="DF78" i="121"/>
  <c r="GV77" i="121"/>
  <c r="KW78" i="121"/>
  <c r="JL78" i="121"/>
  <c r="HY78" i="121"/>
  <c r="GF78" i="121"/>
  <c r="ES78" i="121"/>
  <c r="DD78" i="121"/>
  <c r="BP78" i="121"/>
  <c r="KK77" i="121"/>
  <c r="ET77" i="121"/>
  <c r="KH77" i="121"/>
  <c r="ES77" i="121"/>
  <c r="HA77" i="121"/>
  <c r="LH78" i="121"/>
  <c r="JX78" i="121"/>
  <c r="IE78" i="121"/>
  <c r="GR78" i="121"/>
  <c r="FC78" i="121"/>
  <c r="DL78" i="121"/>
  <c r="BY78" i="121"/>
  <c r="GY77" i="121"/>
  <c r="BG77" i="121"/>
  <c r="LB78" i="121"/>
  <c r="JR78" i="121"/>
  <c r="IB78" i="121"/>
  <c r="GO78" i="121"/>
  <c r="FB78" i="121"/>
  <c r="DI78" i="121"/>
  <c r="BV78" i="121"/>
  <c r="GX77" i="121"/>
  <c r="BE77" i="121"/>
  <c r="KY78" i="121"/>
  <c r="HZ78" i="121"/>
  <c r="EV78" i="121"/>
  <c r="BS78" i="121"/>
  <c r="KV78" i="121"/>
  <c r="JI78" i="121"/>
  <c r="HP78" i="121"/>
  <c r="FZ78" i="121"/>
  <c r="EP78" i="121"/>
  <c r="DC78" i="121"/>
  <c r="BJ78" i="121"/>
  <c r="KS78" i="121"/>
  <c r="IZ78" i="121"/>
  <c r="HM78" i="121"/>
  <c r="FX78" i="121"/>
  <c r="EM78" i="121"/>
  <c r="CZ78" i="121"/>
  <c r="BG78" i="121"/>
  <c r="JP77" i="121"/>
  <c r="EQ77" i="121"/>
  <c r="JP78" i="121"/>
  <c r="GS78" i="121"/>
  <c r="FU78" i="121"/>
  <c r="ET78" i="121"/>
  <c r="KQ78" i="121"/>
  <c r="IR78" i="121"/>
  <c r="HN78" i="121"/>
  <c r="BT78" i="121"/>
  <c r="HK78" i="121"/>
  <c r="GM78" i="121"/>
  <c r="FL78" i="121"/>
  <c r="LK78" i="121"/>
  <c r="JJ78" i="121"/>
  <c r="EN78" i="121"/>
  <c r="CO78" i="121"/>
  <c r="KE78" i="121"/>
  <c r="IF78" i="121"/>
  <c r="HH78" i="121"/>
  <c r="FI78" i="121"/>
  <c r="DJ78" i="121"/>
  <c r="BH78" i="121"/>
  <c r="KZ78" i="121"/>
  <c r="KB78" i="121"/>
  <c r="JF78" i="121"/>
  <c r="IC78" i="121"/>
  <c r="HE78" i="121"/>
  <c r="GC78" i="121"/>
  <c r="FF78" i="121"/>
  <c r="EJ78" i="121"/>
  <c r="DG78" i="121"/>
  <c r="CK78" i="121"/>
  <c r="BE78" i="121"/>
  <c r="KT78" i="121"/>
  <c r="IU78" i="121"/>
  <c r="HW78" i="121"/>
  <c r="DY78" i="121"/>
  <c r="DA78" i="121"/>
  <c r="JM78" i="121"/>
  <c r="EQ78" i="121"/>
  <c r="DS78" i="121"/>
  <c r="CR78" i="121"/>
  <c r="JG78" i="121"/>
  <c r="GD78" i="121"/>
  <c r="EK78" i="121"/>
  <c r="CL78" i="121"/>
  <c r="KV99" i="126"/>
  <c r="HK99" i="126"/>
  <c r="DM99" i="126"/>
  <c r="KT99" i="126"/>
  <c r="IU99" i="126"/>
  <c r="HJ99" i="126"/>
  <c r="FK99" i="126"/>
  <c r="DL99" i="126"/>
  <c r="BZ99" i="126"/>
  <c r="EN99" i="126"/>
  <c r="BD99" i="126"/>
  <c r="JJ99" i="126"/>
  <c r="FL99" i="126"/>
  <c r="CB99" i="126"/>
  <c r="IH99" i="126"/>
  <c r="EP99" i="126"/>
  <c r="JR99" i="126"/>
  <c r="GO99" i="126"/>
  <c r="JP99" i="126"/>
  <c r="HQ99" i="126"/>
  <c r="GF99" i="126"/>
  <c r="EM99" i="126"/>
  <c r="CN99" i="126"/>
  <c r="BB99" i="126"/>
  <c r="LK99" i="126"/>
  <c r="JM99" i="126"/>
  <c r="HN99" i="126"/>
  <c r="FO99" i="126"/>
  <c r="ED99" i="126"/>
  <c r="CK99" i="126"/>
  <c r="KW99" i="126"/>
  <c r="JL99" i="126"/>
  <c r="HM99" i="126"/>
  <c r="FN99" i="126"/>
  <c r="EB99" i="126"/>
  <c r="CC99" i="126"/>
  <c r="KK99" i="126"/>
  <c r="IR99" i="126"/>
  <c r="GS99" i="126"/>
  <c r="FH99" i="126"/>
  <c r="DI99" i="126"/>
  <c r="BJ99" i="126"/>
  <c r="KJ99" i="126"/>
  <c r="IQ99" i="126"/>
  <c r="GR99" i="126"/>
  <c r="FF99" i="126"/>
  <c r="DG99" i="126"/>
  <c r="BH99" i="126"/>
  <c r="JO99" i="126"/>
  <c r="HP99" i="126"/>
  <c r="GD99" i="126"/>
  <c r="EE99" i="126"/>
  <c r="CL99" i="126"/>
  <c r="KS99" i="126"/>
  <c r="IT99" i="126"/>
  <c r="HH99" i="126"/>
  <c r="FI99" i="126"/>
  <c r="DJ99" i="126"/>
  <c r="BK99" i="126"/>
  <c r="KH99" i="126"/>
  <c r="II99" i="126"/>
  <c r="GP99" i="126"/>
  <c r="DF99" i="126"/>
  <c r="KW77" i="121"/>
  <c r="IF77" i="121"/>
  <c r="FQ77" i="121"/>
  <c r="DG77" i="121"/>
  <c r="KN77" i="121"/>
  <c r="IE77" i="121"/>
  <c r="FO77" i="121"/>
  <c r="CO77" i="121"/>
  <c r="DO77" i="121"/>
  <c r="JA77" i="121"/>
  <c r="GC77" i="121"/>
  <c r="DM77" i="121"/>
  <c r="AV77" i="121"/>
  <c r="II77" i="121"/>
  <c r="GA77" i="121"/>
  <c r="DL77" i="121"/>
  <c r="AS77" i="121"/>
  <c r="IH77" i="121"/>
  <c r="FR77" i="121"/>
  <c r="DJ77" i="121"/>
  <c r="KM77" i="121"/>
  <c r="IC77" i="121"/>
  <c r="CF77" i="121"/>
  <c r="AX77" i="121"/>
  <c r="BP77" i="121"/>
  <c r="CH77" i="121"/>
  <c r="CZ77" i="121"/>
  <c r="DR77" i="121"/>
  <c r="EJ77" i="121"/>
  <c r="FB77" i="121"/>
  <c r="FT77" i="121"/>
  <c r="GL77" i="121"/>
  <c r="HD77" i="121"/>
  <c r="IN77" i="121"/>
  <c r="JF77" i="121"/>
  <c r="JX77" i="121"/>
  <c r="KP77" i="121"/>
  <c r="LH77" i="121"/>
  <c r="BA77" i="121"/>
  <c r="BS77" i="121"/>
  <c r="CK77" i="121"/>
  <c r="DC77" i="121"/>
  <c r="DU77" i="121"/>
  <c r="EM77" i="121"/>
  <c r="FE77" i="121"/>
  <c r="FW77" i="121"/>
  <c r="GO77" i="121"/>
  <c r="HG77" i="121"/>
  <c r="HY77" i="121"/>
  <c r="IQ77" i="121"/>
  <c r="JI77" i="121"/>
  <c r="KA77" i="121"/>
  <c r="KS77" i="121"/>
  <c r="BD77" i="121"/>
  <c r="BV77" i="121"/>
  <c r="CN77" i="121"/>
  <c r="DF77" i="121"/>
  <c r="DX77" i="121"/>
  <c r="EP77" i="121"/>
  <c r="FH77" i="121"/>
  <c r="FZ77" i="121"/>
  <c r="GR77" i="121"/>
  <c r="HJ77" i="121"/>
  <c r="IB77" i="121"/>
  <c r="IT77" i="121"/>
  <c r="JL77" i="121"/>
  <c r="KD77" i="121"/>
  <c r="KV77" i="121"/>
  <c r="KJ77" i="121"/>
  <c r="JC77" i="121"/>
  <c r="DI77" i="121"/>
  <c r="AU77" i="121"/>
  <c r="LF77" i="121"/>
  <c r="KG77" i="121"/>
  <c r="IZ77" i="121"/>
  <c r="HS77" i="121"/>
  <c r="GS77" i="121"/>
  <c r="FL77" i="121"/>
  <c r="EE77" i="121"/>
  <c r="CX77" i="121"/>
  <c r="BY77" i="121"/>
  <c r="V77" i="121"/>
  <c r="LE77" i="121"/>
  <c r="KE77" i="121"/>
  <c r="IX77" i="121"/>
  <c r="HQ77" i="121"/>
  <c r="GJ77" i="121"/>
  <c r="FK77" i="121"/>
  <c r="ED77" i="121"/>
  <c r="CW77" i="121"/>
  <c r="BW77" i="121"/>
  <c r="LC77" i="121"/>
  <c r="JV77" i="121"/>
  <c r="IW77" i="121"/>
  <c r="HP77" i="121"/>
  <c r="GI77" i="121"/>
  <c r="FI77" i="121"/>
  <c r="EB77" i="121"/>
  <c r="CU77" i="121"/>
  <c r="BN77" i="121"/>
  <c r="LB77" i="121"/>
  <c r="JU77" i="121"/>
  <c r="IU77" i="121"/>
  <c r="HN77" i="121"/>
  <c r="GG77" i="121"/>
  <c r="EZ77" i="121"/>
  <c r="EA77" i="121"/>
  <c r="CT77" i="121"/>
  <c r="BM77" i="121"/>
  <c r="AS78" i="121"/>
  <c r="BK78" i="121"/>
  <c r="CC78" i="121"/>
  <c r="CU78" i="121"/>
  <c r="DM78" i="121"/>
  <c r="EE78" i="121"/>
  <c r="EW78" i="121"/>
  <c r="FO78" i="121"/>
  <c r="GG78" i="121"/>
  <c r="GY78" i="121"/>
  <c r="HQ78" i="121"/>
  <c r="II78" i="121"/>
  <c r="JA78" i="121"/>
  <c r="JS78" i="121"/>
  <c r="KK78" i="121"/>
  <c r="LC78" i="121"/>
  <c r="HV78" i="121"/>
  <c r="EG78" i="121"/>
  <c r="AV78" i="121"/>
  <c r="BN78" i="121"/>
  <c r="CF78" i="121"/>
  <c r="CX78" i="121"/>
  <c r="DP78" i="121"/>
  <c r="EH78" i="121"/>
  <c r="EZ78" i="121"/>
  <c r="FR78" i="121"/>
  <c r="GJ78" i="121"/>
  <c r="HB78" i="121"/>
  <c r="HT78" i="121"/>
  <c r="IL78" i="121"/>
  <c r="JD78" i="121"/>
  <c r="JV78" i="121"/>
  <c r="KN78" i="121"/>
  <c r="LF78" i="121"/>
  <c r="AY78" i="121"/>
  <c r="BQ78" i="121"/>
  <c r="CI78" i="121"/>
  <c r="KZ77" i="121"/>
  <c r="JS77" i="121"/>
  <c r="IL77" i="121"/>
  <c r="HM77" i="121"/>
  <c r="GF77" i="121"/>
  <c r="EY77" i="121"/>
  <c r="DY77" i="121"/>
  <c r="CR77" i="121"/>
  <c r="CB77" i="121"/>
  <c r="GU77" i="121"/>
  <c r="FN77" i="121"/>
  <c r="HV77" i="121"/>
  <c r="BB77" i="121"/>
  <c r="BT77" i="121"/>
  <c r="CL77" i="121"/>
  <c r="DD77" i="121"/>
  <c r="DV77" i="121"/>
  <c r="EN77" i="121"/>
  <c r="FF77" i="121"/>
  <c r="FX77" i="121"/>
  <c r="GP77" i="121"/>
  <c r="HH77" i="121"/>
  <c r="HZ77" i="121"/>
  <c r="IR77" i="121"/>
  <c r="JJ77" i="121"/>
  <c r="KB77" i="121"/>
  <c r="KT77" i="121"/>
  <c r="AY77" i="121"/>
  <c r="BQ77" i="121"/>
  <c r="CI77" i="121"/>
  <c r="DA77" i="121"/>
  <c r="DS77" i="121"/>
  <c r="EK77" i="121"/>
  <c r="FC77" i="121"/>
  <c r="FU77" i="121"/>
  <c r="GM77" i="121"/>
  <c r="HE77" i="121"/>
  <c r="HW77" i="121"/>
  <c r="IO77" i="121"/>
  <c r="JG77" i="121"/>
  <c r="JY77" i="121"/>
  <c r="KQ77" i="121"/>
  <c r="LI77" i="121"/>
  <c r="LK77" i="121"/>
  <c r="LI78" i="121"/>
  <c r="KH78" i="121"/>
  <c r="IO78" i="121"/>
  <c r="GP78" i="121"/>
  <c r="DV78" i="121"/>
  <c r="BW78" i="121"/>
  <c r="KY77" i="121"/>
  <c r="JR77" i="121"/>
  <c r="IK77" i="121"/>
  <c r="HK77" i="121"/>
  <c r="GD77" i="121"/>
  <c r="EW77" i="121"/>
  <c r="DP77" i="121"/>
  <c r="CQ77" i="121"/>
  <c r="BJ77" i="121"/>
  <c r="LE78" i="121"/>
  <c r="KM78" i="121"/>
  <c r="JU78" i="121"/>
  <c r="JC78" i="121"/>
  <c r="IK78" i="121"/>
  <c r="HS78" i="121"/>
  <c r="HA78" i="121"/>
  <c r="GI78" i="121"/>
  <c r="FQ78" i="121"/>
  <c r="EY78" i="121"/>
  <c r="DO78" i="121"/>
  <c r="CW78" i="121"/>
  <c r="CE78" i="121"/>
  <c r="BM78" i="121"/>
  <c r="JF98" i="126"/>
  <c r="FT98" i="126"/>
  <c r="DL98" i="126"/>
  <c r="AU98" i="126"/>
  <c r="JC98" i="126"/>
  <c r="FR98" i="126"/>
  <c r="DJ98" i="126"/>
  <c r="AS98" i="126"/>
  <c r="JA98" i="126"/>
  <c r="FQ98" i="126"/>
  <c r="DI98" i="126"/>
  <c r="LF98" i="126"/>
  <c r="IF98" i="126"/>
  <c r="FL98" i="126"/>
  <c r="CF98" i="126"/>
  <c r="LH98" i="126"/>
  <c r="IH98" i="126"/>
  <c r="FO98" i="126"/>
  <c r="CX98" i="126"/>
  <c r="KN98" i="126"/>
  <c r="IE98" i="126"/>
  <c r="ET98" i="126"/>
  <c r="CE98" i="126"/>
  <c r="KM98" i="126"/>
  <c r="HV98" i="126"/>
  <c r="ES98" i="126"/>
  <c r="CC98" i="126"/>
  <c r="KK98" i="126"/>
  <c r="EJ98" i="126"/>
  <c r="CB98" i="126"/>
  <c r="GU98" i="126"/>
  <c r="CZ98" i="126"/>
  <c r="LE98" i="126"/>
  <c r="KG98" i="126"/>
  <c r="IZ98" i="126"/>
  <c r="HS98" i="126"/>
  <c r="GL98" i="126"/>
  <c r="BY98" i="126"/>
  <c r="AY98" i="126"/>
  <c r="BQ98" i="126"/>
  <c r="CI98" i="126"/>
  <c r="DA98" i="126"/>
  <c r="DS98" i="126"/>
  <c r="EK98" i="126"/>
  <c r="FC98" i="126"/>
  <c r="FU98" i="126"/>
  <c r="GM98" i="126"/>
  <c r="HE98" i="126"/>
  <c r="HW98" i="126"/>
  <c r="IO98" i="126"/>
  <c r="JG98" i="126"/>
  <c r="JY98" i="126"/>
  <c r="KQ98" i="126"/>
  <c r="LI98" i="126"/>
  <c r="LK98" i="126"/>
  <c r="BB98" i="126"/>
  <c r="BT98" i="126"/>
  <c r="CL98" i="126"/>
  <c r="DD98" i="126"/>
  <c r="DV98" i="126"/>
  <c r="EN98" i="126"/>
  <c r="FF98" i="126"/>
  <c r="FX98" i="126"/>
  <c r="GP98" i="126"/>
  <c r="HH98" i="126"/>
  <c r="HZ98" i="126"/>
  <c r="IR98" i="126"/>
  <c r="JJ98" i="126"/>
  <c r="KB98" i="126"/>
  <c r="KT98" i="126"/>
  <c r="BE98" i="126"/>
  <c r="BW98" i="126"/>
  <c r="CO98" i="126"/>
  <c r="DG98" i="126"/>
  <c r="DY98" i="126"/>
  <c r="EQ98" i="126"/>
  <c r="FI98" i="126"/>
  <c r="GA98" i="126"/>
  <c r="GS98" i="126"/>
  <c r="HK98" i="126"/>
  <c r="IC98" i="126"/>
  <c r="IU98" i="126"/>
  <c r="JM98" i="126"/>
  <c r="KE98" i="126"/>
  <c r="AU99" i="126"/>
  <c r="BM99" i="126"/>
  <c r="CE99" i="126"/>
  <c r="CW99" i="126"/>
  <c r="DO99" i="126"/>
  <c r="EY99" i="126"/>
  <c r="FQ99" i="126"/>
  <c r="GI99" i="126"/>
  <c r="HA99" i="126"/>
  <c r="HS99" i="126"/>
  <c r="IK99" i="126"/>
  <c r="JC99" i="126"/>
  <c r="JU99" i="126"/>
  <c r="KM99" i="126"/>
  <c r="LE99" i="126"/>
  <c r="BP99" i="126"/>
  <c r="FT99" i="126"/>
  <c r="JX99" i="126"/>
  <c r="AX99" i="126"/>
  <c r="CH99" i="126"/>
  <c r="CZ99" i="126"/>
  <c r="DR99" i="126"/>
  <c r="EJ99" i="126"/>
  <c r="FB99" i="126"/>
  <c r="GL99" i="126"/>
  <c r="HD99" i="126"/>
  <c r="IN99" i="126"/>
  <c r="JF99" i="126"/>
  <c r="KP99" i="126"/>
  <c r="LH99" i="126"/>
  <c r="KG99" i="126"/>
  <c r="JI99" i="126"/>
  <c r="IE99" i="126"/>
  <c r="HG99" i="126"/>
  <c r="GC99" i="126"/>
  <c r="FE99" i="126"/>
  <c r="EA99" i="126"/>
  <c r="DC99" i="126"/>
  <c r="BY99" i="126"/>
  <c r="BA99" i="126"/>
  <c r="LB98" i="126"/>
  <c r="JV98" i="126"/>
  <c r="IW98" i="126"/>
  <c r="HP98" i="126"/>
  <c r="GI98" i="126"/>
  <c r="FB98" i="126"/>
  <c r="EB98" i="126"/>
  <c r="CU98" i="126"/>
  <c r="BN98" i="126"/>
  <c r="EG99" i="126"/>
  <c r="AY99" i="126"/>
  <c r="BQ99" i="126"/>
  <c r="DA99" i="126"/>
  <c r="DS99" i="126"/>
  <c r="FC99" i="126"/>
  <c r="GM99" i="126"/>
  <c r="IO99" i="126"/>
  <c r="JG99" i="126"/>
  <c r="KQ99" i="126"/>
  <c r="LI99" i="126"/>
  <c r="AV99" i="126"/>
  <c r="BN99" i="126"/>
  <c r="CF99" i="126"/>
  <c r="CX99" i="126"/>
  <c r="DP99" i="126"/>
  <c r="EH99" i="126"/>
  <c r="EZ99" i="126"/>
  <c r="FR99" i="126"/>
  <c r="GJ99" i="126"/>
  <c r="HB99" i="126"/>
  <c r="HT99" i="126"/>
  <c r="IL99" i="126"/>
  <c r="JD99" i="126"/>
  <c r="JV99" i="126"/>
  <c r="KN99" i="126"/>
  <c r="LF99" i="126"/>
  <c r="HV99" i="126"/>
  <c r="CI99" i="126"/>
  <c r="EK99" i="126"/>
  <c r="FU99" i="126"/>
  <c r="HE99" i="126"/>
  <c r="HW99" i="126"/>
  <c r="JY99" i="126"/>
  <c r="KY98" i="126"/>
  <c r="JS98" i="126"/>
  <c r="IL98" i="126"/>
  <c r="HM98" i="126"/>
  <c r="GF98" i="126"/>
  <c r="EY98" i="126"/>
  <c r="DR98" i="126"/>
  <c r="CR98" i="126"/>
  <c r="BK98" i="126"/>
  <c r="KZ99" i="126"/>
  <c r="KB99" i="126"/>
  <c r="IX99" i="126"/>
  <c r="HZ99" i="126"/>
  <c r="GV99" i="126"/>
  <c r="FX99" i="126"/>
  <c r="ET99" i="126"/>
  <c r="DV99" i="126"/>
  <c r="CR99" i="126"/>
  <c r="BT99" i="126"/>
  <c r="KW98" i="126"/>
  <c r="JR98" i="126"/>
  <c r="IK98" i="126"/>
  <c r="HD98" i="126"/>
  <c r="GD98" i="126"/>
  <c r="EW98" i="126"/>
  <c r="DP98" i="126"/>
  <c r="CQ98" i="126"/>
  <c r="BD98" i="126"/>
  <c r="BV98" i="126"/>
  <c r="CN98" i="126"/>
  <c r="DF98" i="126"/>
  <c r="DX98" i="126"/>
  <c r="EP98" i="126"/>
  <c r="FH98" i="126"/>
  <c r="FZ98" i="126"/>
  <c r="GR98" i="126"/>
  <c r="HJ98" i="126"/>
  <c r="IT98" i="126"/>
  <c r="KD98" i="126"/>
  <c r="BA98" i="126"/>
  <c r="BS98" i="126"/>
  <c r="CK98" i="126"/>
  <c r="DC98" i="126"/>
  <c r="DU98" i="126"/>
  <c r="EM98" i="126"/>
  <c r="FE98" i="126"/>
  <c r="FW98" i="126"/>
  <c r="GO98" i="126"/>
  <c r="HG98" i="126"/>
  <c r="HY98" i="126"/>
  <c r="IQ98" i="126"/>
  <c r="JI98" i="126"/>
  <c r="KA98" i="126"/>
  <c r="KS98" i="126"/>
  <c r="IB98" i="126"/>
  <c r="JL98" i="126"/>
  <c r="KV98" i="126"/>
  <c r="FN98" i="126"/>
  <c r="LC98" i="126"/>
  <c r="JX98" i="126"/>
  <c r="IX98" i="126"/>
  <c r="HQ98" i="126"/>
  <c r="GJ98" i="126"/>
  <c r="FK98" i="126"/>
  <c r="ED98" i="126"/>
  <c r="CW98" i="126"/>
  <c r="BP98" i="126"/>
  <c r="LC99" i="126"/>
  <c r="KE99" i="126"/>
  <c r="JA99" i="126"/>
  <c r="IC99" i="126"/>
  <c r="GY99" i="126"/>
  <c r="GA99" i="126"/>
  <c r="EW99" i="126"/>
  <c r="DY99" i="126"/>
  <c r="CU99" i="126"/>
  <c r="BW99" i="126"/>
  <c r="AS99" i="126"/>
  <c r="KZ98" i="126"/>
  <c r="JU98" i="126"/>
  <c r="IN98" i="126"/>
  <c r="HN98" i="126"/>
  <c r="GG98" i="126"/>
  <c r="EZ98" i="126"/>
  <c r="EA98" i="126"/>
  <c r="CT98" i="126"/>
  <c r="BM98" i="126"/>
  <c r="LB99" i="126"/>
  <c r="KD99" i="126"/>
  <c r="IZ99" i="126"/>
  <c r="IB99" i="126"/>
  <c r="GX99" i="126"/>
  <c r="FZ99" i="126"/>
  <c r="EV99" i="126"/>
  <c r="DX99" i="126"/>
  <c r="CT99" i="126"/>
  <c r="BV99" i="126"/>
  <c r="KY99" i="126"/>
  <c r="KA99" i="126"/>
  <c r="IW99" i="126"/>
  <c r="HY99" i="126"/>
  <c r="GU99" i="126"/>
  <c r="FW99" i="126"/>
  <c r="ES99" i="126"/>
  <c r="DU99" i="126"/>
  <c r="CQ99" i="126"/>
  <c r="BS99" i="126"/>
  <c r="KP98" i="126"/>
  <c r="JP98" i="126"/>
  <c r="II98" i="126"/>
  <c r="HB98" i="126"/>
  <c r="GC98" i="126"/>
  <c r="EV98" i="126"/>
  <c r="DO98" i="126"/>
  <c r="CH98" i="126"/>
  <c r="BH98" i="126"/>
  <c r="LB56" i="125"/>
  <c r="KJ56" i="125"/>
  <c r="JR56" i="125"/>
  <c r="IZ56" i="125"/>
  <c r="IH56" i="125"/>
  <c r="HP56" i="125"/>
  <c r="GX56" i="125"/>
  <c r="GF56" i="125"/>
  <c r="FN56" i="125"/>
  <c r="EV56" i="125"/>
  <c r="ED56" i="125"/>
  <c r="DL56" i="125"/>
  <c r="CT56" i="125"/>
  <c r="CB56" i="125"/>
  <c r="BJ56" i="125"/>
  <c r="IW56" i="125"/>
  <c r="ES56" i="125"/>
  <c r="CQ56" i="125"/>
  <c r="BG56" i="125"/>
  <c r="KW56" i="125"/>
  <c r="KE56" i="125"/>
  <c r="JM56" i="125"/>
  <c r="IU56" i="125"/>
  <c r="IC56" i="125"/>
  <c r="HK56" i="125"/>
  <c r="GS56" i="125"/>
  <c r="GA56" i="125"/>
  <c r="FI56" i="125"/>
  <c r="EQ56" i="125"/>
  <c r="DY56" i="125"/>
  <c r="DG56" i="125"/>
  <c r="CO56" i="125"/>
  <c r="BW56" i="125"/>
  <c r="BE56" i="125"/>
  <c r="LE56" i="125"/>
  <c r="KM56" i="125"/>
  <c r="JU56" i="125"/>
  <c r="JC56" i="125"/>
  <c r="IK56" i="125"/>
  <c r="HS56" i="125"/>
  <c r="HA56" i="125"/>
  <c r="GI56" i="125"/>
  <c r="FQ56" i="125"/>
  <c r="EY56" i="125"/>
  <c r="EG56" i="125"/>
  <c r="DO56" i="125"/>
  <c r="CW56" i="125"/>
  <c r="CE56" i="125"/>
  <c r="BM56" i="125"/>
  <c r="AU56" i="125"/>
  <c r="KZ56" i="125"/>
  <c r="KH56" i="125"/>
  <c r="JP56" i="125"/>
  <c r="IX56" i="125"/>
  <c r="IF56" i="125"/>
  <c r="HN56" i="125"/>
  <c r="GV56" i="125"/>
  <c r="GD56" i="125"/>
  <c r="FL56" i="125"/>
  <c r="ET56" i="125"/>
  <c r="EB56" i="125"/>
  <c r="DJ56" i="125"/>
  <c r="CR56" i="125"/>
  <c r="BZ56" i="125"/>
  <c r="BH56" i="125"/>
  <c r="KY56" i="125"/>
  <c r="KG56" i="125"/>
  <c r="JO56" i="125"/>
  <c r="IE56" i="125"/>
  <c r="HM56" i="125"/>
  <c r="GU56" i="125"/>
  <c r="GC56" i="125"/>
  <c r="FK56" i="125"/>
  <c r="EA56" i="125"/>
  <c r="DI56" i="125"/>
  <c r="BY56" i="125"/>
  <c r="KV56" i="125"/>
  <c r="KD56" i="125"/>
  <c r="JL56" i="125"/>
  <c r="IT56" i="125"/>
  <c r="IB56" i="125"/>
  <c r="HJ56" i="125"/>
  <c r="GR56" i="125"/>
  <c r="FZ56" i="125"/>
  <c r="FH56" i="125"/>
  <c r="EP56" i="125"/>
  <c r="DX56" i="125"/>
  <c r="DF56" i="125"/>
  <c r="CN56" i="125"/>
  <c r="BV56" i="125"/>
  <c r="BD56" i="125"/>
  <c r="KT56" i="125"/>
  <c r="KB56" i="125"/>
  <c r="JJ56" i="125"/>
  <c r="IR56" i="125"/>
  <c r="HZ56" i="125"/>
  <c r="HH56" i="125"/>
  <c r="GP56" i="125"/>
  <c r="FX56" i="125"/>
  <c r="FF56" i="125"/>
  <c r="EN56" i="125"/>
  <c r="DV56" i="125"/>
  <c r="DD56" i="125"/>
  <c r="CL56" i="125"/>
  <c r="BT56" i="125"/>
  <c r="BB56" i="125"/>
  <c r="LK56" i="125"/>
  <c r="KS56" i="125"/>
  <c r="KA56" i="125"/>
  <c r="JI56" i="125"/>
  <c r="IQ56" i="125"/>
  <c r="HY56" i="125"/>
  <c r="HG56" i="125"/>
  <c r="GO56" i="125"/>
  <c r="FW56" i="125"/>
  <c r="FE56" i="125"/>
  <c r="EM56" i="125"/>
  <c r="DU56" i="125"/>
  <c r="DC56" i="125"/>
  <c r="CK56" i="125"/>
  <c r="BS56" i="125"/>
  <c r="LI56" i="125"/>
  <c r="KQ56" i="125"/>
  <c r="JY56" i="125"/>
  <c r="JG56" i="125"/>
  <c r="IO56" i="125"/>
  <c r="HW56" i="125"/>
  <c r="HE56" i="125"/>
  <c r="GM56" i="125"/>
  <c r="FU56" i="125"/>
  <c r="FC56" i="125"/>
  <c r="EK56" i="125"/>
  <c r="DS56" i="125"/>
  <c r="DA56" i="125"/>
  <c r="CI56" i="125"/>
  <c r="BQ56" i="125"/>
  <c r="AC80" i="121" l="1"/>
  <c r="AB79" i="121"/>
  <c r="AC79" i="121"/>
  <c r="Z79" i="121"/>
  <c r="AB80" i="121"/>
  <c r="Z80" i="121"/>
  <c r="AB78" i="121"/>
  <c r="AC78" i="121"/>
  <c r="Z78" i="121"/>
  <c r="AB77" i="121"/>
  <c r="AC77" i="121"/>
  <c r="Z77" i="121"/>
  <c r="AC98" i="126"/>
  <c r="XFD98" i="126" s="1"/>
  <c r="Z98" i="126"/>
  <c r="Z99" i="126"/>
  <c r="AC99" i="126"/>
  <c r="XFD99" i="126" s="1"/>
  <c r="AC56" i="125"/>
  <c r="Z56" i="125"/>
  <c r="B48" i="129" l="1"/>
  <c r="C48" i="129"/>
  <c r="E48" i="129"/>
  <c r="F48" i="129"/>
  <c r="G48" i="129"/>
  <c r="H48" i="129"/>
  <c r="I48" i="129"/>
  <c r="J48" i="129"/>
  <c r="Q48" i="129" s="1"/>
  <c r="K48" i="129"/>
  <c r="L48" i="129"/>
  <c r="M48" i="129"/>
  <c r="N48" i="129"/>
  <c r="O48" i="129"/>
  <c r="P48" i="129"/>
  <c r="R48" i="129"/>
  <c r="S48" i="129"/>
  <c r="T48" i="129"/>
  <c r="W48" i="129"/>
  <c r="AY48" i="129" s="1"/>
  <c r="X48" i="129"/>
  <c r="Y48" i="129"/>
  <c r="EJ48" i="129" s="1"/>
  <c r="AA48" i="129"/>
  <c r="AB48" i="129"/>
  <c r="AD48" i="129"/>
  <c r="AF48" i="129"/>
  <c r="AG48" i="129"/>
  <c r="AH48" i="129"/>
  <c r="AI48" i="129"/>
  <c r="AJ48" i="129"/>
  <c r="AK48" i="129"/>
  <c r="AK97" i="126"/>
  <c r="AJ97" i="126"/>
  <c r="AI97" i="126"/>
  <c r="AH97" i="126"/>
  <c r="AG97" i="126"/>
  <c r="AF97" i="126"/>
  <c r="AD97" i="126"/>
  <c r="AB97" i="126"/>
  <c r="AA97" i="126"/>
  <c r="Y97" i="126"/>
  <c r="KY97" i="126" s="1"/>
  <c r="X97" i="126"/>
  <c r="W97" i="126"/>
  <c r="KZ97" i="126" s="1"/>
  <c r="T97" i="126"/>
  <c r="S97" i="126"/>
  <c r="R97" i="126"/>
  <c r="P97" i="126"/>
  <c r="O97" i="126"/>
  <c r="Q97" i="126" s="1"/>
  <c r="N97" i="126"/>
  <c r="M97" i="126"/>
  <c r="L97" i="126"/>
  <c r="K97" i="126"/>
  <c r="J97" i="126"/>
  <c r="I97" i="126"/>
  <c r="H97" i="126"/>
  <c r="G97" i="126"/>
  <c r="F97" i="126"/>
  <c r="E97" i="126"/>
  <c r="C97" i="126"/>
  <c r="B97" i="126"/>
  <c r="B54" i="125"/>
  <c r="C54" i="125"/>
  <c r="E54" i="125"/>
  <c r="F54" i="125"/>
  <c r="G54" i="125"/>
  <c r="H54" i="125"/>
  <c r="I54" i="125"/>
  <c r="J54" i="125"/>
  <c r="Q54" i="125" s="1"/>
  <c r="K54" i="125"/>
  <c r="L54" i="125"/>
  <c r="M54" i="125"/>
  <c r="N54" i="125"/>
  <c r="O54" i="125"/>
  <c r="P54" i="125"/>
  <c r="R54" i="125"/>
  <c r="S54" i="125"/>
  <c r="T54" i="125"/>
  <c r="W54" i="125"/>
  <c r="BZ54" i="125" s="1"/>
  <c r="X54" i="125"/>
  <c r="Y54" i="125"/>
  <c r="KP54" i="125" s="1"/>
  <c r="AA54" i="125"/>
  <c r="AB54" i="125"/>
  <c r="AD54" i="125"/>
  <c r="AF54" i="125"/>
  <c r="AG54" i="125"/>
  <c r="AH54" i="125"/>
  <c r="AI54" i="125"/>
  <c r="AJ54" i="125"/>
  <c r="AK54" i="125"/>
  <c r="B55" i="125"/>
  <c r="C55" i="125"/>
  <c r="E55" i="125"/>
  <c r="F55" i="125"/>
  <c r="G55" i="125"/>
  <c r="H55" i="125"/>
  <c r="I55" i="125"/>
  <c r="J55" i="125"/>
  <c r="Q55" i="125" s="1"/>
  <c r="K55" i="125"/>
  <c r="L55" i="125"/>
  <c r="M55" i="125"/>
  <c r="N55" i="125"/>
  <c r="O55" i="125"/>
  <c r="P55" i="125"/>
  <c r="R55" i="125"/>
  <c r="S55" i="125"/>
  <c r="T55" i="125"/>
  <c r="W55" i="125"/>
  <c r="DY55" i="125" s="1"/>
  <c r="X55" i="125"/>
  <c r="Y55" i="125"/>
  <c r="GR55" i="125" s="1"/>
  <c r="AA55" i="125"/>
  <c r="AB55" i="125"/>
  <c r="AD55" i="125"/>
  <c r="AF55" i="125"/>
  <c r="AG55" i="125"/>
  <c r="AH55" i="125"/>
  <c r="AI55" i="125"/>
  <c r="AJ55" i="125"/>
  <c r="AK55" i="125"/>
  <c r="BK48" i="129" l="1"/>
  <c r="KN48" i="129"/>
  <c r="KK48" i="129"/>
  <c r="HT48" i="129"/>
  <c r="JV48" i="129"/>
  <c r="HQ48" i="129"/>
  <c r="EZ48" i="129"/>
  <c r="HP48" i="129"/>
  <c r="EH48" i="129"/>
  <c r="HD48" i="129"/>
  <c r="EW48" i="129"/>
  <c r="CC48" i="129"/>
  <c r="BN48" i="129"/>
  <c r="AS54" i="125"/>
  <c r="EG48" i="129"/>
  <c r="KM48" i="129"/>
  <c r="BM48" i="129"/>
  <c r="IX55" i="125"/>
  <c r="CF55" i="125"/>
  <c r="JD48" i="129"/>
  <c r="GY48" i="129"/>
  <c r="DP48" i="129"/>
  <c r="AV48" i="129"/>
  <c r="JA48" i="129"/>
  <c r="GG48" i="129"/>
  <c r="DM48" i="129"/>
  <c r="LF48" i="129"/>
  <c r="IZ48" i="129"/>
  <c r="FR48" i="129"/>
  <c r="CZ48" i="129"/>
  <c r="LC48" i="129"/>
  <c r="IL48" i="129"/>
  <c r="FQ48" i="129"/>
  <c r="CX48" i="129"/>
  <c r="JS48" i="129"/>
  <c r="HB48" i="129"/>
  <c r="EE48" i="129"/>
  <c r="AX48" i="129"/>
  <c r="JC48" i="129"/>
  <c r="GJ48" i="129"/>
  <c r="DO48" i="129"/>
  <c r="AS48" i="129"/>
  <c r="LB48" i="129"/>
  <c r="II48" i="129"/>
  <c r="FO48" i="129"/>
  <c r="CU48" i="129"/>
  <c r="KP48" i="129"/>
  <c r="HV48" i="129"/>
  <c r="FB48" i="129"/>
  <c r="CF48" i="129"/>
  <c r="IN48" i="129"/>
  <c r="HA48" i="129"/>
  <c r="EY48" i="129"/>
  <c r="CW48" i="129"/>
  <c r="AU48" i="129"/>
  <c r="KJ48" i="129"/>
  <c r="BA48" i="129"/>
  <c r="BS48" i="129"/>
  <c r="CK48" i="129"/>
  <c r="DC48" i="129"/>
  <c r="DU48" i="129"/>
  <c r="EM48" i="129"/>
  <c r="FE48" i="129"/>
  <c r="FW48" i="129"/>
  <c r="GO48" i="129"/>
  <c r="HG48" i="129"/>
  <c r="HY48" i="129"/>
  <c r="IQ48" i="129"/>
  <c r="JI48" i="129"/>
  <c r="KA48" i="129"/>
  <c r="KS48" i="129"/>
  <c r="BD48" i="129"/>
  <c r="BV48" i="129"/>
  <c r="CN48" i="129"/>
  <c r="DF48" i="129"/>
  <c r="DX48" i="129"/>
  <c r="EP48" i="129"/>
  <c r="FH48" i="129"/>
  <c r="FZ48" i="129"/>
  <c r="GR48" i="129"/>
  <c r="HJ48" i="129"/>
  <c r="IB48" i="129"/>
  <c r="IT48" i="129"/>
  <c r="JL48" i="129"/>
  <c r="KD48" i="129"/>
  <c r="KV48" i="129"/>
  <c r="BG48" i="129"/>
  <c r="BY48" i="129"/>
  <c r="CQ48" i="129"/>
  <c r="DI48" i="129"/>
  <c r="EA48" i="129"/>
  <c r="ES48" i="129"/>
  <c r="FK48" i="129"/>
  <c r="GC48" i="129"/>
  <c r="GU48" i="129"/>
  <c r="HM48" i="129"/>
  <c r="IE48" i="129"/>
  <c r="IW48" i="129"/>
  <c r="JO48" i="129"/>
  <c r="KG48" i="129"/>
  <c r="KY48" i="129"/>
  <c r="BJ48" i="129"/>
  <c r="CB48" i="129"/>
  <c r="CT48" i="129"/>
  <c r="DL48" i="129"/>
  <c r="ED48" i="129"/>
  <c r="EV48" i="129"/>
  <c r="FN48" i="129"/>
  <c r="GF48" i="129"/>
  <c r="GX48" i="129"/>
  <c r="IK48" i="129"/>
  <c r="FT48" i="129"/>
  <c r="DR48" i="129"/>
  <c r="BP48" i="129"/>
  <c r="JX48" i="129"/>
  <c r="GL48" i="129"/>
  <c r="CH48" i="129"/>
  <c r="LH48" i="129"/>
  <c r="JU48" i="129"/>
  <c r="IH48" i="129"/>
  <c r="GI48" i="129"/>
  <c r="CE48" i="129"/>
  <c r="LE48" i="129"/>
  <c r="JR48" i="129"/>
  <c r="JF48" i="129"/>
  <c r="HS48" i="129"/>
  <c r="KZ48" i="129"/>
  <c r="KH48" i="129"/>
  <c r="JP48" i="129"/>
  <c r="IX48" i="129"/>
  <c r="IF48" i="129"/>
  <c r="HN48" i="129"/>
  <c r="GV48" i="129"/>
  <c r="GD48" i="129"/>
  <c r="FL48" i="129"/>
  <c r="ET48" i="129"/>
  <c r="EB48" i="129"/>
  <c r="DJ48" i="129"/>
  <c r="CR48" i="129"/>
  <c r="BZ48" i="129"/>
  <c r="BH48" i="129"/>
  <c r="KW48" i="129"/>
  <c r="KE48" i="129"/>
  <c r="JM48" i="129"/>
  <c r="IU48" i="129"/>
  <c r="IC48" i="129"/>
  <c r="HK48" i="129"/>
  <c r="GS48" i="129"/>
  <c r="GA48" i="129"/>
  <c r="FI48" i="129"/>
  <c r="EQ48" i="129"/>
  <c r="DY48" i="129"/>
  <c r="DG48" i="129"/>
  <c r="CO48" i="129"/>
  <c r="BW48" i="129"/>
  <c r="BE48" i="129"/>
  <c r="KT48" i="129"/>
  <c r="KB48" i="129"/>
  <c r="JJ48" i="129"/>
  <c r="IR48" i="129"/>
  <c r="HZ48" i="129"/>
  <c r="HH48" i="129"/>
  <c r="GP48" i="129"/>
  <c r="FX48" i="129"/>
  <c r="FF48" i="129"/>
  <c r="EN48" i="129"/>
  <c r="DV48" i="129"/>
  <c r="DD48" i="129"/>
  <c r="CL48" i="129"/>
  <c r="BT48" i="129"/>
  <c r="BB48" i="129"/>
  <c r="LK48" i="129"/>
  <c r="LI48" i="129"/>
  <c r="KQ48" i="129"/>
  <c r="JY48" i="129"/>
  <c r="JG48" i="129"/>
  <c r="IO48" i="129"/>
  <c r="HW48" i="129"/>
  <c r="HE48" i="129"/>
  <c r="GM48" i="129"/>
  <c r="FU48" i="129"/>
  <c r="FC48" i="129"/>
  <c r="EK48" i="129"/>
  <c r="DS48" i="129"/>
  <c r="DA48" i="129"/>
  <c r="CI48" i="129"/>
  <c r="BQ48" i="129"/>
  <c r="DM55" i="125"/>
  <c r="HT55" i="125"/>
  <c r="CO55" i="125"/>
  <c r="CC55" i="125"/>
  <c r="AV55" i="125"/>
  <c r="KE55" i="125"/>
  <c r="JA55" i="125"/>
  <c r="IZ55" i="125"/>
  <c r="AX97" i="126"/>
  <c r="BJ97" i="126"/>
  <c r="GL97" i="126"/>
  <c r="EY55" i="125"/>
  <c r="GX97" i="126"/>
  <c r="EW55" i="125"/>
  <c r="BH54" i="125"/>
  <c r="IW97" i="126"/>
  <c r="CT97" i="126"/>
  <c r="DF97" i="126"/>
  <c r="HS55" i="125"/>
  <c r="EP97" i="126"/>
  <c r="HQ55" i="125"/>
  <c r="FB97" i="126"/>
  <c r="EZ55" i="125"/>
  <c r="IK97" i="126"/>
  <c r="KH55" i="125"/>
  <c r="DP55" i="125"/>
  <c r="KG55" i="125"/>
  <c r="DO55" i="125"/>
  <c r="AY54" i="125"/>
  <c r="KG97" i="126"/>
  <c r="AV54" i="125"/>
  <c r="KS97" i="126"/>
  <c r="BY97" i="126"/>
  <c r="DU97" i="126"/>
  <c r="FQ97" i="126"/>
  <c r="HM97" i="126"/>
  <c r="JR97" i="126"/>
  <c r="CH97" i="126"/>
  <c r="ED97" i="126"/>
  <c r="FZ97" i="126"/>
  <c r="HY97" i="126"/>
  <c r="JU97" i="126"/>
  <c r="CK97" i="126"/>
  <c r="EG97" i="126"/>
  <c r="GC97" i="126"/>
  <c r="IH97" i="126"/>
  <c r="KD97" i="126"/>
  <c r="BA97" i="126"/>
  <c r="CW97" i="126"/>
  <c r="ES97" i="126"/>
  <c r="GO97" i="126"/>
  <c r="IT97" i="126"/>
  <c r="KP97" i="126"/>
  <c r="BM97" i="126"/>
  <c r="DI97" i="126"/>
  <c r="FE97" i="126"/>
  <c r="HA97" i="126"/>
  <c r="JF97" i="126"/>
  <c r="LB97" i="126"/>
  <c r="BV97" i="126"/>
  <c r="DR97" i="126"/>
  <c r="FN97" i="126"/>
  <c r="HJ97" i="126"/>
  <c r="JI97" i="126"/>
  <c r="LE97" i="126"/>
  <c r="HV97" i="126"/>
  <c r="AY97" i="126"/>
  <c r="BK97" i="126"/>
  <c r="BW97" i="126"/>
  <c r="CI97" i="126"/>
  <c r="CU97" i="126"/>
  <c r="DG97" i="126"/>
  <c r="DS97" i="126"/>
  <c r="EE97" i="126"/>
  <c r="EQ97" i="126"/>
  <c r="FC97" i="126"/>
  <c r="FO97" i="126"/>
  <c r="GA97" i="126"/>
  <c r="GM97" i="126"/>
  <c r="GY97" i="126"/>
  <c r="HK97" i="126"/>
  <c r="HW97" i="126"/>
  <c r="II97" i="126"/>
  <c r="IU97" i="126"/>
  <c r="JG97" i="126"/>
  <c r="JS97" i="126"/>
  <c r="KE97" i="126"/>
  <c r="KQ97" i="126"/>
  <c r="LC97" i="126"/>
  <c r="BB97" i="126"/>
  <c r="BN97" i="126"/>
  <c r="BZ97" i="126"/>
  <c r="CL97" i="126"/>
  <c r="CX97" i="126"/>
  <c r="DJ97" i="126"/>
  <c r="DV97" i="126"/>
  <c r="EH97" i="126"/>
  <c r="ET97" i="126"/>
  <c r="FF97" i="126"/>
  <c r="FR97" i="126"/>
  <c r="GD97" i="126"/>
  <c r="GP97" i="126"/>
  <c r="HB97" i="126"/>
  <c r="HN97" i="126"/>
  <c r="HZ97" i="126"/>
  <c r="IL97" i="126"/>
  <c r="IX97" i="126"/>
  <c r="JJ97" i="126"/>
  <c r="JV97" i="126"/>
  <c r="KH97" i="126"/>
  <c r="KT97" i="126"/>
  <c r="LF97" i="126"/>
  <c r="BD97" i="126"/>
  <c r="BP97" i="126"/>
  <c r="CB97" i="126"/>
  <c r="CN97" i="126"/>
  <c r="CZ97" i="126"/>
  <c r="DL97" i="126"/>
  <c r="DX97" i="126"/>
  <c r="EJ97" i="126"/>
  <c r="EV97" i="126"/>
  <c r="FH97" i="126"/>
  <c r="FT97" i="126"/>
  <c r="GF97" i="126"/>
  <c r="GR97" i="126"/>
  <c r="HD97" i="126"/>
  <c r="HP97" i="126"/>
  <c r="IB97" i="126"/>
  <c r="IN97" i="126"/>
  <c r="IZ97" i="126"/>
  <c r="JL97" i="126"/>
  <c r="JX97" i="126"/>
  <c r="KJ97" i="126"/>
  <c r="KV97" i="126"/>
  <c r="LH97" i="126"/>
  <c r="AS97" i="126"/>
  <c r="BE97" i="126"/>
  <c r="BQ97" i="126"/>
  <c r="CC97" i="126"/>
  <c r="CO97" i="126"/>
  <c r="DA97" i="126"/>
  <c r="DM97" i="126"/>
  <c r="DY97" i="126"/>
  <c r="EK97" i="126"/>
  <c r="EW97" i="126"/>
  <c r="FI97" i="126"/>
  <c r="FU97" i="126"/>
  <c r="GG97" i="126"/>
  <c r="GS97" i="126"/>
  <c r="HE97" i="126"/>
  <c r="HQ97" i="126"/>
  <c r="IC97" i="126"/>
  <c r="IO97" i="126"/>
  <c r="JA97" i="126"/>
  <c r="JM97" i="126"/>
  <c r="JY97" i="126"/>
  <c r="KK97" i="126"/>
  <c r="KW97" i="126"/>
  <c r="LI97" i="126"/>
  <c r="AU97" i="126"/>
  <c r="BG97" i="126"/>
  <c r="BS97" i="126"/>
  <c r="CE97" i="126"/>
  <c r="CQ97" i="126"/>
  <c r="DC97" i="126"/>
  <c r="DO97" i="126"/>
  <c r="EA97" i="126"/>
  <c r="EM97" i="126"/>
  <c r="EY97" i="126"/>
  <c r="FK97" i="126"/>
  <c r="FW97" i="126"/>
  <c r="GI97" i="126"/>
  <c r="GU97" i="126"/>
  <c r="HG97" i="126"/>
  <c r="HS97" i="126"/>
  <c r="IE97" i="126"/>
  <c r="IQ97" i="126"/>
  <c r="JC97" i="126"/>
  <c r="JO97" i="126"/>
  <c r="KA97" i="126"/>
  <c r="KM97" i="126"/>
  <c r="LK97" i="126"/>
  <c r="AV97" i="126"/>
  <c r="BH97" i="126"/>
  <c r="BT97" i="126"/>
  <c r="CF97" i="126"/>
  <c r="CR97" i="126"/>
  <c r="DD97" i="126"/>
  <c r="DP97" i="126"/>
  <c r="EB97" i="126"/>
  <c r="EN97" i="126"/>
  <c r="EZ97" i="126"/>
  <c r="FL97" i="126"/>
  <c r="FX97" i="126"/>
  <c r="GJ97" i="126"/>
  <c r="GV97" i="126"/>
  <c r="HH97" i="126"/>
  <c r="HT97" i="126"/>
  <c r="IF97" i="126"/>
  <c r="IR97" i="126"/>
  <c r="JD97" i="126"/>
  <c r="JP97" i="126"/>
  <c r="KB97" i="126"/>
  <c r="KN97" i="126"/>
  <c r="JY54" i="125"/>
  <c r="GI55" i="125"/>
  <c r="FR54" i="125"/>
  <c r="LF55" i="125"/>
  <c r="GG55" i="125"/>
  <c r="FO54" i="125"/>
  <c r="KJ54" i="125"/>
  <c r="FL54" i="125"/>
  <c r="KH54" i="125"/>
  <c r="JP54" i="125"/>
  <c r="II54" i="125"/>
  <c r="GS55" i="125"/>
  <c r="BE55" i="125"/>
  <c r="FT54" i="125"/>
  <c r="FQ54" i="125"/>
  <c r="AX54" i="125"/>
  <c r="IU55" i="125"/>
  <c r="GD55" i="125"/>
  <c r="DJ55" i="125"/>
  <c r="JU55" i="125"/>
  <c r="HJ55" i="125"/>
  <c r="ES55" i="125"/>
  <c r="JS55" i="125"/>
  <c r="HB55" i="125"/>
  <c r="GA55" i="125"/>
  <c r="EQ55" i="125"/>
  <c r="DG55" i="125"/>
  <c r="IF54" i="125"/>
  <c r="DM54" i="125"/>
  <c r="KY55" i="125"/>
  <c r="JO55" i="125"/>
  <c r="IH55" i="125"/>
  <c r="HA55" i="125"/>
  <c r="FR55" i="125"/>
  <c r="EH55" i="125"/>
  <c r="CX55" i="125"/>
  <c r="BM55" i="125"/>
  <c r="HW54" i="125"/>
  <c r="DL54" i="125"/>
  <c r="BN55" i="125"/>
  <c r="JM55" i="125"/>
  <c r="FQ55" i="125"/>
  <c r="EE55" i="125"/>
  <c r="HV54" i="125"/>
  <c r="DJ54" i="125"/>
  <c r="BZ55" i="125"/>
  <c r="KM55" i="125"/>
  <c r="JL55" i="125"/>
  <c r="IE55" i="125"/>
  <c r="GX55" i="125"/>
  <c r="FO55" i="125"/>
  <c r="EB55" i="125"/>
  <c r="CT55" i="125"/>
  <c r="BJ55" i="125"/>
  <c r="KN54" i="125"/>
  <c r="HT54" i="125"/>
  <c r="DA54" i="125"/>
  <c r="CE55" i="125"/>
  <c r="AU55" i="125"/>
  <c r="KZ55" i="125"/>
  <c r="IF55" i="125"/>
  <c r="GY55" i="125"/>
  <c r="CU55" i="125"/>
  <c r="KK55" i="125"/>
  <c r="JD55" i="125"/>
  <c r="IC55" i="125"/>
  <c r="GV55" i="125"/>
  <c r="FL55" i="125"/>
  <c r="EA55" i="125"/>
  <c r="CR55" i="125"/>
  <c r="BH55" i="125"/>
  <c r="KM54" i="125"/>
  <c r="HB54" i="125"/>
  <c r="CX54" i="125"/>
  <c r="LE55" i="125"/>
  <c r="KD55" i="125"/>
  <c r="IW55" i="125"/>
  <c r="HM55" i="125"/>
  <c r="GF55" i="125"/>
  <c r="EV55" i="125"/>
  <c r="DL55" i="125"/>
  <c r="AS55" i="125"/>
  <c r="LC55" i="125"/>
  <c r="JV55" i="125"/>
  <c r="HK55" i="125"/>
  <c r="ET55" i="125"/>
  <c r="CB55" i="125"/>
  <c r="LB55" i="125"/>
  <c r="IK55" i="125"/>
  <c r="GC55" i="125"/>
  <c r="DI55" i="125"/>
  <c r="IH54" i="125"/>
  <c r="DO54" i="125"/>
  <c r="II55" i="125"/>
  <c r="KW55" i="125"/>
  <c r="BK55" i="125"/>
  <c r="KJ55" i="125"/>
  <c r="JC55" i="125"/>
  <c r="IB55" i="125"/>
  <c r="GU55" i="125"/>
  <c r="FI55" i="125"/>
  <c r="CQ55" i="125"/>
  <c r="BG55" i="125"/>
  <c r="KK54" i="125"/>
  <c r="FU54" i="125"/>
  <c r="BQ54" i="125"/>
  <c r="AU54" i="125"/>
  <c r="EV54" i="125"/>
  <c r="CH54" i="125"/>
  <c r="JG54" i="125"/>
  <c r="HA54" i="125"/>
  <c r="ET54" i="125"/>
  <c r="CF54" i="125"/>
  <c r="JF54" i="125"/>
  <c r="GY54" i="125"/>
  <c r="EK54" i="125"/>
  <c r="CE54" i="125"/>
  <c r="LI54" i="125"/>
  <c r="JD54" i="125"/>
  <c r="GX54" i="125"/>
  <c r="EJ54" i="125"/>
  <c r="CC54" i="125"/>
  <c r="LF54" i="125"/>
  <c r="JC54" i="125"/>
  <c r="GV54" i="125"/>
  <c r="EH54" i="125"/>
  <c r="CB54" i="125"/>
  <c r="JA54" i="125"/>
  <c r="GM54" i="125"/>
  <c r="EE54" i="125"/>
  <c r="BA54" i="125"/>
  <c r="BS54" i="125"/>
  <c r="CK54" i="125"/>
  <c r="DC54" i="125"/>
  <c r="DU54" i="125"/>
  <c r="EM54" i="125"/>
  <c r="FE54" i="125"/>
  <c r="FW54" i="125"/>
  <c r="GO54" i="125"/>
  <c r="HG54" i="125"/>
  <c r="HY54" i="125"/>
  <c r="IQ54" i="125"/>
  <c r="JI54" i="125"/>
  <c r="KA54" i="125"/>
  <c r="KS54" i="125"/>
  <c r="LK54" i="125"/>
  <c r="BD54" i="125"/>
  <c r="BV54" i="125"/>
  <c r="CN54" i="125"/>
  <c r="DF54" i="125"/>
  <c r="DX54" i="125"/>
  <c r="EP54" i="125"/>
  <c r="FH54" i="125"/>
  <c r="FZ54" i="125"/>
  <c r="GR54" i="125"/>
  <c r="HJ54" i="125"/>
  <c r="IB54" i="125"/>
  <c r="IT54" i="125"/>
  <c r="JL54" i="125"/>
  <c r="KD54" i="125"/>
  <c r="KV54" i="125"/>
  <c r="BG54" i="125"/>
  <c r="BY54" i="125"/>
  <c r="CQ54" i="125"/>
  <c r="DI54" i="125"/>
  <c r="EA54" i="125"/>
  <c r="ES54" i="125"/>
  <c r="FK54" i="125"/>
  <c r="GC54" i="125"/>
  <c r="GU54" i="125"/>
  <c r="HM54" i="125"/>
  <c r="IE54" i="125"/>
  <c r="IW54" i="125"/>
  <c r="JO54" i="125"/>
  <c r="KG54" i="125"/>
  <c r="KY54" i="125"/>
  <c r="HS54" i="125"/>
  <c r="BB54" i="125"/>
  <c r="BT54" i="125"/>
  <c r="CL54" i="125"/>
  <c r="DD54" i="125"/>
  <c r="DV54" i="125"/>
  <c r="EN54" i="125"/>
  <c r="FF54" i="125"/>
  <c r="FX54" i="125"/>
  <c r="GP54" i="125"/>
  <c r="HH54" i="125"/>
  <c r="HZ54" i="125"/>
  <c r="IR54" i="125"/>
  <c r="JJ54" i="125"/>
  <c r="KB54" i="125"/>
  <c r="KT54" i="125"/>
  <c r="BE54" i="125"/>
  <c r="BW54" i="125"/>
  <c r="CO54" i="125"/>
  <c r="DG54" i="125"/>
  <c r="DY54" i="125"/>
  <c r="EQ54" i="125"/>
  <c r="FI54" i="125"/>
  <c r="GA54" i="125"/>
  <c r="GS54" i="125"/>
  <c r="HK54" i="125"/>
  <c r="IC54" i="125"/>
  <c r="IU54" i="125"/>
  <c r="JM54" i="125"/>
  <c r="KE54" i="125"/>
  <c r="KW54" i="125"/>
  <c r="LB54" i="125"/>
  <c r="JU54" i="125"/>
  <c r="IN54" i="125"/>
  <c r="HN54" i="125"/>
  <c r="GG54" i="125"/>
  <c r="EZ54" i="125"/>
  <c r="DS54" i="125"/>
  <c r="CT54" i="125"/>
  <c r="BM54" i="125"/>
  <c r="JV54" i="125"/>
  <c r="IO54" i="125"/>
  <c r="GI54" i="125"/>
  <c r="FB54" i="125"/>
  <c r="CU54" i="125"/>
  <c r="BN54" i="125"/>
  <c r="KV55" i="125"/>
  <c r="JR55" i="125"/>
  <c r="IT55" i="125"/>
  <c r="HP55" i="125"/>
  <c r="AY55" i="125"/>
  <c r="BQ55" i="125"/>
  <c r="CI55" i="125"/>
  <c r="DA55" i="125"/>
  <c r="DS55" i="125"/>
  <c r="EK55" i="125"/>
  <c r="FC55" i="125"/>
  <c r="FU55" i="125"/>
  <c r="GM55" i="125"/>
  <c r="HE55" i="125"/>
  <c r="HW55" i="125"/>
  <c r="IO55" i="125"/>
  <c r="JG55" i="125"/>
  <c r="JY55" i="125"/>
  <c r="KQ55" i="125"/>
  <c r="LI55" i="125"/>
  <c r="BB55" i="125"/>
  <c r="BT55" i="125"/>
  <c r="CL55" i="125"/>
  <c r="DD55" i="125"/>
  <c r="DV55" i="125"/>
  <c r="EN55" i="125"/>
  <c r="FF55" i="125"/>
  <c r="FX55" i="125"/>
  <c r="GP55" i="125"/>
  <c r="HH55" i="125"/>
  <c r="HZ55" i="125"/>
  <c r="IR55" i="125"/>
  <c r="JJ55" i="125"/>
  <c r="KB55" i="125"/>
  <c r="KT55" i="125"/>
  <c r="KZ54" i="125"/>
  <c r="JS54" i="125"/>
  <c r="IL54" i="125"/>
  <c r="HE54" i="125"/>
  <c r="GF54" i="125"/>
  <c r="EY54" i="125"/>
  <c r="DR54" i="125"/>
  <c r="CR54" i="125"/>
  <c r="BK54" i="125"/>
  <c r="LH54" i="125"/>
  <c r="FN54" i="125"/>
  <c r="EG54" i="125"/>
  <c r="CZ54" i="125"/>
  <c r="IZ54" i="125"/>
  <c r="GL54" i="125"/>
  <c r="LE54" i="125"/>
  <c r="JX54" i="125"/>
  <c r="IX54" i="125"/>
  <c r="HQ54" i="125"/>
  <c r="GJ54" i="125"/>
  <c r="FC54" i="125"/>
  <c r="ED54" i="125"/>
  <c r="CW54" i="125"/>
  <c r="BP54" i="125"/>
  <c r="AX55" i="125"/>
  <c r="BP55" i="125"/>
  <c r="CH55" i="125"/>
  <c r="CZ55" i="125"/>
  <c r="DR55" i="125"/>
  <c r="EJ55" i="125"/>
  <c r="FB55" i="125"/>
  <c r="FT55" i="125"/>
  <c r="GL55" i="125"/>
  <c r="HD55" i="125"/>
  <c r="HV55" i="125"/>
  <c r="IN55" i="125"/>
  <c r="JF55" i="125"/>
  <c r="JX55" i="125"/>
  <c r="KP55" i="125"/>
  <c r="LH55" i="125"/>
  <c r="BA55" i="125"/>
  <c r="BS55" i="125"/>
  <c r="CK55" i="125"/>
  <c r="DC55" i="125"/>
  <c r="DU55" i="125"/>
  <c r="EM55" i="125"/>
  <c r="FE55" i="125"/>
  <c r="FW55" i="125"/>
  <c r="GO55" i="125"/>
  <c r="HG55" i="125"/>
  <c r="HY55" i="125"/>
  <c r="IQ55" i="125"/>
  <c r="JI55" i="125"/>
  <c r="KA55" i="125"/>
  <c r="KS55" i="125"/>
  <c r="LK55" i="125"/>
  <c r="BD55" i="125"/>
  <c r="BV55" i="125"/>
  <c r="CN55" i="125"/>
  <c r="DF55" i="125"/>
  <c r="DX55" i="125"/>
  <c r="EP55" i="125"/>
  <c r="FH55" i="125"/>
  <c r="FZ55" i="125"/>
  <c r="LC54" i="125"/>
  <c r="HP54" i="125"/>
  <c r="EB54" i="125"/>
  <c r="FN55" i="125"/>
  <c r="EG55" i="125"/>
  <c r="BY55" i="125"/>
  <c r="KN55" i="125"/>
  <c r="JP55" i="125"/>
  <c r="IL55" i="125"/>
  <c r="HN55" i="125"/>
  <c r="GJ55" i="125"/>
  <c r="FK55" i="125"/>
  <c r="ED55" i="125"/>
  <c r="CW55" i="125"/>
  <c r="BW55" i="125"/>
  <c r="KQ54" i="125"/>
  <c r="JR54" i="125"/>
  <c r="IK54" i="125"/>
  <c r="HD54" i="125"/>
  <c r="GD54" i="125"/>
  <c r="EW54" i="125"/>
  <c r="DP54" i="125"/>
  <c r="CI54" i="125"/>
  <c r="BJ54" i="125"/>
  <c r="AC48" i="129" l="1"/>
  <c r="Z48" i="129"/>
  <c r="AC97" i="126"/>
  <c r="XFD97" i="126" s="1"/>
  <c r="Z97" i="126"/>
  <c r="Z55" i="125"/>
  <c r="Z54" i="125"/>
  <c r="AC55" i="125"/>
  <c r="AC54" i="125"/>
  <c r="B60" i="122" l="1"/>
  <c r="C60" i="122"/>
  <c r="E60" i="122"/>
  <c r="F60" i="122"/>
  <c r="G60" i="122"/>
  <c r="H60" i="122"/>
  <c r="I60" i="122"/>
  <c r="J60" i="122"/>
  <c r="Q60" i="122" s="1"/>
  <c r="K60" i="122"/>
  <c r="L60" i="122"/>
  <c r="M60" i="122"/>
  <c r="N60" i="122"/>
  <c r="O60" i="122"/>
  <c r="P60" i="122"/>
  <c r="R60" i="122"/>
  <c r="S60" i="122"/>
  <c r="T60" i="122"/>
  <c r="W60" i="122"/>
  <c r="CU60" i="122" s="1"/>
  <c r="X60" i="122"/>
  <c r="Y60" i="122"/>
  <c r="CE60" i="122" s="1"/>
  <c r="AA60" i="122"/>
  <c r="AB60" i="122"/>
  <c r="AD60" i="122"/>
  <c r="AF60" i="122"/>
  <c r="AG60" i="122"/>
  <c r="AH60" i="122"/>
  <c r="AI60" i="122"/>
  <c r="AJ60" i="122"/>
  <c r="AK60" i="122"/>
  <c r="B61" i="122"/>
  <c r="C61" i="122"/>
  <c r="E61" i="122"/>
  <c r="F61" i="122"/>
  <c r="G61" i="122"/>
  <c r="H61" i="122"/>
  <c r="I61" i="122"/>
  <c r="J61" i="122"/>
  <c r="Q61" i="122" s="1"/>
  <c r="K61" i="122"/>
  <c r="L61" i="122"/>
  <c r="M61" i="122"/>
  <c r="N61" i="122"/>
  <c r="O61" i="122"/>
  <c r="P61" i="122"/>
  <c r="R61" i="122"/>
  <c r="S61" i="122"/>
  <c r="T61" i="122"/>
  <c r="W61" i="122"/>
  <c r="EE61" i="122" s="1"/>
  <c r="X61" i="122"/>
  <c r="Y61" i="122"/>
  <c r="CE61" i="122" s="1"/>
  <c r="AA61" i="122"/>
  <c r="AB61" i="122"/>
  <c r="AD61" i="122"/>
  <c r="AF61" i="122"/>
  <c r="AG61" i="122"/>
  <c r="AH61" i="122"/>
  <c r="AI61" i="122"/>
  <c r="AJ61" i="122"/>
  <c r="AK61" i="122"/>
  <c r="B95" i="126"/>
  <c r="C95" i="126"/>
  <c r="E95" i="126"/>
  <c r="F95" i="126"/>
  <c r="G95" i="126"/>
  <c r="H95" i="126"/>
  <c r="I95" i="126"/>
  <c r="J95" i="126"/>
  <c r="K95" i="126"/>
  <c r="L95" i="126"/>
  <c r="M95" i="126"/>
  <c r="N95" i="126"/>
  <c r="O95" i="126"/>
  <c r="Q95" i="126" s="1"/>
  <c r="P95" i="126"/>
  <c r="R95" i="126"/>
  <c r="S95" i="126"/>
  <c r="T95" i="126"/>
  <c r="W95" i="126"/>
  <c r="CR95" i="126" s="1"/>
  <c r="X95" i="126"/>
  <c r="Y95" i="126"/>
  <c r="JL95" i="126" s="1"/>
  <c r="AA95" i="126"/>
  <c r="AB95" i="126"/>
  <c r="AD95" i="126"/>
  <c r="AF95" i="126"/>
  <c r="AG95" i="126"/>
  <c r="AH95" i="126"/>
  <c r="AI95" i="126"/>
  <c r="AJ95" i="126"/>
  <c r="AK95" i="126"/>
  <c r="B96" i="126"/>
  <c r="C96" i="126"/>
  <c r="E96" i="126"/>
  <c r="F96" i="126"/>
  <c r="G96" i="126"/>
  <c r="H96" i="126"/>
  <c r="I96" i="126"/>
  <c r="J96" i="126"/>
  <c r="K96" i="126"/>
  <c r="L96" i="126"/>
  <c r="M96" i="126"/>
  <c r="N96" i="126"/>
  <c r="O96" i="126"/>
  <c r="Q96" i="126" s="1"/>
  <c r="P96" i="126"/>
  <c r="R96" i="126"/>
  <c r="S96" i="126"/>
  <c r="T96" i="126"/>
  <c r="W96" i="126"/>
  <c r="DJ96" i="126" s="1"/>
  <c r="X96" i="126"/>
  <c r="Y96" i="126"/>
  <c r="FW96" i="126" s="1"/>
  <c r="AA96" i="126"/>
  <c r="AB96" i="126"/>
  <c r="AD96" i="126"/>
  <c r="AF96" i="126"/>
  <c r="AG96" i="126"/>
  <c r="AH96" i="126"/>
  <c r="AI96" i="126"/>
  <c r="AJ96" i="126"/>
  <c r="AK96" i="126"/>
  <c r="B92" i="126"/>
  <c r="C92" i="126"/>
  <c r="E92" i="126"/>
  <c r="F92" i="126"/>
  <c r="G92" i="126"/>
  <c r="H92" i="126"/>
  <c r="I92" i="126"/>
  <c r="J92" i="126"/>
  <c r="K92" i="126"/>
  <c r="L92" i="126"/>
  <c r="M92" i="126"/>
  <c r="N92" i="126"/>
  <c r="O92" i="126"/>
  <c r="Q92" i="126" s="1"/>
  <c r="P92" i="126"/>
  <c r="R92" i="126"/>
  <c r="S92" i="126"/>
  <c r="T92" i="126"/>
  <c r="W92" i="126"/>
  <c r="DG92" i="126" s="1"/>
  <c r="X92" i="126"/>
  <c r="Y92" i="126"/>
  <c r="DF92" i="126" s="1"/>
  <c r="AA92" i="126"/>
  <c r="AB92" i="126"/>
  <c r="AD92" i="126"/>
  <c r="AF92" i="126"/>
  <c r="AG92" i="126"/>
  <c r="AH92" i="126"/>
  <c r="AI92" i="126"/>
  <c r="AJ92" i="126"/>
  <c r="AK92" i="126"/>
  <c r="B93" i="126"/>
  <c r="C93" i="126"/>
  <c r="E93" i="126"/>
  <c r="F93" i="126"/>
  <c r="G93" i="126"/>
  <c r="H93" i="126"/>
  <c r="I93" i="126"/>
  <c r="J93" i="126"/>
  <c r="K93" i="126"/>
  <c r="L93" i="126"/>
  <c r="M93" i="126"/>
  <c r="N93" i="126"/>
  <c r="O93" i="126"/>
  <c r="Q93" i="126" s="1"/>
  <c r="P93" i="126"/>
  <c r="R93" i="126"/>
  <c r="S93" i="126"/>
  <c r="T93" i="126"/>
  <c r="W93" i="126"/>
  <c r="BE93" i="126" s="1"/>
  <c r="X93" i="126"/>
  <c r="Y93" i="126"/>
  <c r="BG93" i="126" s="1"/>
  <c r="AA93" i="126"/>
  <c r="AB93" i="126"/>
  <c r="AD93" i="126"/>
  <c r="AF93" i="126"/>
  <c r="AG93" i="126"/>
  <c r="AH93" i="126"/>
  <c r="AI93" i="126"/>
  <c r="AJ93" i="126"/>
  <c r="AK93" i="126"/>
  <c r="B94" i="126"/>
  <c r="C94" i="126"/>
  <c r="E94" i="126"/>
  <c r="F94" i="126"/>
  <c r="G94" i="126"/>
  <c r="H94" i="126"/>
  <c r="I94" i="126"/>
  <c r="J94" i="126"/>
  <c r="K94" i="126"/>
  <c r="L94" i="126"/>
  <c r="M94" i="126"/>
  <c r="N94" i="126"/>
  <c r="O94" i="126"/>
  <c r="Q94" i="126" s="1"/>
  <c r="P94" i="126"/>
  <c r="R94" i="126"/>
  <c r="S94" i="126"/>
  <c r="T94" i="126"/>
  <c r="W94" i="126"/>
  <c r="BT94" i="126" s="1"/>
  <c r="X94" i="126"/>
  <c r="Y94" i="126"/>
  <c r="KV94" i="126" s="1"/>
  <c r="AA94" i="126"/>
  <c r="AB94" i="126"/>
  <c r="AD94" i="126"/>
  <c r="AF94" i="126"/>
  <c r="AG94" i="126"/>
  <c r="AH94" i="126"/>
  <c r="AI94" i="126"/>
  <c r="AJ94" i="126"/>
  <c r="AK94" i="126"/>
  <c r="B20" i="123"/>
  <c r="C20" i="123"/>
  <c r="E20" i="123"/>
  <c r="F20" i="123"/>
  <c r="G20" i="123"/>
  <c r="H20" i="123"/>
  <c r="I20" i="123"/>
  <c r="J20" i="123"/>
  <c r="Q20" i="123" s="1"/>
  <c r="K20" i="123"/>
  <c r="L20" i="123"/>
  <c r="M20" i="123"/>
  <c r="N20" i="123"/>
  <c r="O20" i="123"/>
  <c r="P20" i="123"/>
  <c r="R20" i="123"/>
  <c r="S20" i="123"/>
  <c r="T20" i="123"/>
  <c r="W20" i="123"/>
  <c r="AV20" i="123" s="1"/>
  <c r="X20" i="123"/>
  <c r="Y20" i="123"/>
  <c r="HM20" i="123" s="1"/>
  <c r="AA20" i="123"/>
  <c r="AB20" i="123"/>
  <c r="AD20" i="123"/>
  <c r="AF20" i="123"/>
  <c r="AG20" i="123"/>
  <c r="AH20" i="123"/>
  <c r="AI20" i="123"/>
  <c r="AJ20" i="123"/>
  <c r="AK20" i="123"/>
  <c r="B21" i="123"/>
  <c r="C21" i="123"/>
  <c r="E21" i="123"/>
  <c r="F21" i="123"/>
  <c r="G21" i="123"/>
  <c r="H21" i="123"/>
  <c r="I21" i="123"/>
  <c r="J21" i="123"/>
  <c r="Q21" i="123" s="1"/>
  <c r="K21" i="123"/>
  <c r="L21" i="123"/>
  <c r="M21" i="123"/>
  <c r="N21" i="123"/>
  <c r="O21" i="123"/>
  <c r="P21" i="123"/>
  <c r="R21" i="123"/>
  <c r="S21" i="123"/>
  <c r="T21" i="123"/>
  <c r="W21" i="123"/>
  <c r="GV21" i="123" s="1"/>
  <c r="X21" i="123"/>
  <c r="Y21" i="123"/>
  <c r="HY21" i="123" s="1"/>
  <c r="AA21" i="123"/>
  <c r="AB21" i="123"/>
  <c r="AD21" i="123"/>
  <c r="AF21" i="123"/>
  <c r="AG21" i="123"/>
  <c r="AH21" i="123"/>
  <c r="AI21" i="123"/>
  <c r="AJ21" i="123"/>
  <c r="AK21" i="123"/>
  <c r="B22" i="123"/>
  <c r="C22" i="123"/>
  <c r="E22" i="123"/>
  <c r="F22" i="123"/>
  <c r="G22" i="123"/>
  <c r="H22" i="123"/>
  <c r="I22" i="123"/>
  <c r="J22" i="123"/>
  <c r="Q22" i="123" s="1"/>
  <c r="K22" i="123"/>
  <c r="L22" i="123"/>
  <c r="M22" i="123"/>
  <c r="N22" i="123"/>
  <c r="O22" i="123"/>
  <c r="P22" i="123"/>
  <c r="R22" i="123"/>
  <c r="S22" i="123"/>
  <c r="T22" i="123"/>
  <c r="W22" i="123"/>
  <c r="ET22" i="123" s="1"/>
  <c r="X22" i="123"/>
  <c r="Y22" i="123"/>
  <c r="EA22" i="123" s="1"/>
  <c r="AA22" i="123"/>
  <c r="AB22" i="123"/>
  <c r="AD22" i="123"/>
  <c r="AF22" i="123"/>
  <c r="AG22" i="123"/>
  <c r="AH22" i="123"/>
  <c r="AI22" i="123"/>
  <c r="AJ22" i="123"/>
  <c r="AK22" i="123"/>
  <c r="B89" i="126"/>
  <c r="C89" i="126"/>
  <c r="E89" i="126"/>
  <c r="F89" i="126"/>
  <c r="G89" i="126"/>
  <c r="H89" i="126"/>
  <c r="I89" i="126"/>
  <c r="J89" i="126"/>
  <c r="K89" i="126"/>
  <c r="L89" i="126"/>
  <c r="M89" i="126"/>
  <c r="N89" i="126"/>
  <c r="O89" i="126"/>
  <c r="Q89" i="126" s="1"/>
  <c r="P89" i="126"/>
  <c r="R89" i="126"/>
  <c r="S89" i="126"/>
  <c r="T89" i="126"/>
  <c r="W89" i="126"/>
  <c r="BK89" i="126" s="1"/>
  <c r="X89" i="126"/>
  <c r="Y89" i="126"/>
  <c r="DO89" i="126" s="1"/>
  <c r="AA89" i="126"/>
  <c r="AB89" i="126"/>
  <c r="AD89" i="126"/>
  <c r="AF89" i="126"/>
  <c r="AG89" i="126"/>
  <c r="AH89" i="126"/>
  <c r="AI89" i="126"/>
  <c r="AJ89" i="126"/>
  <c r="AK89" i="126"/>
  <c r="B90" i="126"/>
  <c r="C90" i="126"/>
  <c r="E90" i="126"/>
  <c r="F90" i="126"/>
  <c r="G90" i="126"/>
  <c r="H90" i="126"/>
  <c r="I90" i="126"/>
  <c r="J90" i="126"/>
  <c r="K90" i="126"/>
  <c r="L90" i="126"/>
  <c r="M90" i="126"/>
  <c r="N90" i="126"/>
  <c r="O90" i="126"/>
  <c r="Q90" i="126" s="1"/>
  <c r="P90" i="126"/>
  <c r="R90" i="126"/>
  <c r="S90" i="126"/>
  <c r="T90" i="126"/>
  <c r="W90" i="126"/>
  <c r="X90" i="126"/>
  <c r="Y90" i="126"/>
  <c r="BG90" i="126" s="1"/>
  <c r="AA90" i="126"/>
  <c r="AB90" i="126"/>
  <c r="AD90" i="126"/>
  <c r="AF90" i="126"/>
  <c r="AG90" i="126"/>
  <c r="AH90" i="126"/>
  <c r="AI90" i="126"/>
  <c r="AJ90" i="126"/>
  <c r="AK90" i="126"/>
  <c r="B91" i="126"/>
  <c r="C91" i="126"/>
  <c r="E91" i="126"/>
  <c r="F91" i="126"/>
  <c r="G91" i="126"/>
  <c r="H91" i="126"/>
  <c r="I91" i="126"/>
  <c r="J91" i="126"/>
  <c r="K91" i="126"/>
  <c r="L91" i="126"/>
  <c r="M91" i="126"/>
  <c r="N91" i="126"/>
  <c r="O91" i="126"/>
  <c r="Q91" i="126" s="1"/>
  <c r="P91" i="126"/>
  <c r="R91" i="126"/>
  <c r="S91" i="126"/>
  <c r="T91" i="126"/>
  <c r="W91" i="126"/>
  <c r="EE91" i="126" s="1"/>
  <c r="X91" i="126"/>
  <c r="Y91" i="126"/>
  <c r="BJ91" i="126" s="1"/>
  <c r="AA91" i="126"/>
  <c r="AB91" i="126"/>
  <c r="AD91" i="126"/>
  <c r="AF91" i="126"/>
  <c r="AG91" i="126"/>
  <c r="AH91" i="126"/>
  <c r="AI91" i="126"/>
  <c r="AJ91" i="126"/>
  <c r="AK91" i="126"/>
  <c r="B58" i="122"/>
  <c r="C58" i="122"/>
  <c r="E58" i="122"/>
  <c r="F58" i="122"/>
  <c r="G58" i="122"/>
  <c r="H58" i="122"/>
  <c r="I58" i="122"/>
  <c r="J58" i="122"/>
  <c r="Q58" i="122" s="1"/>
  <c r="K58" i="122"/>
  <c r="L58" i="122"/>
  <c r="M58" i="122"/>
  <c r="N58" i="122"/>
  <c r="O58" i="122"/>
  <c r="P58" i="122"/>
  <c r="R58" i="122"/>
  <c r="S58" i="122"/>
  <c r="T58" i="122"/>
  <c r="W58" i="122"/>
  <c r="EG58" i="122" s="1"/>
  <c r="X58" i="122"/>
  <c r="Y58" i="122"/>
  <c r="CE58" i="122" s="1"/>
  <c r="AA58" i="122"/>
  <c r="AB58" i="122"/>
  <c r="AD58" i="122"/>
  <c r="AF58" i="122"/>
  <c r="AG58" i="122"/>
  <c r="AH58" i="122"/>
  <c r="AI58" i="122"/>
  <c r="AJ58" i="122"/>
  <c r="AK58" i="122"/>
  <c r="B59" i="122"/>
  <c r="C59" i="122"/>
  <c r="E59" i="122"/>
  <c r="F59" i="122"/>
  <c r="G59" i="122"/>
  <c r="H59" i="122"/>
  <c r="I59" i="122"/>
  <c r="J59" i="122"/>
  <c r="Q59" i="122" s="1"/>
  <c r="K59" i="122"/>
  <c r="L59" i="122"/>
  <c r="M59" i="122"/>
  <c r="N59" i="122"/>
  <c r="O59" i="122"/>
  <c r="P59" i="122"/>
  <c r="R59" i="122"/>
  <c r="S59" i="122"/>
  <c r="T59" i="122"/>
  <c r="W59" i="122"/>
  <c r="BE59" i="122" s="1"/>
  <c r="X59" i="122"/>
  <c r="Y59" i="122"/>
  <c r="CE59" i="122" s="1"/>
  <c r="AA59" i="122"/>
  <c r="AB59" i="122"/>
  <c r="AD59" i="122"/>
  <c r="AF59" i="122"/>
  <c r="AG59" i="122"/>
  <c r="AH59" i="122"/>
  <c r="AI59" i="122"/>
  <c r="AJ59" i="122"/>
  <c r="AK59" i="122"/>
  <c r="B75" i="121"/>
  <c r="C75" i="121"/>
  <c r="E75" i="121"/>
  <c r="F75" i="121"/>
  <c r="G75" i="121"/>
  <c r="H75" i="121"/>
  <c r="I75" i="121"/>
  <c r="J75" i="121"/>
  <c r="Q75" i="121" s="1"/>
  <c r="K75" i="121"/>
  <c r="L75" i="121"/>
  <c r="M75" i="121"/>
  <c r="N75" i="121"/>
  <c r="O75" i="121"/>
  <c r="P75" i="121"/>
  <c r="R75" i="121"/>
  <c r="S75" i="121"/>
  <c r="T75" i="121"/>
  <c r="W75" i="121"/>
  <c r="BZ75" i="121" s="1"/>
  <c r="X75" i="121"/>
  <c r="Y75" i="121"/>
  <c r="LB75" i="121" s="1"/>
  <c r="AA75" i="121"/>
  <c r="AD75" i="121"/>
  <c r="AF75" i="121"/>
  <c r="AG75" i="121"/>
  <c r="AH75" i="121"/>
  <c r="AI75" i="121"/>
  <c r="AJ75" i="121"/>
  <c r="AK75" i="121"/>
  <c r="B76" i="121"/>
  <c r="C76" i="121"/>
  <c r="E76" i="121"/>
  <c r="F76" i="121"/>
  <c r="G76" i="121"/>
  <c r="H76" i="121"/>
  <c r="I76" i="121"/>
  <c r="J76" i="121"/>
  <c r="Q76" i="121" s="1"/>
  <c r="K76" i="121"/>
  <c r="L76" i="121"/>
  <c r="M76" i="121"/>
  <c r="N76" i="121"/>
  <c r="O76" i="121"/>
  <c r="P76" i="121"/>
  <c r="R76" i="121"/>
  <c r="S76" i="121"/>
  <c r="T76" i="121"/>
  <c r="W76" i="121"/>
  <c r="EB76" i="121" s="1"/>
  <c r="X76" i="121"/>
  <c r="Y76" i="121"/>
  <c r="V76" i="121" s="1"/>
  <c r="AA76" i="121"/>
  <c r="AD76" i="121"/>
  <c r="AF76" i="121"/>
  <c r="AG76" i="121"/>
  <c r="AH76" i="121"/>
  <c r="AI76" i="121"/>
  <c r="AJ76" i="121"/>
  <c r="AK76" i="121"/>
  <c r="HB60" i="122" l="1"/>
  <c r="KD96" i="126"/>
  <c r="CF60" i="122"/>
  <c r="AY96" i="126"/>
  <c r="AV60" i="122"/>
  <c r="ED96" i="126"/>
  <c r="EM96" i="126"/>
  <c r="AS60" i="122"/>
  <c r="CQ96" i="126"/>
  <c r="IQ96" i="126"/>
  <c r="CN96" i="126"/>
  <c r="BJ61" i="122"/>
  <c r="CC60" i="122"/>
  <c r="KA96" i="126"/>
  <c r="BG61" i="122"/>
  <c r="BJ60" i="122"/>
  <c r="JL96" i="126"/>
  <c r="BH60" i="122"/>
  <c r="BD95" i="126"/>
  <c r="HM95" i="126"/>
  <c r="DR96" i="126"/>
  <c r="II60" i="122"/>
  <c r="DO61" i="122"/>
  <c r="IF60" i="122"/>
  <c r="BV96" i="126"/>
  <c r="HV60" i="122"/>
  <c r="LC95" i="126"/>
  <c r="KZ95" i="126"/>
  <c r="HN95" i="126"/>
  <c r="HP96" i="126"/>
  <c r="BA96" i="126"/>
  <c r="HK95" i="126"/>
  <c r="JC61" i="122"/>
  <c r="GU96" i="126"/>
  <c r="FL95" i="126"/>
  <c r="JA61" i="122"/>
  <c r="IK60" i="122"/>
  <c r="GS96" i="126"/>
  <c r="CO95" i="126"/>
  <c r="GS61" i="122"/>
  <c r="GR96" i="126"/>
  <c r="BZ95" i="126"/>
  <c r="GR61" i="122"/>
  <c r="IH60" i="122"/>
  <c r="AV95" i="126"/>
  <c r="GC96" i="126"/>
  <c r="BW95" i="126"/>
  <c r="DX61" i="122"/>
  <c r="FH96" i="126"/>
  <c r="AS96" i="126"/>
  <c r="JJ96" i="126"/>
  <c r="DM96" i="126"/>
  <c r="FQ61" i="122"/>
  <c r="BD61" i="122"/>
  <c r="GA96" i="126"/>
  <c r="IW61" i="122"/>
  <c r="DI61" i="122"/>
  <c r="LB61" i="122"/>
  <c r="IT61" i="122"/>
  <c r="DG61" i="122"/>
  <c r="AX60" i="122"/>
  <c r="CO96" i="126"/>
  <c r="KY61" i="122"/>
  <c r="FK61" i="122"/>
  <c r="DF61" i="122"/>
  <c r="II96" i="126"/>
  <c r="FF96" i="126"/>
  <c r="KV61" i="122"/>
  <c r="HP61" i="122"/>
  <c r="FH61" i="122"/>
  <c r="CW61" i="122"/>
  <c r="FT60" i="122"/>
  <c r="KZ96" i="126"/>
  <c r="HV96" i="126"/>
  <c r="FB96" i="126"/>
  <c r="BW96" i="126"/>
  <c r="BN95" i="126"/>
  <c r="KM61" i="122"/>
  <c r="HM61" i="122"/>
  <c r="EY61" i="122"/>
  <c r="CB61" i="122"/>
  <c r="FR60" i="122"/>
  <c r="KW96" i="126"/>
  <c r="HQ96" i="126"/>
  <c r="KJ61" i="122"/>
  <c r="HJ61" i="122"/>
  <c r="EV61" i="122"/>
  <c r="BZ61" i="122"/>
  <c r="FO60" i="122"/>
  <c r="KE96" i="126"/>
  <c r="EK96" i="126"/>
  <c r="BT96" i="126"/>
  <c r="KH61" i="122"/>
  <c r="HA61" i="122"/>
  <c r="ES61" i="122"/>
  <c r="BY61" i="122"/>
  <c r="KZ60" i="122"/>
  <c r="EW60" i="122"/>
  <c r="IZ61" i="122"/>
  <c r="JG96" i="126"/>
  <c r="CR96" i="126"/>
  <c r="FN61" i="122"/>
  <c r="AS61" i="122"/>
  <c r="IO96" i="126"/>
  <c r="IK61" i="122"/>
  <c r="HN96" i="126"/>
  <c r="EJ96" i="126"/>
  <c r="BS96" i="126"/>
  <c r="IF95" i="126"/>
  <c r="JO61" i="122"/>
  <c r="GX61" i="122"/>
  <c r="EG61" i="122"/>
  <c r="BV61" i="122"/>
  <c r="KY60" i="122"/>
  <c r="ET60" i="122"/>
  <c r="DL61" i="122"/>
  <c r="LE61" i="122"/>
  <c r="FX96" i="126"/>
  <c r="FL61" i="122"/>
  <c r="KB96" i="126"/>
  <c r="EE96" i="126"/>
  <c r="IC95" i="126"/>
  <c r="JL61" i="122"/>
  <c r="GU61" i="122"/>
  <c r="EA61" i="122"/>
  <c r="BM61" i="122"/>
  <c r="KN60" i="122"/>
  <c r="EH60" i="122"/>
  <c r="FN95" i="126"/>
  <c r="AX95" i="126"/>
  <c r="KP60" i="122"/>
  <c r="HD60" i="122"/>
  <c r="DR60" i="122"/>
  <c r="KW95" i="126"/>
  <c r="FI95" i="126"/>
  <c r="KK60" i="122"/>
  <c r="GY60" i="122"/>
  <c r="DP60" i="122"/>
  <c r="KH95" i="126"/>
  <c r="ET95" i="126"/>
  <c r="KG61" i="122"/>
  <c r="IH61" i="122"/>
  <c r="GI61" i="122"/>
  <c r="EP61" i="122"/>
  <c r="CT61" i="122"/>
  <c r="AU61" i="122"/>
  <c r="JR60" i="122"/>
  <c r="GV60" i="122"/>
  <c r="DO60" i="122"/>
  <c r="IN96" i="126"/>
  <c r="FZ96" i="126"/>
  <c r="JD95" i="126"/>
  <c r="EQ95" i="126"/>
  <c r="KD61" i="122"/>
  <c r="IE61" i="122"/>
  <c r="GF61" i="122"/>
  <c r="CQ61" i="122"/>
  <c r="JP60" i="122"/>
  <c r="GF60" i="122"/>
  <c r="DM60" i="122"/>
  <c r="KV96" i="126"/>
  <c r="DL96" i="126"/>
  <c r="JA95" i="126"/>
  <c r="EH95" i="126"/>
  <c r="JU61" i="122"/>
  <c r="IB61" i="122"/>
  <c r="GC61" i="122"/>
  <c r="CN61" i="122"/>
  <c r="JD60" i="122"/>
  <c r="GD60" i="122"/>
  <c r="DJ60" i="122"/>
  <c r="KG96" i="126"/>
  <c r="IH96" i="126"/>
  <c r="II95" i="126"/>
  <c r="DP95" i="126"/>
  <c r="JR61" i="122"/>
  <c r="HS61" i="122"/>
  <c r="FZ61" i="122"/>
  <c r="ED61" i="122"/>
  <c r="IL60" i="122"/>
  <c r="GC60" i="122"/>
  <c r="CQ60" i="122"/>
  <c r="KM60" i="122"/>
  <c r="DL60" i="122"/>
  <c r="AU60" i="122"/>
  <c r="JS60" i="122"/>
  <c r="HM60" i="122"/>
  <c r="EY60" i="122"/>
  <c r="CR60" i="122"/>
  <c r="EV60" i="122"/>
  <c r="CH60" i="122"/>
  <c r="JO60" i="122"/>
  <c r="HA60" i="122"/>
  <c r="JF60" i="122"/>
  <c r="ES60" i="122"/>
  <c r="AV61" i="122"/>
  <c r="BN61" i="122"/>
  <c r="CF61" i="122"/>
  <c r="CX61" i="122"/>
  <c r="DP61" i="122"/>
  <c r="EH61" i="122"/>
  <c r="EZ61" i="122"/>
  <c r="FR61" i="122"/>
  <c r="GJ61" i="122"/>
  <c r="HB61" i="122"/>
  <c r="HT61" i="122"/>
  <c r="IL61" i="122"/>
  <c r="JD61" i="122"/>
  <c r="JV61" i="122"/>
  <c r="KN61" i="122"/>
  <c r="LF61" i="122"/>
  <c r="HV61" i="122"/>
  <c r="AY61" i="122"/>
  <c r="BQ61" i="122"/>
  <c r="CI61" i="122"/>
  <c r="DA61" i="122"/>
  <c r="DS61" i="122"/>
  <c r="EK61" i="122"/>
  <c r="FC61" i="122"/>
  <c r="FU61" i="122"/>
  <c r="GM61" i="122"/>
  <c r="HE61" i="122"/>
  <c r="HW61" i="122"/>
  <c r="IO61" i="122"/>
  <c r="JG61" i="122"/>
  <c r="JY61" i="122"/>
  <c r="KQ61" i="122"/>
  <c r="LI61" i="122"/>
  <c r="LK61" i="122"/>
  <c r="BB61" i="122"/>
  <c r="BT61" i="122"/>
  <c r="CL61" i="122"/>
  <c r="DD61" i="122"/>
  <c r="DV61" i="122"/>
  <c r="EN61" i="122"/>
  <c r="FF61" i="122"/>
  <c r="FX61" i="122"/>
  <c r="GP61" i="122"/>
  <c r="HH61" i="122"/>
  <c r="HZ61" i="122"/>
  <c r="IR61" i="122"/>
  <c r="JJ61" i="122"/>
  <c r="KB61" i="122"/>
  <c r="KT61" i="122"/>
  <c r="KE61" i="122"/>
  <c r="IX61" i="122"/>
  <c r="HQ61" i="122"/>
  <c r="BW61" i="122"/>
  <c r="BD60" i="122"/>
  <c r="BV60" i="122"/>
  <c r="CN60" i="122"/>
  <c r="DF60" i="122"/>
  <c r="DX60" i="122"/>
  <c r="EP60" i="122"/>
  <c r="FH60" i="122"/>
  <c r="FZ60" i="122"/>
  <c r="GR60" i="122"/>
  <c r="HJ60" i="122"/>
  <c r="IB60" i="122"/>
  <c r="IT60" i="122"/>
  <c r="JL60" i="122"/>
  <c r="KD60" i="122"/>
  <c r="KV60" i="122"/>
  <c r="BA60" i="122"/>
  <c r="BS60" i="122"/>
  <c r="CK60" i="122"/>
  <c r="DC60" i="122"/>
  <c r="DU60" i="122"/>
  <c r="EM60" i="122"/>
  <c r="FE60" i="122"/>
  <c r="FW60" i="122"/>
  <c r="GO60" i="122"/>
  <c r="HG60" i="122"/>
  <c r="HY60" i="122"/>
  <c r="IQ60" i="122"/>
  <c r="JI60" i="122"/>
  <c r="KA60" i="122"/>
  <c r="KS60" i="122"/>
  <c r="BG60" i="122"/>
  <c r="BY60" i="122"/>
  <c r="IE60" i="122"/>
  <c r="HK61" i="122"/>
  <c r="JC60" i="122"/>
  <c r="GA61" i="122"/>
  <c r="ET61" i="122"/>
  <c r="DM61" i="122"/>
  <c r="LF60" i="122"/>
  <c r="KG60" i="122"/>
  <c r="IZ60" i="122"/>
  <c r="HS60" i="122"/>
  <c r="GL60" i="122"/>
  <c r="FL60" i="122"/>
  <c r="EE60" i="122"/>
  <c r="CX60" i="122"/>
  <c r="BP60" i="122"/>
  <c r="JM61" i="122"/>
  <c r="IF61" i="122"/>
  <c r="GY61" i="122"/>
  <c r="BE61" i="122"/>
  <c r="ED60" i="122"/>
  <c r="KK61" i="122"/>
  <c r="EQ61" i="122"/>
  <c r="CC61" i="122"/>
  <c r="LC60" i="122"/>
  <c r="JV60" i="122"/>
  <c r="IW60" i="122"/>
  <c r="HP60" i="122"/>
  <c r="GI60" i="122"/>
  <c r="FB60" i="122"/>
  <c r="EB60" i="122"/>
  <c r="BM60" i="122"/>
  <c r="LC61" i="122"/>
  <c r="FI61" i="122"/>
  <c r="EB61" i="122"/>
  <c r="CU61" i="122"/>
  <c r="IU61" i="122"/>
  <c r="HN61" i="122"/>
  <c r="GG61" i="122"/>
  <c r="KZ61" i="122"/>
  <c r="JS61" i="122"/>
  <c r="DY61" i="122"/>
  <c r="CR61" i="122"/>
  <c r="BK61" i="122"/>
  <c r="GX60" i="122"/>
  <c r="FQ60" i="122"/>
  <c r="EJ60" i="122"/>
  <c r="GD61" i="122"/>
  <c r="EW61" i="122"/>
  <c r="KJ60" i="122"/>
  <c r="DI60" i="122"/>
  <c r="CB60" i="122"/>
  <c r="AY60" i="122"/>
  <c r="BQ60" i="122"/>
  <c r="CI60" i="122"/>
  <c r="DA60" i="122"/>
  <c r="DS60" i="122"/>
  <c r="EK60" i="122"/>
  <c r="FC60" i="122"/>
  <c r="FU60" i="122"/>
  <c r="GM60" i="122"/>
  <c r="HE60" i="122"/>
  <c r="HW60" i="122"/>
  <c r="IO60" i="122"/>
  <c r="JG60" i="122"/>
  <c r="JY60" i="122"/>
  <c r="KQ60" i="122"/>
  <c r="LI60" i="122"/>
  <c r="BE60" i="122"/>
  <c r="BW60" i="122"/>
  <c r="CO60" i="122"/>
  <c r="DG60" i="122"/>
  <c r="DY60" i="122"/>
  <c r="EQ60" i="122"/>
  <c r="FI60" i="122"/>
  <c r="GA60" i="122"/>
  <c r="GS60" i="122"/>
  <c r="HK60" i="122"/>
  <c r="IC60" i="122"/>
  <c r="IU60" i="122"/>
  <c r="JM60" i="122"/>
  <c r="KW60" i="122"/>
  <c r="LK60" i="122"/>
  <c r="BB60" i="122"/>
  <c r="BT60" i="122"/>
  <c r="CL60" i="122"/>
  <c r="DD60" i="122"/>
  <c r="DV60" i="122"/>
  <c r="EN60" i="122"/>
  <c r="FF60" i="122"/>
  <c r="FX60" i="122"/>
  <c r="GP60" i="122"/>
  <c r="HH60" i="122"/>
  <c r="HZ60" i="122"/>
  <c r="IR60" i="122"/>
  <c r="JJ60" i="122"/>
  <c r="KB60" i="122"/>
  <c r="KT60" i="122"/>
  <c r="KE60" i="122"/>
  <c r="KW61" i="122"/>
  <c r="JP61" i="122"/>
  <c r="II61" i="122"/>
  <c r="CO61" i="122"/>
  <c r="BH61" i="122"/>
  <c r="LH60" i="122"/>
  <c r="KH60" i="122"/>
  <c r="JA60" i="122"/>
  <c r="HT60" i="122"/>
  <c r="GU60" i="122"/>
  <c r="FN60" i="122"/>
  <c r="EG60" i="122"/>
  <c r="CZ60" i="122"/>
  <c r="BZ60" i="122"/>
  <c r="LE60" i="122"/>
  <c r="JX60" i="122"/>
  <c r="IX60" i="122"/>
  <c r="HQ60" i="122"/>
  <c r="GJ60" i="122"/>
  <c r="FK60" i="122"/>
  <c r="CW60" i="122"/>
  <c r="BN60" i="122"/>
  <c r="DJ61" i="122"/>
  <c r="IC61" i="122"/>
  <c r="GV61" i="122"/>
  <c r="FO61" i="122"/>
  <c r="BA61" i="122"/>
  <c r="BS61" i="122"/>
  <c r="CK61" i="122"/>
  <c r="DC61" i="122"/>
  <c r="DU61" i="122"/>
  <c r="EM61" i="122"/>
  <c r="FE61" i="122"/>
  <c r="FW61" i="122"/>
  <c r="GO61" i="122"/>
  <c r="HG61" i="122"/>
  <c r="HY61" i="122"/>
  <c r="IQ61" i="122"/>
  <c r="JI61" i="122"/>
  <c r="KA61" i="122"/>
  <c r="KS61" i="122"/>
  <c r="AX61" i="122"/>
  <c r="BP61" i="122"/>
  <c r="CH61" i="122"/>
  <c r="CZ61" i="122"/>
  <c r="DR61" i="122"/>
  <c r="EJ61" i="122"/>
  <c r="FB61" i="122"/>
  <c r="FT61" i="122"/>
  <c r="GL61" i="122"/>
  <c r="HD61" i="122"/>
  <c r="IN61" i="122"/>
  <c r="JF61" i="122"/>
  <c r="JX61" i="122"/>
  <c r="KP61" i="122"/>
  <c r="LH61" i="122"/>
  <c r="LB60" i="122"/>
  <c r="JU60" i="122"/>
  <c r="IN60" i="122"/>
  <c r="HN60" i="122"/>
  <c r="GG60" i="122"/>
  <c r="EZ60" i="122"/>
  <c r="EA60" i="122"/>
  <c r="CT60" i="122"/>
  <c r="BK60" i="122"/>
  <c r="JV95" i="126"/>
  <c r="GG95" i="126"/>
  <c r="CU95" i="126"/>
  <c r="DO95" i="126"/>
  <c r="AU95" i="126"/>
  <c r="KE95" i="126"/>
  <c r="HB95" i="126"/>
  <c r="DM95" i="126"/>
  <c r="AS95" i="126"/>
  <c r="KD95" i="126"/>
  <c r="GJ95" i="126"/>
  <c r="CW95" i="126"/>
  <c r="FO95" i="126"/>
  <c r="BA95" i="126"/>
  <c r="BS95" i="126"/>
  <c r="CK95" i="126"/>
  <c r="DC95" i="126"/>
  <c r="DU95" i="126"/>
  <c r="EM95" i="126"/>
  <c r="FE95" i="126"/>
  <c r="FW95" i="126"/>
  <c r="GO95" i="126"/>
  <c r="HG95" i="126"/>
  <c r="HY95" i="126"/>
  <c r="IQ95" i="126"/>
  <c r="JI95" i="126"/>
  <c r="KA95" i="126"/>
  <c r="KS95" i="126"/>
  <c r="CB95" i="126"/>
  <c r="EV95" i="126"/>
  <c r="HP95" i="126"/>
  <c r="KJ95" i="126"/>
  <c r="BG95" i="126"/>
  <c r="CZ95" i="126"/>
  <c r="EA95" i="126"/>
  <c r="FT95" i="126"/>
  <c r="GU95" i="126"/>
  <c r="IN95" i="126"/>
  <c r="JO95" i="126"/>
  <c r="LH95" i="126"/>
  <c r="CE95" i="126"/>
  <c r="DF95" i="126"/>
  <c r="EY95" i="126"/>
  <c r="FZ95" i="126"/>
  <c r="HS95" i="126"/>
  <c r="IT95" i="126"/>
  <c r="KM95" i="126"/>
  <c r="BJ95" i="126"/>
  <c r="ED95" i="126"/>
  <c r="GX95" i="126"/>
  <c r="JR95" i="126"/>
  <c r="CH95" i="126"/>
  <c r="DI95" i="126"/>
  <c r="FB95" i="126"/>
  <c r="GC95" i="126"/>
  <c r="IW95" i="126"/>
  <c r="KP95" i="126"/>
  <c r="BM95" i="126"/>
  <c r="CN95" i="126"/>
  <c r="FH95" i="126"/>
  <c r="HA95" i="126"/>
  <c r="IB95" i="126"/>
  <c r="JU95" i="126"/>
  <c r="KV95" i="126"/>
  <c r="DL95" i="126"/>
  <c r="GF95" i="126"/>
  <c r="IZ95" i="126"/>
  <c r="BP95" i="126"/>
  <c r="CQ95" i="126"/>
  <c r="EJ95" i="126"/>
  <c r="FK95" i="126"/>
  <c r="HD95" i="126"/>
  <c r="IE95" i="126"/>
  <c r="JX95" i="126"/>
  <c r="KY95" i="126"/>
  <c r="JF95" i="126"/>
  <c r="HJ95" i="126"/>
  <c r="CT95" i="126"/>
  <c r="LE95" i="126"/>
  <c r="ES95" i="126"/>
  <c r="JC95" i="126"/>
  <c r="GR95" i="126"/>
  <c r="LB95" i="126"/>
  <c r="GL95" i="126"/>
  <c r="EP95" i="126"/>
  <c r="AU96" i="126"/>
  <c r="BM96" i="126"/>
  <c r="CE96" i="126"/>
  <c r="CW96" i="126"/>
  <c r="DO96" i="126"/>
  <c r="EY96" i="126"/>
  <c r="FQ96" i="126"/>
  <c r="GI96" i="126"/>
  <c r="HA96" i="126"/>
  <c r="HS96" i="126"/>
  <c r="IK96" i="126"/>
  <c r="JC96" i="126"/>
  <c r="JU96" i="126"/>
  <c r="KM96" i="126"/>
  <c r="LE96" i="126"/>
  <c r="AX96" i="126"/>
  <c r="BP96" i="126"/>
  <c r="CH96" i="126"/>
  <c r="BY96" i="126"/>
  <c r="BD96" i="126"/>
  <c r="CZ96" i="126"/>
  <c r="DU96" i="126"/>
  <c r="EP96" i="126"/>
  <c r="FK96" i="126"/>
  <c r="GF96" i="126"/>
  <c r="HD96" i="126"/>
  <c r="HY96" i="126"/>
  <c r="IT96" i="126"/>
  <c r="JO96" i="126"/>
  <c r="KJ96" i="126"/>
  <c r="LH96" i="126"/>
  <c r="CB96" i="126"/>
  <c r="BG96" i="126"/>
  <c r="DC96" i="126"/>
  <c r="DX96" i="126"/>
  <c r="ES96" i="126"/>
  <c r="FN96" i="126"/>
  <c r="GL96" i="126"/>
  <c r="HG96" i="126"/>
  <c r="IB96" i="126"/>
  <c r="IW96" i="126"/>
  <c r="JR96" i="126"/>
  <c r="KP96" i="126"/>
  <c r="BJ96" i="126"/>
  <c r="CK96" i="126"/>
  <c r="DF96" i="126"/>
  <c r="EA96" i="126"/>
  <c r="EV96" i="126"/>
  <c r="FT96" i="126"/>
  <c r="GO96" i="126"/>
  <c r="HJ96" i="126"/>
  <c r="IE96" i="126"/>
  <c r="IZ96" i="126"/>
  <c r="JX96" i="126"/>
  <c r="KS96" i="126"/>
  <c r="IK95" i="126"/>
  <c r="BY95" i="126"/>
  <c r="LB96" i="126"/>
  <c r="JI96" i="126"/>
  <c r="HM96" i="126"/>
  <c r="GI95" i="126"/>
  <c r="DX95" i="126"/>
  <c r="GX96" i="126"/>
  <c r="FE96" i="126"/>
  <c r="DI96" i="126"/>
  <c r="EG96" i="126"/>
  <c r="AV96" i="126"/>
  <c r="BN96" i="126"/>
  <c r="CF96" i="126"/>
  <c r="CX96" i="126"/>
  <c r="DP96" i="126"/>
  <c r="EH96" i="126"/>
  <c r="EZ96" i="126"/>
  <c r="FR96" i="126"/>
  <c r="GJ96" i="126"/>
  <c r="HB96" i="126"/>
  <c r="HT96" i="126"/>
  <c r="IL96" i="126"/>
  <c r="JD96" i="126"/>
  <c r="JV96" i="126"/>
  <c r="KN96" i="126"/>
  <c r="LF96" i="126"/>
  <c r="BB96" i="126"/>
  <c r="CU96" i="126"/>
  <c r="DS96" i="126"/>
  <c r="EN96" i="126"/>
  <c r="FI96" i="126"/>
  <c r="GD96" i="126"/>
  <c r="GY96" i="126"/>
  <c r="HW96" i="126"/>
  <c r="IR96" i="126"/>
  <c r="JM96" i="126"/>
  <c r="KH96" i="126"/>
  <c r="LC96" i="126"/>
  <c r="BZ96" i="126"/>
  <c r="BE96" i="126"/>
  <c r="DA96" i="126"/>
  <c r="DV96" i="126"/>
  <c r="EQ96" i="126"/>
  <c r="FL96" i="126"/>
  <c r="GG96" i="126"/>
  <c r="HE96" i="126"/>
  <c r="HZ96" i="126"/>
  <c r="IU96" i="126"/>
  <c r="JP96" i="126"/>
  <c r="KK96" i="126"/>
  <c r="LI96" i="126"/>
  <c r="CC96" i="126"/>
  <c r="LK96" i="126"/>
  <c r="BH96" i="126"/>
  <c r="CI96" i="126"/>
  <c r="DD96" i="126"/>
  <c r="DY96" i="126"/>
  <c r="ET96" i="126"/>
  <c r="FO96" i="126"/>
  <c r="GM96" i="126"/>
  <c r="HH96" i="126"/>
  <c r="IC96" i="126"/>
  <c r="IX96" i="126"/>
  <c r="JS96" i="126"/>
  <c r="KQ96" i="126"/>
  <c r="BK96" i="126"/>
  <c r="CL96" i="126"/>
  <c r="DG96" i="126"/>
  <c r="EB96" i="126"/>
  <c r="EW96" i="126"/>
  <c r="FU96" i="126"/>
  <c r="GP96" i="126"/>
  <c r="HK96" i="126"/>
  <c r="IF96" i="126"/>
  <c r="JA96" i="126"/>
  <c r="JY96" i="126"/>
  <c r="KT96" i="126"/>
  <c r="BQ96" i="126"/>
  <c r="IH95" i="126"/>
  <c r="DR95" i="126"/>
  <c r="BV95" i="126"/>
  <c r="KY96" i="126"/>
  <c r="JF96" i="126"/>
  <c r="GV96" i="126"/>
  <c r="FC96" i="126"/>
  <c r="CT96" i="126"/>
  <c r="KG95" i="126"/>
  <c r="FQ95" i="126"/>
  <c r="AY95" i="126"/>
  <c r="BQ95" i="126"/>
  <c r="CI95" i="126"/>
  <c r="DA95" i="126"/>
  <c r="DS95" i="126"/>
  <c r="EK95" i="126"/>
  <c r="FC95" i="126"/>
  <c r="FU95" i="126"/>
  <c r="GM95" i="126"/>
  <c r="HE95" i="126"/>
  <c r="HW95" i="126"/>
  <c r="IO95" i="126"/>
  <c r="JG95" i="126"/>
  <c r="JY95" i="126"/>
  <c r="KQ95" i="126"/>
  <c r="LI95" i="126"/>
  <c r="LK95" i="126"/>
  <c r="BB95" i="126"/>
  <c r="BT95" i="126"/>
  <c r="CL95" i="126"/>
  <c r="DD95" i="126"/>
  <c r="DV95" i="126"/>
  <c r="EN95" i="126"/>
  <c r="FF95" i="126"/>
  <c r="FX95" i="126"/>
  <c r="GP95" i="126"/>
  <c r="HH95" i="126"/>
  <c r="HZ95" i="126"/>
  <c r="IR95" i="126"/>
  <c r="JJ95" i="126"/>
  <c r="KB95" i="126"/>
  <c r="KT95" i="126"/>
  <c r="IX95" i="126"/>
  <c r="GD95" i="126"/>
  <c r="EG95" i="126"/>
  <c r="DJ95" i="126"/>
  <c r="JS95" i="126"/>
  <c r="HV95" i="126"/>
  <c r="GY95" i="126"/>
  <c r="EE95" i="126"/>
  <c r="BK95" i="126"/>
  <c r="KN95" i="126"/>
  <c r="IU95" i="126"/>
  <c r="HT95" i="126"/>
  <c r="GA95" i="126"/>
  <c r="EZ95" i="126"/>
  <c r="DG95" i="126"/>
  <c r="CF95" i="126"/>
  <c r="JP95" i="126"/>
  <c r="GV95" i="126"/>
  <c r="EB95" i="126"/>
  <c r="BH95" i="126"/>
  <c r="KK95" i="126"/>
  <c r="HQ95" i="126"/>
  <c r="EW95" i="126"/>
  <c r="CC95" i="126"/>
  <c r="LF95" i="126"/>
  <c r="JM95" i="126"/>
  <c r="IL95" i="126"/>
  <c r="GS95" i="126"/>
  <c r="FR95" i="126"/>
  <c r="DY95" i="126"/>
  <c r="CX95" i="126"/>
  <c r="BE95" i="126"/>
  <c r="EB93" i="126"/>
  <c r="AS20" i="123"/>
  <c r="DY91" i="126"/>
  <c r="JC20" i="123"/>
  <c r="BE21" i="123"/>
  <c r="DI20" i="123"/>
  <c r="AX20" i="123"/>
  <c r="IF20" i="123"/>
  <c r="KS21" i="123"/>
  <c r="IT21" i="123"/>
  <c r="GA21" i="123"/>
  <c r="EE21" i="123"/>
  <c r="CU92" i="126"/>
  <c r="JY94" i="126"/>
  <c r="EZ94" i="126"/>
  <c r="EH94" i="126"/>
  <c r="LB22" i="123"/>
  <c r="CR94" i="126"/>
  <c r="AS94" i="126"/>
  <c r="KQ94" i="126"/>
  <c r="CR92" i="126"/>
  <c r="KN94" i="126"/>
  <c r="DS91" i="126"/>
  <c r="EK94" i="126"/>
  <c r="CU94" i="126"/>
  <c r="CO94" i="126"/>
  <c r="AV94" i="126"/>
  <c r="CI91" i="126"/>
  <c r="II94" i="126"/>
  <c r="GP92" i="126"/>
  <c r="AV92" i="126"/>
  <c r="IL94" i="126"/>
  <c r="GP94" i="126"/>
  <c r="GD92" i="126"/>
  <c r="IO94" i="126"/>
  <c r="GM94" i="126"/>
  <c r="HN94" i="126"/>
  <c r="EB94" i="126"/>
  <c r="KA94" i="126"/>
  <c r="EP94" i="126"/>
  <c r="JC94" i="126"/>
  <c r="DO94" i="126"/>
  <c r="IB94" i="126"/>
  <c r="HD94" i="126"/>
  <c r="JF94" i="126"/>
  <c r="CN94" i="126"/>
  <c r="IE94" i="126"/>
  <c r="BN20" i="123"/>
  <c r="BE20" i="123"/>
  <c r="GA20" i="123"/>
  <c r="JD20" i="123"/>
  <c r="GD20" i="123"/>
  <c r="BW20" i="123"/>
  <c r="GG20" i="123"/>
  <c r="JM20" i="123"/>
  <c r="CC20" i="123"/>
  <c r="GY20" i="123"/>
  <c r="KH20" i="123"/>
  <c r="CU20" i="123"/>
  <c r="KK20" i="123"/>
  <c r="GO94" i="126"/>
  <c r="AU94" i="126"/>
  <c r="HN21" i="123"/>
  <c r="BH21" i="123"/>
  <c r="DJ21" i="123"/>
  <c r="KT21" i="123"/>
  <c r="EB21" i="123"/>
  <c r="KW21" i="123"/>
  <c r="HK20" i="123"/>
  <c r="BB94" i="126"/>
  <c r="CC94" i="126"/>
  <c r="DJ94" i="126"/>
  <c r="EN94" i="126"/>
  <c r="FR94" i="126"/>
  <c r="GV94" i="126"/>
  <c r="HW94" i="126"/>
  <c r="JA94" i="126"/>
  <c r="LC94" i="126"/>
  <c r="BE94" i="126"/>
  <c r="CF94" i="126"/>
  <c r="DM94" i="126"/>
  <c r="FU94" i="126"/>
  <c r="GY94" i="126"/>
  <c r="HZ94" i="126"/>
  <c r="KB94" i="126"/>
  <c r="LF94" i="126"/>
  <c r="BH94" i="126"/>
  <c r="CI94" i="126"/>
  <c r="EQ94" i="126"/>
  <c r="FX94" i="126"/>
  <c r="HB94" i="126"/>
  <c r="JD94" i="126"/>
  <c r="KE94" i="126"/>
  <c r="LI94" i="126"/>
  <c r="BK94" i="126"/>
  <c r="CL94" i="126"/>
  <c r="DP94" i="126"/>
  <c r="ET94" i="126"/>
  <c r="GA94" i="126"/>
  <c r="IC94" i="126"/>
  <c r="KH94" i="126"/>
  <c r="LK94" i="126"/>
  <c r="BN94" i="126"/>
  <c r="DS94" i="126"/>
  <c r="EW94" i="126"/>
  <c r="GD94" i="126"/>
  <c r="HE94" i="126"/>
  <c r="JG94" i="126"/>
  <c r="KK94" i="126"/>
  <c r="HB20" i="123"/>
  <c r="JX94" i="126"/>
  <c r="IF94" i="126"/>
  <c r="GJ94" i="126"/>
  <c r="EG94" i="126"/>
  <c r="BZ94" i="126"/>
  <c r="EZ20" i="123"/>
  <c r="JV94" i="126"/>
  <c r="HV94" i="126"/>
  <c r="GI94" i="126"/>
  <c r="EE94" i="126"/>
  <c r="BW94" i="126"/>
  <c r="EG20" i="123"/>
  <c r="JS94" i="126"/>
  <c r="HT94" i="126"/>
  <c r="GG94" i="126"/>
  <c r="BV94" i="126"/>
  <c r="IU21" i="123"/>
  <c r="EE20" i="123"/>
  <c r="JP94" i="126"/>
  <c r="HQ94" i="126"/>
  <c r="FO94" i="126"/>
  <c r="DY94" i="126"/>
  <c r="EB20" i="123"/>
  <c r="KZ94" i="126"/>
  <c r="JM94" i="126"/>
  <c r="FL94" i="126"/>
  <c r="DV94" i="126"/>
  <c r="BS94" i="126"/>
  <c r="IF21" i="123"/>
  <c r="LF20" i="123"/>
  <c r="DY20" i="123"/>
  <c r="KW94" i="126"/>
  <c r="JJ94" i="126"/>
  <c r="HK94" i="126"/>
  <c r="FK94" i="126"/>
  <c r="DG94" i="126"/>
  <c r="BQ94" i="126"/>
  <c r="BJ22" i="123"/>
  <c r="FK22" i="123"/>
  <c r="GU22" i="123"/>
  <c r="IH22" i="123"/>
  <c r="JR22" i="123"/>
  <c r="IX94" i="126"/>
  <c r="HJ94" i="126"/>
  <c r="FI94" i="126"/>
  <c r="DD94" i="126"/>
  <c r="BP94" i="126"/>
  <c r="HH93" i="126"/>
  <c r="HE93" i="126"/>
  <c r="JP93" i="126"/>
  <c r="EG92" i="126"/>
  <c r="HQ92" i="126"/>
  <c r="HT92" i="126"/>
  <c r="KZ92" i="126"/>
  <c r="LC92" i="126"/>
  <c r="CQ22" i="123"/>
  <c r="GG21" i="123"/>
  <c r="JA20" i="123"/>
  <c r="DG20" i="123"/>
  <c r="KT94" i="126"/>
  <c r="IU94" i="126"/>
  <c r="HH94" i="126"/>
  <c r="FF94" i="126"/>
  <c r="DA94" i="126"/>
  <c r="AY94" i="126"/>
  <c r="BG22" i="123"/>
  <c r="GD21" i="123"/>
  <c r="II20" i="123"/>
  <c r="IE20" i="123"/>
  <c r="BG20" i="123"/>
  <c r="JF20" i="123"/>
  <c r="HA20" i="123"/>
  <c r="KS94" i="126"/>
  <c r="IR94" i="126"/>
  <c r="GS94" i="126"/>
  <c r="FC94" i="126"/>
  <c r="CX94" i="126"/>
  <c r="AX94" i="126"/>
  <c r="IW21" i="123"/>
  <c r="BG21" i="123"/>
  <c r="JR93" i="126"/>
  <c r="HG93" i="126"/>
  <c r="LK93" i="126"/>
  <c r="IR93" i="126"/>
  <c r="GD93" i="126"/>
  <c r="DC93" i="126"/>
  <c r="GG93" i="126"/>
  <c r="DF93" i="126"/>
  <c r="LC93" i="126"/>
  <c r="IF93" i="126"/>
  <c r="FL93" i="126"/>
  <c r="CU93" i="126"/>
  <c r="BD93" i="126"/>
  <c r="IT93" i="126"/>
  <c r="DD93" i="126"/>
  <c r="KH93" i="126"/>
  <c r="HM93" i="126"/>
  <c r="EV93" i="126"/>
  <c r="CI93" i="126"/>
  <c r="ED93" i="126"/>
  <c r="IZ93" i="126"/>
  <c r="AS93" i="126"/>
  <c r="LH93" i="126"/>
  <c r="IO93" i="126"/>
  <c r="FO93" i="126"/>
  <c r="CZ93" i="126"/>
  <c r="GF93" i="126"/>
  <c r="LI93" i="126"/>
  <c r="IQ93" i="126"/>
  <c r="GC93" i="126"/>
  <c r="DA93" i="126"/>
  <c r="KG93" i="126"/>
  <c r="HK93" i="126"/>
  <c r="EP93" i="126"/>
  <c r="BS93" i="126"/>
  <c r="KE93" i="126"/>
  <c r="HJ93" i="126"/>
  <c r="EN93" i="126"/>
  <c r="BQ93" i="126"/>
  <c r="KA93" i="126"/>
  <c r="EM93" i="126"/>
  <c r="LB92" i="126"/>
  <c r="JO92" i="126"/>
  <c r="EJ92" i="126"/>
  <c r="JV92" i="126"/>
  <c r="EZ92" i="126"/>
  <c r="AS92" i="126"/>
  <c r="JU92" i="126"/>
  <c r="EN92" i="126"/>
  <c r="JM92" i="126"/>
  <c r="EH92" i="126"/>
  <c r="AU92" i="126"/>
  <c r="II92" i="126"/>
  <c r="GL92" i="126"/>
  <c r="BM92" i="126"/>
  <c r="GF92" i="126"/>
  <c r="HS92" i="126"/>
  <c r="BA92" i="126"/>
  <c r="BS92" i="126"/>
  <c r="CK92" i="126"/>
  <c r="DC92" i="126"/>
  <c r="DU92" i="126"/>
  <c r="EM92" i="126"/>
  <c r="FE92" i="126"/>
  <c r="FW92" i="126"/>
  <c r="GO92" i="126"/>
  <c r="HG92" i="126"/>
  <c r="HY92" i="126"/>
  <c r="IQ92" i="126"/>
  <c r="JI92" i="126"/>
  <c r="KA92" i="126"/>
  <c r="KS92" i="126"/>
  <c r="BD92" i="126"/>
  <c r="CW92" i="126"/>
  <c r="CB92" i="126"/>
  <c r="DX92" i="126"/>
  <c r="ES92" i="126"/>
  <c r="FN92" i="126"/>
  <c r="GI92" i="126"/>
  <c r="HD92" i="126"/>
  <c r="IB92" i="126"/>
  <c r="IW92" i="126"/>
  <c r="JR92" i="126"/>
  <c r="KM92" i="126"/>
  <c r="LH92" i="126"/>
  <c r="BG92" i="126"/>
  <c r="CZ92" i="126"/>
  <c r="AX92" i="126"/>
  <c r="CH92" i="126"/>
  <c r="EP92" i="126"/>
  <c r="FT92" i="126"/>
  <c r="JC92" i="126"/>
  <c r="LE92" i="126"/>
  <c r="CN92" i="126"/>
  <c r="DO92" i="126"/>
  <c r="EV92" i="126"/>
  <c r="GX92" i="126"/>
  <c r="IE92" i="126"/>
  <c r="KG92" i="126"/>
  <c r="BJ92" i="126"/>
  <c r="FZ92" i="126"/>
  <c r="JF92" i="126"/>
  <c r="CQ92" i="126"/>
  <c r="DR92" i="126"/>
  <c r="EY92" i="126"/>
  <c r="HA92" i="126"/>
  <c r="IH92" i="126"/>
  <c r="KJ92" i="126"/>
  <c r="CT92" i="126"/>
  <c r="BJ94" i="126"/>
  <c r="CB94" i="126"/>
  <c r="CT94" i="126"/>
  <c r="DL94" i="126"/>
  <c r="ED94" i="126"/>
  <c r="EV94" i="126"/>
  <c r="FN94" i="126"/>
  <c r="GF94" i="126"/>
  <c r="GX94" i="126"/>
  <c r="HP94" i="126"/>
  <c r="IH94" i="126"/>
  <c r="IZ94" i="126"/>
  <c r="JR94" i="126"/>
  <c r="KJ94" i="126"/>
  <c r="LB94" i="126"/>
  <c r="BD94" i="126"/>
  <c r="CQ94" i="126"/>
  <c r="EY94" i="126"/>
  <c r="GL94" i="126"/>
  <c r="HY94" i="126"/>
  <c r="JL94" i="126"/>
  <c r="KY94" i="126"/>
  <c r="BY94" i="126"/>
  <c r="FT94" i="126"/>
  <c r="HG94" i="126"/>
  <c r="IT94" i="126"/>
  <c r="KG94" i="126"/>
  <c r="CW94" i="126"/>
  <c r="EJ94" i="126"/>
  <c r="FE94" i="126"/>
  <c r="FZ94" i="126"/>
  <c r="GU94" i="126"/>
  <c r="BG94" i="126"/>
  <c r="DR94" i="126"/>
  <c r="HS94" i="126"/>
  <c r="IN94" i="126"/>
  <c r="JI94" i="126"/>
  <c r="KD94" i="126"/>
  <c r="CE94" i="126"/>
  <c r="CZ94" i="126"/>
  <c r="EM94" i="126"/>
  <c r="FH94" i="126"/>
  <c r="GC94" i="126"/>
  <c r="AU93" i="126"/>
  <c r="BM93" i="126"/>
  <c r="CE93" i="126"/>
  <c r="CW93" i="126"/>
  <c r="DO93" i="126"/>
  <c r="EY93" i="126"/>
  <c r="FQ93" i="126"/>
  <c r="GI93" i="126"/>
  <c r="HA93" i="126"/>
  <c r="HS93" i="126"/>
  <c r="IK93" i="126"/>
  <c r="JC93" i="126"/>
  <c r="JU93" i="126"/>
  <c r="KM93" i="126"/>
  <c r="LE93" i="126"/>
  <c r="BA93" i="126"/>
  <c r="BV93" i="126"/>
  <c r="CQ93" i="126"/>
  <c r="DL93" i="126"/>
  <c r="EJ93" i="126"/>
  <c r="FE93" i="126"/>
  <c r="FZ93" i="126"/>
  <c r="GU93" i="126"/>
  <c r="HP93" i="126"/>
  <c r="IN93" i="126"/>
  <c r="JI93" i="126"/>
  <c r="KD93" i="126"/>
  <c r="KY93" i="126"/>
  <c r="CK93" i="126"/>
  <c r="DR93" i="126"/>
  <c r="FT93" i="126"/>
  <c r="BJ93" i="126"/>
  <c r="ES93" i="126"/>
  <c r="GX93" i="126"/>
  <c r="HY93" i="126"/>
  <c r="IW93" i="126"/>
  <c r="JX93" i="126"/>
  <c r="KV93" i="126"/>
  <c r="CN93" i="126"/>
  <c r="DU93" i="126"/>
  <c r="FW93" i="126"/>
  <c r="BP93" i="126"/>
  <c r="CT93" i="126"/>
  <c r="KY92" i="126"/>
  <c r="JL92" i="126"/>
  <c r="HP92" i="126"/>
  <c r="GC92" i="126"/>
  <c r="AY92" i="126"/>
  <c r="BQ92" i="126"/>
  <c r="CI92" i="126"/>
  <c r="DA92" i="126"/>
  <c r="DS92" i="126"/>
  <c r="EK92" i="126"/>
  <c r="FC92" i="126"/>
  <c r="FU92" i="126"/>
  <c r="GM92" i="126"/>
  <c r="HE92" i="126"/>
  <c r="HW92" i="126"/>
  <c r="IO92" i="126"/>
  <c r="JG92" i="126"/>
  <c r="JY92" i="126"/>
  <c r="KQ92" i="126"/>
  <c r="LI92" i="126"/>
  <c r="LK92" i="126"/>
  <c r="BB92" i="126"/>
  <c r="BT92" i="126"/>
  <c r="CL92" i="126"/>
  <c r="DD92" i="126"/>
  <c r="BZ92" i="126"/>
  <c r="DV92" i="126"/>
  <c r="EQ92" i="126"/>
  <c r="FL92" i="126"/>
  <c r="GG92" i="126"/>
  <c r="HB92" i="126"/>
  <c r="HZ92" i="126"/>
  <c r="IU92" i="126"/>
  <c r="JP92" i="126"/>
  <c r="KK92" i="126"/>
  <c r="LF92" i="126"/>
  <c r="BE92" i="126"/>
  <c r="CX92" i="126"/>
  <c r="CC92" i="126"/>
  <c r="DY92" i="126"/>
  <c r="ET92" i="126"/>
  <c r="FO92" i="126"/>
  <c r="GJ92" i="126"/>
  <c r="HH92" i="126"/>
  <c r="IC92" i="126"/>
  <c r="IX92" i="126"/>
  <c r="JS92" i="126"/>
  <c r="KN92" i="126"/>
  <c r="DM92" i="126"/>
  <c r="GV92" i="126"/>
  <c r="HV92" i="126"/>
  <c r="KE92" i="126"/>
  <c r="BH92" i="126"/>
  <c r="FX92" i="126"/>
  <c r="JD92" i="126"/>
  <c r="CO92" i="126"/>
  <c r="DP92" i="126"/>
  <c r="EW92" i="126"/>
  <c r="GY92" i="126"/>
  <c r="IF92" i="126"/>
  <c r="KH92" i="126"/>
  <c r="BK92" i="126"/>
  <c r="GA92" i="126"/>
  <c r="JJ92" i="126"/>
  <c r="JU94" i="126"/>
  <c r="IW94" i="126"/>
  <c r="DI94" i="126"/>
  <c r="CK94" i="126"/>
  <c r="IH93" i="126"/>
  <c r="FN93" i="126"/>
  <c r="AX93" i="126"/>
  <c r="KW92" i="126"/>
  <c r="JA92" i="126"/>
  <c r="HN92" i="126"/>
  <c r="FR92" i="126"/>
  <c r="EE92" i="126"/>
  <c r="CF92" i="126"/>
  <c r="KP94" i="126"/>
  <c r="HA94" i="126"/>
  <c r="FB94" i="126"/>
  <c r="BM94" i="126"/>
  <c r="LB93" i="126"/>
  <c r="JO93" i="126"/>
  <c r="HD93" i="126"/>
  <c r="EA93" i="126"/>
  <c r="EG93" i="126"/>
  <c r="AV93" i="126"/>
  <c r="BN93" i="126"/>
  <c r="CF93" i="126"/>
  <c r="CX93" i="126"/>
  <c r="DP93" i="126"/>
  <c r="EH93" i="126"/>
  <c r="EZ93" i="126"/>
  <c r="FR93" i="126"/>
  <c r="GJ93" i="126"/>
  <c r="HB93" i="126"/>
  <c r="HT93" i="126"/>
  <c r="IL93" i="126"/>
  <c r="JD93" i="126"/>
  <c r="JV93" i="126"/>
  <c r="KN93" i="126"/>
  <c r="LF93" i="126"/>
  <c r="AY93" i="126"/>
  <c r="BT93" i="126"/>
  <c r="CO93" i="126"/>
  <c r="DJ93" i="126"/>
  <c r="EE93" i="126"/>
  <c r="FC93" i="126"/>
  <c r="FX93" i="126"/>
  <c r="GS93" i="126"/>
  <c r="HN93" i="126"/>
  <c r="II93" i="126"/>
  <c r="JG93" i="126"/>
  <c r="KB93" i="126"/>
  <c r="KW93" i="126"/>
  <c r="BB93" i="126"/>
  <c r="BW93" i="126"/>
  <c r="CR93" i="126"/>
  <c r="DM93" i="126"/>
  <c r="EK93" i="126"/>
  <c r="FF93" i="126"/>
  <c r="GA93" i="126"/>
  <c r="BH93" i="126"/>
  <c r="EQ93" i="126"/>
  <c r="GV93" i="126"/>
  <c r="HW93" i="126"/>
  <c r="IU93" i="126"/>
  <c r="JS93" i="126"/>
  <c r="KT93" i="126"/>
  <c r="CL93" i="126"/>
  <c r="DS93" i="126"/>
  <c r="FU93" i="126"/>
  <c r="BK93" i="126"/>
  <c r="ET93" i="126"/>
  <c r="GY93" i="126"/>
  <c r="HZ93" i="126"/>
  <c r="IX93" i="126"/>
  <c r="JY93" i="126"/>
  <c r="KZ93" i="126"/>
  <c r="KV92" i="126"/>
  <c r="IZ92" i="126"/>
  <c r="HM92" i="126"/>
  <c r="FQ92" i="126"/>
  <c r="ED92" i="126"/>
  <c r="CE92" i="126"/>
  <c r="EA94" i="126"/>
  <c r="DF94" i="126"/>
  <c r="CH94" i="126"/>
  <c r="KS93" i="126"/>
  <c r="JM93" i="126"/>
  <c r="IE93" i="126"/>
  <c r="GR93" i="126"/>
  <c r="FK93" i="126"/>
  <c r="DY93" i="126"/>
  <c r="CH93" i="126"/>
  <c r="KT92" i="126"/>
  <c r="IT92" i="126"/>
  <c r="HK92" i="126"/>
  <c r="FK92" i="126"/>
  <c r="EB92" i="126"/>
  <c r="BY92" i="126"/>
  <c r="LH94" i="126"/>
  <c r="KM94" i="126"/>
  <c r="JO94" i="126"/>
  <c r="IQ94" i="126"/>
  <c r="FW94" i="126"/>
  <c r="KQ93" i="126"/>
  <c r="JL93" i="126"/>
  <c r="IC93" i="126"/>
  <c r="GP93" i="126"/>
  <c r="FI93" i="126"/>
  <c r="DX93" i="126"/>
  <c r="CC93" i="126"/>
  <c r="KP92" i="126"/>
  <c r="IR92" i="126"/>
  <c r="HJ92" i="126"/>
  <c r="FI92" i="126"/>
  <c r="EA92" i="126"/>
  <c r="BW92" i="126"/>
  <c r="DX94" i="126"/>
  <c r="DC94" i="126"/>
  <c r="KP93" i="126"/>
  <c r="JJ93" i="126"/>
  <c r="IB93" i="126"/>
  <c r="GO93" i="126"/>
  <c r="FH93" i="126"/>
  <c r="DV93" i="126"/>
  <c r="CB93" i="126"/>
  <c r="KD92" i="126"/>
  <c r="IN92" i="126"/>
  <c r="GU92" i="126"/>
  <c r="FH92" i="126"/>
  <c r="DL92" i="126"/>
  <c r="BV92" i="126"/>
  <c r="LE94" i="126"/>
  <c r="GR94" i="126"/>
  <c r="ES94" i="126"/>
  <c r="KK93" i="126"/>
  <c r="JF93" i="126"/>
  <c r="HV93" i="126"/>
  <c r="GM93" i="126"/>
  <c r="FB93" i="126"/>
  <c r="DI93" i="126"/>
  <c r="BZ93" i="126"/>
  <c r="KB92" i="126"/>
  <c r="IL92" i="126"/>
  <c r="GS92" i="126"/>
  <c r="FF92" i="126"/>
  <c r="DJ92" i="126"/>
  <c r="BP92" i="126"/>
  <c r="IK94" i="126"/>
  <c r="HM94" i="126"/>
  <c r="FQ94" i="126"/>
  <c r="DU94" i="126"/>
  <c r="BA94" i="126"/>
  <c r="KJ93" i="126"/>
  <c r="JA93" i="126"/>
  <c r="HQ93" i="126"/>
  <c r="GL93" i="126"/>
  <c r="EW93" i="126"/>
  <c r="DG93" i="126"/>
  <c r="BY93" i="126"/>
  <c r="JX92" i="126"/>
  <c r="IK92" i="126"/>
  <c r="GR92" i="126"/>
  <c r="FB92" i="126"/>
  <c r="DI92" i="126"/>
  <c r="BN92" i="126"/>
  <c r="CK91" i="126"/>
  <c r="KN89" i="126"/>
  <c r="AS91" i="126"/>
  <c r="LI91" i="126"/>
  <c r="LF91" i="126"/>
  <c r="JV91" i="126"/>
  <c r="JS91" i="126"/>
  <c r="KY22" i="123"/>
  <c r="JO22" i="123"/>
  <c r="IE22" i="123"/>
  <c r="GR22" i="123"/>
  <c r="FH22" i="123"/>
  <c r="DX22" i="123"/>
  <c r="CN22" i="123"/>
  <c r="BD22" i="123"/>
  <c r="BD21" i="123"/>
  <c r="BB21" i="123"/>
  <c r="KB21" i="123"/>
  <c r="FL21" i="123"/>
  <c r="IZ22" i="123"/>
  <c r="DI22" i="123"/>
  <c r="KA21" i="123"/>
  <c r="FK21" i="123"/>
  <c r="DF21" i="123"/>
  <c r="KG22" i="123"/>
  <c r="IW22" i="123"/>
  <c r="HJ22" i="123"/>
  <c r="FZ22" i="123"/>
  <c r="ES22" i="123"/>
  <c r="DF22" i="123"/>
  <c r="BV22" i="123"/>
  <c r="JU21" i="123"/>
  <c r="HH21" i="123"/>
  <c r="FI21" i="123"/>
  <c r="DD21" i="123"/>
  <c r="EA21" i="123"/>
  <c r="KM22" i="123"/>
  <c r="JC22" i="123"/>
  <c r="HP22" i="123"/>
  <c r="GF22" i="123"/>
  <c r="EV22" i="123"/>
  <c r="DL22" i="123"/>
  <c r="CB22" i="123"/>
  <c r="KV22" i="123"/>
  <c r="IB22" i="123"/>
  <c r="GO22" i="123"/>
  <c r="FE22" i="123"/>
  <c r="DU22" i="123"/>
  <c r="CK22" i="123"/>
  <c r="BA22" i="123"/>
  <c r="KP22" i="123"/>
  <c r="JF22" i="123"/>
  <c r="HS22" i="123"/>
  <c r="GI22" i="123"/>
  <c r="EY22" i="123"/>
  <c r="DO22" i="123"/>
  <c r="CE22" i="123"/>
  <c r="AU22" i="123"/>
  <c r="DI21" i="123"/>
  <c r="HZ21" i="123"/>
  <c r="BS22" i="123"/>
  <c r="JL22" i="123"/>
  <c r="KS22" i="123"/>
  <c r="JI22" i="123"/>
  <c r="HY22" i="123"/>
  <c r="GL22" i="123"/>
  <c r="FB22" i="123"/>
  <c r="DR22" i="123"/>
  <c r="CH22" i="123"/>
  <c r="AX22" i="123"/>
  <c r="KD21" i="123"/>
  <c r="IE21" i="123"/>
  <c r="FZ21" i="123"/>
  <c r="IC21" i="123"/>
  <c r="DG21" i="123"/>
  <c r="KJ22" i="123"/>
  <c r="HM22" i="123"/>
  <c r="GC22" i="123"/>
  <c r="BY22" i="123"/>
  <c r="KD22" i="123"/>
  <c r="IT22" i="123"/>
  <c r="HG22" i="123"/>
  <c r="FW22" i="123"/>
  <c r="EP22" i="123"/>
  <c r="DC22" i="123"/>
  <c r="JS21" i="123"/>
  <c r="HG21" i="123"/>
  <c r="FH21" i="123"/>
  <c r="CL21" i="123"/>
  <c r="KA22" i="123"/>
  <c r="IQ22" i="123"/>
  <c r="HD22" i="123"/>
  <c r="FT22" i="123"/>
  <c r="EM22" i="123"/>
  <c r="CZ22" i="123"/>
  <c r="BP22" i="123"/>
  <c r="JP21" i="123"/>
  <c r="HA21" i="123"/>
  <c r="FF21" i="123"/>
  <c r="LH22" i="123"/>
  <c r="JX22" i="123"/>
  <c r="IN22" i="123"/>
  <c r="HA22" i="123"/>
  <c r="FQ22" i="123"/>
  <c r="EJ22" i="123"/>
  <c r="CW22" i="123"/>
  <c r="BM22" i="123"/>
  <c r="JA21" i="123"/>
  <c r="GY21" i="123"/>
  <c r="EN21" i="123"/>
  <c r="BZ21" i="123"/>
  <c r="KM21" i="123"/>
  <c r="CC21" i="123"/>
  <c r="LE22" i="123"/>
  <c r="JU22" i="123"/>
  <c r="IK22" i="123"/>
  <c r="GX22" i="123"/>
  <c r="FN22" i="123"/>
  <c r="ED22" i="123"/>
  <c r="CT22" i="123"/>
  <c r="KZ21" i="123"/>
  <c r="IX21" i="123"/>
  <c r="GX21" i="123"/>
  <c r="EG21" i="123"/>
  <c r="BY21" i="123"/>
  <c r="LH20" i="123"/>
  <c r="FK20" i="123"/>
  <c r="LE20" i="123"/>
  <c r="IC20" i="123"/>
  <c r="FI20" i="123"/>
  <c r="CX20" i="123"/>
  <c r="AU20" i="123"/>
  <c r="CZ20" i="123"/>
  <c r="LC20" i="123"/>
  <c r="HV20" i="123"/>
  <c r="FB20" i="123"/>
  <c r="CW20" i="123"/>
  <c r="EY20" i="123"/>
  <c r="KE20" i="123"/>
  <c r="HD20" i="123"/>
  <c r="EW20" i="123"/>
  <c r="BZ20" i="123"/>
  <c r="AS22" i="123"/>
  <c r="BK22" i="123"/>
  <c r="CC22" i="123"/>
  <c r="CU22" i="123"/>
  <c r="DM22" i="123"/>
  <c r="EE22" i="123"/>
  <c r="EW22" i="123"/>
  <c r="FO22" i="123"/>
  <c r="GG22" i="123"/>
  <c r="GY22" i="123"/>
  <c r="HQ22" i="123"/>
  <c r="II22" i="123"/>
  <c r="JA22" i="123"/>
  <c r="JS22" i="123"/>
  <c r="KK22" i="123"/>
  <c r="LC22" i="123"/>
  <c r="EG22" i="123"/>
  <c r="AV22" i="123"/>
  <c r="BN22" i="123"/>
  <c r="CF22" i="123"/>
  <c r="CX22" i="123"/>
  <c r="DP22" i="123"/>
  <c r="EH22" i="123"/>
  <c r="EZ22" i="123"/>
  <c r="FR22" i="123"/>
  <c r="GJ22" i="123"/>
  <c r="HB22" i="123"/>
  <c r="HT22" i="123"/>
  <c r="IL22" i="123"/>
  <c r="JD22" i="123"/>
  <c r="JV22" i="123"/>
  <c r="KN22" i="123"/>
  <c r="LF22" i="123"/>
  <c r="FC22" i="123"/>
  <c r="FX22" i="123"/>
  <c r="GS22" i="123"/>
  <c r="HN22" i="123"/>
  <c r="JG22" i="123"/>
  <c r="KB22" i="123"/>
  <c r="KW22" i="123"/>
  <c r="AY22" i="123"/>
  <c r="BT22" i="123"/>
  <c r="CO22" i="123"/>
  <c r="DJ22" i="123"/>
  <c r="EN22" i="123"/>
  <c r="FI22" i="123"/>
  <c r="GD22" i="123"/>
  <c r="HW22" i="123"/>
  <c r="IR22" i="123"/>
  <c r="JM22" i="123"/>
  <c r="KH22" i="123"/>
  <c r="BB22" i="123"/>
  <c r="EK22" i="123"/>
  <c r="FF22" i="123"/>
  <c r="GA22" i="123"/>
  <c r="GV22" i="123"/>
  <c r="IO22" i="123"/>
  <c r="JJ22" i="123"/>
  <c r="KE22" i="123"/>
  <c r="KZ22" i="123"/>
  <c r="BW22" i="123"/>
  <c r="CR22" i="123"/>
  <c r="HV22" i="123"/>
  <c r="JY22" i="123"/>
  <c r="EQ22" i="123"/>
  <c r="BQ22" i="123"/>
  <c r="IU22" i="123"/>
  <c r="EY21" i="123"/>
  <c r="AU21" i="123"/>
  <c r="GI20" i="123"/>
  <c r="CE20" i="123"/>
  <c r="KQ22" i="123"/>
  <c r="JR21" i="123"/>
  <c r="KJ20" i="123"/>
  <c r="IH20" i="123"/>
  <c r="HH22" i="123"/>
  <c r="DD22" i="123"/>
  <c r="BE22" i="123"/>
  <c r="KY21" i="123"/>
  <c r="GF21" i="123"/>
  <c r="CE21" i="123"/>
  <c r="GF20" i="123"/>
  <c r="ED20" i="123"/>
  <c r="CB20" i="123"/>
  <c r="IF22" i="123"/>
  <c r="DY22" i="123"/>
  <c r="JC21" i="123"/>
  <c r="KG20" i="123"/>
  <c r="IX22" i="123"/>
  <c r="HZ22" i="123"/>
  <c r="FU22" i="123"/>
  <c r="DS22" i="123"/>
  <c r="GP22" i="123"/>
  <c r="CL22" i="123"/>
  <c r="BD20" i="123"/>
  <c r="BV20" i="123"/>
  <c r="CN20" i="123"/>
  <c r="DF20" i="123"/>
  <c r="DX20" i="123"/>
  <c r="EP20" i="123"/>
  <c r="FH20" i="123"/>
  <c r="FZ20" i="123"/>
  <c r="GR20" i="123"/>
  <c r="HJ20" i="123"/>
  <c r="IB20" i="123"/>
  <c r="IT20" i="123"/>
  <c r="JL20" i="123"/>
  <c r="KD20" i="123"/>
  <c r="KV20" i="123"/>
  <c r="BA20" i="123"/>
  <c r="BS20" i="123"/>
  <c r="CK20" i="123"/>
  <c r="DC20" i="123"/>
  <c r="DU20" i="123"/>
  <c r="EM20" i="123"/>
  <c r="FE20" i="123"/>
  <c r="FW20" i="123"/>
  <c r="GO20" i="123"/>
  <c r="HG20" i="123"/>
  <c r="HY20" i="123"/>
  <c r="IQ20" i="123"/>
  <c r="JI20" i="123"/>
  <c r="KA20" i="123"/>
  <c r="KS20" i="123"/>
  <c r="BJ20" i="123"/>
  <c r="CH20" i="123"/>
  <c r="DL20" i="123"/>
  <c r="EJ20" i="123"/>
  <c r="FN20" i="123"/>
  <c r="GL20" i="123"/>
  <c r="HP20" i="123"/>
  <c r="IN20" i="123"/>
  <c r="JR20" i="123"/>
  <c r="KP20" i="123"/>
  <c r="BM20" i="123"/>
  <c r="CQ20" i="123"/>
  <c r="DO20" i="123"/>
  <c r="ES20" i="123"/>
  <c r="FQ20" i="123"/>
  <c r="GU20" i="123"/>
  <c r="HS20" i="123"/>
  <c r="IW20" i="123"/>
  <c r="JU20" i="123"/>
  <c r="KY20" i="123"/>
  <c r="BP20" i="123"/>
  <c r="CT20" i="123"/>
  <c r="DR20" i="123"/>
  <c r="EV20" i="123"/>
  <c r="FT20" i="123"/>
  <c r="GX20" i="123"/>
  <c r="IZ20" i="123"/>
  <c r="JX20" i="123"/>
  <c r="LB20" i="123"/>
  <c r="KT22" i="123"/>
  <c r="FL22" i="123"/>
  <c r="AX21" i="123"/>
  <c r="BP21" i="123"/>
  <c r="CH21" i="123"/>
  <c r="CZ21" i="123"/>
  <c r="DR21" i="123"/>
  <c r="EJ21" i="123"/>
  <c r="FB21" i="123"/>
  <c r="FT21" i="123"/>
  <c r="GL21" i="123"/>
  <c r="HD21" i="123"/>
  <c r="IN21" i="123"/>
  <c r="JF21" i="123"/>
  <c r="JX21" i="123"/>
  <c r="KP21" i="123"/>
  <c r="LH21" i="123"/>
  <c r="BA21" i="123"/>
  <c r="BS21" i="123"/>
  <c r="CK21" i="123"/>
  <c r="DC21" i="123"/>
  <c r="DU21" i="123"/>
  <c r="EM21" i="123"/>
  <c r="FE21" i="123"/>
  <c r="BJ21" i="123"/>
  <c r="CN21" i="123"/>
  <c r="DL21" i="123"/>
  <c r="EP21" i="123"/>
  <c r="FN21" i="123"/>
  <c r="GO21" i="123"/>
  <c r="IH21" i="123"/>
  <c r="JI21" i="123"/>
  <c r="LB21" i="123"/>
  <c r="HM21" i="123"/>
  <c r="KG21" i="123"/>
  <c r="BM21" i="123"/>
  <c r="CQ21" i="123"/>
  <c r="DO21" i="123"/>
  <c r="ES21" i="123"/>
  <c r="FQ21" i="123"/>
  <c r="GR21" i="123"/>
  <c r="IK21" i="123"/>
  <c r="JL21" i="123"/>
  <c r="LE21" i="123"/>
  <c r="FW21" i="123"/>
  <c r="HP21" i="123"/>
  <c r="IQ21" i="123"/>
  <c r="KJ21" i="123"/>
  <c r="BV21" i="123"/>
  <c r="CT21" i="123"/>
  <c r="DX21" i="123"/>
  <c r="EV21" i="123"/>
  <c r="GU21" i="123"/>
  <c r="JO21" i="123"/>
  <c r="KM20" i="123"/>
  <c r="IK20" i="123"/>
  <c r="JP22" i="123"/>
  <c r="HK22" i="123"/>
  <c r="GM22" i="123"/>
  <c r="DG22" i="123"/>
  <c r="CI22" i="123"/>
  <c r="BH22" i="123"/>
  <c r="GI21" i="123"/>
  <c r="CW21" i="123"/>
  <c r="EB22" i="123"/>
  <c r="IB21" i="123"/>
  <c r="LK22" i="123"/>
  <c r="HE22" i="123"/>
  <c r="DA22" i="123"/>
  <c r="BZ22" i="123"/>
  <c r="KV21" i="123"/>
  <c r="HS21" i="123"/>
  <c r="GC21" i="123"/>
  <c r="ED21" i="123"/>
  <c r="CB21" i="123"/>
  <c r="GC20" i="123"/>
  <c r="EA20" i="123"/>
  <c r="BY20" i="123"/>
  <c r="LI22" i="123"/>
  <c r="IC22" i="123"/>
  <c r="DV22" i="123"/>
  <c r="IZ21" i="123"/>
  <c r="HJ21" i="123"/>
  <c r="JO20" i="123"/>
  <c r="KK21" i="123"/>
  <c r="IR21" i="123"/>
  <c r="HQ21" i="123"/>
  <c r="FX21" i="123"/>
  <c r="JV20" i="123"/>
  <c r="LK21" i="123"/>
  <c r="JM21" i="123"/>
  <c r="GS21" i="123"/>
  <c r="ET21" i="123"/>
  <c r="DV21" i="123"/>
  <c r="CR21" i="123"/>
  <c r="BT21" i="123"/>
  <c r="KH21" i="123"/>
  <c r="KW20" i="123"/>
  <c r="JS20" i="123"/>
  <c r="IU20" i="123"/>
  <c r="HQ20" i="123"/>
  <c r="GS20" i="123"/>
  <c r="FO20" i="123"/>
  <c r="EQ20" i="123"/>
  <c r="DM20" i="123"/>
  <c r="CO20" i="123"/>
  <c r="BK20" i="123"/>
  <c r="AV21" i="123"/>
  <c r="BN21" i="123"/>
  <c r="CF21" i="123"/>
  <c r="CX21" i="123"/>
  <c r="DP21" i="123"/>
  <c r="EH21" i="123"/>
  <c r="EZ21" i="123"/>
  <c r="FR21" i="123"/>
  <c r="GJ21" i="123"/>
  <c r="HB21" i="123"/>
  <c r="HT21" i="123"/>
  <c r="IL21" i="123"/>
  <c r="JD21" i="123"/>
  <c r="JV21" i="123"/>
  <c r="KN21" i="123"/>
  <c r="LF21" i="123"/>
  <c r="DS21" i="123"/>
  <c r="GM21" i="123"/>
  <c r="JY21" i="123"/>
  <c r="HV21" i="123"/>
  <c r="AY21" i="123"/>
  <c r="BQ21" i="123"/>
  <c r="CI21" i="123"/>
  <c r="DA21" i="123"/>
  <c r="EK21" i="123"/>
  <c r="FC21" i="123"/>
  <c r="FU21" i="123"/>
  <c r="HE21" i="123"/>
  <c r="HW21" i="123"/>
  <c r="IO21" i="123"/>
  <c r="JG21" i="123"/>
  <c r="KQ21" i="123"/>
  <c r="LI21" i="123"/>
  <c r="KZ20" i="123"/>
  <c r="IX20" i="123"/>
  <c r="HT20" i="123"/>
  <c r="GV20" i="123"/>
  <c r="FR20" i="123"/>
  <c r="ET20" i="123"/>
  <c r="DP20" i="123"/>
  <c r="CR20" i="123"/>
  <c r="EW21" i="123"/>
  <c r="DY21" i="123"/>
  <c r="CU21" i="123"/>
  <c r="BW21" i="123"/>
  <c r="AS21" i="123"/>
  <c r="AY20" i="123"/>
  <c r="BQ20" i="123"/>
  <c r="CI20" i="123"/>
  <c r="DA20" i="123"/>
  <c r="DS20" i="123"/>
  <c r="EK20" i="123"/>
  <c r="FC20" i="123"/>
  <c r="FU20" i="123"/>
  <c r="GM20" i="123"/>
  <c r="HE20" i="123"/>
  <c r="HW20" i="123"/>
  <c r="IO20" i="123"/>
  <c r="JG20" i="123"/>
  <c r="JY20" i="123"/>
  <c r="KQ20" i="123"/>
  <c r="LI20" i="123"/>
  <c r="BT20" i="123"/>
  <c r="LK20" i="123"/>
  <c r="BB20" i="123"/>
  <c r="CL20" i="123"/>
  <c r="DD20" i="123"/>
  <c r="DV20" i="123"/>
  <c r="EN20" i="123"/>
  <c r="FF20" i="123"/>
  <c r="FX20" i="123"/>
  <c r="GP20" i="123"/>
  <c r="HH20" i="123"/>
  <c r="HZ20" i="123"/>
  <c r="IR20" i="123"/>
  <c r="JJ20" i="123"/>
  <c r="KB20" i="123"/>
  <c r="KT20" i="123"/>
  <c r="LC21" i="123"/>
  <c r="JJ21" i="123"/>
  <c r="II21" i="123"/>
  <c r="GP21" i="123"/>
  <c r="FO21" i="123"/>
  <c r="EQ21" i="123"/>
  <c r="DM21" i="123"/>
  <c r="CO21" i="123"/>
  <c r="BK21" i="123"/>
  <c r="KE21" i="123"/>
  <c r="HK21" i="123"/>
  <c r="KN20" i="123"/>
  <c r="JP20" i="123"/>
  <c r="IL20" i="123"/>
  <c r="HN20" i="123"/>
  <c r="GJ20" i="123"/>
  <c r="FL20" i="123"/>
  <c r="EH20" i="123"/>
  <c r="DJ20" i="123"/>
  <c r="CF20" i="123"/>
  <c r="BH20" i="123"/>
  <c r="FL91" i="126"/>
  <c r="BA91" i="126"/>
  <c r="JP91" i="126"/>
  <c r="IE91" i="126"/>
  <c r="IC91" i="126"/>
  <c r="GU91" i="126"/>
  <c r="FI91" i="126"/>
  <c r="KY91" i="126"/>
  <c r="JL91" i="126"/>
  <c r="HY91" i="126"/>
  <c r="GL91" i="126"/>
  <c r="ET91" i="126"/>
  <c r="DI91" i="126"/>
  <c r="BY91" i="126"/>
  <c r="DR89" i="126"/>
  <c r="GR91" i="126"/>
  <c r="DU91" i="126"/>
  <c r="AX91" i="126"/>
  <c r="GO91" i="126"/>
  <c r="LC91" i="126"/>
  <c r="JM91" i="126"/>
  <c r="GM91" i="126"/>
  <c r="FH91" i="126"/>
  <c r="DR91" i="126"/>
  <c r="BZ91" i="126"/>
  <c r="JI91" i="126"/>
  <c r="HW91" i="126"/>
  <c r="ES91" i="126"/>
  <c r="DF91" i="126"/>
  <c r="BP91" i="126"/>
  <c r="CF89" i="126"/>
  <c r="JF91" i="126"/>
  <c r="GG91" i="126"/>
  <c r="EP91" i="126"/>
  <c r="DD91" i="126"/>
  <c r="KK91" i="126"/>
  <c r="FZ91" i="126"/>
  <c r="EN91" i="126"/>
  <c r="DC91" i="126"/>
  <c r="BK91" i="126"/>
  <c r="KH91" i="126"/>
  <c r="IX91" i="126"/>
  <c r="HH91" i="126"/>
  <c r="FW91" i="126"/>
  <c r="EM91" i="126"/>
  <c r="DA91" i="126"/>
  <c r="BH91" i="126"/>
  <c r="KG91" i="126"/>
  <c r="IU91" i="126"/>
  <c r="HD91" i="126"/>
  <c r="FT91" i="126"/>
  <c r="EJ91" i="126"/>
  <c r="CX91" i="126"/>
  <c r="BG91" i="126"/>
  <c r="LH91" i="126"/>
  <c r="FK91" i="126"/>
  <c r="IB91" i="126"/>
  <c r="KP89" i="126"/>
  <c r="KN91" i="126"/>
  <c r="BN91" i="126"/>
  <c r="JA91" i="126"/>
  <c r="KA91" i="126"/>
  <c r="IT91" i="126"/>
  <c r="HB91" i="126"/>
  <c r="FR91" i="126"/>
  <c r="EB91" i="126"/>
  <c r="CN91" i="126"/>
  <c r="BE91" i="126"/>
  <c r="CH91" i="126"/>
  <c r="HZ91" i="126"/>
  <c r="KP91" i="126"/>
  <c r="GJ91" i="126"/>
  <c r="HV91" i="126"/>
  <c r="HM91" i="126"/>
  <c r="LK91" i="126"/>
  <c r="JX91" i="126"/>
  <c r="IR91" i="126"/>
  <c r="GY91" i="126"/>
  <c r="FO91" i="126"/>
  <c r="EA91" i="126"/>
  <c r="CL91" i="126"/>
  <c r="BD91" i="126"/>
  <c r="KV90" i="126"/>
  <c r="CF91" i="126"/>
  <c r="CH89" i="126"/>
  <c r="CE89" i="126"/>
  <c r="KD91" i="126"/>
  <c r="IW91" i="126"/>
  <c r="HJ91" i="126"/>
  <c r="GD91" i="126"/>
  <c r="EQ91" i="126"/>
  <c r="DG91" i="126"/>
  <c r="CC91" i="126"/>
  <c r="AV91" i="126"/>
  <c r="KS91" i="126"/>
  <c r="IQ91" i="126"/>
  <c r="HG91" i="126"/>
  <c r="FB91" i="126"/>
  <c r="DX91" i="126"/>
  <c r="BS91" i="126"/>
  <c r="FB89" i="126"/>
  <c r="KM89" i="126"/>
  <c r="AX89" i="126"/>
  <c r="JF89" i="126"/>
  <c r="AU89" i="126"/>
  <c r="GF90" i="126"/>
  <c r="JC89" i="126"/>
  <c r="CB90" i="126"/>
  <c r="GL89" i="126"/>
  <c r="GJ89" i="126"/>
  <c r="KV91" i="126"/>
  <c r="FE91" i="126"/>
  <c r="CZ91" i="126"/>
  <c r="BV91" i="126"/>
  <c r="GI89" i="126"/>
  <c r="KQ91" i="126"/>
  <c r="JO91" i="126"/>
  <c r="IN91" i="126"/>
  <c r="HE91" i="126"/>
  <c r="GC91" i="126"/>
  <c r="EW91" i="126"/>
  <c r="DV91" i="126"/>
  <c r="CQ91" i="126"/>
  <c r="BQ91" i="126"/>
  <c r="EY89" i="126"/>
  <c r="KZ91" i="126"/>
  <c r="KE91" i="126"/>
  <c r="JJ91" i="126"/>
  <c r="IO91" i="126"/>
  <c r="HT91" i="126"/>
  <c r="GV91" i="126"/>
  <c r="GA91" i="126"/>
  <c r="FF91" i="126"/>
  <c r="EK91" i="126"/>
  <c r="CU91" i="126"/>
  <c r="II91" i="126"/>
  <c r="EG91" i="126"/>
  <c r="DJ91" i="126"/>
  <c r="CO91" i="126"/>
  <c r="BT91" i="126"/>
  <c r="AY91" i="126"/>
  <c r="HQ91" i="126"/>
  <c r="DP91" i="126"/>
  <c r="CR91" i="126"/>
  <c r="BW91" i="126"/>
  <c r="BB91" i="126"/>
  <c r="KW91" i="126"/>
  <c r="KB91" i="126"/>
  <c r="JG91" i="126"/>
  <c r="IL91" i="126"/>
  <c r="HN91" i="126"/>
  <c r="GS91" i="126"/>
  <c r="FX91" i="126"/>
  <c r="FC91" i="126"/>
  <c r="EH91" i="126"/>
  <c r="DM91" i="126"/>
  <c r="KT91" i="126"/>
  <c r="JY91" i="126"/>
  <c r="JD91" i="126"/>
  <c r="IF91" i="126"/>
  <c r="HK91" i="126"/>
  <c r="GP91" i="126"/>
  <c r="FU91" i="126"/>
  <c r="EZ91" i="126"/>
  <c r="JO90" i="126"/>
  <c r="FN90" i="126"/>
  <c r="BJ90" i="126"/>
  <c r="JR90" i="126"/>
  <c r="FZ90" i="126"/>
  <c r="BV90" i="126"/>
  <c r="JP89" i="126"/>
  <c r="FL89" i="126"/>
  <c r="BH89" i="126"/>
  <c r="JL90" i="126"/>
  <c r="EV90" i="126"/>
  <c r="JD89" i="126"/>
  <c r="EZ89" i="126"/>
  <c r="AV89" i="126"/>
  <c r="KJ90" i="126"/>
  <c r="GC90" i="126"/>
  <c r="HM90" i="126"/>
  <c r="DL90" i="126"/>
  <c r="HT89" i="126"/>
  <c r="DP89" i="126"/>
  <c r="BY90" i="126"/>
  <c r="HJ90" i="126"/>
  <c r="DI90" i="126"/>
  <c r="HS89" i="126"/>
  <c r="IT90" i="126"/>
  <c r="ES90" i="126"/>
  <c r="IH90" i="126"/>
  <c r="EP90" i="126"/>
  <c r="IF89" i="126"/>
  <c r="EB89" i="126"/>
  <c r="LB90" i="126"/>
  <c r="GX90" i="126"/>
  <c r="DF90" i="126"/>
  <c r="KZ89" i="126"/>
  <c r="GV89" i="126"/>
  <c r="CR89" i="126"/>
  <c r="IE90" i="126"/>
  <c r="ED90" i="126"/>
  <c r="HV89" i="126"/>
  <c r="KY90" i="126"/>
  <c r="GR90" i="126"/>
  <c r="CT90" i="126"/>
  <c r="EG90" i="126"/>
  <c r="HV90" i="126"/>
  <c r="AV90" i="126"/>
  <c r="BN90" i="126"/>
  <c r="CF90" i="126"/>
  <c r="CX90" i="126"/>
  <c r="DP90" i="126"/>
  <c r="EH90" i="126"/>
  <c r="EZ90" i="126"/>
  <c r="FR90" i="126"/>
  <c r="GJ90" i="126"/>
  <c r="HB90" i="126"/>
  <c r="HT90" i="126"/>
  <c r="IL90" i="126"/>
  <c r="JD90" i="126"/>
  <c r="JV90" i="126"/>
  <c r="KN90" i="126"/>
  <c r="LF90" i="126"/>
  <c r="BB90" i="126"/>
  <c r="BT90" i="126"/>
  <c r="CL90" i="126"/>
  <c r="DD90" i="126"/>
  <c r="DV90" i="126"/>
  <c r="EN90" i="126"/>
  <c r="FF90" i="126"/>
  <c r="FX90" i="126"/>
  <c r="AY90" i="126"/>
  <c r="BQ90" i="126"/>
  <c r="CI90" i="126"/>
  <c r="DA90" i="126"/>
  <c r="DS90" i="126"/>
  <c r="EK90" i="126"/>
  <c r="FC90" i="126"/>
  <c r="FU90" i="126"/>
  <c r="GM90" i="126"/>
  <c r="HE90" i="126"/>
  <c r="HW90" i="126"/>
  <c r="IO90" i="126"/>
  <c r="JG90" i="126"/>
  <c r="JY90" i="126"/>
  <c r="KQ90" i="126"/>
  <c r="LI90" i="126"/>
  <c r="LK90" i="126"/>
  <c r="IR90" i="126"/>
  <c r="HK90" i="126"/>
  <c r="GD90" i="126"/>
  <c r="ET90" i="126"/>
  <c r="DJ90" i="126"/>
  <c r="BZ90" i="126"/>
  <c r="KW90" i="126"/>
  <c r="JP90" i="126"/>
  <c r="II90" i="126"/>
  <c r="BA89" i="126"/>
  <c r="BS89" i="126"/>
  <c r="CK89" i="126"/>
  <c r="DC89" i="126"/>
  <c r="DU89" i="126"/>
  <c r="EM89" i="126"/>
  <c r="FE89" i="126"/>
  <c r="FW89" i="126"/>
  <c r="GO89" i="126"/>
  <c r="HG89" i="126"/>
  <c r="HY89" i="126"/>
  <c r="IQ89" i="126"/>
  <c r="JI89" i="126"/>
  <c r="KA89" i="126"/>
  <c r="KS89" i="126"/>
  <c r="BG89" i="126"/>
  <c r="BY89" i="126"/>
  <c r="CQ89" i="126"/>
  <c r="DI89" i="126"/>
  <c r="EA89" i="126"/>
  <c r="ES89" i="126"/>
  <c r="FK89" i="126"/>
  <c r="GC89" i="126"/>
  <c r="GU89" i="126"/>
  <c r="HM89" i="126"/>
  <c r="IE89" i="126"/>
  <c r="IW89" i="126"/>
  <c r="JO89" i="126"/>
  <c r="KG89" i="126"/>
  <c r="KY89" i="126"/>
  <c r="BD89" i="126"/>
  <c r="BV89" i="126"/>
  <c r="CN89" i="126"/>
  <c r="DF89" i="126"/>
  <c r="DX89" i="126"/>
  <c r="EP89" i="126"/>
  <c r="FH89" i="126"/>
  <c r="FZ89" i="126"/>
  <c r="GR89" i="126"/>
  <c r="HJ89" i="126"/>
  <c r="IB89" i="126"/>
  <c r="IT89" i="126"/>
  <c r="JL89" i="126"/>
  <c r="KD89" i="126"/>
  <c r="KV89" i="126"/>
  <c r="HH90" i="126"/>
  <c r="GA90" i="126"/>
  <c r="EQ90" i="126"/>
  <c r="DG90" i="126"/>
  <c r="BW90" i="126"/>
  <c r="KK89" i="126"/>
  <c r="JA89" i="126"/>
  <c r="HQ89" i="126"/>
  <c r="GG89" i="126"/>
  <c r="EW89" i="126"/>
  <c r="DM89" i="126"/>
  <c r="CC89" i="126"/>
  <c r="AS89" i="126"/>
  <c r="KZ90" i="126"/>
  <c r="JS90" i="126"/>
  <c r="KH90" i="126"/>
  <c r="JA90" i="126"/>
  <c r="IB90" i="126"/>
  <c r="GU90" i="126"/>
  <c r="FL90" i="126"/>
  <c r="EB90" i="126"/>
  <c r="CR90" i="126"/>
  <c r="BH90" i="126"/>
  <c r="LF89" i="126"/>
  <c r="JV89" i="126"/>
  <c r="IL89" i="126"/>
  <c r="HB89" i="126"/>
  <c r="FR89" i="126"/>
  <c r="EH89" i="126"/>
  <c r="CX89" i="126"/>
  <c r="BN89" i="126"/>
  <c r="IF90" i="126"/>
  <c r="CU90" i="126"/>
  <c r="KH89" i="126"/>
  <c r="HN89" i="126"/>
  <c r="ET89" i="126"/>
  <c r="DJ89" i="126"/>
  <c r="BZ89" i="126"/>
  <c r="KG90" i="126"/>
  <c r="IZ90" i="126"/>
  <c r="HZ90" i="126"/>
  <c r="GS90" i="126"/>
  <c r="FK90" i="126"/>
  <c r="EA90" i="126"/>
  <c r="CQ90" i="126"/>
  <c r="LE89" i="126"/>
  <c r="JU89" i="126"/>
  <c r="IK89" i="126"/>
  <c r="HA89" i="126"/>
  <c r="FQ89" i="126"/>
  <c r="EG89" i="126"/>
  <c r="CW89" i="126"/>
  <c r="BM89" i="126"/>
  <c r="KB90" i="126"/>
  <c r="IU90" i="126"/>
  <c r="HN90" i="126"/>
  <c r="GG90" i="126"/>
  <c r="EW90" i="126"/>
  <c r="DM90" i="126"/>
  <c r="CC90" i="126"/>
  <c r="AS90" i="126"/>
  <c r="JJ90" i="126"/>
  <c r="IC90" i="126"/>
  <c r="GV90" i="126"/>
  <c r="LH89" i="126"/>
  <c r="JX89" i="126"/>
  <c r="IN89" i="126"/>
  <c r="HD89" i="126"/>
  <c r="FT89" i="126"/>
  <c r="EJ89" i="126"/>
  <c r="CZ89" i="126"/>
  <c r="BP89" i="126"/>
  <c r="KE90" i="126"/>
  <c r="IX90" i="126"/>
  <c r="HQ90" i="126"/>
  <c r="FI90" i="126"/>
  <c r="DY90" i="126"/>
  <c r="CO90" i="126"/>
  <c r="BE90" i="126"/>
  <c r="AU90" i="126"/>
  <c r="BM90" i="126"/>
  <c r="CE90" i="126"/>
  <c r="CW90" i="126"/>
  <c r="DO90" i="126"/>
  <c r="EY90" i="126"/>
  <c r="FQ90" i="126"/>
  <c r="GI90" i="126"/>
  <c r="HA90" i="126"/>
  <c r="HS90" i="126"/>
  <c r="IK90" i="126"/>
  <c r="JC90" i="126"/>
  <c r="JU90" i="126"/>
  <c r="KM90" i="126"/>
  <c r="LE90" i="126"/>
  <c r="AX90" i="126"/>
  <c r="BP90" i="126"/>
  <c r="CH90" i="126"/>
  <c r="CZ90" i="126"/>
  <c r="DR90" i="126"/>
  <c r="EJ90" i="126"/>
  <c r="FB90" i="126"/>
  <c r="FT90" i="126"/>
  <c r="GL90" i="126"/>
  <c r="HD90" i="126"/>
  <c r="IN90" i="126"/>
  <c r="JF90" i="126"/>
  <c r="JX90" i="126"/>
  <c r="KP90" i="126"/>
  <c r="LH90" i="126"/>
  <c r="BA90" i="126"/>
  <c r="BS90" i="126"/>
  <c r="CK90" i="126"/>
  <c r="DC90" i="126"/>
  <c r="DU90" i="126"/>
  <c r="EM90" i="126"/>
  <c r="FE90" i="126"/>
  <c r="FW90" i="126"/>
  <c r="GO90" i="126"/>
  <c r="HG90" i="126"/>
  <c r="HY90" i="126"/>
  <c r="IQ90" i="126"/>
  <c r="JI90" i="126"/>
  <c r="KA90" i="126"/>
  <c r="KS90" i="126"/>
  <c r="LC89" i="126"/>
  <c r="JS89" i="126"/>
  <c r="II89" i="126"/>
  <c r="GY89" i="126"/>
  <c r="FO89" i="126"/>
  <c r="EE89" i="126"/>
  <c r="CU89" i="126"/>
  <c r="KT90" i="126"/>
  <c r="JM90" i="126"/>
  <c r="GY90" i="126"/>
  <c r="KJ89" i="126"/>
  <c r="IZ89" i="126"/>
  <c r="HP89" i="126"/>
  <c r="GF89" i="126"/>
  <c r="EV89" i="126"/>
  <c r="DL89" i="126"/>
  <c r="CB89" i="126"/>
  <c r="AY89" i="126"/>
  <c r="BQ89" i="126"/>
  <c r="CI89" i="126"/>
  <c r="DA89" i="126"/>
  <c r="DS89" i="126"/>
  <c r="EK89" i="126"/>
  <c r="FC89" i="126"/>
  <c r="FU89" i="126"/>
  <c r="GM89" i="126"/>
  <c r="HE89" i="126"/>
  <c r="HW89" i="126"/>
  <c r="IO89" i="126"/>
  <c r="JG89" i="126"/>
  <c r="JY89" i="126"/>
  <c r="KQ89" i="126"/>
  <c r="LI89" i="126"/>
  <c r="BT89" i="126"/>
  <c r="LK89" i="126"/>
  <c r="BB89" i="126"/>
  <c r="CL89" i="126"/>
  <c r="DD89" i="126"/>
  <c r="DV89" i="126"/>
  <c r="EN89" i="126"/>
  <c r="FF89" i="126"/>
  <c r="FX89" i="126"/>
  <c r="GP89" i="126"/>
  <c r="HH89" i="126"/>
  <c r="HZ89" i="126"/>
  <c r="IR89" i="126"/>
  <c r="JJ89" i="126"/>
  <c r="KB89" i="126"/>
  <c r="KT89" i="126"/>
  <c r="BE89" i="126"/>
  <c r="BW89" i="126"/>
  <c r="CO89" i="126"/>
  <c r="DG89" i="126"/>
  <c r="DY89" i="126"/>
  <c r="EQ89" i="126"/>
  <c r="FI89" i="126"/>
  <c r="GA89" i="126"/>
  <c r="GS89" i="126"/>
  <c r="HK89" i="126"/>
  <c r="IC89" i="126"/>
  <c r="IU89" i="126"/>
  <c r="JM89" i="126"/>
  <c r="KE89" i="126"/>
  <c r="KW89" i="126"/>
  <c r="KK90" i="126"/>
  <c r="FO90" i="126"/>
  <c r="EE90" i="126"/>
  <c r="BK90" i="126"/>
  <c r="IX89" i="126"/>
  <c r="GD89" i="126"/>
  <c r="LC90" i="126"/>
  <c r="KD90" i="126"/>
  <c r="IW90" i="126"/>
  <c r="HP90" i="126"/>
  <c r="GP90" i="126"/>
  <c r="FH90" i="126"/>
  <c r="DX90" i="126"/>
  <c r="CN90" i="126"/>
  <c r="BD90" i="126"/>
  <c r="LB89" i="126"/>
  <c r="JR89" i="126"/>
  <c r="IH89" i="126"/>
  <c r="GX89" i="126"/>
  <c r="FN89" i="126"/>
  <c r="ED89" i="126"/>
  <c r="CT89" i="126"/>
  <c r="BJ89" i="126"/>
  <c r="LE91" i="126"/>
  <c r="KM91" i="126"/>
  <c r="JU91" i="126"/>
  <c r="JC91" i="126"/>
  <c r="IK91" i="126"/>
  <c r="HS91" i="126"/>
  <c r="HA91" i="126"/>
  <c r="GI91" i="126"/>
  <c r="FQ91" i="126"/>
  <c r="EY91" i="126"/>
  <c r="DO91" i="126"/>
  <c r="CW91" i="126"/>
  <c r="CE91" i="126"/>
  <c r="BM91" i="126"/>
  <c r="AU91" i="126"/>
  <c r="LB91" i="126"/>
  <c r="KJ91" i="126"/>
  <c r="JR91" i="126"/>
  <c r="IZ91" i="126"/>
  <c r="IH91" i="126"/>
  <c r="HP91" i="126"/>
  <c r="GX91" i="126"/>
  <c r="GF91" i="126"/>
  <c r="FN91" i="126"/>
  <c r="EV91" i="126"/>
  <c r="ED91" i="126"/>
  <c r="DL91" i="126"/>
  <c r="CT91" i="126"/>
  <c r="CB91" i="126"/>
  <c r="HB58" i="122"/>
  <c r="GJ58" i="122"/>
  <c r="DP58" i="122"/>
  <c r="EV76" i="121"/>
  <c r="ES76" i="121"/>
  <c r="HA76" i="121"/>
  <c r="KG76" i="121"/>
  <c r="FB76" i="121"/>
  <c r="KD76" i="121"/>
  <c r="KA76" i="121"/>
  <c r="JU76" i="121"/>
  <c r="DM58" i="122"/>
  <c r="JI76" i="121"/>
  <c r="FE76" i="121"/>
  <c r="CC58" i="122"/>
  <c r="EY76" i="121"/>
  <c r="DP75" i="121"/>
  <c r="BH58" i="122"/>
  <c r="CX75" i="121"/>
  <c r="CT76" i="121"/>
  <c r="HS76" i="121"/>
  <c r="CH76" i="121"/>
  <c r="HP76" i="121"/>
  <c r="CE76" i="121"/>
  <c r="DM75" i="121"/>
  <c r="HY76" i="121"/>
  <c r="CK76" i="121"/>
  <c r="HM76" i="121"/>
  <c r="HD76" i="121"/>
  <c r="BW75" i="121"/>
  <c r="KZ75" i="121"/>
  <c r="KH75" i="121"/>
  <c r="IK75" i="121"/>
  <c r="JF76" i="121"/>
  <c r="CW76" i="121"/>
  <c r="II75" i="121"/>
  <c r="BY75" i="121"/>
  <c r="DV75" i="121"/>
  <c r="KJ59" i="122"/>
  <c r="AU59" i="122"/>
  <c r="JC59" i="122"/>
  <c r="JC76" i="121"/>
  <c r="EM76" i="121"/>
  <c r="IF75" i="121"/>
  <c r="BT75" i="121"/>
  <c r="BE75" i="121"/>
  <c r="LB76" i="121"/>
  <c r="GC76" i="121"/>
  <c r="DR76" i="121"/>
  <c r="BA76" i="121"/>
  <c r="IW58" i="122"/>
  <c r="KY76" i="121"/>
  <c r="IT76" i="121"/>
  <c r="FZ76" i="121"/>
  <c r="DO76" i="121"/>
  <c r="GG75" i="121"/>
  <c r="DL59" i="122"/>
  <c r="IN58" i="122"/>
  <c r="KM59" i="122"/>
  <c r="BD59" i="122"/>
  <c r="IH75" i="121"/>
  <c r="FZ59" i="122"/>
  <c r="BJ58" i="122"/>
  <c r="GR76" i="121"/>
  <c r="FQ59" i="122"/>
  <c r="LE76" i="121"/>
  <c r="IZ76" i="121"/>
  <c r="GO76" i="121"/>
  <c r="DU76" i="121"/>
  <c r="BM76" i="121"/>
  <c r="HN75" i="121"/>
  <c r="ES59" i="122"/>
  <c r="AV58" i="122"/>
  <c r="KV76" i="121"/>
  <c r="IQ76" i="121"/>
  <c r="FW76" i="121"/>
  <c r="DL76" i="121"/>
  <c r="FR75" i="121"/>
  <c r="DI59" i="122"/>
  <c r="IL58" i="122"/>
  <c r="JL59" i="122"/>
  <c r="AS59" i="122"/>
  <c r="GX59" i="122"/>
  <c r="EP76" i="121"/>
  <c r="BS76" i="121"/>
  <c r="LH76" i="121"/>
  <c r="BP76" i="121"/>
  <c r="IW76" i="121"/>
  <c r="GJ75" i="121"/>
  <c r="EP59" i="122"/>
  <c r="KJ76" i="121"/>
  <c r="IB76" i="121"/>
  <c r="FN76" i="121"/>
  <c r="DI76" i="121"/>
  <c r="DX75" i="121"/>
  <c r="CB59" i="122"/>
  <c r="HD58" i="122"/>
  <c r="HK76" i="121"/>
  <c r="EE59" i="122"/>
  <c r="GS76" i="121"/>
  <c r="CL76" i="121"/>
  <c r="JG76" i="121"/>
  <c r="FC76" i="121"/>
  <c r="DJ76" i="121"/>
  <c r="GA76" i="121"/>
  <c r="AX58" i="122"/>
  <c r="BQ76" i="121"/>
  <c r="LE58" i="122"/>
  <c r="GG58" i="122"/>
  <c r="AS58" i="122"/>
  <c r="JY76" i="121"/>
  <c r="IO76" i="121"/>
  <c r="KZ76" i="121"/>
  <c r="JX76" i="121"/>
  <c r="IH76" i="121"/>
  <c r="GX76" i="121"/>
  <c r="FU76" i="121"/>
  <c r="EK76" i="121"/>
  <c r="CQ76" i="121"/>
  <c r="BJ76" i="121"/>
  <c r="IE59" i="122"/>
  <c r="KZ58" i="122"/>
  <c r="ED58" i="122"/>
  <c r="KT76" i="121"/>
  <c r="AY76" i="121"/>
  <c r="GP76" i="121"/>
  <c r="KE76" i="121"/>
  <c r="HN76" i="121"/>
  <c r="BT76" i="121"/>
  <c r="EG59" i="122"/>
  <c r="KB76" i="121"/>
  <c r="DG76" i="121"/>
  <c r="FX76" i="121"/>
  <c r="IC59" i="122"/>
  <c r="JP58" i="122"/>
  <c r="EB58" i="122"/>
  <c r="GI58" i="122"/>
  <c r="LC58" i="122"/>
  <c r="GD58" i="122"/>
  <c r="IF76" i="121"/>
  <c r="GV76" i="121"/>
  <c r="FT76" i="121"/>
  <c r="EA76" i="121"/>
  <c r="CO76" i="121"/>
  <c r="BG76" i="121"/>
  <c r="KW76" i="121"/>
  <c r="JJ76" i="121"/>
  <c r="IE76" i="121"/>
  <c r="GU76" i="121"/>
  <c r="FQ76" i="121"/>
  <c r="DX76" i="121"/>
  <c r="CN76" i="121"/>
  <c r="BD76" i="121"/>
  <c r="GY59" i="122"/>
  <c r="IX58" i="122"/>
  <c r="DR58" i="122"/>
  <c r="GS59" i="122"/>
  <c r="KK59" i="122"/>
  <c r="GV59" i="122"/>
  <c r="DJ59" i="122"/>
  <c r="KH59" i="122"/>
  <c r="DG59" i="122"/>
  <c r="KJ75" i="121"/>
  <c r="JM59" i="122"/>
  <c r="FO59" i="122"/>
  <c r="CC59" i="122"/>
  <c r="KG75" i="121"/>
  <c r="FQ75" i="121"/>
  <c r="FL59" i="122"/>
  <c r="KS76" i="121"/>
  <c r="JR76" i="121"/>
  <c r="GL76" i="121"/>
  <c r="FK76" i="121"/>
  <c r="EJ76" i="121"/>
  <c r="DF76" i="121"/>
  <c r="CB76" i="121"/>
  <c r="KE75" i="121"/>
  <c r="FO75" i="121"/>
  <c r="BB75" i="121"/>
  <c r="JA59" i="122"/>
  <c r="BZ59" i="122"/>
  <c r="LB58" i="122"/>
  <c r="KP76" i="121"/>
  <c r="JO76" i="121"/>
  <c r="IN76" i="121"/>
  <c r="HJ76" i="121"/>
  <c r="GI76" i="121"/>
  <c r="FH76" i="121"/>
  <c r="ED76" i="121"/>
  <c r="DC76" i="121"/>
  <c r="BY76" i="121"/>
  <c r="AX76" i="121"/>
  <c r="KB75" i="121"/>
  <c r="FL75" i="121"/>
  <c r="IF59" i="122"/>
  <c r="EQ59" i="122"/>
  <c r="KM76" i="121"/>
  <c r="JL76" i="121"/>
  <c r="IK76" i="121"/>
  <c r="HG76" i="121"/>
  <c r="GF76" i="121"/>
  <c r="FF76" i="121"/>
  <c r="CZ76" i="121"/>
  <c r="BV76" i="121"/>
  <c r="AU76" i="121"/>
  <c r="JM75" i="121"/>
  <c r="DY75" i="121"/>
  <c r="JR58" i="122"/>
  <c r="ET58" i="122"/>
  <c r="GF58" i="122"/>
  <c r="DO58" i="122"/>
  <c r="AU58" i="122"/>
  <c r="KY58" i="122"/>
  <c r="IK58" i="122"/>
  <c r="KN58" i="122"/>
  <c r="II58" i="122"/>
  <c r="FK58" i="122"/>
  <c r="CT58" i="122"/>
  <c r="JX58" i="122"/>
  <c r="HQ58" i="122"/>
  <c r="FB58" i="122"/>
  <c r="CR58" i="122"/>
  <c r="JV58" i="122"/>
  <c r="HP58" i="122"/>
  <c r="EZ58" i="122"/>
  <c r="CH58" i="122"/>
  <c r="JU58" i="122"/>
  <c r="HN58" i="122"/>
  <c r="EY58" i="122"/>
  <c r="CF58" i="122"/>
  <c r="JS58" i="122"/>
  <c r="HM58" i="122"/>
  <c r="EW58" i="122"/>
  <c r="BA59" i="122"/>
  <c r="BS59" i="122"/>
  <c r="CK59" i="122"/>
  <c r="DC59" i="122"/>
  <c r="DU59" i="122"/>
  <c r="EM59" i="122"/>
  <c r="FE59" i="122"/>
  <c r="FW59" i="122"/>
  <c r="GO59" i="122"/>
  <c r="HG59" i="122"/>
  <c r="HY59" i="122"/>
  <c r="IQ59" i="122"/>
  <c r="JI59" i="122"/>
  <c r="KA59" i="122"/>
  <c r="KS59" i="122"/>
  <c r="AX59" i="122"/>
  <c r="BP59" i="122"/>
  <c r="CH59" i="122"/>
  <c r="CZ59" i="122"/>
  <c r="DR59" i="122"/>
  <c r="EJ59" i="122"/>
  <c r="FB59" i="122"/>
  <c r="FT59" i="122"/>
  <c r="GL59" i="122"/>
  <c r="HD59" i="122"/>
  <c r="IN59" i="122"/>
  <c r="JF59" i="122"/>
  <c r="JX59" i="122"/>
  <c r="KP59" i="122"/>
  <c r="LH59" i="122"/>
  <c r="IB59" i="122"/>
  <c r="GU59" i="122"/>
  <c r="FN59" i="122"/>
  <c r="KG59" i="122"/>
  <c r="IZ59" i="122"/>
  <c r="HS59" i="122"/>
  <c r="DF59" i="122"/>
  <c r="BY59" i="122"/>
  <c r="AV59" i="122"/>
  <c r="BN59" i="122"/>
  <c r="CF59" i="122"/>
  <c r="CX59" i="122"/>
  <c r="DP59" i="122"/>
  <c r="EH59" i="122"/>
  <c r="EZ59" i="122"/>
  <c r="FR59" i="122"/>
  <c r="GJ59" i="122"/>
  <c r="HB59" i="122"/>
  <c r="HT59" i="122"/>
  <c r="IL59" i="122"/>
  <c r="JD59" i="122"/>
  <c r="JV59" i="122"/>
  <c r="KN59" i="122"/>
  <c r="LF59" i="122"/>
  <c r="LK59" i="122"/>
  <c r="BB59" i="122"/>
  <c r="BT59" i="122"/>
  <c r="CL59" i="122"/>
  <c r="DD59" i="122"/>
  <c r="DV59" i="122"/>
  <c r="EN59" i="122"/>
  <c r="FF59" i="122"/>
  <c r="FX59" i="122"/>
  <c r="GP59" i="122"/>
  <c r="HH59" i="122"/>
  <c r="HZ59" i="122"/>
  <c r="IR59" i="122"/>
  <c r="JJ59" i="122"/>
  <c r="KB59" i="122"/>
  <c r="KT59" i="122"/>
  <c r="HV59" i="122"/>
  <c r="AY59" i="122"/>
  <c r="BQ59" i="122"/>
  <c r="CI59" i="122"/>
  <c r="DA59" i="122"/>
  <c r="DS59" i="122"/>
  <c r="EK59" i="122"/>
  <c r="FC59" i="122"/>
  <c r="FU59" i="122"/>
  <c r="GM59" i="122"/>
  <c r="HE59" i="122"/>
  <c r="HW59" i="122"/>
  <c r="IO59" i="122"/>
  <c r="JG59" i="122"/>
  <c r="JY59" i="122"/>
  <c r="KQ59" i="122"/>
  <c r="LI59" i="122"/>
  <c r="BG58" i="122"/>
  <c r="BY58" i="122"/>
  <c r="CQ58" i="122"/>
  <c r="DI58" i="122"/>
  <c r="EA58" i="122"/>
  <c r="BA58" i="122"/>
  <c r="BS58" i="122"/>
  <c r="CK58" i="122"/>
  <c r="DC58" i="122"/>
  <c r="DU58" i="122"/>
  <c r="EM58" i="122"/>
  <c r="FE58" i="122"/>
  <c r="FW58" i="122"/>
  <c r="GO58" i="122"/>
  <c r="HG58" i="122"/>
  <c r="HY58" i="122"/>
  <c r="IQ58" i="122"/>
  <c r="JI58" i="122"/>
  <c r="KA58" i="122"/>
  <c r="KS58" i="122"/>
  <c r="BD58" i="122"/>
  <c r="BV58" i="122"/>
  <c r="CN58" i="122"/>
  <c r="DF58" i="122"/>
  <c r="DX58" i="122"/>
  <c r="EP58" i="122"/>
  <c r="FH58" i="122"/>
  <c r="FZ58" i="122"/>
  <c r="GR58" i="122"/>
  <c r="HJ58" i="122"/>
  <c r="IB58" i="122"/>
  <c r="IT58" i="122"/>
  <c r="JL58" i="122"/>
  <c r="KD58" i="122"/>
  <c r="KV58" i="122"/>
  <c r="LE59" i="122"/>
  <c r="KE59" i="122"/>
  <c r="IX59" i="122"/>
  <c r="HQ59" i="122"/>
  <c r="GR59" i="122"/>
  <c r="FK59" i="122"/>
  <c r="ED59" i="122"/>
  <c r="CW59" i="122"/>
  <c r="BW59" i="122"/>
  <c r="KP58" i="122"/>
  <c r="GC58" i="122"/>
  <c r="EV58" i="122"/>
  <c r="LC59" i="122"/>
  <c r="KD59" i="122"/>
  <c r="IW59" i="122"/>
  <c r="HP59" i="122"/>
  <c r="GI59" i="122"/>
  <c r="FI59" i="122"/>
  <c r="EB59" i="122"/>
  <c r="CU59" i="122"/>
  <c r="BV59" i="122"/>
  <c r="KM58" i="122"/>
  <c r="JF58" i="122"/>
  <c r="IF58" i="122"/>
  <c r="GY58" i="122"/>
  <c r="FR58" i="122"/>
  <c r="ES58" i="122"/>
  <c r="DJ58" i="122"/>
  <c r="BZ58" i="122"/>
  <c r="KZ59" i="122"/>
  <c r="JS59" i="122"/>
  <c r="IT59" i="122"/>
  <c r="HM59" i="122"/>
  <c r="GF59" i="122"/>
  <c r="EY59" i="122"/>
  <c r="DY59" i="122"/>
  <c r="CR59" i="122"/>
  <c r="BK59" i="122"/>
  <c r="KY59" i="122"/>
  <c r="JR59" i="122"/>
  <c r="HK59" i="122"/>
  <c r="GD59" i="122"/>
  <c r="EW59" i="122"/>
  <c r="DX59" i="122"/>
  <c r="BJ59" i="122"/>
  <c r="KJ58" i="122"/>
  <c r="JC58" i="122"/>
  <c r="HV58" i="122"/>
  <c r="GV58" i="122"/>
  <c r="FO58" i="122"/>
  <c r="EH58" i="122"/>
  <c r="CX58" i="122"/>
  <c r="BN58" i="122"/>
  <c r="KW59" i="122"/>
  <c r="EV59" i="122"/>
  <c r="HT58" i="122"/>
  <c r="BM58" i="122"/>
  <c r="JO58" i="122"/>
  <c r="IH58" i="122"/>
  <c r="HA58" i="122"/>
  <c r="FT58" i="122"/>
  <c r="DL58" i="122"/>
  <c r="CB58" i="122"/>
  <c r="AY58" i="122"/>
  <c r="BQ58" i="122"/>
  <c r="CI58" i="122"/>
  <c r="DA58" i="122"/>
  <c r="DS58" i="122"/>
  <c r="EK58" i="122"/>
  <c r="FC58" i="122"/>
  <c r="FU58" i="122"/>
  <c r="GM58" i="122"/>
  <c r="HE58" i="122"/>
  <c r="HW58" i="122"/>
  <c r="IO58" i="122"/>
  <c r="JG58" i="122"/>
  <c r="JY58" i="122"/>
  <c r="KQ58" i="122"/>
  <c r="LI58" i="122"/>
  <c r="BE58" i="122"/>
  <c r="BW58" i="122"/>
  <c r="CO58" i="122"/>
  <c r="DG58" i="122"/>
  <c r="DY58" i="122"/>
  <c r="EQ58" i="122"/>
  <c r="FI58" i="122"/>
  <c r="GA58" i="122"/>
  <c r="GS58" i="122"/>
  <c r="HK58" i="122"/>
  <c r="IC58" i="122"/>
  <c r="IU58" i="122"/>
  <c r="JM58" i="122"/>
  <c r="KE58" i="122"/>
  <c r="KW58" i="122"/>
  <c r="LK58" i="122"/>
  <c r="BB58" i="122"/>
  <c r="BT58" i="122"/>
  <c r="CL58" i="122"/>
  <c r="DD58" i="122"/>
  <c r="DV58" i="122"/>
  <c r="EN58" i="122"/>
  <c r="FF58" i="122"/>
  <c r="FX58" i="122"/>
  <c r="GP58" i="122"/>
  <c r="HH58" i="122"/>
  <c r="HZ58" i="122"/>
  <c r="IR58" i="122"/>
  <c r="JJ58" i="122"/>
  <c r="KB58" i="122"/>
  <c r="KT58" i="122"/>
  <c r="LB59" i="122"/>
  <c r="JU59" i="122"/>
  <c r="IU59" i="122"/>
  <c r="HN59" i="122"/>
  <c r="GG59" i="122"/>
  <c r="FH59" i="122"/>
  <c r="EA59" i="122"/>
  <c r="CT59" i="122"/>
  <c r="BM59" i="122"/>
  <c r="KK58" i="122"/>
  <c r="JD58" i="122"/>
  <c r="IE58" i="122"/>
  <c r="GX58" i="122"/>
  <c r="FQ58" i="122"/>
  <c r="EJ58" i="122"/>
  <c r="CZ58" i="122"/>
  <c r="BP58" i="122"/>
  <c r="IK59" i="122"/>
  <c r="CQ59" i="122"/>
  <c r="JP59" i="122"/>
  <c r="II59" i="122"/>
  <c r="HJ59" i="122"/>
  <c r="GC59" i="122"/>
  <c r="DO59" i="122"/>
  <c r="CO59" i="122"/>
  <c r="BH59" i="122"/>
  <c r="LH58" i="122"/>
  <c r="KH58" i="122"/>
  <c r="JA58" i="122"/>
  <c r="GU58" i="122"/>
  <c r="FN58" i="122"/>
  <c r="CW58" i="122"/>
  <c r="KV59" i="122"/>
  <c r="JO59" i="122"/>
  <c r="IH59" i="122"/>
  <c r="HA59" i="122"/>
  <c r="GA59" i="122"/>
  <c r="ET59" i="122"/>
  <c r="DM59" i="122"/>
  <c r="CN59" i="122"/>
  <c r="BG59" i="122"/>
  <c r="LF58" i="122"/>
  <c r="KG58" i="122"/>
  <c r="IZ58" i="122"/>
  <c r="HS58" i="122"/>
  <c r="GL58" i="122"/>
  <c r="FL58" i="122"/>
  <c r="EE58" i="122"/>
  <c r="CU58" i="122"/>
  <c r="BK58" i="122"/>
  <c r="HP75" i="121"/>
  <c r="BD75" i="121"/>
  <c r="CW75" i="121"/>
  <c r="EV75" i="121"/>
  <c r="LE75" i="121"/>
  <c r="JD75" i="121"/>
  <c r="GS75" i="121"/>
  <c r="ES75" i="121"/>
  <c r="CR75" i="121"/>
  <c r="FN75" i="121"/>
  <c r="AV75" i="121"/>
  <c r="HM75" i="121"/>
  <c r="JL75" i="121"/>
  <c r="HK75" i="121"/>
  <c r="CU75" i="121"/>
  <c r="AS75" i="121"/>
  <c r="LF75" i="121"/>
  <c r="JJ75" i="121"/>
  <c r="HH75" i="121"/>
  <c r="ET75" i="121"/>
  <c r="CT75" i="121"/>
  <c r="LC75" i="121"/>
  <c r="JA75" i="121"/>
  <c r="GR75" i="121"/>
  <c r="EQ75" i="121"/>
  <c r="CB75" i="121"/>
  <c r="IL75" i="121"/>
  <c r="GP75" i="121"/>
  <c r="EN75" i="121"/>
  <c r="AX75" i="121"/>
  <c r="BP75" i="121"/>
  <c r="CH75" i="121"/>
  <c r="CZ75" i="121"/>
  <c r="DR75" i="121"/>
  <c r="EJ75" i="121"/>
  <c r="FB75" i="121"/>
  <c r="FT75" i="121"/>
  <c r="GL75" i="121"/>
  <c r="HD75" i="121"/>
  <c r="IN75" i="121"/>
  <c r="JF75" i="121"/>
  <c r="JX75" i="121"/>
  <c r="KP75" i="121"/>
  <c r="LH75" i="121"/>
  <c r="BA75" i="121"/>
  <c r="BS75" i="121"/>
  <c r="CK75" i="121"/>
  <c r="DC75" i="121"/>
  <c r="DU75" i="121"/>
  <c r="EM75" i="121"/>
  <c r="FE75" i="121"/>
  <c r="FW75" i="121"/>
  <c r="GO75" i="121"/>
  <c r="HG75" i="121"/>
  <c r="HY75" i="121"/>
  <c r="IQ75" i="121"/>
  <c r="JI75" i="121"/>
  <c r="KA75" i="121"/>
  <c r="KS75" i="121"/>
  <c r="AS76" i="121"/>
  <c r="BK76" i="121"/>
  <c r="CC76" i="121"/>
  <c r="CU76" i="121"/>
  <c r="DM76" i="121"/>
  <c r="EE76" i="121"/>
  <c r="EW76" i="121"/>
  <c r="FO76" i="121"/>
  <c r="GG76" i="121"/>
  <c r="GY76" i="121"/>
  <c r="HQ76" i="121"/>
  <c r="II76" i="121"/>
  <c r="JA76" i="121"/>
  <c r="JS76" i="121"/>
  <c r="KK76" i="121"/>
  <c r="LC76" i="121"/>
  <c r="EG76" i="121"/>
  <c r="AV76" i="121"/>
  <c r="BN76" i="121"/>
  <c r="CF76" i="121"/>
  <c r="CX76" i="121"/>
  <c r="DP76" i="121"/>
  <c r="EH76" i="121"/>
  <c r="EZ76" i="121"/>
  <c r="FR76" i="121"/>
  <c r="GJ76" i="121"/>
  <c r="HB76" i="121"/>
  <c r="HT76" i="121"/>
  <c r="IL76" i="121"/>
  <c r="JD76" i="121"/>
  <c r="JV76" i="121"/>
  <c r="KN76" i="121"/>
  <c r="LF76" i="121"/>
  <c r="KD75" i="121"/>
  <c r="JC75" i="121"/>
  <c r="HJ75" i="121"/>
  <c r="GI75" i="121"/>
  <c r="EP75" i="121"/>
  <c r="DO75" i="121"/>
  <c r="BV75" i="121"/>
  <c r="AU75" i="121"/>
  <c r="DY76" i="121"/>
  <c r="DD76" i="121"/>
  <c r="CI76" i="121"/>
  <c r="KY75" i="121"/>
  <c r="IE75" i="121"/>
  <c r="FK75" i="121"/>
  <c r="CQ75" i="121"/>
  <c r="HV75" i="121"/>
  <c r="AY75" i="121"/>
  <c r="BQ75" i="121"/>
  <c r="CI75" i="121"/>
  <c r="DA75" i="121"/>
  <c r="DS75" i="121"/>
  <c r="EK75" i="121"/>
  <c r="FC75" i="121"/>
  <c r="FU75" i="121"/>
  <c r="GM75" i="121"/>
  <c r="HE75" i="121"/>
  <c r="HW75" i="121"/>
  <c r="IO75" i="121"/>
  <c r="JG75" i="121"/>
  <c r="JY75" i="121"/>
  <c r="KQ75" i="121"/>
  <c r="LI75" i="121"/>
  <c r="LK75" i="121"/>
  <c r="KQ76" i="121"/>
  <c r="IX76" i="121"/>
  <c r="IC76" i="121"/>
  <c r="HH76" i="121"/>
  <c r="GM76" i="121"/>
  <c r="ET76" i="121"/>
  <c r="KW75" i="121"/>
  <c r="JV75" i="121"/>
  <c r="IZ75" i="121"/>
  <c r="IC75" i="121"/>
  <c r="HB75" i="121"/>
  <c r="GF75" i="121"/>
  <c r="FI75" i="121"/>
  <c r="EH75" i="121"/>
  <c r="DL75" i="121"/>
  <c r="CO75" i="121"/>
  <c r="BN75" i="121"/>
  <c r="V75" i="121"/>
  <c r="LK76" i="121"/>
  <c r="DV76" i="121"/>
  <c r="DA76" i="121"/>
  <c r="BH76" i="121"/>
  <c r="KV75" i="121"/>
  <c r="JU75" i="121"/>
  <c r="IX75" i="121"/>
  <c r="IB75" i="121"/>
  <c r="HA75" i="121"/>
  <c r="GD75" i="121"/>
  <c r="FH75" i="121"/>
  <c r="EG75" i="121"/>
  <c r="DJ75" i="121"/>
  <c r="CN75" i="121"/>
  <c r="BM75" i="121"/>
  <c r="LI76" i="121"/>
  <c r="JP76" i="121"/>
  <c r="IU76" i="121"/>
  <c r="HZ76" i="121"/>
  <c r="HE76" i="121"/>
  <c r="FL76" i="121"/>
  <c r="EQ76" i="121"/>
  <c r="KT75" i="121"/>
  <c r="JS75" i="121"/>
  <c r="IW75" i="121"/>
  <c r="HZ75" i="121"/>
  <c r="GY75" i="121"/>
  <c r="GC75" i="121"/>
  <c r="FF75" i="121"/>
  <c r="EE75" i="121"/>
  <c r="DI75" i="121"/>
  <c r="CL75" i="121"/>
  <c r="BK75" i="121"/>
  <c r="DS76" i="121"/>
  <c r="BZ76" i="121"/>
  <c r="BE76" i="121"/>
  <c r="KN75" i="121"/>
  <c r="JR75" i="121"/>
  <c r="IU75" i="121"/>
  <c r="HT75" i="121"/>
  <c r="GX75" i="121"/>
  <c r="GA75" i="121"/>
  <c r="EZ75" i="121"/>
  <c r="ED75" i="121"/>
  <c r="DG75" i="121"/>
  <c r="CF75" i="121"/>
  <c r="BJ75" i="121"/>
  <c r="KH76" i="121"/>
  <c r="JM76" i="121"/>
  <c r="IR76" i="121"/>
  <c r="HW76" i="121"/>
  <c r="GD76" i="121"/>
  <c r="FI76" i="121"/>
  <c r="EN76" i="121"/>
  <c r="KM75" i="121"/>
  <c r="JP75" i="121"/>
  <c r="IT75" i="121"/>
  <c r="HS75" i="121"/>
  <c r="GV75" i="121"/>
  <c r="FZ75" i="121"/>
  <c r="EY75" i="121"/>
  <c r="EB75" i="121"/>
  <c r="DF75" i="121"/>
  <c r="CE75" i="121"/>
  <c r="BH75" i="121"/>
  <c r="HV76" i="121"/>
  <c r="CR76" i="121"/>
  <c r="BW76" i="121"/>
  <c r="BB76" i="121"/>
  <c r="KK75" i="121"/>
  <c r="JO75" i="121"/>
  <c r="IR75" i="121"/>
  <c r="HQ75" i="121"/>
  <c r="GU75" i="121"/>
  <c r="FX75" i="121"/>
  <c r="EW75" i="121"/>
  <c r="EA75" i="121"/>
  <c r="DD75" i="121"/>
  <c r="CC75" i="121"/>
  <c r="BG75" i="121"/>
  <c r="B57" i="122"/>
  <c r="C57" i="122"/>
  <c r="E57" i="122"/>
  <c r="F57" i="122"/>
  <c r="G57" i="122"/>
  <c r="H57" i="122"/>
  <c r="I57" i="122"/>
  <c r="J57" i="122"/>
  <c r="Q57" i="122" s="1"/>
  <c r="K57" i="122"/>
  <c r="L57" i="122"/>
  <c r="M57" i="122"/>
  <c r="N57" i="122"/>
  <c r="O57" i="122"/>
  <c r="P57" i="122"/>
  <c r="R57" i="122"/>
  <c r="S57" i="122"/>
  <c r="T57" i="122"/>
  <c r="W57" i="122"/>
  <c r="JS57" i="122" s="1"/>
  <c r="X57" i="122"/>
  <c r="Y57" i="122"/>
  <c r="CE57" i="122" s="1"/>
  <c r="AA57" i="122"/>
  <c r="AB57" i="122"/>
  <c r="AD57" i="122"/>
  <c r="AF57" i="122"/>
  <c r="AG57" i="122"/>
  <c r="AH57" i="122"/>
  <c r="AI57" i="122"/>
  <c r="AJ57" i="122"/>
  <c r="AK57" i="122"/>
  <c r="AC61" i="122" l="1"/>
  <c r="Z60" i="122"/>
  <c r="Z61" i="122"/>
  <c r="AC60" i="122"/>
  <c r="Z95" i="126"/>
  <c r="Z96" i="126"/>
  <c r="AC96" i="126"/>
  <c r="XFD96" i="126" s="1"/>
  <c r="AC95" i="126"/>
  <c r="XFD95" i="126" s="1"/>
  <c r="Z94" i="126"/>
  <c r="Z20" i="123"/>
  <c r="Z92" i="126"/>
  <c r="Z93" i="126"/>
  <c r="AC93" i="126"/>
  <c r="XFD93" i="126" s="1"/>
  <c r="AC92" i="126"/>
  <c r="XFD92" i="126" s="1"/>
  <c r="AC94" i="126"/>
  <c r="XFD94" i="126" s="1"/>
  <c r="Z22" i="123"/>
  <c r="AC21" i="123"/>
  <c r="Z21" i="123"/>
  <c r="AC22" i="123"/>
  <c r="AC20" i="123"/>
  <c r="AC89" i="126"/>
  <c r="XFD89" i="126" s="1"/>
  <c r="Z89" i="126"/>
  <c r="Z90" i="126"/>
  <c r="AC90" i="126"/>
  <c r="XFD90" i="126" s="1"/>
  <c r="Z91" i="126"/>
  <c r="AC91" i="126"/>
  <c r="XFD91" i="126" s="1"/>
  <c r="Z58" i="122"/>
  <c r="AC58" i="122"/>
  <c r="Z59" i="122"/>
  <c r="AC59" i="122"/>
  <c r="AB75" i="121"/>
  <c r="AC75" i="121"/>
  <c r="Z75" i="121"/>
  <c r="AC76" i="121"/>
  <c r="AB76" i="121"/>
  <c r="Z76" i="121"/>
  <c r="LC57" i="122"/>
  <c r="KZ57" i="122"/>
  <c r="LE57" i="122"/>
  <c r="DP57" i="122"/>
  <c r="DM57" i="122"/>
  <c r="CC57" i="122"/>
  <c r="BH57" i="122"/>
  <c r="LF57" i="122"/>
  <c r="BJ57" i="122"/>
  <c r="IN57" i="122"/>
  <c r="GJ57" i="122"/>
  <c r="IL57" i="122"/>
  <c r="AX57" i="122"/>
  <c r="II57" i="122"/>
  <c r="AV57" i="122"/>
  <c r="HB57" i="122"/>
  <c r="GL57" i="122"/>
  <c r="GI57" i="122"/>
  <c r="GG57" i="122"/>
  <c r="JP57" i="122"/>
  <c r="GD57" i="122"/>
  <c r="AS57" i="122"/>
  <c r="IZ57" i="122"/>
  <c r="EW57" i="122"/>
  <c r="IX57" i="122"/>
  <c r="ED57" i="122"/>
  <c r="IW57" i="122"/>
  <c r="EB57" i="122"/>
  <c r="DR57" i="122"/>
  <c r="LB57" i="122"/>
  <c r="GF57" i="122"/>
  <c r="DO57" i="122"/>
  <c r="AU57" i="122"/>
  <c r="KG57" i="122"/>
  <c r="HS57" i="122"/>
  <c r="FL57" i="122"/>
  <c r="CT57" i="122"/>
  <c r="JX57" i="122"/>
  <c r="HQ57" i="122"/>
  <c r="FK57" i="122"/>
  <c r="CR57" i="122"/>
  <c r="JV57" i="122"/>
  <c r="HP57" i="122"/>
  <c r="FB57" i="122"/>
  <c r="CH57" i="122"/>
  <c r="JU57" i="122"/>
  <c r="HN57" i="122"/>
  <c r="EZ57" i="122"/>
  <c r="CF57" i="122"/>
  <c r="HM57" i="122"/>
  <c r="EY57" i="122"/>
  <c r="BA57" i="122"/>
  <c r="BS57" i="122"/>
  <c r="CK57" i="122"/>
  <c r="DC57" i="122"/>
  <c r="DU57" i="122"/>
  <c r="EM57" i="122"/>
  <c r="FE57" i="122"/>
  <c r="FW57" i="122"/>
  <c r="GO57" i="122"/>
  <c r="HG57" i="122"/>
  <c r="HY57" i="122"/>
  <c r="IQ57" i="122"/>
  <c r="JI57" i="122"/>
  <c r="KA57" i="122"/>
  <c r="KS57" i="122"/>
  <c r="BD57" i="122"/>
  <c r="BV57" i="122"/>
  <c r="CN57" i="122"/>
  <c r="DF57" i="122"/>
  <c r="DX57" i="122"/>
  <c r="EP57" i="122"/>
  <c r="FH57" i="122"/>
  <c r="FZ57" i="122"/>
  <c r="GR57" i="122"/>
  <c r="HJ57" i="122"/>
  <c r="IB57" i="122"/>
  <c r="IT57" i="122"/>
  <c r="JL57" i="122"/>
  <c r="KD57" i="122"/>
  <c r="KV57" i="122"/>
  <c r="BG57" i="122"/>
  <c r="BY57" i="122"/>
  <c r="CQ57" i="122"/>
  <c r="DI57" i="122"/>
  <c r="EA57" i="122"/>
  <c r="ES57" i="122"/>
  <c r="KY57" i="122"/>
  <c r="JR57" i="122"/>
  <c r="IK57" i="122"/>
  <c r="HD57" i="122"/>
  <c r="KP57" i="122"/>
  <c r="GC57" i="122"/>
  <c r="EV57" i="122"/>
  <c r="DL57" i="122"/>
  <c r="CB57" i="122"/>
  <c r="AY57" i="122"/>
  <c r="BQ57" i="122"/>
  <c r="CI57" i="122"/>
  <c r="DA57" i="122"/>
  <c r="DS57" i="122"/>
  <c r="EK57" i="122"/>
  <c r="FC57" i="122"/>
  <c r="FU57" i="122"/>
  <c r="GM57" i="122"/>
  <c r="HE57" i="122"/>
  <c r="HW57" i="122"/>
  <c r="IO57" i="122"/>
  <c r="JG57" i="122"/>
  <c r="JY57" i="122"/>
  <c r="KQ57" i="122"/>
  <c r="LI57" i="122"/>
  <c r="LK57" i="122"/>
  <c r="BB57" i="122"/>
  <c r="BT57" i="122"/>
  <c r="CL57" i="122"/>
  <c r="DD57" i="122"/>
  <c r="DV57" i="122"/>
  <c r="EN57" i="122"/>
  <c r="FF57" i="122"/>
  <c r="FX57" i="122"/>
  <c r="GP57" i="122"/>
  <c r="HH57" i="122"/>
  <c r="HZ57" i="122"/>
  <c r="IR57" i="122"/>
  <c r="JJ57" i="122"/>
  <c r="KB57" i="122"/>
  <c r="KT57" i="122"/>
  <c r="BE57" i="122"/>
  <c r="BW57" i="122"/>
  <c r="CO57" i="122"/>
  <c r="DG57" i="122"/>
  <c r="DY57" i="122"/>
  <c r="EQ57" i="122"/>
  <c r="FI57" i="122"/>
  <c r="GA57" i="122"/>
  <c r="GS57" i="122"/>
  <c r="HK57" i="122"/>
  <c r="IC57" i="122"/>
  <c r="IU57" i="122"/>
  <c r="JM57" i="122"/>
  <c r="KE57" i="122"/>
  <c r="KW57" i="122"/>
  <c r="KN57" i="122"/>
  <c r="JO57" i="122"/>
  <c r="IH57" i="122"/>
  <c r="HA57" i="122"/>
  <c r="FT57" i="122"/>
  <c r="ET57" i="122"/>
  <c r="DJ57" i="122"/>
  <c r="BZ57" i="122"/>
  <c r="KM57" i="122"/>
  <c r="JF57" i="122"/>
  <c r="IF57" i="122"/>
  <c r="GY57" i="122"/>
  <c r="FR57" i="122"/>
  <c r="EJ57" i="122"/>
  <c r="CZ57" i="122"/>
  <c r="BP57" i="122"/>
  <c r="KK57" i="122"/>
  <c r="JD57" i="122"/>
  <c r="IE57" i="122"/>
  <c r="GX57" i="122"/>
  <c r="FQ57" i="122"/>
  <c r="EH57" i="122"/>
  <c r="CX57" i="122"/>
  <c r="BN57" i="122"/>
  <c r="KJ57" i="122"/>
  <c r="JC57" i="122"/>
  <c r="HV57" i="122"/>
  <c r="GV57" i="122"/>
  <c r="FO57" i="122"/>
  <c r="EG57" i="122"/>
  <c r="CW57" i="122"/>
  <c r="BM57" i="122"/>
  <c r="LH57" i="122"/>
  <c r="KH57" i="122"/>
  <c r="JA57" i="122"/>
  <c r="HT57" i="122"/>
  <c r="GU57" i="122"/>
  <c r="FN57" i="122"/>
  <c r="EE57" i="122"/>
  <c r="CU57" i="122"/>
  <c r="BK57" i="122"/>
  <c r="Z57" i="122" l="1"/>
  <c r="AC57" i="122"/>
  <c r="B74" i="121" l="1"/>
  <c r="C74" i="121"/>
  <c r="E74" i="121"/>
  <c r="F74" i="121"/>
  <c r="G74" i="121"/>
  <c r="H74" i="121"/>
  <c r="I74" i="121"/>
  <c r="J74" i="121"/>
  <c r="Q74" i="121" s="1"/>
  <c r="K74" i="121"/>
  <c r="L74" i="121"/>
  <c r="M74" i="121"/>
  <c r="N74" i="121"/>
  <c r="O74" i="121"/>
  <c r="P74" i="121"/>
  <c r="R74" i="121"/>
  <c r="S74" i="121"/>
  <c r="T74" i="121"/>
  <c r="W74" i="121"/>
  <c r="HV74" i="121" s="1"/>
  <c r="X74" i="121"/>
  <c r="Y74" i="121"/>
  <c r="CW74" i="121" s="1"/>
  <c r="AA74" i="121"/>
  <c r="AD74" i="121"/>
  <c r="AF74" i="121"/>
  <c r="AG74" i="121"/>
  <c r="AH74" i="121"/>
  <c r="AI74" i="121"/>
  <c r="AJ74" i="121"/>
  <c r="AK74" i="121"/>
  <c r="EE74" i="121" l="1"/>
  <c r="IF74" i="121"/>
  <c r="FL74" i="121"/>
  <c r="ET74" i="121"/>
  <c r="CU74" i="121"/>
  <c r="CR74" i="121"/>
  <c r="CC74" i="121"/>
  <c r="KK74" i="121"/>
  <c r="BZ74" i="121"/>
  <c r="JS74" i="121"/>
  <c r="JA74" i="121"/>
  <c r="IX74" i="121"/>
  <c r="II74" i="121"/>
  <c r="BN74" i="121"/>
  <c r="GD74" i="121"/>
  <c r="HQ74" i="121"/>
  <c r="FR74" i="121"/>
  <c r="IK74" i="121"/>
  <c r="GG74" i="121"/>
  <c r="BK74" i="121"/>
  <c r="LC74" i="121"/>
  <c r="FO74" i="121"/>
  <c r="IH74" i="121"/>
  <c r="BM74" i="121"/>
  <c r="KN74" i="121"/>
  <c r="HT74" i="121"/>
  <c r="EG74" i="121"/>
  <c r="BH74" i="121"/>
  <c r="EV74" i="121"/>
  <c r="LE74" i="121"/>
  <c r="KH74" i="121"/>
  <c r="GX74" i="121"/>
  <c r="EB74" i="121"/>
  <c r="JV74" i="121"/>
  <c r="GV74" i="121"/>
  <c r="DP74" i="121"/>
  <c r="JU74" i="121"/>
  <c r="GI74" i="121"/>
  <c r="DM74" i="121"/>
  <c r="JP74" i="121"/>
  <c r="HB74" i="121"/>
  <c r="EY74" i="121"/>
  <c r="CX74" i="121"/>
  <c r="AS74" i="121"/>
  <c r="DL74" i="121"/>
  <c r="JR74" i="121"/>
  <c r="HN74" i="121"/>
  <c r="EZ74" i="121"/>
  <c r="DJ74" i="121"/>
  <c r="AV74" i="121"/>
  <c r="LF74" i="121"/>
  <c r="JD74" i="121"/>
  <c r="GY74" i="121"/>
  <c r="EW74" i="121"/>
  <c r="KZ74" i="121"/>
  <c r="IL74" i="121"/>
  <c r="GJ74" i="121"/>
  <c r="EH74" i="121"/>
  <c r="CF74" i="121"/>
  <c r="AX74" i="121"/>
  <c r="BP74" i="121"/>
  <c r="CH74" i="121"/>
  <c r="CZ74" i="121"/>
  <c r="DR74" i="121"/>
  <c r="EJ74" i="121"/>
  <c r="FB74" i="121"/>
  <c r="FT74" i="121"/>
  <c r="GL74" i="121"/>
  <c r="HD74" i="121"/>
  <c r="IN74" i="121"/>
  <c r="JF74" i="121"/>
  <c r="JX74" i="121"/>
  <c r="KP74" i="121"/>
  <c r="LH74" i="121"/>
  <c r="BA74" i="121"/>
  <c r="BS74" i="121"/>
  <c r="CK74" i="121"/>
  <c r="DC74" i="121"/>
  <c r="DU74" i="121"/>
  <c r="EM74" i="121"/>
  <c r="FE74" i="121"/>
  <c r="FW74" i="121"/>
  <c r="GO74" i="121"/>
  <c r="HG74" i="121"/>
  <c r="HY74" i="121"/>
  <c r="IQ74" i="121"/>
  <c r="JI74" i="121"/>
  <c r="KA74" i="121"/>
  <c r="KS74" i="121"/>
  <c r="BD74" i="121"/>
  <c r="BV74" i="121"/>
  <c r="CN74" i="121"/>
  <c r="DF74" i="121"/>
  <c r="DX74" i="121"/>
  <c r="EP74" i="121"/>
  <c r="FH74" i="121"/>
  <c r="FZ74" i="121"/>
  <c r="GR74" i="121"/>
  <c r="HJ74" i="121"/>
  <c r="IB74" i="121"/>
  <c r="BG74" i="121"/>
  <c r="CQ74" i="121"/>
  <c r="DI74" i="121"/>
  <c r="ES74" i="121"/>
  <c r="FK74" i="121"/>
  <c r="GU74" i="121"/>
  <c r="HM74" i="121"/>
  <c r="IW74" i="121"/>
  <c r="JO74" i="121"/>
  <c r="KG74" i="121"/>
  <c r="KY74" i="121"/>
  <c r="BJ74" i="121"/>
  <c r="CB74" i="121"/>
  <c r="IT74" i="121"/>
  <c r="JL74" i="121"/>
  <c r="KD74" i="121"/>
  <c r="KV74" i="121"/>
  <c r="V74" i="121"/>
  <c r="BY74" i="121"/>
  <c r="EA74" i="121"/>
  <c r="GC74" i="121"/>
  <c r="IE74" i="121"/>
  <c r="HS74" i="121"/>
  <c r="GF74" i="121"/>
  <c r="AU74" i="121"/>
  <c r="LB74" i="121"/>
  <c r="CT74" i="121"/>
  <c r="JC74" i="121"/>
  <c r="HP74" i="121"/>
  <c r="FQ74" i="121"/>
  <c r="ED74" i="121"/>
  <c r="KM74" i="121"/>
  <c r="IZ74" i="121"/>
  <c r="CE74" i="121"/>
  <c r="HA74" i="121"/>
  <c r="FN74" i="121"/>
  <c r="KJ74" i="121"/>
  <c r="DO74" i="121"/>
  <c r="JM74" i="121"/>
  <c r="EQ74" i="121"/>
  <c r="LI74" i="121"/>
  <c r="KQ74" i="121"/>
  <c r="JY74" i="121"/>
  <c r="JG74" i="121"/>
  <c r="IO74" i="121"/>
  <c r="HW74" i="121"/>
  <c r="HE74" i="121"/>
  <c r="GM74" i="121"/>
  <c r="FU74" i="121"/>
  <c r="FC74" i="121"/>
  <c r="EK74" i="121"/>
  <c r="DS74" i="121"/>
  <c r="DA74" i="121"/>
  <c r="CI74" i="121"/>
  <c r="BQ74" i="121"/>
  <c r="AY74" i="121"/>
  <c r="KW74" i="121"/>
  <c r="KE74" i="121"/>
  <c r="IU74" i="121"/>
  <c r="IC74" i="121"/>
  <c r="HK74" i="121"/>
  <c r="GS74" i="121"/>
  <c r="GA74" i="121"/>
  <c r="FI74" i="121"/>
  <c r="DY74" i="121"/>
  <c r="DG74" i="121"/>
  <c r="CO74" i="121"/>
  <c r="BW74" i="121"/>
  <c r="BE74" i="121"/>
  <c r="KT74" i="121"/>
  <c r="KB74" i="121"/>
  <c r="JJ74" i="121"/>
  <c r="IR74" i="121"/>
  <c r="HZ74" i="121"/>
  <c r="HH74" i="121"/>
  <c r="GP74" i="121"/>
  <c r="FX74" i="121"/>
  <c r="FF74" i="121"/>
  <c r="EN74" i="121"/>
  <c r="DV74" i="121"/>
  <c r="DD74" i="121"/>
  <c r="CL74" i="121"/>
  <c r="BT74" i="121"/>
  <c r="BB74" i="121"/>
  <c r="LK74" i="121"/>
  <c r="AB74" i="121" l="1"/>
  <c r="AC74" i="121"/>
  <c r="Z74" i="121"/>
  <c r="B73" i="121" l="1"/>
  <c r="C73" i="121"/>
  <c r="E73" i="121"/>
  <c r="F73" i="121"/>
  <c r="G73" i="121"/>
  <c r="H73" i="121"/>
  <c r="I73" i="121"/>
  <c r="J73" i="121"/>
  <c r="Q73" i="121" s="1"/>
  <c r="K73" i="121"/>
  <c r="L73" i="121"/>
  <c r="M73" i="121"/>
  <c r="N73" i="121"/>
  <c r="O73" i="121"/>
  <c r="P73" i="121"/>
  <c r="R73" i="121"/>
  <c r="S73" i="121"/>
  <c r="T73" i="121"/>
  <c r="W73" i="121"/>
  <c r="HV73" i="121" s="1"/>
  <c r="X73" i="121"/>
  <c r="Y73" i="121"/>
  <c r="AX73" i="121" s="1"/>
  <c r="AA73" i="121"/>
  <c r="AD73" i="121"/>
  <c r="AF73" i="121"/>
  <c r="AG73" i="121"/>
  <c r="AH73" i="121"/>
  <c r="AI73" i="121"/>
  <c r="AJ73" i="121"/>
  <c r="AK73" i="121"/>
  <c r="B71" i="121"/>
  <c r="C71" i="121"/>
  <c r="E71" i="121"/>
  <c r="F71" i="121"/>
  <c r="G71" i="121"/>
  <c r="H71" i="121"/>
  <c r="I71" i="121"/>
  <c r="J71" i="121"/>
  <c r="Q71" i="121" s="1"/>
  <c r="K71" i="121"/>
  <c r="L71" i="121"/>
  <c r="M71" i="121"/>
  <c r="N71" i="121"/>
  <c r="O71" i="121"/>
  <c r="P71" i="121"/>
  <c r="R71" i="121"/>
  <c r="S71" i="121"/>
  <c r="T71" i="121"/>
  <c r="W71" i="121"/>
  <c r="DG71" i="121" s="1"/>
  <c r="X71" i="121"/>
  <c r="Y71" i="121"/>
  <c r="CQ71" i="121" s="1"/>
  <c r="AA71" i="121"/>
  <c r="AD71" i="121"/>
  <c r="AF71" i="121"/>
  <c r="AG71" i="121"/>
  <c r="AH71" i="121"/>
  <c r="AI71" i="121"/>
  <c r="AJ71" i="121"/>
  <c r="AK71" i="121"/>
  <c r="B72" i="121"/>
  <c r="C72" i="121"/>
  <c r="E72" i="121"/>
  <c r="F72" i="121"/>
  <c r="G72" i="121"/>
  <c r="H72" i="121"/>
  <c r="I72" i="121"/>
  <c r="J72" i="121"/>
  <c r="Q72" i="121" s="1"/>
  <c r="K72" i="121"/>
  <c r="L72" i="121"/>
  <c r="M72" i="121"/>
  <c r="N72" i="121"/>
  <c r="O72" i="121"/>
  <c r="P72" i="121"/>
  <c r="R72" i="121"/>
  <c r="S72" i="121"/>
  <c r="T72" i="121"/>
  <c r="W72" i="121"/>
  <c r="CO72" i="121" s="1"/>
  <c r="X72" i="121"/>
  <c r="Y72" i="121"/>
  <c r="AU72" i="121" s="1"/>
  <c r="AA72" i="121"/>
  <c r="AD72" i="121"/>
  <c r="AF72" i="121"/>
  <c r="AG72" i="121"/>
  <c r="AH72" i="121"/>
  <c r="AI72" i="121"/>
  <c r="AJ72" i="121"/>
  <c r="AK72" i="121"/>
  <c r="B56" i="122"/>
  <c r="C56" i="122"/>
  <c r="E56" i="122"/>
  <c r="F56" i="122"/>
  <c r="G56" i="122"/>
  <c r="H56" i="122"/>
  <c r="I56" i="122"/>
  <c r="J56" i="122"/>
  <c r="Q56" i="122" s="1"/>
  <c r="K56" i="122"/>
  <c r="L56" i="122"/>
  <c r="M56" i="122"/>
  <c r="N56" i="122"/>
  <c r="O56" i="122"/>
  <c r="P56" i="122"/>
  <c r="R56" i="122"/>
  <c r="S56" i="122"/>
  <c r="T56" i="122"/>
  <c r="W56" i="122"/>
  <c r="AY56" i="122" s="1"/>
  <c r="X56" i="122"/>
  <c r="Y56" i="122"/>
  <c r="BA56" i="122" s="1"/>
  <c r="AA56" i="122"/>
  <c r="AB56" i="122"/>
  <c r="AD56" i="122"/>
  <c r="AF56" i="122"/>
  <c r="AG56" i="122"/>
  <c r="AH56" i="122"/>
  <c r="AI56" i="122"/>
  <c r="AJ56" i="122"/>
  <c r="AK56" i="122"/>
  <c r="B69" i="121"/>
  <c r="C69" i="121"/>
  <c r="E69" i="121"/>
  <c r="F69" i="121"/>
  <c r="G69" i="121"/>
  <c r="H69" i="121"/>
  <c r="I69" i="121"/>
  <c r="J69" i="121"/>
  <c r="Q69" i="121" s="1"/>
  <c r="K69" i="121"/>
  <c r="L69" i="121"/>
  <c r="M69" i="121"/>
  <c r="N69" i="121"/>
  <c r="O69" i="121"/>
  <c r="P69" i="121"/>
  <c r="R69" i="121"/>
  <c r="S69" i="121"/>
  <c r="T69" i="121"/>
  <c r="W69" i="121"/>
  <c r="HV69" i="121" s="1"/>
  <c r="X69" i="121"/>
  <c r="Y69" i="121"/>
  <c r="AX69" i="121" s="1"/>
  <c r="AA69" i="121"/>
  <c r="AD69" i="121"/>
  <c r="AF69" i="121"/>
  <c r="AG69" i="121"/>
  <c r="AH69" i="121"/>
  <c r="AI69" i="121"/>
  <c r="AJ69" i="121"/>
  <c r="AK69" i="121"/>
  <c r="B70" i="121"/>
  <c r="C70" i="121"/>
  <c r="E70" i="121"/>
  <c r="F70" i="121"/>
  <c r="G70" i="121"/>
  <c r="H70" i="121"/>
  <c r="I70" i="121"/>
  <c r="J70" i="121"/>
  <c r="Q70" i="121" s="1"/>
  <c r="K70" i="121"/>
  <c r="L70" i="121"/>
  <c r="M70" i="121"/>
  <c r="N70" i="121"/>
  <c r="O70" i="121"/>
  <c r="P70" i="121"/>
  <c r="R70" i="121"/>
  <c r="S70" i="121"/>
  <c r="T70" i="121"/>
  <c r="W70" i="121"/>
  <c r="AS70" i="121" s="1"/>
  <c r="X70" i="121"/>
  <c r="Y70" i="121"/>
  <c r="CB70" i="121" s="1"/>
  <c r="AA70" i="121"/>
  <c r="AD70" i="121"/>
  <c r="AF70" i="121"/>
  <c r="AG70" i="121"/>
  <c r="AH70" i="121"/>
  <c r="AI70" i="121"/>
  <c r="AJ70" i="121"/>
  <c r="AK70" i="121"/>
  <c r="B87" i="126"/>
  <c r="C87" i="126"/>
  <c r="E87" i="126"/>
  <c r="F87" i="126"/>
  <c r="G87" i="126"/>
  <c r="H87" i="126"/>
  <c r="I87" i="126"/>
  <c r="J87" i="126"/>
  <c r="K87" i="126"/>
  <c r="L87" i="126"/>
  <c r="M87" i="126"/>
  <c r="N87" i="126"/>
  <c r="O87" i="126"/>
  <c r="Q87" i="126" s="1"/>
  <c r="P87" i="126"/>
  <c r="R87" i="126"/>
  <c r="S87" i="126"/>
  <c r="T87" i="126"/>
  <c r="W87" i="126"/>
  <c r="AY87" i="126" s="1"/>
  <c r="X87" i="126"/>
  <c r="Y87" i="126"/>
  <c r="BA87" i="126" s="1"/>
  <c r="AA87" i="126"/>
  <c r="AB87" i="126"/>
  <c r="AD87" i="126"/>
  <c r="AF87" i="126"/>
  <c r="AG87" i="126"/>
  <c r="AH87" i="126"/>
  <c r="AI87" i="126"/>
  <c r="AJ87" i="126"/>
  <c r="AK87" i="126"/>
  <c r="B88" i="126"/>
  <c r="C88" i="126"/>
  <c r="E88" i="126"/>
  <c r="F88" i="126"/>
  <c r="G88" i="126"/>
  <c r="H88" i="126"/>
  <c r="I88" i="126"/>
  <c r="J88" i="126"/>
  <c r="K88" i="126"/>
  <c r="L88" i="126"/>
  <c r="M88" i="126"/>
  <c r="N88" i="126"/>
  <c r="O88" i="126"/>
  <c r="Q88" i="126" s="1"/>
  <c r="P88" i="126"/>
  <c r="R88" i="126"/>
  <c r="S88" i="126"/>
  <c r="T88" i="126"/>
  <c r="W88" i="126"/>
  <c r="EG88" i="126" s="1"/>
  <c r="X88" i="126"/>
  <c r="Y88" i="126"/>
  <c r="JR88" i="126" s="1"/>
  <c r="AA88" i="126"/>
  <c r="AB88" i="126"/>
  <c r="AD88" i="126"/>
  <c r="AF88" i="126"/>
  <c r="AG88" i="126"/>
  <c r="AH88" i="126"/>
  <c r="AI88" i="126"/>
  <c r="AJ88" i="126"/>
  <c r="AK88" i="126"/>
  <c r="B67" i="121"/>
  <c r="C67" i="121"/>
  <c r="E67" i="121"/>
  <c r="F67" i="121"/>
  <c r="G67" i="121"/>
  <c r="H67" i="121"/>
  <c r="I67" i="121"/>
  <c r="J67" i="121"/>
  <c r="Q67" i="121" s="1"/>
  <c r="K67" i="121"/>
  <c r="L67" i="121"/>
  <c r="M67" i="121"/>
  <c r="N67" i="121"/>
  <c r="O67" i="121"/>
  <c r="P67" i="121"/>
  <c r="R67" i="121"/>
  <c r="S67" i="121"/>
  <c r="T67" i="121"/>
  <c r="W67" i="121"/>
  <c r="CF67" i="121" s="1"/>
  <c r="X67" i="121"/>
  <c r="Y67" i="121"/>
  <c r="EV67" i="121" s="1"/>
  <c r="AA67" i="121"/>
  <c r="AD67" i="121"/>
  <c r="AF67" i="121"/>
  <c r="AG67" i="121"/>
  <c r="AH67" i="121"/>
  <c r="AI67" i="121"/>
  <c r="AJ67" i="121"/>
  <c r="AK67" i="121"/>
  <c r="B68" i="121"/>
  <c r="C68" i="121"/>
  <c r="E68" i="121"/>
  <c r="F68" i="121"/>
  <c r="G68" i="121"/>
  <c r="H68" i="121"/>
  <c r="I68" i="121"/>
  <c r="J68" i="121"/>
  <c r="Q68" i="121" s="1"/>
  <c r="K68" i="121"/>
  <c r="L68" i="121"/>
  <c r="M68" i="121"/>
  <c r="N68" i="121"/>
  <c r="O68" i="121"/>
  <c r="P68" i="121"/>
  <c r="R68" i="121"/>
  <c r="S68" i="121"/>
  <c r="T68" i="121"/>
  <c r="W68" i="121"/>
  <c r="DG68" i="121" s="1"/>
  <c r="X68" i="121"/>
  <c r="Y68" i="121"/>
  <c r="AU68" i="121" s="1"/>
  <c r="AA68" i="121"/>
  <c r="AD68" i="121"/>
  <c r="AF68" i="121"/>
  <c r="AG68" i="121"/>
  <c r="AH68" i="121"/>
  <c r="AI68" i="121"/>
  <c r="AJ68" i="121"/>
  <c r="AK68" i="121"/>
  <c r="B19" i="123"/>
  <c r="E19" i="123"/>
  <c r="F19" i="123"/>
  <c r="G19" i="123"/>
  <c r="H19" i="123"/>
  <c r="I19" i="123"/>
  <c r="J19" i="123"/>
  <c r="Q19" i="123" s="1"/>
  <c r="K19" i="123"/>
  <c r="L19" i="123"/>
  <c r="M19" i="123"/>
  <c r="N19" i="123"/>
  <c r="O19" i="123"/>
  <c r="P19" i="123"/>
  <c r="R19" i="123"/>
  <c r="S19" i="123"/>
  <c r="T19" i="123"/>
  <c r="W19" i="123"/>
  <c r="AY19" i="123" s="1"/>
  <c r="X19" i="123"/>
  <c r="Y19" i="123"/>
  <c r="BA19" i="123" s="1"/>
  <c r="AA19" i="123"/>
  <c r="AB19" i="123"/>
  <c r="AD19" i="123"/>
  <c r="AF19" i="123"/>
  <c r="AG19" i="123"/>
  <c r="AH19" i="123"/>
  <c r="AI19" i="123"/>
  <c r="AJ19" i="123"/>
  <c r="AK19" i="123"/>
  <c r="B55" i="122"/>
  <c r="C55" i="122"/>
  <c r="E55" i="122"/>
  <c r="F55" i="122"/>
  <c r="G55" i="122"/>
  <c r="H55" i="122"/>
  <c r="I55" i="122"/>
  <c r="J55" i="122"/>
  <c r="Q55" i="122" s="1"/>
  <c r="K55" i="122"/>
  <c r="L55" i="122"/>
  <c r="M55" i="122"/>
  <c r="N55" i="122"/>
  <c r="O55" i="122"/>
  <c r="P55" i="122"/>
  <c r="R55" i="122"/>
  <c r="S55" i="122"/>
  <c r="T55" i="122"/>
  <c r="W55" i="122"/>
  <c r="JS55" i="122" s="1"/>
  <c r="X55" i="122"/>
  <c r="Y55" i="122"/>
  <c r="CE55" i="122" s="1"/>
  <c r="AA55" i="122"/>
  <c r="AB55" i="122"/>
  <c r="AD55" i="122"/>
  <c r="AF55" i="122"/>
  <c r="AG55" i="122"/>
  <c r="AH55" i="122"/>
  <c r="AI55" i="122"/>
  <c r="AJ55" i="122"/>
  <c r="AK55" i="122"/>
  <c r="BH73" i="121" l="1"/>
  <c r="AV73" i="121"/>
  <c r="GJ73" i="121"/>
  <c r="JU19" i="123"/>
  <c r="HS19" i="123"/>
  <c r="BM19" i="123"/>
  <c r="GG73" i="121"/>
  <c r="JD73" i="121"/>
  <c r="EJ19" i="123"/>
  <c r="JU56" i="122"/>
  <c r="HD87" i="126"/>
  <c r="GY87" i="126"/>
  <c r="DO87" i="126"/>
  <c r="CU87" i="126"/>
  <c r="HS87" i="126"/>
  <c r="EW87" i="126"/>
  <c r="DJ88" i="126"/>
  <c r="AV55" i="122"/>
  <c r="CZ87" i="126"/>
  <c r="JA87" i="126"/>
  <c r="AX19" i="123"/>
  <c r="DR87" i="126"/>
  <c r="DG72" i="121"/>
  <c r="HQ19" i="123"/>
  <c r="HN19" i="123"/>
  <c r="CU88" i="126"/>
  <c r="KH19" i="123"/>
  <c r="EG19" i="123"/>
  <c r="EE19" i="123"/>
  <c r="CL72" i="121"/>
  <c r="JS19" i="123"/>
  <c r="BN19" i="123"/>
  <c r="JX87" i="126"/>
  <c r="KV71" i="121"/>
  <c r="FL71" i="121"/>
  <c r="GY19" i="123"/>
  <c r="FI71" i="121"/>
  <c r="ET19" i="123"/>
  <c r="JV19" i="123"/>
  <c r="JP19" i="123"/>
  <c r="JF87" i="126"/>
  <c r="AV19" i="123"/>
  <c r="EW19" i="123"/>
  <c r="DD72" i="121"/>
  <c r="CW87" i="126"/>
  <c r="IZ55" i="122"/>
  <c r="HT19" i="123"/>
  <c r="BH19" i="123"/>
  <c r="JC87" i="126"/>
  <c r="JF19" i="123"/>
  <c r="GL19" i="123"/>
  <c r="EB19" i="123"/>
  <c r="AS19" i="123"/>
  <c r="LH19" i="123"/>
  <c r="GJ19" i="123"/>
  <c r="JP88" i="126"/>
  <c r="HA87" i="126"/>
  <c r="CH87" i="126"/>
  <c r="LF19" i="123"/>
  <c r="BP87" i="126"/>
  <c r="DP69" i="121"/>
  <c r="IU72" i="121"/>
  <c r="LC19" i="123"/>
  <c r="IL19" i="123"/>
  <c r="GD19" i="123"/>
  <c r="CU19" i="123"/>
  <c r="IX88" i="126"/>
  <c r="LE87" i="126"/>
  <c r="GL87" i="126"/>
  <c r="BM87" i="126"/>
  <c r="IT72" i="121"/>
  <c r="KZ19" i="123"/>
  <c r="CR19" i="123"/>
  <c r="IR72" i="121"/>
  <c r="KN71" i="121"/>
  <c r="KN19" i="123"/>
  <c r="IF19" i="123"/>
  <c r="FL19" i="123"/>
  <c r="CF19" i="123"/>
  <c r="EB88" i="126"/>
  <c r="KP87" i="126"/>
  <c r="FQ87" i="126"/>
  <c r="IO72" i="121"/>
  <c r="KK71" i="121"/>
  <c r="EB73" i="121"/>
  <c r="CF71" i="121"/>
  <c r="CI72" i="121"/>
  <c r="JD19" i="123"/>
  <c r="DJ19" i="123"/>
  <c r="JM72" i="121"/>
  <c r="JA19" i="123"/>
  <c r="GG19" i="123"/>
  <c r="CX19" i="123"/>
  <c r="JA88" i="126"/>
  <c r="LH87" i="126"/>
  <c r="II19" i="123"/>
  <c r="FR19" i="123"/>
  <c r="II88" i="126"/>
  <c r="LC87" i="126"/>
  <c r="GI87" i="126"/>
  <c r="IX55" i="122"/>
  <c r="AX55" i="122"/>
  <c r="KK19" i="123"/>
  <c r="HV19" i="123"/>
  <c r="EY19" i="123"/>
  <c r="BZ19" i="123"/>
  <c r="DM88" i="126"/>
  <c r="KM87" i="126"/>
  <c r="FB87" i="126"/>
  <c r="GP72" i="121"/>
  <c r="KH71" i="121"/>
  <c r="HA56" i="122"/>
  <c r="EW55" i="122"/>
  <c r="ED56" i="122"/>
  <c r="CR55" i="122"/>
  <c r="EH19" i="123"/>
  <c r="BK19" i="123"/>
  <c r="JU87" i="126"/>
  <c r="FT87" i="126"/>
  <c r="CE87" i="126"/>
  <c r="BJ56" i="122"/>
  <c r="DI72" i="121"/>
  <c r="KM71" i="121"/>
  <c r="JA73" i="121"/>
  <c r="AS55" i="122"/>
  <c r="GJ55" i="122"/>
  <c r="KZ55" i="122"/>
  <c r="BJ55" i="122"/>
  <c r="LE19" i="123"/>
  <c r="GI19" i="123"/>
  <c r="EY87" i="126"/>
  <c r="AX87" i="126"/>
  <c r="IL55" i="122"/>
  <c r="CC55" i="122"/>
  <c r="JV55" i="122"/>
  <c r="BH55" i="122"/>
  <c r="IN87" i="126"/>
  <c r="AU87" i="126"/>
  <c r="BK69" i="121"/>
  <c r="CK72" i="121"/>
  <c r="FK71" i="121"/>
  <c r="DP73" i="121"/>
  <c r="EZ55" i="122"/>
  <c r="CF55" i="122"/>
  <c r="JP55" i="122"/>
  <c r="IK87" i="126"/>
  <c r="EJ87" i="126"/>
  <c r="GX56" i="122"/>
  <c r="EH87" i="126"/>
  <c r="AS73" i="121"/>
  <c r="EG87" i="126"/>
  <c r="JC56" i="122"/>
  <c r="GI56" i="122"/>
  <c r="LF73" i="121"/>
  <c r="IL73" i="121"/>
  <c r="FR73" i="121"/>
  <c r="DJ73" i="121"/>
  <c r="LC73" i="121"/>
  <c r="FO73" i="121"/>
  <c r="CX73" i="121"/>
  <c r="HV87" i="126"/>
  <c r="LH56" i="122"/>
  <c r="FT56" i="122"/>
  <c r="IF73" i="121"/>
  <c r="LE56" i="122"/>
  <c r="IK56" i="122"/>
  <c r="CT56" i="122"/>
  <c r="GO72" i="121"/>
  <c r="GY88" i="126"/>
  <c r="IH56" i="122"/>
  <c r="FL88" i="126"/>
  <c r="JS87" i="126"/>
  <c r="HQ87" i="126"/>
  <c r="FO87" i="126"/>
  <c r="DM87" i="126"/>
  <c r="BK87" i="126"/>
  <c r="KP56" i="122"/>
  <c r="HV56" i="122"/>
  <c r="FB56" i="122"/>
  <c r="CE56" i="122"/>
  <c r="FN72" i="121"/>
  <c r="CN71" i="121"/>
  <c r="KH73" i="121"/>
  <c r="HN73" i="121"/>
  <c r="ET73" i="121"/>
  <c r="CC73" i="121"/>
  <c r="AS87" i="126"/>
  <c r="IL87" i="126"/>
  <c r="KK87" i="126"/>
  <c r="HQ88" i="126"/>
  <c r="IN56" i="122"/>
  <c r="CW56" i="122"/>
  <c r="HN88" i="126"/>
  <c r="KN73" i="121"/>
  <c r="EZ73" i="121"/>
  <c r="CR73" i="121"/>
  <c r="LB56" i="122"/>
  <c r="CH56" i="122"/>
  <c r="BE72" i="121"/>
  <c r="KK73" i="121"/>
  <c r="EW73" i="121"/>
  <c r="CF73" i="121"/>
  <c r="KM56" i="122"/>
  <c r="HS56" i="122"/>
  <c r="EY56" i="122"/>
  <c r="CB56" i="122"/>
  <c r="JX72" i="121"/>
  <c r="FL72" i="121"/>
  <c r="IW55" i="122"/>
  <c r="ET88" i="126"/>
  <c r="LF87" i="126"/>
  <c r="JD87" i="126"/>
  <c r="HB87" i="126"/>
  <c r="EZ87" i="126"/>
  <c r="CX87" i="126"/>
  <c r="AV87" i="126"/>
  <c r="KJ56" i="122"/>
  <c r="HP56" i="122"/>
  <c r="EV56" i="122"/>
  <c r="BP56" i="122"/>
  <c r="JR72" i="121"/>
  <c r="FK72" i="121"/>
  <c r="CC71" i="121"/>
  <c r="JS73" i="121"/>
  <c r="GY73" i="121"/>
  <c r="EG73" i="121"/>
  <c r="BN73" i="121"/>
  <c r="JR56" i="122"/>
  <c r="DR56" i="122"/>
  <c r="AX56" i="122"/>
  <c r="KN87" i="126"/>
  <c r="GJ87" i="126"/>
  <c r="CF87" i="126"/>
  <c r="JF56" i="122"/>
  <c r="GL56" i="122"/>
  <c r="DO56" i="122"/>
  <c r="AU56" i="122"/>
  <c r="IX73" i="121"/>
  <c r="GD73" i="121"/>
  <c r="DM73" i="121"/>
  <c r="DL56" i="122"/>
  <c r="IF88" i="126"/>
  <c r="II87" i="126"/>
  <c r="GG87" i="126"/>
  <c r="EE87" i="126"/>
  <c r="CC87" i="126"/>
  <c r="IZ56" i="122"/>
  <c r="GF56" i="122"/>
  <c r="CZ56" i="122"/>
  <c r="II73" i="121"/>
  <c r="KZ73" i="121"/>
  <c r="FL73" i="121"/>
  <c r="CU73" i="121"/>
  <c r="JV87" i="126"/>
  <c r="HT87" i="126"/>
  <c r="FR87" i="126"/>
  <c r="DP87" i="126"/>
  <c r="BN87" i="126"/>
  <c r="FQ56" i="122"/>
  <c r="BH72" i="121"/>
  <c r="HT73" i="121"/>
  <c r="FN56" i="122"/>
  <c r="GM72" i="121"/>
  <c r="HQ73" i="121"/>
  <c r="FT19" i="123"/>
  <c r="CZ19" i="123"/>
  <c r="EW88" i="126"/>
  <c r="JV73" i="121"/>
  <c r="HB73" i="121"/>
  <c r="EH73" i="121"/>
  <c r="BZ73" i="121"/>
  <c r="CW19" i="123"/>
  <c r="LC88" i="126"/>
  <c r="EE88" i="126"/>
  <c r="JX56" i="122"/>
  <c r="HD56" i="122"/>
  <c r="EJ56" i="122"/>
  <c r="BM56" i="122"/>
  <c r="JP72" i="121"/>
  <c r="FF72" i="121"/>
  <c r="JP73" i="121"/>
  <c r="GV73" i="121"/>
  <c r="EE73" i="121"/>
  <c r="BK73" i="121"/>
  <c r="LE73" i="121"/>
  <c r="KM73" i="121"/>
  <c r="JU73" i="121"/>
  <c r="JC73" i="121"/>
  <c r="IK73" i="121"/>
  <c r="HS73" i="121"/>
  <c r="HA73" i="121"/>
  <c r="GI73" i="121"/>
  <c r="FQ73" i="121"/>
  <c r="EY73" i="121"/>
  <c r="DO73" i="121"/>
  <c r="CW73" i="121"/>
  <c r="CE73" i="121"/>
  <c r="BM73" i="121"/>
  <c r="AU73" i="121"/>
  <c r="JM73" i="121"/>
  <c r="IC73" i="121"/>
  <c r="GS73" i="121"/>
  <c r="FI73" i="121"/>
  <c r="DY73" i="121"/>
  <c r="CO73" i="121"/>
  <c r="BE73" i="121"/>
  <c r="KV73" i="121"/>
  <c r="KD73" i="121"/>
  <c r="JL73" i="121"/>
  <c r="IT73" i="121"/>
  <c r="IB73" i="121"/>
  <c r="HJ73" i="121"/>
  <c r="GR73" i="121"/>
  <c r="FZ73" i="121"/>
  <c r="FH73" i="121"/>
  <c r="EP73" i="121"/>
  <c r="DX73" i="121"/>
  <c r="DF73" i="121"/>
  <c r="CN73" i="121"/>
  <c r="BV73" i="121"/>
  <c r="BD73" i="121"/>
  <c r="KT73" i="121"/>
  <c r="KB73" i="121"/>
  <c r="JJ73" i="121"/>
  <c r="IR73" i="121"/>
  <c r="HZ73" i="121"/>
  <c r="HH73" i="121"/>
  <c r="GP73" i="121"/>
  <c r="FX73" i="121"/>
  <c r="FF73" i="121"/>
  <c r="EN73" i="121"/>
  <c r="DV73" i="121"/>
  <c r="DD73" i="121"/>
  <c r="CL73" i="121"/>
  <c r="BT73" i="121"/>
  <c r="BB73" i="121"/>
  <c r="LB73" i="121"/>
  <c r="KJ73" i="121"/>
  <c r="JR73" i="121"/>
  <c r="IZ73" i="121"/>
  <c r="IH73" i="121"/>
  <c r="HP73" i="121"/>
  <c r="GX73" i="121"/>
  <c r="GF73" i="121"/>
  <c r="FN73" i="121"/>
  <c r="EV73" i="121"/>
  <c r="ED73" i="121"/>
  <c r="DL73" i="121"/>
  <c r="CT73" i="121"/>
  <c r="CB73" i="121"/>
  <c r="BJ73" i="121"/>
  <c r="KY73" i="121"/>
  <c r="KG73" i="121"/>
  <c r="JO73" i="121"/>
  <c r="IW73" i="121"/>
  <c r="IE73" i="121"/>
  <c r="HM73" i="121"/>
  <c r="GU73" i="121"/>
  <c r="GC73" i="121"/>
  <c r="FK73" i="121"/>
  <c r="ES73" i="121"/>
  <c r="EA73" i="121"/>
  <c r="DI73" i="121"/>
  <c r="CQ73" i="121"/>
  <c r="BY73" i="121"/>
  <c r="BG73" i="121"/>
  <c r="V73" i="121"/>
  <c r="KW73" i="121"/>
  <c r="HK73" i="121"/>
  <c r="LK73" i="121"/>
  <c r="KA73" i="121"/>
  <c r="IQ73" i="121"/>
  <c r="HG73" i="121"/>
  <c r="FW73" i="121"/>
  <c r="FE73" i="121"/>
  <c r="DU73" i="121"/>
  <c r="CK73" i="121"/>
  <c r="BS73" i="121"/>
  <c r="LI73" i="121"/>
  <c r="KQ73" i="121"/>
  <c r="JY73" i="121"/>
  <c r="JG73" i="121"/>
  <c r="IO73" i="121"/>
  <c r="HW73" i="121"/>
  <c r="HE73" i="121"/>
  <c r="GM73" i="121"/>
  <c r="FU73" i="121"/>
  <c r="FC73" i="121"/>
  <c r="EK73" i="121"/>
  <c r="DS73" i="121"/>
  <c r="DA73" i="121"/>
  <c r="CI73" i="121"/>
  <c r="BQ73" i="121"/>
  <c r="AY73" i="121"/>
  <c r="KE73" i="121"/>
  <c r="IU73" i="121"/>
  <c r="GA73" i="121"/>
  <c r="EQ73" i="121"/>
  <c r="DG73" i="121"/>
  <c r="BW73" i="121"/>
  <c r="KS73" i="121"/>
  <c r="JI73" i="121"/>
  <c r="HY73" i="121"/>
  <c r="GO73" i="121"/>
  <c r="EM73" i="121"/>
  <c r="DC73" i="121"/>
  <c r="BA73" i="121"/>
  <c r="LH73" i="121"/>
  <c r="KP73" i="121"/>
  <c r="JX73" i="121"/>
  <c r="JF73" i="121"/>
  <c r="IN73" i="121"/>
  <c r="HD73" i="121"/>
  <c r="GL73" i="121"/>
  <c r="FT73" i="121"/>
  <c r="FB73" i="121"/>
  <c r="EJ73" i="121"/>
  <c r="DR73" i="121"/>
  <c r="CZ73" i="121"/>
  <c r="CH73" i="121"/>
  <c r="BP73" i="121"/>
  <c r="CE71" i="121"/>
  <c r="EP72" i="121"/>
  <c r="BG72" i="121"/>
  <c r="IK71" i="121"/>
  <c r="BH71" i="121"/>
  <c r="II71" i="121"/>
  <c r="EE69" i="121"/>
  <c r="KT72" i="121"/>
  <c r="HN72" i="121"/>
  <c r="EJ72" i="121"/>
  <c r="BB72" i="121"/>
  <c r="IF71" i="121"/>
  <c r="GV67" i="121"/>
  <c r="JX70" i="121"/>
  <c r="KV72" i="121"/>
  <c r="HP72" i="121"/>
  <c r="EM72" i="121"/>
  <c r="HB67" i="121"/>
  <c r="KS72" i="121"/>
  <c r="HM72" i="121"/>
  <c r="EB72" i="121"/>
  <c r="HN71" i="121"/>
  <c r="ET67" i="121"/>
  <c r="FT70" i="121"/>
  <c r="CQ70" i="121"/>
  <c r="GY67" i="121"/>
  <c r="KQ72" i="121"/>
  <c r="HK72" i="121"/>
  <c r="DL72" i="121"/>
  <c r="FN71" i="121"/>
  <c r="KK88" i="126"/>
  <c r="GG88" i="126"/>
  <c r="BK88" i="126"/>
  <c r="KZ88" i="126"/>
  <c r="GV88" i="126"/>
  <c r="CC88" i="126"/>
  <c r="KH88" i="126"/>
  <c r="GD88" i="126"/>
  <c r="AS88" i="126"/>
  <c r="JS88" i="126"/>
  <c r="FO88" i="126"/>
  <c r="LK72" i="121"/>
  <c r="KG72" i="121"/>
  <c r="JI72" i="121"/>
  <c r="IE72" i="121"/>
  <c r="GX72" i="121"/>
  <c r="FZ72" i="121"/>
  <c r="FB72" i="121"/>
  <c r="DX72" i="121"/>
  <c r="CZ72" i="121"/>
  <c r="BW72" i="121"/>
  <c r="AX72" i="121"/>
  <c r="V72" i="121"/>
  <c r="KJ72" i="121"/>
  <c r="JL72" i="121"/>
  <c r="IN72" i="121"/>
  <c r="HG72" i="121"/>
  <c r="GC72" i="121"/>
  <c r="FE72" i="121"/>
  <c r="EA72" i="121"/>
  <c r="DC72" i="121"/>
  <c r="BZ72" i="121"/>
  <c r="BA72" i="121"/>
  <c r="LI72" i="121"/>
  <c r="JF72" i="121"/>
  <c r="IB72" i="121"/>
  <c r="GV72" i="121"/>
  <c r="EV72" i="121"/>
  <c r="DV72" i="121"/>
  <c r="CT72" i="121"/>
  <c r="BV72" i="121"/>
  <c r="KP72" i="121"/>
  <c r="HJ72" i="121"/>
  <c r="GF72" i="121"/>
  <c r="CB72" i="121"/>
  <c r="JO72" i="121"/>
  <c r="IQ72" i="121"/>
  <c r="GL72" i="121"/>
  <c r="BD72" i="121"/>
  <c r="LH72" i="121"/>
  <c r="KD72" i="121"/>
  <c r="IZ72" i="121"/>
  <c r="HZ72" i="121"/>
  <c r="GU72" i="121"/>
  <c r="FW72" i="121"/>
  <c r="ET72" i="121"/>
  <c r="DU72" i="121"/>
  <c r="CR72" i="121"/>
  <c r="BS72" i="121"/>
  <c r="LB72" i="121"/>
  <c r="KA72" i="121"/>
  <c r="IX72" i="121"/>
  <c r="HY72" i="121"/>
  <c r="GS72" i="121"/>
  <c r="FU72" i="121"/>
  <c r="ES72" i="121"/>
  <c r="DS72" i="121"/>
  <c r="CQ72" i="121"/>
  <c r="BP72" i="121"/>
  <c r="FH72" i="121"/>
  <c r="ED72" i="121"/>
  <c r="DF72" i="121"/>
  <c r="CH72" i="121"/>
  <c r="KH72" i="121"/>
  <c r="JJ72" i="121"/>
  <c r="IH72" i="121"/>
  <c r="HD72" i="121"/>
  <c r="GA72" i="121"/>
  <c r="FC72" i="121"/>
  <c r="DY72" i="121"/>
  <c r="DA72" i="121"/>
  <c r="BY72" i="121"/>
  <c r="AY72" i="121"/>
  <c r="KE72" i="121"/>
  <c r="FX72" i="121"/>
  <c r="KY72" i="121"/>
  <c r="JY72" i="121"/>
  <c r="IW72" i="121"/>
  <c r="HW72" i="121"/>
  <c r="GR72" i="121"/>
  <c r="FT72" i="121"/>
  <c r="EQ72" i="121"/>
  <c r="DR72" i="121"/>
  <c r="CN72" i="121"/>
  <c r="BJ72" i="121"/>
  <c r="EP71" i="121"/>
  <c r="JO71" i="121"/>
  <c r="HB71" i="121"/>
  <c r="EE71" i="121"/>
  <c r="AV71" i="121"/>
  <c r="BE71" i="121"/>
  <c r="JM71" i="121"/>
  <c r="GR71" i="121"/>
  <c r="DL71" i="121"/>
  <c r="JR71" i="121"/>
  <c r="HM71" i="121"/>
  <c r="EH71" i="121"/>
  <c r="BG71" i="121"/>
  <c r="EG71" i="121"/>
  <c r="JD71" i="121"/>
  <c r="GJ71" i="121"/>
  <c r="DJ71" i="121"/>
  <c r="IT71" i="121"/>
  <c r="GI71" i="121"/>
  <c r="DI71" i="121"/>
  <c r="HP71" i="121"/>
  <c r="JP71" i="121"/>
  <c r="HK71" i="121"/>
  <c r="LF71" i="121"/>
  <c r="IL71" i="121"/>
  <c r="GG71" i="121"/>
  <c r="KJ71" i="121"/>
  <c r="IH71" i="121"/>
  <c r="GF71" i="121"/>
  <c r="ED71" i="121"/>
  <c r="AU71" i="121"/>
  <c r="HV71" i="121"/>
  <c r="AY71" i="121"/>
  <c r="BQ71" i="121"/>
  <c r="CI71" i="121"/>
  <c r="DA71" i="121"/>
  <c r="DS71" i="121"/>
  <c r="EK71" i="121"/>
  <c r="FC71" i="121"/>
  <c r="FU71" i="121"/>
  <c r="GM71" i="121"/>
  <c r="HE71" i="121"/>
  <c r="HW71" i="121"/>
  <c r="IO71" i="121"/>
  <c r="JG71" i="121"/>
  <c r="JY71" i="121"/>
  <c r="KQ71" i="121"/>
  <c r="LI71" i="121"/>
  <c r="LK71" i="121"/>
  <c r="BB71" i="121"/>
  <c r="BT71" i="121"/>
  <c r="CL71" i="121"/>
  <c r="DD71" i="121"/>
  <c r="DV71" i="121"/>
  <c r="EN71" i="121"/>
  <c r="FF71" i="121"/>
  <c r="FX71" i="121"/>
  <c r="GP71" i="121"/>
  <c r="HH71" i="121"/>
  <c r="HZ71" i="121"/>
  <c r="IR71" i="121"/>
  <c r="JJ71" i="121"/>
  <c r="KB71" i="121"/>
  <c r="KT71" i="121"/>
  <c r="LC71" i="121"/>
  <c r="KE71" i="121"/>
  <c r="JA71" i="121"/>
  <c r="IC71" i="121"/>
  <c r="GY71" i="121"/>
  <c r="GA71" i="121"/>
  <c r="EW71" i="121"/>
  <c r="DY71" i="121"/>
  <c r="CU71" i="121"/>
  <c r="BW71" i="121"/>
  <c r="KZ72" i="121"/>
  <c r="JG72" i="121"/>
  <c r="IF72" i="121"/>
  <c r="HH72" i="121"/>
  <c r="EN72" i="121"/>
  <c r="BT72" i="121"/>
  <c r="KZ71" i="121"/>
  <c r="JV71" i="121"/>
  <c r="IX71" i="121"/>
  <c r="HT71" i="121"/>
  <c r="GV71" i="121"/>
  <c r="FR71" i="121"/>
  <c r="ET71" i="121"/>
  <c r="DP71" i="121"/>
  <c r="CR71" i="121"/>
  <c r="BM71" i="121"/>
  <c r="KB72" i="121"/>
  <c r="FI72" i="121"/>
  <c r="KY71" i="121"/>
  <c r="JU71" i="121"/>
  <c r="IW71" i="121"/>
  <c r="HS71" i="121"/>
  <c r="GU71" i="121"/>
  <c r="FQ71" i="121"/>
  <c r="ES71" i="121"/>
  <c r="DO71" i="121"/>
  <c r="BK71" i="121"/>
  <c r="AX71" i="121"/>
  <c r="BP71" i="121"/>
  <c r="CH71" i="121"/>
  <c r="CZ71" i="121"/>
  <c r="DR71" i="121"/>
  <c r="EJ71" i="121"/>
  <c r="FB71" i="121"/>
  <c r="FT71" i="121"/>
  <c r="GL71" i="121"/>
  <c r="HD71" i="121"/>
  <c r="IN71" i="121"/>
  <c r="JF71" i="121"/>
  <c r="JX71" i="121"/>
  <c r="KP71" i="121"/>
  <c r="LH71" i="121"/>
  <c r="BA71" i="121"/>
  <c r="BS71" i="121"/>
  <c r="CK71" i="121"/>
  <c r="DC71" i="121"/>
  <c r="DU71" i="121"/>
  <c r="EM71" i="121"/>
  <c r="FE71" i="121"/>
  <c r="FW71" i="121"/>
  <c r="GO71" i="121"/>
  <c r="HG71" i="121"/>
  <c r="HY71" i="121"/>
  <c r="IQ71" i="121"/>
  <c r="JI71" i="121"/>
  <c r="KA71" i="121"/>
  <c r="KS71" i="121"/>
  <c r="BD71" i="121"/>
  <c r="BV71" i="121"/>
  <c r="JL71" i="121"/>
  <c r="HJ71" i="121"/>
  <c r="FH71" i="121"/>
  <c r="DF71" i="121"/>
  <c r="CB71" i="121"/>
  <c r="GD71" i="121"/>
  <c r="EZ71" i="121"/>
  <c r="EB71" i="121"/>
  <c r="CX71" i="121"/>
  <c r="BZ71" i="121"/>
  <c r="AS71" i="121"/>
  <c r="LE71" i="121"/>
  <c r="KG71" i="121"/>
  <c r="JC71" i="121"/>
  <c r="IE71" i="121"/>
  <c r="HA71" i="121"/>
  <c r="GC71" i="121"/>
  <c r="EY71" i="121"/>
  <c r="EA71" i="121"/>
  <c r="CW71" i="121"/>
  <c r="BY71" i="121"/>
  <c r="V71" i="121"/>
  <c r="LB71" i="121"/>
  <c r="KD71" i="121"/>
  <c r="IZ71" i="121"/>
  <c r="IB71" i="121"/>
  <c r="GX71" i="121"/>
  <c r="FZ71" i="121"/>
  <c r="EV71" i="121"/>
  <c r="DX71" i="121"/>
  <c r="CT71" i="121"/>
  <c r="BN71" i="121"/>
  <c r="AS72" i="121"/>
  <c r="BK72" i="121"/>
  <c r="CC72" i="121"/>
  <c r="CU72" i="121"/>
  <c r="DM72" i="121"/>
  <c r="EE72" i="121"/>
  <c r="EW72" i="121"/>
  <c r="FO72" i="121"/>
  <c r="GG72" i="121"/>
  <c r="GY72" i="121"/>
  <c r="HQ72" i="121"/>
  <c r="II72" i="121"/>
  <c r="JA72" i="121"/>
  <c r="JS72" i="121"/>
  <c r="KK72" i="121"/>
  <c r="LC72" i="121"/>
  <c r="EG72" i="121"/>
  <c r="AV72" i="121"/>
  <c r="BN72" i="121"/>
  <c r="CF72" i="121"/>
  <c r="CX72" i="121"/>
  <c r="DP72" i="121"/>
  <c r="EH72" i="121"/>
  <c r="EZ72" i="121"/>
  <c r="FR72" i="121"/>
  <c r="GJ72" i="121"/>
  <c r="HB72" i="121"/>
  <c r="HT72" i="121"/>
  <c r="IL72" i="121"/>
  <c r="JD72" i="121"/>
  <c r="JV72" i="121"/>
  <c r="KN72" i="121"/>
  <c r="LF72" i="121"/>
  <c r="HV72" i="121"/>
  <c r="KW72" i="121"/>
  <c r="IC72" i="121"/>
  <c r="HE72" i="121"/>
  <c r="GD72" i="121"/>
  <c r="EK72" i="121"/>
  <c r="DJ72" i="121"/>
  <c r="BQ72" i="121"/>
  <c r="KW71" i="121"/>
  <c r="JS71" i="121"/>
  <c r="IU71" i="121"/>
  <c r="HQ71" i="121"/>
  <c r="GS71" i="121"/>
  <c r="FO71" i="121"/>
  <c r="EQ71" i="121"/>
  <c r="DM71" i="121"/>
  <c r="CO71" i="121"/>
  <c r="BJ71" i="121"/>
  <c r="LE72" i="121"/>
  <c r="KM72" i="121"/>
  <c r="JU72" i="121"/>
  <c r="JC72" i="121"/>
  <c r="IK72" i="121"/>
  <c r="HS72" i="121"/>
  <c r="HA72" i="121"/>
  <c r="GI72" i="121"/>
  <c r="FQ72" i="121"/>
  <c r="EY72" i="121"/>
  <c r="DO72" i="121"/>
  <c r="CW72" i="121"/>
  <c r="CE72" i="121"/>
  <c r="BM72" i="121"/>
  <c r="IZ70" i="121"/>
  <c r="EV70" i="121"/>
  <c r="BS70" i="121"/>
  <c r="AV69" i="121"/>
  <c r="IK70" i="121"/>
  <c r="ES67" i="121"/>
  <c r="HP70" i="121"/>
  <c r="EP70" i="121"/>
  <c r="HM70" i="121"/>
  <c r="EM70" i="121"/>
  <c r="EH67" i="121"/>
  <c r="JU70" i="121"/>
  <c r="FQ70" i="121"/>
  <c r="BY70" i="121"/>
  <c r="JC70" i="121"/>
  <c r="FN70" i="121"/>
  <c r="BV70" i="121"/>
  <c r="HJ70" i="121"/>
  <c r="EJ70" i="121"/>
  <c r="EA68" i="121"/>
  <c r="KJ70" i="121"/>
  <c r="HG70" i="121"/>
  <c r="DC70" i="121"/>
  <c r="JS69" i="121"/>
  <c r="EQ67" i="121"/>
  <c r="KG70" i="121"/>
  <c r="HD70" i="121"/>
  <c r="CZ70" i="121"/>
  <c r="JD69" i="121"/>
  <c r="ES70" i="121"/>
  <c r="KD70" i="121"/>
  <c r="HA70" i="121"/>
  <c r="CW70" i="121"/>
  <c r="GY69" i="121"/>
  <c r="KA70" i="121"/>
  <c r="GX70" i="121"/>
  <c r="CT70" i="121"/>
  <c r="GJ69" i="121"/>
  <c r="LC69" i="121"/>
  <c r="II69" i="121"/>
  <c r="FO69" i="121"/>
  <c r="CU69" i="121"/>
  <c r="KM69" i="121"/>
  <c r="HS69" i="121"/>
  <c r="EY69" i="121"/>
  <c r="CE69" i="121"/>
  <c r="FW68" i="121"/>
  <c r="KH67" i="121"/>
  <c r="LH70" i="121"/>
  <c r="IT70" i="121"/>
  <c r="GC70" i="121"/>
  <c r="EA70" i="121"/>
  <c r="BM70" i="121"/>
  <c r="KK69" i="121"/>
  <c r="HQ69" i="121"/>
  <c r="EW69" i="121"/>
  <c r="CC69" i="121"/>
  <c r="DX68" i="121"/>
  <c r="KY68" i="121"/>
  <c r="DU68" i="121"/>
  <c r="BP68" i="121"/>
  <c r="JA69" i="121"/>
  <c r="LF69" i="121"/>
  <c r="IL69" i="121"/>
  <c r="FR69" i="121"/>
  <c r="KG68" i="121"/>
  <c r="LE69" i="121"/>
  <c r="IK69" i="121"/>
  <c r="FQ69" i="121"/>
  <c r="CW69" i="121"/>
  <c r="IB68" i="121"/>
  <c r="EG67" i="121"/>
  <c r="KN69" i="121"/>
  <c r="HT69" i="121"/>
  <c r="EZ69" i="121"/>
  <c r="CF69" i="121"/>
  <c r="FZ68" i="121"/>
  <c r="KK67" i="121"/>
  <c r="BZ67" i="121"/>
  <c r="IW70" i="121"/>
  <c r="GF70" i="121"/>
  <c r="ED70" i="121"/>
  <c r="BP70" i="121"/>
  <c r="LE70" i="121"/>
  <c r="IQ70" i="121"/>
  <c r="FZ70" i="121"/>
  <c r="DI70" i="121"/>
  <c r="BJ70" i="121"/>
  <c r="JV69" i="121"/>
  <c r="HB69" i="121"/>
  <c r="EH69" i="121"/>
  <c r="BN69" i="121"/>
  <c r="JC69" i="121"/>
  <c r="GI69" i="121"/>
  <c r="DO69" i="121"/>
  <c r="AU69" i="121"/>
  <c r="KV68" i="121"/>
  <c r="GG69" i="121"/>
  <c r="DM69" i="121"/>
  <c r="AS69" i="121"/>
  <c r="KS68" i="121"/>
  <c r="CX69" i="121"/>
  <c r="GC68" i="121"/>
  <c r="FT68" i="121"/>
  <c r="JP67" i="121"/>
  <c r="ED68" i="121"/>
  <c r="JD67" i="121"/>
  <c r="KM70" i="121"/>
  <c r="IN70" i="121"/>
  <c r="FW70" i="121"/>
  <c r="DF70" i="121"/>
  <c r="BG70" i="121"/>
  <c r="JU69" i="121"/>
  <c r="HA69" i="121"/>
  <c r="EG69" i="121"/>
  <c r="BM69" i="121"/>
  <c r="LB70" i="121"/>
  <c r="JR70" i="121"/>
  <c r="IH70" i="121"/>
  <c r="GU70" i="121"/>
  <c r="FK70" i="121"/>
  <c r="DX70" i="121"/>
  <c r="CN70" i="121"/>
  <c r="BD70" i="121"/>
  <c r="KY70" i="121"/>
  <c r="JO70" i="121"/>
  <c r="IE70" i="121"/>
  <c r="GR70" i="121"/>
  <c r="FH70" i="121"/>
  <c r="DU70" i="121"/>
  <c r="CK70" i="121"/>
  <c r="BA70" i="121"/>
  <c r="KV70" i="121"/>
  <c r="JL70" i="121"/>
  <c r="IB70" i="121"/>
  <c r="GO70" i="121"/>
  <c r="FE70" i="121"/>
  <c r="DR70" i="121"/>
  <c r="CH70" i="121"/>
  <c r="AX70" i="121"/>
  <c r="KS70" i="121"/>
  <c r="JI70" i="121"/>
  <c r="HY70" i="121"/>
  <c r="GL70" i="121"/>
  <c r="FB70" i="121"/>
  <c r="DO70" i="121"/>
  <c r="CE70" i="121"/>
  <c r="AU70" i="121"/>
  <c r="V70" i="121"/>
  <c r="KP70" i="121"/>
  <c r="JF70" i="121"/>
  <c r="HS70" i="121"/>
  <c r="GI70" i="121"/>
  <c r="EY70" i="121"/>
  <c r="DL70" i="121"/>
  <c r="LC56" i="122"/>
  <c r="KK56" i="122"/>
  <c r="JS56" i="122"/>
  <c r="JA56" i="122"/>
  <c r="II56" i="122"/>
  <c r="HQ56" i="122"/>
  <c r="GY56" i="122"/>
  <c r="GG56" i="122"/>
  <c r="FO56" i="122"/>
  <c r="EW56" i="122"/>
  <c r="EE56" i="122"/>
  <c r="DM56" i="122"/>
  <c r="CU56" i="122"/>
  <c r="CC56" i="122"/>
  <c r="BK56" i="122"/>
  <c r="AS56" i="122"/>
  <c r="KW56" i="122"/>
  <c r="KE56" i="122"/>
  <c r="JM56" i="122"/>
  <c r="IU56" i="122"/>
  <c r="IC56" i="122"/>
  <c r="HK56" i="122"/>
  <c r="GS56" i="122"/>
  <c r="GA56" i="122"/>
  <c r="FI56" i="122"/>
  <c r="EQ56" i="122"/>
  <c r="DY56" i="122"/>
  <c r="DG56" i="122"/>
  <c r="CO56" i="122"/>
  <c r="BW56" i="122"/>
  <c r="BE56" i="122"/>
  <c r="KV56" i="122"/>
  <c r="KD56" i="122"/>
  <c r="JL56" i="122"/>
  <c r="IT56" i="122"/>
  <c r="IB56" i="122"/>
  <c r="HJ56" i="122"/>
  <c r="GR56" i="122"/>
  <c r="FZ56" i="122"/>
  <c r="FH56" i="122"/>
  <c r="EP56" i="122"/>
  <c r="DX56" i="122"/>
  <c r="DF56" i="122"/>
  <c r="CN56" i="122"/>
  <c r="BV56" i="122"/>
  <c r="BD56" i="122"/>
  <c r="KY56" i="122"/>
  <c r="JO56" i="122"/>
  <c r="IW56" i="122"/>
  <c r="IE56" i="122"/>
  <c r="HM56" i="122"/>
  <c r="GU56" i="122"/>
  <c r="GC56" i="122"/>
  <c r="FK56" i="122"/>
  <c r="EA56" i="122"/>
  <c r="DI56" i="122"/>
  <c r="CQ56" i="122"/>
  <c r="BY56" i="122"/>
  <c r="BG56" i="122"/>
  <c r="LF56" i="122"/>
  <c r="KN56" i="122"/>
  <c r="JV56" i="122"/>
  <c r="JD56" i="122"/>
  <c r="IL56" i="122"/>
  <c r="HT56" i="122"/>
  <c r="HB56" i="122"/>
  <c r="GJ56" i="122"/>
  <c r="FR56" i="122"/>
  <c r="EZ56" i="122"/>
  <c r="EH56" i="122"/>
  <c r="DP56" i="122"/>
  <c r="CX56" i="122"/>
  <c r="CF56" i="122"/>
  <c r="BN56" i="122"/>
  <c r="AV56" i="122"/>
  <c r="JP56" i="122"/>
  <c r="HN56" i="122"/>
  <c r="GD56" i="122"/>
  <c r="EB56" i="122"/>
  <c r="CR56" i="122"/>
  <c r="KG56" i="122"/>
  <c r="ES56" i="122"/>
  <c r="EG56" i="122"/>
  <c r="KZ56" i="122"/>
  <c r="KH56" i="122"/>
  <c r="IX56" i="122"/>
  <c r="IF56" i="122"/>
  <c r="GV56" i="122"/>
  <c r="FL56" i="122"/>
  <c r="ET56" i="122"/>
  <c r="DJ56" i="122"/>
  <c r="BZ56" i="122"/>
  <c r="BH56" i="122"/>
  <c r="KT56" i="122"/>
  <c r="KB56" i="122"/>
  <c r="JJ56" i="122"/>
  <c r="IR56" i="122"/>
  <c r="HZ56" i="122"/>
  <c r="HH56" i="122"/>
  <c r="GP56" i="122"/>
  <c r="FX56" i="122"/>
  <c r="FF56" i="122"/>
  <c r="EN56" i="122"/>
  <c r="DV56" i="122"/>
  <c r="DD56" i="122"/>
  <c r="CL56" i="122"/>
  <c r="BT56" i="122"/>
  <c r="BB56" i="122"/>
  <c r="LK56" i="122"/>
  <c r="KS56" i="122"/>
  <c r="KA56" i="122"/>
  <c r="JI56" i="122"/>
  <c r="IQ56" i="122"/>
  <c r="HY56" i="122"/>
  <c r="HG56" i="122"/>
  <c r="GO56" i="122"/>
  <c r="FW56" i="122"/>
  <c r="FE56" i="122"/>
  <c r="EM56" i="122"/>
  <c r="DU56" i="122"/>
  <c r="DC56" i="122"/>
  <c r="CK56" i="122"/>
  <c r="BS56" i="122"/>
  <c r="LI56" i="122"/>
  <c r="KQ56" i="122"/>
  <c r="JY56" i="122"/>
  <c r="JG56" i="122"/>
  <c r="IO56" i="122"/>
  <c r="HW56" i="122"/>
  <c r="HE56" i="122"/>
  <c r="GM56" i="122"/>
  <c r="FU56" i="122"/>
  <c r="FC56" i="122"/>
  <c r="EK56" i="122"/>
  <c r="DS56" i="122"/>
  <c r="DA56" i="122"/>
  <c r="CI56" i="122"/>
  <c r="BQ56" i="122"/>
  <c r="GI55" i="122"/>
  <c r="GG55" i="122"/>
  <c r="GD55" i="122"/>
  <c r="KZ70" i="121"/>
  <c r="KZ69" i="121"/>
  <c r="KH69" i="121"/>
  <c r="JP69" i="121"/>
  <c r="IX69" i="121"/>
  <c r="IF69" i="121"/>
  <c r="HN69" i="121"/>
  <c r="GV69" i="121"/>
  <c r="GD69" i="121"/>
  <c r="FL69" i="121"/>
  <c r="ET69" i="121"/>
  <c r="EB69" i="121"/>
  <c r="DJ69" i="121"/>
  <c r="CR69" i="121"/>
  <c r="BZ69" i="121"/>
  <c r="BH69" i="121"/>
  <c r="KT70" i="121"/>
  <c r="KB70" i="121"/>
  <c r="JJ70" i="121"/>
  <c r="IR70" i="121"/>
  <c r="HZ70" i="121"/>
  <c r="HH70" i="121"/>
  <c r="GP70" i="121"/>
  <c r="FX70" i="121"/>
  <c r="FF70" i="121"/>
  <c r="EN70" i="121"/>
  <c r="DV70" i="121"/>
  <c r="DD70" i="121"/>
  <c r="CL70" i="121"/>
  <c r="BT70" i="121"/>
  <c r="BB70" i="121"/>
  <c r="V69" i="121"/>
  <c r="LI70" i="121"/>
  <c r="KQ70" i="121"/>
  <c r="JY70" i="121"/>
  <c r="JG70" i="121"/>
  <c r="IO70" i="121"/>
  <c r="HW70" i="121"/>
  <c r="HE70" i="121"/>
  <c r="GM70" i="121"/>
  <c r="FU70" i="121"/>
  <c r="FC70" i="121"/>
  <c r="EK70" i="121"/>
  <c r="DS70" i="121"/>
  <c r="DA70" i="121"/>
  <c r="CI70" i="121"/>
  <c r="BQ70" i="121"/>
  <c r="AY70" i="121"/>
  <c r="KV69" i="121"/>
  <c r="KD69" i="121"/>
  <c r="JL69" i="121"/>
  <c r="IT69" i="121"/>
  <c r="IB69" i="121"/>
  <c r="HJ69" i="121"/>
  <c r="GR69" i="121"/>
  <c r="FZ69" i="121"/>
  <c r="FH69" i="121"/>
  <c r="EP69" i="121"/>
  <c r="DX69" i="121"/>
  <c r="DF69" i="121"/>
  <c r="CN69" i="121"/>
  <c r="BV69" i="121"/>
  <c r="BD69" i="121"/>
  <c r="KH70" i="121"/>
  <c r="JP70" i="121"/>
  <c r="IX70" i="121"/>
  <c r="IF70" i="121"/>
  <c r="HN70" i="121"/>
  <c r="GV70" i="121"/>
  <c r="GD70" i="121"/>
  <c r="FL70" i="121"/>
  <c r="ET70" i="121"/>
  <c r="EB70" i="121"/>
  <c r="DJ70" i="121"/>
  <c r="CR70" i="121"/>
  <c r="BZ70" i="121"/>
  <c r="BH70" i="121"/>
  <c r="KW70" i="121"/>
  <c r="KE70" i="121"/>
  <c r="JM70" i="121"/>
  <c r="IU70" i="121"/>
  <c r="IC70" i="121"/>
  <c r="HK70" i="121"/>
  <c r="GS70" i="121"/>
  <c r="GA70" i="121"/>
  <c r="FI70" i="121"/>
  <c r="EQ70" i="121"/>
  <c r="DY70" i="121"/>
  <c r="DG70" i="121"/>
  <c r="CO70" i="121"/>
  <c r="BW70" i="121"/>
  <c r="BE70" i="121"/>
  <c r="KY69" i="121"/>
  <c r="KG69" i="121"/>
  <c r="JO69" i="121"/>
  <c r="IW69" i="121"/>
  <c r="IE69" i="121"/>
  <c r="HM69" i="121"/>
  <c r="GU69" i="121"/>
  <c r="GC69" i="121"/>
  <c r="FK69" i="121"/>
  <c r="ES69" i="121"/>
  <c r="EA69" i="121"/>
  <c r="DI69" i="121"/>
  <c r="CQ69" i="121"/>
  <c r="BY69" i="121"/>
  <c r="BG69" i="121"/>
  <c r="KW69" i="121"/>
  <c r="KE69" i="121"/>
  <c r="JM69" i="121"/>
  <c r="IU69" i="121"/>
  <c r="IC69" i="121"/>
  <c r="HK69" i="121"/>
  <c r="GS69" i="121"/>
  <c r="GA69" i="121"/>
  <c r="FI69" i="121"/>
  <c r="EQ69" i="121"/>
  <c r="DY69" i="121"/>
  <c r="DG69" i="121"/>
  <c r="CO69" i="121"/>
  <c r="BW69" i="121"/>
  <c r="BE69" i="121"/>
  <c r="KT69" i="121"/>
  <c r="IR69" i="121"/>
  <c r="HH69" i="121"/>
  <c r="FX69" i="121"/>
  <c r="FF69" i="121"/>
  <c r="DD69" i="121"/>
  <c r="BB69" i="121"/>
  <c r="LF70" i="121"/>
  <c r="JV70" i="121"/>
  <c r="IL70" i="121"/>
  <c r="HB70" i="121"/>
  <c r="FR70" i="121"/>
  <c r="EH70" i="121"/>
  <c r="CF70" i="121"/>
  <c r="BN70" i="121"/>
  <c r="LK69" i="121"/>
  <c r="KA69" i="121"/>
  <c r="IQ69" i="121"/>
  <c r="HY69" i="121"/>
  <c r="GO69" i="121"/>
  <c r="FE69" i="121"/>
  <c r="DU69" i="121"/>
  <c r="BS69" i="121"/>
  <c r="EG70" i="121"/>
  <c r="LI69" i="121"/>
  <c r="KQ69" i="121"/>
  <c r="JY69" i="121"/>
  <c r="JG69" i="121"/>
  <c r="IO69" i="121"/>
  <c r="HW69" i="121"/>
  <c r="HE69" i="121"/>
  <c r="GM69" i="121"/>
  <c r="FU69" i="121"/>
  <c r="FC69" i="121"/>
  <c r="EK69" i="121"/>
  <c r="DS69" i="121"/>
  <c r="DA69" i="121"/>
  <c r="CI69" i="121"/>
  <c r="BQ69" i="121"/>
  <c r="AY69" i="121"/>
  <c r="LB69" i="121"/>
  <c r="KJ69" i="121"/>
  <c r="JR69" i="121"/>
  <c r="IZ69" i="121"/>
  <c r="IH69" i="121"/>
  <c r="HP69" i="121"/>
  <c r="GX69" i="121"/>
  <c r="GF69" i="121"/>
  <c r="FN69" i="121"/>
  <c r="EV69" i="121"/>
  <c r="ED69" i="121"/>
  <c r="DL69" i="121"/>
  <c r="CT69" i="121"/>
  <c r="CB69" i="121"/>
  <c r="BJ69" i="121"/>
  <c r="LK70" i="121"/>
  <c r="HV70" i="121"/>
  <c r="KB69" i="121"/>
  <c r="JJ69" i="121"/>
  <c r="HZ69" i="121"/>
  <c r="GP69" i="121"/>
  <c r="EN69" i="121"/>
  <c r="DV69" i="121"/>
  <c r="CL69" i="121"/>
  <c r="BT69" i="121"/>
  <c r="KN70" i="121"/>
  <c r="JD70" i="121"/>
  <c r="HT70" i="121"/>
  <c r="GJ70" i="121"/>
  <c r="EZ70" i="121"/>
  <c r="DP70" i="121"/>
  <c r="CX70" i="121"/>
  <c r="AV70" i="121"/>
  <c r="KS69" i="121"/>
  <c r="JI69" i="121"/>
  <c r="HG69" i="121"/>
  <c r="FW69" i="121"/>
  <c r="EM69" i="121"/>
  <c r="DC69" i="121"/>
  <c r="CK69" i="121"/>
  <c r="BA69" i="121"/>
  <c r="LC70" i="121"/>
  <c r="KK70" i="121"/>
  <c r="JS70" i="121"/>
  <c r="JA70" i="121"/>
  <c r="II70" i="121"/>
  <c r="HQ70" i="121"/>
  <c r="GY70" i="121"/>
  <c r="GG70" i="121"/>
  <c r="FO70" i="121"/>
  <c r="EW70" i="121"/>
  <c r="EE70" i="121"/>
  <c r="DM70" i="121"/>
  <c r="CU70" i="121"/>
  <c r="CC70" i="121"/>
  <c r="BK70" i="121"/>
  <c r="LH69" i="121"/>
  <c r="KP69" i="121"/>
  <c r="JX69" i="121"/>
  <c r="JF69" i="121"/>
  <c r="IN69" i="121"/>
  <c r="HD69" i="121"/>
  <c r="GL69" i="121"/>
  <c r="FT69" i="121"/>
  <c r="FB69" i="121"/>
  <c r="EJ69" i="121"/>
  <c r="DR69" i="121"/>
  <c r="CZ69" i="121"/>
  <c r="CH69" i="121"/>
  <c r="BP69" i="121"/>
  <c r="JO67" i="121"/>
  <c r="CE67" i="121"/>
  <c r="JM67" i="121"/>
  <c r="CC67" i="121"/>
  <c r="IT68" i="121"/>
  <c r="BY68" i="121"/>
  <c r="IH68" i="121"/>
  <c r="BV68" i="121"/>
  <c r="IE68" i="121"/>
  <c r="BS68" i="121"/>
  <c r="HT67" i="121"/>
  <c r="BH67" i="121"/>
  <c r="KD68" i="121"/>
  <c r="HY68" i="121"/>
  <c r="FN68" i="121"/>
  <c r="DR68" i="121"/>
  <c r="BJ68" i="121"/>
  <c r="JX68" i="121"/>
  <c r="HG68" i="121"/>
  <c r="FE68" i="121"/>
  <c r="DC68" i="121"/>
  <c r="BA68" i="121"/>
  <c r="JR68" i="121"/>
  <c r="HD68" i="121"/>
  <c r="FB68" i="121"/>
  <c r="CZ68" i="121"/>
  <c r="AX68" i="121"/>
  <c r="V68" i="121"/>
  <c r="KA68" i="121"/>
  <c r="HP68" i="121"/>
  <c r="FH68" i="121"/>
  <c r="DF68" i="121"/>
  <c r="BD68" i="121"/>
  <c r="JI68" i="121"/>
  <c r="GX68" i="121"/>
  <c r="EV68" i="121"/>
  <c r="CT68" i="121"/>
  <c r="HA67" i="121"/>
  <c r="JF68" i="121"/>
  <c r="GU68" i="121"/>
  <c r="ES68" i="121"/>
  <c r="CQ68" i="121"/>
  <c r="LH68" i="121"/>
  <c r="IZ68" i="121"/>
  <c r="GR68" i="121"/>
  <c r="EP68" i="121"/>
  <c r="CH68" i="121"/>
  <c r="BG67" i="121"/>
  <c r="LB68" i="121"/>
  <c r="IW68" i="121"/>
  <c r="GF68" i="121"/>
  <c r="EJ68" i="121"/>
  <c r="CB68" i="121"/>
  <c r="GX67" i="121"/>
  <c r="BE67" i="121"/>
  <c r="KJ88" i="126"/>
  <c r="HP88" i="126"/>
  <c r="AU88" i="126"/>
  <c r="BM88" i="126"/>
  <c r="CE88" i="126"/>
  <c r="CW88" i="126"/>
  <c r="DO88" i="126"/>
  <c r="EY88" i="126"/>
  <c r="FQ88" i="126"/>
  <c r="GI88" i="126"/>
  <c r="HA88" i="126"/>
  <c r="HS88" i="126"/>
  <c r="IK88" i="126"/>
  <c r="JC88" i="126"/>
  <c r="JU88" i="126"/>
  <c r="KM88" i="126"/>
  <c r="LE88" i="126"/>
  <c r="AX88" i="126"/>
  <c r="BP88" i="126"/>
  <c r="CH88" i="126"/>
  <c r="CZ88" i="126"/>
  <c r="DR88" i="126"/>
  <c r="EJ88" i="126"/>
  <c r="FB88" i="126"/>
  <c r="FT88" i="126"/>
  <c r="GL88" i="126"/>
  <c r="HD88" i="126"/>
  <c r="IN88" i="126"/>
  <c r="JF88" i="126"/>
  <c r="JX88" i="126"/>
  <c r="KP88" i="126"/>
  <c r="LH88" i="126"/>
  <c r="BA88" i="126"/>
  <c r="CK88" i="126"/>
  <c r="DC88" i="126"/>
  <c r="DU88" i="126"/>
  <c r="EM88" i="126"/>
  <c r="FE88" i="126"/>
  <c r="FW88" i="126"/>
  <c r="GO88" i="126"/>
  <c r="HG88" i="126"/>
  <c r="HY88" i="126"/>
  <c r="IQ88" i="126"/>
  <c r="JI88" i="126"/>
  <c r="KA88" i="126"/>
  <c r="KS88" i="126"/>
  <c r="BG88" i="126"/>
  <c r="BY88" i="126"/>
  <c r="CQ88" i="126"/>
  <c r="DI88" i="126"/>
  <c r="EA88" i="126"/>
  <c r="ES88" i="126"/>
  <c r="FK88" i="126"/>
  <c r="GC88" i="126"/>
  <c r="GU88" i="126"/>
  <c r="HM88" i="126"/>
  <c r="IE88" i="126"/>
  <c r="IW88" i="126"/>
  <c r="JO88" i="126"/>
  <c r="KG88" i="126"/>
  <c r="KY88" i="126"/>
  <c r="BS88" i="126"/>
  <c r="BD88" i="126"/>
  <c r="BV88" i="126"/>
  <c r="CN88" i="126"/>
  <c r="DF88" i="126"/>
  <c r="DX88" i="126"/>
  <c r="EP88" i="126"/>
  <c r="FH88" i="126"/>
  <c r="FZ88" i="126"/>
  <c r="GR88" i="126"/>
  <c r="HJ88" i="126"/>
  <c r="IB88" i="126"/>
  <c r="IT88" i="126"/>
  <c r="JL88" i="126"/>
  <c r="KD88" i="126"/>
  <c r="KV88" i="126"/>
  <c r="BJ88" i="126"/>
  <c r="CB88" i="126"/>
  <c r="CT88" i="126"/>
  <c r="DL88" i="126"/>
  <c r="ED88" i="126"/>
  <c r="EV88" i="126"/>
  <c r="FN88" i="126"/>
  <c r="GF88" i="126"/>
  <c r="GX88" i="126"/>
  <c r="IZ88" i="126"/>
  <c r="LB88" i="126"/>
  <c r="IH88" i="126"/>
  <c r="KW88" i="126"/>
  <c r="KE88" i="126"/>
  <c r="JM88" i="126"/>
  <c r="IU88" i="126"/>
  <c r="IC88" i="126"/>
  <c r="HK88" i="126"/>
  <c r="GS88" i="126"/>
  <c r="GA88" i="126"/>
  <c r="FI88" i="126"/>
  <c r="EQ88" i="126"/>
  <c r="DY88" i="126"/>
  <c r="DG88" i="126"/>
  <c r="CO88" i="126"/>
  <c r="BW88" i="126"/>
  <c r="BE88" i="126"/>
  <c r="KW87" i="126"/>
  <c r="KE87" i="126"/>
  <c r="JM87" i="126"/>
  <c r="IU87" i="126"/>
  <c r="IC87" i="126"/>
  <c r="HK87" i="126"/>
  <c r="GS87" i="126"/>
  <c r="GA87" i="126"/>
  <c r="FI87" i="126"/>
  <c r="EQ87" i="126"/>
  <c r="DY87" i="126"/>
  <c r="DG87" i="126"/>
  <c r="CO87" i="126"/>
  <c r="BW87" i="126"/>
  <c r="BE87" i="126"/>
  <c r="KT88" i="126"/>
  <c r="KB88" i="126"/>
  <c r="JJ88" i="126"/>
  <c r="IR88" i="126"/>
  <c r="HZ88" i="126"/>
  <c r="HH88" i="126"/>
  <c r="GP88" i="126"/>
  <c r="FX88" i="126"/>
  <c r="FF88" i="126"/>
  <c r="EN88" i="126"/>
  <c r="DV88" i="126"/>
  <c r="DD88" i="126"/>
  <c r="CL88" i="126"/>
  <c r="BT88" i="126"/>
  <c r="BB88" i="126"/>
  <c r="KG87" i="126"/>
  <c r="IW87" i="126"/>
  <c r="HM87" i="126"/>
  <c r="GU87" i="126"/>
  <c r="GC87" i="126"/>
  <c r="ES87" i="126"/>
  <c r="EA87" i="126"/>
  <c r="DI87" i="126"/>
  <c r="CQ87" i="126"/>
  <c r="BY87" i="126"/>
  <c r="BG87" i="126"/>
  <c r="LI88" i="126"/>
  <c r="KQ88" i="126"/>
  <c r="JY88" i="126"/>
  <c r="JG88" i="126"/>
  <c r="IO88" i="126"/>
  <c r="HW88" i="126"/>
  <c r="HE88" i="126"/>
  <c r="GM88" i="126"/>
  <c r="FU88" i="126"/>
  <c r="FC88" i="126"/>
  <c r="EK88" i="126"/>
  <c r="DS88" i="126"/>
  <c r="DA88" i="126"/>
  <c r="CI88" i="126"/>
  <c r="BQ88" i="126"/>
  <c r="AY88" i="126"/>
  <c r="KV87" i="126"/>
  <c r="KD87" i="126"/>
  <c r="JL87" i="126"/>
  <c r="IT87" i="126"/>
  <c r="IB87" i="126"/>
  <c r="HJ87" i="126"/>
  <c r="GR87" i="126"/>
  <c r="FZ87" i="126"/>
  <c r="FH87" i="126"/>
  <c r="EP87" i="126"/>
  <c r="DX87" i="126"/>
  <c r="DF87" i="126"/>
  <c r="CN87" i="126"/>
  <c r="BV87" i="126"/>
  <c r="BD87" i="126"/>
  <c r="KZ87" i="126"/>
  <c r="KH87" i="126"/>
  <c r="JP87" i="126"/>
  <c r="IX87" i="126"/>
  <c r="IF87" i="126"/>
  <c r="HN87" i="126"/>
  <c r="GV87" i="126"/>
  <c r="GD87" i="126"/>
  <c r="FL87" i="126"/>
  <c r="ET87" i="126"/>
  <c r="EB87" i="126"/>
  <c r="DJ87" i="126"/>
  <c r="CR87" i="126"/>
  <c r="BZ87" i="126"/>
  <c r="BH87" i="126"/>
  <c r="LB87" i="126"/>
  <c r="KJ87" i="126"/>
  <c r="JR87" i="126"/>
  <c r="IZ87" i="126"/>
  <c r="IH87" i="126"/>
  <c r="HP87" i="126"/>
  <c r="GX87" i="126"/>
  <c r="GF87" i="126"/>
  <c r="FN87" i="126"/>
  <c r="EV87" i="126"/>
  <c r="ED87" i="126"/>
  <c r="DL87" i="126"/>
  <c r="CT87" i="126"/>
  <c r="CB87" i="126"/>
  <c r="BJ87" i="126"/>
  <c r="CR88" i="126"/>
  <c r="BZ88" i="126"/>
  <c r="BH88" i="126"/>
  <c r="KY87" i="126"/>
  <c r="JO87" i="126"/>
  <c r="IE87" i="126"/>
  <c r="FK87" i="126"/>
  <c r="LK88" i="126"/>
  <c r="HV88" i="126"/>
  <c r="KT87" i="126"/>
  <c r="KB87" i="126"/>
  <c r="JJ87" i="126"/>
  <c r="IR87" i="126"/>
  <c r="HZ87" i="126"/>
  <c r="HH87" i="126"/>
  <c r="GP87" i="126"/>
  <c r="FX87" i="126"/>
  <c r="FF87" i="126"/>
  <c r="EN87" i="126"/>
  <c r="DV87" i="126"/>
  <c r="DD87" i="126"/>
  <c r="CL87" i="126"/>
  <c r="BT87" i="126"/>
  <c r="BB87" i="126"/>
  <c r="LF88" i="126"/>
  <c r="KN88" i="126"/>
  <c r="JV88" i="126"/>
  <c r="JD88" i="126"/>
  <c r="IL88" i="126"/>
  <c r="HT88" i="126"/>
  <c r="HB88" i="126"/>
  <c r="GJ88" i="126"/>
  <c r="FR88" i="126"/>
  <c r="EZ88" i="126"/>
  <c r="EH88" i="126"/>
  <c r="DP88" i="126"/>
  <c r="CX88" i="126"/>
  <c r="CF88" i="126"/>
  <c r="BN88" i="126"/>
  <c r="AV88" i="126"/>
  <c r="LK87" i="126"/>
  <c r="KS87" i="126"/>
  <c r="KA87" i="126"/>
  <c r="JI87" i="126"/>
  <c r="IQ87" i="126"/>
  <c r="HY87" i="126"/>
  <c r="HG87" i="126"/>
  <c r="GO87" i="126"/>
  <c r="FW87" i="126"/>
  <c r="FE87" i="126"/>
  <c r="EM87" i="126"/>
  <c r="DU87" i="126"/>
  <c r="DC87" i="126"/>
  <c r="CK87" i="126"/>
  <c r="BS87" i="126"/>
  <c r="LI87" i="126"/>
  <c r="KQ87" i="126"/>
  <c r="JY87" i="126"/>
  <c r="JG87" i="126"/>
  <c r="IO87" i="126"/>
  <c r="HW87" i="126"/>
  <c r="HE87" i="126"/>
  <c r="GM87" i="126"/>
  <c r="FU87" i="126"/>
  <c r="FC87" i="126"/>
  <c r="EK87" i="126"/>
  <c r="DS87" i="126"/>
  <c r="DA87" i="126"/>
  <c r="CI87" i="126"/>
  <c r="BQ87" i="126"/>
  <c r="KE68" i="121"/>
  <c r="JG68" i="121"/>
  <c r="HE68" i="121"/>
  <c r="EB68" i="121"/>
  <c r="DD68" i="121"/>
  <c r="BZ68" i="121"/>
  <c r="KB68" i="121"/>
  <c r="JY68" i="121"/>
  <c r="CR68" i="121"/>
  <c r="KZ68" i="121"/>
  <c r="IC68" i="121"/>
  <c r="FC68" i="121"/>
  <c r="KW68" i="121"/>
  <c r="IX68" i="121"/>
  <c r="HZ68" i="121"/>
  <c r="GV68" i="121"/>
  <c r="FX68" i="121"/>
  <c r="DV68" i="121"/>
  <c r="BT68" i="121"/>
  <c r="IF68" i="121"/>
  <c r="GD68" i="121"/>
  <c r="FF68" i="121"/>
  <c r="BB68" i="121"/>
  <c r="GP68" i="121"/>
  <c r="CO68" i="121"/>
  <c r="KQ68" i="121"/>
  <c r="JP68" i="121"/>
  <c r="IQ68" i="121"/>
  <c r="HM68" i="121"/>
  <c r="GO68" i="121"/>
  <c r="FL68" i="121"/>
  <c r="EN68" i="121"/>
  <c r="DL68" i="121"/>
  <c r="CN68" i="121"/>
  <c r="BH68" i="121"/>
  <c r="KP68" i="121"/>
  <c r="JO68" i="121"/>
  <c r="IO68" i="121"/>
  <c r="HK68" i="121"/>
  <c r="GM68" i="121"/>
  <c r="FK68" i="121"/>
  <c r="EM68" i="121"/>
  <c r="DJ68" i="121"/>
  <c r="CL68" i="121"/>
  <c r="BG68" i="121"/>
  <c r="KJ68" i="121"/>
  <c r="JL68" i="121"/>
  <c r="IN68" i="121"/>
  <c r="HJ68" i="121"/>
  <c r="GL68" i="121"/>
  <c r="FI68" i="121"/>
  <c r="EK68" i="121"/>
  <c r="DI68" i="121"/>
  <c r="CK68" i="121"/>
  <c r="BE68" i="121"/>
  <c r="GA68" i="121"/>
  <c r="KT68" i="121"/>
  <c r="IU68" i="121"/>
  <c r="HW68" i="121"/>
  <c r="EQ68" i="121"/>
  <c r="DS68" i="121"/>
  <c r="LI68" i="121"/>
  <c r="KH68" i="121"/>
  <c r="JJ68" i="121"/>
  <c r="HH68" i="121"/>
  <c r="DO67" i="121"/>
  <c r="JA67" i="121"/>
  <c r="GC67" i="121"/>
  <c r="DM67" i="121"/>
  <c r="AV67" i="121"/>
  <c r="II67" i="121"/>
  <c r="GA67" i="121"/>
  <c r="DL67" i="121"/>
  <c r="AS67" i="121"/>
  <c r="IH67" i="121"/>
  <c r="FR67" i="121"/>
  <c r="DJ67" i="121"/>
  <c r="KW67" i="121"/>
  <c r="IF67" i="121"/>
  <c r="FQ67" i="121"/>
  <c r="DG67" i="121"/>
  <c r="KN67" i="121"/>
  <c r="IE67" i="121"/>
  <c r="FO67" i="121"/>
  <c r="CO67" i="121"/>
  <c r="KM67" i="121"/>
  <c r="IC67" i="121"/>
  <c r="AX67" i="121"/>
  <c r="BP67" i="121"/>
  <c r="CH67" i="121"/>
  <c r="CZ67" i="121"/>
  <c r="DR67" i="121"/>
  <c r="EJ67" i="121"/>
  <c r="FB67" i="121"/>
  <c r="FT67" i="121"/>
  <c r="GL67" i="121"/>
  <c r="HD67" i="121"/>
  <c r="IN67" i="121"/>
  <c r="JF67" i="121"/>
  <c r="JX67" i="121"/>
  <c r="KP67" i="121"/>
  <c r="LH67" i="121"/>
  <c r="BA67" i="121"/>
  <c r="BS67" i="121"/>
  <c r="CK67" i="121"/>
  <c r="DC67" i="121"/>
  <c r="DU67" i="121"/>
  <c r="EM67" i="121"/>
  <c r="FE67" i="121"/>
  <c r="FW67" i="121"/>
  <c r="GO67" i="121"/>
  <c r="HG67" i="121"/>
  <c r="HY67" i="121"/>
  <c r="IQ67" i="121"/>
  <c r="JI67" i="121"/>
  <c r="KA67" i="121"/>
  <c r="KS67" i="121"/>
  <c r="BD67" i="121"/>
  <c r="BV67" i="121"/>
  <c r="CN67" i="121"/>
  <c r="DF67" i="121"/>
  <c r="DX67" i="121"/>
  <c r="EP67" i="121"/>
  <c r="FH67" i="121"/>
  <c r="FZ67" i="121"/>
  <c r="GR67" i="121"/>
  <c r="HJ67" i="121"/>
  <c r="IB67" i="121"/>
  <c r="IT67" i="121"/>
  <c r="JL67" i="121"/>
  <c r="KD67" i="121"/>
  <c r="KV67" i="121"/>
  <c r="KJ67" i="121"/>
  <c r="JC67" i="121"/>
  <c r="DI67" i="121"/>
  <c r="CB67" i="121"/>
  <c r="AU67" i="121"/>
  <c r="GU67" i="121"/>
  <c r="FN67" i="121"/>
  <c r="HV67" i="121"/>
  <c r="LK67" i="121"/>
  <c r="AY67" i="121"/>
  <c r="BQ67" i="121"/>
  <c r="CI67" i="121"/>
  <c r="DA67" i="121"/>
  <c r="DS67" i="121"/>
  <c r="EK67" i="121"/>
  <c r="FC67" i="121"/>
  <c r="FU67" i="121"/>
  <c r="GM67" i="121"/>
  <c r="HE67" i="121"/>
  <c r="HW67" i="121"/>
  <c r="IO67" i="121"/>
  <c r="JG67" i="121"/>
  <c r="JY67" i="121"/>
  <c r="KQ67" i="121"/>
  <c r="LI67" i="121"/>
  <c r="BB67" i="121"/>
  <c r="BT67" i="121"/>
  <c r="CL67" i="121"/>
  <c r="DD67" i="121"/>
  <c r="DV67" i="121"/>
  <c r="EN67" i="121"/>
  <c r="FF67" i="121"/>
  <c r="FX67" i="121"/>
  <c r="GP67" i="121"/>
  <c r="HH67" i="121"/>
  <c r="HZ67" i="121"/>
  <c r="IR67" i="121"/>
  <c r="JJ67" i="121"/>
  <c r="KB67" i="121"/>
  <c r="KT67" i="121"/>
  <c r="LB67" i="121"/>
  <c r="JU67" i="121"/>
  <c r="IU67" i="121"/>
  <c r="HN67" i="121"/>
  <c r="GG67" i="121"/>
  <c r="EZ67" i="121"/>
  <c r="EA67" i="121"/>
  <c r="CT67" i="121"/>
  <c r="BM67" i="121"/>
  <c r="AS68" i="121"/>
  <c r="BK68" i="121"/>
  <c r="CC68" i="121"/>
  <c r="CU68" i="121"/>
  <c r="DM68" i="121"/>
  <c r="EE68" i="121"/>
  <c r="EW68" i="121"/>
  <c r="FO68" i="121"/>
  <c r="GG68" i="121"/>
  <c r="GY68" i="121"/>
  <c r="HQ68" i="121"/>
  <c r="II68" i="121"/>
  <c r="JA68" i="121"/>
  <c r="JS68" i="121"/>
  <c r="KK68" i="121"/>
  <c r="LC68" i="121"/>
  <c r="AV68" i="121"/>
  <c r="BN68" i="121"/>
  <c r="CF68" i="121"/>
  <c r="CX68" i="121"/>
  <c r="DP68" i="121"/>
  <c r="EH68" i="121"/>
  <c r="EZ68" i="121"/>
  <c r="FR68" i="121"/>
  <c r="GJ68" i="121"/>
  <c r="HB68" i="121"/>
  <c r="HT68" i="121"/>
  <c r="IL68" i="121"/>
  <c r="JD68" i="121"/>
  <c r="JV68" i="121"/>
  <c r="KN68" i="121"/>
  <c r="LF68" i="121"/>
  <c r="AY68" i="121"/>
  <c r="BQ68" i="121"/>
  <c r="CI68" i="121"/>
  <c r="DA68" i="121"/>
  <c r="EG68" i="121"/>
  <c r="HV68" i="121"/>
  <c r="KZ67" i="121"/>
  <c r="JS67" i="121"/>
  <c r="IL67" i="121"/>
  <c r="HM67" i="121"/>
  <c r="GF67" i="121"/>
  <c r="EY67" i="121"/>
  <c r="DY67" i="121"/>
  <c r="CR67" i="121"/>
  <c r="BK67" i="121"/>
  <c r="LF67" i="121"/>
  <c r="KG67" i="121"/>
  <c r="IZ67" i="121"/>
  <c r="HS67" i="121"/>
  <c r="GS67" i="121"/>
  <c r="FL67" i="121"/>
  <c r="EE67" i="121"/>
  <c r="CX67" i="121"/>
  <c r="BY67" i="121"/>
  <c r="V67" i="121"/>
  <c r="LE67" i="121"/>
  <c r="KE67" i="121"/>
  <c r="IX67" i="121"/>
  <c r="HQ67" i="121"/>
  <c r="GJ67" i="121"/>
  <c r="FK67" i="121"/>
  <c r="ED67" i="121"/>
  <c r="CW67" i="121"/>
  <c r="BW67" i="121"/>
  <c r="LC67" i="121"/>
  <c r="JV67" i="121"/>
  <c r="IW67" i="121"/>
  <c r="HP67" i="121"/>
  <c r="GI67" i="121"/>
  <c r="FI67" i="121"/>
  <c r="EB67" i="121"/>
  <c r="CU67" i="121"/>
  <c r="BN67" i="121"/>
  <c r="IR68" i="121"/>
  <c r="GS68" i="121"/>
  <c r="DY68" i="121"/>
  <c r="LK68" i="121"/>
  <c r="JM68" i="121"/>
  <c r="HN68" i="121"/>
  <c r="FU68" i="121"/>
  <c r="ET68" i="121"/>
  <c r="BW68" i="121"/>
  <c r="KY67" i="121"/>
  <c r="JR67" i="121"/>
  <c r="IK67" i="121"/>
  <c r="HK67" i="121"/>
  <c r="GD67" i="121"/>
  <c r="EW67" i="121"/>
  <c r="DP67" i="121"/>
  <c r="CQ67" i="121"/>
  <c r="BJ67" i="121"/>
  <c r="LE68" i="121"/>
  <c r="KM68" i="121"/>
  <c r="JU68" i="121"/>
  <c r="JC68" i="121"/>
  <c r="IK68" i="121"/>
  <c r="HS68" i="121"/>
  <c r="HA68" i="121"/>
  <c r="GI68" i="121"/>
  <c r="FQ68" i="121"/>
  <c r="EY68" i="121"/>
  <c r="DO68" i="121"/>
  <c r="CW68" i="121"/>
  <c r="CE68" i="121"/>
  <c r="BM68" i="121"/>
  <c r="KP19" i="123"/>
  <c r="CH19" i="123"/>
  <c r="AU19" i="123"/>
  <c r="HD19" i="123"/>
  <c r="FQ19" i="123"/>
  <c r="KM19" i="123"/>
  <c r="IX19" i="123"/>
  <c r="HB19" i="123"/>
  <c r="FO19" i="123"/>
  <c r="DR19" i="123"/>
  <c r="CE19" i="123"/>
  <c r="IN19" i="123"/>
  <c r="HA19" i="123"/>
  <c r="DP19" i="123"/>
  <c r="CC19" i="123"/>
  <c r="JC19" i="123"/>
  <c r="FB19" i="123"/>
  <c r="DO19" i="123"/>
  <c r="JX19" i="123"/>
  <c r="IK19" i="123"/>
  <c r="GV19" i="123"/>
  <c r="EZ19" i="123"/>
  <c r="DM19" i="123"/>
  <c r="BP19" i="123"/>
  <c r="LB19" i="123"/>
  <c r="KJ19" i="123"/>
  <c r="JR19" i="123"/>
  <c r="IZ19" i="123"/>
  <c r="IH19" i="123"/>
  <c r="HP19" i="123"/>
  <c r="GX19" i="123"/>
  <c r="GF19" i="123"/>
  <c r="FN19" i="123"/>
  <c r="EV19" i="123"/>
  <c r="ED19" i="123"/>
  <c r="DL19" i="123"/>
  <c r="CT19" i="123"/>
  <c r="CB19" i="123"/>
  <c r="BJ19" i="123"/>
  <c r="KY19" i="123"/>
  <c r="KG19" i="123"/>
  <c r="JO19" i="123"/>
  <c r="IW19" i="123"/>
  <c r="IE19" i="123"/>
  <c r="HM19" i="123"/>
  <c r="GU19" i="123"/>
  <c r="GC19" i="123"/>
  <c r="FK19" i="123"/>
  <c r="ES19" i="123"/>
  <c r="EA19" i="123"/>
  <c r="DI19" i="123"/>
  <c r="CQ19" i="123"/>
  <c r="BY19" i="123"/>
  <c r="BG19" i="123"/>
  <c r="KW19" i="123"/>
  <c r="KE19" i="123"/>
  <c r="JM19" i="123"/>
  <c r="IU19" i="123"/>
  <c r="IC19" i="123"/>
  <c r="HK19" i="123"/>
  <c r="GS19" i="123"/>
  <c r="GA19" i="123"/>
  <c r="FI19" i="123"/>
  <c r="EQ19" i="123"/>
  <c r="DY19" i="123"/>
  <c r="DG19" i="123"/>
  <c r="CO19" i="123"/>
  <c r="BW19" i="123"/>
  <c r="BE19" i="123"/>
  <c r="KV19" i="123"/>
  <c r="KD19" i="123"/>
  <c r="JL19" i="123"/>
  <c r="IT19" i="123"/>
  <c r="IB19" i="123"/>
  <c r="HJ19" i="123"/>
  <c r="GR19" i="123"/>
  <c r="FZ19" i="123"/>
  <c r="FH19" i="123"/>
  <c r="EP19" i="123"/>
  <c r="DX19" i="123"/>
  <c r="DF19" i="123"/>
  <c r="CN19" i="123"/>
  <c r="BV19" i="123"/>
  <c r="BD19" i="123"/>
  <c r="KT19" i="123"/>
  <c r="KB19" i="123"/>
  <c r="JJ19" i="123"/>
  <c r="IR19" i="123"/>
  <c r="HZ19" i="123"/>
  <c r="HH19" i="123"/>
  <c r="GP19" i="123"/>
  <c r="FX19" i="123"/>
  <c r="FF19" i="123"/>
  <c r="EN19" i="123"/>
  <c r="DV19" i="123"/>
  <c r="DD19" i="123"/>
  <c r="CL19" i="123"/>
  <c r="BT19" i="123"/>
  <c r="BB19" i="123"/>
  <c r="LK19" i="123"/>
  <c r="KS19" i="123"/>
  <c r="KA19" i="123"/>
  <c r="JI19" i="123"/>
  <c r="IQ19" i="123"/>
  <c r="HY19" i="123"/>
  <c r="HG19" i="123"/>
  <c r="GO19" i="123"/>
  <c r="FW19" i="123"/>
  <c r="FE19" i="123"/>
  <c r="EM19" i="123"/>
  <c r="DU19" i="123"/>
  <c r="DC19" i="123"/>
  <c r="CK19" i="123"/>
  <c r="BS19" i="123"/>
  <c r="LI19" i="123"/>
  <c r="KQ19" i="123"/>
  <c r="JY19" i="123"/>
  <c r="JG19" i="123"/>
  <c r="IO19" i="123"/>
  <c r="HW19" i="123"/>
  <c r="HE19" i="123"/>
  <c r="GM19" i="123"/>
  <c r="FU19" i="123"/>
  <c r="FC19" i="123"/>
  <c r="EK19" i="123"/>
  <c r="DS19" i="123"/>
  <c r="DA19" i="123"/>
  <c r="CI19" i="123"/>
  <c r="BQ19" i="123"/>
  <c r="IN55" i="122"/>
  <c r="ED55" i="122"/>
  <c r="II55" i="122"/>
  <c r="EB55" i="122"/>
  <c r="LF55" i="122"/>
  <c r="HQ55" i="122"/>
  <c r="DR55" i="122"/>
  <c r="LE55" i="122"/>
  <c r="HN55" i="122"/>
  <c r="DP55" i="122"/>
  <c r="LC55" i="122"/>
  <c r="HB55" i="122"/>
  <c r="DM55" i="122"/>
  <c r="GL55" i="122"/>
  <c r="KG55" i="122"/>
  <c r="HS55" i="122"/>
  <c r="FL55" i="122"/>
  <c r="CT55" i="122"/>
  <c r="LB55" i="122"/>
  <c r="GF55" i="122"/>
  <c r="DO55" i="122"/>
  <c r="AU55" i="122"/>
  <c r="JX55" i="122"/>
  <c r="FK55" i="122"/>
  <c r="HP55" i="122"/>
  <c r="FB55" i="122"/>
  <c r="CH55" i="122"/>
  <c r="JU55" i="122"/>
  <c r="HM55" i="122"/>
  <c r="EY55" i="122"/>
  <c r="BA55" i="122"/>
  <c r="BS55" i="122"/>
  <c r="CK55" i="122"/>
  <c r="DC55" i="122"/>
  <c r="DU55" i="122"/>
  <c r="EM55" i="122"/>
  <c r="FE55" i="122"/>
  <c r="FW55" i="122"/>
  <c r="GO55" i="122"/>
  <c r="HG55" i="122"/>
  <c r="HY55" i="122"/>
  <c r="IQ55" i="122"/>
  <c r="JI55" i="122"/>
  <c r="KA55" i="122"/>
  <c r="KS55" i="122"/>
  <c r="BD55" i="122"/>
  <c r="BV55" i="122"/>
  <c r="CN55" i="122"/>
  <c r="DF55" i="122"/>
  <c r="DX55" i="122"/>
  <c r="EP55" i="122"/>
  <c r="FH55" i="122"/>
  <c r="FZ55" i="122"/>
  <c r="GR55" i="122"/>
  <c r="HJ55" i="122"/>
  <c r="IB55" i="122"/>
  <c r="IT55" i="122"/>
  <c r="JL55" i="122"/>
  <c r="KD55" i="122"/>
  <c r="KV55" i="122"/>
  <c r="BG55" i="122"/>
  <c r="BY55" i="122"/>
  <c r="CQ55" i="122"/>
  <c r="DI55" i="122"/>
  <c r="EA55" i="122"/>
  <c r="ES55" i="122"/>
  <c r="KY55" i="122"/>
  <c r="JR55" i="122"/>
  <c r="IK55" i="122"/>
  <c r="HD55" i="122"/>
  <c r="KP55" i="122"/>
  <c r="GC55" i="122"/>
  <c r="EV55" i="122"/>
  <c r="DL55" i="122"/>
  <c r="CB55" i="122"/>
  <c r="AY55" i="122"/>
  <c r="BQ55" i="122"/>
  <c r="CI55" i="122"/>
  <c r="DA55" i="122"/>
  <c r="DS55" i="122"/>
  <c r="EK55" i="122"/>
  <c r="FC55" i="122"/>
  <c r="FU55" i="122"/>
  <c r="GM55" i="122"/>
  <c r="HE55" i="122"/>
  <c r="HW55" i="122"/>
  <c r="IO55" i="122"/>
  <c r="JG55" i="122"/>
  <c r="JY55" i="122"/>
  <c r="KQ55" i="122"/>
  <c r="LI55" i="122"/>
  <c r="LK55" i="122"/>
  <c r="BB55" i="122"/>
  <c r="BT55" i="122"/>
  <c r="CL55" i="122"/>
  <c r="DD55" i="122"/>
  <c r="DV55" i="122"/>
  <c r="EN55" i="122"/>
  <c r="FF55" i="122"/>
  <c r="FX55" i="122"/>
  <c r="GP55" i="122"/>
  <c r="HH55" i="122"/>
  <c r="HZ55" i="122"/>
  <c r="IR55" i="122"/>
  <c r="JJ55" i="122"/>
  <c r="KB55" i="122"/>
  <c r="KT55" i="122"/>
  <c r="BE55" i="122"/>
  <c r="BW55" i="122"/>
  <c r="CO55" i="122"/>
  <c r="DG55" i="122"/>
  <c r="DY55" i="122"/>
  <c r="EQ55" i="122"/>
  <c r="FI55" i="122"/>
  <c r="GA55" i="122"/>
  <c r="GS55" i="122"/>
  <c r="HK55" i="122"/>
  <c r="IC55" i="122"/>
  <c r="IU55" i="122"/>
  <c r="JM55" i="122"/>
  <c r="KE55" i="122"/>
  <c r="KW55" i="122"/>
  <c r="KN55" i="122"/>
  <c r="JO55" i="122"/>
  <c r="IH55" i="122"/>
  <c r="HA55" i="122"/>
  <c r="FT55" i="122"/>
  <c r="ET55" i="122"/>
  <c r="DJ55" i="122"/>
  <c r="BZ55" i="122"/>
  <c r="KM55" i="122"/>
  <c r="JF55" i="122"/>
  <c r="IF55" i="122"/>
  <c r="GY55" i="122"/>
  <c r="FR55" i="122"/>
  <c r="EJ55" i="122"/>
  <c r="CZ55" i="122"/>
  <c r="BP55" i="122"/>
  <c r="KK55" i="122"/>
  <c r="JD55" i="122"/>
  <c r="IE55" i="122"/>
  <c r="GX55" i="122"/>
  <c r="FQ55" i="122"/>
  <c r="EH55" i="122"/>
  <c r="CX55" i="122"/>
  <c r="BN55" i="122"/>
  <c r="KJ55" i="122"/>
  <c r="JC55" i="122"/>
  <c r="HV55" i="122"/>
  <c r="GV55" i="122"/>
  <c r="FO55" i="122"/>
  <c r="EG55" i="122"/>
  <c r="CW55" i="122"/>
  <c r="BM55" i="122"/>
  <c r="LH55" i="122"/>
  <c r="KH55" i="122"/>
  <c r="JA55" i="122"/>
  <c r="HT55" i="122"/>
  <c r="GU55" i="122"/>
  <c r="FN55" i="122"/>
  <c r="EE55" i="122"/>
  <c r="CU55" i="122"/>
  <c r="BK55" i="122"/>
  <c r="Z87" i="126" l="1"/>
  <c r="AB73" i="121"/>
  <c r="AC73" i="121"/>
  <c r="Z73" i="121"/>
  <c r="AB72" i="121"/>
  <c r="AB71" i="121"/>
  <c r="AC71" i="121"/>
  <c r="Z71" i="121"/>
  <c r="AC72" i="121"/>
  <c r="Z72" i="121"/>
  <c r="AB69" i="121"/>
  <c r="AC69" i="121"/>
  <c r="Z56" i="122"/>
  <c r="AC56" i="122"/>
  <c r="Z69" i="121"/>
  <c r="Z70" i="121"/>
  <c r="AB70" i="121"/>
  <c r="AC70" i="121"/>
  <c r="Z88" i="126"/>
  <c r="AC88" i="126"/>
  <c r="XFD88" i="126" s="1"/>
  <c r="AC87" i="126"/>
  <c r="XFD87" i="126" s="1"/>
  <c r="AC68" i="121"/>
  <c r="AB68" i="121"/>
  <c r="Z68" i="121"/>
  <c r="AB67" i="121"/>
  <c r="AC67" i="121"/>
  <c r="Z67" i="121"/>
  <c r="AC19" i="123"/>
  <c r="Z19" i="123"/>
  <c r="Z55" i="122"/>
  <c r="AC55" i="122"/>
  <c r="B85" i="126" l="1"/>
  <c r="C85" i="126"/>
  <c r="E85" i="126"/>
  <c r="F85" i="126"/>
  <c r="G85" i="126"/>
  <c r="H85" i="126"/>
  <c r="I85" i="126"/>
  <c r="J85" i="126"/>
  <c r="K85" i="126"/>
  <c r="L85" i="126"/>
  <c r="M85" i="126"/>
  <c r="N85" i="126"/>
  <c r="O85" i="126"/>
  <c r="Q85" i="126" s="1"/>
  <c r="P85" i="126"/>
  <c r="R85" i="126"/>
  <c r="S85" i="126"/>
  <c r="T85" i="126"/>
  <c r="W85" i="126"/>
  <c r="CR85" i="126" s="1"/>
  <c r="X85" i="126"/>
  <c r="Y85" i="126"/>
  <c r="AU85" i="126" s="1"/>
  <c r="AA85" i="126"/>
  <c r="AB85" i="126"/>
  <c r="AD85" i="126"/>
  <c r="AF85" i="126"/>
  <c r="AG85" i="126"/>
  <c r="AH85" i="126"/>
  <c r="AI85" i="126"/>
  <c r="AJ85" i="126"/>
  <c r="AK85" i="126"/>
  <c r="B86" i="126"/>
  <c r="C86" i="126"/>
  <c r="E86" i="126"/>
  <c r="F86" i="126"/>
  <c r="G86" i="126"/>
  <c r="H86" i="126"/>
  <c r="I86" i="126"/>
  <c r="J86" i="126"/>
  <c r="K86" i="126"/>
  <c r="L86" i="126"/>
  <c r="M86" i="126"/>
  <c r="N86" i="126"/>
  <c r="O86" i="126"/>
  <c r="Q86" i="126" s="1"/>
  <c r="P86" i="126"/>
  <c r="R86" i="126"/>
  <c r="S86" i="126"/>
  <c r="T86" i="126"/>
  <c r="W86" i="126"/>
  <c r="DY86" i="126" s="1"/>
  <c r="X86" i="126"/>
  <c r="Y86" i="126"/>
  <c r="GO86" i="126" s="1"/>
  <c r="AA86" i="126"/>
  <c r="AB86" i="126"/>
  <c r="AD86" i="126"/>
  <c r="AF86" i="126"/>
  <c r="AG86" i="126"/>
  <c r="AH86" i="126"/>
  <c r="AI86" i="126"/>
  <c r="AJ86" i="126"/>
  <c r="AK86" i="126"/>
  <c r="AF47" i="121"/>
  <c r="AF46" i="121"/>
  <c r="AF45" i="121"/>
  <c r="AF44" i="121"/>
  <c r="AF42" i="121"/>
  <c r="AF40" i="129"/>
  <c r="AF39" i="129"/>
  <c r="AF37" i="129"/>
  <c r="FG42" i="129"/>
  <c r="GY85" i="126" l="1"/>
  <c r="GS85" i="126"/>
  <c r="ES86" i="126"/>
  <c r="DU86" i="126"/>
  <c r="EG85" i="126"/>
  <c r="DL86" i="126"/>
  <c r="CN86" i="126"/>
  <c r="CK86" i="126"/>
  <c r="CF85" i="126"/>
  <c r="BG86" i="126"/>
  <c r="CH85" i="126"/>
  <c r="BD86" i="126"/>
  <c r="JO86" i="126"/>
  <c r="AS86" i="126"/>
  <c r="IQ86" i="126"/>
  <c r="HJ86" i="126"/>
  <c r="HG86" i="126"/>
  <c r="GF86" i="126"/>
  <c r="AS85" i="126"/>
  <c r="CE85" i="126"/>
  <c r="HS85" i="126"/>
  <c r="JM85" i="126"/>
  <c r="HT85" i="126"/>
  <c r="HB85" i="126"/>
  <c r="KT86" i="126"/>
  <c r="IF86" i="126"/>
  <c r="FX86" i="126"/>
  <c r="FF86" i="126"/>
  <c r="HA85" i="126"/>
  <c r="BY85" i="126"/>
  <c r="KK86" i="126"/>
  <c r="HK86" i="126"/>
  <c r="EW86" i="126"/>
  <c r="BP85" i="126"/>
  <c r="KH86" i="126"/>
  <c r="ET86" i="126"/>
  <c r="CC86" i="126"/>
  <c r="JS86" i="126"/>
  <c r="HH86" i="126"/>
  <c r="BH86" i="126"/>
  <c r="LH85" i="126"/>
  <c r="FK85" i="126"/>
  <c r="JP86" i="126"/>
  <c r="EQ86" i="126"/>
  <c r="KN85" i="126"/>
  <c r="FB85" i="126"/>
  <c r="DV86" i="126"/>
  <c r="JM86" i="126"/>
  <c r="GY86" i="126"/>
  <c r="KG85" i="126"/>
  <c r="ES85" i="126"/>
  <c r="IO86" i="126"/>
  <c r="GD86" i="126"/>
  <c r="DJ86" i="126"/>
  <c r="KW86" i="126"/>
  <c r="II86" i="126"/>
  <c r="GA86" i="126"/>
  <c r="CO86" i="126"/>
  <c r="KQ86" i="126"/>
  <c r="IC86" i="126"/>
  <c r="CL86" i="126"/>
  <c r="HE86" i="126"/>
  <c r="BE86" i="126"/>
  <c r="KM85" i="126"/>
  <c r="ET85" i="126"/>
  <c r="JJ86" i="126"/>
  <c r="GG86" i="126"/>
  <c r="DM86" i="126"/>
  <c r="BB86" i="126"/>
  <c r="JX85" i="126"/>
  <c r="EQ85" i="126"/>
  <c r="HZ86" i="126"/>
  <c r="FO86" i="126"/>
  <c r="DG86" i="126"/>
  <c r="JA86" i="126"/>
  <c r="FN86" i="126"/>
  <c r="EM86" i="126"/>
  <c r="BW86" i="126"/>
  <c r="JF85" i="126"/>
  <c r="GL85" i="126"/>
  <c r="DM85" i="126"/>
  <c r="LI86" i="126"/>
  <c r="KD86" i="126"/>
  <c r="IZ86" i="126"/>
  <c r="HQ86" i="126"/>
  <c r="GS86" i="126"/>
  <c r="FL86" i="126"/>
  <c r="EE86" i="126"/>
  <c r="DD86" i="126"/>
  <c r="BT86" i="126"/>
  <c r="KZ86" i="126"/>
  <c r="EB86" i="126"/>
  <c r="KJ86" i="126"/>
  <c r="JL86" i="126"/>
  <c r="IE86" i="126"/>
  <c r="FW86" i="126"/>
  <c r="EP86" i="126"/>
  <c r="DI86" i="126"/>
  <c r="CB86" i="126"/>
  <c r="JO85" i="126"/>
  <c r="GU85" i="126"/>
  <c r="EJ85" i="126"/>
  <c r="AX85" i="126"/>
  <c r="KG86" i="126"/>
  <c r="JG86" i="126"/>
  <c r="GV86" i="126"/>
  <c r="EN86" i="126"/>
  <c r="BZ86" i="126"/>
  <c r="LK86" i="126"/>
  <c r="KE86" i="126"/>
  <c r="HW86" i="126"/>
  <c r="GU86" i="126"/>
  <c r="DF86" i="126"/>
  <c r="JC85" i="126"/>
  <c r="GI85" i="126"/>
  <c r="DJ85" i="126"/>
  <c r="LC86" i="126"/>
  <c r="KB86" i="126"/>
  <c r="IX86" i="126"/>
  <c r="HP86" i="126"/>
  <c r="GR86" i="126"/>
  <c r="FK86" i="126"/>
  <c r="ED86" i="126"/>
  <c r="CU86" i="126"/>
  <c r="BS86" i="126"/>
  <c r="JA85" i="126"/>
  <c r="FR85" i="126"/>
  <c r="DI85" i="126"/>
  <c r="KA86" i="126"/>
  <c r="IU86" i="126"/>
  <c r="HN86" i="126"/>
  <c r="GP86" i="126"/>
  <c r="FI86" i="126"/>
  <c r="CR86" i="126"/>
  <c r="BK86" i="126"/>
  <c r="IW85" i="126"/>
  <c r="FQ85" i="126"/>
  <c r="CZ85" i="126"/>
  <c r="KY86" i="126"/>
  <c r="JY86" i="126"/>
  <c r="IR86" i="126"/>
  <c r="HM86" i="126"/>
  <c r="GM86" i="126"/>
  <c r="FH86" i="126"/>
  <c r="CQ86" i="126"/>
  <c r="BJ86" i="126"/>
  <c r="IE85" i="126"/>
  <c r="FL85" i="126"/>
  <c r="CW85" i="126"/>
  <c r="LE85" i="126"/>
  <c r="II85" i="126"/>
  <c r="GA85" i="126"/>
  <c r="EA85" i="126"/>
  <c r="BG85" i="126"/>
  <c r="KP85" i="126"/>
  <c r="IF85" i="126"/>
  <c r="FT85" i="126"/>
  <c r="DO85" i="126"/>
  <c r="BE85" i="126"/>
  <c r="KK85" i="126"/>
  <c r="JD85" i="126"/>
  <c r="IC85" i="126"/>
  <c r="GV85" i="126"/>
  <c r="CC85" i="126"/>
  <c r="AV85" i="126"/>
  <c r="LB86" i="126"/>
  <c r="JI86" i="126"/>
  <c r="IH86" i="126"/>
  <c r="KH85" i="126"/>
  <c r="HV85" i="126"/>
  <c r="FO85" i="126"/>
  <c r="EH85" i="126"/>
  <c r="DG85" i="126"/>
  <c r="BZ85" i="126"/>
  <c r="BA85" i="126"/>
  <c r="BS85" i="126"/>
  <c r="CK85" i="126"/>
  <c r="DC85" i="126"/>
  <c r="DU85" i="126"/>
  <c r="EM85" i="126"/>
  <c r="FE85" i="126"/>
  <c r="FW85" i="126"/>
  <c r="GO85" i="126"/>
  <c r="HG85" i="126"/>
  <c r="HY85" i="126"/>
  <c r="IQ85" i="126"/>
  <c r="JI85" i="126"/>
  <c r="KA85" i="126"/>
  <c r="KS85" i="126"/>
  <c r="BD85" i="126"/>
  <c r="BV85" i="126"/>
  <c r="CN85" i="126"/>
  <c r="DF85" i="126"/>
  <c r="DX85" i="126"/>
  <c r="EP85" i="126"/>
  <c r="FH85" i="126"/>
  <c r="FZ85" i="126"/>
  <c r="GR85" i="126"/>
  <c r="HJ85" i="126"/>
  <c r="IB85" i="126"/>
  <c r="IT85" i="126"/>
  <c r="JL85" i="126"/>
  <c r="KD85" i="126"/>
  <c r="KV85" i="126"/>
  <c r="BJ85" i="126"/>
  <c r="CB85" i="126"/>
  <c r="CT85" i="126"/>
  <c r="DL85" i="126"/>
  <c r="ED85" i="126"/>
  <c r="EV85" i="126"/>
  <c r="FN85" i="126"/>
  <c r="GF85" i="126"/>
  <c r="GX85" i="126"/>
  <c r="HP85" i="126"/>
  <c r="IH85" i="126"/>
  <c r="IZ85" i="126"/>
  <c r="JR85" i="126"/>
  <c r="KJ85" i="126"/>
  <c r="LB85" i="126"/>
  <c r="KZ85" i="126"/>
  <c r="JU85" i="126"/>
  <c r="IN85" i="126"/>
  <c r="HM85" i="126"/>
  <c r="GG85" i="126"/>
  <c r="EZ85" i="126"/>
  <c r="DY85" i="126"/>
  <c r="BM85" i="126"/>
  <c r="AY85" i="126"/>
  <c r="BQ85" i="126"/>
  <c r="CI85" i="126"/>
  <c r="DA85" i="126"/>
  <c r="DS85" i="126"/>
  <c r="EK85" i="126"/>
  <c r="FC85" i="126"/>
  <c r="FU85" i="126"/>
  <c r="GM85" i="126"/>
  <c r="HE85" i="126"/>
  <c r="HW85" i="126"/>
  <c r="IO85" i="126"/>
  <c r="JG85" i="126"/>
  <c r="JY85" i="126"/>
  <c r="KQ85" i="126"/>
  <c r="LI85" i="126"/>
  <c r="LK85" i="126"/>
  <c r="BB85" i="126"/>
  <c r="BT85" i="126"/>
  <c r="CL85" i="126"/>
  <c r="DD85" i="126"/>
  <c r="DV85" i="126"/>
  <c r="EN85" i="126"/>
  <c r="FF85" i="126"/>
  <c r="FX85" i="126"/>
  <c r="GP85" i="126"/>
  <c r="HH85" i="126"/>
  <c r="HZ85" i="126"/>
  <c r="IR85" i="126"/>
  <c r="JJ85" i="126"/>
  <c r="KB85" i="126"/>
  <c r="KT85" i="126"/>
  <c r="HQ85" i="126"/>
  <c r="GJ85" i="126"/>
  <c r="FI85" i="126"/>
  <c r="EB85" i="126"/>
  <c r="AU86" i="126"/>
  <c r="BM86" i="126"/>
  <c r="CE86" i="126"/>
  <c r="CW86" i="126"/>
  <c r="DO86" i="126"/>
  <c r="EY86" i="126"/>
  <c r="FQ86" i="126"/>
  <c r="GI86" i="126"/>
  <c r="HA86" i="126"/>
  <c r="HS86" i="126"/>
  <c r="IK86" i="126"/>
  <c r="JC86" i="126"/>
  <c r="JU86" i="126"/>
  <c r="KM86" i="126"/>
  <c r="LE86" i="126"/>
  <c r="AX86" i="126"/>
  <c r="CH86" i="126"/>
  <c r="CZ86" i="126"/>
  <c r="DR86" i="126"/>
  <c r="EJ86" i="126"/>
  <c r="FB86" i="126"/>
  <c r="FT86" i="126"/>
  <c r="HD86" i="126"/>
  <c r="IN86" i="126"/>
  <c r="KP86" i="126"/>
  <c r="BP86" i="126"/>
  <c r="GL86" i="126"/>
  <c r="JF86" i="126"/>
  <c r="JX86" i="126"/>
  <c r="LH86" i="126"/>
  <c r="IW86" i="126"/>
  <c r="GC86" i="126"/>
  <c r="FE86" i="126"/>
  <c r="EA86" i="126"/>
  <c r="DC86" i="126"/>
  <c r="BY86" i="126"/>
  <c r="BA86" i="126"/>
  <c r="KS86" i="126"/>
  <c r="JR86" i="126"/>
  <c r="HY86" i="126"/>
  <c r="GX86" i="126"/>
  <c r="EG86" i="126"/>
  <c r="KN86" i="126"/>
  <c r="AY86" i="126"/>
  <c r="BQ86" i="126"/>
  <c r="CI86" i="126"/>
  <c r="DA86" i="126"/>
  <c r="DS86" i="126"/>
  <c r="EK86" i="126"/>
  <c r="FC86" i="126"/>
  <c r="FU86" i="126"/>
  <c r="AV86" i="126"/>
  <c r="BN86" i="126"/>
  <c r="CF86" i="126"/>
  <c r="CX86" i="126"/>
  <c r="DP86" i="126"/>
  <c r="EH86" i="126"/>
  <c r="EZ86" i="126"/>
  <c r="FR86" i="126"/>
  <c r="GJ86" i="126"/>
  <c r="HB86" i="126"/>
  <c r="HT86" i="126"/>
  <c r="IL86" i="126"/>
  <c r="JD86" i="126"/>
  <c r="JV86" i="126"/>
  <c r="LF86" i="126"/>
  <c r="HV86" i="126"/>
  <c r="KY85" i="126"/>
  <c r="JS85" i="126"/>
  <c r="IL85" i="126"/>
  <c r="HK85" i="126"/>
  <c r="GD85" i="126"/>
  <c r="EY85" i="126"/>
  <c r="DR85" i="126"/>
  <c r="CQ85" i="126"/>
  <c r="BK85" i="126"/>
  <c r="LF85" i="126"/>
  <c r="KE85" i="126"/>
  <c r="IX85" i="126"/>
  <c r="EE85" i="126"/>
  <c r="CX85" i="126"/>
  <c r="BW85" i="126"/>
  <c r="KV86" i="126"/>
  <c r="IB86" i="126"/>
  <c r="LC85" i="126"/>
  <c r="JV85" i="126"/>
  <c r="IU85" i="126"/>
  <c r="HN85" i="126"/>
  <c r="CU85" i="126"/>
  <c r="BN85" i="126"/>
  <c r="IT86" i="126"/>
  <c r="FZ86" i="126"/>
  <c r="EV86" i="126"/>
  <c r="DX86" i="126"/>
  <c r="CT86" i="126"/>
  <c r="BV86" i="126"/>
  <c r="KW85" i="126"/>
  <c r="JP85" i="126"/>
  <c r="IK85" i="126"/>
  <c r="HD85" i="126"/>
  <c r="GC85" i="126"/>
  <c r="EW85" i="126"/>
  <c r="DP85" i="126"/>
  <c r="CO85" i="126"/>
  <c r="BH85" i="126"/>
  <c r="FD68" i="126"/>
  <c r="FA68" i="126"/>
  <c r="EO51" i="126"/>
  <c r="EO52" i="126"/>
  <c r="EO62" i="126"/>
  <c r="EO61" i="126"/>
  <c r="EX49" i="126"/>
  <c r="EO49" i="126"/>
  <c r="EL49" i="126"/>
  <c r="AC85" i="126" l="1"/>
  <c r="XFD85" i="126" s="1"/>
  <c r="Z86" i="126"/>
  <c r="AC86" i="126"/>
  <c r="XFD86" i="126" s="1"/>
  <c r="Z85" i="126"/>
  <c r="ER18" i="123"/>
  <c r="FA40" i="121" l="1"/>
  <c r="EO40" i="121"/>
  <c r="EO36" i="121"/>
  <c r="EL36" i="121"/>
  <c r="FG64" i="126" l="1"/>
  <c r="FA36" i="122"/>
  <c r="FD36" i="122"/>
  <c r="FA35" i="122"/>
  <c r="FD37" i="122"/>
  <c r="FD38" i="122"/>
  <c r="EL32" i="122"/>
  <c r="EX32" i="129" l="1"/>
  <c r="FJ43" i="125" l="1"/>
  <c r="FG43" i="125"/>
  <c r="FG38" i="125"/>
  <c r="FA38" i="125"/>
  <c r="FA39" i="125"/>
  <c r="B64" i="121" l="1"/>
  <c r="C64" i="121"/>
  <c r="E64" i="121"/>
  <c r="F64" i="121"/>
  <c r="G64" i="121"/>
  <c r="H64" i="121"/>
  <c r="I64" i="121"/>
  <c r="J64" i="121"/>
  <c r="Q64" i="121" s="1"/>
  <c r="K64" i="121"/>
  <c r="L64" i="121"/>
  <c r="M64" i="121"/>
  <c r="N64" i="121"/>
  <c r="O64" i="121"/>
  <c r="P64" i="121"/>
  <c r="R64" i="121"/>
  <c r="S64" i="121"/>
  <c r="T64" i="121"/>
  <c r="W64" i="121"/>
  <c r="BK64" i="121" s="1"/>
  <c r="X64" i="121"/>
  <c r="Y64" i="121"/>
  <c r="EY64" i="121" s="1"/>
  <c r="AA64" i="121"/>
  <c r="AD64" i="121"/>
  <c r="AF64" i="121"/>
  <c r="AG64" i="121"/>
  <c r="AH64" i="121"/>
  <c r="AI64" i="121"/>
  <c r="AJ64" i="121"/>
  <c r="AK64" i="121"/>
  <c r="B65" i="121"/>
  <c r="C65" i="121"/>
  <c r="E65" i="121"/>
  <c r="F65" i="121"/>
  <c r="G65" i="121"/>
  <c r="H65" i="121"/>
  <c r="I65" i="121"/>
  <c r="J65" i="121"/>
  <c r="Q65" i="121" s="1"/>
  <c r="K65" i="121"/>
  <c r="L65" i="121"/>
  <c r="M65" i="121"/>
  <c r="N65" i="121"/>
  <c r="O65" i="121"/>
  <c r="P65" i="121"/>
  <c r="R65" i="121"/>
  <c r="S65" i="121"/>
  <c r="T65" i="121"/>
  <c r="W65" i="121"/>
  <c r="BB65" i="121" s="1"/>
  <c r="X65" i="121"/>
  <c r="Y65" i="121"/>
  <c r="IQ65" i="121" s="1"/>
  <c r="AA65" i="121"/>
  <c r="AD65" i="121"/>
  <c r="AF65" i="121"/>
  <c r="AG65" i="121"/>
  <c r="AH65" i="121"/>
  <c r="AI65" i="121"/>
  <c r="AJ65" i="121"/>
  <c r="AK65" i="121"/>
  <c r="B66" i="121"/>
  <c r="C66" i="121"/>
  <c r="E66" i="121"/>
  <c r="F66" i="121"/>
  <c r="G66" i="121"/>
  <c r="H66" i="121"/>
  <c r="I66" i="121"/>
  <c r="J66" i="121"/>
  <c r="Q66" i="121" s="1"/>
  <c r="K66" i="121"/>
  <c r="L66" i="121"/>
  <c r="M66" i="121"/>
  <c r="N66" i="121"/>
  <c r="O66" i="121"/>
  <c r="P66" i="121"/>
  <c r="R66" i="121"/>
  <c r="S66" i="121"/>
  <c r="T66" i="121"/>
  <c r="W66" i="121"/>
  <c r="HH66" i="121" s="1"/>
  <c r="X66" i="121"/>
  <c r="Y66" i="121"/>
  <c r="V66" i="121" s="1"/>
  <c r="AA66" i="121"/>
  <c r="AD66" i="121"/>
  <c r="AF66" i="121"/>
  <c r="AG66" i="121"/>
  <c r="AH66" i="121"/>
  <c r="AI66" i="121"/>
  <c r="AJ66" i="121"/>
  <c r="AK66" i="121"/>
  <c r="B45" i="122"/>
  <c r="C45" i="122"/>
  <c r="E45" i="122"/>
  <c r="F45" i="122"/>
  <c r="G45" i="122"/>
  <c r="H45" i="122"/>
  <c r="I45" i="122"/>
  <c r="J45" i="122"/>
  <c r="Q45" i="122" s="1"/>
  <c r="K45" i="122"/>
  <c r="L45" i="122"/>
  <c r="M45" i="122"/>
  <c r="N45" i="122"/>
  <c r="O45" i="122"/>
  <c r="P45" i="122"/>
  <c r="R45" i="122"/>
  <c r="S45" i="122"/>
  <c r="T45" i="122"/>
  <c r="W45" i="122"/>
  <c r="AY45" i="122" s="1"/>
  <c r="X45" i="122"/>
  <c r="Y45" i="122"/>
  <c r="BA45" i="122" s="1"/>
  <c r="AA45" i="122"/>
  <c r="AB45" i="122"/>
  <c r="AD45" i="122"/>
  <c r="AF45" i="122"/>
  <c r="AG45" i="122"/>
  <c r="AH45" i="122"/>
  <c r="AI45" i="122"/>
  <c r="AJ45" i="122"/>
  <c r="AK45" i="122"/>
  <c r="E80" i="126"/>
  <c r="F80" i="126"/>
  <c r="G80" i="126"/>
  <c r="H80" i="126"/>
  <c r="I80" i="126"/>
  <c r="J80" i="126"/>
  <c r="K80" i="126"/>
  <c r="L80" i="126"/>
  <c r="M80" i="126"/>
  <c r="N80" i="126"/>
  <c r="O80" i="126"/>
  <c r="Q80" i="126" s="1"/>
  <c r="P80" i="126"/>
  <c r="R80" i="126"/>
  <c r="S80" i="126"/>
  <c r="T80" i="126"/>
  <c r="W80" i="126"/>
  <c r="BB80" i="126" s="1"/>
  <c r="X80" i="126"/>
  <c r="Y80" i="126"/>
  <c r="BD80" i="126" s="1"/>
  <c r="AA80" i="126"/>
  <c r="AB80" i="126"/>
  <c r="AD80" i="126"/>
  <c r="AF80" i="126"/>
  <c r="AG80" i="126"/>
  <c r="AH80" i="126"/>
  <c r="AI80" i="126"/>
  <c r="AJ80" i="126"/>
  <c r="AK80" i="126"/>
  <c r="B81" i="126"/>
  <c r="C81" i="126"/>
  <c r="E81" i="126"/>
  <c r="F81" i="126"/>
  <c r="G81" i="126"/>
  <c r="H81" i="126"/>
  <c r="I81" i="126"/>
  <c r="J81" i="126"/>
  <c r="K81" i="126"/>
  <c r="L81" i="126"/>
  <c r="M81" i="126"/>
  <c r="N81" i="126"/>
  <c r="O81" i="126"/>
  <c r="Q81" i="126" s="1"/>
  <c r="P81" i="126"/>
  <c r="R81" i="126"/>
  <c r="S81" i="126"/>
  <c r="T81" i="126"/>
  <c r="W81" i="126"/>
  <c r="BE81" i="126" s="1"/>
  <c r="X81" i="126"/>
  <c r="Y81" i="126"/>
  <c r="AU81" i="126" s="1"/>
  <c r="AA81" i="126"/>
  <c r="AB81" i="126"/>
  <c r="AD81" i="126"/>
  <c r="AF81" i="126"/>
  <c r="AG81" i="126"/>
  <c r="AH81" i="126"/>
  <c r="AI81" i="126"/>
  <c r="AJ81" i="126"/>
  <c r="AK81" i="126"/>
  <c r="B53" i="122"/>
  <c r="C53" i="122"/>
  <c r="E53" i="122"/>
  <c r="F53" i="122"/>
  <c r="G53" i="122"/>
  <c r="H53" i="122"/>
  <c r="I53" i="122"/>
  <c r="J53" i="122"/>
  <c r="Q53" i="122" s="1"/>
  <c r="K53" i="122"/>
  <c r="L53" i="122"/>
  <c r="M53" i="122"/>
  <c r="N53" i="122"/>
  <c r="O53" i="122"/>
  <c r="P53" i="122"/>
  <c r="R53" i="122"/>
  <c r="S53" i="122"/>
  <c r="T53" i="122"/>
  <c r="W53" i="122"/>
  <c r="AY53" i="122" s="1"/>
  <c r="X53" i="122"/>
  <c r="Y53" i="122"/>
  <c r="CE53" i="122" s="1"/>
  <c r="AA53" i="122"/>
  <c r="AB53" i="122"/>
  <c r="AD53" i="122"/>
  <c r="AF53" i="122"/>
  <c r="AG53" i="122"/>
  <c r="AH53" i="122"/>
  <c r="AI53" i="122"/>
  <c r="AJ53" i="122"/>
  <c r="AK53" i="122"/>
  <c r="B54" i="122"/>
  <c r="C54" i="122"/>
  <c r="E54" i="122"/>
  <c r="F54" i="122"/>
  <c r="G54" i="122"/>
  <c r="H54" i="122"/>
  <c r="I54" i="122"/>
  <c r="J54" i="122"/>
  <c r="Q54" i="122" s="1"/>
  <c r="K54" i="122"/>
  <c r="L54" i="122"/>
  <c r="M54" i="122"/>
  <c r="N54" i="122"/>
  <c r="O54" i="122"/>
  <c r="P54" i="122"/>
  <c r="R54" i="122"/>
  <c r="S54" i="122"/>
  <c r="T54" i="122"/>
  <c r="W54" i="122"/>
  <c r="EE54" i="122" s="1"/>
  <c r="X54" i="122"/>
  <c r="Y54" i="122"/>
  <c r="CQ54" i="122" s="1"/>
  <c r="AA54" i="122"/>
  <c r="AB54" i="122"/>
  <c r="AD54" i="122"/>
  <c r="AF54" i="122"/>
  <c r="AG54" i="122"/>
  <c r="AH54" i="122"/>
  <c r="AI54" i="122"/>
  <c r="AJ54" i="122"/>
  <c r="AK54" i="122"/>
  <c r="B52" i="122"/>
  <c r="C52" i="122"/>
  <c r="E52" i="122"/>
  <c r="F52" i="122"/>
  <c r="G52" i="122"/>
  <c r="H52" i="122"/>
  <c r="I52" i="122"/>
  <c r="J52" i="122"/>
  <c r="Q52" i="122" s="1"/>
  <c r="K52" i="122"/>
  <c r="L52" i="122"/>
  <c r="M52" i="122"/>
  <c r="N52" i="122"/>
  <c r="O52" i="122"/>
  <c r="P52" i="122"/>
  <c r="R52" i="122"/>
  <c r="S52" i="122"/>
  <c r="T52" i="122"/>
  <c r="W52" i="122"/>
  <c r="AY52" i="122" s="1"/>
  <c r="X52" i="122"/>
  <c r="Y52" i="122"/>
  <c r="EY52" i="122" s="1"/>
  <c r="AA52" i="122"/>
  <c r="AB52" i="122"/>
  <c r="AD52" i="122"/>
  <c r="AF52" i="122"/>
  <c r="AG52" i="122"/>
  <c r="AH52" i="122"/>
  <c r="AI52" i="122"/>
  <c r="AJ52" i="122"/>
  <c r="AK52" i="122"/>
  <c r="B63" i="121"/>
  <c r="C63" i="121"/>
  <c r="E63" i="121"/>
  <c r="F63" i="121"/>
  <c r="G63" i="121"/>
  <c r="H63" i="121"/>
  <c r="I63" i="121"/>
  <c r="J63" i="121"/>
  <c r="Q63" i="121" s="1"/>
  <c r="K63" i="121"/>
  <c r="L63" i="121"/>
  <c r="M63" i="121"/>
  <c r="N63" i="121"/>
  <c r="O63" i="121"/>
  <c r="P63" i="121"/>
  <c r="R63" i="121"/>
  <c r="S63" i="121"/>
  <c r="T63" i="121"/>
  <c r="W63" i="121"/>
  <c r="BE63" i="121" s="1"/>
  <c r="X63" i="121"/>
  <c r="Y63" i="121"/>
  <c r="LB63" i="121" s="1"/>
  <c r="AA63" i="121"/>
  <c r="AD63" i="121"/>
  <c r="AF63" i="121"/>
  <c r="AG63" i="121"/>
  <c r="AH63" i="121"/>
  <c r="AI63" i="121"/>
  <c r="AJ63" i="121"/>
  <c r="AK63" i="121"/>
  <c r="B76" i="126"/>
  <c r="C76" i="126"/>
  <c r="E76" i="126"/>
  <c r="F76" i="126"/>
  <c r="G76" i="126"/>
  <c r="H76" i="126"/>
  <c r="I76" i="126"/>
  <c r="J76" i="126"/>
  <c r="K76" i="126"/>
  <c r="L76" i="126"/>
  <c r="M76" i="126"/>
  <c r="N76" i="126"/>
  <c r="O76" i="126"/>
  <c r="Q76" i="126" s="1"/>
  <c r="P76" i="126"/>
  <c r="R76" i="126"/>
  <c r="S76" i="126"/>
  <c r="T76" i="126"/>
  <c r="W76" i="126"/>
  <c r="GY76" i="126" s="1"/>
  <c r="X76" i="126"/>
  <c r="Y76" i="126"/>
  <c r="BY76" i="126" s="1"/>
  <c r="AA76" i="126"/>
  <c r="AB76" i="126"/>
  <c r="AD76" i="126"/>
  <c r="AF76" i="126"/>
  <c r="AG76" i="126"/>
  <c r="AH76" i="126"/>
  <c r="AI76" i="126"/>
  <c r="AJ76" i="126"/>
  <c r="AK76" i="126"/>
  <c r="B80" i="126"/>
  <c r="C80" i="126"/>
  <c r="JS45" i="122" l="1"/>
  <c r="LH66" i="121"/>
  <c r="HA66" i="121"/>
  <c r="EJ66" i="121"/>
  <c r="HD66" i="121"/>
  <c r="CW66" i="121"/>
  <c r="CZ66" i="121"/>
  <c r="CN66" i="121"/>
  <c r="BK66" i="121"/>
  <c r="EH64" i="121"/>
  <c r="BM45" i="122"/>
  <c r="BD66" i="121"/>
  <c r="IQ66" i="121"/>
  <c r="IN66" i="121"/>
  <c r="IK66" i="121"/>
  <c r="HT45" i="122"/>
  <c r="IC66" i="121"/>
  <c r="GG45" i="122"/>
  <c r="HG66" i="121"/>
  <c r="BM66" i="121"/>
  <c r="EG64" i="121"/>
  <c r="CX45" i="122"/>
  <c r="LE66" i="121"/>
  <c r="GR66" i="121"/>
  <c r="AV45" i="122"/>
  <c r="GD45" i="122"/>
  <c r="EW45" i="122"/>
  <c r="CR45" i="122"/>
  <c r="KA66" i="121"/>
  <c r="FT66" i="121"/>
  <c r="JX66" i="121"/>
  <c r="FQ66" i="121"/>
  <c r="IF45" i="122"/>
  <c r="HV45" i="122"/>
  <c r="BK45" i="122"/>
  <c r="JU66" i="121"/>
  <c r="FH66" i="121"/>
  <c r="BH45" i="122"/>
  <c r="IT66" i="121"/>
  <c r="EM66" i="121"/>
  <c r="JV66" i="121"/>
  <c r="DV66" i="121"/>
  <c r="BZ64" i="121"/>
  <c r="GI45" i="122"/>
  <c r="ET45" i="122"/>
  <c r="LF45" i="122"/>
  <c r="EH45" i="122"/>
  <c r="FR66" i="121"/>
  <c r="CI66" i="121"/>
  <c r="HE66" i="121"/>
  <c r="EB66" i="121"/>
  <c r="CE64" i="121"/>
  <c r="DY66" i="121"/>
  <c r="CC64" i="121"/>
  <c r="DA66" i="121"/>
  <c r="JS66" i="121"/>
  <c r="GM66" i="121"/>
  <c r="JP45" i="122"/>
  <c r="CW45" i="122"/>
  <c r="LK66" i="121"/>
  <c r="FO66" i="121"/>
  <c r="BN66" i="121"/>
  <c r="HT64" i="121"/>
  <c r="JD45" i="122"/>
  <c r="CU45" i="122"/>
  <c r="LI66" i="121"/>
  <c r="IF66" i="121"/>
  <c r="HB64" i="121"/>
  <c r="CQ65" i="121"/>
  <c r="KV66" i="121"/>
  <c r="AX66" i="121"/>
  <c r="FT45" i="122"/>
  <c r="KQ66" i="121"/>
  <c r="JF66" i="121"/>
  <c r="HZ66" i="121"/>
  <c r="GL66" i="121"/>
  <c r="EY66" i="121"/>
  <c r="DR66" i="121"/>
  <c r="CF66" i="121"/>
  <c r="AS66" i="121"/>
  <c r="BH64" i="121"/>
  <c r="HJ65" i="121"/>
  <c r="DX66" i="121"/>
  <c r="CK66" i="121"/>
  <c r="BA66" i="121"/>
  <c r="CN65" i="121"/>
  <c r="JL66" i="121"/>
  <c r="GO66" i="121"/>
  <c r="FE66" i="121"/>
  <c r="KS66" i="121"/>
  <c r="JI66" i="121"/>
  <c r="IB66" i="121"/>
  <c r="FB66" i="121"/>
  <c r="DU66" i="121"/>
  <c r="CH66" i="121"/>
  <c r="AU66" i="121"/>
  <c r="JU45" i="122"/>
  <c r="FR45" i="122"/>
  <c r="KP66" i="121"/>
  <c r="JC66" i="121"/>
  <c r="HY66" i="121"/>
  <c r="GJ66" i="121"/>
  <c r="EW66" i="121"/>
  <c r="DO66" i="121"/>
  <c r="CE66" i="121"/>
  <c r="KN66" i="121"/>
  <c r="JA66" i="121"/>
  <c r="HS66" i="121"/>
  <c r="GI66" i="121"/>
  <c r="ET66" i="121"/>
  <c r="DF66" i="121"/>
  <c r="BV66" i="121"/>
  <c r="JO64" i="121"/>
  <c r="KM66" i="121"/>
  <c r="IX66" i="121"/>
  <c r="HJ66" i="121"/>
  <c r="FZ66" i="121"/>
  <c r="EQ66" i="121"/>
  <c r="DD66" i="121"/>
  <c r="BS66" i="121"/>
  <c r="JM64" i="121"/>
  <c r="BN80" i="126"/>
  <c r="JF45" i="122"/>
  <c r="KD66" i="121"/>
  <c r="IU66" i="121"/>
  <c r="FW66" i="121"/>
  <c r="EP66" i="121"/>
  <c r="DC66" i="121"/>
  <c r="BP66" i="121"/>
  <c r="JD64" i="121"/>
  <c r="BD65" i="121"/>
  <c r="BJ65" i="121"/>
  <c r="CW65" i="121"/>
  <c r="EM65" i="121"/>
  <c r="GC65" i="121"/>
  <c r="HM65" i="121"/>
  <c r="JC65" i="121"/>
  <c r="KS65" i="121"/>
  <c r="BP65" i="121"/>
  <c r="DF65" i="121"/>
  <c r="ES65" i="121"/>
  <c r="GI65" i="121"/>
  <c r="HS65" i="121"/>
  <c r="JL65" i="121"/>
  <c r="GO65" i="121"/>
  <c r="LH65" i="121"/>
  <c r="BY65" i="121"/>
  <c r="DO65" i="121"/>
  <c r="FE65" i="121"/>
  <c r="GR65" i="121"/>
  <c r="IE65" i="121"/>
  <c r="JU65" i="121"/>
  <c r="CH65" i="121"/>
  <c r="FK65" i="121"/>
  <c r="GX65" i="121"/>
  <c r="IK65" i="121"/>
  <c r="V65" i="121"/>
  <c r="AU65" i="121"/>
  <c r="CK65" i="121"/>
  <c r="DX65" i="121"/>
  <c r="FN65" i="121"/>
  <c r="BM65" i="121"/>
  <c r="CZ65" i="121"/>
  <c r="EP65" i="121"/>
  <c r="GF65" i="121"/>
  <c r="HP65" i="121"/>
  <c r="JF65" i="121"/>
  <c r="KV65" i="121"/>
  <c r="LB65" i="121"/>
  <c r="BS65" i="121"/>
  <c r="DI65" i="121"/>
  <c r="EV65" i="121"/>
  <c r="GL65" i="121"/>
  <c r="HY65" i="121"/>
  <c r="JO65" i="121"/>
  <c r="LE65" i="121"/>
  <c r="BV65" i="121"/>
  <c r="DL65" i="121"/>
  <c r="FB65" i="121"/>
  <c r="IB65" i="121"/>
  <c r="JR65" i="121"/>
  <c r="CE65" i="121"/>
  <c r="DR65" i="121"/>
  <c r="FH65" i="121"/>
  <c r="GU65" i="121"/>
  <c r="IH65" i="121"/>
  <c r="JX65" i="121"/>
  <c r="DU65" i="121"/>
  <c r="KA65" i="121"/>
  <c r="HG65" i="121"/>
  <c r="BG65" i="121"/>
  <c r="KP65" i="121"/>
  <c r="FZ65" i="121"/>
  <c r="KM65" i="121"/>
  <c r="FT65" i="121"/>
  <c r="KJ65" i="121"/>
  <c r="FQ65" i="121"/>
  <c r="KG65" i="121"/>
  <c r="EJ65" i="121"/>
  <c r="IZ65" i="121"/>
  <c r="ED65" i="121"/>
  <c r="AV66" i="121"/>
  <c r="BQ66" i="121"/>
  <c r="CL66" i="121"/>
  <c r="DG66" i="121"/>
  <c r="EE66" i="121"/>
  <c r="EZ66" i="121"/>
  <c r="FU66" i="121"/>
  <c r="GP66" i="121"/>
  <c r="HK66" i="121"/>
  <c r="II66" i="121"/>
  <c r="JD66" i="121"/>
  <c r="JY66" i="121"/>
  <c r="KT66" i="121"/>
  <c r="DM66" i="121"/>
  <c r="FC66" i="121"/>
  <c r="FX66" i="121"/>
  <c r="HQ66" i="121"/>
  <c r="IL66" i="121"/>
  <c r="JG66" i="121"/>
  <c r="KB66" i="121"/>
  <c r="KW66" i="121"/>
  <c r="KZ66" i="121"/>
  <c r="BB66" i="121"/>
  <c r="BW66" i="121"/>
  <c r="CU66" i="121"/>
  <c r="DP66" i="121"/>
  <c r="FF66" i="121"/>
  <c r="GA66" i="121"/>
  <c r="GY66" i="121"/>
  <c r="HT66" i="121"/>
  <c r="IO66" i="121"/>
  <c r="JJ66" i="121"/>
  <c r="LC66" i="121"/>
  <c r="KH66" i="121"/>
  <c r="DS66" i="121"/>
  <c r="FI66" i="121"/>
  <c r="HB66" i="121"/>
  <c r="JM66" i="121"/>
  <c r="LF66" i="121"/>
  <c r="BH66" i="121"/>
  <c r="FL66" i="121"/>
  <c r="DJ66" i="121"/>
  <c r="EG66" i="121"/>
  <c r="HN66" i="121"/>
  <c r="AY66" i="121"/>
  <c r="BT66" i="121"/>
  <c r="CO66" i="121"/>
  <c r="EH66" i="121"/>
  <c r="GS66" i="121"/>
  <c r="CR66" i="121"/>
  <c r="GV66" i="121"/>
  <c r="EK66" i="121"/>
  <c r="KE66" i="121"/>
  <c r="BZ66" i="121"/>
  <c r="GD66" i="121"/>
  <c r="HV66" i="121"/>
  <c r="BE66" i="121"/>
  <c r="CC66" i="121"/>
  <c r="CX66" i="121"/>
  <c r="EN66" i="121"/>
  <c r="GG66" i="121"/>
  <c r="HW66" i="121"/>
  <c r="IR66" i="121"/>
  <c r="KK66" i="121"/>
  <c r="JP66" i="121"/>
  <c r="IW65" i="121"/>
  <c r="EA65" i="121"/>
  <c r="HD65" i="121"/>
  <c r="BA65" i="121"/>
  <c r="HA65" i="121"/>
  <c r="AX65" i="121"/>
  <c r="IT65" i="121"/>
  <c r="CT65" i="121"/>
  <c r="GY64" i="121"/>
  <c r="BG64" i="121"/>
  <c r="LH45" i="122"/>
  <c r="HS45" i="122"/>
  <c r="EG45" i="122"/>
  <c r="KK64" i="121"/>
  <c r="LC45" i="122"/>
  <c r="HN45" i="122"/>
  <c r="EE45" i="122"/>
  <c r="KH64" i="121"/>
  <c r="ES64" i="121"/>
  <c r="HA64" i="121"/>
  <c r="EJ45" i="122"/>
  <c r="AX45" i="122"/>
  <c r="GX64" i="121"/>
  <c r="BE64" i="121"/>
  <c r="GV64" i="121"/>
  <c r="LE45" i="122"/>
  <c r="HQ45" i="122"/>
  <c r="ET64" i="121"/>
  <c r="KZ45" i="122"/>
  <c r="GJ45" i="122"/>
  <c r="CZ45" i="122"/>
  <c r="JP64" i="121"/>
  <c r="EQ64" i="121"/>
  <c r="LI65" i="121"/>
  <c r="JP65" i="121"/>
  <c r="HZ65" i="121"/>
  <c r="EK65" i="121"/>
  <c r="DJ65" i="121"/>
  <c r="JM65" i="121"/>
  <c r="HW65" i="121"/>
  <c r="DG65" i="121"/>
  <c r="BH65" i="121"/>
  <c r="KQ65" i="121"/>
  <c r="IX65" i="121"/>
  <c r="IC65" i="121"/>
  <c r="FL65" i="121"/>
  <c r="FF65" i="121"/>
  <c r="CL65" i="121"/>
  <c r="LK65" i="121"/>
  <c r="HE65" i="121"/>
  <c r="CO65" i="121"/>
  <c r="KH65" i="121"/>
  <c r="IR65" i="121"/>
  <c r="GA65" i="121"/>
  <c r="GV65" i="121"/>
  <c r="FC65" i="121"/>
  <c r="EB65" i="121"/>
  <c r="KT65" i="121"/>
  <c r="JY65" i="121"/>
  <c r="IF65" i="121"/>
  <c r="BW65" i="121"/>
  <c r="KY65" i="121"/>
  <c r="KD65" i="121"/>
  <c r="JI65" i="121"/>
  <c r="IN65" i="121"/>
  <c r="HN65" i="121"/>
  <c r="GS65" i="121"/>
  <c r="FW65" i="121"/>
  <c r="EY65" i="121"/>
  <c r="DY65" i="121"/>
  <c r="DC65" i="121"/>
  <c r="CB65" i="121"/>
  <c r="HK65" i="121"/>
  <c r="GP65" i="121"/>
  <c r="ET65" i="121"/>
  <c r="DV65" i="121"/>
  <c r="HH65" i="121"/>
  <c r="GM65" i="121"/>
  <c r="EQ65" i="121"/>
  <c r="CR65" i="121"/>
  <c r="IU65" i="121"/>
  <c r="KZ65" i="121"/>
  <c r="KE65" i="121"/>
  <c r="JJ65" i="121"/>
  <c r="IO65" i="121"/>
  <c r="FX65" i="121"/>
  <c r="DD65" i="121"/>
  <c r="BE65" i="121"/>
  <c r="KW65" i="121"/>
  <c r="KB65" i="121"/>
  <c r="JG65" i="121"/>
  <c r="FU65" i="121"/>
  <c r="BZ65" i="121"/>
  <c r="KW64" i="121"/>
  <c r="IF64" i="121"/>
  <c r="FQ64" i="121"/>
  <c r="DG64" i="121"/>
  <c r="KN64" i="121"/>
  <c r="IE64" i="121"/>
  <c r="FO64" i="121"/>
  <c r="CO64" i="121"/>
  <c r="DO64" i="121"/>
  <c r="JA64" i="121"/>
  <c r="GC64" i="121"/>
  <c r="DM64" i="121"/>
  <c r="AV64" i="121"/>
  <c r="II64" i="121"/>
  <c r="GA64" i="121"/>
  <c r="DL64" i="121"/>
  <c r="AS64" i="121"/>
  <c r="IH64" i="121"/>
  <c r="FR64" i="121"/>
  <c r="DJ64" i="121"/>
  <c r="KM64" i="121"/>
  <c r="IC64" i="121"/>
  <c r="EV64" i="121"/>
  <c r="CF64" i="121"/>
  <c r="KZ64" i="121"/>
  <c r="JS64" i="121"/>
  <c r="IL64" i="121"/>
  <c r="HM64" i="121"/>
  <c r="GF64" i="121"/>
  <c r="DY64" i="121"/>
  <c r="CR64" i="121"/>
  <c r="AX64" i="121"/>
  <c r="BP64" i="121"/>
  <c r="CH64" i="121"/>
  <c r="CZ64" i="121"/>
  <c r="DR64" i="121"/>
  <c r="EJ64" i="121"/>
  <c r="FB64" i="121"/>
  <c r="FT64" i="121"/>
  <c r="GL64" i="121"/>
  <c r="HD64" i="121"/>
  <c r="IN64" i="121"/>
  <c r="JF64" i="121"/>
  <c r="JX64" i="121"/>
  <c r="KP64" i="121"/>
  <c r="LH64" i="121"/>
  <c r="BA64" i="121"/>
  <c r="BS64" i="121"/>
  <c r="CK64" i="121"/>
  <c r="DC64" i="121"/>
  <c r="DU64" i="121"/>
  <c r="EM64" i="121"/>
  <c r="FE64" i="121"/>
  <c r="FW64" i="121"/>
  <c r="GO64" i="121"/>
  <c r="HG64" i="121"/>
  <c r="HY64" i="121"/>
  <c r="IQ64" i="121"/>
  <c r="JI64" i="121"/>
  <c r="KA64" i="121"/>
  <c r="KS64" i="121"/>
  <c r="BD64" i="121"/>
  <c r="BV64" i="121"/>
  <c r="CN64" i="121"/>
  <c r="DF64" i="121"/>
  <c r="DX64" i="121"/>
  <c r="EP64" i="121"/>
  <c r="FH64" i="121"/>
  <c r="FZ64" i="121"/>
  <c r="GR64" i="121"/>
  <c r="HJ64" i="121"/>
  <c r="IB64" i="121"/>
  <c r="IT64" i="121"/>
  <c r="JL64" i="121"/>
  <c r="KD64" i="121"/>
  <c r="KV64" i="121"/>
  <c r="KJ64" i="121"/>
  <c r="JC64" i="121"/>
  <c r="DI64" i="121"/>
  <c r="CB64" i="121"/>
  <c r="AU64" i="121"/>
  <c r="GU64" i="121"/>
  <c r="FN64" i="121"/>
  <c r="HV64" i="121"/>
  <c r="AY64" i="121"/>
  <c r="BQ64" i="121"/>
  <c r="CI64" i="121"/>
  <c r="DA64" i="121"/>
  <c r="DS64" i="121"/>
  <c r="EK64" i="121"/>
  <c r="FC64" i="121"/>
  <c r="FU64" i="121"/>
  <c r="GM64" i="121"/>
  <c r="HE64" i="121"/>
  <c r="HW64" i="121"/>
  <c r="IO64" i="121"/>
  <c r="JG64" i="121"/>
  <c r="JY64" i="121"/>
  <c r="KQ64" i="121"/>
  <c r="LI64" i="121"/>
  <c r="LK64" i="121"/>
  <c r="BB64" i="121"/>
  <c r="BT64" i="121"/>
  <c r="CL64" i="121"/>
  <c r="DD64" i="121"/>
  <c r="DV64" i="121"/>
  <c r="EN64" i="121"/>
  <c r="FF64" i="121"/>
  <c r="FX64" i="121"/>
  <c r="GP64" i="121"/>
  <c r="HH64" i="121"/>
  <c r="HZ64" i="121"/>
  <c r="IR64" i="121"/>
  <c r="JJ64" i="121"/>
  <c r="KB64" i="121"/>
  <c r="KT64" i="121"/>
  <c r="LF64" i="121"/>
  <c r="KG64" i="121"/>
  <c r="IZ64" i="121"/>
  <c r="HS64" i="121"/>
  <c r="GS64" i="121"/>
  <c r="FL64" i="121"/>
  <c r="EE64" i="121"/>
  <c r="CX64" i="121"/>
  <c r="BY64" i="121"/>
  <c r="V64" i="121"/>
  <c r="LE64" i="121"/>
  <c r="KE64" i="121"/>
  <c r="IX64" i="121"/>
  <c r="HQ64" i="121"/>
  <c r="GJ64" i="121"/>
  <c r="FK64" i="121"/>
  <c r="ED64" i="121"/>
  <c r="CW64" i="121"/>
  <c r="BW64" i="121"/>
  <c r="LC64" i="121"/>
  <c r="JV64" i="121"/>
  <c r="IW64" i="121"/>
  <c r="HP64" i="121"/>
  <c r="GI64" i="121"/>
  <c r="FI64" i="121"/>
  <c r="EB64" i="121"/>
  <c r="CU64" i="121"/>
  <c r="BN64" i="121"/>
  <c r="LB64" i="121"/>
  <c r="JU64" i="121"/>
  <c r="IU64" i="121"/>
  <c r="HN64" i="121"/>
  <c r="GG64" i="121"/>
  <c r="EZ64" i="121"/>
  <c r="EA64" i="121"/>
  <c r="CT64" i="121"/>
  <c r="BM64" i="121"/>
  <c r="AS65" i="121"/>
  <c r="BK65" i="121"/>
  <c r="CC65" i="121"/>
  <c r="CU65" i="121"/>
  <c r="DM65" i="121"/>
  <c r="EE65" i="121"/>
  <c r="EW65" i="121"/>
  <c r="FO65" i="121"/>
  <c r="GG65" i="121"/>
  <c r="GY65" i="121"/>
  <c r="HQ65" i="121"/>
  <c r="II65" i="121"/>
  <c r="JA65" i="121"/>
  <c r="JS65" i="121"/>
  <c r="KK65" i="121"/>
  <c r="LC65" i="121"/>
  <c r="EG65" i="121"/>
  <c r="AV65" i="121"/>
  <c r="BN65" i="121"/>
  <c r="CF65" i="121"/>
  <c r="CX65" i="121"/>
  <c r="DP65" i="121"/>
  <c r="EH65" i="121"/>
  <c r="EZ65" i="121"/>
  <c r="FR65" i="121"/>
  <c r="GJ65" i="121"/>
  <c r="HB65" i="121"/>
  <c r="HT65" i="121"/>
  <c r="IL65" i="121"/>
  <c r="JD65" i="121"/>
  <c r="JV65" i="121"/>
  <c r="KN65" i="121"/>
  <c r="LF65" i="121"/>
  <c r="HV65" i="121"/>
  <c r="AY65" i="121"/>
  <c r="BQ65" i="121"/>
  <c r="CI65" i="121"/>
  <c r="DA65" i="121"/>
  <c r="DS65" i="121"/>
  <c r="GD65" i="121"/>
  <c r="FI65" i="121"/>
  <c r="EN65" i="121"/>
  <c r="BT65" i="121"/>
  <c r="KY64" i="121"/>
  <c r="JR64" i="121"/>
  <c r="IK64" i="121"/>
  <c r="HK64" i="121"/>
  <c r="GD64" i="121"/>
  <c r="EW64" i="121"/>
  <c r="DP64" i="121"/>
  <c r="CQ64" i="121"/>
  <c r="BJ64" i="121"/>
  <c r="LB66" i="121"/>
  <c r="KJ66" i="121"/>
  <c r="JR66" i="121"/>
  <c r="IZ66" i="121"/>
  <c r="IH66" i="121"/>
  <c r="HP66" i="121"/>
  <c r="GX66" i="121"/>
  <c r="GF66" i="121"/>
  <c r="FN66" i="121"/>
  <c r="EV66" i="121"/>
  <c r="ED66" i="121"/>
  <c r="DL66" i="121"/>
  <c r="CT66" i="121"/>
  <c r="CB66" i="121"/>
  <c r="BJ66" i="121"/>
  <c r="KY66" i="121"/>
  <c r="KG66" i="121"/>
  <c r="JO66" i="121"/>
  <c r="IW66" i="121"/>
  <c r="IE66" i="121"/>
  <c r="HM66" i="121"/>
  <c r="GU66" i="121"/>
  <c r="GC66" i="121"/>
  <c r="FK66" i="121"/>
  <c r="ES66" i="121"/>
  <c r="EA66" i="121"/>
  <c r="DI66" i="121"/>
  <c r="CQ66" i="121"/>
  <c r="BY66" i="121"/>
  <c r="BG66" i="121"/>
  <c r="KP45" i="122"/>
  <c r="JC45" i="122"/>
  <c r="CH45" i="122"/>
  <c r="AU45" i="122"/>
  <c r="BZ45" i="122"/>
  <c r="JX45" i="122"/>
  <c r="IK45" i="122"/>
  <c r="GV45" i="122"/>
  <c r="EZ45" i="122"/>
  <c r="DM45" i="122"/>
  <c r="BP45" i="122"/>
  <c r="KN45" i="122"/>
  <c r="JA45" i="122"/>
  <c r="HD45" i="122"/>
  <c r="FQ45" i="122"/>
  <c r="EB45" i="122"/>
  <c r="CF45" i="122"/>
  <c r="AS45" i="122"/>
  <c r="KM45" i="122"/>
  <c r="IX45" i="122"/>
  <c r="HB45" i="122"/>
  <c r="FO45" i="122"/>
  <c r="DR45" i="122"/>
  <c r="CE45" i="122"/>
  <c r="KK45" i="122"/>
  <c r="IN45" i="122"/>
  <c r="HA45" i="122"/>
  <c r="FL45" i="122"/>
  <c r="DP45" i="122"/>
  <c r="CC45" i="122"/>
  <c r="KH45" i="122"/>
  <c r="IL45" i="122"/>
  <c r="GY45" i="122"/>
  <c r="FB45" i="122"/>
  <c r="DO45" i="122"/>
  <c r="JV45" i="122"/>
  <c r="II45" i="122"/>
  <c r="GL45" i="122"/>
  <c r="EY45" i="122"/>
  <c r="DJ45" i="122"/>
  <c r="BN45" i="122"/>
  <c r="LB45" i="122"/>
  <c r="KJ45" i="122"/>
  <c r="JR45" i="122"/>
  <c r="IZ45" i="122"/>
  <c r="IH45" i="122"/>
  <c r="HP45" i="122"/>
  <c r="GX45" i="122"/>
  <c r="GF45" i="122"/>
  <c r="FN45" i="122"/>
  <c r="EV45" i="122"/>
  <c r="ED45" i="122"/>
  <c r="DL45" i="122"/>
  <c r="CT45" i="122"/>
  <c r="CB45" i="122"/>
  <c r="BJ45" i="122"/>
  <c r="KY45" i="122"/>
  <c r="KG45" i="122"/>
  <c r="JO45" i="122"/>
  <c r="IW45" i="122"/>
  <c r="IE45" i="122"/>
  <c r="HM45" i="122"/>
  <c r="GU45" i="122"/>
  <c r="GC45" i="122"/>
  <c r="FK45" i="122"/>
  <c r="ES45" i="122"/>
  <c r="EA45" i="122"/>
  <c r="DI45" i="122"/>
  <c r="CQ45" i="122"/>
  <c r="BY45" i="122"/>
  <c r="BG45" i="122"/>
  <c r="KW45" i="122"/>
  <c r="KE45" i="122"/>
  <c r="JM45" i="122"/>
  <c r="IU45" i="122"/>
  <c r="IC45" i="122"/>
  <c r="HK45" i="122"/>
  <c r="GS45" i="122"/>
  <c r="GA45" i="122"/>
  <c r="FI45" i="122"/>
  <c r="EQ45" i="122"/>
  <c r="DY45" i="122"/>
  <c r="DG45" i="122"/>
  <c r="CO45" i="122"/>
  <c r="BW45" i="122"/>
  <c r="BE45" i="122"/>
  <c r="KV45" i="122"/>
  <c r="KD45" i="122"/>
  <c r="JL45" i="122"/>
  <c r="IT45" i="122"/>
  <c r="IB45" i="122"/>
  <c r="HJ45" i="122"/>
  <c r="GR45" i="122"/>
  <c r="FZ45" i="122"/>
  <c r="FH45" i="122"/>
  <c r="EP45" i="122"/>
  <c r="DX45" i="122"/>
  <c r="DF45" i="122"/>
  <c r="CN45" i="122"/>
  <c r="BV45" i="122"/>
  <c r="BD45" i="122"/>
  <c r="KT45" i="122"/>
  <c r="KB45" i="122"/>
  <c r="JJ45" i="122"/>
  <c r="IR45" i="122"/>
  <c r="HZ45" i="122"/>
  <c r="HH45" i="122"/>
  <c r="GP45" i="122"/>
  <c r="FX45" i="122"/>
  <c r="FF45" i="122"/>
  <c r="EN45" i="122"/>
  <c r="DV45" i="122"/>
  <c r="DD45" i="122"/>
  <c r="CL45" i="122"/>
  <c r="BT45" i="122"/>
  <c r="BB45" i="122"/>
  <c r="LK45" i="122"/>
  <c r="KS45" i="122"/>
  <c r="KA45" i="122"/>
  <c r="JI45" i="122"/>
  <c r="IQ45" i="122"/>
  <c r="HY45" i="122"/>
  <c r="HG45" i="122"/>
  <c r="GO45" i="122"/>
  <c r="FW45" i="122"/>
  <c r="FE45" i="122"/>
  <c r="EM45" i="122"/>
  <c r="DU45" i="122"/>
  <c r="DC45" i="122"/>
  <c r="CK45" i="122"/>
  <c r="BS45" i="122"/>
  <c r="LI45" i="122"/>
  <c r="KQ45" i="122"/>
  <c r="JY45" i="122"/>
  <c r="JG45" i="122"/>
  <c r="IO45" i="122"/>
  <c r="HW45" i="122"/>
  <c r="HE45" i="122"/>
  <c r="GM45" i="122"/>
  <c r="FU45" i="122"/>
  <c r="FC45" i="122"/>
  <c r="EK45" i="122"/>
  <c r="DS45" i="122"/>
  <c r="DA45" i="122"/>
  <c r="CI45" i="122"/>
  <c r="BQ45" i="122"/>
  <c r="BQ80" i="126"/>
  <c r="CC80" i="126"/>
  <c r="CU54" i="122"/>
  <c r="AV80" i="126"/>
  <c r="BP80" i="126"/>
  <c r="BK80" i="126"/>
  <c r="AY80" i="126"/>
  <c r="HN54" i="122"/>
  <c r="BA80" i="126"/>
  <c r="DS80" i="126"/>
  <c r="DP80" i="126"/>
  <c r="KV81" i="126"/>
  <c r="EE80" i="126"/>
  <c r="CX80" i="126"/>
  <c r="EP81" i="126"/>
  <c r="DF81" i="126"/>
  <c r="JM54" i="122"/>
  <c r="GR81" i="126"/>
  <c r="JA54" i="122"/>
  <c r="DC80" i="126"/>
  <c r="FB53" i="122"/>
  <c r="DM80" i="126"/>
  <c r="DX81" i="126"/>
  <c r="DA80" i="126"/>
  <c r="CR54" i="122"/>
  <c r="FZ81" i="126"/>
  <c r="EJ80" i="126"/>
  <c r="CK80" i="126"/>
  <c r="CZ80" i="126"/>
  <c r="EM80" i="126"/>
  <c r="EK80" i="126"/>
  <c r="CU80" i="126"/>
  <c r="AS80" i="126"/>
  <c r="FH81" i="126"/>
  <c r="EH80" i="126"/>
  <c r="CI80" i="126"/>
  <c r="EG80" i="126"/>
  <c r="CF80" i="126"/>
  <c r="HV53" i="122"/>
  <c r="GF54" i="122"/>
  <c r="KK54" i="122"/>
  <c r="GD54" i="122"/>
  <c r="EH53" i="122"/>
  <c r="KD81" i="126"/>
  <c r="BV81" i="126"/>
  <c r="JS54" i="122"/>
  <c r="EW54" i="122"/>
  <c r="EG53" i="122"/>
  <c r="JL81" i="126"/>
  <c r="BD81" i="126"/>
  <c r="DU80" i="126"/>
  <c r="CH80" i="126"/>
  <c r="AV53" i="122"/>
  <c r="BM54" i="122"/>
  <c r="HT53" i="122"/>
  <c r="EZ53" i="122"/>
  <c r="EW53" i="122"/>
  <c r="AX80" i="126"/>
  <c r="JR54" i="122"/>
  <c r="DJ54" i="122"/>
  <c r="LF53" i="122"/>
  <c r="CC53" i="122"/>
  <c r="IT81" i="126"/>
  <c r="JP54" i="122"/>
  <c r="DI54" i="122"/>
  <c r="LC53" i="122"/>
  <c r="BN53" i="122"/>
  <c r="IB81" i="126"/>
  <c r="DR80" i="126"/>
  <c r="II53" i="122"/>
  <c r="GU54" i="122"/>
  <c r="BK54" i="122"/>
  <c r="HQ53" i="122"/>
  <c r="GI54" i="122"/>
  <c r="GG54" i="122"/>
  <c r="CN81" i="126"/>
  <c r="JO54" i="122"/>
  <c r="CW54" i="122"/>
  <c r="IL53" i="122"/>
  <c r="BK53" i="122"/>
  <c r="HJ81" i="126"/>
  <c r="BS80" i="126"/>
  <c r="LI81" i="126"/>
  <c r="KQ81" i="126"/>
  <c r="JY81" i="126"/>
  <c r="JG81" i="126"/>
  <c r="IO81" i="126"/>
  <c r="HW81" i="126"/>
  <c r="HE81" i="126"/>
  <c r="GM81" i="126"/>
  <c r="FU81" i="126"/>
  <c r="FC81" i="126"/>
  <c r="EK81" i="126"/>
  <c r="DS81" i="126"/>
  <c r="DA81" i="126"/>
  <c r="CI81" i="126"/>
  <c r="BQ81" i="126"/>
  <c r="AY81" i="126"/>
  <c r="LH81" i="126"/>
  <c r="KP81" i="126"/>
  <c r="JX81" i="126"/>
  <c r="JF81" i="126"/>
  <c r="IN81" i="126"/>
  <c r="HV81" i="126"/>
  <c r="HD81" i="126"/>
  <c r="GL81" i="126"/>
  <c r="FT81" i="126"/>
  <c r="FB81" i="126"/>
  <c r="EJ81" i="126"/>
  <c r="DR81" i="126"/>
  <c r="CZ81" i="126"/>
  <c r="CH81" i="126"/>
  <c r="BP81" i="126"/>
  <c r="AX81" i="126"/>
  <c r="LK81" i="126"/>
  <c r="KA81" i="126"/>
  <c r="JI81" i="126"/>
  <c r="HY81" i="126"/>
  <c r="HG81" i="126"/>
  <c r="GO81" i="126"/>
  <c r="FW81" i="126"/>
  <c r="FE81" i="126"/>
  <c r="EM81" i="126"/>
  <c r="DU81" i="126"/>
  <c r="DC81" i="126"/>
  <c r="CK81" i="126"/>
  <c r="BA81" i="126"/>
  <c r="KN81" i="126"/>
  <c r="JV81" i="126"/>
  <c r="JD81" i="126"/>
  <c r="IL81" i="126"/>
  <c r="HT81" i="126"/>
  <c r="HB81" i="126"/>
  <c r="GJ81" i="126"/>
  <c r="FR81" i="126"/>
  <c r="EZ81" i="126"/>
  <c r="EH81" i="126"/>
  <c r="DP81" i="126"/>
  <c r="CX81" i="126"/>
  <c r="CF81" i="126"/>
  <c r="BN81" i="126"/>
  <c r="AV81" i="126"/>
  <c r="KS81" i="126"/>
  <c r="IQ81" i="126"/>
  <c r="BS81" i="126"/>
  <c r="LF81" i="126"/>
  <c r="LC81" i="126"/>
  <c r="KK81" i="126"/>
  <c r="JS81" i="126"/>
  <c r="JA81" i="126"/>
  <c r="II81" i="126"/>
  <c r="HQ81" i="126"/>
  <c r="GY81" i="126"/>
  <c r="GG81" i="126"/>
  <c r="FO81" i="126"/>
  <c r="EW81" i="126"/>
  <c r="EE81" i="126"/>
  <c r="DM81" i="126"/>
  <c r="CU81" i="126"/>
  <c r="CC81" i="126"/>
  <c r="BK81" i="126"/>
  <c r="AS81" i="126"/>
  <c r="LB81" i="126"/>
  <c r="KJ81" i="126"/>
  <c r="JR81" i="126"/>
  <c r="IZ81" i="126"/>
  <c r="IH81" i="126"/>
  <c r="HP81" i="126"/>
  <c r="GX81" i="126"/>
  <c r="GF81" i="126"/>
  <c r="FN81" i="126"/>
  <c r="EV81" i="126"/>
  <c r="ED81" i="126"/>
  <c r="DL81" i="126"/>
  <c r="CT81" i="126"/>
  <c r="CB81" i="126"/>
  <c r="BJ81" i="126"/>
  <c r="KZ81" i="126"/>
  <c r="KH81" i="126"/>
  <c r="JP81" i="126"/>
  <c r="IX81" i="126"/>
  <c r="IF81" i="126"/>
  <c r="HN81" i="126"/>
  <c r="GV81" i="126"/>
  <c r="GD81" i="126"/>
  <c r="FL81" i="126"/>
  <c r="ET81" i="126"/>
  <c r="EB81" i="126"/>
  <c r="DJ81" i="126"/>
  <c r="CR81" i="126"/>
  <c r="BZ81" i="126"/>
  <c r="BH81" i="126"/>
  <c r="KT81" i="126"/>
  <c r="KB81" i="126"/>
  <c r="JJ81" i="126"/>
  <c r="IR81" i="126"/>
  <c r="HZ81" i="126"/>
  <c r="HH81" i="126"/>
  <c r="GP81" i="126"/>
  <c r="FX81" i="126"/>
  <c r="FF81" i="126"/>
  <c r="EN81" i="126"/>
  <c r="DV81" i="126"/>
  <c r="DD81" i="126"/>
  <c r="CL81" i="126"/>
  <c r="BT81" i="126"/>
  <c r="BB81" i="126"/>
  <c r="KY81" i="126"/>
  <c r="KG81" i="126"/>
  <c r="JO81" i="126"/>
  <c r="IW81" i="126"/>
  <c r="IE81" i="126"/>
  <c r="HM81" i="126"/>
  <c r="GU81" i="126"/>
  <c r="GC81" i="126"/>
  <c r="FK81" i="126"/>
  <c r="ES81" i="126"/>
  <c r="EA81" i="126"/>
  <c r="DI81" i="126"/>
  <c r="CQ81" i="126"/>
  <c r="BY81" i="126"/>
  <c r="BG81" i="126"/>
  <c r="LE81" i="126"/>
  <c r="KM81" i="126"/>
  <c r="JU81" i="126"/>
  <c r="JC81" i="126"/>
  <c r="IK81" i="126"/>
  <c r="HS81" i="126"/>
  <c r="HA81" i="126"/>
  <c r="GI81" i="126"/>
  <c r="FQ81" i="126"/>
  <c r="EY81" i="126"/>
  <c r="EG81" i="126"/>
  <c r="DO81" i="126"/>
  <c r="CW81" i="126"/>
  <c r="CE81" i="126"/>
  <c r="BM81" i="126"/>
  <c r="KW81" i="126"/>
  <c r="KE81" i="126"/>
  <c r="JM81" i="126"/>
  <c r="IU81" i="126"/>
  <c r="IC81" i="126"/>
  <c r="HK81" i="126"/>
  <c r="GS81" i="126"/>
  <c r="GA81" i="126"/>
  <c r="FI81" i="126"/>
  <c r="EQ81" i="126"/>
  <c r="DY81" i="126"/>
  <c r="DG81" i="126"/>
  <c r="CO81" i="126"/>
  <c r="BW81" i="126"/>
  <c r="ED80" i="126"/>
  <c r="DL80" i="126"/>
  <c r="CT80" i="126"/>
  <c r="CB80" i="126"/>
  <c r="BJ80" i="126"/>
  <c r="EB80" i="126"/>
  <c r="DJ80" i="126"/>
  <c r="CR80" i="126"/>
  <c r="BZ80" i="126"/>
  <c r="BH80" i="126"/>
  <c r="DO80" i="126"/>
  <c r="CW80" i="126"/>
  <c r="CE80" i="126"/>
  <c r="BM80" i="126"/>
  <c r="AU80" i="126"/>
  <c r="EA80" i="126"/>
  <c r="DI80" i="126"/>
  <c r="CQ80" i="126"/>
  <c r="BY80" i="126"/>
  <c r="BG80" i="126"/>
  <c r="EQ80" i="126"/>
  <c r="DY80" i="126"/>
  <c r="DG80" i="126"/>
  <c r="CO80" i="126"/>
  <c r="BW80" i="126"/>
  <c r="BE80" i="126"/>
  <c r="EP80" i="126"/>
  <c r="DX80" i="126"/>
  <c r="DF80" i="126"/>
  <c r="CN80" i="126"/>
  <c r="BV80" i="126"/>
  <c r="EN80" i="126"/>
  <c r="DV80" i="126"/>
  <c r="DD80" i="126"/>
  <c r="CL80" i="126"/>
  <c r="BT80" i="126"/>
  <c r="LB54" i="122"/>
  <c r="IF54" i="122"/>
  <c r="ET54" i="122"/>
  <c r="BH54" i="122"/>
  <c r="LC54" i="122"/>
  <c r="IH54" i="122"/>
  <c r="EV54" i="122"/>
  <c r="BJ54" i="122"/>
  <c r="KZ54" i="122"/>
  <c r="IE54" i="122"/>
  <c r="ES54" i="122"/>
  <c r="AS54" i="122"/>
  <c r="KY54" i="122"/>
  <c r="HS54" i="122"/>
  <c r="EG54" i="122"/>
  <c r="KW54" i="122"/>
  <c r="HQ54" i="122"/>
  <c r="KN53" i="122"/>
  <c r="HD53" i="122"/>
  <c r="EE53" i="122"/>
  <c r="AS53" i="122"/>
  <c r="KK53" i="122"/>
  <c r="HB53" i="122"/>
  <c r="DP53" i="122"/>
  <c r="JV53" i="122"/>
  <c r="GY53" i="122"/>
  <c r="DM53" i="122"/>
  <c r="JS53" i="122"/>
  <c r="GJ53" i="122"/>
  <c r="CZ53" i="122"/>
  <c r="AX53" i="122"/>
  <c r="LH53" i="122"/>
  <c r="JF53" i="122"/>
  <c r="GG53" i="122"/>
  <c r="CX53" i="122"/>
  <c r="JD53" i="122"/>
  <c r="FR53" i="122"/>
  <c r="CU53" i="122"/>
  <c r="JA53" i="122"/>
  <c r="FO53" i="122"/>
  <c r="CF53" i="122"/>
  <c r="LE53" i="122"/>
  <c r="JC53" i="122"/>
  <c r="HA53" i="122"/>
  <c r="EY53" i="122"/>
  <c r="CW53" i="122"/>
  <c r="AU53" i="122"/>
  <c r="KP53" i="122"/>
  <c r="IN53" i="122"/>
  <c r="GL53" i="122"/>
  <c r="EJ53" i="122"/>
  <c r="CH53" i="122"/>
  <c r="FQ54" i="122"/>
  <c r="ED54" i="122"/>
  <c r="AV54" i="122"/>
  <c r="BN54" i="122"/>
  <c r="CF54" i="122"/>
  <c r="CX54" i="122"/>
  <c r="DP54" i="122"/>
  <c r="EH54" i="122"/>
  <c r="EZ54" i="122"/>
  <c r="FR54" i="122"/>
  <c r="GJ54" i="122"/>
  <c r="HB54" i="122"/>
  <c r="HT54" i="122"/>
  <c r="IL54" i="122"/>
  <c r="JD54" i="122"/>
  <c r="JV54" i="122"/>
  <c r="KN54" i="122"/>
  <c r="LF54" i="122"/>
  <c r="HV54" i="122"/>
  <c r="AY54" i="122"/>
  <c r="BQ54" i="122"/>
  <c r="CI54" i="122"/>
  <c r="DA54" i="122"/>
  <c r="DS54" i="122"/>
  <c r="EK54" i="122"/>
  <c r="FC54" i="122"/>
  <c r="FU54" i="122"/>
  <c r="GM54" i="122"/>
  <c r="HE54" i="122"/>
  <c r="HW54" i="122"/>
  <c r="IO54" i="122"/>
  <c r="JG54" i="122"/>
  <c r="JY54" i="122"/>
  <c r="KQ54" i="122"/>
  <c r="LI54" i="122"/>
  <c r="LK54" i="122"/>
  <c r="BT54" i="122"/>
  <c r="CL54" i="122"/>
  <c r="DD54" i="122"/>
  <c r="DV54" i="122"/>
  <c r="EN54" i="122"/>
  <c r="FF54" i="122"/>
  <c r="FX54" i="122"/>
  <c r="HH54" i="122"/>
  <c r="HZ54" i="122"/>
  <c r="IR54" i="122"/>
  <c r="JJ54" i="122"/>
  <c r="KB54" i="122"/>
  <c r="KT54" i="122"/>
  <c r="BE54" i="122"/>
  <c r="BW54" i="122"/>
  <c r="CO54" i="122"/>
  <c r="DG54" i="122"/>
  <c r="DY54" i="122"/>
  <c r="EQ54" i="122"/>
  <c r="FI54" i="122"/>
  <c r="GA54" i="122"/>
  <c r="GS54" i="122"/>
  <c r="HK54" i="122"/>
  <c r="IC54" i="122"/>
  <c r="IU54" i="122"/>
  <c r="BB54" i="122"/>
  <c r="GP54" i="122"/>
  <c r="KM53" i="122"/>
  <c r="IK53" i="122"/>
  <c r="GI53" i="122"/>
  <c r="BA53" i="122"/>
  <c r="BS53" i="122"/>
  <c r="CK53" i="122"/>
  <c r="DC53" i="122"/>
  <c r="DU53" i="122"/>
  <c r="EM53" i="122"/>
  <c r="FE53" i="122"/>
  <c r="FW53" i="122"/>
  <c r="GO53" i="122"/>
  <c r="HG53" i="122"/>
  <c r="HY53" i="122"/>
  <c r="IQ53" i="122"/>
  <c r="JI53" i="122"/>
  <c r="KA53" i="122"/>
  <c r="KS53" i="122"/>
  <c r="BD53" i="122"/>
  <c r="BV53" i="122"/>
  <c r="CN53" i="122"/>
  <c r="DF53" i="122"/>
  <c r="DX53" i="122"/>
  <c r="EP53" i="122"/>
  <c r="FH53" i="122"/>
  <c r="FZ53" i="122"/>
  <c r="GR53" i="122"/>
  <c r="HJ53" i="122"/>
  <c r="IB53" i="122"/>
  <c r="IT53" i="122"/>
  <c r="JL53" i="122"/>
  <c r="KD53" i="122"/>
  <c r="KV53" i="122"/>
  <c r="BG53" i="122"/>
  <c r="BY53" i="122"/>
  <c r="CQ53" i="122"/>
  <c r="DI53" i="122"/>
  <c r="EA53" i="122"/>
  <c r="ES53" i="122"/>
  <c r="FK53" i="122"/>
  <c r="GC53" i="122"/>
  <c r="GU53" i="122"/>
  <c r="HM53" i="122"/>
  <c r="IE53" i="122"/>
  <c r="IW53" i="122"/>
  <c r="JO53" i="122"/>
  <c r="KG53" i="122"/>
  <c r="KY53" i="122"/>
  <c r="BJ53" i="122"/>
  <c r="CB53" i="122"/>
  <c r="CT53" i="122"/>
  <c r="DL53" i="122"/>
  <c r="ED53" i="122"/>
  <c r="EV53" i="122"/>
  <c r="FN53" i="122"/>
  <c r="GF53" i="122"/>
  <c r="GX53" i="122"/>
  <c r="HP53" i="122"/>
  <c r="IH53" i="122"/>
  <c r="IZ53" i="122"/>
  <c r="JR53" i="122"/>
  <c r="KJ53" i="122"/>
  <c r="LB53" i="122"/>
  <c r="AX54" i="122"/>
  <c r="BP54" i="122"/>
  <c r="CH54" i="122"/>
  <c r="CZ54" i="122"/>
  <c r="DR54" i="122"/>
  <c r="EJ54" i="122"/>
  <c r="FB54" i="122"/>
  <c r="FT54" i="122"/>
  <c r="GL54" i="122"/>
  <c r="HD54" i="122"/>
  <c r="IN54" i="122"/>
  <c r="JF54" i="122"/>
  <c r="JX54" i="122"/>
  <c r="KP54" i="122"/>
  <c r="LH54" i="122"/>
  <c r="BA54" i="122"/>
  <c r="BS54" i="122"/>
  <c r="CK54" i="122"/>
  <c r="DC54" i="122"/>
  <c r="DU54" i="122"/>
  <c r="EM54" i="122"/>
  <c r="FE54" i="122"/>
  <c r="FW54" i="122"/>
  <c r="GO54" i="122"/>
  <c r="HG54" i="122"/>
  <c r="HY54" i="122"/>
  <c r="IQ54" i="122"/>
  <c r="JI54" i="122"/>
  <c r="KA54" i="122"/>
  <c r="KS54" i="122"/>
  <c r="BD54" i="122"/>
  <c r="BV54" i="122"/>
  <c r="CN54" i="122"/>
  <c r="DF54" i="122"/>
  <c r="DX54" i="122"/>
  <c r="EP54" i="122"/>
  <c r="FH54" i="122"/>
  <c r="FZ54" i="122"/>
  <c r="GR54" i="122"/>
  <c r="HJ54" i="122"/>
  <c r="IB54" i="122"/>
  <c r="IT54" i="122"/>
  <c r="JL54" i="122"/>
  <c r="KD54" i="122"/>
  <c r="KV54" i="122"/>
  <c r="KM54" i="122"/>
  <c r="HP54" i="122"/>
  <c r="AU54" i="122"/>
  <c r="KJ54" i="122"/>
  <c r="IZ54" i="122"/>
  <c r="HM54" i="122"/>
  <c r="FO54" i="122"/>
  <c r="EB54" i="122"/>
  <c r="CE54" i="122"/>
  <c r="FT53" i="122"/>
  <c r="DR53" i="122"/>
  <c r="BP53" i="122"/>
  <c r="CT54" i="122"/>
  <c r="BG54" i="122"/>
  <c r="JC54" i="122"/>
  <c r="GC54" i="122"/>
  <c r="KH54" i="122"/>
  <c r="IX54" i="122"/>
  <c r="HA54" i="122"/>
  <c r="FN54" i="122"/>
  <c r="EA54" i="122"/>
  <c r="CC54" i="122"/>
  <c r="KG54" i="122"/>
  <c r="IW54" i="122"/>
  <c r="GY54" i="122"/>
  <c r="FL54" i="122"/>
  <c r="DO54" i="122"/>
  <c r="CB54" i="122"/>
  <c r="JX53" i="122"/>
  <c r="KE54" i="122"/>
  <c r="IK54" i="122"/>
  <c r="GX54" i="122"/>
  <c r="FK54" i="122"/>
  <c r="DM54" i="122"/>
  <c r="BZ54" i="122"/>
  <c r="LE54" i="122"/>
  <c r="JU54" i="122"/>
  <c r="II54" i="122"/>
  <c r="GV54" i="122"/>
  <c r="EY54" i="122"/>
  <c r="DL54" i="122"/>
  <c r="BY54" i="122"/>
  <c r="JU53" i="122"/>
  <c r="HS53" i="122"/>
  <c r="FQ53" i="122"/>
  <c r="DO53" i="122"/>
  <c r="BM53" i="122"/>
  <c r="GA53" i="122"/>
  <c r="KZ53" i="122"/>
  <c r="KH53" i="122"/>
  <c r="JP53" i="122"/>
  <c r="IX53" i="122"/>
  <c r="IF53" i="122"/>
  <c r="HN53" i="122"/>
  <c r="GV53" i="122"/>
  <c r="GD53" i="122"/>
  <c r="FL53" i="122"/>
  <c r="ET53" i="122"/>
  <c r="EB53" i="122"/>
  <c r="DJ53" i="122"/>
  <c r="CR53" i="122"/>
  <c r="BZ53" i="122"/>
  <c r="BH53" i="122"/>
  <c r="KW53" i="122"/>
  <c r="KE53" i="122"/>
  <c r="JM53" i="122"/>
  <c r="IU53" i="122"/>
  <c r="IC53" i="122"/>
  <c r="HK53" i="122"/>
  <c r="GS53" i="122"/>
  <c r="FI53" i="122"/>
  <c r="EQ53" i="122"/>
  <c r="DY53" i="122"/>
  <c r="DG53" i="122"/>
  <c r="CO53" i="122"/>
  <c r="BW53" i="122"/>
  <c r="BE53" i="122"/>
  <c r="KT53" i="122"/>
  <c r="KB53" i="122"/>
  <c r="JJ53" i="122"/>
  <c r="IR53" i="122"/>
  <c r="HZ53" i="122"/>
  <c r="HH53" i="122"/>
  <c r="GP53" i="122"/>
  <c r="FX53" i="122"/>
  <c r="FF53" i="122"/>
  <c r="EN53" i="122"/>
  <c r="DV53" i="122"/>
  <c r="DD53" i="122"/>
  <c r="CL53" i="122"/>
  <c r="BT53" i="122"/>
  <c r="BB53" i="122"/>
  <c r="LK53" i="122"/>
  <c r="LI53" i="122"/>
  <c r="KQ53" i="122"/>
  <c r="JY53" i="122"/>
  <c r="JG53" i="122"/>
  <c r="IO53" i="122"/>
  <c r="HW53" i="122"/>
  <c r="HE53" i="122"/>
  <c r="GM53" i="122"/>
  <c r="FU53" i="122"/>
  <c r="FC53" i="122"/>
  <c r="EK53" i="122"/>
  <c r="DS53" i="122"/>
  <c r="DA53" i="122"/>
  <c r="CI53" i="122"/>
  <c r="BQ53" i="122"/>
  <c r="FR63" i="121"/>
  <c r="DV63" i="121"/>
  <c r="AX52" i="122"/>
  <c r="GG63" i="121"/>
  <c r="LE76" i="126"/>
  <c r="DP63" i="121"/>
  <c r="KJ80" i="126"/>
  <c r="IQ80" i="126"/>
  <c r="IH80" i="126"/>
  <c r="GR80" i="126"/>
  <c r="GO80" i="126"/>
  <c r="EV80" i="126"/>
  <c r="ES80" i="126"/>
  <c r="EA76" i="126"/>
  <c r="AX76" i="126"/>
  <c r="DM63" i="121"/>
  <c r="KG80" i="126"/>
  <c r="KK52" i="122"/>
  <c r="AS52" i="122"/>
  <c r="IF80" i="126"/>
  <c r="KH52" i="122"/>
  <c r="GS80" i="126"/>
  <c r="HV52" i="122"/>
  <c r="HT52" i="122"/>
  <c r="GP80" i="126"/>
  <c r="BD63" i="121"/>
  <c r="GD52" i="122"/>
  <c r="LF76" i="126"/>
  <c r="JA80" i="126"/>
  <c r="FI80" i="126"/>
  <c r="GF76" i="126"/>
  <c r="LC63" i="121"/>
  <c r="DM52" i="122"/>
  <c r="BB63" i="121"/>
  <c r="FR52" i="122"/>
  <c r="DP52" i="122"/>
  <c r="JA63" i="121"/>
  <c r="DJ52" i="122"/>
  <c r="AV76" i="126"/>
  <c r="HH80" i="126"/>
  <c r="KE80" i="126"/>
  <c r="GM80" i="126"/>
  <c r="LF63" i="121"/>
  <c r="AV63" i="121"/>
  <c r="GD76" i="126"/>
  <c r="IO80" i="126"/>
  <c r="ET80" i="126"/>
  <c r="GC76" i="126"/>
  <c r="IL63" i="121"/>
  <c r="IF52" i="122"/>
  <c r="KW80" i="126"/>
  <c r="KH80" i="126"/>
  <c r="II80" i="126"/>
  <c r="GJ63" i="121"/>
  <c r="AV52" i="122"/>
  <c r="KJ63" i="121"/>
  <c r="IH63" i="121"/>
  <c r="FO63" i="121"/>
  <c r="CU63" i="121"/>
  <c r="JS52" i="122"/>
  <c r="HQ52" i="122"/>
  <c r="FL52" i="122"/>
  <c r="CU52" i="122"/>
  <c r="JA76" i="126"/>
  <c r="JP52" i="122"/>
  <c r="HN52" i="122"/>
  <c r="EZ52" i="122"/>
  <c r="KB80" i="126"/>
  <c r="IC80" i="126"/>
  <c r="GG80" i="126"/>
  <c r="II76" i="126"/>
  <c r="DY76" i="126"/>
  <c r="KG63" i="121"/>
  <c r="HP63" i="121"/>
  <c r="ET63" i="121"/>
  <c r="CR63" i="121"/>
  <c r="AS76" i="126"/>
  <c r="KJ52" i="122"/>
  <c r="FT52" i="122"/>
  <c r="LC76" i="126"/>
  <c r="IK63" i="121"/>
  <c r="KK76" i="126"/>
  <c r="FI76" i="126"/>
  <c r="KZ63" i="121"/>
  <c r="II63" i="121"/>
  <c r="FQ63" i="121"/>
  <c r="CX63" i="121"/>
  <c r="AS63" i="121"/>
  <c r="JV52" i="122"/>
  <c r="HS52" i="122"/>
  <c r="FO52" i="122"/>
  <c r="CX52" i="122"/>
  <c r="LK80" i="126"/>
  <c r="JM80" i="126"/>
  <c r="HP80" i="126"/>
  <c r="FW80" i="126"/>
  <c r="IH76" i="126"/>
  <c r="DG76" i="126"/>
  <c r="KE63" i="121"/>
  <c r="HN63" i="121"/>
  <c r="ES63" i="121"/>
  <c r="BZ63" i="121"/>
  <c r="JA52" i="122"/>
  <c r="GY52" i="122"/>
  <c r="ET52" i="122"/>
  <c r="CC52" i="122"/>
  <c r="KH76" i="126"/>
  <c r="EB76" i="126"/>
  <c r="KH63" i="121"/>
  <c r="IF63" i="121"/>
  <c r="FL63" i="121"/>
  <c r="CT63" i="121"/>
  <c r="CR52" i="122"/>
  <c r="JD52" i="122"/>
  <c r="HB52" i="122"/>
  <c r="EW52" i="122"/>
  <c r="CF52" i="122"/>
  <c r="LI80" i="126"/>
  <c r="JL80" i="126"/>
  <c r="HN80" i="126"/>
  <c r="FU80" i="126"/>
  <c r="KB63" i="121"/>
  <c r="HK63" i="121"/>
  <c r="EQ63" i="121"/>
  <c r="BY63" i="121"/>
  <c r="KD80" i="126"/>
  <c r="IF76" i="126"/>
  <c r="CX76" i="126"/>
  <c r="LC80" i="126"/>
  <c r="JJ80" i="126"/>
  <c r="HM80" i="126"/>
  <c r="FO80" i="126"/>
  <c r="BW76" i="126"/>
  <c r="JM63" i="121"/>
  <c r="HH63" i="121"/>
  <c r="EN63" i="121"/>
  <c r="BW63" i="121"/>
  <c r="LC52" i="122"/>
  <c r="IX52" i="122"/>
  <c r="GJ52" i="122"/>
  <c r="EG52" i="122"/>
  <c r="BN52" i="122"/>
  <c r="LF52" i="122"/>
  <c r="IZ52" i="122"/>
  <c r="GV52" i="122"/>
  <c r="EH52" i="122"/>
  <c r="BZ52" i="122"/>
  <c r="IC76" i="126"/>
  <c r="LB80" i="126"/>
  <c r="JI80" i="126"/>
  <c r="HK80" i="126"/>
  <c r="FN80" i="126"/>
  <c r="GG76" i="126"/>
  <c r="BE76" i="126"/>
  <c r="JJ63" i="121"/>
  <c r="GS63" i="121"/>
  <c r="DY63" i="121"/>
  <c r="BT63" i="121"/>
  <c r="LE63" i="121"/>
  <c r="GA76" i="126"/>
  <c r="KZ52" i="122"/>
  <c r="IL52" i="122"/>
  <c r="GI52" i="122"/>
  <c r="EE52" i="122"/>
  <c r="BK52" i="122"/>
  <c r="KZ80" i="126"/>
  <c r="JG80" i="126"/>
  <c r="HJ80" i="126"/>
  <c r="FL80" i="126"/>
  <c r="JD63" i="121"/>
  <c r="GP63" i="121"/>
  <c r="DX63" i="121"/>
  <c r="KN52" i="122"/>
  <c r="II52" i="122"/>
  <c r="GG52" i="122"/>
  <c r="EB52" i="122"/>
  <c r="BH52" i="122"/>
  <c r="HP52" i="122"/>
  <c r="JC52" i="122"/>
  <c r="CW52" i="122"/>
  <c r="EJ52" i="122"/>
  <c r="KM52" i="122"/>
  <c r="CH52" i="122"/>
  <c r="AU52" i="122"/>
  <c r="LH52" i="122"/>
  <c r="JX52" i="122"/>
  <c r="IN52" i="122"/>
  <c r="HD52" i="122"/>
  <c r="FQ52" i="122"/>
  <c r="DR52" i="122"/>
  <c r="CE52" i="122"/>
  <c r="LE52" i="122"/>
  <c r="JU52" i="122"/>
  <c r="IK52" i="122"/>
  <c r="HA52" i="122"/>
  <c r="FB52" i="122"/>
  <c r="DO52" i="122"/>
  <c r="LB52" i="122"/>
  <c r="JR52" i="122"/>
  <c r="IH52" i="122"/>
  <c r="BP52" i="122"/>
  <c r="GL52" i="122"/>
  <c r="BA52" i="122"/>
  <c r="BS52" i="122"/>
  <c r="CK52" i="122"/>
  <c r="DC52" i="122"/>
  <c r="DU52" i="122"/>
  <c r="EM52" i="122"/>
  <c r="FE52" i="122"/>
  <c r="FW52" i="122"/>
  <c r="GO52" i="122"/>
  <c r="HG52" i="122"/>
  <c r="HY52" i="122"/>
  <c r="IQ52" i="122"/>
  <c r="JI52" i="122"/>
  <c r="KA52" i="122"/>
  <c r="KS52" i="122"/>
  <c r="BG52" i="122"/>
  <c r="BY52" i="122"/>
  <c r="CQ52" i="122"/>
  <c r="DI52" i="122"/>
  <c r="EA52" i="122"/>
  <c r="ES52" i="122"/>
  <c r="FK52" i="122"/>
  <c r="GC52" i="122"/>
  <c r="GU52" i="122"/>
  <c r="HM52" i="122"/>
  <c r="IE52" i="122"/>
  <c r="IW52" i="122"/>
  <c r="JO52" i="122"/>
  <c r="KG52" i="122"/>
  <c r="KY52" i="122"/>
  <c r="BJ52" i="122"/>
  <c r="CB52" i="122"/>
  <c r="CT52" i="122"/>
  <c r="DL52" i="122"/>
  <c r="ED52" i="122"/>
  <c r="EV52" i="122"/>
  <c r="FN52" i="122"/>
  <c r="GF52" i="122"/>
  <c r="GX52" i="122"/>
  <c r="BD52" i="122"/>
  <c r="BV52" i="122"/>
  <c r="CN52" i="122"/>
  <c r="DF52" i="122"/>
  <c r="DX52" i="122"/>
  <c r="EP52" i="122"/>
  <c r="FH52" i="122"/>
  <c r="FZ52" i="122"/>
  <c r="GR52" i="122"/>
  <c r="HJ52" i="122"/>
  <c r="IB52" i="122"/>
  <c r="IT52" i="122"/>
  <c r="JL52" i="122"/>
  <c r="KD52" i="122"/>
  <c r="KV52" i="122"/>
  <c r="KP52" i="122"/>
  <c r="JF52" i="122"/>
  <c r="CZ52" i="122"/>
  <c r="BM52" i="122"/>
  <c r="IU52" i="122"/>
  <c r="EQ52" i="122"/>
  <c r="GA52" i="122"/>
  <c r="KW52" i="122"/>
  <c r="KE52" i="122"/>
  <c r="JM52" i="122"/>
  <c r="IC52" i="122"/>
  <c r="HK52" i="122"/>
  <c r="GS52" i="122"/>
  <c r="FI52" i="122"/>
  <c r="DY52" i="122"/>
  <c r="DG52" i="122"/>
  <c r="CO52" i="122"/>
  <c r="BW52" i="122"/>
  <c r="BE52" i="122"/>
  <c r="KT52" i="122"/>
  <c r="KB52" i="122"/>
  <c r="JJ52" i="122"/>
  <c r="IR52" i="122"/>
  <c r="HZ52" i="122"/>
  <c r="HH52" i="122"/>
  <c r="GP52" i="122"/>
  <c r="FX52" i="122"/>
  <c r="FF52" i="122"/>
  <c r="EN52" i="122"/>
  <c r="DV52" i="122"/>
  <c r="DD52" i="122"/>
  <c r="CL52" i="122"/>
  <c r="BT52" i="122"/>
  <c r="BB52" i="122"/>
  <c r="LK52" i="122"/>
  <c r="LI52" i="122"/>
  <c r="KQ52" i="122"/>
  <c r="JY52" i="122"/>
  <c r="JG52" i="122"/>
  <c r="IO52" i="122"/>
  <c r="HW52" i="122"/>
  <c r="HE52" i="122"/>
  <c r="GM52" i="122"/>
  <c r="FU52" i="122"/>
  <c r="FC52" i="122"/>
  <c r="EK52" i="122"/>
  <c r="DS52" i="122"/>
  <c r="DA52" i="122"/>
  <c r="CI52" i="122"/>
  <c r="BQ52" i="122"/>
  <c r="CW63" i="121"/>
  <c r="FN63" i="121"/>
  <c r="HM63" i="121"/>
  <c r="JL63" i="121"/>
  <c r="EV63" i="121"/>
  <c r="GR63" i="121"/>
  <c r="CB63" i="121"/>
  <c r="AX63" i="121"/>
  <c r="BP63" i="121"/>
  <c r="CH63" i="121"/>
  <c r="CZ63" i="121"/>
  <c r="DR63" i="121"/>
  <c r="EJ63" i="121"/>
  <c r="FB63" i="121"/>
  <c r="FT63" i="121"/>
  <c r="GL63" i="121"/>
  <c r="HD63" i="121"/>
  <c r="IN63" i="121"/>
  <c r="JF63" i="121"/>
  <c r="JX63" i="121"/>
  <c r="KP63" i="121"/>
  <c r="LH63" i="121"/>
  <c r="BA63" i="121"/>
  <c r="BS63" i="121"/>
  <c r="CK63" i="121"/>
  <c r="DC63" i="121"/>
  <c r="DU63" i="121"/>
  <c r="EM63" i="121"/>
  <c r="FE63" i="121"/>
  <c r="FW63" i="121"/>
  <c r="GO63" i="121"/>
  <c r="HG63" i="121"/>
  <c r="HY63" i="121"/>
  <c r="IQ63" i="121"/>
  <c r="JI63" i="121"/>
  <c r="KA63" i="121"/>
  <c r="KS63" i="121"/>
  <c r="KD63" i="121"/>
  <c r="JC63" i="121"/>
  <c r="HJ63" i="121"/>
  <c r="GI63" i="121"/>
  <c r="EP63" i="121"/>
  <c r="DO63" i="121"/>
  <c r="BV63" i="121"/>
  <c r="AU63" i="121"/>
  <c r="KY63" i="121"/>
  <c r="IE63" i="121"/>
  <c r="FK63" i="121"/>
  <c r="CQ63" i="121"/>
  <c r="HV63" i="121"/>
  <c r="AY63" i="121"/>
  <c r="BQ63" i="121"/>
  <c r="CI63" i="121"/>
  <c r="DA63" i="121"/>
  <c r="DS63" i="121"/>
  <c r="EK63" i="121"/>
  <c r="FC63" i="121"/>
  <c r="FU63" i="121"/>
  <c r="GM63" i="121"/>
  <c r="HE63" i="121"/>
  <c r="HW63" i="121"/>
  <c r="IO63" i="121"/>
  <c r="JG63" i="121"/>
  <c r="JY63" i="121"/>
  <c r="KQ63" i="121"/>
  <c r="LI63" i="121"/>
  <c r="LK63" i="121"/>
  <c r="KW63" i="121"/>
  <c r="JV63" i="121"/>
  <c r="IZ63" i="121"/>
  <c r="IC63" i="121"/>
  <c r="HB63" i="121"/>
  <c r="GF63" i="121"/>
  <c r="FI63" i="121"/>
  <c r="EH63" i="121"/>
  <c r="DL63" i="121"/>
  <c r="CO63" i="121"/>
  <c r="BN63" i="121"/>
  <c r="V63" i="121"/>
  <c r="KV63" i="121"/>
  <c r="JU63" i="121"/>
  <c r="IX63" i="121"/>
  <c r="IB63" i="121"/>
  <c r="HA63" i="121"/>
  <c r="GD63" i="121"/>
  <c r="FH63" i="121"/>
  <c r="EG63" i="121"/>
  <c r="DJ63" i="121"/>
  <c r="CN63" i="121"/>
  <c r="BM63" i="121"/>
  <c r="KT63" i="121"/>
  <c r="JS63" i="121"/>
  <c r="IW63" i="121"/>
  <c r="HZ63" i="121"/>
  <c r="GY63" i="121"/>
  <c r="GC63" i="121"/>
  <c r="FF63" i="121"/>
  <c r="EE63" i="121"/>
  <c r="DI63" i="121"/>
  <c r="CL63" i="121"/>
  <c r="BK63" i="121"/>
  <c r="KN63" i="121"/>
  <c r="JR63" i="121"/>
  <c r="IU63" i="121"/>
  <c r="HT63" i="121"/>
  <c r="GX63" i="121"/>
  <c r="GA63" i="121"/>
  <c r="EZ63" i="121"/>
  <c r="ED63" i="121"/>
  <c r="DG63" i="121"/>
  <c r="CF63" i="121"/>
  <c r="BJ63" i="121"/>
  <c r="KM63" i="121"/>
  <c r="JP63" i="121"/>
  <c r="IT63" i="121"/>
  <c r="HS63" i="121"/>
  <c r="GV63" i="121"/>
  <c r="FZ63" i="121"/>
  <c r="EY63" i="121"/>
  <c r="EB63" i="121"/>
  <c r="DF63" i="121"/>
  <c r="CE63" i="121"/>
  <c r="BH63" i="121"/>
  <c r="KK63" i="121"/>
  <c r="JO63" i="121"/>
  <c r="IR63" i="121"/>
  <c r="HQ63" i="121"/>
  <c r="GU63" i="121"/>
  <c r="FX63" i="121"/>
  <c r="EW63" i="121"/>
  <c r="EA63" i="121"/>
  <c r="DD63" i="121"/>
  <c r="CC63" i="121"/>
  <c r="BG63" i="121"/>
  <c r="KJ76" i="126"/>
  <c r="IE76" i="126"/>
  <c r="CZ76" i="126"/>
  <c r="AU76" i="126"/>
  <c r="KG76" i="126"/>
  <c r="HV76" i="126"/>
  <c r="FB76" i="126"/>
  <c r="CW76" i="126"/>
  <c r="KE76" i="126"/>
  <c r="HK76" i="126"/>
  <c r="EZ76" i="126"/>
  <c r="CU76" i="126"/>
  <c r="JM76" i="126"/>
  <c r="HD76" i="126"/>
  <c r="EY76" i="126"/>
  <c r="CC76" i="126"/>
  <c r="JF76" i="126"/>
  <c r="HB76" i="126"/>
  <c r="EW76" i="126"/>
  <c r="CB76" i="126"/>
  <c r="JD76" i="126"/>
  <c r="HA76" i="126"/>
  <c r="EE76" i="126"/>
  <c r="BZ76" i="126"/>
  <c r="LH76" i="126"/>
  <c r="JC76" i="126"/>
  <c r="ED76" i="126"/>
  <c r="BA76" i="126"/>
  <c r="BS76" i="126"/>
  <c r="DC76" i="126"/>
  <c r="DU76" i="126"/>
  <c r="EM76" i="126"/>
  <c r="FE76" i="126"/>
  <c r="FW76" i="126"/>
  <c r="GO76" i="126"/>
  <c r="HG76" i="126"/>
  <c r="HY76" i="126"/>
  <c r="IQ76" i="126"/>
  <c r="JI76" i="126"/>
  <c r="KA76" i="126"/>
  <c r="KS76" i="126"/>
  <c r="DF76" i="126"/>
  <c r="FZ76" i="126"/>
  <c r="IB76" i="126"/>
  <c r="KD76" i="126"/>
  <c r="CK76" i="126"/>
  <c r="BD76" i="126"/>
  <c r="BV76" i="126"/>
  <c r="CN76" i="126"/>
  <c r="DX76" i="126"/>
  <c r="EP76" i="126"/>
  <c r="FH76" i="126"/>
  <c r="GR76" i="126"/>
  <c r="HJ76" i="126"/>
  <c r="IT76" i="126"/>
  <c r="JL76" i="126"/>
  <c r="KV76" i="126"/>
  <c r="EY80" i="126"/>
  <c r="FQ80" i="126"/>
  <c r="GI80" i="126"/>
  <c r="HA80" i="126"/>
  <c r="HS80" i="126"/>
  <c r="IK80" i="126"/>
  <c r="JC80" i="126"/>
  <c r="JU80" i="126"/>
  <c r="KM80" i="126"/>
  <c r="LE80" i="126"/>
  <c r="FB80" i="126"/>
  <c r="FT80" i="126"/>
  <c r="GL80" i="126"/>
  <c r="HD80" i="126"/>
  <c r="IN80" i="126"/>
  <c r="JF80" i="126"/>
  <c r="JX80" i="126"/>
  <c r="KP80" i="126"/>
  <c r="LH80" i="126"/>
  <c r="KY80" i="126"/>
  <c r="IE80" i="126"/>
  <c r="FK80" i="126"/>
  <c r="LB76" i="126"/>
  <c r="JX76" i="126"/>
  <c r="IZ76" i="126"/>
  <c r="GX76" i="126"/>
  <c r="FT76" i="126"/>
  <c r="EV76" i="126"/>
  <c r="DR76" i="126"/>
  <c r="CT76" i="126"/>
  <c r="BP76" i="126"/>
  <c r="AY76" i="126"/>
  <c r="BQ76" i="126"/>
  <c r="CI76" i="126"/>
  <c r="DA76" i="126"/>
  <c r="DS76" i="126"/>
  <c r="EK76" i="126"/>
  <c r="FC76" i="126"/>
  <c r="FU76" i="126"/>
  <c r="GM76" i="126"/>
  <c r="HE76" i="126"/>
  <c r="HW76" i="126"/>
  <c r="IO76" i="126"/>
  <c r="JG76" i="126"/>
  <c r="JY76" i="126"/>
  <c r="KQ76" i="126"/>
  <c r="LI76" i="126"/>
  <c r="LK76" i="126"/>
  <c r="BB76" i="126"/>
  <c r="BT76" i="126"/>
  <c r="CL76" i="126"/>
  <c r="DD76" i="126"/>
  <c r="DV76" i="126"/>
  <c r="EN76" i="126"/>
  <c r="FF76" i="126"/>
  <c r="FX76" i="126"/>
  <c r="GP76" i="126"/>
  <c r="HH76" i="126"/>
  <c r="HZ76" i="126"/>
  <c r="IR76" i="126"/>
  <c r="JJ76" i="126"/>
  <c r="KB76" i="126"/>
  <c r="KT76" i="126"/>
  <c r="KA80" i="126"/>
  <c r="IZ80" i="126"/>
  <c r="HG80" i="126"/>
  <c r="GF80" i="126"/>
  <c r="EZ80" i="126"/>
  <c r="FR80" i="126"/>
  <c r="GJ80" i="126"/>
  <c r="HB80" i="126"/>
  <c r="HT80" i="126"/>
  <c r="IL80" i="126"/>
  <c r="JD80" i="126"/>
  <c r="JV80" i="126"/>
  <c r="KN80" i="126"/>
  <c r="LF80" i="126"/>
  <c r="HV80" i="126"/>
  <c r="KZ76" i="126"/>
  <c r="JV76" i="126"/>
  <c r="IX76" i="126"/>
  <c r="HT76" i="126"/>
  <c r="GV76" i="126"/>
  <c r="FR76" i="126"/>
  <c r="ET76" i="126"/>
  <c r="DP76" i="126"/>
  <c r="CR76" i="126"/>
  <c r="BN76" i="126"/>
  <c r="KY76" i="126"/>
  <c r="JU76" i="126"/>
  <c r="IW76" i="126"/>
  <c r="HS76" i="126"/>
  <c r="GU76" i="126"/>
  <c r="FQ76" i="126"/>
  <c r="ES76" i="126"/>
  <c r="DO76" i="126"/>
  <c r="CQ76" i="126"/>
  <c r="BM76" i="126"/>
  <c r="KT80" i="126"/>
  <c r="HZ80" i="126"/>
  <c r="KW76" i="126"/>
  <c r="JS76" i="126"/>
  <c r="IU76" i="126"/>
  <c r="HQ76" i="126"/>
  <c r="GS76" i="126"/>
  <c r="FO76" i="126"/>
  <c r="EQ76" i="126"/>
  <c r="DM76" i="126"/>
  <c r="CO76" i="126"/>
  <c r="BK76" i="126"/>
  <c r="JR76" i="126"/>
  <c r="HP76" i="126"/>
  <c r="FN76" i="126"/>
  <c r="CH76" i="126"/>
  <c r="GV80" i="126"/>
  <c r="KN76" i="126"/>
  <c r="JP76" i="126"/>
  <c r="IL76" i="126"/>
  <c r="HN76" i="126"/>
  <c r="GJ76" i="126"/>
  <c r="FL76" i="126"/>
  <c r="EH76" i="126"/>
  <c r="DJ76" i="126"/>
  <c r="CF76" i="126"/>
  <c r="BH76" i="126"/>
  <c r="KV80" i="126"/>
  <c r="JY80" i="126"/>
  <c r="IX80" i="126"/>
  <c r="IB80" i="126"/>
  <c r="HE80" i="126"/>
  <c r="GD80" i="126"/>
  <c r="FH80" i="126"/>
  <c r="JS80" i="126"/>
  <c r="IW80" i="126"/>
  <c r="GY80" i="126"/>
  <c r="GC80" i="126"/>
  <c r="FF80" i="126"/>
  <c r="KS80" i="126"/>
  <c r="JR80" i="126"/>
  <c r="IU80" i="126"/>
  <c r="HY80" i="126"/>
  <c r="GX80" i="126"/>
  <c r="GA80" i="126"/>
  <c r="FE80" i="126"/>
  <c r="KP76" i="126"/>
  <c r="IN76" i="126"/>
  <c r="GL76" i="126"/>
  <c r="EJ76" i="126"/>
  <c r="DL76" i="126"/>
  <c r="BJ76" i="126"/>
  <c r="KQ80" i="126"/>
  <c r="JP80" i="126"/>
  <c r="IT80" i="126"/>
  <c r="HW80" i="126"/>
  <c r="FZ80" i="126"/>
  <c r="FC80" i="126"/>
  <c r="KK80" i="126"/>
  <c r="JO80" i="126"/>
  <c r="IR80" i="126"/>
  <c r="HQ80" i="126"/>
  <c r="GU80" i="126"/>
  <c r="FX80" i="126"/>
  <c r="EW80" i="126"/>
  <c r="KM76" i="126"/>
  <c r="JO76" i="126"/>
  <c r="IK76" i="126"/>
  <c r="HM76" i="126"/>
  <c r="GI76" i="126"/>
  <c r="FK76" i="126"/>
  <c r="EG76" i="126"/>
  <c r="DI76" i="126"/>
  <c r="CE76" i="126"/>
  <c r="BG76" i="126"/>
  <c r="B43" i="122"/>
  <c r="C43" i="122"/>
  <c r="E43" i="122"/>
  <c r="F43" i="122"/>
  <c r="G43" i="122"/>
  <c r="H43" i="122"/>
  <c r="I43" i="122"/>
  <c r="J43" i="122"/>
  <c r="Q43" i="122" s="1"/>
  <c r="K43" i="122"/>
  <c r="L43" i="122"/>
  <c r="M43" i="122"/>
  <c r="N43" i="122"/>
  <c r="O43" i="122"/>
  <c r="P43" i="122"/>
  <c r="R43" i="122"/>
  <c r="S43" i="122"/>
  <c r="T43" i="122"/>
  <c r="W43" i="122"/>
  <c r="AY43" i="122" s="1"/>
  <c r="X43" i="122"/>
  <c r="Y43" i="122"/>
  <c r="BA43" i="122" s="1"/>
  <c r="AA43" i="122"/>
  <c r="AB43" i="122"/>
  <c r="AD43" i="122"/>
  <c r="AF43" i="122"/>
  <c r="AG43" i="122"/>
  <c r="AH43" i="122"/>
  <c r="AI43" i="122"/>
  <c r="AJ43" i="122"/>
  <c r="AK43" i="122"/>
  <c r="B58" i="121"/>
  <c r="C58" i="121"/>
  <c r="E58" i="121"/>
  <c r="F58" i="121"/>
  <c r="G58" i="121"/>
  <c r="H58" i="121"/>
  <c r="I58" i="121"/>
  <c r="J58" i="121"/>
  <c r="Q58" i="121" s="1"/>
  <c r="K58" i="121"/>
  <c r="L58" i="121"/>
  <c r="M58" i="121"/>
  <c r="N58" i="121"/>
  <c r="O58" i="121"/>
  <c r="P58" i="121"/>
  <c r="R58" i="121"/>
  <c r="S58" i="121"/>
  <c r="T58" i="121"/>
  <c r="W58" i="121"/>
  <c r="CF58" i="121" s="1"/>
  <c r="X58" i="121"/>
  <c r="Y58" i="121"/>
  <c r="EV58" i="121" s="1"/>
  <c r="AA58" i="121"/>
  <c r="AD58" i="121"/>
  <c r="AF58" i="121"/>
  <c r="AG58" i="121"/>
  <c r="AH58" i="121"/>
  <c r="AI58" i="121"/>
  <c r="AJ58" i="121"/>
  <c r="AK58" i="121"/>
  <c r="B61" i="121"/>
  <c r="C61" i="121"/>
  <c r="E61" i="121"/>
  <c r="F61" i="121"/>
  <c r="G61" i="121"/>
  <c r="H61" i="121"/>
  <c r="I61" i="121"/>
  <c r="J61" i="121"/>
  <c r="Q61" i="121" s="1"/>
  <c r="K61" i="121"/>
  <c r="L61" i="121"/>
  <c r="M61" i="121"/>
  <c r="N61" i="121"/>
  <c r="O61" i="121"/>
  <c r="P61" i="121"/>
  <c r="R61" i="121"/>
  <c r="S61" i="121"/>
  <c r="T61" i="121"/>
  <c r="W61" i="121"/>
  <c r="DD61" i="121" s="1"/>
  <c r="X61" i="121"/>
  <c r="Y61" i="121"/>
  <c r="AU61" i="121" s="1"/>
  <c r="AA61" i="121"/>
  <c r="AD61" i="121"/>
  <c r="AF61" i="121"/>
  <c r="AG61" i="121"/>
  <c r="AH61" i="121"/>
  <c r="AI61" i="121"/>
  <c r="AJ61" i="121"/>
  <c r="AK61" i="121"/>
  <c r="B48" i="122"/>
  <c r="C48" i="122"/>
  <c r="E48" i="122"/>
  <c r="F48" i="122"/>
  <c r="G48" i="122"/>
  <c r="H48" i="122"/>
  <c r="I48" i="122"/>
  <c r="J48" i="122"/>
  <c r="Q48" i="122" s="1"/>
  <c r="K48" i="122"/>
  <c r="L48" i="122"/>
  <c r="M48" i="122"/>
  <c r="N48" i="122"/>
  <c r="O48" i="122"/>
  <c r="P48" i="122"/>
  <c r="R48" i="122"/>
  <c r="S48" i="122"/>
  <c r="T48" i="122"/>
  <c r="W48" i="122"/>
  <c r="AY48" i="122" s="1"/>
  <c r="X48" i="122"/>
  <c r="Y48" i="122"/>
  <c r="KJ48" i="122" s="1"/>
  <c r="AA48" i="122"/>
  <c r="AB48" i="122"/>
  <c r="AD48" i="122"/>
  <c r="AF48" i="122"/>
  <c r="AG48" i="122"/>
  <c r="AH48" i="122"/>
  <c r="AI48" i="122"/>
  <c r="AJ48" i="122"/>
  <c r="AK48" i="122"/>
  <c r="B59" i="121"/>
  <c r="C59" i="121"/>
  <c r="E59" i="121"/>
  <c r="F59" i="121"/>
  <c r="G59" i="121"/>
  <c r="H59" i="121"/>
  <c r="I59" i="121"/>
  <c r="J59" i="121"/>
  <c r="Q59" i="121" s="1"/>
  <c r="K59" i="121"/>
  <c r="L59" i="121"/>
  <c r="M59" i="121"/>
  <c r="N59" i="121"/>
  <c r="O59" i="121"/>
  <c r="P59" i="121"/>
  <c r="R59" i="121"/>
  <c r="S59" i="121"/>
  <c r="T59" i="121"/>
  <c r="W59" i="121"/>
  <c r="GJ59" i="121" s="1"/>
  <c r="X59" i="121"/>
  <c r="Y59" i="121"/>
  <c r="BM59" i="121" s="1"/>
  <c r="AA59" i="121"/>
  <c r="AD59" i="121"/>
  <c r="AF59" i="121"/>
  <c r="AG59" i="121"/>
  <c r="AH59" i="121"/>
  <c r="AI59" i="121"/>
  <c r="AJ59" i="121"/>
  <c r="AK59" i="121"/>
  <c r="B60" i="121"/>
  <c r="C60" i="121"/>
  <c r="E60" i="121"/>
  <c r="F60" i="121"/>
  <c r="G60" i="121"/>
  <c r="H60" i="121"/>
  <c r="I60" i="121"/>
  <c r="J60" i="121"/>
  <c r="Q60" i="121" s="1"/>
  <c r="K60" i="121"/>
  <c r="L60" i="121"/>
  <c r="M60" i="121"/>
  <c r="N60" i="121"/>
  <c r="O60" i="121"/>
  <c r="P60" i="121"/>
  <c r="R60" i="121"/>
  <c r="S60" i="121"/>
  <c r="T60" i="121"/>
  <c r="W60" i="121"/>
  <c r="BE60" i="121" s="1"/>
  <c r="X60" i="121"/>
  <c r="Y60" i="121"/>
  <c r="AU60" i="121" s="1"/>
  <c r="AA60" i="121"/>
  <c r="AD60" i="121"/>
  <c r="AF60" i="121"/>
  <c r="AG60" i="121"/>
  <c r="AH60" i="121"/>
  <c r="AI60" i="121"/>
  <c r="AJ60" i="121"/>
  <c r="AK60" i="121"/>
  <c r="B46" i="125"/>
  <c r="C46" i="125"/>
  <c r="E46" i="125"/>
  <c r="F46" i="125"/>
  <c r="G46" i="125"/>
  <c r="H46" i="125"/>
  <c r="I46" i="125"/>
  <c r="J46" i="125"/>
  <c r="Q46" i="125" s="1"/>
  <c r="K46" i="125"/>
  <c r="L46" i="125"/>
  <c r="M46" i="125"/>
  <c r="N46" i="125"/>
  <c r="O46" i="125"/>
  <c r="P46" i="125"/>
  <c r="R46" i="125"/>
  <c r="S46" i="125"/>
  <c r="T46" i="125"/>
  <c r="W46" i="125"/>
  <c r="HN46" i="125" s="1"/>
  <c r="X46" i="125"/>
  <c r="Y46" i="125"/>
  <c r="ES46" i="125" s="1"/>
  <c r="AA46" i="125"/>
  <c r="AB46" i="125"/>
  <c r="AD46" i="125"/>
  <c r="AF46" i="125"/>
  <c r="AG46" i="125"/>
  <c r="AH46" i="125"/>
  <c r="AI46" i="125"/>
  <c r="AJ46" i="125"/>
  <c r="AK46" i="125"/>
  <c r="B50" i="125"/>
  <c r="C50" i="125"/>
  <c r="E50" i="125"/>
  <c r="F50" i="125"/>
  <c r="G50" i="125"/>
  <c r="H50" i="125"/>
  <c r="I50" i="125"/>
  <c r="J50" i="125"/>
  <c r="Q50" i="125" s="1"/>
  <c r="K50" i="125"/>
  <c r="L50" i="125"/>
  <c r="M50" i="125"/>
  <c r="N50" i="125"/>
  <c r="O50" i="125"/>
  <c r="P50" i="125"/>
  <c r="R50" i="125"/>
  <c r="S50" i="125"/>
  <c r="T50" i="125"/>
  <c r="W50" i="125"/>
  <c r="DD50" i="125" s="1"/>
  <c r="X50" i="125"/>
  <c r="Y50" i="125"/>
  <c r="BJ50" i="125" s="1"/>
  <c r="AA50" i="125"/>
  <c r="AB50" i="125"/>
  <c r="AD50" i="125"/>
  <c r="AF50" i="125"/>
  <c r="AG50" i="125"/>
  <c r="AH50" i="125"/>
  <c r="AI50" i="125"/>
  <c r="AJ50" i="125"/>
  <c r="AK50" i="125"/>
  <c r="B36" i="129"/>
  <c r="C36" i="129"/>
  <c r="E36" i="129"/>
  <c r="F36" i="129"/>
  <c r="G36" i="129"/>
  <c r="H36" i="129"/>
  <c r="I36" i="129"/>
  <c r="J36" i="129"/>
  <c r="Q36" i="129" s="1"/>
  <c r="K36" i="129"/>
  <c r="L36" i="129"/>
  <c r="M36" i="129"/>
  <c r="N36" i="129"/>
  <c r="O36" i="129"/>
  <c r="P36" i="129"/>
  <c r="R36" i="129"/>
  <c r="S36" i="129"/>
  <c r="T36" i="129"/>
  <c r="W36" i="129"/>
  <c r="CR36" i="129" s="1"/>
  <c r="X36" i="129"/>
  <c r="Y36" i="129"/>
  <c r="JU36" i="129" s="1"/>
  <c r="AA36" i="129"/>
  <c r="AB36" i="129"/>
  <c r="AD36" i="129"/>
  <c r="AF36" i="129"/>
  <c r="AG36" i="129"/>
  <c r="AH36" i="129"/>
  <c r="AI36" i="129"/>
  <c r="AJ36" i="129"/>
  <c r="AK36" i="129"/>
  <c r="B37" i="129"/>
  <c r="C37" i="129"/>
  <c r="E37" i="129"/>
  <c r="F37" i="129"/>
  <c r="G37" i="129"/>
  <c r="H37" i="129"/>
  <c r="I37" i="129"/>
  <c r="J37" i="129"/>
  <c r="Q37" i="129" s="1"/>
  <c r="K37" i="129"/>
  <c r="L37" i="129"/>
  <c r="M37" i="129"/>
  <c r="N37" i="129"/>
  <c r="O37" i="129"/>
  <c r="P37" i="129"/>
  <c r="R37" i="129"/>
  <c r="S37" i="129"/>
  <c r="T37" i="129"/>
  <c r="W37" i="129"/>
  <c r="FO37" i="129" s="1"/>
  <c r="X37" i="129"/>
  <c r="Y37" i="129"/>
  <c r="AU37" i="129" s="1"/>
  <c r="AA37" i="129"/>
  <c r="AB37" i="129"/>
  <c r="AD37" i="129"/>
  <c r="AG37" i="129"/>
  <c r="AH37" i="129"/>
  <c r="AI37" i="129"/>
  <c r="AJ37" i="129"/>
  <c r="AK37" i="129"/>
  <c r="B47" i="122"/>
  <c r="C47" i="122"/>
  <c r="E47" i="122"/>
  <c r="F47" i="122"/>
  <c r="G47" i="122"/>
  <c r="H47" i="122"/>
  <c r="I47" i="122"/>
  <c r="J47" i="122"/>
  <c r="Q47" i="122" s="1"/>
  <c r="K47" i="122"/>
  <c r="L47" i="122"/>
  <c r="M47" i="122"/>
  <c r="N47" i="122"/>
  <c r="O47" i="122"/>
  <c r="P47" i="122"/>
  <c r="R47" i="122"/>
  <c r="S47" i="122"/>
  <c r="T47" i="122"/>
  <c r="W47" i="122"/>
  <c r="EW47" i="122" s="1"/>
  <c r="X47" i="122"/>
  <c r="Y47" i="122"/>
  <c r="AU47" i="122" s="1"/>
  <c r="AA47" i="122"/>
  <c r="AB47" i="122"/>
  <c r="AD47" i="122"/>
  <c r="AF47" i="122"/>
  <c r="AG47" i="122"/>
  <c r="AH47" i="122"/>
  <c r="AI47" i="122"/>
  <c r="AJ47" i="122"/>
  <c r="AK47" i="122"/>
  <c r="AC66" i="121" l="1"/>
  <c r="Z65" i="121"/>
  <c r="AB65" i="121"/>
  <c r="AC65" i="121"/>
  <c r="Z66" i="121"/>
  <c r="AB66" i="121"/>
  <c r="AB64" i="121"/>
  <c r="AC64" i="121"/>
  <c r="Z64" i="121"/>
  <c r="AC45" i="122"/>
  <c r="Z45" i="122"/>
  <c r="Z81" i="126"/>
  <c r="AC81" i="126"/>
  <c r="AC80" i="126"/>
  <c r="Z80" i="126"/>
  <c r="AC53" i="122"/>
  <c r="Z53" i="122"/>
  <c r="AC54" i="122"/>
  <c r="Z54" i="122"/>
  <c r="AC52" i="122"/>
  <c r="Z52" i="122"/>
  <c r="AB63" i="121"/>
  <c r="AC63" i="121"/>
  <c r="Z63" i="121"/>
  <c r="Z76" i="126"/>
  <c r="AC76" i="126"/>
  <c r="CX43" i="122"/>
  <c r="CU43" i="122"/>
  <c r="JD43" i="122"/>
  <c r="GJ43" i="122"/>
  <c r="GI43" i="122"/>
  <c r="BK43" i="122"/>
  <c r="CZ43" i="122"/>
  <c r="LH43" i="122"/>
  <c r="IF43" i="122"/>
  <c r="BM43" i="122"/>
  <c r="HV43" i="122"/>
  <c r="HT43" i="122"/>
  <c r="CR43" i="122"/>
  <c r="HQ43" i="122"/>
  <c r="LC43" i="122"/>
  <c r="GG43" i="122"/>
  <c r="KZ43" i="122"/>
  <c r="GD43" i="122"/>
  <c r="JU43" i="122"/>
  <c r="EW43" i="122"/>
  <c r="JS43" i="122"/>
  <c r="ET43" i="122"/>
  <c r="LF43" i="122"/>
  <c r="BH43" i="122"/>
  <c r="JP43" i="122"/>
  <c r="EH43" i="122"/>
  <c r="FT43" i="122"/>
  <c r="EG43" i="122"/>
  <c r="AV43" i="122"/>
  <c r="KN43" i="122"/>
  <c r="JA43" i="122"/>
  <c r="HD43" i="122"/>
  <c r="FQ43" i="122"/>
  <c r="EB43" i="122"/>
  <c r="CF43" i="122"/>
  <c r="AS43" i="122"/>
  <c r="KM43" i="122"/>
  <c r="IX43" i="122"/>
  <c r="HB43" i="122"/>
  <c r="FO43" i="122"/>
  <c r="DR43" i="122"/>
  <c r="CE43" i="122"/>
  <c r="JC43" i="122"/>
  <c r="FR43" i="122"/>
  <c r="AU43" i="122"/>
  <c r="JF43" i="122"/>
  <c r="HS43" i="122"/>
  <c r="AX43" i="122"/>
  <c r="KK43" i="122"/>
  <c r="IN43" i="122"/>
  <c r="HA43" i="122"/>
  <c r="FL43" i="122"/>
  <c r="DP43" i="122"/>
  <c r="CC43" i="122"/>
  <c r="LE43" i="122"/>
  <c r="EJ43" i="122"/>
  <c r="CW43" i="122"/>
  <c r="JX43" i="122"/>
  <c r="IK43" i="122"/>
  <c r="GV43" i="122"/>
  <c r="EZ43" i="122"/>
  <c r="DM43" i="122"/>
  <c r="BP43" i="122"/>
  <c r="KP43" i="122"/>
  <c r="HN43" i="122"/>
  <c r="EE43" i="122"/>
  <c r="CH43" i="122"/>
  <c r="KH43" i="122"/>
  <c r="IL43" i="122"/>
  <c r="GY43" i="122"/>
  <c r="FB43" i="122"/>
  <c r="DO43" i="122"/>
  <c r="BZ43" i="122"/>
  <c r="JV43" i="122"/>
  <c r="II43" i="122"/>
  <c r="GL43" i="122"/>
  <c r="EY43" i="122"/>
  <c r="DJ43" i="122"/>
  <c r="BN43" i="122"/>
  <c r="LB43" i="122"/>
  <c r="KJ43" i="122"/>
  <c r="JR43" i="122"/>
  <c r="IZ43" i="122"/>
  <c r="IH43" i="122"/>
  <c r="HP43" i="122"/>
  <c r="GX43" i="122"/>
  <c r="GF43" i="122"/>
  <c r="FN43" i="122"/>
  <c r="EV43" i="122"/>
  <c r="ED43" i="122"/>
  <c r="DL43" i="122"/>
  <c r="CT43" i="122"/>
  <c r="CB43" i="122"/>
  <c r="BJ43" i="122"/>
  <c r="KY43" i="122"/>
  <c r="KG43" i="122"/>
  <c r="JO43" i="122"/>
  <c r="IW43" i="122"/>
  <c r="IE43" i="122"/>
  <c r="HM43" i="122"/>
  <c r="GU43" i="122"/>
  <c r="GC43" i="122"/>
  <c r="FK43" i="122"/>
  <c r="ES43" i="122"/>
  <c r="EA43" i="122"/>
  <c r="DI43" i="122"/>
  <c r="CQ43" i="122"/>
  <c r="BY43" i="122"/>
  <c r="BG43" i="122"/>
  <c r="KV43" i="122"/>
  <c r="KD43" i="122"/>
  <c r="JL43" i="122"/>
  <c r="IT43" i="122"/>
  <c r="IB43" i="122"/>
  <c r="HJ43" i="122"/>
  <c r="GR43" i="122"/>
  <c r="FZ43" i="122"/>
  <c r="FH43" i="122"/>
  <c r="EP43" i="122"/>
  <c r="DX43" i="122"/>
  <c r="DF43" i="122"/>
  <c r="CN43" i="122"/>
  <c r="BV43" i="122"/>
  <c r="BD43" i="122"/>
  <c r="LK43" i="122"/>
  <c r="KS43" i="122"/>
  <c r="KA43" i="122"/>
  <c r="JI43" i="122"/>
  <c r="IQ43" i="122"/>
  <c r="HY43" i="122"/>
  <c r="HG43" i="122"/>
  <c r="GO43" i="122"/>
  <c r="FW43" i="122"/>
  <c r="FE43" i="122"/>
  <c r="EM43" i="122"/>
  <c r="DU43" i="122"/>
  <c r="DC43" i="122"/>
  <c r="CK43" i="122"/>
  <c r="BS43" i="122"/>
  <c r="KW43" i="122"/>
  <c r="KE43" i="122"/>
  <c r="JM43" i="122"/>
  <c r="IU43" i="122"/>
  <c r="IC43" i="122"/>
  <c r="HK43" i="122"/>
  <c r="GS43" i="122"/>
  <c r="GA43" i="122"/>
  <c r="FI43" i="122"/>
  <c r="EQ43" i="122"/>
  <c r="DY43" i="122"/>
  <c r="DG43" i="122"/>
  <c r="CO43" i="122"/>
  <c r="BW43" i="122"/>
  <c r="BE43" i="122"/>
  <c r="KT43" i="122"/>
  <c r="KB43" i="122"/>
  <c r="JJ43" i="122"/>
  <c r="IR43" i="122"/>
  <c r="HZ43" i="122"/>
  <c r="HH43" i="122"/>
  <c r="GP43" i="122"/>
  <c r="FX43" i="122"/>
  <c r="FF43" i="122"/>
  <c r="EN43" i="122"/>
  <c r="DV43" i="122"/>
  <c r="DD43" i="122"/>
  <c r="CL43" i="122"/>
  <c r="BT43" i="122"/>
  <c r="BB43" i="122"/>
  <c r="LI43" i="122"/>
  <c r="KQ43" i="122"/>
  <c r="JY43" i="122"/>
  <c r="JG43" i="122"/>
  <c r="IO43" i="122"/>
  <c r="HW43" i="122"/>
  <c r="HE43" i="122"/>
  <c r="GM43" i="122"/>
  <c r="FU43" i="122"/>
  <c r="FC43" i="122"/>
  <c r="EK43" i="122"/>
  <c r="DS43" i="122"/>
  <c r="DA43" i="122"/>
  <c r="CI43" i="122"/>
  <c r="BQ43" i="122"/>
  <c r="AV46" i="125"/>
  <c r="KG61" i="121"/>
  <c r="GF61" i="121"/>
  <c r="AV36" i="129"/>
  <c r="KY61" i="121"/>
  <c r="GR60" i="121"/>
  <c r="HT58" i="121"/>
  <c r="GF60" i="121"/>
  <c r="GO60" i="121"/>
  <c r="KS61" i="121"/>
  <c r="BH48" i="122"/>
  <c r="EM60" i="121"/>
  <c r="HT48" i="122"/>
  <c r="KV61" i="121"/>
  <c r="EA60" i="121"/>
  <c r="HQ48" i="122"/>
  <c r="IC46" i="125"/>
  <c r="DX60" i="121"/>
  <c r="CX48" i="122"/>
  <c r="CR48" i="122"/>
  <c r="CF47" i="122"/>
  <c r="HB58" i="121"/>
  <c r="HV48" i="122"/>
  <c r="BK48" i="122"/>
  <c r="GC61" i="121"/>
  <c r="FN61" i="121"/>
  <c r="EA61" i="121"/>
  <c r="JD48" i="122"/>
  <c r="DL61" i="121"/>
  <c r="EG58" i="121"/>
  <c r="DX61" i="121"/>
  <c r="DR61" i="121"/>
  <c r="KH46" i="125"/>
  <c r="EJ60" i="121"/>
  <c r="IF48" i="122"/>
  <c r="AV48" i="122"/>
  <c r="IE61" i="121"/>
  <c r="DM58" i="121"/>
  <c r="IL59" i="121"/>
  <c r="IQ61" i="121"/>
  <c r="CB61" i="121"/>
  <c r="IN61" i="121"/>
  <c r="BV61" i="121"/>
  <c r="IH61" i="121"/>
  <c r="BJ61" i="121"/>
  <c r="KP46" i="125"/>
  <c r="GL61" i="121"/>
  <c r="IF59" i="121"/>
  <c r="CC58" i="121"/>
  <c r="HN48" i="122"/>
  <c r="JX61" i="121"/>
  <c r="FH61" i="121"/>
  <c r="DF61" i="121"/>
  <c r="BA61" i="121"/>
  <c r="BZ58" i="121"/>
  <c r="GG48" i="122"/>
  <c r="JR61" i="121"/>
  <c r="HG61" i="121"/>
  <c r="FE61" i="121"/>
  <c r="CZ61" i="121"/>
  <c r="AX61" i="121"/>
  <c r="V61" i="121"/>
  <c r="CB60" i="121"/>
  <c r="FR48" i="122"/>
  <c r="JO61" i="121"/>
  <c r="HD61" i="121"/>
  <c r="FB61" i="121"/>
  <c r="CT61" i="121"/>
  <c r="BY60" i="121"/>
  <c r="LF48" i="122"/>
  <c r="EW48" i="122"/>
  <c r="JL61" i="121"/>
  <c r="GX61" i="121"/>
  <c r="EV61" i="121"/>
  <c r="CQ61" i="121"/>
  <c r="BB60" i="121"/>
  <c r="KZ48" i="122"/>
  <c r="ET48" i="122"/>
  <c r="JI61" i="121"/>
  <c r="GU61" i="121"/>
  <c r="ES61" i="121"/>
  <c r="CN61" i="121"/>
  <c r="BH36" i="129"/>
  <c r="KW46" i="125"/>
  <c r="JO60" i="121"/>
  <c r="JS48" i="122"/>
  <c r="EG48" i="122"/>
  <c r="LH61" i="121"/>
  <c r="JF61" i="121"/>
  <c r="GR61" i="121"/>
  <c r="EJ61" i="121"/>
  <c r="CK61" i="121"/>
  <c r="BY46" i="125"/>
  <c r="BG61" i="121"/>
  <c r="KD61" i="121"/>
  <c r="HY61" i="121"/>
  <c r="FK61" i="121"/>
  <c r="DI61" i="121"/>
  <c r="BD61" i="121"/>
  <c r="HP61" i="121"/>
  <c r="KV46" i="125"/>
  <c r="JL60" i="121"/>
  <c r="JP48" i="122"/>
  <c r="EE48" i="122"/>
  <c r="LB61" i="121"/>
  <c r="IT61" i="121"/>
  <c r="GO61" i="121"/>
  <c r="ED61" i="121"/>
  <c r="CH61" i="121"/>
  <c r="KJ37" i="129"/>
  <c r="AS36" i="129"/>
  <c r="HN59" i="121"/>
  <c r="CE58" i="121"/>
  <c r="DR46" i="125"/>
  <c r="JI60" i="121"/>
  <c r="BV60" i="121"/>
  <c r="BH58" i="121"/>
  <c r="DP46" i="125"/>
  <c r="IQ60" i="121"/>
  <c r="BD60" i="121"/>
  <c r="GJ48" i="122"/>
  <c r="KA61" i="121"/>
  <c r="IB61" i="121"/>
  <c r="FT61" i="121"/>
  <c r="DU61" i="121"/>
  <c r="BY61" i="121"/>
  <c r="KH58" i="121"/>
  <c r="JM58" i="121"/>
  <c r="AX46" i="125"/>
  <c r="JD58" i="121"/>
  <c r="AX36" i="129"/>
  <c r="CB37" i="129"/>
  <c r="AS37" i="129"/>
  <c r="DM59" i="121"/>
  <c r="CE36" i="129"/>
  <c r="CC36" i="129"/>
  <c r="BJ36" i="129"/>
  <c r="GL60" i="121"/>
  <c r="JA58" i="121"/>
  <c r="BZ61" i="121"/>
  <c r="KP61" i="121"/>
  <c r="IZ61" i="121"/>
  <c r="HM61" i="121"/>
  <c r="FZ61" i="121"/>
  <c r="EP61" i="121"/>
  <c r="DC61" i="121"/>
  <c r="BS61" i="121"/>
  <c r="HN61" i="121"/>
  <c r="KJ61" i="121"/>
  <c r="IW61" i="121"/>
  <c r="HJ61" i="121"/>
  <c r="FW61" i="121"/>
  <c r="EM61" i="121"/>
  <c r="DA61" i="121"/>
  <c r="BP61" i="121"/>
  <c r="LK61" i="121"/>
  <c r="GS61" i="121"/>
  <c r="FU61" i="121"/>
  <c r="ET61" i="121"/>
  <c r="DY61" i="121"/>
  <c r="BB61" i="121"/>
  <c r="JM61" i="121"/>
  <c r="IR61" i="121"/>
  <c r="GY58" i="121"/>
  <c r="BE58" i="121"/>
  <c r="GV58" i="121"/>
  <c r="AV58" i="121"/>
  <c r="KK58" i="121"/>
  <c r="ET58" i="121"/>
  <c r="HA58" i="121"/>
  <c r="ES58" i="121"/>
  <c r="JP58" i="121"/>
  <c r="EQ58" i="121"/>
  <c r="JO58" i="121"/>
  <c r="EH58" i="121"/>
  <c r="LH60" i="121"/>
  <c r="IN60" i="121"/>
  <c r="GC60" i="121"/>
  <c r="DU60" i="121"/>
  <c r="CQ59" i="121"/>
  <c r="KE61" i="121"/>
  <c r="GM61" i="121"/>
  <c r="FL61" i="121"/>
  <c r="CR61" i="121"/>
  <c r="BT61" i="121"/>
  <c r="CF59" i="121"/>
  <c r="KZ61" i="121"/>
  <c r="JG61" i="121"/>
  <c r="IF61" i="121"/>
  <c r="HH61" i="121"/>
  <c r="EN61" i="121"/>
  <c r="DO58" i="121"/>
  <c r="KP60" i="121"/>
  <c r="IE60" i="121"/>
  <c r="FW60" i="121"/>
  <c r="DC60" i="121"/>
  <c r="AX60" i="121"/>
  <c r="V60" i="121"/>
  <c r="KW61" i="121"/>
  <c r="IC61" i="121"/>
  <c r="HE61" i="121"/>
  <c r="GD61" i="121"/>
  <c r="EK61" i="121"/>
  <c r="DJ61" i="121"/>
  <c r="II58" i="121"/>
  <c r="GA58" i="121"/>
  <c r="DL58" i="121"/>
  <c r="AS58" i="121"/>
  <c r="KD60" i="121"/>
  <c r="HY60" i="121"/>
  <c r="FK60" i="121"/>
  <c r="CQ60" i="121"/>
  <c r="JY61" i="121"/>
  <c r="IX61" i="121"/>
  <c r="FF61" i="121"/>
  <c r="CL61" i="121"/>
  <c r="BH61" i="121"/>
  <c r="IH58" i="121"/>
  <c r="FR58" i="121"/>
  <c r="DJ58" i="121"/>
  <c r="DS61" i="121"/>
  <c r="GX58" i="121"/>
  <c r="BG58" i="121"/>
  <c r="LB60" i="121"/>
  <c r="IH60" i="121"/>
  <c r="FZ60" i="121"/>
  <c r="DR60" i="121"/>
  <c r="BA60" i="121"/>
  <c r="KW58" i="121"/>
  <c r="IF58" i="121"/>
  <c r="FQ58" i="121"/>
  <c r="DG58" i="121"/>
  <c r="KB61" i="121"/>
  <c r="FI61" i="121"/>
  <c r="CO61" i="121"/>
  <c r="KA60" i="121"/>
  <c r="HP60" i="121"/>
  <c r="EV60" i="121"/>
  <c r="CN60" i="121"/>
  <c r="KT61" i="121"/>
  <c r="HZ61" i="121"/>
  <c r="GA61" i="121"/>
  <c r="DG61" i="121"/>
  <c r="JX60" i="121"/>
  <c r="HM60" i="121"/>
  <c r="ES60" i="121"/>
  <c r="CK60" i="121"/>
  <c r="IU61" i="121"/>
  <c r="GV61" i="121"/>
  <c r="FC61" i="121"/>
  <c r="EB61" i="121"/>
  <c r="BE61" i="121"/>
  <c r="KN58" i="121"/>
  <c r="IE58" i="121"/>
  <c r="FO58" i="121"/>
  <c r="CO58" i="121"/>
  <c r="LI61" i="121"/>
  <c r="KH61" i="121"/>
  <c r="IO61" i="121"/>
  <c r="GP61" i="121"/>
  <c r="DV61" i="121"/>
  <c r="BW61" i="121"/>
  <c r="JJ61" i="121"/>
  <c r="HK61" i="121"/>
  <c r="EQ61" i="121"/>
  <c r="GC58" i="121"/>
  <c r="KJ60" i="121"/>
  <c r="IB60" i="121"/>
  <c r="FN60" i="121"/>
  <c r="CZ60" i="121"/>
  <c r="JR60" i="121"/>
  <c r="HJ60" i="121"/>
  <c r="EP60" i="121"/>
  <c r="CH60" i="121"/>
  <c r="KQ61" i="121"/>
  <c r="JP61" i="121"/>
  <c r="HW61" i="121"/>
  <c r="FX61" i="121"/>
  <c r="KM58" i="121"/>
  <c r="IC58" i="121"/>
  <c r="AX58" i="121"/>
  <c r="BP58" i="121"/>
  <c r="CH58" i="121"/>
  <c r="CZ58" i="121"/>
  <c r="DR58" i="121"/>
  <c r="EJ58" i="121"/>
  <c r="FB58" i="121"/>
  <c r="FT58" i="121"/>
  <c r="GL58" i="121"/>
  <c r="HD58" i="121"/>
  <c r="IN58" i="121"/>
  <c r="JF58" i="121"/>
  <c r="JX58" i="121"/>
  <c r="KP58" i="121"/>
  <c r="LH58" i="121"/>
  <c r="BD58" i="121"/>
  <c r="BV58" i="121"/>
  <c r="CN58" i="121"/>
  <c r="DF58" i="121"/>
  <c r="DX58" i="121"/>
  <c r="EP58" i="121"/>
  <c r="FH58" i="121"/>
  <c r="FZ58" i="121"/>
  <c r="GR58" i="121"/>
  <c r="HJ58" i="121"/>
  <c r="IB58" i="121"/>
  <c r="IT58" i="121"/>
  <c r="JL58" i="121"/>
  <c r="KD58" i="121"/>
  <c r="KV58" i="121"/>
  <c r="BA58" i="121"/>
  <c r="BS58" i="121"/>
  <c r="CK58" i="121"/>
  <c r="DC58" i="121"/>
  <c r="DU58" i="121"/>
  <c r="EM58" i="121"/>
  <c r="FE58" i="121"/>
  <c r="FW58" i="121"/>
  <c r="GO58" i="121"/>
  <c r="HG58" i="121"/>
  <c r="HY58" i="121"/>
  <c r="IQ58" i="121"/>
  <c r="JI58" i="121"/>
  <c r="KA58" i="121"/>
  <c r="KS58" i="121"/>
  <c r="KJ58" i="121"/>
  <c r="JC58" i="121"/>
  <c r="DI58" i="121"/>
  <c r="CB58" i="121"/>
  <c r="AU58" i="121"/>
  <c r="GU58" i="121"/>
  <c r="FN58" i="121"/>
  <c r="HV58" i="121"/>
  <c r="AY58" i="121"/>
  <c r="BQ58" i="121"/>
  <c r="CI58" i="121"/>
  <c r="DA58" i="121"/>
  <c r="DS58" i="121"/>
  <c r="EK58" i="121"/>
  <c r="FC58" i="121"/>
  <c r="FU58" i="121"/>
  <c r="GM58" i="121"/>
  <c r="HE58" i="121"/>
  <c r="HW58" i="121"/>
  <c r="IO58" i="121"/>
  <c r="JG58" i="121"/>
  <c r="JY58" i="121"/>
  <c r="KQ58" i="121"/>
  <c r="LI58" i="121"/>
  <c r="LK58" i="121"/>
  <c r="BB58" i="121"/>
  <c r="BT58" i="121"/>
  <c r="CL58" i="121"/>
  <c r="DD58" i="121"/>
  <c r="DV58" i="121"/>
  <c r="EN58" i="121"/>
  <c r="FF58" i="121"/>
  <c r="FX58" i="121"/>
  <c r="GP58" i="121"/>
  <c r="HH58" i="121"/>
  <c r="HZ58" i="121"/>
  <c r="IR58" i="121"/>
  <c r="JJ58" i="121"/>
  <c r="KB58" i="121"/>
  <c r="KT58" i="121"/>
  <c r="V58" i="121"/>
  <c r="LE58" i="121"/>
  <c r="KE58" i="121"/>
  <c r="IX58" i="121"/>
  <c r="HQ58" i="121"/>
  <c r="GJ58" i="121"/>
  <c r="FK58" i="121"/>
  <c r="ED58" i="121"/>
  <c r="CW58" i="121"/>
  <c r="BW58" i="121"/>
  <c r="LC58" i="121"/>
  <c r="JV58" i="121"/>
  <c r="IW58" i="121"/>
  <c r="HP58" i="121"/>
  <c r="GI58" i="121"/>
  <c r="FI58" i="121"/>
  <c r="EB58" i="121"/>
  <c r="CU58" i="121"/>
  <c r="BN58" i="121"/>
  <c r="AS61" i="121"/>
  <c r="BK61" i="121"/>
  <c r="CC61" i="121"/>
  <c r="CU61" i="121"/>
  <c r="DM61" i="121"/>
  <c r="EE61" i="121"/>
  <c r="EW61" i="121"/>
  <c r="FO61" i="121"/>
  <c r="GG61" i="121"/>
  <c r="GY61" i="121"/>
  <c r="HQ61" i="121"/>
  <c r="II61" i="121"/>
  <c r="JA61" i="121"/>
  <c r="JS61" i="121"/>
  <c r="KK61" i="121"/>
  <c r="LC61" i="121"/>
  <c r="EZ61" i="121"/>
  <c r="HV61" i="121"/>
  <c r="EG61" i="121"/>
  <c r="AV61" i="121"/>
  <c r="BN61" i="121"/>
  <c r="CF61" i="121"/>
  <c r="CX61" i="121"/>
  <c r="DP61" i="121"/>
  <c r="EH61" i="121"/>
  <c r="FR61" i="121"/>
  <c r="GJ61" i="121"/>
  <c r="HB61" i="121"/>
  <c r="HT61" i="121"/>
  <c r="IL61" i="121"/>
  <c r="JD61" i="121"/>
  <c r="JV61" i="121"/>
  <c r="KN61" i="121"/>
  <c r="LF61" i="121"/>
  <c r="AY61" i="121"/>
  <c r="BQ61" i="121"/>
  <c r="CI61" i="121"/>
  <c r="KZ58" i="121"/>
  <c r="JS58" i="121"/>
  <c r="IL58" i="121"/>
  <c r="HM58" i="121"/>
  <c r="GF58" i="121"/>
  <c r="EY58" i="121"/>
  <c r="DY58" i="121"/>
  <c r="CR58" i="121"/>
  <c r="BK58" i="121"/>
  <c r="LF58" i="121"/>
  <c r="KG58" i="121"/>
  <c r="IZ58" i="121"/>
  <c r="HS58" i="121"/>
  <c r="GS58" i="121"/>
  <c r="FL58" i="121"/>
  <c r="EE58" i="121"/>
  <c r="CX58" i="121"/>
  <c r="BY58" i="121"/>
  <c r="LB58" i="121"/>
  <c r="JU58" i="121"/>
  <c r="IU58" i="121"/>
  <c r="HN58" i="121"/>
  <c r="GG58" i="121"/>
  <c r="EZ58" i="121"/>
  <c r="EA58" i="121"/>
  <c r="CT58" i="121"/>
  <c r="BM58" i="121"/>
  <c r="KY58" i="121"/>
  <c r="JR58" i="121"/>
  <c r="IK58" i="121"/>
  <c r="HK58" i="121"/>
  <c r="GD58" i="121"/>
  <c r="EW58" i="121"/>
  <c r="DP58" i="121"/>
  <c r="CQ58" i="121"/>
  <c r="BJ58" i="121"/>
  <c r="LE61" i="121"/>
  <c r="KM61" i="121"/>
  <c r="JU61" i="121"/>
  <c r="JC61" i="121"/>
  <c r="IK61" i="121"/>
  <c r="HS61" i="121"/>
  <c r="HA61" i="121"/>
  <c r="GI61" i="121"/>
  <c r="FQ61" i="121"/>
  <c r="EY61" i="121"/>
  <c r="DO61" i="121"/>
  <c r="CW61" i="121"/>
  <c r="CE61" i="121"/>
  <c r="BM61" i="121"/>
  <c r="HM59" i="121"/>
  <c r="CC59" i="121"/>
  <c r="HB59" i="121"/>
  <c r="GY59" i="121"/>
  <c r="KY60" i="121"/>
  <c r="JF60" i="121"/>
  <c r="HD60" i="121"/>
  <c r="FH60" i="121"/>
  <c r="DL60" i="121"/>
  <c r="BS60" i="121"/>
  <c r="KV60" i="121"/>
  <c r="IZ60" i="121"/>
  <c r="GX60" i="121"/>
  <c r="FE60" i="121"/>
  <c r="DI60" i="121"/>
  <c r="BP60" i="121"/>
  <c r="KW59" i="121"/>
  <c r="EY59" i="121"/>
  <c r="HK59" i="121"/>
  <c r="BH59" i="121"/>
  <c r="KY59" i="121"/>
  <c r="EZ59" i="121"/>
  <c r="KS60" i="121"/>
  <c r="IW60" i="121"/>
  <c r="GU60" i="121"/>
  <c r="FB60" i="121"/>
  <c r="DF60" i="121"/>
  <c r="BJ60" i="121"/>
  <c r="KN59" i="121"/>
  <c r="EW59" i="121"/>
  <c r="GA59" i="121"/>
  <c r="JS59" i="121"/>
  <c r="ET59" i="121"/>
  <c r="BZ60" i="121"/>
  <c r="GD60" i="121"/>
  <c r="DD60" i="121"/>
  <c r="IF60" i="121"/>
  <c r="FF60" i="121"/>
  <c r="JJ60" i="121"/>
  <c r="KG60" i="121"/>
  <c r="IT60" i="121"/>
  <c r="HG60" i="121"/>
  <c r="FT60" i="121"/>
  <c r="ED60" i="121"/>
  <c r="CT60" i="121"/>
  <c r="BG60" i="121"/>
  <c r="KH60" i="121"/>
  <c r="HH60" i="121"/>
  <c r="EB60" i="121"/>
  <c r="LC48" i="122"/>
  <c r="JF48" i="122"/>
  <c r="HS48" i="122"/>
  <c r="GD48" i="122"/>
  <c r="EH48" i="122"/>
  <c r="CU48" i="122"/>
  <c r="AX48" i="122"/>
  <c r="KM48" i="122"/>
  <c r="IX48" i="122"/>
  <c r="HB48" i="122"/>
  <c r="FO48" i="122"/>
  <c r="DR48" i="122"/>
  <c r="CE48" i="122"/>
  <c r="LH48" i="122"/>
  <c r="JU48" i="122"/>
  <c r="CZ48" i="122"/>
  <c r="BM48" i="122"/>
  <c r="LE48" i="122"/>
  <c r="EJ48" i="122"/>
  <c r="CW48" i="122"/>
  <c r="FT48" i="122"/>
  <c r="KP48" i="122"/>
  <c r="JC48" i="122"/>
  <c r="CH48" i="122"/>
  <c r="AU48" i="122"/>
  <c r="JX48" i="122"/>
  <c r="IK48" i="122"/>
  <c r="GV48" i="122"/>
  <c r="EZ48" i="122"/>
  <c r="DM48" i="122"/>
  <c r="BP48" i="122"/>
  <c r="GI48" i="122"/>
  <c r="KN48" i="122"/>
  <c r="JA48" i="122"/>
  <c r="HD48" i="122"/>
  <c r="FQ48" i="122"/>
  <c r="EB48" i="122"/>
  <c r="CF48" i="122"/>
  <c r="AS48" i="122"/>
  <c r="KK48" i="122"/>
  <c r="IN48" i="122"/>
  <c r="HA48" i="122"/>
  <c r="FL48" i="122"/>
  <c r="DP48" i="122"/>
  <c r="CC48" i="122"/>
  <c r="KH48" i="122"/>
  <c r="IL48" i="122"/>
  <c r="GY48" i="122"/>
  <c r="FB48" i="122"/>
  <c r="DO48" i="122"/>
  <c r="BZ48" i="122"/>
  <c r="JV48" i="122"/>
  <c r="II48" i="122"/>
  <c r="GL48" i="122"/>
  <c r="EY48" i="122"/>
  <c r="DJ48" i="122"/>
  <c r="BN48" i="122"/>
  <c r="LB48" i="122"/>
  <c r="JR48" i="122"/>
  <c r="IZ48" i="122"/>
  <c r="IH48" i="122"/>
  <c r="HP48" i="122"/>
  <c r="GX48" i="122"/>
  <c r="GF48" i="122"/>
  <c r="FN48" i="122"/>
  <c r="EV48" i="122"/>
  <c r="ED48" i="122"/>
  <c r="DL48" i="122"/>
  <c r="CT48" i="122"/>
  <c r="CB48" i="122"/>
  <c r="BJ48" i="122"/>
  <c r="KY48" i="122"/>
  <c r="KG48" i="122"/>
  <c r="JO48" i="122"/>
  <c r="IW48" i="122"/>
  <c r="IE48" i="122"/>
  <c r="HM48" i="122"/>
  <c r="GU48" i="122"/>
  <c r="GC48" i="122"/>
  <c r="FK48" i="122"/>
  <c r="ES48" i="122"/>
  <c r="EA48" i="122"/>
  <c r="DI48" i="122"/>
  <c r="CQ48" i="122"/>
  <c r="BY48" i="122"/>
  <c r="BG48" i="122"/>
  <c r="KW48" i="122"/>
  <c r="KE48" i="122"/>
  <c r="JM48" i="122"/>
  <c r="IU48" i="122"/>
  <c r="IC48" i="122"/>
  <c r="HK48" i="122"/>
  <c r="GS48" i="122"/>
  <c r="GA48" i="122"/>
  <c r="FI48" i="122"/>
  <c r="EQ48" i="122"/>
  <c r="DY48" i="122"/>
  <c r="DG48" i="122"/>
  <c r="CO48" i="122"/>
  <c r="BW48" i="122"/>
  <c r="BE48" i="122"/>
  <c r="KV48" i="122"/>
  <c r="KD48" i="122"/>
  <c r="JL48" i="122"/>
  <c r="IT48" i="122"/>
  <c r="IB48" i="122"/>
  <c r="HJ48" i="122"/>
  <c r="GR48" i="122"/>
  <c r="FZ48" i="122"/>
  <c r="FH48" i="122"/>
  <c r="EP48" i="122"/>
  <c r="DX48" i="122"/>
  <c r="DF48" i="122"/>
  <c r="CN48" i="122"/>
  <c r="BV48" i="122"/>
  <c r="BD48" i="122"/>
  <c r="LK48" i="122"/>
  <c r="KS48" i="122"/>
  <c r="KA48" i="122"/>
  <c r="JI48" i="122"/>
  <c r="IQ48" i="122"/>
  <c r="HY48" i="122"/>
  <c r="HG48" i="122"/>
  <c r="GO48" i="122"/>
  <c r="FW48" i="122"/>
  <c r="FE48" i="122"/>
  <c r="EM48" i="122"/>
  <c r="DU48" i="122"/>
  <c r="DC48" i="122"/>
  <c r="CK48" i="122"/>
  <c r="BS48" i="122"/>
  <c r="BA48" i="122"/>
  <c r="KT48" i="122"/>
  <c r="KB48" i="122"/>
  <c r="JJ48" i="122"/>
  <c r="IR48" i="122"/>
  <c r="HZ48" i="122"/>
  <c r="HH48" i="122"/>
  <c r="GP48" i="122"/>
  <c r="FX48" i="122"/>
  <c r="FF48" i="122"/>
  <c r="EN48" i="122"/>
  <c r="DV48" i="122"/>
  <c r="DD48" i="122"/>
  <c r="CL48" i="122"/>
  <c r="BT48" i="122"/>
  <c r="BB48" i="122"/>
  <c r="LI48" i="122"/>
  <c r="KQ48" i="122"/>
  <c r="JY48" i="122"/>
  <c r="JG48" i="122"/>
  <c r="IO48" i="122"/>
  <c r="HW48" i="122"/>
  <c r="HE48" i="122"/>
  <c r="GM48" i="122"/>
  <c r="FU48" i="122"/>
  <c r="FC48" i="122"/>
  <c r="EK48" i="122"/>
  <c r="DS48" i="122"/>
  <c r="DA48" i="122"/>
  <c r="CI48" i="122"/>
  <c r="BQ48" i="122"/>
  <c r="LC47" i="122"/>
  <c r="JR59" i="121"/>
  <c r="EA59" i="121"/>
  <c r="BG59" i="121"/>
  <c r="JP59" i="121"/>
  <c r="GG59" i="121"/>
  <c r="DY59" i="121"/>
  <c r="AV59" i="121"/>
  <c r="JM59" i="121"/>
  <c r="GF59" i="121"/>
  <c r="DP59" i="121"/>
  <c r="AS59" i="121"/>
  <c r="IU59" i="121"/>
  <c r="GD59" i="121"/>
  <c r="DO59" i="121"/>
  <c r="JU59" i="121"/>
  <c r="EV59" i="121"/>
  <c r="BJ59" i="121"/>
  <c r="GC59" i="121"/>
  <c r="LB59" i="121"/>
  <c r="IK59" i="121"/>
  <c r="CT59" i="121"/>
  <c r="KZ59" i="121"/>
  <c r="II59" i="121"/>
  <c r="FR59" i="121"/>
  <c r="CR59" i="121"/>
  <c r="V59" i="121"/>
  <c r="KW60" i="121"/>
  <c r="IU60" i="121"/>
  <c r="HN60" i="121"/>
  <c r="GP60" i="121"/>
  <c r="FL60" i="121"/>
  <c r="EN60" i="121"/>
  <c r="DJ60" i="121"/>
  <c r="CL60" i="121"/>
  <c r="BH60" i="121"/>
  <c r="LF59" i="121"/>
  <c r="KG59" i="121"/>
  <c r="IZ59" i="121"/>
  <c r="HS59" i="121"/>
  <c r="GS59" i="121"/>
  <c r="FL59" i="121"/>
  <c r="EE59" i="121"/>
  <c r="CX59" i="121"/>
  <c r="BN59" i="121"/>
  <c r="HK60" i="121"/>
  <c r="FI60" i="121"/>
  <c r="DG60" i="121"/>
  <c r="LE59" i="121"/>
  <c r="KE59" i="121"/>
  <c r="IX59" i="121"/>
  <c r="HQ59" i="121"/>
  <c r="FK59" i="121"/>
  <c r="ED59" i="121"/>
  <c r="CW59" i="121"/>
  <c r="AS60" i="121"/>
  <c r="BK60" i="121"/>
  <c r="CC60" i="121"/>
  <c r="CU60" i="121"/>
  <c r="DM60" i="121"/>
  <c r="EE60" i="121"/>
  <c r="EW60" i="121"/>
  <c r="FO60" i="121"/>
  <c r="GG60" i="121"/>
  <c r="GY60" i="121"/>
  <c r="HQ60" i="121"/>
  <c r="II60" i="121"/>
  <c r="JA60" i="121"/>
  <c r="JS60" i="121"/>
  <c r="KK60" i="121"/>
  <c r="LC60" i="121"/>
  <c r="AY60" i="121"/>
  <c r="BQ60" i="121"/>
  <c r="CI60" i="121"/>
  <c r="DA60" i="121"/>
  <c r="DS60" i="121"/>
  <c r="EK60" i="121"/>
  <c r="FC60" i="121"/>
  <c r="FU60" i="121"/>
  <c r="GM60" i="121"/>
  <c r="HE60" i="121"/>
  <c r="HW60" i="121"/>
  <c r="IO60" i="121"/>
  <c r="JG60" i="121"/>
  <c r="JY60" i="121"/>
  <c r="KQ60" i="121"/>
  <c r="LI60" i="121"/>
  <c r="EG60" i="121"/>
  <c r="AV60" i="121"/>
  <c r="BN60" i="121"/>
  <c r="CF60" i="121"/>
  <c r="CX60" i="121"/>
  <c r="DP60" i="121"/>
  <c r="EH60" i="121"/>
  <c r="EZ60" i="121"/>
  <c r="FR60" i="121"/>
  <c r="GJ60" i="121"/>
  <c r="HB60" i="121"/>
  <c r="HT60" i="121"/>
  <c r="IL60" i="121"/>
  <c r="JD60" i="121"/>
  <c r="JV60" i="121"/>
  <c r="KN60" i="121"/>
  <c r="LF60" i="121"/>
  <c r="HV60" i="121"/>
  <c r="LK60" i="121"/>
  <c r="GA60" i="121"/>
  <c r="DY60" i="121"/>
  <c r="BW60" i="121"/>
  <c r="KE60" i="121"/>
  <c r="IC60" i="121"/>
  <c r="AX59" i="121"/>
  <c r="BP59" i="121"/>
  <c r="CH59" i="121"/>
  <c r="CZ59" i="121"/>
  <c r="DR59" i="121"/>
  <c r="EJ59" i="121"/>
  <c r="FB59" i="121"/>
  <c r="FT59" i="121"/>
  <c r="GL59" i="121"/>
  <c r="HD59" i="121"/>
  <c r="IN59" i="121"/>
  <c r="JF59" i="121"/>
  <c r="JX59" i="121"/>
  <c r="KP59" i="121"/>
  <c r="LH59" i="121"/>
  <c r="BD59" i="121"/>
  <c r="BV59" i="121"/>
  <c r="CN59" i="121"/>
  <c r="DF59" i="121"/>
  <c r="DX59" i="121"/>
  <c r="EP59" i="121"/>
  <c r="FH59" i="121"/>
  <c r="FZ59" i="121"/>
  <c r="GR59" i="121"/>
  <c r="HJ59" i="121"/>
  <c r="IB59" i="121"/>
  <c r="IT59" i="121"/>
  <c r="JL59" i="121"/>
  <c r="KD59" i="121"/>
  <c r="KV59" i="121"/>
  <c r="BA59" i="121"/>
  <c r="BS59" i="121"/>
  <c r="CK59" i="121"/>
  <c r="DC59" i="121"/>
  <c r="DU59" i="121"/>
  <c r="EM59" i="121"/>
  <c r="FE59" i="121"/>
  <c r="FW59" i="121"/>
  <c r="GO59" i="121"/>
  <c r="HG59" i="121"/>
  <c r="HY59" i="121"/>
  <c r="IQ59" i="121"/>
  <c r="JI59" i="121"/>
  <c r="KA59" i="121"/>
  <c r="KS59" i="121"/>
  <c r="GV60" i="121"/>
  <c r="FX60" i="121"/>
  <c r="ET60" i="121"/>
  <c r="DV60" i="121"/>
  <c r="CR60" i="121"/>
  <c r="BT60" i="121"/>
  <c r="JO59" i="121"/>
  <c r="IH59" i="121"/>
  <c r="HA59" i="121"/>
  <c r="CE59" i="121"/>
  <c r="AU59" i="121"/>
  <c r="KZ60" i="121"/>
  <c r="KB60" i="121"/>
  <c r="IX60" i="121"/>
  <c r="HZ60" i="121"/>
  <c r="KM59" i="121"/>
  <c r="ES59" i="121"/>
  <c r="DL59" i="121"/>
  <c r="HV59" i="121"/>
  <c r="FF59" i="121"/>
  <c r="AY59" i="121"/>
  <c r="BQ59" i="121"/>
  <c r="CI59" i="121"/>
  <c r="DA59" i="121"/>
  <c r="DS59" i="121"/>
  <c r="EK59" i="121"/>
  <c r="FC59" i="121"/>
  <c r="FU59" i="121"/>
  <c r="GM59" i="121"/>
  <c r="HE59" i="121"/>
  <c r="HW59" i="121"/>
  <c r="IO59" i="121"/>
  <c r="JG59" i="121"/>
  <c r="JY59" i="121"/>
  <c r="KQ59" i="121"/>
  <c r="LI59" i="121"/>
  <c r="LK59" i="121"/>
  <c r="BB59" i="121"/>
  <c r="BT59" i="121"/>
  <c r="CL59" i="121"/>
  <c r="DD59" i="121"/>
  <c r="DV59" i="121"/>
  <c r="EN59" i="121"/>
  <c r="FX59" i="121"/>
  <c r="GP59" i="121"/>
  <c r="HH59" i="121"/>
  <c r="HZ59" i="121"/>
  <c r="IR59" i="121"/>
  <c r="JJ59" i="121"/>
  <c r="KB59" i="121"/>
  <c r="KT59" i="121"/>
  <c r="BE59" i="121"/>
  <c r="BW59" i="121"/>
  <c r="CO59" i="121"/>
  <c r="GS60" i="121"/>
  <c r="EQ60" i="121"/>
  <c r="CO60" i="121"/>
  <c r="KK59" i="121"/>
  <c r="JD59" i="121"/>
  <c r="IE59" i="121"/>
  <c r="GX59" i="121"/>
  <c r="FQ59" i="121"/>
  <c r="EQ59" i="121"/>
  <c r="DJ59" i="121"/>
  <c r="CB59" i="121"/>
  <c r="KJ59" i="121"/>
  <c r="JC59" i="121"/>
  <c r="IC59" i="121"/>
  <c r="GV59" i="121"/>
  <c r="FO59" i="121"/>
  <c r="EH59" i="121"/>
  <c r="DI59" i="121"/>
  <c r="BZ59" i="121"/>
  <c r="KH59" i="121"/>
  <c r="JA59" i="121"/>
  <c r="HT59" i="121"/>
  <c r="GU59" i="121"/>
  <c r="FN59" i="121"/>
  <c r="EG59" i="121"/>
  <c r="DG59" i="121"/>
  <c r="BY59" i="121"/>
  <c r="KT60" i="121"/>
  <c r="JP60" i="121"/>
  <c r="IR60" i="121"/>
  <c r="JM60" i="121"/>
  <c r="LC59" i="121"/>
  <c r="JV59" i="121"/>
  <c r="IW59" i="121"/>
  <c r="HP59" i="121"/>
  <c r="GI59" i="121"/>
  <c r="FI59" i="121"/>
  <c r="EB59" i="121"/>
  <c r="CU59" i="121"/>
  <c r="BK59" i="121"/>
  <c r="LE60" i="121"/>
  <c r="KM60" i="121"/>
  <c r="JU60" i="121"/>
  <c r="JC60" i="121"/>
  <c r="IK60" i="121"/>
  <c r="HS60" i="121"/>
  <c r="HA60" i="121"/>
  <c r="GI60" i="121"/>
  <c r="FQ60" i="121"/>
  <c r="EY60" i="121"/>
  <c r="DO60" i="121"/>
  <c r="CW60" i="121"/>
  <c r="CE60" i="121"/>
  <c r="BM60" i="121"/>
  <c r="CC47" i="122"/>
  <c r="DO47" i="122"/>
  <c r="CH47" i="122"/>
  <c r="KA50" i="125"/>
  <c r="CT50" i="125"/>
  <c r="LB50" i="125"/>
  <c r="JJ50" i="125"/>
  <c r="HM50" i="125"/>
  <c r="FZ50" i="125"/>
  <c r="EA50" i="125"/>
  <c r="CK50" i="125"/>
  <c r="KD50" i="125"/>
  <c r="IH50" i="125"/>
  <c r="GR50" i="125"/>
  <c r="ES50" i="125"/>
  <c r="DC50" i="125"/>
  <c r="BG50" i="125"/>
  <c r="IE50" i="125"/>
  <c r="GO50" i="125"/>
  <c r="EM50" i="125"/>
  <c r="BA50" i="125"/>
  <c r="JU50" i="125"/>
  <c r="IB50" i="125"/>
  <c r="GI50" i="125"/>
  <c r="EE50" i="125"/>
  <c r="CR50" i="125"/>
  <c r="AU50" i="125"/>
  <c r="LK50" i="125"/>
  <c r="HN50" i="125"/>
  <c r="EB50" i="125"/>
  <c r="KV50" i="125"/>
  <c r="JI50" i="125"/>
  <c r="HK50" i="125"/>
  <c r="FW50" i="125"/>
  <c r="DX50" i="125"/>
  <c r="CE50" i="125"/>
  <c r="KS50" i="125"/>
  <c r="IZ50" i="125"/>
  <c r="HH50" i="125"/>
  <c r="DL50" i="125"/>
  <c r="BS50" i="125"/>
  <c r="KQ50" i="125"/>
  <c r="IQ50" i="125"/>
  <c r="HG50" i="125"/>
  <c r="FE50" i="125"/>
  <c r="DI50" i="125"/>
  <c r="BM50" i="125"/>
  <c r="KM50" i="125"/>
  <c r="IO50" i="125"/>
  <c r="GX50" i="125"/>
  <c r="EY50" i="125"/>
  <c r="DF50" i="125"/>
  <c r="BK50" i="125"/>
  <c r="JR50" i="125"/>
  <c r="HS50" i="125"/>
  <c r="GC50" i="125"/>
  <c r="ED50" i="125"/>
  <c r="CQ50" i="125"/>
  <c r="JL50" i="125"/>
  <c r="GA50" i="125"/>
  <c r="CN50" i="125"/>
  <c r="KT50" i="125"/>
  <c r="JC50" i="125"/>
  <c r="HJ50" i="125"/>
  <c r="FQ50" i="125"/>
  <c r="DO50" i="125"/>
  <c r="BV50" i="125"/>
  <c r="FH50" i="125"/>
  <c r="KG50" i="125"/>
  <c r="IK50" i="125"/>
  <c r="GU50" i="125"/>
  <c r="EV50" i="125"/>
  <c r="AU46" i="125"/>
  <c r="IB46" i="125"/>
  <c r="AS46" i="125"/>
  <c r="HV46" i="125"/>
  <c r="FB46" i="125"/>
  <c r="ET46" i="125"/>
  <c r="BA46" i="125"/>
  <c r="BS46" i="125"/>
  <c r="CK46" i="125"/>
  <c r="DC46" i="125"/>
  <c r="DU46" i="125"/>
  <c r="EM46" i="125"/>
  <c r="FE46" i="125"/>
  <c r="FW46" i="125"/>
  <c r="GO46" i="125"/>
  <c r="HG46" i="125"/>
  <c r="HY46" i="125"/>
  <c r="IQ46" i="125"/>
  <c r="JI46" i="125"/>
  <c r="KA46" i="125"/>
  <c r="KS46" i="125"/>
  <c r="LK46" i="125"/>
  <c r="CB46" i="125"/>
  <c r="EV46" i="125"/>
  <c r="HP46" i="125"/>
  <c r="KJ46" i="125"/>
  <c r="BG46" i="125"/>
  <c r="CZ46" i="125"/>
  <c r="EA46" i="125"/>
  <c r="FT46" i="125"/>
  <c r="GU46" i="125"/>
  <c r="IN46" i="125"/>
  <c r="JO46" i="125"/>
  <c r="LH46" i="125"/>
  <c r="CE46" i="125"/>
  <c r="DF46" i="125"/>
  <c r="EY46" i="125"/>
  <c r="FZ46" i="125"/>
  <c r="HS46" i="125"/>
  <c r="IT46" i="125"/>
  <c r="KM46" i="125"/>
  <c r="BJ46" i="125"/>
  <c r="ED46" i="125"/>
  <c r="GX46" i="125"/>
  <c r="JR46" i="125"/>
  <c r="BD46" i="125"/>
  <c r="CQ46" i="125"/>
  <c r="DX46" i="125"/>
  <c r="FK46" i="125"/>
  <c r="GR46" i="125"/>
  <c r="IE46" i="125"/>
  <c r="JL46" i="125"/>
  <c r="KY46" i="125"/>
  <c r="BM46" i="125"/>
  <c r="CT46" i="125"/>
  <c r="EG46" i="125"/>
  <c r="FN46" i="125"/>
  <c r="HA46" i="125"/>
  <c r="IH46" i="125"/>
  <c r="JU46" i="125"/>
  <c r="LB46" i="125"/>
  <c r="BP46" i="125"/>
  <c r="CW46" i="125"/>
  <c r="EJ46" i="125"/>
  <c r="FQ46" i="125"/>
  <c r="HD46" i="125"/>
  <c r="IK46" i="125"/>
  <c r="JX46" i="125"/>
  <c r="LE46" i="125"/>
  <c r="BV46" i="125"/>
  <c r="DI46" i="125"/>
  <c r="EP46" i="125"/>
  <c r="GC46" i="125"/>
  <c r="HJ46" i="125"/>
  <c r="IW46" i="125"/>
  <c r="KD46" i="125"/>
  <c r="HM46" i="125"/>
  <c r="KG46" i="125"/>
  <c r="GL46" i="125"/>
  <c r="DO46" i="125"/>
  <c r="AY46" i="125"/>
  <c r="BQ46" i="125"/>
  <c r="CI46" i="125"/>
  <c r="DA46" i="125"/>
  <c r="DS46" i="125"/>
  <c r="EK46" i="125"/>
  <c r="FC46" i="125"/>
  <c r="FU46" i="125"/>
  <c r="GM46" i="125"/>
  <c r="HE46" i="125"/>
  <c r="HW46" i="125"/>
  <c r="IO46" i="125"/>
  <c r="JG46" i="125"/>
  <c r="JY46" i="125"/>
  <c r="KQ46" i="125"/>
  <c r="LI46" i="125"/>
  <c r="BB46" i="125"/>
  <c r="BT46" i="125"/>
  <c r="CL46" i="125"/>
  <c r="DD46" i="125"/>
  <c r="DV46" i="125"/>
  <c r="EN46" i="125"/>
  <c r="FF46" i="125"/>
  <c r="FX46" i="125"/>
  <c r="GP46" i="125"/>
  <c r="HH46" i="125"/>
  <c r="HZ46" i="125"/>
  <c r="IR46" i="125"/>
  <c r="JJ46" i="125"/>
  <c r="KB46" i="125"/>
  <c r="KT46" i="125"/>
  <c r="BE46" i="125"/>
  <c r="CX46" i="125"/>
  <c r="DY46" i="125"/>
  <c r="FR46" i="125"/>
  <c r="GS46" i="125"/>
  <c r="IL46" i="125"/>
  <c r="JM46" i="125"/>
  <c r="LF46" i="125"/>
  <c r="CC46" i="125"/>
  <c r="EW46" i="125"/>
  <c r="HQ46" i="125"/>
  <c r="KK46" i="125"/>
  <c r="BH46" i="125"/>
  <c r="EB46" i="125"/>
  <c r="GV46" i="125"/>
  <c r="JP46" i="125"/>
  <c r="CF46" i="125"/>
  <c r="DG46" i="125"/>
  <c r="EZ46" i="125"/>
  <c r="GA46" i="125"/>
  <c r="HT46" i="125"/>
  <c r="IU46" i="125"/>
  <c r="KN46" i="125"/>
  <c r="BK46" i="125"/>
  <c r="CR46" i="125"/>
  <c r="EE46" i="125"/>
  <c r="FL46" i="125"/>
  <c r="GY46" i="125"/>
  <c r="IF46" i="125"/>
  <c r="JS46" i="125"/>
  <c r="KZ46" i="125"/>
  <c r="BN46" i="125"/>
  <c r="CU46" i="125"/>
  <c r="EH46" i="125"/>
  <c r="FO46" i="125"/>
  <c r="HB46" i="125"/>
  <c r="II46" i="125"/>
  <c r="JV46" i="125"/>
  <c r="LC46" i="125"/>
  <c r="BW46" i="125"/>
  <c r="DJ46" i="125"/>
  <c r="EQ46" i="125"/>
  <c r="GD46" i="125"/>
  <c r="HK46" i="125"/>
  <c r="IX46" i="125"/>
  <c r="AV50" i="125"/>
  <c r="BN50" i="125"/>
  <c r="CF50" i="125"/>
  <c r="CX50" i="125"/>
  <c r="DP50" i="125"/>
  <c r="EH50" i="125"/>
  <c r="EZ50" i="125"/>
  <c r="FR50" i="125"/>
  <c r="GJ50" i="125"/>
  <c r="HB50" i="125"/>
  <c r="HT50" i="125"/>
  <c r="IL50" i="125"/>
  <c r="JD50" i="125"/>
  <c r="JV50" i="125"/>
  <c r="KN50" i="125"/>
  <c r="LF50" i="125"/>
  <c r="AY50" i="125"/>
  <c r="BQ50" i="125"/>
  <c r="CI50" i="125"/>
  <c r="BB50" i="125"/>
  <c r="CU50" i="125"/>
  <c r="DS50" i="125"/>
  <c r="EN50" i="125"/>
  <c r="FI50" i="125"/>
  <c r="GD50" i="125"/>
  <c r="GY50" i="125"/>
  <c r="HW50" i="125"/>
  <c r="IR50" i="125"/>
  <c r="JM50" i="125"/>
  <c r="KH50" i="125"/>
  <c r="LC50" i="125"/>
  <c r="BZ50" i="125"/>
  <c r="BE50" i="125"/>
  <c r="DA50" i="125"/>
  <c r="DV50" i="125"/>
  <c r="EQ50" i="125"/>
  <c r="FL50" i="125"/>
  <c r="GG50" i="125"/>
  <c r="HE50" i="125"/>
  <c r="HZ50" i="125"/>
  <c r="IU50" i="125"/>
  <c r="JP50" i="125"/>
  <c r="KK50" i="125"/>
  <c r="LI50" i="125"/>
  <c r="AS50" i="125"/>
  <c r="CC50" i="125"/>
  <c r="DG50" i="125"/>
  <c r="GP50" i="125"/>
  <c r="JY50" i="125"/>
  <c r="EK50" i="125"/>
  <c r="FO50" i="125"/>
  <c r="HQ50" i="125"/>
  <c r="IX50" i="125"/>
  <c r="KZ50" i="125"/>
  <c r="DJ50" i="125"/>
  <c r="GS50" i="125"/>
  <c r="KB50" i="125"/>
  <c r="CL50" i="125"/>
  <c r="FU50" i="125"/>
  <c r="JA50" i="125"/>
  <c r="BH50" i="125"/>
  <c r="DM50" i="125"/>
  <c r="ET50" i="125"/>
  <c r="GV50" i="125"/>
  <c r="IC50" i="125"/>
  <c r="KE50" i="125"/>
  <c r="CO50" i="125"/>
  <c r="FX50" i="125"/>
  <c r="JG50" i="125"/>
  <c r="KE46" i="125"/>
  <c r="GJ46" i="125"/>
  <c r="DM46" i="125"/>
  <c r="II50" i="125"/>
  <c r="FF50" i="125"/>
  <c r="DY50" i="125"/>
  <c r="JF46" i="125"/>
  <c r="GI46" i="125"/>
  <c r="DL46" i="125"/>
  <c r="JD46" i="125"/>
  <c r="GG46" i="125"/>
  <c r="CO46" i="125"/>
  <c r="JS50" i="125"/>
  <c r="IF50" i="125"/>
  <c r="FC50" i="125"/>
  <c r="BW50" i="125"/>
  <c r="JC46" i="125"/>
  <c r="GF46" i="125"/>
  <c r="CN46" i="125"/>
  <c r="JA46" i="125"/>
  <c r="FI46" i="125"/>
  <c r="CH46" i="125"/>
  <c r="KW50" i="125"/>
  <c r="GM50" i="125"/>
  <c r="EW50" i="125"/>
  <c r="BT50" i="125"/>
  <c r="IZ46" i="125"/>
  <c r="FH46" i="125"/>
  <c r="BZ46" i="125"/>
  <c r="AX50" i="125"/>
  <c r="BP50" i="125"/>
  <c r="CH50" i="125"/>
  <c r="CZ50" i="125"/>
  <c r="DR50" i="125"/>
  <c r="EJ50" i="125"/>
  <c r="FB50" i="125"/>
  <c r="FT50" i="125"/>
  <c r="GL50" i="125"/>
  <c r="HD50" i="125"/>
  <c r="HV50" i="125"/>
  <c r="IN50" i="125"/>
  <c r="JF50" i="125"/>
  <c r="JX50" i="125"/>
  <c r="KP50" i="125"/>
  <c r="LH50" i="125"/>
  <c r="BY50" i="125"/>
  <c r="BD50" i="125"/>
  <c r="CW50" i="125"/>
  <c r="DU50" i="125"/>
  <c r="EP50" i="125"/>
  <c r="FK50" i="125"/>
  <c r="GF50" i="125"/>
  <c r="HA50" i="125"/>
  <c r="HY50" i="125"/>
  <c r="IT50" i="125"/>
  <c r="JO50" i="125"/>
  <c r="KJ50" i="125"/>
  <c r="LE50" i="125"/>
  <c r="CB50" i="125"/>
  <c r="KY50" i="125"/>
  <c r="IW50" i="125"/>
  <c r="HP50" i="125"/>
  <c r="FN50" i="125"/>
  <c r="EG50" i="125"/>
  <c r="IN36" i="129"/>
  <c r="IL36" i="129"/>
  <c r="KH37" i="129"/>
  <c r="IK36" i="129"/>
  <c r="HM36" i="129"/>
  <c r="DG37" i="129"/>
  <c r="II36" i="129"/>
  <c r="BZ37" i="129"/>
  <c r="HB36" i="129"/>
  <c r="IC37" i="129"/>
  <c r="GV37" i="129"/>
  <c r="EY36" i="129"/>
  <c r="FL37" i="129"/>
  <c r="EW36" i="129"/>
  <c r="JC37" i="129"/>
  <c r="EG37" i="129"/>
  <c r="LB36" i="129"/>
  <c r="ET36" i="129"/>
  <c r="EE37" i="129"/>
  <c r="KZ36" i="129"/>
  <c r="EA36" i="129"/>
  <c r="JA37" i="129"/>
  <c r="EP37" i="129"/>
  <c r="EV36" i="129"/>
  <c r="DI37" i="129"/>
  <c r="KN36" i="129"/>
  <c r="DP36" i="129"/>
  <c r="JV47" i="122"/>
  <c r="KY36" i="129"/>
  <c r="HD36" i="129"/>
  <c r="DR36" i="129"/>
  <c r="EB47" i="122"/>
  <c r="DP47" i="122"/>
  <c r="JS36" i="129"/>
  <c r="HA36" i="129"/>
  <c r="DO36" i="129"/>
  <c r="JS47" i="122"/>
  <c r="HQ47" i="122"/>
  <c r="GG47" i="122"/>
  <c r="JR36" i="129"/>
  <c r="GY36" i="129"/>
  <c r="DM36" i="129"/>
  <c r="DM47" i="122"/>
  <c r="JP36" i="129"/>
  <c r="GG36" i="129"/>
  <c r="DJ36" i="129"/>
  <c r="CR47" i="122"/>
  <c r="GS37" i="129"/>
  <c r="JO36" i="129"/>
  <c r="GF36" i="129"/>
  <c r="CH36" i="129"/>
  <c r="JD36" i="129"/>
  <c r="GD36" i="129"/>
  <c r="CF36" i="129"/>
  <c r="KP36" i="129"/>
  <c r="GC36" i="129"/>
  <c r="AU36" i="129"/>
  <c r="FT36" i="129"/>
  <c r="KK36" i="129"/>
  <c r="CT36" i="129"/>
  <c r="IH36" i="129"/>
  <c r="IF36" i="129"/>
  <c r="FR36" i="129"/>
  <c r="HN36" i="129"/>
  <c r="EZ36" i="129"/>
  <c r="BA37" i="129"/>
  <c r="BS37" i="129"/>
  <c r="CK37" i="129"/>
  <c r="DC37" i="129"/>
  <c r="DU37" i="129"/>
  <c r="EM37" i="129"/>
  <c r="FE37" i="129"/>
  <c r="FW37" i="129"/>
  <c r="GO37" i="129"/>
  <c r="HG37" i="129"/>
  <c r="HY37" i="129"/>
  <c r="IQ37" i="129"/>
  <c r="JI37" i="129"/>
  <c r="KA37" i="129"/>
  <c r="KS37" i="129"/>
  <c r="AX37" i="129"/>
  <c r="BP37" i="129"/>
  <c r="CH37" i="129"/>
  <c r="CZ37" i="129"/>
  <c r="DR37" i="129"/>
  <c r="EJ37" i="129"/>
  <c r="FB37" i="129"/>
  <c r="FT37" i="129"/>
  <c r="GL37" i="129"/>
  <c r="HD37" i="129"/>
  <c r="IN37" i="129"/>
  <c r="JF37" i="129"/>
  <c r="JX37" i="129"/>
  <c r="KP37" i="129"/>
  <c r="LH37" i="129"/>
  <c r="IB37" i="129"/>
  <c r="GU37" i="129"/>
  <c r="FN37" i="129"/>
  <c r="KG37" i="129"/>
  <c r="IZ37" i="129"/>
  <c r="HS37" i="129"/>
  <c r="DF37" i="129"/>
  <c r="BY37" i="129"/>
  <c r="AV37" i="129"/>
  <c r="BN37" i="129"/>
  <c r="CF37" i="129"/>
  <c r="CX37" i="129"/>
  <c r="DP37" i="129"/>
  <c r="EH37" i="129"/>
  <c r="EZ37" i="129"/>
  <c r="FR37" i="129"/>
  <c r="GJ37" i="129"/>
  <c r="HB37" i="129"/>
  <c r="HT37" i="129"/>
  <c r="IL37" i="129"/>
  <c r="JD37" i="129"/>
  <c r="JV37" i="129"/>
  <c r="KN37" i="129"/>
  <c r="LF37" i="129"/>
  <c r="AY37" i="129"/>
  <c r="BQ37" i="129"/>
  <c r="CI37" i="129"/>
  <c r="DA37" i="129"/>
  <c r="DS37" i="129"/>
  <c r="EK37" i="129"/>
  <c r="FC37" i="129"/>
  <c r="FU37" i="129"/>
  <c r="GM37" i="129"/>
  <c r="HE37" i="129"/>
  <c r="HW37" i="129"/>
  <c r="IO37" i="129"/>
  <c r="JG37" i="129"/>
  <c r="JY37" i="129"/>
  <c r="KQ37" i="129"/>
  <c r="LI37" i="129"/>
  <c r="LK37" i="129"/>
  <c r="HV37" i="129"/>
  <c r="BB37" i="129"/>
  <c r="BT37" i="129"/>
  <c r="CL37" i="129"/>
  <c r="DD37" i="129"/>
  <c r="DV37" i="129"/>
  <c r="EN37" i="129"/>
  <c r="FF37" i="129"/>
  <c r="FX37" i="129"/>
  <c r="GP37" i="129"/>
  <c r="HH37" i="129"/>
  <c r="HZ37" i="129"/>
  <c r="IR37" i="129"/>
  <c r="JJ37" i="129"/>
  <c r="KB37" i="129"/>
  <c r="KT37" i="129"/>
  <c r="LE37" i="129"/>
  <c r="KE37" i="129"/>
  <c r="IX37" i="129"/>
  <c r="HQ37" i="129"/>
  <c r="GR37" i="129"/>
  <c r="FK37" i="129"/>
  <c r="ED37" i="129"/>
  <c r="CW37" i="129"/>
  <c r="BW37" i="129"/>
  <c r="LC37" i="129"/>
  <c r="KD37" i="129"/>
  <c r="IW37" i="129"/>
  <c r="HP37" i="129"/>
  <c r="GI37" i="129"/>
  <c r="FI37" i="129"/>
  <c r="EB37" i="129"/>
  <c r="CU37" i="129"/>
  <c r="BV37" i="129"/>
  <c r="BG36" i="129"/>
  <c r="BY36" i="129"/>
  <c r="CQ36" i="129"/>
  <c r="BA36" i="129"/>
  <c r="BS36" i="129"/>
  <c r="CK36" i="129"/>
  <c r="DC36" i="129"/>
  <c r="DU36" i="129"/>
  <c r="EM36" i="129"/>
  <c r="FE36" i="129"/>
  <c r="FW36" i="129"/>
  <c r="GO36" i="129"/>
  <c r="HG36" i="129"/>
  <c r="HY36" i="129"/>
  <c r="IQ36" i="129"/>
  <c r="JI36" i="129"/>
  <c r="KA36" i="129"/>
  <c r="KS36" i="129"/>
  <c r="BD36" i="129"/>
  <c r="BV36" i="129"/>
  <c r="CN36" i="129"/>
  <c r="DF36" i="129"/>
  <c r="DX36" i="129"/>
  <c r="EP36" i="129"/>
  <c r="FH36" i="129"/>
  <c r="FZ36" i="129"/>
  <c r="GR36" i="129"/>
  <c r="HJ36" i="129"/>
  <c r="IB36" i="129"/>
  <c r="IT36" i="129"/>
  <c r="JL36" i="129"/>
  <c r="KD36" i="129"/>
  <c r="KV36" i="129"/>
  <c r="LB37" i="129"/>
  <c r="JU37" i="129"/>
  <c r="IU37" i="129"/>
  <c r="HN37" i="129"/>
  <c r="GG37" i="129"/>
  <c r="FH37" i="129"/>
  <c r="EA37" i="129"/>
  <c r="CT37" i="129"/>
  <c r="BM37" i="129"/>
  <c r="KM36" i="129"/>
  <c r="JF36" i="129"/>
  <c r="ES36" i="129"/>
  <c r="DL36" i="129"/>
  <c r="KZ37" i="129"/>
  <c r="JS37" i="129"/>
  <c r="IT37" i="129"/>
  <c r="HM37" i="129"/>
  <c r="GF37" i="129"/>
  <c r="EY37" i="129"/>
  <c r="DY37" i="129"/>
  <c r="CR37" i="129"/>
  <c r="BK37" i="129"/>
  <c r="IE36" i="129"/>
  <c r="GX36" i="129"/>
  <c r="FQ36" i="129"/>
  <c r="EJ36" i="129"/>
  <c r="CB36" i="129"/>
  <c r="AY36" i="129"/>
  <c r="BQ36" i="129"/>
  <c r="CI36" i="129"/>
  <c r="DA36" i="129"/>
  <c r="DS36" i="129"/>
  <c r="EK36" i="129"/>
  <c r="FC36" i="129"/>
  <c r="FU36" i="129"/>
  <c r="GM36" i="129"/>
  <c r="HE36" i="129"/>
  <c r="HW36" i="129"/>
  <c r="IO36" i="129"/>
  <c r="JG36" i="129"/>
  <c r="JY36" i="129"/>
  <c r="KQ36" i="129"/>
  <c r="LI36" i="129"/>
  <c r="BE36" i="129"/>
  <c r="BW36" i="129"/>
  <c r="CO36" i="129"/>
  <c r="DG36" i="129"/>
  <c r="DY36" i="129"/>
  <c r="EQ36" i="129"/>
  <c r="FI36" i="129"/>
  <c r="GA36" i="129"/>
  <c r="GS36" i="129"/>
  <c r="HK36" i="129"/>
  <c r="IC36" i="129"/>
  <c r="IU36" i="129"/>
  <c r="JM36" i="129"/>
  <c r="KE36" i="129"/>
  <c r="KW36" i="129"/>
  <c r="LK36" i="129"/>
  <c r="BB36" i="129"/>
  <c r="BT36" i="129"/>
  <c r="CL36" i="129"/>
  <c r="DD36" i="129"/>
  <c r="DV36" i="129"/>
  <c r="EN36" i="129"/>
  <c r="FF36" i="129"/>
  <c r="FX36" i="129"/>
  <c r="GP36" i="129"/>
  <c r="HH36" i="129"/>
  <c r="HZ36" i="129"/>
  <c r="IR36" i="129"/>
  <c r="JJ36" i="129"/>
  <c r="KB36" i="129"/>
  <c r="KT36" i="129"/>
  <c r="KY37" i="129"/>
  <c r="JR37" i="129"/>
  <c r="IK37" i="129"/>
  <c r="HK37" i="129"/>
  <c r="GD37" i="129"/>
  <c r="EW37" i="129"/>
  <c r="DX37" i="129"/>
  <c r="CQ37" i="129"/>
  <c r="BJ37" i="129"/>
  <c r="KJ36" i="129"/>
  <c r="JC36" i="129"/>
  <c r="HV36" i="129"/>
  <c r="GV36" i="129"/>
  <c r="FO36" i="129"/>
  <c r="EH36" i="129"/>
  <c r="DI36" i="129"/>
  <c r="BZ36" i="129"/>
  <c r="KW37" i="129"/>
  <c r="JP37" i="129"/>
  <c r="II37" i="129"/>
  <c r="HJ37" i="129"/>
  <c r="GC37" i="129"/>
  <c r="EV37" i="129"/>
  <c r="DO37" i="129"/>
  <c r="CO37" i="129"/>
  <c r="BH37" i="129"/>
  <c r="LH36" i="129"/>
  <c r="KH36" i="129"/>
  <c r="JA36" i="129"/>
  <c r="HT36" i="129"/>
  <c r="GU36" i="129"/>
  <c r="FN36" i="129"/>
  <c r="EG36" i="129"/>
  <c r="CZ36" i="129"/>
  <c r="BP36" i="129"/>
  <c r="KV37" i="129"/>
  <c r="JO37" i="129"/>
  <c r="IH37" i="129"/>
  <c r="HA37" i="129"/>
  <c r="GA37" i="129"/>
  <c r="ET37" i="129"/>
  <c r="DM37" i="129"/>
  <c r="CN37" i="129"/>
  <c r="BG37" i="129"/>
  <c r="LF36" i="129"/>
  <c r="KG36" i="129"/>
  <c r="IZ36" i="129"/>
  <c r="HS36" i="129"/>
  <c r="GL36" i="129"/>
  <c r="FL36" i="129"/>
  <c r="EE36" i="129"/>
  <c r="CX36" i="129"/>
  <c r="BN36" i="129"/>
  <c r="KM37" i="129"/>
  <c r="JM37" i="129"/>
  <c r="IF37" i="129"/>
  <c r="GY37" i="129"/>
  <c r="FZ37" i="129"/>
  <c r="ES37" i="129"/>
  <c r="DL37" i="129"/>
  <c r="CE37" i="129"/>
  <c r="BE37" i="129"/>
  <c r="LE36" i="129"/>
  <c r="JX36" i="129"/>
  <c r="IX36" i="129"/>
  <c r="HQ36" i="129"/>
  <c r="GJ36" i="129"/>
  <c r="FK36" i="129"/>
  <c r="ED36" i="129"/>
  <c r="CW36" i="129"/>
  <c r="BM36" i="129"/>
  <c r="KK37" i="129"/>
  <c r="JL37" i="129"/>
  <c r="IE37" i="129"/>
  <c r="GX37" i="129"/>
  <c r="FQ37" i="129"/>
  <c r="EQ37" i="129"/>
  <c r="DJ37" i="129"/>
  <c r="CC37" i="129"/>
  <c r="BD37" i="129"/>
  <c r="LC36" i="129"/>
  <c r="JV36" i="129"/>
  <c r="IW36" i="129"/>
  <c r="HP36" i="129"/>
  <c r="GI36" i="129"/>
  <c r="FB36" i="129"/>
  <c r="EB36" i="129"/>
  <c r="CU36" i="129"/>
  <c r="BK36" i="129"/>
  <c r="IN47" i="122"/>
  <c r="IL47" i="122"/>
  <c r="II47" i="122"/>
  <c r="HM47" i="122"/>
  <c r="GJ47" i="122"/>
  <c r="HB47" i="122"/>
  <c r="AV47" i="122"/>
  <c r="GI47" i="122"/>
  <c r="JP47" i="122"/>
  <c r="GF47" i="122"/>
  <c r="AS47" i="122"/>
  <c r="IX47" i="122"/>
  <c r="GD47" i="122"/>
  <c r="IW47" i="122"/>
  <c r="EZ47" i="122"/>
  <c r="LE47" i="122"/>
  <c r="FK47" i="122"/>
  <c r="EY47" i="122"/>
  <c r="BH47" i="122"/>
  <c r="FB47" i="122"/>
  <c r="CE47" i="122"/>
  <c r="LB47" i="122"/>
  <c r="KZ47" i="122"/>
  <c r="HP47" i="122"/>
  <c r="JX47" i="122"/>
  <c r="HN47" i="122"/>
  <c r="AX47" i="122"/>
  <c r="JU47" i="122"/>
  <c r="DR47" i="122"/>
  <c r="BA47" i="122"/>
  <c r="BS47" i="122"/>
  <c r="CK47" i="122"/>
  <c r="DC47" i="122"/>
  <c r="DU47" i="122"/>
  <c r="EM47" i="122"/>
  <c r="FE47" i="122"/>
  <c r="FW47" i="122"/>
  <c r="GO47" i="122"/>
  <c r="HG47" i="122"/>
  <c r="HY47" i="122"/>
  <c r="IQ47" i="122"/>
  <c r="JI47" i="122"/>
  <c r="KA47" i="122"/>
  <c r="KS47" i="122"/>
  <c r="BD47" i="122"/>
  <c r="BV47" i="122"/>
  <c r="CN47" i="122"/>
  <c r="DF47" i="122"/>
  <c r="DX47" i="122"/>
  <c r="EP47" i="122"/>
  <c r="FH47" i="122"/>
  <c r="FZ47" i="122"/>
  <c r="GR47" i="122"/>
  <c r="HJ47" i="122"/>
  <c r="IB47" i="122"/>
  <c r="IT47" i="122"/>
  <c r="JL47" i="122"/>
  <c r="KD47" i="122"/>
  <c r="KV47" i="122"/>
  <c r="BG47" i="122"/>
  <c r="BY47" i="122"/>
  <c r="CQ47" i="122"/>
  <c r="DI47" i="122"/>
  <c r="EA47" i="122"/>
  <c r="ES47" i="122"/>
  <c r="KY47" i="122"/>
  <c r="JR47" i="122"/>
  <c r="IK47" i="122"/>
  <c r="HD47" i="122"/>
  <c r="KP47" i="122"/>
  <c r="GC47" i="122"/>
  <c r="EV47" i="122"/>
  <c r="DL47" i="122"/>
  <c r="CB47" i="122"/>
  <c r="AY47" i="122"/>
  <c r="BQ47" i="122"/>
  <c r="CI47" i="122"/>
  <c r="DA47" i="122"/>
  <c r="DS47" i="122"/>
  <c r="EK47" i="122"/>
  <c r="FC47" i="122"/>
  <c r="FU47" i="122"/>
  <c r="GM47" i="122"/>
  <c r="HE47" i="122"/>
  <c r="HW47" i="122"/>
  <c r="IO47" i="122"/>
  <c r="JG47" i="122"/>
  <c r="JY47" i="122"/>
  <c r="KQ47" i="122"/>
  <c r="LI47" i="122"/>
  <c r="LK47" i="122"/>
  <c r="BB47" i="122"/>
  <c r="BT47" i="122"/>
  <c r="CL47" i="122"/>
  <c r="DD47" i="122"/>
  <c r="DV47" i="122"/>
  <c r="EN47" i="122"/>
  <c r="FF47" i="122"/>
  <c r="FX47" i="122"/>
  <c r="GP47" i="122"/>
  <c r="HH47" i="122"/>
  <c r="HZ47" i="122"/>
  <c r="IR47" i="122"/>
  <c r="JJ47" i="122"/>
  <c r="KB47" i="122"/>
  <c r="KT47" i="122"/>
  <c r="BE47" i="122"/>
  <c r="BW47" i="122"/>
  <c r="CO47" i="122"/>
  <c r="DG47" i="122"/>
  <c r="DY47" i="122"/>
  <c r="EQ47" i="122"/>
  <c r="FI47" i="122"/>
  <c r="GA47" i="122"/>
  <c r="GS47" i="122"/>
  <c r="HK47" i="122"/>
  <c r="IC47" i="122"/>
  <c r="IU47" i="122"/>
  <c r="JM47" i="122"/>
  <c r="KE47" i="122"/>
  <c r="KW47" i="122"/>
  <c r="KN47" i="122"/>
  <c r="JO47" i="122"/>
  <c r="IH47" i="122"/>
  <c r="HA47" i="122"/>
  <c r="FT47" i="122"/>
  <c r="ET47" i="122"/>
  <c r="DJ47" i="122"/>
  <c r="BZ47" i="122"/>
  <c r="KM47" i="122"/>
  <c r="JF47" i="122"/>
  <c r="IF47" i="122"/>
  <c r="GY47" i="122"/>
  <c r="FR47" i="122"/>
  <c r="EJ47" i="122"/>
  <c r="CZ47" i="122"/>
  <c r="BP47" i="122"/>
  <c r="KK47" i="122"/>
  <c r="JD47" i="122"/>
  <c r="IE47" i="122"/>
  <c r="GX47" i="122"/>
  <c r="FQ47" i="122"/>
  <c r="EH47" i="122"/>
  <c r="CX47" i="122"/>
  <c r="BN47" i="122"/>
  <c r="KJ47" i="122"/>
  <c r="JC47" i="122"/>
  <c r="HV47" i="122"/>
  <c r="GV47" i="122"/>
  <c r="FO47" i="122"/>
  <c r="EG47" i="122"/>
  <c r="CW47" i="122"/>
  <c r="BM47" i="122"/>
  <c r="LH47" i="122"/>
  <c r="KH47" i="122"/>
  <c r="JA47" i="122"/>
  <c r="HT47" i="122"/>
  <c r="GU47" i="122"/>
  <c r="FN47" i="122"/>
  <c r="EE47" i="122"/>
  <c r="CU47" i="122"/>
  <c r="BK47" i="122"/>
  <c r="LF47" i="122"/>
  <c r="KG47" i="122"/>
  <c r="IZ47" i="122"/>
  <c r="HS47" i="122"/>
  <c r="GL47" i="122"/>
  <c r="FL47" i="122"/>
  <c r="ED47" i="122"/>
  <c r="CT47" i="122"/>
  <c r="BJ47" i="122"/>
  <c r="Z43" i="122" l="1"/>
  <c r="AC43" i="122"/>
  <c r="AC50" i="125"/>
  <c r="Z61" i="121"/>
  <c r="AB61" i="121"/>
  <c r="AC61" i="121"/>
  <c r="AB58" i="121"/>
  <c r="AC58" i="121"/>
  <c r="Z58" i="121"/>
  <c r="Z60" i="121"/>
  <c r="AC60" i="121"/>
  <c r="Z48" i="122"/>
  <c r="AC48" i="122"/>
  <c r="AB59" i="121"/>
  <c r="AC59" i="121"/>
  <c r="Z59" i="121"/>
  <c r="AB60" i="121"/>
  <c r="Z46" i="125"/>
  <c r="Z50" i="125"/>
  <c r="AC46" i="125"/>
  <c r="AC37" i="129"/>
  <c r="Z37" i="129"/>
  <c r="AC36" i="129"/>
  <c r="Z36" i="129"/>
  <c r="Z47" i="122"/>
  <c r="AC47" i="122"/>
  <c r="B47" i="129" l="1"/>
  <c r="C47" i="129"/>
  <c r="E47" i="129"/>
  <c r="F47" i="129"/>
  <c r="G47" i="129"/>
  <c r="H47" i="129"/>
  <c r="I47" i="129"/>
  <c r="J47" i="129"/>
  <c r="Q47" i="129" s="1"/>
  <c r="K47" i="129"/>
  <c r="L47" i="129"/>
  <c r="M47" i="129"/>
  <c r="N47" i="129"/>
  <c r="O47" i="129"/>
  <c r="P47" i="129"/>
  <c r="R47" i="129"/>
  <c r="S47" i="129"/>
  <c r="T47" i="129"/>
  <c r="W47" i="129"/>
  <c r="JS47" i="129" s="1"/>
  <c r="X47" i="129"/>
  <c r="Y47" i="129"/>
  <c r="AA47" i="129"/>
  <c r="AB47" i="129"/>
  <c r="AD47" i="129"/>
  <c r="AF47" i="129"/>
  <c r="AG47" i="129"/>
  <c r="AH47" i="129"/>
  <c r="AI47" i="129"/>
  <c r="AJ47" i="129"/>
  <c r="AK47" i="129"/>
  <c r="B82" i="126"/>
  <c r="C82" i="126"/>
  <c r="E82" i="126"/>
  <c r="F82" i="126"/>
  <c r="G82" i="126"/>
  <c r="H82" i="126"/>
  <c r="I82" i="126"/>
  <c r="J82" i="126"/>
  <c r="K82" i="126"/>
  <c r="L82" i="126"/>
  <c r="M82" i="126"/>
  <c r="N82" i="126"/>
  <c r="O82" i="126"/>
  <c r="Q82" i="126" s="1"/>
  <c r="P82" i="126"/>
  <c r="R82" i="126"/>
  <c r="S82" i="126"/>
  <c r="T82" i="126"/>
  <c r="W82" i="126"/>
  <c r="AV82" i="126" s="1"/>
  <c r="X82" i="126"/>
  <c r="Y82" i="126"/>
  <c r="LB82" i="126" s="1"/>
  <c r="AA82" i="126"/>
  <c r="AB82" i="126"/>
  <c r="AD82" i="126"/>
  <c r="AF82" i="126"/>
  <c r="AG82" i="126"/>
  <c r="AH82" i="126"/>
  <c r="AI82" i="126"/>
  <c r="AJ82" i="126"/>
  <c r="AK82" i="126"/>
  <c r="B84" i="126"/>
  <c r="C84" i="126"/>
  <c r="E84" i="126"/>
  <c r="F84" i="126"/>
  <c r="G84" i="126"/>
  <c r="H84" i="126"/>
  <c r="I84" i="126"/>
  <c r="J84" i="126"/>
  <c r="K84" i="126"/>
  <c r="L84" i="126"/>
  <c r="M84" i="126"/>
  <c r="N84" i="126"/>
  <c r="O84" i="126"/>
  <c r="Q84" i="126" s="1"/>
  <c r="P84" i="126"/>
  <c r="R84" i="126"/>
  <c r="S84" i="126"/>
  <c r="T84" i="126"/>
  <c r="W84" i="126"/>
  <c r="HZ84" i="126" s="1"/>
  <c r="X84" i="126"/>
  <c r="Y84" i="126"/>
  <c r="BD84" i="126" s="1"/>
  <c r="AA84" i="126"/>
  <c r="AB84" i="126"/>
  <c r="AD84" i="126"/>
  <c r="AF84" i="126"/>
  <c r="AG84" i="126"/>
  <c r="AH84" i="126"/>
  <c r="AI84" i="126"/>
  <c r="AJ84" i="126"/>
  <c r="AK84" i="126"/>
  <c r="B65" i="126"/>
  <c r="C65" i="126"/>
  <c r="E65" i="126"/>
  <c r="F65" i="126"/>
  <c r="G65" i="126"/>
  <c r="H65" i="126"/>
  <c r="I65" i="126"/>
  <c r="J65" i="126"/>
  <c r="K65" i="126"/>
  <c r="L65" i="126"/>
  <c r="M65" i="126"/>
  <c r="N65" i="126"/>
  <c r="O65" i="126"/>
  <c r="Q65" i="126" s="1"/>
  <c r="P65" i="126"/>
  <c r="R65" i="126"/>
  <c r="S65" i="126"/>
  <c r="T65" i="126"/>
  <c r="W65" i="126"/>
  <c r="EB65" i="126" s="1"/>
  <c r="X65" i="126"/>
  <c r="Y65" i="126"/>
  <c r="FW65" i="126" s="1"/>
  <c r="AA65" i="126"/>
  <c r="AB65" i="126"/>
  <c r="AD65" i="126"/>
  <c r="AF65" i="126"/>
  <c r="AG65" i="126"/>
  <c r="AH65" i="126"/>
  <c r="AI65" i="126"/>
  <c r="AJ65" i="126"/>
  <c r="AK65" i="126"/>
  <c r="B77" i="126"/>
  <c r="C77" i="126"/>
  <c r="E77" i="126"/>
  <c r="F77" i="126"/>
  <c r="G77" i="126"/>
  <c r="H77" i="126"/>
  <c r="I77" i="126"/>
  <c r="J77" i="126"/>
  <c r="K77" i="126"/>
  <c r="L77" i="126"/>
  <c r="M77" i="126"/>
  <c r="N77" i="126"/>
  <c r="O77" i="126"/>
  <c r="Q77" i="126" s="1"/>
  <c r="P77" i="126"/>
  <c r="R77" i="126"/>
  <c r="S77" i="126"/>
  <c r="T77" i="126"/>
  <c r="W77" i="126"/>
  <c r="FX77" i="126" s="1"/>
  <c r="X77" i="126"/>
  <c r="Y77" i="126"/>
  <c r="HG77" i="126" s="1"/>
  <c r="AA77" i="126"/>
  <c r="AB77" i="126"/>
  <c r="AD77" i="126"/>
  <c r="AF77" i="126"/>
  <c r="AG77" i="126"/>
  <c r="AH77" i="126"/>
  <c r="AI77" i="126"/>
  <c r="AJ77" i="126"/>
  <c r="AK77" i="126"/>
  <c r="B66" i="126"/>
  <c r="C66" i="126"/>
  <c r="E66" i="126"/>
  <c r="F66" i="126"/>
  <c r="G66" i="126"/>
  <c r="H66" i="126"/>
  <c r="I66" i="126"/>
  <c r="J66" i="126"/>
  <c r="K66" i="126"/>
  <c r="L66" i="126"/>
  <c r="M66" i="126"/>
  <c r="N66" i="126"/>
  <c r="O66" i="126"/>
  <c r="Q66" i="126" s="1"/>
  <c r="P66" i="126"/>
  <c r="R66" i="126"/>
  <c r="S66" i="126"/>
  <c r="T66" i="126"/>
  <c r="W66" i="126"/>
  <c r="HV66" i="126" s="1"/>
  <c r="X66" i="126"/>
  <c r="Y66" i="126"/>
  <c r="DF66" i="126" s="1"/>
  <c r="AA66" i="126"/>
  <c r="AB66" i="126"/>
  <c r="AD66" i="126"/>
  <c r="AF66" i="126"/>
  <c r="AG66" i="126"/>
  <c r="AH66" i="126"/>
  <c r="AI66" i="126"/>
  <c r="AJ66" i="126"/>
  <c r="AK66" i="126"/>
  <c r="IL47" i="129" l="1"/>
  <c r="GD84" i="126"/>
  <c r="CC47" i="129"/>
  <c r="HV84" i="126"/>
  <c r="IX47" i="129"/>
  <c r="CF65" i="126"/>
  <c r="CI65" i="126"/>
  <c r="CC65" i="126"/>
  <c r="JD65" i="126"/>
  <c r="GY65" i="126"/>
  <c r="AS65" i="126"/>
  <c r="BZ65" i="126"/>
  <c r="BH47" i="129"/>
  <c r="KW65" i="126"/>
  <c r="JP65" i="126"/>
  <c r="BM77" i="126"/>
  <c r="JM65" i="126"/>
  <c r="FU65" i="126"/>
  <c r="FR65" i="126"/>
  <c r="LI65" i="126"/>
  <c r="FO65" i="126"/>
  <c r="GU65" i="126"/>
  <c r="LF65" i="126"/>
  <c r="FL65" i="126"/>
  <c r="BG77" i="126"/>
  <c r="BB77" i="126"/>
  <c r="BD65" i="126"/>
  <c r="DR77" i="126"/>
  <c r="LC65" i="126"/>
  <c r="EP65" i="126"/>
  <c r="CF77" i="126"/>
  <c r="KZ65" i="126"/>
  <c r="DC65" i="126"/>
  <c r="HW84" i="126"/>
  <c r="GC84" i="126"/>
  <c r="JR84" i="126"/>
  <c r="EB47" i="129"/>
  <c r="DP47" i="129"/>
  <c r="IE77" i="126"/>
  <c r="AV47" i="129"/>
  <c r="LH66" i="126"/>
  <c r="HZ77" i="126"/>
  <c r="GU66" i="126"/>
  <c r="HE77" i="126"/>
  <c r="GR65" i="126"/>
  <c r="BA65" i="126"/>
  <c r="EH77" i="126"/>
  <c r="ES84" i="126"/>
  <c r="JU77" i="126"/>
  <c r="JR77" i="126"/>
  <c r="AY77" i="126"/>
  <c r="JO77" i="126"/>
  <c r="BD82" i="126"/>
  <c r="EG77" i="126"/>
  <c r="CZ84" i="126"/>
  <c r="BJ66" i="126"/>
  <c r="GR66" i="126"/>
  <c r="KY66" i="126"/>
  <c r="FK66" i="126"/>
  <c r="AX66" i="126"/>
  <c r="FH66" i="126"/>
  <c r="JF66" i="126"/>
  <c r="FB66" i="126"/>
  <c r="BW82" i="126"/>
  <c r="CU82" i="126"/>
  <c r="CX82" i="126"/>
  <c r="FF82" i="126"/>
  <c r="KZ82" i="126"/>
  <c r="EE65" i="126"/>
  <c r="IT66" i="126"/>
  <c r="BQ84" i="126"/>
  <c r="CO84" i="126"/>
  <c r="JA84" i="126"/>
  <c r="CU84" i="126"/>
  <c r="JP84" i="126"/>
  <c r="EQ84" i="126"/>
  <c r="KW84" i="126"/>
  <c r="LC84" i="126"/>
  <c r="FX84" i="126"/>
  <c r="EB84" i="126"/>
  <c r="JS84" i="126"/>
  <c r="BG66" i="126"/>
  <c r="BM66" i="126"/>
  <c r="DL66" i="126"/>
  <c r="FN66" i="126"/>
  <c r="HM66" i="126"/>
  <c r="JL66" i="126"/>
  <c r="BY66" i="126"/>
  <c r="DX66" i="126"/>
  <c r="FZ66" i="126"/>
  <c r="KD66" i="126"/>
  <c r="CB66" i="126"/>
  <c r="EA66" i="126"/>
  <c r="GC66" i="126"/>
  <c r="IE66" i="126"/>
  <c r="KG66" i="126"/>
  <c r="CE66" i="126"/>
  <c r="EP66" i="126"/>
  <c r="GI66" i="126"/>
  <c r="IK66" i="126"/>
  <c r="KJ66" i="126"/>
  <c r="CH66" i="126"/>
  <c r="ES66" i="126"/>
  <c r="GL66" i="126"/>
  <c r="IN66" i="126"/>
  <c r="KM66" i="126"/>
  <c r="BP66" i="126"/>
  <c r="DO66" i="126"/>
  <c r="FQ66" i="126"/>
  <c r="HP66" i="126"/>
  <c r="JO66" i="126"/>
  <c r="BV66" i="126"/>
  <c r="DR66" i="126"/>
  <c r="FT66" i="126"/>
  <c r="HS66" i="126"/>
  <c r="JX66" i="126"/>
  <c r="KP66" i="126"/>
  <c r="CH77" i="126"/>
  <c r="FE77" i="126"/>
  <c r="KS77" i="126"/>
  <c r="CQ77" i="126"/>
  <c r="FQ77" i="126"/>
  <c r="CT77" i="126"/>
  <c r="GX77" i="126"/>
  <c r="JF77" i="126"/>
  <c r="DO77" i="126"/>
  <c r="HA77" i="126"/>
  <c r="JI77" i="126"/>
  <c r="FK77" i="126"/>
  <c r="IH77" i="126"/>
  <c r="KY77" i="126"/>
  <c r="CK77" i="126"/>
  <c r="IQ77" i="126"/>
  <c r="BA77" i="126"/>
  <c r="AX82" i="126"/>
  <c r="JC66" i="126"/>
  <c r="EY66" i="126"/>
  <c r="IZ66" i="126"/>
  <c r="EV66" i="126"/>
  <c r="HD77" i="126"/>
  <c r="BK65" i="126"/>
  <c r="AV65" i="126"/>
  <c r="CL65" i="126"/>
  <c r="EG65" i="126"/>
  <c r="HV65" i="126"/>
  <c r="JS65" i="126"/>
  <c r="LK65" i="126"/>
  <c r="AY65" i="126"/>
  <c r="CO65" i="126"/>
  <c r="EH65" i="126"/>
  <c r="GJ65" i="126"/>
  <c r="HW65" i="126"/>
  <c r="JV65" i="126"/>
  <c r="DD65" i="126"/>
  <c r="IO65" i="126"/>
  <c r="KE65" i="126"/>
  <c r="BE65" i="126"/>
  <c r="DG65" i="126"/>
  <c r="FC65" i="126"/>
  <c r="GS65" i="126"/>
  <c r="IR65" i="126"/>
  <c r="KH65" i="126"/>
  <c r="BH65" i="126"/>
  <c r="DJ65" i="126"/>
  <c r="FF65" i="126"/>
  <c r="IU65" i="126"/>
  <c r="KT65" i="126"/>
  <c r="BW65" i="126"/>
  <c r="DM65" i="126"/>
  <c r="FI65" i="126"/>
  <c r="GV65" i="126"/>
  <c r="IX65" i="126"/>
  <c r="DA65" i="126"/>
  <c r="EK65" i="126"/>
  <c r="GM65" i="126"/>
  <c r="HZ65" i="126"/>
  <c r="JY65" i="126"/>
  <c r="BB65" i="126"/>
  <c r="EN65" i="126"/>
  <c r="GP65" i="126"/>
  <c r="IL65" i="126"/>
  <c r="KB65" i="126"/>
  <c r="AS82" i="126"/>
  <c r="IW66" i="126"/>
  <c r="DI66" i="126"/>
  <c r="JA65" i="126"/>
  <c r="HT65" i="126"/>
  <c r="AY84" i="126"/>
  <c r="HJ66" i="126"/>
  <c r="CZ66" i="126"/>
  <c r="KJ77" i="126"/>
  <c r="ED77" i="126"/>
  <c r="HQ65" i="126"/>
  <c r="DY65" i="126"/>
  <c r="HD66" i="126"/>
  <c r="CW66" i="126"/>
  <c r="KG77" i="126"/>
  <c r="EA77" i="126"/>
  <c r="HN65" i="126"/>
  <c r="DP65" i="126"/>
  <c r="LB66" i="126"/>
  <c r="BD66" i="126"/>
  <c r="HA66" i="126"/>
  <c r="CT66" i="126"/>
  <c r="LF47" i="129"/>
  <c r="KZ77" i="126"/>
  <c r="FO77" i="126"/>
  <c r="CI77" i="126"/>
  <c r="LC47" i="129"/>
  <c r="JG77" i="126"/>
  <c r="GY77" i="126"/>
  <c r="DM77" i="126"/>
  <c r="JD77" i="126"/>
  <c r="IF77" i="126"/>
  <c r="JP47" i="129"/>
  <c r="CE47" i="129"/>
  <c r="GL47" i="129"/>
  <c r="EZ66" i="126"/>
  <c r="BE66" i="126"/>
  <c r="GV66" i="126"/>
  <c r="LC66" i="126"/>
  <c r="BH66" i="126"/>
  <c r="EG66" i="126"/>
  <c r="GY66" i="126"/>
  <c r="LF66" i="126"/>
  <c r="EH66" i="126"/>
  <c r="FX66" i="126"/>
  <c r="KE66" i="126"/>
  <c r="FO66" i="126"/>
  <c r="ED47" i="129"/>
  <c r="CF66" i="126"/>
  <c r="JJ66" i="126"/>
  <c r="HT66" i="126"/>
  <c r="CC66" i="126"/>
  <c r="BJ47" i="129"/>
  <c r="IU66" i="126"/>
  <c r="KH66" i="126"/>
  <c r="DJ66" i="126"/>
  <c r="FE65" i="126"/>
  <c r="CW65" i="126"/>
  <c r="DX65" i="126"/>
  <c r="IK65" i="126"/>
  <c r="JL65" i="126"/>
  <c r="CZ65" i="126"/>
  <c r="HM65" i="126"/>
  <c r="IN65" i="126"/>
  <c r="DU65" i="126"/>
  <c r="JI65" i="126"/>
  <c r="KM65" i="126"/>
  <c r="LE65" i="126"/>
  <c r="HS65" i="126"/>
  <c r="GS66" i="126"/>
  <c r="BP77" i="126"/>
  <c r="DC77" i="126"/>
  <c r="EJ77" i="126"/>
  <c r="HM77" i="126"/>
  <c r="IW77" i="126"/>
  <c r="LB77" i="126"/>
  <c r="BY77" i="126"/>
  <c r="DI77" i="126"/>
  <c r="EM77" i="126"/>
  <c r="GF77" i="126"/>
  <c r="HS77" i="126"/>
  <c r="IZ77" i="126"/>
  <c r="LE77" i="126"/>
  <c r="EV77" i="126"/>
  <c r="GL77" i="126"/>
  <c r="KA77" i="126"/>
  <c r="LH77" i="126"/>
  <c r="CB77" i="126"/>
  <c r="DL77" i="126"/>
  <c r="EY77" i="126"/>
  <c r="GO77" i="126"/>
  <c r="HY77" i="126"/>
  <c r="JC77" i="126"/>
  <c r="AU77" i="126"/>
  <c r="FB77" i="126"/>
  <c r="GU77" i="126"/>
  <c r="BS77" i="126"/>
  <c r="GC77" i="126"/>
  <c r="HP77" i="126"/>
  <c r="JX77" i="126"/>
  <c r="IZ47" i="129"/>
  <c r="KP77" i="126"/>
  <c r="IN77" i="126"/>
  <c r="FW77" i="126"/>
  <c r="CE65" i="126"/>
  <c r="DF82" i="126"/>
  <c r="HA82" i="126"/>
  <c r="HZ66" i="126"/>
  <c r="ET66" i="126"/>
  <c r="KM77" i="126"/>
  <c r="IK77" i="126"/>
  <c r="FT77" i="126"/>
  <c r="CW77" i="126"/>
  <c r="AX77" i="126"/>
  <c r="LE66" i="126"/>
  <c r="JR66" i="126"/>
  <c r="IH66" i="126"/>
  <c r="GX66" i="126"/>
  <c r="ED66" i="126"/>
  <c r="CN66" i="126"/>
  <c r="LC77" i="126"/>
  <c r="IX77" i="126"/>
  <c r="EK77" i="126"/>
  <c r="DD77" i="126"/>
  <c r="IF65" i="126"/>
  <c r="HE65" i="126"/>
  <c r="GA65" i="126"/>
  <c r="ET65" i="126"/>
  <c r="CU65" i="126"/>
  <c r="BN65" i="126"/>
  <c r="GY82" i="126"/>
  <c r="GG47" i="129"/>
  <c r="KB77" i="126"/>
  <c r="KW82" i="126"/>
  <c r="HB47" i="129"/>
  <c r="JA77" i="126"/>
  <c r="HV77" i="126"/>
  <c r="DJ77" i="126"/>
  <c r="BZ77" i="126"/>
  <c r="KQ65" i="126"/>
  <c r="HK65" i="126"/>
  <c r="GG65" i="126"/>
  <c r="EZ65" i="126"/>
  <c r="CX65" i="126"/>
  <c r="BT65" i="126"/>
  <c r="HB82" i="126"/>
  <c r="JY77" i="126"/>
  <c r="KN65" i="126"/>
  <c r="JJ65" i="126"/>
  <c r="II65" i="126"/>
  <c r="HH65" i="126"/>
  <c r="GD65" i="126"/>
  <c r="EW65" i="126"/>
  <c r="DV65" i="126"/>
  <c r="BQ65" i="126"/>
  <c r="HY84" i="126"/>
  <c r="GJ47" i="129"/>
  <c r="JV77" i="126"/>
  <c r="KK65" i="126"/>
  <c r="JG65" i="126"/>
  <c r="IC65" i="126"/>
  <c r="HB65" i="126"/>
  <c r="FX65" i="126"/>
  <c r="EQ65" i="126"/>
  <c r="DS65" i="126"/>
  <c r="CR65" i="126"/>
  <c r="GV82" i="126"/>
  <c r="EW47" i="129"/>
  <c r="AX47" i="129"/>
  <c r="LE47" i="129"/>
  <c r="IW47" i="129"/>
  <c r="GI47" i="129"/>
  <c r="DR47" i="129"/>
  <c r="KG47" i="129"/>
  <c r="HS47" i="129"/>
  <c r="FL47" i="129"/>
  <c r="CT47" i="129"/>
  <c r="JX47" i="129"/>
  <c r="HQ47" i="129"/>
  <c r="FK47" i="129"/>
  <c r="CR47" i="129"/>
  <c r="LB47" i="129"/>
  <c r="JU47" i="129"/>
  <c r="HN47" i="129"/>
  <c r="EZ47" i="129"/>
  <c r="CF47" i="129"/>
  <c r="IN47" i="129"/>
  <c r="GF47" i="129"/>
  <c r="DO47" i="129"/>
  <c r="AU47" i="129"/>
  <c r="KZ47" i="129"/>
  <c r="II47" i="129"/>
  <c r="GD47" i="129"/>
  <c r="DM47" i="129"/>
  <c r="AS47" i="129"/>
  <c r="JV47" i="129"/>
  <c r="HP47" i="129"/>
  <c r="FB47" i="129"/>
  <c r="CH47" i="129"/>
  <c r="HM47" i="129"/>
  <c r="EY47" i="129"/>
  <c r="BA47" i="129"/>
  <c r="BS47" i="129"/>
  <c r="CK47" i="129"/>
  <c r="DC47" i="129"/>
  <c r="DU47" i="129"/>
  <c r="EM47" i="129"/>
  <c r="FE47" i="129"/>
  <c r="FW47" i="129"/>
  <c r="GO47" i="129"/>
  <c r="HG47" i="129"/>
  <c r="HY47" i="129"/>
  <c r="IQ47" i="129"/>
  <c r="JI47" i="129"/>
  <c r="KA47" i="129"/>
  <c r="KS47" i="129"/>
  <c r="BD47" i="129"/>
  <c r="BV47" i="129"/>
  <c r="CN47" i="129"/>
  <c r="DF47" i="129"/>
  <c r="DX47" i="129"/>
  <c r="EP47" i="129"/>
  <c r="FH47" i="129"/>
  <c r="FZ47" i="129"/>
  <c r="GR47" i="129"/>
  <c r="HJ47" i="129"/>
  <c r="IB47" i="129"/>
  <c r="IT47" i="129"/>
  <c r="JL47" i="129"/>
  <c r="KD47" i="129"/>
  <c r="KV47" i="129"/>
  <c r="BG47" i="129"/>
  <c r="BY47" i="129"/>
  <c r="CQ47" i="129"/>
  <c r="DI47" i="129"/>
  <c r="EA47" i="129"/>
  <c r="ES47" i="129"/>
  <c r="KY47" i="129"/>
  <c r="JR47" i="129"/>
  <c r="IK47" i="129"/>
  <c r="HD47" i="129"/>
  <c r="KP47" i="129"/>
  <c r="GC47" i="129"/>
  <c r="EV47" i="129"/>
  <c r="DL47" i="129"/>
  <c r="CB47" i="129"/>
  <c r="AY47" i="129"/>
  <c r="BQ47" i="129"/>
  <c r="CI47" i="129"/>
  <c r="DA47" i="129"/>
  <c r="DS47" i="129"/>
  <c r="EK47" i="129"/>
  <c r="FC47" i="129"/>
  <c r="FU47" i="129"/>
  <c r="GM47" i="129"/>
  <c r="HE47" i="129"/>
  <c r="HW47" i="129"/>
  <c r="IO47" i="129"/>
  <c r="JG47" i="129"/>
  <c r="JY47" i="129"/>
  <c r="KQ47" i="129"/>
  <c r="LI47" i="129"/>
  <c r="LK47" i="129"/>
  <c r="BB47" i="129"/>
  <c r="BT47" i="129"/>
  <c r="CL47" i="129"/>
  <c r="DD47" i="129"/>
  <c r="DV47" i="129"/>
  <c r="EN47" i="129"/>
  <c r="FF47" i="129"/>
  <c r="FX47" i="129"/>
  <c r="GP47" i="129"/>
  <c r="HH47" i="129"/>
  <c r="HZ47" i="129"/>
  <c r="IR47" i="129"/>
  <c r="JJ47" i="129"/>
  <c r="KB47" i="129"/>
  <c r="KT47" i="129"/>
  <c r="BE47" i="129"/>
  <c r="BW47" i="129"/>
  <c r="CO47" i="129"/>
  <c r="DG47" i="129"/>
  <c r="DY47" i="129"/>
  <c r="EQ47" i="129"/>
  <c r="FI47" i="129"/>
  <c r="GA47" i="129"/>
  <c r="GS47" i="129"/>
  <c r="HK47" i="129"/>
  <c r="IC47" i="129"/>
  <c r="IU47" i="129"/>
  <c r="JM47" i="129"/>
  <c r="KE47" i="129"/>
  <c r="KW47" i="129"/>
  <c r="KN47" i="129"/>
  <c r="JO47" i="129"/>
  <c r="IH47" i="129"/>
  <c r="HA47" i="129"/>
  <c r="FT47" i="129"/>
  <c r="ET47" i="129"/>
  <c r="DJ47" i="129"/>
  <c r="BZ47" i="129"/>
  <c r="KM47" i="129"/>
  <c r="JF47" i="129"/>
  <c r="IF47" i="129"/>
  <c r="GY47" i="129"/>
  <c r="FR47" i="129"/>
  <c r="EJ47" i="129"/>
  <c r="CZ47" i="129"/>
  <c r="BP47" i="129"/>
  <c r="KK47" i="129"/>
  <c r="JD47" i="129"/>
  <c r="IE47" i="129"/>
  <c r="GX47" i="129"/>
  <c r="FQ47" i="129"/>
  <c r="EH47" i="129"/>
  <c r="CX47" i="129"/>
  <c r="BN47" i="129"/>
  <c r="KJ47" i="129"/>
  <c r="JC47" i="129"/>
  <c r="HV47" i="129"/>
  <c r="GV47" i="129"/>
  <c r="FO47" i="129"/>
  <c r="EG47" i="129"/>
  <c r="CW47" i="129"/>
  <c r="BM47" i="129"/>
  <c r="LH47" i="129"/>
  <c r="KH47" i="129"/>
  <c r="JA47" i="129"/>
  <c r="HT47" i="129"/>
  <c r="GU47" i="129"/>
  <c r="FN47" i="129"/>
  <c r="EE47" i="129"/>
  <c r="CU47" i="129"/>
  <c r="BK47" i="129"/>
  <c r="KY82" i="126"/>
  <c r="FH82" i="126"/>
  <c r="JF82" i="126"/>
  <c r="FB82" i="126"/>
  <c r="JD82" i="126"/>
  <c r="EZ82" i="126"/>
  <c r="JC82" i="126"/>
  <c r="EW82" i="126"/>
  <c r="JA82" i="126"/>
  <c r="DI82" i="126"/>
  <c r="IU82" i="126"/>
  <c r="DG82" i="126"/>
  <c r="HJ82" i="126"/>
  <c r="AU84" i="126"/>
  <c r="BM84" i="126"/>
  <c r="CE84" i="126"/>
  <c r="CW84" i="126"/>
  <c r="DO84" i="126"/>
  <c r="EY84" i="126"/>
  <c r="FQ84" i="126"/>
  <c r="GI84" i="126"/>
  <c r="HA84" i="126"/>
  <c r="HS84" i="126"/>
  <c r="IK84" i="126"/>
  <c r="JC84" i="126"/>
  <c r="JU84" i="126"/>
  <c r="KM84" i="126"/>
  <c r="LE84" i="126"/>
  <c r="BA84" i="126"/>
  <c r="BV84" i="126"/>
  <c r="CQ84" i="126"/>
  <c r="DL84" i="126"/>
  <c r="EJ84" i="126"/>
  <c r="FE84" i="126"/>
  <c r="FZ84" i="126"/>
  <c r="GU84" i="126"/>
  <c r="HP84" i="126"/>
  <c r="IN84" i="126"/>
  <c r="JI84" i="126"/>
  <c r="KD84" i="126"/>
  <c r="KY84" i="126"/>
  <c r="BG84" i="126"/>
  <c r="CH84" i="126"/>
  <c r="DF84" i="126"/>
  <c r="ED84" i="126"/>
  <c r="FH84" i="126"/>
  <c r="GF84" i="126"/>
  <c r="HG84" i="126"/>
  <c r="IE84" i="126"/>
  <c r="JF84" i="126"/>
  <c r="KG84" i="126"/>
  <c r="LH84" i="126"/>
  <c r="BJ84" i="126"/>
  <c r="CK84" i="126"/>
  <c r="DI84" i="126"/>
  <c r="EM84" i="126"/>
  <c r="FK84" i="126"/>
  <c r="GL84" i="126"/>
  <c r="HJ84" i="126"/>
  <c r="IH84" i="126"/>
  <c r="JL84" i="126"/>
  <c r="KJ84" i="126"/>
  <c r="BP84" i="126"/>
  <c r="CN84" i="126"/>
  <c r="DR84" i="126"/>
  <c r="EP84" i="126"/>
  <c r="FN84" i="126"/>
  <c r="GO84" i="126"/>
  <c r="HM84" i="126"/>
  <c r="IQ84" i="126"/>
  <c r="JO84" i="126"/>
  <c r="KP84" i="126"/>
  <c r="FW84" i="126"/>
  <c r="EA84" i="126"/>
  <c r="AS84" i="126"/>
  <c r="BA82" i="126"/>
  <c r="BS82" i="126"/>
  <c r="CK82" i="126"/>
  <c r="DC82" i="126"/>
  <c r="DU82" i="126"/>
  <c r="EM82" i="126"/>
  <c r="FE82" i="126"/>
  <c r="FW82" i="126"/>
  <c r="GO82" i="126"/>
  <c r="HG82" i="126"/>
  <c r="HY82" i="126"/>
  <c r="IQ82" i="126"/>
  <c r="JI82" i="126"/>
  <c r="KA82" i="126"/>
  <c r="KS82" i="126"/>
  <c r="BG82" i="126"/>
  <c r="CZ82" i="126"/>
  <c r="DX82" i="126"/>
  <c r="ES82" i="126"/>
  <c r="FN82" i="126"/>
  <c r="GI82" i="126"/>
  <c r="HD82" i="126"/>
  <c r="IB82" i="126"/>
  <c r="IW82" i="126"/>
  <c r="JR82" i="126"/>
  <c r="KM82" i="126"/>
  <c r="LH82" i="126"/>
  <c r="CE82" i="126"/>
  <c r="CH82" i="126"/>
  <c r="BJ82" i="126"/>
  <c r="CN82" i="126"/>
  <c r="DL82" i="126"/>
  <c r="EJ82" i="126"/>
  <c r="FK82" i="126"/>
  <c r="GL82" i="126"/>
  <c r="HM82" i="126"/>
  <c r="IK82" i="126"/>
  <c r="JL82" i="126"/>
  <c r="KJ82" i="126"/>
  <c r="BM82" i="126"/>
  <c r="CQ82" i="126"/>
  <c r="DO82" i="126"/>
  <c r="EP82" i="126"/>
  <c r="FQ82" i="126"/>
  <c r="GR82" i="126"/>
  <c r="HP82" i="126"/>
  <c r="IN82" i="126"/>
  <c r="JO82" i="126"/>
  <c r="KP82" i="126"/>
  <c r="BP82" i="126"/>
  <c r="CT82" i="126"/>
  <c r="DR82" i="126"/>
  <c r="EV82" i="126"/>
  <c r="FT82" i="126"/>
  <c r="GU82" i="126"/>
  <c r="HS82" i="126"/>
  <c r="IT82" i="126"/>
  <c r="JF65" i="126"/>
  <c r="BV65" i="126"/>
  <c r="KT84" i="126"/>
  <c r="HE84" i="126"/>
  <c r="FT84" i="126"/>
  <c r="DX84" i="126"/>
  <c r="CB84" i="126"/>
  <c r="DD66" i="126"/>
  <c r="BZ66" i="126"/>
  <c r="BE77" i="126"/>
  <c r="BW77" i="126"/>
  <c r="CO77" i="126"/>
  <c r="DG77" i="126"/>
  <c r="DY77" i="126"/>
  <c r="EQ77" i="126"/>
  <c r="FI77" i="126"/>
  <c r="GA77" i="126"/>
  <c r="GS77" i="126"/>
  <c r="HK77" i="126"/>
  <c r="IC77" i="126"/>
  <c r="IU77" i="126"/>
  <c r="JM77" i="126"/>
  <c r="KE77" i="126"/>
  <c r="KW77" i="126"/>
  <c r="BH77" i="126"/>
  <c r="CC77" i="126"/>
  <c r="CX77" i="126"/>
  <c r="DS77" i="126"/>
  <c r="EN77" i="126"/>
  <c r="FL77" i="126"/>
  <c r="GG77" i="126"/>
  <c r="HB77" i="126"/>
  <c r="HW77" i="126"/>
  <c r="IR77" i="126"/>
  <c r="JP77" i="126"/>
  <c r="KK77" i="126"/>
  <c r="LF77" i="126"/>
  <c r="AS77" i="126"/>
  <c r="BQ77" i="126"/>
  <c r="CR77" i="126"/>
  <c r="DP77" i="126"/>
  <c r="ET77" i="126"/>
  <c r="FR77" i="126"/>
  <c r="GP77" i="126"/>
  <c r="IL77" i="126"/>
  <c r="KH77" i="126"/>
  <c r="HQ77" i="126"/>
  <c r="JJ77" i="126"/>
  <c r="AV77" i="126"/>
  <c r="BT77" i="126"/>
  <c r="CU77" i="126"/>
  <c r="DV77" i="126"/>
  <c r="EW77" i="126"/>
  <c r="FU77" i="126"/>
  <c r="GV77" i="126"/>
  <c r="IO77" i="126"/>
  <c r="LI77" i="126"/>
  <c r="HT77" i="126"/>
  <c r="KN77" i="126"/>
  <c r="LK77" i="126"/>
  <c r="IR66" i="126"/>
  <c r="KT77" i="126"/>
  <c r="GM77" i="126"/>
  <c r="FF77" i="126"/>
  <c r="EE77" i="126"/>
  <c r="DA77" i="126"/>
  <c r="KY65" i="126"/>
  <c r="KA65" i="126"/>
  <c r="HD65" i="126"/>
  <c r="CQ65" i="126"/>
  <c r="KQ84" i="126"/>
  <c r="IU84" i="126"/>
  <c r="GY84" i="126"/>
  <c r="FC84" i="126"/>
  <c r="DU84" i="126"/>
  <c r="BY84" i="126"/>
  <c r="KD82" i="126"/>
  <c r="IF82" i="126"/>
  <c r="GD82" i="126"/>
  <c r="EE82" i="126"/>
  <c r="CB82" i="126"/>
  <c r="JP66" i="126"/>
  <c r="HN66" i="126"/>
  <c r="FF66" i="126"/>
  <c r="CX66" i="126"/>
  <c r="KA84" i="126"/>
  <c r="IR84" i="126"/>
  <c r="GS84" i="126"/>
  <c r="EW84" i="126"/>
  <c r="DD84" i="126"/>
  <c r="BS84" i="126"/>
  <c r="JX82" i="126"/>
  <c r="HZ82" i="126"/>
  <c r="GA82" i="126"/>
  <c r="EB82" i="126"/>
  <c r="BY82" i="126"/>
  <c r="JM66" i="126"/>
  <c r="HH77" i="126"/>
  <c r="JY84" i="126"/>
  <c r="IC84" i="126"/>
  <c r="GR84" i="126"/>
  <c r="EV84" i="126"/>
  <c r="DC84" i="126"/>
  <c r="LE82" i="126"/>
  <c r="JV82" i="126"/>
  <c r="HV82" i="126"/>
  <c r="FZ82" i="126"/>
  <c r="EA82" i="126"/>
  <c r="LB84" i="126"/>
  <c r="CT84" i="126"/>
  <c r="AX84" i="126"/>
  <c r="EG84" i="126"/>
  <c r="AV84" i="126"/>
  <c r="BN84" i="126"/>
  <c r="CF84" i="126"/>
  <c r="CX84" i="126"/>
  <c r="DP84" i="126"/>
  <c r="EH84" i="126"/>
  <c r="EZ84" i="126"/>
  <c r="FR84" i="126"/>
  <c r="GJ84" i="126"/>
  <c r="HB84" i="126"/>
  <c r="HT84" i="126"/>
  <c r="IL84" i="126"/>
  <c r="JD84" i="126"/>
  <c r="JV84" i="126"/>
  <c r="KN84" i="126"/>
  <c r="LF84" i="126"/>
  <c r="BB84" i="126"/>
  <c r="BW84" i="126"/>
  <c r="CR84" i="126"/>
  <c r="DM84" i="126"/>
  <c r="EK84" i="126"/>
  <c r="FF84" i="126"/>
  <c r="GA84" i="126"/>
  <c r="GV84" i="126"/>
  <c r="HQ84" i="126"/>
  <c r="IO84" i="126"/>
  <c r="JJ84" i="126"/>
  <c r="KE84" i="126"/>
  <c r="KZ84" i="126"/>
  <c r="BH84" i="126"/>
  <c r="CI84" i="126"/>
  <c r="DG84" i="126"/>
  <c r="EE84" i="126"/>
  <c r="FI84" i="126"/>
  <c r="GG84" i="126"/>
  <c r="HH84" i="126"/>
  <c r="IF84" i="126"/>
  <c r="JG84" i="126"/>
  <c r="KH84" i="126"/>
  <c r="LI84" i="126"/>
  <c r="LK84" i="126"/>
  <c r="BK84" i="126"/>
  <c r="CL84" i="126"/>
  <c r="DJ84" i="126"/>
  <c r="EN84" i="126"/>
  <c r="FL84" i="126"/>
  <c r="GM84" i="126"/>
  <c r="HK84" i="126"/>
  <c r="II84" i="126"/>
  <c r="JM84" i="126"/>
  <c r="KK84" i="126"/>
  <c r="AU82" i="126"/>
  <c r="BJ65" i="126"/>
  <c r="CB65" i="126"/>
  <c r="CT65" i="126"/>
  <c r="DL65" i="126"/>
  <c r="ED65" i="126"/>
  <c r="EV65" i="126"/>
  <c r="FN65" i="126"/>
  <c r="GF65" i="126"/>
  <c r="GX65" i="126"/>
  <c r="HP65" i="126"/>
  <c r="IH65" i="126"/>
  <c r="IZ65" i="126"/>
  <c r="JR65" i="126"/>
  <c r="KJ65" i="126"/>
  <c r="LB65" i="126"/>
  <c r="BY65" i="126"/>
  <c r="FT65" i="126"/>
  <c r="HG65" i="126"/>
  <c r="IT65" i="126"/>
  <c r="KG65" i="126"/>
  <c r="BG65" i="126"/>
  <c r="DO65" i="126"/>
  <c r="FB65" i="126"/>
  <c r="GO65" i="126"/>
  <c r="IB65" i="126"/>
  <c r="JO65" i="126"/>
  <c r="AU65" i="126"/>
  <c r="BP65" i="126"/>
  <c r="CK65" i="126"/>
  <c r="ES65" i="126"/>
  <c r="IW65" i="126"/>
  <c r="LH65" i="126"/>
  <c r="DF65" i="126"/>
  <c r="EA65" i="126"/>
  <c r="FQ65" i="126"/>
  <c r="GL65" i="126"/>
  <c r="JU65" i="126"/>
  <c r="KP65" i="126"/>
  <c r="AX65" i="126"/>
  <c r="BS65" i="126"/>
  <c r="CN65" i="126"/>
  <c r="HJ65" i="126"/>
  <c r="IE65" i="126"/>
  <c r="DI65" i="126"/>
  <c r="EY65" i="126"/>
  <c r="JC65" i="126"/>
  <c r="JX65" i="126"/>
  <c r="KS65" i="126"/>
  <c r="KV84" i="126"/>
  <c r="IZ84" i="126"/>
  <c r="HN84" i="126"/>
  <c r="FU84" i="126"/>
  <c r="DY84" i="126"/>
  <c r="CC84" i="126"/>
  <c r="KV82" i="126"/>
  <c r="IZ82" i="126"/>
  <c r="GX82" i="126"/>
  <c r="EY82" i="126"/>
  <c r="CW82" i="126"/>
  <c r="AY66" i="126"/>
  <c r="BQ66" i="126"/>
  <c r="CI66" i="126"/>
  <c r="DA66" i="126"/>
  <c r="DS66" i="126"/>
  <c r="EK66" i="126"/>
  <c r="FC66" i="126"/>
  <c r="FU66" i="126"/>
  <c r="GM66" i="126"/>
  <c r="HE66" i="126"/>
  <c r="HW66" i="126"/>
  <c r="IO66" i="126"/>
  <c r="JG66" i="126"/>
  <c r="JY66" i="126"/>
  <c r="KQ66" i="126"/>
  <c r="LI66" i="126"/>
  <c r="LK66" i="126"/>
  <c r="AS66" i="126"/>
  <c r="BN66" i="126"/>
  <c r="CL66" i="126"/>
  <c r="DG66" i="126"/>
  <c r="EB66" i="126"/>
  <c r="EW66" i="126"/>
  <c r="FR66" i="126"/>
  <c r="GP66" i="126"/>
  <c r="HK66" i="126"/>
  <c r="IF66" i="126"/>
  <c r="JA66" i="126"/>
  <c r="JV66" i="126"/>
  <c r="KT66" i="126"/>
  <c r="BT66" i="126"/>
  <c r="DM66" i="126"/>
  <c r="FI66" i="126"/>
  <c r="HB66" i="126"/>
  <c r="IX66" i="126"/>
  <c r="AV66" i="126"/>
  <c r="CR66" i="126"/>
  <c r="EN66" i="126"/>
  <c r="GG66" i="126"/>
  <c r="IC66" i="126"/>
  <c r="KW66" i="126"/>
  <c r="BW66" i="126"/>
  <c r="DP66" i="126"/>
  <c r="FL66" i="126"/>
  <c r="HH66" i="126"/>
  <c r="KB66" i="126"/>
  <c r="BB66" i="126"/>
  <c r="CU66" i="126"/>
  <c r="EQ66" i="126"/>
  <c r="GJ66" i="126"/>
  <c r="JD66" i="126"/>
  <c r="KZ66" i="126"/>
  <c r="KD65" i="126"/>
  <c r="IX84" i="126"/>
  <c r="KG82" i="126"/>
  <c r="AY82" i="126"/>
  <c r="BQ82" i="126"/>
  <c r="CI82" i="126"/>
  <c r="DA82" i="126"/>
  <c r="DS82" i="126"/>
  <c r="EK82" i="126"/>
  <c r="FC82" i="126"/>
  <c r="FU82" i="126"/>
  <c r="GM82" i="126"/>
  <c r="HE82" i="126"/>
  <c r="HW82" i="126"/>
  <c r="IO82" i="126"/>
  <c r="JG82" i="126"/>
  <c r="JY82" i="126"/>
  <c r="KQ82" i="126"/>
  <c r="LI82" i="126"/>
  <c r="BB82" i="126"/>
  <c r="BT82" i="126"/>
  <c r="CL82" i="126"/>
  <c r="LK82" i="126"/>
  <c r="CC82" i="126"/>
  <c r="BH82" i="126"/>
  <c r="ET82" i="126"/>
  <c r="GJ82" i="126"/>
  <c r="IC82" i="126"/>
  <c r="JS82" i="126"/>
  <c r="DD82" i="126"/>
  <c r="DY82" i="126"/>
  <c r="FO82" i="126"/>
  <c r="HH82" i="126"/>
  <c r="IX82" i="126"/>
  <c r="KN82" i="126"/>
  <c r="BE82" i="126"/>
  <c r="DJ82" i="126"/>
  <c r="EH82" i="126"/>
  <c r="FI82" i="126"/>
  <c r="GG82" i="126"/>
  <c r="HK82" i="126"/>
  <c r="II82" i="126"/>
  <c r="JJ82" i="126"/>
  <c r="KH82" i="126"/>
  <c r="LF82" i="126"/>
  <c r="BK82" i="126"/>
  <c r="CO82" i="126"/>
  <c r="DM82" i="126"/>
  <c r="EN82" i="126"/>
  <c r="FL82" i="126"/>
  <c r="GP82" i="126"/>
  <c r="HN82" i="126"/>
  <c r="IL82" i="126"/>
  <c r="JM82" i="126"/>
  <c r="KK82" i="126"/>
  <c r="BN82" i="126"/>
  <c r="CR82" i="126"/>
  <c r="DP82" i="126"/>
  <c r="EQ82" i="126"/>
  <c r="FR82" i="126"/>
  <c r="GS82" i="126"/>
  <c r="HQ82" i="126"/>
  <c r="IR82" i="126"/>
  <c r="JP82" i="126"/>
  <c r="KT82" i="126"/>
  <c r="JS66" i="126"/>
  <c r="HQ66" i="126"/>
  <c r="EE66" i="126"/>
  <c r="GI65" i="126"/>
  <c r="FK65" i="126"/>
  <c r="EM65" i="126"/>
  <c r="DR65" i="126"/>
  <c r="KS84" i="126"/>
  <c r="IW84" i="126"/>
  <c r="HD84" i="126"/>
  <c r="FO84" i="126"/>
  <c r="DV84" i="126"/>
  <c r="BZ84" i="126"/>
  <c r="KE82" i="126"/>
  <c r="IH82" i="126"/>
  <c r="GF82" i="126"/>
  <c r="EG82" i="126"/>
  <c r="CF82" i="126"/>
  <c r="JS77" i="126"/>
  <c r="HN77" i="126"/>
  <c r="HY65" i="126"/>
  <c r="FH65" i="126"/>
  <c r="EJ65" i="126"/>
  <c r="KB84" i="126"/>
  <c r="IT84" i="126"/>
  <c r="GX84" i="126"/>
  <c r="FB84" i="126"/>
  <c r="DS84" i="126"/>
  <c r="BT84" i="126"/>
  <c r="KB82" i="126"/>
  <c r="IE82" i="126"/>
  <c r="GC82" i="126"/>
  <c r="ED82" i="126"/>
  <c r="BZ82" i="126"/>
  <c r="KN66" i="126"/>
  <c r="IL66" i="126"/>
  <c r="GD66" i="126"/>
  <c r="DY66" i="126"/>
  <c r="KQ77" i="126"/>
  <c r="GJ77" i="126"/>
  <c r="FC77" i="126"/>
  <c r="EB77" i="126"/>
  <c r="BN77" i="126"/>
  <c r="KV65" i="126"/>
  <c r="HA65" i="126"/>
  <c r="GC65" i="126"/>
  <c r="BM65" i="126"/>
  <c r="KK66" i="126"/>
  <c r="II66" i="126"/>
  <c r="GA66" i="126"/>
  <c r="DV66" i="126"/>
  <c r="CO66" i="126"/>
  <c r="BK66" i="126"/>
  <c r="II77" i="126"/>
  <c r="GD77" i="126"/>
  <c r="EZ77" i="126"/>
  <c r="CL77" i="126"/>
  <c r="BK77" i="126"/>
  <c r="IQ65" i="126"/>
  <c r="FZ65" i="126"/>
  <c r="CH65" i="126"/>
  <c r="JX84" i="126"/>
  <c r="IB84" i="126"/>
  <c r="GP84" i="126"/>
  <c r="ET84" i="126"/>
  <c r="DA84" i="126"/>
  <c r="BE84" i="126"/>
  <c r="LC82" i="126"/>
  <c r="JU82" i="126"/>
  <c r="HT82" i="126"/>
  <c r="FX82" i="126"/>
  <c r="DV82" i="126"/>
  <c r="BV82" i="126"/>
  <c r="BA66" i="126"/>
  <c r="BS66" i="126"/>
  <c r="CK66" i="126"/>
  <c r="DC66" i="126"/>
  <c r="DU66" i="126"/>
  <c r="EM66" i="126"/>
  <c r="FE66" i="126"/>
  <c r="FW66" i="126"/>
  <c r="GO66" i="126"/>
  <c r="HG66" i="126"/>
  <c r="HY66" i="126"/>
  <c r="IQ66" i="126"/>
  <c r="JI66" i="126"/>
  <c r="KA66" i="126"/>
  <c r="KS66" i="126"/>
  <c r="KV66" i="126"/>
  <c r="JU66" i="126"/>
  <c r="IB66" i="126"/>
  <c r="GF66" i="126"/>
  <c r="EJ66" i="126"/>
  <c r="CQ66" i="126"/>
  <c r="AU66" i="126"/>
  <c r="BD77" i="126"/>
  <c r="BV77" i="126"/>
  <c r="CN77" i="126"/>
  <c r="DF77" i="126"/>
  <c r="DX77" i="126"/>
  <c r="EP77" i="126"/>
  <c r="FH77" i="126"/>
  <c r="FZ77" i="126"/>
  <c r="GR77" i="126"/>
  <c r="HJ77" i="126"/>
  <c r="IB77" i="126"/>
  <c r="IT77" i="126"/>
  <c r="JL77" i="126"/>
  <c r="KD77" i="126"/>
  <c r="KV77" i="126"/>
  <c r="BJ77" i="126"/>
  <c r="CE77" i="126"/>
  <c r="CZ77" i="126"/>
  <c r="DU77" i="126"/>
  <c r="ES77" i="126"/>
  <c r="FN77" i="126"/>
  <c r="GI77" i="126"/>
  <c r="Z77" i="126" l="1"/>
  <c r="Z47" i="129"/>
  <c r="AC47" i="129"/>
  <c r="Z65" i="126"/>
  <c r="AC65" i="126"/>
  <c r="AC82" i="126"/>
  <c r="Z82" i="126"/>
  <c r="AC77" i="126"/>
  <c r="XFD80" i="126" s="1"/>
  <c r="AC66" i="126"/>
  <c r="XFD81" i="126" s="1"/>
  <c r="Z66" i="126"/>
  <c r="Z84" i="126"/>
  <c r="AC84" i="126"/>
  <c r="XFD77" i="126" l="1"/>
  <c r="XFD82" i="126"/>
  <c r="XFD84" i="126"/>
  <c r="B57" i="121"/>
  <c r="C57" i="121"/>
  <c r="E57" i="121"/>
  <c r="F57" i="121"/>
  <c r="G57" i="121"/>
  <c r="H57" i="121"/>
  <c r="I57" i="121"/>
  <c r="J57" i="121"/>
  <c r="Q57" i="121" s="1"/>
  <c r="K57" i="121"/>
  <c r="L57" i="121"/>
  <c r="M57" i="121"/>
  <c r="N57" i="121"/>
  <c r="O57" i="121"/>
  <c r="P57" i="121"/>
  <c r="R57" i="121"/>
  <c r="S57" i="121"/>
  <c r="T57" i="121"/>
  <c r="W57" i="121"/>
  <c r="BZ57" i="121" s="1"/>
  <c r="X57" i="121"/>
  <c r="Y57" i="121"/>
  <c r="LB57" i="121" s="1"/>
  <c r="AA57" i="121"/>
  <c r="AD57" i="121"/>
  <c r="AF57" i="121"/>
  <c r="AG57" i="121"/>
  <c r="AH57" i="121"/>
  <c r="AI57" i="121"/>
  <c r="AJ57" i="121"/>
  <c r="AK57" i="121"/>
  <c r="B62" i="121"/>
  <c r="C62" i="121"/>
  <c r="E62" i="121"/>
  <c r="F62" i="121"/>
  <c r="G62" i="121"/>
  <c r="H62" i="121"/>
  <c r="I62" i="121"/>
  <c r="J62" i="121"/>
  <c r="Q62" i="121" s="1"/>
  <c r="K62" i="121"/>
  <c r="L62" i="121"/>
  <c r="M62" i="121"/>
  <c r="N62" i="121"/>
  <c r="O62" i="121"/>
  <c r="P62" i="121"/>
  <c r="R62" i="121"/>
  <c r="S62" i="121"/>
  <c r="T62" i="121"/>
  <c r="W62" i="121"/>
  <c r="CL62" i="121" s="1"/>
  <c r="X62" i="121"/>
  <c r="Y62" i="121"/>
  <c r="BJ62" i="121" s="1"/>
  <c r="AA62" i="121"/>
  <c r="AD62" i="121"/>
  <c r="AF62" i="121"/>
  <c r="AG62" i="121"/>
  <c r="AH62" i="121"/>
  <c r="AI62" i="121"/>
  <c r="AJ62" i="121"/>
  <c r="AK62" i="121"/>
  <c r="EM62" i="121" l="1"/>
  <c r="EP62" i="121"/>
  <c r="IK57" i="121"/>
  <c r="GP62" i="121"/>
  <c r="KJ57" i="121"/>
  <c r="DI62" i="121"/>
  <c r="KW62" i="121"/>
  <c r="CK62" i="121"/>
  <c r="BD62" i="121"/>
  <c r="JX62" i="121"/>
  <c r="IW62" i="121"/>
  <c r="IT62" i="121"/>
  <c r="HP62" i="121"/>
  <c r="FT62" i="121"/>
  <c r="KG57" i="121"/>
  <c r="KV62" i="121"/>
  <c r="FQ62" i="121"/>
  <c r="DJ62" i="121"/>
  <c r="FQ57" i="121"/>
  <c r="HK62" i="121"/>
  <c r="CH62" i="121"/>
  <c r="DX57" i="121"/>
  <c r="AY62" i="121"/>
  <c r="KT62" i="121"/>
  <c r="JY62" i="121"/>
  <c r="EK62" i="121"/>
  <c r="IO62" i="121"/>
  <c r="DG62" i="121"/>
  <c r="HN62" i="121"/>
  <c r="GR62" i="121"/>
  <c r="BG62" i="121"/>
  <c r="BY57" i="121"/>
  <c r="HG62" i="121"/>
  <c r="CZ62" i="121"/>
  <c r="V62" i="121"/>
  <c r="LH62" i="121"/>
  <c r="KG62" i="121"/>
  <c r="JI62" i="121"/>
  <c r="IF62" i="121"/>
  <c r="HA62" i="121"/>
  <c r="GA62" i="121"/>
  <c r="FC62" i="121"/>
  <c r="DX62" i="121"/>
  <c r="CT62" i="121"/>
  <c r="BS62" i="121"/>
  <c r="IH57" i="121"/>
  <c r="DM57" i="121"/>
  <c r="KH57" i="121"/>
  <c r="BB57" i="121"/>
  <c r="HJ62" i="121"/>
  <c r="KM62" i="121"/>
  <c r="JL62" i="121"/>
  <c r="IK62" i="121"/>
  <c r="GF62" i="121"/>
  <c r="FF62" i="121"/>
  <c r="EB62" i="121"/>
  <c r="BV62" i="121"/>
  <c r="AU62" i="121"/>
  <c r="KJ62" i="121"/>
  <c r="JJ62" i="121"/>
  <c r="IH62" i="121"/>
  <c r="HD62" i="121"/>
  <c r="GC62" i="121"/>
  <c r="FE62" i="121"/>
  <c r="EA62" i="121"/>
  <c r="CW62" i="121"/>
  <c r="BT62" i="121"/>
  <c r="II57" i="121"/>
  <c r="DP57" i="121"/>
  <c r="LE62" i="121"/>
  <c r="KE62" i="121"/>
  <c r="JG62" i="121"/>
  <c r="IE62" i="121"/>
  <c r="GX62" i="121"/>
  <c r="FZ62" i="121"/>
  <c r="FB62" i="121"/>
  <c r="DU62" i="121"/>
  <c r="CQ62" i="121"/>
  <c r="BQ62" i="121"/>
  <c r="IF57" i="121"/>
  <c r="CX57" i="121"/>
  <c r="KS62" i="121"/>
  <c r="JR62" i="121"/>
  <c r="GL62" i="121"/>
  <c r="FK62" i="121"/>
  <c r="EJ62" i="121"/>
  <c r="DF62" i="121"/>
  <c r="CB62" i="121"/>
  <c r="BE57" i="121"/>
  <c r="KP62" i="121"/>
  <c r="JO62" i="121"/>
  <c r="IN62" i="121"/>
  <c r="GI62" i="121"/>
  <c r="FH62" i="121"/>
  <c r="ED62" i="121"/>
  <c r="DC62" i="121"/>
  <c r="BY62" i="121"/>
  <c r="AX62" i="121"/>
  <c r="KB57" i="121"/>
  <c r="LB62" i="121"/>
  <c r="KD62" i="121"/>
  <c r="JF62" i="121"/>
  <c r="IB62" i="121"/>
  <c r="GV62" i="121"/>
  <c r="FX62" i="121"/>
  <c r="EY62" i="121"/>
  <c r="DR62" i="121"/>
  <c r="CO62" i="121"/>
  <c r="BP62" i="121"/>
  <c r="KZ62" i="121"/>
  <c r="KB62" i="121"/>
  <c r="HY62" i="121"/>
  <c r="GU62" i="121"/>
  <c r="FW62" i="121"/>
  <c r="EV62" i="121"/>
  <c r="DO62" i="121"/>
  <c r="CN62" i="121"/>
  <c r="BM62" i="121"/>
  <c r="GJ57" i="121"/>
  <c r="BW57" i="121"/>
  <c r="FR57" i="121"/>
  <c r="JU62" i="121"/>
  <c r="IQ62" i="121"/>
  <c r="HM62" i="121"/>
  <c r="GO62" i="121"/>
  <c r="FN62" i="121"/>
  <c r="CE62" i="121"/>
  <c r="BA62" i="121"/>
  <c r="FO57" i="121"/>
  <c r="KE57" i="121"/>
  <c r="DY57" i="121"/>
  <c r="DV57" i="121"/>
  <c r="HN57" i="121"/>
  <c r="JC62" i="121"/>
  <c r="KY62" i="121"/>
  <c r="KA62" i="121"/>
  <c r="IZ62" i="121"/>
  <c r="HS62" i="121"/>
  <c r="GS62" i="121"/>
  <c r="FU62" i="121"/>
  <c r="ES62" i="121"/>
  <c r="DL62" i="121"/>
  <c r="KZ57" i="121"/>
  <c r="GG57" i="121"/>
  <c r="BT57" i="121"/>
  <c r="HP57" i="121"/>
  <c r="BD57" i="121"/>
  <c r="JL57" i="121"/>
  <c r="HK57" i="121"/>
  <c r="EV57" i="121"/>
  <c r="CU57" i="121"/>
  <c r="AS57" i="121"/>
  <c r="LF57" i="121"/>
  <c r="JJ57" i="121"/>
  <c r="HH57" i="121"/>
  <c r="ET57" i="121"/>
  <c r="CT57" i="121"/>
  <c r="LE57" i="121"/>
  <c r="JD57" i="121"/>
  <c r="GS57" i="121"/>
  <c r="ES57" i="121"/>
  <c r="CR57" i="121"/>
  <c r="JM57" i="121"/>
  <c r="HM57" i="121"/>
  <c r="FL57" i="121"/>
  <c r="CW57" i="121"/>
  <c r="AV57" i="121"/>
  <c r="FN57" i="121"/>
  <c r="LC57" i="121"/>
  <c r="JA57" i="121"/>
  <c r="GR57" i="121"/>
  <c r="EQ57" i="121"/>
  <c r="CB57" i="121"/>
  <c r="IL57" i="121"/>
  <c r="GP57" i="121"/>
  <c r="EN57" i="121"/>
  <c r="AX57" i="121"/>
  <c r="BP57" i="121"/>
  <c r="CH57" i="121"/>
  <c r="CZ57" i="121"/>
  <c r="DR57" i="121"/>
  <c r="EJ57" i="121"/>
  <c r="FB57" i="121"/>
  <c r="FT57" i="121"/>
  <c r="GL57" i="121"/>
  <c r="HD57" i="121"/>
  <c r="IN57" i="121"/>
  <c r="JF57" i="121"/>
  <c r="JX57" i="121"/>
  <c r="KP57" i="121"/>
  <c r="LH57" i="121"/>
  <c r="BA57" i="121"/>
  <c r="BS57" i="121"/>
  <c r="CK57" i="121"/>
  <c r="DC57" i="121"/>
  <c r="DU57" i="121"/>
  <c r="EM57" i="121"/>
  <c r="FE57" i="121"/>
  <c r="FW57" i="121"/>
  <c r="GO57" i="121"/>
  <c r="HG57" i="121"/>
  <c r="HY57" i="121"/>
  <c r="IQ57" i="121"/>
  <c r="JI57" i="121"/>
  <c r="KA57" i="121"/>
  <c r="KS57" i="121"/>
  <c r="AS62" i="121"/>
  <c r="BK62" i="121"/>
  <c r="CC62" i="121"/>
  <c r="CU62" i="121"/>
  <c r="DM62" i="121"/>
  <c r="EE62" i="121"/>
  <c r="EW62" i="121"/>
  <c r="FO62" i="121"/>
  <c r="GG62" i="121"/>
  <c r="GY62" i="121"/>
  <c r="HQ62" i="121"/>
  <c r="II62" i="121"/>
  <c r="JA62" i="121"/>
  <c r="JS62" i="121"/>
  <c r="KK62" i="121"/>
  <c r="LC62" i="121"/>
  <c r="EG62" i="121"/>
  <c r="AV62" i="121"/>
  <c r="BN62" i="121"/>
  <c r="CF62" i="121"/>
  <c r="CX62" i="121"/>
  <c r="DP62" i="121"/>
  <c r="EH62" i="121"/>
  <c r="EZ62" i="121"/>
  <c r="FR62" i="121"/>
  <c r="GJ62" i="121"/>
  <c r="HB62" i="121"/>
  <c r="HT62" i="121"/>
  <c r="IL62" i="121"/>
  <c r="JD62" i="121"/>
  <c r="JV62" i="121"/>
  <c r="KN62" i="121"/>
  <c r="LF62" i="121"/>
  <c r="KD57" i="121"/>
  <c r="JC57" i="121"/>
  <c r="HJ57" i="121"/>
  <c r="GI57" i="121"/>
  <c r="EP57" i="121"/>
  <c r="DO57" i="121"/>
  <c r="BV57" i="121"/>
  <c r="AU57" i="121"/>
  <c r="DY62" i="121"/>
  <c r="DD62" i="121"/>
  <c r="CI62" i="121"/>
  <c r="KY57" i="121"/>
  <c r="IE57" i="121"/>
  <c r="FK57" i="121"/>
  <c r="CQ57" i="121"/>
  <c r="HV57" i="121"/>
  <c r="AY57" i="121"/>
  <c r="BQ57" i="121"/>
  <c r="CI57" i="121"/>
  <c r="DA57" i="121"/>
  <c r="DS57" i="121"/>
  <c r="EK57" i="121"/>
  <c r="FC57" i="121"/>
  <c r="FU57" i="121"/>
  <c r="GM57" i="121"/>
  <c r="HE57" i="121"/>
  <c r="HW57" i="121"/>
  <c r="IO57" i="121"/>
  <c r="JG57" i="121"/>
  <c r="JY57" i="121"/>
  <c r="KQ57" i="121"/>
  <c r="LI57" i="121"/>
  <c r="LK57" i="121"/>
  <c r="KQ62" i="121"/>
  <c r="IX62" i="121"/>
  <c r="IC62" i="121"/>
  <c r="HH62" i="121"/>
  <c r="GM62" i="121"/>
  <c r="ET62" i="121"/>
  <c r="KW57" i="121"/>
  <c r="JV57" i="121"/>
  <c r="IZ57" i="121"/>
  <c r="IC57" i="121"/>
  <c r="HB57" i="121"/>
  <c r="GF57" i="121"/>
  <c r="FI57" i="121"/>
  <c r="EH57" i="121"/>
  <c r="DL57" i="121"/>
  <c r="CO57" i="121"/>
  <c r="BN57" i="121"/>
  <c r="V57" i="121"/>
  <c r="LK62" i="121"/>
  <c r="DV62" i="121"/>
  <c r="DA62" i="121"/>
  <c r="BH62" i="121"/>
  <c r="KV57" i="121"/>
  <c r="JU57" i="121"/>
  <c r="IX57" i="121"/>
  <c r="IB57" i="121"/>
  <c r="HA57" i="121"/>
  <c r="GD57" i="121"/>
  <c r="FH57" i="121"/>
  <c r="EG57" i="121"/>
  <c r="DJ57" i="121"/>
  <c r="CN57" i="121"/>
  <c r="BM57" i="121"/>
  <c r="LI62" i="121"/>
  <c r="JP62" i="121"/>
  <c r="IU62" i="121"/>
  <c r="HZ62" i="121"/>
  <c r="HE62" i="121"/>
  <c r="FL62" i="121"/>
  <c r="EQ62" i="121"/>
  <c r="KT57" i="121"/>
  <c r="JS57" i="121"/>
  <c r="IW57" i="121"/>
  <c r="HZ57" i="121"/>
  <c r="GY57" i="121"/>
  <c r="GC57" i="121"/>
  <c r="FF57" i="121"/>
  <c r="EE57" i="121"/>
  <c r="DI57" i="121"/>
  <c r="CL57" i="121"/>
  <c r="BK57" i="121"/>
  <c r="DS62" i="121"/>
  <c r="BZ62" i="121"/>
  <c r="BE62" i="121"/>
  <c r="KN57" i="121"/>
  <c r="JR57" i="121"/>
  <c r="IU57" i="121"/>
  <c r="HT57" i="121"/>
  <c r="GX57" i="121"/>
  <c r="GA57" i="121"/>
  <c r="EZ57" i="121"/>
  <c r="ED57" i="121"/>
  <c r="DG57" i="121"/>
  <c r="CF57" i="121"/>
  <c r="BJ57" i="121"/>
  <c r="KH62" i="121"/>
  <c r="JM62" i="121"/>
  <c r="IR62" i="121"/>
  <c r="HW62" i="121"/>
  <c r="GD62" i="121"/>
  <c r="FI62" i="121"/>
  <c r="EN62" i="121"/>
  <c r="KM57" i="121"/>
  <c r="JP57" i="121"/>
  <c r="IT57" i="121"/>
  <c r="HS57" i="121"/>
  <c r="GV57" i="121"/>
  <c r="FZ57" i="121"/>
  <c r="EY57" i="121"/>
  <c r="EB57" i="121"/>
  <c r="DF57" i="121"/>
  <c r="CE57" i="121"/>
  <c r="BH57" i="121"/>
  <c r="HV62" i="121"/>
  <c r="CR62" i="121"/>
  <c r="BW62" i="121"/>
  <c r="BB62" i="121"/>
  <c r="KK57" i="121"/>
  <c r="JO57" i="121"/>
  <c r="IR57" i="121"/>
  <c r="HQ57" i="121"/>
  <c r="GU57" i="121"/>
  <c r="FX57" i="121"/>
  <c r="EW57" i="121"/>
  <c r="EA57" i="121"/>
  <c r="DD57" i="121"/>
  <c r="CC57" i="121"/>
  <c r="BG57" i="121"/>
  <c r="AF34" i="122"/>
  <c r="AF33" i="122"/>
  <c r="AB57" i="121" l="1"/>
  <c r="AC57" i="121"/>
  <c r="Z57" i="121"/>
  <c r="AC62" i="121"/>
  <c r="AB62" i="121"/>
  <c r="Z62" i="121"/>
  <c r="EI49" i="126"/>
  <c r="EL53" i="126"/>
  <c r="EI53" i="126"/>
  <c r="EL50" i="126" l="1"/>
  <c r="EX60" i="126" l="1"/>
  <c r="EX59" i="126"/>
  <c r="EL34" i="122"/>
  <c r="EL33" i="122"/>
  <c r="EL58" i="126" l="1"/>
  <c r="B37" i="125" l="1"/>
  <c r="C37" i="125"/>
  <c r="E37" i="125"/>
  <c r="F37" i="125"/>
  <c r="G37" i="125"/>
  <c r="H37" i="125"/>
  <c r="I37" i="125"/>
  <c r="J37" i="125"/>
  <c r="Q37" i="125" s="1"/>
  <c r="K37" i="125"/>
  <c r="L37" i="125"/>
  <c r="M37" i="125"/>
  <c r="N37" i="125"/>
  <c r="O37" i="125"/>
  <c r="P37" i="125"/>
  <c r="R37" i="125"/>
  <c r="S37" i="125"/>
  <c r="T37" i="125"/>
  <c r="W37" i="125"/>
  <c r="AY37" i="125" s="1"/>
  <c r="X37" i="125"/>
  <c r="Y37" i="125"/>
  <c r="BA37" i="125" s="1"/>
  <c r="AA37" i="125"/>
  <c r="AB37" i="125"/>
  <c r="AD37" i="125"/>
  <c r="AF37" i="125"/>
  <c r="AG37" i="125"/>
  <c r="AH37" i="125"/>
  <c r="AI37" i="125"/>
  <c r="AJ37" i="125"/>
  <c r="AK37" i="125"/>
  <c r="B49" i="125"/>
  <c r="C49" i="125"/>
  <c r="E49" i="125"/>
  <c r="F49" i="125"/>
  <c r="G49" i="125"/>
  <c r="H49" i="125"/>
  <c r="I49" i="125"/>
  <c r="J49" i="125"/>
  <c r="Q49" i="125" s="1"/>
  <c r="K49" i="125"/>
  <c r="L49" i="125"/>
  <c r="M49" i="125"/>
  <c r="N49" i="125"/>
  <c r="O49" i="125"/>
  <c r="P49" i="125"/>
  <c r="R49" i="125"/>
  <c r="S49" i="125"/>
  <c r="T49" i="125"/>
  <c r="W49" i="125"/>
  <c r="AV49" i="125" s="1"/>
  <c r="X49" i="125"/>
  <c r="Y49" i="125"/>
  <c r="AX49" i="125" s="1"/>
  <c r="AA49" i="125"/>
  <c r="AB49" i="125"/>
  <c r="AD49" i="125"/>
  <c r="AF49" i="125"/>
  <c r="AG49" i="125"/>
  <c r="AH49" i="125"/>
  <c r="AI49" i="125"/>
  <c r="AJ49" i="125"/>
  <c r="AK49" i="125"/>
  <c r="B53" i="125"/>
  <c r="C53" i="125"/>
  <c r="E53" i="125"/>
  <c r="F53" i="125"/>
  <c r="G53" i="125"/>
  <c r="H53" i="125"/>
  <c r="I53" i="125"/>
  <c r="J53" i="125"/>
  <c r="Q53" i="125" s="1"/>
  <c r="K53" i="125"/>
  <c r="L53" i="125"/>
  <c r="M53" i="125"/>
  <c r="N53" i="125"/>
  <c r="O53" i="125"/>
  <c r="P53" i="125"/>
  <c r="R53" i="125"/>
  <c r="S53" i="125"/>
  <c r="T53" i="125"/>
  <c r="W53" i="125"/>
  <c r="AS53" i="125" s="1"/>
  <c r="X53" i="125"/>
  <c r="Y53" i="125"/>
  <c r="EG53" i="125" s="1"/>
  <c r="AA53" i="125"/>
  <c r="AB53" i="125"/>
  <c r="AD53" i="125"/>
  <c r="AF53" i="125"/>
  <c r="AG53" i="125"/>
  <c r="AH53" i="125"/>
  <c r="AI53" i="125"/>
  <c r="AJ53" i="125"/>
  <c r="AK53" i="125"/>
  <c r="HD37" i="125" l="1"/>
  <c r="JD37" i="125"/>
  <c r="DP37" i="125"/>
  <c r="EE37" i="125"/>
  <c r="DY53" i="125"/>
  <c r="HN53" i="125"/>
  <c r="GG53" i="125"/>
  <c r="CC37" i="125"/>
  <c r="CX49" i="125"/>
  <c r="BP37" i="125"/>
  <c r="JX37" i="125"/>
  <c r="JV37" i="125"/>
  <c r="BK37" i="125"/>
  <c r="CO53" i="125"/>
  <c r="JS37" i="125"/>
  <c r="JF49" i="125"/>
  <c r="CH49" i="125"/>
  <c r="HV49" i="125"/>
  <c r="AU49" i="125"/>
  <c r="HQ37" i="125"/>
  <c r="BN37" i="125"/>
  <c r="FL49" i="125"/>
  <c r="GJ37" i="125"/>
  <c r="JO49" i="125"/>
  <c r="IE49" i="125"/>
  <c r="CE49" i="125"/>
  <c r="EW37" i="125"/>
  <c r="BE53" i="125"/>
  <c r="HA49" i="125"/>
  <c r="AS49" i="125"/>
  <c r="FQ49" i="125"/>
  <c r="EV49" i="125"/>
  <c r="KE53" i="125"/>
  <c r="KM49" i="125"/>
  <c r="ES49" i="125"/>
  <c r="EJ37" i="125"/>
  <c r="KJ49" i="125"/>
  <c r="DI49" i="125"/>
  <c r="HB37" i="125"/>
  <c r="AV37" i="125"/>
  <c r="FO49" i="125"/>
  <c r="GY37" i="125"/>
  <c r="IX53" i="125"/>
  <c r="KK49" i="125"/>
  <c r="EJ49" i="125"/>
  <c r="KK37" i="125"/>
  <c r="EH37" i="125"/>
  <c r="KG53" i="125"/>
  <c r="IZ53" i="125"/>
  <c r="HS53" i="125"/>
  <c r="GI53" i="125"/>
  <c r="FH53" i="125"/>
  <c r="JP49" i="125"/>
  <c r="HB49" i="125"/>
  <c r="ET49" i="125"/>
  <c r="CF49" i="125"/>
  <c r="LB53" i="125"/>
  <c r="JU53" i="125"/>
  <c r="IK53" i="125"/>
  <c r="HJ53" i="125"/>
  <c r="ET53" i="125"/>
  <c r="DL53" i="125"/>
  <c r="CB53" i="125"/>
  <c r="JF37" i="125"/>
  <c r="GL37" i="125"/>
  <c r="AX37" i="125"/>
  <c r="GY49" i="125"/>
  <c r="JA37" i="125"/>
  <c r="GG37" i="125"/>
  <c r="DM37" i="125"/>
  <c r="AS37" i="125"/>
  <c r="JC49" i="125"/>
  <c r="GV49" i="125"/>
  <c r="EE49" i="125"/>
  <c r="BZ49" i="125"/>
  <c r="LH37" i="125"/>
  <c r="IN37" i="125"/>
  <c r="FT37" i="125"/>
  <c r="CZ37" i="125"/>
  <c r="DR37" i="125"/>
  <c r="CC49" i="125"/>
  <c r="IH53" i="125"/>
  <c r="JD49" i="125"/>
  <c r="GX49" i="125"/>
  <c r="EH49" i="125"/>
  <c r="CB49" i="125"/>
  <c r="KM53" i="125"/>
  <c r="JL53" i="125"/>
  <c r="IE53" i="125"/>
  <c r="GX53" i="125"/>
  <c r="FO53" i="125"/>
  <c r="EE53" i="125"/>
  <c r="CU53" i="125"/>
  <c r="BK53" i="125"/>
  <c r="LF49" i="125"/>
  <c r="JA49" i="125"/>
  <c r="GC49" i="125"/>
  <c r="DO49" i="125"/>
  <c r="BH49" i="125"/>
  <c r="LF37" i="125"/>
  <c r="IL37" i="125"/>
  <c r="FR37" i="125"/>
  <c r="CX37" i="125"/>
  <c r="EY53" i="125"/>
  <c r="DX53" i="125"/>
  <c r="CN53" i="125"/>
  <c r="BD53" i="125"/>
  <c r="LE53" i="125"/>
  <c r="KD53" i="125"/>
  <c r="IW53" i="125"/>
  <c r="HM53" i="125"/>
  <c r="GF53" i="125"/>
  <c r="EW53" i="125"/>
  <c r="DO53" i="125"/>
  <c r="CE53" i="125"/>
  <c r="AU53" i="125"/>
  <c r="KH49" i="125"/>
  <c r="HT49" i="125"/>
  <c r="LC53" i="125"/>
  <c r="KB53" i="125"/>
  <c r="IR53" i="125"/>
  <c r="HK53" i="125"/>
  <c r="GD53" i="125"/>
  <c r="EV53" i="125"/>
  <c r="DM53" i="125"/>
  <c r="CC53" i="125"/>
  <c r="LC37" i="125"/>
  <c r="II37" i="125"/>
  <c r="FO37" i="125"/>
  <c r="CU37" i="125"/>
  <c r="KZ53" i="125"/>
  <c r="JP53" i="125"/>
  <c r="II53" i="125"/>
  <c r="HH53" i="125"/>
  <c r="GA53" i="125"/>
  <c r="ES53" i="125"/>
  <c r="DJ53" i="125"/>
  <c r="BW53" i="125"/>
  <c r="KY53" i="125"/>
  <c r="JO53" i="125"/>
  <c r="HA53" i="125"/>
  <c r="FZ53" i="125"/>
  <c r="EQ53" i="125"/>
  <c r="DI53" i="125"/>
  <c r="BV53" i="125"/>
  <c r="KT53" i="125"/>
  <c r="JM53" i="125"/>
  <c r="IF53" i="125"/>
  <c r="GY53" i="125"/>
  <c r="FQ53" i="125"/>
  <c r="EP53" i="125"/>
  <c r="CW53" i="125"/>
  <c r="BM53" i="125"/>
  <c r="KK53" i="125"/>
  <c r="JJ53" i="125"/>
  <c r="IC53" i="125"/>
  <c r="GV53" i="125"/>
  <c r="FL53" i="125"/>
  <c r="ED53" i="125"/>
  <c r="CT53" i="125"/>
  <c r="BJ53" i="125"/>
  <c r="KP49" i="125"/>
  <c r="II49" i="125"/>
  <c r="FT49" i="125"/>
  <c r="DM49" i="125"/>
  <c r="BG49" i="125"/>
  <c r="KJ53" i="125"/>
  <c r="JC53" i="125"/>
  <c r="IB53" i="125"/>
  <c r="GU53" i="125"/>
  <c r="FK53" i="125"/>
  <c r="EB53" i="125"/>
  <c r="CR53" i="125"/>
  <c r="BH53" i="125"/>
  <c r="KN49" i="125"/>
  <c r="IH49" i="125"/>
  <c r="FR49" i="125"/>
  <c r="DL49" i="125"/>
  <c r="KP37" i="125"/>
  <c r="HV37" i="125"/>
  <c r="FB37" i="125"/>
  <c r="CH37" i="125"/>
  <c r="GC53" i="125"/>
  <c r="KH53" i="125"/>
  <c r="JA53" i="125"/>
  <c r="HZ53" i="125"/>
  <c r="GP53" i="125"/>
  <c r="FI53" i="125"/>
  <c r="EA53" i="125"/>
  <c r="CQ53" i="125"/>
  <c r="BG53" i="125"/>
  <c r="IF49" i="125"/>
  <c r="DJ49" i="125"/>
  <c r="KN37" i="125"/>
  <c r="HT37" i="125"/>
  <c r="EZ37" i="125"/>
  <c r="CF37" i="125"/>
  <c r="IF37" i="125"/>
  <c r="KY37" i="125"/>
  <c r="KG37" i="125"/>
  <c r="JO37" i="125"/>
  <c r="IW37" i="125"/>
  <c r="IE37" i="125"/>
  <c r="HM37" i="125"/>
  <c r="GU37" i="125"/>
  <c r="GC37" i="125"/>
  <c r="FK37" i="125"/>
  <c r="ES37" i="125"/>
  <c r="EA37" i="125"/>
  <c r="DI37" i="125"/>
  <c r="CQ37" i="125"/>
  <c r="BY37" i="125"/>
  <c r="BG37" i="125"/>
  <c r="KW37" i="125"/>
  <c r="KE37" i="125"/>
  <c r="JM37" i="125"/>
  <c r="IU37" i="125"/>
  <c r="IC37" i="125"/>
  <c r="HK37" i="125"/>
  <c r="GS37" i="125"/>
  <c r="GA37" i="125"/>
  <c r="FI37" i="125"/>
  <c r="EQ37" i="125"/>
  <c r="DY37" i="125"/>
  <c r="DG37" i="125"/>
  <c r="CO37" i="125"/>
  <c r="BW37" i="125"/>
  <c r="BE37" i="125"/>
  <c r="LE37" i="125"/>
  <c r="KZ37" i="125"/>
  <c r="KH37" i="125"/>
  <c r="JP37" i="125"/>
  <c r="IX37" i="125"/>
  <c r="HN37" i="125"/>
  <c r="GV37" i="125"/>
  <c r="GD37" i="125"/>
  <c r="FL37" i="125"/>
  <c r="ET37" i="125"/>
  <c r="EB37" i="125"/>
  <c r="DJ37" i="125"/>
  <c r="CR37" i="125"/>
  <c r="BZ37" i="125"/>
  <c r="BH37" i="125"/>
  <c r="KM37" i="125"/>
  <c r="JU37" i="125"/>
  <c r="JC37" i="125"/>
  <c r="IK37" i="125"/>
  <c r="HS37" i="125"/>
  <c r="HA37" i="125"/>
  <c r="GI37" i="125"/>
  <c r="FQ37" i="125"/>
  <c r="EY37" i="125"/>
  <c r="EG37" i="125"/>
  <c r="DO37" i="125"/>
  <c r="CW37" i="125"/>
  <c r="CE37" i="125"/>
  <c r="BM37" i="125"/>
  <c r="AU37" i="125"/>
  <c r="LB37" i="125"/>
  <c r="KJ37" i="125"/>
  <c r="JR37" i="125"/>
  <c r="IZ37" i="125"/>
  <c r="IH37" i="125"/>
  <c r="HP37" i="125"/>
  <c r="GX37" i="125"/>
  <c r="GF37" i="125"/>
  <c r="FN37" i="125"/>
  <c r="EV37" i="125"/>
  <c r="ED37" i="125"/>
  <c r="DL37" i="125"/>
  <c r="CT37" i="125"/>
  <c r="CB37" i="125"/>
  <c r="BJ37" i="125"/>
  <c r="KV37" i="125"/>
  <c r="KD37" i="125"/>
  <c r="JL37" i="125"/>
  <c r="IT37" i="125"/>
  <c r="IB37" i="125"/>
  <c r="HJ37" i="125"/>
  <c r="GR37" i="125"/>
  <c r="FZ37" i="125"/>
  <c r="FH37" i="125"/>
  <c r="EP37" i="125"/>
  <c r="DX37" i="125"/>
  <c r="DF37" i="125"/>
  <c r="CN37" i="125"/>
  <c r="BV37" i="125"/>
  <c r="BD37" i="125"/>
  <c r="KT37" i="125"/>
  <c r="KB37" i="125"/>
  <c r="JJ37" i="125"/>
  <c r="IR37" i="125"/>
  <c r="HZ37" i="125"/>
  <c r="HH37" i="125"/>
  <c r="GP37" i="125"/>
  <c r="FX37" i="125"/>
  <c r="FF37" i="125"/>
  <c r="EN37" i="125"/>
  <c r="DV37" i="125"/>
  <c r="DD37" i="125"/>
  <c r="CL37" i="125"/>
  <c r="BT37" i="125"/>
  <c r="BB37" i="125"/>
  <c r="LK37" i="125"/>
  <c r="KS37" i="125"/>
  <c r="KA37" i="125"/>
  <c r="JI37" i="125"/>
  <c r="IQ37" i="125"/>
  <c r="HY37" i="125"/>
  <c r="HG37" i="125"/>
  <c r="GO37" i="125"/>
  <c r="FW37" i="125"/>
  <c r="FE37" i="125"/>
  <c r="EM37" i="125"/>
  <c r="DU37" i="125"/>
  <c r="DC37" i="125"/>
  <c r="CK37" i="125"/>
  <c r="BS37" i="125"/>
  <c r="LI37" i="125"/>
  <c r="KQ37" i="125"/>
  <c r="JY37" i="125"/>
  <c r="JG37" i="125"/>
  <c r="IO37" i="125"/>
  <c r="HW37" i="125"/>
  <c r="HE37" i="125"/>
  <c r="GM37" i="125"/>
  <c r="FU37" i="125"/>
  <c r="FC37" i="125"/>
  <c r="EK37" i="125"/>
  <c r="DS37" i="125"/>
  <c r="DA37" i="125"/>
  <c r="CI37" i="125"/>
  <c r="BQ37" i="125"/>
  <c r="BD49" i="125"/>
  <c r="BV49" i="125"/>
  <c r="CN49" i="125"/>
  <c r="DF49" i="125"/>
  <c r="DX49" i="125"/>
  <c r="EP49" i="125"/>
  <c r="FH49" i="125"/>
  <c r="FZ49" i="125"/>
  <c r="GR49" i="125"/>
  <c r="HJ49" i="125"/>
  <c r="IB49" i="125"/>
  <c r="IT49" i="125"/>
  <c r="JL49" i="125"/>
  <c r="KD49" i="125"/>
  <c r="KV49" i="125"/>
  <c r="BA49" i="125"/>
  <c r="BS49" i="125"/>
  <c r="CK49" i="125"/>
  <c r="DC49" i="125"/>
  <c r="DU49" i="125"/>
  <c r="EM49" i="125"/>
  <c r="FE49" i="125"/>
  <c r="FW49" i="125"/>
  <c r="GO49" i="125"/>
  <c r="HG49" i="125"/>
  <c r="HY49" i="125"/>
  <c r="IQ49" i="125"/>
  <c r="JI49" i="125"/>
  <c r="KA49" i="125"/>
  <c r="KS49" i="125"/>
  <c r="LK49" i="125"/>
  <c r="LH49" i="125"/>
  <c r="GU49" i="125"/>
  <c r="FN49" i="125"/>
  <c r="EG49" i="125"/>
  <c r="CZ49" i="125"/>
  <c r="KG49" i="125"/>
  <c r="IZ49" i="125"/>
  <c r="HS49" i="125"/>
  <c r="GL49" i="125"/>
  <c r="BY49" i="125"/>
  <c r="AY49" i="125"/>
  <c r="BQ49" i="125"/>
  <c r="CI49" i="125"/>
  <c r="DA49" i="125"/>
  <c r="DS49" i="125"/>
  <c r="EK49" i="125"/>
  <c r="FC49" i="125"/>
  <c r="FU49" i="125"/>
  <c r="GM49" i="125"/>
  <c r="HE49" i="125"/>
  <c r="HW49" i="125"/>
  <c r="IO49" i="125"/>
  <c r="JG49" i="125"/>
  <c r="JY49" i="125"/>
  <c r="KQ49" i="125"/>
  <c r="LI49" i="125"/>
  <c r="BE49" i="125"/>
  <c r="BW49" i="125"/>
  <c r="CO49" i="125"/>
  <c r="DG49" i="125"/>
  <c r="DY49" i="125"/>
  <c r="EQ49" i="125"/>
  <c r="FI49" i="125"/>
  <c r="GA49" i="125"/>
  <c r="GS49" i="125"/>
  <c r="HK49" i="125"/>
  <c r="IC49" i="125"/>
  <c r="IU49" i="125"/>
  <c r="JM49" i="125"/>
  <c r="KE49" i="125"/>
  <c r="KW49" i="125"/>
  <c r="BB49" i="125"/>
  <c r="BT49" i="125"/>
  <c r="CL49" i="125"/>
  <c r="DD49" i="125"/>
  <c r="DV49" i="125"/>
  <c r="EN49" i="125"/>
  <c r="FF49" i="125"/>
  <c r="FX49" i="125"/>
  <c r="GP49" i="125"/>
  <c r="HH49" i="125"/>
  <c r="HZ49" i="125"/>
  <c r="IR49" i="125"/>
  <c r="JJ49" i="125"/>
  <c r="KB49" i="125"/>
  <c r="KT49" i="125"/>
  <c r="LE49" i="125"/>
  <c r="JX49" i="125"/>
  <c r="IX49" i="125"/>
  <c r="HQ49" i="125"/>
  <c r="GJ49" i="125"/>
  <c r="FK49" i="125"/>
  <c r="ED49" i="125"/>
  <c r="CW49" i="125"/>
  <c r="BP49" i="125"/>
  <c r="LB49" i="125"/>
  <c r="JU49" i="125"/>
  <c r="IN49" i="125"/>
  <c r="HN49" i="125"/>
  <c r="GG49" i="125"/>
  <c r="EZ49" i="125"/>
  <c r="EA49" i="125"/>
  <c r="CT49" i="125"/>
  <c r="BM49" i="125"/>
  <c r="KW53" i="125"/>
  <c r="JS53" i="125"/>
  <c r="IU53" i="125"/>
  <c r="HQ53" i="125"/>
  <c r="GS53" i="125"/>
  <c r="FN53" i="125"/>
  <c r="DG53" i="125"/>
  <c r="BZ53" i="125"/>
  <c r="KZ49" i="125"/>
  <c r="JS49" i="125"/>
  <c r="IL49" i="125"/>
  <c r="HM49" i="125"/>
  <c r="GF49" i="125"/>
  <c r="EY49" i="125"/>
  <c r="DR49" i="125"/>
  <c r="CR49" i="125"/>
  <c r="BK49" i="125"/>
  <c r="LC49" i="125"/>
  <c r="JV49" i="125"/>
  <c r="IW49" i="125"/>
  <c r="HP49" i="125"/>
  <c r="GI49" i="125"/>
  <c r="FB49" i="125"/>
  <c r="EB49" i="125"/>
  <c r="CU49" i="125"/>
  <c r="BN49" i="125"/>
  <c r="AX53" i="125"/>
  <c r="BP53" i="125"/>
  <c r="CH53" i="125"/>
  <c r="CZ53" i="125"/>
  <c r="DR53" i="125"/>
  <c r="EJ53" i="125"/>
  <c r="FB53" i="125"/>
  <c r="FT53" i="125"/>
  <c r="GL53" i="125"/>
  <c r="HD53" i="125"/>
  <c r="HV53" i="125"/>
  <c r="IN53" i="125"/>
  <c r="JF53" i="125"/>
  <c r="JX53" i="125"/>
  <c r="KP53" i="125"/>
  <c r="LH53" i="125"/>
  <c r="BA53" i="125"/>
  <c r="BS53" i="125"/>
  <c r="CK53" i="125"/>
  <c r="DC53" i="125"/>
  <c r="DU53" i="125"/>
  <c r="EM53" i="125"/>
  <c r="FE53" i="125"/>
  <c r="FW53" i="125"/>
  <c r="GO53" i="125"/>
  <c r="HG53" i="125"/>
  <c r="HY53" i="125"/>
  <c r="IQ53" i="125"/>
  <c r="JI53" i="125"/>
  <c r="KA53" i="125"/>
  <c r="KS53" i="125"/>
  <c r="LK53" i="125"/>
  <c r="KV53" i="125"/>
  <c r="JR53" i="125"/>
  <c r="IT53" i="125"/>
  <c r="HP53" i="125"/>
  <c r="GR53" i="125"/>
  <c r="DF53" i="125"/>
  <c r="BY53" i="125"/>
  <c r="AV53" i="125"/>
  <c r="BN53" i="125"/>
  <c r="CF53" i="125"/>
  <c r="CX53" i="125"/>
  <c r="DP53" i="125"/>
  <c r="EH53" i="125"/>
  <c r="EZ53" i="125"/>
  <c r="FR53" i="125"/>
  <c r="GJ53" i="125"/>
  <c r="HB53" i="125"/>
  <c r="HT53" i="125"/>
  <c r="IL53" i="125"/>
  <c r="JD53" i="125"/>
  <c r="JV53" i="125"/>
  <c r="KN53" i="125"/>
  <c r="LF53" i="125"/>
  <c r="AY53" i="125"/>
  <c r="CI53" i="125"/>
  <c r="DA53" i="125"/>
  <c r="DS53" i="125"/>
  <c r="EK53" i="125"/>
  <c r="FC53" i="125"/>
  <c r="FU53" i="125"/>
  <c r="HE53" i="125"/>
  <c r="HW53" i="125"/>
  <c r="IO53" i="125"/>
  <c r="JG53" i="125"/>
  <c r="JY53" i="125"/>
  <c r="KQ53" i="125"/>
  <c r="LI53" i="125"/>
  <c r="BB53" i="125"/>
  <c r="BT53" i="125"/>
  <c r="CL53" i="125"/>
  <c r="DD53" i="125"/>
  <c r="DV53" i="125"/>
  <c r="EN53" i="125"/>
  <c r="FF53" i="125"/>
  <c r="FX53" i="125"/>
  <c r="BQ53" i="125"/>
  <c r="GM53" i="125"/>
  <c r="KY49" i="125"/>
  <c r="JR49" i="125"/>
  <c r="IK49" i="125"/>
  <c r="HD49" i="125"/>
  <c r="GD49" i="125"/>
  <c r="EW49" i="125"/>
  <c r="DP49" i="125"/>
  <c r="CQ49" i="125"/>
  <c r="BJ49" i="125"/>
  <c r="B39" i="122"/>
  <c r="C39" i="122"/>
  <c r="E39" i="122"/>
  <c r="F39" i="122"/>
  <c r="G39" i="122"/>
  <c r="H39" i="122"/>
  <c r="I39" i="122"/>
  <c r="J39" i="122"/>
  <c r="Q39" i="122" s="1"/>
  <c r="K39" i="122"/>
  <c r="L39" i="122"/>
  <c r="M39" i="122"/>
  <c r="N39" i="122"/>
  <c r="O39" i="122"/>
  <c r="P39" i="122"/>
  <c r="R39" i="122"/>
  <c r="S39" i="122"/>
  <c r="T39" i="122"/>
  <c r="W39" i="122"/>
  <c r="FL39" i="122" s="1"/>
  <c r="X39" i="122"/>
  <c r="Y39" i="122"/>
  <c r="BV39" i="122" s="1"/>
  <c r="AA39" i="122"/>
  <c r="AB39" i="122"/>
  <c r="AD39" i="122"/>
  <c r="AF39" i="122"/>
  <c r="AG39" i="122"/>
  <c r="AH39" i="122"/>
  <c r="AI39" i="122"/>
  <c r="AJ39" i="122"/>
  <c r="AK39" i="122"/>
  <c r="B46" i="122"/>
  <c r="C46" i="122"/>
  <c r="E46" i="122"/>
  <c r="F46" i="122"/>
  <c r="G46" i="122"/>
  <c r="H46" i="122"/>
  <c r="I46" i="122"/>
  <c r="J46" i="122"/>
  <c r="Q46" i="122" s="1"/>
  <c r="K46" i="122"/>
  <c r="L46" i="122"/>
  <c r="M46" i="122"/>
  <c r="N46" i="122"/>
  <c r="O46" i="122"/>
  <c r="P46" i="122"/>
  <c r="R46" i="122"/>
  <c r="S46" i="122"/>
  <c r="T46" i="122"/>
  <c r="W46" i="122"/>
  <c r="CR46" i="122" s="1"/>
  <c r="X46" i="122"/>
  <c r="Y46" i="122"/>
  <c r="FH46" i="122" s="1"/>
  <c r="AA46" i="122"/>
  <c r="AB46" i="122"/>
  <c r="AD46" i="122"/>
  <c r="AF46" i="122"/>
  <c r="AG46" i="122"/>
  <c r="AH46" i="122"/>
  <c r="AI46" i="122"/>
  <c r="AJ46" i="122"/>
  <c r="AK46" i="122"/>
  <c r="Z49" i="125" l="1"/>
  <c r="AC37" i="125"/>
  <c r="Z37" i="125"/>
  <c r="Z53" i="125"/>
  <c r="AC53" i="125"/>
  <c r="AC49" i="125"/>
  <c r="EN46" i="122"/>
  <c r="BT46" i="122"/>
  <c r="BB46" i="122"/>
  <c r="KZ46" i="122"/>
  <c r="CU39" i="122"/>
  <c r="KW46" i="122"/>
  <c r="HQ46" i="122"/>
  <c r="HN46" i="122"/>
  <c r="GV46" i="122"/>
  <c r="JG46" i="122"/>
  <c r="GA46" i="122"/>
  <c r="CU46" i="122"/>
  <c r="KB46" i="122"/>
  <c r="EE46" i="122"/>
  <c r="JM46" i="122"/>
  <c r="GS46" i="122"/>
  <c r="DS46" i="122"/>
  <c r="IL39" i="122"/>
  <c r="KH46" i="122"/>
  <c r="GY46" i="122"/>
  <c r="EK46" i="122"/>
  <c r="AS46" i="122"/>
  <c r="GX46" i="122"/>
  <c r="EG46" i="122"/>
  <c r="EQ39" i="122"/>
  <c r="EM46" i="122"/>
  <c r="BN39" i="122"/>
  <c r="KE46" i="122"/>
  <c r="IR46" i="122"/>
  <c r="FX46" i="122"/>
  <c r="CO46" i="122"/>
  <c r="IO46" i="122"/>
  <c r="FI46" i="122"/>
  <c r="BY46" i="122"/>
  <c r="II46" i="122"/>
  <c r="FF46" i="122"/>
  <c r="BW46" i="122"/>
  <c r="DM39" i="122"/>
  <c r="JJ46" i="122"/>
  <c r="GD46" i="122"/>
  <c r="DJ46" i="122"/>
  <c r="LC46" i="122"/>
  <c r="HW46" i="122"/>
  <c r="FC46" i="122"/>
  <c r="BV46" i="122"/>
  <c r="CX39" i="122"/>
  <c r="JL46" i="122"/>
  <c r="BA46" i="122"/>
  <c r="GC46" i="122"/>
  <c r="DO46" i="122"/>
  <c r="IQ46" i="122"/>
  <c r="LB46" i="122"/>
  <c r="DM46" i="122"/>
  <c r="AU46" i="122"/>
  <c r="CT46" i="122"/>
  <c r="KG46" i="122"/>
  <c r="HS46" i="122"/>
  <c r="BE39" i="122"/>
  <c r="KW39" i="122"/>
  <c r="KH39" i="122"/>
  <c r="KE39" i="122"/>
  <c r="JA39" i="122"/>
  <c r="HB39" i="122"/>
  <c r="GS39" i="122"/>
  <c r="II39" i="122"/>
  <c r="AV39" i="122"/>
  <c r="GJ39" i="122"/>
  <c r="FI39" i="122"/>
  <c r="ET39" i="122"/>
  <c r="IK39" i="122"/>
  <c r="GR39" i="122"/>
  <c r="CW39" i="122"/>
  <c r="BD39" i="122"/>
  <c r="EH39" i="122"/>
  <c r="IH39" i="122"/>
  <c r="LF39" i="122"/>
  <c r="JM39" i="122"/>
  <c r="HP39" i="122"/>
  <c r="FR39" i="122"/>
  <c r="DY39" i="122"/>
  <c r="CB39" i="122"/>
  <c r="LE39" i="122"/>
  <c r="JL39" i="122"/>
  <c r="HN39" i="122"/>
  <c r="FQ39" i="122"/>
  <c r="DX39" i="122"/>
  <c r="BZ39" i="122"/>
  <c r="KJ39" i="122"/>
  <c r="EV39" i="122"/>
  <c r="JV39" i="122"/>
  <c r="IC39" i="122"/>
  <c r="GG39" i="122"/>
  <c r="CO39" i="122"/>
  <c r="AS39" i="122"/>
  <c r="KD39" i="122"/>
  <c r="IF39" i="122"/>
  <c r="GI39" i="122"/>
  <c r="EP39" i="122"/>
  <c r="CR39" i="122"/>
  <c r="AU39" i="122"/>
  <c r="KG39" i="122"/>
  <c r="GL39" i="122"/>
  <c r="ES39" i="122"/>
  <c r="AX39" i="122"/>
  <c r="CT39" i="122"/>
  <c r="LC39" i="122"/>
  <c r="JF39" i="122"/>
  <c r="HM39" i="122"/>
  <c r="FO39" i="122"/>
  <c r="DR39" i="122"/>
  <c r="BY39" i="122"/>
  <c r="LB39" i="122"/>
  <c r="JD39" i="122"/>
  <c r="HK39" i="122"/>
  <c r="FN39" i="122"/>
  <c r="DP39" i="122"/>
  <c r="BW39" i="122"/>
  <c r="KZ39" i="122"/>
  <c r="JC39" i="122"/>
  <c r="HJ39" i="122"/>
  <c r="DO39" i="122"/>
  <c r="AX46" i="122"/>
  <c r="BP46" i="122"/>
  <c r="CH46" i="122"/>
  <c r="CZ46" i="122"/>
  <c r="DR46" i="122"/>
  <c r="EJ46" i="122"/>
  <c r="FB46" i="122"/>
  <c r="FT46" i="122"/>
  <c r="GL46" i="122"/>
  <c r="HD46" i="122"/>
  <c r="IN46" i="122"/>
  <c r="JF46" i="122"/>
  <c r="JX46" i="122"/>
  <c r="KP46" i="122"/>
  <c r="LH46" i="122"/>
  <c r="KY46" i="122"/>
  <c r="KD46" i="122"/>
  <c r="JI46" i="122"/>
  <c r="IK46" i="122"/>
  <c r="HP46" i="122"/>
  <c r="GU46" i="122"/>
  <c r="FZ46" i="122"/>
  <c r="FE46" i="122"/>
  <c r="DL46" i="122"/>
  <c r="CQ46" i="122"/>
  <c r="BS46" i="122"/>
  <c r="AV46" i="122"/>
  <c r="BN46" i="122"/>
  <c r="CF46" i="122"/>
  <c r="CX46" i="122"/>
  <c r="DP46" i="122"/>
  <c r="EH46" i="122"/>
  <c r="EZ46" i="122"/>
  <c r="FR46" i="122"/>
  <c r="GJ46" i="122"/>
  <c r="HB46" i="122"/>
  <c r="HT46" i="122"/>
  <c r="IL46" i="122"/>
  <c r="JD46" i="122"/>
  <c r="JV46" i="122"/>
  <c r="KN46" i="122"/>
  <c r="LF46" i="122"/>
  <c r="HV46" i="122"/>
  <c r="AY46" i="122"/>
  <c r="BQ46" i="122"/>
  <c r="CI46" i="122"/>
  <c r="BA39" i="122"/>
  <c r="BS39" i="122"/>
  <c r="CK39" i="122"/>
  <c r="DC39" i="122"/>
  <c r="DU39" i="122"/>
  <c r="EM39" i="122"/>
  <c r="FE39" i="122"/>
  <c r="FW39" i="122"/>
  <c r="GO39" i="122"/>
  <c r="HG39" i="122"/>
  <c r="HY39" i="122"/>
  <c r="IQ39" i="122"/>
  <c r="JI39" i="122"/>
  <c r="KA39" i="122"/>
  <c r="KS39" i="122"/>
  <c r="KV46" i="122"/>
  <c r="KA46" i="122"/>
  <c r="JC46" i="122"/>
  <c r="IH46" i="122"/>
  <c r="HM46" i="122"/>
  <c r="GR46" i="122"/>
  <c r="FW46" i="122"/>
  <c r="EY46" i="122"/>
  <c r="ED46" i="122"/>
  <c r="DI46" i="122"/>
  <c r="CN46" i="122"/>
  <c r="BM46" i="122"/>
  <c r="KY39" i="122"/>
  <c r="JX39" i="122"/>
  <c r="IE39" i="122"/>
  <c r="HD39" i="122"/>
  <c r="FK39" i="122"/>
  <c r="EJ39" i="122"/>
  <c r="CQ39" i="122"/>
  <c r="BP39" i="122"/>
  <c r="KT46" i="122"/>
  <c r="JY46" i="122"/>
  <c r="JA46" i="122"/>
  <c r="IF46" i="122"/>
  <c r="HK46" i="122"/>
  <c r="GP46" i="122"/>
  <c r="FU46" i="122"/>
  <c r="EW46" i="122"/>
  <c r="EB46" i="122"/>
  <c r="DG46" i="122"/>
  <c r="CL46" i="122"/>
  <c r="BK46" i="122"/>
  <c r="IZ39" i="122"/>
  <c r="GF39" i="122"/>
  <c r="DL39" i="122"/>
  <c r="AY39" i="122"/>
  <c r="BQ39" i="122"/>
  <c r="CI39" i="122"/>
  <c r="DA39" i="122"/>
  <c r="DS39" i="122"/>
  <c r="EK39" i="122"/>
  <c r="FC39" i="122"/>
  <c r="FU39" i="122"/>
  <c r="GM39" i="122"/>
  <c r="HE39" i="122"/>
  <c r="HW39" i="122"/>
  <c r="IO39" i="122"/>
  <c r="JG39" i="122"/>
  <c r="JY39" i="122"/>
  <c r="KQ39" i="122"/>
  <c r="LI39" i="122"/>
  <c r="LK39" i="122"/>
  <c r="BB39" i="122"/>
  <c r="BT39" i="122"/>
  <c r="CL39" i="122"/>
  <c r="DD39" i="122"/>
  <c r="DV39" i="122"/>
  <c r="EN39" i="122"/>
  <c r="FF39" i="122"/>
  <c r="FX39" i="122"/>
  <c r="GP39" i="122"/>
  <c r="HH39" i="122"/>
  <c r="HZ39" i="122"/>
  <c r="IR39" i="122"/>
  <c r="JJ39" i="122"/>
  <c r="KB39" i="122"/>
  <c r="KT39" i="122"/>
  <c r="KS46" i="122"/>
  <c r="JU46" i="122"/>
  <c r="IZ46" i="122"/>
  <c r="IE46" i="122"/>
  <c r="HJ46" i="122"/>
  <c r="GO46" i="122"/>
  <c r="FQ46" i="122"/>
  <c r="EV46" i="122"/>
  <c r="EA46" i="122"/>
  <c r="DF46" i="122"/>
  <c r="CK46" i="122"/>
  <c r="BJ46" i="122"/>
  <c r="KV39" i="122"/>
  <c r="JU39" i="122"/>
  <c r="IX39" i="122"/>
  <c r="IB39" i="122"/>
  <c r="HA39" i="122"/>
  <c r="GD39" i="122"/>
  <c r="FH39" i="122"/>
  <c r="EG39" i="122"/>
  <c r="DJ39" i="122"/>
  <c r="CN39" i="122"/>
  <c r="BM39" i="122"/>
  <c r="KQ46" i="122"/>
  <c r="JS46" i="122"/>
  <c r="IX46" i="122"/>
  <c r="IC46" i="122"/>
  <c r="HH46" i="122"/>
  <c r="GM46" i="122"/>
  <c r="FO46" i="122"/>
  <c r="ET46" i="122"/>
  <c r="DY46" i="122"/>
  <c r="DD46" i="122"/>
  <c r="CE46" i="122"/>
  <c r="BH46" i="122"/>
  <c r="KP39" i="122"/>
  <c r="JS39" i="122"/>
  <c r="IW39" i="122"/>
  <c r="HV39" i="122"/>
  <c r="GY39" i="122"/>
  <c r="GC39" i="122"/>
  <c r="FB39" i="122"/>
  <c r="EE39" i="122"/>
  <c r="DI39" i="122"/>
  <c r="CH39" i="122"/>
  <c r="BK39" i="122"/>
  <c r="LK46" i="122"/>
  <c r="KM46" i="122"/>
  <c r="JR46" i="122"/>
  <c r="IW46" i="122"/>
  <c r="IB46" i="122"/>
  <c r="HG46" i="122"/>
  <c r="GI46" i="122"/>
  <c r="FN46" i="122"/>
  <c r="ES46" i="122"/>
  <c r="DX46" i="122"/>
  <c r="DC46" i="122"/>
  <c r="CC46" i="122"/>
  <c r="BG46" i="122"/>
  <c r="KN39" i="122"/>
  <c r="JR39" i="122"/>
  <c r="IU39" i="122"/>
  <c r="HT39" i="122"/>
  <c r="GX39" i="122"/>
  <c r="GA39" i="122"/>
  <c r="EZ39" i="122"/>
  <c r="ED39" i="122"/>
  <c r="DG39" i="122"/>
  <c r="CF39" i="122"/>
  <c r="BJ39" i="122"/>
  <c r="LI46" i="122"/>
  <c r="KK46" i="122"/>
  <c r="JP46" i="122"/>
  <c r="IU46" i="122"/>
  <c r="HZ46" i="122"/>
  <c r="HE46" i="122"/>
  <c r="GG46" i="122"/>
  <c r="FL46" i="122"/>
  <c r="EQ46" i="122"/>
  <c r="DV46" i="122"/>
  <c r="DA46" i="122"/>
  <c r="CB46" i="122"/>
  <c r="BE46" i="122"/>
  <c r="KM39" i="122"/>
  <c r="JP39" i="122"/>
  <c r="IT39" i="122"/>
  <c r="HS39" i="122"/>
  <c r="GV39" i="122"/>
  <c r="FZ39" i="122"/>
  <c r="EY39" i="122"/>
  <c r="EB39" i="122"/>
  <c r="DF39" i="122"/>
  <c r="CE39" i="122"/>
  <c r="BH39" i="122"/>
  <c r="LE46" i="122"/>
  <c r="KJ46" i="122"/>
  <c r="JO46" i="122"/>
  <c r="IT46" i="122"/>
  <c r="HY46" i="122"/>
  <c r="HA46" i="122"/>
  <c r="GF46" i="122"/>
  <c r="FK46" i="122"/>
  <c r="EP46" i="122"/>
  <c r="DU46" i="122"/>
  <c r="CW46" i="122"/>
  <c r="BZ46" i="122"/>
  <c r="BD46" i="122"/>
  <c r="LH39" i="122"/>
  <c r="KK39" i="122"/>
  <c r="JO39" i="122"/>
  <c r="IN39" i="122"/>
  <c r="HQ39" i="122"/>
  <c r="GU39" i="122"/>
  <c r="FT39" i="122"/>
  <c r="EW39" i="122"/>
  <c r="EA39" i="122"/>
  <c r="CZ39" i="122"/>
  <c r="CC39" i="122"/>
  <c r="BG39" i="122"/>
  <c r="Z39" i="122" l="1"/>
  <c r="Z46" i="122"/>
  <c r="AC46" i="122"/>
  <c r="AC39" i="122"/>
  <c r="B55" i="121" l="1"/>
  <c r="C55" i="121"/>
  <c r="E55" i="121"/>
  <c r="F55" i="121"/>
  <c r="G55" i="121"/>
  <c r="H55" i="121"/>
  <c r="I55" i="121"/>
  <c r="J55" i="121"/>
  <c r="Q55" i="121" s="1"/>
  <c r="K55" i="121"/>
  <c r="L55" i="121"/>
  <c r="M55" i="121"/>
  <c r="N55" i="121"/>
  <c r="O55" i="121"/>
  <c r="P55" i="121"/>
  <c r="R55" i="121"/>
  <c r="S55" i="121"/>
  <c r="T55" i="121"/>
  <c r="W55" i="121"/>
  <c r="HV55" i="121" s="1"/>
  <c r="X55" i="121"/>
  <c r="Y55" i="121"/>
  <c r="HA55" i="121" s="1"/>
  <c r="AA55" i="121"/>
  <c r="AD55" i="121"/>
  <c r="AF55" i="121"/>
  <c r="AG55" i="121"/>
  <c r="AH55" i="121"/>
  <c r="AI55" i="121"/>
  <c r="AJ55" i="121"/>
  <c r="AK55" i="121"/>
  <c r="B52" i="121"/>
  <c r="C52" i="121"/>
  <c r="E52" i="121"/>
  <c r="F52" i="121"/>
  <c r="G52" i="121"/>
  <c r="H52" i="121"/>
  <c r="I52" i="121"/>
  <c r="J52" i="121"/>
  <c r="Q52" i="121" s="1"/>
  <c r="K52" i="121"/>
  <c r="L52" i="121"/>
  <c r="M52" i="121"/>
  <c r="N52" i="121"/>
  <c r="O52" i="121"/>
  <c r="P52" i="121"/>
  <c r="R52" i="121"/>
  <c r="S52" i="121"/>
  <c r="T52" i="121"/>
  <c r="W52" i="121"/>
  <c r="BZ52" i="121" s="1"/>
  <c r="X52" i="121"/>
  <c r="Y52" i="121"/>
  <c r="HP52" i="121" s="1"/>
  <c r="AA52" i="121"/>
  <c r="AD52" i="121"/>
  <c r="AF52" i="121"/>
  <c r="AG52" i="121"/>
  <c r="AH52" i="121"/>
  <c r="AI52" i="121"/>
  <c r="AJ52" i="121"/>
  <c r="AK52" i="121"/>
  <c r="B53" i="121"/>
  <c r="C53" i="121"/>
  <c r="E53" i="121"/>
  <c r="F53" i="121"/>
  <c r="G53" i="121"/>
  <c r="H53" i="121"/>
  <c r="I53" i="121"/>
  <c r="J53" i="121"/>
  <c r="Q53" i="121" s="1"/>
  <c r="K53" i="121"/>
  <c r="L53" i="121"/>
  <c r="M53" i="121"/>
  <c r="N53" i="121"/>
  <c r="O53" i="121"/>
  <c r="P53" i="121"/>
  <c r="R53" i="121"/>
  <c r="S53" i="121"/>
  <c r="T53" i="121"/>
  <c r="W53" i="121"/>
  <c r="EB53" i="121" s="1"/>
  <c r="X53" i="121"/>
  <c r="Y53" i="121"/>
  <c r="BJ53" i="121" s="1"/>
  <c r="AA53" i="121"/>
  <c r="AD53" i="121"/>
  <c r="AF53" i="121"/>
  <c r="AG53" i="121"/>
  <c r="AH53" i="121"/>
  <c r="AI53" i="121"/>
  <c r="AJ53" i="121"/>
  <c r="AK53" i="121"/>
  <c r="B67" i="126"/>
  <c r="C67" i="126"/>
  <c r="E67" i="126"/>
  <c r="F67" i="126"/>
  <c r="G67" i="126"/>
  <c r="H67" i="126"/>
  <c r="I67" i="126"/>
  <c r="J67" i="126"/>
  <c r="K67" i="126"/>
  <c r="L67" i="126"/>
  <c r="M67" i="126"/>
  <c r="N67" i="126"/>
  <c r="O67" i="126"/>
  <c r="Q67" i="126" s="1"/>
  <c r="P67" i="126"/>
  <c r="R67" i="126"/>
  <c r="S67" i="126"/>
  <c r="T67" i="126"/>
  <c r="W67" i="126"/>
  <c r="CR67" i="126" s="1"/>
  <c r="X67" i="126"/>
  <c r="Y67" i="126"/>
  <c r="KV67" i="126" s="1"/>
  <c r="AA67" i="126"/>
  <c r="AB67" i="126"/>
  <c r="AD67" i="126"/>
  <c r="AF67" i="126"/>
  <c r="AG67" i="126"/>
  <c r="AH67" i="126"/>
  <c r="AI67" i="126"/>
  <c r="AJ67" i="126"/>
  <c r="AK67" i="126"/>
  <c r="B78" i="126"/>
  <c r="C78" i="126"/>
  <c r="E78" i="126"/>
  <c r="F78" i="126"/>
  <c r="G78" i="126"/>
  <c r="H78" i="126"/>
  <c r="I78" i="126"/>
  <c r="J78" i="126"/>
  <c r="K78" i="126"/>
  <c r="L78" i="126"/>
  <c r="M78" i="126"/>
  <c r="N78" i="126"/>
  <c r="O78" i="126"/>
  <c r="Q78" i="126" s="1"/>
  <c r="P78" i="126"/>
  <c r="R78" i="126"/>
  <c r="S78" i="126"/>
  <c r="T78" i="126"/>
  <c r="W78" i="126"/>
  <c r="EK78" i="126" s="1"/>
  <c r="X78" i="126"/>
  <c r="Y78" i="126"/>
  <c r="CT78" i="126" s="1"/>
  <c r="AA78" i="126"/>
  <c r="AB78" i="126"/>
  <c r="AD78" i="126"/>
  <c r="AF78" i="126"/>
  <c r="AG78" i="126"/>
  <c r="AH78" i="126"/>
  <c r="AI78" i="126"/>
  <c r="AJ78" i="126"/>
  <c r="AK78" i="126"/>
  <c r="B73" i="126"/>
  <c r="C73" i="126"/>
  <c r="E73" i="126"/>
  <c r="F73" i="126"/>
  <c r="G73" i="126"/>
  <c r="H73" i="126"/>
  <c r="I73" i="126"/>
  <c r="J73" i="126"/>
  <c r="K73" i="126"/>
  <c r="L73" i="126"/>
  <c r="M73" i="126"/>
  <c r="N73" i="126"/>
  <c r="O73" i="126"/>
  <c r="Q73" i="126" s="1"/>
  <c r="P73" i="126"/>
  <c r="R73" i="126"/>
  <c r="S73" i="126"/>
  <c r="T73" i="126"/>
  <c r="W73" i="126"/>
  <c r="BH73" i="126" s="1"/>
  <c r="X73" i="126"/>
  <c r="Y73" i="126"/>
  <c r="DI73" i="126" s="1"/>
  <c r="AA73" i="126"/>
  <c r="AB73" i="126"/>
  <c r="AD73" i="126"/>
  <c r="AF73" i="126"/>
  <c r="AG73" i="126"/>
  <c r="AH73" i="126"/>
  <c r="AI73" i="126"/>
  <c r="AJ73" i="126"/>
  <c r="AK73" i="126"/>
  <c r="B74" i="126"/>
  <c r="C74" i="126"/>
  <c r="E74" i="126"/>
  <c r="F74" i="126"/>
  <c r="G74" i="126"/>
  <c r="H74" i="126"/>
  <c r="I74" i="126"/>
  <c r="J74" i="126"/>
  <c r="K74" i="126"/>
  <c r="L74" i="126"/>
  <c r="M74" i="126"/>
  <c r="N74" i="126"/>
  <c r="O74" i="126"/>
  <c r="Q74" i="126" s="1"/>
  <c r="P74" i="126"/>
  <c r="R74" i="126"/>
  <c r="S74" i="126"/>
  <c r="T74" i="126"/>
  <c r="W74" i="126"/>
  <c r="DV74" i="126" s="1"/>
  <c r="X74" i="126"/>
  <c r="Y74" i="126"/>
  <c r="DL74" i="126" s="1"/>
  <c r="AA74" i="126"/>
  <c r="AB74" i="126"/>
  <c r="AD74" i="126"/>
  <c r="AF74" i="126"/>
  <c r="AG74" i="126"/>
  <c r="AH74" i="126"/>
  <c r="AI74" i="126"/>
  <c r="AJ74" i="126"/>
  <c r="AK74" i="126"/>
  <c r="B41" i="122"/>
  <c r="C41" i="122"/>
  <c r="E41" i="122"/>
  <c r="F41" i="122"/>
  <c r="G41" i="122"/>
  <c r="H41" i="122"/>
  <c r="I41" i="122"/>
  <c r="J41" i="122"/>
  <c r="Q41" i="122" s="1"/>
  <c r="K41" i="122"/>
  <c r="L41" i="122"/>
  <c r="M41" i="122"/>
  <c r="N41" i="122"/>
  <c r="O41" i="122"/>
  <c r="P41" i="122"/>
  <c r="R41" i="122"/>
  <c r="S41" i="122"/>
  <c r="T41" i="122"/>
  <c r="W41" i="122"/>
  <c r="FR41" i="122" s="1"/>
  <c r="X41" i="122"/>
  <c r="Y41" i="122"/>
  <c r="BY41" i="122" s="1"/>
  <c r="AA41" i="122"/>
  <c r="AB41" i="122"/>
  <c r="AD41" i="122"/>
  <c r="AF41" i="122"/>
  <c r="AG41" i="122"/>
  <c r="AH41" i="122"/>
  <c r="AI41" i="122"/>
  <c r="AJ41" i="122"/>
  <c r="AK41" i="122"/>
  <c r="B44" i="122"/>
  <c r="C44" i="122"/>
  <c r="E44" i="122"/>
  <c r="F44" i="122"/>
  <c r="G44" i="122"/>
  <c r="H44" i="122"/>
  <c r="I44" i="122"/>
  <c r="J44" i="122"/>
  <c r="Q44" i="122" s="1"/>
  <c r="K44" i="122"/>
  <c r="L44" i="122"/>
  <c r="M44" i="122"/>
  <c r="N44" i="122"/>
  <c r="O44" i="122"/>
  <c r="P44" i="122"/>
  <c r="R44" i="122"/>
  <c r="S44" i="122"/>
  <c r="T44" i="122"/>
  <c r="W44" i="122"/>
  <c r="AS44" i="122" s="1"/>
  <c r="X44" i="122"/>
  <c r="Y44" i="122"/>
  <c r="BJ44" i="122" s="1"/>
  <c r="AA44" i="122"/>
  <c r="AB44" i="122"/>
  <c r="AD44" i="122"/>
  <c r="AF44" i="122"/>
  <c r="AG44" i="122"/>
  <c r="AH44" i="122"/>
  <c r="AI44" i="122"/>
  <c r="AJ44" i="122"/>
  <c r="AK44" i="122"/>
  <c r="B51" i="122"/>
  <c r="C51" i="122"/>
  <c r="E51" i="122"/>
  <c r="F51" i="122"/>
  <c r="G51" i="122"/>
  <c r="H51" i="122"/>
  <c r="I51" i="122"/>
  <c r="J51" i="122"/>
  <c r="Q51" i="122" s="1"/>
  <c r="K51" i="122"/>
  <c r="L51" i="122"/>
  <c r="M51" i="122"/>
  <c r="N51" i="122"/>
  <c r="O51" i="122"/>
  <c r="P51" i="122"/>
  <c r="R51" i="122"/>
  <c r="S51" i="122"/>
  <c r="T51" i="122"/>
  <c r="W51" i="122"/>
  <c r="DP51" i="122" s="1"/>
  <c r="X51" i="122"/>
  <c r="Y51" i="122"/>
  <c r="BM51" i="122" s="1"/>
  <c r="AA51" i="122"/>
  <c r="AB51" i="122"/>
  <c r="AD51" i="122"/>
  <c r="AF51" i="122"/>
  <c r="AG51" i="122"/>
  <c r="AH51" i="122"/>
  <c r="AI51" i="122"/>
  <c r="AJ51" i="122"/>
  <c r="AK51" i="122"/>
  <c r="B39" i="129"/>
  <c r="C39" i="129"/>
  <c r="E39" i="129"/>
  <c r="F39" i="129"/>
  <c r="G39" i="129"/>
  <c r="H39" i="129"/>
  <c r="I39" i="129"/>
  <c r="J39" i="129"/>
  <c r="Q39" i="129" s="1"/>
  <c r="K39" i="129"/>
  <c r="L39" i="129"/>
  <c r="M39" i="129"/>
  <c r="N39" i="129"/>
  <c r="O39" i="129"/>
  <c r="P39" i="129"/>
  <c r="R39" i="129"/>
  <c r="S39" i="129"/>
  <c r="T39" i="129"/>
  <c r="W39" i="129"/>
  <c r="FR39" i="129" s="1"/>
  <c r="X39" i="129"/>
  <c r="Y39" i="129"/>
  <c r="EV39" i="129" s="1"/>
  <c r="AA39" i="129"/>
  <c r="AB39" i="129"/>
  <c r="AD39" i="129"/>
  <c r="AG39" i="129"/>
  <c r="AH39" i="129"/>
  <c r="AI39" i="129"/>
  <c r="AJ39" i="129"/>
  <c r="AK39" i="129"/>
  <c r="B40" i="129"/>
  <c r="C40" i="129"/>
  <c r="E40" i="129"/>
  <c r="F40" i="129"/>
  <c r="G40" i="129"/>
  <c r="H40" i="129"/>
  <c r="I40" i="129"/>
  <c r="J40" i="129"/>
  <c r="Q40" i="129" s="1"/>
  <c r="K40" i="129"/>
  <c r="L40" i="129"/>
  <c r="M40" i="129"/>
  <c r="N40" i="129"/>
  <c r="O40" i="129"/>
  <c r="P40" i="129"/>
  <c r="R40" i="129"/>
  <c r="S40" i="129"/>
  <c r="T40" i="129"/>
  <c r="W40" i="129"/>
  <c r="HQ40" i="129" s="1"/>
  <c r="X40" i="129"/>
  <c r="Y40" i="129"/>
  <c r="IK40" i="129" s="1"/>
  <c r="AA40" i="129"/>
  <c r="AB40" i="129"/>
  <c r="AD40" i="129"/>
  <c r="AG40" i="129"/>
  <c r="AH40" i="129"/>
  <c r="AI40" i="129"/>
  <c r="AJ40" i="129"/>
  <c r="AK40" i="129"/>
  <c r="B45" i="129"/>
  <c r="C45" i="129"/>
  <c r="E45" i="129"/>
  <c r="F45" i="129"/>
  <c r="G45" i="129"/>
  <c r="H45" i="129"/>
  <c r="I45" i="129"/>
  <c r="J45" i="129"/>
  <c r="Q45" i="129" s="1"/>
  <c r="K45" i="129"/>
  <c r="L45" i="129"/>
  <c r="M45" i="129"/>
  <c r="N45" i="129"/>
  <c r="O45" i="129"/>
  <c r="P45" i="129"/>
  <c r="R45" i="129"/>
  <c r="S45" i="129"/>
  <c r="T45" i="129"/>
  <c r="W45" i="129"/>
  <c r="DG45" i="129" s="1"/>
  <c r="X45" i="129"/>
  <c r="Y45" i="129"/>
  <c r="GF45" i="129" s="1"/>
  <c r="AA45" i="129"/>
  <c r="AB45" i="129"/>
  <c r="AD45" i="129"/>
  <c r="AF45" i="129"/>
  <c r="AG45" i="129"/>
  <c r="AH45" i="129"/>
  <c r="AI45" i="129"/>
  <c r="AJ45" i="129"/>
  <c r="AK45" i="129"/>
  <c r="B43" i="129"/>
  <c r="C43" i="129"/>
  <c r="E43" i="129"/>
  <c r="F43" i="129"/>
  <c r="G43" i="129"/>
  <c r="H43" i="129"/>
  <c r="I43" i="129"/>
  <c r="J43" i="129"/>
  <c r="Q43" i="129" s="1"/>
  <c r="K43" i="129"/>
  <c r="L43" i="129"/>
  <c r="M43" i="129"/>
  <c r="N43" i="129"/>
  <c r="O43" i="129"/>
  <c r="P43" i="129"/>
  <c r="R43" i="129"/>
  <c r="S43" i="129"/>
  <c r="T43" i="129"/>
  <c r="W43" i="129"/>
  <c r="AY43" i="129" s="1"/>
  <c r="X43" i="129"/>
  <c r="Y43" i="129"/>
  <c r="BA43" i="129" s="1"/>
  <c r="AA43" i="129"/>
  <c r="AB43" i="129"/>
  <c r="AD43" i="129"/>
  <c r="AF43" i="129"/>
  <c r="AG43" i="129"/>
  <c r="AH43" i="129"/>
  <c r="AI43" i="129"/>
  <c r="AJ43" i="129"/>
  <c r="AK43" i="129"/>
  <c r="GD73" i="126" l="1"/>
  <c r="HM74" i="126"/>
  <c r="IN74" i="126"/>
  <c r="BB73" i="126"/>
  <c r="HH74" i="126"/>
  <c r="IF39" i="129"/>
  <c r="EE74" i="126"/>
  <c r="KE40" i="129"/>
  <c r="EH55" i="121"/>
  <c r="GY55" i="121"/>
  <c r="BB40" i="129"/>
  <c r="EE55" i="121"/>
  <c r="FT45" i="129"/>
  <c r="EG55" i="121"/>
  <c r="KG40" i="129"/>
  <c r="AY73" i="126"/>
  <c r="KH73" i="126"/>
  <c r="EB74" i="126"/>
  <c r="EB55" i="121"/>
  <c r="DP55" i="121"/>
  <c r="GG73" i="126"/>
  <c r="KN55" i="121"/>
  <c r="BZ55" i="121"/>
  <c r="ET41" i="122"/>
  <c r="KK55" i="121"/>
  <c r="BN55" i="121"/>
  <c r="JA55" i="121"/>
  <c r="IX55" i="121"/>
  <c r="IL55" i="121"/>
  <c r="JR39" i="129"/>
  <c r="AV73" i="126"/>
  <c r="KT73" i="126"/>
  <c r="FK78" i="126"/>
  <c r="II55" i="121"/>
  <c r="FH78" i="126"/>
  <c r="FE78" i="126"/>
  <c r="CE39" i="129"/>
  <c r="GJ55" i="121"/>
  <c r="BK55" i="121"/>
  <c r="HM40" i="129"/>
  <c r="GG55" i="121"/>
  <c r="BH55" i="121"/>
  <c r="GD55" i="121"/>
  <c r="LC55" i="121"/>
  <c r="FR55" i="121"/>
  <c r="GC45" i="129"/>
  <c r="KZ55" i="121"/>
  <c r="ET55" i="121"/>
  <c r="IZ55" i="121"/>
  <c r="IF55" i="121"/>
  <c r="CF55" i="121"/>
  <c r="ES40" i="129"/>
  <c r="BJ39" i="129"/>
  <c r="AS39" i="129"/>
  <c r="KV78" i="126"/>
  <c r="CK78" i="126"/>
  <c r="CN45" i="129"/>
  <c r="KS78" i="126"/>
  <c r="CK45" i="129"/>
  <c r="KA78" i="126"/>
  <c r="HN41" i="122"/>
  <c r="IT78" i="126"/>
  <c r="CN78" i="126"/>
  <c r="BV40" i="129"/>
  <c r="KP78" i="126"/>
  <c r="KE41" i="122"/>
  <c r="HK41" i="122"/>
  <c r="IH78" i="126"/>
  <c r="KJ78" i="126"/>
  <c r="JU39" i="129"/>
  <c r="HB41" i="122"/>
  <c r="IE78" i="126"/>
  <c r="KS45" i="129"/>
  <c r="IO73" i="126"/>
  <c r="JJ40" i="129"/>
  <c r="FR73" i="126"/>
  <c r="HN40" i="129"/>
  <c r="HM39" i="129"/>
  <c r="FL73" i="126"/>
  <c r="AS41" i="122"/>
  <c r="EW39" i="129"/>
  <c r="DG73" i="126"/>
  <c r="KG45" i="129"/>
  <c r="EB40" i="129"/>
  <c r="KQ39" i="129"/>
  <c r="DX39" i="129"/>
  <c r="HV73" i="126"/>
  <c r="DD73" i="126"/>
  <c r="AS40" i="129"/>
  <c r="FT51" i="122"/>
  <c r="AX39" i="129"/>
  <c r="CL51" i="122"/>
  <c r="BY45" i="129"/>
  <c r="HJ39" i="129"/>
  <c r="BV45" i="129"/>
  <c r="EE73" i="126"/>
  <c r="JJ52" i="121"/>
  <c r="ET40" i="129"/>
  <c r="IL73" i="126"/>
  <c r="JS43" i="129"/>
  <c r="KD45" i="129"/>
  <c r="DY40" i="129"/>
  <c r="KN39" i="129"/>
  <c r="DL39" i="129"/>
  <c r="KY51" i="122"/>
  <c r="HT73" i="126"/>
  <c r="DA73" i="126"/>
  <c r="EP78" i="126"/>
  <c r="IU78" i="126"/>
  <c r="AS78" i="126"/>
  <c r="KE73" i="126"/>
  <c r="KB73" i="126"/>
  <c r="ED74" i="126"/>
  <c r="GS40" i="129"/>
  <c r="FO39" i="129"/>
  <c r="JV73" i="126"/>
  <c r="FL78" i="126"/>
  <c r="EY39" i="129"/>
  <c r="EB73" i="126"/>
  <c r="JD52" i="121"/>
  <c r="KP45" i="129"/>
  <c r="BY40" i="129"/>
  <c r="JX39" i="129"/>
  <c r="DI39" i="129"/>
  <c r="KW51" i="122"/>
  <c r="HQ73" i="126"/>
  <c r="BT73" i="126"/>
  <c r="CQ78" i="126"/>
  <c r="ET43" i="129"/>
  <c r="JX51" i="122"/>
  <c r="JM40" i="129"/>
  <c r="FO73" i="126"/>
  <c r="JY73" i="126"/>
  <c r="LH39" i="129"/>
  <c r="JP43" i="129"/>
  <c r="EW43" i="129"/>
  <c r="GD45" i="129"/>
  <c r="JV39" i="129"/>
  <c r="DG39" i="129"/>
  <c r="KB51" i="122"/>
  <c r="GJ73" i="126"/>
  <c r="BE73" i="126"/>
  <c r="JL40" i="129"/>
  <c r="AU40" i="129"/>
  <c r="BK74" i="126"/>
  <c r="EG74" i="126"/>
  <c r="IO74" i="126"/>
  <c r="HE74" i="126"/>
  <c r="AY74" i="126"/>
  <c r="FF74" i="126"/>
  <c r="IX74" i="126"/>
  <c r="FR74" i="126"/>
  <c r="CL74" i="126"/>
  <c r="KN74" i="126"/>
  <c r="CR74" i="126"/>
  <c r="GY74" i="126"/>
  <c r="BB74" i="126"/>
  <c r="FO74" i="126"/>
  <c r="JY74" i="126"/>
  <c r="CF74" i="126"/>
  <c r="KB74" i="126"/>
  <c r="CI74" i="126"/>
  <c r="FU74" i="126"/>
  <c r="KH74" i="126"/>
  <c r="GV74" i="126"/>
  <c r="LK74" i="126"/>
  <c r="CU74" i="126"/>
  <c r="FX40" i="129"/>
  <c r="CU43" i="129"/>
  <c r="FW40" i="129"/>
  <c r="DX40" i="129"/>
  <c r="BA40" i="129"/>
  <c r="BD40" i="129"/>
  <c r="ED40" i="129"/>
  <c r="FZ40" i="129"/>
  <c r="HS40" i="129"/>
  <c r="JO40" i="129"/>
  <c r="HA40" i="129"/>
  <c r="IW40" i="129"/>
  <c r="KV40" i="129"/>
  <c r="JC40" i="129"/>
  <c r="CE40" i="129"/>
  <c r="FE40" i="129"/>
  <c r="GX40" i="129"/>
  <c r="IT40" i="129"/>
  <c r="KM40" i="129"/>
  <c r="CN40" i="129"/>
  <c r="KA40" i="129"/>
  <c r="CQ40" i="129"/>
  <c r="GI40" i="129"/>
  <c r="FN40" i="129"/>
  <c r="IH40" i="129"/>
  <c r="KD40" i="129"/>
  <c r="BG40" i="129"/>
  <c r="DI40" i="129"/>
  <c r="GC40" i="129"/>
  <c r="HY40" i="129"/>
  <c r="JR40" i="129"/>
  <c r="FH40" i="129"/>
  <c r="BJ40" i="129"/>
  <c r="DL40" i="129"/>
  <c r="EM40" i="129"/>
  <c r="GF40" i="129"/>
  <c r="IB40" i="129"/>
  <c r="FK40" i="129"/>
  <c r="HG40" i="129"/>
  <c r="DO40" i="129"/>
  <c r="EP40" i="129"/>
  <c r="KY40" i="129"/>
  <c r="BS40" i="129"/>
  <c r="DU40" i="129"/>
  <c r="BT44" i="122"/>
  <c r="BW44" i="122"/>
  <c r="DV44" i="122"/>
  <c r="FL44" i="122"/>
  <c r="FI44" i="122"/>
  <c r="IF44" i="122"/>
  <c r="II44" i="122"/>
  <c r="JA44" i="122"/>
  <c r="CZ73" i="126"/>
  <c r="IQ73" i="126"/>
  <c r="HS73" i="126"/>
  <c r="GU73" i="126"/>
  <c r="AX73" i="126"/>
  <c r="LH73" i="126"/>
  <c r="GU40" i="129"/>
  <c r="JI40" i="129"/>
  <c r="GP40" i="129"/>
  <c r="DV40" i="129"/>
  <c r="AV74" i="126"/>
  <c r="LF40" i="129"/>
  <c r="IQ40" i="129"/>
  <c r="DC40" i="129"/>
  <c r="IC39" i="129"/>
  <c r="DA39" i="129"/>
  <c r="LE40" i="129"/>
  <c r="IL40" i="129"/>
  <c r="CX40" i="129"/>
  <c r="CI39" i="129"/>
  <c r="LC40" i="129"/>
  <c r="FR40" i="129"/>
  <c r="CW40" i="129"/>
  <c r="HK39" i="129"/>
  <c r="LB40" i="129"/>
  <c r="II40" i="129"/>
  <c r="FO40" i="129"/>
  <c r="CU40" i="129"/>
  <c r="CQ45" i="129"/>
  <c r="GL45" i="129"/>
  <c r="KV45" i="129"/>
  <c r="DX45" i="129"/>
  <c r="IH45" i="129"/>
  <c r="BP45" i="129"/>
  <c r="ED45" i="129"/>
  <c r="IT45" i="129"/>
  <c r="DL45" i="129"/>
  <c r="HY45" i="129"/>
  <c r="KY45" i="129"/>
  <c r="EA45" i="129"/>
  <c r="IQ45" i="129"/>
  <c r="DU45" i="129"/>
  <c r="IB45" i="129"/>
  <c r="IN45" i="129"/>
  <c r="BS45" i="129"/>
  <c r="FN45" i="129"/>
  <c r="KA45" i="129"/>
  <c r="KJ40" i="129"/>
  <c r="EY40" i="129"/>
  <c r="CB40" i="129"/>
  <c r="IL74" i="126"/>
  <c r="GR40" i="129"/>
  <c r="BT40" i="129"/>
  <c r="CC40" i="129"/>
  <c r="DD40" i="129"/>
  <c r="EZ40" i="129"/>
  <c r="GV40" i="129"/>
  <c r="IR40" i="129"/>
  <c r="KK40" i="129"/>
  <c r="LK40" i="129"/>
  <c r="CL40" i="129"/>
  <c r="EH40" i="129"/>
  <c r="BK40" i="129"/>
  <c r="JA40" i="129"/>
  <c r="FL40" i="129"/>
  <c r="CR40" i="129"/>
  <c r="HK40" i="129"/>
  <c r="BE40" i="129"/>
  <c r="DG40" i="129"/>
  <c r="EE40" i="129"/>
  <c r="GA40" i="129"/>
  <c r="HT40" i="129"/>
  <c r="JP40" i="129"/>
  <c r="GD40" i="129"/>
  <c r="KT40" i="129"/>
  <c r="FI40" i="129"/>
  <c r="HB40" i="129"/>
  <c r="JV40" i="129"/>
  <c r="GG40" i="129"/>
  <c r="IF40" i="129"/>
  <c r="CF40" i="129"/>
  <c r="EG40" i="129"/>
  <c r="FF40" i="129"/>
  <c r="GY40" i="129"/>
  <c r="IU40" i="129"/>
  <c r="KN40" i="129"/>
  <c r="BH40" i="129"/>
  <c r="DJ40" i="129"/>
  <c r="HZ40" i="129"/>
  <c r="JS40" i="129"/>
  <c r="IX40" i="129"/>
  <c r="CO40" i="129"/>
  <c r="DM40" i="129"/>
  <c r="EN40" i="129"/>
  <c r="IC40" i="129"/>
  <c r="KW40" i="129"/>
  <c r="BN40" i="129"/>
  <c r="HH40" i="129"/>
  <c r="KB40" i="129"/>
  <c r="EQ40" i="129"/>
  <c r="GJ40" i="129"/>
  <c r="JD40" i="129"/>
  <c r="KZ40" i="129"/>
  <c r="KH40" i="129"/>
  <c r="HP40" i="129"/>
  <c r="EW40" i="129"/>
  <c r="BZ40" i="129"/>
  <c r="AV39" i="129"/>
  <c r="DJ39" i="129"/>
  <c r="KW39" i="129"/>
  <c r="GA39" i="129"/>
  <c r="JS39" i="129"/>
  <c r="CF39" i="129"/>
  <c r="FU39" i="129"/>
  <c r="II39" i="129"/>
  <c r="KZ39" i="129"/>
  <c r="BQ39" i="129"/>
  <c r="EE39" i="129"/>
  <c r="GS39" i="129"/>
  <c r="JG39" i="129"/>
  <c r="BW39" i="129"/>
  <c r="GV39" i="129"/>
  <c r="EH39" i="129"/>
  <c r="ET39" i="129"/>
  <c r="AY39" i="129"/>
  <c r="DM39" i="129"/>
  <c r="IL39" i="129"/>
  <c r="JD39" i="129"/>
  <c r="EG39" i="129"/>
  <c r="HE39" i="129"/>
  <c r="CO67" i="126"/>
  <c r="EB45" i="129"/>
  <c r="JS73" i="126"/>
  <c r="HK73" i="126"/>
  <c r="IX73" i="126"/>
  <c r="EN73" i="126"/>
  <c r="BV78" i="126"/>
  <c r="FZ39" i="129"/>
  <c r="LC73" i="126"/>
  <c r="IU73" i="126"/>
  <c r="GS73" i="126"/>
  <c r="EK73" i="126"/>
  <c r="CC73" i="126"/>
  <c r="IB78" i="126"/>
  <c r="BS78" i="126"/>
  <c r="JA52" i="121"/>
  <c r="HN73" i="126"/>
  <c r="CX73" i="126"/>
  <c r="DV52" i="121"/>
  <c r="JA73" i="126"/>
  <c r="FF73" i="126"/>
  <c r="CU73" i="126"/>
  <c r="LF73" i="126"/>
  <c r="CF73" i="126"/>
  <c r="KZ73" i="126"/>
  <c r="IR73" i="126"/>
  <c r="GP73" i="126"/>
  <c r="EH73" i="126"/>
  <c r="BZ73" i="126"/>
  <c r="HY78" i="126"/>
  <c r="LI73" i="126"/>
  <c r="FI73" i="126"/>
  <c r="DD45" i="129"/>
  <c r="IH39" i="129"/>
  <c r="FT39" i="129"/>
  <c r="AX74" i="126"/>
  <c r="KW73" i="126"/>
  <c r="GM73" i="126"/>
  <c r="EG73" i="126"/>
  <c r="BW73" i="126"/>
  <c r="LH78" i="126"/>
  <c r="FN78" i="126"/>
  <c r="BD67" i="126"/>
  <c r="KH67" i="126"/>
  <c r="AV67" i="126"/>
  <c r="FH73" i="126"/>
  <c r="II74" i="126"/>
  <c r="JU73" i="126"/>
  <c r="BJ78" i="126"/>
  <c r="BW52" i="121"/>
  <c r="LC74" i="126"/>
  <c r="IF74" i="126"/>
  <c r="DM74" i="126"/>
  <c r="BY74" i="126"/>
  <c r="FE73" i="126"/>
  <c r="BS73" i="126"/>
  <c r="FH45" i="129"/>
  <c r="HD39" i="129"/>
  <c r="DL51" i="122"/>
  <c r="JS74" i="126"/>
  <c r="HZ74" i="126"/>
  <c r="DJ74" i="126"/>
  <c r="II73" i="126"/>
  <c r="GC73" i="126"/>
  <c r="CO73" i="126"/>
  <c r="JO45" i="129"/>
  <c r="HD45" i="129"/>
  <c r="FB45" i="129"/>
  <c r="AX45" i="129"/>
  <c r="DP40" i="129"/>
  <c r="CT40" i="129"/>
  <c r="BW40" i="129"/>
  <c r="KY39" i="129"/>
  <c r="IW39" i="129"/>
  <c r="CN39" i="129"/>
  <c r="DJ51" i="122"/>
  <c r="EQ44" i="122"/>
  <c r="KY74" i="126"/>
  <c r="JJ74" i="126"/>
  <c r="HT74" i="126"/>
  <c r="GL74" i="126"/>
  <c r="EW74" i="126"/>
  <c r="DI74" i="126"/>
  <c r="BS74" i="126"/>
  <c r="KP73" i="126"/>
  <c r="JM73" i="126"/>
  <c r="IF73" i="126"/>
  <c r="HB73" i="126"/>
  <c r="GA73" i="126"/>
  <c r="EZ73" i="126"/>
  <c r="DS73" i="126"/>
  <c r="CN73" i="126"/>
  <c r="BP73" i="126"/>
  <c r="JO78" i="126"/>
  <c r="GX78" i="126"/>
  <c r="DU78" i="126"/>
  <c r="FQ67" i="126"/>
  <c r="IK74" i="126"/>
  <c r="BV73" i="126"/>
  <c r="JD67" i="126"/>
  <c r="CR43" i="129"/>
  <c r="LI74" i="126"/>
  <c r="JV74" i="126"/>
  <c r="FC74" i="126"/>
  <c r="DP74" i="126"/>
  <c r="BZ74" i="126"/>
  <c r="AS74" i="126"/>
  <c r="HP45" i="129"/>
  <c r="FK45" i="129"/>
  <c r="DI45" i="129"/>
  <c r="BD45" i="129"/>
  <c r="FB74" i="126"/>
  <c r="HJ78" i="126"/>
  <c r="BA78" i="126"/>
  <c r="BT52" i="121"/>
  <c r="AU39" i="129"/>
  <c r="GM74" i="126"/>
  <c r="KQ73" i="126"/>
  <c r="HE73" i="126"/>
  <c r="FC73" i="126"/>
  <c r="BQ73" i="126"/>
  <c r="JR78" i="126"/>
  <c r="HG78" i="126"/>
  <c r="ED78" i="126"/>
  <c r="JL45" i="129"/>
  <c r="GX45" i="129"/>
  <c r="EV45" i="129"/>
  <c r="DC45" i="129"/>
  <c r="AV40" i="129"/>
  <c r="ES39" i="129"/>
  <c r="KT74" i="126"/>
  <c r="JG74" i="126"/>
  <c r="HQ74" i="126"/>
  <c r="GJ74" i="126"/>
  <c r="ET74" i="126"/>
  <c r="DD74" i="126"/>
  <c r="BQ74" i="126"/>
  <c r="KN73" i="126"/>
  <c r="JJ73" i="126"/>
  <c r="IC73" i="126"/>
  <c r="HA73" i="126"/>
  <c r="FZ73" i="126"/>
  <c r="EW73" i="126"/>
  <c r="DP73" i="126"/>
  <c r="CL73" i="126"/>
  <c r="BN73" i="126"/>
  <c r="JF78" i="126"/>
  <c r="GO78" i="126"/>
  <c r="DL78" i="126"/>
  <c r="FO67" i="126"/>
  <c r="KE67" i="126"/>
  <c r="JX74" i="126"/>
  <c r="FE74" i="126"/>
  <c r="AU74" i="126"/>
  <c r="JU74" i="126"/>
  <c r="GF67" i="126"/>
  <c r="HG45" i="129"/>
  <c r="DF45" i="129"/>
  <c r="EZ74" i="126"/>
  <c r="BT74" i="126"/>
  <c r="JP73" i="126"/>
  <c r="GD67" i="126"/>
  <c r="JI45" i="129"/>
  <c r="GU45" i="129"/>
  <c r="ES45" i="129"/>
  <c r="CT45" i="129"/>
  <c r="KV39" i="129"/>
  <c r="IK39" i="129"/>
  <c r="GI39" i="129"/>
  <c r="CH39" i="129"/>
  <c r="KS74" i="126"/>
  <c r="JD74" i="126"/>
  <c r="HP74" i="126"/>
  <c r="GD74" i="126"/>
  <c r="EK74" i="126"/>
  <c r="DC74" i="126"/>
  <c r="BN74" i="126"/>
  <c r="KM73" i="126"/>
  <c r="JG73" i="126"/>
  <c r="HZ73" i="126"/>
  <c r="GY73" i="126"/>
  <c r="FX73" i="126"/>
  <c r="ET73" i="126"/>
  <c r="DM73" i="126"/>
  <c r="CK73" i="126"/>
  <c r="BK73" i="126"/>
  <c r="IZ78" i="126"/>
  <c r="GF78" i="126"/>
  <c r="DI78" i="126"/>
  <c r="FL67" i="126"/>
  <c r="GP74" i="126"/>
  <c r="AU73" i="126"/>
  <c r="JA67" i="126"/>
  <c r="GO74" i="126"/>
  <c r="HH73" i="126"/>
  <c r="DY73" i="126"/>
  <c r="CR73" i="126"/>
  <c r="AS73" i="126"/>
  <c r="JX78" i="126"/>
  <c r="EM78" i="126"/>
  <c r="JX45" i="129"/>
  <c r="BA45" i="129"/>
  <c r="KZ74" i="126"/>
  <c r="DV73" i="126"/>
  <c r="LB45" i="129"/>
  <c r="JF45" i="129"/>
  <c r="GO45" i="129"/>
  <c r="EP45" i="129"/>
  <c r="KQ74" i="126"/>
  <c r="JA74" i="126"/>
  <c r="HN74" i="126"/>
  <c r="FX74" i="126"/>
  <c r="EH74" i="126"/>
  <c r="DA74" i="126"/>
  <c r="LK73" i="126"/>
  <c r="KK73" i="126"/>
  <c r="JD73" i="126"/>
  <c r="HW73" i="126"/>
  <c r="GV73" i="126"/>
  <c r="FU73" i="126"/>
  <c r="EQ73" i="126"/>
  <c r="DJ73" i="126"/>
  <c r="CI73" i="126"/>
  <c r="IW78" i="126"/>
  <c r="GC78" i="126"/>
  <c r="CQ67" i="126"/>
  <c r="BY52" i="121"/>
  <c r="JM52" i="121"/>
  <c r="LF55" i="121"/>
  <c r="GV55" i="121"/>
  <c r="CC55" i="121"/>
  <c r="HK52" i="121"/>
  <c r="HN52" i="121"/>
  <c r="GR53" i="121"/>
  <c r="FH53" i="121"/>
  <c r="EN52" i="121"/>
  <c r="FF53" i="121"/>
  <c r="DY52" i="121"/>
  <c r="DI51" i="122"/>
  <c r="KA51" i="122"/>
  <c r="DG51" i="122"/>
  <c r="IZ51" i="122"/>
  <c r="CK51" i="122"/>
  <c r="HV51" i="122"/>
  <c r="AY51" i="122"/>
  <c r="GX51" i="122"/>
  <c r="GU51" i="122"/>
  <c r="BB44" i="122"/>
  <c r="DM41" i="122"/>
  <c r="GR51" i="122"/>
  <c r="GM51" i="122"/>
  <c r="IH44" i="122"/>
  <c r="ES44" i="122"/>
  <c r="LC44" i="122"/>
  <c r="IC44" i="122"/>
  <c r="EP44" i="122"/>
  <c r="EH41" i="122"/>
  <c r="IW51" i="122"/>
  <c r="FR51" i="122"/>
  <c r="CH51" i="122"/>
  <c r="KZ44" i="122"/>
  <c r="HK44" i="122"/>
  <c r="DM44" i="122"/>
  <c r="BW41" i="122"/>
  <c r="LB44" i="122"/>
  <c r="HM44" i="122"/>
  <c r="KW44" i="122"/>
  <c r="HJ44" i="122"/>
  <c r="CU44" i="122"/>
  <c r="BN41" i="122"/>
  <c r="IT51" i="122"/>
  <c r="FQ51" i="122"/>
  <c r="BJ51" i="122"/>
  <c r="IR51" i="122"/>
  <c r="ES51" i="122"/>
  <c r="BG51" i="122"/>
  <c r="KG44" i="122"/>
  <c r="GP44" i="122"/>
  <c r="CT44" i="122"/>
  <c r="BE41" i="122"/>
  <c r="IO51" i="122"/>
  <c r="EP51" i="122"/>
  <c r="BD51" i="122"/>
  <c r="KE44" i="122"/>
  <c r="GG44" i="122"/>
  <c r="CR44" i="122"/>
  <c r="KZ41" i="122"/>
  <c r="AV41" i="122"/>
  <c r="BV44" i="122"/>
  <c r="LB51" i="122"/>
  <c r="HY51" i="122"/>
  <c r="EM51" i="122"/>
  <c r="KD44" i="122"/>
  <c r="FO44" i="122"/>
  <c r="CO44" i="122"/>
  <c r="KZ51" i="122"/>
  <c r="HW51" i="122"/>
  <c r="EB51" i="122"/>
  <c r="JJ44" i="122"/>
  <c r="FN44" i="122"/>
  <c r="BY44" i="122"/>
  <c r="JM41" i="122"/>
  <c r="JV55" i="121"/>
  <c r="HQ55" i="121"/>
  <c r="FO55" i="121"/>
  <c r="DJ55" i="121"/>
  <c r="AS55" i="121"/>
  <c r="KJ55" i="121"/>
  <c r="DO55" i="121"/>
  <c r="JS55" i="121"/>
  <c r="HP55" i="121"/>
  <c r="FL55" i="121"/>
  <c r="CX55" i="121"/>
  <c r="JP55" i="121"/>
  <c r="HN55" i="121"/>
  <c r="EZ55" i="121"/>
  <c r="CU55" i="121"/>
  <c r="KM55" i="121"/>
  <c r="BM55" i="121"/>
  <c r="KH55" i="121"/>
  <c r="HT55" i="121"/>
  <c r="FQ55" i="121"/>
  <c r="DM55" i="121"/>
  <c r="AV55" i="121"/>
  <c r="JD55" i="121"/>
  <c r="HB55" i="121"/>
  <c r="EW55" i="121"/>
  <c r="CR55" i="121"/>
  <c r="JC55" i="121"/>
  <c r="AX55" i="121"/>
  <c r="BP55" i="121"/>
  <c r="CH55" i="121"/>
  <c r="CZ55" i="121"/>
  <c r="DR55" i="121"/>
  <c r="EJ55" i="121"/>
  <c r="FB55" i="121"/>
  <c r="FT55" i="121"/>
  <c r="GL55" i="121"/>
  <c r="HD55" i="121"/>
  <c r="IN55" i="121"/>
  <c r="JF55" i="121"/>
  <c r="JX55" i="121"/>
  <c r="KP55" i="121"/>
  <c r="LH55" i="121"/>
  <c r="V55" i="121"/>
  <c r="BA55" i="121"/>
  <c r="BS55" i="121"/>
  <c r="CK55" i="121"/>
  <c r="DC55" i="121"/>
  <c r="DU55" i="121"/>
  <c r="EM55" i="121"/>
  <c r="FE55" i="121"/>
  <c r="FW55" i="121"/>
  <c r="GO55" i="121"/>
  <c r="HG55" i="121"/>
  <c r="HY55" i="121"/>
  <c r="IQ55" i="121"/>
  <c r="JI55" i="121"/>
  <c r="KA55" i="121"/>
  <c r="KS55" i="121"/>
  <c r="BD55" i="121"/>
  <c r="BV55" i="121"/>
  <c r="CN55" i="121"/>
  <c r="DF55" i="121"/>
  <c r="DX55" i="121"/>
  <c r="EP55" i="121"/>
  <c r="FH55" i="121"/>
  <c r="FZ55" i="121"/>
  <c r="GR55" i="121"/>
  <c r="HJ55" i="121"/>
  <c r="IB55" i="121"/>
  <c r="IT55" i="121"/>
  <c r="JL55" i="121"/>
  <c r="KD55" i="121"/>
  <c r="KV55" i="121"/>
  <c r="BG55" i="121"/>
  <c r="BY55" i="121"/>
  <c r="CQ55" i="121"/>
  <c r="DI55" i="121"/>
  <c r="EA55" i="121"/>
  <c r="ES55" i="121"/>
  <c r="FK55" i="121"/>
  <c r="GC55" i="121"/>
  <c r="GU55" i="121"/>
  <c r="HM55" i="121"/>
  <c r="IE55" i="121"/>
  <c r="IW55" i="121"/>
  <c r="JO55" i="121"/>
  <c r="KG55" i="121"/>
  <c r="KY55" i="121"/>
  <c r="BJ55" i="121"/>
  <c r="CB55" i="121"/>
  <c r="CT55" i="121"/>
  <c r="DL55" i="121"/>
  <c r="ED55" i="121"/>
  <c r="EV55" i="121"/>
  <c r="FN55" i="121"/>
  <c r="CW55" i="121"/>
  <c r="IK55" i="121"/>
  <c r="GX55" i="121"/>
  <c r="EY55" i="121"/>
  <c r="AU55" i="121"/>
  <c r="JU55" i="121"/>
  <c r="IH55" i="121"/>
  <c r="GI55" i="121"/>
  <c r="LE55" i="121"/>
  <c r="JR55" i="121"/>
  <c r="CE55" i="121"/>
  <c r="HS55" i="121"/>
  <c r="GF55" i="121"/>
  <c r="LB55" i="121"/>
  <c r="KW55" i="121"/>
  <c r="KE55" i="121"/>
  <c r="JM55" i="121"/>
  <c r="IU55" i="121"/>
  <c r="IC55" i="121"/>
  <c r="HK55" i="121"/>
  <c r="GS55" i="121"/>
  <c r="GA55" i="121"/>
  <c r="FI55" i="121"/>
  <c r="EQ55" i="121"/>
  <c r="DY55" i="121"/>
  <c r="DG55" i="121"/>
  <c r="CO55" i="121"/>
  <c r="BW55" i="121"/>
  <c r="BE55" i="121"/>
  <c r="LK55" i="121"/>
  <c r="LI55" i="121"/>
  <c r="KQ55" i="121"/>
  <c r="JY55" i="121"/>
  <c r="JG55" i="121"/>
  <c r="IO55" i="121"/>
  <c r="HW55" i="121"/>
  <c r="HE55" i="121"/>
  <c r="GM55" i="121"/>
  <c r="FU55" i="121"/>
  <c r="FC55" i="121"/>
  <c r="EK55" i="121"/>
  <c r="DS55" i="121"/>
  <c r="DA55" i="121"/>
  <c r="CI55" i="121"/>
  <c r="BQ55" i="121"/>
  <c r="AY55" i="121"/>
  <c r="KT55" i="121"/>
  <c r="KB55" i="121"/>
  <c r="JJ55" i="121"/>
  <c r="IR55" i="121"/>
  <c r="HZ55" i="121"/>
  <c r="HH55" i="121"/>
  <c r="GP55" i="121"/>
  <c r="FX55" i="121"/>
  <c r="FF55" i="121"/>
  <c r="EN55" i="121"/>
  <c r="DV55" i="121"/>
  <c r="DD55" i="121"/>
  <c r="CL55" i="121"/>
  <c r="BT55" i="121"/>
  <c r="BB55" i="121"/>
  <c r="CQ53" i="121"/>
  <c r="GS52" i="121"/>
  <c r="BB52" i="121"/>
  <c r="GJ52" i="121"/>
  <c r="EA53" i="121"/>
  <c r="BG53" i="121"/>
  <c r="KE52" i="121"/>
  <c r="ET52" i="121"/>
  <c r="HH52" i="121"/>
  <c r="BE52" i="121"/>
  <c r="GP52" i="121"/>
  <c r="KY53" i="121"/>
  <c r="JO53" i="121"/>
  <c r="IE53" i="121"/>
  <c r="KB52" i="121"/>
  <c r="EQ52" i="121"/>
  <c r="KV53" i="121"/>
  <c r="JL53" i="121"/>
  <c r="IB53" i="121"/>
  <c r="GO53" i="121"/>
  <c r="DX53" i="121"/>
  <c r="CN53" i="121"/>
  <c r="BD53" i="121"/>
  <c r="KS53" i="121"/>
  <c r="JI53" i="121"/>
  <c r="HY53" i="121"/>
  <c r="GL53" i="121"/>
  <c r="FE53" i="121"/>
  <c r="DU53" i="121"/>
  <c r="CK53" i="121"/>
  <c r="BA53" i="121"/>
  <c r="KJ53" i="121"/>
  <c r="IZ53" i="121"/>
  <c r="HM53" i="121"/>
  <c r="GC53" i="121"/>
  <c r="EV53" i="121"/>
  <c r="DL53" i="121"/>
  <c r="CB53" i="121"/>
  <c r="KD53" i="121"/>
  <c r="IT53" i="121"/>
  <c r="HG53" i="121"/>
  <c r="FW53" i="121"/>
  <c r="EP53" i="121"/>
  <c r="DF53" i="121"/>
  <c r="BV53" i="121"/>
  <c r="KA53" i="121"/>
  <c r="IQ53" i="121"/>
  <c r="HD53" i="121"/>
  <c r="FT53" i="121"/>
  <c r="EM53" i="121"/>
  <c r="DC53" i="121"/>
  <c r="BS53" i="121"/>
  <c r="LE53" i="121"/>
  <c r="JU53" i="121"/>
  <c r="IK53" i="121"/>
  <c r="GX53" i="121"/>
  <c r="FN53" i="121"/>
  <c r="ED53" i="121"/>
  <c r="CW53" i="121"/>
  <c r="BM53" i="121"/>
  <c r="KP53" i="121"/>
  <c r="JF53" i="121"/>
  <c r="HS53" i="121"/>
  <c r="GI53" i="121"/>
  <c r="FB53" i="121"/>
  <c r="DR53" i="121"/>
  <c r="CH53" i="121"/>
  <c r="AX53" i="121"/>
  <c r="KM53" i="121"/>
  <c r="JC53" i="121"/>
  <c r="HP53" i="121"/>
  <c r="GF53" i="121"/>
  <c r="EY53" i="121"/>
  <c r="DO53" i="121"/>
  <c r="CE53" i="121"/>
  <c r="AU53" i="121"/>
  <c r="V53" i="121"/>
  <c r="KG53" i="121"/>
  <c r="IW53" i="121"/>
  <c r="HJ53" i="121"/>
  <c r="FZ53" i="121"/>
  <c r="ES53" i="121"/>
  <c r="DI53" i="121"/>
  <c r="BY53" i="121"/>
  <c r="LH53" i="121"/>
  <c r="JX53" i="121"/>
  <c r="IN53" i="121"/>
  <c r="HA53" i="121"/>
  <c r="FQ53" i="121"/>
  <c r="EJ53" i="121"/>
  <c r="CZ53" i="121"/>
  <c r="BP53" i="121"/>
  <c r="LB53" i="121"/>
  <c r="JR53" i="121"/>
  <c r="IH53" i="121"/>
  <c r="GU53" i="121"/>
  <c r="FK53" i="121"/>
  <c r="CT53" i="121"/>
  <c r="LC52" i="121"/>
  <c r="IK52" i="121"/>
  <c r="FR52" i="121"/>
  <c r="DM52" i="121"/>
  <c r="AS52" i="121"/>
  <c r="KZ52" i="121"/>
  <c r="II52" i="121"/>
  <c r="FQ52" i="121"/>
  <c r="CX52" i="121"/>
  <c r="KJ52" i="121"/>
  <c r="IH52" i="121"/>
  <c r="FO52" i="121"/>
  <c r="CU52" i="121"/>
  <c r="BD52" i="121"/>
  <c r="DX52" i="121"/>
  <c r="LF52" i="121"/>
  <c r="IL52" i="121"/>
  <c r="GG52" i="121"/>
  <c r="DP52" i="121"/>
  <c r="AV52" i="121"/>
  <c r="KH52" i="121"/>
  <c r="IF52" i="121"/>
  <c r="FN52" i="121"/>
  <c r="CR52" i="121"/>
  <c r="KG52" i="121"/>
  <c r="FL52" i="121"/>
  <c r="AS53" i="121"/>
  <c r="BK53" i="121"/>
  <c r="CC53" i="121"/>
  <c r="CU53" i="121"/>
  <c r="DM53" i="121"/>
  <c r="EE53" i="121"/>
  <c r="EW53" i="121"/>
  <c r="FO53" i="121"/>
  <c r="GG53" i="121"/>
  <c r="GY53" i="121"/>
  <c r="HQ53" i="121"/>
  <c r="II53" i="121"/>
  <c r="JA53" i="121"/>
  <c r="JS53" i="121"/>
  <c r="KK53" i="121"/>
  <c r="LC53" i="121"/>
  <c r="EG53" i="121"/>
  <c r="AV53" i="121"/>
  <c r="BN53" i="121"/>
  <c r="CF53" i="121"/>
  <c r="CX53" i="121"/>
  <c r="DP53" i="121"/>
  <c r="EH53" i="121"/>
  <c r="EZ53" i="121"/>
  <c r="FR53" i="121"/>
  <c r="GJ53" i="121"/>
  <c r="HB53" i="121"/>
  <c r="HT53" i="121"/>
  <c r="IL53" i="121"/>
  <c r="JD53" i="121"/>
  <c r="JV53" i="121"/>
  <c r="KN53" i="121"/>
  <c r="LF53" i="121"/>
  <c r="BB53" i="121"/>
  <c r="BW53" i="121"/>
  <c r="CR53" i="121"/>
  <c r="HV53" i="121"/>
  <c r="BE53" i="121"/>
  <c r="BZ53" i="121"/>
  <c r="DS53" i="121"/>
  <c r="EN53" i="121"/>
  <c r="FI53" i="121"/>
  <c r="GD53" i="121"/>
  <c r="HW53" i="121"/>
  <c r="IR53" i="121"/>
  <c r="JM53" i="121"/>
  <c r="KH53" i="121"/>
  <c r="EQ53" i="121"/>
  <c r="FL53" i="121"/>
  <c r="HE53" i="121"/>
  <c r="HZ53" i="121"/>
  <c r="IU53" i="121"/>
  <c r="JP53" i="121"/>
  <c r="LI53" i="121"/>
  <c r="BH53" i="121"/>
  <c r="DA53" i="121"/>
  <c r="DV53" i="121"/>
  <c r="LK53" i="121"/>
  <c r="ET53" i="121"/>
  <c r="GM53" i="121"/>
  <c r="HH53" i="121"/>
  <c r="IC53" i="121"/>
  <c r="IX53" i="121"/>
  <c r="KQ53" i="121"/>
  <c r="CI53" i="121"/>
  <c r="DD53" i="121"/>
  <c r="DY53" i="121"/>
  <c r="JJ53" i="121"/>
  <c r="BT53" i="121"/>
  <c r="IF53" i="121"/>
  <c r="GA53" i="121"/>
  <c r="FC53" i="121"/>
  <c r="KE53" i="121"/>
  <c r="JG53" i="121"/>
  <c r="BQ53" i="121"/>
  <c r="GV53" i="121"/>
  <c r="FX53" i="121"/>
  <c r="CO53" i="121"/>
  <c r="AX52" i="121"/>
  <c r="BP52" i="121"/>
  <c r="CH52" i="121"/>
  <c r="CZ52" i="121"/>
  <c r="DR52" i="121"/>
  <c r="EJ52" i="121"/>
  <c r="FB52" i="121"/>
  <c r="FT52" i="121"/>
  <c r="GL52" i="121"/>
  <c r="HD52" i="121"/>
  <c r="IN52" i="121"/>
  <c r="JF52" i="121"/>
  <c r="JX52" i="121"/>
  <c r="KP52" i="121"/>
  <c r="LH52" i="121"/>
  <c r="BA52" i="121"/>
  <c r="BS52" i="121"/>
  <c r="CK52" i="121"/>
  <c r="DC52" i="121"/>
  <c r="DU52" i="121"/>
  <c r="EM52" i="121"/>
  <c r="FE52" i="121"/>
  <c r="FW52" i="121"/>
  <c r="GO52" i="121"/>
  <c r="HG52" i="121"/>
  <c r="HY52" i="121"/>
  <c r="IQ52" i="121"/>
  <c r="JI52" i="121"/>
  <c r="KA52" i="121"/>
  <c r="KS52" i="121"/>
  <c r="BG52" i="121"/>
  <c r="EA52" i="121"/>
  <c r="GU52" i="121"/>
  <c r="JO52" i="121"/>
  <c r="BJ52" i="121"/>
  <c r="ED52" i="121"/>
  <c r="GX52" i="121"/>
  <c r="JR52" i="121"/>
  <c r="CE52" i="121"/>
  <c r="DF52" i="121"/>
  <c r="EY52" i="121"/>
  <c r="FZ52" i="121"/>
  <c r="HS52" i="121"/>
  <c r="IT52" i="121"/>
  <c r="KM52" i="121"/>
  <c r="DI52" i="121"/>
  <c r="GC52" i="121"/>
  <c r="IW52" i="121"/>
  <c r="BM52" i="121"/>
  <c r="CN52" i="121"/>
  <c r="FH52" i="121"/>
  <c r="HA52" i="121"/>
  <c r="IB52" i="121"/>
  <c r="JU52" i="121"/>
  <c r="KV52" i="121"/>
  <c r="V52" i="121"/>
  <c r="DL52" i="121"/>
  <c r="GF52" i="121"/>
  <c r="IZ52" i="121"/>
  <c r="CQ52" i="121"/>
  <c r="FK52" i="121"/>
  <c r="IE52" i="121"/>
  <c r="KY52" i="121"/>
  <c r="AU52" i="121"/>
  <c r="BV52" i="121"/>
  <c r="DO52" i="121"/>
  <c r="EP52" i="121"/>
  <c r="GI52" i="121"/>
  <c r="HJ52" i="121"/>
  <c r="JC52" i="121"/>
  <c r="KD52" i="121"/>
  <c r="KZ53" i="121"/>
  <c r="KB53" i="121"/>
  <c r="HM52" i="121"/>
  <c r="CW52" i="121"/>
  <c r="GS53" i="121"/>
  <c r="FU53" i="121"/>
  <c r="CL53" i="121"/>
  <c r="JL52" i="121"/>
  <c r="EV52" i="121"/>
  <c r="KW53" i="121"/>
  <c r="JY53" i="121"/>
  <c r="DJ53" i="121"/>
  <c r="CT52" i="121"/>
  <c r="HN53" i="121"/>
  <c r="GP53" i="121"/>
  <c r="LE52" i="121"/>
  <c r="ES52" i="121"/>
  <c r="KT53" i="121"/>
  <c r="EK53" i="121"/>
  <c r="DG53" i="121"/>
  <c r="GR52" i="121"/>
  <c r="CB52" i="121"/>
  <c r="IO53" i="121"/>
  <c r="HK53" i="121"/>
  <c r="AY53" i="121"/>
  <c r="LB52" i="121"/>
  <c r="HV52" i="121"/>
  <c r="AY52" i="121"/>
  <c r="BQ52" i="121"/>
  <c r="CI52" i="121"/>
  <c r="DA52" i="121"/>
  <c r="DS52" i="121"/>
  <c r="EK52" i="121"/>
  <c r="FC52" i="121"/>
  <c r="FU52" i="121"/>
  <c r="GM52" i="121"/>
  <c r="HE52" i="121"/>
  <c r="HW52" i="121"/>
  <c r="IO52" i="121"/>
  <c r="JG52" i="121"/>
  <c r="JY52" i="121"/>
  <c r="KQ52" i="121"/>
  <c r="LI52" i="121"/>
  <c r="LK52" i="121"/>
  <c r="KW52" i="121"/>
  <c r="JV52" i="121"/>
  <c r="IC52" i="121"/>
  <c r="HB52" i="121"/>
  <c r="FI52" i="121"/>
  <c r="EH52" i="121"/>
  <c r="CO52" i="121"/>
  <c r="BN52" i="121"/>
  <c r="IX52" i="121"/>
  <c r="GD52" i="121"/>
  <c r="EG52" i="121"/>
  <c r="DJ52" i="121"/>
  <c r="KT52" i="121"/>
  <c r="JS52" i="121"/>
  <c r="HZ52" i="121"/>
  <c r="GY52" i="121"/>
  <c r="FF52" i="121"/>
  <c r="EE52" i="121"/>
  <c r="CL52" i="121"/>
  <c r="BK52" i="121"/>
  <c r="JP52" i="121"/>
  <c r="GV52" i="121"/>
  <c r="EB52" i="121"/>
  <c r="BH52" i="121"/>
  <c r="KN52" i="121"/>
  <c r="IU52" i="121"/>
  <c r="HT52" i="121"/>
  <c r="GA52" i="121"/>
  <c r="EZ52" i="121"/>
  <c r="DG52" i="121"/>
  <c r="CF52" i="121"/>
  <c r="KK52" i="121"/>
  <c r="IR52" i="121"/>
  <c r="HQ52" i="121"/>
  <c r="FX52" i="121"/>
  <c r="EW52" i="121"/>
  <c r="DD52" i="121"/>
  <c r="CC52" i="121"/>
  <c r="JC67" i="126"/>
  <c r="AX67" i="126"/>
  <c r="IX67" i="126"/>
  <c r="EJ67" i="126"/>
  <c r="HM67" i="126"/>
  <c r="EG67" i="126"/>
  <c r="HN67" i="126"/>
  <c r="EH67" i="126"/>
  <c r="KW67" i="126"/>
  <c r="HJ67" i="126"/>
  <c r="CT67" i="126"/>
  <c r="IZ67" i="126"/>
  <c r="EP67" i="126"/>
  <c r="AS67" i="126"/>
  <c r="KY67" i="126"/>
  <c r="HK67" i="126"/>
  <c r="CU67" i="126"/>
  <c r="HB67" i="126"/>
  <c r="LI78" i="126"/>
  <c r="DS78" i="126"/>
  <c r="BA67" i="126"/>
  <c r="BS67" i="126"/>
  <c r="CK67" i="126"/>
  <c r="DC67" i="126"/>
  <c r="DU67" i="126"/>
  <c r="EM67" i="126"/>
  <c r="FE67" i="126"/>
  <c r="FW67" i="126"/>
  <c r="GO67" i="126"/>
  <c r="HG67" i="126"/>
  <c r="HY67" i="126"/>
  <c r="IQ67" i="126"/>
  <c r="JI67" i="126"/>
  <c r="KA67" i="126"/>
  <c r="KS67" i="126"/>
  <c r="CB67" i="126"/>
  <c r="EV67" i="126"/>
  <c r="HP67" i="126"/>
  <c r="KJ67" i="126"/>
  <c r="CE67" i="126"/>
  <c r="DF67" i="126"/>
  <c r="EY67" i="126"/>
  <c r="FZ67" i="126"/>
  <c r="HS67" i="126"/>
  <c r="IT67" i="126"/>
  <c r="KM67" i="126"/>
  <c r="CH67" i="126"/>
  <c r="DI67" i="126"/>
  <c r="FB67" i="126"/>
  <c r="GC67" i="126"/>
  <c r="IW67" i="126"/>
  <c r="KP67" i="126"/>
  <c r="BG67" i="126"/>
  <c r="CZ67" i="126"/>
  <c r="EA67" i="126"/>
  <c r="FT67" i="126"/>
  <c r="GU67" i="126"/>
  <c r="IN67" i="126"/>
  <c r="JO67" i="126"/>
  <c r="LH67" i="126"/>
  <c r="BJ67" i="126"/>
  <c r="ED67" i="126"/>
  <c r="GX67" i="126"/>
  <c r="JR67" i="126"/>
  <c r="KP74" i="126"/>
  <c r="HG74" i="126"/>
  <c r="GC74" i="126"/>
  <c r="EA74" i="126"/>
  <c r="CT74" i="126"/>
  <c r="IN73" i="126"/>
  <c r="EA73" i="126"/>
  <c r="LC78" i="126"/>
  <c r="AY67" i="126"/>
  <c r="BQ67" i="126"/>
  <c r="CI67" i="126"/>
  <c r="DA67" i="126"/>
  <c r="DS67" i="126"/>
  <c r="EK67" i="126"/>
  <c r="FC67" i="126"/>
  <c r="FU67" i="126"/>
  <c r="GM67" i="126"/>
  <c r="HE67" i="126"/>
  <c r="HW67" i="126"/>
  <c r="IO67" i="126"/>
  <c r="JG67" i="126"/>
  <c r="JY67" i="126"/>
  <c r="KQ67" i="126"/>
  <c r="LI67" i="126"/>
  <c r="LK67" i="126"/>
  <c r="BB67" i="126"/>
  <c r="BT67" i="126"/>
  <c r="CL67" i="126"/>
  <c r="DD67" i="126"/>
  <c r="DV67" i="126"/>
  <c r="EN67" i="126"/>
  <c r="FF67" i="126"/>
  <c r="FX67" i="126"/>
  <c r="GP67" i="126"/>
  <c r="HH67" i="126"/>
  <c r="HZ67" i="126"/>
  <c r="IR67" i="126"/>
  <c r="JJ67" i="126"/>
  <c r="KB67" i="126"/>
  <c r="KT67" i="126"/>
  <c r="BE67" i="126"/>
  <c r="CX67" i="126"/>
  <c r="DY67" i="126"/>
  <c r="FR67" i="126"/>
  <c r="GS67" i="126"/>
  <c r="IL67" i="126"/>
  <c r="JM67" i="126"/>
  <c r="LF67" i="126"/>
  <c r="BH67" i="126"/>
  <c r="EB67" i="126"/>
  <c r="GV67" i="126"/>
  <c r="JP67" i="126"/>
  <c r="BK67" i="126"/>
  <c r="EE67" i="126"/>
  <c r="GY67" i="126"/>
  <c r="HV67" i="126"/>
  <c r="JS67" i="126"/>
  <c r="CC67" i="126"/>
  <c r="EW67" i="126"/>
  <c r="HQ67" i="126"/>
  <c r="KK67" i="126"/>
  <c r="CF67" i="126"/>
  <c r="DG67" i="126"/>
  <c r="EZ67" i="126"/>
  <c r="GA67" i="126"/>
  <c r="HT67" i="126"/>
  <c r="IU67" i="126"/>
  <c r="KN67" i="126"/>
  <c r="KD73" i="126"/>
  <c r="IK73" i="126"/>
  <c r="FQ73" i="126"/>
  <c r="DX73" i="126"/>
  <c r="KT78" i="126"/>
  <c r="EQ78" i="126"/>
  <c r="JX67" i="126"/>
  <c r="GR67" i="126"/>
  <c r="FI67" i="126"/>
  <c r="DO67" i="126"/>
  <c r="BY67" i="126"/>
  <c r="KG74" i="126"/>
  <c r="IE74" i="126"/>
  <c r="GX74" i="126"/>
  <c r="DO74" i="126"/>
  <c r="JC74" i="126"/>
  <c r="FT74" i="126"/>
  <c r="CK74" i="126"/>
  <c r="KV73" i="126"/>
  <c r="KA73" i="126"/>
  <c r="EP73" i="126"/>
  <c r="DU73" i="126"/>
  <c r="KQ78" i="126"/>
  <c r="JA78" i="126"/>
  <c r="GD78" i="126"/>
  <c r="EN78" i="126"/>
  <c r="BK78" i="126"/>
  <c r="LC67" i="126"/>
  <c r="JU67" i="126"/>
  <c r="IE67" i="126"/>
  <c r="GJ67" i="126"/>
  <c r="ET67" i="126"/>
  <c r="DL67" i="126"/>
  <c r="BV67" i="126"/>
  <c r="KA74" i="126"/>
  <c r="GU74" i="126"/>
  <c r="HK78" i="126"/>
  <c r="CR78" i="126"/>
  <c r="LB67" i="126"/>
  <c r="JL67" i="126"/>
  <c r="IC67" i="126"/>
  <c r="GI67" i="126"/>
  <c r="ES67" i="126"/>
  <c r="DJ67" i="126"/>
  <c r="BP67" i="126"/>
  <c r="LK78" i="126"/>
  <c r="JY78" i="126"/>
  <c r="HE78" i="126"/>
  <c r="CL78" i="126"/>
  <c r="GY78" i="126"/>
  <c r="FI78" i="126"/>
  <c r="BD74" i="126"/>
  <c r="BV74" i="126"/>
  <c r="CN74" i="126"/>
  <c r="DF74" i="126"/>
  <c r="DX74" i="126"/>
  <c r="EP74" i="126"/>
  <c r="FH74" i="126"/>
  <c r="FZ74" i="126"/>
  <c r="GR74" i="126"/>
  <c r="HJ74" i="126"/>
  <c r="IB74" i="126"/>
  <c r="IT74" i="126"/>
  <c r="JL74" i="126"/>
  <c r="KD74" i="126"/>
  <c r="KV74" i="126"/>
  <c r="BG74" i="126"/>
  <c r="CB74" i="126"/>
  <c r="CW74" i="126"/>
  <c r="DR74" i="126"/>
  <c r="EM74" i="126"/>
  <c r="FK74" i="126"/>
  <c r="GF74" i="126"/>
  <c r="HA74" i="126"/>
  <c r="IQ74" i="126"/>
  <c r="JO74" i="126"/>
  <c r="KJ74" i="126"/>
  <c r="LE74" i="126"/>
  <c r="BJ74" i="126"/>
  <c r="CE74" i="126"/>
  <c r="CZ74" i="126"/>
  <c r="DU74" i="126"/>
  <c r="ES74" i="126"/>
  <c r="FN74" i="126"/>
  <c r="GI74" i="126"/>
  <c r="HD74" i="126"/>
  <c r="HY74" i="126"/>
  <c r="IW74" i="126"/>
  <c r="JR74" i="126"/>
  <c r="KM74" i="126"/>
  <c r="LH74" i="126"/>
  <c r="BJ73" i="126"/>
  <c r="CB73" i="126"/>
  <c r="CT73" i="126"/>
  <c r="DL73" i="126"/>
  <c r="ED73" i="126"/>
  <c r="EV73" i="126"/>
  <c r="FN73" i="126"/>
  <c r="GF73" i="126"/>
  <c r="GX73" i="126"/>
  <c r="HP73" i="126"/>
  <c r="IH73" i="126"/>
  <c r="IZ73" i="126"/>
  <c r="JR73" i="126"/>
  <c r="KJ73" i="126"/>
  <c r="LB73" i="126"/>
  <c r="BD73" i="126"/>
  <c r="CQ73" i="126"/>
  <c r="EY73" i="126"/>
  <c r="GL73" i="126"/>
  <c r="HY73" i="126"/>
  <c r="JL73" i="126"/>
  <c r="KY73" i="126"/>
  <c r="BY73" i="126"/>
  <c r="FT73" i="126"/>
  <c r="HG73" i="126"/>
  <c r="IT73" i="126"/>
  <c r="KG73" i="126"/>
  <c r="BG73" i="126"/>
  <c r="DO73" i="126"/>
  <c r="FB73" i="126"/>
  <c r="GO73" i="126"/>
  <c r="IB73" i="126"/>
  <c r="JO73" i="126"/>
  <c r="CW73" i="126"/>
  <c r="EJ73" i="126"/>
  <c r="FW73" i="126"/>
  <c r="HJ73" i="126"/>
  <c r="IW73" i="126"/>
  <c r="LE73" i="126"/>
  <c r="JS78" i="126"/>
  <c r="IF78" i="126"/>
  <c r="DM78" i="126"/>
  <c r="BW78" i="126"/>
  <c r="KG67" i="126"/>
  <c r="HD67" i="126"/>
  <c r="FN67" i="126"/>
  <c r="DX67" i="126"/>
  <c r="AU67" i="126"/>
  <c r="JI74" i="126"/>
  <c r="DF73" i="126"/>
  <c r="FF78" i="126"/>
  <c r="IK67" i="126"/>
  <c r="DR67" i="126"/>
  <c r="CN67" i="126"/>
  <c r="IH74" i="126"/>
  <c r="EY74" i="126"/>
  <c r="BP74" i="126"/>
  <c r="JI73" i="126"/>
  <c r="GR73" i="126"/>
  <c r="CH73" i="126"/>
  <c r="BM73" i="126"/>
  <c r="JP78" i="126"/>
  <c r="IC78" i="126"/>
  <c r="GM78" i="126"/>
  <c r="DJ78" i="126"/>
  <c r="BT78" i="126"/>
  <c r="KD67" i="126"/>
  <c r="II67" i="126"/>
  <c r="HA67" i="126"/>
  <c r="FK67" i="126"/>
  <c r="DP67" i="126"/>
  <c r="BZ67" i="126"/>
  <c r="JF74" i="126"/>
  <c r="FW74" i="126"/>
  <c r="CQ74" i="126"/>
  <c r="HM73" i="126"/>
  <c r="ES73" i="126"/>
  <c r="DC73" i="126"/>
  <c r="GG78" i="126"/>
  <c r="IH67" i="126"/>
  <c r="EV74" i="126"/>
  <c r="BM74" i="126"/>
  <c r="JF73" i="126"/>
  <c r="CE73" i="126"/>
  <c r="HZ78" i="126"/>
  <c r="DG78" i="126"/>
  <c r="BQ78" i="126"/>
  <c r="LE67" i="126"/>
  <c r="JV67" i="126"/>
  <c r="IF67" i="126"/>
  <c r="GL67" i="126"/>
  <c r="FH67" i="126"/>
  <c r="DM67" i="126"/>
  <c r="BW67" i="126"/>
  <c r="JC73" i="126"/>
  <c r="IE73" i="126"/>
  <c r="GI73" i="126"/>
  <c r="FK73" i="126"/>
  <c r="LB74" i="126"/>
  <c r="IZ74" i="126"/>
  <c r="HS74" i="126"/>
  <c r="FQ74" i="126"/>
  <c r="EJ74" i="126"/>
  <c r="CH74" i="126"/>
  <c r="BA74" i="126"/>
  <c r="KS73" i="126"/>
  <c r="JX73" i="126"/>
  <c r="HD73" i="126"/>
  <c r="EM73" i="126"/>
  <c r="DR73" i="126"/>
  <c r="BA73" i="126"/>
  <c r="KK78" i="126"/>
  <c r="IX78" i="126"/>
  <c r="GA78" i="126"/>
  <c r="AU78" i="126"/>
  <c r="BM78" i="126"/>
  <c r="CE78" i="126"/>
  <c r="CW78" i="126"/>
  <c r="DO78" i="126"/>
  <c r="EY78" i="126"/>
  <c r="FQ78" i="126"/>
  <c r="GI78" i="126"/>
  <c r="HA78" i="126"/>
  <c r="HS78" i="126"/>
  <c r="IK78" i="126"/>
  <c r="JC78" i="126"/>
  <c r="JU78" i="126"/>
  <c r="KM78" i="126"/>
  <c r="LE78" i="126"/>
  <c r="AX78" i="126"/>
  <c r="BP78" i="126"/>
  <c r="CH78" i="126"/>
  <c r="CZ78" i="126"/>
  <c r="DR78" i="126"/>
  <c r="EJ78" i="126"/>
  <c r="FB78" i="126"/>
  <c r="FT78" i="126"/>
  <c r="GL78" i="126"/>
  <c r="HD78" i="126"/>
  <c r="BY78" i="126"/>
  <c r="ES78" i="126"/>
  <c r="HM78" i="126"/>
  <c r="DF78" i="126"/>
  <c r="FZ78" i="126"/>
  <c r="BD78" i="126"/>
  <c r="DX78" i="126"/>
  <c r="GR78" i="126"/>
  <c r="IN78" i="126"/>
  <c r="JI78" i="126"/>
  <c r="KD78" i="126"/>
  <c r="KY78" i="126"/>
  <c r="CB78" i="126"/>
  <c r="DC78" i="126"/>
  <c r="EV78" i="126"/>
  <c r="FW78" i="126"/>
  <c r="HP78" i="126"/>
  <c r="BG78" i="126"/>
  <c r="EA78" i="126"/>
  <c r="GU78" i="126"/>
  <c r="IQ78" i="126"/>
  <c r="JL78" i="126"/>
  <c r="KG78" i="126"/>
  <c r="LB78" i="126"/>
  <c r="KZ67" i="126"/>
  <c r="JF67" i="126"/>
  <c r="IB67" i="126"/>
  <c r="GG67" i="126"/>
  <c r="EQ67" i="126"/>
  <c r="CW67" i="126"/>
  <c r="BN67" i="126"/>
  <c r="EG78" i="126"/>
  <c r="AV78" i="126"/>
  <c r="BN78" i="126"/>
  <c r="CF78" i="126"/>
  <c r="CX78" i="126"/>
  <c r="DP78" i="126"/>
  <c r="EH78" i="126"/>
  <c r="EZ78" i="126"/>
  <c r="FR78" i="126"/>
  <c r="GJ78" i="126"/>
  <c r="HB78" i="126"/>
  <c r="HT78" i="126"/>
  <c r="IL78" i="126"/>
  <c r="JD78" i="126"/>
  <c r="JV78" i="126"/>
  <c r="KN78" i="126"/>
  <c r="LF78" i="126"/>
  <c r="HV78" i="126"/>
  <c r="BB78" i="126"/>
  <c r="CU78" i="126"/>
  <c r="DV78" i="126"/>
  <c r="FO78" i="126"/>
  <c r="GP78" i="126"/>
  <c r="II78" i="126"/>
  <c r="JG78" i="126"/>
  <c r="KB78" i="126"/>
  <c r="KW78" i="126"/>
  <c r="BH78" i="126"/>
  <c r="CI78" i="126"/>
  <c r="EB78" i="126"/>
  <c r="FC78" i="126"/>
  <c r="GV78" i="126"/>
  <c r="HW78" i="126"/>
  <c r="IR78" i="126"/>
  <c r="JM78" i="126"/>
  <c r="KH78" i="126"/>
  <c r="BZ78" i="126"/>
  <c r="DA78" i="126"/>
  <c r="ET78" i="126"/>
  <c r="FU78" i="126"/>
  <c r="HN78" i="126"/>
  <c r="BE78" i="126"/>
  <c r="DY78" i="126"/>
  <c r="GS78" i="126"/>
  <c r="IO78" i="126"/>
  <c r="JJ78" i="126"/>
  <c r="KE78" i="126"/>
  <c r="KZ78" i="126"/>
  <c r="CC78" i="126"/>
  <c r="DD78" i="126"/>
  <c r="EW78" i="126"/>
  <c r="FX78" i="126"/>
  <c r="HQ78" i="126"/>
  <c r="HH78" i="126"/>
  <c r="EE78" i="126"/>
  <c r="CO78" i="126"/>
  <c r="AY78" i="126"/>
  <c r="BM67" i="126"/>
  <c r="BE74" i="126"/>
  <c r="BW74" i="126"/>
  <c r="DG74" i="126"/>
  <c r="HK74" i="126"/>
  <c r="CO74" i="126"/>
  <c r="DY74" i="126"/>
  <c r="EQ74" i="126"/>
  <c r="FI74" i="126"/>
  <c r="GA74" i="126"/>
  <c r="GS74" i="126"/>
  <c r="IC74" i="126"/>
  <c r="IU74" i="126"/>
  <c r="JM74" i="126"/>
  <c r="KE74" i="126"/>
  <c r="KW74" i="126"/>
  <c r="LF74" i="126"/>
  <c r="JP74" i="126"/>
  <c r="IR74" i="126"/>
  <c r="HB74" i="126"/>
  <c r="GG74" i="126"/>
  <c r="FL74" i="126"/>
  <c r="DS74" i="126"/>
  <c r="CX74" i="126"/>
  <c r="BH74" i="126"/>
  <c r="KK74" i="126"/>
  <c r="HW74" i="126"/>
  <c r="EN74" i="126"/>
  <c r="CC74" i="126"/>
  <c r="HV74" i="126"/>
  <c r="KV51" i="122"/>
  <c r="JR51" i="122"/>
  <c r="IQ51" i="122"/>
  <c r="HP51" i="122"/>
  <c r="FK51" i="122"/>
  <c r="ED51" i="122"/>
  <c r="DF51" i="122"/>
  <c r="CB51" i="122"/>
  <c r="KM51" i="122"/>
  <c r="JL51" i="122"/>
  <c r="IK51" i="122"/>
  <c r="HG51" i="122"/>
  <c r="GI51" i="122"/>
  <c r="FB51" i="122"/>
  <c r="DY51" i="122"/>
  <c r="CW51" i="122"/>
  <c r="BT51" i="122"/>
  <c r="KB44" i="122"/>
  <c r="HH44" i="122"/>
  <c r="EN44" i="122"/>
  <c r="KP51" i="122"/>
  <c r="JM51" i="122"/>
  <c r="IN51" i="122"/>
  <c r="HJ51" i="122"/>
  <c r="GJ51" i="122"/>
  <c r="FE51" i="122"/>
  <c r="EA51" i="122"/>
  <c r="CZ51" i="122"/>
  <c r="BV51" i="122"/>
  <c r="AU51" i="122"/>
  <c r="JI44" i="122"/>
  <c r="GO44" i="122"/>
  <c r="DU44" i="122"/>
  <c r="BA44" i="122"/>
  <c r="KS51" i="122"/>
  <c r="JO51" i="122"/>
  <c r="HM51" i="122"/>
  <c r="GL51" i="122"/>
  <c r="FH51" i="122"/>
  <c r="DC51" i="122"/>
  <c r="BY51" i="122"/>
  <c r="AX51" i="122"/>
  <c r="KG51" i="122"/>
  <c r="JI51" i="122"/>
  <c r="IE51" i="122"/>
  <c r="HD51" i="122"/>
  <c r="GC51" i="122"/>
  <c r="EY51" i="122"/>
  <c r="DU51" i="122"/>
  <c r="CQ51" i="122"/>
  <c r="BQ51" i="122"/>
  <c r="LH51" i="122"/>
  <c r="KE51" i="122"/>
  <c r="JF51" i="122"/>
  <c r="IB51" i="122"/>
  <c r="HB51" i="122"/>
  <c r="FZ51" i="122"/>
  <c r="EV51" i="122"/>
  <c r="DR51" i="122"/>
  <c r="CO51" i="122"/>
  <c r="BP51" i="122"/>
  <c r="JC44" i="122"/>
  <c r="GI44" i="122"/>
  <c r="DO44" i="122"/>
  <c r="AU44" i="122"/>
  <c r="JU51" i="122"/>
  <c r="HS51" i="122"/>
  <c r="GO51" i="122"/>
  <c r="FN51" i="122"/>
  <c r="EJ51" i="122"/>
  <c r="CE51" i="122"/>
  <c r="BA51" i="122"/>
  <c r="KJ51" i="122"/>
  <c r="JJ51" i="122"/>
  <c r="IH51" i="122"/>
  <c r="HE51" i="122"/>
  <c r="GF51" i="122"/>
  <c r="EZ51" i="122"/>
  <c r="DX51" i="122"/>
  <c r="CT51" i="122"/>
  <c r="BS51" i="122"/>
  <c r="LE51" i="122"/>
  <c r="KD51" i="122"/>
  <c r="JC51" i="122"/>
  <c r="HZ51" i="122"/>
  <c r="HA51" i="122"/>
  <c r="FW51" i="122"/>
  <c r="ET51" i="122"/>
  <c r="DO51" i="122"/>
  <c r="CN51" i="122"/>
  <c r="HM41" i="122"/>
  <c r="BD41" i="122"/>
  <c r="GS41" i="122"/>
  <c r="HP41" i="122"/>
  <c r="GJ41" i="122"/>
  <c r="KG41" i="122"/>
  <c r="DP41" i="122"/>
  <c r="KW41" i="122"/>
  <c r="FI41" i="122"/>
  <c r="JV41" i="122"/>
  <c r="DY41" i="122"/>
  <c r="LC41" i="122"/>
  <c r="II41" i="122"/>
  <c r="FN41" i="122"/>
  <c r="CB41" i="122"/>
  <c r="DR41" i="122"/>
  <c r="AX41" i="122"/>
  <c r="JL41" i="122"/>
  <c r="JF41" i="122"/>
  <c r="GG41" i="122"/>
  <c r="CX41" i="122"/>
  <c r="LF41" i="122"/>
  <c r="JD41" i="122"/>
  <c r="FQ41" i="122"/>
  <c r="CW41" i="122"/>
  <c r="LE41" i="122"/>
  <c r="JA41" i="122"/>
  <c r="FO41" i="122"/>
  <c r="CU41" i="122"/>
  <c r="LB41" i="122"/>
  <c r="IC41" i="122"/>
  <c r="FL41" i="122"/>
  <c r="BZ41" i="122"/>
  <c r="CT41" i="122"/>
  <c r="IL41" i="122"/>
  <c r="GR41" i="122"/>
  <c r="CR41" i="122"/>
  <c r="JC41" i="122"/>
  <c r="EV41" i="122"/>
  <c r="KJ41" i="122"/>
  <c r="ES41" i="122"/>
  <c r="KH41" i="122"/>
  <c r="IK41" i="122"/>
  <c r="GL41" i="122"/>
  <c r="EQ41" i="122"/>
  <c r="CO41" i="122"/>
  <c r="IH41" i="122"/>
  <c r="KD41" i="122"/>
  <c r="IF41" i="122"/>
  <c r="DX41" i="122"/>
  <c r="IE44" i="122"/>
  <c r="KT51" i="122"/>
  <c r="JG51" i="122"/>
  <c r="KA44" i="122"/>
  <c r="HG44" i="122"/>
  <c r="GF44" i="122"/>
  <c r="EM44" i="122"/>
  <c r="BS44" i="122"/>
  <c r="AV44" i="122"/>
  <c r="BN44" i="122"/>
  <c r="CF44" i="122"/>
  <c r="CX44" i="122"/>
  <c r="DP44" i="122"/>
  <c r="EH44" i="122"/>
  <c r="EZ44" i="122"/>
  <c r="FR44" i="122"/>
  <c r="GJ44" i="122"/>
  <c r="HB44" i="122"/>
  <c r="HT44" i="122"/>
  <c r="IL44" i="122"/>
  <c r="JD44" i="122"/>
  <c r="JV44" i="122"/>
  <c r="KN44" i="122"/>
  <c r="LF44" i="122"/>
  <c r="AY44" i="122"/>
  <c r="BQ44" i="122"/>
  <c r="CI44" i="122"/>
  <c r="DA44" i="122"/>
  <c r="DS44" i="122"/>
  <c r="FC44" i="122"/>
  <c r="FU44" i="122"/>
  <c r="GM44" i="122"/>
  <c r="HE44" i="122"/>
  <c r="HW44" i="122"/>
  <c r="IO44" i="122"/>
  <c r="JG44" i="122"/>
  <c r="JY44" i="122"/>
  <c r="KQ44" i="122"/>
  <c r="LI44" i="122"/>
  <c r="HV44" i="122"/>
  <c r="EK44" i="122"/>
  <c r="BA41" i="122"/>
  <c r="BS41" i="122"/>
  <c r="CK41" i="122"/>
  <c r="DC41" i="122"/>
  <c r="DU41" i="122"/>
  <c r="EM41" i="122"/>
  <c r="FE41" i="122"/>
  <c r="FW41" i="122"/>
  <c r="GO41" i="122"/>
  <c r="HG41" i="122"/>
  <c r="HY41" i="122"/>
  <c r="IQ41" i="122"/>
  <c r="JI41" i="122"/>
  <c r="KA41" i="122"/>
  <c r="KS41" i="122"/>
  <c r="KT44" i="122"/>
  <c r="IW44" i="122"/>
  <c r="HZ44" i="122"/>
  <c r="GC44" i="122"/>
  <c r="FF44" i="122"/>
  <c r="EE44" i="122"/>
  <c r="DI44" i="122"/>
  <c r="CL44" i="122"/>
  <c r="BK44" i="122"/>
  <c r="IZ41" i="122"/>
  <c r="GF41" i="122"/>
  <c r="DL41" i="122"/>
  <c r="AY41" i="122"/>
  <c r="BQ41" i="122"/>
  <c r="CI41" i="122"/>
  <c r="DA41" i="122"/>
  <c r="DS41" i="122"/>
  <c r="EK41" i="122"/>
  <c r="FC41" i="122"/>
  <c r="FU41" i="122"/>
  <c r="GM41" i="122"/>
  <c r="HE41" i="122"/>
  <c r="HW41" i="122"/>
  <c r="IO41" i="122"/>
  <c r="JG41" i="122"/>
  <c r="JY41" i="122"/>
  <c r="KQ41" i="122"/>
  <c r="LI41" i="122"/>
  <c r="BB41" i="122"/>
  <c r="BT41" i="122"/>
  <c r="CL41" i="122"/>
  <c r="DD41" i="122"/>
  <c r="DV41" i="122"/>
  <c r="EN41" i="122"/>
  <c r="FF41" i="122"/>
  <c r="FX41" i="122"/>
  <c r="GP41" i="122"/>
  <c r="HH41" i="122"/>
  <c r="HZ41" i="122"/>
  <c r="IR41" i="122"/>
  <c r="JJ41" i="122"/>
  <c r="KB41" i="122"/>
  <c r="KT41" i="122"/>
  <c r="LK41" i="122"/>
  <c r="LI51" i="122"/>
  <c r="JV51" i="122"/>
  <c r="HN51" i="122"/>
  <c r="GA51" i="122"/>
  <c r="EN51" i="122"/>
  <c r="DS51" i="122"/>
  <c r="KS44" i="122"/>
  <c r="JR44" i="122"/>
  <c r="IU44" i="122"/>
  <c r="HY44" i="122"/>
  <c r="GX44" i="122"/>
  <c r="GA44" i="122"/>
  <c r="FE44" i="122"/>
  <c r="ED44" i="122"/>
  <c r="DG44" i="122"/>
  <c r="CK44" i="122"/>
  <c r="KN51" i="122"/>
  <c r="IF51" i="122"/>
  <c r="GS51" i="122"/>
  <c r="FF51" i="122"/>
  <c r="BZ51" i="122"/>
  <c r="BE51" i="122"/>
  <c r="KP41" i="122"/>
  <c r="JS41" i="122"/>
  <c r="IW41" i="122"/>
  <c r="HV41" i="122"/>
  <c r="GY41" i="122"/>
  <c r="GC41" i="122"/>
  <c r="FB41" i="122"/>
  <c r="EE41" i="122"/>
  <c r="DI41" i="122"/>
  <c r="CH41" i="122"/>
  <c r="BK41" i="122"/>
  <c r="LF51" i="122"/>
  <c r="IX51" i="122"/>
  <c r="HK51" i="122"/>
  <c r="FX51" i="122"/>
  <c r="EK51" i="122"/>
  <c r="KM41" i="122"/>
  <c r="JP41" i="122"/>
  <c r="IT41" i="122"/>
  <c r="HS41" i="122"/>
  <c r="GV41" i="122"/>
  <c r="FZ41" i="122"/>
  <c r="EY41" i="122"/>
  <c r="EB41" i="122"/>
  <c r="DF41" i="122"/>
  <c r="CE41" i="122"/>
  <c r="BH41" i="122"/>
  <c r="AX44" i="122"/>
  <c r="BP44" i="122"/>
  <c r="CH44" i="122"/>
  <c r="CZ44" i="122"/>
  <c r="DR44" i="122"/>
  <c r="EJ44" i="122"/>
  <c r="FB44" i="122"/>
  <c r="FT44" i="122"/>
  <c r="GL44" i="122"/>
  <c r="HD44" i="122"/>
  <c r="IN44" i="122"/>
  <c r="JF44" i="122"/>
  <c r="JX44" i="122"/>
  <c r="KP44" i="122"/>
  <c r="LH44" i="122"/>
  <c r="AS51" i="122"/>
  <c r="BK51" i="122"/>
  <c r="CC51" i="122"/>
  <c r="CU51" i="122"/>
  <c r="DM51" i="122"/>
  <c r="EE51" i="122"/>
  <c r="EW51" i="122"/>
  <c r="FO51" i="122"/>
  <c r="GG51" i="122"/>
  <c r="GY51" i="122"/>
  <c r="HQ51" i="122"/>
  <c r="II51" i="122"/>
  <c r="JA51" i="122"/>
  <c r="JS51" i="122"/>
  <c r="KK51" i="122"/>
  <c r="LC51" i="122"/>
  <c r="EG51" i="122"/>
  <c r="AV51" i="122"/>
  <c r="BN51" i="122"/>
  <c r="CF51" i="122"/>
  <c r="CX51" i="122"/>
  <c r="KY44" i="122"/>
  <c r="FK44" i="122"/>
  <c r="CQ44" i="122"/>
  <c r="HT51" i="122"/>
  <c r="FL51" i="122"/>
  <c r="DD51" i="122"/>
  <c r="CI51" i="122"/>
  <c r="IZ44" i="122"/>
  <c r="DL44" i="122"/>
  <c r="HJ41" i="122"/>
  <c r="GI41" i="122"/>
  <c r="EP41" i="122"/>
  <c r="DO41" i="122"/>
  <c r="BV41" i="122"/>
  <c r="AU41" i="122"/>
  <c r="JY51" i="122"/>
  <c r="IL51" i="122"/>
  <c r="GD51" i="122"/>
  <c r="EQ51" i="122"/>
  <c r="DV51" i="122"/>
  <c r="KV44" i="122"/>
  <c r="JU44" i="122"/>
  <c r="IX44" i="122"/>
  <c r="IB44" i="122"/>
  <c r="HA44" i="122"/>
  <c r="GD44" i="122"/>
  <c r="FH44" i="122"/>
  <c r="EG44" i="122"/>
  <c r="DJ44" i="122"/>
  <c r="CN44" i="122"/>
  <c r="BM44" i="122"/>
  <c r="KY41" i="122"/>
  <c r="JX41" i="122"/>
  <c r="IE41" i="122"/>
  <c r="HD41" i="122"/>
  <c r="FK41" i="122"/>
  <c r="EJ41" i="122"/>
  <c r="CQ41" i="122"/>
  <c r="BP41" i="122"/>
  <c r="LK51" i="122"/>
  <c r="KQ51" i="122"/>
  <c r="JD51" i="122"/>
  <c r="GV51" i="122"/>
  <c r="FI51" i="122"/>
  <c r="DA51" i="122"/>
  <c r="BH51" i="122"/>
  <c r="JS44" i="122"/>
  <c r="GY44" i="122"/>
  <c r="KV41" i="122"/>
  <c r="JU41" i="122"/>
  <c r="IX41" i="122"/>
  <c r="IB41" i="122"/>
  <c r="HA41" i="122"/>
  <c r="GD41" i="122"/>
  <c r="FH41" i="122"/>
  <c r="EG41" i="122"/>
  <c r="DJ41" i="122"/>
  <c r="CN41" i="122"/>
  <c r="BM41" i="122"/>
  <c r="KM44" i="122"/>
  <c r="JP44" i="122"/>
  <c r="IT44" i="122"/>
  <c r="HS44" i="122"/>
  <c r="GV44" i="122"/>
  <c r="FZ44" i="122"/>
  <c r="EY44" i="122"/>
  <c r="EB44" i="122"/>
  <c r="DF44" i="122"/>
  <c r="CE44" i="122"/>
  <c r="BH44" i="122"/>
  <c r="KK44" i="122"/>
  <c r="JO44" i="122"/>
  <c r="IR44" i="122"/>
  <c r="HQ44" i="122"/>
  <c r="GU44" i="122"/>
  <c r="FX44" i="122"/>
  <c r="EW44" i="122"/>
  <c r="EA44" i="122"/>
  <c r="DD44" i="122"/>
  <c r="CC44" i="122"/>
  <c r="BG44" i="122"/>
  <c r="KN41" i="122"/>
  <c r="JR41" i="122"/>
  <c r="IU41" i="122"/>
  <c r="HT41" i="122"/>
  <c r="GX41" i="122"/>
  <c r="GA41" i="122"/>
  <c r="EZ41" i="122"/>
  <c r="ED41" i="122"/>
  <c r="DG41" i="122"/>
  <c r="CF41" i="122"/>
  <c r="BJ41" i="122"/>
  <c r="JP51" i="122"/>
  <c r="IC51" i="122"/>
  <c r="GP51" i="122"/>
  <c r="FC51" i="122"/>
  <c r="CR51" i="122"/>
  <c r="BW51" i="122"/>
  <c r="BB51" i="122"/>
  <c r="LK44" i="122"/>
  <c r="KJ44" i="122"/>
  <c r="JM44" i="122"/>
  <c r="IQ44" i="122"/>
  <c r="HP44" i="122"/>
  <c r="GS44" i="122"/>
  <c r="FW44" i="122"/>
  <c r="EV44" i="122"/>
  <c r="DY44" i="122"/>
  <c r="DC44" i="122"/>
  <c r="CB44" i="122"/>
  <c r="BE44" i="122"/>
  <c r="KH51" i="122"/>
  <c r="IU51" i="122"/>
  <c r="HH51" i="122"/>
  <c r="FU51" i="122"/>
  <c r="EH51" i="122"/>
  <c r="LE44" i="122"/>
  <c r="KH44" i="122"/>
  <c r="JL44" i="122"/>
  <c r="IK44" i="122"/>
  <c r="HN44" i="122"/>
  <c r="GR44" i="122"/>
  <c r="FQ44" i="122"/>
  <c r="ET44" i="122"/>
  <c r="DX44" i="122"/>
  <c r="CW44" i="122"/>
  <c r="BZ44" i="122"/>
  <c r="BD44" i="122"/>
  <c r="LH41" i="122"/>
  <c r="KK41" i="122"/>
  <c r="JO41" i="122"/>
  <c r="IN41" i="122"/>
  <c r="HQ41" i="122"/>
  <c r="GU41" i="122"/>
  <c r="FT41" i="122"/>
  <c r="EW41" i="122"/>
  <c r="EA41" i="122"/>
  <c r="CZ41" i="122"/>
  <c r="CC41" i="122"/>
  <c r="BG41" i="122"/>
  <c r="JA45" i="129"/>
  <c r="GY45" i="129"/>
  <c r="GA45" i="129"/>
  <c r="EW45" i="129"/>
  <c r="DY45" i="129"/>
  <c r="HQ45" i="129"/>
  <c r="HN45" i="129"/>
  <c r="FL45" i="129"/>
  <c r="EN45" i="129"/>
  <c r="DJ45" i="129"/>
  <c r="KZ45" i="129"/>
  <c r="KB45" i="129"/>
  <c r="JD45" i="129"/>
  <c r="HZ45" i="129"/>
  <c r="HB45" i="129"/>
  <c r="EZ45" i="129"/>
  <c r="BT45" i="129"/>
  <c r="KW45" i="129"/>
  <c r="JY45" i="129"/>
  <c r="IU45" i="129"/>
  <c r="HW45" i="129"/>
  <c r="FU45" i="129"/>
  <c r="CR45" i="129"/>
  <c r="BQ45" i="129"/>
  <c r="HV45" i="129"/>
  <c r="GV45" i="129"/>
  <c r="ET45" i="129"/>
  <c r="DV45" i="129"/>
  <c r="BA39" i="129"/>
  <c r="BS39" i="129"/>
  <c r="CK39" i="129"/>
  <c r="DC39" i="129"/>
  <c r="DU39" i="129"/>
  <c r="EM39" i="129"/>
  <c r="FE39" i="129"/>
  <c r="FW39" i="129"/>
  <c r="GO39" i="129"/>
  <c r="HG39" i="129"/>
  <c r="HY39" i="129"/>
  <c r="IQ39" i="129"/>
  <c r="JI39" i="129"/>
  <c r="KA39" i="129"/>
  <c r="KS39" i="129"/>
  <c r="BD39" i="129"/>
  <c r="BY39" i="129"/>
  <c r="CT39" i="129"/>
  <c r="DO39" i="129"/>
  <c r="EJ39" i="129"/>
  <c r="FH39" i="129"/>
  <c r="GC39" i="129"/>
  <c r="GX39" i="129"/>
  <c r="HS39" i="129"/>
  <c r="IN39" i="129"/>
  <c r="JL39" i="129"/>
  <c r="KG39" i="129"/>
  <c r="LB39" i="129"/>
  <c r="BG39" i="129"/>
  <c r="CB39" i="129"/>
  <c r="CW39" i="129"/>
  <c r="DR39" i="129"/>
  <c r="EP39" i="129"/>
  <c r="FK39" i="129"/>
  <c r="GF39" i="129"/>
  <c r="HA39" i="129"/>
  <c r="IT39" i="129"/>
  <c r="JO39" i="129"/>
  <c r="KJ39" i="129"/>
  <c r="LE39" i="129"/>
  <c r="KT45" i="129"/>
  <c r="JV45" i="129"/>
  <c r="IR45" i="129"/>
  <c r="HT45" i="129"/>
  <c r="FR45" i="129"/>
  <c r="CO45" i="129"/>
  <c r="BK45" i="129"/>
  <c r="KP39" i="129"/>
  <c r="JF39" i="129"/>
  <c r="IE39" i="129"/>
  <c r="GU39" i="129"/>
  <c r="FQ39" i="129"/>
  <c r="DF39" i="129"/>
  <c r="BV39" i="129"/>
  <c r="FO45" i="129"/>
  <c r="EQ45" i="129"/>
  <c r="DM45" i="129"/>
  <c r="LK39" i="129"/>
  <c r="BB39" i="129"/>
  <c r="BT39" i="129"/>
  <c r="CL39" i="129"/>
  <c r="DD39" i="129"/>
  <c r="DV39" i="129"/>
  <c r="EN39" i="129"/>
  <c r="FF39" i="129"/>
  <c r="FX39" i="129"/>
  <c r="GP39" i="129"/>
  <c r="HH39" i="129"/>
  <c r="HZ39" i="129"/>
  <c r="IR39" i="129"/>
  <c r="JJ39" i="129"/>
  <c r="KB39" i="129"/>
  <c r="KT39" i="129"/>
  <c r="HV39" i="129"/>
  <c r="BH39" i="129"/>
  <c r="CC39" i="129"/>
  <c r="CX39" i="129"/>
  <c r="DS39" i="129"/>
  <c r="EQ39" i="129"/>
  <c r="FL39" i="129"/>
  <c r="GG39" i="129"/>
  <c r="HB39" i="129"/>
  <c r="HW39" i="129"/>
  <c r="IU39" i="129"/>
  <c r="JP39" i="129"/>
  <c r="KK39" i="129"/>
  <c r="LF39" i="129"/>
  <c r="BE39" i="129"/>
  <c r="BZ39" i="129"/>
  <c r="CU39" i="129"/>
  <c r="DP39" i="129"/>
  <c r="EK39" i="129"/>
  <c r="FI39" i="129"/>
  <c r="GD39" i="129"/>
  <c r="GY39" i="129"/>
  <c r="HT39" i="129"/>
  <c r="IO39" i="129"/>
  <c r="JM39" i="129"/>
  <c r="KH39" i="129"/>
  <c r="LC39" i="129"/>
  <c r="KQ45" i="129"/>
  <c r="JM45" i="129"/>
  <c r="IO45" i="129"/>
  <c r="GM45" i="129"/>
  <c r="CL45" i="129"/>
  <c r="BB45" i="129"/>
  <c r="KM39" i="129"/>
  <c r="JC39" i="129"/>
  <c r="IB39" i="129"/>
  <c r="GR39" i="129"/>
  <c r="FN39" i="129"/>
  <c r="ED39" i="129"/>
  <c r="CZ39" i="129"/>
  <c r="BP39" i="129"/>
  <c r="KE39" i="129"/>
  <c r="JA39" i="129"/>
  <c r="HQ39" i="129"/>
  <c r="GM39" i="129"/>
  <c r="FC39" i="129"/>
  <c r="EB39" i="129"/>
  <c r="CR39" i="129"/>
  <c r="BN39" i="129"/>
  <c r="KH45" i="129"/>
  <c r="JJ45" i="129"/>
  <c r="IL45" i="129"/>
  <c r="HH45" i="129"/>
  <c r="GJ45" i="129"/>
  <c r="EH45" i="129"/>
  <c r="CI45" i="129"/>
  <c r="AY45" i="129"/>
  <c r="KD39" i="129"/>
  <c r="IZ39" i="129"/>
  <c r="HP39" i="129"/>
  <c r="GL39" i="129"/>
  <c r="FB39" i="129"/>
  <c r="EA39" i="129"/>
  <c r="CQ39" i="129"/>
  <c r="BM39" i="129"/>
  <c r="LK45" i="129"/>
  <c r="II45" i="129"/>
  <c r="GG45" i="129"/>
  <c r="FI45" i="129"/>
  <c r="EE45" i="129"/>
  <c r="AU45" i="129"/>
  <c r="BM45" i="129"/>
  <c r="CE45" i="129"/>
  <c r="CW45" i="129"/>
  <c r="DO45" i="129"/>
  <c r="EY45" i="129"/>
  <c r="FQ45" i="129"/>
  <c r="GI45" i="129"/>
  <c r="HA45" i="129"/>
  <c r="HS45" i="129"/>
  <c r="IK45" i="129"/>
  <c r="JC45" i="129"/>
  <c r="JU45" i="129"/>
  <c r="KM45" i="129"/>
  <c r="LE45" i="129"/>
  <c r="EJ45" i="129"/>
  <c r="FW45" i="129"/>
  <c r="HJ45" i="129"/>
  <c r="IW45" i="129"/>
  <c r="KJ45" i="129"/>
  <c r="CZ45" i="129"/>
  <c r="EM45" i="129"/>
  <c r="FZ45" i="129"/>
  <c r="HM45" i="129"/>
  <c r="IZ45" i="129"/>
  <c r="LH45" i="129"/>
  <c r="BJ45" i="129"/>
  <c r="CH45" i="129"/>
  <c r="BG45" i="129"/>
  <c r="CB45" i="129"/>
  <c r="DR45" i="129"/>
  <c r="FE45" i="129"/>
  <c r="GR45" i="129"/>
  <c r="IE45" i="129"/>
  <c r="JR45" i="129"/>
  <c r="LI39" i="129"/>
  <c r="JY39" i="129"/>
  <c r="IX39" i="129"/>
  <c r="HN39" i="129"/>
  <c r="GJ39" i="129"/>
  <c r="EZ39" i="129"/>
  <c r="DY39" i="129"/>
  <c r="CO39" i="129"/>
  <c r="BK39" i="129"/>
  <c r="EG45" i="129"/>
  <c r="AV45" i="129"/>
  <c r="BN45" i="129"/>
  <c r="CF45" i="129"/>
  <c r="BE45" i="129"/>
  <c r="BZ45" i="129"/>
  <c r="CU45" i="129"/>
  <c r="DP45" i="129"/>
  <c r="FC45" i="129"/>
  <c r="GP45" i="129"/>
  <c r="IC45" i="129"/>
  <c r="JP45" i="129"/>
  <c r="LC45" i="129"/>
  <c r="BH45" i="129"/>
  <c r="CC45" i="129"/>
  <c r="DS45" i="129"/>
  <c r="FF45" i="129"/>
  <c r="GS45" i="129"/>
  <c r="IF45" i="129"/>
  <c r="JS45" i="129"/>
  <c r="KN45" i="129"/>
  <c r="DA45" i="129"/>
  <c r="CX45" i="129"/>
  <c r="EK45" i="129"/>
  <c r="FX45" i="129"/>
  <c r="HK45" i="129"/>
  <c r="IX45" i="129"/>
  <c r="KK45" i="129"/>
  <c r="LF45" i="129"/>
  <c r="LI45" i="129"/>
  <c r="KE45" i="129"/>
  <c r="JG45" i="129"/>
  <c r="HE45" i="129"/>
  <c r="BW45" i="129"/>
  <c r="AS45" i="129"/>
  <c r="AX40" i="129"/>
  <c r="BP40" i="129"/>
  <c r="CH40" i="129"/>
  <c r="CZ40" i="129"/>
  <c r="DR40" i="129"/>
  <c r="EJ40" i="129"/>
  <c r="FB40" i="129"/>
  <c r="FT40" i="129"/>
  <c r="GL40" i="129"/>
  <c r="HD40" i="129"/>
  <c r="IN40" i="129"/>
  <c r="JF40" i="129"/>
  <c r="JX40" i="129"/>
  <c r="KP40" i="129"/>
  <c r="LH40" i="129"/>
  <c r="KS40" i="129"/>
  <c r="JU40" i="129"/>
  <c r="IZ40" i="129"/>
  <c r="IE40" i="129"/>
  <c r="HJ40" i="129"/>
  <c r="GO40" i="129"/>
  <c r="FQ40" i="129"/>
  <c r="EV40" i="129"/>
  <c r="EA40" i="129"/>
  <c r="DF40" i="129"/>
  <c r="CK40" i="129"/>
  <c r="BM40" i="129"/>
  <c r="HV40" i="129"/>
  <c r="AY40" i="129"/>
  <c r="BQ40" i="129"/>
  <c r="CI40" i="129"/>
  <c r="DA40" i="129"/>
  <c r="DS40" i="129"/>
  <c r="EK40" i="129"/>
  <c r="FC40" i="129"/>
  <c r="FU40" i="129"/>
  <c r="GM40" i="129"/>
  <c r="HE40" i="129"/>
  <c r="HW40" i="129"/>
  <c r="IO40" i="129"/>
  <c r="JG40" i="129"/>
  <c r="JY40" i="129"/>
  <c r="KQ40" i="129"/>
  <c r="LI40" i="129"/>
  <c r="BK43" i="129"/>
  <c r="BM43" i="129"/>
  <c r="IF43" i="129"/>
  <c r="HV43" i="129"/>
  <c r="GG43" i="129"/>
  <c r="JD43" i="129"/>
  <c r="BH43" i="129"/>
  <c r="JF43" i="129"/>
  <c r="GD43" i="129"/>
  <c r="FR43" i="129"/>
  <c r="LE43" i="129"/>
  <c r="HQ43" i="129"/>
  <c r="EE43" i="129"/>
  <c r="KZ43" i="129"/>
  <c r="GJ43" i="129"/>
  <c r="CX43" i="129"/>
  <c r="EJ43" i="129"/>
  <c r="AX43" i="129"/>
  <c r="LH43" i="129"/>
  <c r="HT43" i="129"/>
  <c r="EH43" i="129"/>
  <c r="AV43" i="129"/>
  <c r="LF43" i="129"/>
  <c r="HS43" i="129"/>
  <c r="EG43" i="129"/>
  <c r="LC43" i="129"/>
  <c r="HN43" i="129"/>
  <c r="CZ43" i="129"/>
  <c r="JU43" i="129"/>
  <c r="GI43" i="129"/>
  <c r="CW43" i="129"/>
  <c r="KM43" i="129"/>
  <c r="IX43" i="129"/>
  <c r="HB43" i="129"/>
  <c r="FO43" i="129"/>
  <c r="DR43" i="129"/>
  <c r="CE43" i="129"/>
  <c r="KK43" i="129"/>
  <c r="IN43" i="129"/>
  <c r="HA43" i="129"/>
  <c r="FL43" i="129"/>
  <c r="DP43" i="129"/>
  <c r="CC43" i="129"/>
  <c r="KH43" i="129"/>
  <c r="IL43" i="129"/>
  <c r="GY43" i="129"/>
  <c r="FB43" i="129"/>
  <c r="DO43" i="129"/>
  <c r="BZ43" i="129"/>
  <c r="FT43" i="129"/>
  <c r="JX43" i="129"/>
  <c r="IK43" i="129"/>
  <c r="GV43" i="129"/>
  <c r="EZ43" i="129"/>
  <c r="DM43" i="129"/>
  <c r="BP43" i="129"/>
  <c r="KP43" i="129"/>
  <c r="JC43" i="129"/>
  <c r="CH43" i="129"/>
  <c r="AU43" i="129"/>
  <c r="KN43" i="129"/>
  <c r="JA43" i="129"/>
  <c r="HD43" i="129"/>
  <c r="FQ43" i="129"/>
  <c r="EB43" i="129"/>
  <c r="CF43" i="129"/>
  <c r="AS43" i="129"/>
  <c r="JV43" i="129"/>
  <c r="II43" i="129"/>
  <c r="GL43" i="129"/>
  <c r="EY43" i="129"/>
  <c r="DJ43" i="129"/>
  <c r="BN43" i="129"/>
  <c r="KY43" i="129"/>
  <c r="KG43" i="129"/>
  <c r="JO43" i="129"/>
  <c r="IW43" i="129"/>
  <c r="IE43" i="129"/>
  <c r="HM43" i="129"/>
  <c r="GU43" i="129"/>
  <c r="GC43" i="129"/>
  <c r="FK43" i="129"/>
  <c r="ES43" i="129"/>
  <c r="EA43" i="129"/>
  <c r="DI43" i="129"/>
  <c r="CQ43" i="129"/>
  <c r="BY43" i="129"/>
  <c r="BG43" i="129"/>
  <c r="KD43" i="129"/>
  <c r="JL43" i="129"/>
  <c r="IT43" i="129"/>
  <c r="IB43" i="129"/>
  <c r="HJ43" i="129"/>
  <c r="GR43" i="129"/>
  <c r="FZ43" i="129"/>
  <c r="FH43" i="129"/>
  <c r="EP43" i="129"/>
  <c r="DX43" i="129"/>
  <c r="DF43" i="129"/>
  <c r="CN43" i="129"/>
  <c r="BV43" i="129"/>
  <c r="BD43" i="129"/>
  <c r="LB43" i="129"/>
  <c r="KJ43" i="129"/>
  <c r="JR43" i="129"/>
  <c r="IZ43" i="129"/>
  <c r="IH43" i="129"/>
  <c r="HP43" i="129"/>
  <c r="GX43" i="129"/>
  <c r="GF43" i="129"/>
  <c r="FN43" i="129"/>
  <c r="EV43" i="129"/>
  <c r="ED43" i="129"/>
  <c r="DL43" i="129"/>
  <c r="CT43" i="129"/>
  <c r="CB43" i="129"/>
  <c r="BJ43" i="129"/>
  <c r="KW43" i="129"/>
  <c r="KE43" i="129"/>
  <c r="JM43" i="129"/>
  <c r="IU43" i="129"/>
  <c r="IC43" i="129"/>
  <c r="HK43" i="129"/>
  <c r="GS43" i="129"/>
  <c r="GA43" i="129"/>
  <c r="FI43" i="129"/>
  <c r="EQ43" i="129"/>
  <c r="DY43" i="129"/>
  <c r="DG43" i="129"/>
  <c r="CO43" i="129"/>
  <c r="BW43" i="129"/>
  <c r="BE43" i="129"/>
  <c r="KV43" i="129"/>
  <c r="KT43" i="129"/>
  <c r="KB43" i="129"/>
  <c r="JJ43" i="129"/>
  <c r="IR43" i="129"/>
  <c r="HZ43" i="129"/>
  <c r="HH43" i="129"/>
  <c r="GP43" i="129"/>
  <c r="FX43" i="129"/>
  <c r="FF43" i="129"/>
  <c r="EN43" i="129"/>
  <c r="DV43" i="129"/>
  <c r="DD43" i="129"/>
  <c r="CL43" i="129"/>
  <c r="BT43" i="129"/>
  <c r="BB43" i="129"/>
  <c r="LK43" i="129"/>
  <c r="KS43" i="129"/>
  <c r="KA43" i="129"/>
  <c r="JI43" i="129"/>
  <c r="IQ43" i="129"/>
  <c r="HY43" i="129"/>
  <c r="HG43" i="129"/>
  <c r="GO43" i="129"/>
  <c r="FW43" i="129"/>
  <c r="FE43" i="129"/>
  <c r="EM43" i="129"/>
  <c r="DU43" i="129"/>
  <c r="DC43" i="129"/>
  <c r="CK43" i="129"/>
  <c r="BS43" i="129"/>
  <c r="LI43" i="129"/>
  <c r="KQ43" i="129"/>
  <c r="JY43" i="129"/>
  <c r="JG43" i="129"/>
  <c r="IO43" i="129"/>
  <c r="HW43" i="129"/>
  <c r="HE43" i="129"/>
  <c r="GM43" i="129"/>
  <c r="FU43" i="129"/>
  <c r="FC43" i="129"/>
  <c r="EK43" i="129"/>
  <c r="DS43" i="129"/>
  <c r="DA43" i="129"/>
  <c r="CI43" i="129"/>
  <c r="BQ43" i="129"/>
  <c r="Z74" i="126" l="1"/>
  <c r="AC40" i="129"/>
  <c r="Z40" i="129"/>
  <c r="AC39" i="129"/>
  <c r="AC73" i="126"/>
  <c r="AB55" i="121"/>
  <c r="AC55" i="121"/>
  <c r="Z55" i="121"/>
  <c r="AB52" i="121"/>
  <c r="AC52" i="121"/>
  <c r="Z52" i="121"/>
  <c r="AC53" i="121"/>
  <c r="AB53" i="121"/>
  <c r="Z53" i="121"/>
  <c r="AC74" i="126"/>
  <c r="Z73" i="126"/>
  <c r="Z78" i="126"/>
  <c r="AC78" i="126"/>
  <c r="XFD78" i="126" s="1"/>
  <c r="AC67" i="126"/>
  <c r="Z67" i="126"/>
  <c r="Z51" i="122"/>
  <c r="Z44" i="122"/>
  <c r="AC41" i="122"/>
  <c r="Z41" i="122"/>
  <c r="AC44" i="122"/>
  <c r="AC51" i="122"/>
  <c r="Z45" i="129"/>
  <c r="AC45" i="129"/>
  <c r="Z39" i="129"/>
  <c r="AC43" i="129"/>
  <c r="Z43" i="129"/>
  <c r="XFD74" i="126" l="1"/>
  <c r="B62" i="126"/>
  <c r="C62" i="126"/>
  <c r="E62" i="126"/>
  <c r="F62" i="126"/>
  <c r="G62" i="126"/>
  <c r="H62" i="126"/>
  <c r="I62" i="126"/>
  <c r="J62" i="126"/>
  <c r="K62" i="126"/>
  <c r="L62" i="126"/>
  <c r="M62" i="126"/>
  <c r="N62" i="126"/>
  <c r="O62" i="126"/>
  <c r="Q62" i="126" s="1"/>
  <c r="P62" i="126"/>
  <c r="R62" i="126"/>
  <c r="S62" i="126"/>
  <c r="T62" i="126"/>
  <c r="W62" i="126"/>
  <c r="BW62" i="126" s="1"/>
  <c r="X62" i="126"/>
  <c r="Y62" i="126"/>
  <c r="CW62" i="126" s="1"/>
  <c r="AA62" i="126"/>
  <c r="AB62" i="126"/>
  <c r="AD62" i="126"/>
  <c r="AF62" i="126"/>
  <c r="AG62" i="126"/>
  <c r="AH62" i="126"/>
  <c r="AI62" i="126"/>
  <c r="AJ62" i="126"/>
  <c r="AK62" i="126"/>
  <c r="B61" i="126"/>
  <c r="C61" i="126"/>
  <c r="E61" i="126"/>
  <c r="F61" i="126"/>
  <c r="G61" i="126"/>
  <c r="H61" i="126"/>
  <c r="I61" i="126"/>
  <c r="J61" i="126"/>
  <c r="K61" i="126"/>
  <c r="L61" i="126"/>
  <c r="M61" i="126"/>
  <c r="N61" i="126"/>
  <c r="O61" i="126"/>
  <c r="Q61" i="126" s="1"/>
  <c r="P61" i="126"/>
  <c r="R61" i="126"/>
  <c r="S61" i="126"/>
  <c r="T61" i="126"/>
  <c r="W61" i="126"/>
  <c r="HN61" i="126" s="1"/>
  <c r="X61" i="126"/>
  <c r="Y61" i="126"/>
  <c r="AA61" i="126"/>
  <c r="AB61" i="126"/>
  <c r="AD61" i="126"/>
  <c r="AF61" i="126"/>
  <c r="AG61" i="126"/>
  <c r="AH61" i="126"/>
  <c r="AI61" i="126"/>
  <c r="AJ61" i="126"/>
  <c r="AK61" i="126"/>
  <c r="DK29" i="129"/>
  <c r="B55" i="126"/>
  <c r="C55" i="126"/>
  <c r="E55" i="126"/>
  <c r="F55" i="126"/>
  <c r="G55" i="126"/>
  <c r="H55" i="126"/>
  <c r="I55" i="126"/>
  <c r="J55" i="126"/>
  <c r="K55" i="126"/>
  <c r="L55" i="126"/>
  <c r="M55" i="126"/>
  <c r="N55" i="126"/>
  <c r="O55" i="126"/>
  <c r="Q55" i="126" s="1"/>
  <c r="P55" i="126"/>
  <c r="R55" i="126"/>
  <c r="S55" i="126"/>
  <c r="T55" i="126"/>
  <c r="W55" i="126"/>
  <c r="X55" i="126"/>
  <c r="Y55" i="126"/>
  <c r="DI55" i="126" s="1"/>
  <c r="AA55" i="126"/>
  <c r="AB55" i="126"/>
  <c r="AD55" i="126"/>
  <c r="AF55" i="126"/>
  <c r="AG55" i="126"/>
  <c r="AH55" i="126"/>
  <c r="AI55" i="126"/>
  <c r="AJ55" i="126"/>
  <c r="AK55" i="126"/>
  <c r="B56" i="126"/>
  <c r="C56" i="126"/>
  <c r="E56" i="126"/>
  <c r="F56" i="126"/>
  <c r="G56" i="126"/>
  <c r="H56" i="126"/>
  <c r="I56" i="126"/>
  <c r="J56" i="126"/>
  <c r="K56" i="126"/>
  <c r="L56" i="126"/>
  <c r="M56" i="126"/>
  <c r="N56" i="126"/>
  <c r="O56" i="126"/>
  <c r="Q56" i="126" s="1"/>
  <c r="P56" i="126"/>
  <c r="R56" i="126"/>
  <c r="S56" i="126"/>
  <c r="T56" i="126"/>
  <c r="W56" i="126"/>
  <c r="BB56" i="126" s="1"/>
  <c r="X56" i="126"/>
  <c r="Y56" i="126"/>
  <c r="CK56" i="126" s="1"/>
  <c r="AA56" i="126"/>
  <c r="AB56" i="126"/>
  <c r="AD56" i="126"/>
  <c r="AF56" i="126"/>
  <c r="AG56" i="126"/>
  <c r="AH56" i="126"/>
  <c r="AI56" i="126"/>
  <c r="AJ56" i="126"/>
  <c r="AK56" i="126"/>
  <c r="B75" i="126"/>
  <c r="C75" i="126"/>
  <c r="E75" i="126"/>
  <c r="F75" i="126"/>
  <c r="G75" i="126"/>
  <c r="H75" i="126"/>
  <c r="I75" i="126"/>
  <c r="J75" i="126"/>
  <c r="K75" i="126"/>
  <c r="L75" i="126"/>
  <c r="M75" i="126"/>
  <c r="N75" i="126"/>
  <c r="O75" i="126"/>
  <c r="Q75" i="126" s="1"/>
  <c r="P75" i="126"/>
  <c r="R75" i="126"/>
  <c r="S75" i="126"/>
  <c r="T75" i="126"/>
  <c r="W75" i="126"/>
  <c r="GJ75" i="126" s="1"/>
  <c r="X75" i="126"/>
  <c r="Y75" i="126"/>
  <c r="BV75" i="126" s="1"/>
  <c r="AA75" i="126"/>
  <c r="AB75" i="126"/>
  <c r="AD75" i="126"/>
  <c r="AF75" i="126"/>
  <c r="AG75" i="126"/>
  <c r="AH75" i="126"/>
  <c r="AI75" i="126"/>
  <c r="AJ75" i="126"/>
  <c r="AK75" i="126"/>
  <c r="CN61" i="126" l="1"/>
  <c r="EY61" i="126"/>
  <c r="AV62" i="126"/>
  <c r="BN62" i="126"/>
  <c r="GC61" i="126"/>
  <c r="BA61" i="126"/>
  <c r="AS61" i="126"/>
  <c r="KZ61" i="126"/>
  <c r="KW61" i="126"/>
  <c r="KZ62" i="126"/>
  <c r="EK61" i="126"/>
  <c r="KH62" i="126"/>
  <c r="FX61" i="126"/>
  <c r="KW62" i="126"/>
  <c r="BS61" i="126"/>
  <c r="KE62" i="126"/>
  <c r="GA61" i="126"/>
  <c r="IF62" i="126"/>
  <c r="AY61" i="126"/>
  <c r="DM62" i="126"/>
  <c r="AX62" i="126"/>
  <c r="AS62" i="126"/>
  <c r="HB62" i="126"/>
  <c r="IC62" i="126"/>
  <c r="HK62" i="126"/>
  <c r="BD62" i="126"/>
  <c r="HN62" i="126"/>
  <c r="ET62" i="126"/>
  <c r="EQ62" i="126"/>
  <c r="LC62" i="126"/>
  <c r="DP62" i="126"/>
  <c r="JJ61" i="126"/>
  <c r="EJ61" i="126"/>
  <c r="JG61" i="126"/>
  <c r="EE61" i="126"/>
  <c r="HM62" i="126"/>
  <c r="IO61" i="126"/>
  <c r="DR61" i="126"/>
  <c r="IQ61" i="126"/>
  <c r="ED61" i="126"/>
  <c r="JL61" i="126"/>
  <c r="DM61" i="126"/>
  <c r="GU61" i="126"/>
  <c r="BW61" i="126"/>
  <c r="II61" i="126"/>
  <c r="GS61" i="126"/>
  <c r="BV61" i="126"/>
  <c r="EH62" i="126"/>
  <c r="GR61" i="126"/>
  <c r="BT61" i="126"/>
  <c r="KG61" i="126"/>
  <c r="IH61" i="126"/>
  <c r="FW61" i="126"/>
  <c r="DJ61" i="126"/>
  <c r="JV62" i="126"/>
  <c r="GG62" i="126"/>
  <c r="CU62" i="126"/>
  <c r="KE61" i="126"/>
  <c r="HV61" i="126"/>
  <c r="FH61" i="126"/>
  <c r="CR61" i="126"/>
  <c r="JL62" i="126"/>
  <c r="FO62" i="126"/>
  <c r="CR62" i="126"/>
  <c r="KD61" i="126"/>
  <c r="HQ61" i="126"/>
  <c r="FF61" i="126"/>
  <c r="CQ61" i="126"/>
  <c r="JD62" i="126"/>
  <c r="FN62" i="126"/>
  <c r="CO62" i="126"/>
  <c r="KB61" i="126"/>
  <c r="HP61" i="126"/>
  <c r="FB61" i="126"/>
  <c r="CO61" i="126"/>
  <c r="DO62" i="126"/>
  <c r="AU62" i="126"/>
  <c r="IN61" i="126"/>
  <c r="FZ61" i="126"/>
  <c r="KV61" i="126"/>
  <c r="DL61" i="126"/>
  <c r="KD62" i="126"/>
  <c r="GJ62" i="126"/>
  <c r="JA62" i="126"/>
  <c r="FL62" i="126"/>
  <c r="BZ62" i="126"/>
  <c r="KA61" i="126"/>
  <c r="EM61" i="126"/>
  <c r="II62" i="126"/>
  <c r="FI62" i="126"/>
  <c r="BA62" i="126"/>
  <c r="BS62" i="126"/>
  <c r="CK62" i="126"/>
  <c r="DC62" i="126"/>
  <c r="DU62" i="126"/>
  <c r="EM62" i="126"/>
  <c r="FE62" i="126"/>
  <c r="FW62" i="126"/>
  <c r="GO62" i="126"/>
  <c r="HG62" i="126"/>
  <c r="HY62" i="126"/>
  <c r="IQ62" i="126"/>
  <c r="JI62" i="126"/>
  <c r="KA62" i="126"/>
  <c r="KS62" i="126"/>
  <c r="CB62" i="126"/>
  <c r="EV62" i="126"/>
  <c r="HP62" i="126"/>
  <c r="KJ62" i="126"/>
  <c r="BG62" i="126"/>
  <c r="CZ62" i="126"/>
  <c r="EA62" i="126"/>
  <c r="FT62" i="126"/>
  <c r="GU62" i="126"/>
  <c r="IN62" i="126"/>
  <c r="JO62" i="126"/>
  <c r="LH62" i="126"/>
  <c r="CE62" i="126"/>
  <c r="DF62" i="126"/>
  <c r="EY62" i="126"/>
  <c r="FZ62" i="126"/>
  <c r="HS62" i="126"/>
  <c r="IT62" i="126"/>
  <c r="KM62" i="126"/>
  <c r="BJ62" i="126"/>
  <c r="ED62" i="126"/>
  <c r="GX62" i="126"/>
  <c r="JR62" i="126"/>
  <c r="CH62" i="126"/>
  <c r="DI62" i="126"/>
  <c r="FB62" i="126"/>
  <c r="GC62" i="126"/>
  <c r="IW62" i="126"/>
  <c r="KP62" i="126"/>
  <c r="BM62" i="126"/>
  <c r="CN62" i="126"/>
  <c r="FH62" i="126"/>
  <c r="HA62" i="126"/>
  <c r="IB62" i="126"/>
  <c r="JU62" i="126"/>
  <c r="KV62" i="126"/>
  <c r="DL62" i="126"/>
  <c r="GF62" i="126"/>
  <c r="IZ62" i="126"/>
  <c r="BP62" i="126"/>
  <c r="CQ62" i="126"/>
  <c r="EJ62" i="126"/>
  <c r="FK62" i="126"/>
  <c r="HD62" i="126"/>
  <c r="IE62" i="126"/>
  <c r="JX62" i="126"/>
  <c r="KY62" i="126"/>
  <c r="JF62" i="126"/>
  <c r="HJ62" i="126"/>
  <c r="CT62" i="126"/>
  <c r="LE62" i="126"/>
  <c r="ES62" i="126"/>
  <c r="JC62" i="126"/>
  <c r="GR62" i="126"/>
  <c r="LB62" i="126"/>
  <c r="GL62" i="126"/>
  <c r="EP62" i="126"/>
  <c r="AU61" i="126"/>
  <c r="BM61" i="126"/>
  <c r="CE61" i="126"/>
  <c r="CW61" i="126"/>
  <c r="DO61" i="126"/>
  <c r="FQ61" i="126"/>
  <c r="GI61" i="126"/>
  <c r="HA61" i="126"/>
  <c r="HS61" i="126"/>
  <c r="IK61" i="126"/>
  <c r="JC61" i="126"/>
  <c r="JU61" i="126"/>
  <c r="KM61" i="126"/>
  <c r="LE61" i="126"/>
  <c r="AX61" i="126"/>
  <c r="BP61" i="126"/>
  <c r="CH61" i="126"/>
  <c r="BY61" i="126"/>
  <c r="BD61" i="126"/>
  <c r="CZ61" i="126"/>
  <c r="DU61" i="126"/>
  <c r="EP61" i="126"/>
  <c r="FK61" i="126"/>
  <c r="GF61" i="126"/>
  <c r="HD61" i="126"/>
  <c r="HY61" i="126"/>
  <c r="IT61" i="126"/>
  <c r="JO61" i="126"/>
  <c r="KJ61" i="126"/>
  <c r="LH61" i="126"/>
  <c r="CB61" i="126"/>
  <c r="BG61" i="126"/>
  <c r="DC61" i="126"/>
  <c r="DX61" i="126"/>
  <c r="ES61" i="126"/>
  <c r="FN61" i="126"/>
  <c r="GL61" i="126"/>
  <c r="HG61" i="126"/>
  <c r="IB61" i="126"/>
  <c r="IW61" i="126"/>
  <c r="JR61" i="126"/>
  <c r="KP61" i="126"/>
  <c r="BJ61" i="126"/>
  <c r="CK61" i="126"/>
  <c r="DF61" i="126"/>
  <c r="EA61" i="126"/>
  <c r="EV61" i="126"/>
  <c r="FT61" i="126"/>
  <c r="GO61" i="126"/>
  <c r="HJ61" i="126"/>
  <c r="IE61" i="126"/>
  <c r="IZ61" i="126"/>
  <c r="JX61" i="126"/>
  <c r="KS61" i="126"/>
  <c r="IK62" i="126"/>
  <c r="BY62" i="126"/>
  <c r="LB61" i="126"/>
  <c r="JI61" i="126"/>
  <c r="HM61" i="126"/>
  <c r="GI62" i="126"/>
  <c r="DX62" i="126"/>
  <c r="GX61" i="126"/>
  <c r="FE61" i="126"/>
  <c r="DI61" i="126"/>
  <c r="EG61" i="126"/>
  <c r="AV61" i="126"/>
  <c r="BN61" i="126"/>
  <c r="CF61" i="126"/>
  <c r="CX61" i="126"/>
  <c r="DP61" i="126"/>
  <c r="EH61" i="126"/>
  <c r="EZ61" i="126"/>
  <c r="FR61" i="126"/>
  <c r="GJ61" i="126"/>
  <c r="HB61" i="126"/>
  <c r="HT61" i="126"/>
  <c r="IL61" i="126"/>
  <c r="JD61" i="126"/>
  <c r="JV61" i="126"/>
  <c r="KN61" i="126"/>
  <c r="LF61" i="126"/>
  <c r="BB61" i="126"/>
  <c r="CU61" i="126"/>
  <c r="DS61" i="126"/>
  <c r="EN61" i="126"/>
  <c r="FI61" i="126"/>
  <c r="GD61" i="126"/>
  <c r="GY61" i="126"/>
  <c r="HW61" i="126"/>
  <c r="IR61" i="126"/>
  <c r="JM61" i="126"/>
  <c r="KH61" i="126"/>
  <c r="LC61" i="126"/>
  <c r="BZ61" i="126"/>
  <c r="BE61" i="126"/>
  <c r="DA61" i="126"/>
  <c r="DV61" i="126"/>
  <c r="EQ61" i="126"/>
  <c r="FL61" i="126"/>
  <c r="GG61" i="126"/>
  <c r="HE61" i="126"/>
  <c r="HZ61" i="126"/>
  <c r="IU61" i="126"/>
  <c r="JP61" i="126"/>
  <c r="KK61" i="126"/>
  <c r="LI61" i="126"/>
  <c r="CC61" i="126"/>
  <c r="LK61" i="126"/>
  <c r="BH61" i="126"/>
  <c r="CI61" i="126"/>
  <c r="DD61" i="126"/>
  <c r="DY61" i="126"/>
  <c r="ET61" i="126"/>
  <c r="FO61" i="126"/>
  <c r="GM61" i="126"/>
  <c r="HH61" i="126"/>
  <c r="IC61" i="126"/>
  <c r="IX61" i="126"/>
  <c r="JS61" i="126"/>
  <c r="KQ61" i="126"/>
  <c r="BK61" i="126"/>
  <c r="CL61" i="126"/>
  <c r="DG61" i="126"/>
  <c r="EB61" i="126"/>
  <c r="EW61" i="126"/>
  <c r="FU61" i="126"/>
  <c r="GP61" i="126"/>
  <c r="HK61" i="126"/>
  <c r="IF61" i="126"/>
  <c r="JA61" i="126"/>
  <c r="JY61" i="126"/>
  <c r="KT61" i="126"/>
  <c r="BQ61" i="126"/>
  <c r="IH62" i="126"/>
  <c r="DR62" i="126"/>
  <c r="BV62" i="126"/>
  <c r="KY61" i="126"/>
  <c r="JF61" i="126"/>
  <c r="GV61" i="126"/>
  <c r="FC61" i="126"/>
  <c r="CT61" i="126"/>
  <c r="KG62" i="126"/>
  <c r="FQ62" i="126"/>
  <c r="AY62" i="126"/>
  <c r="BQ62" i="126"/>
  <c r="CI62" i="126"/>
  <c r="DA62" i="126"/>
  <c r="DS62" i="126"/>
  <c r="EK62" i="126"/>
  <c r="FC62" i="126"/>
  <c r="FU62" i="126"/>
  <c r="GM62" i="126"/>
  <c r="HE62" i="126"/>
  <c r="HW62" i="126"/>
  <c r="IO62" i="126"/>
  <c r="JG62" i="126"/>
  <c r="JY62" i="126"/>
  <c r="KQ62" i="126"/>
  <c r="LI62" i="126"/>
  <c r="LK62" i="126"/>
  <c r="BB62" i="126"/>
  <c r="BT62" i="126"/>
  <c r="CL62" i="126"/>
  <c r="DD62" i="126"/>
  <c r="DV62" i="126"/>
  <c r="EN62" i="126"/>
  <c r="FF62" i="126"/>
  <c r="FX62" i="126"/>
  <c r="GP62" i="126"/>
  <c r="HH62" i="126"/>
  <c r="HZ62" i="126"/>
  <c r="IR62" i="126"/>
  <c r="JJ62" i="126"/>
  <c r="KB62" i="126"/>
  <c r="KT62" i="126"/>
  <c r="IX62" i="126"/>
  <c r="GD62" i="126"/>
  <c r="EG62" i="126"/>
  <c r="DJ62" i="126"/>
  <c r="JS62" i="126"/>
  <c r="HV62" i="126"/>
  <c r="GY62" i="126"/>
  <c r="EE62" i="126"/>
  <c r="BK62" i="126"/>
  <c r="KN62" i="126"/>
  <c r="IU62" i="126"/>
  <c r="HT62" i="126"/>
  <c r="GA62" i="126"/>
  <c r="EZ62" i="126"/>
  <c r="DG62" i="126"/>
  <c r="CF62" i="126"/>
  <c r="JP62" i="126"/>
  <c r="GV62" i="126"/>
  <c r="EB62" i="126"/>
  <c r="BH62" i="126"/>
  <c r="KK62" i="126"/>
  <c r="HQ62" i="126"/>
  <c r="EW62" i="126"/>
  <c r="CC62" i="126"/>
  <c r="LF62" i="126"/>
  <c r="JM62" i="126"/>
  <c r="IL62" i="126"/>
  <c r="GS62" i="126"/>
  <c r="FR62" i="126"/>
  <c r="DY62" i="126"/>
  <c r="CX62" i="126"/>
  <c r="BE62" i="126"/>
  <c r="CB56" i="126"/>
  <c r="CC56" i="126"/>
  <c r="ET56" i="126"/>
  <c r="HD56" i="126"/>
  <c r="ES56" i="126"/>
  <c r="HE56" i="126"/>
  <c r="CR56" i="126"/>
  <c r="HK56" i="126"/>
  <c r="DD56" i="126"/>
  <c r="BW75" i="126"/>
  <c r="DF56" i="126"/>
  <c r="DG75" i="126"/>
  <c r="EE56" i="126"/>
  <c r="GC55" i="126"/>
  <c r="FO56" i="126"/>
  <c r="BA56" i="126"/>
  <c r="FQ56" i="126"/>
  <c r="FK56" i="126"/>
  <c r="GX56" i="126"/>
  <c r="HK55" i="126"/>
  <c r="GS55" i="126"/>
  <c r="GA55" i="126"/>
  <c r="FI55" i="126"/>
  <c r="EQ55" i="126"/>
  <c r="DY55" i="126"/>
  <c r="DG55" i="126"/>
  <c r="CO55" i="126"/>
  <c r="BW55" i="126"/>
  <c r="BE55" i="126"/>
  <c r="HB55" i="126"/>
  <c r="GG55" i="126"/>
  <c r="FL55" i="126"/>
  <c r="EN55" i="126"/>
  <c r="DS55" i="126"/>
  <c r="CX55" i="126"/>
  <c r="CC55" i="126"/>
  <c r="BH55" i="126"/>
  <c r="HQ55" i="126"/>
  <c r="GP55" i="126"/>
  <c r="FR55" i="126"/>
  <c r="ET55" i="126"/>
  <c r="DP55" i="126"/>
  <c r="CR55" i="126"/>
  <c r="BQ55" i="126"/>
  <c r="AS55" i="126"/>
  <c r="HN55" i="126"/>
  <c r="GJ55" i="126"/>
  <c r="FC55" i="126"/>
  <c r="EB55" i="126"/>
  <c r="CU55" i="126"/>
  <c r="BN55" i="126"/>
  <c r="GY55" i="126"/>
  <c r="CF55" i="126"/>
  <c r="FF55" i="126"/>
  <c r="DM55" i="126"/>
  <c r="HV55" i="126"/>
  <c r="EE55" i="126"/>
  <c r="BZ55" i="126"/>
  <c r="HT55" i="126"/>
  <c r="FU55" i="126"/>
  <c r="DV55" i="126"/>
  <c r="GM55" i="126"/>
  <c r="EH55" i="126"/>
  <c r="GD55" i="126"/>
  <c r="EG55" i="126"/>
  <c r="BK55" i="126"/>
  <c r="EW55" i="126"/>
  <c r="BT55" i="126"/>
  <c r="HH55" i="126"/>
  <c r="EZ55" i="126"/>
  <c r="BB55" i="126"/>
  <c r="EK55" i="126"/>
  <c r="AY55" i="126"/>
  <c r="AV55" i="126"/>
  <c r="FO55" i="126"/>
  <c r="DD55" i="126"/>
  <c r="DA55" i="126"/>
  <c r="CI55" i="126"/>
  <c r="HE55" i="126"/>
  <c r="GV55" i="126"/>
  <c r="CL55" i="126"/>
  <c r="FX55" i="126"/>
  <c r="HJ55" i="126"/>
  <c r="GR55" i="126"/>
  <c r="FZ55" i="126"/>
  <c r="FH55" i="126"/>
  <c r="EP55" i="126"/>
  <c r="DX55" i="126"/>
  <c r="DF55" i="126"/>
  <c r="CN55" i="126"/>
  <c r="BV55" i="126"/>
  <c r="BD55" i="126"/>
  <c r="HD55" i="126"/>
  <c r="GI55" i="126"/>
  <c r="FN55" i="126"/>
  <c r="ES55" i="126"/>
  <c r="DU55" i="126"/>
  <c r="CZ55" i="126"/>
  <c r="CE55" i="126"/>
  <c r="BJ55" i="126"/>
  <c r="HS55" i="126"/>
  <c r="GU55" i="126"/>
  <c r="FT55" i="126"/>
  <c r="EV55" i="126"/>
  <c r="DR55" i="126"/>
  <c r="CT55" i="126"/>
  <c r="BS55" i="126"/>
  <c r="AU55" i="126"/>
  <c r="HP55" i="126"/>
  <c r="GL55" i="126"/>
  <c r="FE55" i="126"/>
  <c r="ED55" i="126"/>
  <c r="CW55" i="126"/>
  <c r="BP55" i="126"/>
  <c r="HM55" i="126"/>
  <c r="GF55" i="126"/>
  <c r="FB55" i="126"/>
  <c r="EA55" i="126"/>
  <c r="CQ55" i="126"/>
  <c r="BM55" i="126"/>
  <c r="FK55" i="126"/>
  <c r="DO55" i="126"/>
  <c r="GX55" i="126"/>
  <c r="CB55" i="126"/>
  <c r="FW55" i="126"/>
  <c r="BY55" i="126"/>
  <c r="GO55" i="126"/>
  <c r="EJ55" i="126"/>
  <c r="CH55" i="126"/>
  <c r="EM55" i="126"/>
  <c r="BG55" i="126"/>
  <c r="EY55" i="126"/>
  <c r="BA55" i="126"/>
  <c r="FQ55" i="126"/>
  <c r="DL55" i="126"/>
  <c r="DC55" i="126"/>
  <c r="HA55" i="126"/>
  <c r="AX55" i="126"/>
  <c r="CK55" i="126"/>
  <c r="HG55" i="126"/>
  <c r="HJ75" i="126"/>
  <c r="GO75" i="126"/>
  <c r="FB75" i="126"/>
  <c r="DO75" i="126"/>
  <c r="CB75" i="126"/>
  <c r="HG75" i="126"/>
  <c r="FT75" i="126"/>
  <c r="CT75" i="126"/>
  <c r="BG75" i="126"/>
  <c r="HP75" i="126"/>
  <c r="EV75" i="126"/>
  <c r="CE75" i="126"/>
  <c r="GR75" i="126"/>
  <c r="FQ75" i="126"/>
  <c r="DX75" i="126"/>
  <c r="CZ75" i="126"/>
  <c r="BD75" i="126"/>
  <c r="HA75" i="126"/>
  <c r="CQ75" i="126"/>
  <c r="BP75" i="126"/>
  <c r="FZ75" i="126"/>
  <c r="ES75" i="126"/>
  <c r="DR75" i="126"/>
  <c r="GU75" i="126"/>
  <c r="FK75" i="126"/>
  <c r="ED75" i="126"/>
  <c r="CW75" i="126"/>
  <c r="BM75" i="126"/>
  <c r="GL75" i="126"/>
  <c r="HM75" i="126"/>
  <c r="FW75" i="126"/>
  <c r="EA75" i="126"/>
  <c r="CH75" i="126"/>
  <c r="DU75" i="126"/>
  <c r="FN75" i="126"/>
  <c r="BY75" i="126"/>
  <c r="HD75" i="126"/>
  <c r="CK75" i="126"/>
  <c r="GX75" i="126"/>
  <c r="EP75" i="126"/>
  <c r="HS75" i="126"/>
  <c r="EM75" i="126"/>
  <c r="BS75" i="126"/>
  <c r="BJ75" i="126"/>
  <c r="GF75" i="126"/>
  <c r="DF75" i="126"/>
  <c r="DC75" i="126"/>
  <c r="GC75" i="126"/>
  <c r="CN75" i="126"/>
  <c r="DI75" i="126"/>
  <c r="GI75" i="126"/>
  <c r="AX75" i="126"/>
  <c r="EY75" i="126"/>
  <c r="DL75" i="126"/>
  <c r="EJ75" i="126"/>
  <c r="BA75" i="126"/>
  <c r="AU75" i="126"/>
  <c r="FH75" i="126"/>
  <c r="IB75" i="126"/>
  <c r="FE75" i="126"/>
  <c r="DJ55" i="126"/>
  <c r="FC75" i="126"/>
  <c r="HH75" i="126"/>
  <c r="GP75" i="126"/>
  <c r="FX75" i="126"/>
  <c r="FF75" i="126"/>
  <c r="EN75" i="126"/>
  <c r="DV75" i="126"/>
  <c r="DD75" i="126"/>
  <c r="CL75" i="126"/>
  <c r="BT75" i="126"/>
  <c r="BB75" i="126"/>
  <c r="FU75" i="126"/>
  <c r="EH75" i="126"/>
  <c r="CU75" i="126"/>
  <c r="BH75" i="126"/>
  <c r="GM75" i="126"/>
  <c r="EZ75" i="126"/>
  <c r="EG75" i="126"/>
  <c r="DM75" i="126"/>
  <c r="BZ75" i="126"/>
  <c r="GS75" i="126"/>
  <c r="FR75" i="126"/>
  <c r="DY75" i="126"/>
  <c r="DA75" i="126"/>
  <c r="BE75" i="126"/>
  <c r="HN75" i="126"/>
  <c r="ET75" i="126"/>
  <c r="CC75" i="126"/>
  <c r="GA75" i="126"/>
  <c r="EW75" i="126"/>
  <c r="DS75" i="126"/>
  <c r="GY75" i="126"/>
  <c r="CO75" i="126"/>
  <c r="BN75" i="126"/>
  <c r="GV75" i="126"/>
  <c r="FL75" i="126"/>
  <c r="EE75" i="126"/>
  <c r="CX75" i="126"/>
  <c r="BQ75" i="126"/>
  <c r="HV75" i="126"/>
  <c r="FI75" i="126"/>
  <c r="EB75" i="126"/>
  <c r="CR75" i="126"/>
  <c r="BK75" i="126"/>
  <c r="AS75" i="126"/>
  <c r="HK75" i="126"/>
  <c r="FO75" i="126"/>
  <c r="CF75" i="126"/>
  <c r="HE75" i="126"/>
  <c r="DP75" i="126"/>
  <c r="HB75" i="126"/>
  <c r="EQ75" i="126"/>
  <c r="CI75" i="126"/>
  <c r="HQ75" i="126"/>
  <c r="EK75" i="126"/>
  <c r="GD75" i="126"/>
  <c r="DJ75" i="126"/>
  <c r="AY75" i="126"/>
  <c r="GG75" i="126"/>
  <c r="AV75" i="126"/>
  <c r="HT75" i="126"/>
  <c r="GO56" i="126"/>
  <c r="HG56" i="126"/>
  <c r="FT56" i="126"/>
  <c r="FB56" i="126"/>
  <c r="EJ56" i="126"/>
  <c r="DR56" i="126"/>
  <c r="CZ56" i="126"/>
  <c r="CH56" i="126"/>
  <c r="BP56" i="126"/>
  <c r="AX56" i="126"/>
  <c r="HP56" i="126"/>
  <c r="FW56" i="126"/>
  <c r="EY56" i="126"/>
  <c r="ED56" i="126"/>
  <c r="DI56" i="126"/>
  <c r="CN56" i="126"/>
  <c r="BS56" i="126"/>
  <c r="AU56" i="126"/>
  <c r="GR56" i="126"/>
  <c r="FN56" i="126"/>
  <c r="EP56" i="126"/>
  <c r="DO56" i="126"/>
  <c r="CQ56" i="126"/>
  <c r="BM56" i="126"/>
  <c r="HS56" i="126"/>
  <c r="GL56" i="126"/>
  <c r="FH56" i="126"/>
  <c r="EA56" i="126"/>
  <c r="CW56" i="126"/>
  <c r="BV56" i="126"/>
  <c r="GI56" i="126"/>
  <c r="HM56" i="126"/>
  <c r="GF56" i="126"/>
  <c r="FE56" i="126"/>
  <c r="DX56" i="126"/>
  <c r="CT56" i="126"/>
  <c r="BJ56" i="126"/>
  <c r="GC56" i="126"/>
  <c r="DC56" i="126"/>
  <c r="BG56" i="126"/>
  <c r="EM56" i="126"/>
  <c r="GU56" i="126"/>
  <c r="CE56" i="126"/>
  <c r="BY56" i="126"/>
  <c r="FZ56" i="126"/>
  <c r="DU56" i="126"/>
  <c r="DL56" i="126"/>
  <c r="HA56" i="126"/>
  <c r="BD56" i="126"/>
  <c r="EV56" i="126"/>
  <c r="HJ56" i="126"/>
  <c r="HQ56" i="126"/>
  <c r="GY56" i="126"/>
  <c r="GG56" i="126"/>
  <c r="HH56" i="126"/>
  <c r="FU56" i="126"/>
  <c r="FC56" i="126"/>
  <c r="EK56" i="126"/>
  <c r="DS56" i="126"/>
  <c r="DA56" i="126"/>
  <c r="CI56" i="126"/>
  <c r="BQ56" i="126"/>
  <c r="AY56" i="126"/>
  <c r="GM56" i="126"/>
  <c r="GS56" i="126"/>
  <c r="HN56" i="126"/>
  <c r="FR56" i="126"/>
  <c r="EW56" i="126"/>
  <c r="EB56" i="126"/>
  <c r="DG56" i="126"/>
  <c r="CL56" i="126"/>
  <c r="BN56" i="126"/>
  <c r="AS56" i="126"/>
  <c r="HT56" i="126"/>
  <c r="GP56" i="126"/>
  <c r="FL56" i="126"/>
  <c r="EN56" i="126"/>
  <c r="DM56" i="126"/>
  <c r="CO56" i="126"/>
  <c r="BK56" i="126"/>
  <c r="GJ56" i="126"/>
  <c r="HV56" i="126"/>
  <c r="FF56" i="126"/>
  <c r="DY56" i="126"/>
  <c r="CU56" i="126"/>
  <c r="BT56" i="126"/>
  <c r="EQ56" i="126"/>
  <c r="GA56" i="126"/>
  <c r="CX56" i="126"/>
  <c r="BE56" i="126"/>
  <c r="EH56" i="126"/>
  <c r="CF56" i="126"/>
  <c r="GD56" i="126"/>
  <c r="EG56" i="126"/>
  <c r="GV56" i="126"/>
  <c r="DV56" i="126"/>
  <c r="BW56" i="126"/>
  <c r="FX56" i="126"/>
  <c r="DP56" i="126"/>
  <c r="BH56" i="126"/>
  <c r="HB56" i="126"/>
  <c r="AV56" i="126"/>
  <c r="DJ56" i="126"/>
  <c r="EZ56" i="126"/>
  <c r="BZ56" i="126"/>
  <c r="FI56" i="126"/>
  <c r="JX75" i="126"/>
  <c r="JR75" i="126"/>
  <c r="IN75" i="126"/>
  <c r="IE75" i="126"/>
  <c r="KJ75" i="126"/>
  <c r="KG75" i="126"/>
  <c r="KD75" i="126"/>
  <c r="KV75" i="126"/>
  <c r="KP75" i="126"/>
  <c r="IT75" i="126"/>
  <c r="IH75" i="126"/>
  <c r="JL75" i="126"/>
  <c r="LB75" i="126"/>
  <c r="IZ75" i="126"/>
  <c r="JO75" i="126"/>
  <c r="JA55" i="126"/>
  <c r="LH75" i="126"/>
  <c r="JF75" i="126"/>
  <c r="KY75" i="126"/>
  <c r="IW75" i="126"/>
  <c r="KT75" i="126"/>
  <c r="KB75" i="126"/>
  <c r="JJ75" i="126"/>
  <c r="HZ75" i="126"/>
  <c r="LF55" i="126"/>
  <c r="KW75" i="126"/>
  <c r="KE75" i="126"/>
  <c r="JM75" i="126"/>
  <c r="IU75" i="126"/>
  <c r="IC75" i="126"/>
  <c r="IR75" i="126"/>
  <c r="KJ56" i="126"/>
  <c r="KN55" i="126"/>
  <c r="LK75" i="126"/>
  <c r="KS75" i="126"/>
  <c r="KA75" i="126"/>
  <c r="JI75" i="126"/>
  <c r="IQ75" i="126"/>
  <c r="HY75" i="126"/>
  <c r="KG56" i="126"/>
  <c r="LI75" i="126"/>
  <c r="KQ75" i="126"/>
  <c r="JY75" i="126"/>
  <c r="JG75" i="126"/>
  <c r="IO75" i="126"/>
  <c r="HW75" i="126"/>
  <c r="KK55" i="126"/>
  <c r="LC75" i="126"/>
  <c r="KK75" i="126"/>
  <c r="JS75" i="126"/>
  <c r="JA75" i="126"/>
  <c r="II75" i="126"/>
  <c r="KZ75" i="126"/>
  <c r="KH75" i="126"/>
  <c r="JP75" i="126"/>
  <c r="IX75" i="126"/>
  <c r="IF75" i="126"/>
  <c r="LF75" i="126"/>
  <c r="KN75" i="126"/>
  <c r="JV75" i="126"/>
  <c r="JD75" i="126"/>
  <c r="IL75" i="126"/>
  <c r="II55" i="126"/>
  <c r="LE75" i="126"/>
  <c r="KM75" i="126"/>
  <c r="JU75" i="126"/>
  <c r="JC75" i="126"/>
  <c r="IK75" i="126"/>
  <c r="IF55" i="126"/>
  <c r="KK56" i="126"/>
  <c r="JA56" i="126"/>
  <c r="IR56" i="126"/>
  <c r="KH56" i="126"/>
  <c r="IU56" i="126"/>
  <c r="KB56" i="126"/>
  <c r="IH56" i="126"/>
  <c r="LK56" i="126"/>
  <c r="JP56" i="126"/>
  <c r="IE56" i="126"/>
  <c r="LC56" i="126"/>
  <c r="JM56" i="126"/>
  <c r="IC56" i="126"/>
  <c r="JS56" i="126"/>
  <c r="IF56" i="126"/>
  <c r="IX56" i="126"/>
  <c r="KE56" i="126"/>
  <c r="II56" i="126"/>
  <c r="KZ56" i="126"/>
  <c r="JL56" i="126"/>
  <c r="HZ56" i="126"/>
  <c r="KW56" i="126"/>
  <c r="JJ56" i="126"/>
  <c r="KT56" i="126"/>
  <c r="JI56" i="126"/>
  <c r="KP55" i="126"/>
  <c r="KM55" i="126"/>
  <c r="JP55" i="126"/>
  <c r="JO55" i="126"/>
  <c r="IE55" i="126"/>
  <c r="IH55" i="126"/>
  <c r="KJ55" i="126"/>
  <c r="KH55" i="126"/>
  <c r="JF55" i="126"/>
  <c r="JD55" i="126"/>
  <c r="JC55" i="126"/>
  <c r="IK56" i="126"/>
  <c r="JC56" i="126"/>
  <c r="JU56" i="126"/>
  <c r="KM56" i="126"/>
  <c r="LE56" i="126"/>
  <c r="IN56" i="126"/>
  <c r="JF56" i="126"/>
  <c r="JX56" i="126"/>
  <c r="KP56" i="126"/>
  <c r="LH56" i="126"/>
  <c r="LC55" i="126"/>
  <c r="JV55" i="126"/>
  <c r="IW55" i="126"/>
  <c r="LB55" i="126"/>
  <c r="JU55" i="126"/>
  <c r="IN55" i="126"/>
  <c r="LB56" i="126"/>
  <c r="KD56" i="126"/>
  <c r="IZ56" i="126"/>
  <c r="IB56" i="126"/>
  <c r="KS56" i="126"/>
  <c r="JO56" i="126"/>
  <c r="IQ56" i="126"/>
  <c r="IL56" i="126"/>
  <c r="JD56" i="126"/>
  <c r="JV56" i="126"/>
  <c r="KN56" i="126"/>
  <c r="LF56" i="126"/>
  <c r="HW56" i="126"/>
  <c r="IO56" i="126"/>
  <c r="JG56" i="126"/>
  <c r="JY56" i="126"/>
  <c r="KQ56" i="126"/>
  <c r="LI56" i="126"/>
  <c r="KZ55" i="126"/>
  <c r="JS55" i="126"/>
  <c r="IL55" i="126"/>
  <c r="HY55" i="126"/>
  <c r="IQ55" i="126"/>
  <c r="JI55" i="126"/>
  <c r="KA55" i="126"/>
  <c r="KS55" i="126"/>
  <c r="IB55" i="126"/>
  <c r="IT55" i="126"/>
  <c r="JL55" i="126"/>
  <c r="KD55" i="126"/>
  <c r="KV55" i="126"/>
  <c r="LH55" i="126"/>
  <c r="KY56" i="126"/>
  <c r="KA56" i="126"/>
  <c r="IW56" i="126"/>
  <c r="HY56" i="126"/>
  <c r="KG55" i="126"/>
  <c r="IZ55" i="126"/>
  <c r="HW55" i="126"/>
  <c r="IO55" i="126"/>
  <c r="JG55" i="126"/>
  <c r="JY55" i="126"/>
  <c r="KQ55" i="126"/>
  <c r="LI55" i="126"/>
  <c r="LK55" i="126"/>
  <c r="HZ55" i="126"/>
  <c r="IR55" i="126"/>
  <c r="JJ55" i="126"/>
  <c r="KB55" i="126"/>
  <c r="KT55" i="126"/>
  <c r="IC55" i="126"/>
  <c r="IU55" i="126"/>
  <c r="JM55" i="126"/>
  <c r="KE55" i="126"/>
  <c r="KW55" i="126"/>
  <c r="LE55" i="126"/>
  <c r="JX55" i="126"/>
  <c r="IX55" i="126"/>
  <c r="KV56" i="126"/>
  <c r="JR56" i="126"/>
  <c r="IT56" i="126"/>
  <c r="KY55" i="126"/>
  <c r="JR55" i="126"/>
  <c r="IK55" i="126"/>
  <c r="Z62" i="126" l="1"/>
  <c r="Z61" i="126"/>
  <c r="AC61" i="126"/>
  <c r="AC62" i="126"/>
  <c r="Z75" i="126"/>
  <c r="AC75" i="126"/>
  <c r="Z55" i="126"/>
  <c r="AC55" i="126"/>
  <c r="Z56" i="126"/>
  <c r="AC56" i="126"/>
  <c r="XFD76" i="126" l="1"/>
  <c r="XFD75" i="126"/>
  <c r="B35" i="122"/>
  <c r="C35" i="122"/>
  <c r="E35" i="122"/>
  <c r="F35" i="122"/>
  <c r="G35" i="122"/>
  <c r="H35" i="122"/>
  <c r="I35" i="122"/>
  <c r="J35" i="122"/>
  <c r="Q35" i="122" s="1"/>
  <c r="K35" i="122"/>
  <c r="L35" i="122"/>
  <c r="M35" i="122"/>
  <c r="N35" i="122"/>
  <c r="O35" i="122"/>
  <c r="P35" i="122"/>
  <c r="R35" i="122"/>
  <c r="S35" i="122"/>
  <c r="T35" i="122"/>
  <c r="W35" i="122"/>
  <c r="X35" i="122"/>
  <c r="Y35" i="122"/>
  <c r="AA35" i="122"/>
  <c r="AB35" i="122"/>
  <c r="AD35" i="122"/>
  <c r="AF35" i="122"/>
  <c r="AG35" i="122"/>
  <c r="AH35" i="122"/>
  <c r="AI35" i="122"/>
  <c r="AJ35" i="122"/>
  <c r="AK35" i="122"/>
  <c r="B42" i="122"/>
  <c r="C42" i="122"/>
  <c r="E42" i="122"/>
  <c r="F42" i="122"/>
  <c r="G42" i="122"/>
  <c r="H42" i="122"/>
  <c r="I42" i="122"/>
  <c r="J42" i="122"/>
  <c r="Q42" i="122" s="1"/>
  <c r="K42" i="122"/>
  <c r="L42" i="122"/>
  <c r="M42" i="122"/>
  <c r="N42" i="122"/>
  <c r="O42" i="122"/>
  <c r="P42" i="122"/>
  <c r="R42" i="122"/>
  <c r="S42" i="122"/>
  <c r="T42" i="122"/>
  <c r="W42" i="122"/>
  <c r="X42" i="122"/>
  <c r="Y42" i="122"/>
  <c r="AA42" i="122"/>
  <c r="AB42" i="122"/>
  <c r="AD42" i="122"/>
  <c r="AF42" i="122"/>
  <c r="AG42" i="122"/>
  <c r="AH42" i="122"/>
  <c r="AI42" i="122"/>
  <c r="AJ42" i="122"/>
  <c r="AK42" i="122"/>
  <c r="HH42" i="122" l="1"/>
  <c r="FU42" i="122"/>
  <c r="EH42" i="122"/>
  <c r="CU42" i="122"/>
  <c r="BH42" i="122"/>
  <c r="GM42" i="122"/>
  <c r="EZ42" i="122"/>
  <c r="EG42" i="122"/>
  <c r="DM42" i="122"/>
  <c r="BZ42" i="122"/>
  <c r="HB42" i="122"/>
  <c r="FI42" i="122"/>
  <c r="EK42" i="122"/>
  <c r="CO42" i="122"/>
  <c r="BQ42" i="122"/>
  <c r="GD42" i="122"/>
  <c r="FF42" i="122"/>
  <c r="DJ42" i="122"/>
  <c r="CL42" i="122"/>
  <c r="AS42" i="122"/>
  <c r="HT42" i="122"/>
  <c r="EQ42" i="122"/>
  <c r="DP42" i="122"/>
  <c r="CI42" i="122"/>
  <c r="GS42" i="122"/>
  <c r="FO42" i="122"/>
  <c r="EN42" i="122"/>
  <c r="BE42" i="122"/>
  <c r="BW42" i="122"/>
  <c r="GY42" i="122"/>
  <c r="FR42" i="122"/>
  <c r="EE42" i="122"/>
  <c r="DA42" i="122"/>
  <c r="BT42" i="122"/>
  <c r="HK42" i="122"/>
  <c r="CC42" i="122"/>
  <c r="HE42" i="122"/>
  <c r="DS42" i="122"/>
  <c r="ET42" i="122"/>
  <c r="GV42" i="122"/>
  <c r="FC42" i="122"/>
  <c r="BN42" i="122"/>
  <c r="GP42" i="122"/>
  <c r="DG42" i="122"/>
  <c r="EW42" i="122"/>
  <c r="DD42" i="122"/>
  <c r="BK42" i="122"/>
  <c r="GJ42" i="122"/>
  <c r="CX42" i="122"/>
  <c r="BB42" i="122"/>
  <c r="HQ42" i="122"/>
  <c r="DY42" i="122"/>
  <c r="CF42" i="122"/>
  <c r="FL42" i="122"/>
  <c r="EB42" i="122"/>
  <c r="DV42" i="122"/>
  <c r="FX42" i="122"/>
  <c r="AY42" i="122"/>
  <c r="AV42" i="122"/>
  <c r="HV42" i="122"/>
  <c r="HN42" i="122"/>
  <c r="CR42" i="122"/>
  <c r="GG42" i="122"/>
  <c r="GA42" i="122"/>
  <c r="HJ35" i="122"/>
  <c r="GR35" i="122"/>
  <c r="FZ35" i="122"/>
  <c r="FH35" i="122"/>
  <c r="EP35" i="122"/>
  <c r="DX35" i="122"/>
  <c r="DF35" i="122"/>
  <c r="CN35" i="122"/>
  <c r="BV35" i="122"/>
  <c r="BD35" i="122"/>
  <c r="HA35" i="122"/>
  <c r="FN35" i="122"/>
  <c r="EA35" i="122"/>
  <c r="BS35" i="122"/>
  <c r="HS35" i="122"/>
  <c r="GF35" i="122"/>
  <c r="ES35" i="122"/>
  <c r="CK35" i="122"/>
  <c r="AX35" i="122"/>
  <c r="HM35" i="122"/>
  <c r="GO35" i="122"/>
  <c r="EV35" i="122"/>
  <c r="DU35" i="122"/>
  <c r="CB35" i="122"/>
  <c r="FQ35" i="122"/>
  <c r="CW35" i="122"/>
  <c r="EY35" i="122"/>
  <c r="DR35" i="122"/>
  <c r="GX35" i="122"/>
  <c r="FW35" i="122"/>
  <c r="CQ35" i="122"/>
  <c r="BM35" i="122"/>
  <c r="DO35" i="122"/>
  <c r="FB35" i="122"/>
  <c r="DL35" i="122"/>
  <c r="GI35" i="122"/>
  <c r="BY35" i="122"/>
  <c r="CZ35" i="122"/>
  <c r="HP35" i="122"/>
  <c r="EM35" i="122"/>
  <c r="DI35" i="122"/>
  <c r="GC35" i="122"/>
  <c r="DC35" i="122"/>
  <c r="EJ35" i="122"/>
  <c r="BP35" i="122"/>
  <c r="HG35" i="122"/>
  <c r="FT35" i="122"/>
  <c r="BJ35" i="122"/>
  <c r="CT35" i="122"/>
  <c r="BG35" i="122"/>
  <c r="ED35" i="122"/>
  <c r="AU35" i="122"/>
  <c r="GU35" i="122"/>
  <c r="GL35" i="122"/>
  <c r="FE35" i="122"/>
  <c r="HD35" i="122"/>
  <c r="FK35" i="122"/>
  <c r="CH35" i="122"/>
  <c r="CE35" i="122"/>
  <c r="BA35" i="122"/>
  <c r="HT35" i="122"/>
  <c r="GG35" i="122"/>
  <c r="ET35" i="122"/>
  <c r="DG35" i="122"/>
  <c r="CL35" i="122"/>
  <c r="AY35" i="122"/>
  <c r="GY35" i="122"/>
  <c r="FL35" i="122"/>
  <c r="DY35" i="122"/>
  <c r="DD35" i="122"/>
  <c r="BQ35" i="122"/>
  <c r="FR35" i="122"/>
  <c r="CX35" i="122"/>
  <c r="BE35" i="122"/>
  <c r="HK35" i="122"/>
  <c r="GM35" i="122"/>
  <c r="EQ35" i="122"/>
  <c r="DS35" i="122"/>
  <c r="BZ35" i="122"/>
  <c r="BB35" i="122"/>
  <c r="HB35" i="122"/>
  <c r="FX35" i="122"/>
  <c r="CR35" i="122"/>
  <c r="BN35" i="122"/>
  <c r="EW35" i="122"/>
  <c r="DP35" i="122"/>
  <c r="GV35" i="122"/>
  <c r="FU35" i="122"/>
  <c r="EN35" i="122"/>
  <c r="CO35" i="122"/>
  <c r="BK35" i="122"/>
  <c r="HV35" i="122"/>
  <c r="GJ35" i="122"/>
  <c r="CC35" i="122"/>
  <c r="HQ35" i="122"/>
  <c r="EZ35" i="122"/>
  <c r="DJ35" i="122"/>
  <c r="GD35" i="122"/>
  <c r="BW35" i="122"/>
  <c r="HN35" i="122"/>
  <c r="EK35" i="122"/>
  <c r="BT35" i="122"/>
  <c r="HH35" i="122"/>
  <c r="GA35" i="122"/>
  <c r="DA35" i="122"/>
  <c r="EH35" i="122"/>
  <c r="HE35" i="122"/>
  <c r="FO35" i="122"/>
  <c r="EG35" i="122"/>
  <c r="BH35" i="122"/>
  <c r="CU35" i="122"/>
  <c r="GP35" i="122"/>
  <c r="FF35" i="122"/>
  <c r="DV35" i="122"/>
  <c r="CI35" i="122"/>
  <c r="CF35" i="122"/>
  <c r="EE35" i="122"/>
  <c r="AV35" i="122"/>
  <c r="EB35" i="122"/>
  <c r="AS35" i="122"/>
  <c r="GS35" i="122"/>
  <c r="DM35" i="122"/>
  <c r="FI35" i="122"/>
  <c r="FC35" i="122"/>
  <c r="HJ42" i="122"/>
  <c r="GR42" i="122"/>
  <c r="FZ42" i="122"/>
  <c r="FH42" i="122"/>
  <c r="EP42" i="122"/>
  <c r="DX42" i="122"/>
  <c r="DF42" i="122"/>
  <c r="CN42" i="122"/>
  <c r="BV42" i="122"/>
  <c r="BD42" i="122"/>
  <c r="GO42" i="122"/>
  <c r="FB42" i="122"/>
  <c r="DO42" i="122"/>
  <c r="CB42" i="122"/>
  <c r="HG42" i="122"/>
  <c r="FT42" i="122"/>
  <c r="CT42" i="122"/>
  <c r="BG42" i="122"/>
  <c r="GF42" i="122"/>
  <c r="DL42" i="122"/>
  <c r="AU42" i="122"/>
  <c r="HA42" i="122"/>
  <c r="EJ42" i="122"/>
  <c r="BP42" i="122"/>
  <c r="GU42" i="122"/>
  <c r="FQ42" i="122"/>
  <c r="BJ42" i="122"/>
  <c r="HS42" i="122"/>
  <c r="DI42" i="122"/>
  <c r="CH42" i="122"/>
  <c r="HD42" i="122"/>
  <c r="FW42" i="122"/>
  <c r="EM42" i="122"/>
  <c r="DC42" i="122"/>
  <c r="GX42" i="122"/>
  <c r="FN42" i="122"/>
  <c r="ED42" i="122"/>
  <c r="CZ42" i="122"/>
  <c r="BS42" i="122"/>
  <c r="FK42" i="122"/>
  <c r="DU42" i="122"/>
  <c r="FE42" i="122"/>
  <c r="BY42" i="122"/>
  <c r="DR42" i="122"/>
  <c r="EY42" i="122"/>
  <c r="BM42" i="122"/>
  <c r="GL42" i="122"/>
  <c r="EV42" i="122"/>
  <c r="BA42" i="122"/>
  <c r="GI42" i="122"/>
  <c r="CW42" i="122"/>
  <c r="AX42" i="122"/>
  <c r="HP42" i="122"/>
  <c r="CQ42" i="122"/>
  <c r="CK42" i="122"/>
  <c r="GC42" i="122"/>
  <c r="ES42" i="122"/>
  <c r="EA42" i="122"/>
  <c r="HM42" i="122"/>
  <c r="CE42" i="122"/>
  <c r="IQ42" i="122"/>
  <c r="IC35" i="122"/>
  <c r="IK42" i="122"/>
  <c r="IH42" i="122"/>
  <c r="KS42" i="122"/>
  <c r="KM42" i="122"/>
  <c r="KG42" i="122"/>
  <c r="IZ42" i="122"/>
  <c r="KW35" i="122"/>
  <c r="KT42" i="122"/>
  <c r="KV35" i="122"/>
  <c r="KQ42" i="122"/>
  <c r="KH35" i="122"/>
  <c r="IO42" i="122"/>
  <c r="KP35" i="122"/>
  <c r="KE35" i="122"/>
  <c r="KD42" i="122"/>
  <c r="IE42" i="122"/>
  <c r="KA42" i="122"/>
  <c r="IB42" i="122"/>
  <c r="JU42" i="122"/>
  <c r="IB35" i="122"/>
  <c r="JR42" i="122"/>
  <c r="JL42" i="122"/>
  <c r="LB42" i="122"/>
  <c r="JI42" i="122"/>
  <c r="KV42" i="122"/>
  <c r="JC42" i="122"/>
  <c r="HY35" i="122"/>
  <c r="IQ35" i="122"/>
  <c r="JI35" i="122"/>
  <c r="KA35" i="122"/>
  <c r="KS35" i="122"/>
  <c r="KJ35" i="122"/>
  <c r="IN35" i="122"/>
  <c r="JO35" i="122"/>
  <c r="LH35" i="122"/>
  <c r="IT35" i="122"/>
  <c r="KM35" i="122"/>
  <c r="JR35" i="122"/>
  <c r="IE35" i="122"/>
  <c r="JL35" i="122"/>
  <c r="KY35" i="122"/>
  <c r="IH35" i="122"/>
  <c r="JU35" i="122"/>
  <c r="LB35" i="122"/>
  <c r="IK35" i="122"/>
  <c r="JX35" i="122"/>
  <c r="LE35" i="122"/>
  <c r="IW35" i="122"/>
  <c r="KD35" i="122"/>
  <c r="KG35" i="122"/>
  <c r="IL42" i="122"/>
  <c r="JD42" i="122"/>
  <c r="JV42" i="122"/>
  <c r="KN42" i="122"/>
  <c r="LF42" i="122"/>
  <c r="HW42" i="122"/>
  <c r="IR42" i="122"/>
  <c r="JM42" i="122"/>
  <c r="KH42" i="122"/>
  <c r="LC42" i="122"/>
  <c r="HZ42" i="122"/>
  <c r="IU42" i="122"/>
  <c r="JP42" i="122"/>
  <c r="KK42" i="122"/>
  <c r="LI42" i="122"/>
  <c r="JY42" i="122"/>
  <c r="IX42" i="122"/>
  <c r="KZ42" i="122"/>
  <c r="KB42" i="122"/>
  <c r="JA42" i="122"/>
  <c r="LK42" i="122"/>
  <c r="IC42" i="122"/>
  <c r="KE42" i="122"/>
  <c r="JG42" i="122"/>
  <c r="HW35" i="122"/>
  <c r="IO35" i="122"/>
  <c r="JG35" i="122"/>
  <c r="JY35" i="122"/>
  <c r="KQ35" i="122"/>
  <c r="LI35" i="122"/>
  <c r="LK35" i="122"/>
  <c r="HZ35" i="122"/>
  <c r="IR35" i="122"/>
  <c r="JJ35" i="122"/>
  <c r="KB35" i="122"/>
  <c r="KT35" i="122"/>
  <c r="IL35" i="122"/>
  <c r="JM35" i="122"/>
  <c r="LF35" i="122"/>
  <c r="KK35" i="122"/>
  <c r="JP35" i="122"/>
  <c r="IU35" i="122"/>
  <c r="KN35" i="122"/>
  <c r="IF35" i="122"/>
  <c r="JS35" i="122"/>
  <c r="KZ35" i="122"/>
  <c r="II35" i="122"/>
  <c r="JV35" i="122"/>
  <c r="LC35" i="122"/>
  <c r="II42" i="122"/>
  <c r="JD35" i="122"/>
  <c r="JS42" i="122"/>
  <c r="IF42" i="122"/>
  <c r="JC35" i="122"/>
  <c r="JA35" i="122"/>
  <c r="KW42" i="122"/>
  <c r="IZ35" i="122"/>
  <c r="JJ42" i="122"/>
  <c r="IX35" i="122"/>
  <c r="JF35" i="122"/>
  <c r="IN42" i="122"/>
  <c r="JF42" i="122"/>
  <c r="JX42" i="122"/>
  <c r="KP42" i="122"/>
  <c r="LH42" i="122"/>
  <c r="HY42" i="122"/>
  <c r="IT42" i="122"/>
  <c r="JO42" i="122"/>
  <c r="KJ42" i="122"/>
  <c r="LE42" i="122"/>
  <c r="KY42" i="122"/>
  <c r="IW42" i="122"/>
  <c r="AC35" i="122" l="1"/>
  <c r="AC42" i="122"/>
  <c r="Z35" i="122"/>
  <c r="Z42" i="122"/>
  <c r="B36" i="125"/>
  <c r="C36" i="125"/>
  <c r="E36" i="125"/>
  <c r="F36" i="125"/>
  <c r="G36" i="125"/>
  <c r="H36" i="125"/>
  <c r="I36" i="125"/>
  <c r="J36" i="125"/>
  <c r="Q36" i="125" s="1"/>
  <c r="K36" i="125"/>
  <c r="L36" i="125"/>
  <c r="M36" i="125"/>
  <c r="N36" i="125"/>
  <c r="O36" i="125"/>
  <c r="P36" i="125"/>
  <c r="R36" i="125"/>
  <c r="S36" i="125"/>
  <c r="T36" i="125"/>
  <c r="W36" i="125"/>
  <c r="X36" i="125"/>
  <c r="Y36" i="125"/>
  <c r="AA36" i="125"/>
  <c r="AB36" i="125"/>
  <c r="AD36" i="125"/>
  <c r="AF36" i="125"/>
  <c r="AG36" i="125"/>
  <c r="AH36" i="125"/>
  <c r="AI36" i="125"/>
  <c r="AJ36" i="125"/>
  <c r="AK36" i="125"/>
  <c r="B52" i="125"/>
  <c r="C52" i="125"/>
  <c r="E52" i="125"/>
  <c r="F52" i="125"/>
  <c r="G52" i="125"/>
  <c r="H52" i="125"/>
  <c r="I52" i="125"/>
  <c r="J52" i="125"/>
  <c r="Q52" i="125" s="1"/>
  <c r="K52" i="125"/>
  <c r="L52" i="125"/>
  <c r="M52" i="125"/>
  <c r="N52" i="125"/>
  <c r="O52" i="125"/>
  <c r="P52" i="125"/>
  <c r="R52" i="125"/>
  <c r="S52" i="125"/>
  <c r="T52" i="125"/>
  <c r="W52" i="125"/>
  <c r="X52" i="125"/>
  <c r="Y52" i="125"/>
  <c r="AA52" i="125"/>
  <c r="AB52" i="125"/>
  <c r="AD52" i="125"/>
  <c r="AF52" i="125"/>
  <c r="AG52" i="125"/>
  <c r="AH52" i="125"/>
  <c r="AI52" i="125"/>
  <c r="AJ52" i="125"/>
  <c r="AK52" i="125"/>
  <c r="HT36" i="125" l="1"/>
  <c r="HB36" i="125"/>
  <c r="GJ36" i="125"/>
  <c r="FR36" i="125"/>
  <c r="EZ36" i="125"/>
  <c r="EH36" i="125"/>
  <c r="DP36" i="125"/>
  <c r="CX36" i="125"/>
  <c r="CF36" i="125"/>
  <c r="BN36" i="125"/>
  <c r="AV36" i="125"/>
  <c r="HN36" i="125"/>
  <c r="GS36" i="125"/>
  <c r="FX36" i="125"/>
  <c r="FC36" i="125"/>
  <c r="EE36" i="125"/>
  <c r="DJ36" i="125"/>
  <c r="CO36" i="125"/>
  <c r="BT36" i="125"/>
  <c r="AY36" i="125"/>
  <c r="GV36" i="125"/>
  <c r="FO36" i="125"/>
  <c r="EK36" i="125"/>
  <c r="DD36" i="125"/>
  <c r="BZ36" i="125"/>
  <c r="AS36" i="125"/>
  <c r="FL36" i="125"/>
  <c r="BQ36" i="125"/>
  <c r="GP36" i="125"/>
  <c r="FI36" i="125"/>
  <c r="EB36" i="125"/>
  <c r="DA36" i="125"/>
  <c r="BW36" i="125"/>
  <c r="GM36" i="125"/>
  <c r="HQ36" i="125"/>
  <c r="GG36" i="125"/>
  <c r="FF36" i="125"/>
  <c r="DY36" i="125"/>
  <c r="CU36" i="125"/>
  <c r="HK36" i="125"/>
  <c r="BK36" i="125"/>
  <c r="CL36" i="125"/>
  <c r="HE36" i="125"/>
  <c r="ET36" i="125"/>
  <c r="CI36" i="125"/>
  <c r="DM36" i="125"/>
  <c r="HH36" i="125"/>
  <c r="GY36" i="125"/>
  <c r="EQ36" i="125"/>
  <c r="GD36" i="125"/>
  <c r="DV36" i="125"/>
  <c r="BH36" i="125"/>
  <c r="GA36" i="125"/>
  <c r="DS36" i="125"/>
  <c r="BE36" i="125"/>
  <c r="FU36" i="125"/>
  <c r="DG36" i="125"/>
  <c r="EW36" i="125"/>
  <c r="CR36" i="125"/>
  <c r="CC36" i="125"/>
  <c r="EN36" i="125"/>
  <c r="BB36" i="125"/>
  <c r="HS36" i="125"/>
  <c r="HA36" i="125"/>
  <c r="GI36" i="125"/>
  <c r="FQ36" i="125"/>
  <c r="EY36" i="125"/>
  <c r="EG36" i="125"/>
  <c r="DO36" i="125"/>
  <c r="CW36" i="125"/>
  <c r="CE36" i="125"/>
  <c r="BM36" i="125"/>
  <c r="AU36" i="125"/>
  <c r="HP36" i="125"/>
  <c r="GU36" i="125"/>
  <c r="FZ36" i="125"/>
  <c r="FE36" i="125"/>
  <c r="EJ36" i="125"/>
  <c r="DL36" i="125"/>
  <c r="CQ36" i="125"/>
  <c r="BV36" i="125"/>
  <c r="BA36" i="125"/>
  <c r="HM36" i="125"/>
  <c r="GO36" i="125"/>
  <c r="FN36" i="125"/>
  <c r="EP36" i="125"/>
  <c r="DR36" i="125"/>
  <c r="CN36" i="125"/>
  <c r="BP36" i="125"/>
  <c r="HJ36" i="125"/>
  <c r="GL36" i="125"/>
  <c r="FK36" i="125"/>
  <c r="EM36" i="125"/>
  <c r="DI36" i="125"/>
  <c r="CK36" i="125"/>
  <c r="BJ36" i="125"/>
  <c r="GR36" i="125"/>
  <c r="ED36" i="125"/>
  <c r="DC36" i="125"/>
  <c r="BY36" i="125"/>
  <c r="DX36" i="125"/>
  <c r="HV36" i="125"/>
  <c r="FH36" i="125"/>
  <c r="EA36" i="125"/>
  <c r="CZ36" i="125"/>
  <c r="BS36" i="125"/>
  <c r="GF36" i="125"/>
  <c r="FB36" i="125"/>
  <c r="CT36" i="125"/>
  <c r="HG36" i="125"/>
  <c r="EV36" i="125"/>
  <c r="GX36" i="125"/>
  <c r="FW36" i="125"/>
  <c r="BD36" i="125"/>
  <c r="DF36" i="125"/>
  <c r="AX36" i="125"/>
  <c r="CB36" i="125"/>
  <c r="FT36" i="125"/>
  <c r="HD36" i="125"/>
  <c r="ES36" i="125"/>
  <c r="CH36" i="125"/>
  <c r="GC36" i="125"/>
  <c r="DU36" i="125"/>
  <c r="BG36" i="125"/>
  <c r="HD52" i="125"/>
  <c r="FQ52" i="125"/>
  <c r="ED52" i="125"/>
  <c r="CQ52" i="125"/>
  <c r="BV52" i="125"/>
  <c r="HV52" i="125"/>
  <c r="GI52" i="125"/>
  <c r="EV52" i="125"/>
  <c r="DI52" i="125"/>
  <c r="CN52" i="125"/>
  <c r="BA52" i="125"/>
  <c r="GC52" i="125"/>
  <c r="FE52" i="125"/>
  <c r="DL52" i="125"/>
  <c r="CK52" i="125"/>
  <c r="GX52" i="125"/>
  <c r="FZ52" i="125"/>
  <c r="EG52" i="125"/>
  <c r="DF52" i="125"/>
  <c r="BM52" i="125"/>
  <c r="HS52" i="125"/>
  <c r="GR52" i="125"/>
  <c r="DO52" i="125"/>
  <c r="CH52" i="125"/>
  <c r="FN52" i="125"/>
  <c r="EM52" i="125"/>
  <c r="BG52" i="125"/>
  <c r="HP52" i="125"/>
  <c r="GO52" i="125"/>
  <c r="CE52" i="125"/>
  <c r="BD52" i="125"/>
  <c r="GL52" i="125"/>
  <c r="DR52" i="125"/>
  <c r="CB52" i="125"/>
  <c r="EY52" i="125"/>
  <c r="GF52" i="125"/>
  <c r="DC52" i="125"/>
  <c r="BY52" i="125"/>
  <c r="HM52" i="125"/>
  <c r="ES52" i="125"/>
  <c r="BS52" i="125"/>
  <c r="HJ52" i="125"/>
  <c r="EP52" i="125"/>
  <c r="CZ52" i="125"/>
  <c r="FW52" i="125"/>
  <c r="EJ52" i="125"/>
  <c r="BP52" i="125"/>
  <c r="HG52" i="125"/>
  <c r="CW52" i="125"/>
  <c r="CT52" i="125"/>
  <c r="FB52" i="125"/>
  <c r="AU52" i="125"/>
  <c r="FT52" i="125"/>
  <c r="FH52" i="125"/>
  <c r="DX52" i="125"/>
  <c r="HA52" i="125"/>
  <c r="DU52" i="125"/>
  <c r="GU52" i="125"/>
  <c r="FK52" i="125"/>
  <c r="BJ52" i="125"/>
  <c r="EA52" i="125"/>
  <c r="AX52" i="125"/>
  <c r="HK52" i="125"/>
  <c r="GS52" i="125"/>
  <c r="GA52" i="125"/>
  <c r="FI52" i="125"/>
  <c r="EQ52" i="125"/>
  <c r="DY52" i="125"/>
  <c r="DG52" i="125"/>
  <c r="CO52" i="125"/>
  <c r="BW52" i="125"/>
  <c r="BE52" i="125"/>
  <c r="GJ52" i="125"/>
  <c r="EW52" i="125"/>
  <c r="DJ52" i="125"/>
  <c r="BB52" i="125"/>
  <c r="HB52" i="125"/>
  <c r="FO52" i="125"/>
  <c r="EB52" i="125"/>
  <c r="BT52" i="125"/>
  <c r="GY52" i="125"/>
  <c r="EH52" i="125"/>
  <c r="BN52" i="125"/>
  <c r="HT52" i="125"/>
  <c r="FC52" i="125"/>
  <c r="CI52" i="125"/>
  <c r="FR52" i="125"/>
  <c r="EN52" i="125"/>
  <c r="BH52" i="125"/>
  <c r="HQ52" i="125"/>
  <c r="GP52" i="125"/>
  <c r="DM52" i="125"/>
  <c r="CF52" i="125"/>
  <c r="FL52" i="125"/>
  <c r="EK52" i="125"/>
  <c r="DD52" i="125"/>
  <c r="EZ52" i="125"/>
  <c r="AS52" i="125"/>
  <c r="GG52" i="125"/>
  <c r="DP52" i="125"/>
  <c r="BZ52" i="125"/>
  <c r="HN52" i="125"/>
  <c r="ET52" i="125"/>
  <c r="GD52" i="125"/>
  <c r="DA52" i="125"/>
  <c r="FX52" i="125"/>
  <c r="BQ52" i="125"/>
  <c r="HH52" i="125"/>
  <c r="CX52" i="125"/>
  <c r="FU52" i="125"/>
  <c r="BK52" i="125"/>
  <c r="EE52" i="125"/>
  <c r="GM52" i="125"/>
  <c r="FF52" i="125"/>
  <c r="HE52" i="125"/>
  <c r="DV52" i="125"/>
  <c r="GV52" i="125"/>
  <c r="DS52" i="125"/>
  <c r="CR52" i="125"/>
  <c r="CC52" i="125"/>
  <c r="AY52" i="125"/>
  <c r="AV52" i="125"/>
  <c r="CU52" i="125"/>
  <c r="CL52" i="125"/>
  <c r="JJ52" i="125"/>
  <c r="JR52" i="125"/>
  <c r="KW36" i="125"/>
  <c r="LB52" i="125"/>
  <c r="KV52" i="125"/>
  <c r="KT52" i="125"/>
  <c r="JC52" i="125"/>
  <c r="KG52" i="125"/>
  <c r="IH52" i="125"/>
  <c r="JI52" i="125"/>
  <c r="LK52" i="125"/>
  <c r="JL52" i="125"/>
  <c r="KM52" i="125"/>
  <c r="IK52" i="125"/>
  <c r="KD52" i="125"/>
  <c r="IE52" i="125"/>
  <c r="KS52" i="125"/>
  <c r="IZ52" i="125"/>
  <c r="KQ52" i="125"/>
  <c r="IQ52" i="125"/>
  <c r="KA52" i="125"/>
  <c r="IB52" i="125"/>
  <c r="JU52" i="125"/>
  <c r="IO52" i="125"/>
  <c r="KH36" i="125"/>
  <c r="IC36" i="125"/>
  <c r="KV36" i="125"/>
  <c r="IB36" i="125"/>
  <c r="KP36" i="125"/>
  <c r="HY36" i="125"/>
  <c r="IQ36" i="125"/>
  <c r="JI36" i="125"/>
  <c r="KA36" i="125"/>
  <c r="KS36" i="125"/>
  <c r="LK36" i="125"/>
  <c r="KJ36" i="125"/>
  <c r="IN36" i="125"/>
  <c r="JO36" i="125"/>
  <c r="LH36" i="125"/>
  <c r="IT36" i="125"/>
  <c r="KM36" i="125"/>
  <c r="JR36" i="125"/>
  <c r="IE36" i="125"/>
  <c r="JL36" i="125"/>
  <c r="KY36" i="125"/>
  <c r="IH36" i="125"/>
  <c r="JU36" i="125"/>
  <c r="LB36" i="125"/>
  <c r="IK36" i="125"/>
  <c r="JX36" i="125"/>
  <c r="LE36" i="125"/>
  <c r="IW36" i="125"/>
  <c r="KD36" i="125"/>
  <c r="KG36" i="125"/>
  <c r="HW36" i="125"/>
  <c r="IO36" i="125"/>
  <c r="JG36" i="125"/>
  <c r="JY36" i="125"/>
  <c r="KQ36" i="125"/>
  <c r="LI36" i="125"/>
  <c r="HZ36" i="125"/>
  <c r="IR36" i="125"/>
  <c r="JJ36" i="125"/>
  <c r="KB36" i="125"/>
  <c r="KT36" i="125"/>
  <c r="IL36" i="125"/>
  <c r="JM36" i="125"/>
  <c r="LF36" i="125"/>
  <c r="KK36" i="125"/>
  <c r="JP36" i="125"/>
  <c r="IU36" i="125"/>
  <c r="KN36" i="125"/>
  <c r="IF36" i="125"/>
  <c r="JS36" i="125"/>
  <c r="KZ36" i="125"/>
  <c r="II36" i="125"/>
  <c r="JV36" i="125"/>
  <c r="LC36" i="125"/>
  <c r="IX36" i="125"/>
  <c r="IL52" i="125"/>
  <c r="JD52" i="125"/>
  <c r="JV52" i="125"/>
  <c r="KN52" i="125"/>
  <c r="LF52" i="125"/>
  <c r="HW52" i="125"/>
  <c r="IR52" i="125"/>
  <c r="JM52" i="125"/>
  <c r="KH52" i="125"/>
  <c r="LC52" i="125"/>
  <c r="HZ52" i="125"/>
  <c r="IU52" i="125"/>
  <c r="JP52" i="125"/>
  <c r="KK52" i="125"/>
  <c r="LI52" i="125"/>
  <c r="JY52" i="125"/>
  <c r="IX52" i="125"/>
  <c r="KZ52" i="125"/>
  <c r="KB52" i="125"/>
  <c r="JA52" i="125"/>
  <c r="IC52" i="125"/>
  <c r="KE52" i="125"/>
  <c r="JG52" i="125"/>
  <c r="KE36" i="125"/>
  <c r="II52" i="125"/>
  <c r="JF36" i="125"/>
  <c r="JD36" i="125"/>
  <c r="JS52" i="125"/>
  <c r="IF52" i="125"/>
  <c r="JC36" i="125"/>
  <c r="JA36" i="125"/>
  <c r="KW52" i="125"/>
  <c r="IZ36" i="125"/>
  <c r="IN52" i="125"/>
  <c r="JF52" i="125"/>
  <c r="JX52" i="125"/>
  <c r="KP52" i="125"/>
  <c r="LH52" i="125"/>
  <c r="HY52" i="125"/>
  <c r="IT52" i="125"/>
  <c r="JO52" i="125"/>
  <c r="KJ52" i="125"/>
  <c r="LE52" i="125"/>
  <c r="KY52" i="125"/>
  <c r="IW52" i="125"/>
  <c r="AC52" i="125" l="1"/>
  <c r="Z36" i="125"/>
  <c r="Z52" i="125"/>
  <c r="AC36" i="125"/>
  <c r="B40" i="122" l="1"/>
  <c r="C40" i="122"/>
  <c r="E40" i="122"/>
  <c r="F40" i="122"/>
  <c r="G40" i="122"/>
  <c r="H40" i="122"/>
  <c r="I40" i="122"/>
  <c r="J40" i="122"/>
  <c r="Q40" i="122" s="1"/>
  <c r="K40" i="122"/>
  <c r="L40" i="122"/>
  <c r="M40" i="122"/>
  <c r="N40" i="122"/>
  <c r="O40" i="122"/>
  <c r="P40" i="122"/>
  <c r="R40" i="122"/>
  <c r="S40" i="122"/>
  <c r="T40" i="122"/>
  <c r="W40" i="122"/>
  <c r="X40" i="122"/>
  <c r="Y40" i="122"/>
  <c r="AA40" i="122"/>
  <c r="AB40" i="122"/>
  <c r="AD40" i="122"/>
  <c r="AF40" i="122"/>
  <c r="AG40" i="122"/>
  <c r="AH40" i="122"/>
  <c r="AI40" i="122"/>
  <c r="AJ40" i="122"/>
  <c r="AK40" i="122"/>
  <c r="B38" i="122"/>
  <c r="C38" i="122"/>
  <c r="E38" i="122"/>
  <c r="F38" i="122"/>
  <c r="G38" i="122"/>
  <c r="H38" i="122"/>
  <c r="I38" i="122"/>
  <c r="J38" i="122"/>
  <c r="Q38" i="122" s="1"/>
  <c r="K38" i="122"/>
  <c r="L38" i="122"/>
  <c r="M38" i="122"/>
  <c r="N38" i="122"/>
  <c r="O38" i="122"/>
  <c r="P38" i="122"/>
  <c r="R38" i="122"/>
  <c r="S38" i="122"/>
  <c r="T38" i="122"/>
  <c r="W38" i="122"/>
  <c r="X38" i="122"/>
  <c r="Y38" i="122"/>
  <c r="AA38" i="122"/>
  <c r="AB38" i="122"/>
  <c r="AD38" i="122"/>
  <c r="AF38" i="122"/>
  <c r="AG38" i="122"/>
  <c r="AH38" i="122"/>
  <c r="AI38" i="122"/>
  <c r="AJ38" i="122"/>
  <c r="AK38" i="122"/>
  <c r="B35" i="129"/>
  <c r="C35" i="129"/>
  <c r="E35" i="129"/>
  <c r="F35" i="129"/>
  <c r="G35" i="129"/>
  <c r="H35" i="129"/>
  <c r="I35" i="129"/>
  <c r="J35" i="129"/>
  <c r="Q35" i="129" s="1"/>
  <c r="K35" i="129"/>
  <c r="L35" i="129"/>
  <c r="M35" i="129"/>
  <c r="N35" i="129"/>
  <c r="O35" i="129"/>
  <c r="P35" i="129"/>
  <c r="R35" i="129"/>
  <c r="S35" i="129"/>
  <c r="T35" i="129"/>
  <c r="W35" i="129"/>
  <c r="X35" i="129"/>
  <c r="Y35" i="129"/>
  <c r="AA35" i="129"/>
  <c r="AB35" i="129"/>
  <c r="AD35" i="129"/>
  <c r="AF35" i="129"/>
  <c r="AG35" i="129"/>
  <c r="AH35" i="129"/>
  <c r="AI35" i="129"/>
  <c r="AJ35" i="129"/>
  <c r="AK35" i="129"/>
  <c r="B31" i="129"/>
  <c r="C31" i="129"/>
  <c r="E31" i="129"/>
  <c r="F31" i="129"/>
  <c r="G31" i="129"/>
  <c r="H31" i="129"/>
  <c r="I31" i="129"/>
  <c r="J31" i="129"/>
  <c r="Q31" i="129" s="1"/>
  <c r="K31" i="129"/>
  <c r="L31" i="129"/>
  <c r="M31" i="129"/>
  <c r="N31" i="129"/>
  <c r="O31" i="129"/>
  <c r="P31" i="129"/>
  <c r="R31" i="129"/>
  <c r="S31" i="129"/>
  <c r="T31" i="129"/>
  <c r="W31" i="129"/>
  <c r="X31" i="129"/>
  <c r="Y31" i="129"/>
  <c r="AA31" i="129"/>
  <c r="AB31" i="129"/>
  <c r="AD31" i="129"/>
  <c r="AF31" i="129"/>
  <c r="AG31" i="129"/>
  <c r="AH31" i="129"/>
  <c r="AI31" i="129"/>
  <c r="AJ31" i="129"/>
  <c r="AK31" i="129"/>
  <c r="B42" i="121"/>
  <c r="C42" i="121"/>
  <c r="E42" i="121"/>
  <c r="F42" i="121"/>
  <c r="G42" i="121"/>
  <c r="H42" i="121"/>
  <c r="I42" i="121"/>
  <c r="J42" i="121"/>
  <c r="Q42" i="121" s="1"/>
  <c r="K42" i="121"/>
  <c r="L42" i="121"/>
  <c r="M42" i="121"/>
  <c r="N42" i="121"/>
  <c r="O42" i="121"/>
  <c r="P42" i="121"/>
  <c r="R42" i="121"/>
  <c r="S42" i="121"/>
  <c r="T42" i="121"/>
  <c r="W42" i="121"/>
  <c r="X42" i="121"/>
  <c r="Y42" i="121"/>
  <c r="AA42" i="121"/>
  <c r="AD42" i="121"/>
  <c r="AG42" i="121"/>
  <c r="AH42" i="121"/>
  <c r="AI42" i="121"/>
  <c r="AJ42" i="121"/>
  <c r="AK42" i="121"/>
  <c r="B43" i="121"/>
  <c r="C43" i="121"/>
  <c r="E43" i="121"/>
  <c r="F43" i="121"/>
  <c r="G43" i="121"/>
  <c r="H43" i="121"/>
  <c r="I43" i="121"/>
  <c r="J43" i="121"/>
  <c r="Q43" i="121" s="1"/>
  <c r="K43" i="121"/>
  <c r="L43" i="121"/>
  <c r="M43" i="121"/>
  <c r="N43" i="121"/>
  <c r="O43" i="121"/>
  <c r="P43" i="121"/>
  <c r="R43" i="121"/>
  <c r="S43" i="121"/>
  <c r="T43" i="121"/>
  <c r="W43" i="121"/>
  <c r="X43" i="121"/>
  <c r="Y43" i="121"/>
  <c r="AA43" i="121"/>
  <c r="AD43" i="121"/>
  <c r="AF43" i="121"/>
  <c r="AG43" i="121"/>
  <c r="AH43" i="121"/>
  <c r="AI43" i="121"/>
  <c r="AJ43" i="121"/>
  <c r="AK43" i="121"/>
  <c r="HD31" i="129" l="1"/>
  <c r="GL31" i="129"/>
  <c r="FT31" i="129"/>
  <c r="FB31" i="129"/>
  <c r="EJ31" i="129"/>
  <c r="DR31" i="129"/>
  <c r="CZ31" i="129"/>
  <c r="CH31" i="129"/>
  <c r="BP31" i="129"/>
  <c r="AX31" i="129"/>
  <c r="FQ31" i="129"/>
  <c r="ED31" i="129"/>
  <c r="CQ31" i="129"/>
  <c r="BD31" i="129"/>
  <c r="GI31" i="129"/>
  <c r="EV31" i="129"/>
  <c r="DI31" i="129"/>
  <c r="BV31" i="129"/>
  <c r="HJ31" i="129"/>
  <c r="EP31" i="129"/>
  <c r="BY31" i="129"/>
  <c r="FK31" i="129"/>
  <c r="CT31" i="129"/>
  <c r="HM31" i="129"/>
  <c r="GF31" i="129"/>
  <c r="DC31" i="129"/>
  <c r="CB31" i="129"/>
  <c r="AU31" i="129"/>
  <c r="FE31" i="129"/>
  <c r="EA31" i="129"/>
  <c r="HG31" i="129"/>
  <c r="GC31" i="129"/>
  <c r="BS31" i="129"/>
  <c r="GU31" i="129"/>
  <c r="CK31" i="129"/>
  <c r="FH31" i="129"/>
  <c r="DU31" i="129"/>
  <c r="BA31" i="129"/>
  <c r="GR31" i="129"/>
  <c r="DO31" i="129"/>
  <c r="EY31" i="129"/>
  <c r="CE31" i="129"/>
  <c r="HS31" i="129"/>
  <c r="GO31" i="129"/>
  <c r="DL31" i="129"/>
  <c r="ES31" i="129"/>
  <c r="HP31" i="129"/>
  <c r="FZ31" i="129"/>
  <c r="DF31" i="129"/>
  <c r="FN31" i="129"/>
  <c r="HA31" i="129"/>
  <c r="DX31" i="129"/>
  <c r="EM31" i="129"/>
  <c r="BJ31" i="129"/>
  <c r="BG31" i="129"/>
  <c r="CW31" i="129"/>
  <c r="FW31" i="129"/>
  <c r="CN31" i="129"/>
  <c r="BM31" i="129"/>
  <c r="GX31" i="129"/>
  <c r="HV38" i="122"/>
  <c r="HK38" i="122"/>
  <c r="FX38" i="122"/>
  <c r="EK38" i="122"/>
  <c r="DP38" i="122"/>
  <c r="CC38" i="122"/>
  <c r="GP38" i="122"/>
  <c r="FC38" i="122"/>
  <c r="EH38" i="122"/>
  <c r="CU38" i="122"/>
  <c r="BH38" i="122"/>
  <c r="HN38" i="122"/>
  <c r="ET38" i="122"/>
  <c r="DA38" i="122"/>
  <c r="BZ38" i="122"/>
  <c r="GM38" i="122"/>
  <c r="FO38" i="122"/>
  <c r="DV38" i="122"/>
  <c r="CX38" i="122"/>
  <c r="BB38" i="122"/>
  <c r="FI38" i="122"/>
  <c r="EE38" i="122"/>
  <c r="AY38" i="122"/>
  <c r="HH38" i="122"/>
  <c r="GG38" i="122"/>
  <c r="DD38" i="122"/>
  <c r="BW38" i="122"/>
  <c r="AV38" i="122"/>
  <c r="HB38" i="122"/>
  <c r="FU38" i="122"/>
  <c r="EN38" i="122"/>
  <c r="DG38" i="122"/>
  <c r="BT38" i="122"/>
  <c r="GY38" i="122"/>
  <c r="FR38" i="122"/>
  <c r="GJ38" i="122"/>
  <c r="CR38" i="122"/>
  <c r="EQ38" i="122"/>
  <c r="BE38" i="122"/>
  <c r="CI38" i="122"/>
  <c r="GD38" i="122"/>
  <c r="EG38" i="122"/>
  <c r="CO38" i="122"/>
  <c r="HT38" i="122"/>
  <c r="EB38" i="122"/>
  <c r="GA38" i="122"/>
  <c r="CL38" i="122"/>
  <c r="AS38" i="122"/>
  <c r="HQ38" i="122"/>
  <c r="DY38" i="122"/>
  <c r="FL38" i="122"/>
  <c r="EW38" i="122"/>
  <c r="DJ38" i="122"/>
  <c r="BN38" i="122"/>
  <c r="EZ38" i="122"/>
  <c r="BK38" i="122"/>
  <c r="DS38" i="122"/>
  <c r="HE38" i="122"/>
  <c r="GV38" i="122"/>
  <c r="GS38" i="122"/>
  <c r="BQ38" i="122"/>
  <c r="FF38" i="122"/>
  <c r="DM38" i="122"/>
  <c r="CF38" i="122"/>
  <c r="IU43" i="121"/>
  <c r="HN43" i="121"/>
  <c r="GV43" i="121"/>
  <c r="GD43" i="121"/>
  <c r="FL43" i="121"/>
  <c r="ET43" i="121"/>
  <c r="EB43" i="121"/>
  <c r="DJ43" i="121"/>
  <c r="CR43" i="121"/>
  <c r="BZ43" i="121"/>
  <c r="BH43" i="121"/>
  <c r="HB43" i="121"/>
  <c r="GG43" i="121"/>
  <c r="FI43" i="121"/>
  <c r="EN43" i="121"/>
  <c r="DS43" i="121"/>
  <c r="CX43" i="121"/>
  <c r="CC43" i="121"/>
  <c r="BE43" i="121"/>
  <c r="GY43" i="121"/>
  <c r="FX43" i="121"/>
  <c r="EZ43" i="121"/>
  <c r="DY43" i="121"/>
  <c r="DA43" i="121"/>
  <c r="BW43" i="121"/>
  <c r="AY43" i="121"/>
  <c r="HT43" i="121"/>
  <c r="GS43" i="121"/>
  <c r="FU43" i="121"/>
  <c r="EW43" i="121"/>
  <c r="DV43" i="121"/>
  <c r="CU43" i="121"/>
  <c r="BT43" i="121"/>
  <c r="AV43" i="121"/>
  <c r="FR43" i="121"/>
  <c r="EK43" i="121"/>
  <c r="DG43" i="121"/>
  <c r="CF43" i="121"/>
  <c r="HE43" i="121"/>
  <c r="FO43" i="121"/>
  <c r="EE43" i="121"/>
  <c r="CO43" i="121"/>
  <c r="BK43" i="121"/>
  <c r="GM43" i="121"/>
  <c r="DD43" i="121"/>
  <c r="BN43" i="121"/>
  <c r="FC43" i="121"/>
  <c r="CL43" i="121"/>
  <c r="HH43" i="121"/>
  <c r="EQ43" i="121"/>
  <c r="CI43" i="121"/>
  <c r="EG43" i="121"/>
  <c r="BB43" i="121"/>
  <c r="HK43" i="121"/>
  <c r="GP43" i="121"/>
  <c r="AS43" i="121"/>
  <c r="GJ43" i="121"/>
  <c r="DP43" i="121"/>
  <c r="GA43" i="121"/>
  <c r="DM43" i="121"/>
  <c r="EH43" i="121"/>
  <c r="HV43" i="121"/>
  <c r="BQ43" i="121"/>
  <c r="HQ43" i="121"/>
  <c r="FF43" i="121"/>
  <c r="HP40" i="122"/>
  <c r="GX40" i="122"/>
  <c r="GF40" i="122"/>
  <c r="FN40" i="122"/>
  <c r="EV40" i="122"/>
  <c r="ED40" i="122"/>
  <c r="DL40" i="122"/>
  <c r="CT40" i="122"/>
  <c r="CB40" i="122"/>
  <c r="BJ40" i="122"/>
  <c r="HS40" i="122"/>
  <c r="FK40" i="122"/>
  <c r="DX40" i="122"/>
  <c r="CK40" i="122"/>
  <c r="AX40" i="122"/>
  <c r="GC40" i="122"/>
  <c r="EP40" i="122"/>
  <c r="DC40" i="122"/>
  <c r="BP40" i="122"/>
  <c r="FE40" i="122"/>
  <c r="CN40" i="122"/>
  <c r="HA40" i="122"/>
  <c r="FZ40" i="122"/>
  <c r="DI40" i="122"/>
  <c r="BM40" i="122"/>
  <c r="HJ40" i="122"/>
  <c r="CZ40" i="122"/>
  <c r="BY40" i="122"/>
  <c r="GI40" i="122"/>
  <c r="FB40" i="122"/>
  <c r="EA40" i="122"/>
  <c r="AU40" i="122"/>
  <c r="GL40" i="122"/>
  <c r="EY40" i="122"/>
  <c r="DR40" i="122"/>
  <c r="CH40" i="122"/>
  <c r="BD40" i="122"/>
  <c r="HM40" i="122"/>
  <c r="HG40" i="122"/>
  <c r="FQ40" i="122"/>
  <c r="DU40" i="122"/>
  <c r="HD40" i="122"/>
  <c r="DO40" i="122"/>
  <c r="BV40" i="122"/>
  <c r="GU40" i="122"/>
  <c r="FH40" i="122"/>
  <c r="BS40" i="122"/>
  <c r="GR40" i="122"/>
  <c r="DF40" i="122"/>
  <c r="ES40" i="122"/>
  <c r="GO40" i="122"/>
  <c r="FT40" i="122"/>
  <c r="EJ40" i="122"/>
  <c r="CW40" i="122"/>
  <c r="CQ40" i="122"/>
  <c r="BG40" i="122"/>
  <c r="FW40" i="122"/>
  <c r="CE40" i="122"/>
  <c r="BA40" i="122"/>
  <c r="EM40" i="122"/>
  <c r="HP35" i="129"/>
  <c r="GX35" i="129"/>
  <c r="GF35" i="129"/>
  <c r="FN35" i="129"/>
  <c r="EV35" i="129"/>
  <c r="ED35" i="129"/>
  <c r="DL35" i="129"/>
  <c r="CT35" i="129"/>
  <c r="CB35" i="129"/>
  <c r="BJ35" i="129"/>
  <c r="HG35" i="129"/>
  <c r="FT35" i="129"/>
  <c r="BY35" i="129"/>
  <c r="GL35" i="129"/>
  <c r="EY35" i="129"/>
  <c r="CQ35" i="129"/>
  <c r="BD35" i="129"/>
  <c r="HS35" i="129"/>
  <c r="GU35" i="129"/>
  <c r="FB35" i="129"/>
  <c r="EA35" i="129"/>
  <c r="CH35" i="129"/>
  <c r="FW35" i="129"/>
  <c r="DC35" i="129"/>
  <c r="DU35" i="129"/>
  <c r="FZ35" i="129"/>
  <c r="HA35" i="129"/>
  <c r="ES35" i="129"/>
  <c r="BP35" i="129"/>
  <c r="DR35" i="129"/>
  <c r="CN35" i="129"/>
  <c r="EJ35" i="129"/>
  <c r="BG35" i="129"/>
  <c r="HD35" i="129"/>
  <c r="CW35" i="129"/>
  <c r="GO35" i="129"/>
  <c r="FK35" i="129"/>
  <c r="BA35" i="129"/>
  <c r="GR35" i="129"/>
  <c r="DX35" i="129"/>
  <c r="CK35" i="129"/>
  <c r="FH35" i="129"/>
  <c r="AX35" i="129"/>
  <c r="CE35" i="129"/>
  <c r="FE35" i="129"/>
  <c r="AU35" i="129"/>
  <c r="DO35" i="129"/>
  <c r="EM35" i="129"/>
  <c r="FQ35" i="129"/>
  <c r="BV35" i="129"/>
  <c r="EP35" i="129"/>
  <c r="BS35" i="129"/>
  <c r="HM35" i="129"/>
  <c r="HJ35" i="129"/>
  <c r="GI35" i="129"/>
  <c r="GC35" i="129"/>
  <c r="BM35" i="129"/>
  <c r="DI35" i="129"/>
  <c r="DF35" i="129"/>
  <c r="CZ35" i="129"/>
  <c r="GY40" i="122"/>
  <c r="GD40" i="122"/>
  <c r="EQ40" i="122"/>
  <c r="DD40" i="122"/>
  <c r="BQ40" i="122"/>
  <c r="HQ40" i="122"/>
  <c r="GV40" i="122"/>
  <c r="FI40" i="122"/>
  <c r="DV40" i="122"/>
  <c r="CI40" i="122"/>
  <c r="AV40" i="122"/>
  <c r="HB40" i="122"/>
  <c r="GA40" i="122"/>
  <c r="EH40" i="122"/>
  <c r="DJ40" i="122"/>
  <c r="BN40" i="122"/>
  <c r="FC40" i="122"/>
  <c r="EG40" i="122"/>
  <c r="CL40" i="122"/>
  <c r="GJ40" i="122"/>
  <c r="FF40" i="122"/>
  <c r="EB40" i="122"/>
  <c r="AY40" i="122"/>
  <c r="HH40" i="122"/>
  <c r="CX40" i="122"/>
  <c r="BW40" i="122"/>
  <c r="HT40" i="122"/>
  <c r="GM40" i="122"/>
  <c r="EZ40" i="122"/>
  <c r="DS40" i="122"/>
  <c r="CO40" i="122"/>
  <c r="BE40" i="122"/>
  <c r="HN40" i="122"/>
  <c r="GG40" i="122"/>
  <c r="EW40" i="122"/>
  <c r="DP40" i="122"/>
  <c r="CF40" i="122"/>
  <c r="BB40" i="122"/>
  <c r="FR40" i="122"/>
  <c r="DY40" i="122"/>
  <c r="CC40" i="122"/>
  <c r="HE40" i="122"/>
  <c r="BZ40" i="122"/>
  <c r="FO40" i="122"/>
  <c r="FL40" i="122"/>
  <c r="DM40" i="122"/>
  <c r="BT40" i="122"/>
  <c r="GS40" i="122"/>
  <c r="DG40" i="122"/>
  <c r="ET40" i="122"/>
  <c r="BK40" i="122"/>
  <c r="DA40" i="122"/>
  <c r="GP40" i="122"/>
  <c r="BH40" i="122"/>
  <c r="CR40" i="122"/>
  <c r="EN40" i="122"/>
  <c r="AS40" i="122"/>
  <c r="HV40" i="122"/>
  <c r="FX40" i="122"/>
  <c r="EK40" i="122"/>
  <c r="EE40" i="122"/>
  <c r="HK40" i="122"/>
  <c r="CU40" i="122"/>
  <c r="FU40" i="122"/>
  <c r="HD42" i="121"/>
  <c r="GL42" i="121"/>
  <c r="HP42" i="121"/>
  <c r="GU42" i="121"/>
  <c r="FZ42" i="121"/>
  <c r="EM42" i="121"/>
  <c r="FE42" i="121"/>
  <c r="DR42" i="121"/>
  <c r="CZ42" i="121"/>
  <c r="CH42" i="121"/>
  <c r="BP42" i="121"/>
  <c r="AX42" i="121"/>
  <c r="FH42" i="121"/>
  <c r="DL42" i="121"/>
  <c r="CQ42" i="121"/>
  <c r="BV42" i="121"/>
  <c r="BA42" i="121"/>
  <c r="FB42" i="121"/>
  <c r="ED42" i="121"/>
  <c r="DI42" i="121"/>
  <c r="CN42" i="121"/>
  <c r="BS42" i="121"/>
  <c r="AU42" i="121"/>
  <c r="FQ42" i="121"/>
  <c r="DO42" i="121"/>
  <c r="BM42" i="121"/>
  <c r="GR42" i="121"/>
  <c r="EP42" i="121"/>
  <c r="HA42" i="121"/>
  <c r="FN42" i="121"/>
  <c r="DC42" i="121"/>
  <c r="BY42" i="121"/>
  <c r="GX42" i="121"/>
  <c r="HG42" i="121"/>
  <c r="GO42" i="121"/>
  <c r="EY42" i="121"/>
  <c r="DU42" i="121"/>
  <c r="CE42" i="121"/>
  <c r="HM42" i="121"/>
  <c r="FK42" i="121"/>
  <c r="DF42" i="121"/>
  <c r="BG42" i="121"/>
  <c r="HJ42" i="121"/>
  <c r="EV42" i="121"/>
  <c r="CW42" i="121"/>
  <c r="CT42" i="121"/>
  <c r="FT42" i="121"/>
  <c r="CK42" i="121"/>
  <c r="HS42" i="121"/>
  <c r="ES42" i="121"/>
  <c r="CB42" i="121"/>
  <c r="EJ42" i="121"/>
  <c r="EA42" i="121"/>
  <c r="BJ42" i="121"/>
  <c r="GC42" i="121"/>
  <c r="DX42" i="121"/>
  <c r="BD42" i="121"/>
  <c r="GI42" i="121"/>
  <c r="GF42" i="121"/>
  <c r="FW42" i="121"/>
  <c r="IF35" i="129"/>
  <c r="GM35" i="129"/>
  <c r="EZ35" i="129"/>
  <c r="EG35" i="129"/>
  <c r="DM35" i="129"/>
  <c r="CR35" i="129"/>
  <c r="BE35" i="129"/>
  <c r="HE35" i="129"/>
  <c r="FR35" i="129"/>
  <c r="EE35" i="129"/>
  <c r="DJ35" i="129"/>
  <c r="BW35" i="129"/>
  <c r="FX35" i="129"/>
  <c r="DD35" i="129"/>
  <c r="BK35" i="129"/>
  <c r="HQ35" i="129"/>
  <c r="GS35" i="129"/>
  <c r="EW35" i="129"/>
  <c r="DY35" i="129"/>
  <c r="CF35" i="129"/>
  <c r="BH35" i="129"/>
  <c r="HB35" i="129"/>
  <c r="GA35" i="129"/>
  <c r="ET35" i="129"/>
  <c r="CU35" i="129"/>
  <c r="BQ35" i="129"/>
  <c r="CO35" i="129"/>
  <c r="DS35" i="129"/>
  <c r="GY35" i="129"/>
  <c r="FU35" i="129"/>
  <c r="EQ35" i="129"/>
  <c r="BN35" i="129"/>
  <c r="HH35" i="129"/>
  <c r="FO35" i="129"/>
  <c r="CX35" i="129"/>
  <c r="FL35" i="129"/>
  <c r="EH35" i="129"/>
  <c r="BB35" i="129"/>
  <c r="GV35" i="129"/>
  <c r="EB35" i="129"/>
  <c r="CL35" i="129"/>
  <c r="FI35" i="129"/>
  <c r="AY35" i="129"/>
  <c r="GP35" i="129"/>
  <c r="DV35" i="129"/>
  <c r="CI35" i="129"/>
  <c r="FF35" i="129"/>
  <c r="DP35" i="129"/>
  <c r="AV35" i="129"/>
  <c r="HV35" i="129"/>
  <c r="GJ35" i="129"/>
  <c r="CC35" i="129"/>
  <c r="HN35" i="129"/>
  <c r="AS35" i="129"/>
  <c r="EK35" i="129"/>
  <c r="GG35" i="129"/>
  <c r="DA35" i="129"/>
  <c r="BZ35" i="129"/>
  <c r="FC35" i="129"/>
  <c r="BT35" i="129"/>
  <c r="HT35" i="129"/>
  <c r="EN35" i="129"/>
  <c r="HK35" i="129"/>
  <c r="DG35" i="129"/>
  <c r="GD35" i="129"/>
  <c r="HV42" i="121"/>
  <c r="HT42" i="121"/>
  <c r="HB42" i="121"/>
  <c r="GJ42" i="121"/>
  <c r="FR42" i="121"/>
  <c r="EZ42" i="121"/>
  <c r="EH42" i="121"/>
  <c r="FF42" i="121"/>
  <c r="DS42" i="121"/>
  <c r="DA42" i="121"/>
  <c r="CI42" i="121"/>
  <c r="BQ42" i="121"/>
  <c r="AY42" i="121"/>
  <c r="HN42" i="121"/>
  <c r="GS42" i="121"/>
  <c r="FX42" i="121"/>
  <c r="EK42" i="121"/>
  <c r="HE42" i="121"/>
  <c r="GD42" i="121"/>
  <c r="EG42" i="121"/>
  <c r="GY42" i="121"/>
  <c r="GA42" i="121"/>
  <c r="GV42" i="121"/>
  <c r="EQ42" i="121"/>
  <c r="CO42" i="121"/>
  <c r="FO42" i="121"/>
  <c r="DM42" i="121"/>
  <c r="CL42" i="121"/>
  <c r="BK42" i="121"/>
  <c r="EE42" i="121"/>
  <c r="FL42" i="121"/>
  <c r="EB42" i="121"/>
  <c r="CX42" i="121"/>
  <c r="BW42" i="121"/>
  <c r="FI42" i="121"/>
  <c r="DV42" i="121"/>
  <c r="CF42" i="121"/>
  <c r="BB42" i="121"/>
  <c r="DP42" i="121"/>
  <c r="CC42" i="121"/>
  <c r="AS42" i="121"/>
  <c r="GP42" i="121"/>
  <c r="FC42" i="121"/>
  <c r="AV42" i="121"/>
  <c r="BH42" i="121"/>
  <c r="HK42" i="121"/>
  <c r="EW42" i="121"/>
  <c r="DD42" i="121"/>
  <c r="BE42" i="121"/>
  <c r="FU42" i="121"/>
  <c r="CR42" i="121"/>
  <c r="ET42" i="121"/>
  <c r="HQ42" i="121"/>
  <c r="EN42" i="121"/>
  <c r="BZ42" i="121"/>
  <c r="HH42" i="121"/>
  <c r="BT42" i="121"/>
  <c r="BN42" i="121"/>
  <c r="GM42" i="121"/>
  <c r="DG42" i="121"/>
  <c r="DY42" i="121"/>
  <c r="DJ42" i="121"/>
  <c r="CU42" i="121"/>
  <c r="GG42" i="121"/>
  <c r="HV31" i="129"/>
  <c r="HE31" i="129"/>
  <c r="GJ31" i="129"/>
  <c r="EW31" i="129"/>
  <c r="DJ31" i="129"/>
  <c r="BW31" i="129"/>
  <c r="HB31" i="129"/>
  <c r="FO31" i="129"/>
  <c r="EB31" i="129"/>
  <c r="CO31" i="129"/>
  <c r="BB31" i="129"/>
  <c r="GM31" i="129"/>
  <c r="FL31" i="129"/>
  <c r="DS31" i="129"/>
  <c r="CU31" i="129"/>
  <c r="AY31" i="129"/>
  <c r="HH31" i="129"/>
  <c r="GG31" i="129"/>
  <c r="EN31" i="129"/>
  <c r="DP31" i="129"/>
  <c r="BT31" i="129"/>
  <c r="AV31" i="129"/>
  <c r="FF31" i="129"/>
  <c r="EE31" i="129"/>
  <c r="HK31" i="129"/>
  <c r="GD31" i="129"/>
  <c r="DA31" i="129"/>
  <c r="BZ31" i="129"/>
  <c r="AS31" i="129"/>
  <c r="FC31" i="129"/>
  <c r="DY31" i="129"/>
  <c r="CX31" i="129"/>
  <c r="FI31" i="129"/>
  <c r="DV31" i="129"/>
  <c r="BE31" i="129"/>
  <c r="GS31" i="129"/>
  <c r="CI31" i="129"/>
  <c r="DG31" i="129"/>
  <c r="EZ31" i="129"/>
  <c r="CF31" i="129"/>
  <c r="HT31" i="129"/>
  <c r="GP31" i="129"/>
  <c r="DM31" i="129"/>
  <c r="ET31" i="129"/>
  <c r="CC31" i="129"/>
  <c r="HQ31" i="129"/>
  <c r="GA31" i="129"/>
  <c r="BQ31" i="129"/>
  <c r="BN31" i="129"/>
  <c r="EQ31" i="129"/>
  <c r="BK31" i="129"/>
  <c r="FX31" i="129"/>
  <c r="CR31" i="129"/>
  <c r="FU31" i="129"/>
  <c r="CL31" i="129"/>
  <c r="HN31" i="129"/>
  <c r="GY31" i="129"/>
  <c r="GV31" i="129"/>
  <c r="FR31" i="129"/>
  <c r="EK31" i="129"/>
  <c r="BH31" i="129"/>
  <c r="EH31" i="129"/>
  <c r="EG31" i="129"/>
  <c r="DD31" i="129"/>
  <c r="HP43" i="121"/>
  <c r="GX43" i="121"/>
  <c r="GF43" i="121"/>
  <c r="FN43" i="121"/>
  <c r="EV43" i="121"/>
  <c r="ED43" i="121"/>
  <c r="DL43" i="121"/>
  <c r="CT43" i="121"/>
  <c r="CB43" i="121"/>
  <c r="BJ43" i="121"/>
  <c r="HD43" i="121"/>
  <c r="GI43" i="121"/>
  <c r="FK43" i="121"/>
  <c r="EP43" i="121"/>
  <c r="DU43" i="121"/>
  <c r="CZ43" i="121"/>
  <c r="CE43" i="121"/>
  <c r="BG43" i="121"/>
  <c r="GU43" i="121"/>
  <c r="AX43" i="121"/>
  <c r="GR43" i="121"/>
  <c r="FQ43" i="121"/>
  <c r="EJ43" i="121"/>
  <c r="DF43" i="121"/>
  <c r="BY43" i="121"/>
  <c r="AU43" i="121"/>
  <c r="HA43" i="121"/>
  <c r="FH43" i="121"/>
  <c r="EA43" i="121"/>
  <c r="CN43" i="121"/>
  <c r="BD43" i="121"/>
  <c r="GO43" i="121"/>
  <c r="FB43" i="121"/>
  <c r="DI43" i="121"/>
  <c r="BP43" i="121"/>
  <c r="GL43" i="121"/>
  <c r="ES43" i="121"/>
  <c r="DC43" i="121"/>
  <c r="BM43" i="121"/>
  <c r="EY43" i="121"/>
  <c r="HJ43" i="121"/>
  <c r="CK43" i="121"/>
  <c r="HG43" i="121"/>
  <c r="EM43" i="121"/>
  <c r="HM43" i="121"/>
  <c r="DX43" i="121"/>
  <c r="BA43" i="121"/>
  <c r="DR43" i="121"/>
  <c r="GC43" i="121"/>
  <c r="DO43" i="121"/>
  <c r="CW43" i="121"/>
  <c r="FZ43" i="121"/>
  <c r="BS43" i="121"/>
  <c r="CH43" i="121"/>
  <c r="FW43" i="121"/>
  <c r="FT43" i="121"/>
  <c r="FE43" i="121"/>
  <c r="CQ43" i="121"/>
  <c r="BV43" i="121"/>
  <c r="HS43" i="121"/>
  <c r="HD38" i="122"/>
  <c r="GL38" i="122"/>
  <c r="FT38" i="122"/>
  <c r="FB38" i="122"/>
  <c r="EJ38" i="122"/>
  <c r="DR38" i="122"/>
  <c r="CZ38" i="122"/>
  <c r="CH38" i="122"/>
  <c r="BP38" i="122"/>
  <c r="AX38" i="122"/>
  <c r="GR38" i="122"/>
  <c r="FE38" i="122"/>
  <c r="CW38" i="122"/>
  <c r="BJ38" i="122"/>
  <c r="HJ38" i="122"/>
  <c r="FW38" i="122"/>
  <c r="DO38" i="122"/>
  <c r="CB38" i="122"/>
  <c r="GO38" i="122"/>
  <c r="FQ38" i="122"/>
  <c r="DX38" i="122"/>
  <c r="BD38" i="122"/>
  <c r="HM38" i="122"/>
  <c r="ES38" i="122"/>
  <c r="BY38" i="122"/>
  <c r="HP38" i="122"/>
  <c r="GI38" i="122"/>
  <c r="DF38" i="122"/>
  <c r="CE38" i="122"/>
  <c r="FH38" i="122"/>
  <c r="ED38" i="122"/>
  <c r="FZ38" i="122"/>
  <c r="EP38" i="122"/>
  <c r="DI38" i="122"/>
  <c r="BV38" i="122"/>
  <c r="HA38" i="122"/>
  <c r="EM38" i="122"/>
  <c r="DC38" i="122"/>
  <c r="BS38" i="122"/>
  <c r="EV38" i="122"/>
  <c r="BG38" i="122"/>
  <c r="GF38" i="122"/>
  <c r="CQ38" i="122"/>
  <c r="BA38" i="122"/>
  <c r="GC38" i="122"/>
  <c r="CN38" i="122"/>
  <c r="AU38" i="122"/>
  <c r="HS38" i="122"/>
  <c r="EA38" i="122"/>
  <c r="FN38" i="122"/>
  <c r="CK38" i="122"/>
  <c r="HG38" i="122"/>
  <c r="DU38" i="122"/>
  <c r="CT38" i="122"/>
  <c r="FK38" i="122"/>
  <c r="GX38" i="122"/>
  <c r="BM38" i="122"/>
  <c r="EY38" i="122"/>
  <c r="DL38" i="122"/>
  <c r="GU38" i="122"/>
  <c r="KW40" i="122"/>
  <c r="JF35" i="129"/>
  <c r="KD31" i="129"/>
  <c r="KG31" i="129"/>
  <c r="JJ38" i="122"/>
  <c r="KW31" i="129"/>
  <c r="KY31" i="129"/>
  <c r="KV31" i="129"/>
  <c r="KW38" i="122"/>
  <c r="IC35" i="129"/>
  <c r="KH38" i="122"/>
  <c r="IB31" i="129"/>
  <c r="KE38" i="122"/>
  <c r="KB38" i="122"/>
  <c r="JM35" i="129"/>
  <c r="JD35" i="129"/>
  <c r="JA35" i="129"/>
  <c r="IE31" i="129"/>
  <c r="JM38" i="122"/>
  <c r="IF43" i="121"/>
  <c r="JU31" i="129"/>
  <c r="JI31" i="129"/>
  <c r="JC31" i="129"/>
  <c r="IE35" i="129"/>
  <c r="KA31" i="129"/>
  <c r="IZ31" i="129"/>
  <c r="LE42" i="121"/>
  <c r="KB31" i="129"/>
  <c r="IH31" i="129"/>
  <c r="LH35" i="129"/>
  <c r="IU42" i="121"/>
  <c r="LB31" i="129"/>
  <c r="JS31" i="129"/>
  <c r="IC31" i="129"/>
  <c r="KG35" i="129"/>
  <c r="JA31" i="129"/>
  <c r="IX31" i="129"/>
  <c r="IU31" i="129"/>
  <c r="LF35" i="129"/>
  <c r="LB42" i="121"/>
  <c r="LC31" i="129"/>
  <c r="LC35" i="129"/>
  <c r="IL42" i="121"/>
  <c r="KZ31" i="129"/>
  <c r="JJ31" i="129"/>
  <c r="KE35" i="129"/>
  <c r="KT31" i="129"/>
  <c r="KE31" i="129"/>
  <c r="II31" i="129"/>
  <c r="LC42" i="121"/>
  <c r="IF31" i="129"/>
  <c r="JJ43" i="121"/>
  <c r="HZ31" i="129"/>
  <c r="JO35" i="129"/>
  <c r="JI38" i="122"/>
  <c r="JG38" i="122"/>
  <c r="IR38" i="122"/>
  <c r="HW38" i="122"/>
  <c r="KZ38" i="122"/>
  <c r="JA40" i="122"/>
  <c r="KH40" i="122"/>
  <c r="IL40" i="122"/>
  <c r="II40" i="122"/>
  <c r="LC38" i="122"/>
  <c r="IO38" i="122"/>
  <c r="LB38" i="122"/>
  <c r="II38" i="122"/>
  <c r="KD40" i="122"/>
  <c r="IF40" i="122"/>
  <c r="KJ40" i="122"/>
  <c r="KG40" i="122"/>
  <c r="KE40" i="122"/>
  <c r="IH40" i="122"/>
  <c r="LE40" i="122"/>
  <c r="JL40" i="122"/>
  <c r="LC40" i="122"/>
  <c r="JF40" i="122"/>
  <c r="JV40" i="122"/>
  <c r="IC40" i="122"/>
  <c r="IK40" i="122"/>
  <c r="LF40" i="122"/>
  <c r="JM40" i="122"/>
  <c r="LB40" i="122"/>
  <c r="JD40" i="122"/>
  <c r="KZ40" i="122"/>
  <c r="JC40" i="122"/>
  <c r="IQ38" i="122"/>
  <c r="IN38" i="122"/>
  <c r="JF38" i="122"/>
  <c r="JX38" i="122"/>
  <c r="KP38" i="122"/>
  <c r="LH38" i="122"/>
  <c r="HY38" i="122"/>
  <c r="IT38" i="122"/>
  <c r="JO38" i="122"/>
  <c r="KJ38" i="122"/>
  <c r="LE38" i="122"/>
  <c r="IH38" i="122"/>
  <c r="JC38" i="122"/>
  <c r="KA38" i="122"/>
  <c r="KV38" i="122"/>
  <c r="IB38" i="122"/>
  <c r="IW38" i="122"/>
  <c r="JR38" i="122"/>
  <c r="KM38" i="122"/>
  <c r="IE38" i="122"/>
  <c r="IZ38" i="122"/>
  <c r="JU38" i="122"/>
  <c r="KS38" i="122"/>
  <c r="KY38" i="122"/>
  <c r="KG38" i="122"/>
  <c r="IK38" i="122"/>
  <c r="KD38" i="122"/>
  <c r="JL38" i="122"/>
  <c r="HW40" i="122"/>
  <c r="IO40" i="122"/>
  <c r="JG40" i="122"/>
  <c r="JY40" i="122"/>
  <c r="KQ40" i="122"/>
  <c r="LI40" i="122"/>
  <c r="LK40" i="122"/>
  <c r="HZ40" i="122"/>
  <c r="IR40" i="122"/>
  <c r="JJ40" i="122"/>
  <c r="KB40" i="122"/>
  <c r="KT40" i="122"/>
  <c r="KV40" i="122"/>
  <c r="JU40" i="122"/>
  <c r="IX40" i="122"/>
  <c r="IB40" i="122"/>
  <c r="KQ38" i="122"/>
  <c r="JS38" i="122"/>
  <c r="IX38" i="122"/>
  <c r="IC38" i="122"/>
  <c r="KP40" i="122"/>
  <c r="JS40" i="122"/>
  <c r="IW40" i="122"/>
  <c r="LK38" i="122"/>
  <c r="KN40" i="122"/>
  <c r="JR40" i="122"/>
  <c r="IU40" i="122"/>
  <c r="LI38" i="122"/>
  <c r="KK38" i="122"/>
  <c r="JP38" i="122"/>
  <c r="IU38" i="122"/>
  <c r="HZ38" i="122"/>
  <c r="IL38" i="122"/>
  <c r="JD38" i="122"/>
  <c r="JV38" i="122"/>
  <c r="KN38" i="122"/>
  <c r="LF38" i="122"/>
  <c r="HY40" i="122"/>
  <c r="IQ40" i="122"/>
  <c r="JI40" i="122"/>
  <c r="KA40" i="122"/>
  <c r="KS40" i="122"/>
  <c r="KY40" i="122"/>
  <c r="JX40" i="122"/>
  <c r="IE40" i="122"/>
  <c r="KT38" i="122"/>
  <c r="JY38" i="122"/>
  <c r="JA38" i="122"/>
  <c r="IF38" i="122"/>
  <c r="IZ40" i="122"/>
  <c r="KM40" i="122"/>
  <c r="JP40" i="122"/>
  <c r="IT40" i="122"/>
  <c r="LH40" i="122"/>
  <c r="KK40" i="122"/>
  <c r="JO40" i="122"/>
  <c r="IN40" i="122"/>
  <c r="KM35" i="129"/>
  <c r="IK35" i="129"/>
  <c r="LE35" i="129"/>
  <c r="JC35" i="129"/>
  <c r="KK35" i="129"/>
  <c r="II35" i="129"/>
  <c r="KJ35" i="129"/>
  <c r="IH35" i="129"/>
  <c r="KH35" i="129"/>
  <c r="HY35" i="129"/>
  <c r="IQ35" i="129"/>
  <c r="JI35" i="129"/>
  <c r="KA35" i="129"/>
  <c r="KS35" i="129"/>
  <c r="IB35" i="129"/>
  <c r="IT35" i="129"/>
  <c r="JL35" i="129"/>
  <c r="KD35" i="129"/>
  <c r="KV35" i="129"/>
  <c r="JF31" i="129"/>
  <c r="KP31" i="129"/>
  <c r="LH31" i="129"/>
  <c r="IN31" i="129"/>
  <c r="JX31" i="129"/>
  <c r="IW31" i="129"/>
  <c r="LB35" i="129"/>
  <c r="JX35" i="129"/>
  <c r="IZ35" i="129"/>
  <c r="HW35" i="129"/>
  <c r="IO35" i="129"/>
  <c r="JG35" i="129"/>
  <c r="JY35" i="129"/>
  <c r="KQ35" i="129"/>
  <c r="LI35" i="129"/>
  <c r="HZ35" i="129"/>
  <c r="IR35" i="129"/>
  <c r="JJ35" i="129"/>
  <c r="KB35" i="129"/>
  <c r="KT35" i="129"/>
  <c r="LK35" i="129"/>
  <c r="KS31" i="129"/>
  <c r="JR31" i="129"/>
  <c r="HY31" i="129"/>
  <c r="IL31" i="129"/>
  <c r="JD31" i="129"/>
  <c r="JV31" i="129"/>
  <c r="KN31" i="129"/>
  <c r="LF31" i="129"/>
  <c r="HW31" i="129"/>
  <c r="IO31" i="129"/>
  <c r="JG31" i="129"/>
  <c r="JY31" i="129"/>
  <c r="KQ31" i="129"/>
  <c r="LI31" i="129"/>
  <c r="KZ35" i="129"/>
  <c r="JV35" i="129"/>
  <c r="IX35" i="129"/>
  <c r="KM31" i="129"/>
  <c r="JP31" i="129"/>
  <c r="IT31" i="129"/>
  <c r="KW35" i="129"/>
  <c r="JS35" i="129"/>
  <c r="LK31" i="129"/>
  <c r="KJ31" i="129"/>
  <c r="JM31" i="129"/>
  <c r="IQ31" i="129"/>
  <c r="KP35" i="129"/>
  <c r="JR35" i="129"/>
  <c r="IN35" i="129"/>
  <c r="KY35" i="129"/>
  <c r="JU35" i="129"/>
  <c r="IW35" i="129"/>
  <c r="KK31" i="129"/>
  <c r="JO31" i="129"/>
  <c r="IR31" i="129"/>
  <c r="IU35" i="129"/>
  <c r="LE31" i="129"/>
  <c r="KH31" i="129"/>
  <c r="JL31" i="129"/>
  <c r="IK31" i="129"/>
  <c r="KN35" i="129"/>
  <c r="JP35" i="129"/>
  <c r="IL35" i="129"/>
  <c r="KT43" i="121"/>
  <c r="JM43" i="121"/>
  <c r="KH43" i="121"/>
  <c r="JF43" i="121"/>
  <c r="V43" i="121"/>
  <c r="KD43" i="121"/>
  <c r="IW43" i="121"/>
  <c r="KA43" i="121"/>
  <c r="IT43" i="121"/>
  <c r="KJ43" i="121"/>
  <c r="JI43" i="121"/>
  <c r="HY43" i="121"/>
  <c r="KS43" i="121"/>
  <c r="JL43" i="121"/>
  <c r="IE43" i="121"/>
  <c r="KG43" i="121"/>
  <c r="IZ43" i="121"/>
  <c r="LB43" i="121"/>
  <c r="JR43" i="121"/>
  <c r="IQ43" i="121"/>
  <c r="KY43" i="121"/>
  <c r="JP43" i="121"/>
  <c r="IN43" i="121"/>
  <c r="KP43" i="121"/>
  <c r="IB43" i="121"/>
  <c r="LH43" i="121"/>
  <c r="JX43" i="121"/>
  <c r="IR43" i="121"/>
  <c r="KV43" i="121"/>
  <c r="JO43" i="121"/>
  <c r="IH43" i="121"/>
  <c r="KE42" i="121"/>
  <c r="JV42" i="121"/>
  <c r="KG42" i="121"/>
  <c r="JU42" i="121"/>
  <c r="JS42" i="121"/>
  <c r="IZ42" i="121"/>
  <c r="IX42" i="121"/>
  <c r="KZ42" i="121"/>
  <c r="LF42" i="121"/>
  <c r="IW42" i="121"/>
  <c r="KN42" i="121"/>
  <c r="JO42" i="121"/>
  <c r="IH42" i="121"/>
  <c r="KZ43" i="121"/>
  <c r="KB43" i="121"/>
  <c r="IX43" i="121"/>
  <c r="HZ43" i="121"/>
  <c r="KK42" i="121"/>
  <c r="JD42" i="121"/>
  <c r="IE42" i="121"/>
  <c r="KW43" i="121"/>
  <c r="IN42" i="121"/>
  <c r="JF42" i="121"/>
  <c r="JX42" i="121"/>
  <c r="KP42" i="121"/>
  <c r="LH42" i="121"/>
  <c r="HY42" i="121"/>
  <c r="IQ42" i="121"/>
  <c r="JI42" i="121"/>
  <c r="KA42" i="121"/>
  <c r="KS42" i="121"/>
  <c r="IB42" i="121"/>
  <c r="IT42" i="121"/>
  <c r="JL42" i="121"/>
  <c r="KD42" i="121"/>
  <c r="KV42" i="121"/>
  <c r="II43" i="121"/>
  <c r="JA43" i="121"/>
  <c r="JS43" i="121"/>
  <c r="KK43" i="121"/>
  <c r="LC43" i="121"/>
  <c r="IL43" i="121"/>
  <c r="JD43" i="121"/>
  <c r="JV43" i="121"/>
  <c r="KN43" i="121"/>
  <c r="LF43" i="121"/>
  <c r="HW43" i="121"/>
  <c r="IO43" i="121"/>
  <c r="JG43" i="121"/>
  <c r="JY43" i="121"/>
  <c r="KQ43" i="121"/>
  <c r="LI43" i="121"/>
  <c r="KY42" i="121"/>
  <c r="JR42" i="121"/>
  <c r="IK42" i="121"/>
  <c r="HZ42" i="121"/>
  <c r="IR42" i="121"/>
  <c r="JJ42" i="121"/>
  <c r="KB42" i="121"/>
  <c r="KT42" i="121"/>
  <c r="HW42" i="121"/>
  <c r="IO42" i="121"/>
  <c r="JG42" i="121"/>
  <c r="JY42" i="121"/>
  <c r="KQ42" i="121"/>
  <c r="LI42" i="121"/>
  <c r="KE43" i="121"/>
  <c r="IC43" i="121"/>
  <c r="KW42" i="121"/>
  <c r="JP42" i="121"/>
  <c r="II42" i="121"/>
  <c r="V42" i="121"/>
  <c r="KM42" i="121"/>
  <c r="JM42" i="121"/>
  <c r="IF42" i="121"/>
  <c r="KJ42" i="121"/>
  <c r="JC42" i="121"/>
  <c r="IC42" i="121"/>
  <c r="KH42" i="121"/>
  <c r="JA42" i="121"/>
  <c r="LE43" i="121"/>
  <c r="KM43" i="121"/>
  <c r="JU43" i="121"/>
  <c r="JC43" i="121"/>
  <c r="IK43" i="121"/>
  <c r="AC31" i="129" l="1"/>
  <c r="AC38" i="122"/>
  <c r="AC40" i="122"/>
  <c r="Z40" i="122"/>
  <c r="Z38" i="122"/>
  <c r="Z35" i="129"/>
  <c r="AC35" i="129"/>
  <c r="Z31" i="129"/>
  <c r="Z43" i="121"/>
  <c r="Z42" i="121"/>
  <c r="B72" i="126" l="1"/>
  <c r="C72" i="126"/>
  <c r="E72" i="126"/>
  <c r="F72" i="126"/>
  <c r="G72" i="126"/>
  <c r="H72" i="126"/>
  <c r="I72" i="126"/>
  <c r="J72" i="126"/>
  <c r="K72" i="126"/>
  <c r="L72" i="126"/>
  <c r="M72" i="126"/>
  <c r="N72" i="126"/>
  <c r="O72" i="126"/>
  <c r="Q72" i="126" s="1"/>
  <c r="P72" i="126"/>
  <c r="R72" i="126"/>
  <c r="S72" i="126"/>
  <c r="T72" i="126"/>
  <c r="W72" i="126"/>
  <c r="X72" i="126"/>
  <c r="Y72" i="126"/>
  <c r="AA72" i="126"/>
  <c r="AB72" i="126"/>
  <c r="AD72" i="126"/>
  <c r="AF72" i="126"/>
  <c r="AG72" i="126"/>
  <c r="AH72" i="126"/>
  <c r="AI72" i="126"/>
  <c r="AJ72" i="126"/>
  <c r="AK72" i="126"/>
  <c r="B63" i="126"/>
  <c r="C63" i="126"/>
  <c r="E63" i="126"/>
  <c r="F63" i="126"/>
  <c r="G63" i="126"/>
  <c r="H63" i="126"/>
  <c r="I63" i="126"/>
  <c r="J63" i="126"/>
  <c r="K63" i="126"/>
  <c r="L63" i="126"/>
  <c r="M63" i="126"/>
  <c r="N63" i="126"/>
  <c r="O63" i="126"/>
  <c r="Q63" i="126" s="1"/>
  <c r="P63" i="126"/>
  <c r="R63" i="126"/>
  <c r="S63" i="126"/>
  <c r="T63" i="126"/>
  <c r="W63" i="126"/>
  <c r="X63" i="126"/>
  <c r="Y63" i="126"/>
  <c r="AA63" i="126"/>
  <c r="AB63" i="126"/>
  <c r="AD63" i="126"/>
  <c r="AF63" i="126"/>
  <c r="AG63" i="126"/>
  <c r="AH63" i="126"/>
  <c r="AI63" i="126"/>
  <c r="AJ63" i="126"/>
  <c r="AK63" i="126"/>
  <c r="B64" i="126"/>
  <c r="C64" i="126"/>
  <c r="E64" i="126"/>
  <c r="F64" i="126"/>
  <c r="G64" i="126"/>
  <c r="H64" i="126"/>
  <c r="I64" i="126"/>
  <c r="J64" i="126"/>
  <c r="K64" i="126"/>
  <c r="L64" i="126"/>
  <c r="M64" i="126"/>
  <c r="N64" i="126"/>
  <c r="O64" i="126"/>
  <c r="Q64" i="126" s="1"/>
  <c r="P64" i="126"/>
  <c r="R64" i="126"/>
  <c r="S64" i="126"/>
  <c r="T64" i="126"/>
  <c r="W64" i="126"/>
  <c r="X64" i="126"/>
  <c r="Y64" i="126"/>
  <c r="AA64" i="126"/>
  <c r="AB64" i="126"/>
  <c r="AD64" i="126"/>
  <c r="AF64" i="126"/>
  <c r="AG64" i="126"/>
  <c r="AH64" i="126"/>
  <c r="AI64" i="126"/>
  <c r="AJ64" i="126"/>
  <c r="AK64" i="126"/>
  <c r="B56" i="121"/>
  <c r="C56" i="121"/>
  <c r="E56" i="121"/>
  <c r="F56" i="121"/>
  <c r="G56" i="121"/>
  <c r="H56" i="121"/>
  <c r="I56" i="121"/>
  <c r="J56" i="121"/>
  <c r="Q56" i="121" s="1"/>
  <c r="K56" i="121"/>
  <c r="L56" i="121"/>
  <c r="M56" i="121"/>
  <c r="N56" i="121"/>
  <c r="O56" i="121"/>
  <c r="P56" i="121"/>
  <c r="R56" i="121"/>
  <c r="S56" i="121"/>
  <c r="T56" i="121"/>
  <c r="W56" i="121"/>
  <c r="X56" i="121"/>
  <c r="Y56" i="121"/>
  <c r="AA56" i="121"/>
  <c r="AD56" i="121"/>
  <c r="AF56" i="121"/>
  <c r="AG56" i="121"/>
  <c r="AH56" i="121"/>
  <c r="AI56" i="121"/>
  <c r="AJ56" i="121"/>
  <c r="AK56" i="121"/>
  <c r="B54" i="121"/>
  <c r="C54" i="121"/>
  <c r="E54" i="121"/>
  <c r="F54" i="121"/>
  <c r="G54" i="121"/>
  <c r="H54" i="121"/>
  <c r="I54" i="121"/>
  <c r="J54" i="121"/>
  <c r="Q54" i="121" s="1"/>
  <c r="K54" i="121"/>
  <c r="L54" i="121"/>
  <c r="M54" i="121"/>
  <c r="N54" i="121"/>
  <c r="O54" i="121"/>
  <c r="P54" i="121"/>
  <c r="R54" i="121"/>
  <c r="S54" i="121"/>
  <c r="T54" i="121"/>
  <c r="W54" i="121"/>
  <c r="X54" i="121"/>
  <c r="Y54" i="121"/>
  <c r="AA54" i="121"/>
  <c r="AD54" i="121"/>
  <c r="AF54" i="121"/>
  <c r="AG54" i="121"/>
  <c r="AH54" i="121"/>
  <c r="AI54" i="121"/>
  <c r="AJ54" i="121"/>
  <c r="AK54" i="121"/>
  <c r="B50" i="122"/>
  <c r="C50" i="122"/>
  <c r="E50" i="122"/>
  <c r="F50" i="122"/>
  <c r="G50" i="122"/>
  <c r="H50" i="122"/>
  <c r="I50" i="122"/>
  <c r="J50" i="122"/>
  <c r="Q50" i="122" s="1"/>
  <c r="K50" i="122"/>
  <c r="L50" i="122"/>
  <c r="M50" i="122"/>
  <c r="N50" i="122"/>
  <c r="O50" i="122"/>
  <c r="P50" i="122"/>
  <c r="R50" i="122"/>
  <c r="S50" i="122"/>
  <c r="T50" i="122"/>
  <c r="W50" i="122"/>
  <c r="X50" i="122"/>
  <c r="Y50" i="122"/>
  <c r="AA50" i="122"/>
  <c r="AB50" i="122"/>
  <c r="AD50" i="122"/>
  <c r="AF50" i="122"/>
  <c r="AG50" i="122"/>
  <c r="AH50" i="122"/>
  <c r="AI50" i="122"/>
  <c r="AJ50" i="122"/>
  <c r="AK50" i="122"/>
  <c r="B49" i="121"/>
  <c r="C49" i="121"/>
  <c r="E49" i="121"/>
  <c r="F49" i="121"/>
  <c r="G49" i="121"/>
  <c r="H49" i="121"/>
  <c r="I49" i="121"/>
  <c r="J49" i="121"/>
  <c r="Q49" i="121" s="1"/>
  <c r="K49" i="121"/>
  <c r="L49" i="121"/>
  <c r="M49" i="121"/>
  <c r="N49" i="121"/>
  <c r="O49" i="121"/>
  <c r="P49" i="121"/>
  <c r="R49" i="121"/>
  <c r="S49" i="121"/>
  <c r="T49" i="121"/>
  <c r="W49" i="121"/>
  <c r="X49" i="121"/>
  <c r="Y49" i="121"/>
  <c r="AA49" i="121"/>
  <c r="AD49" i="121"/>
  <c r="AF49" i="121"/>
  <c r="AG49" i="121"/>
  <c r="AH49" i="121"/>
  <c r="AI49" i="121"/>
  <c r="AJ49" i="121"/>
  <c r="AK49" i="121"/>
  <c r="B49" i="122"/>
  <c r="C49" i="122"/>
  <c r="E49" i="122"/>
  <c r="F49" i="122"/>
  <c r="G49" i="122"/>
  <c r="H49" i="122"/>
  <c r="I49" i="122"/>
  <c r="J49" i="122"/>
  <c r="Q49" i="122" s="1"/>
  <c r="K49" i="122"/>
  <c r="L49" i="122"/>
  <c r="M49" i="122"/>
  <c r="N49" i="122"/>
  <c r="O49" i="122"/>
  <c r="P49" i="122"/>
  <c r="R49" i="122"/>
  <c r="S49" i="122"/>
  <c r="T49" i="122"/>
  <c r="W49" i="122"/>
  <c r="X49" i="122"/>
  <c r="Y49" i="122"/>
  <c r="AA49" i="122"/>
  <c r="AB49" i="122"/>
  <c r="AD49" i="122"/>
  <c r="AF49" i="122"/>
  <c r="AG49" i="122"/>
  <c r="AH49" i="122"/>
  <c r="AI49" i="122"/>
  <c r="AJ49" i="122"/>
  <c r="AK49" i="122"/>
  <c r="B48" i="121"/>
  <c r="C48" i="121"/>
  <c r="E48" i="121"/>
  <c r="F48" i="121"/>
  <c r="G48" i="121"/>
  <c r="H48" i="121"/>
  <c r="I48" i="121"/>
  <c r="J48" i="121"/>
  <c r="Q48" i="121" s="1"/>
  <c r="K48" i="121"/>
  <c r="L48" i="121"/>
  <c r="M48" i="121"/>
  <c r="N48" i="121"/>
  <c r="O48" i="121"/>
  <c r="P48" i="121"/>
  <c r="R48" i="121"/>
  <c r="S48" i="121"/>
  <c r="T48" i="121"/>
  <c r="W48" i="121"/>
  <c r="X48" i="121"/>
  <c r="Y48" i="121"/>
  <c r="AA48" i="121"/>
  <c r="AD48" i="121"/>
  <c r="AF48" i="121"/>
  <c r="AG48" i="121"/>
  <c r="AH48" i="121"/>
  <c r="AI48" i="121"/>
  <c r="AJ48" i="121"/>
  <c r="AK48" i="121"/>
  <c r="B51" i="121"/>
  <c r="C51" i="121"/>
  <c r="E51" i="121"/>
  <c r="F51" i="121"/>
  <c r="G51" i="121"/>
  <c r="H51" i="121"/>
  <c r="I51" i="121"/>
  <c r="J51" i="121"/>
  <c r="Q51" i="121" s="1"/>
  <c r="K51" i="121"/>
  <c r="L51" i="121"/>
  <c r="M51" i="121"/>
  <c r="N51" i="121"/>
  <c r="O51" i="121"/>
  <c r="P51" i="121"/>
  <c r="R51" i="121"/>
  <c r="S51" i="121"/>
  <c r="T51" i="121"/>
  <c r="W51" i="121"/>
  <c r="X51" i="121"/>
  <c r="Y51" i="121"/>
  <c r="AA51" i="121"/>
  <c r="AD51" i="121"/>
  <c r="AF51" i="121"/>
  <c r="AG51" i="121"/>
  <c r="AH51" i="121"/>
  <c r="AI51" i="121"/>
  <c r="AJ51" i="121"/>
  <c r="AK51" i="121"/>
  <c r="B47" i="121"/>
  <c r="C47" i="121"/>
  <c r="E47" i="121"/>
  <c r="F47" i="121"/>
  <c r="G47" i="121"/>
  <c r="H47" i="121"/>
  <c r="I47" i="121"/>
  <c r="J47" i="121"/>
  <c r="Q47" i="121" s="1"/>
  <c r="K47" i="121"/>
  <c r="L47" i="121"/>
  <c r="M47" i="121"/>
  <c r="N47" i="121"/>
  <c r="O47" i="121"/>
  <c r="P47" i="121"/>
  <c r="R47" i="121"/>
  <c r="S47" i="121"/>
  <c r="T47" i="121"/>
  <c r="W47" i="121"/>
  <c r="X47" i="121"/>
  <c r="Y47" i="121"/>
  <c r="AA47" i="121"/>
  <c r="AD47" i="121"/>
  <c r="AG47" i="121"/>
  <c r="AH47" i="121"/>
  <c r="AI47" i="121"/>
  <c r="AJ47" i="121"/>
  <c r="AK47" i="121"/>
  <c r="B50" i="121"/>
  <c r="C50" i="121"/>
  <c r="E50" i="121"/>
  <c r="F50" i="121"/>
  <c r="G50" i="121"/>
  <c r="H50" i="121"/>
  <c r="I50" i="121"/>
  <c r="J50" i="121"/>
  <c r="Q50" i="121" s="1"/>
  <c r="K50" i="121"/>
  <c r="L50" i="121"/>
  <c r="M50" i="121"/>
  <c r="N50" i="121"/>
  <c r="O50" i="121"/>
  <c r="P50" i="121"/>
  <c r="R50" i="121"/>
  <c r="S50" i="121"/>
  <c r="T50" i="121"/>
  <c r="W50" i="121"/>
  <c r="X50" i="121"/>
  <c r="Y50" i="121"/>
  <c r="AA50" i="121"/>
  <c r="AD50" i="121"/>
  <c r="AF50" i="121"/>
  <c r="AG50" i="121"/>
  <c r="AH50" i="121"/>
  <c r="AI50" i="121"/>
  <c r="AJ50" i="121"/>
  <c r="AK50" i="121"/>
  <c r="B40" i="121"/>
  <c r="C40" i="121"/>
  <c r="E40" i="121"/>
  <c r="F40" i="121"/>
  <c r="G40" i="121"/>
  <c r="H40" i="121"/>
  <c r="I40" i="121"/>
  <c r="J40" i="121"/>
  <c r="Q40" i="121" s="1"/>
  <c r="K40" i="121"/>
  <c r="L40" i="121"/>
  <c r="M40" i="121"/>
  <c r="N40" i="121"/>
  <c r="O40" i="121"/>
  <c r="P40" i="121"/>
  <c r="R40" i="121"/>
  <c r="S40" i="121"/>
  <c r="T40" i="121"/>
  <c r="W40" i="121"/>
  <c r="X40" i="121"/>
  <c r="Y40" i="121"/>
  <c r="AA40" i="121"/>
  <c r="AD40" i="121"/>
  <c r="AF40" i="121"/>
  <c r="AG40" i="121"/>
  <c r="AH40" i="121"/>
  <c r="AI40" i="121"/>
  <c r="AJ40" i="121"/>
  <c r="AK40" i="121"/>
  <c r="B41" i="121"/>
  <c r="C41" i="121"/>
  <c r="E41" i="121"/>
  <c r="F41" i="121"/>
  <c r="G41" i="121"/>
  <c r="H41" i="121"/>
  <c r="I41" i="121"/>
  <c r="J41" i="121"/>
  <c r="Q41" i="121" s="1"/>
  <c r="K41" i="121"/>
  <c r="L41" i="121"/>
  <c r="M41" i="121"/>
  <c r="N41" i="121"/>
  <c r="O41" i="121"/>
  <c r="P41" i="121"/>
  <c r="R41" i="121"/>
  <c r="S41" i="121"/>
  <c r="T41" i="121"/>
  <c r="W41" i="121"/>
  <c r="X41" i="121"/>
  <c r="Y41" i="121"/>
  <c r="AA41" i="121"/>
  <c r="AD41" i="121"/>
  <c r="AF41" i="121"/>
  <c r="AG41" i="121"/>
  <c r="AH41" i="121"/>
  <c r="AI41" i="121"/>
  <c r="AJ41" i="121"/>
  <c r="AK41" i="121"/>
  <c r="B44" i="121"/>
  <c r="C44" i="121"/>
  <c r="E44" i="121"/>
  <c r="F44" i="121"/>
  <c r="G44" i="121"/>
  <c r="H44" i="121"/>
  <c r="I44" i="121"/>
  <c r="J44" i="121"/>
  <c r="Q44" i="121" s="1"/>
  <c r="K44" i="121"/>
  <c r="L44" i="121"/>
  <c r="M44" i="121"/>
  <c r="N44" i="121"/>
  <c r="O44" i="121"/>
  <c r="P44" i="121"/>
  <c r="R44" i="121"/>
  <c r="S44" i="121"/>
  <c r="T44" i="121"/>
  <c r="W44" i="121"/>
  <c r="X44" i="121"/>
  <c r="Y44" i="121"/>
  <c r="AA44" i="121"/>
  <c r="AD44" i="121"/>
  <c r="AG44" i="121"/>
  <c r="AH44" i="121"/>
  <c r="AI44" i="121"/>
  <c r="AJ44" i="121"/>
  <c r="AK44" i="121"/>
  <c r="B35" i="125"/>
  <c r="C35" i="125"/>
  <c r="E35" i="125"/>
  <c r="F35" i="125"/>
  <c r="G35" i="125"/>
  <c r="H35" i="125"/>
  <c r="I35" i="125"/>
  <c r="J35" i="125"/>
  <c r="Q35" i="125" s="1"/>
  <c r="K35" i="125"/>
  <c r="L35" i="125"/>
  <c r="M35" i="125"/>
  <c r="N35" i="125"/>
  <c r="O35" i="125"/>
  <c r="P35" i="125"/>
  <c r="R35" i="125"/>
  <c r="S35" i="125"/>
  <c r="T35" i="125"/>
  <c r="W35" i="125"/>
  <c r="X35" i="125"/>
  <c r="Y35" i="125"/>
  <c r="AA35" i="125"/>
  <c r="AB35" i="125"/>
  <c r="AD35" i="125"/>
  <c r="AF35" i="125"/>
  <c r="AG35" i="125"/>
  <c r="AH35" i="125"/>
  <c r="AI35" i="125"/>
  <c r="AJ35" i="125"/>
  <c r="AK35" i="125"/>
  <c r="B38" i="125"/>
  <c r="C38" i="125"/>
  <c r="E38" i="125"/>
  <c r="F38" i="125"/>
  <c r="G38" i="125"/>
  <c r="H38" i="125"/>
  <c r="I38" i="125"/>
  <c r="J38" i="125"/>
  <c r="Q38" i="125" s="1"/>
  <c r="K38" i="125"/>
  <c r="L38" i="125"/>
  <c r="M38" i="125"/>
  <c r="N38" i="125"/>
  <c r="O38" i="125"/>
  <c r="P38" i="125"/>
  <c r="R38" i="125"/>
  <c r="S38" i="125"/>
  <c r="T38" i="125"/>
  <c r="W38" i="125"/>
  <c r="X38" i="125"/>
  <c r="Y38" i="125"/>
  <c r="AA38" i="125"/>
  <c r="AB38" i="125"/>
  <c r="AD38" i="125"/>
  <c r="AF38" i="125"/>
  <c r="AG38" i="125"/>
  <c r="AH38" i="125"/>
  <c r="AI38" i="125"/>
  <c r="AJ38" i="125"/>
  <c r="AK38" i="125"/>
  <c r="B43" i="125"/>
  <c r="C43" i="125"/>
  <c r="E43" i="125"/>
  <c r="F43" i="125"/>
  <c r="G43" i="125"/>
  <c r="H43" i="125"/>
  <c r="I43" i="125"/>
  <c r="J43" i="125"/>
  <c r="Q43" i="125" s="1"/>
  <c r="K43" i="125"/>
  <c r="L43" i="125"/>
  <c r="M43" i="125"/>
  <c r="N43" i="125"/>
  <c r="O43" i="125"/>
  <c r="P43" i="125"/>
  <c r="R43" i="125"/>
  <c r="S43" i="125"/>
  <c r="T43" i="125"/>
  <c r="W43" i="125"/>
  <c r="X43" i="125"/>
  <c r="Y43" i="125"/>
  <c r="AA43" i="125"/>
  <c r="AB43" i="125"/>
  <c r="AD43" i="125"/>
  <c r="AF43" i="125"/>
  <c r="AG43" i="125"/>
  <c r="AH43" i="125"/>
  <c r="AI43" i="125"/>
  <c r="AJ43" i="125"/>
  <c r="AK43" i="125"/>
  <c r="B51" i="125"/>
  <c r="C51" i="125"/>
  <c r="E51" i="125"/>
  <c r="F51" i="125"/>
  <c r="G51" i="125"/>
  <c r="H51" i="125"/>
  <c r="I51" i="125"/>
  <c r="J51" i="125"/>
  <c r="Q51" i="125" s="1"/>
  <c r="K51" i="125"/>
  <c r="L51" i="125"/>
  <c r="M51" i="125"/>
  <c r="N51" i="125"/>
  <c r="O51" i="125"/>
  <c r="P51" i="125"/>
  <c r="R51" i="125"/>
  <c r="S51" i="125"/>
  <c r="T51" i="125"/>
  <c r="W51" i="125"/>
  <c r="X51" i="125"/>
  <c r="Y51" i="125"/>
  <c r="AA51" i="125"/>
  <c r="AB51" i="125"/>
  <c r="AD51" i="125"/>
  <c r="AF51" i="125"/>
  <c r="AG51" i="125"/>
  <c r="AH51" i="125"/>
  <c r="AI51" i="125"/>
  <c r="AJ51" i="125"/>
  <c r="AK51" i="125"/>
  <c r="B39" i="125"/>
  <c r="C39" i="125"/>
  <c r="E39" i="125"/>
  <c r="F39" i="125"/>
  <c r="G39" i="125"/>
  <c r="H39" i="125"/>
  <c r="I39" i="125"/>
  <c r="J39" i="125"/>
  <c r="Q39" i="125" s="1"/>
  <c r="K39" i="125"/>
  <c r="L39" i="125"/>
  <c r="M39" i="125"/>
  <c r="N39" i="125"/>
  <c r="O39" i="125"/>
  <c r="P39" i="125"/>
  <c r="R39" i="125"/>
  <c r="S39" i="125"/>
  <c r="T39" i="125"/>
  <c r="W39" i="125"/>
  <c r="X39" i="125"/>
  <c r="Y39" i="125"/>
  <c r="AA39" i="125"/>
  <c r="AB39" i="125"/>
  <c r="AD39" i="125"/>
  <c r="AF39" i="125"/>
  <c r="AG39" i="125"/>
  <c r="AH39" i="125"/>
  <c r="AI39" i="125"/>
  <c r="AJ39" i="125"/>
  <c r="AK39" i="125"/>
  <c r="HP49" i="121" l="1"/>
  <c r="GX49" i="121"/>
  <c r="GF49" i="121"/>
  <c r="FN49" i="121"/>
  <c r="EV49" i="121"/>
  <c r="ED49" i="121"/>
  <c r="DL49" i="121"/>
  <c r="CT49" i="121"/>
  <c r="CB49" i="121"/>
  <c r="BJ49" i="121"/>
  <c r="HJ49" i="121"/>
  <c r="GO49" i="121"/>
  <c r="FT49" i="121"/>
  <c r="EY49" i="121"/>
  <c r="EA49" i="121"/>
  <c r="DF49" i="121"/>
  <c r="CK49" i="121"/>
  <c r="BP49" i="121"/>
  <c r="AU49" i="121"/>
  <c r="FW49" i="121"/>
  <c r="HA49" i="121"/>
  <c r="FQ49" i="121"/>
  <c r="EM49" i="121"/>
  <c r="DI49" i="121"/>
  <c r="CE49" i="121"/>
  <c r="BA49" i="121"/>
  <c r="CW49" i="121"/>
  <c r="HD49" i="121"/>
  <c r="FK49" i="121"/>
  <c r="CQ49" i="121"/>
  <c r="BG49" i="121"/>
  <c r="GR49" i="121"/>
  <c r="FE49" i="121"/>
  <c r="DO49" i="121"/>
  <c r="BS49" i="121"/>
  <c r="GL49" i="121"/>
  <c r="FB49" i="121"/>
  <c r="DC49" i="121"/>
  <c r="BM49" i="121"/>
  <c r="FZ49" i="121"/>
  <c r="AX49" i="121"/>
  <c r="HS49" i="121"/>
  <c r="FH49" i="121"/>
  <c r="CZ49" i="121"/>
  <c r="GU49" i="121"/>
  <c r="CH49" i="121"/>
  <c r="DX49" i="121"/>
  <c r="HG49" i="121"/>
  <c r="DU49" i="121"/>
  <c r="DR49" i="121"/>
  <c r="GI49" i="121"/>
  <c r="CN49" i="121"/>
  <c r="GC49" i="121"/>
  <c r="ES49" i="121"/>
  <c r="HM49" i="121"/>
  <c r="EP49" i="121"/>
  <c r="BY49" i="121"/>
  <c r="BV49" i="121"/>
  <c r="BD49" i="121"/>
  <c r="EJ49" i="121"/>
  <c r="GR43" i="125"/>
  <c r="FE43" i="125"/>
  <c r="EJ43" i="125"/>
  <c r="CW43" i="125"/>
  <c r="BJ43" i="125"/>
  <c r="HJ43" i="125"/>
  <c r="FW43" i="125"/>
  <c r="FB43" i="125"/>
  <c r="DO43" i="125"/>
  <c r="CB43" i="125"/>
  <c r="HM43" i="125"/>
  <c r="GL43" i="125"/>
  <c r="ES43" i="125"/>
  <c r="BY43" i="125"/>
  <c r="FN43" i="125"/>
  <c r="DU43" i="125"/>
  <c r="CT43" i="125"/>
  <c r="BA43" i="125"/>
  <c r="HS43" i="125"/>
  <c r="EM43" i="125"/>
  <c r="DI43" i="125"/>
  <c r="CH43" i="125"/>
  <c r="GO43" i="125"/>
  <c r="FK43" i="125"/>
  <c r="EG43" i="125"/>
  <c r="BD43" i="125"/>
  <c r="HP43" i="125"/>
  <c r="GI43" i="125"/>
  <c r="DF43" i="125"/>
  <c r="CE43" i="125"/>
  <c r="AX43" i="125"/>
  <c r="HG43" i="125"/>
  <c r="EP43" i="125"/>
  <c r="DC43" i="125"/>
  <c r="BP43" i="125"/>
  <c r="HD43" i="125"/>
  <c r="FZ43" i="125"/>
  <c r="CZ43" i="125"/>
  <c r="FT43" i="125"/>
  <c r="ED43" i="125"/>
  <c r="BM43" i="125"/>
  <c r="HA43" i="125"/>
  <c r="CQ43" i="125"/>
  <c r="FQ43" i="125"/>
  <c r="EA43" i="125"/>
  <c r="BG43" i="125"/>
  <c r="GX43" i="125"/>
  <c r="FH43" i="125"/>
  <c r="CN43" i="125"/>
  <c r="DX43" i="125"/>
  <c r="AU43" i="125"/>
  <c r="GU43" i="125"/>
  <c r="GC43" i="125"/>
  <c r="BS43" i="125"/>
  <c r="HV43" i="125"/>
  <c r="DL43" i="125"/>
  <c r="EY43" i="125"/>
  <c r="EV43" i="125"/>
  <c r="DR43" i="125"/>
  <c r="GF43" i="125"/>
  <c r="CK43" i="125"/>
  <c r="BV43" i="125"/>
  <c r="HQ40" i="121"/>
  <c r="GY40" i="121"/>
  <c r="GG40" i="121"/>
  <c r="FO40" i="121"/>
  <c r="EW40" i="121"/>
  <c r="EE40" i="121"/>
  <c r="DM40" i="121"/>
  <c r="CU40" i="121"/>
  <c r="CC40" i="121"/>
  <c r="BK40" i="121"/>
  <c r="AS40" i="121"/>
  <c r="HV40" i="121"/>
  <c r="GV40" i="121"/>
  <c r="BZ40" i="121"/>
  <c r="GS40" i="121"/>
  <c r="FU40" i="121"/>
  <c r="ET40" i="121"/>
  <c r="DV40" i="121"/>
  <c r="CX40" i="121"/>
  <c r="BB40" i="121"/>
  <c r="HT40" i="121"/>
  <c r="EG40" i="121"/>
  <c r="BW40" i="121"/>
  <c r="AV40" i="121"/>
  <c r="HN40" i="121"/>
  <c r="GM40" i="121"/>
  <c r="FI40" i="121"/>
  <c r="EB40" i="121"/>
  <c r="DA40" i="121"/>
  <c r="BT40" i="121"/>
  <c r="GP40" i="121"/>
  <c r="FC40" i="121"/>
  <c r="DS40" i="121"/>
  <c r="BE40" i="121"/>
  <c r="GJ40" i="121"/>
  <c r="EZ40" i="121"/>
  <c r="DJ40" i="121"/>
  <c r="DP40" i="121"/>
  <c r="CI40" i="121"/>
  <c r="AY40" i="121"/>
  <c r="GA40" i="121"/>
  <c r="EH40" i="121"/>
  <c r="CL40" i="121"/>
  <c r="FX40" i="121"/>
  <c r="CF40" i="121"/>
  <c r="HK40" i="121"/>
  <c r="DY40" i="121"/>
  <c r="EN40" i="121"/>
  <c r="BQ40" i="121"/>
  <c r="HB40" i="121"/>
  <c r="EK40" i="121"/>
  <c r="FR40" i="121"/>
  <c r="BN40" i="121"/>
  <c r="GD40" i="121"/>
  <c r="DG40" i="121"/>
  <c r="BH40" i="121"/>
  <c r="DD40" i="121"/>
  <c r="FL40" i="121"/>
  <c r="HH40" i="121"/>
  <c r="HE40" i="121"/>
  <c r="FF40" i="121"/>
  <c r="EQ40" i="121"/>
  <c r="CR40" i="121"/>
  <c r="CO40" i="121"/>
  <c r="HV51" i="121"/>
  <c r="HT51" i="121"/>
  <c r="HB51" i="121"/>
  <c r="GJ51" i="121"/>
  <c r="FR51" i="121"/>
  <c r="EZ51" i="121"/>
  <c r="EH51" i="121"/>
  <c r="DP51" i="121"/>
  <c r="CX51" i="121"/>
  <c r="CF51" i="121"/>
  <c r="BN51" i="121"/>
  <c r="AV51" i="121"/>
  <c r="HE51" i="121"/>
  <c r="GG51" i="121"/>
  <c r="FL51" i="121"/>
  <c r="EQ51" i="121"/>
  <c r="DV51" i="121"/>
  <c r="DA51" i="121"/>
  <c r="CC51" i="121"/>
  <c r="BH51" i="121"/>
  <c r="HN51" i="121"/>
  <c r="GP51" i="121"/>
  <c r="FO51" i="121"/>
  <c r="EN51" i="121"/>
  <c r="DM51" i="121"/>
  <c r="CO51" i="121"/>
  <c r="BQ51" i="121"/>
  <c r="HK51" i="121"/>
  <c r="GM51" i="121"/>
  <c r="FI51" i="121"/>
  <c r="EK51" i="121"/>
  <c r="DJ51" i="121"/>
  <c r="CL51" i="121"/>
  <c r="BK51" i="121"/>
  <c r="GY51" i="121"/>
  <c r="FX51" i="121"/>
  <c r="ET51" i="121"/>
  <c r="CI51" i="121"/>
  <c r="BB51" i="121"/>
  <c r="HH51" i="121"/>
  <c r="FU51" i="121"/>
  <c r="EE51" i="121"/>
  <c r="CU51" i="121"/>
  <c r="EG51" i="121"/>
  <c r="GD51" i="121"/>
  <c r="CR51" i="121"/>
  <c r="AY51" i="121"/>
  <c r="DD51" i="121"/>
  <c r="FC51" i="121"/>
  <c r="GV51" i="121"/>
  <c r="DY51" i="121"/>
  <c r="GS51" i="121"/>
  <c r="DG51" i="121"/>
  <c r="GA51" i="121"/>
  <c r="BZ51" i="121"/>
  <c r="BW51" i="121"/>
  <c r="BT51" i="121"/>
  <c r="FF51" i="121"/>
  <c r="HQ51" i="121"/>
  <c r="AS51" i="121"/>
  <c r="DS51" i="121"/>
  <c r="BE51" i="121"/>
  <c r="EW51" i="121"/>
  <c r="EB51" i="121"/>
  <c r="HE43" i="125"/>
  <c r="GM43" i="125"/>
  <c r="FU43" i="125"/>
  <c r="FC43" i="125"/>
  <c r="EK43" i="125"/>
  <c r="DS43" i="125"/>
  <c r="DA43" i="125"/>
  <c r="CI43" i="125"/>
  <c r="BQ43" i="125"/>
  <c r="AY43" i="125"/>
  <c r="HK43" i="125"/>
  <c r="FX43" i="125"/>
  <c r="DP43" i="125"/>
  <c r="CC43" i="125"/>
  <c r="GP43" i="125"/>
  <c r="EH43" i="125"/>
  <c r="CU43" i="125"/>
  <c r="BH43" i="125"/>
  <c r="FO43" i="125"/>
  <c r="DV43" i="125"/>
  <c r="CX43" i="125"/>
  <c r="BB43" i="125"/>
  <c r="HH43" i="125"/>
  <c r="GJ43" i="125"/>
  <c r="EQ43" i="125"/>
  <c r="BW43" i="125"/>
  <c r="GS43" i="125"/>
  <c r="FL43" i="125"/>
  <c r="BE43" i="125"/>
  <c r="HQ43" i="125"/>
  <c r="DG43" i="125"/>
  <c r="CF43" i="125"/>
  <c r="FI43" i="125"/>
  <c r="EE43" i="125"/>
  <c r="GA43" i="125"/>
  <c r="EN43" i="125"/>
  <c r="BN43" i="125"/>
  <c r="HB43" i="125"/>
  <c r="CR43" i="125"/>
  <c r="FR43" i="125"/>
  <c r="EB43" i="125"/>
  <c r="BK43" i="125"/>
  <c r="GY43" i="125"/>
  <c r="CO43" i="125"/>
  <c r="DY43" i="125"/>
  <c r="AV43" i="125"/>
  <c r="GV43" i="125"/>
  <c r="CL43" i="125"/>
  <c r="FF43" i="125"/>
  <c r="HN43" i="125"/>
  <c r="DM43" i="125"/>
  <c r="EW43" i="125"/>
  <c r="ET43" i="125"/>
  <c r="HT43" i="125"/>
  <c r="DD43" i="125"/>
  <c r="GD43" i="125"/>
  <c r="BZ43" i="125"/>
  <c r="BT43" i="125"/>
  <c r="AS43" i="125"/>
  <c r="GG43" i="125"/>
  <c r="DJ43" i="125"/>
  <c r="EZ43" i="125"/>
  <c r="HD48" i="121"/>
  <c r="GL48" i="121"/>
  <c r="FT48" i="121"/>
  <c r="FB48" i="121"/>
  <c r="EJ48" i="121"/>
  <c r="DR48" i="121"/>
  <c r="CZ48" i="121"/>
  <c r="CH48" i="121"/>
  <c r="BP48" i="121"/>
  <c r="AX48" i="121"/>
  <c r="HA48" i="121"/>
  <c r="GF48" i="121"/>
  <c r="FK48" i="121"/>
  <c r="EP48" i="121"/>
  <c r="DU48" i="121"/>
  <c r="CW48" i="121"/>
  <c r="CB48" i="121"/>
  <c r="BG48" i="121"/>
  <c r="GX48" i="121"/>
  <c r="BA48" i="121"/>
  <c r="GU48" i="121"/>
  <c r="FQ48" i="121"/>
  <c r="EM48" i="121"/>
  <c r="DI48" i="121"/>
  <c r="CE48" i="121"/>
  <c r="AU48" i="121"/>
  <c r="HG48" i="121"/>
  <c r="FN48" i="121"/>
  <c r="ED48" i="121"/>
  <c r="CQ48" i="121"/>
  <c r="BJ48" i="121"/>
  <c r="HJ48" i="121"/>
  <c r="FH48" i="121"/>
  <c r="DO48" i="121"/>
  <c r="BV48" i="121"/>
  <c r="GR48" i="121"/>
  <c r="FE48" i="121"/>
  <c r="DL48" i="121"/>
  <c r="BS48" i="121"/>
  <c r="GC48" i="121"/>
  <c r="HS48" i="121"/>
  <c r="FZ48" i="121"/>
  <c r="BD48" i="121"/>
  <c r="FW48" i="121"/>
  <c r="DF48" i="121"/>
  <c r="CN48" i="121"/>
  <c r="HM48" i="121"/>
  <c r="EA48" i="121"/>
  <c r="DX48" i="121"/>
  <c r="GO48" i="121"/>
  <c r="DC48" i="121"/>
  <c r="CT48" i="121"/>
  <c r="GI48" i="121"/>
  <c r="ES48" i="121"/>
  <c r="HP48" i="121"/>
  <c r="EY48" i="121"/>
  <c r="BY48" i="121"/>
  <c r="BM48" i="121"/>
  <c r="EV48" i="121"/>
  <c r="CK48" i="121"/>
  <c r="JM50" i="121"/>
  <c r="HH50" i="121"/>
  <c r="GP50" i="121"/>
  <c r="FX50" i="121"/>
  <c r="FF50" i="121"/>
  <c r="EN50" i="121"/>
  <c r="DV50" i="121"/>
  <c r="DD50" i="121"/>
  <c r="CL50" i="121"/>
  <c r="BT50" i="121"/>
  <c r="BB50" i="121"/>
  <c r="HQ50" i="121"/>
  <c r="GV50" i="121"/>
  <c r="GA50" i="121"/>
  <c r="FC50" i="121"/>
  <c r="EH50" i="121"/>
  <c r="DM50" i="121"/>
  <c r="CR50" i="121"/>
  <c r="BW50" i="121"/>
  <c r="AY50" i="121"/>
  <c r="HT50" i="121"/>
  <c r="GS50" i="121"/>
  <c r="FR50" i="121"/>
  <c r="ET50" i="121"/>
  <c r="DS50" i="121"/>
  <c r="CU50" i="121"/>
  <c r="BQ50" i="121"/>
  <c r="AS50" i="121"/>
  <c r="HN50" i="121"/>
  <c r="GM50" i="121"/>
  <c r="FO50" i="121"/>
  <c r="EQ50" i="121"/>
  <c r="DP50" i="121"/>
  <c r="CO50" i="121"/>
  <c r="BN50" i="121"/>
  <c r="HB50" i="121"/>
  <c r="FU50" i="121"/>
  <c r="DJ50" i="121"/>
  <c r="CF50" i="121"/>
  <c r="BE50" i="121"/>
  <c r="HE50" i="121"/>
  <c r="EE50" i="121"/>
  <c r="CX50" i="121"/>
  <c r="BK50" i="121"/>
  <c r="GJ50" i="121"/>
  <c r="EW50" i="121"/>
  <c r="DA50" i="121"/>
  <c r="BH50" i="121"/>
  <c r="DG50" i="121"/>
  <c r="FI50" i="121"/>
  <c r="HK50" i="121"/>
  <c r="EB50" i="121"/>
  <c r="GY50" i="121"/>
  <c r="FL50" i="121"/>
  <c r="GG50" i="121"/>
  <c r="CI50" i="121"/>
  <c r="GD50" i="121"/>
  <c r="CC50" i="121"/>
  <c r="BZ50" i="121"/>
  <c r="DY50" i="121"/>
  <c r="AV50" i="121"/>
  <c r="EZ50" i="121"/>
  <c r="HV50" i="121"/>
  <c r="EK50" i="121"/>
  <c r="EG50" i="121"/>
  <c r="HM38" i="125"/>
  <c r="GU38" i="125"/>
  <c r="GC38" i="125"/>
  <c r="FK38" i="125"/>
  <c r="ES38" i="125"/>
  <c r="EA38" i="125"/>
  <c r="DI38" i="125"/>
  <c r="CQ38" i="125"/>
  <c r="BY38" i="125"/>
  <c r="BG38" i="125"/>
  <c r="HD38" i="125"/>
  <c r="GI38" i="125"/>
  <c r="FN38" i="125"/>
  <c r="EP38" i="125"/>
  <c r="DU38" i="125"/>
  <c r="CZ38" i="125"/>
  <c r="CE38" i="125"/>
  <c r="BJ38" i="125"/>
  <c r="HJ38" i="125"/>
  <c r="GL38" i="125"/>
  <c r="FH38" i="125"/>
  <c r="EJ38" i="125"/>
  <c r="DL38" i="125"/>
  <c r="CK38" i="125"/>
  <c r="BM38" i="125"/>
  <c r="HG38" i="125"/>
  <c r="GF38" i="125"/>
  <c r="FE38" i="125"/>
  <c r="EG38" i="125"/>
  <c r="DF38" i="125"/>
  <c r="CH38" i="125"/>
  <c r="BD38" i="125"/>
  <c r="HV38" i="125"/>
  <c r="GR38" i="125"/>
  <c r="FQ38" i="125"/>
  <c r="DC38" i="125"/>
  <c r="BV38" i="125"/>
  <c r="AU38" i="125"/>
  <c r="HS38" i="125"/>
  <c r="GO38" i="125"/>
  <c r="ED38" i="125"/>
  <c r="CW38" i="125"/>
  <c r="BS38" i="125"/>
  <c r="HP38" i="125"/>
  <c r="FB38" i="125"/>
  <c r="DX38" i="125"/>
  <c r="CT38" i="125"/>
  <c r="BP38" i="125"/>
  <c r="EY38" i="125"/>
  <c r="CN38" i="125"/>
  <c r="GX38" i="125"/>
  <c r="FW38" i="125"/>
  <c r="DO38" i="125"/>
  <c r="BA38" i="125"/>
  <c r="FT38" i="125"/>
  <c r="AX38" i="125"/>
  <c r="CB38" i="125"/>
  <c r="HA38" i="125"/>
  <c r="EV38" i="125"/>
  <c r="EM38" i="125"/>
  <c r="FZ38" i="125"/>
  <c r="DR38" i="125"/>
  <c r="HJ47" i="121"/>
  <c r="GR47" i="121"/>
  <c r="FZ47" i="121"/>
  <c r="FH47" i="121"/>
  <c r="EP47" i="121"/>
  <c r="DX47" i="121"/>
  <c r="DF47" i="121"/>
  <c r="CN47" i="121"/>
  <c r="BV47" i="121"/>
  <c r="BD47" i="121"/>
  <c r="HP47" i="121"/>
  <c r="GU47" i="121"/>
  <c r="FW47" i="121"/>
  <c r="FB47" i="121"/>
  <c r="DL47" i="121"/>
  <c r="CQ47" i="121"/>
  <c r="BS47" i="121"/>
  <c r="AX47" i="121"/>
  <c r="CE47" i="121"/>
  <c r="GX47" i="121"/>
  <c r="FQ47" i="121"/>
  <c r="EM47" i="121"/>
  <c r="DI47" i="121"/>
  <c r="CB47" i="121"/>
  <c r="AU47" i="121"/>
  <c r="HD47" i="121"/>
  <c r="ED47" i="121"/>
  <c r="HA47" i="121"/>
  <c r="FN47" i="121"/>
  <c r="EA47" i="121"/>
  <c r="CT47" i="121"/>
  <c r="BJ47" i="121"/>
  <c r="HM47" i="121"/>
  <c r="FT47" i="121"/>
  <c r="DU47" i="121"/>
  <c r="CH47" i="121"/>
  <c r="HG47" i="121"/>
  <c r="FK47" i="121"/>
  <c r="DR47" i="121"/>
  <c r="BY47" i="121"/>
  <c r="GI47" i="121"/>
  <c r="GF47" i="121"/>
  <c r="BM47" i="121"/>
  <c r="GC47" i="121"/>
  <c r="DO47" i="121"/>
  <c r="BG47" i="121"/>
  <c r="CW47" i="121"/>
  <c r="ES47" i="121"/>
  <c r="HS47" i="121"/>
  <c r="EJ47" i="121"/>
  <c r="GO47" i="121"/>
  <c r="DC47" i="121"/>
  <c r="CZ47" i="121"/>
  <c r="GL47" i="121"/>
  <c r="CK47" i="121"/>
  <c r="BA47" i="121"/>
  <c r="FE47" i="121"/>
  <c r="EV47" i="121"/>
  <c r="EY47" i="121"/>
  <c r="BP47" i="121"/>
  <c r="HM51" i="125"/>
  <c r="FZ51" i="125"/>
  <c r="EM51" i="125"/>
  <c r="CZ51" i="125"/>
  <c r="BM51" i="125"/>
  <c r="GR51" i="125"/>
  <c r="FE51" i="125"/>
  <c r="DR51" i="125"/>
  <c r="CE51" i="125"/>
  <c r="BJ51" i="125"/>
  <c r="HV51" i="125"/>
  <c r="GX51" i="125"/>
  <c r="FB51" i="125"/>
  <c r="ED51" i="125"/>
  <c r="CK51" i="125"/>
  <c r="FW51" i="125"/>
  <c r="DF51" i="125"/>
  <c r="GI51" i="125"/>
  <c r="FH51" i="125"/>
  <c r="EA51" i="125"/>
  <c r="AX51" i="125"/>
  <c r="HG51" i="125"/>
  <c r="GF51" i="125"/>
  <c r="CW51" i="125"/>
  <c r="BV51" i="125"/>
  <c r="EY51" i="125"/>
  <c r="DX51" i="125"/>
  <c r="CT51" i="125"/>
  <c r="AU51" i="125"/>
  <c r="GL51" i="125"/>
  <c r="DL51" i="125"/>
  <c r="HS51" i="125"/>
  <c r="ES51" i="125"/>
  <c r="BY51" i="125"/>
  <c r="HP51" i="125"/>
  <c r="GC51" i="125"/>
  <c r="DI51" i="125"/>
  <c r="BS51" i="125"/>
  <c r="EP51" i="125"/>
  <c r="HJ51" i="125"/>
  <c r="FT51" i="125"/>
  <c r="DC51" i="125"/>
  <c r="BP51" i="125"/>
  <c r="HD51" i="125"/>
  <c r="EJ51" i="125"/>
  <c r="BG51" i="125"/>
  <c r="FQ51" i="125"/>
  <c r="CQ51" i="125"/>
  <c r="GO51" i="125"/>
  <c r="CN51" i="125"/>
  <c r="CH51" i="125"/>
  <c r="FK51" i="125"/>
  <c r="HA51" i="125"/>
  <c r="GU51" i="125"/>
  <c r="BD51" i="125"/>
  <c r="EG51" i="125"/>
  <c r="BA51" i="125"/>
  <c r="DU51" i="125"/>
  <c r="DO51" i="125"/>
  <c r="FN51" i="125"/>
  <c r="CB51" i="125"/>
  <c r="EV51" i="125"/>
  <c r="HD49" i="122"/>
  <c r="GL49" i="122"/>
  <c r="FT49" i="122"/>
  <c r="FB49" i="122"/>
  <c r="EJ49" i="122"/>
  <c r="DR49" i="122"/>
  <c r="CZ49" i="122"/>
  <c r="CH49" i="122"/>
  <c r="BP49" i="122"/>
  <c r="AX49" i="122"/>
  <c r="HS49" i="122"/>
  <c r="GF49" i="122"/>
  <c r="ES49" i="122"/>
  <c r="DF49" i="122"/>
  <c r="BS49" i="122"/>
  <c r="GX49" i="122"/>
  <c r="FK49" i="122"/>
  <c r="DX49" i="122"/>
  <c r="CK49" i="122"/>
  <c r="HG49" i="122"/>
  <c r="GI49" i="122"/>
  <c r="EM49" i="122"/>
  <c r="DO49" i="122"/>
  <c r="BV49" i="122"/>
  <c r="AU49" i="122"/>
  <c r="FH49" i="122"/>
  <c r="CQ49" i="122"/>
  <c r="EA49" i="122"/>
  <c r="CW49" i="122"/>
  <c r="FZ49" i="122"/>
  <c r="EY49" i="122"/>
  <c r="GO49" i="122"/>
  <c r="FE49" i="122"/>
  <c r="DU49" i="122"/>
  <c r="CN49" i="122"/>
  <c r="BG49" i="122"/>
  <c r="HP49" i="122"/>
  <c r="BD49" i="122"/>
  <c r="FN49" i="122"/>
  <c r="BY49" i="122"/>
  <c r="GU49" i="122"/>
  <c r="DI49" i="122"/>
  <c r="BM49" i="122"/>
  <c r="EV49" i="122"/>
  <c r="GR49" i="122"/>
  <c r="DC49" i="122"/>
  <c r="BJ49" i="122"/>
  <c r="EP49" i="122"/>
  <c r="GC49" i="122"/>
  <c r="BA49" i="122"/>
  <c r="CT49" i="122"/>
  <c r="HM49" i="122"/>
  <c r="DL49" i="122"/>
  <c r="FW49" i="122"/>
  <c r="ED49" i="122"/>
  <c r="HA49" i="122"/>
  <c r="CE49" i="122"/>
  <c r="CB49" i="122"/>
  <c r="FQ49" i="122"/>
  <c r="HJ49" i="122"/>
  <c r="HK41" i="121"/>
  <c r="GS41" i="121"/>
  <c r="GA41" i="121"/>
  <c r="FI41" i="121"/>
  <c r="EQ41" i="121"/>
  <c r="DY41" i="121"/>
  <c r="DG41" i="121"/>
  <c r="CO41" i="121"/>
  <c r="BW41" i="121"/>
  <c r="BE41" i="121"/>
  <c r="ET41" i="121"/>
  <c r="HQ41" i="121"/>
  <c r="GP41" i="121"/>
  <c r="FR41" i="121"/>
  <c r="EN41" i="121"/>
  <c r="DP41" i="121"/>
  <c r="CR41" i="121"/>
  <c r="BQ41" i="121"/>
  <c r="AS41" i="121"/>
  <c r="HV41" i="121"/>
  <c r="EG41" i="121"/>
  <c r="DA41" i="121"/>
  <c r="HT41" i="121"/>
  <c r="GM41" i="121"/>
  <c r="FF41" i="121"/>
  <c r="EE41" i="121"/>
  <c r="CX41" i="121"/>
  <c r="BT41" i="121"/>
  <c r="GV41" i="121"/>
  <c r="FC41" i="121"/>
  <c r="DS41" i="121"/>
  <c r="CI41" i="121"/>
  <c r="AY41" i="121"/>
  <c r="GG41" i="121"/>
  <c r="EZ41" i="121"/>
  <c r="DM41" i="121"/>
  <c r="CC41" i="121"/>
  <c r="AV41" i="121"/>
  <c r="GJ41" i="121"/>
  <c r="CF41" i="121"/>
  <c r="CU41" i="121"/>
  <c r="EK41" i="121"/>
  <c r="GD41" i="121"/>
  <c r="CL41" i="121"/>
  <c r="HH41" i="121"/>
  <c r="HE41" i="121"/>
  <c r="EW41" i="121"/>
  <c r="BZ41" i="121"/>
  <c r="HB41" i="121"/>
  <c r="EH41" i="121"/>
  <c r="BN41" i="121"/>
  <c r="GY41" i="121"/>
  <c r="EB41" i="121"/>
  <c r="BK41" i="121"/>
  <c r="DV41" i="121"/>
  <c r="BH41" i="121"/>
  <c r="FX41" i="121"/>
  <c r="DD41" i="121"/>
  <c r="FO41" i="121"/>
  <c r="FL41" i="121"/>
  <c r="DJ41" i="121"/>
  <c r="HN41" i="121"/>
  <c r="BB41" i="121"/>
  <c r="FU41" i="121"/>
  <c r="IF47" i="121"/>
  <c r="HH47" i="121"/>
  <c r="GP47" i="121"/>
  <c r="FX47" i="121"/>
  <c r="FF47" i="121"/>
  <c r="EN47" i="121"/>
  <c r="DV47" i="121"/>
  <c r="DD47" i="121"/>
  <c r="CL47" i="121"/>
  <c r="BT47" i="121"/>
  <c r="BB47" i="121"/>
  <c r="EG47" i="121"/>
  <c r="HN47" i="121"/>
  <c r="GS47" i="121"/>
  <c r="FU47" i="121"/>
  <c r="EZ47" i="121"/>
  <c r="EE47" i="121"/>
  <c r="DJ47" i="121"/>
  <c r="CO47" i="121"/>
  <c r="BQ47" i="121"/>
  <c r="AV47" i="121"/>
  <c r="HE47" i="121"/>
  <c r="GG47" i="121"/>
  <c r="FI47" i="121"/>
  <c r="EH47" i="121"/>
  <c r="DG47" i="121"/>
  <c r="CF47" i="121"/>
  <c r="BH47" i="121"/>
  <c r="HB47" i="121"/>
  <c r="GD47" i="121"/>
  <c r="FC47" i="121"/>
  <c r="EB47" i="121"/>
  <c r="DA47" i="121"/>
  <c r="CC47" i="121"/>
  <c r="BE47" i="121"/>
  <c r="GY47" i="121"/>
  <c r="FR47" i="121"/>
  <c r="EQ47" i="121"/>
  <c r="DM47" i="121"/>
  <c r="AY47" i="121"/>
  <c r="FO47" i="121"/>
  <c r="CU47" i="121"/>
  <c r="BK47" i="121"/>
  <c r="HK47" i="121"/>
  <c r="FL47" i="121"/>
  <c r="DS47" i="121"/>
  <c r="BZ47" i="121"/>
  <c r="DY47" i="121"/>
  <c r="BN47" i="121"/>
  <c r="DP47" i="121"/>
  <c r="HQ47" i="121"/>
  <c r="EW47" i="121"/>
  <c r="HT47" i="121"/>
  <c r="AS47" i="121"/>
  <c r="EK47" i="121"/>
  <c r="GV47" i="121"/>
  <c r="GM47" i="121"/>
  <c r="CX47" i="121"/>
  <c r="GJ47" i="121"/>
  <c r="CR47" i="121"/>
  <c r="CI47" i="121"/>
  <c r="GA47" i="121"/>
  <c r="ET47" i="121"/>
  <c r="BW47" i="121"/>
  <c r="HV47" i="121"/>
  <c r="HJ54" i="121"/>
  <c r="GR54" i="121"/>
  <c r="FZ54" i="121"/>
  <c r="FH54" i="121"/>
  <c r="EP54" i="121"/>
  <c r="DX54" i="121"/>
  <c r="DF54" i="121"/>
  <c r="CN54" i="121"/>
  <c r="BV54" i="121"/>
  <c r="BD54" i="121"/>
  <c r="HA54" i="121"/>
  <c r="GF54" i="121"/>
  <c r="FK54" i="121"/>
  <c r="EM54" i="121"/>
  <c r="DR54" i="121"/>
  <c r="CW54" i="121"/>
  <c r="CB54" i="121"/>
  <c r="BG54" i="121"/>
  <c r="HD54" i="121"/>
  <c r="BA54" i="121"/>
  <c r="GX54" i="121"/>
  <c r="FT54" i="121"/>
  <c r="ES54" i="121"/>
  <c r="DL54" i="121"/>
  <c r="CH54" i="121"/>
  <c r="AX54" i="121"/>
  <c r="HG54" i="121"/>
  <c r="FQ54" i="121"/>
  <c r="CT54" i="121"/>
  <c r="BM54" i="121"/>
  <c r="HP54" i="121"/>
  <c r="FW54" i="121"/>
  <c r="EA54" i="121"/>
  <c r="CK54" i="121"/>
  <c r="HM54" i="121"/>
  <c r="FN54" i="121"/>
  <c r="DU54" i="121"/>
  <c r="BY54" i="121"/>
  <c r="CE54" i="121"/>
  <c r="EV54" i="121"/>
  <c r="GO54" i="121"/>
  <c r="EJ54" i="121"/>
  <c r="BS54" i="121"/>
  <c r="GC54" i="121"/>
  <c r="BJ54" i="121"/>
  <c r="CZ54" i="121"/>
  <c r="GI54" i="121"/>
  <c r="CQ54" i="121"/>
  <c r="FE54" i="121"/>
  <c r="FB54" i="121"/>
  <c r="BP54" i="121"/>
  <c r="EY54" i="121"/>
  <c r="AU54" i="121"/>
  <c r="GU54" i="121"/>
  <c r="DI54" i="121"/>
  <c r="ED54" i="121"/>
  <c r="DO54" i="121"/>
  <c r="DC54" i="121"/>
  <c r="HS54" i="121"/>
  <c r="GL54" i="121"/>
  <c r="HP56" i="121"/>
  <c r="GX56" i="121"/>
  <c r="GF56" i="121"/>
  <c r="FN56" i="121"/>
  <c r="EV56" i="121"/>
  <c r="ED56" i="121"/>
  <c r="DL56" i="121"/>
  <c r="CT56" i="121"/>
  <c r="CB56" i="121"/>
  <c r="BJ56" i="121"/>
  <c r="HM56" i="121"/>
  <c r="GR56" i="121"/>
  <c r="FW56" i="121"/>
  <c r="FB56" i="121"/>
  <c r="DI56" i="121"/>
  <c r="CN56" i="121"/>
  <c r="BS56" i="121"/>
  <c r="AX56" i="121"/>
  <c r="CH56" i="121"/>
  <c r="HA56" i="121"/>
  <c r="FT56" i="121"/>
  <c r="EP56" i="121"/>
  <c r="DO56" i="121"/>
  <c r="CE56" i="121"/>
  <c r="BA56" i="121"/>
  <c r="HG56" i="121"/>
  <c r="EJ56" i="121"/>
  <c r="HD56" i="121"/>
  <c r="FQ56" i="121"/>
  <c r="EA56" i="121"/>
  <c r="CW56" i="121"/>
  <c r="BM56" i="121"/>
  <c r="GC56" i="121"/>
  <c r="EM56" i="121"/>
  <c r="CQ56" i="121"/>
  <c r="AU56" i="121"/>
  <c r="HS56" i="121"/>
  <c r="FZ56" i="121"/>
  <c r="DX56" i="121"/>
  <c r="CK56" i="121"/>
  <c r="EY56" i="121"/>
  <c r="GU56" i="121"/>
  <c r="ES56" i="121"/>
  <c r="BY56" i="121"/>
  <c r="GI56" i="121"/>
  <c r="BP56" i="121"/>
  <c r="DC56" i="121"/>
  <c r="GL56" i="121"/>
  <c r="FE56" i="121"/>
  <c r="CZ56" i="121"/>
  <c r="FK56" i="121"/>
  <c r="FH56" i="121"/>
  <c r="BV56" i="121"/>
  <c r="BG56" i="121"/>
  <c r="DR56" i="121"/>
  <c r="BD56" i="121"/>
  <c r="GO56" i="121"/>
  <c r="DU56" i="121"/>
  <c r="DF56" i="121"/>
  <c r="HJ56" i="121"/>
  <c r="HE63" i="126"/>
  <c r="GM63" i="126"/>
  <c r="FU63" i="126"/>
  <c r="FC63" i="126"/>
  <c r="EK63" i="126"/>
  <c r="DS63" i="126"/>
  <c r="DA63" i="126"/>
  <c r="CI63" i="126"/>
  <c r="BQ63" i="126"/>
  <c r="AY63" i="126"/>
  <c r="HT63" i="126"/>
  <c r="GG63" i="126"/>
  <c r="ET63" i="126"/>
  <c r="DG63" i="126"/>
  <c r="BT63" i="126"/>
  <c r="GY63" i="126"/>
  <c r="FL63" i="126"/>
  <c r="DY63" i="126"/>
  <c r="CL63" i="126"/>
  <c r="FI63" i="126"/>
  <c r="CR63" i="126"/>
  <c r="GD63" i="126"/>
  <c r="DM63" i="126"/>
  <c r="AS63" i="126"/>
  <c r="EQ63" i="126"/>
  <c r="DP63" i="126"/>
  <c r="HV63" i="126"/>
  <c r="GS63" i="126"/>
  <c r="FR63" i="126"/>
  <c r="BH63" i="126"/>
  <c r="HQ63" i="126"/>
  <c r="EN63" i="126"/>
  <c r="DJ63" i="126"/>
  <c r="CF63" i="126"/>
  <c r="GJ63" i="126"/>
  <c r="BZ63" i="126"/>
  <c r="HN63" i="126"/>
  <c r="EW63" i="126"/>
  <c r="DD63" i="126"/>
  <c r="GA63" i="126"/>
  <c r="BW63" i="126"/>
  <c r="EG63" i="126"/>
  <c r="EE63" i="126"/>
  <c r="CO63" i="126"/>
  <c r="HB63" i="126"/>
  <c r="EZ63" i="126"/>
  <c r="EH63" i="126"/>
  <c r="CC63" i="126"/>
  <c r="FX63" i="126"/>
  <c r="AV63" i="126"/>
  <c r="FO63" i="126"/>
  <c r="CX63" i="126"/>
  <c r="HK63" i="126"/>
  <c r="DV63" i="126"/>
  <c r="EB63" i="126"/>
  <c r="GV63" i="126"/>
  <c r="BK63" i="126"/>
  <c r="GP63" i="126"/>
  <c r="BE63" i="126"/>
  <c r="BN63" i="126"/>
  <c r="CU63" i="126"/>
  <c r="BB63" i="126"/>
  <c r="HH63" i="126"/>
  <c r="FF63" i="126"/>
  <c r="HS39" i="125"/>
  <c r="GX39" i="125"/>
  <c r="FK39" i="125"/>
  <c r="DX39" i="125"/>
  <c r="HP39" i="125"/>
  <c r="GC39" i="125"/>
  <c r="EP39" i="125"/>
  <c r="DC39" i="125"/>
  <c r="CK39" i="125"/>
  <c r="BS39" i="125"/>
  <c r="BA39" i="125"/>
  <c r="HA39" i="125"/>
  <c r="FZ39" i="125"/>
  <c r="EG39" i="125"/>
  <c r="DI39" i="125"/>
  <c r="CN39" i="125"/>
  <c r="BP39" i="125"/>
  <c r="AU39" i="125"/>
  <c r="HV39" i="125"/>
  <c r="GU39" i="125"/>
  <c r="FB39" i="125"/>
  <c r="ED39" i="125"/>
  <c r="HM39" i="125"/>
  <c r="EJ39" i="125"/>
  <c r="DF39" i="125"/>
  <c r="CE39" i="125"/>
  <c r="BG39" i="125"/>
  <c r="HJ39" i="125"/>
  <c r="CZ39" i="125"/>
  <c r="CB39" i="125"/>
  <c r="BD39" i="125"/>
  <c r="HD39" i="125"/>
  <c r="FT39" i="125"/>
  <c r="EM39" i="125"/>
  <c r="BY39" i="125"/>
  <c r="GR39" i="125"/>
  <c r="FQ39" i="125"/>
  <c r="CW39" i="125"/>
  <c r="BV39" i="125"/>
  <c r="FN39" i="125"/>
  <c r="EA39" i="125"/>
  <c r="FH39" i="125"/>
  <c r="CT39" i="125"/>
  <c r="BM39" i="125"/>
  <c r="GO39" i="125"/>
  <c r="CQ39" i="125"/>
  <c r="EY39" i="125"/>
  <c r="DU39" i="125"/>
  <c r="GF39" i="125"/>
  <c r="FW39" i="125"/>
  <c r="DL39" i="125"/>
  <c r="AX39" i="125"/>
  <c r="HG39" i="125"/>
  <c r="GI39" i="125"/>
  <c r="DR39" i="125"/>
  <c r="DO39" i="125"/>
  <c r="FE39" i="125"/>
  <c r="EV39" i="125"/>
  <c r="CH39" i="125"/>
  <c r="ES39" i="125"/>
  <c r="GL39" i="125"/>
  <c r="BJ39" i="125"/>
  <c r="HJ50" i="121"/>
  <c r="GR50" i="121"/>
  <c r="FZ50" i="121"/>
  <c r="FH50" i="121"/>
  <c r="EP50" i="121"/>
  <c r="DX50" i="121"/>
  <c r="DF50" i="121"/>
  <c r="CN50" i="121"/>
  <c r="BV50" i="121"/>
  <c r="BD50" i="121"/>
  <c r="HS50" i="121"/>
  <c r="GX50" i="121"/>
  <c r="GC50" i="121"/>
  <c r="FE50" i="121"/>
  <c r="EJ50" i="121"/>
  <c r="DO50" i="121"/>
  <c r="CT50" i="121"/>
  <c r="BY50" i="121"/>
  <c r="BA50" i="121"/>
  <c r="ES50" i="121"/>
  <c r="HA50" i="121"/>
  <c r="FT50" i="121"/>
  <c r="EM50" i="121"/>
  <c r="DI50" i="121"/>
  <c r="CE50" i="121"/>
  <c r="AX50" i="121"/>
  <c r="FQ50" i="121"/>
  <c r="HD50" i="121"/>
  <c r="FN50" i="121"/>
  <c r="ED50" i="121"/>
  <c r="CW50" i="121"/>
  <c r="BJ50" i="121"/>
  <c r="GL50" i="121"/>
  <c r="EY50" i="121"/>
  <c r="DC50" i="121"/>
  <c r="BM50" i="121"/>
  <c r="GI50" i="121"/>
  <c r="EV50" i="121"/>
  <c r="CZ50" i="121"/>
  <c r="BG50" i="121"/>
  <c r="HP50" i="121"/>
  <c r="FK50" i="121"/>
  <c r="HM50" i="121"/>
  <c r="CQ50" i="121"/>
  <c r="FB50" i="121"/>
  <c r="CK50" i="121"/>
  <c r="GO50" i="121"/>
  <c r="CB50" i="121"/>
  <c r="DU50" i="121"/>
  <c r="GU50" i="121"/>
  <c r="DR50" i="121"/>
  <c r="DL50" i="121"/>
  <c r="GF50" i="121"/>
  <c r="CH50" i="121"/>
  <c r="FW50" i="121"/>
  <c r="HG50" i="121"/>
  <c r="BP50" i="121"/>
  <c r="AU50" i="121"/>
  <c r="EA50" i="121"/>
  <c r="BS50" i="121"/>
  <c r="HJ41" i="121"/>
  <c r="GR41" i="121"/>
  <c r="FZ41" i="121"/>
  <c r="FH41" i="121"/>
  <c r="EP41" i="121"/>
  <c r="DX41" i="121"/>
  <c r="DF41" i="121"/>
  <c r="CN41" i="121"/>
  <c r="BV41" i="121"/>
  <c r="BD41" i="121"/>
  <c r="HG41" i="121"/>
  <c r="GL41" i="121"/>
  <c r="FQ41" i="121"/>
  <c r="EV41" i="121"/>
  <c r="EA41" i="121"/>
  <c r="DC41" i="121"/>
  <c r="CH41" i="121"/>
  <c r="BM41" i="121"/>
  <c r="HD41" i="121"/>
  <c r="GI41" i="121"/>
  <c r="FN41" i="121"/>
  <c r="ES41" i="121"/>
  <c r="DU41" i="121"/>
  <c r="CZ41" i="121"/>
  <c r="CE41" i="121"/>
  <c r="BJ41" i="121"/>
  <c r="HS41" i="121"/>
  <c r="GU41" i="121"/>
  <c r="FT41" i="121"/>
  <c r="DR41" i="121"/>
  <c r="CT41" i="121"/>
  <c r="BS41" i="121"/>
  <c r="AU41" i="121"/>
  <c r="GO41" i="121"/>
  <c r="FK41" i="121"/>
  <c r="BY41" i="121"/>
  <c r="FB41" i="121"/>
  <c r="DO41" i="121"/>
  <c r="AX41" i="121"/>
  <c r="GX41" i="121"/>
  <c r="EM41" i="121"/>
  <c r="BA41" i="121"/>
  <c r="GF41" i="121"/>
  <c r="CQ41" i="121"/>
  <c r="EJ41" i="121"/>
  <c r="EY41" i="121"/>
  <c r="CB41" i="121"/>
  <c r="BP41" i="121"/>
  <c r="HA41" i="121"/>
  <c r="ED41" i="121"/>
  <c r="GC41" i="121"/>
  <c r="BG41" i="121"/>
  <c r="DL41" i="121"/>
  <c r="HM41" i="121"/>
  <c r="CW41" i="121"/>
  <c r="FW41" i="121"/>
  <c r="FE41" i="121"/>
  <c r="DI41" i="121"/>
  <c r="HP41" i="121"/>
  <c r="CK41" i="121"/>
  <c r="GP50" i="122"/>
  <c r="FC50" i="122"/>
  <c r="DP50" i="122"/>
  <c r="CC50" i="122"/>
  <c r="BH50" i="122"/>
  <c r="HH50" i="122"/>
  <c r="FU50" i="122"/>
  <c r="EH50" i="122"/>
  <c r="CU50" i="122"/>
  <c r="BZ50" i="122"/>
  <c r="GJ50" i="122"/>
  <c r="FL50" i="122"/>
  <c r="DS50" i="122"/>
  <c r="CR50" i="122"/>
  <c r="AY50" i="122"/>
  <c r="HE50" i="122"/>
  <c r="EN50" i="122"/>
  <c r="BT50" i="122"/>
  <c r="FO50" i="122"/>
  <c r="EK50" i="122"/>
  <c r="DG50" i="122"/>
  <c r="HQ50" i="122"/>
  <c r="GM50" i="122"/>
  <c r="FI50" i="122"/>
  <c r="EG50" i="122"/>
  <c r="CF50" i="122"/>
  <c r="BB50" i="122"/>
  <c r="HB50" i="122"/>
  <c r="FX50" i="122"/>
  <c r="EQ50" i="122"/>
  <c r="DD50" i="122"/>
  <c r="BW50" i="122"/>
  <c r="GY50" i="122"/>
  <c r="FR50" i="122"/>
  <c r="EE50" i="122"/>
  <c r="DA50" i="122"/>
  <c r="BQ50" i="122"/>
  <c r="EZ50" i="122"/>
  <c r="DJ50" i="122"/>
  <c r="BN50" i="122"/>
  <c r="GS50" i="122"/>
  <c r="EW50" i="122"/>
  <c r="BK50" i="122"/>
  <c r="GG50" i="122"/>
  <c r="ET50" i="122"/>
  <c r="CX50" i="122"/>
  <c r="BE50" i="122"/>
  <c r="GD50" i="122"/>
  <c r="CO50" i="122"/>
  <c r="HV50" i="122"/>
  <c r="EB50" i="122"/>
  <c r="AV50" i="122"/>
  <c r="HT50" i="122"/>
  <c r="GA50" i="122"/>
  <c r="CL50" i="122"/>
  <c r="DY50" i="122"/>
  <c r="CI50" i="122"/>
  <c r="FF50" i="122"/>
  <c r="HN50" i="122"/>
  <c r="DV50" i="122"/>
  <c r="HK50" i="122"/>
  <c r="DM50" i="122"/>
  <c r="GV50" i="122"/>
  <c r="AS50" i="122"/>
  <c r="HN38" i="125"/>
  <c r="GV38" i="125"/>
  <c r="GD38" i="125"/>
  <c r="FL38" i="125"/>
  <c r="ET38" i="125"/>
  <c r="EB38" i="125"/>
  <c r="DJ38" i="125"/>
  <c r="CR38" i="125"/>
  <c r="BZ38" i="125"/>
  <c r="BH38" i="125"/>
  <c r="HB38" i="125"/>
  <c r="GG38" i="125"/>
  <c r="FI38" i="125"/>
  <c r="EN38" i="125"/>
  <c r="DS38" i="125"/>
  <c r="CX38" i="125"/>
  <c r="CC38" i="125"/>
  <c r="BE38" i="125"/>
  <c r="GS38" i="125"/>
  <c r="FR38" i="125"/>
  <c r="EK38" i="125"/>
  <c r="DD38" i="125"/>
  <c r="BW38" i="125"/>
  <c r="AV38" i="125"/>
  <c r="EH38" i="125"/>
  <c r="HT38" i="125"/>
  <c r="GP38" i="125"/>
  <c r="FO38" i="125"/>
  <c r="EE38" i="125"/>
  <c r="DA38" i="125"/>
  <c r="BT38" i="125"/>
  <c r="AS38" i="125"/>
  <c r="FF38" i="125"/>
  <c r="HQ38" i="125"/>
  <c r="GM38" i="125"/>
  <c r="FC38" i="125"/>
  <c r="DY38" i="125"/>
  <c r="CU38" i="125"/>
  <c r="BQ38" i="125"/>
  <c r="GJ38" i="125"/>
  <c r="HH38" i="125"/>
  <c r="EW38" i="125"/>
  <c r="CL38" i="125"/>
  <c r="EQ38" i="125"/>
  <c r="BN38" i="125"/>
  <c r="FU38" i="125"/>
  <c r="DG38" i="125"/>
  <c r="HE38" i="125"/>
  <c r="CF38" i="125"/>
  <c r="GA38" i="125"/>
  <c r="DV38" i="125"/>
  <c r="FX38" i="125"/>
  <c r="DP38" i="125"/>
  <c r="BB38" i="125"/>
  <c r="DM38" i="125"/>
  <c r="AY38" i="125"/>
  <c r="HK38" i="125"/>
  <c r="EZ38" i="125"/>
  <c r="CO38" i="125"/>
  <c r="CI38" i="125"/>
  <c r="GY38" i="125"/>
  <c r="BK38" i="125"/>
  <c r="HQ64" i="126"/>
  <c r="GY64" i="126"/>
  <c r="GG64" i="126"/>
  <c r="FO64" i="126"/>
  <c r="EW64" i="126"/>
  <c r="EE64" i="126"/>
  <c r="DM64" i="126"/>
  <c r="CU64" i="126"/>
  <c r="CC64" i="126"/>
  <c r="BK64" i="126"/>
  <c r="AS64" i="126"/>
  <c r="HK64" i="126"/>
  <c r="FX64" i="126"/>
  <c r="EK64" i="126"/>
  <c r="CX64" i="126"/>
  <c r="GP64" i="126"/>
  <c r="FC64" i="126"/>
  <c r="DP64" i="126"/>
  <c r="BH64" i="126"/>
  <c r="GJ64" i="126"/>
  <c r="FL64" i="126"/>
  <c r="DS64" i="126"/>
  <c r="CR64" i="126"/>
  <c r="AY64" i="126"/>
  <c r="HE64" i="126"/>
  <c r="EN64" i="126"/>
  <c r="BT64" i="126"/>
  <c r="HH64" i="126"/>
  <c r="GD64" i="126"/>
  <c r="DA64" i="126"/>
  <c r="BW64" i="126"/>
  <c r="EZ64" i="126"/>
  <c r="DY64" i="126"/>
  <c r="HB64" i="126"/>
  <c r="GA64" i="126"/>
  <c r="BQ64" i="126"/>
  <c r="HV64" i="126"/>
  <c r="GM64" i="126"/>
  <c r="DJ64" i="126"/>
  <c r="CF64" i="126"/>
  <c r="HT64" i="126"/>
  <c r="ET64" i="126"/>
  <c r="BZ64" i="126"/>
  <c r="DG64" i="126"/>
  <c r="DD64" i="126"/>
  <c r="BE64" i="126"/>
  <c r="GV64" i="126"/>
  <c r="FF64" i="126"/>
  <c r="EH64" i="126"/>
  <c r="CI64" i="126"/>
  <c r="GS64" i="126"/>
  <c r="EG64" i="126"/>
  <c r="HN64" i="126"/>
  <c r="BN64" i="126"/>
  <c r="EB64" i="126"/>
  <c r="DV64" i="126"/>
  <c r="FR64" i="126"/>
  <c r="BB64" i="126"/>
  <c r="FU64" i="126"/>
  <c r="FI64" i="126"/>
  <c r="CO64" i="126"/>
  <c r="CL64" i="126"/>
  <c r="EQ64" i="126"/>
  <c r="AV64" i="126"/>
  <c r="HQ51" i="125"/>
  <c r="GY51" i="125"/>
  <c r="GG51" i="125"/>
  <c r="FO51" i="125"/>
  <c r="EW51" i="125"/>
  <c r="EE51" i="125"/>
  <c r="DM51" i="125"/>
  <c r="CU51" i="125"/>
  <c r="CC51" i="125"/>
  <c r="BK51" i="125"/>
  <c r="AS51" i="125"/>
  <c r="GS51" i="125"/>
  <c r="FF51" i="125"/>
  <c r="DS51" i="125"/>
  <c r="CF51" i="125"/>
  <c r="HK51" i="125"/>
  <c r="FX51" i="125"/>
  <c r="EK51" i="125"/>
  <c r="CX51" i="125"/>
  <c r="GA51" i="125"/>
  <c r="DG51" i="125"/>
  <c r="BN51" i="125"/>
  <c r="HT51" i="125"/>
  <c r="GV51" i="125"/>
  <c r="EZ51" i="125"/>
  <c r="EB51" i="125"/>
  <c r="CI51" i="125"/>
  <c r="BH51" i="125"/>
  <c r="HH51" i="125"/>
  <c r="DA51" i="125"/>
  <c r="BW51" i="125"/>
  <c r="FC51" i="125"/>
  <c r="DY51" i="125"/>
  <c r="AV51" i="125"/>
  <c r="HE51" i="125"/>
  <c r="GD51" i="125"/>
  <c r="BT51" i="125"/>
  <c r="ET51" i="125"/>
  <c r="BZ51" i="125"/>
  <c r="GJ51" i="125"/>
  <c r="DJ51" i="125"/>
  <c r="CR51" i="125"/>
  <c r="EQ51" i="125"/>
  <c r="HN51" i="125"/>
  <c r="FU51" i="125"/>
  <c r="DD51" i="125"/>
  <c r="BQ51" i="125"/>
  <c r="EN51" i="125"/>
  <c r="FR51" i="125"/>
  <c r="EH51" i="125"/>
  <c r="HB51" i="125"/>
  <c r="BE51" i="125"/>
  <c r="CO51" i="125"/>
  <c r="DV51" i="125"/>
  <c r="AY51" i="125"/>
  <c r="DP51" i="125"/>
  <c r="GM51" i="125"/>
  <c r="FL51" i="125"/>
  <c r="FI51" i="125"/>
  <c r="GP51" i="125"/>
  <c r="CL51" i="125"/>
  <c r="BB51" i="125"/>
  <c r="HV49" i="122"/>
  <c r="GY49" i="122"/>
  <c r="FL49" i="122"/>
  <c r="DY49" i="122"/>
  <c r="CL49" i="122"/>
  <c r="AY49" i="122"/>
  <c r="HQ49" i="122"/>
  <c r="GD49" i="122"/>
  <c r="EQ49" i="122"/>
  <c r="DD49" i="122"/>
  <c r="BQ49" i="122"/>
  <c r="AV49" i="122"/>
  <c r="FI49" i="122"/>
  <c r="CR49" i="122"/>
  <c r="HE49" i="122"/>
  <c r="GG49" i="122"/>
  <c r="EK49" i="122"/>
  <c r="DM49" i="122"/>
  <c r="BT49" i="122"/>
  <c r="AS49" i="122"/>
  <c r="HH49" i="122"/>
  <c r="GA49" i="122"/>
  <c r="EZ49" i="122"/>
  <c r="BW49" i="122"/>
  <c r="HB49" i="122"/>
  <c r="DV49" i="122"/>
  <c r="CU49" i="122"/>
  <c r="BN49" i="122"/>
  <c r="HT49" i="122"/>
  <c r="GM49" i="122"/>
  <c r="FC49" i="122"/>
  <c r="DS49" i="122"/>
  <c r="CI49" i="122"/>
  <c r="BE49" i="122"/>
  <c r="HN49" i="122"/>
  <c r="GJ49" i="122"/>
  <c r="EW49" i="122"/>
  <c r="DP49" i="122"/>
  <c r="CF49" i="122"/>
  <c r="GV49" i="122"/>
  <c r="DJ49" i="122"/>
  <c r="FF49" i="122"/>
  <c r="BB49" i="122"/>
  <c r="GS49" i="122"/>
  <c r="DG49" i="122"/>
  <c r="BK49" i="122"/>
  <c r="ET49" i="122"/>
  <c r="GP49" i="122"/>
  <c r="DA49" i="122"/>
  <c r="BH49" i="122"/>
  <c r="EN49" i="122"/>
  <c r="CX49" i="122"/>
  <c r="EH49" i="122"/>
  <c r="FX49" i="122"/>
  <c r="FO49" i="122"/>
  <c r="HK49" i="122"/>
  <c r="CC49" i="122"/>
  <c r="BZ49" i="122"/>
  <c r="EG49" i="122"/>
  <c r="EB49" i="122"/>
  <c r="FU49" i="122"/>
  <c r="FR49" i="122"/>
  <c r="EE49" i="122"/>
  <c r="CO49" i="122"/>
  <c r="HH35" i="125"/>
  <c r="GP35" i="125"/>
  <c r="FX35" i="125"/>
  <c r="FF35" i="125"/>
  <c r="EN35" i="125"/>
  <c r="DV35" i="125"/>
  <c r="DD35" i="125"/>
  <c r="CL35" i="125"/>
  <c r="BT35" i="125"/>
  <c r="BB35" i="125"/>
  <c r="HE35" i="125"/>
  <c r="GJ35" i="125"/>
  <c r="FO35" i="125"/>
  <c r="ET35" i="125"/>
  <c r="DY35" i="125"/>
  <c r="DA35" i="125"/>
  <c r="CF35" i="125"/>
  <c r="BK35" i="125"/>
  <c r="GV35" i="125"/>
  <c r="FL35" i="125"/>
  <c r="EH35" i="125"/>
  <c r="DG35" i="125"/>
  <c r="BZ35" i="125"/>
  <c r="AV35" i="125"/>
  <c r="GS35" i="125"/>
  <c r="AS35" i="125"/>
  <c r="HT35" i="125"/>
  <c r="GM35" i="125"/>
  <c r="FI35" i="125"/>
  <c r="EE35" i="125"/>
  <c r="CX35" i="125"/>
  <c r="BW35" i="125"/>
  <c r="HQ35" i="125"/>
  <c r="BQ35" i="125"/>
  <c r="HN35" i="125"/>
  <c r="GG35" i="125"/>
  <c r="FC35" i="125"/>
  <c r="EB35" i="125"/>
  <c r="CU35" i="125"/>
  <c r="BN35" i="125"/>
  <c r="CR35" i="125"/>
  <c r="EW35" i="125"/>
  <c r="CI35" i="125"/>
  <c r="EK35" i="125"/>
  <c r="GD35" i="125"/>
  <c r="FU35" i="125"/>
  <c r="FR35" i="125"/>
  <c r="HB35" i="125"/>
  <c r="GY35" i="125"/>
  <c r="CC35" i="125"/>
  <c r="DS35" i="125"/>
  <c r="BH35" i="125"/>
  <c r="GA35" i="125"/>
  <c r="DM35" i="125"/>
  <c r="BE35" i="125"/>
  <c r="DJ35" i="125"/>
  <c r="AY35" i="125"/>
  <c r="HK35" i="125"/>
  <c r="EZ35" i="125"/>
  <c r="CO35" i="125"/>
  <c r="EQ35" i="125"/>
  <c r="DP35" i="125"/>
  <c r="HN49" i="121"/>
  <c r="GV49" i="121"/>
  <c r="GD49" i="121"/>
  <c r="FL49" i="121"/>
  <c r="ET49" i="121"/>
  <c r="EB49" i="121"/>
  <c r="DJ49" i="121"/>
  <c r="CR49" i="121"/>
  <c r="BZ49" i="121"/>
  <c r="BH49" i="121"/>
  <c r="HH49" i="121"/>
  <c r="GM49" i="121"/>
  <c r="FR49" i="121"/>
  <c r="EW49" i="121"/>
  <c r="DY49" i="121"/>
  <c r="DD49" i="121"/>
  <c r="CI49" i="121"/>
  <c r="BN49" i="121"/>
  <c r="AS49" i="121"/>
  <c r="GY49" i="121"/>
  <c r="FX49" i="121"/>
  <c r="EZ49" i="121"/>
  <c r="DV49" i="121"/>
  <c r="CX49" i="121"/>
  <c r="BW49" i="121"/>
  <c r="AY49" i="121"/>
  <c r="HT49" i="121"/>
  <c r="GS49" i="121"/>
  <c r="FU49" i="121"/>
  <c r="EQ49" i="121"/>
  <c r="DS49" i="121"/>
  <c r="CU49" i="121"/>
  <c r="BT49" i="121"/>
  <c r="AV49" i="121"/>
  <c r="HB49" i="121"/>
  <c r="EN49" i="121"/>
  <c r="DM49" i="121"/>
  <c r="CF49" i="121"/>
  <c r="BB49" i="121"/>
  <c r="HE49" i="121"/>
  <c r="FO49" i="121"/>
  <c r="EH49" i="121"/>
  <c r="BK49" i="121"/>
  <c r="EG49" i="121"/>
  <c r="GP49" i="121"/>
  <c r="FC49" i="121"/>
  <c r="DG49" i="121"/>
  <c r="BQ49" i="121"/>
  <c r="HV49" i="121"/>
  <c r="DP49" i="121"/>
  <c r="FI49" i="121"/>
  <c r="DA49" i="121"/>
  <c r="HQ49" i="121"/>
  <c r="EK49" i="121"/>
  <c r="HK49" i="121"/>
  <c r="GJ49" i="121"/>
  <c r="CO49" i="121"/>
  <c r="GG49" i="121"/>
  <c r="CL49" i="121"/>
  <c r="CC49" i="121"/>
  <c r="GA49" i="121"/>
  <c r="FF49" i="121"/>
  <c r="EE49" i="121"/>
  <c r="BE49" i="121"/>
  <c r="V44" i="121"/>
  <c r="HJ44" i="121"/>
  <c r="GR44" i="121"/>
  <c r="FZ44" i="121"/>
  <c r="FH44" i="121"/>
  <c r="EP44" i="121"/>
  <c r="DX44" i="121"/>
  <c r="DF44" i="121"/>
  <c r="CN44" i="121"/>
  <c r="BV44" i="121"/>
  <c r="BD44" i="121"/>
  <c r="HM44" i="121"/>
  <c r="GO44" i="121"/>
  <c r="FT44" i="121"/>
  <c r="EY44" i="121"/>
  <c r="ED44" i="121"/>
  <c r="DI44" i="121"/>
  <c r="CK44" i="121"/>
  <c r="BP44" i="121"/>
  <c r="AU44" i="121"/>
  <c r="FQ44" i="121"/>
  <c r="GX44" i="121"/>
  <c r="FN44" i="121"/>
  <c r="EJ44" i="121"/>
  <c r="DC44" i="121"/>
  <c r="CB44" i="121"/>
  <c r="AX44" i="121"/>
  <c r="CT44" i="121"/>
  <c r="HA44" i="121"/>
  <c r="FK44" i="121"/>
  <c r="EA44" i="121"/>
  <c r="CQ44" i="121"/>
  <c r="BG44" i="121"/>
  <c r="GI44" i="121"/>
  <c r="EV44" i="121"/>
  <c r="CZ44" i="121"/>
  <c r="BJ44" i="121"/>
  <c r="GF44" i="121"/>
  <c r="EM44" i="121"/>
  <c r="CW44" i="121"/>
  <c r="BA44" i="121"/>
  <c r="ES44" i="121"/>
  <c r="HD44" i="121"/>
  <c r="GU44" i="121"/>
  <c r="CE44" i="121"/>
  <c r="GL44" i="121"/>
  <c r="GC44" i="121"/>
  <c r="DL44" i="121"/>
  <c r="BY44" i="121"/>
  <c r="FW44" i="121"/>
  <c r="CH44" i="121"/>
  <c r="FE44" i="121"/>
  <c r="HS44" i="121"/>
  <c r="BS44" i="121"/>
  <c r="DU44" i="121"/>
  <c r="DO44" i="121"/>
  <c r="HP44" i="121"/>
  <c r="DR44" i="121"/>
  <c r="BM44" i="121"/>
  <c r="HG44" i="121"/>
  <c r="FB44" i="121"/>
  <c r="HN56" i="121"/>
  <c r="GV56" i="121"/>
  <c r="GD56" i="121"/>
  <c r="FL56" i="121"/>
  <c r="ET56" i="121"/>
  <c r="EB56" i="121"/>
  <c r="DJ56" i="121"/>
  <c r="CR56" i="121"/>
  <c r="BZ56" i="121"/>
  <c r="BH56" i="121"/>
  <c r="EG56" i="121"/>
  <c r="HK56" i="121"/>
  <c r="GP56" i="121"/>
  <c r="FU56" i="121"/>
  <c r="EZ56" i="121"/>
  <c r="EE56" i="121"/>
  <c r="DG56" i="121"/>
  <c r="CL56" i="121"/>
  <c r="BQ56" i="121"/>
  <c r="AV56" i="121"/>
  <c r="HH56" i="121"/>
  <c r="GJ56" i="121"/>
  <c r="FI56" i="121"/>
  <c r="EK56" i="121"/>
  <c r="DM56" i="121"/>
  <c r="CI56" i="121"/>
  <c r="BK56" i="121"/>
  <c r="HE56" i="121"/>
  <c r="GG56" i="121"/>
  <c r="FF56" i="121"/>
  <c r="EH56" i="121"/>
  <c r="DD56" i="121"/>
  <c r="CF56" i="121"/>
  <c r="BE56" i="121"/>
  <c r="HB56" i="121"/>
  <c r="FX56" i="121"/>
  <c r="EQ56" i="121"/>
  <c r="DP56" i="121"/>
  <c r="BB56" i="121"/>
  <c r="FR56" i="121"/>
  <c r="CX56" i="121"/>
  <c r="BN56" i="121"/>
  <c r="HV56" i="121"/>
  <c r="HT56" i="121"/>
  <c r="GA56" i="121"/>
  <c r="DY56" i="121"/>
  <c r="CO56" i="121"/>
  <c r="AS56" i="121"/>
  <c r="GY56" i="121"/>
  <c r="CU56" i="121"/>
  <c r="EW56" i="121"/>
  <c r="CC56" i="121"/>
  <c r="GS56" i="121"/>
  <c r="DS56" i="121"/>
  <c r="GM56" i="121"/>
  <c r="DA56" i="121"/>
  <c r="FO56" i="121"/>
  <c r="BW56" i="121"/>
  <c r="BT56" i="121"/>
  <c r="FC56" i="121"/>
  <c r="EN56" i="121"/>
  <c r="AY56" i="121"/>
  <c r="HQ56" i="121"/>
  <c r="DV56" i="121"/>
  <c r="HS72" i="126"/>
  <c r="GF72" i="126"/>
  <c r="FK72" i="126"/>
  <c r="DX72" i="126"/>
  <c r="CK72" i="126"/>
  <c r="AX72" i="126"/>
  <c r="GX72" i="126"/>
  <c r="GC72" i="126"/>
  <c r="EP72" i="126"/>
  <c r="DC72" i="126"/>
  <c r="BP72" i="126"/>
  <c r="GO72" i="126"/>
  <c r="EV72" i="126"/>
  <c r="DU72" i="126"/>
  <c r="CB72" i="126"/>
  <c r="BD72" i="126"/>
  <c r="HJ72" i="126"/>
  <c r="FQ72" i="126"/>
  <c r="ES72" i="126"/>
  <c r="CW72" i="126"/>
  <c r="BY72" i="126"/>
  <c r="FN72" i="126"/>
  <c r="EJ72" i="126"/>
  <c r="DI72" i="126"/>
  <c r="HP72" i="126"/>
  <c r="GL72" i="126"/>
  <c r="FH72" i="126"/>
  <c r="CE72" i="126"/>
  <c r="BA72" i="126"/>
  <c r="EY72" i="126"/>
  <c r="DO72" i="126"/>
  <c r="CH72" i="126"/>
  <c r="AU72" i="126"/>
  <c r="HG72" i="126"/>
  <c r="FZ72" i="126"/>
  <c r="DL72" i="126"/>
  <c r="FW72" i="126"/>
  <c r="ED72" i="126"/>
  <c r="CN72" i="126"/>
  <c r="HM72" i="126"/>
  <c r="FT72" i="126"/>
  <c r="EA72" i="126"/>
  <c r="FB72" i="126"/>
  <c r="CT72" i="126"/>
  <c r="HA72" i="126"/>
  <c r="CQ72" i="126"/>
  <c r="GI72" i="126"/>
  <c r="DF72" i="126"/>
  <c r="GR72" i="126"/>
  <c r="CZ72" i="126"/>
  <c r="BM72" i="126"/>
  <c r="DR72" i="126"/>
  <c r="BV72" i="126"/>
  <c r="EM72" i="126"/>
  <c r="HD72" i="126"/>
  <c r="BJ72" i="126"/>
  <c r="BG72" i="126"/>
  <c r="FE72" i="126"/>
  <c r="GU72" i="126"/>
  <c r="BS72" i="126"/>
  <c r="JP39" i="125"/>
  <c r="HQ39" i="125"/>
  <c r="GY39" i="125"/>
  <c r="GG39" i="125"/>
  <c r="FO39" i="125"/>
  <c r="EW39" i="125"/>
  <c r="EE39" i="125"/>
  <c r="DM39" i="125"/>
  <c r="GD39" i="125"/>
  <c r="EQ39" i="125"/>
  <c r="DD39" i="125"/>
  <c r="CL39" i="125"/>
  <c r="BT39" i="125"/>
  <c r="BB39" i="125"/>
  <c r="GV39" i="125"/>
  <c r="FI39" i="125"/>
  <c r="DV39" i="125"/>
  <c r="FC39" i="125"/>
  <c r="FX39" i="125"/>
  <c r="DG39" i="125"/>
  <c r="CI39" i="125"/>
  <c r="BN39" i="125"/>
  <c r="AS39" i="125"/>
  <c r="GM39" i="125"/>
  <c r="FL39" i="125"/>
  <c r="GJ39" i="125"/>
  <c r="FF39" i="125"/>
  <c r="EB39" i="125"/>
  <c r="HE39" i="125"/>
  <c r="FU39" i="125"/>
  <c r="EN39" i="125"/>
  <c r="DJ39" i="125"/>
  <c r="BZ39" i="125"/>
  <c r="AV39" i="125"/>
  <c r="DA39" i="125"/>
  <c r="EH39" i="125"/>
  <c r="HB39" i="125"/>
  <c r="FR39" i="125"/>
  <c r="EK39" i="125"/>
  <c r="CX39" i="125"/>
  <c r="BW39" i="125"/>
  <c r="GS39" i="125"/>
  <c r="CU39" i="125"/>
  <c r="BQ39" i="125"/>
  <c r="GP39" i="125"/>
  <c r="DY39" i="125"/>
  <c r="EZ39" i="125"/>
  <c r="HT39" i="125"/>
  <c r="CO39" i="125"/>
  <c r="HK39" i="125"/>
  <c r="HH39" i="125"/>
  <c r="DP39" i="125"/>
  <c r="BE39" i="125"/>
  <c r="ET39" i="125"/>
  <c r="CF39" i="125"/>
  <c r="CC39" i="125"/>
  <c r="BK39" i="125"/>
  <c r="BH39" i="125"/>
  <c r="GA39" i="125"/>
  <c r="AY39" i="125"/>
  <c r="CR39" i="125"/>
  <c r="HN39" i="125"/>
  <c r="DS39" i="125"/>
  <c r="HH44" i="121"/>
  <c r="GP44" i="121"/>
  <c r="FX44" i="121"/>
  <c r="FF44" i="121"/>
  <c r="EN44" i="121"/>
  <c r="DV44" i="121"/>
  <c r="DD44" i="121"/>
  <c r="CL44" i="121"/>
  <c r="BT44" i="121"/>
  <c r="BB44" i="121"/>
  <c r="HK44" i="121"/>
  <c r="GM44" i="121"/>
  <c r="FR44" i="121"/>
  <c r="EW44" i="121"/>
  <c r="EB44" i="121"/>
  <c r="DG44" i="121"/>
  <c r="CI44" i="121"/>
  <c r="BN44" i="121"/>
  <c r="AS44" i="121"/>
  <c r="HT44" i="121"/>
  <c r="GV44" i="121"/>
  <c r="FU44" i="121"/>
  <c r="ET44" i="121"/>
  <c r="DS44" i="121"/>
  <c r="CU44" i="121"/>
  <c r="BW44" i="121"/>
  <c r="AV44" i="121"/>
  <c r="HQ44" i="121"/>
  <c r="GS44" i="121"/>
  <c r="FO44" i="121"/>
  <c r="EQ44" i="121"/>
  <c r="DP44" i="121"/>
  <c r="CR44" i="121"/>
  <c r="BQ44" i="121"/>
  <c r="GY44" i="121"/>
  <c r="EK44" i="121"/>
  <c r="DJ44" i="121"/>
  <c r="CC44" i="121"/>
  <c r="AY44" i="121"/>
  <c r="HB44" i="121"/>
  <c r="FL44" i="121"/>
  <c r="EE44" i="121"/>
  <c r="BH44" i="121"/>
  <c r="HV44" i="121"/>
  <c r="GG44" i="121"/>
  <c r="CX44" i="121"/>
  <c r="BE44" i="121"/>
  <c r="EZ44" i="121"/>
  <c r="CF44" i="121"/>
  <c r="EH44" i="121"/>
  <c r="EG44" i="121"/>
  <c r="BZ44" i="121"/>
  <c r="GD44" i="121"/>
  <c r="DM44" i="121"/>
  <c r="GA44" i="121"/>
  <c r="DA44" i="121"/>
  <c r="CO44" i="121"/>
  <c r="FI44" i="121"/>
  <c r="FC44" i="121"/>
  <c r="BK44" i="121"/>
  <c r="GJ44" i="121"/>
  <c r="DY44" i="121"/>
  <c r="HN44" i="121"/>
  <c r="HE44" i="121"/>
  <c r="HV48" i="121"/>
  <c r="HT48" i="121"/>
  <c r="HB48" i="121"/>
  <c r="GJ48" i="121"/>
  <c r="FR48" i="121"/>
  <c r="EZ48" i="121"/>
  <c r="EH48" i="121"/>
  <c r="DP48" i="121"/>
  <c r="CX48" i="121"/>
  <c r="CF48" i="121"/>
  <c r="BN48" i="121"/>
  <c r="AV48" i="121"/>
  <c r="GY48" i="121"/>
  <c r="GD48" i="121"/>
  <c r="FI48" i="121"/>
  <c r="EN48" i="121"/>
  <c r="DS48" i="121"/>
  <c r="CU48" i="121"/>
  <c r="BZ48" i="121"/>
  <c r="BE48" i="121"/>
  <c r="HE48" i="121"/>
  <c r="GA48" i="121"/>
  <c r="FC48" i="121"/>
  <c r="EB48" i="121"/>
  <c r="DD48" i="121"/>
  <c r="CC48" i="121"/>
  <c r="BB48" i="121"/>
  <c r="GV48" i="121"/>
  <c r="FX48" i="121"/>
  <c r="EW48" i="121"/>
  <c r="DY48" i="121"/>
  <c r="DA48" i="121"/>
  <c r="BW48" i="121"/>
  <c r="AY48" i="121"/>
  <c r="FU48" i="121"/>
  <c r="EQ48" i="121"/>
  <c r="DJ48" i="121"/>
  <c r="CI48" i="121"/>
  <c r="HH48" i="121"/>
  <c r="FO48" i="121"/>
  <c r="EE48" i="121"/>
  <c r="CR48" i="121"/>
  <c r="BK48" i="121"/>
  <c r="GS48" i="121"/>
  <c r="FF48" i="121"/>
  <c r="DM48" i="121"/>
  <c r="BT48" i="121"/>
  <c r="DV48" i="121"/>
  <c r="BH48" i="121"/>
  <c r="DG48" i="121"/>
  <c r="HQ48" i="121"/>
  <c r="AS48" i="121"/>
  <c r="HK48" i="121"/>
  <c r="ET48" i="121"/>
  <c r="HN48" i="121"/>
  <c r="EG48" i="121"/>
  <c r="CO48" i="121"/>
  <c r="GP48" i="121"/>
  <c r="GM48" i="121"/>
  <c r="GG48" i="121"/>
  <c r="CL48" i="121"/>
  <c r="EK48" i="121"/>
  <c r="BQ48" i="121"/>
  <c r="FL48" i="121"/>
  <c r="HP50" i="122"/>
  <c r="GX50" i="122"/>
  <c r="GF50" i="122"/>
  <c r="FN50" i="122"/>
  <c r="EV50" i="122"/>
  <c r="ED50" i="122"/>
  <c r="DL50" i="122"/>
  <c r="CT50" i="122"/>
  <c r="CB50" i="122"/>
  <c r="BJ50" i="122"/>
  <c r="HJ50" i="122"/>
  <c r="FW50" i="122"/>
  <c r="EJ50" i="122"/>
  <c r="CW50" i="122"/>
  <c r="GO50" i="122"/>
  <c r="FB50" i="122"/>
  <c r="DO50" i="122"/>
  <c r="BG50" i="122"/>
  <c r="HG50" i="122"/>
  <c r="EP50" i="122"/>
  <c r="BV50" i="122"/>
  <c r="GI50" i="122"/>
  <c r="FK50" i="122"/>
  <c r="DR50" i="122"/>
  <c r="CQ50" i="122"/>
  <c r="AX50" i="122"/>
  <c r="HS50" i="122"/>
  <c r="GR50" i="122"/>
  <c r="CH50" i="122"/>
  <c r="BD50" i="122"/>
  <c r="DF50" i="122"/>
  <c r="HA50" i="122"/>
  <c r="FT50" i="122"/>
  <c r="EM50" i="122"/>
  <c r="DC50" i="122"/>
  <c r="BS50" i="122"/>
  <c r="GU50" i="122"/>
  <c r="EY50" i="122"/>
  <c r="DI50" i="122"/>
  <c r="BM50" i="122"/>
  <c r="GL50" i="122"/>
  <c r="CZ50" i="122"/>
  <c r="ES50" i="122"/>
  <c r="BA50" i="122"/>
  <c r="GC50" i="122"/>
  <c r="CN50" i="122"/>
  <c r="AU50" i="122"/>
  <c r="EA50" i="122"/>
  <c r="FZ50" i="122"/>
  <c r="CE50" i="122"/>
  <c r="HM50" i="122"/>
  <c r="DU50" i="122"/>
  <c r="HD50" i="122"/>
  <c r="CK50" i="122"/>
  <c r="FQ50" i="122"/>
  <c r="BY50" i="122"/>
  <c r="FH50" i="122"/>
  <c r="BP50" i="122"/>
  <c r="FE50" i="122"/>
  <c r="DX50" i="122"/>
  <c r="GR64" i="126"/>
  <c r="FE64" i="126"/>
  <c r="DR64" i="126"/>
  <c r="CE64" i="126"/>
  <c r="BJ64" i="126"/>
  <c r="HJ64" i="126"/>
  <c r="FW64" i="126"/>
  <c r="EJ64" i="126"/>
  <c r="CW64" i="126"/>
  <c r="CB64" i="126"/>
  <c r="HG64" i="126"/>
  <c r="EP64" i="126"/>
  <c r="BV64" i="126"/>
  <c r="GI64" i="126"/>
  <c r="FK64" i="126"/>
  <c r="DO64" i="126"/>
  <c r="CQ64" i="126"/>
  <c r="AX64" i="126"/>
  <c r="FB64" i="126"/>
  <c r="EA64" i="126"/>
  <c r="AU64" i="126"/>
  <c r="HD64" i="126"/>
  <c r="GC64" i="126"/>
  <c r="CZ64" i="126"/>
  <c r="BS64" i="126"/>
  <c r="EY64" i="126"/>
  <c r="DX64" i="126"/>
  <c r="CT64" i="126"/>
  <c r="EV64" i="126"/>
  <c r="GL64" i="126"/>
  <c r="DI64" i="126"/>
  <c r="HS64" i="126"/>
  <c r="GF64" i="126"/>
  <c r="ES64" i="126"/>
  <c r="BY64" i="126"/>
  <c r="GX64" i="126"/>
  <c r="FH64" i="126"/>
  <c r="DC64" i="126"/>
  <c r="BD64" i="126"/>
  <c r="GU64" i="126"/>
  <c r="CH64" i="126"/>
  <c r="EM64" i="126"/>
  <c r="HM64" i="126"/>
  <c r="ED64" i="126"/>
  <c r="BM64" i="126"/>
  <c r="HA64" i="126"/>
  <c r="BG64" i="126"/>
  <c r="DU64" i="126"/>
  <c r="FT64" i="126"/>
  <c r="BP64" i="126"/>
  <c r="FQ64" i="126"/>
  <c r="BA64" i="126"/>
  <c r="FN64" i="126"/>
  <c r="CN64" i="126"/>
  <c r="HP64" i="126"/>
  <c r="DL64" i="126"/>
  <c r="GO64" i="126"/>
  <c r="FZ64" i="126"/>
  <c r="DF64" i="126"/>
  <c r="CK64" i="126"/>
  <c r="HN72" i="126"/>
  <c r="GV72" i="126"/>
  <c r="GD72" i="126"/>
  <c r="FL72" i="126"/>
  <c r="ET72" i="126"/>
  <c r="EB72" i="126"/>
  <c r="DJ72" i="126"/>
  <c r="CR72" i="126"/>
  <c r="BZ72" i="126"/>
  <c r="BH72" i="126"/>
  <c r="GY72" i="126"/>
  <c r="EQ72" i="126"/>
  <c r="DD72" i="126"/>
  <c r="BQ72" i="126"/>
  <c r="HQ72" i="126"/>
  <c r="FI72" i="126"/>
  <c r="DV72" i="126"/>
  <c r="CI72" i="126"/>
  <c r="AV72" i="126"/>
  <c r="HK72" i="126"/>
  <c r="FR72" i="126"/>
  <c r="CX72" i="126"/>
  <c r="GM72" i="126"/>
  <c r="DS72" i="126"/>
  <c r="BB72" i="126"/>
  <c r="HT72" i="126"/>
  <c r="GP72" i="126"/>
  <c r="CF72" i="126"/>
  <c r="BE72" i="126"/>
  <c r="EH72" i="126"/>
  <c r="DG72" i="126"/>
  <c r="HH72" i="126"/>
  <c r="GA72" i="126"/>
  <c r="EW72" i="126"/>
  <c r="DM72" i="126"/>
  <c r="CC72" i="126"/>
  <c r="AS72" i="126"/>
  <c r="HE72" i="126"/>
  <c r="FX72" i="126"/>
  <c r="EN72" i="126"/>
  <c r="BW72" i="126"/>
  <c r="EE72" i="126"/>
  <c r="CO72" i="126"/>
  <c r="HV72" i="126"/>
  <c r="FU72" i="126"/>
  <c r="CL72" i="126"/>
  <c r="HB72" i="126"/>
  <c r="EZ72" i="126"/>
  <c r="AY72" i="126"/>
  <c r="GG72" i="126"/>
  <c r="DA72" i="126"/>
  <c r="GS72" i="126"/>
  <c r="DP72" i="126"/>
  <c r="GJ72" i="126"/>
  <c r="CU72" i="126"/>
  <c r="FO72" i="126"/>
  <c r="BN72" i="126"/>
  <c r="FF72" i="126"/>
  <c r="BT72" i="126"/>
  <c r="EG72" i="126"/>
  <c r="EK72" i="126"/>
  <c r="DY72" i="126"/>
  <c r="BK72" i="126"/>
  <c r="FC72" i="126"/>
  <c r="HG35" i="125"/>
  <c r="GO35" i="125"/>
  <c r="FW35" i="125"/>
  <c r="FE35" i="125"/>
  <c r="EM35" i="125"/>
  <c r="DU35" i="125"/>
  <c r="DC35" i="125"/>
  <c r="CK35" i="125"/>
  <c r="BS35" i="125"/>
  <c r="BA35" i="125"/>
  <c r="HJ35" i="125"/>
  <c r="GL35" i="125"/>
  <c r="FQ35" i="125"/>
  <c r="EV35" i="125"/>
  <c r="EA35" i="125"/>
  <c r="DF35" i="125"/>
  <c r="CH35" i="125"/>
  <c r="BM35" i="125"/>
  <c r="HS35" i="125"/>
  <c r="GU35" i="125"/>
  <c r="FT35" i="125"/>
  <c r="ES35" i="125"/>
  <c r="DR35" i="125"/>
  <c r="CT35" i="125"/>
  <c r="BV35" i="125"/>
  <c r="AU35" i="125"/>
  <c r="HP35" i="125"/>
  <c r="GR35" i="125"/>
  <c r="FN35" i="125"/>
  <c r="EP35" i="125"/>
  <c r="DO35" i="125"/>
  <c r="CQ35" i="125"/>
  <c r="BP35" i="125"/>
  <c r="HV35" i="125"/>
  <c r="FK35" i="125"/>
  <c r="EG35" i="125"/>
  <c r="CZ35" i="125"/>
  <c r="BY35" i="125"/>
  <c r="GI35" i="125"/>
  <c r="FH35" i="125"/>
  <c r="ED35" i="125"/>
  <c r="CW35" i="125"/>
  <c r="HM35" i="125"/>
  <c r="GF35" i="125"/>
  <c r="FB35" i="125"/>
  <c r="DX35" i="125"/>
  <c r="BJ35" i="125"/>
  <c r="HD35" i="125"/>
  <c r="EY35" i="125"/>
  <c r="CN35" i="125"/>
  <c r="GX35" i="125"/>
  <c r="FZ35" i="125"/>
  <c r="DL35" i="125"/>
  <c r="BD35" i="125"/>
  <c r="DI35" i="125"/>
  <c r="AX35" i="125"/>
  <c r="CB35" i="125"/>
  <c r="HA35" i="125"/>
  <c r="CE35" i="125"/>
  <c r="EJ35" i="125"/>
  <c r="GC35" i="125"/>
  <c r="BG35" i="125"/>
  <c r="HP40" i="121"/>
  <c r="GX40" i="121"/>
  <c r="GF40" i="121"/>
  <c r="FN40" i="121"/>
  <c r="EV40" i="121"/>
  <c r="ED40" i="121"/>
  <c r="DL40" i="121"/>
  <c r="CT40" i="121"/>
  <c r="CB40" i="121"/>
  <c r="BJ40" i="121"/>
  <c r="HA40" i="121"/>
  <c r="GC40" i="121"/>
  <c r="FH40" i="121"/>
  <c r="EM40" i="121"/>
  <c r="DR40" i="121"/>
  <c r="HS40" i="121"/>
  <c r="GU40" i="121"/>
  <c r="FZ40" i="121"/>
  <c r="FE40" i="121"/>
  <c r="EJ40" i="121"/>
  <c r="DO40" i="121"/>
  <c r="CQ40" i="121"/>
  <c r="BV40" i="121"/>
  <c r="BA40" i="121"/>
  <c r="FW40" i="121"/>
  <c r="EY40" i="121"/>
  <c r="DX40" i="121"/>
  <c r="CZ40" i="121"/>
  <c r="BD40" i="121"/>
  <c r="BY40" i="121"/>
  <c r="GO40" i="121"/>
  <c r="FK40" i="121"/>
  <c r="DC40" i="121"/>
  <c r="AU40" i="121"/>
  <c r="CK40" i="121"/>
  <c r="CH40" i="121"/>
  <c r="AX40" i="121"/>
  <c r="GL40" i="121"/>
  <c r="FB40" i="121"/>
  <c r="HM40" i="121"/>
  <c r="EA40" i="121"/>
  <c r="FT40" i="121"/>
  <c r="CE40" i="121"/>
  <c r="HD40" i="121"/>
  <c r="BP40" i="121"/>
  <c r="FQ40" i="121"/>
  <c r="GR40" i="121"/>
  <c r="DU40" i="121"/>
  <c r="GI40" i="121"/>
  <c r="DI40" i="121"/>
  <c r="BM40" i="121"/>
  <c r="DF40" i="121"/>
  <c r="BG40" i="121"/>
  <c r="EP40" i="121"/>
  <c r="BS40" i="121"/>
  <c r="ES40" i="121"/>
  <c r="CW40" i="121"/>
  <c r="HJ40" i="121"/>
  <c r="CN40" i="121"/>
  <c r="HG40" i="121"/>
  <c r="HD51" i="121"/>
  <c r="GL51" i="121"/>
  <c r="FT51" i="121"/>
  <c r="FB51" i="121"/>
  <c r="EJ51" i="121"/>
  <c r="DR51" i="121"/>
  <c r="CZ51" i="121"/>
  <c r="CH51" i="121"/>
  <c r="BP51" i="121"/>
  <c r="AX51" i="121"/>
  <c r="HG51" i="121"/>
  <c r="GI51" i="121"/>
  <c r="FN51" i="121"/>
  <c r="ES51" i="121"/>
  <c r="DX51" i="121"/>
  <c r="DC51" i="121"/>
  <c r="CE51" i="121"/>
  <c r="BJ51" i="121"/>
  <c r="DL51" i="121"/>
  <c r="GX51" i="121"/>
  <c r="FW51" i="121"/>
  <c r="EP51" i="121"/>
  <c r="DI51" i="121"/>
  <c r="CB51" i="121"/>
  <c r="BA51" i="121"/>
  <c r="BM51" i="121"/>
  <c r="HA51" i="121"/>
  <c r="FQ51" i="121"/>
  <c r="ED51" i="121"/>
  <c r="CT51" i="121"/>
  <c r="BG51" i="121"/>
  <c r="GF51" i="121"/>
  <c r="EV51" i="121"/>
  <c r="CW51" i="121"/>
  <c r="BD51" i="121"/>
  <c r="HS51" i="121"/>
  <c r="GC51" i="121"/>
  <c r="CQ51" i="121"/>
  <c r="AU51" i="121"/>
  <c r="EM51" i="121"/>
  <c r="HM51" i="121"/>
  <c r="FE51" i="121"/>
  <c r="HJ51" i="121"/>
  <c r="CN51" i="121"/>
  <c r="EY51" i="121"/>
  <c r="CK51" i="121"/>
  <c r="GO51" i="121"/>
  <c r="BV51" i="121"/>
  <c r="DO51" i="121"/>
  <c r="GR51" i="121"/>
  <c r="DF51" i="121"/>
  <c r="FZ51" i="121"/>
  <c r="FK51" i="121"/>
  <c r="BY51" i="121"/>
  <c r="FH51" i="121"/>
  <c r="BS51" i="121"/>
  <c r="HP51" i="121"/>
  <c r="EA51" i="121"/>
  <c r="GU51" i="121"/>
  <c r="DU51" i="121"/>
  <c r="HH54" i="121"/>
  <c r="GP54" i="121"/>
  <c r="FX54" i="121"/>
  <c r="FF54" i="121"/>
  <c r="EN54" i="121"/>
  <c r="DV54" i="121"/>
  <c r="DD54" i="121"/>
  <c r="CL54" i="121"/>
  <c r="BT54" i="121"/>
  <c r="BB54" i="121"/>
  <c r="HV54" i="121"/>
  <c r="HT54" i="121"/>
  <c r="GY54" i="121"/>
  <c r="GD54" i="121"/>
  <c r="FI54" i="121"/>
  <c r="EK54" i="121"/>
  <c r="DP54" i="121"/>
  <c r="CU54" i="121"/>
  <c r="BZ54" i="121"/>
  <c r="BE54" i="121"/>
  <c r="HE54" i="121"/>
  <c r="GG54" i="121"/>
  <c r="FC54" i="121"/>
  <c r="EE54" i="121"/>
  <c r="DG54" i="121"/>
  <c r="CF54" i="121"/>
  <c r="BH54" i="121"/>
  <c r="HB54" i="121"/>
  <c r="GA54" i="121"/>
  <c r="EZ54" i="121"/>
  <c r="EB54" i="121"/>
  <c r="DA54" i="121"/>
  <c r="CC54" i="121"/>
  <c r="AY54" i="121"/>
  <c r="FU54" i="121"/>
  <c r="ET54" i="121"/>
  <c r="DM54" i="121"/>
  <c r="CI54" i="121"/>
  <c r="HK54" i="121"/>
  <c r="FR54" i="121"/>
  <c r="EH54" i="121"/>
  <c r="CX54" i="121"/>
  <c r="BN54" i="121"/>
  <c r="EG54" i="121"/>
  <c r="HN54" i="121"/>
  <c r="FO54" i="121"/>
  <c r="DY54" i="121"/>
  <c r="GS54" i="121"/>
  <c r="CO54" i="121"/>
  <c r="EQ54" i="121"/>
  <c r="BW54" i="121"/>
  <c r="GM54" i="121"/>
  <c r="DJ54" i="121"/>
  <c r="GJ54" i="121"/>
  <c r="CR54" i="121"/>
  <c r="FL54" i="121"/>
  <c r="BQ54" i="121"/>
  <c r="BK54" i="121"/>
  <c r="EW54" i="121"/>
  <c r="AV54" i="121"/>
  <c r="GV54" i="121"/>
  <c r="DS54" i="121"/>
  <c r="AS54" i="121"/>
  <c r="HQ54" i="121"/>
  <c r="HA63" i="126"/>
  <c r="FN63" i="126"/>
  <c r="EA63" i="126"/>
  <c r="CN63" i="126"/>
  <c r="BA63" i="126"/>
  <c r="HS63" i="126"/>
  <c r="GF63" i="126"/>
  <c r="ES63" i="126"/>
  <c r="DF63" i="126"/>
  <c r="BS63" i="126"/>
  <c r="AX63" i="126"/>
  <c r="HG63" i="126"/>
  <c r="GI63" i="126"/>
  <c r="EM63" i="126"/>
  <c r="DO63" i="126"/>
  <c r="BV63" i="126"/>
  <c r="AU63" i="126"/>
  <c r="HD63" i="126"/>
  <c r="FH63" i="126"/>
  <c r="EJ63" i="126"/>
  <c r="CQ63" i="126"/>
  <c r="BP63" i="126"/>
  <c r="GU63" i="126"/>
  <c r="FT63" i="126"/>
  <c r="CK63" i="126"/>
  <c r="BJ63" i="126"/>
  <c r="EP63" i="126"/>
  <c r="DL63" i="126"/>
  <c r="CH63" i="126"/>
  <c r="GR63" i="126"/>
  <c r="FQ63" i="126"/>
  <c r="BG63" i="126"/>
  <c r="HP63" i="126"/>
  <c r="EY63" i="126"/>
  <c r="DI63" i="126"/>
  <c r="GC63" i="126"/>
  <c r="BY63" i="126"/>
  <c r="HM63" i="126"/>
  <c r="EV63" i="126"/>
  <c r="DC63" i="126"/>
  <c r="GO63" i="126"/>
  <c r="CT63" i="126"/>
  <c r="GL63" i="126"/>
  <c r="CE63" i="126"/>
  <c r="GX63" i="126"/>
  <c r="DR63" i="126"/>
  <c r="FW63" i="126"/>
  <c r="CZ63" i="126"/>
  <c r="DX63" i="126"/>
  <c r="HJ63" i="126"/>
  <c r="ED63" i="126"/>
  <c r="DU63" i="126"/>
  <c r="FZ63" i="126"/>
  <c r="BD63" i="126"/>
  <c r="CB63" i="126"/>
  <c r="BM63" i="126"/>
  <c r="FK63" i="126"/>
  <c r="FE63" i="126"/>
  <c r="FB63" i="126"/>
  <c r="CW63" i="126"/>
  <c r="LK56" i="121"/>
  <c r="LK51" i="121"/>
  <c r="KA64" i="126"/>
  <c r="JY64" i="126"/>
  <c r="IK54" i="121"/>
  <c r="KN72" i="126"/>
  <c r="IO54" i="121"/>
  <c r="KB64" i="126"/>
  <c r="KK72" i="126"/>
  <c r="IX64" i="126"/>
  <c r="JD64" i="126"/>
  <c r="IR64" i="126"/>
  <c r="KG64" i="126"/>
  <c r="KZ63" i="126"/>
  <c r="IT64" i="126"/>
  <c r="IO64" i="126"/>
  <c r="KM72" i="126"/>
  <c r="LF64" i="126"/>
  <c r="KD64" i="126"/>
  <c r="IQ64" i="126"/>
  <c r="JX64" i="126"/>
  <c r="KY64" i="126"/>
  <c r="IN64" i="126"/>
  <c r="KW64" i="126"/>
  <c r="JS64" i="126"/>
  <c r="KV64" i="126"/>
  <c r="JM64" i="126"/>
  <c r="HY64" i="126"/>
  <c r="HW64" i="126"/>
  <c r="LE54" i="121"/>
  <c r="KS64" i="126"/>
  <c r="JI64" i="126"/>
  <c r="JV64" i="126"/>
  <c r="HZ64" i="126"/>
  <c r="KT64" i="126"/>
  <c r="JL64" i="126"/>
  <c r="IZ54" i="121"/>
  <c r="KQ64" i="126"/>
  <c r="JF64" i="126"/>
  <c r="LB54" i="121"/>
  <c r="IH54" i="121"/>
  <c r="KM54" i="121"/>
  <c r="KJ54" i="121"/>
  <c r="V54" i="121"/>
  <c r="KE54" i="121"/>
  <c r="KN64" i="126"/>
  <c r="JJ64" i="126"/>
  <c r="IL64" i="126"/>
  <c r="IR63" i="126"/>
  <c r="KH72" i="126"/>
  <c r="IH56" i="121"/>
  <c r="KB54" i="121"/>
  <c r="IK64" i="126"/>
  <c r="KA54" i="121"/>
  <c r="LK64" i="126"/>
  <c r="KE64" i="126"/>
  <c r="JG64" i="126"/>
  <c r="II64" i="126"/>
  <c r="KJ56" i="121"/>
  <c r="JY54" i="121"/>
  <c r="LI64" i="126"/>
  <c r="IF64" i="126"/>
  <c r="JG54" i="121"/>
  <c r="JF54" i="121"/>
  <c r="LB56" i="121"/>
  <c r="KZ64" i="126"/>
  <c r="JA64" i="126"/>
  <c r="KH63" i="126"/>
  <c r="HZ63" i="126"/>
  <c r="KG63" i="126"/>
  <c r="HY63" i="126"/>
  <c r="IZ63" i="126"/>
  <c r="KB63" i="126"/>
  <c r="JS63" i="126"/>
  <c r="JA63" i="126"/>
  <c r="LK63" i="126"/>
  <c r="IW63" i="126"/>
  <c r="KE63" i="126"/>
  <c r="KD63" i="126"/>
  <c r="IX63" i="126"/>
  <c r="LC63" i="126"/>
  <c r="IU63" i="126"/>
  <c r="KG54" i="121"/>
  <c r="JC54" i="121"/>
  <c r="KG56" i="121"/>
  <c r="KB56" i="121"/>
  <c r="KD54" i="121"/>
  <c r="IQ54" i="121"/>
  <c r="IK56" i="121"/>
  <c r="LH54" i="121"/>
  <c r="KZ54" i="121"/>
  <c r="JU54" i="121"/>
  <c r="IF54" i="121"/>
  <c r="KY54" i="121"/>
  <c r="JL54" i="121"/>
  <c r="IE54" i="121"/>
  <c r="KW54" i="121"/>
  <c r="JJ54" i="121"/>
  <c r="IB54" i="121"/>
  <c r="KT54" i="121"/>
  <c r="JI54" i="121"/>
  <c r="HY54" i="121"/>
  <c r="IL56" i="121"/>
  <c r="II56" i="121"/>
  <c r="IF56" i="121"/>
  <c r="LB63" i="126"/>
  <c r="KA63" i="126"/>
  <c r="IT63" i="126"/>
  <c r="IE72" i="126"/>
  <c r="IW54" i="121"/>
  <c r="KZ56" i="121"/>
  <c r="KP64" i="126"/>
  <c r="JC64" i="126"/>
  <c r="KY63" i="126"/>
  <c r="JR63" i="126"/>
  <c r="II63" i="126"/>
  <c r="KV54" i="121"/>
  <c r="JX54" i="121"/>
  <c r="IT54" i="121"/>
  <c r="LH64" i="126"/>
  <c r="JU64" i="126"/>
  <c r="KW63" i="126"/>
  <c r="JP63" i="126"/>
  <c r="IF63" i="126"/>
  <c r="KH56" i="121"/>
  <c r="KM64" i="126"/>
  <c r="IE64" i="126"/>
  <c r="KV63" i="126"/>
  <c r="JM63" i="126"/>
  <c r="IE63" i="126"/>
  <c r="KS54" i="121"/>
  <c r="JR54" i="121"/>
  <c r="LE64" i="126"/>
  <c r="KK64" i="126"/>
  <c r="JP64" i="126"/>
  <c r="IW64" i="126"/>
  <c r="IC64" i="126"/>
  <c r="KT63" i="126"/>
  <c r="JJ63" i="126"/>
  <c r="IC63" i="126"/>
  <c r="KP54" i="121"/>
  <c r="JO54" i="121"/>
  <c r="IN54" i="121"/>
  <c r="KE56" i="121"/>
  <c r="LC64" i="126"/>
  <c r="KH64" i="126"/>
  <c r="JO64" i="126"/>
  <c r="IU64" i="126"/>
  <c r="IB64" i="126"/>
  <c r="KK63" i="126"/>
  <c r="JI63" i="126"/>
  <c r="IB63" i="126"/>
  <c r="JD72" i="126"/>
  <c r="JA72" i="126"/>
  <c r="KJ72" i="126"/>
  <c r="JO72" i="126"/>
  <c r="JF72" i="126"/>
  <c r="JC72" i="126"/>
  <c r="IH72" i="126"/>
  <c r="LF72" i="126"/>
  <c r="IF72" i="126"/>
  <c r="HY72" i="126"/>
  <c r="IQ72" i="126"/>
  <c r="JI72" i="126"/>
  <c r="KA72" i="126"/>
  <c r="KS72" i="126"/>
  <c r="IB72" i="126"/>
  <c r="IT72" i="126"/>
  <c r="JL72" i="126"/>
  <c r="KD72" i="126"/>
  <c r="KV72" i="126"/>
  <c r="LH72" i="126"/>
  <c r="KG72" i="126"/>
  <c r="IK63" i="126"/>
  <c r="JC63" i="126"/>
  <c r="JU63" i="126"/>
  <c r="KM63" i="126"/>
  <c r="LE63" i="126"/>
  <c r="IN63" i="126"/>
  <c r="JF63" i="126"/>
  <c r="JX63" i="126"/>
  <c r="KP63" i="126"/>
  <c r="LH63" i="126"/>
  <c r="LC72" i="126"/>
  <c r="JV72" i="126"/>
  <c r="IW72" i="126"/>
  <c r="KS63" i="126"/>
  <c r="JO63" i="126"/>
  <c r="IQ63" i="126"/>
  <c r="LB72" i="126"/>
  <c r="JU72" i="126"/>
  <c r="IN72" i="126"/>
  <c r="IL63" i="126"/>
  <c r="JD63" i="126"/>
  <c r="JV63" i="126"/>
  <c r="KN63" i="126"/>
  <c r="LF63" i="126"/>
  <c r="HW63" i="126"/>
  <c r="IO63" i="126"/>
  <c r="JG63" i="126"/>
  <c r="JY63" i="126"/>
  <c r="KQ63" i="126"/>
  <c r="LI63" i="126"/>
  <c r="KZ72" i="126"/>
  <c r="JS72" i="126"/>
  <c r="IL72" i="126"/>
  <c r="KJ63" i="126"/>
  <c r="JL63" i="126"/>
  <c r="IH63" i="126"/>
  <c r="KY72" i="126"/>
  <c r="JR72" i="126"/>
  <c r="IK72" i="126"/>
  <c r="IZ72" i="126"/>
  <c r="HW72" i="126"/>
  <c r="IO72" i="126"/>
  <c r="JG72" i="126"/>
  <c r="JY72" i="126"/>
  <c r="KQ72" i="126"/>
  <c r="LI72" i="126"/>
  <c r="LK72" i="126"/>
  <c r="HZ72" i="126"/>
  <c r="IR72" i="126"/>
  <c r="JJ72" i="126"/>
  <c r="KB72" i="126"/>
  <c r="KT72" i="126"/>
  <c r="IC72" i="126"/>
  <c r="IU72" i="126"/>
  <c r="JM72" i="126"/>
  <c r="KE72" i="126"/>
  <c r="KW72" i="126"/>
  <c r="LE72" i="126"/>
  <c r="JX72" i="126"/>
  <c r="IX72" i="126"/>
  <c r="KP72" i="126"/>
  <c r="JP72" i="126"/>
  <c r="II72" i="126"/>
  <c r="LB64" i="126"/>
  <c r="KJ64" i="126"/>
  <c r="JR64" i="126"/>
  <c r="IZ64" i="126"/>
  <c r="IH64" i="126"/>
  <c r="JM56" i="121"/>
  <c r="JL56" i="121"/>
  <c r="LF56" i="121"/>
  <c r="JJ56" i="121"/>
  <c r="LE56" i="121"/>
  <c r="JD56" i="121"/>
  <c r="LC56" i="121"/>
  <c r="JA56" i="121"/>
  <c r="IN56" i="121"/>
  <c r="JF56" i="121"/>
  <c r="JX56" i="121"/>
  <c r="KP56" i="121"/>
  <c r="LH56" i="121"/>
  <c r="HY56" i="121"/>
  <c r="IQ56" i="121"/>
  <c r="JI56" i="121"/>
  <c r="KA56" i="121"/>
  <c r="KS56" i="121"/>
  <c r="II54" i="121"/>
  <c r="JA54" i="121"/>
  <c r="JS54" i="121"/>
  <c r="KK54" i="121"/>
  <c r="LC54" i="121"/>
  <c r="IL54" i="121"/>
  <c r="JD54" i="121"/>
  <c r="JV54" i="121"/>
  <c r="KN54" i="121"/>
  <c r="LF54" i="121"/>
  <c r="KD56" i="121"/>
  <c r="JC56" i="121"/>
  <c r="KY56" i="121"/>
  <c r="IE56" i="121"/>
  <c r="HW56" i="121"/>
  <c r="IO56" i="121"/>
  <c r="JG56" i="121"/>
  <c r="JY56" i="121"/>
  <c r="KQ56" i="121"/>
  <c r="LI56" i="121"/>
  <c r="LK50" i="121"/>
  <c r="KQ54" i="121"/>
  <c r="IX54" i="121"/>
  <c r="IC54" i="121"/>
  <c r="KW56" i="121"/>
  <c r="JV56" i="121"/>
  <c r="IZ56" i="121"/>
  <c r="IC56" i="121"/>
  <c r="V56" i="121"/>
  <c r="LK54" i="121"/>
  <c r="KV56" i="121"/>
  <c r="JU56" i="121"/>
  <c r="IX56" i="121"/>
  <c r="IB56" i="121"/>
  <c r="LI54" i="121"/>
  <c r="JP54" i="121"/>
  <c r="IU54" i="121"/>
  <c r="HZ54" i="121"/>
  <c r="KT56" i="121"/>
  <c r="JS56" i="121"/>
  <c r="IW56" i="121"/>
  <c r="HZ56" i="121"/>
  <c r="KN56" i="121"/>
  <c r="JR56" i="121"/>
  <c r="IU56" i="121"/>
  <c r="KH54" i="121"/>
  <c r="JM54" i="121"/>
  <c r="IR54" i="121"/>
  <c r="HW54" i="121"/>
  <c r="KM56" i="121"/>
  <c r="JP56" i="121"/>
  <c r="IT56" i="121"/>
  <c r="KK56" i="121"/>
  <c r="JO56" i="121"/>
  <c r="IR56" i="121"/>
  <c r="LF50" i="122"/>
  <c r="KJ39" i="125"/>
  <c r="IZ50" i="122"/>
  <c r="KZ39" i="125"/>
  <c r="KH39" i="125"/>
  <c r="KA51" i="125"/>
  <c r="JL51" i="125"/>
  <c r="IK51" i="125"/>
  <c r="JO43" i="125"/>
  <c r="HY51" i="125"/>
  <c r="JF51" i="125"/>
  <c r="KK49" i="121"/>
  <c r="KG39" i="125"/>
  <c r="JA39" i="125"/>
  <c r="JV49" i="121"/>
  <c r="KB39" i="125"/>
  <c r="KZ49" i="121"/>
  <c r="IO39" i="125"/>
  <c r="KN49" i="121"/>
  <c r="KY51" i="125"/>
  <c r="IX49" i="121"/>
  <c r="IR39" i="125"/>
  <c r="JI51" i="125"/>
  <c r="KZ49" i="122"/>
  <c r="JP49" i="121"/>
  <c r="JS48" i="121"/>
  <c r="JC38" i="125"/>
  <c r="IZ38" i="125"/>
  <c r="IN43" i="125"/>
  <c r="LF39" i="125"/>
  <c r="LE39" i="125"/>
  <c r="LC39" i="125"/>
  <c r="KZ51" i="125"/>
  <c r="II51" i="125"/>
  <c r="IF51" i="125"/>
  <c r="KW51" i="125"/>
  <c r="KB51" i="125"/>
  <c r="LE49" i="122"/>
  <c r="JD51" i="125"/>
  <c r="KD39" i="125"/>
  <c r="JY51" i="125"/>
  <c r="LE51" i="121"/>
  <c r="JG39" i="125"/>
  <c r="JD39" i="125"/>
  <c r="JG51" i="125"/>
  <c r="LC49" i="122"/>
  <c r="KH49" i="121"/>
  <c r="JI38" i="125"/>
  <c r="KD38" i="125"/>
  <c r="KG38" i="125"/>
  <c r="KJ38" i="125"/>
  <c r="KM38" i="125"/>
  <c r="HY38" i="125"/>
  <c r="KS38" i="125"/>
  <c r="KV38" i="125"/>
  <c r="IT38" i="125"/>
  <c r="LB38" i="125"/>
  <c r="LE38" i="125"/>
  <c r="IK38" i="125"/>
  <c r="IQ38" i="125"/>
  <c r="KY38" i="125"/>
  <c r="IW38" i="125"/>
  <c r="JC51" i="125"/>
  <c r="KS51" i="125"/>
  <c r="LH39" i="125"/>
  <c r="KN47" i="121"/>
  <c r="LH49" i="122"/>
  <c r="II49" i="121"/>
  <c r="JP48" i="121"/>
  <c r="JD48" i="121"/>
  <c r="IL48" i="121"/>
  <c r="KV51" i="125"/>
  <c r="IK51" i="121"/>
  <c r="IQ51" i="125"/>
  <c r="IL49" i="121"/>
  <c r="KP51" i="125"/>
  <c r="IN51" i="125"/>
  <c r="IT39" i="125"/>
  <c r="KD51" i="125"/>
  <c r="IL51" i="125"/>
  <c r="LF49" i="122"/>
  <c r="IW39" i="125"/>
  <c r="HY39" i="125"/>
  <c r="JU39" i="125"/>
  <c r="IZ39" i="125"/>
  <c r="KA39" i="125"/>
  <c r="IQ39" i="125"/>
  <c r="JP47" i="121"/>
  <c r="KK47" i="121"/>
  <c r="JS47" i="121"/>
  <c r="JR39" i="125"/>
  <c r="IL43" i="125"/>
  <c r="JO39" i="125"/>
  <c r="JL39" i="125"/>
  <c r="LB39" i="125"/>
  <c r="JS50" i="122"/>
  <c r="LC50" i="122"/>
  <c r="JP50" i="122"/>
  <c r="HW39" i="125"/>
  <c r="JS39" i="125"/>
  <c r="KQ39" i="125"/>
  <c r="IX39" i="125"/>
  <c r="KT39" i="125"/>
  <c r="HZ39" i="125"/>
  <c r="JY39" i="125"/>
  <c r="IX50" i="122"/>
  <c r="KY39" i="125"/>
  <c r="IL39" i="125"/>
  <c r="IL50" i="122"/>
  <c r="KV39" i="125"/>
  <c r="IH39" i="125"/>
  <c r="JF49" i="122"/>
  <c r="JP49" i="122"/>
  <c r="KN49" i="122"/>
  <c r="JS49" i="122"/>
  <c r="KN39" i="125"/>
  <c r="IF39" i="125"/>
  <c r="IB38" i="125"/>
  <c r="JR38" i="125"/>
  <c r="LK38" i="125"/>
  <c r="IE38" i="125"/>
  <c r="JU38" i="125"/>
  <c r="IH38" i="125"/>
  <c r="KA38" i="125"/>
  <c r="JD49" i="122"/>
  <c r="KM39" i="125"/>
  <c r="JJ39" i="125"/>
  <c r="IE39" i="125"/>
  <c r="JO38" i="125"/>
  <c r="JA49" i="122"/>
  <c r="IF49" i="121"/>
  <c r="KK39" i="125"/>
  <c r="JI39" i="125"/>
  <c r="IB39" i="125"/>
  <c r="KS43" i="125"/>
  <c r="JL38" i="125"/>
  <c r="IE35" i="125"/>
  <c r="IF49" i="122"/>
  <c r="LK51" i="125"/>
  <c r="JX51" i="125"/>
  <c r="LH51" i="125"/>
  <c r="JU51" i="125"/>
  <c r="IF48" i="121"/>
  <c r="KG50" i="122"/>
  <c r="JX50" i="122"/>
  <c r="LB50" i="122"/>
  <c r="JV50" i="122"/>
  <c r="JU50" i="122"/>
  <c r="LE50" i="122"/>
  <c r="IW50" i="122"/>
  <c r="IN50" i="122"/>
  <c r="KZ50" i="122"/>
  <c r="II50" i="122"/>
  <c r="HY50" i="122"/>
  <c r="IQ50" i="122"/>
  <c r="JI50" i="122"/>
  <c r="KA50" i="122"/>
  <c r="KS50" i="122"/>
  <c r="IB50" i="122"/>
  <c r="IT50" i="122"/>
  <c r="JL50" i="122"/>
  <c r="KD50" i="122"/>
  <c r="KV50" i="122"/>
  <c r="KY50" i="122"/>
  <c r="JR50" i="122"/>
  <c r="IK50" i="122"/>
  <c r="KP50" i="122"/>
  <c r="HW50" i="122"/>
  <c r="IO50" i="122"/>
  <c r="JG50" i="122"/>
  <c r="JY50" i="122"/>
  <c r="KQ50" i="122"/>
  <c r="LI50" i="122"/>
  <c r="LK50" i="122"/>
  <c r="HZ50" i="122"/>
  <c r="IR50" i="122"/>
  <c r="JJ50" i="122"/>
  <c r="KB50" i="122"/>
  <c r="KT50" i="122"/>
  <c r="IC50" i="122"/>
  <c r="IU50" i="122"/>
  <c r="JM50" i="122"/>
  <c r="KE50" i="122"/>
  <c r="KW50" i="122"/>
  <c r="KN50" i="122"/>
  <c r="JO50" i="122"/>
  <c r="IH50" i="122"/>
  <c r="KM50" i="122"/>
  <c r="JF50" i="122"/>
  <c r="IF50" i="122"/>
  <c r="KK50" i="122"/>
  <c r="JD50" i="122"/>
  <c r="IE50" i="122"/>
  <c r="KJ50" i="122"/>
  <c r="JC50" i="122"/>
  <c r="LH50" i="122"/>
  <c r="KH50" i="122"/>
  <c r="JA50" i="122"/>
  <c r="JU49" i="122"/>
  <c r="JU49" i="121"/>
  <c r="JS49" i="121"/>
  <c r="LF49" i="121"/>
  <c r="JD49" i="121"/>
  <c r="LE49" i="121"/>
  <c r="JC49" i="121"/>
  <c r="KM49" i="121"/>
  <c r="IK49" i="121"/>
  <c r="LC49" i="121"/>
  <c r="JA49" i="121"/>
  <c r="LB49" i="121"/>
  <c r="KJ49" i="121"/>
  <c r="JR49" i="121"/>
  <c r="IZ49" i="121"/>
  <c r="IH49" i="121"/>
  <c r="V49" i="121"/>
  <c r="KE49" i="121"/>
  <c r="KV49" i="121"/>
  <c r="KD49" i="121"/>
  <c r="JL49" i="121"/>
  <c r="IT49" i="121"/>
  <c r="IB49" i="121"/>
  <c r="KT49" i="121"/>
  <c r="KB49" i="121"/>
  <c r="JJ49" i="121"/>
  <c r="IR49" i="121"/>
  <c r="HZ49" i="121"/>
  <c r="LI49" i="121"/>
  <c r="KQ49" i="121"/>
  <c r="JY49" i="121"/>
  <c r="JG49" i="121"/>
  <c r="IO49" i="121"/>
  <c r="HW49" i="121"/>
  <c r="KY49" i="121"/>
  <c r="KG49" i="121"/>
  <c r="JO49" i="121"/>
  <c r="IW49" i="121"/>
  <c r="IE49" i="121"/>
  <c r="KW49" i="121"/>
  <c r="JM49" i="121"/>
  <c r="IU49" i="121"/>
  <c r="IC49" i="121"/>
  <c r="LK49" i="121"/>
  <c r="KS49" i="121"/>
  <c r="KA49" i="121"/>
  <c r="JI49" i="121"/>
  <c r="IQ49" i="121"/>
  <c r="HY49" i="121"/>
  <c r="LH49" i="121"/>
  <c r="KP49" i="121"/>
  <c r="JX49" i="121"/>
  <c r="JF49" i="121"/>
  <c r="IN49" i="121"/>
  <c r="LF48" i="121"/>
  <c r="KN48" i="121"/>
  <c r="JR50" i="121"/>
  <c r="KH48" i="121"/>
  <c r="LC51" i="121"/>
  <c r="JA51" i="121"/>
  <c r="LH50" i="121"/>
  <c r="JV48" i="121"/>
  <c r="JU48" i="121"/>
  <c r="KP49" i="122"/>
  <c r="JC49" i="122"/>
  <c r="KM49" i="122"/>
  <c r="IX49" i="122"/>
  <c r="KK49" i="122"/>
  <c r="IN49" i="122"/>
  <c r="KH49" i="122"/>
  <c r="IL49" i="122"/>
  <c r="JX49" i="122"/>
  <c r="IK49" i="122"/>
  <c r="JV49" i="122"/>
  <c r="II49" i="122"/>
  <c r="KW49" i="122"/>
  <c r="KE49" i="122"/>
  <c r="JM49" i="122"/>
  <c r="IU49" i="122"/>
  <c r="IC49" i="122"/>
  <c r="LK49" i="122"/>
  <c r="KS49" i="122"/>
  <c r="KA49" i="122"/>
  <c r="JI49" i="122"/>
  <c r="IQ49" i="122"/>
  <c r="HY49" i="122"/>
  <c r="LB49" i="122"/>
  <c r="KJ49" i="122"/>
  <c r="JR49" i="122"/>
  <c r="IZ49" i="122"/>
  <c r="IH49" i="122"/>
  <c r="KY49" i="122"/>
  <c r="KG49" i="122"/>
  <c r="JO49" i="122"/>
  <c r="IW49" i="122"/>
  <c r="IE49" i="122"/>
  <c r="KV49" i="122"/>
  <c r="KD49" i="122"/>
  <c r="JL49" i="122"/>
  <c r="IT49" i="122"/>
  <c r="IB49" i="122"/>
  <c r="KT49" i="122"/>
  <c r="KB49" i="122"/>
  <c r="JJ49" i="122"/>
  <c r="IR49" i="122"/>
  <c r="HZ49" i="122"/>
  <c r="LI49" i="122"/>
  <c r="KQ49" i="122"/>
  <c r="JY49" i="122"/>
  <c r="JG49" i="122"/>
  <c r="IO49" i="122"/>
  <c r="HW49" i="122"/>
  <c r="LE48" i="121"/>
  <c r="JC48" i="121"/>
  <c r="LC48" i="121"/>
  <c r="JA48" i="121"/>
  <c r="KZ48" i="121"/>
  <c r="IX48" i="121"/>
  <c r="KM48" i="121"/>
  <c r="IK48" i="121"/>
  <c r="KK48" i="121"/>
  <c r="II48" i="121"/>
  <c r="LB48" i="121"/>
  <c r="KJ48" i="121"/>
  <c r="JR48" i="121"/>
  <c r="IZ48" i="121"/>
  <c r="IH48" i="121"/>
  <c r="KY48" i="121"/>
  <c r="KG48" i="121"/>
  <c r="JO48" i="121"/>
  <c r="IW48" i="121"/>
  <c r="IE48" i="121"/>
  <c r="KW48" i="121"/>
  <c r="KE48" i="121"/>
  <c r="JM48" i="121"/>
  <c r="IU48" i="121"/>
  <c r="IC48" i="121"/>
  <c r="LK48" i="121"/>
  <c r="KS48" i="121"/>
  <c r="KA48" i="121"/>
  <c r="JI48" i="121"/>
  <c r="IQ48" i="121"/>
  <c r="HY48" i="121"/>
  <c r="LI48" i="121"/>
  <c r="KQ48" i="121"/>
  <c r="JY48" i="121"/>
  <c r="JG48" i="121"/>
  <c r="IO48" i="121"/>
  <c r="HW48" i="121"/>
  <c r="V48" i="121"/>
  <c r="KV48" i="121"/>
  <c r="KD48" i="121"/>
  <c r="JL48" i="121"/>
  <c r="IT48" i="121"/>
  <c r="IB48" i="121"/>
  <c r="KT48" i="121"/>
  <c r="KB48" i="121"/>
  <c r="JJ48" i="121"/>
  <c r="IR48" i="121"/>
  <c r="HZ48" i="121"/>
  <c r="LH48" i="121"/>
  <c r="KP48" i="121"/>
  <c r="JX48" i="121"/>
  <c r="JF48" i="121"/>
  <c r="IN48" i="121"/>
  <c r="IL51" i="121"/>
  <c r="LF51" i="121"/>
  <c r="II51" i="121"/>
  <c r="KM51" i="121"/>
  <c r="IF50" i="121"/>
  <c r="KN51" i="121"/>
  <c r="JV51" i="121"/>
  <c r="KK51" i="121"/>
  <c r="JS51" i="121"/>
  <c r="JD51" i="121"/>
  <c r="JU51" i="121"/>
  <c r="JC51" i="121"/>
  <c r="LB51" i="121"/>
  <c r="JR51" i="121"/>
  <c r="KH51" i="121"/>
  <c r="JP51" i="121"/>
  <c r="IX51" i="121"/>
  <c r="IF51" i="121"/>
  <c r="IU51" i="121"/>
  <c r="KT51" i="121"/>
  <c r="KB51" i="121"/>
  <c r="JJ51" i="121"/>
  <c r="IR51" i="121"/>
  <c r="HZ51" i="121"/>
  <c r="KY51" i="121"/>
  <c r="KG51" i="121"/>
  <c r="JO51" i="121"/>
  <c r="IW51" i="121"/>
  <c r="IE51" i="121"/>
  <c r="V51" i="121"/>
  <c r="KW51" i="121"/>
  <c r="KE51" i="121"/>
  <c r="JM51" i="121"/>
  <c r="IC51" i="121"/>
  <c r="KV51" i="121"/>
  <c r="KD51" i="121"/>
  <c r="JL51" i="121"/>
  <c r="IT51" i="121"/>
  <c r="IB51" i="121"/>
  <c r="LK47" i="121"/>
  <c r="KA51" i="121"/>
  <c r="IQ51" i="121"/>
  <c r="LI51" i="121"/>
  <c r="KQ51" i="121"/>
  <c r="JY51" i="121"/>
  <c r="JG51" i="121"/>
  <c r="IO51" i="121"/>
  <c r="HW51" i="121"/>
  <c r="KJ51" i="121"/>
  <c r="IZ51" i="121"/>
  <c r="IH51" i="121"/>
  <c r="KZ51" i="121"/>
  <c r="KS51" i="121"/>
  <c r="JI51" i="121"/>
  <c r="HY51" i="121"/>
  <c r="LH51" i="121"/>
  <c r="KP51" i="121"/>
  <c r="JX51" i="121"/>
  <c r="JF51" i="121"/>
  <c r="IN51" i="121"/>
  <c r="JU44" i="121"/>
  <c r="IH47" i="121"/>
  <c r="KW47" i="121"/>
  <c r="KY50" i="121"/>
  <c r="JL50" i="121"/>
  <c r="IB50" i="121"/>
  <c r="LB50" i="121"/>
  <c r="JO50" i="121"/>
  <c r="IE50" i="121"/>
  <c r="KV50" i="121"/>
  <c r="JJ50" i="121"/>
  <c r="HY50" i="121"/>
  <c r="KJ50" i="121"/>
  <c r="IZ50" i="121"/>
  <c r="KH50" i="121"/>
  <c r="IW50" i="121"/>
  <c r="KG50" i="121"/>
  <c r="IT50" i="121"/>
  <c r="KS50" i="121"/>
  <c r="JI50" i="121"/>
  <c r="JF50" i="121"/>
  <c r="V50" i="121"/>
  <c r="KP50" i="121"/>
  <c r="KD50" i="121"/>
  <c r="IQ50" i="121"/>
  <c r="KA50" i="121"/>
  <c r="IN50" i="121"/>
  <c r="JX50" i="121"/>
  <c r="IH50" i="121"/>
  <c r="JM47" i="121"/>
  <c r="JD47" i="121"/>
  <c r="JO47" i="121"/>
  <c r="IL47" i="121"/>
  <c r="KZ47" i="121"/>
  <c r="IK47" i="121"/>
  <c r="JR47" i="121"/>
  <c r="KY47" i="121"/>
  <c r="II47" i="121"/>
  <c r="KW50" i="121"/>
  <c r="IU50" i="121"/>
  <c r="KJ47" i="121"/>
  <c r="JC47" i="121"/>
  <c r="IC47" i="121"/>
  <c r="V47" i="121"/>
  <c r="KH47" i="121"/>
  <c r="JA47" i="121"/>
  <c r="KT50" i="121"/>
  <c r="JP50" i="121"/>
  <c r="IR50" i="121"/>
  <c r="LE47" i="121"/>
  <c r="KE47" i="121"/>
  <c r="IX47" i="121"/>
  <c r="LC47" i="121"/>
  <c r="JV47" i="121"/>
  <c r="IW47" i="121"/>
  <c r="II50" i="121"/>
  <c r="JA50" i="121"/>
  <c r="JS50" i="121"/>
  <c r="KK50" i="121"/>
  <c r="LC50" i="121"/>
  <c r="HW50" i="121"/>
  <c r="IO50" i="121"/>
  <c r="JG50" i="121"/>
  <c r="JY50" i="121"/>
  <c r="KQ50" i="121"/>
  <c r="LI50" i="121"/>
  <c r="IL50" i="121"/>
  <c r="JD50" i="121"/>
  <c r="JV50" i="121"/>
  <c r="KN50" i="121"/>
  <c r="LF50" i="121"/>
  <c r="KE50" i="121"/>
  <c r="IC50" i="121"/>
  <c r="IN47" i="121"/>
  <c r="JF47" i="121"/>
  <c r="JX47" i="121"/>
  <c r="KP47" i="121"/>
  <c r="LH47" i="121"/>
  <c r="IB47" i="121"/>
  <c r="IT47" i="121"/>
  <c r="JL47" i="121"/>
  <c r="KD47" i="121"/>
  <c r="KV47" i="121"/>
  <c r="HY47" i="121"/>
  <c r="IQ47" i="121"/>
  <c r="JI47" i="121"/>
  <c r="KA47" i="121"/>
  <c r="KS47" i="121"/>
  <c r="KZ50" i="121"/>
  <c r="KB50" i="121"/>
  <c r="IX50" i="121"/>
  <c r="HZ50" i="121"/>
  <c r="KM47" i="121"/>
  <c r="IE47" i="121"/>
  <c r="HZ47" i="121"/>
  <c r="IR47" i="121"/>
  <c r="JJ47" i="121"/>
  <c r="KB47" i="121"/>
  <c r="KT47" i="121"/>
  <c r="HW47" i="121"/>
  <c r="IO47" i="121"/>
  <c r="JG47" i="121"/>
  <c r="JY47" i="121"/>
  <c r="KQ47" i="121"/>
  <c r="LI47" i="121"/>
  <c r="LF47" i="121"/>
  <c r="KG47" i="121"/>
  <c r="IZ47" i="121"/>
  <c r="LB47" i="121"/>
  <c r="JU47" i="121"/>
  <c r="IU47" i="121"/>
  <c r="LE50" i="121"/>
  <c r="KM50" i="121"/>
  <c r="JU50" i="121"/>
  <c r="JC50" i="121"/>
  <c r="IK50" i="121"/>
  <c r="IK44" i="121"/>
  <c r="LH44" i="121"/>
  <c r="IB44" i="121"/>
  <c r="KV44" i="121"/>
  <c r="IT41" i="121"/>
  <c r="IT44" i="121"/>
  <c r="KP44" i="121"/>
  <c r="IQ44" i="121"/>
  <c r="KS44" i="121"/>
  <c r="KM44" i="121"/>
  <c r="JP40" i="121"/>
  <c r="LE44" i="121"/>
  <c r="HY44" i="121"/>
  <c r="KA44" i="121"/>
  <c r="JM40" i="121"/>
  <c r="JX44" i="121"/>
  <c r="KJ41" i="121"/>
  <c r="JD40" i="121"/>
  <c r="JR41" i="121"/>
  <c r="HY41" i="121"/>
  <c r="JO41" i="121"/>
  <c r="KY41" i="121"/>
  <c r="JF41" i="121"/>
  <c r="KN40" i="121"/>
  <c r="KD41" i="121"/>
  <c r="IN41" i="121"/>
  <c r="KA41" i="121"/>
  <c r="IH41" i="121"/>
  <c r="V41" i="121"/>
  <c r="JX41" i="121"/>
  <c r="IE41" i="121"/>
  <c r="KK40" i="121"/>
  <c r="KG41" i="121"/>
  <c r="IQ41" i="121"/>
  <c r="LH41" i="121"/>
  <c r="JL41" i="121"/>
  <c r="LB41" i="121"/>
  <c r="JI41" i="121"/>
  <c r="JL44" i="121"/>
  <c r="JF44" i="121"/>
  <c r="KS41" i="121"/>
  <c r="IZ41" i="121"/>
  <c r="JC44" i="121"/>
  <c r="KP41" i="121"/>
  <c r="IW41" i="121"/>
  <c r="KH40" i="121"/>
  <c r="LK44" i="121"/>
  <c r="IX44" i="121"/>
  <c r="LC44" i="121"/>
  <c r="KE44" i="121"/>
  <c r="JJ44" i="121"/>
  <c r="IO44" i="121"/>
  <c r="KZ44" i="121"/>
  <c r="KD44" i="121"/>
  <c r="JI44" i="121"/>
  <c r="IN44" i="121"/>
  <c r="KW44" i="121"/>
  <c r="KB44" i="121"/>
  <c r="JG44" i="121"/>
  <c r="IL44" i="121"/>
  <c r="KQ44" i="121"/>
  <c r="JV44" i="121"/>
  <c r="JA44" i="121"/>
  <c r="IC44" i="121"/>
  <c r="LI44" i="121"/>
  <c r="KN44" i="121"/>
  <c r="JS44" i="121"/>
  <c r="IU44" i="121"/>
  <c r="HZ44" i="121"/>
  <c r="JP44" i="121"/>
  <c r="LF44" i="121"/>
  <c r="KK44" i="121"/>
  <c r="JM44" i="121"/>
  <c r="IR44" i="121"/>
  <c r="HW44" i="121"/>
  <c r="KH44" i="121"/>
  <c r="IF44" i="121"/>
  <c r="KT44" i="121"/>
  <c r="JY44" i="121"/>
  <c r="JD44" i="121"/>
  <c r="II44" i="121"/>
  <c r="IR41" i="121"/>
  <c r="LI41" i="121"/>
  <c r="KZ41" i="121"/>
  <c r="JG41" i="121"/>
  <c r="IF41" i="121"/>
  <c r="IU41" i="121"/>
  <c r="KH41" i="121"/>
  <c r="IO41" i="121"/>
  <c r="KQ41" i="121"/>
  <c r="JP41" i="121"/>
  <c r="HW41" i="121"/>
  <c r="LK43" i="121"/>
  <c r="JM41" i="121"/>
  <c r="KE41" i="121"/>
  <c r="KV41" i="121"/>
  <c r="JY41" i="121"/>
  <c r="IX41" i="121"/>
  <c r="IB41" i="121"/>
  <c r="JJ41" i="121"/>
  <c r="KB41" i="121"/>
  <c r="KW41" i="121"/>
  <c r="IC41" i="121"/>
  <c r="KT41" i="121"/>
  <c r="HZ41" i="121"/>
  <c r="JO40" i="121"/>
  <c r="JA40" i="121"/>
  <c r="II40" i="121"/>
  <c r="IH40" i="121"/>
  <c r="KW40" i="121"/>
  <c r="IF40" i="121"/>
  <c r="IE40" i="121"/>
  <c r="KM40" i="121"/>
  <c r="IC40" i="121"/>
  <c r="IN40" i="121"/>
  <c r="JF40" i="121"/>
  <c r="JX40" i="121"/>
  <c r="KP40" i="121"/>
  <c r="LH40" i="121"/>
  <c r="IB40" i="121"/>
  <c r="IT40" i="121"/>
  <c r="JL40" i="121"/>
  <c r="KD40" i="121"/>
  <c r="KV40" i="121"/>
  <c r="HY40" i="121"/>
  <c r="IQ40" i="121"/>
  <c r="JI40" i="121"/>
  <c r="KA40" i="121"/>
  <c r="KS40" i="121"/>
  <c r="KJ40" i="121"/>
  <c r="JC40" i="121"/>
  <c r="HZ40" i="121"/>
  <c r="IR40" i="121"/>
  <c r="JJ40" i="121"/>
  <c r="KB40" i="121"/>
  <c r="KT40" i="121"/>
  <c r="HW40" i="121"/>
  <c r="IO40" i="121"/>
  <c r="JG40" i="121"/>
  <c r="JY40" i="121"/>
  <c r="KQ40" i="121"/>
  <c r="LI40" i="121"/>
  <c r="LK42" i="121"/>
  <c r="LF40" i="121"/>
  <c r="KG40" i="121"/>
  <c r="IZ40" i="121"/>
  <c r="V40" i="121"/>
  <c r="LE40" i="121"/>
  <c r="KE40" i="121"/>
  <c r="IX40" i="121"/>
  <c r="LC40" i="121"/>
  <c r="JV40" i="121"/>
  <c r="IW40" i="121"/>
  <c r="LB40" i="121"/>
  <c r="JU40" i="121"/>
  <c r="IU40" i="121"/>
  <c r="II41" i="121"/>
  <c r="JA41" i="121"/>
  <c r="JS41" i="121"/>
  <c r="KK41" i="121"/>
  <c r="LC41" i="121"/>
  <c r="IL41" i="121"/>
  <c r="JD41" i="121"/>
  <c r="JV41" i="121"/>
  <c r="KN41" i="121"/>
  <c r="LF41" i="121"/>
  <c r="KZ40" i="121"/>
  <c r="JS40" i="121"/>
  <c r="IL40" i="121"/>
  <c r="KY40" i="121"/>
  <c r="JR40" i="121"/>
  <c r="IK40" i="121"/>
  <c r="LB44" i="121"/>
  <c r="KJ44" i="121"/>
  <c r="JR44" i="121"/>
  <c r="IZ44" i="121"/>
  <c r="IH44" i="121"/>
  <c r="LE41" i="121"/>
  <c r="KM41" i="121"/>
  <c r="JU41" i="121"/>
  <c r="JC41" i="121"/>
  <c r="IK41" i="121"/>
  <c r="KY44" i="121"/>
  <c r="KG44" i="121"/>
  <c r="JO44" i="121"/>
  <c r="IW44" i="121"/>
  <c r="IE44" i="121"/>
  <c r="JA51" i="125"/>
  <c r="JS51" i="125"/>
  <c r="IU51" i="125"/>
  <c r="HW51" i="125"/>
  <c r="KT51" i="125"/>
  <c r="IC51" i="125"/>
  <c r="KQ51" i="125"/>
  <c r="IX51" i="125"/>
  <c r="KN51" i="125"/>
  <c r="IR51" i="125"/>
  <c r="KK51" i="125"/>
  <c r="JM51" i="125"/>
  <c r="LF51" i="125"/>
  <c r="IO51" i="125"/>
  <c r="JV51" i="125"/>
  <c r="HZ51" i="125"/>
  <c r="LI51" i="125"/>
  <c r="JP51" i="125"/>
  <c r="KH51" i="125"/>
  <c r="LC51" i="125"/>
  <c r="KE51" i="125"/>
  <c r="JJ51" i="125"/>
  <c r="KP43" i="125"/>
  <c r="JL43" i="125"/>
  <c r="KJ43" i="125"/>
  <c r="JI43" i="125"/>
  <c r="IH43" i="125"/>
  <c r="LE43" i="125"/>
  <c r="KA43" i="125"/>
  <c r="JC43" i="125"/>
  <c r="HY43" i="125"/>
  <c r="LB43" i="125"/>
  <c r="JY43" i="125"/>
  <c r="IZ43" i="125"/>
  <c r="KM43" i="125"/>
  <c r="JJ43" i="125"/>
  <c r="IK43" i="125"/>
  <c r="LK43" i="125"/>
  <c r="KG43" i="125"/>
  <c r="JG43" i="125"/>
  <c r="IF43" i="125"/>
  <c r="LI43" i="125"/>
  <c r="KD43" i="125"/>
  <c r="JF43" i="125"/>
  <c r="IE43" i="125"/>
  <c r="LH43" i="125"/>
  <c r="KB43" i="125"/>
  <c r="JD43" i="125"/>
  <c r="IB43" i="125"/>
  <c r="KY43" i="125"/>
  <c r="JX43" i="125"/>
  <c r="IW43" i="125"/>
  <c r="KW43" i="125"/>
  <c r="JU43" i="125"/>
  <c r="IT43" i="125"/>
  <c r="KV43" i="125"/>
  <c r="JR43" i="125"/>
  <c r="IQ43" i="125"/>
  <c r="IC38" i="125"/>
  <c r="HZ38" i="125"/>
  <c r="HW38" i="125"/>
  <c r="LI38" i="125"/>
  <c r="IU38" i="125"/>
  <c r="KH38" i="125"/>
  <c r="IX38" i="125"/>
  <c r="LC38" i="125"/>
  <c r="IR38" i="125"/>
  <c r="JS38" i="125"/>
  <c r="KZ38" i="125"/>
  <c r="KW35" i="125"/>
  <c r="KZ35" i="125"/>
  <c r="KY35" i="125"/>
  <c r="KT35" i="125"/>
  <c r="JA35" i="125"/>
  <c r="IF35" i="125"/>
  <c r="JV35" i="125"/>
  <c r="JU35" i="125"/>
  <c r="JJ35" i="125"/>
  <c r="JF35" i="125"/>
  <c r="JD35" i="125"/>
  <c r="HY35" i="125"/>
  <c r="IQ35" i="125"/>
  <c r="JI35" i="125"/>
  <c r="KA35" i="125"/>
  <c r="KS35" i="125"/>
  <c r="LK35" i="125"/>
  <c r="IN35" i="125"/>
  <c r="JL35" i="125"/>
  <c r="KG35" i="125"/>
  <c r="LB35" i="125"/>
  <c r="IT35" i="125"/>
  <c r="JO35" i="125"/>
  <c r="KJ35" i="125"/>
  <c r="LE35" i="125"/>
  <c r="IB35" i="125"/>
  <c r="IW35" i="125"/>
  <c r="JR35" i="125"/>
  <c r="KM35" i="125"/>
  <c r="LH35" i="125"/>
  <c r="HW35" i="125"/>
  <c r="IO35" i="125"/>
  <c r="JG35" i="125"/>
  <c r="JY35" i="125"/>
  <c r="KQ35" i="125"/>
  <c r="LI35" i="125"/>
  <c r="HZ35" i="125"/>
  <c r="IU35" i="125"/>
  <c r="JP35" i="125"/>
  <c r="KK35" i="125"/>
  <c r="LF35" i="125"/>
  <c r="IR35" i="125"/>
  <c r="JM35" i="125"/>
  <c r="KH35" i="125"/>
  <c r="LC35" i="125"/>
  <c r="IC35" i="125"/>
  <c r="IX35" i="125"/>
  <c r="JS35" i="125"/>
  <c r="KN35" i="125"/>
  <c r="JM38" i="125"/>
  <c r="KB35" i="125"/>
  <c r="II35" i="125"/>
  <c r="KV35" i="125"/>
  <c r="JC35" i="125"/>
  <c r="II43" i="125"/>
  <c r="JA43" i="125"/>
  <c r="JS43" i="125"/>
  <c r="KK43" i="125"/>
  <c r="LC43" i="125"/>
  <c r="IR43" i="125"/>
  <c r="KE43" i="125"/>
  <c r="IU43" i="125"/>
  <c r="KH43" i="125"/>
  <c r="JP43" i="125"/>
  <c r="HZ43" i="125"/>
  <c r="JM43" i="125"/>
  <c r="KZ43" i="125"/>
  <c r="IC43" i="125"/>
  <c r="IX43" i="125"/>
  <c r="LF43" i="125"/>
  <c r="KT43" i="125"/>
  <c r="IL38" i="125"/>
  <c r="JD38" i="125"/>
  <c r="JV38" i="125"/>
  <c r="KN38" i="125"/>
  <c r="LF38" i="125"/>
  <c r="II38" i="125"/>
  <c r="JG38" i="125"/>
  <c r="KB38" i="125"/>
  <c r="KE38" i="125"/>
  <c r="IF38" i="125"/>
  <c r="JA38" i="125"/>
  <c r="JY38" i="125"/>
  <c r="KT38" i="125"/>
  <c r="KW38" i="125"/>
  <c r="IO38" i="125"/>
  <c r="JJ38" i="125"/>
  <c r="KP35" i="125"/>
  <c r="IZ35" i="125"/>
  <c r="JV43" i="125"/>
  <c r="HW43" i="125"/>
  <c r="JP38" i="125"/>
  <c r="KE35" i="125"/>
  <c r="IL35" i="125"/>
  <c r="KQ43" i="125"/>
  <c r="KQ38" i="125"/>
  <c r="KD35" i="125"/>
  <c r="IK35" i="125"/>
  <c r="KN43" i="125"/>
  <c r="IO43" i="125"/>
  <c r="KK38" i="125"/>
  <c r="JX35" i="125"/>
  <c r="IH35" i="125"/>
  <c r="IH51" i="125"/>
  <c r="IZ51" i="125"/>
  <c r="JR51" i="125"/>
  <c r="KJ51" i="125"/>
  <c r="LB51" i="125"/>
  <c r="IN39" i="125"/>
  <c r="KM51" i="125"/>
  <c r="IE51" i="125"/>
  <c r="IN38" i="125"/>
  <c r="JF38" i="125"/>
  <c r="JX38" i="125"/>
  <c r="KP38" i="125"/>
  <c r="LH38" i="125"/>
  <c r="KS39" i="125"/>
  <c r="JF39" i="125"/>
  <c r="LE51" i="125"/>
  <c r="IW51" i="125"/>
  <c r="LK39" i="125"/>
  <c r="JX39" i="125"/>
  <c r="IK39" i="125"/>
  <c r="IC39" i="125"/>
  <c r="IU39" i="125"/>
  <c r="JM39" i="125"/>
  <c r="KE39" i="125"/>
  <c r="KW39" i="125"/>
  <c r="JO51" i="125"/>
  <c r="IB51" i="125"/>
  <c r="LI39" i="125"/>
  <c r="KP39" i="125"/>
  <c r="JV39" i="125"/>
  <c r="JC39" i="125"/>
  <c r="II39" i="125"/>
  <c r="KG51" i="125"/>
  <c r="IT51" i="125"/>
  <c r="AC42" i="121" l="1"/>
  <c r="AB42" i="121"/>
  <c r="AB43" i="121"/>
  <c r="AC43" i="121"/>
  <c r="AC64" i="126"/>
  <c r="AC72" i="126"/>
  <c r="XFD73" i="126" s="1"/>
  <c r="Z72" i="126"/>
  <c r="Z64" i="126"/>
  <c r="Z63" i="126"/>
  <c r="AC63" i="126"/>
  <c r="AB56" i="121"/>
  <c r="AC56" i="121"/>
  <c r="Z56" i="121"/>
  <c r="AC54" i="121"/>
  <c r="AB54" i="121"/>
  <c r="Z54" i="121"/>
  <c r="AC39" i="125"/>
  <c r="Z39" i="125"/>
  <c r="Z50" i="122"/>
  <c r="AC50" i="122"/>
  <c r="AC49" i="121"/>
  <c r="AB49" i="121"/>
  <c r="Z49" i="121"/>
  <c r="AC49" i="122"/>
  <c r="Z49" i="122"/>
  <c r="AB48" i="121"/>
  <c r="Z48" i="121"/>
  <c r="AC48" i="121"/>
  <c r="AC51" i="121"/>
  <c r="AB51" i="121"/>
  <c r="Z51" i="121"/>
  <c r="Z50" i="121"/>
  <c r="AB47" i="121"/>
  <c r="AC47" i="121"/>
  <c r="Z47" i="121"/>
  <c r="AC50" i="121"/>
  <c r="AB50" i="121"/>
  <c r="AB44" i="121"/>
  <c r="Z44" i="121"/>
  <c r="Z41" i="121"/>
  <c r="Z40" i="121"/>
  <c r="AC44" i="121"/>
  <c r="Z51" i="125"/>
  <c r="AC43" i="125"/>
  <c r="AC35" i="125"/>
  <c r="Z35" i="125"/>
  <c r="Z43" i="125"/>
  <c r="AC38" i="125"/>
  <c r="AC51" i="125"/>
  <c r="Z38" i="125"/>
  <c r="B48" i="125" l="1"/>
  <c r="C48" i="125"/>
  <c r="E48" i="125"/>
  <c r="F48" i="125"/>
  <c r="G48" i="125"/>
  <c r="H48" i="125"/>
  <c r="I48" i="125"/>
  <c r="J48" i="125"/>
  <c r="Q48" i="125" s="1"/>
  <c r="K48" i="125"/>
  <c r="L48" i="125"/>
  <c r="M48" i="125"/>
  <c r="N48" i="125"/>
  <c r="O48" i="125"/>
  <c r="P48" i="125"/>
  <c r="R48" i="125"/>
  <c r="S48" i="125"/>
  <c r="T48" i="125"/>
  <c r="W48" i="125"/>
  <c r="X48" i="125"/>
  <c r="Y48" i="125"/>
  <c r="AA48" i="125"/>
  <c r="AB48" i="125"/>
  <c r="AD48" i="125"/>
  <c r="AF48" i="125"/>
  <c r="AG48" i="125"/>
  <c r="AH48" i="125"/>
  <c r="AI48" i="125"/>
  <c r="AJ48" i="125"/>
  <c r="AK48" i="125"/>
  <c r="B41" i="129"/>
  <c r="C41" i="129"/>
  <c r="E41" i="129"/>
  <c r="F41" i="129"/>
  <c r="G41" i="129"/>
  <c r="H41" i="129"/>
  <c r="I41" i="129"/>
  <c r="J41" i="129"/>
  <c r="Q41" i="129" s="1"/>
  <c r="K41" i="129"/>
  <c r="L41" i="129"/>
  <c r="M41" i="129"/>
  <c r="N41" i="129"/>
  <c r="O41" i="129"/>
  <c r="P41" i="129"/>
  <c r="R41" i="129"/>
  <c r="S41" i="129"/>
  <c r="T41" i="129"/>
  <c r="W41" i="129"/>
  <c r="X41" i="129"/>
  <c r="Y41" i="129"/>
  <c r="AA41" i="129"/>
  <c r="AB41" i="129"/>
  <c r="AD41" i="129"/>
  <c r="AF41" i="129"/>
  <c r="AG41" i="129"/>
  <c r="AH41" i="129"/>
  <c r="AI41" i="129"/>
  <c r="AJ41" i="129"/>
  <c r="AK41" i="129"/>
  <c r="JS41" i="129" l="1"/>
  <c r="HV41" i="129"/>
  <c r="HH41" i="129"/>
  <c r="FU41" i="129"/>
  <c r="EZ41" i="129"/>
  <c r="EG41" i="129"/>
  <c r="DM41" i="129"/>
  <c r="BZ41" i="129"/>
  <c r="GM41" i="129"/>
  <c r="FR41" i="129"/>
  <c r="EE41" i="129"/>
  <c r="CR41" i="129"/>
  <c r="BE41" i="129"/>
  <c r="GY41" i="129"/>
  <c r="FF41" i="129"/>
  <c r="EH41" i="129"/>
  <c r="CL41" i="129"/>
  <c r="BN41" i="129"/>
  <c r="HT41" i="129"/>
  <c r="GA41" i="129"/>
  <c r="DG41" i="129"/>
  <c r="GV41" i="129"/>
  <c r="DS41" i="129"/>
  <c r="CO41" i="129"/>
  <c r="BK41" i="129"/>
  <c r="EQ41" i="129"/>
  <c r="DP41" i="129"/>
  <c r="GS41" i="129"/>
  <c r="FO41" i="129"/>
  <c r="CI41" i="129"/>
  <c r="BH41" i="129"/>
  <c r="HK41" i="129"/>
  <c r="DA41" i="129"/>
  <c r="FX41" i="129"/>
  <c r="EK41" i="129"/>
  <c r="CX41" i="129"/>
  <c r="BQ41" i="129"/>
  <c r="FI41" i="129"/>
  <c r="HE41" i="129"/>
  <c r="EB41" i="129"/>
  <c r="HB41" i="129"/>
  <c r="FL41" i="129"/>
  <c r="CU41" i="129"/>
  <c r="BB41" i="129"/>
  <c r="DY41" i="129"/>
  <c r="CF41" i="129"/>
  <c r="AY41" i="129"/>
  <c r="GP41" i="129"/>
  <c r="DV41" i="129"/>
  <c r="AV41" i="129"/>
  <c r="HN41" i="129"/>
  <c r="EW41" i="129"/>
  <c r="ET41" i="129"/>
  <c r="DJ41" i="129"/>
  <c r="DD41" i="129"/>
  <c r="CC41" i="129"/>
  <c r="FC41" i="129"/>
  <c r="BW41" i="129"/>
  <c r="BT41" i="129"/>
  <c r="HQ41" i="129"/>
  <c r="EN41" i="129"/>
  <c r="AS41" i="129"/>
  <c r="GJ41" i="129"/>
  <c r="GG41" i="129"/>
  <c r="GD41" i="129"/>
  <c r="HE48" i="125"/>
  <c r="GM48" i="125"/>
  <c r="FU48" i="125"/>
  <c r="FC48" i="125"/>
  <c r="EK48" i="125"/>
  <c r="DS48" i="125"/>
  <c r="DA48" i="125"/>
  <c r="CI48" i="125"/>
  <c r="BQ48" i="125"/>
  <c r="AY48" i="125"/>
  <c r="HB48" i="125"/>
  <c r="FO48" i="125"/>
  <c r="EB48" i="125"/>
  <c r="CO48" i="125"/>
  <c r="BB48" i="125"/>
  <c r="HT48" i="125"/>
  <c r="GG48" i="125"/>
  <c r="ET48" i="125"/>
  <c r="DG48" i="125"/>
  <c r="BT48" i="125"/>
  <c r="HQ48" i="125"/>
  <c r="FX48" i="125"/>
  <c r="EZ48" i="125"/>
  <c r="DD48" i="125"/>
  <c r="CF48" i="125"/>
  <c r="GS48" i="125"/>
  <c r="DY48" i="125"/>
  <c r="BH48" i="125"/>
  <c r="EQ48" i="125"/>
  <c r="DP48" i="125"/>
  <c r="GV48" i="125"/>
  <c r="FR48" i="125"/>
  <c r="CL48" i="125"/>
  <c r="BK48" i="125"/>
  <c r="EN48" i="125"/>
  <c r="DM48" i="125"/>
  <c r="HN48" i="125"/>
  <c r="EW48" i="125"/>
  <c r="DJ48" i="125"/>
  <c r="GD48" i="125"/>
  <c r="BW48" i="125"/>
  <c r="HK48" i="125"/>
  <c r="GA48" i="125"/>
  <c r="CX48" i="125"/>
  <c r="HH48" i="125"/>
  <c r="EH48" i="125"/>
  <c r="BN48" i="125"/>
  <c r="FL48" i="125"/>
  <c r="CU48" i="125"/>
  <c r="BE48" i="125"/>
  <c r="EE48" i="125"/>
  <c r="BZ48" i="125"/>
  <c r="GY48" i="125"/>
  <c r="CR48" i="125"/>
  <c r="FI48" i="125"/>
  <c r="FF48" i="125"/>
  <c r="AV48" i="125"/>
  <c r="DV48" i="125"/>
  <c r="AS48" i="125"/>
  <c r="GP48" i="125"/>
  <c r="GJ48" i="125"/>
  <c r="CC48" i="125"/>
  <c r="HD41" i="129"/>
  <c r="GL41" i="129"/>
  <c r="FT41" i="129"/>
  <c r="FB41" i="129"/>
  <c r="EJ41" i="129"/>
  <c r="DR41" i="129"/>
  <c r="CZ41" i="129"/>
  <c r="CH41" i="129"/>
  <c r="BP41" i="129"/>
  <c r="AX41" i="129"/>
  <c r="GO41" i="129"/>
  <c r="CT41" i="129"/>
  <c r="BG41" i="129"/>
  <c r="HG41" i="129"/>
  <c r="EY41" i="129"/>
  <c r="DL41" i="129"/>
  <c r="BY41" i="129"/>
  <c r="GC41" i="129"/>
  <c r="DI41" i="129"/>
  <c r="GX41" i="129"/>
  <c r="FE41" i="129"/>
  <c r="ED41" i="129"/>
  <c r="CK41" i="129"/>
  <c r="BM41" i="129"/>
  <c r="FW41" i="129"/>
  <c r="ES41" i="129"/>
  <c r="GU41" i="129"/>
  <c r="FQ41" i="129"/>
  <c r="CN41" i="129"/>
  <c r="BJ41" i="129"/>
  <c r="HS41" i="129"/>
  <c r="EP41" i="129"/>
  <c r="DO41" i="129"/>
  <c r="FZ41" i="129"/>
  <c r="EM41" i="129"/>
  <c r="BS41" i="129"/>
  <c r="HJ41" i="129"/>
  <c r="FN41" i="129"/>
  <c r="CW41" i="129"/>
  <c r="BD41" i="129"/>
  <c r="EA41" i="129"/>
  <c r="HA41" i="129"/>
  <c r="FK41" i="129"/>
  <c r="CQ41" i="129"/>
  <c r="BA41" i="129"/>
  <c r="GR41" i="129"/>
  <c r="DX41" i="129"/>
  <c r="FH41" i="129"/>
  <c r="CE41" i="129"/>
  <c r="DU41" i="129"/>
  <c r="AU41" i="129"/>
  <c r="HM41" i="129"/>
  <c r="GI41" i="129"/>
  <c r="DC41" i="129"/>
  <c r="GF41" i="129"/>
  <c r="EV41" i="129"/>
  <c r="HP41" i="129"/>
  <c r="DF41" i="129"/>
  <c r="CB41" i="129"/>
  <c r="BV41" i="129"/>
  <c r="HV48" i="125"/>
  <c r="GI48" i="125"/>
  <c r="EV48" i="125"/>
  <c r="DI48" i="125"/>
  <c r="BV48" i="125"/>
  <c r="HA48" i="125"/>
  <c r="FN48" i="125"/>
  <c r="EA48" i="125"/>
  <c r="CN48" i="125"/>
  <c r="BA48" i="125"/>
  <c r="GU48" i="125"/>
  <c r="ED48" i="125"/>
  <c r="BJ48" i="125"/>
  <c r="HP48" i="125"/>
  <c r="FW48" i="125"/>
  <c r="EY48" i="125"/>
  <c r="DC48" i="125"/>
  <c r="CE48" i="125"/>
  <c r="GX48" i="125"/>
  <c r="FT48" i="125"/>
  <c r="CQ48" i="125"/>
  <c r="BM48" i="125"/>
  <c r="EP48" i="125"/>
  <c r="DO48" i="125"/>
  <c r="GR48" i="125"/>
  <c r="FQ48" i="125"/>
  <c r="CK48" i="125"/>
  <c r="BG48" i="125"/>
  <c r="GF48" i="125"/>
  <c r="BY48" i="125"/>
  <c r="HM48" i="125"/>
  <c r="ES48" i="125"/>
  <c r="DF48" i="125"/>
  <c r="GC48" i="125"/>
  <c r="EM48" i="125"/>
  <c r="CZ48" i="125"/>
  <c r="BS48" i="125"/>
  <c r="HJ48" i="125"/>
  <c r="EJ48" i="125"/>
  <c r="BP48" i="125"/>
  <c r="FZ48" i="125"/>
  <c r="CW48" i="125"/>
  <c r="HG48" i="125"/>
  <c r="EG48" i="125"/>
  <c r="HD48" i="125"/>
  <c r="FK48" i="125"/>
  <c r="CT48" i="125"/>
  <c r="BD48" i="125"/>
  <c r="GO48" i="125"/>
  <c r="DL48" i="125"/>
  <c r="FH48" i="125"/>
  <c r="FB48" i="125"/>
  <c r="DX48" i="125"/>
  <c r="AU48" i="125"/>
  <c r="DU48" i="125"/>
  <c r="GL48" i="125"/>
  <c r="HS48" i="125"/>
  <c r="DR48" i="125"/>
  <c r="CH48" i="125"/>
  <c r="CB48" i="125"/>
  <c r="FE48" i="125"/>
  <c r="AX48" i="125"/>
  <c r="LE41" i="129"/>
  <c r="IZ41" i="129"/>
  <c r="IW41" i="129"/>
  <c r="IN41" i="129"/>
  <c r="KP48" i="125"/>
  <c r="KV48" i="125"/>
  <c r="KG48" i="125"/>
  <c r="JF48" i="125"/>
  <c r="IB48" i="125"/>
  <c r="JD48" i="125"/>
  <c r="JC48" i="125"/>
  <c r="JA48" i="125"/>
  <c r="IZ48" i="125"/>
  <c r="HW48" i="125"/>
  <c r="IO48" i="125"/>
  <c r="JG48" i="125"/>
  <c r="JY48" i="125"/>
  <c r="KQ48" i="125"/>
  <c r="LI48" i="125"/>
  <c r="HZ48" i="125"/>
  <c r="IR48" i="125"/>
  <c r="JJ48" i="125"/>
  <c r="KB48" i="125"/>
  <c r="KT48" i="125"/>
  <c r="IL48" i="125"/>
  <c r="JM48" i="125"/>
  <c r="LF48" i="125"/>
  <c r="KK48" i="125"/>
  <c r="JP48" i="125"/>
  <c r="IU48" i="125"/>
  <c r="KN48" i="125"/>
  <c r="IF48" i="125"/>
  <c r="JS48" i="125"/>
  <c r="KZ48" i="125"/>
  <c r="II48" i="125"/>
  <c r="JV48" i="125"/>
  <c r="LC48" i="125"/>
  <c r="IX48" i="125"/>
  <c r="KE48" i="125"/>
  <c r="IC48" i="125"/>
  <c r="KW48" i="125"/>
  <c r="HY48" i="125"/>
  <c r="IQ48" i="125"/>
  <c r="JI48" i="125"/>
  <c r="KA48" i="125"/>
  <c r="KS48" i="125"/>
  <c r="LK48" i="125"/>
  <c r="KJ48" i="125"/>
  <c r="IN48" i="125"/>
  <c r="JO48" i="125"/>
  <c r="LH48" i="125"/>
  <c r="IT48" i="125"/>
  <c r="KM48" i="125"/>
  <c r="JR48" i="125"/>
  <c r="IE48" i="125"/>
  <c r="JL48" i="125"/>
  <c r="KY48" i="125"/>
  <c r="IH48" i="125"/>
  <c r="JU48" i="125"/>
  <c r="LB48" i="125"/>
  <c r="IK48" i="125"/>
  <c r="JX48" i="125"/>
  <c r="LE48" i="125"/>
  <c r="IW48" i="125"/>
  <c r="KD48" i="125"/>
  <c r="KH48" i="125"/>
  <c r="LF41" i="129"/>
  <c r="IX41" i="129"/>
  <c r="LC41" i="129"/>
  <c r="LB41" i="129"/>
  <c r="IL41" i="129"/>
  <c r="KZ41" i="129"/>
  <c r="II41" i="129"/>
  <c r="JP41" i="129"/>
  <c r="KG41" i="129"/>
  <c r="JX41" i="129"/>
  <c r="JV41" i="129"/>
  <c r="JU41" i="129"/>
  <c r="HY41" i="129"/>
  <c r="IQ41" i="129"/>
  <c r="JI41" i="129"/>
  <c r="KA41" i="129"/>
  <c r="KS41" i="129"/>
  <c r="IB41" i="129"/>
  <c r="IT41" i="129"/>
  <c r="JL41" i="129"/>
  <c r="KD41" i="129"/>
  <c r="KV41" i="129"/>
  <c r="KY41" i="129"/>
  <c r="JR41" i="129"/>
  <c r="IK41" i="129"/>
  <c r="KP41" i="129"/>
  <c r="HW41" i="129"/>
  <c r="IO41" i="129"/>
  <c r="JG41" i="129"/>
  <c r="JY41" i="129"/>
  <c r="KQ41" i="129"/>
  <c r="LI41" i="129"/>
  <c r="LK41" i="129"/>
  <c r="HZ41" i="129"/>
  <c r="IR41" i="129"/>
  <c r="JJ41" i="129"/>
  <c r="KB41" i="129"/>
  <c r="KT41" i="129"/>
  <c r="IC41" i="129"/>
  <c r="IU41" i="129"/>
  <c r="JM41" i="129"/>
  <c r="KE41" i="129"/>
  <c r="KW41" i="129"/>
  <c r="KN41" i="129"/>
  <c r="JO41" i="129"/>
  <c r="IH41" i="129"/>
  <c r="KM41" i="129"/>
  <c r="JF41" i="129"/>
  <c r="IF41" i="129"/>
  <c r="KK41" i="129"/>
  <c r="JD41" i="129"/>
  <c r="IE41" i="129"/>
  <c r="KJ41" i="129"/>
  <c r="JC41" i="129"/>
  <c r="LH41" i="129"/>
  <c r="KH41" i="129"/>
  <c r="JA41" i="129"/>
  <c r="Z48" i="125" l="1"/>
  <c r="AC48" i="125"/>
  <c r="Z41" i="129"/>
  <c r="AC41" i="129"/>
  <c r="B45" i="125" l="1"/>
  <c r="C45" i="125"/>
  <c r="E45" i="125"/>
  <c r="F45" i="125"/>
  <c r="G45" i="125"/>
  <c r="H45" i="125"/>
  <c r="I45" i="125"/>
  <c r="J45" i="125"/>
  <c r="Q45" i="125" s="1"/>
  <c r="K45" i="125"/>
  <c r="L45" i="125"/>
  <c r="M45" i="125"/>
  <c r="N45" i="125"/>
  <c r="O45" i="125"/>
  <c r="P45" i="125"/>
  <c r="R45" i="125"/>
  <c r="S45" i="125"/>
  <c r="T45" i="125"/>
  <c r="W45" i="125"/>
  <c r="X45" i="125"/>
  <c r="Y45" i="125"/>
  <c r="AA45" i="125"/>
  <c r="AB45" i="125"/>
  <c r="AD45" i="125"/>
  <c r="AF45" i="125"/>
  <c r="AG45" i="125"/>
  <c r="AH45" i="125"/>
  <c r="AI45" i="125"/>
  <c r="AJ45" i="125"/>
  <c r="AK45" i="125"/>
  <c r="HM45" i="125" l="1"/>
  <c r="GR45" i="125"/>
  <c r="FE45" i="125"/>
  <c r="DR45" i="125"/>
  <c r="CE45" i="125"/>
  <c r="HJ45" i="125"/>
  <c r="FW45" i="125"/>
  <c r="EJ45" i="125"/>
  <c r="CW45" i="125"/>
  <c r="BJ45" i="125"/>
  <c r="GU45" i="125"/>
  <c r="FT45" i="125"/>
  <c r="EA45" i="125"/>
  <c r="DC45" i="125"/>
  <c r="BG45" i="125"/>
  <c r="HP45" i="125"/>
  <c r="GO45" i="125"/>
  <c r="EV45" i="125"/>
  <c r="DX45" i="125"/>
  <c r="CB45" i="125"/>
  <c r="BD45" i="125"/>
  <c r="FK45" i="125"/>
  <c r="EG45" i="125"/>
  <c r="DF45" i="125"/>
  <c r="GI45" i="125"/>
  <c r="FH45" i="125"/>
  <c r="BY45" i="125"/>
  <c r="AX45" i="125"/>
  <c r="HG45" i="125"/>
  <c r="ED45" i="125"/>
  <c r="CZ45" i="125"/>
  <c r="BV45" i="125"/>
  <c r="ES45" i="125"/>
  <c r="BS45" i="125"/>
  <c r="HS45" i="125"/>
  <c r="GC45" i="125"/>
  <c r="EP45" i="125"/>
  <c r="DI45" i="125"/>
  <c r="FZ45" i="125"/>
  <c r="BP45" i="125"/>
  <c r="HD45" i="125"/>
  <c r="EM45" i="125"/>
  <c r="CT45" i="125"/>
  <c r="FQ45" i="125"/>
  <c r="BM45" i="125"/>
  <c r="HA45" i="125"/>
  <c r="CQ45" i="125"/>
  <c r="CN45" i="125"/>
  <c r="FN45" i="125"/>
  <c r="CK45" i="125"/>
  <c r="AU45" i="125"/>
  <c r="HV45" i="125"/>
  <c r="DL45" i="125"/>
  <c r="GF45" i="125"/>
  <c r="FB45" i="125"/>
  <c r="CH45" i="125"/>
  <c r="EY45" i="125"/>
  <c r="BA45" i="125"/>
  <c r="DU45" i="125"/>
  <c r="GX45" i="125"/>
  <c r="DO45" i="125"/>
  <c r="GL45" i="125"/>
  <c r="JS45" i="125"/>
  <c r="HK45" i="125"/>
  <c r="GS45" i="125"/>
  <c r="GA45" i="125"/>
  <c r="FI45" i="125"/>
  <c r="EQ45" i="125"/>
  <c r="DY45" i="125"/>
  <c r="DG45" i="125"/>
  <c r="CO45" i="125"/>
  <c r="BW45" i="125"/>
  <c r="BE45" i="125"/>
  <c r="FX45" i="125"/>
  <c r="EK45" i="125"/>
  <c r="CX45" i="125"/>
  <c r="BK45" i="125"/>
  <c r="GP45" i="125"/>
  <c r="FC45" i="125"/>
  <c r="DP45" i="125"/>
  <c r="CC45" i="125"/>
  <c r="HQ45" i="125"/>
  <c r="EW45" i="125"/>
  <c r="CF45" i="125"/>
  <c r="FR45" i="125"/>
  <c r="DA45" i="125"/>
  <c r="HN45" i="125"/>
  <c r="GJ45" i="125"/>
  <c r="BZ45" i="125"/>
  <c r="AY45" i="125"/>
  <c r="EE45" i="125"/>
  <c r="DD45" i="125"/>
  <c r="HH45" i="125"/>
  <c r="GG45" i="125"/>
  <c r="FF45" i="125"/>
  <c r="AV45" i="125"/>
  <c r="HT45" i="125"/>
  <c r="GD45" i="125"/>
  <c r="DJ45" i="125"/>
  <c r="BQ45" i="125"/>
  <c r="BB45" i="125"/>
  <c r="HE45" i="125"/>
  <c r="EN45" i="125"/>
  <c r="CU45" i="125"/>
  <c r="FU45" i="125"/>
  <c r="BN45" i="125"/>
  <c r="HB45" i="125"/>
  <c r="EH45" i="125"/>
  <c r="CR45" i="125"/>
  <c r="FO45" i="125"/>
  <c r="EB45" i="125"/>
  <c r="BH45" i="125"/>
  <c r="GY45" i="125"/>
  <c r="DV45" i="125"/>
  <c r="GV45" i="125"/>
  <c r="DM45" i="125"/>
  <c r="CI45" i="125"/>
  <c r="ET45" i="125"/>
  <c r="DS45" i="125"/>
  <c r="GM45" i="125"/>
  <c r="FL45" i="125"/>
  <c r="AS45" i="125"/>
  <c r="CL45" i="125"/>
  <c r="EZ45" i="125"/>
  <c r="BT45" i="125"/>
  <c r="LF45" i="125"/>
  <c r="JP45" i="125"/>
  <c r="IX45" i="125"/>
  <c r="IL45" i="125"/>
  <c r="LC45" i="125"/>
  <c r="IZ45" i="125"/>
  <c r="LE45" i="125"/>
  <c r="IW45" i="125"/>
  <c r="KZ45" i="125"/>
  <c r="II45" i="125"/>
  <c r="KG45" i="125"/>
  <c r="LB45" i="125"/>
  <c r="JX45" i="125"/>
  <c r="IN45" i="125"/>
  <c r="JV45" i="125"/>
  <c r="JU45" i="125"/>
  <c r="HY45" i="125"/>
  <c r="IQ45" i="125"/>
  <c r="JI45" i="125"/>
  <c r="KA45" i="125"/>
  <c r="KS45" i="125"/>
  <c r="LK45" i="125"/>
  <c r="IB45" i="125"/>
  <c r="IT45" i="125"/>
  <c r="JL45" i="125"/>
  <c r="KD45" i="125"/>
  <c r="KV45" i="125"/>
  <c r="KY45" i="125"/>
  <c r="JR45" i="125"/>
  <c r="IK45" i="125"/>
  <c r="KP45" i="125"/>
  <c r="HW45" i="125"/>
  <c r="IO45" i="125"/>
  <c r="JG45" i="125"/>
  <c r="JY45" i="125"/>
  <c r="KQ45" i="125"/>
  <c r="LI45" i="125"/>
  <c r="HZ45" i="125"/>
  <c r="IR45" i="125"/>
  <c r="JJ45" i="125"/>
  <c r="KB45" i="125"/>
  <c r="KT45" i="125"/>
  <c r="IC45" i="125"/>
  <c r="IU45" i="125"/>
  <c r="JM45" i="125"/>
  <c r="KE45" i="125"/>
  <c r="KW45" i="125"/>
  <c r="KN45" i="125"/>
  <c r="JO45" i="125"/>
  <c r="IH45" i="125"/>
  <c r="KM45" i="125"/>
  <c r="JF45" i="125"/>
  <c r="IF45" i="125"/>
  <c r="KK45" i="125"/>
  <c r="JD45" i="125"/>
  <c r="IE45" i="125"/>
  <c r="KJ45" i="125"/>
  <c r="JC45" i="125"/>
  <c r="LH45" i="125"/>
  <c r="KH45" i="125"/>
  <c r="JA45" i="125"/>
  <c r="AC45" i="125" l="1"/>
  <c r="Z45" i="125"/>
  <c r="B37" i="122" l="1"/>
  <c r="C37" i="122"/>
  <c r="E37" i="122"/>
  <c r="F37" i="122"/>
  <c r="G37" i="122"/>
  <c r="H37" i="122"/>
  <c r="I37" i="122"/>
  <c r="J37" i="122"/>
  <c r="Q37" i="122" s="1"/>
  <c r="K37" i="122"/>
  <c r="L37" i="122"/>
  <c r="M37" i="122"/>
  <c r="N37" i="122"/>
  <c r="O37" i="122"/>
  <c r="P37" i="122"/>
  <c r="R37" i="122"/>
  <c r="S37" i="122"/>
  <c r="T37" i="122"/>
  <c r="W37" i="122"/>
  <c r="X37" i="122"/>
  <c r="Y37" i="122"/>
  <c r="AA37" i="122"/>
  <c r="AB37" i="122"/>
  <c r="AD37" i="122"/>
  <c r="AF37" i="122"/>
  <c r="AG37" i="122"/>
  <c r="AH37" i="122"/>
  <c r="AI37" i="122"/>
  <c r="AJ37" i="122"/>
  <c r="AK37" i="122"/>
  <c r="AF50" i="126"/>
  <c r="AF49" i="126"/>
  <c r="HJ37" i="122" l="1"/>
  <c r="GR37" i="122"/>
  <c r="FZ37" i="122"/>
  <c r="FH37" i="122"/>
  <c r="EP37" i="122"/>
  <c r="DX37" i="122"/>
  <c r="DF37" i="122"/>
  <c r="CN37" i="122"/>
  <c r="BV37" i="122"/>
  <c r="BD37" i="122"/>
  <c r="HA37" i="122"/>
  <c r="FN37" i="122"/>
  <c r="EA37" i="122"/>
  <c r="BS37" i="122"/>
  <c r="HS37" i="122"/>
  <c r="GF37" i="122"/>
  <c r="ES37" i="122"/>
  <c r="CK37" i="122"/>
  <c r="AX37" i="122"/>
  <c r="FQ37" i="122"/>
  <c r="CW37" i="122"/>
  <c r="GL37" i="122"/>
  <c r="DR37" i="122"/>
  <c r="BY37" i="122"/>
  <c r="BA37" i="122"/>
  <c r="EY37" i="122"/>
  <c r="DU37" i="122"/>
  <c r="GX37" i="122"/>
  <c r="FW37" i="122"/>
  <c r="CQ37" i="122"/>
  <c r="BM37" i="122"/>
  <c r="GO37" i="122"/>
  <c r="FE37" i="122"/>
  <c r="BG37" i="122"/>
  <c r="HP37" i="122"/>
  <c r="GI37" i="122"/>
  <c r="FB37" i="122"/>
  <c r="DO37" i="122"/>
  <c r="CH37" i="122"/>
  <c r="EV37" i="122"/>
  <c r="DC37" i="122"/>
  <c r="EM37" i="122"/>
  <c r="BJ37" i="122"/>
  <c r="CZ37" i="122"/>
  <c r="GC37" i="122"/>
  <c r="EJ37" i="122"/>
  <c r="AU37" i="122"/>
  <c r="CT37" i="122"/>
  <c r="FT37" i="122"/>
  <c r="HM37" i="122"/>
  <c r="CE37" i="122"/>
  <c r="FK37" i="122"/>
  <c r="HD37" i="122"/>
  <c r="DI37" i="122"/>
  <c r="ED37" i="122"/>
  <c r="HG37" i="122"/>
  <c r="DL37" i="122"/>
  <c r="GU37" i="122"/>
  <c r="CB37" i="122"/>
  <c r="BP37" i="122"/>
  <c r="HT37" i="122"/>
  <c r="GG37" i="122"/>
  <c r="ET37" i="122"/>
  <c r="DG37" i="122"/>
  <c r="CL37" i="122"/>
  <c r="AY37" i="122"/>
  <c r="GY37" i="122"/>
  <c r="FL37" i="122"/>
  <c r="DY37" i="122"/>
  <c r="DD37" i="122"/>
  <c r="BQ37" i="122"/>
  <c r="HK37" i="122"/>
  <c r="GM37" i="122"/>
  <c r="EQ37" i="122"/>
  <c r="DS37" i="122"/>
  <c r="BZ37" i="122"/>
  <c r="BB37" i="122"/>
  <c r="HH37" i="122"/>
  <c r="FO37" i="122"/>
  <c r="EN37" i="122"/>
  <c r="CU37" i="122"/>
  <c r="HB37" i="122"/>
  <c r="FX37" i="122"/>
  <c r="CR37" i="122"/>
  <c r="BN37" i="122"/>
  <c r="EW37" i="122"/>
  <c r="DP37" i="122"/>
  <c r="HV37" i="122"/>
  <c r="EB37" i="122"/>
  <c r="CO37" i="122"/>
  <c r="BH37" i="122"/>
  <c r="HQ37" i="122"/>
  <c r="GJ37" i="122"/>
  <c r="FC37" i="122"/>
  <c r="DV37" i="122"/>
  <c r="CI37" i="122"/>
  <c r="BE37" i="122"/>
  <c r="GS37" i="122"/>
  <c r="BK37" i="122"/>
  <c r="GP37" i="122"/>
  <c r="DA37" i="122"/>
  <c r="CF37" i="122"/>
  <c r="GD37" i="122"/>
  <c r="EK37" i="122"/>
  <c r="AV37" i="122"/>
  <c r="CX37" i="122"/>
  <c r="GA37" i="122"/>
  <c r="EH37" i="122"/>
  <c r="AS37" i="122"/>
  <c r="HN37" i="122"/>
  <c r="FU37" i="122"/>
  <c r="EG37" i="122"/>
  <c r="EE37" i="122"/>
  <c r="HE37" i="122"/>
  <c r="DJ37" i="122"/>
  <c r="EZ37" i="122"/>
  <c r="DM37" i="122"/>
  <c r="BW37" i="122"/>
  <c r="BT37" i="122"/>
  <c r="FF37" i="122"/>
  <c r="GV37" i="122"/>
  <c r="CC37" i="122"/>
  <c r="FR37" i="122"/>
  <c r="FI37" i="122"/>
  <c r="JJ37" i="122"/>
  <c r="LK37" i="122"/>
  <c r="LF37" i="122"/>
  <c r="JP37" i="122"/>
  <c r="JA37" i="122"/>
  <c r="JD37" i="122"/>
  <c r="LC37" i="122"/>
  <c r="KN37" i="122"/>
  <c r="II37" i="122"/>
  <c r="KH37" i="122"/>
  <c r="IF37" i="122"/>
  <c r="IL37" i="122"/>
  <c r="KK37" i="122"/>
  <c r="KZ37" i="122"/>
  <c r="IX37" i="122"/>
  <c r="KT37" i="122"/>
  <c r="IR37" i="122"/>
  <c r="KB37" i="122"/>
  <c r="HZ37" i="122"/>
  <c r="JV37" i="122"/>
  <c r="JS37" i="122"/>
  <c r="LB37" i="122"/>
  <c r="KJ37" i="122"/>
  <c r="JR37" i="122"/>
  <c r="IZ37" i="122"/>
  <c r="IH37" i="122"/>
  <c r="KY37" i="122"/>
  <c r="KG37" i="122"/>
  <c r="JO37" i="122"/>
  <c r="IW37" i="122"/>
  <c r="IE37" i="122"/>
  <c r="KW37" i="122"/>
  <c r="KE37" i="122"/>
  <c r="JM37" i="122"/>
  <c r="IU37" i="122"/>
  <c r="IC37" i="122"/>
  <c r="KV37" i="122"/>
  <c r="KD37" i="122"/>
  <c r="JL37" i="122"/>
  <c r="IT37" i="122"/>
  <c r="IB37" i="122"/>
  <c r="LH37" i="122"/>
  <c r="KP37" i="122"/>
  <c r="JX37" i="122"/>
  <c r="JF37" i="122"/>
  <c r="IN37" i="122"/>
  <c r="LE37" i="122"/>
  <c r="KM37" i="122"/>
  <c r="JU37" i="122"/>
  <c r="JC37" i="122"/>
  <c r="IK37" i="122"/>
  <c r="KS37" i="122"/>
  <c r="KA37" i="122"/>
  <c r="JI37" i="122"/>
  <c r="IQ37" i="122"/>
  <c r="HY37" i="122"/>
  <c r="LI37" i="122"/>
  <c r="KQ37" i="122"/>
  <c r="JY37" i="122"/>
  <c r="JG37" i="122"/>
  <c r="IO37" i="122"/>
  <c r="HW37" i="122"/>
  <c r="AC37" i="122" l="1"/>
  <c r="Z37" i="122"/>
  <c r="B57" i="126" l="1"/>
  <c r="C57" i="126"/>
  <c r="E57" i="126"/>
  <c r="F57" i="126"/>
  <c r="G57" i="126"/>
  <c r="H57" i="126"/>
  <c r="I57" i="126"/>
  <c r="J57" i="126"/>
  <c r="K57" i="126"/>
  <c r="L57" i="126"/>
  <c r="M57" i="126"/>
  <c r="N57" i="126"/>
  <c r="O57" i="126"/>
  <c r="Q57" i="126" s="1"/>
  <c r="P57" i="126"/>
  <c r="R57" i="126"/>
  <c r="S57" i="126"/>
  <c r="T57" i="126"/>
  <c r="W57" i="126"/>
  <c r="X57" i="126"/>
  <c r="Y57" i="126"/>
  <c r="AA57" i="126"/>
  <c r="AB57" i="126"/>
  <c r="AD57" i="126"/>
  <c r="AF57" i="126"/>
  <c r="AG57" i="126"/>
  <c r="AH57" i="126"/>
  <c r="AI57" i="126"/>
  <c r="AJ57" i="126"/>
  <c r="AK57" i="126"/>
  <c r="II57" i="126" l="1"/>
  <c r="HK57" i="126"/>
  <c r="GS57" i="126"/>
  <c r="GA57" i="126"/>
  <c r="FI57" i="126"/>
  <c r="EQ57" i="126"/>
  <c r="DY57" i="126"/>
  <c r="DG57" i="126"/>
  <c r="CO57" i="126"/>
  <c r="BW57" i="126"/>
  <c r="BE57" i="126"/>
  <c r="GY57" i="126"/>
  <c r="FL57" i="126"/>
  <c r="DD57" i="126"/>
  <c r="BQ57" i="126"/>
  <c r="HQ57" i="126"/>
  <c r="GD57" i="126"/>
  <c r="DV57" i="126"/>
  <c r="CI57" i="126"/>
  <c r="AV57" i="126"/>
  <c r="HT57" i="126"/>
  <c r="EZ57" i="126"/>
  <c r="CF57" i="126"/>
  <c r="FU57" i="126"/>
  <c r="EB57" i="126"/>
  <c r="DA57" i="126"/>
  <c r="BH57" i="126"/>
  <c r="HE57" i="126"/>
  <c r="EW57" i="126"/>
  <c r="DS57" i="126"/>
  <c r="HB57" i="126"/>
  <c r="FX57" i="126"/>
  <c r="CR57" i="126"/>
  <c r="BN57" i="126"/>
  <c r="DJ57" i="126"/>
  <c r="BZ57" i="126"/>
  <c r="AS57" i="126"/>
  <c r="HH57" i="126"/>
  <c r="FR57" i="126"/>
  <c r="EK57" i="126"/>
  <c r="EG57" i="126"/>
  <c r="AY57" i="126"/>
  <c r="GG57" i="126"/>
  <c r="EE57" i="126"/>
  <c r="CL57" i="126"/>
  <c r="HV57" i="126"/>
  <c r="DM57" i="126"/>
  <c r="HN57" i="126"/>
  <c r="FF57" i="126"/>
  <c r="GP57" i="126"/>
  <c r="EH57" i="126"/>
  <c r="BT57" i="126"/>
  <c r="GM57" i="126"/>
  <c r="BK57" i="126"/>
  <c r="GJ57" i="126"/>
  <c r="CU57" i="126"/>
  <c r="FO57" i="126"/>
  <c r="CC57" i="126"/>
  <c r="BB57" i="126"/>
  <c r="GV57" i="126"/>
  <c r="FC57" i="126"/>
  <c r="EN57" i="126"/>
  <c r="DP57" i="126"/>
  <c r="ET57" i="126"/>
  <c r="CX57" i="126"/>
  <c r="HS57" i="126"/>
  <c r="GF57" i="126"/>
  <c r="ES57" i="126"/>
  <c r="DX57" i="126"/>
  <c r="CK57" i="126"/>
  <c r="AX57" i="126"/>
  <c r="GX57" i="126"/>
  <c r="FK57" i="126"/>
  <c r="EP57" i="126"/>
  <c r="DC57" i="126"/>
  <c r="BP57" i="126"/>
  <c r="GU57" i="126"/>
  <c r="FW57" i="126"/>
  <c r="ED57" i="126"/>
  <c r="DF57" i="126"/>
  <c r="BJ57" i="126"/>
  <c r="HP57" i="126"/>
  <c r="GR57" i="126"/>
  <c r="EY57" i="126"/>
  <c r="CE57" i="126"/>
  <c r="GC57" i="126"/>
  <c r="HD57" i="126"/>
  <c r="FZ57" i="126"/>
  <c r="CT57" i="126"/>
  <c r="BS57" i="126"/>
  <c r="EV57" i="126"/>
  <c r="DR57" i="126"/>
  <c r="HJ57" i="126"/>
  <c r="FT57" i="126"/>
  <c r="EM57" i="126"/>
  <c r="DI57" i="126"/>
  <c r="BY57" i="126"/>
  <c r="HG57" i="126"/>
  <c r="FQ57" i="126"/>
  <c r="EJ57" i="126"/>
  <c r="CZ57" i="126"/>
  <c r="BV57" i="126"/>
  <c r="GI57" i="126"/>
  <c r="CN57" i="126"/>
  <c r="AU57" i="126"/>
  <c r="FH57" i="126"/>
  <c r="BG57" i="126"/>
  <c r="DL57" i="126"/>
  <c r="BD57" i="126"/>
  <c r="GO57" i="126"/>
  <c r="EA57" i="126"/>
  <c r="BM57" i="126"/>
  <c r="DU57" i="126"/>
  <c r="GL57" i="126"/>
  <c r="CW57" i="126"/>
  <c r="FN57" i="126"/>
  <c r="CB57" i="126"/>
  <c r="FE57" i="126"/>
  <c r="FB57" i="126"/>
  <c r="HM57" i="126"/>
  <c r="HA57" i="126"/>
  <c r="DO57" i="126"/>
  <c r="BA57" i="126"/>
  <c r="CQ57" i="126"/>
  <c r="CH57" i="126"/>
  <c r="LB57" i="126"/>
  <c r="JX57" i="126"/>
  <c r="JV57" i="126"/>
  <c r="JU57" i="126"/>
  <c r="JS57" i="126"/>
  <c r="JP57" i="126"/>
  <c r="IX57" i="126"/>
  <c r="IW57" i="126"/>
  <c r="IN57" i="126"/>
  <c r="LE57" i="126"/>
  <c r="IL57" i="126"/>
  <c r="KZ57" i="126"/>
  <c r="LC57" i="126"/>
  <c r="HY57" i="126"/>
  <c r="IQ57" i="126"/>
  <c r="JI57" i="126"/>
  <c r="KA57" i="126"/>
  <c r="KS57" i="126"/>
  <c r="IB57" i="126"/>
  <c r="IT57" i="126"/>
  <c r="JL57" i="126"/>
  <c r="KD57" i="126"/>
  <c r="KV57" i="126"/>
  <c r="KY57" i="126"/>
  <c r="JR57" i="126"/>
  <c r="IK57" i="126"/>
  <c r="KP57" i="126"/>
  <c r="HW57" i="126"/>
  <c r="IO57" i="126"/>
  <c r="JG57" i="126"/>
  <c r="JY57" i="126"/>
  <c r="KQ57" i="126"/>
  <c r="LI57" i="126"/>
  <c r="LK57" i="126"/>
  <c r="HZ57" i="126"/>
  <c r="IR57" i="126"/>
  <c r="JJ57" i="126"/>
  <c r="KB57" i="126"/>
  <c r="KT57" i="126"/>
  <c r="IC57" i="126"/>
  <c r="IU57" i="126"/>
  <c r="JM57" i="126"/>
  <c r="KE57" i="126"/>
  <c r="KW57" i="126"/>
  <c r="KN57" i="126"/>
  <c r="JO57" i="126"/>
  <c r="IH57" i="126"/>
  <c r="KM57" i="126"/>
  <c r="JF57" i="126"/>
  <c r="IF57" i="126"/>
  <c r="KK57" i="126"/>
  <c r="JD57" i="126"/>
  <c r="IE57" i="126"/>
  <c r="KJ57" i="126"/>
  <c r="JC57" i="126"/>
  <c r="LH57" i="126"/>
  <c r="KH57" i="126"/>
  <c r="JA57" i="126"/>
  <c r="LF57" i="126"/>
  <c r="KG57" i="126"/>
  <c r="IZ57" i="126"/>
  <c r="Z57" i="126" l="1"/>
  <c r="AC57" i="126"/>
  <c r="B79" i="126"/>
  <c r="C79" i="126"/>
  <c r="E79" i="126"/>
  <c r="F79" i="126"/>
  <c r="G79" i="126"/>
  <c r="H79" i="126"/>
  <c r="I79" i="126"/>
  <c r="J79" i="126"/>
  <c r="K79" i="126"/>
  <c r="L79" i="126"/>
  <c r="M79" i="126"/>
  <c r="N79" i="126"/>
  <c r="O79" i="126"/>
  <c r="Q79" i="126" s="1"/>
  <c r="P79" i="126"/>
  <c r="R79" i="126"/>
  <c r="S79" i="126"/>
  <c r="T79" i="126"/>
  <c r="W79" i="126"/>
  <c r="X79" i="126"/>
  <c r="Y79" i="126"/>
  <c r="AA79" i="126"/>
  <c r="AB79" i="126"/>
  <c r="AD79" i="126"/>
  <c r="AF79" i="126"/>
  <c r="AG79" i="126"/>
  <c r="AH79" i="126"/>
  <c r="AI79" i="126"/>
  <c r="AJ79" i="126"/>
  <c r="AK79" i="126"/>
  <c r="B83" i="126"/>
  <c r="C83" i="126"/>
  <c r="E83" i="126"/>
  <c r="F83" i="126"/>
  <c r="G83" i="126"/>
  <c r="H83" i="126"/>
  <c r="I83" i="126"/>
  <c r="J83" i="126"/>
  <c r="K83" i="126"/>
  <c r="L83" i="126"/>
  <c r="M83" i="126"/>
  <c r="N83" i="126"/>
  <c r="O83" i="126"/>
  <c r="Q83" i="126" s="1"/>
  <c r="P83" i="126"/>
  <c r="R83" i="126"/>
  <c r="S83" i="126"/>
  <c r="T83" i="126"/>
  <c r="W83" i="126"/>
  <c r="X83" i="126"/>
  <c r="Y83" i="126"/>
  <c r="AA83" i="126"/>
  <c r="AB83" i="126"/>
  <c r="AD83" i="126"/>
  <c r="AF83" i="126"/>
  <c r="AG83" i="126"/>
  <c r="AH83" i="126"/>
  <c r="AI83" i="126"/>
  <c r="AJ83" i="126"/>
  <c r="AK83" i="126"/>
  <c r="B32" i="122"/>
  <c r="C32" i="122"/>
  <c r="E32" i="122"/>
  <c r="F32" i="122"/>
  <c r="G32" i="122"/>
  <c r="H32" i="122"/>
  <c r="I32" i="122"/>
  <c r="J32" i="122"/>
  <c r="Q32" i="122" s="1"/>
  <c r="K32" i="122"/>
  <c r="L32" i="122"/>
  <c r="M32" i="122"/>
  <c r="N32" i="122"/>
  <c r="O32" i="122"/>
  <c r="P32" i="122"/>
  <c r="R32" i="122"/>
  <c r="S32" i="122"/>
  <c r="T32" i="122"/>
  <c r="W32" i="122"/>
  <c r="X32" i="122"/>
  <c r="Y32" i="122"/>
  <c r="AA32" i="122"/>
  <c r="AB32" i="122"/>
  <c r="AD32" i="122"/>
  <c r="AF32" i="122"/>
  <c r="AG32" i="122"/>
  <c r="AH32" i="122"/>
  <c r="AI32" i="122"/>
  <c r="AJ32" i="122"/>
  <c r="AK32" i="122"/>
  <c r="B36" i="122"/>
  <c r="C36" i="122"/>
  <c r="E36" i="122"/>
  <c r="F36" i="122"/>
  <c r="G36" i="122"/>
  <c r="H36" i="122"/>
  <c r="I36" i="122"/>
  <c r="J36" i="122"/>
  <c r="Q36" i="122" s="1"/>
  <c r="K36" i="122"/>
  <c r="L36" i="122"/>
  <c r="M36" i="122"/>
  <c r="N36" i="122"/>
  <c r="O36" i="122"/>
  <c r="P36" i="122"/>
  <c r="R36" i="122"/>
  <c r="S36" i="122"/>
  <c r="T36" i="122"/>
  <c r="W36" i="122"/>
  <c r="X36" i="122"/>
  <c r="Y36" i="122"/>
  <c r="AA36" i="122"/>
  <c r="AB36" i="122"/>
  <c r="AD36" i="122"/>
  <c r="AF36" i="122"/>
  <c r="AG36" i="122"/>
  <c r="AH36" i="122"/>
  <c r="AI36" i="122"/>
  <c r="AJ36" i="122"/>
  <c r="AK36" i="122"/>
  <c r="B44" i="129"/>
  <c r="C44" i="129"/>
  <c r="E44" i="129"/>
  <c r="F44" i="129"/>
  <c r="G44" i="129"/>
  <c r="H44" i="129"/>
  <c r="I44" i="129"/>
  <c r="J44" i="129"/>
  <c r="Q44" i="129" s="1"/>
  <c r="K44" i="129"/>
  <c r="L44" i="129"/>
  <c r="M44" i="129"/>
  <c r="N44" i="129"/>
  <c r="O44" i="129"/>
  <c r="P44" i="129"/>
  <c r="R44" i="129"/>
  <c r="S44" i="129"/>
  <c r="T44" i="129"/>
  <c r="W44" i="129"/>
  <c r="X44" i="129"/>
  <c r="Y44" i="129"/>
  <c r="AA44" i="129"/>
  <c r="AB44" i="129"/>
  <c r="AD44" i="129"/>
  <c r="AF44" i="129"/>
  <c r="AG44" i="129"/>
  <c r="AH44" i="129"/>
  <c r="AI44" i="129"/>
  <c r="AJ44" i="129"/>
  <c r="AK44" i="129"/>
  <c r="B46" i="129"/>
  <c r="C46" i="129"/>
  <c r="E46" i="129"/>
  <c r="F46" i="129"/>
  <c r="G46" i="129"/>
  <c r="H46" i="129"/>
  <c r="I46" i="129"/>
  <c r="J46" i="129"/>
  <c r="Q46" i="129" s="1"/>
  <c r="K46" i="129"/>
  <c r="L46" i="129"/>
  <c r="M46" i="129"/>
  <c r="N46" i="129"/>
  <c r="O46" i="129"/>
  <c r="P46" i="129"/>
  <c r="R46" i="129"/>
  <c r="S46" i="129"/>
  <c r="T46" i="129"/>
  <c r="W46" i="129"/>
  <c r="X46" i="129"/>
  <c r="Y46" i="129"/>
  <c r="AA46" i="129"/>
  <c r="AB46" i="129"/>
  <c r="AD46" i="129"/>
  <c r="AF46" i="129"/>
  <c r="AG46" i="129"/>
  <c r="AH46" i="129"/>
  <c r="AI46" i="129"/>
  <c r="AJ46" i="129"/>
  <c r="AK46" i="129"/>
  <c r="B34" i="129"/>
  <c r="C34" i="129"/>
  <c r="E34" i="129"/>
  <c r="F34" i="129"/>
  <c r="G34" i="129"/>
  <c r="H34" i="129"/>
  <c r="I34" i="129"/>
  <c r="J34" i="129"/>
  <c r="Q34" i="129" s="1"/>
  <c r="K34" i="129"/>
  <c r="L34" i="129"/>
  <c r="M34" i="129"/>
  <c r="N34" i="129"/>
  <c r="O34" i="129"/>
  <c r="P34" i="129"/>
  <c r="R34" i="129"/>
  <c r="S34" i="129"/>
  <c r="T34" i="129"/>
  <c r="W34" i="129"/>
  <c r="X34" i="129"/>
  <c r="Y34" i="129"/>
  <c r="AA34" i="129"/>
  <c r="AB34" i="129"/>
  <c r="AD34" i="129"/>
  <c r="AF34" i="129"/>
  <c r="AG34" i="129"/>
  <c r="AH34" i="129"/>
  <c r="AI34" i="129"/>
  <c r="AJ34" i="129"/>
  <c r="AK34" i="129"/>
  <c r="B32" i="129"/>
  <c r="C32" i="129"/>
  <c r="E32" i="129"/>
  <c r="F32" i="129"/>
  <c r="G32" i="129"/>
  <c r="H32" i="129"/>
  <c r="I32" i="129"/>
  <c r="J32" i="129"/>
  <c r="Q32" i="129" s="1"/>
  <c r="K32" i="129"/>
  <c r="L32" i="129"/>
  <c r="M32" i="129"/>
  <c r="N32" i="129"/>
  <c r="O32" i="129"/>
  <c r="P32" i="129"/>
  <c r="R32" i="129"/>
  <c r="S32" i="129"/>
  <c r="T32" i="129"/>
  <c r="W32" i="129"/>
  <c r="X32" i="129"/>
  <c r="Y32" i="129"/>
  <c r="AA32" i="129"/>
  <c r="AB32" i="129"/>
  <c r="AD32" i="129"/>
  <c r="AF32" i="129"/>
  <c r="AG32" i="129"/>
  <c r="AH32" i="129"/>
  <c r="AI32" i="129"/>
  <c r="AJ32" i="129"/>
  <c r="AK32" i="129"/>
  <c r="B33" i="129"/>
  <c r="C33" i="129"/>
  <c r="E33" i="129"/>
  <c r="F33" i="129"/>
  <c r="G33" i="129"/>
  <c r="H33" i="129"/>
  <c r="I33" i="129"/>
  <c r="J33" i="129"/>
  <c r="Q33" i="129" s="1"/>
  <c r="K33" i="129"/>
  <c r="L33" i="129"/>
  <c r="M33" i="129"/>
  <c r="N33" i="129"/>
  <c r="O33" i="129"/>
  <c r="P33" i="129"/>
  <c r="R33" i="129"/>
  <c r="S33" i="129"/>
  <c r="T33" i="129"/>
  <c r="W33" i="129"/>
  <c r="X33" i="129"/>
  <c r="Y33" i="129"/>
  <c r="AA33" i="129"/>
  <c r="AB33" i="129"/>
  <c r="AD33" i="129"/>
  <c r="AF33" i="129"/>
  <c r="AG33" i="129"/>
  <c r="AH33" i="129"/>
  <c r="AI33" i="129"/>
  <c r="AJ33" i="129"/>
  <c r="AK33" i="129"/>
  <c r="HJ46" i="129" l="1"/>
  <c r="GR46" i="129"/>
  <c r="FZ46" i="129"/>
  <c r="FH46" i="129"/>
  <c r="EP46" i="129"/>
  <c r="DX46" i="129"/>
  <c r="DF46" i="129"/>
  <c r="CN46" i="129"/>
  <c r="BV46" i="129"/>
  <c r="BD46" i="129"/>
  <c r="GO46" i="129"/>
  <c r="FB46" i="129"/>
  <c r="DO46" i="129"/>
  <c r="CB46" i="129"/>
  <c r="HG46" i="129"/>
  <c r="FT46" i="129"/>
  <c r="CT46" i="129"/>
  <c r="BG46" i="129"/>
  <c r="HD46" i="129"/>
  <c r="FK46" i="129"/>
  <c r="EM46" i="129"/>
  <c r="CQ46" i="129"/>
  <c r="BS46" i="129"/>
  <c r="GF46" i="129"/>
  <c r="DL46" i="129"/>
  <c r="AU46" i="129"/>
  <c r="GU46" i="129"/>
  <c r="FQ46" i="129"/>
  <c r="BJ46" i="129"/>
  <c r="HS46" i="129"/>
  <c r="DI46" i="129"/>
  <c r="CH46" i="129"/>
  <c r="FN46" i="129"/>
  <c r="EJ46" i="129"/>
  <c r="GC46" i="129"/>
  <c r="DC46" i="129"/>
  <c r="HM46" i="129"/>
  <c r="ES46" i="129"/>
  <c r="BP46" i="129"/>
  <c r="CZ46" i="129"/>
  <c r="FW46" i="129"/>
  <c r="ED46" i="129"/>
  <c r="BM46" i="129"/>
  <c r="HA46" i="129"/>
  <c r="CW46" i="129"/>
  <c r="EA46" i="129"/>
  <c r="BA46" i="129"/>
  <c r="GX46" i="129"/>
  <c r="CK46" i="129"/>
  <c r="FE46" i="129"/>
  <c r="AX46" i="129"/>
  <c r="GL46" i="129"/>
  <c r="DR46" i="129"/>
  <c r="GI46" i="129"/>
  <c r="EY46" i="129"/>
  <c r="EV46" i="129"/>
  <c r="HP46" i="129"/>
  <c r="DU46" i="129"/>
  <c r="CE46" i="129"/>
  <c r="BY46" i="129"/>
  <c r="HV36" i="122"/>
  <c r="HH36" i="122"/>
  <c r="FU36" i="122"/>
  <c r="EZ36" i="122"/>
  <c r="EG36" i="122"/>
  <c r="DM36" i="122"/>
  <c r="BZ36" i="122"/>
  <c r="GM36" i="122"/>
  <c r="FR36" i="122"/>
  <c r="EE36" i="122"/>
  <c r="CR36" i="122"/>
  <c r="BE36" i="122"/>
  <c r="HT36" i="122"/>
  <c r="GA36" i="122"/>
  <c r="DG36" i="122"/>
  <c r="GV36" i="122"/>
  <c r="FC36" i="122"/>
  <c r="EB36" i="122"/>
  <c r="CI36" i="122"/>
  <c r="BK36" i="122"/>
  <c r="GY36" i="122"/>
  <c r="DS36" i="122"/>
  <c r="CO36" i="122"/>
  <c r="BN36" i="122"/>
  <c r="EQ36" i="122"/>
  <c r="DP36" i="122"/>
  <c r="HB36" i="122"/>
  <c r="FO36" i="122"/>
  <c r="EK36" i="122"/>
  <c r="DA36" i="122"/>
  <c r="BT36" i="122"/>
  <c r="GS36" i="122"/>
  <c r="FL36" i="122"/>
  <c r="EH36" i="122"/>
  <c r="CX36" i="122"/>
  <c r="HN36" i="122"/>
  <c r="DY36" i="122"/>
  <c r="CF36" i="122"/>
  <c r="FX36" i="122"/>
  <c r="AS36" i="122"/>
  <c r="DJ36" i="122"/>
  <c r="HK36" i="122"/>
  <c r="DV36" i="122"/>
  <c r="CC36" i="122"/>
  <c r="FI36" i="122"/>
  <c r="HE36" i="122"/>
  <c r="BW36" i="122"/>
  <c r="FF36" i="122"/>
  <c r="BQ36" i="122"/>
  <c r="EW36" i="122"/>
  <c r="GP36" i="122"/>
  <c r="BH36" i="122"/>
  <c r="GD36" i="122"/>
  <c r="BB36" i="122"/>
  <c r="AV36" i="122"/>
  <c r="GJ36" i="122"/>
  <c r="CU36" i="122"/>
  <c r="GG36" i="122"/>
  <c r="CL36" i="122"/>
  <c r="EN36" i="122"/>
  <c r="ET36" i="122"/>
  <c r="AY36" i="122"/>
  <c r="HQ36" i="122"/>
  <c r="DD36" i="122"/>
  <c r="HN32" i="129"/>
  <c r="GA32" i="129"/>
  <c r="EN32" i="129"/>
  <c r="DA32" i="129"/>
  <c r="BN32" i="129"/>
  <c r="GS32" i="129"/>
  <c r="FF32" i="129"/>
  <c r="DS32" i="129"/>
  <c r="CF32" i="129"/>
  <c r="AS32" i="129"/>
  <c r="GM32" i="129"/>
  <c r="DV32" i="129"/>
  <c r="BB32" i="129"/>
  <c r="HH32" i="129"/>
  <c r="FO32" i="129"/>
  <c r="EQ32" i="129"/>
  <c r="CU32" i="129"/>
  <c r="BW32" i="129"/>
  <c r="GV32" i="129"/>
  <c r="DM32" i="129"/>
  <c r="CL32" i="129"/>
  <c r="BH32" i="129"/>
  <c r="HV32" i="129"/>
  <c r="FR32" i="129"/>
  <c r="EK32" i="129"/>
  <c r="DJ32" i="129"/>
  <c r="HT32" i="129"/>
  <c r="GP32" i="129"/>
  <c r="FL32" i="129"/>
  <c r="CI32" i="129"/>
  <c r="BE32" i="129"/>
  <c r="FI32" i="129"/>
  <c r="CO32" i="129"/>
  <c r="AY32" i="129"/>
  <c r="GY32" i="129"/>
  <c r="DY32" i="129"/>
  <c r="FC32" i="129"/>
  <c r="AV32" i="129"/>
  <c r="GJ32" i="129"/>
  <c r="DP32" i="129"/>
  <c r="CC32" i="129"/>
  <c r="EZ32" i="129"/>
  <c r="BZ32" i="129"/>
  <c r="GG32" i="129"/>
  <c r="DG32" i="129"/>
  <c r="HQ32" i="129"/>
  <c r="GD32" i="129"/>
  <c r="BT32" i="129"/>
  <c r="EW32" i="129"/>
  <c r="ET32" i="129"/>
  <c r="EE32" i="129"/>
  <c r="FX32" i="129"/>
  <c r="CR32" i="129"/>
  <c r="FU32" i="129"/>
  <c r="EH32" i="129"/>
  <c r="BK32" i="129"/>
  <c r="EB32" i="129"/>
  <c r="DD32" i="129"/>
  <c r="CX32" i="129"/>
  <c r="BQ32" i="129"/>
  <c r="HK32" i="129"/>
  <c r="EG32" i="129"/>
  <c r="HE32" i="129"/>
  <c r="HB32" i="129"/>
  <c r="HD44" i="129"/>
  <c r="GL44" i="129"/>
  <c r="FT44" i="129"/>
  <c r="FB44" i="129"/>
  <c r="EJ44" i="129"/>
  <c r="DR44" i="129"/>
  <c r="CZ44" i="129"/>
  <c r="CH44" i="129"/>
  <c r="BP44" i="129"/>
  <c r="AX44" i="129"/>
  <c r="HS44" i="129"/>
  <c r="GF44" i="129"/>
  <c r="ES44" i="129"/>
  <c r="DF44" i="129"/>
  <c r="BS44" i="129"/>
  <c r="GX44" i="129"/>
  <c r="FK44" i="129"/>
  <c r="DX44" i="129"/>
  <c r="CK44" i="129"/>
  <c r="FN44" i="129"/>
  <c r="CT44" i="129"/>
  <c r="BA44" i="129"/>
  <c r="HG44" i="129"/>
  <c r="GI44" i="129"/>
  <c r="EM44" i="129"/>
  <c r="DO44" i="129"/>
  <c r="BV44" i="129"/>
  <c r="AU44" i="129"/>
  <c r="EA44" i="129"/>
  <c r="CW44" i="129"/>
  <c r="FZ44" i="129"/>
  <c r="EY44" i="129"/>
  <c r="HA44" i="129"/>
  <c r="DU44" i="129"/>
  <c r="CQ44" i="129"/>
  <c r="BM44" i="129"/>
  <c r="HP44" i="129"/>
  <c r="DI44" i="129"/>
  <c r="GC44" i="129"/>
  <c r="EP44" i="129"/>
  <c r="BY44" i="129"/>
  <c r="ED44" i="129"/>
  <c r="HM44" i="129"/>
  <c r="FW44" i="129"/>
  <c r="DC44" i="129"/>
  <c r="BJ44" i="129"/>
  <c r="HJ44" i="129"/>
  <c r="FQ44" i="129"/>
  <c r="BG44" i="129"/>
  <c r="GU44" i="129"/>
  <c r="CN44" i="129"/>
  <c r="GR44" i="129"/>
  <c r="DL44" i="129"/>
  <c r="FH44" i="129"/>
  <c r="EV44" i="129"/>
  <c r="CE44" i="129"/>
  <c r="BD44" i="129"/>
  <c r="GO44" i="129"/>
  <c r="FE44" i="129"/>
  <c r="CB44" i="129"/>
  <c r="HV32" i="122"/>
  <c r="HN32" i="122"/>
  <c r="GA32" i="122"/>
  <c r="EN32" i="122"/>
  <c r="DA32" i="122"/>
  <c r="CF32" i="122"/>
  <c r="AS32" i="122"/>
  <c r="GJ32" i="122"/>
  <c r="FO32" i="122"/>
  <c r="ET32" i="122"/>
  <c r="DY32" i="122"/>
  <c r="DD32" i="122"/>
  <c r="CI32" i="122"/>
  <c r="BK32" i="122"/>
  <c r="HE32" i="122"/>
  <c r="HH32" i="122"/>
  <c r="FF32" i="122"/>
  <c r="EG32" i="122"/>
  <c r="HB32" i="122"/>
  <c r="GD32" i="122"/>
  <c r="EE32" i="122"/>
  <c r="DG32" i="122"/>
  <c r="CC32" i="122"/>
  <c r="BE32" i="122"/>
  <c r="FU32" i="122"/>
  <c r="AY32" i="122"/>
  <c r="GV32" i="122"/>
  <c r="FR32" i="122"/>
  <c r="DJ32" i="122"/>
  <c r="BZ32" i="122"/>
  <c r="GS32" i="122"/>
  <c r="EK32" i="122"/>
  <c r="AV32" i="122"/>
  <c r="DV32" i="122"/>
  <c r="GY32" i="122"/>
  <c r="FI32" i="122"/>
  <c r="DS32" i="122"/>
  <c r="CL32" i="122"/>
  <c r="GM32" i="122"/>
  <c r="FC32" i="122"/>
  <c r="DP32" i="122"/>
  <c r="BW32" i="122"/>
  <c r="GP32" i="122"/>
  <c r="EZ32" i="122"/>
  <c r="DM32" i="122"/>
  <c r="BT32" i="122"/>
  <c r="HT32" i="122"/>
  <c r="EW32" i="122"/>
  <c r="CX32" i="122"/>
  <c r="BQ32" i="122"/>
  <c r="GG32" i="122"/>
  <c r="FL32" i="122"/>
  <c r="HQ32" i="122"/>
  <c r="CR32" i="122"/>
  <c r="CO32" i="122"/>
  <c r="BN32" i="122"/>
  <c r="BH32" i="122"/>
  <c r="EH32" i="122"/>
  <c r="BB32" i="122"/>
  <c r="EB32" i="122"/>
  <c r="HK32" i="122"/>
  <c r="CU32" i="122"/>
  <c r="FX32" i="122"/>
  <c r="EQ32" i="122"/>
  <c r="HD34" i="129"/>
  <c r="GL34" i="129"/>
  <c r="FT34" i="129"/>
  <c r="FB34" i="129"/>
  <c r="EJ34" i="129"/>
  <c r="DR34" i="129"/>
  <c r="CZ34" i="129"/>
  <c r="CH34" i="129"/>
  <c r="BP34" i="129"/>
  <c r="AX34" i="129"/>
  <c r="HP34" i="129"/>
  <c r="GC34" i="129"/>
  <c r="EP34" i="129"/>
  <c r="DC34" i="129"/>
  <c r="AU34" i="129"/>
  <c r="GU34" i="129"/>
  <c r="FH34" i="129"/>
  <c r="DU34" i="129"/>
  <c r="BM34" i="129"/>
  <c r="GR34" i="129"/>
  <c r="EA34" i="129"/>
  <c r="BG34" i="129"/>
  <c r="HM34" i="129"/>
  <c r="EV34" i="129"/>
  <c r="CB34" i="129"/>
  <c r="GO34" i="129"/>
  <c r="FN34" i="129"/>
  <c r="CK34" i="129"/>
  <c r="BD34" i="129"/>
  <c r="HS34" i="129"/>
  <c r="DI34" i="129"/>
  <c r="CE34" i="129"/>
  <c r="FK34" i="129"/>
  <c r="BA34" i="129"/>
  <c r="FQ34" i="129"/>
  <c r="ED34" i="129"/>
  <c r="BJ34" i="129"/>
  <c r="HA34" i="129"/>
  <c r="CQ34" i="129"/>
  <c r="DO34" i="129"/>
  <c r="DX34" i="129"/>
  <c r="GX34" i="129"/>
  <c r="FE34" i="129"/>
  <c r="CN34" i="129"/>
  <c r="GI34" i="129"/>
  <c r="BY34" i="129"/>
  <c r="EY34" i="129"/>
  <c r="DL34" i="129"/>
  <c r="GF34" i="129"/>
  <c r="BV34" i="129"/>
  <c r="BS34" i="129"/>
  <c r="HJ34" i="129"/>
  <c r="EM34" i="129"/>
  <c r="HG34" i="129"/>
  <c r="CW34" i="129"/>
  <c r="FZ34" i="129"/>
  <c r="CT34" i="129"/>
  <c r="FW34" i="129"/>
  <c r="ES34" i="129"/>
  <c r="DF34" i="129"/>
  <c r="KD83" i="126"/>
  <c r="GX83" i="126"/>
  <c r="FK83" i="126"/>
  <c r="DX83" i="126"/>
  <c r="DC83" i="126"/>
  <c r="BP83" i="126"/>
  <c r="HP83" i="126"/>
  <c r="GC83" i="126"/>
  <c r="EP83" i="126"/>
  <c r="DU83" i="126"/>
  <c r="CH83" i="126"/>
  <c r="AU83" i="126"/>
  <c r="HG83" i="126"/>
  <c r="FN83" i="126"/>
  <c r="EM83" i="126"/>
  <c r="CT83" i="126"/>
  <c r="GI83" i="126"/>
  <c r="DO83" i="126"/>
  <c r="BV83" i="126"/>
  <c r="AX83" i="126"/>
  <c r="ES83" i="126"/>
  <c r="DL83" i="126"/>
  <c r="CK83" i="126"/>
  <c r="GR83" i="126"/>
  <c r="FQ83" i="126"/>
  <c r="EJ83" i="126"/>
  <c r="BG83" i="126"/>
  <c r="HJ83" i="126"/>
  <c r="FZ83" i="126"/>
  <c r="EV83" i="126"/>
  <c r="DI83" i="126"/>
  <c r="CB83" i="126"/>
  <c r="HD83" i="126"/>
  <c r="FW83" i="126"/>
  <c r="GL83" i="126"/>
  <c r="CW83" i="126"/>
  <c r="BD83" i="126"/>
  <c r="GF83" i="126"/>
  <c r="CQ83" i="126"/>
  <c r="BA83" i="126"/>
  <c r="FE83" i="126"/>
  <c r="CZ83" i="126"/>
  <c r="HM83" i="126"/>
  <c r="GO83" i="126"/>
  <c r="BJ83" i="126"/>
  <c r="HS83" i="126"/>
  <c r="ED83" i="126"/>
  <c r="HA83" i="126"/>
  <c r="EA83" i="126"/>
  <c r="CN83" i="126"/>
  <c r="GU83" i="126"/>
  <c r="CE83" i="126"/>
  <c r="FT83" i="126"/>
  <c r="BM83" i="126"/>
  <c r="DR83" i="126"/>
  <c r="EY83" i="126"/>
  <c r="DF83" i="126"/>
  <c r="BY83" i="126"/>
  <c r="BS83" i="126"/>
  <c r="FH83" i="126"/>
  <c r="FB83" i="126"/>
  <c r="HE33" i="129"/>
  <c r="FR33" i="129"/>
  <c r="EE33" i="129"/>
  <c r="CR33" i="129"/>
  <c r="BE33" i="129"/>
  <c r="GJ33" i="129"/>
  <c r="EW33" i="129"/>
  <c r="DJ33" i="129"/>
  <c r="BW33" i="129"/>
  <c r="BB33" i="129"/>
  <c r="HN33" i="129"/>
  <c r="GP33" i="129"/>
  <c r="ET33" i="129"/>
  <c r="DV33" i="129"/>
  <c r="CC33" i="129"/>
  <c r="FO33" i="129"/>
  <c r="CX33" i="129"/>
  <c r="GD33" i="129"/>
  <c r="FC33" i="129"/>
  <c r="AS33" i="129"/>
  <c r="HB33" i="129"/>
  <c r="DY33" i="129"/>
  <c r="CU33" i="129"/>
  <c r="BQ33" i="129"/>
  <c r="GA33" i="129"/>
  <c r="EZ33" i="129"/>
  <c r="DS33" i="129"/>
  <c r="FL33" i="129"/>
  <c r="EG33" i="129"/>
  <c r="CL33" i="129"/>
  <c r="BH33" i="129"/>
  <c r="GV33" i="129"/>
  <c r="EB33" i="129"/>
  <c r="AY33" i="129"/>
  <c r="FI33" i="129"/>
  <c r="CI33" i="129"/>
  <c r="GS33" i="129"/>
  <c r="FF33" i="129"/>
  <c r="DP33" i="129"/>
  <c r="AV33" i="129"/>
  <c r="HV33" i="129"/>
  <c r="GM33" i="129"/>
  <c r="CF33" i="129"/>
  <c r="HT33" i="129"/>
  <c r="DM33" i="129"/>
  <c r="GG33" i="129"/>
  <c r="BZ33" i="129"/>
  <c r="EQ33" i="129"/>
  <c r="BK33" i="129"/>
  <c r="DG33" i="129"/>
  <c r="DD33" i="129"/>
  <c r="CO33" i="129"/>
  <c r="FU33" i="129"/>
  <c r="BN33" i="129"/>
  <c r="HQ33" i="129"/>
  <c r="EK33" i="129"/>
  <c r="HK33" i="129"/>
  <c r="HH33" i="129"/>
  <c r="GY33" i="129"/>
  <c r="FX33" i="129"/>
  <c r="DA33" i="129"/>
  <c r="BT33" i="129"/>
  <c r="EN33" i="129"/>
  <c r="EH33" i="129"/>
  <c r="HP32" i="129"/>
  <c r="GX32" i="129"/>
  <c r="GF32" i="129"/>
  <c r="FN32" i="129"/>
  <c r="EV32" i="129"/>
  <c r="ED32" i="129"/>
  <c r="DL32" i="129"/>
  <c r="CT32" i="129"/>
  <c r="CB32" i="129"/>
  <c r="BJ32" i="129"/>
  <c r="GU32" i="129"/>
  <c r="FH32" i="129"/>
  <c r="DU32" i="129"/>
  <c r="CH32" i="129"/>
  <c r="AU32" i="129"/>
  <c r="HM32" i="129"/>
  <c r="FZ32" i="129"/>
  <c r="EM32" i="129"/>
  <c r="CZ32" i="129"/>
  <c r="BM32" i="129"/>
  <c r="HJ32" i="129"/>
  <c r="FQ32" i="129"/>
  <c r="ES32" i="129"/>
  <c r="CW32" i="129"/>
  <c r="BY32" i="129"/>
  <c r="GL32" i="129"/>
  <c r="DR32" i="129"/>
  <c r="BA32" i="129"/>
  <c r="FT32" i="129"/>
  <c r="EP32" i="129"/>
  <c r="CK32" i="129"/>
  <c r="BG32" i="129"/>
  <c r="GR32" i="129"/>
  <c r="EJ32" i="129"/>
  <c r="DI32" i="129"/>
  <c r="HA32" i="129"/>
  <c r="EA32" i="129"/>
  <c r="FE32" i="129"/>
  <c r="CN32" i="129"/>
  <c r="AX32" i="129"/>
  <c r="HS32" i="129"/>
  <c r="DF32" i="129"/>
  <c r="GO32" i="129"/>
  <c r="DX32" i="129"/>
  <c r="CE32" i="129"/>
  <c r="FB32" i="129"/>
  <c r="GI32" i="129"/>
  <c r="DO32" i="129"/>
  <c r="EY32" i="129"/>
  <c r="BV32" i="129"/>
  <c r="BP32" i="129"/>
  <c r="BS32" i="129"/>
  <c r="HG32" i="129"/>
  <c r="HD32" i="129"/>
  <c r="GC32" i="129"/>
  <c r="FW32" i="129"/>
  <c r="CQ32" i="129"/>
  <c r="FK32" i="129"/>
  <c r="BD32" i="129"/>
  <c r="DC32" i="129"/>
  <c r="HD32" i="122"/>
  <c r="GL32" i="122"/>
  <c r="FT32" i="122"/>
  <c r="FB32" i="122"/>
  <c r="EJ32" i="122"/>
  <c r="DR32" i="122"/>
  <c r="CZ32" i="122"/>
  <c r="CH32" i="122"/>
  <c r="BP32" i="122"/>
  <c r="AX32" i="122"/>
  <c r="GU32" i="122"/>
  <c r="FH32" i="122"/>
  <c r="DU32" i="122"/>
  <c r="BM32" i="122"/>
  <c r="HG32" i="122"/>
  <c r="GI32" i="122"/>
  <c r="FN32" i="122"/>
  <c r="ES32" i="122"/>
  <c r="DX32" i="122"/>
  <c r="DC32" i="122"/>
  <c r="CE32" i="122"/>
  <c r="BJ32" i="122"/>
  <c r="GF32" i="122"/>
  <c r="DI32" i="122"/>
  <c r="CK32" i="122"/>
  <c r="BG32" i="122"/>
  <c r="FE32" i="122"/>
  <c r="GX32" i="122"/>
  <c r="EP32" i="122"/>
  <c r="DL32" i="122"/>
  <c r="CB32" i="122"/>
  <c r="BA32" i="122"/>
  <c r="EM32" i="122"/>
  <c r="FQ32" i="122"/>
  <c r="DF32" i="122"/>
  <c r="BY32" i="122"/>
  <c r="HA32" i="122"/>
  <c r="FK32" i="122"/>
  <c r="CN32" i="122"/>
  <c r="BS32" i="122"/>
  <c r="GR32" i="122"/>
  <c r="DO32" i="122"/>
  <c r="BV32" i="122"/>
  <c r="GO32" i="122"/>
  <c r="EY32" i="122"/>
  <c r="EV32" i="122"/>
  <c r="CW32" i="122"/>
  <c r="HS32" i="122"/>
  <c r="HJ32" i="122"/>
  <c r="CT32" i="122"/>
  <c r="ED32" i="122"/>
  <c r="AU32" i="122"/>
  <c r="HP32" i="122"/>
  <c r="HM32" i="122"/>
  <c r="EA32" i="122"/>
  <c r="GC32" i="122"/>
  <c r="FZ32" i="122"/>
  <c r="CQ32" i="122"/>
  <c r="FW32" i="122"/>
  <c r="BD32" i="122"/>
  <c r="HV44" i="129"/>
  <c r="GY44" i="129"/>
  <c r="FL44" i="129"/>
  <c r="DY44" i="129"/>
  <c r="CL44" i="129"/>
  <c r="AY44" i="129"/>
  <c r="HQ44" i="129"/>
  <c r="GD44" i="129"/>
  <c r="EQ44" i="129"/>
  <c r="DD44" i="129"/>
  <c r="BQ44" i="129"/>
  <c r="AV44" i="129"/>
  <c r="HH44" i="129"/>
  <c r="GJ44" i="129"/>
  <c r="EN44" i="129"/>
  <c r="DP44" i="129"/>
  <c r="BW44" i="129"/>
  <c r="FI44" i="129"/>
  <c r="CR44" i="129"/>
  <c r="HE44" i="129"/>
  <c r="GA44" i="129"/>
  <c r="EZ44" i="129"/>
  <c r="BT44" i="129"/>
  <c r="HB44" i="129"/>
  <c r="DV44" i="129"/>
  <c r="CU44" i="129"/>
  <c r="BN44" i="129"/>
  <c r="FX44" i="129"/>
  <c r="EW44" i="129"/>
  <c r="GG44" i="129"/>
  <c r="ET44" i="129"/>
  <c r="BZ44" i="129"/>
  <c r="HN44" i="129"/>
  <c r="DG44" i="129"/>
  <c r="EE44" i="129"/>
  <c r="EK44" i="129"/>
  <c r="BK44" i="129"/>
  <c r="HK44" i="129"/>
  <c r="FU44" i="129"/>
  <c r="EH44" i="129"/>
  <c r="DA44" i="129"/>
  <c r="FR44" i="129"/>
  <c r="EG44" i="129"/>
  <c r="CX44" i="129"/>
  <c r="BH44" i="129"/>
  <c r="GV44" i="129"/>
  <c r="CO44" i="129"/>
  <c r="FO44" i="129"/>
  <c r="BE44" i="129"/>
  <c r="GP44" i="129"/>
  <c r="BB44" i="129"/>
  <c r="HT44" i="129"/>
  <c r="DS44" i="129"/>
  <c r="GS44" i="129"/>
  <c r="DJ44" i="129"/>
  <c r="GM44" i="129"/>
  <c r="FF44" i="129"/>
  <c r="CC44" i="129"/>
  <c r="FC44" i="129"/>
  <c r="EB44" i="129"/>
  <c r="AS44" i="129"/>
  <c r="DM44" i="129"/>
  <c r="CI44" i="129"/>
  <c r="CF44" i="129"/>
  <c r="HJ33" i="129"/>
  <c r="GR33" i="129"/>
  <c r="FZ33" i="129"/>
  <c r="FH33" i="129"/>
  <c r="EP33" i="129"/>
  <c r="DX33" i="129"/>
  <c r="DF33" i="129"/>
  <c r="CN33" i="129"/>
  <c r="BV33" i="129"/>
  <c r="BD33" i="129"/>
  <c r="GL33" i="129"/>
  <c r="EY33" i="129"/>
  <c r="DL33" i="129"/>
  <c r="BY33" i="129"/>
  <c r="HD33" i="129"/>
  <c r="FQ33" i="129"/>
  <c r="ED33" i="129"/>
  <c r="CQ33" i="129"/>
  <c r="FT33" i="129"/>
  <c r="CZ33" i="129"/>
  <c r="BG33" i="129"/>
  <c r="HM33" i="129"/>
  <c r="GO33" i="129"/>
  <c r="ES33" i="129"/>
  <c r="DU33" i="129"/>
  <c r="CB33" i="129"/>
  <c r="BA33" i="129"/>
  <c r="HG33" i="129"/>
  <c r="EA33" i="129"/>
  <c r="CW33" i="129"/>
  <c r="BS33" i="129"/>
  <c r="GC33" i="129"/>
  <c r="FB33" i="129"/>
  <c r="HA33" i="129"/>
  <c r="CT33" i="129"/>
  <c r="BP33" i="129"/>
  <c r="GX33" i="129"/>
  <c r="FK33" i="129"/>
  <c r="CK33" i="129"/>
  <c r="GU33" i="129"/>
  <c r="DR33" i="129"/>
  <c r="AX33" i="129"/>
  <c r="CH33" i="129"/>
  <c r="FE33" i="129"/>
  <c r="DO33" i="129"/>
  <c r="AU33" i="129"/>
  <c r="GI33" i="129"/>
  <c r="EV33" i="129"/>
  <c r="CE33" i="129"/>
  <c r="HS33" i="129"/>
  <c r="DI33" i="129"/>
  <c r="EM33" i="129"/>
  <c r="FW33" i="129"/>
  <c r="FN33" i="129"/>
  <c r="BJ33" i="129"/>
  <c r="BM33" i="129"/>
  <c r="HP33" i="129"/>
  <c r="EJ33" i="129"/>
  <c r="GF33" i="129"/>
  <c r="DC33" i="129"/>
  <c r="HV34" i="129"/>
  <c r="GV34" i="129"/>
  <c r="FI34" i="129"/>
  <c r="DV34" i="129"/>
  <c r="CI34" i="129"/>
  <c r="BN34" i="129"/>
  <c r="HN34" i="129"/>
  <c r="GA34" i="129"/>
  <c r="EN34" i="129"/>
  <c r="DA34" i="129"/>
  <c r="CF34" i="129"/>
  <c r="AS34" i="129"/>
  <c r="HQ34" i="129"/>
  <c r="FU34" i="129"/>
  <c r="EW34" i="129"/>
  <c r="DD34" i="129"/>
  <c r="CC34" i="129"/>
  <c r="GP34" i="129"/>
  <c r="FR34" i="129"/>
  <c r="DY34" i="129"/>
  <c r="CX34" i="129"/>
  <c r="BE34" i="129"/>
  <c r="HT34" i="129"/>
  <c r="EK34" i="129"/>
  <c r="DJ34" i="129"/>
  <c r="FL34" i="129"/>
  <c r="EH34" i="129"/>
  <c r="GM34" i="129"/>
  <c r="BB34" i="129"/>
  <c r="HK34" i="129"/>
  <c r="GJ34" i="129"/>
  <c r="EG34" i="129"/>
  <c r="DG34" i="129"/>
  <c r="BZ34" i="129"/>
  <c r="HB34" i="129"/>
  <c r="CR34" i="129"/>
  <c r="FO34" i="129"/>
  <c r="EB34" i="129"/>
  <c r="BH34" i="129"/>
  <c r="GY34" i="129"/>
  <c r="FF34" i="129"/>
  <c r="CO34" i="129"/>
  <c r="AY34" i="129"/>
  <c r="DS34" i="129"/>
  <c r="AV34" i="129"/>
  <c r="GS34" i="129"/>
  <c r="FC34" i="129"/>
  <c r="DP34" i="129"/>
  <c r="CL34" i="129"/>
  <c r="EZ34" i="129"/>
  <c r="GG34" i="129"/>
  <c r="BW34" i="129"/>
  <c r="DM34" i="129"/>
  <c r="EQ34" i="129"/>
  <c r="BK34" i="129"/>
  <c r="HE34" i="129"/>
  <c r="FX34" i="129"/>
  <c r="ET34" i="129"/>
  <c r="BQ34" i="129"/>
  <c r="BT34" i="129"/>
  <c r="HH34" i="129"/>
  <c r="EE34" i="129"/>
  <c r="GD34" i="129"/>
  <c r="CU34" i="129"/>
  <c r="GO79" i="126"/>
  <c r="FB79" i="126"/>
  <c r="CT79" i="126"/>
  <c r="BG79" i="126"/>
  <c r="HG79" i="126"/>
  <c r="FT79" i="126"/>
  <c r="EY79" i="126"/>
  <c r="DL79" i="126"/>
  <c r="BY79" i="126"/>
  <c r="GL79" i="126"/>
  <c r="FN79" i="126"/>
  <c r="DU79" i="126"/>
  <c r="CW79" i="126"/>
  <c r="BA79" i="126"/>
  <c r="HJ79" i="126"/>
  <c r="GI79" i="126"/>
  <c r="EP79" i="126"/>
  <c r="BV79" i="126"/>
  <c r="HD79" i="126"/>
  <c r="GC79" i="126"/>
  <c r="CZ79" i="126"/>
  <c r="BS79" i="126"/>
  <c r="HA79" i="126"/>
  <c r="DX79" i="126"/>
  <c r="CQ79" i="126"/>
  <c r="GU79" i="126"/>
  <c r="FK79" i="126"/>
  <c r="ED79" i="126"/>
  <c r="BM79" i="126"/>
  <c r="GR79" i="126"/>
  <c r="FH79" i="126"/>
  <c r="EA79" i="126"/>
  <c r="CN79" i="126"/>
  <c r="BJ79" i="126"/>
  <c r="HS79" i="126"/>
  <c r="EM79" i="126"/>
  <c r="AX79" i="126"/>
  <c r="FZ79" i="126"/>
  <c r="CK79" i="126"/>
  <c r="AU79" i="126"/>
  <c r="HP79" i="126"/>
  <c r="EJ79" i="126"/>
  <c r="HM79" i="126"/>
  <c r="FE79" i="126"/>
  <c r="EV79" i="126"/>
  <c r="DC79" i="126"/>
  <c r="ES79" i="126"/>
  <c r="CB79" i="126"/>
  <c r="GX79" i="126"/>
  <c r="DO79" i="126"/>
  <c r="DI79" i="126"/>
  <c r="DR79" i="126"/>
  <c r="FQ79" i="126"/>
  <c r="DF79" i="126"/>
  <c r="GF79" i="126"/>
  <c r="FW79" i="126"/>
  <c r="BP79" i="126"/>
  <c r="CH79" i="126"/>
  <c r="CE79" i="126"/>
  <c r="BD79" i="126"/>
  <c r="HH46" i="129"/>
  <c r="FU46" i="129"/>
  <c r="EH46" i="129"/>
  <c r="CU46" i="129"/>
  <c r="BH46" i="129"/>
  <c r="GM46" i="129"/>
  <c r="EZ46" i="129"/>
  <c r="EG46" i="129"/>
  <c r="DM46" i="129"/>
  <c r="BZ46" i="129"/>
  <c r="GG46" i="129"/>
  <c r="DP46" i="129"/>
  <c r="AV46" i="129"/>
  <c r="HB46" i="129"/>
  <c r="FI46" i="129"/>
  <c r="EK46" i="129"/>
  <c r="CO46" i="129"/>
  <c r="BQ46" i="129"/>
  <c r="HT46" i="129"/>
  <c r="EQ46" i="129"/>
  <c r="DJ46" i="129"/>
  <c r="CI46" i="129"/>
  <c r="GS46" i="129"/>
  <c r="FO46" i="129"/>
  <c r="EN46" i="129"/>
  <c r="BE46" i="129"/>
  <c r="HQ46" i="129"/>
  <c r="GP46" i="129"/>
  <c r="DG46" i="129"/>
  <c r="CF46" i="129"/>
  <c r="BB46" i="129"/>
  <c r="HN46" i="129"/>
  <c r="ET46" i="129"/>
  <c r="BT46" i="129"/>
  <c r="GA46" i="129"/>
  <c r="DA46" i="129"/>
  <c r="CR46" i="129"/>
  <c r="HK46" i="129"/>
  <c r="FX46" i="129"/>
  <c r="EE46" i="129"/>
  <c r="BN46" i="129"/>
  <c r="HE46" i="129"/>
  <c r="CX46" i="129"/>
  <c r="FR46" i="129"/>
  <c r="EB46" i="129"/>
  <c r="BK46" i="129"/>
  <c r="GY46" i="129"/>
  <c r="FL46" i="129"/>
  <c r="DY46" i="129"/>
  <c r="CL46" i="129"/>
  <c r="AY46" i="129"/>
  <c r="FF46" i="129"/>
  <c r="GV46" i="129"/>
  <c r="DS46" i="129"/>
  <c r="EW46" i="129"/>
  <c r="HV46" i="129"/>
  <c r="DV46" i="129"/>
  <c r="CC46" i="129"/>
  <c r="BW46" i="129"/>
  <c r="AS46" i="129"/>
  <c r="GJ46" i="129"/>
  <c r="DD46" i="129"/>
  <c r="GD46" i="129"/>
  <c r="FC46" i="129"/>
  <c r="HT79" i="126"/>
  <c r="HB79" i="126"/>
  <c r="GJ79" i="126"/>
  <c r="FR79" i="126"/>
  <c r="EZ79" i="126"/>
  <c r="EH79" i="126"/>
  <c r="DP79" i="126"/>
  <c r="CX79" i="126"/>
  <c r="CF79" i="126"/>
  <c r="BN79" i="126"/>
  <c r="AV79" i="126"/>
  <c r="HH79" i="126"/>
  <c r="FU79" i="126"/>
  <c r="EG79" i="126"/>
  <c r="DM79" i="126"/>
  <c r="BZ79" i="126"/>
  <c r="GM79" i="126"/>
  <c r="EE79" i="126"/>
  <c r="CR79" i="126"/>
  <c r="BE79" i="126"/>
  <c r="HK79" i="126"/>
  <c r="EQ79" i="126"/>
  <c r="BW79" i="126"/>
  <c r="FL79" i="126"/>
  <c r="DS79" i="126"/>
  <c r="CU79" i="126"/>
  <c r="AY79" i="126"/>
  <c r="FC79" i="126"/>
  <c r="DY79" i="126"/>
  <c r="GA79" i="126"/>
  <c r="EW79" i="126"/>
  <c r="BQ79" i="126"/>
  <c r="DA79" i="126"/>
  <c r="GS79" i="126"/>
  <c r="FI79" i="126"/>
  <c r="EB79" i="126"/>
  <c r="CO79" i="126"/>
  <c r="BK79" i="126"/>
  <c r="HV79" i="126"/>
  <c r="GD79" i="126"/>
  <c r="CL79" i="126"/>
  <c r="HQ79" i="126"/>
  <c r="EK79" i="126"/>
  <c r="FX79" i="126"/>
  <c r="CI79" i="126"/>
  <c r="AS79" i="126"/>
  <c r="DD79" i="126"/>
  <c r="HE79" i="126"/>
  <c r="ET79" i="126"/>
  <c r="CC79" i="126"/>
  <c r="HN79" i="126"/>
  <c r="GV79" i="126"/>
  <c r="DJ79" i="126"/>
  <c r="GP79" i="126"/>
  <c r="EN79" i="126"/>
  <c r="DV79" i="126"/>
  <c r="FO79" i="126"/>
  <c r="FF79" i="126"/>
  <c r="DG79" i="126"/>
  <c r="GG79" i="126"/>
  <c r="GY79" i="126"/>
  <c r="BT79" i="126"/>
  <c r="BB79" i="126"/>
  <c r="BH79" i="126"/>
  <c r="HD36" i="122"/>
  <c r="GL36" i="122"/>
  <c r="FT36" i="122"/>
  <c r="FB36" i="122"/>
  <c r="EJ36" i="122"/>
  <c r="DR36" i="122"/>
  <c r="CZ36" i="122"/>
  <c r="CH36" i="122"/>
  <c r="BP36" i="122"/>
  <c r="AX36" i="122"/>
  <c r="GO36" i="122"/>
  <c r="CT36" i="122"/>
  <c r="BG36" i="122"/>
  <c r="HG36" i="122"/>
  <c r="EY36" i="122"/>
  <c r="DL36" i="122"/>
  <c r="BY36" i="122"/>
  <c r="GX36" i="122"/>
  <c r="FE36" i="122"/>
  <c r="ED36" i="122"/>
  <c r="CK36" i="122"/>
  <c r="BM36" i="122"/>
  <c r="HS36" i="122"/>
  <c r="FZ36" i="122"/>
  <c r="DF36" i="122"/>
  <c r="FW36" i="122"/>
  <c r="ES36" i="122"/>
  <c r="GU36" i="122"/>
  <c r="FQ36" i="122"/>
  <c r="CN36" i="122"/>
  <c r="BJ36" i="122"/>
  <c r="EM36" i="122"/>
  <c r="DC36" i="122"/>
  <c r="BV36" i="122"/>
  <c r="HA36" i="122"/>
  <c r="FN36" i="122"/>
  <c r="BS36" i="122"/>
  <c r="GC36" i="122"/>
  <c r="AU36" i="122"/>
  <c r="HM36" i="122"/>
  <c r="DX36" i="122"/>
  <c r="CE36" i="122"/>
  <c r="FK36" i="122"/>
  <c r="HJ36" i="122"/>
  <c r="DU36" i="122"/>
  <c r="CB36" i="122"/>
  <c r="FH36" i="122"/>
  <c r="DO36" i="122"/>
  <c r="GR36" i="122"/>
  <c r="DI36" i="122"/>
  <c r="EV36" i="122"/>
  <c r="BA36" i="122"/>
  <c r="EA36" i="122"/>
  <c r="HP36" i="122"/>
  <c r="CW36" i="122"/>
  <c r="GI36" i="122"/>
  <c r="CQ36" i="122"/>
  <c r="GF36" i="122"/>
  <c r="BD36" i="122"/>
  <c r="EP36" i="122"/>
  <c r="HH83" i="126"/>
  <c r="GP83" i="126"/>
  <c r="FX83" i="126"/>
  <c r="FF83" i="126"/>
  <c r="EN83" i="126"/>
  <c r="DV83" i="126"/>
  <c r="DD83" i="126"/>
  <c r="CL83" i="126"/>
  <c r="BT83" i="126"/>
  <c r="BB83" i="126"/>
  <c r="HQ83" i="126"/>
  <c r="GD83" i="126"/>
  <c r="EQ83" i="126"/>
  <c r="CI83" i="126"/>
  <c r="AV83" i="126"/>
  <c r="GV83" i="126"/>
  <c r="FI83" i="126"/>
  <c r="DA83" i="126"/>
  <c r="BN83" i="126"/>
  <c r="GJ83" i="126"/>
  <c r="DP83" i="126"/>
  <c r="BW83" i="126"/>
  <c r="AY83" i="126"/>
  <c r="HE83" i="126"/>
  <c r="FL83" i="126"/>
  <c r="EK83" i="126"/>
  <c r="CR83" i="126"/>
  <c r="HV83" i="126"/>
  <c r="GS83" i="126"/>
  <c r="FR83" i="126"/>
  <c r="BH83" i="126"/>
  <c r="HT83" i="126"/>
  <c r="DJ83" i="126"/>
  <c r="CF83" i="126"/>
  <c r="HK83" i="126"/>
  <c r="GA83" i="126"/>
  <c r="EW83" i="126"/>
  <c r="DM83" i="126"/>
  <c r="CC83" i="126"/>
  <c r="AS83" i="126"/>
  <c r="ET83" i="126"/>
  <c r="DG83" i="126"/>
  <c r="BZ83" i="126"/>
  <c r="EH83" i="126"/>
  <c r="BE83" i="126"/>
  <c r="GG83" i="126"/>
  <c r="EG83" i="126"/>
  <c r="CU83" i="126"/>
  <c r="EE83" i="126"/>
  <c r="HN83" i="126"/>
  <c r="FC83" i="126"/>
  <c r="CX83" i="126"/>
  <c r="DY83" i="126"/>
  <c r="GM83" i="126"/>
  <c r="DS83" i="126"/>
  <c r="BK83" i="126"/>
  <c r="HB83" i="126"/>
  <c r="EB83" i="126"/>
  <c r="GY83" i="126"/>
  <c r="FU83" i="126"/>
  <c r="BQ83" i="126"/>
  <c r="FO83" i="126"/>
  <c r="EZ83" i="126"/>
  <c r="CO83" i="126"/>
  <c r="IB33" i="129"/>
  <c r="HY33" i="129"/>
  <c r="IR33" i="129"/>
  <c r="JF44" i="129"/>
  <c r="HW33" i="129"/>
  <c r="JC44" i="129"/>
  <c r="IF36" i="122"/>
  <c r="JA46" i="129"/>
  <c r="JM36" i="122"/>
  <c r="JR46" i="129"/>
  <c r="IC36" i="122"/>
  <c r="JL46" i="129"/>
  <c r="IX83" i="126"/>
  <c r="JG83" i="126"/>
  <c r="JA83" i="126"/>
  <c r="JU46" i="129"/>
  <c r="IE36" i="122"/>
  <c r="JA44" i="129"/>
  <c r="IL34" i="129"/>
  <c r="KJ36" i="122"/>
  <c r="IZ32" i="122"/>
  <c r="JY83" i="126"/>
  <c r="IU83" i="126"/>
  <c r="IF83" i="126"/>
  <c r="HW83" i="126"/>
  <c r="KV36" i="122"/>
  <c r="JD34" i="129"/>
  <c r="KM36" i="122"/>
  <c r="KY33" i="129"/>
  <c r="JA34" i="129"/>
  <c r="KK36" i="122"/>
  <c r="KZ83" i="126"/>
  <c r="KW33" i="129"/>
  <c r="KA33" i="129"/>
  <c r="II34" i="129"/>
  <c r="KH36" i="122"/>
  <c r="JS83" i="126"/>
  <c r="JD44" i="129"/>
  <c r="JV44" i="129"/>
  <c r="JO36" i="122"/>
  <c r="JP83" i="126"/>
  <c r="JC36" i="122"/>
  <c r="IX32" i="122"/>
  <c r="KQ83" i="126"/>
  <c r="IC83" i="126"/>
  <c r="JC46" i="129"/>
  <c r="LF32" i="122"/>
  <c r="LE79" i="126"/>
  <c r="LE46" i="129"/>
  <c r="LC32" i="122"/>
  <c r="KV46" i="129"/>
  <c r="IU46" i="129"/>
  <c r="II79" i="126"/>
  <c r="KM46" i="129"/>
  <c r="IT46" i="129"/>
  <c r="JP32" i="122"/>
  <c r="JX33" i="129"/>
  <c r="KK46" i="129"/>
  <c r="IK46" i="129"/>
  <c r="JL36" i="122"/>
  <c r="KT83" i="126"/>
  <c r="IE83" i="126"/>
  <c r="IZ33" i="129"/>
  <c r="KJ46" i="129"/>
  <c r="IH46" i="129"/>
  <c r="IW33" i="129"/>
  <c r="KH46" i="129"/>
  <c r="LH44" i="129"/>
  <c r="JA36" i="122"/>
  <c r="IL32" i="122"/>
  <c r="KB83" i="126"/>
  <c r="IB83" i="126"/>
  <c r="LF79" i="126"/>
  <c r="LC79" i="126"/>
  <c r="LB46" i="129"/>
  <c r="IX46" i="129"/>
  <c r="KZ32" i="122"/>
  <c r="JA79" i="126"/>
  <c r="JV32" i="122"/>
  <c r="KE46" i="129"/>
  <c r="LF44" i="129"/>
  <c r="IH36" i="122"/>
  <c r="II32" i="122"/>
  <c r="KA83" i="126"/>
  <c r="HZ83" i="126"/>
  <c r="KW83" i="126"/>
  <c r="IZ83" i="126"/>
  <c r="KY83" i="126"/>
  <c r="KV83" i="126"/>
  <c r="IW83" i="126"/>
  <c r="IH79" i="126"/>
  <c r="KJ79" i="126"/>
  <c r="IE79" i="126"/>
  <c r="KG79" i="126"/>
  <c r="KK79" i="126"/>
  <c r="IF79" i="126"/>
  <c r="KE79" i="126"/>
  <c r="JM79" i="126"/>
  <c r="JF79" i="126"/>
  <c r="KH79" i="126"/>
  <c r="IC79" i="126"/>
  <c r="JD79" i="126"/>
  <c r="LH79" i="126"/>
  <c r="JC79" i="126"/>
  <c r="HY79" i="126"/>
  <c r="IQ79" i="126"/>
  <c r="JI79" i="126"/>
  <c r="KA79" i="126"/>
  <c r="KS79" i="126"/>
  <c r="IB79" i="126"/>
  <c r="IT79" i="126"/>
  <c r="JL79" i="126"/>
  <c r="KD79" i="126"/>
  <c r="KV79" i="126"/>
  <c r="IK83" i="126"/>
  <c r="JC83" i="126"/>
  <c r="JU83" i="126"/>
  <c r="KM83" i="126"/>
  <c r="LE83" i="126"/>
  <c r="IN83" i="126"/>
  <c r="JF83" i="126"/>
  <c r="JX83" i="126"/>
  <c r="KP83" i="126"/>
  <c r="LH83" i="126"/>
  <c r="KS83" i="126"/>
  <c r="JR83" i="126"/>
  <c r="HY83" i="126"/>
  <c r="LB79" i="126"/>
  <c r="JX79" i="126"/>
  <c r="IZ79" i="126"/>
  <c r="HW79" i="126"/>
  <c r="IO79" i="126"/>
  <c r="JG79" i="126"/>
  <c r="JY79" i="126"/>
  <c r="KQ79" i="126"/>
  <c r="LI79" i="126"/>
  <c r="LK79" i="126"/>
  <c r="HZ79" i="126"/>
  <c r="IR79" i="126"/>
  <c r="JJ79" i="126"/>
  <c r="KB79" i="126"/>
  <c r="KT79" i="126"/>
  <c r="IT83" i="126"/>
  <c r="IL83" i="126"/>
  <c r="JD83" i="126"/>
  <c r="JV83" i="126"/>
  <c r="KN83" i="126"/>
  <c r="LF83" i="126"/>
  <c r="KZ79" i="126"/>
  <c r="JV79" i="126"/>
  <c r="IX79" i="126"/>
  <c r="KK83" i="126"/>
  <c r="JO83" i="126"/>
  <c r="IR83" i="126"/>
  <c r="KW79" i="126"/>
  <c r="JS79" i="126"/>
  <c r="IU79" i="126"/>
  <c r="KN79" i="126"/>
  <c r="JP79" i="126"/>
  <c r="IL79" i="126"/>
  <c r="KY79" i="126"/>
  <c r="JU79" i="126"/>
  <c r="IW79" i="126"/>
  <c r="LK83" i="126"/>
  <c r="KJ83" i="126"/>
  <c r="JM83" i="126"/>
  <c r="IQ83" i="126"/>
  <c r="LI83" i="126"/>
  <c r="KH83" i="126"/>
  <c r="JL83" i="126"/>
  <c r="IO83" i="126"/>
  <c r="KP79" i="126"/>
  <c r="JR79" i="126"/>
  <c r="IN79" i="126"/>
  <c r="LC83" i="126"/>
  <c r="KG83" i="126"/>
  <c r="JJ83" i="126"/>
  <c r="II83" i="126"/>
  <c r="LB83" i="126"/>
  <c r="KE83" i="126"/>
  <c r="JI83" i="126"/>
  <c r="IH83" i="126"/>
  <c r="KM79" i="126"/>
  <c r="JO79" i="126"/>
  <c r="IK79" i="126"/>
  <c r="LB32" i="122"/>
  <c r="KG32" i="122"/>
  <c r="LE32" i="122"/>
  <c r="IW32" i="122"/>
  <c r="JX32" i="122"/>
  <c r="IN32" i="122"/>
  <c r="JU32" i="122"/>
  <c r="JS32" i="122"/>
  <c r="KK32" i="122"/>
  <c r="JD32" i="122"/>
  <c r="IE32" i="122"/>
  <c r="KY36" i="122"/>
  <c r="JR36" i="122"/>
  <c r="IK36" i="122"/>
  <c r="KJ32" i="122"/>
  <c r="JC32" i="122"/>
  <c r="HY36" i="122"/>
  <c r="IQ36" i="122"/>
  <c r="JI36" i="122"/>
  <c r="KA36" i="122"/>
  <c r="KS36" i="122"/>
  <c r="IN36" i="122"/>
  <c r="JF36" i="122"/>
  <c r="JX36" i="122"/>
  <c r="KP36" i="122"/>
  <c r="LH36" i="122"/>
  <c r="IB36" i="122"/>
  <c r="HY32" i="122"/>
  <c r="IQ32" i="122"/>
  <c r="JI32" i="122"/>
  <c r="KA32" i="122"/>
  <c r="KS32" i="122"/>
  <c r="IB32" i="122"/>
  <c r="IT32" i="122"/>
  <c r="JL32" i="122"/>
  <c r="KD32" i="122"/>
  <c r="KV32" i="122"/>
  <c r="KG36" i="122"/>
  <c r="IZ36" i="122"/>
  <c r="IL36" i="122"/>
  <c r="JD36" i="122"/>
  <c r="JV36" i="122"/>
  <c r="KN36" i="122"/>
  <c r="LF36" i="122"/>
  <c r="LK36" i="122"/>
  <c r="HZ36" i="122"/>
  <c r="IR36" i="122"/>
  <c r="JJ36" i="122"/>
  <c r="KB36" i="122"/>
  <c r="KT36" i="122"/>
  <c r="HW36" i="122"/>
  <c r="IO36" i="122"/>
  <c r="JG36" i="122"/>
  <c r="JY36" i="122"/>
  <c r="KQ36" i="122"/>
  <c r="LI36" i="122"/>
  <c r="KY32" i="122"/>
  <c r="JR32" i="122"/>
  <c r="IK32" i="122"/>
  <c r="LE36" i="122"/>
  <c r="KE36" i="122"/>
  <c r="IX36" i="122"/>
  <c r="KP32" i="122"/>
  <c r="HW32" i="122"/>
  <c r="IO32" i="122"/>
  <c r="JG32" i="122"/>
  <c r="JY32" i="122"/>
  <c r="KQ32" i="122"/>
  <c r="LI32" i="122"/>
  <c r="IC32" i="122"/>
  <c r="IU32" i="122"/>
  <c r="JM32" i="122"/>
  <c r="KE32" i="122"/>
  <c r="KW32" i="122"/>
  <c r="LK32" i="122"/>
  <c r="HZ32" i="122"/>
  <c r="IR32" i="122"/>
  <c r="JJ32" i="122"/>
  <c r="KB32" i="122"/>
  <c r="KT32" i="122"/>
  <c r="LC36" i="122"/>
  <c r="KD36" i="122"/>
  <c r="IW36" i="122"/>
  <c r="KN32" i="122"/>
  <c r="JO32" i="122"/>
  <c r="IH32" i="122"/>
  <c r="LB36" i="122"/>
  <c r="JU36" i="122"/>
  <c r="IU36" i="122"/>
  <c r="KM32" i="122"/>
  <c r="JF32" i="122"/>
  <c r="IF32" i="122"/>
  <c r="KZ36" i="122"/>
  <c r="JS36" i="122"/>
  <c r="IT36" i="122"/>
  <c r="KW36" i="122"/>
  <c r="JP36" i="122"/>
  <c r="II36" i="122"/>
  <c r="LH32" i="122"/>
  <c r="KH32" i="122"/>
  <c r="JA32" i="122"/>
  <c r="IZ44" i="129"/>
  <c r="LC44" i="129"/>
  <c r="IX44" i="129"/>
  <c r="KY46" i="129"/>
  <c r="JO46" i="129"/>
  <c r="IE46" i="129"/>
  <c r="KK44" i="129"/>
  <c r="JS46" i="129"/>
  <c r="II46" i="129"/>
  <c r="KZ46" i="129"/>
  <c r="JP46" i="129"/>
  <c r="IF46" i="129"/>
  <c r="KM44" i="129"/>
  <c r="IF44" i="129"/>
  <c r="KW46" i="129"/>
  <c r="JM46" i="129"/>
  <c r="IC46" i="129"/>
  <c r="KJ44" i="129"/>
  <c r="KH44" i="129"/>
  <c r="KG44" i="129"/>
  <c r="LE44" i="129"/>
  <c r="JX44" i="129"/>
  <c r="IW44" i="129"/>
  <c r="HW44" i="129"/>
  <c r="IO44" i="129"/>
  <c r="JG44" i="129"/>
  <c r="JY44" i="129"/>
  <c r="KQ44" i="129"/>
  <c r="LI44" i="129"/>
  <c r="HZ44" i="129"/>
  <c r="IR44" i="129"/>
  <c r="JJ44" i="129"/>
  <c r="KB44" i="129"/>
  <c r="KT44" i="129"/>
  <c r="IC44" i="129"/>
  <c r="JM44" i="129"/>
  <c r="KE44" i="129"/>
  <c r="KW44" i="129"/>
  <c r="LK44" i="129"/>
  <c r="IU44" i="129"/>
  <c r="IN46" i="129"/>
  <c r="JF46" i="129"/>
  <c r="JX46" i="129"/>
  <c r="KP46" i="129"/>
  <c r="LH46" i="129"/>
  <c r="HY46" i="129"/>
  <c r="IQ46" i="129"/>
  <c r="JI46" i="129"/>
  <c r="KA46" i="129"/>
  <c r="KS46" i="129"/>
  <c r="LB44" i="129"/>
  <c r="JU44" i="129"/>
  <c r="IN44" i="129"/>
  <c r="IB46" i="129"/>
  <c r="KZ44" i="129"/>
  <c r="JS44" i="129"/>
  <c r="IL44" i="129"/>
  <c r="KG46" i="129"/>
  <c r="IZ46" i="129"/>
  <c r="IL46" i="129"/>
  <c r="JD46" i="129"/>
  <c r="JV46" i="129"/>
  <c r="KN46" i="129"/>
  <c r="LF46" i="129"/>
  <c r="HW46" i="129"/>
  <c r="IO46" i="129"/>
  <c r="JG46" i="129"/>
  <c r="JY46" i="129"/>
  <c r="LI46" i="129"/>
  <c r="KQ46" i="129"/>
  <c r="LK46" i="129"/>
  <c r="HZ46" i="129"/>
  <c r="IR46" i="129"/>
  <c r="JJ46" i="129"/>
  <c r="KB46" i="129"/>
  <c r="KT46" i="129"/>
  <c r="KY44" i="129"/>
  <c r="JR44" i="129"/>
  <c r="IK44" i="129"/>
  <c r="KP44" i="129"/>
  <c r="JP44" i="129"/>
  <c r="II44" i="129"/>
  <c r="IT44" i="129"/>
  <c r="KD44" i="129"/>
  <c r="HY44" i="129"/>
  <c r="IQ44" i="129"/>
  <c r="JI44" i="129"/>
  <c r="KA44" i="129"/>
  <c r="KS44" i="129"/>
  <c r="IB44" i="129"/>
  <c r="JL44" i="129"/>
  <c r="KV44" i="129"/>
  <c r="IE44" i="129"/>
  <c r="LC46" i="129"/>
  <c r="KD46" i="129"/>
  <c r="IW46" i="129"/>
  <c r="KN44" i="129"/>
  <c r="JO44" i="129"/>
  <c r="IH44" i="129"/>
  <c r="JR33" i="129"/>
  <c r="LK33" i="129"/>
  <c r="KJ33" i="129"/>
  <c r="JI33" i="129"/>
  <c r="IL33" i="129"/>
  <c r="LI33" i="129"/>
  <c r="KG33" i="129"/>
  <c r="JG33" i="129"/>
  <c r="IK33" i="129"/>
  <c r="KH34" i="129"/>
  <c r="KV33" i="129"/>
  <c r="JU33" i="129"/>
  <c r="IT33" i="129"/>
  <c r="KS33" i="129"/>
  <c r="KP33" i="129"/>
  <c r="JO33" i="129"/>
  <c r="IQ33" i="129"/>
  <c r="KN33" i="129"/>
  <c r="JL33" i="129"/>
  <c r="IO33" i="129"/>
  <c r="LC34" i="129"/>
  <c r="LE33" i="129"/>
  <c r="KD33" i="129"/>
  <c r="JD33" i="129"/>
  <c r="IF33" i="129"/>
  <c r="KT32" i="129"/>
  <c r="KE34" i="129"/>
  <c r="KM33" i="129"/>
  <c r="JJ33" i="129"/>
  <c r="IN33" i="129"/>
  <c r="LH33" i="129"/>
  <c r="KE33" i="129"/>
  <c r="JF33" i="129"/>
  <c r="IH33" i="129"/>
  <c r="LB33" i="129"/>
  <c r="KB33" i="129"/>
  <c r="JC33" i="129"/>
  <c r="IE33" i="129"/>
  <c r="IX32" i="129"/>
  <c r="JV34" i="129"/>
  <c r="KD32" i="129"/>
  <c r="IU32" i="129"/>
  <c r="KA32" i="129"/>
  <c r="IH32" i="129"/>
  <c r="JU32" i="129"/>
  <c r="IF32" i="129"/>
  <c r="KE32" i="129"/>
  <c r="IW32" i="129"/>
  <c r="LB32" i="129"/>
  <c r="JR32" i="129"/>
  <c r="IC32" i="129"/>
  <c r="LC32" i="129"/>
  <c r="JS32" i="129"/>
  <c r="IE32" i="129"/>
  <c r="KB32" i="129"/>
  <c r="II32" i="129"/>
  <c r="KY32" i="129"/>
  <c r="HZ32" i="129"/>
  <c r="KW32" i="129"/>
  <c r="JC32" i="129"/>
  <c r="KZ32" i="129"/>
  <c r="JJ32" i="129"/>
  <c r="IB32" i="129"/>
  <c r="JI32" i="129"/>
  <c r="KV32" i="129"/>
  <c r="JA32" i="129"/>
  <c r="IZ34" i="129"/>
  <c r="LF34" i="129"/>
  <c r="IX34" i="129"/>
  <c r="KG34" i="129"/>
  <c r="JC34" i="129"/>
  <c r="KV34" i="129"/>
  <c r="KJ34" i="129"/>
  <c r="HY34" i="129"/>
  <c r="IQ34" i="129"/>
  <c r="JI34" i="129"/>
  <c r="KA34" i="129"/>
  <c r="KS34" i="129"/>
  <c r="IN34" i="129"/>
  <c r="JO34" i="129"/>
  <c r="LH34" i="129"/>
  <c r="IT34" i="129"/>
  <c r="KM34" i="129"/>
  <c r="JR34" i="129"/>
  <c r="IW34" i="129"/>
  <c r="KP34" i="129"/>
  <c r="IB34" i="129"/>
  <c r="KY34" i="129"/>
  <c r="JL34" i="129"/>
  <c r="IE34" i="129"/>
  <c r="KD34" i="129"/>
  <c r="LE34" i="129"/>
  <c r="JX34" i="129"/>
  <c r="IK34" i="129"/>
  <c r="HW34" i="129"/>
  <c r="IO34" i="129"/>
  <c r="JG34" i="129"/>
  <c r="JY34" i="129"/>
  <c r="KQ34" i="129"/>
  <c r="LI34" i="129"/>
  <c r="HZ34" i="129"/>
  <c r="IR34" i="129"/>
  <c r="JJ34" i="129"/>
  <c r="KB34" i="129"/>
  <c r="KT34" i="129"/>
  <c r="LK34" i="129"/>
  <c r="KK34" i="129"/>
  <c r="JP34" i="129"/>
  <c r="IU34" i="129"/>
  <c r="KN34" i="129"/>
  <c r="JS34" i="129"/>
  <c r="II33" i="129"/>
  <c r="JA33" i="129"/>
  <c r="JS33" i="129"/>
  <c r="KK33" i="129"/>
  <c r="LC33" i="129"/>
  <c r="HZ33" i="129"/>
  <c r="JM33" i="129"/>
  <c r="KZ33" i="129"/>
  <c r="IU33" i="129"/>
  <c r="KH33" i="129"/>
  <c r="IC33" i="129"/>
  <c r="JP33" i="129"/>
  <c r="IX33" i="129"/>
  <c r="LF33" i="129"/>
  <c r="LB34" i="129"/>
  <c r="JU34" i="129"/>
  <c r="IH34" i="129"/>
  <c r="KT33" i="129"/>
  <c r="JY33" i="129"/>
  <c r="IN32" i="129"/>
  <c r="JF32" i="129"/>
  <c r="JX32" i="129"/>
  <c r="KP32" i="129"/>
  <c r="LH32" i="129"/>
  <c r="IK32" i="129"/>
  <c r="JL32" i="129"/>
  <c r="LE32" i="129"/>
  <c r="JO32" i="129"/>
  <c r="IQ32" i="129"/>
  <c r="KJ32" i="129"/>
  <c r="IT32" i="129"/>
  <c r="KM32" i="129"/>
  <c r="KZ34" i="129"/>
  <c r="JM34" i="129"/>
  <c r="IF34" i="129"/>
  <c r="KS32" i="129"/>
  <c r="HY32" i="129"/>
  <c r="KQ33" i="129"/>
  <c r="JV33" i="129"/>
  <c r="KG32" i="129"/>
  <c r="IZ32" i="129"/>
  <c r="IL32" i="129"/>
  <c r="JD32" i="129"/>
  <c r="JV32" i="129"/>
  <c r="KN32" i="129"/>
  <c r="LF32" i="129"/>
  <c r="HW32" i="129"/>
  <c r="IO32" i="129"/>
  <c r="JG32" i="129"/>
  <c r="JY32" i="129"/>
  <c r="KQ32" i="129"/>
  <c r="LI32" i="129"/>
  <c r="KH32" i="129"/>
  <c r="IR32" i="129"/>
  <c r="KK32" i="129"/>
  <c r="JM32" i="129"/>
  <c r="LK32" i="129"/>
  <c r="JP32" i="129"/>
  <c r="KW34" i="129"/>
  <c r="JF34" i="129"/>
  <c r="IC34" i="129"/>
  <c r="AC36" i="122" l="1"/>
  <c r="Z79" i="126"/>
  <c r="AC79" i="126"/>
  <c r="XFD79" i="126" s="1"/>
  <c r="Z83" i="126"/>
  <c r="AC83" i="126"/>
  <c r="XFD83" i="126" s="1"/>
  <c r="Z32" i="122"/>
  <c r="AC32" i="122"/>
  <c r="Z36" i="122"/>
  <c r="AC46" i="129"/>
  <c r="Z44" i="129"/>
  <c r="AC44" i="129"/>
  <c r="Z46" i="129"/>
  <c r="Z33" i="129"/>
  <c r="AC32" i="129"/>
  <c r="AC34" i="129"/>
  <c r="Z34" i="129"/>
  <c r="AC33" i="129"/>
  <c r="Z32" i="129"/>
  <c r="XFD72" i="126" l="1"/>
  <c r="XFD62" i="126"/>
  <c r="B69" i="126"/>
  <c r="C69" i="126"/>
  <c r="E69" i="126"/>
  <c r="F69" i="126"/>
  <c r="G69" i="126"/>
  <c r="H69" i="126"/>
  <c r="I69" i="126"/>
  <c r="J69" i="126"/>
  <c r="K69" i="126"/>
  <c r="L69" i="126"/>
  <c r="M69" i="126"/>
  <c r="N69" i="126"/>
  <c r="O69" i="126"/>
  <c r="Q69" i="126" s="1"/>
  <c r="P69" i="126"/>
  <c r="R69" i="126"/>
  <c r="S69" i="126"/>
  <c r="T69" i="126"/>
  <c r="W69" i="126"/>
  <c r="X69" i="126"/>
  <c r="Y69" i="126"/>
  <c r="AA69" i="126"/>
  <c r="AB69" i="126"/>
  <c r="AD69" i="126"/>
  <c r="AF69" i="126"/>
  <c r="AG69" i="126"/>
  <c r="AH69" i="126"/>
  <c r="AI69" i="126"/>
  <c r="AJ69" i="126"/>
  <c r="AK69" i="126"/>
  <c r="B70" i="126"/>
  <c r="C70" i="126"/>
  <c r="E70" i="126"/>
  <c r="F70" i="126"/>
  <c r="G70" i="126"/>
  <c r="H70" i="126"/>
  <c r="I70" i="126"/>
  <c r="J70" i="126"/>
  <c r="K70" i="126"/>
  <c r="L70" i="126"/>
  <c r="M70" i="126"/>
  <c r="N70" i="126"/>
  <c r="O70" i="126"/>
  <c r="Q70" i="126" s="1"/>
  <c r="P70" i="126"/>
  <c r="R70" i="126"/>
  <c r="S70" i="126"/>
  <c r="T70" i="126"/>
  <c r="W70" i="126"/>
  <c r="X70" i="126"/>
  <c r="Y70" i="126"/>
  <c r="AA70" i="126"/>
  <c r="AB70" i="126"/>
  <c r="AD70" i="126"/>
  <c r="AF70" i="126"/>
  <c r="AG70" i="126"/>
  <c r="AH70" i="126"/>
  <c r="AI70" i="126"/>
  <c r="AJ70" i="126"/>
  <c r="AK70" i="126"/>
  <c r="EG70" i="126" l="1"/>
  <c r="HN70" i="126"/>
  <c r="GA70" i="126"/>
  <c r="EN70" i="126"/>
  <c r="DA70" i="126"/>
  <c r="BN70" i="126"/>
  <c r="AS70" i="126"/>
  <c r="GS70" i="126"/>
  <c r="FF70" i="126"/>
  <c r="DS70" i="126"/>
  <c r="CF70" i="126"/>
  <c r="BK70" i="126"/>
  <c r="HB70" i="126"/>
  <c r="GD70" i="126"/>
  <c r="EH70" i="126"/>
  <c r="DJ70" i="126"/>
  <c r="BQ70" i="126"/>
  <c r="GY70" i="126"/>
  <c r="FC70" i="126"/>
  <c r="EE70" i="126"/>
  <c r="CL70" i="126"/>
  <c r="GV70" i="126"/>
  <c r="DP70" i="126"/>
  <c r="CO70" i="126"/>
  <c r="BH70" i="126"/>
  <c r="HV70" i="126"/>
  <c r="FR70" i="126"/>
  <c r="EQ70" i="126"/>
  <c r="DM70" i="126"/>
  <c r="HH70" i="126"/>
  <c r="FX70" i="126"/>
  <c r="ET70" i="126"/>
  <c r="DG70" i="126"/>
  <c r="BZ70" i="126"/>
  <c r="AV70" i="126"/>
  <c r="HE70" i="126"/>
  <c r="FU70" i="126"/>
  <c r="EK70" i="126"/>
  <c r="DD70" i="126"/>
  <c r="BW70" i="126"/>
  <c r="EZ70" i="126"/>
  <c r="GM70" i="126"/>
  <c r="EW70" i="126"/>
  <c r="CX70" i="126"/>
  <c r="BE70" i="126"/>
  <c r="CU70" i="126"/>
  <c r="HT70" i="126"/>
  <c r="HQ70" i="126"/>
  <c r="FL70" i="126"/>
  <c r="AY70" i="126"/>
  <c r="GP70" i="126"/>
  <c r="DY70" i="126"/>
  <c r="BB70" i="126"/>
  <c r="FI70" i="126"/>
  <c r="BT70" i="126"/>
  <c r="DV70" i="126"/>
  <c r="HK70" i="126"/>
  <c r="EB70" i="126"/>
  <c r="FO70" i="126"/>
  <c r="CR70" i="126"/>
  <c r="CC70" i="126"/>
  <c r="CI70" i="126"/>
  <c r="GJ70" i="126"/>
  <c r="GG70" i="126"/>
  <c r="HG69" i="126"/>
  <c r="GO69" i="126"/>
  <c r="FW69" i="126"/>
  <c r="FE69" i="126"/>
  <c r="EM69" i="126"/>
  <c r="DU69" i="126"/>
  <c r="DC69" i="126"/>
  <c r="CK69" i="126"/>
  <c r="BS69" i="126"/>
  <c r="BA69" i="126"/>
  <c r="HD69" i="126"/>
  <c r="FQ69" i="126"/>
  <c r="ED69" i="126"/>
  <c r="CQ69" i="126"/>
  <c r="BD69" i="126"/>
  <c r="GI69" i="126"/>
  <c r="EV69" i="126"/>
  <c r="DI69" i="126"/>
  <c r="BV69" i="126"/>
  <c r="GX69" i="126"/>
  <c r="BM69" i="126"/>
  <c r="HS69" i="126"/>
  <c r="FZ69" i="126"/>
  <c r="FB69" i="126"/>
  <c r="DF69" i="126"/>
  <c r="CH69" i="126"/>
  <c r="HM69" i="126"/>
  <c r="GL69" i="126"/>
  <c r="CB69" i="126"/>
  <c r="AX69" i="126"/>
  <c r="FH69" i="126"/>
  <c r="EA69" i="126"/>
  <c r="CZ69" i="126"/>
  <c r="GR69" i="126"/>
  <c r="FK69" i="126"/>
  <c r="DX69" i="126"/>
  <c r="CT69" i="126"/>
  <c r="BJ69" i="126"/>
  <c r="CN69" i="126"/>
  <c r="BG69" i="126"/>
  <c r="EY69" i="126"/>
  <c r="GU69" i="126"/>
  <c r="DL69" i="126"/>
  <c r="BP69" i="126"/>
  <c r="ES69" i="126"/>
  <c r="FT69" i="126"/>
  <c r="DO69" i="126"/>
  <c r="AU69" i="126"/>
  <c r="FN69" i="126"/>
  <c r="CE69" i="126"/>
  <c r="BY69" i="126"/>
  <c r="GF69" i="126"/>
  <c r="HA69" i="126"/>
  <c r="GC69" i="126"/>
  <c r="EJ69" i="126"/>
  <c r="EP69" i="126"/>
  <c r="HP69" i="126"/>
  <c r="CW69" i="126"/>
  <c r="HJ69" i="126"/>
  <c r="DR69" i="126"/>
  <c r="GJ69" i="126"/>
  <c r="EW69" i="126"/>
  <c r="DJ69" i="126"/>
  <c r="BW69" i="126"/>
  <c r="HV69" i="126"/>
  <c r="HB69" i="126"/>
  <c r="FO69" i="126"/>
  <c r="EB69" i="126"/>
  <c r="CO69" i="126"/>
  <c r="BB69" i="126"/>
  <c r="HT69" i="126"/>
  <c r="GA69" i="126"/>
  <c r="FC69" i="126"/>
  <c r="EG69" i="126"/>
  <c r="DG69" i="126"/>
  <c r="CI69" i="126"/>
  <c r="GV69" i="126"/>
  <c r="EE69" i="126"/>
  <c r="BK69" i="126"/>
  <c r="FI69" i="126"/>
  <c r="EH69" i="126"/>
  <c r="DA69" i="126"/>
  <c r="HK69" i="126"/>
  <c r="GG69" i="126"/>
  <c r="BZ69" i="126"/>
  <c r="AV69" i="126"/>
  <c r="GP69" i="126"/>
  <c r="FF69" i="126"/>
  <c r="DV69" i="126"/>
  <c r="CR69" i="126"/>
  <c r="BH69" i="126"/>
  <c r="HQ69" i="126"/>
  <c r="GM69" i="126"/>
  <c r="EZ69" i="126"/>
  <c r="DS69" i="126"/>
  <c r="GY69" i="126"/>
  <c r="DM69" i="126"/>
  <c r="BQ69" i="126"/>
  <c r="ET69" i="126"/>
  <c r="GS69" i="126"/>
  <c r="DD69" i="126"/>
  <c r="BN69" i="126"/>
  <c r="FU69" i="126"/>
  <c r="DP69" i="126"/>
  <c r="AY69" i="126"/>
  <c r="FR69" i="126"/>
  <c r="CU69" i="126"/>
  <c r="CL69" i="126"/>
  <c r="FX69" i="126"/>
  <c r="FL69" i="126"/>
  <c r="CC69" i="126"/>
  <c r="EQ69" i="126"/>
  <c r="BT69" i="126"/>
  <c r="GD69" i="126"/>
  <c r="BE69" i="126"/>
  <c r="HE69" i="126"/>
  <c r="AS69" i="126"/>
  <c r="EK69" i="126"/>
  <c r="DY69" i="126"/>
  <c r="HH69" i="126"/>
  <c r="EN69" i="126"/>
  <c r="CF69" i="126"/>
  <c r="CX69" i="126"/>
  <c r="HN69" i="126"/>
  <c r="HS70" i="126"/>
  <c r="HA70" i="126"/>
  <c r="GI70" i="126"/>
  <c r="FQ70" i="126"/>
  <c r="EY70" i="126"/>
  <c r="DO70" i="126"/>
  <c r="CW70" i="126"/>
  <c r="CE70" i="126"/>
  <c r="BM70" i="126"/>
  <c r="AU70" i="126"/>
  <c r="GU70" i="126"/>
  <c r="FH70" i="126"/>
  <c r="DU70" i="126"/>
  <c r="CH70" i="126"/>
  <c r="HM70" i="126"/>
  <c r="FZ70" i="126"/>
  <c r="EM70" i="126"/>
  <c r="CZ70" i="126"/>
  <c r="FE70" i="126"/>
  <c r="CN70" i="126"/>
  <c r="GC70" i="126"/>
  <c r="DI70" i="126"/>
  <c r="BP70" i="126"/>
  <c r="FT70" i="126"/>
  <c r="ES70" i="126"/>
  <c r="GR70" i="126"/>
  <c r="CK70" i="126"/>
  <c r="BG70" i="126"/>
  <c r="AX70" i="126"/>
  <c r="HG70" i="126"/>
  <c r="FW70" i="126"/>
  <c r="EP70" i="126"/>
  <c r="DF70" i="126"/>
  <c r="BY70" i="126"/>
  <c r="GO70" i="126"/>
  <c r="DC70" i="126"/>
  <c r="BJ70" i="126"/>
  <c r="GL70" i="126"/>
  <c r="EV70" i="126"/>
  <c r="BD70" i="126"/>
  <c r="FN70" i="126"/>
  <c r="DR70" i="126"/>
  <c r="BA70" i="126"/>
  <c r="DL70" i="126"/>
  <c r="GX70" i="126"/>
  <c r="EA70" i="126"/>
  <c r="BS70" i="126"/>
  <c r="CB70" i="126"/>
  <c r="FB70" i="126"/>
  <c r="BV70" i="126"/>
  <c r="EJ70" i="126"/>
  <c r="HP70" i="126"/>
  <c r="CT70" i="126"/>
  <c r="FK70" i="126"/>
  <c r="ED70" i="126"/>
  <c r="DX70" i="126"/>
  <c r="HJ70" i="126"/>
  <c r="HD70" i="126"/>
  <c r="CQ70" i="126"/>
  <c r="GF70" i="126"/>
  <c r="KH69" i="126"/>
  <c r="KW70" i="126"/>
  <c r="IO70" i="126"/>
  <c r="II70" i="126"/>
  <c r="KZ70" i="126"/>
  <c r="LC69" i="126"/>
  <c r="JJ70" i="126"/>
  <c r="JG70" i="126"/>
  <c r="KZ69" i="126"/>
  <c r="KW69" i="126"/>
  <c r="IF69" i="126"/>
  <c r="IC69" i="126"/>
  <c r="JL70" i="126"/>
  <c r="IQ70" i="126"/>
  <c r="KE69" i="126"/>
  <c r="KE70" i="126"/>
  <c r="KD70" i="126"/>
  <c r="JD69" i="126"/>
  <c r="JV69" i="126"/>
  <c r="JL69" i="126"/>
  <c r="KB70" i="126"/>
  <c r="JA69" i="126"/>
  <c r="IN70" i="126"/>
  <c r="KV70" i="126"/>
  <c r="KD69" i="126"/>
  <c r="KG70" i="126"/>
  <c r="IH70" i="126"/>
  <c r="KA70" i="126"/>
  <c r="II69" i="126"/>
  <c r="HY69" i="126"/>
  <c r="IQ69" i="126"/>
  <c r="JI69" i="126"/>
  <c r="KA69" i="126"/>
  <c r="KS69" i="126"/>
  <c r="KJ69" i="126"/>
  <c r="IN69" i="126"/>
  <c r="JO69" i="126"/>
  <c r="LH69" i="126"/>
  <c r="IT69" i="126"/>
  <c r="KM69" i="126"/>
  <c r="JR69" i="126"/>
  <c r="IW69" i="126"/>
  <c r="KP69" i="126"/>
  <c r="IB69" i="126"/>
  <c r="JU69" i="126"/>
  <c r="KV69" i="126"/>
  <c r="IZ69" i="126"/>
  <c r="IE69" i="126"/>
  <c r="JX69" i="126"/>
  <c r="KY69" i="126"/>
  <c r="JF69" i="126"/>
  <c r="LE69" i="126"/>
  <c r="JC69" i="126"/>
  <c r="LB69" i="126"/>
  <c r="IK70" i="126"/>
  <c r="JC70" i="126"/>
  <c r="JU70" i="126"/>
  <c r="KM70" i="126"/>
  <c r="LE70" i="126"/>
  <c r="HY70" i="126"/>
  <c r="IT70" i="126"/>
  <c r="JO70" i="126"/>
  <c r="KJ70" i="126"/>
  <c r="LH70" i="126"/>
  <c r="IB70" i="126"/>
  <c r="IW70" i="126"/>
  <c r="JR70" i="126"/>
  <c r="KP70" i="126"/>
  <c r="IE70" i="126"/>
  <c r="IZ70" i="126"/>
  <c r="JX70" i="126"/>
  <c r="KS70" i="126"/>
  <c r="IK69" i="126"/>
  <c r="LB70" i="126"/>
  <c r="JI70" i="126"/>
  <c r="IL70" i="126"/>
  <c r="JD70" i="126"/>
  <c r="JV70" i="126"/>
  <c r="KN70" i="126"/>
  <c r="LF70" i="126"/>
  <c r="HW70" i="126"/>
  <c r="IR70" i="126"/>
  <c r="JM70" i="126"/>
  <c r="KH70" i="126"/>
  <c r="LC70" i="126"/>
  <c r="HZ70" i="126"/>
  <c r="IU70" i="126"/>
  <c r="JP70" i="126"/>
  <c r="KK70" i="126"/>
  <c r="LI70" i="126"/>
  <c r="LK70" i="126"/>
  <c r="IC70" i="126"/>
  <c r="IX70" i="126"/>
  <c r="JS70" i="126"/>
  <c r="KQ70" i="126"/>
  <c r="IF70" i="126"/>
  <c r="JA70" i="126"/>
  <c r="JY70" i="126"/>
  <c r="KT70" i="126"/>
  <c r="IH69" i="126"/>
  <c r="KY70" i="126"/>
  <c r="JF70" i="126"/>
  <c r="KG69" i="126"/>
  <c r="HW69" i="126"/>
  <c r="IO69" i="126"/>
  <c r="JG69" i="126"/>
  <c r="JY69" i="126"/>
  <c r="KQ69" i="126"/>
  <c r="LI69" i="126"/>
  <c r="LK69" i="126"/>
  <c r="HZ69" i="126"/>
  <c r="IR69" i="126"/>
  <c r="JJ69" i="126"/>
  <c r="KB69" i="126"/>
  <c r="KT69" i="126"/>
  <c r="IX69" i="126"/>
  <c r="JS69" i="126"/>
  <c r="KN69" i="126"/>
  <c r="IU69" i="126"/>
  <c r="JP69" i="126"/>
  <c r="KK69" i="126"/>
  <c r="LF69" i="126"/>
  <c r="JM69" i="126"/>
  <c r="IL69" i="126"/>
  <c r="Z69" i="126" l="1"/>
  <c r="Z70" i="126"/>
  <c r="AC70" i="126"/>
  <c r="XFD70" i="126" s="1"/>
  <c r="AC69" i="126"/>
  <c r="XFD64" i="126" l="1"/>
  <c r="XFD67" i="126"/>
  <c r="XFD65" i="126"/>
  <c r="B39" i="121"/>
  <c r="C39" i="121"/>
  <c r="E39" i="121"/>
  <c r="F39" i="121"/>
  <c r="G39" i="121"/>
  <c r="H39" i="121"/>
  <c r="I39" i="121"/>
  <c r="J39" i="121"/>
  <c r="Q39" i="121" s="1"/>
  <c r="K39" i="121"/>
  <c r="L39" i="121"/>
  <c r="M39" i="121"/>
  <c r="N39" i="121"/>
  <c r="O39" i="121"/>
  <c r="P39" i="121"/>
  <c r="R39" i="121"/>
  <c r="S39" i="121"/>
  <c r="T39" i="121"/>
  <c r="W39" i="121"/>
  <c r="X39" i="121"/>
  <c r="Y39" i="121"/>
  <c r="AA39" i="121"/>
  <c r="AD39" i="121"/>
  <c r="AF39" i="121"/>
  <c r="AG39" i="121"/>
  <c r="AH39" i="121"/>
  <c r="AI39" i="121"/>
  <c r="AJ39" i="121"/>
  <c r="AK39" i="121"/>
  <c r="B45" i="121"/>
  <c r="C45" i="121"/>
  <c r="E45" i="121"/>
  <c r="F45" i="121"/>
  <c r="G45" i="121"/>
  <c r="H45" i="121"/>
  <c r="I45" i="121"/>
  <c r="J45" i="121"/>
  <c r="Q45" i="121" s="1"/>
  <c r="K45" i="121"/>
  <c r="L45" i="121"/>
  <c r="M45" i="121"/>
  <c r="N45" i="121"/>
  <c r="O45" i="121"/>
  <c r="P45" i="121"/>
  <c r="R45" i="121"/>
  <c r="S45" i="121"/>
  <c r="T45" i="121"/>
  <c r="W45" i="121"/>
  <c r="X45" i="121"/>
  <c r="Y45" i="121"/>
  <c r="AA45" i="121"/>
  <c r="AD45" i="121"/>
  <c r="AG45" i="121"/>
  <c r="AH45" i="121"/>
  <c r="AI45" i="121"/>
  <c r="AJ45" i="121"/>
  <c r="AK45" i="121"/>
  <c r="B46" i="121"/>
  <c r="C46" i="121"/>
  <c r="E46" i="121"/>
  <c r="F46" i="121"/>
  <c r="G46" i="121"/>
  <c r="H46" i="121"/>
  <c r="I46" i="121"/>
  <c r="J46" i="121"/>
  <c r="Q46" i="121" s="1"/>
  <c r="K46" i="121"/>
  <c r="L46" i="121"/>
  <c r="M46" i="121"/>
  <c r="N46" i="121"/>
  <c r="O46" i="121"/>
  <c r="P46" i="121"/>
  <c r="R46" i="121"/>
  <c r="S46" i="121"/>
  <c r="T46" i="121"/>
  <c r="W46" i="121"/>
  <c r="X46" i="121"/>
  <c r="Y46" i="121"/>
  <c r="AA46" i="121"/>
  <c r="AD46" i="121"/>
  <c r="AG46" i="121"/>
  <c r="AH46" i="121"/>
  <c r="AI46" i="121"/>
  <c r="AJ46" i="121"/>
  <c r="AK46" i="121"/>
  <c r="B34" i="125"/>
  <c r="C34" i="125"/>
  <c r="E34" i="125"/>
  <c r="F34" i="125"/>
  <c r="G34" i="125"/>
  <c r="H34" i="125"/>
  <c r="I34" i="125"/>
  <c r="J34" i="125"/>
  <c r="Q34" i="125" s="1"/>
  <c r="K34" i="125"/>
  <c r="L34" i="125"/>
  <c r="M34" i="125"/>
  <c r="N34" i="125"/>
  <c r="O34" i="125"/>
  <c r="P34" i="125"/>
  <c r="R34" i="125"/>
  <c r="S34" i="125"/>
  <c r="T34" i="125"/>
  <c r="W34" i="125"/>
  <c r="X34" i="125"/>
  <c r="Y34" i="125"/>
  <c r="AA34" i="125"/>
  <c r="AB34" i="125"/>
  <c r="AD34" i="125"/>
  <c r="AF34" i="125"/>
  <c r="AG34" i="125"/>
  <c r="AH34" i="125"/>
  <c r="AI34" i="125"/>
  <c r="AJ34" i="125"/>
  <c r="AK34" i="125"/>
  <c r="B44" i="125"/>
  <c r="C44" i="125"/>
  <c r="E44" i="125"/>
  <c r="F44" i="125"/>
  <c r="G44" i="125"/>
  <c r="H44" i="125"/>
  <c r="I44" i="125"/>
  <c r="J44" i="125"/>
  <c r="Q44" i="125" s="1"/>
  <c r="K44" i="125"/>
  <c r="L44" i="125"/>
  <c r="M44" i="125"/>
  <c r="N44" i="125"/>
  <c r="O44" i="125"/>
  <c r="P44" i="125"/>
  <c r="R44" i="125"/>
  <c r="S44" i="125"/>
  <c r="T44" i="125"/>
  <c r="W44" i="125"/>
  <c r="X44" i="125"/>
  <c r="Y44" i="125"/>
  <c r="AA44" i="125"/>
  <c r="AB44" i="125"/>
  <c r="AD44" i="125"/>
  <c r="AF44" i="125"/>
  <c r="AG44" i="125"/>
  <c r="AH44" i="125"/>
  <c r="AI44" i="125"/>
  <c r="AJ44" i="125"/>
  <c r="AK44" i="125"/>
  <c r="HQ44" i="125" l="1"/>
  <c r="GY44" i="125"/>
  <c r="GG44" i="125"/>
  <c r="FO44" i="125"/>
  <c r="EW44" i="125"/>
  <c r="EE44" i="125"/>
  <c r="DM44" i="125"/>
  <c r="CU44" i="125"/>
  <c r="CC44" i="125"/>
  <c r="BK44" i="125"/>
  <c r="AS44" i="125"/>
  <c r="HB44" i="125"/>
  <c r="ET44" i="125"/>
  <c r="DG44" i="125"/>
  <c r="BT44" i="125"/>
  <c r="HT44" i="125"/>
  <c r="FL44" i="125"/>
  <c r="DY44" i="125"/>
  <c r="CL44" i="125"/>
  <c r="AY44" i="125"/>
  <c r="GP44" i="125"/>
  <c r="DV44" i="125"/>
  <c r="BE44" i="125"/>
  <c r="HK44" i="125"/>
  <c r="FR44" i="125"/>
  <c r="EQ44" i="125"/>
  <c r="CX44" i="125"/>
  <c r="BZ44" i="125"/>
  <c r="EZ44" i="125"/>
  <c r="DS44" i="125"/>
  <c r="CR44" i="125"/>
  <c r="FX44" i="125"/>
  <c r="BN44" i="125"/>
  <c r="GV44" i="125"/>
  <c r="DP44" i="125"/>
  <c r="CO44" i="125"/>
  <c r="HN44" i="125"/>
  <c r="DD44" i="125"/>
  <c r="GA44" i="125"/>
  <c r="EK44" i="125"/>
  <c r="BQ44" i="125"/>
  <c r="HH44" i="125"/>
  <c r="FU44" i="125"/>
  <c r="DA44" i="125"/>
  <c r="EH44" i="125"/>
  <c r="BH44" i="125"/>
  <c r="HE44" i="125"/>
  <c r="FI44" i="125"/>
  <c r="BB44" i="125"/>
  <c r="EB44" i="125"/>
  <c r="GS44" i="125"/>
  <c r="CI44" i="125"/>
  <c r="CF44" i="125"/>
  <c r="AV44" i="125"/>
  <c r="EN44" i="125"/>
  <c r="GM44" i="125"/>
  <c r="DJ44" i="125"/>
  <c r="GJ44" i="125"/>
  <c r="FF44" i="125"/>
  <c r="FC44" i="125"/>
  <c r="BW44" i="125"/>
  <c r="GD44" i="125"/>
  <c r="HN34" i="125"/>
  <c r="GV34" i="125"/>
  <c r="GD34" i="125"/>
  <c r="FL34" i="125"/>
  <c r="ET34" i="125"/>
  <c r="EB34" i="125"/>
  <c r="DJ34" i="125"/>
  <c r="CR34" i="125"/>
  <c r="BZ34" i="125"/>
  <c r="BH34" i="125"/>
  <c r="HT34" i="125"/>
  <c r="GY34" i="125"/>
  <c r="GA34" i="125"/>
  <c r="FF34" i="125"/>
  <c r="EK34" i="125"/>
  <c r="DP34" i="125"/>
  <c r="CU34" i="125"/>
  <c r="BW34" i="125"/>
  <c r="BB34" i="125"/>
  <c r="GP34" i="125"/>
  <c r="FO34" i="125"/>
  <c r="EH34" i="125"/>
  <c r="DD34" i="125"/>
  <c r="CC34" i="125"/>
  <c r="AS34" i="125"/>
  <c r="BT34" i="125"/>
  <c r="HQ34" i="125"/>
  <c r="GM34" i="125"/>
  <c r="FI34" i="125"/>
  <c r="EE34" i="125"/>
  <c r="DA34" i="125"/>
  <c r="BQ34" i="125"/>
  <c r="CX34" i="125"/>
  <c r="HK34" i="125"/>
  <c r="GJ34" i="125"/>
  <c r="FC34" i="125"/>
  <c r="DY34" i="125"/>
  <c r="CO34" i="125"/>
  <c r="BN34" i="125"/>
  <c r="DV34" i="125"/>
  <c r="EW34" i="125"/>
  <c r="HE34" i="125"/>
  <c r="EQ34" i="125"/>
  <c r="CI34" i="125"/>
  <c r="GS34" i="125"/>
  <c r="DS34" i="125"/>
  <c r="FX34" i="125"/>
  <c r="FU34" i="125"/>
  <c r="AY34" i="125"/>
  <c r="AV34" i="125"/>
  <c r="EZ34" i="125"/>
  <c r="HB34" i="125"/>
  <c r="EN34" i="125"/>
  <c r="GG34" i="125"/>
  <c r="BK34" i="125"/>
  <c r="DM34" i="125"/>
  <c r="BE34" i="125"/>
  <c r="FR34" i="125"/>
  <c r="DG34" i="125"/>
  <c r="HH34" i="125"/>
  <c r="CL34" i="125"/>
  <c r="CF34" i="125"/>
  <c r="HE39" i="121"/>
  <c r="GM39" i="121"/>
  <c r="FU39" i="121"/>
  <c r="FC39" i="121"/>
  <c r="EK39" i="121"/>
  <c r="DS39" i="121"/>
  <c r="DA39" i="121"/>
  <c r="CI39" i="121"/>
  <c r="BQ39" i="121"/>
  <c r="AY39" i="121"/>
  <c r="HV39" i="121"/>
  <c r="HK39" i="121"/>
  <c r="GJ39" i="121"/>
  <c r="EQ39" i="121"/>
  <c r="CU39" i="121"/>
  <c r="BB39" i="121"/>
  <c r="HH39" i="121"/>
  <c r="FL39" i="121"/>
  <c r="DP39" i="121"/>
  <c r="BW39" i="121"/>
  <c r="FX39" i="121"/>
  <c r="ET39" i="121"/>
  <c r="CO39" i="121"/>
  <c r="BK39" i="121"/>
  <c r="GV39" i="121"/>
  <c r="DM39" i="121"/>
  <c r="GY39" i="121"/>
  <c r="FO39" i="121"/>
  <c r="EG39" i="121"/>
  <c r="BT39" i="121"/>
  <c r="GS39" i="121"/>
  <c r="FI39" i="121"/>
  <c r="BN39" i="121"/>
  <c r="EE39" i="121"/>
  <c r="CX39" i="121"/>
  <c r="HQ39" i="121"/>
  <c r="EH39" i="121"/>
  <c r="CL39" i="121"/>
  <c r="GA39" i="121"/>
  <c r="EB39" i="121"/>
  <c r="CF39" i="121"/>
  <c r="AS39" i="121"/>
  <c r="HN39" i="121"/>
  <c r="DY39" i="121"/>
  <c r="EN39" i="121"/>
  <c r="GP39" i="121"/>
  <c r="BZ39" i="121"/>
  <c r="GG39" i="121"/>
  <c r="DV39" i="121"/>
  <c r="BH39" i="121"/>
  <c r="GD39" i="121"/>
  <c r="FR39" i="121"/>
  <c r="DJ39" i="121"/>
  <c r="BE39" i="121"/>
  <c r="HT39" i="121"/>
  <c r="CC39" i="121"/>
  <c r="EZ39" i="121"/>
  <c r="DG39" i="121"/>
  <c r="DD39" i="121"/>
  <c r="HB39" i="121"/>
  <c r="AV39" i="121"/>
  <c r="FF39" i="121"/>
  <c r="EW39" i="121"/>
  <c r="CR39" i="121"/>
  <c r="V46" i="121"/>
  <c r="HP46" i="121"/>
  <c r="GX46" i="121"/>
  <c r="GF46" i="121"/>
  <c r="FN46" i="121"/>
  <c r="EV46" i="121"/>
  <c r="ED46" i="121"/>
  <c r="DL46" i="121"/>
  <c r="CT46" i="121"/>
  <c r="CB46" i="121"/>
  <c r="BJ46" i="121"/>
  <c r="HG46" i="121"/>
  <c r="GL46" i="121"/>
  <c r="FQ46" i="121"/>
  <c r="ES46" i="121"/>
  <c r="DX46" i="121"/>
  <c r="DC46" i="121"/>
  <c r="CH46" i="121"/>
  <c r="BM46" i="121"/>
  <c r="DI46" i="121"/>
  <c r="GU46" i="121"/>
  <c r="FT46" i="121"/>
  <c r="EM46" i="121"/>
  <c r="DF46" i="121"/>
  <c r="BY46" i="121"/>
  <c r="AX46" i="121"/>
  <c r="BG46" i="121"/>
  <c r="HA46" i="121"/>
  <c r="FK46" i="121"/>
  <c r="EA46" i="121"/>
  <c r="CQ46" i="121"/>
  <c r="BD46" i="121"/>
  <c r="HS46" i="121"/>
  <c r="FZ46" i="121"/>
  <c r="CN46" i="121"/>
  <c r="AU46" i="121"/>
  <c r="HM46" i="121"/>
  <c r="FW46" i="121"/>
  <c r="DU46" i="121"/>
  <c r="CE46" i="121"/>
  <c r="CK46" i="121"/>
  <c r="GO46" i="121"/>
  <c r="EJ46" i="121"/>
  <c r="GI46" i="121"/>
  <c r="BS46" i="121"/>
  <c r="GC46" i="121"/>
  <c r="DR46" i="121"/>
  <c r="CZ46" i="121"/>
  <c r="EY46" i="121"/>
  <c r="BA46" i="121"/>
  <c r="HJ46" i="121"/>
  <c r="EP46" i="121"/>
  <c r="HD46" i="121"/>
  <c r="DO46" i="121"/>
  <c r="GR46" i="121"/>
  <c r="FB46" i="121"/>
  <c r="CW46" i="121"/>
  <c r="BV46" i="121"/>
  <c r="FE46" i="121"/>
  <c r="BP46" i="121"/>
  <c r="FH46" i="121"/>
  <c r="V45" i="121"/>
  <c r="HD45" i="121"/>
  <c r="GL45" i="121"/>
  <c r="FT45" i="121"/>
  <c r="FB45" i="121"/>
  <c r="EJ45" i="121"/>
  <c r="DR45" i="121"/>
  <c r="CZ45" i="121"/>
  <c r="CH45" i="121"/>
  <c r="BP45" i="121"/>
  <c r="AX45" i="121"/>
  <c r="HS45" i="121"/>
  <c r="GX45" i="121"/>
  <c r="GC45" i="121"/>
  <c r="FH45" i="121"/>
  <c r="EM45" i="121"/>
  <c r="DO45" i="121"/>
  <c r="CT45" i="121"/>
  <c r="BY45" i="121"/>
  <c r="BD45" i="121"/>
  <c r="EP45" i="121"/>
  <c r="GU45" i="121"/>
  <c r="FQ45" i="121"/>
  <c r="DF45" i="121"/>
  <c r="CB45" i="121"/>
  <c r="AU45" i="121"/>
  <c r="FN45" i="121"/>
  <c r="HA45" i="121"/>
  <c r="FK45" i="121"/>
  <c r="EA45" i="121"/>
  <c r="CQ45" i="121"/>
  <c r="BG45" i="121"/>
  <c r="GF45" i="121"/>
  <c r="ES45" i="121"/>
  <c r="CW45" i="121"/>
  <c r="BA45" i="121"/>
  <c r="HP45" i="121"/>
  <c r="FZ45" i="121"/>
  <c r="ED45" i="121"/>
  <c r="CK45" i="121"/>
  <c r="CN45" i="121"/>
  <c r="GR45" i="121"/>
  <c r="GO45" i="121"/>
  <c r="BV45" i="121"/>
  <c r="GI45" i="121"/>
  <c r="DX45" i="121"/>
  <c r="FE45" i="121"/>
  <c r="CE45" i="121"/>
  <c r="HG45" i="121"/>
  <c r="EY45" i="121"/>
  <c r="BS45" i="121"/>
  <c r="HM45" i="121"/>
  <c r="BM45" i="121"/>
  <c r="HJ45" i="121"/>
  <c r="EV45" i="121"/>
  <c r="BJ45" i="121"/>
  <c r="DU45" i="121"/>
  <c r="DL45" i="121"/>
  <c r="DI45" i="121"/>
  <c r="DC45" i="121"/>
  <c r="FW45" i="121"/>
  <c r="HV45" i="121"/>
  <c r="HT45" i="121"/>
  <c r="HB45" i="121"/>
  <c r="GJ45" i="121"/>
  <c r="FR45" i="121"/>
  <c r="EZ45" i="121"/>
  <c r="EH45" i="121"/>
  <c r="DP45" i="121"/>
  <c r="CX45" i="121"/>
  <c r="CF45" i="121"/>
  <c r="BN45" i="121"/>
  <c r="AV45" i="121"/>
  <c r="HQ45" i="121"/>
  <c r="GV45" i="121"/>
  <c r="GA45" i="121"/>
  <c r="FF45" i="121"/>
  <c r="EK45" i="121"/>
  <c r="DM45" i="121"/>
  <c r="CR45" i="121"/>
  <c r="BW45" i="121"/>
  <c r="BB45" i="121"/>
  <c r="HN45" i="121"/>
  <c r="GP45" i="121"/>
  <c r="FO45" i="121"/>
  <c r="EQ45" i="121"/>
  <c r="DS45" i="121"/>
  <c r="CO45" i="121"/>
  <c r="BQ45" i="121"/>
  <c r="HK45" i="121"/>
  <c r="GM45" i="121"/>
  <c r="FL45" i="121"/>
  <c r="EN45" i="121"/>
  <c r="DJ45" i="121"/>
  <c r="CL45" i="121"/>
  <c r="BK45" i="121"/>
  <c r="GY45" i="121"/>
  <c r="FU45" i="121"/>
  <c r="DG45" i="121"/>
  <c r="CC45" i="121"/>
  <c r="AY45" i="121"/>
  <c r="EG45" i="121"/>
  <c r="HE45" i="121"/>
  <c r="EB45" i="121"/>
  <c r="CU45" i="121"/>
  <c r="BH45" i="121"/>
  <c r="GD45" i="121"/>
  <c r="EE45" i="121"/>
  <c r="AS45" i="121"/>
  <c r="ET45" i="121"/>
  <c r="BZ45" i="121"/>
  <c r="DY45" i="121"/>
  <c r="BT45" i="121"/>
  <c r="CI45" i="121"/>
  <c r="FC45" i="121"/>
  <c r="EW45" i="121"/>
  <c r="HH45" i="121"/>
  <c r="DV45" i="121"/>
  <c r="BE45" i="121"/>
  <c r="DA45" i="121"/>
  <c r="DD45" i="121"/>
  <c r="GG45" i="121"/>
  <c r="FX45" i="121"/>
  <c r="FI45" i="121"/>
  <c r="GS45" i="121"/>
  <c r="HM34" i="125"/>
  <c r="GU34" i="125"/>
  <c r="GC34" i="125"/>
  <c r="FK34" i="125"/>
  <c r="ES34" i="125"/>
  <c r="EA34" i="125"/>
  <c r="DI34" i="125"/>
  <c r="CQ34" i="125"/>
  <c r="BY34" i="125"/>
  <c r="BG34" i="125"/>
  <c r="HV34" i="125"/>
  <c r="HA34" i="125"/>
  <c r="GF34" i="125"/>
  <c r="FH34" i="125"/>
  <c r="EM34" i="125"/>
  <c r="DR34" i="125"/>
  <c r="CW34" i="125"/>
  <c r="CB34" i="125"/>
  <c r="BD34" i="125"/>
  <c r="GX34" i="125"/>
  <c r="FW34" i="125"/>
  <c r="EY34" i="125"/>
  <c r="DX34" i="125"/>
  <c r="CZ34" i="125"/>
  <c r="BV34" i="125"/>
  <c r="AX34" i="125"/>
  <c r="HS34" i="125"/>
  <c r="GR34" i="125"/>
  <c r="FT34" i="125"/>
  <c r="EV34" i="125"/>
  <c r="DU34" i="125"/>
  <c r="CT34" i="125"/>
  <c r="BS34" i="125"/>
  <c r="AU34" i="125"/>
  <c r="GO34" i="125"/>
  <c r="FN34" i="125"/>
  <c r="EG34" i="125"/>
  <c r="DC34" i="125"/>
  <c r="HP34" i="125"/>
  <c r="GL34" i="125"/>
  <c r="FE34" i="125"/>
  <c r="ED34" i="125"/>
  <c r="BP34" i="125"/>
  <c r="HJ34" i="125"/>
  <c r="GI34" i="125"/>
  <c r="FB34" i="125"/>
  <c r="CN34" i="125"/>
  <c r="BM34" i="125"/>
  <c r="HG34" i="125"/>
  <c r="CK34" i="125"/>
  <c r="DL34" i="125"/>
  <c r="DF34" i="125"/>
  <c r="CE34" i="125"/>
  <c r="BA34" i="125"/>
  <c r="FQ34" i="125"/>
  <c r="HD34" i="125"/>
  <c r="EP34" i="125"/>
  <c r="CH34" i="125"/>
  <c r="EJ34" i="125"/>
  <c r="FZ34" i="125"/>
  <c r="DO34" i="125"/>
  <c r="BJ34" i="125"/>
  <c r="HD39" i="121"/>
  <c r="GL39" i="121"/>
  <c r="FT39" i="121"/>
  <c r="FB39" i="121"/>
  <c r="EJ39" i="121"/>
  <c r="DR39" i="121"/>
  <c r="CZ39" i="121"/>
  <c r="CH39" i="121"/>
  <c r="BP39" i="121"/>
  <c r="AX39" i="121"/>
  <c r="HJ39" i="121"/>
  <c r="GO39" i="121"/>
  <c r="FQ39" i="121"/>
  <c r="EV39" i="121"/>
  <c r="EA39" i="121"/>
  <c r="DF39" i="121"/>
  <c r="CK39" i="121"/>
  <c r="BM39" i="121"/>
  <c r="FN39" i="121"/>
  <c r="DU39" i="121"/>
  <c r="BY39" i="121"/>
  <c r="GI39" i="121"/>
  <c r="EP39" i="121"/>
  <c r="CT39" i="121"/>
  <c r="BA39" i="121"/>
  <c r="GX39" i="121"/>
  <c r="DO39" i="121"/>
  <c r="FW39" i="121"/>
  <c r="ES39" i="121"/>
  <c r="CN39" i="121"/>
  <c r="BJ39" i="121"/>
  <c r="DC39" i="121"/>
  <c r="ED39" i="121"/>
  <c r="CW39" i="121"/>
  <c r="GU39" i="121"/>
  <c r="FK39" i="121"/>
  <c r="BS39" i="121"/>
  <c r="GC39" i="121"/>
  <c r="AU39" i="121"/>
  <c r="HP39" i="121"/>
  <c r="FZ39" i="121"/>
  <c r="CE39" i="121"/>
  <c r="GR39" i="121"/>
  <c r="CB39" i="121"/>
  <c r="EM39" i="121"/>
  <c r="DX39" i="121"/>
  <c r="BV39" i="121"/>
  <c r="GF39" i="121"/>
  <c r="DL39" i="121"/>
  <c r="BG39" i="121"/>
  <c r="DI39" i="121"/>
  <c r="FH39" i="121"/>
  <c r="BD39" i="121"/>
  <c r="FE39" i="121"/>
  <c r="HG39" i="121"/>
  <c r="HM39" i="121"/>
  <c r="CQ39" i="121"/>
  <c r="EY39" i="121"/>
  <c r="HS39" i="121"/>
  <c r="HA39" i="121"/>
  <c r="HN46" i="121"/>
  <c r="GV46" i="121"/>
  <c r="GD46" i="121"/>
  <c r="FL46" i="121"/>
  <c r="ET46" i="121"/>
  <c r="EB46" i="121"/>
  <c r="DJ46" i="121"/>
  <c r="CR46" i="121"/>
  <c r="BZ46" i="121"/>
  <c r="BH46" i="121"/>
  <c r="HE46" i="121"/>
  <c r="GJ46" i="121"/>
  <c r="FO46" i="121"/>
  <c r="EQ46" i="121"/>
  <c r="DV46" i="121"/>
  <c r="DA46" i="121"/>
  <c r="CF46" i="121"/>
  <c r="BK46" i="121"/>
  <c r="HK46" i="121"/>
  <c r="GM46" i="121"/>
  <c r="FI46" i="121"/>
  <c r="EK46" i="121"/>
  <c r="DM46" i="121"/>
  <c r="CL46" i="121"/>
  <c r="BN46" i="121"/>
  <c r="HH46" i="121"/>
  <c r="GG46" i="121"/>
  <c r="FF46" i="121"/>
  <c r="EH46" i="121"/>
  <c r="DG46" i="121"/>
  <c r="CI46" i="121"/>
  <c r="BE46" i="121"/>
  <c r="GY46" i="121"/>
  <c r="FU46" i="121"/>
  <c r="EN46" i="121"/>
  <c r="CC46" i="121"/>
  <c r="AY46" i="121"/>
  <c r="HB46" i="121"/>
  <c r="FR46" i="121"/>
  <c r="EE46" i="121"/>
  <c r="CU46" i="121"/>
  <c r="EG46" i="121"/>
  <c r="HQ46" i="121"/>
  <c r="FX46" i="121"/>
  <c r="DY46" i="121"/>
  <c r="AS46" i="121"/>
  <c r="BT46" i="121"/>
  <c r="DS46" i="121"/>
  <c r="BQ46" i="121"/>
  <c r="HT46" i="121"/>
  <c r="FC46" i="121"/>
  <c r="BB46" i="121"/>
  <c r="HV46" i="121"/>
  <c r="EW46" i="121"/>
  <c r="AV46" i="121"/>
  <c r="DP46" i="121"/>
  <c r="GS46" i="121"/>
  <c r="DD46" i="121"/>
  <c r="CX46" i="121"/>
  <c r="GP46" i="121"/>
  <c r="BW46" i="121"/>
  <c r="GA46" i="121"/>
  <c r="EZ46" i="121"/>
  <c r="CO46" i="121"/>
  <c r="HV44" i="125"/>
  <c r="GI44" i="125"/>
  <c r="FN44" i="125"/>
  <c r="EA44" i="125"/>
  <c r="CN44" i="125"/>
  <c r="BA44" i="125"/>
  <c r="HA44" i="125"/>
  <c r="GF44" i="125"/>
  <c r="ES44" i="125"/>
  <c r="DF44" i="125"/>
  <c r="BS44" i="125"/>
  <c r="HM44" i="125"/>
  <c r="FT44" i="125"/>
  <c r="EV44" i="125"/>
  <c r="CZ44" i="125"/>
  <c r="CB44" i="125"/>
  <c r="GO44" i="125"/>
  <c r="DU44" i="125"/>
  <c r="BD44" i="125"/>
  <c r="HD44" i="125"/>
  <c r="FZ44" i="125"/>
  <c r="BP44" i="125"/>
  <c r="GX44" i="125"/>
  <c r="EY44" i="125"/>
  <c r="DR44" i="125"/>
  <c r="CQ44" i="125"/>
  <c r="FW44" i="125"/>
  <c r="EP44" i="125"/>
  <c r="BM44" i="125"/>
  <c r="GC44" i="125"/>
  <c r="EM44" i="125"/>
  <c r="BV44" i="125"/>
  <c r="HJ44" i="125"/>
  <c r="DC44" i="125"/>
  <c r="GU44" i="125"/>
  <c r="EJ44" i="125"/>
  <c r="BJ44" i="125"/>
  <c r="HG44" i="125"/>
  <c r="FQ44" i="125"/>
  <c r="CW44" i="125"/>
  <c r="FK44" i="125"/>
  <c r="EG44" i="125"/>
  <c r="CT44" i="125"/>
  <c r="BG44" i="125"/>
  <c r="ED44" i="125"/>
  <c r="CK44" i="125"/>
  <c r="FH44" i="125"/>
  <c r="AX44" i="125"/>
  <c r="GR44" i="125"/>
  <c r="DL44" i="125"/>
  <c r="FB44" i="125"/>
  <c r="HS44" i="125"/>
  <c r="CH44" i="125"/>
  <c r="CE44" i="125"/>
  <c r="AU44" i="125"/>
  <c r="DX44" i="125"/>
  <c r="HP44" i="125"/>
  <c r="GL44" i="125"/>
  <c r="DI44" i="125"/>
  <c r="FE44" i="125"/>
  <c r="BY44" i="125"/>
  <c r="DO44" i="125"/>
  <c r="LK46" i="121"/>
  <c r="LK45" i="121"/>
  <c r="IR45" i="121"/>
  <c r="IZ45" i="121"/>
  <c r="JF45" i="121"/>
  <c r="JC34" i="125"/>
  <c r="KY44" i="125"/>
  <c r="IO45" i="121"/>
  <c r="IN45" i="121"/>
  <c r="KW44" i="125"/>
  <c r="IH45" i="121"/>
  <c r="JI46" i="121"/>
  <c r="IK45" i="121"/>
  <c r="JC46" i="121"/>
  <c r="KV34" i="125"/>
  <c r="KV45" i="121"/>
  <c r="KW45" i="121"/>
  <c r="KS45" i="121"/>
  <c r="KY45" i="121"/>
  <c r="IE45" i="121"/>
  <c r="JI45" i="121"/>
  <c r="KE34" i="125"/>
  <c r="JM39" i="121"/>
  <c r="JD39" i="121"/>
  <c r="KA45" i="121"/>
  <c r="JX45" i="121"/>
  <c r="KH34" i="125"/>
  <c r="JD34" i="125"/>
  <c r="JP39" i="121"/>
  <c r="JU45" i="121"/>
  <c r="JA34" i="125"/>
  <c r="KQ45" i="121"/>
  <c r="IF45" i="121"/>
  <c r="KP46" i="121"/>
  <c r="HY46" i="121"/>
  <c r="KH45" i="121"/>
  <c r="JG45" i="121"/>
  <c r="KS46" i="121"/>
  <c r="IB46" i="121"/>
  <c r="JJ44" i="125"/>
  <c r="IH44" i="125"/>
  <c r="KM46" i="121"/>
  <c r="JP45" i="121"/>
  <c r="LH46" i="121"/>
  <c r="IQ46" i="121"/>
  <c r="KT45" i="121"/>
  <c r="JM45" i="121"/>
  <c r="KE45" i="121"/>
  <c r="IC45" i="121"/>
  <c r="IF44" i="125"/>
  <c r="KD46" i="121"/>
  <c r="KD45" i="121"/>
  <c r="JC45" i="121"/>
  <c r="HZ45" i="121"/>
  <c r="JJ45" i="121"/>
  <c r="KB45" i="121"/>
  <c r="HW45" i="121"/>
  <c r="LE46" i="121"/>
  <c r="IN46" i="121"/>
  <c r="JU44" i="125"/>
  <c r="JX46" i="121"/>
  <c r="JU46" i="121"/>
  <c r="LI45" i="121"/>
  <c r="IX45" i="121"/>
  <c r="IT46" i="121"/>
  <c r="KW34" i="125"/>
  <c r="JL46" i="121"/>
  <c r="KZ45" i="121"/>
  <c r="JY45" i="121"/>
  <c r="IU45" i="121"/>
  <c r="JP46" i="121"/>
  <c r="LC46" i="121"/>
  <c r="KE46" i="121"/>
  <c r="JJ46" i="121"/>
  <c r="IO46" i="121"/>
  <c r="LK40" i="121"/>
  <c r="KP45" i="121"/>
  <c r="JR45" i="121"/>
  <c r="IW45" i="121"/>
  <c r="IB45" i="121"/>
  <c r="IF46" i="121"/>
  <c r="KZ46" i="121"/>
  <c r="LF46" i="121"/>
  <c r="KK46" i="121"/>
  <c r="JM46" i="121"/>
  <c r="IR46" i="121"/>
  <c r="HW46" i="121"/>
  <c r="KH46" i="121"/>
  <c r="KM45" i="121"/>
  <c r="IL46" i="121"/>
  <c r="LH45" i="121"/>
  <c r="KJ45" i="121"/>
  <c r="JO45" i="121"/>
  <c r="IT45" i="121"/>
  <c r="HY45" i="121"/>
  <c r="KV46" i="121"/>
  <c r="KA46" i="121"/>
  <c r="JF46" i="121"/>
  <c r="IK46" i="121"/>
  <c r="LE45" i="121"/>
  <c r="KQ46" i="121"/>
  <c r="JV46" i="121"/>
  <c r="JA46" i="121"/>
  <c r="IC46" i="121"/>
  <c r="LK41" i="121"/>
  <c r="IX46" i="121"/>
  <c r="LI46" i="121"/>
  <c r="KN46" i="121"/>
  <c r="JS46" i="121"/>
  <c r="IU46" i="121"/>
  <c r="HZ46" i="121"/>
  <c r="KW46" i="121"/>
  <c r="KB46" i="121"/>
  <c r="JG46" i="121"/>
  <c r="KT46" i="121"/>
  <c r="JY46" i="121"/>
  <c r="JD46" i="121"/>
  <c r="II46" i="121"/>
  <c r="LB45" i="121"/>
  <c r="KG45" i="121"/>
  <c r="JL45" i="121"/>
  <c r="IQ45" i="121"/>
  <c r="JO39" i="121"/>
  <c r="KM39" i="121"/>
  <c r="IF39" i="121"/>
  <c r="IT39" i="121"/>
  <c r="LF39" i="121"/>
  <c r="IL39" i="121"/>
  <c r="KV39" i="121"/>
  <c r="IK39" i="121"/>
  <c r="KN39" i="121"/>
  <c r="II39" i="121"/>
  <c r="KH39" i="121"/>
  <c r="KK39" i="121"/>
  <c r="JR39" i="121"/>
  <c r="KJ39" i="121"/>
  <c r="JL39" i="121"/>
  <c r="IH39" i="121"/>
  <c r="LK39" i="121"/>
  <c r="HW39" i="121"/>
  <c r="IO39" i="121"/>
  <c r="JG39" i="121"/>
  <c r="JY39" i="121"/>
  <c r="KQ39" i="121"/>
  <c r="LI39" i="121"/>
  <c r="HZ39" i="121"/>
  <c r="IR39" i="121"/>
  <c r="JJ39" i="121"/>
  <c r="KB39" i="121"/>
  <c r="KT39" i="121"/>
  <c r="LE39" i="121"/>
  <c r="KG39" i="121"/>
  <c r="JC39" i="121"/>
  <c r="IE39" i="121"/>
  <c r="V39" i="121"/>
  <c r="LC39" i="121"/>
  <c r="KE39" i="121"/>
  <c r="JA39" i="121"/>
  <c r="IC39" i="121"/>
  <c r="LB39" i="121"/>
  <c r="KD39" i="121"/>
  <c r="IZ39" i="121"/>
  <c r="IB39" i="121"/>
  <c r="II45" i="121"/>
  <c r="JA45" i="121"/>
  <c r="JS45" i="121"/>
  <c r="KK45" i="121"/>
  <c r="LC45" i="121"/>
  <c r="IL45" i="121"/>
  <c r="JD45" i="121"/>
  <c r="JV45" i="121"/>
  <c r="KN45" i="121"/>
  <c r="LF45" i="121"/>
  <c r="KZ39" i="121"/>
  <c r="JV39" i="121"/>
  <c r="IX39" i="121"/>
  <c r="KY39" i="121"/>
  <c r="JU39" i="121"/>
  <c r="IW39" i="121"/>
  <c r="IN39" i="121"/>
  <c r="JF39" i="121"/>
  <c r="JX39" i="121"/>
  <c r="KP39" i="121"/>
  <c r="LH39" i="121"/>
  <c r="HY39" i="121"/>
  <c r="IQ39" i="121"/>
  <c r="JI39" i="121"/>
  <c r="KA39" i="121"/>
  <c r="KS39" i="121"/>
  <c r="KW39" i="121"/>
  <c r="JS39" i="121"/>
  <c r="IU39" i="121"/>
  <c r="LB46" i="121"/>
  <c r="KJ46" i="121"/>
  <c r="JR46" i="121"/>
  <c r="IZ46" i="121"/>
  <c r="IH46" i="121"/>
  <c r="KY46" i="121"/>
  <c r="KG46" i="121"/>
  <c r="JO46" i="121"/>
  <c r="IW46" i="121"/>
  <c r="IE46" i="121"/>
  <c r="IX34" i="125"/>
  <c r="II34" i="125"/>
  <c r="KY34" i="125"/>
  <c r="KV44" i="125"/>
  <c r="HY34" i="125"/>
  <c r="IQ34" i="125"/>
  <c r="JI34" i="125"/>
  <c r="KA34" i="125"/>
  <c r="KS34" i="125"/>
  <c r="LK34" i="125"/>
  <c r="IN34" i="125"/>
  <c r="JO34" i="125"/>
  <c r="LH34" i="125"/>
  <c r="IT34" i="125"/>
  <c r="KM34" i="125"/>
  <c r="KJ34" i="125"/>
  <c r="JR34" i="125"/>
  <c r="IW34" i="125"/>
  <c r="KP34" i="125"/>
  <c r="IN44" i="125"/>
  <c r="JF44" i="125"/>
  <c r="JX44" i="125"/>
  <c r="KP44" i="125"/>
  <c r="LH44" i="125"/>
  <c r="HY44" i="125"/>
  <c r="IT44" i="125"/>
  <c r="JO44" i="125"/>
  <c r="KJ44" i="125"/>
  <c r="LE44" i="125"/>
  <c r="IB44" i="125"/>
  <c r="IW44" i="125"/>
  <c r="JR44" i="125"/>
  <c r="KM44" i="125"/>
  <c r="LK44" i="125"/>
  <c r="JL44" i="125"/>
  <c r="IE44" i="125"/>
  <c r="IL44" i="125"/>
  <c r="JD44" i="125"/>
  <c r="JV44" i="125"/>
  <c r="KN44" i="125"/>
  <c r="LF44" i="125"/>
  <c r="HW44" i="125"/>
  <c r="IR44" i="125"/>
  <c r="JM44" i="125"/>
  <c r="KH44" i="125"/>
  <c r="LC44" i="125"/>
  <c r="HZ44" i="125"/>
  <c r="IU44" i="125"/>
  <c r="JP44" i="125"/>
  <c r="KK44" i="125"/>
  <c r="LI44" i="125"/>
  <c r="IC44" i="125"/>
  <c r="IX44" i="125"/>
  <c r="JS44" i="125"/>
  <c r="KT44" i="125"/>
  <c r="JI44" i="125"/>
  <c r="IZ34" i="125"/>
  <c r="KS44" i="125"/>
  <c r="JG44" i="125"/>
  <c r="KG34" i="125"/>
  <c r="KQ44" i="125"/>
  <c r="JC44" i="125"/>
  <c r="IK34" i="125"/>
  <c r="KG44" i="125"/>
  <c r="JA44" i="125"/>
  <c r="KD34" i="125"/>
  <c r="HW34" i="125"/>
  <c r="IO34" i="125"/>
  <c r="JG34" i="125"/>
  <c r="JY34" i="125"/>
  <c r="KQ34" i="125"/>
  <c r="LI34" i="125"/>
  <c r="HZ34" i="125"/>
  <c r="IR34" i="125"/>
  <c r="JJ34" i="125"/>
  <c r="KB34" i="125"/>
  <c r="KT34" i="125"/>
  <c r="KK34" i="125"/>
  <c r="JP34" i="125"/>
  <c r="IL34" i="125"/>
  <c r="JM34" i="125"/>
  <c r="LF34" i="125"/>
  <c r="IU34" i="125"/>
  <c r="KN34" i="125"/>
  <c r="JS34" i="125"/>
  <c r="KE44" i="125"/>
  <c r="IZ44" i="125"/>
  <c r="JX34" i="125"/>
  <c r="IH34" i="125"/>
  <c r="KD44" i="125"/>
  <c r="IQ44" i="125"/>
  <c r="LE34" i="125"/>
  <c r="JV34" i="125"/>
  <c r="IF34" i="125"/>
  <c r="KB44" i="125"/>
  <c r="IO44" i="125"/>
  <c r="LC34" i="125"/>
  <c r="JU34" i="125"/>
  <c r="IE34" i="125"/>
  <c r="LB44" i="125"/>
  <c r="KA44" i="125"/>
  <c r="IK44" i="125"/>
  <c r="LB34" i="125"/>
  <c r="JL34" i="125"/>
  <c r="IC34" i="125"/>
  <c r="KZ44" i="125"/>
  <c r="JY44" i="125"/>
  <c r="II44" i="125"/>
  <c r="KZ34" i="125"/>
  <c r="JF34" i="125"/>
  <c r="IB34" i="125"/>
  <c r="AB40" i="121" l="1"/>
  <c r="AC40" i="121"/>
  <c r="AC41" i="121"/>
  <c r="AB41" i="121"/>
  <c r="Z44" i="125"/>
  <c r="AC44" i="125"/>
  <c r="AB46" i="121"/>
  <c r="AC46" i="121"/>
  <c r="AB45" i="121"/>
  <c r="AC45" i="121"/>
  <c r="Z46" i="121"/>
  <c r="Z45" i="121"/>
  <c r="AB39" i="121"/>
  <c r="AC39" i="121"/>
  <c r="Z39" i="121"/>
  <c r="AC34" i="125"/>
  <c r="Z34" i="125"/>
  <c r="E54" i="126" l="1"/>
  <c r="F54" i="126"/>
  <c r="G54" i="126"/>
  <c r="H54" i="126"/>
  <c r="I54" i="126"/>
  <c r="J54" i="126"/>
  <c r="K54" i="126"/>
  <c r="L54" i="126"/>
  <c r="M54" i="126"/>
  <c r="N54" i="126"/>
  <c r="O54" i="126"/>
  <c r="Q54" i="126" s="1"/>
  <c r="P54" i="126"/>
  <c r="R54" i="126"/>
  <c r="S54" i="126"/>
  <c r="T54" i="126"/>
  <c r="W54" i="126"/>
  <c r="X54" i="126"/>
  <c r="Y54" i="126"/>
  <c r="AA54" i="126"/>
  <c r="AB54" i="126"/>
  <c r="AD54" i="126"/>
  <c r="AF54" i="126"/>
  <c r="AG54" i="126"/>
  <c r="AH54" i="126"/>
  <c r="AI54" i="126"/>
  <c r="AJ54" i="126"/>
  <c r="AK54" i="126"/>
  <c r="B54" i="126"/>
  <c r="C54" i="126"/>
  <c r="B58" i="126"/>
  <c r="C58" i="126"/>
  <c r="E58" i="126"/>
  <c r="F58" i="126"/>
  <c r="G58" i="126"/>
  <c r="H58" i="126"/>
  <c r="I58" i="126"/>
  <c r="J58" i="126"/>
  <c r="K58" i="126"/>
  <c r="L58" i="126"/>
  <c r="M58" i="126"/>
  <c r="N58" i="126"/>
  <c r="O58" i="126"/>
  <c r="Q58" i="126" s="1"/>
  <c r="P58" i="126"/>
  <c r="R58" i="126"/>
  <c r="S58" i="126"/>
  <c r="T58" i="126"/>
  <c r="W58" i="126"/>
  <c r="X58" i="126"/>
  <c r="Y58" i="126"/>
  <c r="AA58" i="126"/>
  <c r="AB58" i="126"/>
  <c r="AD58" i="126"/>
  <c r="AF58" i="126"/>
  <c r="AG58" i="126"/>
  <c r="AH58" i="126"/>
  <c r="AI58" i="126"/>
  <c r="AJ58" i="126"/>
  <c r="AK58" i="126"/>
  <c r="B59" i="126"/>
  <c r="C59" i="126"/>
  <c r="E59" i="126"/>
  <c r="F59" i="126"/>
  <c r="G59" i="126"/>
  <c r="H59" i="126"/>
  <c r="I59" i="126"/>
  <c r="J59" i="126"/>
  <c r="K59" i="126"/>
  <c r="L59" i="126"/>
  <c r="M59" i="126"/>
  <c r="N59" i="126"/>
  <c r="O59" i="126"/>
  <c r="Q59" i="126" s="1"/>
  <c r="P59" i="126"/>
  <c r="R59" i="126"/>
  <c r="S59" i="126"/>
  <c r="T59" i="126"/>
  <c r="W59" i="126"/>
  <c r="X59" i="126"/>
  <c r="Y59" i="126"/>
  <c r="AA59" i="126"/>
  <c r="AB59" i="126"/>
  <c r="AD59" i="126"/>
  <c r="AF59" i="126"/>
  <c r="AG59" i="126"/>
  <c r="AH59" i="126"/>
  <c r="AI59" i="126"/>
  <c r="AJ59" i="126"/>
  <c r="AK59" i="126"/>
  <c r="B60" i="126"/>
  <c r="C60" i="126"/>
  <c r="E60" i="126"/>
  <c r="F60" i="126"/>
  <c r="G60" i="126"/>
  <c r="H60" i="126"/>
  <c r="I60" i="126"/>
  <c r="J60" i="126"/>
  <c r="K60" i="126"/>
  <c r="L60" i="126"/>
  <c r="M60" i="126"/>
  <c r="N60" i="126"/>
  <c r="O60" i="126"/>
  <c r="Q60" i="126" s="1"/>
  <c r="P60" i="126"/>
  <c r="R60" i="126"/>
  <c r="S60" i="126"/>
  <c r="T60" i="126"/>
  <c r="W60" i="126"/>
  <c r="X60" i="126"/>
  <c r="Y60" i="126"/>
  <c r="AA60" i="126"/>
  <c r="AB60" i="126"/>
  <c r="AD60" i="126"/>
  <c r="AF60" i="126"/>
  <c r="AG60" i="126"/>
  <c r="AH60" i="126"/>
  <c r="AI60" i="126"/>
  <c r="AJ60" i="126"/>
  <c r="AK60" i="126"/>
  <c r="HJ60" i="126" l="1"/>
  <c r="FW60" i="126"/>
  <c r="EJ60" i="126"/>
  <c r="CW60" i="126"/>
  <c r="BJ60" i="126"/>
  <c r="GO60" i="126"/>
  <c r="FB60" i="126"/>
  <c r="DO60" i="126"/>
  <c r="CB60" i="126"/>
  <c r="GF60" i="126"/>
  <c r="FH60" i="126"/>
  <c r="DL60" i="126"/>
  <c r="CN60" i="126"/>
  <c r="AU60" i="126"/>
  <c r="HA60" i="126"/>
  <c r="BP60" i="126"/>
  <c r="FK60" i="126"/>
  <c r="ED60" i="126"/>
  <c r="DC60" i="126"/>
  <c r="HM60" i="126"/>
  <c r="GI60" i="126"/>
  <c r="FE60" i="126"/>
  <c r="BY60" i="126"/>
  <c r="AX60" i="126"/>
  <c r="HG60" i="126"/>
  <c r="EA60" i="126"/>
  <c r="CZ60" i="126"/>
  <c r="BV60" i="126"/>
  <c r="HS60" i="126"/>
  <c r="GC60" i="126"/>
  <c r="DI60" i="126"/>
  <c r="FZ60" i="126"/>
  <c r="ES60" i="126"/>
  <c r="DF60" i="126"/>
  <c r="BS60" i="126"/>
  <c r="HP60" i="126"/>
  <c r="EP60" i="126"/>
  <c r="FQ60" i="126"/>
  <c r="DU60" i="126"/>
  <c r="CE60" i="126"/>
  <c r="CQ60" i="126"/>
  <c r="GX60" i="126"/>
  <c r="EV60" i="126"/>
  <c r="CK60" i="126"/>
  <c r="EY60" i="126"/>
  <c r="CH60" i="126"/>
  <c r="BM60" i="126"/>
  <c r="HD60" i="126"/>
  <c r="EM60" i="126"/>
  <c r="DR60" i="126"/>
  <c r="GU60" i="126"/>
  <c r="GR60" i="126"/>
  <c r="GL60" i="126"/>
  <c r="BG60" i="126"/>
  <c r="CT60" i="126"/>
  <c r="BD60" i="126"/>
  <c r="BA60" i="126"/>
  <c r="FN60" i="126"/>
  <c r="FT60" i="126"/>
  <c r="DX60" i="126"/>
  <c r="HP54" i="126"/>
  <c r="GX54" i="126"/>
  <c r="GF54" i="126"/>
  <c r="FN54" i="126"/>
  <c r="EV54" i="126"/>
  <c r="ED54" i="126"/>
  <c r="DL54" i="126"/>
  <c r="CT54" i="126"/>
  <c r="CB54" i="126"/>
  <c r="BJ54" i="126"/>
  <c r="HS54" i="126"/>
  <c r="GU54" i="126"/>
  <c r="FZ54" i="126"/>
  <c r="FE54" i="126"/>
  <c r="EJ54" i="126"/>
  <c r="DO54" i="126"/>
  <c r="CQ54" i="126"/>
  <c r="BV54" i="126"/>
  <c r="BA54" i="126"/>
  <c r="HA54" i="126"/>
  <c r="FW54" i="126"/>
  <c r="EY54" i="126"/>
  <c r="DX54" i="126"/>
  <c r="CZ54" i="126"/>
  <c r="BY54" i="126"/>
  <c r="AX54" i="126"/>
  <c r="HM54" i="126"/>
  <c r="GL54" i="126"/>
  <c r="FH54" i="126"/>
  <c r="EA54" i="126"/>
  <c r="CW54" i="126"/>
  <c r="BP54" i="126"/>
  <c r="HJ54" i="126"/>
  <c r="GI54" i="126"/>
  <c r="FB54" i="126"/>
  <c r="DU54" i="126"/>
  <c r="CN54" i="126"/>
  <c r="BM54" i="126"/>
  <c r="GC54" i="126"/>
  <c r="DC54" i="126"/>
  <c r="BG54" i="126"/>
  <c r="EM54" i="126"/>
  <c r="FK54" i="126"/>
  <c r="DI54" i="126"/>
  <c r="HD54" i="126"/>
  <c r="GR54" i="126"/>
  <c r="EP54" i="126"/>
  <c r="CH54" i="126"/>
  <c r="GO54" i="126"/>
  <c r="CE54" i="126"/>
  <c r="FT54" i="126"/>
  <c r="DF54" i="126"/>
  <c r="ES54" i="126"/>
  <c r="BS54" i="126"/>
  <c r="DR54" i="126"/>
  <c r="HG54" i="126"/>
  <c r="BD54" i="126"/>
  <c r="FQ54" i="126"/>
  <c r="AU54" i="126"/>
  <c r="CK54" i="126"/>
  <c r="HQ54" i="126"/>
  <c r="GY54" i="126"/>
  <c r="GG54" i="126"/>
  <c r="FO54" i="126"/>
  <c r="EW54" i="126"/>
  <c r="EE54" i="126"/>
  <c r="DM54" i="126"/>
  <c r="CU54" i="126"/>
  <c r="CC54" i="126"/>
  <c r="BK54" i="126"/>
  <c r="AS54" i="126"/>
  <c r="HN54" i="126"/>
  <c r="GS54" i="126"/>
  <c r="FX54" i="126"/>
  <c r="FC54" i="126"/>
  <c r="EH54" i="126"/>
  <c r="DJ54" i="126"/>
  <c r="CO54" i="126"/>
  <c r="BT54" i="126"/>
  <c r="AY54" i="126"/>
  <c r="GV54" i="126"/>
  <c r="FU54" i="126"/>
  <c r="ET54" i="126"/>
  <c r="DV54" i="126"/>
  <c r="CX54" i="126"/>
  <c r="BW54" i="126"/>
  <c r="AV54" i="126"/>
  <c r="HK54" i="126"/>
  <c r="GJ54" i="126"/>
  <c r="FF54" i="126"/>
  <c r="DY54" i="126"/>
  <c r="CR54" i="126"/>
  <c r="BN54" i="126"/>
  <c r="HV54" i="126"/>
  <c r="EN54" i="126"/>
  <c r="HT54" i="126"/>
  <c r="GA54" i="126"/>
  <c r="DA54" i="126"/>
  <c r="BE54" i="126"/>
  <c r="HE54" i="126"/>
  <c r="BQ54" i="126"/>
  <c r="FI54" i="126"/>
  <c r="DG54" i="126"/>
  <c r="BH54" i="126"/>
  <c r="EG54" i="126"/>
  <c r="GD54" i="126"/>
  <c r="DP54" i="126"/>
  <c r="FL54" i="126"/>
  <c r="CF54" i="126"/>
  <c r="EZ54" i="126"/>
  <c r="BZ54" i="126"/>
  <c r="CL54" i="126"/>
  <c r="HH54" i="126"/>
  <c r="DD54" i="126"/>
  <c r="EQ54" i="126"/>
  <c r="EK54" i="126"/>
  <c r="EB54" i="126"/>
  <c r="FR54" i="126"/>
  <c r="HB54" i="126"/>
  <c r="GP54" i="126"/>
  <c r="GM54" i="126"/>
  <c r="CI54" i="126"/>
  <c r="DS54" i="126"/>
  <c r="BB54" i="126"/>
  <c r="HE58" i="126"/>
  <c r="GM58" i="126"/>
  <c r="FU58" i="126"/>
  <c r="FC58" i="126"/>
  <c r="EK58" i="126"/>
  <c r="DS58" i="126"/>
  <c r="DA58" i="126"/>
  <c r="CI58" i="126"/>
  <c r="BQ58" i="126"/>
  <c r="AY58" i="126"/>
  <c r="GP58" i="126"/>
  <c r="EH58" i="126"/>
  <c r="CU58" i="126"/>
  <c r="BH58" i="126"/>
  <c r="HH58" i="126"/>
  <c r="EZ58" i="126"/>
  <c r="EG58" i="126"/>
  <c r="DM58" i="126"/>
  <c r="BZ58" i="126"/>
  <c r="HT58" i="126"/>
  <c r="GA58" i="126"/>
  <c r="DG58" i="126"/>
  <c r="GV58" i="126"/>
  <c r="EB58" i="126"/>
  <c r="BK58" i="126"/>
  <c r="FL58" i="126"/>
  <c r="BB58" i="126"/>
  <c r="HN58" i="126"/>
  <c r="GJ58" i="126"/>
  <c r="DD58" i="126"/>
  <c r="CC58" i="126"/>
  <c r="FI58" i="126"/>
  <c r="EE58" i="126"/>
  <c r="HK58" i="126"/>
  <c r="EQ58" i="126"/>
  <c r="FX58" i="126"/>
  <c r="CX58" i="126"/>
  <c r="FR58" i="126"/>
  <c r="EN58" i="126"/>
  <c r="BN58" i="126"/>
  <c r="GS58" i="126"/>
  <c r="ET58" i="126"/>
  <c r="CO58" i="126"/>
  <c r="AS58" i="126"/>
  <c r="HV58" i="126"/>
  <c r="DJ58" i="126"/>
  <c r="HQ58" i="126"/>
  <c r="FF58" i="126"/>
  <c r="CR58" i="126"/>
  <c r="CL58" i="126"/>
  <c r="EW58" i="126"/>
  <c r="CF58" i="126"/>
  <c r="BW58" i="126"/>
  <c r="DP58" i="126"/>
  <c r="GG58" i="126"/>
  <c r="HB58" i="126"/>
  <c r="DY58" i="126"/>
  <c r="AV58" i="126"/>
  <c r="GY58" i="126"/>
  <c r="DV58" i="126"/>
  <c r="BT58" i="126"/>
  <c r="BE58" i="126"/>
  <c r="GD58" i="126"/>
  <c r="FO58" i="126"/>
  <c r="HK60" i="126"/>
  <c r="GS60" i="126"/>
  <c r="GA60" i="126"/>
  <c r="FI60" i="126"/>
  <c r="EQ60" i="126"/>
  <c r="DY60" i="126"/>
  <c r="DG60" i="126"/>
  <c r="CO60" i="126"/>
  <c r="BW60" i="126"/>
  <c r="BE60" i="126"/>
  <c r="GP60" i="126"/>
  <c r="FC60" i="126"/>
  <c r="DP60" i="126"/>
  <c r="CC60" i="126"/>
  <c r="HH60" i="126"/>
  <c r="FU60" i="126"/>
  <c r="EH60" i="126"/>
  <c r="CU60" i="126"/>
  <c r="BH60" i="126"/>
  <c r="HB60" i="126"/>
  <c r="EK60" i="126"/>
  <c r="BQ60" i="126"/>
  <c r="GD60" i="126"/>
  <c r="FF60" i="126"/>
  <c r="EG60" i="126"/>
  <c r="DJ60" i="126"/>
  <c r="CL60" i="126"/>
  <c r="AS60" i="126"/>
  <c r="HN60" i="126"/>
  <c r="GJ60" i="126"/>
  <c r="BZ60" i="126"/>
  <c r="AY60" i="126"/>
  <c r="EB60" i="126"/>
  <c r="DA60" i="126"/>
  <c r="GG60" i="126"/>
  <c r="EZ60" i="126"/>
  <c r="AV60" i="126"/>
  <c r="ET60" i="126"/>
  <c r="BT60" i="126"/>
  <c r="HQ60" i="126"/>
  <c r="FX60" i="126"/>
  <c r="DD60" i="126"/>
  <c r="BN60" i="126"/>
  <c r="HV60" i="126"/>
  <c r="FR60" i="126"/>
  <c r="DV60" i="126"/>
  <c r="CF60" i="126"/>
  <c r="HT60" i="126"/>
  <c r="GY60" i="126"/>
  <c r="EW60" i="126"/>
  <c r="HE60" i="126"/>
  <c r="EN60" i="126"/>
  <c r="BK60" i="126"/>
  <c r="GV60" i="126"/>
  <c r="DM60" i="126"/>
  <c r="CR60" i="126"/>
  <c r="GM60" i="126"/>
  <c r="CI60" i="126"/>
  <c r="BB60" i="126"/>
  <c r="FO60" i="126"/>
  <c r="FL60" i="126"/>
  <c r="CX60" i="126"/>
  <c r="EE60" i="126"/>
  <c r="DS60" i="126"/>
  <c r="HQ59" i="126"/>
  <c r="GY59" i="126"/>
  <c r="GG59" i="126"/>
  <c r="FO59" i="126"/>
  <c r="EW59" i="126"/>
  <c r="EE59" i="126"/>
  <c r="DM59" i="126"/>
  <c r="CU59" i="126"/>
  <c r="CC59" i="126"/>
  <c r="BK59" i="126"/>
  <c r="AS59" i="126"/>
  <c r="HT59" i="126"/>
  <c r="FL59" i="126"/>
  <c r="DY59" i="126"/>
  <c r="CL59" i="126"/>
  <c r="AY59" i="126"/>
  <c r="GD59" i="126"/>
  <c r="EQ59" i="126"/>
  <c r="DD59" i="126"/>
  <c r="BQ59" i="126"/>
  <c r="HB59" i="126"/>
  <c r="GA59" i="126"/>
  <c r="EH59" i="126"/>
  <c r="DJ59" i="126"/>
  <c r="BN59" i="126"/>
  <c r="GV59" i="126"/>
  <c r="FC59" i="126"/>
  <c r="EG59" i="126"/>
  <c r="CI59" i="126"/>
  <c r="DS59" i="126"/>
  <c r="CR59" i="126"/>
  <c r="FU59" i="126"/>
  <c r="ET59" i="126"/>
  <c r="GS59" i="126"/>
  <c r="DP59" i="126"/>
  <c r="CO59" i="126"/>
  <c r="BH59" i="126"/>
  <c r="EN59" i="126"/>
  <c r="BW59" i="126"/>
  <c r="HK59" i="126"/>
  <c r="DA59" i="126"/>
  <c r="FX59" i="126"/>
  <c r="EK59" i="126"/>
  <c r="BT59" i="126"/>
  <c r="BE59" i="126"/>
  <c r="HE59" i="126"/>
  <c r="FF59" i="126"/>
  <c r="DG59" i="126"/>
  <c r="HN59" i="126"/>
  <c r="HH59" i="126"/>
  <c r="EZ59" i="126"/>
  <c r="GM59" i="126"/>
  <c r="DV59" i="126"/>
  <c r="AV59" i="126"/>
  <c r="GJ59" i="126"/>
  <c r="CX59" i="126"/>
  <c r="GP59" i="126"/>
  <c r="FI59" i="126"/>
  <c r="BB59" i="126"/>
  <c r="CF59" i="126"/>
  <c r="HV59" i="126"/>
  <c r="FR59" i="126"/>
  <c r="BZ59" i="126"/>
  <c r="EB59" i="126"/>
  <c r="IE59" i="126"/>
  <c r="HA59" i="126"/>
  <c r="GF59" i="126"/>
  <c r="ES59" i="126"/>
  <c r="DF59" i="126"/>
  <c r="BS59" i="126"/>
  <c r="HS59" i="126"/>
  <c r="GX59" i="126"/>
  <c r="FK59" i="126"/>
  <c r="DX59" i="126"/>
  <c r="CK59" i="126"/>
  <c r="AX59" i="126"/>
  <c r="FE59" i="126"/>
  <c r="CN59" i="126"/>
  <c r="FZ59" i="126"/>
  <c r="DI59" i="126"/>
  <c r="BM59" i="126"/>
  <c r="HD59" i="126"/>
  <c r="FW59" i="126"/>
  <c r="EV59" i="126"/>
  <c r="BP59" i="126"/>
  <c r="GU59" i="126"/>
  <c r="DR59" i="126"/>
  <c r="CQ59" i="126"/>
  <c r="BJ59" i="126"/>
  <c r="FT59" i="126"/>
  <c r="EP59" i="126"/>
  <c r="HM59" i="126"/>
  <c r="GI59" i="126"/>
  <c r="DC59" i="126"/>
  <c r="GC59" i="126"/>
  <c r="EM59" i="126"/>
  <c r="BV59" i="126"/>
  <c r="HJ59" i="126"/>
  <c r="CZ59" i="126"/>
  <c r="HG59" i="126"/>
  <c r="FH59" i="126"/>
  <c r="DL59" i="126"/>
  <c r="BD59" i="126"/>
  <c r="FB59" i="126"/>
  <c r="CT59" i="126"/>
  <c r="CH59" i="126"/>
  <c r="BA59" i="126"/>
  <c r="GL59" i="126"/>
  <c r="DU59" i="126"/>
  <c r="DO59" i="126"/>
  <c r="AU59" i="126"/>
  <c r="GR59" i="126"/>
  <c r="CW59" i="126"/>
  <c r="EY59" i="126"/>
  <c r="EJ59" i="126"/>
  <c r="EA59" i="126"/>
  <c r="CE59" i="126"/>
  <c r="BG59" i="126"/>
  <c r="HP59" i="126"/>
  <c r="FN59" i="126"/>
  <c r="GO59" i="126"/>
  <c r="CB59" i="126"/>
  <c r="FQ59" i="126"/>
  <c r="ED59" i="126"/>
  <c r="BY59" i="126"/>
  <c r="HJ58" i="126"/>
  <c r="FW58" i="126"/>
  <c r="FB58" i="126"/>
  <c r="DO58" i="126"/>
  <c r="CB58" i="126"/>
  <c r="GO58" i="126"/>
  <c r="FT58" i="126"/>
  <c r="CT58" i="126"/>
  <c r="BG58" i="126"/>
  <c r="GX58" i="126"/>
  <c r="FE58" i="126"/>
  <c r="ED58" i="126"/>
  <c r="CK58" i="126"/>
  <c r="BM58" i="126"/>
  <c r="HS58" i="126"/>
  <c r="FZ58" i="126"/>
  <c r="EY58" i="126"/>
  <c r="DF58" i="126"/>
  <c r="CH58" i="126"/>
  <c r="HP58" i="126"/>
  <c r="GL58" i="126"/>
  <c r="EM58" i="126"/>
  <c r="DI58" i="126"/>
  <c r="CE58" i="126"/>
  <c r="FK58" i="126"/>
  <c r="EJ58" i="126"/>
  <c r="BA58" i="126"/>
  <c r="HM58" i="126"/>
  <c r="GI58" i="126"/>
  <c r="DC58" i="126"/>
  <c r="BY58" i="126"/>
  <c r="AX58" i="126"/>
  <c r="GC58" i="126"/>
  <c r="CZ58" i="126"/>
  <c r="BS58" i="126"/>
  <c r="HG58" i="126"/>
  <c r="EP58" i="126"/>
  <c r="BP58" i="126"/>
  <c r="HD58" i="126"/>
  <c r="CW58" i="126"/>
  <c r="CQ58" i="126"/>
  <c r="AU58" i="126"/>
  <c r="GR58" i="126"/>
  <c r="ES58" i="126"/>
  <c r="FH58" i="126"/>
  <c r="FN58" i="126"/>
  <c r="EV58" i="126"/>
  <c r="GU58" i="126"/>
  <c r="DL58" i="126"/>
  <c r="DU58" i="126"/>
  <c r="DR58" i="126"/>
  <c r="HA58" i="126"/>
  <c r="CN58" i="126"/>
  <c r="EA58" i="126"/>
  <c r="DX58" i="126"/>
  <c r="GF58" i="126"/>
  <c r="BJ58" i="126"/>
  <c r="BD58" i="126"/>
  <c r="BV58" i="126"/>
  <c r="FQ58" i="126"/>
  <c r="KM60" i="126"/>
  <c r="JS54" i="126"/>
  <c r="KJ60" i="126"/>
  <c r="JA54" i="126"/>
  <c r="KV60" i="126"/>
  <c r="JV54" i="126"/>
  <c r="IE60" i="126"/>
  <c r="JI60" i="126"/>
  <c r="IK60" i="126"/>
  <c r="IH58" i="126"/>
  <c r="IH60" i="126"/>
  <c r="IB59" i="126"/>
  <c r="KT60" i="126"/>
  <c r="JX54" i="126"/>
  <c r="JM60" i="126"/>
  <c r="JJ60" i="126"/>
  <c r="JG60" i="126"/>
  <c r="IH59" i="126"/>
  <c r="IK59" i="126"/>
  <c r="JO60" i="126"/>
  <c r="IN60" i="126"/>
  <c r="JX60" i="126"/>
  <c r="LE60" i="126"/>
  <c r="KA60" i="126"/>
  <c r="JC60" i="126"/>
  <c r="LH60" i="126"/>
  <c r="IZ60" i="126"/>
  <c r="JF60" i="126"/>
  <c r="IF60" i="126"/>
  <c r="IL60" i="126"/>
  <c r="KW60" i="126"/>
  <c r="JV60" i="126"/>
  <c r="KZ60" i="126"/>
  <c r="IO60" i="126"/>
  <c r="IR60" i="126"/>
  <c r="JY60" i="126"/>
  <c r="LF60" i="126"/>
  <c r="KB60" i="126"/>
  <c r="KE60" i="126"/>
  <c r="IC60" i="126"/>
  <c r="KH60" i="126"/>
  <c r="IX60" i="126"/>
  <c r="LI60" i="126"/>
  <c r="JP54" i="126"/>
  <c r="IK58" i="126"/>
  <c r="IQ58" i="126"/>
  <c r="HY59" i="126"/>
  <c r="LE59" i="126"/>
  <c r="KD59" i="126"/>
  <c r="KZ54" i="126"/>
  <c r="IQ59" i="126"/>
  <c r="JR59" i="126"/>
  <c r="JU59" i="126"/>
  <c r="JO59" i="126"/>
  <c r="IX54" i="126"/>
  <c r="LC54" i="126"/>
  <c r="IR54" i="126"/>
  <c r="IU54" i="126"/>
  <c r="IL54" i="126"/>
  <c r="LF54" i="126"/>
  <c r="IO54" i="126"/>
  <c r="KG59" i="126"/>
  <c r="IT60" i="126"/>
  <c r="IB60" i="126"/>
  <c r="IW60" i="126"/>
  <c r="JU60" i="126"/>
  <c r="KS60" i="126"/>
  <c r="JR60" i="126"/>
  <c r="KP60" i="126"/>
  <c r="KA59" i="126"/>
  <c r="KT54" i="126"/>
  <c r="IU60" i="126"/>
  <c r="HZ60" i="126"/>
  <c r="KN60" i="126"/>
  <c r="JP60" i="126"/>
  <c r="HW60" i="126"/>
  <c r="LB59" i="126"/>
  <c r="JL59" i="126"/>
  <c r="KY59" i="126"/>
  <c r="JI59" i="126"/>
  <c r="KV54" i="126"/>
  <c r="KV59" i="126"/>
  <c r="JC59" i="126"/>
  <c r="LB60" i="126"/>
  <c r="KG60" i="126"/>
  <c r="HY60" i="126"/>
  <c r="KS59" i="126"/>
  <c r="IZ59" i="126"/>
  <c r="KB54" i="126"/>
  <c r="HW54" i="126"/>
  <c r="JL60" i="126"/>
  <c r="IQ60" i="126"/>
  <c r="KM59" i="126"/>
  <c r="IW59" i="126"/>
  <c r="KA54" i="126"/>
  <c r="KY60" i="126"/>
  <c r="KD60" i="126"/>
  <c r="KJ59" i="126"/>
  <c r="IT59" i="126"/>
  <c r="JY54" i="126"/>
  <c r="KM58" i="126"/>
  <c r="JC54" i="126"/>
  <c r="KW54" i="126"/>
  <c r="KW58" i="126"/>
  <c r="KS58" i="126"/>
  <c r="KA58" i="126"/>
  <c r="HY58" i="126"/>
  <c r="JU58" i="126"/>
  <c r="JR58" i="126"/>
  <c r="JO58" i="126"/>
  <c r="JI58" i="126"/>
  <c r="LE58" i="126"/>
  <c r="JC58" i="126"/>
  <c r="LB58" i="126"/>
  <c r="IZ58" i="126"/>
  <c r="KY58" i="126"/>
  <c r="IW58" i="126"/>
  <c r="KG58" i="126"/>
  <c r="IE58" i="126"/>
  <c r="IU58" i="126"/>
  <c r="JS58" i="126"/>
  <c r="KQ58" i="126"/>
  <c r="KN58" i="126"/>
  <c r="II58" i="126"/>
  <c r="KH58" i="126"/>
  <c r="JG58" i="126"/>
  <c r="IF58" i="126"/>
  <c r="LK58" i="126"/>
  <c r="JD58" i="126"/>
  <c r="KZ58" i="126"/>
  <c r="JV58" i="126"/>
  <c r="IX58" i="126"/>
  <c r="JP58" i="126"/>
  <c r="KE58" i="126"/>
  <c r="IC58" i="126"/>
  <c r="LC58" i="126"/>
  <c r="JA58" i="126"/>
  <c r="JY58" i="126"/>
  <c r="HW58" i="126"/>
  <c r="KQ54" i="126"/>
  <c r="JM54" i="126"/>
  <c r="IK54" i="126"/>
  <c r="KN54" i="126"/>
  <c r="JJ54" i="126"/>
  <c r="II54" i="126"/>
  <c r="KK54" i="126"/>
  <c r="JG54" i="126"/>
  <c r="IF54" i="126"/>
  <c r="LK54" i="126"/>
  <c r="KH54" i="126"/>
  <c r="JF54" i="126"/>
  <c r="IC54" i="126"/>
  <c r="KS54" i="126"/>
  <c r="LI54" i="126"/>
  <c r="KE54" i="126"/>
  <c r="JD54" i="126"/>
  <c r="HZ54" i="126"/>
  <c r="II59" i="126"/>
  <c r="JA59" i="126"/>
  <c r="JS59" i="126"/>
  <c r="KK59" i="126"/>
  <c r="LC59" i="126"/>
  <c r="HW59" i="126"/>
  <c r="IO59" i="126"/>
  <c r="JG59" i="126"/>
  <c r="JY59" i="126"/>
  <c r="KQ59" i="126"/>
  <c r="LI59" i="126"/>
  <c r="IF59" i="126"/>
  <c r="JD59" i="126"/>
  <c r="KZ59" i="126"/>
  <c r="IR59" i="126"/>
  <c r="JP59" i="126"/>
  <c r="KN59" i="126"/>
  <c r="IU59" i="126"/>
  <c r="KE59" i="126"/>
  <c r="JM59" i="126"/>
  <c r="LK59" i="126"/>
  <c r="JJ59" i="126"/>
  <c r="IL59" i="126"/>
  <c r="KH59" i="126"/>
  <c r="LF59" i="126"/>
  <c r="IC59" i="126"/>
  <c r="IX59" i="126"/>
  <c r="KB59" i="126"/>
  <c r="JV59" i="126"/>
  <c r="KW59" i="126"/>
  <c r="KT59" i="126"/>
  <c r="HZ59" i="126"/>
  <c r="LI58" i="126"/>
  <c r="KK58" i="126"/>
  <c r="IO58" i="126"/>
  <c r="IN58" i="126"/>
  <c r="JF58" i="126"/>
  <c r="JX58" i="126"/>
  <c r="KP58" i="126"/>
  <c r="LH58" i="126"/>
  <c r="IB58" i="126"/>
  <c r="IT58" i="126"/>
  <c r="JL58" i="126"/>
  <c r="KD58" i="126"/>
  <c r="KV58" i="126"/>
  <c r="LE54" i="126"/>
  <c r="JL54" i="126"/>
  <c r="IQ54" i="126"/>
  <c r="LH54" i="126"/>
  <c r="KM54" i="126"/>
  <c r="IT54" i="126"/>
  <c r="HY54" i="126"/>
  <c r="LK60" i="126"/>
  <c r="KQ60" i="126"/>
  <c r="JD60" i="126"/>
  <c r="LF58" i="126"/>
  <c r="KJ58" i="126"/>
  <c r="JM58" i="126"/>
  <c r="IL58" i="126"/>
  <c r="IE54" i="126"/>
  <c r="IW54" i="126"/>
  <c r="JO54" i="126"/>
  <c r="KG54" i="126"/>
  <c r="KY54" i="126"/>
  <c r="IH54" i="126"/>
  <c r="IZ54" i="126"/>
  <c r="JR54" i="126"/>
  <c r="KJ54" i="126"/>
  <c r="LB54" i="126"/>
  <c r="KP54" i="126"/>
  <c r="JU54" i="126"/>
  <c r="IB54" i="126"/>
  <c r="II60" i="126"/>
  <c r="JA60" i="126"/>
  <c r="JS60" i="126"/>
  <c r="KK60" i="126"/>
  <c r="LC60" i="126"/>
  <c r="HZ58" i="126"/>
  <c r="IR58" i="126"/>
  <c r="JJ58" i="126"/>
  <c r="KB58" i="126"/>
  <c r="KT58" i="126"/>
  <c r="KD54" i="126"/>
  <c r="JI54" i="126"/>
  <c r="IN54" i="126"/>
  <c r="LH59" i="126"/>
  <c r="KP59" i="126"/>
  <c r="JX59" i="126"/>
  <c r="JF59" i="126"/>
  <c r="IN59" i="126"/>
  <c r="B37" i="121"/>
  <c r="C37" i="121"/>
  <c r="E37" i="121"/>
  <c r="F37" i="121"/>
  <c r="G37" i="121"/>
  <c r="H37" i="121"/>
  <c r="I37" i="121"/>
  <c r="J37" i="121"/>
  <c r="Q37" i="121" s="1"/>
  <c r="K37" i="121"/>
  <c r="L37" i="121"/>
  <c r="M37" i="121"/>
  <c r="N37" i="121"/>
  <c r="O37" i="121"/>
  <c r="P37" i="121"/>
  <c r="R37" i="121"/>
  <c r="S37" i="121"/>
  <c r="T37" i="121"/>
  <c r="W37" i="121"/>
  <c r="X37" i="121"/>
  <c r="Y37" i="121"/>
  <c r="AA37" i="121"/>
  <c r="AD37" i="121"/>
  <c r="AF37" i="121"/>
  <c r="AG37" i="121"/>
  <c r="AH37" i="121"/>
  <c r="AI37" i="121"/>
  <c r="AJ37" i="121"/>
  <c r="AK37" i="121"/>
  <c r="B38" i="121"/>
  <c r="C38" i="121"/>
  <c r="E38" i="121"/>
  <c r="F38" i="121"/>
  <c r="G38" i="121"/>
  <c r="H38" i="121"/>
  <c r="I38" i="121"/>
  <c r="J38" i="121"/>
  <c r="Q38" i="121" s="1"/>
  <c r="K38" i="121"/>
  <c r="L38" i="121"/>
  <c r="M38" i="121"/>
  <c r="N38" i="121"/>
  <c r="O38" i="121"/>
  <c r="P38" i="121"/>
  <c r="R38" i="121"/>
  <c r="S38" i="121"/>
  <c r="T38" i="121"/>
  <c r="W38" i="121"/>
  <c r="X38" i="121"/>
  <c r="Y38" i="121"/>
  <c r="AA38" i="121"/>
  <c r="AD38" i="121"/>
  <c r="AF38" i="121"/>
  <c r="AG38" i="121"/>
  <c r="AH38" i="121"/>
  <c r="AI38" i="121"/>
  <c r="AJ38" i="121"/>
  <c r="AK38" i="121"/>
  <c r="B34" i="122"/>
  <c r="C34" i="122"/>
  <c r="E34" i="122"/>
  <c r="F34" i="122"/>
  <c r="G34" i="122"/>
  <c r="H34" i="122"/>
  <c r="I34" i="122"/>
  <c r="J34" i="122"/>
  <c r="Q34" i="122" s="1"/>
  <c r="K34" i="122"/>
  <c r="L34" i="122"/>
  <c r="M34" i="122"/>
  <c r="N34" i="122"/>
  <c r="O34" i="122"/>
  <c r="P34" i="122"/>
  <c r="R34" i="122"/>
  <c r="S34" i="122"/>
  <c r="T34" i="122"/>
  <c r="W34" i="122"/>
  <c r="X34" i="122"/>
  <c r="Y34" i="122"/>
  <c r="AA34" i="122"/>
  <c r="AB34" i="122"/>
  <c r="AD34" i="122"/>
  <c r="AG34" i="122"/>
  <c r="AH34" i="122"/>
  <c r="AI34" i="122"/>
  <c r="AJ34" i="122"/>
  <c r="AK34" i="122"/>
  <c r="B33" i="122"/>
  <c r="C33" i="122"/>
  <c r="E33" i="122"/>
  <c r="F33" i="122"/>
  <c r="G33" i="122"/>
  <c r="H33" i="122"/>
  <c r="I33" i="122"/>
  <c r="J33" i="122"/>
  <c r="Q33" i="122" s="1"/>
  <c r="K33" i="122"/>
  <c r="L33" i="122"/>
  <c r="M33" i="122"/>
  <c r="N33" i="122"/>
  <c r="O33" i="122"/>
  <c r="P33" i="122"/>
  <c r="R33" i="122"/>
  <c r="S33" i="122"/>
  <c r="T33" i="122"/>
  <c r="W33" i="122"/>
  <c r="X33" i="122"/>
  <c r="Y33" i="122"/>
  <c r="AA33" i="122"/>
  <c r="AB33" i="122"/>
  <c r="AD33" i="122"/>
  <c r="AG33" i="122"/>
  <c r="AH33" i="122"/>
  <c r="AI33" i="122"/>
  <c r="AJ33" i="122"/>
  <c r="AK33" i="122"/>
  <c r="B42" i="125"/>
  <c r="C42" i="125"/>
  <c r="E42" i="125"/>
  <c r="F42" i="125"/>
  <c r="G42" i="125"/>
  <c r="H42" i="125"/>
  <c r="I42" i="125"/>
  <c r="J42" i="125"/>
  <c r="Q42" i="125" s="1"/>
  <c r="K42" i="125"/>
  <c r="L42" i="125"/>
  <c r="M42" i="125"/>
  <c r="N42" i="125"/>
  <c r="O42" i="125"/>
  <c r="P42" i="125"/>
  <c r="R42" i="125"/>
  <c r="S42" i="125"/>
  <c r="T42" i="125"/>
  <c r="W42" i="125"/>
  <c r="X42" i="125"/>
  <c r="Y42" i="125"/>
  <c r="AA42" i="125"/>
  <c r="AB42" i="125"/>
  <c r="AD42" i="125"/>
  <c r="AF42" i="125"/>
  <c r="AG42" i="125"/>
  <c r="AH42" i="125"/>
  <c r="AI42" i="125"/>
  <c r="AJ42" i="125"/>
  <c r="AK42" i="125"/>
  <c r="B47" i="125"/>
  <c r="C47" i="125"/>
  <c r="E47" i="125"/>
  <c r="F47" i="125"/>
  <c r="G47" i="125"/>
  <c r="H47" i="125"/>
  <c r="I47" i="125"/>
  <c r="J47" i="125"/>
  <c r="Q47" i="125" s="1"/>
  <c r="K47" i="125"/>
  <c r="L47" i="125"/>
  <c r="M47" i="125"/>
  <c r="N47" i="125"/>
  <c r="O47" i="125"/>
  <c r="P47" i="125"/>
  <c r="R47" i="125"/>
  <c r="S47" i="125"/>
  <c r="T47" i="125"/>
  <c r="W47" i="125"/>
  <c r="X47" i="125"/>
  <c r="Y47" i="125"/>
  <c r="AA47" i="125"/>
  <c r="AB47" i="125"/>
  <c r="AD47" i="125"/>
  <c r="AF47" i="125"/>
  <c r="AG47" i="125"/>
  <c r="AH47" i="125"/>
  <c r="AI47" i="125"/>
  <c r="AJ47" i="125"/>
  <c r="AK47" i="125"/>
  <c r="B41" i="125"/>
  <c r="C41" i="125"/>
  <c r="E41" i="125"/>
  <c r="F41" i="125"/>
  <c r="G41" i="125"/>
  <c r="H41" i="125"/>
  <c r="I41" i="125"/>
  <c r="J41" i="125"/>
  <c r="Q41" i="125" s="1"/>
  <c r="K41" i="125"/>
  <c r="L41" i="125"/>
  <c r="M41" i="125"/>
  <c r="N41" i="125"/>
  <c r="O41" i="125"/>
  <c r="P41" i="125"/>
  <c r="R41" i="125"/>
  <c r="S41" i="125"/>
  <c r="T41" i="125"/>
  <c r="W41" i="125"/>
  <c r="X41" i="125"/>
  <c r="Y41" i="125"/>
  <c r="AA41" i="125"/>
  <c r="AB41" i="125"/>
  <c r="AD41" i="125"/>
  <c r="AF41" i="125"/>
  <c r="AG41" i="125"/>
  <c r="AH41" i="125"/>
  <c r="AI41" i="125"/>
  <c r="AJ41" i="125"/>
  <c r="AK41" i="125"/>
  <c r="B18" i="123"/>
  <c r="C18" i="123"/>
  <c r="E18" i="123"/>
  <c r="F18" i="123"/>
  <c r="G18" i="123"/>
  <c r="H18" i="123"/>
  <c r="I18" i="123"/>
  <c r="J18" i="123"/>
  <c r="Q18" i="123" s="1"/>
  <c r="K18" i="123"/>
  <c r="L18" i="123"/>
  <c r="M18" i="123"/>
  <c r="N18" i="123"/>
  <c r="O18" i="123"/>
  <c r="P18" i="123"/>
  <c r="R18" i="123"/>
  <c r="S18" i="123"/>
  <c r="T18" i="123"/>
  <c r="W18" i="123"/>
  <c r="X18" i="123"/>
  <c r="Y18" i="123"/>
  <c r="AA18" i="123"/>
  <c r="AB18" i="123"/>
  <c r="AD18" i="123"/>
  <c r="AF18" i="123"/>
  <c r="AG18" i="123"/>
  <c r="AH18" i="123"/>
  <c r="AI18" i="123"/>
  <c r="AJ18" i="123"/>
  <c r="AK18" i="123"/>
  <c r="KB38" i="121" l="1"/>
  <c r="HK38" i="121"/>
  <c r="GS38" i="121"/>
  <c r="GA38" i="121"/>
  <c r="FI38" i="121"/>
  <c r="EQ38" i="121"/>
  <c r="DY38" i="121"/>
  <c r="DG38" i="121"/>
  <c r="CO38" i="121"/>
  <c r="BW38" i="121"/>
  <c r="BE38" i="121"/>
  <c r="HV38" i="121"/>
  <c r="GJ38" i="121"/>
  <c r="EN38" i="121"/>
  <c r="DP38" i="121"/>
  <c r="BT38" i="121"/>
  <c r="HE38" i="121"/>
  <c r="FL38" i="121"/>
  <c r="EK38" i="121"/>
  <c r="CR38" i="121"/>
  <c r="AV38" i="121"/>
  <c r="GM38" i="121"/>
  <c r="FF38" i="121"/>
  <c r="EG38" i="121"/>
  <c r="DD38" i="121"/>
  <c r="HN38" i="121"/>
  <c r="EE38" i="121"/>
  <c r="CC38" i="121"/>
  <c r="AY38" i="121"/>
  <c r="HQ38" i="121"/>
  <c r="GD38" i="121"/>
  <c r="DS38" i="121"/>
  <c r="CI38" i="121"/>
  <c r="BB38" i="121"/>
  <c r="HH38" i="121"/>
  <c r="FX38" i="121"/>
  <c r="CF38" i="121"/>
  <c r="AS38" i="121"/>
  <c r="EW38" i="121"/>
  <c r="DM38" i="121"/>
  <c r="GG38" i="121"/>
  <c r="CU38" i="121"/>
  <c r="BH38" i="121"/>
  <c r="EH38" i="121"/>
  <c r="HT38" i="121"/>
  <c r="FU38" i="121"/>
  <c r="CL38" i="121"/>
  <c r="ET38" i="121"/>
  <c r="BZ38" i="121"/>
  <c r="GV38" i="121"/>
  <c r="EB38" i="121"/>
  <c r="BQ38" i="121"/>
  <c r="GP38" i="121"/>
  <c r="DV38" i="121"/>
  <c r="BN38" i="121"/>
  <c r="FR38" i="121"/>
  <c r="DJ38" i="121"/>
  <c r="BK38" i="121"/>
  <c r="HB38" i="121"/>
  <c r="FC38" i="121"/>
  <c r="DA38" i="121"/>
  <c r="CX38" i="121"/>
  <c r="GY38" i="121"/>
  <c r="FO38" i="121"/>
  <c r="EZ38" i="121"/>
  <c r="HP37" i="121"/>
  <c r="GX37" i="121"/>
  <c r="GF37" i="121"/>
  <c r="FN37" i="121"/>
  <c r="EV37" i="121"/>
  <c r="ED37" i="121"/>
  <c r="DL37" i="121"/>
  <c r="CT37" i="121"/>
  <c r="CB37" i="121"/>
  <c r="BJ37" i="121"/>
  <c r="HM37" i="121"/>
  <c r="GR37" i="121"/>
  <c r="FW37" i="121"/>
  <c r="FB37" i="121"/>
  <c r="DI37" i="121"/>
  <c r="CN37" i="121"/>
  <c r="BS37" i="121"/>
  <c r="AX37" i="121"/>
  <c r="GI37" i="121"/>
  <c r="EM37" i="121"/>
  <c r="CQ37" i="121"/>
  <c r="HD37" i="121"/>
  <c r="FH37" i="121"/>
  <c r="DO37" i="121"/>
  <c r="AU37" i="121"/>
  <c r="FZ37" i="121"/>
  <c r="EY37" i="121"/>
  <c r="CW37" i="121"/>
  <c r="BP37" i="121"/>
  <c r="HA37" i="121"/>
  <c r="DU37" i="121"/>
  <c r="GU37" i="121"/>
  <c r="FQ37" i="121"/>
  <c r="BV37" i="121"/>
  <c r="FK37" i="121"/>
  <c r="EA37" i="121"/>
  <c r="CZ37" i="121"/>
  <c r="BM37" i="121"/>
  <c r="GL37" i="121"/>
  <c r="DC37" i="121"/>
  <c r="BD37" i="121"/>
  <c r="EP37" i="121"/>
  <c r="GC37" i="121"/>
  <c r="CK37" i="121"/>
  <c r="BA37" i="121"/>
  <c r="CH37" i="121"/>
  <c r="HG37" i="121"/>
  <c r="ES37" i="121"/>
  <c r="EJ37" i="121"/>
  <c r="CE37" i="121"/>
  <c r="GO37" i="121"/>
  <c r="DX37" i="121"/>
  <c r="BY37" i="121"/>
  <c r="DR37" i="121"/>
  <c r="BG37" i="121"/>
  <c r="DF37" i="121"/>
  <c r="FT37" i="121"/>
  <c r="FE37" i="121"/>
  <c r="HS37" i="121"/>
  <c r="HJ37" i="121"/>
  <c r="HK42" i="125"/>
  <c r="GS42" i="125"/>
  <c r="GA42" i="125"/>
  <c r="FI42" i="125"/>
  <c r="EQ42" i="125"/>
  <c r="DY42" i="125"/>
  <c r="DG42" i="125"/>
  <c r="CO42" i="125"/>
  <c r="BW42" i="125"/>
  <c r="BE42" i="125"/>
  <c r="HT42" i="125"/>
  <c r="GG42" i="125"/>
  <c r="ET42" i="125"/>
  <c r="CL42" i="125"/>
  <c r="AY42" i="125"/>
  <c r="GY42" i="125"/>
  <c r="FL42" i="125"/>
  <c r="DD42" i="125"/>
  <c r="BQ42" i="125"/>
  <c r="HH42" i="125"/>
  <c r="FO42" i="125"/>
  <c r="EN42" i="125"/>
  <c r="CU42" i="125"/>
  <c r="GJ42" i="125"/>
  <c r="DP42" i="125"/>
  <c r="AV42" i="125"/>
  <c r="HE42" i="125"/>
  <c r="EB42" i="125"/>
  <c r="CX42" i="125"/>
  <c r="BT42" i="125"/>
  <c r="HB42" i="125"/>
  <c r="FX42" i="125"/>
  <c r="CR42" i="125"/>
  <c r="BN42" i="125"/>
  <c r="DJ42" i="125"/>
  <c r="CC42" i="125"/>
  <c r="AS42" i="125"/>
  <c r="FU42" i="125"/>
  <c r="EK42" i="125"/>
  <c r="BZ42" i="125"/>
  <c r="GV42" i="125"/>
  <c r="FR42" i="125"/>
  <c r="EH42" i="125"/>
  <c r="DA42" i="125"/>
  <c r="EE42" i="125"/>
  <c r="BK42" i="125"/>
  <c r="GP42" i="125"/>
  <c r="FF42" i="125"/>
  <c r="DV42" i="125"/>
  <c r="BB42" i="125"/>
  <c r="GM42" i="125"/>
  <c r="FC42" i="125"/>
  <c r="EW42" i="125"/>
  <c r="BH42" i="125"/>
  <c r="HN42" i="125"/>
  <c r="DS42" i="125"/>
  <c r="DM42" i="125"/>
  <c r="GD42" i="125"/>
  <c r="CF42" i="125"/>
  <c r="EZ42" i="125"/>
  <c r="HQ42" i="125"/>
  <c r="CI42" i="125"/>
  <c r="HE41" i="125"/>
  <c r="GM41" i="125"/>
  <c r="FU41" i="125"/>
  <c r="FC41" i="125"/>
  <c r="EK41" i="125"/>
  <c r="DS41" i="125"/>
  <c r="DA41" i="125"/>
  <c r="CI41" i="125"/>
  <c r="BQ41" i="125"/>
  <c r="AY41" i="125"/>
  <c r="GY41" i="125"/>
  <c r="FL41" i="125"/>
  <c r="DY41" i="125"/>
  <c r="CL41" i="125"/>
  <c r="HQ41" i="125"/>
  <c r="GD41" i="125"/>
  <c r="EQ41" i="125"/>
  <c r="DD41" i="125"/>
  <c r="AV41" i="125"/>
  <c r="GG41" i="125"/>
  <c r="DM41" i="125"/>
  <c r="BT41" i="125"/>
  <c r="AS41" i="125"/>
  <c r="HB41" i="125"/>
  <c r="FF41" i="125"/>
  <c r="EH41" i="125"/>
  <c r="CO41" i="125"/>
  <c r="BN41" i="125"/>
  <c r="HK41" i="125"/>
  <c r="GJ41" i="125"/>
  <c r="BZ41" i="125"/>
  <c r="HH41" i="125"/>
  <c r="GA41" i="125"/>
  <c r="EZ41" i="125"/>
  <c r="BW41" i="125"/>
  <c r="EN41" i="125"/>
  <c r="DG41" i="125"/>
  <c r="GV41" i="125"/>
  <c r="FR41" i="125"/>
  <c r="CX41" i="125"/>
  <c r="GS41" i="125"/>
  <c r="FO41" i="125"/>
  <c r="EE41" i="125"/>
  <c r="CU41" i="125"/>
  <c r="BK41" i="125"/>
  <c r="EB41" i="125"/>
  <c r="FI41" i="125"/>
  <c r="DV41" i="125"/>
  <c r="BH41" i="125"/>
  <c r="GP41" i="125"/>
  <c r="CR41" i="125"/>
  <c r="CC41" i="125"/>
  <c r="FX41" i="125"/>
  <c r="CF41" i="125"/>
  <c r="HT41" i="125"/>
  <c r="BE41" i="125"/>
  <c r="DP41" i="125"/>
  <c r="BB41" i="125"/>
  <c r="DJ41" i="125"/>
  <c r="EW41" i="125"/>
  <c r="HN41" i="125"/>
  <c r="ET41" i="125"/>
  <c r="HP33" i="122"/>
  <c r="GX33" i="122"/>
  <c r="GF33" i="122"/>
  <c r="FN33" i="122"/>
  <c r="EV33" i="122"/>
  <c r="ED33" i="122"/>
  <c r="DL33" i="122"/>
  <c r="CT33" i="122"/>
  <c r="CB33" i="122"/>
  <c r="BJ33" i="122"/>
  <c r="HG33" i="122"/>
  <c r="GL33" i="122"/>
  <c r="EY33" i="122"/>
  <c r="CQ33" i="122"/>
  <c r="BD33" i="122"/>
  <c r="FW33" i="122"/>
  <c r="FB33" i="122"/>
  <c r="DI33" i="122"/>
  <c r="CN33" i="122"/>
  <c r="BS33" i="122"/>
  <c r="AX33" i="122"/>
  <c r="GR33" i="122"/>
  <c r="HA33" i="122"/>
  <c r="FZ33" i="122"/>
  <c r="DX33" i="122"/>
  <c r="CZ33" i="122"/>
  <c r="BA33" i="122"/>
  <c r="FQ33" i="122"/>
  <c r="EM33" i="122"/>
  <c r="DF33" i="122"/>
  <c r="CE33" i="122"/>
  <c r="AU33" i="122"/>
  <c r="GU33" i="122"/>
  <c r="BY33" i="122"/>
  <c r="BM33" i="122"/>
  <c r="EP33" i="122"/>
  <c r="CW33" i="122"/>
  <c r="FK33" i="122"/>
  <c r="CK33" i="122"/>
  <c r="HS33" i="122"/>
  <c r="GC33" i="122"/>
  <c r="EJ33" i="122"/>
  <c r="HM33" i="122"/>
  <c r="BG33" i="122"/>
  <c r="FT33" i="122"/>
  <c r="EA33" i="122"/>
  <c r="HJ33" i="122"/>
  <c r="DU33" i="122"/>
  <c r="HD33" i="122"/>
  <c r="GI33" i="122"/>
  <c r="DO33" i="122"/>
  <c r="CH33" i="122"/>
  <c r="BV33" i="122"/>
  <c r="FH33" i="122"/>
  <c r="FE33" i="122"/>
  <c r="ES33" i="122"/>
  <c r="DR33" i="122"/>
  <c r="GO33" i="122"/>
  <c r="DC33" i="122"/>
  <c r="BP33" i="122"/>
  <c r="HJ34" i="122"/>
  <c r="GR34" i="122"/>
  <c r="FZ34" i="122"/>
  <c r="FH34" i="122"/>
  <c r="EP34" i="122"/>
  <c r="DX34" i="122"/>
  <c r="DF34" i="122"/>
  <c r="CN34" i="122"/>
  <c r="BV34" i="122"/>
  <c r="BD34" i="122"/>
  <c r="GX34" i="122"/>
  <c r="FK34" i="122"/>
  <c r="DC34" i="122"/>
  <c r="BP34" i="122"/>
  <c r="HP34" i="122"/>
  <c r="GC34" i="122"/>
  <c r="DU34" i="122"/>
  <c r="CH34" i="122"/>
  <c r="AU34" i="122"/>
  <c r="GU34" i="122"/>
  <c r="FW34" i="122"/>
  <c r="ED34" i="122"/>
  <c r="BJ34" i="122"/>
  <c r="HS34" i="122"/>
  <c r="EY34" i="122"/>
  <c r="CE34" i="122"/>
  <c r="HM34" i="122"/>
  <c r="GL34" i="122"/>
  <c r="DI34" i="122"/>
  <c r="CB34" i="122"/>
  <c r="BA34" i="122"/>
  <c r="CZ34" i="122"/>
  <c r="GI34" i="122"/>
  <c r="FB34" i="122"/>
  <c r="DR34" i="122"/>
  <c r="GF34" i="122"/>
  <c r="EV34" i="122"/>
  <c r="DO34" i="122"/>
  <c r="CK34" i="122"/>
  <c r="AX34" i="122"/>
  <c r="EJ34" i="122"/>
  <c r="FT34" i="122"/>
  <c r="CQ34" i="122"/>
  <c r="HG34" i="122"/>
  <c r="EA34" i="122"/>
  <c r="FQ34" i="122"/>
  <c r="BY34" i="122"/>
  <c r="HD34" i="122"/>
  <c r="FN34" i="122"/>
  <c r="HA34" i="122"/>
  <c r="BS34" i="122"/>
  <c r="FE34" i="122"/>
  <c r="DL34" i="122"/>
  <c r="EM34" i="122"/>
  <c r="BM34" i="122"/>
  <c r="BG34" i="122"/>
  <c r="ES34" i="122"/>
  <c r="CW34" i="122"/>
  <c r="GO34" i="122"/>
  <c r="CT34" i="122"/>
  <c r="HS41" i="125"/>
  <c r="GF41" i="125"/>
  <c r="ES41" i="125"/>
  <c r="DF41" i="125"/>
  <c r="BS41" i="125"/>
  <c r="AX41" i="125"/>
  <c r="GX41" i="125"/>
  <c r="FK41" i="125"/>
  <c r="DX41" i="125"/>
  <c r="CK41" i="125"/>
  <c r="BP41" i="125"/>
  <c r="HD41" i="125"/>
  <c r="FH41" i="125"/>
  <c r="EJ41" i="125"/>
  <c r="CQ41" i="125"/>
  <c r="GC41" i="125"/>
  <c r="DL41" i="125"/>
  <c r="FE41" i="125"/>
  <c r="ED41" i="125"/>
  <c r="CZ41" i="125"/>
  <c r="BA41" i="125"/>
  <c r="EA41" i="125"/>
  <c r="CW41" i="125"/>
  <c r="HG41" i="125"/>
  <c r="FW41" i="125"/>
  <c r="EP41" i="125"/>
  <c r="DI41" i="125"/>
  <c r="CB41" i="125"/>
  <c r="HA41" i="125"/>
  <c r="FT41" i="125"/>
  <c r="BY41" i="125"/>
  <c r="EM41" i="125"/>
  <c r="DC41" i="125"/>
  <c r="BV41" i="125"/>
  <c r="GU41" i="125"/>
  <c r="FQ41" i="125"/>
  <c r="EG41" i="125"/>
  <c r="BM41" i="125"/>
  <c r="GR41" i="125"/>
  <c r="FN41" i="125"/>
  <c r="CT41" i="125"/>
  <c r="BJ41" i="125"/>
  <c r="HV41" i="125"/>
  <c r="FZ41" i="125"/>
  <c r="CN41" i="125"/>
  <c r="EY41" i="125"/>
  <c r="CE41" i="125"/>
  <c r="HJ41" i="125"/>
  <c r="DR41" i="125"/>
  <c r="BD41" i="125"/>
  <c r="GL41" i="125"/>
  <c r="DO41" i="125"/>
  <c r="AU41" i="125"/>
  <c r="HP41" i="125"/>
  <c r="EV41" i="125"/>
  <c r="HM41" i="125"/>
  <c r="DU41" i="125"/>
  <c r="GO41" i="125"/>
  <c r="GI41" i="125"/>
  <c r="FB41" i="125"/>
  <c r="CH41" i="125"/>
  <c r="BG41" i="125"/>
  <c r="HJ38" i="121"/>
  <c r="GR38" i="121"/>
  <c r="FZ38" i="121"/>
  <c r="FH38" i="121"/>
  <c r="EP38" i="121"/>
  <c r="DX38" i="121"/>
  <c r="DF38" i="121"/>
  <c r="CN38" i="121"/>
  <c r="BV38" i="121"/>
  <c r="BD38" i="121"/>
  <c r="HA38" i="121"/>
  <c r="GF38" i="121"/>
  <c r="FK38" i="121"/>
  <c r="EM38" i="121"/>
  <c r="DR38" i="121"/>
  <c r="CW38" i="121"/>
  <c r="CB38" i="121"/>
  <c r="BG38" i="121"/>
  <c r="HG38" i="121"/>
  <c r="FN38" i="121"/>
  <c r="CT38" i="121"/>
  <c r="AX38" i="121"/>
  <c r="GI38" i="121"/>
  <c r="DO38" i="121"/>
  <c r="BS38" i="121"/>
  <c r="HP38" i="121"/>
  <c r="CE38" i="121"/>
  <c r="BA38" i="121"/>
  <c r="GL38" i="121"/>
  <c r="FE38" i="121"/>
  <c r="DC38" i="121"/>
  <c r="EY38" i="121"/>
  <c r="EV38" i="121"/>
  <c r="DL38" i="121"/>
  <c r="HM38" i="121"/>
  <c r="GC38" i="121"/>
  <c r="CH38" i="121"/>
  <c r="AU38" i="121"/>
  <c r="EJ38" i="121"/>
  <c r="FW38" i="121"/>
  <c r="CQ38" i="121"/>
  <c r="ED38" i="121"/>
  <c r="GX38" i="121"/>
  <c r="ES38" i="121"/>
  <c r="BY38" i="121"/>
  <c r="GU38" i="121"/>
  <c r="EA38" i="121"/>
  <c r="BP38" i="121"/>
  <c r="GO38" i="121"/>
  <c r="FT38" i="121"/>
  <c r="DU38" i="121"/>
  <c r="BM38" i="121"/>
  <c r="BJ38" i="121"/>
  <c r="HS38" i="121"/>
  <c r="FB38" i="121"/>
  <c r="DI38" i="121"/>
  <c r="CZ38" i="121"/>
  <c r="HD38" i="121"/>
  <c r="CK38" i="121"/>
  <c r="FQ38" i="121"/>
  <c r="GM33" i="122"/>
  <c r="HE33" i="122"/>
  <c r="FR33" i="122"/>
  <c r="EE33" i="122"/>
  <c r="DJ33" i="122"/>
  <c r="BW33" i="122"/>
  <c r="HQ33" i="122"/>
  <c r="GS33" i="122"/>
  <c r="EG33" i="122"/>
  <c r="HN33" i="122"/>
  <c r="FU33" i="122"/>
  <c r="EZ33" i="122"/>
  <c r="EB33" i="122"/>
  <c r="DG33" i="122"/>
  <c r="CL33" i="122"/>
  <c r="BQ33" i="122"/>
  <c r="AV33" i="122"/>
  <c r="HB33" i="122"/>
  <c r="GA33" i="122"/>
  <c r="FC33" i="122"/>
  <c r="DY33" i="122"/>
  <c r="DA33" i="122"/>
  <c r="CC33" i="122"/>
  <c r="BB33" i="122"/>
  <c r="EW33" i="122"/>
  <c r="BZ33" i="122"/>
  <c r="GY33" i="122"/>
  <c r="EN33" i="122"/>
  <c r="DM33" i="122"/>
  <c r="CF33" i="122"/>
  <c r="AY33" i="122"/>
  <c r="GV33" i="122"/>
  <c r="FO33" i="122"/>
  <c r="FL33" i="122"/>
  <c r="EK33" i="122"/>
  <c r="DD33" i="122"/>
  <c r="AS33" i="122"/>
  <c r="HV33" i="122"/>
  <c r="GG33" i="122"/>
  <c r="EQ33" i="122"/>
  <c r="CX33" i="122"/>
  <c r="HT33" i="122"/>
  <c r="GD33" i="122"/>
  <c r="BK33" i="122"/>
  <c r="CI33" i="122"/>
  <c r="CU33" i="122"/>
  <c r="BH33" i="122"/>
  <c r="FX33" i="122"/>
  <c r="EH33" i="122"/>
  <c r="CR33" i="122"/>
  <c r="HK33" i="122"/>
  <c r="CO33" i="122"/>
  <c r="BE33" i="122"/>
  <c r="DV33" i="122"/>
  <c r="HH33" i="122"/>
  <c r="FI33" i="122"/>
  <c r="DP33" i="122"/>
  <c r="ET33" i="122"/>
  <c r="DS33" i="122"/>
  <c r="GP33" i="122"/>
  <c r="BT33" i="122"/>
  <c r="BN33" i="122"/>
  <c r="GJ33" i="122"/>
  <c r="FF33" i="122"/>
  <c r="HS18" i="123"/>
  <c r="HA18" i="123"/>
  <c r="GI18" i="123"/>
  <c r="FQ18" i="123"/>
  <c r="EY18" i="123"/>
  <c r="DO18" i="123"/>
  <c r="CW18" i="123"/>
  <c r="CE18" i="123"/>
  <c r="BM18" i="123"/>
  <c r="HD18" i="123"/>
  <c r="GF18" i="123"/>
  <c r="FK18" i="123"/>
  <c r="EP18" i="123"/>
  <c r="DU18" i="123"/>
  <c r="CZ18" i="123"/>
  <c r="CB18" i="123"/>
  <c r="BG18" i="123"/>
  <c r="HP18" i="123"/>
  <c r="GR18" i="123"/>
  <c r="FT18" i="123"/>
  <c r="ES18" i="123"/>
  <c r="DR18" i="123"/>
  <c r="CQ18" i="123"/>
  <c r="BS18" i="123"/>
  <c r="HM18" i="123"/>
  <c r="HJ18" i="123"/>
  <c r="FZ18" i="123"/>
  <c r="EM18" i="123"/>
  <c r="DF18" i="123"/>
  <c r="BV18" i="123"/>
  <c r="GX18" i="123"/>
  <c r="FH18" i="123"/>
  <c r="DL18" i="123"/>
  <c r="BY18" i="123"/>
  <c r="FE18" i="123"/>
  <c r="BP18" i="123"/>
  <c r="GC18" i="123"/>
  <c r="EA18" i="123"/>
  <c r="FW18" i="123"/>
  <c r="DI18" i="123"/>
  <c r="DX18" i="123"/>
  <c r="BD18" i="123"/>
  <c r="BJ18" i="123"/>
  <c r="EJ18" i="123"/>
  <c r="BA18" i="123"/>
  <c r="HG18" i="123"/>
  <c r="GL18" i="123"/>
  <c r="CT18" i="123"/>
  <c r="CK18" i="123"/>
  <c r="GO18" i="123"/>
  <c r="EV18" i="123"/>
  <c r="CH18" i="123"/>
  <c r="FN18" i="123"/>
  <c r="AX18" i="123"/>
  <c r="FB18" i="123"/>
  <c r="AU18" i="123"/>
  <c r="CN18" i="123"/>
  <c r="ED18" i="123"/>
  <c r="DC18" i="123"/>
  <c r="GU18" i="123"/>
  <c r="JS47" i="125"/>
  <c r="HQ47" i="125"/>
  <c r="GY47" i="125"/>
  <c r="GG47" i="125"/>
  <c r="FO47" i="125"/>
  <c r="EW47" i="125"/>
  <c r="EE47" i="125"/>
  <c r="DM47" i="125"/>
  <c r="CU47" i="125"/>
  <c r="CC47" i="125"/>
  <c r="BK47" i="125"/>
  <c r="AS47" i="125"/>
  <c r="GP47" i="125"/>
  <c r="FC47" i="125"/>
  <c r="DP47" i="125"/>
  <c r="BH47" i="125"/>
  <c r="HH47" i="125"/>
  <c r="FU47" i="125"/>
  <c r="EH47" i="125"/>
  <c r="BZ47" i="125"/>
  <c r="HE47" i="125"/>
  <c r="EN47" i="125"/>
  <c r="BT47" i="125"/>
  <c r="FI47" i="125"/>
  <c r="CO47" i="125"/>
  <c r="AV47" i="125"/>
  <c r="FR47" i="125"/>
  <c r="EQ47" i="125"/>
  <c r="DJ47" i="125"/>
  <c r="EK47" i="125"/>
  <c r="DG47" i="125"/>
  <c r="GM47" i="125"/>
  <c r="FF47" i="125"/>
  <c r="DY47" i="125"/>
  <c r="CR47" i="125"/>
  <c r="HT47" i="125"/>
  <c r="BE47" i="125"/>
  <c r="GJ47" i="125"/>
  <c r="EZ47" i="125"/>
  <c r="DV47" i="125"/>
  <c r="CL47" i="125"/>
  <c r="BB47" i="125"/>
  <c r="HN47" i="125"/>
  <c r="GD47" i="125"/>
  <c r="CI47" i="125"/>
  <c r="DS47" i="125"/>
  <c r="CF47" i="125"/>
  <c r="AY47" i="125"/>
  <c r="HK47" i="125"/>
  <c r="GA47" i="125"/>
  <c r="ET47" i="125"/>
  <c r="BQ47" i="125"/>
  <c r="EB47" i="125"/>
  <c r="FX47" i="125"/>
  <c r="DA47" i="125"/>
  <c r="CX47" i="125"/>
  <c r="HB47" i="125"/>
  <c r="GS47" i="125"/>
  <c r="FL47" i="125"/>
  <c r="BW47" i="125"/>
  <c r="BN47" i="125"/>
  <c r="GV47" i="125"/>
  <c r="DD47" i="125"/>
  <c r="HT18" i="123"/>
  <c r="HB18" i="123"/>
  <c r="GJ18" i="123"/>
  <c r="FR18" i="123"/>
  <c r="EZ18" i="123"/>
  <c r="EH18" i="123"/>
  <c r="DP18" i="123"/>
  <c r="CX18" i="123"/>
  <c r="CF18" i="123"/>
  <c r="BN18" i="123"/>
  <c r="AV18" i="123"/>
  <c r="EG18" i="123"/>
  <c r="GY18" i="123"/>
  <c r="GD18" i="123"/>
  <c r="FI18" i="123"/>
  <c r="EN18" i="123"/>
  <c r="DS18" i="123"/>
  <c r="CU18" i="123"/>
  <c r="BZ18" i="123"/>
  <c r="BE18" i="123"/>
  <c r="AS18" i="123"/>
  <c r="HN18" i="123"/>
  <c r="GP18" i="123"/>
  <c r="FO18" i="123"/>
  <c r="EQ18" i="123"/>
  <c r="DM18" i="123"/>
  <c r="CO18" i="123"/>
  <c r="BQ18" i="123"/>
  <c r="HQ18" i="123"/>
  <c r="GM18" i="123"/>
  <c r="FF18" i="123"/>
  <c r="EB18" i="123"/>
  <c r="DA18" i="123"/>
  <c r="BT18" i="123"/>
  <c r="HK18" i="123"/>
  <c r="GG18" i="123"/>
  <c r="FC18" i="123"/>
  <c r="DY18" i="123"/>
  <c r="CR18" i="123"/>
  <c r="BK18" i="123"/>
  <c r="GA18" i="123"/>
  <c r="ET18" i="123"/>
  <c r="DG18" i="123"/>
  <c r="BW18" i="123"/>
  <c r="HE18" i="123"/>
  <c r="FL18" i="123"/>
  <c r="DV18" i="123"/>
  <c r="CC18" i="123"/>
  <c r="GV18" i="123"/>
  <c r="DJ18" i="123"/>
  <c r="BH18" i="123"/>
  <c r="BB18" i="123"/>
  <c r="FX18" i="123"/>
  <c r="HV18" i="123"/>
  <c r="EK18" i="123"/>
  <c r="HH18" i="123"/>
  <c r="EE18" i="123"/>
  <c r="AY18" i="123"/>
  <c r="GS18" i="123"/>
  <c r="CI18" i="123"/>
  <c r="EW18" i="123"/>
  <c r="FU18" i="123"/>
  <c r="DD18" i="123"/>
  <c r="CL18" i="123"/>
  <c r="HA42" i="125"/>
  <c r="FN42" i="125"/>
  <c r="EA42" i="125"/>
  <c r="DF42" i="125"/>
  <c r="BS42" i="125"/>
  <c r="HS42" i="125"/>
  <c r="GF42" i="125"/>
  <c r="ES42" i="125"/>
  <c r="DX42" i="125"/>
  <c r="CK42" i="125"/>
  <c r="AX42" i="125"/>
  <c r="GL42" i="125"/>
  <c r="DR42" i="125"/>
  <c r="BY42" i="125"/>
  <c r="BA42" i="125"/>
  <c r="HG42" i="125"/>
  <c r="FK42" i="125"/>
  <c r="EM42" i="125"/>
  <c r="CT42" i="125"/>
  <c r="BV42" i="125"/>
  <c r="GC42" i="125"/>
  <c r="FB42" i="125"/>
  <c r="HD42" i="125"/>
  <c r="EY42" i="125"/>
  <c r="DU42" i="125"/>
  <c r="HM42" i="125"/>
  <c r="FW42" i="125"/>
  <c r="EP42" i="125"/>
  <c r="HJ42" i="125"/>
  <c r="DI42" i="125"/>
  <c r="CB42" i="125"/>
  <c r="CW42" i="125"/>
  <c r="GX42" i="125"/>
  <c r="FT42" i="125"/>
  <c r="EJ42" i="125"/>
  <c r="DC42" i="125"/>
  <c r="BP42" i="125"/>
  <c r="GU42" i="125"/>
  <c r="FQ42" i="125"/>
  <c r="EG42" i="125"/>
  <c r="CZ42" i="125"/>
  <c r="BM42" i="125"/>
  <c r="GR42" i="125"/>
  <c r="FH42" i="125"/>
  <c r="ED42" i="125"/>
  <c r="BJ42" i="125"/>
  <c r="CQ42" i="125"/>
  <c r="HP42" i="125"/>
  <c r="BD42" i="125"/>
  <c r="GI42" i="125"/>
  <c r="HV42" i="125"/>
  <c r="DL42" i="125"/>
  <c r="CN42" i="125"/>
  <c r="FE42" i="125"/>
  <c r="CH42" i="125"/>
  <c r="CE42" i="125"/>
  <c r="EV42" i="125"/>
  <c r="BG42" i="125"/>
  <c r="GO42" i="125"/>
  <c r="DO42" i="125"/>
  <c r="AU42" i="125"/>
  <c r="FZ42" i="125"/>
  <c r="JS34" i="122"/>
  <c r="HQ34" i="122"/>
  <c r="GD34" i="122"/>
  <c r="EQ34" i="122"/>
  <c r="DV34" i="122"/>
  <c r="CI34" i="122"/>
  <c r="AV34" i="122"/>
  <c r="GV34" i="122"/>
  <c r="FI34" i="122"/>
  <c r="EN34" i="122"/>
  <c r="DA34" i="122"/>
  <c r="BN34" i="122"/>
  <c r="HT34" i="122"/>
  <c r="EZ34" i="122"/>
  <c r="DG34" i="122"/>
  <c r="CF34" i="122"/>
  <c r="GS34" i="122"/>
  <c r="FU34" i="122"/>
  <c r="EB34" i="122"/>
  <c r="DD34" i="122"/>
  <c r="BH34" i="122"/>
  <c r="FL34" i="122"/>
  <c r="EH34" i="122"/>
  <c r="HK34" i="122"/>
  <c r="GJ34" i="122"/>
  <c r="FF34" i="122"/>
  <c r="EG34" i="122"/>
  <c r="BZ34" i="122"/>
  <c r="AY34" i="122"/>
  <c r="HV34" i="122"/>
  <c r="CO34" i="122"/>
  <c r="BE34" i="122"/>
  <c r="HN34" i="122"/>
  <c r="GG34" i="122"/>
  <c r="EW34" i="122"/>
  <c r="DP34" i="122"/>
  <c r="CL34" i="122"/>
  <c r="BB34" i="122"/>
  <c r="HH34" i="122"/>
  <c r="FX34" i="122"/>
  <c r="CR34" i="122"/>
  <c r="EE34" i="122"/>
  <c r="BT34" i="122"/>
  <c r="FR34" i="122"/>
  <c r="CC34" i="122"/>
  <c r="HE34" i="122"/>
  <c r="DY34" i="122"/>
  <c r="FO34" i="122"/>
  <c r="DS34" i="122"/>
  <c r="BW34" i="122"/>
  <c r="HB34" i="122"/>
  <c r="DM34" i="122"/>
  <c r="CU34" i="122"/>
  <c r="GA34" i="122"/>
  <c r="ET34" i="122"/>
  <c r="EK34" i="122"/>
  <c r="CX34" i="122"/>
  <c r="GY34" i="122"/>
  <c r="GP34" i="122"/>
  <c r="GM34" i="122"/>
  <c r="BQ34" i="122"/>
  <c r="FC34" i="122"/>
  <c r="BK34" i="122"/>
  <c r="AS34" i="122"/>
  <c r="DJ34" i="122"/>
  <c r="HJ47" i="125"/>
  <c r="FW47" i="125"/>
  <c r="EJ47" i="125"/>
  <c r="CW47" i="125"/>
  <c r="CB47" i="125"/>
  <c r="GO47" i="125"/>
  <c r="FB47" i="125"/>
  <c r="DO47" i="125"/>
  <c r="CT47" i="125"/>
  <c r="BG47" i="125"/>
  <c r="GI47" i="125"/>
  <c r="FK47" i="125"/>
  <c r="DR47" i="125"/>
  <c r="CQ47" i="125"/>
  <c r="AX47" i="125"/>
  <c r="HD47" i="125"/>
  <c r="GF47" i="125"/>
  <c r="EM47" i="125"/>
  <c r="DL47" i="125"/>
  <c r="BS47" i="125"/>
  <c r="HV47" i="125"/>
  <c r="GU47" i="125"/>
  <c r="CK47" i="125"/>
  <c r="BJ47" i="125"/>
  <c r="HS47" i="125"/>
  <c r="GR47" i="125"/>
  <c r="FN47" i="125"/>
  <c r="CH47" i="125"/>
  <c r="BD47" i="125"/>
  <c r="BM47" i="125"/>
  <c r="GL47" i="125"/>
  <c r="FE47" i="125"/>
  <c r="DX47" i="125"/>
  <c r="CN47" i="125"/>
  <c r="GC47" i="125"/>
  <c r="HP47" i="125"/>
  <c r="EY47" i="125"/>
  <c r="DU47" i="125"/>
  <c r="BA47" i="125"/>
  <c r="HM47" i="125"/>
  <c r="EV47" i="125"/>
  <c r="DI47" i="125"/>
  <c r="CE47" i="125"/>
  <c r="AU47" i="125"/>
  <c r="HG47" i="125"/>
  <c r="FZ47" i="125"/>
  <c r="DF47" i="125"/>
  <c r="BY47" i="125"/>
  <c r="ES47" i="125"/>
  <c r="FH47" i="125"/>
  <c r="BV47" i="125"/>
  <c r="GX47" i="125"/>
  <c r="FT47" i="125"/>
  <c r="EP47" i="125"/>
  <c r="ED47" i="125"/>
  <c r="EA47" i="125"/>
  <c r="DC47" i="125"/>
  <c r="CZ47" i="125"/>
  <c r="EG47" i="125"/>
  <c r="BP47" i="125"/>
  <c r="HA47" i="125"/>
  <c r="FQ47" i="125"/>
  <c r="HQ37" i="121"/>
  <c r="GY37" i="121"/>
  <c r="GG37" i="121"/>
  <c r="FO37" i="121"/>
  <c r="EW37" i="121"/>
  <c r="EE37" i="121"/>
  <c r="DM37" i="121"/>
  <c r="CU37" i="121"/>
  <c r="CC37" i="121"/>
  <c r="BK37" i="121"/>
  <c r="AS37" i="121"/>
  <c r="EG37" i="121"/>
  <c r="HE37" i="121"/>
  <c r="FI37" i="121"/>
  <c r="DP37" i="121"/>
  <c r="BT37" i="121"/>
  <c r="AV37" i="121"/>
  <c r="GD37" i="121"/>
  <c r="EK37" i="121"/>
  <c r="CO37" i="121"/>
  <c r="BQ37" i="121"/>
  <c r="HB37" i="121"/>
  <c r="DV37" i="121"/>
  <c r="FX37" i="121"/>
  <c r="ET37" i="121"/>
  <c r="CR37" i="121"/>
  <c r="BN37" i="121"/>
  <c r="EH37" i="121"/>
  <c r="DA37" i="121"/>
  <c r="GP37" i="121"/>
  <c r="CX37" i="121"/>
  <c r="BH37" i="121"/>
  <c r="GS37" i="121"/>
  <c r="FL37" i="121"/>
  <c r="EB37" i="121"/>
  <c r="EQ37" i="121"/>
  <c r="HV37" i="121"/>
  <c r="GJ37" i="121"/>
  <c r="CL37" i="121"/>
  <c r="BB37" i="121"/>
  <c r="HT37" i="121"/>
  <c r="EN37" i="121"/>
  <c r="HH37" i="121"/>
  <c r="EZ37" i="121"/>
  <c r="CF37" i="121"/>
  <c r="BW37" i="121"/>
  <c r="GV37" i="121"/>
  <c r="DY37" i="121"/>
  <c r="BZ37" i="121"/>
  <c r="GM37" i="121"/>
  <c r="GA37" i="121"/>
  <c r="DS37" i="121"/>
  <c r="FU37" i="121"/>
  <c r="DJ37" i="121"/>
  <c r="DD37" i="121"/>
  <c r="AY37" i="121"/>
  <c r="FF37" i="121"/>
  <c r="FC37" i="121"/>
  <c r="DG37" i="121"/>
  <c r="HN37" i="121"/>
  <c r="CI37" i="121"/>
  <c r="HK37" i="121"/>
  <c r="BE37" i="121"/>
  <c r="FR37" i="121"/>
  <c r="AC60" i="126"/>
  <c r="XFD60" i="126" s="1"/>
  <c r="AC54" i="126"/>
  <c r="AC59" i="126"/>
  <c r="XFD59" i="126" s="1"/>
  <c r="Z60" i="126"/>
  <c r="Z54" i="126"/>
  <c r="Z58" i="126"/>
  <c r="AC58" i="126"/>
  <c r="Z59" i="126"/>
  <c r="LE34" i="122"/>
  <c r="KW37" i="121"/>
  <c r="KN37" i="121"/>
  <c r="KH33" i="122"/>
  <c r="KK37" i="121"/>
  <c r="IX34" i="122"/>
  <c r="LB34" i="122"/>
  <c r="JP34" i="122"/>
  <c r="IW34" i="122"/>
  <c r="IW38" i="121"/>
  <c r="KP38" i="121"/>
  <c r="KJ38" i="121"/>
  <c r="IZ38" i="121"/>
  <c r="IT38" i="121"/>
  <c r="IQ38" i="121"/>
  <c r="KV38" i="121"/>
  <c r="KM37" i="121"/>
  <c r="KH37" i="121"/>
  <c r="JP37" i="121"/>
  <c r="IC37" i="121"/>
  <c r="IZ34" i="122"/>
  <c r="KS38" i="121"/>
  <c r="KG38" i="121"/>
  <c r="IN38" i="121"/>
  <c r="IN34" i="122"/>
  <c r="JX38" i="121"/>
  <c r="IE38" i="121"/>
  <c r="KA38" i="121"/>
  <c r="IH38" i="121"/>
  <c r="IL34" i="122"/>
  <c r="JR38" i="121"/>
  <c r="IB38" i="121"/>
  <c r="V38" i="121"/>
  <c r="IF37" i="121"/>
  <c r="JO38" i="121"/>
  <c r="HY38" i="121"/>
  <c r="LH38" i="121"/>
  <c r="JL38" i="121"/>
  <c r="LB38" i="121"/>
  <c r="JI38" i="121"/>
  <c r="LF34" i="122"/>
  <c r="KY38" i="121"/>
  <c r="JF38" i="121"/>
  <c r="HZ38" i="121"/>
  <c r="LK38" i="121"/>
  <c r="JM38" i="121"/>
  <c r="LI38" i="121"/>
  <c r="KH38" i="121"/>
  <c r="KW38" i="121"/>
  <c r="IC38" i="121"/>
  <c r="KQ38" i="121"/>
  <c r="JP38" i="121"/>
  <c r="HW38" i="121"/>
  <c r="IU38" i="121"/>
  <c r="IR38" i="121"/>
  <c r="KE38" i="121"/>
  <c r="KZ38" i="121"/>
  <c r="KD38" i="121"/>
  <c r="JG38" i="121"/>
  <c r="IF38" i="121"/>
  <c r="JY38" i="121"/>
  <c r="IX38" i="121"/>
  <c r="KT38" i="121"/>
  <c r="IO38" i="121"/>
  <c r="JJ38" i="121"/>
  <c r="JA37" i="121"/>
  <c r="II37" i="121"/>
  <c r="JO37" i="121"/>
  <c r="JM37" i="121"/>
  <c r="JD37" i="121"/>
  <c r="IH37" i="121"/>
  <c r="IN37" i="121"/>
  <c r="JF37" i="121"/>
  <c r="JX37" i="121"/>
  <c r="KP37" i="121"/>
  <c r="LH37" i="121"/>
  <c r="IB37" i="121"/>
  <c r="IT37" i="121"/>
  <c r="KD37" i="121"/>
  <c r="HY37" i="121"/>
  <c r="IQ37" i="121"/>
  <c r="JI37" i="121"/>
  <c r="KA37" i="121"/>
  <c r="KS37" i="121"/>
  <c r="JL37" i="121"/>
  <c r="KV37" i="121"/>
  <c r="HZ37" i="121"/>
  <c r="IR37" i="121"/>
  <c r="JJ37" i="121"/>
  <c r="KB37" i="121"/>
  <c r="KT37" i="121"/>
  <c r="HW37" i="121"/>
  <c r="IO37" i="121"/>
  <c r="JG37" i="121"/>
  <c r="JY37" i="121"/>
  <c r="KQ37" i="121"/>
  <c r="LI37" i="121"/>
  <c r="LK37" i="121"/>
  <c r="LF37" i="121"/>
  <c r="KG37" i="121"/>
  <c r="IZ37" i="121"/>
  <c r="V37" i="121"/>
  <c r="LE37" i="121"/>
  <c r="KE37" i="121"/>
  <c r="IX37" i="121"/>
  <c r="LC37" i="121"/>
  <c r="JV37" i="121"/>
  <c r="IW37" i="121"/>
  <c r="LB37" i="121"/>
  <c r="JU37" i="121"/>
  <c r="IU37" i="121"/>
  <c r="II38" i="121"/>
  <c r="JA38" i="121"/>
  <c r="JS38" i="121"/>
  <c r="KK38" i="121"/>
  <c r="LC38" i="121"/>
  <c r="IL38" i="121"/>
  <c r="JV38" i="121"/>
  <c r="KN38" i="121"/>
  <c r="LF38" i="121"/>
  <c r="JD38" i="121"/>
  <c r="KZ37" i="121"/>
  <c r="JS37" i="121"/>
  <c r="IL37" i="121"/>
  <c r="IE37" i="121"/>
  <c r="KJ37" i="121"/>
  <c r="JC37" i="121"/>
  <c r="KY37" i="121"/>
  <c r="JR37" i="121"/>
  <c r="IK37" i="121"/>
  <c r="LE38" i="121"/>
  <c r="KM38" i="121"/>
  <c r="JU38" i="121"/>
  <c r="JC38" i="121"/>
  <c r="IK38" i="121"/>
  <c r="LC34" i="122"/>
  <c r="KZ34" i="122"/>
  <c r="II34" i="122"/>
  <c r="JX34" i="122"/>
  <c r="KG34" i="122"/>
  <c r="JU34" i="122"/>
  <c r="JV34" i="122"/>
  <c r="JC33" i="122"/>
  <c r="HY34" i="122"/>
  <c r="IQ34" i="122"/>
  <c r="JI34" i="122"/>
  <c r="KA34" i="122"/>
  <c r="KS34" i="122"/>
  <c r="IB34" i="122"/>
  <c r="IT34" i="122"/>
  <c r="JL34" i="122"/>
  <c r="KD34" i="122"/>
  <c r="KV34" i="122"/>
  <c r="KY34" i="122"/>
  <c r="JR34" i="122"/>
  <c r="IK34" i="122"/>
  <c r="KP34" i="122"/>
  <c r="HW34" i="122"/>
  <c r="IO34" i="122"/>
  <c r="JG34" i="122"/>
  <c r="JY34" i="122"/>
  <c r="KQ34" i="122"/>
  <c r="LI34" i="122"/>
  <c r="LK34" i="122"/>
  <c r="HZ34" i="122"/>
  <c r="IR34" i="122"/>
  <c r="JJ34" i="122"/>
  <c r="KB34" i="122"/>
  <c r="KT34" i="122"/>
  <c r="IC34" i="122"/>
  <c r="IU34" i="122"/>
  <c r="JM34" i="122"/>
  <c r="KE34" i="122"/>
  <c r="KW34" i="122"/>
  <c r="KN34" i="122"/>
  <c r="JO34" i="122"/>
  <c r="IH34" i="122"/>
  <c r="KM34" i="122"/>
  <c r="JF34" i="122"/>
  <c r="IF34" i="122"/>
  <c r="KK34" i="122"/>
  <c r="JD34" i="122"/>
  <c r="IE34" i="122"/>
  <c r="KJ34" i="122"/>
  <c r="JC34" i="122"/>
  <c r="LH34" i="122"/>
  <c r="KH34" i="122"/>
  <c r="JA34" i="122"/>
  <c r="KP33" i="122"/>
  <c r="KN33" i="122"/>
  <c r="KZ33" i="122"/>
  <c r="KK33" i="122"/>
  <c r="JD33" i="122"/>
  <c r="JA33" i="122"/>
  <c r="IX33" i="122"/>
  <c r="IL33" i="122"/>
  <c r="KM33" i="122"/>
  <c r="JV33" i="122"/>
  <c r="II33" i="122"/>
  <c r="IN33" i="122"/>
  <c r="JU33" i="122"/>
  <c r="LF33" i="122"/>
  <c r="LE33" i="122"/>
  <c r="JP33" i="122"/>
  <c r="JX33" i="122"/>
  <c r="IK33" i="122"/>
  <c r="LH33" i="122"/>
  <c r="IF33" i="122"/>
  <c r="JS33" i="122"/>
  <c r="LC33" i="122"/>
  <c r="JF33" i="122"/>
  <c r="KY33" i="122"/>
  <c r="KG33" i="122"/>
  <c r="JO33" i="122"/>
  <c r="IW33" i="122"/>
  <c r="IE33" i="122"/>
  <c r="KV33" i="122"/>
  <c r="LK33" i="122"/>
  <c r="KS33" i="122"/>
  <c r="KA33" i="122"/>
  <c r="JI33" i="122"/>
  <c r="IQ33" i="122"/>
  <c r="HY33" i="122"/>
  <c r="LB33" i="122"/>
  <c r="KJ33" i="122"/>
  <c r="JR33" i="122"/>
  <c r="IZ33" i="122"/>
  <c r="IH33" i="122"/>
  <c r="KW33" i="122"/>
  <c r="KE33" i="122"/>
  <c r="JM33" i="122"/>
  <c r="IU33" i="122"/>
  <c r="IC33" i="122"/>
  <c r="KD33" i="122"/>
  <c r="JL33" i="122"/>
  <c r="IT33" i="122"/>
  <c r="IB33" i="122"/>
  <c r="KT33" i="122"/>
  <c r="KB33" i="122"/>
  <c r="JJ33" i="122"/>
  <c r="IR33" i="122"/>
  <c r="HZ33" i="122"/>
  <c r="LI33" i="122"/>
  <c r="KQ33" i="122"/>
  <c r="JY33" i="122"/>
  <c r="JG33" i="122"/>
  <c r="IO33" i="122"/>
  <c r="HW33" i="122"/>
  <c r="JV18" i="123"/>
  <c r="KH18" i="123"/>
  <c r="IX18" i="123"/>
  <c r="IF42" i="125"/>
  <c r="KM18" i="123"/>
  <c r="II42" i="125"/>
  <c r="KK18" i="123"/>
  <c r="IN18" i="123"/>
  <c r="LF47" i="125"/>
  <c r="KM42" i="125"/>
  <c r="IL18" i="123"/>
  <c r="KJ42" i="125"/>
  <c r="KH42" i="125"/>
  <c r="JV42" i="125"/>
  <c r="KK42" i="125"/>
  <c r="II18" i="123"/>
  <c r="IF18" i="123"/>
  <c r="IF41" i="125"/>
  <c r="IL42" i="125"/>
  <c r="JD42" i="125"/>
  <c r="JP42" i="125"/>
  <c r="LF42" i="125"/>
  <c r="JC42" i="125"/>
  <c r="LC42" i="125"/>
  <c r="JA42" i="125"/>
  <c r="JS42" i="125"/>
  <c r="KZ42" i="125"/>
  <c r="IZ42" i="125"/>
  <c r="KN42" i="125"/>
  <c r="IX42" i="125"/>
  <c r="HY42" i="125"/>
  <c r="IQ42" i="125"/>
  <c r="JI42" i="125"/>
  <c r="KA42" i="125"/>
  <c r="KS42" i="125"/>
  <c r="LK42" i="125"/>
  <c r="IB42" i="125"/>
  <c r="IT42" i="125"/>
  <c r="JL42" i="125"/>
  <c r="KV42" i="125"/>
  <c r="KD42" i="125"/>
  <c r="IE42" i="125"/>
  <c r="IW42" i="125"/>
  <c r="JO42" i="125"/>
  <c r="KG42" i="125"/>
  <c r="KY42" i="125"/>
  <c r="JX42" i="125"/>
  <c r="LE42" i="125"/>
  <c r="LB42" i="125"/>
  <c r="JR42" i="125"/>
  <c r="IH42" i="125"/>
  <c r="LH42" i="125"/>
  <c r="IN42" i="125"/>
  <c r="JU42" i="125"/>
  <c r="IK42" i="125"/>
  <c r="KP42" i="125"/>
  <c r="JF42" i="125"/>
  <c r="KW42" i="125"/>
  <c r="KE42" i="125"/>
  <c r="JM42" i="125"/>
  <c r="IU42" i="125"/>
  <c r="IC42" i="125"/>
  <c r="KT42" i="125"/>
  <c r="KB42" i="125"/>
  <c r="JJ42" i="125"/>
  <c r="IR42" i="125"/>
  <c r="HZ42" i="125"/>
  <c r="LI42" i="125"/>
  <c r="KQ42" i="125"/>
  <c r="JY42" i="125"/>
  <c r="JG42" i="125"/>
  <c r="IO42" i="125"/>
  <c r="HW42" i="125"/>
  <c r="IZ47" i="125"/>
  <c r="IX47" i="125"/>
  <c r="JP41" i="125"/>
  <c r="JP47" i="125"/>
  <c r="KZ41" i="125"/>
  <c r="JD41" i="125"/>
  <c r="LE47" i="125"/>
  <c r="IW47" i="125"/>
  <c r="KG47" i="125"/>
  <c r="KZ47" i="125"/>
  <c r="II47" i="125"/>
  <c r="JX47" i="125"/>
  <c r="LC47" i="125"/>
  <c r="IN47" i="125"/>
  <c r="LB47" i="125"/>
  <c r="IL47" i="125"/>
  <c r="JV47" i="125"/>
  <c r="JU47" i="125"/>
  <c r="HY47" i="125"/>
  <c r="IQ47" i="125"/>
  <c r="JI47" i="125"/>
  <c r="KA47" i="125"/>
  <c r="KS47" i="125"/>
  <c r="LK47" i="125"/>
  <c r="IB47" i="125"/>
  <c r="IT47" i="125"/>
  <c r="JL47" i="125"/>
  <c r="KD47" i="125"/>
  <c r="KV47" i="125"/>
  <c r="KY47" i="125"/>
  <c r="JR47" i="125"/>
  <c r="IK47" i="125"/>
  <c r="KP47" i="125"/>
  <c r="HW47" i="125"/>
  <c r="IO47" i="125"/>
  <c r="JG47" i="125"/>
  <c r="JY47" i="125"/>
  <c r="KQ47" i="125"/>
  <c r="LI47" i="125"/>
  <c r="HZ47" i="125"/>
  <c r="IR47" i="125"/>
  <c r="JJ47" i="125"/>
  <c r="KB47" i="125"/>
  <c r="KT47" i="125"/>
  <c r="IC47" i="125"/>
  <c r="IU47" i="125"/>
  <c r="JM47" i="125"/>
  <c r="KE47" i="125"/>
  <c r="KW47" i="125"/>
  <c r="KN47" i="125"/>
  <c r="JO47" i="125"/>
  <c r="IH47" i="125"/>
  <c r="KM47" i="125"/>
  <c r="JF47" i="125"/>
  <c r="IF47" i="125"/>
  <c r="KK47" i="125"/>
  <c r="JD47" i="125"/>
  <c r="IE47" i="125"/>
  <c r="KJ47" i="125"/>
  <c r="JC47" i="125"/>
  <c r="LH47" i="125"/>
  <c r="KH47" i="125"/>
  <c r="JA47" i="125"/>
  <c r="LF41" i="125"/>
  <c r="LH41" i="125"/>
  <c r="LC41" i="125"/>
  <c r="JU41" i="125"/>
  <c r="JS41" i="125"/>
  <c r="JF41" i="125"/>
  <c r="KN41" i="125"/>
  <c r="JA41" i="125"/>
  <c r="LE41" i="125"/>
  <c r="KP41" i="125"/>
  <c r="JC41" i="125"/>
  <c r="KM41" i="125"/>
  <c r="IX41" i="125"/>
  <c r="KK41" i="125"/>
  <c r="IN41" i="125"/>
  <c r="KH41" i="125"/>
  <c r="IL41" i="125"/>
  <c r="JX41" i="125"/>
  <c r="IK41" i="125"/>
  <c r="JV41" i="125"/>
  <c r="II41" i="125"/>
  <c r="LB41" i="125"/>
  <c r="KJ41" i="125"/>
  <c r="JR41" i="125"/>
  <c r="IZ41" i="125"/>
  <c r="IH41" i="125"/>
  <c r="JO41" i="125"/>
  <c r="KW41" i="125"/>
  <c r="KE41" i="125"/>
  <c r="JM41" i="125"/>
  <c r="IU41" i="125"/>
  <c r="IC41" i="125"/>
  <c r="LK41" i="125"/>
  <c r="KS41" i="125"/>
  <c r="KA41" i="125"/>
  <c r="JI41" i="125"/>
  <c r="IQ41" i="125"/>
  <c r="HY41" i="125"/>
  <c r="KY41" i="125"/>
  <c r="KG41" i="125"/>
  <c r="IW41" i="125"/>
  <c r="IE41" i="125"/>
  <c r="KV41" i="125"/>
  <c r="KD41" i="125"/>
  <c r="JL41" i="125"/>
  <c r="IT41" i="125"/>
  <c r="IB41" i="125"/>
  <c r="KT41" i="125"/>
  <c r="KB41" i="125"/>
  <c r="JJ41" i="125"/>
  <c r="IR41" i="125"/>
  <c r="HZ41" i="125"/>
  <c r="LI41" i="125"/>
  <c r="KQ41" i="125"/>
  <c r="JY41" i="125"/>
  <c r="JG41" i="125"/>
  <c r="IO41" i="125"/>
  <c r="HW41" i="125"/>
  <c r="JX18" i="123"/>
  <c r="IK18" i="123"/>
  <c r="LC18" i="123"/>
  <c r="JF18" i="123"/>
  <c r="LF18" i="123"/>
  <c r="JS18" i="123"/>
  <c r="LE18" i="123"/>
  <c r="JP18" i="123"/>
  <c r="KZ18" i="123"/>
  <c r="JD18" i="123"/>
  <c r="KP18" i="123"/>
  <c r="JC18" i="123"/>
  <c r="LH18" i="123"/>
  <c r="JU18" i="123"/>
  <c r="KN18" i="123"/>
  <c r="JA18" i="123"/>
  <c r="LB18" i="123"/>
  <c r="KJ18" i="123"/>
  <c r="JR18" i="123"/>
  <c r="IZ18" i="123"/>
  <c r="IH18" i="123"/>
  <c r="KY18" i="123"/>
  <c r="KG18" i="123"/>
  <c r="JO18" i="123"/>
  <c r="IW18" i="123"/>
  <c r="IE18" i="123"/>
  <c r="KW18" i="123"/>
  <c r="KE18" i="123"/>
  <c r="JM18" i="123"/>
  <c r="IU18" i="123"/>
  <c r="IC18" i="123"/>
  <c r="KV18" i="123"/>
  <c r="KD18" i="123"/>
  <c r="JL18" i="123"/>
  <c r="IT18" i="123"/>
  <c r="IB18" i="123"/>
  <c r="KT18" i="123"/>
  <c r="KB18" i="123"/>
  <c r="JJ18" i="123"/>
  <c r="IR18" i="123"/>
  <c r="HZ18" i="123"/>
  <c r="LK18" i="123"/>
  <c r="KS18" i="123"/>
  <c r="KA18" i="123"/>
  <c r="JI18" i="123"/>
  <c r="IQ18" i="123"/>
  <c r="HY18" i="123"/>
  <c r="LI18" i="123"/>
  <c r="KQ18" i="123"/>
  <c r="JY18" i="123"/>
  <c r="JG18" i="123"/>
  <c r="IO18" i="123"/>
  <c r="HW18" i="123"/>
  <c r="XFD54" i="126" l="1"/>
  <c r="XFD57" i="126"/>
  <c r="XFD55" i="126"/>
  <c r="XFD56" i="126"/>
  <c r="AB38" i="121"/>
  <c r="Z38" i="121"/>
  <c r="AC38" i="121"/>
  <c r="AB37" i="121"/>
  <c r="AC37" i="121"/>
  <c r="Z37" i="121"/>
  <c r="Z34" i="122"/>
  <c r="AC34" i="122"/>
  <c r="AC33" i="122"/>
  <c r="Z33" i="122"/>
  <c r="AC42" i="125"/>
  <c r="Z42" i="125"/>
  <c r="AC47" i="125"/>
  <c r="Z47" i="125"/>
  <c r="AC41" i="125"/>
  <c r="Z41" i="125"/>
  <c r="AC18" i="123"/>
  <c r="Z18" i="123"/>
  <c r="B30" i="129" l="1"/>
  <c r="C30" i="129"/>
  <c r="E30" i="129"/>
  <c r="F30" i="129"/>
  <c r="G30" i="129"/>
  <c r="H30" i="129"/>
  <c r="I30" i="129"/>
  <c r="J30" i="129"/>
  <c r="Q30" i="129" s="1"/>
  <c r="K30" i="129"/>
  <c r="L30" i="129"/>
  <c r="M30" i="129"/>
  <c r="N30" i="129"/>
  <c r="O30" i="129"/>
  <c r="P30" i="129"/>
  <c r="R30" i="129"/>
  <c r="S30" i="129"/>
  <c r="T30" i="129"/>
  <c r="W30" i="129"/>
  <c r="X30" i="129"/>
  <c r="Y30" i="129"/>
  <c r="AA30" i="129"/>
  <c r="AB30" i="129"/>
  <c r="AD30" i="129"/>
  <c r="AF30" i="129"/>
  <c r="AG30" i="129"/>
  <c r="AH30" i="129"/>
  <c r="AI30" i="129"/>
  <c r="AJ30" i="129"/>
  <c r="AK30" i="129"/>
  <c r="B38" i="129"/>
  <c r="C38" i="129"/>
  <c r="E38" i="129"/>
  <c r="F38" i="129"/>
  <c r="G38" i="129"/>
  <c r="H38" i="129"/>
  <c r="I38" i="129"/>
  <c r="J38" i="129"/>
  <c r="Q38" i="129" s="1"/>
  <c r="K38" i="129"/>
  <c r="L38" i="129"/>
  <c r="M38" i="129"/>
  <c r="N38" i="129"/>
  <c r="O38" i="129"/>
  <c r="P38" i="129"/>
  <c r="R38" i="129"/>
  <c r="S38" i="129"/>
  <c r="T38" i="129"/>
  <c r="W38" i="129"/>
  <c r="X38" i="129"/>
  <c r="Y38" i="129"/>
  <c r="AA38" i="129"/>
  <c r="AB38" i="129"/>
  <c r="AD38" i="129"/>
  <c r="AF38" i="129"/>
  <c r="AG38" i="129"/>
  <c r="AH38" i="129"/>
  <c r="AI38" i="129"/>
  <c r="AJ38" i="129"/>
  <c r="AK38" i="129"/>
  <c r="B30" i="125"/>
  <c r="C30" i="125"/>
  <c r="E30" i="125"/>
  <c r="F30" i="125"/>
  <c r="G30" i="125"/>
  <c r="H30" i="125"/>
  <c r="I30" i="125"/>
  <c r="J30" i="125"/>
  <c r="Q30" i="125" s="1"/>
  <c r="K30" i="125"/>
  <c r="L30" i="125"/>
  <c r="M30" i="125"/>
  <c r="N30" i="125"/>
  <c r="O30" i="125"/>
  <c r="P30" i="125"/>
  <c r="R30" i="125"/>
  <c r="S30" i="125"/>
  <c r="T30" i="125"/>
  <c r="W30" i="125"/>
  <c r="X30" i="125"/>
  <c r="Y30" i="125"/>
  <c r="AA30" i="125"/>
  <c r="AB30" i="125"/>
  <c r="AD30" i="125"/>
  <c r="AF30" i="125"/>
  <c r="AG30" i="125"/>
  <c r="AH30" i="125"/>
  <c r="AI30" i="125"/>
  <c r="AJ30" i="125"/>
  <c r="AK30" i="125"/>
  <c r="B31" i="125"/>
  <c r="C31" i="125"/>
  <c r="E31" i="125"/>
  <c r="F31" i="125"/>
  <c r="G31" i="125"/>
  <c r="H31" i="125"/>
  <c r="I31" i="125"/>
  <c r="J31" i="125"/>
  <c r="Q31" i="125" s="1"/>
  <c r="K31" i="125"/>
  <c r="L31" i="125"/>
  <c r="M31" i="125"/>
  <c r="N31" i="125"/>
  <c r="O31" i="125"/>
  <c r="P31" i="125"/>
  <c r="R31" i="125"/>
  <c r="S31" i="125"/>
  <c r="T31" i="125"/>
  <c r="W31" i="125"/>
  <c r="X31" i="125"/>
  <c r="Y31" i="125"/>
  <c r="AA31" i="125"/>
  <c r="AB31" i="125"/>
  <c r="AD31" i="125"/>
  <c r="AF31" i="125"/>
  <c r="AG31" i="125"/>
  <c r="AH31" i="125"/>
  <c r="AI31" i="125"/>
  <c r="AJ31" i="125"/>
  <c r="AK31" i="125"/>
  <c r="B32" i="125"/>
  <c r="C32" i="125"/>
  <c r="E32" i="125"/>
  <c r="F32" i="125"/>
  <c r="G32" i="125"/>
  <c r="H32" i="125"/>
  <c r="I32" i="125"/>
  <c r="J32" i="125"/>
  <c r="Q32" i="125" s="1"/>
  <c r="K32" i="125"/>
  <c r="L32" i="125"/>
  <c r="M32" i="125"/>
  <c r="N32" i="125"/>
  <c r="O32" i="125"/>
  <c r="P32" i="125"/>
  <c r="R32" i="125"/>
  <c r="S32" i="125"/>
  <c r="T32" i="125"/>
  <c r="W32" i="125"/>
  <c r="X32" i="125"/>
  <c r="Y32" i="125"/>
  <c r="AA32" i="125"/>
  <c r="AB32" i="125"/>
  <c r="AD32" i="125"/>
  <c r="AF32" i="125"/>
  <c r="AG32" i="125"/>
  <c r="AH32" i="125"/>
  <c r="AI32" i="125"/>
  <c r="AJ32" i="125"/>
  <c r="AK32" i="125"/>
  <c r="B33" i="125"/>
  <c r="C33" i="125"/>
  <c r="E33" i="125"/>
  <c r="F33" i="125"/>
  <c r="G33" i="125"/>
  <c r="H33" i="125"/>
  <c r="I33" i="125"/>
  <c r="J33" i="125"/>
  <c r="Q33" i="125" s="1"/>
  <c r="K33" i="125"/>
  <c r="L33" i="125"/>
  <c r="M33" i="125"/>
  <c r="N33" i="125"/>
  <c r="O33" i="125"/>
  <c r="P33" i="125"/>
  <c r="R33" i="125"/>
  <c r="S33" i="125"/>
  <c r="T33" i="125"/>
  <c r="W33" i="125"/>
  <c r="X33" i="125"/>
  <c r="Y33" i="125"/>
  <c r="AA33" i="125"/>
  <c r="AB33" i="125"/>
  <c r="AD33" i="125"/>
  <c r="AF33" i="125"/>
  <c r="AG33" i="125"/>
  <c r="AH33" i="125"/>
  <c r="AI33" i="125"/>
  <c r="AJ33" i="125"/>
  <c r="AK33" i="125"/>
  <c r="B35" i="121"/>
  <c r="C35" i="121"/>
  <c r="E35" i="121"/>
  <c r="F35" i="121"/>
  <c r="G35" i="121"/>
  <c r="H35" i="121"/>
  <c r="I35" i="121"/>
  <c r="J35" i="121"/>
  <c r="Q35" i="121" s="1"/>
  <c r="K35" i="121"/>
  <c r="L35" i="121"/>
  <c r="M35" i="121"/>
  <c r="N35" i="121"/>
  <c r="O35" i="121"/>
  <c r="P35" i="121"/>
  <c r="R35" i="121"/>
  <c r="S35" i="121"/>
  <c r="T35" i="121"/>
  <c r="W35" i="121"/>
  <c r="X35" i="121"/>
  <c r="Y35" i="121"/>
  <c r="AA35" i="121"/>
  <c r="AD35" i="121"/>
  <c r="AF35" i="121"/>
  <c r="AG35" i="121"/>
  <c r="AH35" i="121"/>
  <c r="AI35" i="121"/>
  <c r="AJ35" i="121"/>
  <c r="AK35" i="121"/>
  <c r="B50" i="126"/>
  <c r="C50" i="126"/>
  <c r="E50" i="126"/>
  <c r="F50" i="126"/>
  <c r="G50" i="126"/>
  <c r="H50" i="126"/>
  <c r="I50" i="126"/>
  <c r="J50" i="126"/>
  <c r="K50" i="126"/>
  <c r="L50" i="126"/>
  <c r="M50" i="126"/>
  <c r="N50" i="126"/>
  <c r="O50" i="126"/>
  <c r="Q50" i="126" s="1"/>
  <c r="P50" i="126"/>
  <c r="R50" i="126"/>
  <c r="S50" i="126"/>
  <c r="T50" i="126"/>
  <c r="W50" i="126"/>
  <c r="X50" i="126"/>
  <c r="Y50" i="126"/>
  <c r="AA50" i="126"/>
  <c r="AB50" i="126"/>
  <c r="AD50" i="126"/>
  <c r="AG50" i="126"/>
  <c r="AH50" i="126"/>
  <c r="AI50" i="126"/>
  <c r="AJ50" i="126"/>
  <c r="AK50" i="126"/>
  <c r="B51" i="126"/>
  <c r="C51" i="126"/>
  <c r="E51" i="126"/>
  <c r="F51" i="126"/>
  <c r="G51" i="126"/>
  <c r="H51" i="126"/>
  <c r="I51" i="126"/>
  <c r="J51" i="126"/>
  <c r="K51" i="126"/>
  <c r="L51" i="126"/>
  <c r="M51" i="126"/>
  <c r="N51" i="126"/>
  <c r="O51" i="126"/>
  <c r="Q51" i="126" s="1"/>
  <c r="P51" i="126"/>
  <c r="R51" i="126"/>
  <c r="S51" i="126"/>
  <c r="T51" i="126"/>
  <c r="W51" i="126"/>
  <c r="X51" i="126"/>
  <c r="Y51" i="126"/>
  <c r="AA51" i="126"/>
  <c r="AB51" i="126"/>
  <c r="AD51" i="126"/>
  <c r="AF51" i="126"/>
  <c r="AG51" i="126"/>
  <c r="AH51" i="126"/>
  <c r="AI51" i="126"/>
  <c r="AJ51" i="126"/>
  <c r="AK51" i="126"/>
  <c r="B52" i="126"/>
  <c r="C52" i="126"/>
  <c r="E52" i="126"/>
  <c r="F52" i="126"/>
  <c r="G52" i="126"/>
  <c r="H52" i="126"/>
  <c r="I52" i="126"/>
  <c r="J52" i="126"/>
  <c r="K52" i="126"/>
  <c r="L52" i="126"/>
  <c r="M52" i="126"/>
  <c r="N52" i="126"/>
  <c r="O52" i="126"/>
  <c r="Q52" i="126" s="1"/>
  <c r="P52" i="126"/>
  <c r="R52" i="126"/>
  <c r="S52" i="126"/>
  <c r="T52" i="126"/>
  <c r="W52" i="126"/>
  <c r="X52" i="126"/>
  <c r="Y52" i="126"/>
  <c r="AA52" i="126"/>
  <c r="AB52" i="126"/>
  <c r="AD52" i="126"/>
  <c r="AF52" i="126"/>
  <c r="AG52" i="126"/>
  <c r="AH52" i="126"/>
  <c r="AI52" i="126"/>
  <c r="AJ52" i="126"/>
  <c r="AK52" i="126"/>
  <c r="B53" i="126"/>
  <c r="C53" i="126"/>
  <c r="E53" i="126"/>
  <c r="F53" i="126"/>
  <c r="G53" i="126"/>
  <c r="H53" i="126"/>
  <c r="I53" i="126"/>
  <c r="J53" i="126"/>
  <c r="K53" i="126"/>
  <c r="L53" i="126"/>
  <c r="M53" i="126"/>
  <c r="N53" i="126"/>
  <c r="O53" i="126"/>
  <c r="Q53" i="126" s="1"/>
  <c r="P53" i="126"/>
  <c r="R53" i="126"/>
  <c r="S53" i="126"/>
  <c r="T53" i="126"/>
  <c r="W53" i="126"/>
  <c r="X53" i="126"/>
  <c r="Y53" i="126"/>
  <c r="AA53" i="126"/>
  <c r="AB53" i="126"/>
  <c r="AD53" i="126"/>
  <c r="AF53" i="126"/>
  <c r="AG53" i="126"/>
  <c r="AH53" i="126"/>
  <c r="AI53" i="126"/>
  <c r="AJ53" i="126"/>
  <c r="AK53" i="126"/>
  <c r="B42" i="129"/>
  <c r="C42" i="129"/>
  <c r="E42" i="129"/>
  <c r="F42" i="129"/>
  <c r="G42" i="129"/>
  <c r="H42" i="129"/>
  <c r="I42" i="129"/>
  <c r="J42" i="129"/>
  <c r="Q42" i="129" s="1"/>
  <c r="K42" i="129"/>
  <c r="L42" i="129"/>
  <c r="M42" i="129"/>
  <c r="N42" i="129"/>
  <c r="O42" i="129"/>
  <c r="P42" i="129"/>
  <c r="R42" i="129"/>
  <c r="S42" i="129"/>
  <c r="T42" i="129"/>
  <c r="W42" i="129"/>
  <c r="X42" i="129"/>
  <c r="Y42" i="129"/>
  <c r="AA42" i="129"/>
  <c r="AB42" i="129"/>
  <c r="AD42" i="129"/>
  <c r="AF42" i="129"/>
  <c r="AG42" i="129"/>
  <c r="AH42" i="129"/>
  <c r="AI42" i="129"/>
  <c r="AJ42" i="129"/>
  <c r="AK42" i="129"/>
  <c r="GY42" i="129" l="1"/>
  <c r="GD42" i="129"/>
  <c r="EQ42" i="129"/>
  <c r="DD42" i="129"/>
  <c r="BQ42" i="129"/>
  <c r="HQ42" i="129"/>
  <c r="GV42" i="129"/>
  <c r="FI42" i="129"/>
  <c r="DV42" i="129"/>
  <c r="CI42" i="129"/>
  <c r="AV42" i="129"/>
  <c r="GG42" i="129"/>
  <c r="FF42" i="129"/>
  <c r="DM42" i="129"/>
  <c r="CO42" i="129"/>
  <c r="AS42" i="129"/>
  <c r="HB42" i="129"/>
  <c r="GA42" i="129"/>
  <c r="EH42" i="129"/>
  <c r="DJ42" i="129"/>
  <c r="BN42" i="129"/>
  <c r="GJ42" i="129"/>
  <c r="FC42" i="129"/>
  <c r="EB42" i="129"/>
  <c r="AY42" i="129"/>
  <c r="HH42" i="129"/>
  <c r="CX42" i="129"/>
  <c r="BW42" i="129"/>
  <c r="EZ42" i="129"/>
  <c r="DY42" i="129"/>
  <c r="EN42" i="129"/>
  <c r="HK42" i="129"/>
  <c r="FU42" i="129"/>
  <c r="DA42" i="129"/>
  <c r="BK42" i="129"/>
  <c r="HE42" i="129"/>
  <c r="EK42" i="129"/>
  <c r="CU42" i="129"/>
  <c r="BH42" i="129"/>
  <c r="FR42" i="129"/>
  <c r="EG42" i="129"/>
  <c r="CR42" i="129"/>
  <c r="EE42" i="129"/>
  <c r="BE42" i="129"/>
  <c r="GS42" i="129"/>
  <c r="FO42" i="129"/>
  <c r="CL42" i="129"/>
  <c r="FL42" i="129"/>
  <c r="DS42" i="129"/>
  <c r="BB42" i="129"/>
  <c r="HN42" i="129"/>
  <c r="DP42" i="129"/>
  <c r="CF42" i="129"/>
  <c r="EW42" i="129"/>
  <c r="BT42" i="129"/>
  <c r="ET42" i="129"/>
  <c r="HV42" i="129"/>
  <c r="GP42" i="129"/>
  <c r="GM42" i="129"/>
  <c r="FX42" i="129"/>
  <c r="BZ42" i="129"/>
  <c r="HT42" i="129"/>
  <c r="DG42" i="129"/>
  <c r="CC42" i="129"/>
  <c r="HM31" i="125"/>
  <c r="GU31" i="125"/>
  <c r="GC31" i="125"/>
  <c r="FK31" i="125"/>
  <c r="ES31" i="125"/>
  <c r="EA31" i="125"/>
  <c r="DI31" i="125"/>
  <c r="CQ31" i="125"/>
  <c r="BY31" i="125"/>
  <c r="BG31" i="125"/>
  <c r="HS31" i="125"/>
  <c r="GX31" i="125"/>
  <c r="FZ31" i="125"/>
  <c r="FE31" i="125"/>
  <c r="EJ31" i="125"/>
  <c r="DO31" i="125"/>
  <c r="CT31" i="125"/>
  <c r="BV31" i="125"/>
  <c r="BA31" i="125"/>
  <c r="HJ31" i="125"/>
  <c r="GL31" i="125"/>
  <c r="FN31" i="125"/>
  <c r="EM31" i="125"/>
  <c r="DL31" i="125"/>
  <c r="CK31" i="125"/>
  <c r="BM31" i="125"/>
  <c r="HG31" i="125"/>
  <c r="GI31" i="125"/>
  <c r="FH31" i="125"/>
  <c r="EG31" i="125"/>
  <c r="DF31" i="125"/>
  <c r="CH31" i="125"/>
  <c r="BJ31" i="125"/>
  <c r="HV31" i="125"/>
  <c r="GO31" i="125"/>
  <c r="ED31" i="125"/>
  <c r="CZ31" i="125"/>
  <c r="BS31" i="125"/>
  <c r="HP31" i="125"/>
  <c r="FB31" i="125"/>
  <c r="DX31" i="125"/>
  <c r="CW31" i="125"/>
  <c r="BP31" i="125"/>
  <c r="GF31" i="125"/>
  <c r="EY31" i="125"/>
  <c r="DU31" i="125"/>
  <c r="CN31" i="125"/>
  <c r="HD31" i="125"/>
  <c r="EV31" i="125"/>
  <c r="FT31" i="125"/>
  <c r="AX31" i="125"/>
  <c r="DC31" i="125"/>
  <c r="AU31" i="125"/>
  <c r="CB31" i="125"/>
  <c r="FQ31" i="125"/>
  <c r="HA31" i="125"/>
  <c r="EP31" i="125"/>
  <c r="CE31" i="125"/>
  <c r="GR31" i="125"/>
  <c r="FW31" i="125"/>
  <c r="DR31" i="125"/>
  <c r="BD31" i="125"/>
  <c r="HT33" i="125"/>
  <c r="HB33" i="125"/>
  <c r="GJ33" i="125"/>
  <c r="FR33" i="125"/>
  <c r="EZ33" i="125"/>
  <c r="EH33" i="125"/>
  <c r="DP33" i="125"/>
  <c r="CX33" i="125"/>
  <c r="CF33" i="125"/>
  <c r="BN33" i="125"/>
  <c r="AV33" i="125"/>
  <c r="HK33" i="125"/>
  <c r="GP33" i="125"/>
  <c r="FU33" i="125"/>
  <c r="EW33" i="125"/>
  <c r="EB33" i="125"/>
  <c r="DG33" i="125"/>
  <c r="CL33" i="125"/>
  <c r="BQ33" i="125"/>
  <c r="AS33" i="125"/>
  <c r="GS33" i="125"/>
  <c r="FL33" i="125"/>
  <c r="EK33" i="125"/>
  <c r="DD33" i="125"/>
  <c r="BW33" i="125"/>
  <c r="DA33" i="125"/>
  <c r="BK33" i="125"/>
  <c r="HQ33" i="125"/>
  <c r="GM33" i="125"/>
  <c r="FI33" i="125"/>
  <c r="EE33" i="125"/>
  <c r="CU33" i="125"/>
  <c r="BT33" i="125"/>
  <c r="DY33" i="125"/>
  <c r="HN33" i="125"/>
  <c r="GG33" i="125"/>
  <c r="FF33" i="125"/>
  <c r="DV33" i="125"/>
  <c r="CR33" i="125"/>
  <c r="FC33" i="125"/>
  <c r="EQ33" i="125"/>
  <c r="CI33" i="125"/>
  <c r="EN33" i="125"/>
  <c r="BH33" i="125"/>
  <c r="BB33" i="125"/>
  <c r="HE33" i="125"/>
  <c r="GV33" i="125"/>
  <c r="CC33" i="125"/>
  <c r="BZ33" i="125"/>
  <c r="GD33" i="125"/>
  <c r="DS33" i="125"/>
  <c r="FX33" i="125"/>
  <c r="DM33" i="125"/>
  <c r="BE33" i="125"/>
  <c r="FO33" i="125"/>
  <c r="DJ33" i="125"/>
  <c r="AY33" i="125"/>
  <c r="HH33" i="125"/>
  <c r="ET33" i="125"/>
  <c r="CO33" i="125"/>
  <c r="GY33" i="125"/>
  <c r="GA33" i="125"/>
  <c r="HE53" i="126"/>
  <c r="GM53" i="126"/>
  <c r="FU53" i="126"/>
  <c r="FC53" i="126"/>
  <c r="EK53" i="126"/>
  <c r="HV53" i="126"/>
  <c r="DG53" i="126"/>
  <c r="BT53" i="126"/>
  <c r="HH53" i="126"/>
  <c r="GJ53" i="126"/>
  <c r="FO53" i="126"/>
  <c r="ET53" i="126"/>
  <c r="DY53" i="126"/>
  <c r="CL53" i="126"/>
  <c r="AY53" i="126"/>
  <c r="DD53" i="126"/>
  <c r="CF53" i="126"/>
  <c r="GY53" i="126"/>
  <c r="GA53" i="126"/>
  <c r="EZ53" i="126"/>
  <c r="EB53" i="126"/>
  <c r="BH53" i="126"/>
  <c r="BW53" i="126"/>
  <c r="AS53" i="126"/>
  <c r="HN53" i="126"/>
  <c r="GG53" i="126"/>
  <c r="FF53" i="126"/>
  <c r="DV53" i="126"/>
  <c r="CU53" i="126"/>
  <c r="BQ53" i="126"/>
  <c r="GV53" i="126"/>
  <c r="DP53" i="126"/>
  <c r="CI53" i="126"/>
  <c r="AV53" i="126"/>
  <c r="FI53" i="126"/>
  <c r="CC53" i="126"/>
  <c r="GS53" i="126"/>
  <c r="EQ53" i="126"/>
  <c r="DA53" i="126"/>
  <c r="CX53" i="126"/>
  <c r="BE53" i="126"/>
  <c r="HT53" i="126"/>
  <c r="FL53" i="126"/>
  <c r="CO53" i="126"/>
  <c r="EW53" i="126"/>
  <c r="FX53" i="126"/>
  <c r="CR53" i="126"/>
  <c r="FR53" i="126"/>
  <c r="BZ53" i="126"/>
  <c r="GD53" i="126"/>
  <c r="BN53" i="126"/>
  <c r="BK53" i="126"/>
  <c r="GP53" i="126"/>
  <c r="EN53" i="126"/>
  <c r="EH53" i="126"/>
  <c r="DM53" i="126"/>
  <c r="HQ53" i="126"/>
  <c r="HK53" i="126"/>
  <c r="DS53" i="126"/>
  <c r="HB53" i="126"/>
  <c r="EG53" i="126"/>
  <c r="EE53" i="126"/>
  <c r="DJ53" i="126"/>
  <c r="BB53" i="126"/>
  <c r="HS30" i="125"/>
  <c r="HA30" i="125"/>
  <c r="GI30" i="125"/>
  <c r="FQ30" i="125"/>
  <c r="EY30" i="125"/>
  <c r="EG30" i="125"/>
  <c r="DO30" i="125"/>
  <c r="CW30" i="125"/>
  <c r="CE30" i="125"/>
  <c r="BM30" i="125"/>
  <c r="AU30" i="125"/>
  <c r="HJ30" i="125"/>
  <c r="GO30" i="125"/>
  <c r="FT30" i="125"/>
  <c r="EV30" i="125"/>
  <c r="EA30" i="125"/>
  <c r="DF30" i="125"/>
  <c r="CK30" i="125"/>
  <c r="BP30" i="125"/>
  <c r="HP30" i="125"/>
  <c r="GR30" i="125"/>
  <c r="FN30" i="125"/>
  <c r="EP30" i="125"/>
  <c r="DR30" i="125"/>
  <c r="CQ30" i="125"/>
  <c r="BS30" i="125"/>
  <c r="HM30" i="125"/>
  <c r="GL30" i="125"/>
  <c r="FK30" i="125"/>
  <c r="EM30" i="125"/>
  <c r="DL30" i="125"/>
  <c r="CN30" i="125"/>
  <c r="BJ30" i="125"/>
  <c r="HV30" i="125"/>
  <c r="FH30" i="125"/>
  <c r="ED30" i="125"/>
  <c r="CZ30" i="125"/>
  <c r="BV30" i="125"/>
  <c r="GF30" i="125"/>
  <c r="FE30" i="125"/>
  <c r="DX30" i="125"/>
  <c r="CT30" i="125"/>
  <c r="HG30" i="125"/>
  <c r="GC30" i="125"/>
  <c r="FB30" i="125"/>
  <c r="DU30" i="125"/>
  <c r="BG30" i="125"/>
  <c r="HD30" i="125"/>
  <c r="ES30" i="125"/>
  <c r="CH30" i="125"/>
  <c r="FW30" i="125"/>
  <c r="DI30" i="125"/>
  <c r="BA30" i="125"/>
  <c r="AX30" i="125"/>
  <c r="EJ30" i="125"/>
  <c r="BY30" i="125"/>
  <c r="DC30" i="125"/>
  <c r="GX30" i="125"/>
  <c r="CB30" i="125"/>
  <c r="GU30" i="125"/>
  <c r="FZ30" i="125"/>
  <c r="BD30" i="125"/>
  <c r="HQ38" i="129"/>
  <c r="GD38" i="129"/>
  <c r="EQ38" i="129"/>
  <c r="DV38" i="129"/>
  <c r="CI38" i="129"/>
  <c r="AV38" i="129"/>
  <c r="GV38" i="129"/>
  <c r="FI38" i="129"/>
  <c r="EN38" i="129"/>
  <c r="DA38" i="129"/>
  <c r="BN38" i="129"/>
  <c r="HV38" i="129"/>
  <c r="GY38" i="129"/>
  <c r="FX38" i="129"/>
  <c r="EE38" i="129"/>
  <c r="BK38" i="129"/>
  <c r="HT38" i="129"/>
  <c r="EZ38" i="129"/>
  <c r="DG38" i="129"/>
  <c r="CF38" i="129"/>
  <c r="FL38" i="129"/>
  <c r="EH38" i="129"/>
  <c r="DD38" i="129"/>
  <c r="GJ38" i="129"/>
  <c r="HK38" i="129"/>
  <c r="FF38" i="129"/>
  <c r="EG38" i="129"/>
  <c r="BZ38" i="129"/>
  <c r="AY38" i="129"/>
  <c r="HH38" i="129"/>
  <c r="EB38" i="129"/>
  <c r="CX38" i="129"/>
  <c r="HE38" i="129"/>
  <c r="EK38" i="129"/>
  <c r="CU38" i="129"/>
  <c r="FR38" i="129"/>
  <c r="BH38" i="129"/>
  <c r="HB38" i="129"/>
  <c r="CR38" i="129"/>
  <c r="FO38" i="129"/>
  <c r="DY38" i="129"/>
  <c r="BE38" i="129"/>
  <c r="GS38" i="129"/>
  <c r="DS38" i="129"/>
  <c r="CO38" i="129"/>
  <c r="BB38" i="129"/>
  <c r="GP38" i="129"/>
  <c r="FC38" i="129"/>
  <c r="CL38" i="129"/>
  <c r="AS38" i="129"/>
  <c r="DP38" i="129"/>
  <c r="DJ38" i="129"/>
  <c r="EW38" i="129"/>
  <c r="ET38" i="129"/>
  <c r="BQ38" i="129"/>
  <c r="HN38" i="129"/>
  <c r="FU38" i="129"/>
  <c r="BW38" i="129"/>
  <c r="BT38" i="129"/>
  <c r="DM38" i="129"/>
  <c r="GM38" i="129"/>
  <c r="GG38" i="129"/>
  <c r="GA38" i="129"/>
  <c r="CC38" i="129"/>
  <c r="HP51" i="126"/>
  <c r="GX51" i="126"/>
  <c r="GF51" i="126"/>
  <c r="FN51" i="126"/>
  <c r="EV51" i="126"/>
  <c r="ED51" i="126"/>
  <c r="DL51" i="126"/>
  <c r="CT51" i="126"/>
  <c r="CB51" i="126"/>
  <c r="BJ51" i="126"/>
  <c r="HG51" i="126"/>
  <c r="GL51" i="126"/>
  <c r="FQ51" i="126"/>
  <c r="ES51" i="126"/>
  <c r="DX51" i="126"/>
  <c r="DC51" i="126"/>
  <c r="CH51" i="126"/>
  <c r="BM51" i="126"/>
  <c r="DF51" i="126"/>
  <c r="HA51" i="126"/>
  <c r="FZ51" i="126"/>
  <c r="FB51" i="126"/>
  <c r="EA51" i="126"/>
  <c r="BG51" i="126"/>
  <c r="CE51" i="126"/>
  <c r="EM51" i="126"/>
  <c r="DI51" i="126"/>
  <c r="BY51" i="126"/>
  <c r="AX51" i="126"/>
  <c r="HD51" i="126"/>
  <c r="FT51" i="126"/>
  <c r="GC51" i="126"/>
  <c r="EJ51" i="126"/>
  <c r="CW51" i="126"/>
  <c r="BP51" i="126"/>
  <c r="HM51" i="126"/>
  <c r="FW51" i="126"/>
  <c r="HJ51" i="126"/>
  <c r="FH51" i="126"/>
  <c r="FE51" i="126"/>
  <c r="HS51" i="126"/>
  <c r="EY51" i="126"/>
  <c r="CQ51" i="126"/>
  <c r="AU51" i="126"/>
  <c r="DO51" i="126"/>
  <c r="CZ51" i="126"/>
  <c r="FK51" i="126"/>
  <c r="BV51" i="126"/>
  <c r="BD51" i="126"/>
  <c r="EP51" i="126"/>
  <c r="BS51" i="126"/>
  <c r="GU51" i="126"/>
  <c r="CN51" i="126"/>
  <c r="GO51" i="126"/>
  <c r="DR51" i="126"/>
  <c r="GI51" i="126"/>
  <c r="DU51" i="126"/>
  <c r="GR51" i="126"/>
  <c r="BA51" i="126"/>
  <c r="CK51" i="126"/>
  <c r="HS33" i="125"/>
  <c r="HA33" i="125"/>
  <c r="GI33" i="125"/>
  <c r="FQ33" i="125"/>
  <c r="EY33" i="125"/>
  <c r="EG33" i="125"/>
  <c r="DO33" i="125"/>
  <c r="CW33" i="125"/>
  <c r="CE33" i="125"/>
  <c r="BM33" i="125"/>
  <c r="AU33" i="125"/>
  <c r="HM33" i="125"/>
  <c r="GR33" i="125"/>
  <c r="FW33" i="125"/>
  <c r="FB33" i="125"/>
  <c r="ED33" i="125"/>
  <c r="DI33" i="125"/>
  <c r="CN33" i="125"/>
  <c r="BS33" i="125"/>
  <c r="AX33" i="125"/>
  <c r="HD33" i="125"/>
  <c r="GC33" i="125"/>
  <c r="FE33" i="125"/>
  <c r="EA33" i="125"/>
  <c r="DC33" i="125"/>
  <c r="CB33" i="125"/>
  <c r="BD33" i="125"/>
  <c r="GX33" i="125"/>
  <c r="FZ33" i="125"/>
  <c r="EV33" i="125"/>
  <c r="DX33" i="125"/>
  <c r="CZ33" i="125"/>
  <c r="BY33" i="125"/>
  <c r="BA33" i="125"/>
  <c r="HV33" i="125"/>
  <c r="GO33" i="125"/>
  <c r="FK33" i="125"/>
  <c r="EJ33" i="125"/>
  <c r="BV33" i="125"/>
  <c r="HP33" i="125"/>
  <c r="GL33" i="125"/>
  <c r="FH33" i="125"/>
  <c r="CT33" i="125"/>
  <c r="BP33" i="125"/>
  <c r="HJ33" i="125"/>
  <c r="GF33" i="125"/>
  <c r="DU33" i="125"/>
  <c r="CQ33" i="125"/>
  <c r="BJ33" i="125"/>
  <c r="HG33" i="125"/>
  <c r="ES33" i="125"/>
  <c r="CK33" i="125"/>
  <c r="GU33" i="125"/>
  <c r="FT33" i="125"/>
  <c r="DL33" i="125"/>
  <c r="FN33" i="125"/>
  <c r="DF33" i="125"/>
  <c r="EP33" i="125"/>
  <c r="CH33" i="125"/>
  <c r="EM33" i="125"/>
  <c r="DR33" i="125"/>
  <c r="BG33" i="125"/>
  <c r="HN31" i="125"/>
  <c r="GV31" i="125"/>
  <c r="GD31" i="125"/>
  <c r="FL31" i="125"/>
  <c r="ET31" i="125"/>
  <c r="EB31" i="125"/>
  <c r="DJ31" i="125"/>
  <c r="CR31" i="125"/>
  <c r="BZ31" i="125"/>
  <c r="BH31" i="125"/>
  <c r="HQ31" i="125"/>
  <c r="GS31" i="125"/>
  <c r="FX31" i="125"/>
  <c r="FC31" i="125"/>
  <c r="EH31" i="125"/>
  <c r="DM31" i="125"/>
  <c r="CO31" i="125"/>
  <c r="BT31" i="125"/>
  <c r="AY31" i="125"/>
  <c r="GP31" i="125"/>
  <c r="FO31" i="125"/>
  <c r="EE31" i="125"/>
  <c r="DA31" i="125"/>
  <c r="BW31" i="125"/>
  <c r="AS31" i="125"/>
  <c r="FI31" i="125"/>
  <c r="HT31" i="125"/>
  <c r="GM31" i="125"/>
  <c r="FF31" i="125"/>
  <c r="DY31" i="125"/>
  <c r="CX31" i="125"/>
  <c r="BQ31" i="125"/>
  <c r="GJ31" i="125"/>
  <c r="HK31" i="125"/>
  <c r="GG31" i="125"/>
  <c r="EZ31" i="125"/>
  <c r="DV31" i="125"/>
  <c r="CU31" i="125"/>
  <c r="BN31" i="125"/>
  <c r="HH31" i="125"/>
  <c r="BK31" i="125"/>
  <c r="CI31" i="125"/>
  <c r="HB31" i="125"/>
  <c r="EQ31" i="125"/>
  <c r="CF31" i="125"/>
  <c r="EN31" i="125"/>
  <c r="EK31" i="125"/>
  <c r="GA31" i="125"/>
  <c r="DG31" i="125"/>
  <c r="HE31" i="125"/>
  <c r="EW31" i="125"/>
  <c r="CL31" i="125"/>
  <c r="GY31" i="125"/>
  <c r="CC31" i="125"/>
  <c r="DS31" i="125"/>
  <c r="BE31" i="125"/>
  <c r="FU31" i="125"/>
  <c r="DP31" i="125"/>
  <c r="BB31" i="125"/>
  <c r="FR31" i="125"/>
  <c r="DD31" i="125"/>
  <c r="AV31" i="125"/>
  <c r="HD53" i="126"/>
  <c r="GL53" i="126"/>
  <c r="FT53" i="126"/>
  <c r="FB53" i="126"/>
  <c r="EJ53" i="126"/>
  <c r="DR53" i="126"/>
  <c r="CZ53" i="126"/>
  <c r="CH53" i="126"/>
  <c r="BP53" i="126"/>
  <c r="AX53" i="126"/>
  <c r="HJ53" i="126"/>
  <c r="GO53" i="126"/>
  <c r="FQ53" i="126"/>
  <c r="EV53" i="126"/>
  <c r="EA53" i="126"/>
  <c r="CN53" i="126"/>
  <c r="BA53" i="126"/>
  <c r="DF53" i="126"/>
  <c r="BS53" i="126"/>
  <c r="HA53" i="126"/>
  <c r="GC53" i="126"/>
  <c r="FE53" i="126"/>
  <c r="ED53" i="126"/>
  <c r="BJ53" i="126"/>
  <c r="DC53" i="126"/>
  <c r="CE53" i="126"/>
  <c r="HP53" i="126"/>
  <c r="GI53" i="126"/>
  <c r="FH53" i="126"/>
  <c r="DX53" i="126"/>
  <c r="CW53" i="126"/>
  <c r="BV53" i="126"/>
  <c r="HM53" i="126"/>
  <c r="GF53" i="126"/>
  <c r="EY53" i="126"/>
  <c r="DU53" i="126"/>
  <c r="CT53" i="126"/>
  <c r="FK53" i="126"/>
  <c r="GU53" i="126"/>
  <c r="DO53" i="126"/>
  <c r="AU53" i="126"/>
  <c r="BG53" i="126"/>
  <c r="GR53" i="126"/>
  <c r="EP53" i="126"/>
  <c r="HG53" i="126"/>
  <c r="ES53" i="126"/>
  <c r="CQ53" i="126"/>
  <c r="GX53" i="126"/>
  <c r="EM53" i="126"/>
  <c r="CK53" i="126"/>
  <c r="HS53" i="126"/>
  <c r="CB53" i="126"/>
  <c r="DI53" i="126"/>
  <c r="FW53" i="126"/>
  <c r="FN53" i="126"/>
  <c r="FZ53" i="126"/>
  <c r="BM53" i="126"/>
  <c r="DL53" i="126"/>
  <c r="BD53" i="126"/>
  <c r="BY53" i="126"/>
  <c r="HQ51" i="126"/>
  <c r="GY51" i="126"/>
  <c r="GG51" i="126"/>
  <c r="FO51" i="126"/>
  <c r="EW51" i="126"/>
  <c r="EE51" i="126"/>
  <c r="DM51" i="126"/>
  <c r="CU51" i="126"/>
  <c r="CC51" i="126"/>
  <c r="BK51" i="126"/>
  <c r="AS51" i="126"/>
  <c r="HH51" i="126"/>
  <c r="GM51" i="126"/>
  <c r="FR51" i="126"/>
  <c r="ET51" i="126"/>
  <c r="HB51" i="126"/>
  <c r="GA51" i="126"/>
  <c r="FC51" i="126"/>
  <c r="EB51" i="126"/>
  <c r="CI51" i="126"/>
  <c r="BH51" i="126"/>
  <c r="DD51" i="126"/>
  <c r="CF51" i="126"/>
  <c r="GV51" i="126"/>
  <c r="FX51" i="126"/>
  <c r="EZ51" i="126"/>
  <c r="DY51" i="126"/>
  <c r="DA51" i="126"/>
  <c r="BE51" i="126"/>
  <c r="HE51" i="126"/>
  <c r="FU51" i="126"/>
  <c r="EK51" i="126"/>
  <c r="DG51" i="126"/>
  <c r="BW51" i="126"/>
  <c r="AV51" i="126"/>
  <c r="HN51" i="126"/>
  <c r="EH51" i="126"/>
  <c r="CR51" i="126"/>
  <c r="BN51" i="126"/>
  <c r="DP51" i="126"/>
  <c r="BT51" i="126"/>
  <c r="GS51" i="126"/>
  <c r="DJ51" i="126"/>
  <c r="BQ51" i="126"/>
  <c r="FF51" i="126"/>
  <c r="CX51" i="126"/>
  <c r="AY51" i="126"/>
  <c r="HK51" i="126"/>
  <c r="GD51" i="126"/>
  <c r="FL51" i="126"/>
  <c r="CO51" i="126"/>
  <c r="EQ51" i="126"/>
  <c r="EN51" i="126"/>
  <c r="FI51" i="126"/>
  <c r="EG51" i="126"/>
  <c r="DV51" i="126"/>
  <c r="GJ51" i="126"/>
  <c r="CL51" i="126"/>
  <c r="DS51" i="126"/>
  <c r="GP51" i="126"/>
  <c r="BB51" i="126"/>
  <c r="BZ51" i="126"/>
  <c r="HV51" i="126"/>
  <c r="HT51" i="126"/>
  <c r="HJ30" i="129"/>
  <c r="GR30" i="129"/>
  <c r="FZ30" i="129"/>
  <c r="FH30" i="129"/>
  <c r="EP30" i="129"/>
  <c r="DX30" i="129"/>
  <c r="DF30" i="129"/>
  <c r="CN30" i="129"/>
  <c r="BV30" i="129"/>
  <c r="BD30" i="129"/>
  <c r="GU30" i="129"/>
  <c r="EM30" i="129"/>
  <c r="CZ30" i="129"/>
  <c r="BM30" i="129"/>
  <c r="HM30" i="129"/>
  <c r="FE30" i="129"/>
  <c r="DR30" i="129"/>
  <c r="CE30" i="129"/>
  <c r="GI30" i="129"/>
  <c r="DO30" i="129"/>
  <c r="AX30" i="129"/>
  <c r="HD30" i="129"/>
  <c r="FK30" i="129"/>
  <c r="EJ30" i="129"/>
  <c r="CQ30" i="129"/>
  <c r="BS30" i="129"/>
  <c r="EV30" i="129"/>
  <c r="DU30" i="129"/>
  <c r="GX30" i="129"/>
  <c r="FT30" i="129"/>
  <c r="BJ30" i="129"/>
  <c r="ES30" i="129"/>
  <c r="DL30" i="129"/>
  <c r="CK30" i="129"/>
  <c r="GO30" i="129"/>
  <c r="CH30" i="129"/>
  <c r="FB30" i="129"/>
  <c r="AU30" i="129"/>
  <c r="GL30" i="129"/>
  <c r="CB30" i="129"/>
  <c r="HS30" i="129"/>
  <c r="EY30" i="129"/>
  <c r="DI30" i="129"/>
  <c r="GF30" i="129"/>
  <c r="BY30" i="129"/>
  <c r="HP30" i="129"/>
  <c r="GC30" i="129"/>
  <c r="DC30" i="129"/>
  <c r="FN30" i="129"/>
  <c r="BP30" i="129"/>
  <c r="CW30" i="129"/>
  <c r="FQ30" i="129"/>
  <c r="CT30" i="129"/>
  <c r="BG30" i="129"/>
  <c r="ED30" i="129"/>
  <c r="HG30" i="129"/>
  <c r="HA30" i="129"/>
  <c r="FW30" i="129"/>
  <c r="BA30" i="129"/>
  <c r="EA30" i="129"/>
  <c r="KD50" i="126"/>
  <c r="HD50" i="126"/>
  <c r="GL50" i="126"/>
  <c r="FT50" i="126"/>
  <c r="FB50" i="126"/>
  <c r="EJ50" i="126"/>
  <c r="DR50" i="126"/>
  <c r="CZ50" i="126"/>
  <c r="CH50" i="126"/>
  <c r="BP50" i="126"/>
  <c r="AX50" i="126"/>
  <c r="HS50" i="126"/>
  <c r="GX50" i="126"/>
  <c r="GC50" i="126"/>
  <c r="FH50" i="126"/>
  <c r="EM50" i="126"/>
  <c r="DO50" i="126"/>
  <c r="HP50" i="126"/>
  <c r="FW50" i="126"/>
  <c r="EA50" i="126"/>
  <c r="AU50" i="126"/>
  <c r="GR50" i="126"/>
  <c r="EV50" i="126"/>
  <c r="DC50" i="126"/>
  <c r="BM50" i="126"/>
  <c r="HM50" i="126"/>
  <c r="FQ50" i="126"/>
  <c r="DX50" i="126"/>
  <c r="CE50" i="126"/>
  <c r="FN50" i="126"/>
  <c r="CB50" i="126"/>
  <c r="BD50" i="126"/>
  <c r="GU50" i="126"/>
  <c r="DF50" i="126"/>
  <c r="HG50" i="126"/>
  <c r="CT50" i="126"/>
  <c r="BS50" i="126"/>
  <c r="ED50" i="126"/>
  <c r="FE50" i="126"/>
  <c r="DL50" i="126"/>
  <c r="BY50" i="126"/>
  <c r="DU50" i="126"/>
  <c r="BV50" i="126"/>
  <c r="CQ50" i="126"/>
  <c r="EY50" i="126"/>
  <c r="FZ50" i="126"/>
  <c r="ES50" i="126"/>
  <c r="FK50" i="126"/>
  <c r="CK50" i="126"/>
  <c r="HJ50" i="126"/>
  <c r="HA50" i="126"/>
  <c r="DI50" i="126"/>
  <c r="GO50" i="126"/>
  <c r="CW50" i="126"/>
  <c r="GF50" i="126"/>
  <c r="BG50" i="126"/>
  <c r="GI50" i="126"/>
  <c r="EP50" i="126"/>
  <c r="BJ50" i="126"/>
  <c r="CN50" i="126"/>
  <c r="BA50" i="126"/>
  <c r="KE50" i="126"/>
  <c r="HE50" i="126"/>
  <c r="GM50" i="126"/>
  <c r="FU50" i="126"/>
  <c r="FC50" i="126"/>
  <c r="EK50" i="126"/>
  <c r="DS50" i="126"/>
  <c r="DA50" i="126"/>
  <c r="HV50" i="126"/>
  <c r="GS50" i="126"/>
  <c r="EW50" i="126"/>
  <c r="DD50" i="126"/>
  <c r="CI50" i="126"/>
  <c r="BN50" i="126"/>
  <c r="HN50" i="126"/>
  <c r="FR50" i="126"/>
  <c r="DY50" i="126"/>
  <c r="CF50" i="126"/>
  <c r="AS50" i="126"/>
  <c r="GP50" i="126"/>
  <c r="ET50" i="126"/>
  <c r="CX50" i="126"/>
  <c r="BK50" i="126"/>
  <c r="GV50" i="126"/>
  <c r="EH50" i="126"/>
  <c r="DG50" i="126"/>
  <c r="FL50" i="126"/>
  <c r="EG50" i="126"/>
  <c r="BZ50" i="126"/>
  <c r="BB50" i="126"/>
  <c r="FX50" i="126"/>
  <c r="EE50" i="126"/>
  <c r="HB50" i="126"/>
  <c r="FO50" i="126"/>
  <c r="CR50" i="126"/>
  <c r="BQ50" i="126"/>
  <c r="HH50" i="126"/>
  <c r="FI50" i="126"/>
  <c r="DP50" i="126"/>
  <c r="CC50" i="126"/>
  <c r="GY50" i="126"/>
  <c r="BW50" i="126"/>
  <c r="GD50" i="126"/>
  <c r="DV50" i="126"/>
  <c r="GA50" i="126"/>
  <c r="HT50" i="126"/>
  <c r="FF50" i="126"/>
  <c r="CU50" i="126"/>
  <c r="AY50" i="126"/>
  <c r="HQ50" i="126"/>
  <c r="EZ50" i="126"/>
  <c r="AV50" i="126"/>
  <c r="HK50" i="126"/>
  <c r="CO50" i="126"/>
  <c r="CL50" i="126"/>
  <c r="BT50" i="126"/>
  <c r="DJ50" i="126"/>
  <c r="GG50" i="126"/>
  <c r="EB50" i="126"/>
  <c r="DM50" i="126"/>
  <c r="EQ50" i="126"/>
  <c r="EN50" i="126"/>
  <c r="GJ50" i="126"/>
  <c r="BH50" i="126"/>
  <c r="BE50" i="126"/>
  <c r="LB32" i="125"/>
  <c r="HG32" i="125"/>
  <c r="GO32" i="125"/>
  <c r="FW32" i="125"/>
  <c r="FE32" i="125"/>
  <c r="EM32" i="125"/>
  <c r="DU32" i="125"/>
  <c r="DC32" i="125"/>
  <c r="CK32" i="125"/>
  <c r="BS32" i="125"/>
  <c r="BA32" i="125"/>
  <c r="HD32" i="125"/>
  <c r="GI32" i="125"/>
  <c r="FN32" i="125"/>
  <c r="ES32" i="125"/>
  <c r="DX32" i="125"/>
  <c r="CZ32" i="125"/>
  <c r="CE32" i="125"/>
  <c r="BJ32" i="125"/>
  <c r="HJ32" i="125"/>
  <c r="GF32" i="125"/>
  <c r="FH32" i="125"/>
  <c r="EG32" i="125"/>
  <c r="DI32" i="125"/>
  <c r="CH32" i="125"/>
  <c r="BG32" i="125"/>
  <c r="HA32" i="125"/>
  <c r="GC32" i="125"/>
  <c r="FB32" i="125"/>
  <c r="ED32" i="125"/>
  <c r="DF32" i="125"/>
  <c r="CB32" i="125"/>
  <c r="BD32" i="125"/>
  <c r="HS32" i="125"/>
  <c r="GR32" i="125"/>
  <c r="FK32" i="125"/>
  <c r="CW32" i="125"/>
  <c r="BV32" i="125"/>
  <c r="EY32" i="125"/>
  <c r="HP32" i="125"/>
  <c r="GL32" i="125"/>
  <c r="EA32" i="125"/>
  <c r="CT32" i="125"/>
  <c r="BP32" i="125"/>
  <c r="HM32" i="125"/>
  <c r="DR32" i="125"/>
  <c r="CQ32" i="125"/>
  <c r="BM32" i="125"/>
  <c r="EV32" i="125"/>
  <c r="CN32" i="125"/>
  <c r="GU32" i="125"/>
  <c r="FT32" i="125"/>
  <c r="DL32" i="125"/>
  <c r="AX32" i="125"/>
  <c r="FQ32" i="125"/>
  <c r="AU32" i="125"/>
  <c r="BY32" i="125"/>
  <c r="HV32" i="125"/>
  <c r="GX32" i="125"/>
  <c r="EP32" i="125"/>
  <c r="EJ32" i="125"/>
  <c r="FZ32" i="125"/>
  <c r="DO32" i="125"/>
  <c r="HT30" i="125"/>
  <c r="HB30" i="125"/>
  <c r="GJ30" i="125"/>
  <c r="FR30" i="125"/>
  <c r="EZ30" i="125"/>
  <c r="EH30" i="125"/>
  <c r="DP30" i="125"/>
  <c r="CX30" i="125"/>
  <c r="CF30" i="125"/>
  <c r="BN30" i="125"/>
  <c r="AV30" i="125"/>
  <c r="HH30" i="125"/>
  <c r="GM30" i="125"/>
  <c r="FO30" i="125"/>
  <c r="ET30" i="125"/>
  <c r="DY30" i="125"/>
  <c r="DD30" i="125"/>
  <c r="CI30" i="125"/>
  <c r="BK30" i="125"/>
  <c r="GS30" i="125"/>
  <c r="FI30" i="125"/>
  <c r="EE30" i="125"/>
  <c r="DA30" i="125"/>
  <c r="BW30" i="125"/>
  <c r="AS30" i="125"/>
  <c r="GP30" i="125"/>
  <c r="HQ30" i="125"/>
  <c r="GG30" i="125"/>
  <c r="FF30" i="125"/>
  <c r="EB30" i="125"/>
  <c r="CU30" i="125"/>
  <c r="BT30" i="125"/>
  <c r="HN30" i="125"/>
  <c r="BQ30" i="125"/>
  <c r="HK30" i="125"/>
  <c r="GD30" i="125"/>
  <c r="FC30" i="125"/>
  <c r="DV30" i="125"/>
  <c r="CR30" i="125"/>
  <c r="BH30" i="125"/>
  <c r="CO30" i="125"/>
  <c r="EQ30" i="125"/>
  <c r="CC30" i="125"/>
  <c r="DS30" i="125"/>
  <c r="FU30" i="125"/>
  <c r="FL30" i="125"/>
  <c r="HE30" i="125"/>
  <c r="EW30" i="125"/>
  <c r="CL30" i="125"/>
  <c r="GY30" i="125"/>
  <c r="GV30" i="125"/>
  <c r="BZ30" i="125"/>
  <c r="GA30" i="125"/>
  <c r="BE30" i="125"/>
  <c r="FX30" i="125"/>
  <c r="DJ30" i="125"/>
  <c r="BB30" i="125"/>
  <c r="DG30" i="125"/>
  <c r="AY30" i="125"/>
  <c r="EN30" i="125"/>
  <c r="EK30" i="125"/>
  <c r="DM30" i="125"/>
  <c r="HJ52" i="126"/>
  <c r="GR52" i="126"/>
  <c r="FZ52" i="126"/>
  <c r="FH52" i="126"/>
  <c r="EP52" i="126"/>
  <c r="DX52" i="126"/>
  <c r="DF52" i="126"/>
  <c r="CN52" i="126"/>
  <c r="BV52" i="126"/>
  <c r="BD52" i="126"/>
  <c r="HP52" i="126"/>
  <c r="GU52" i="126"/>
  <c r="FW52" i="126"/>
  <c r="FB52" i="126"/>
  <c r="DL52" i="126"/>
  <c r="CQ52" i="126"/>
  <c r="BS52" i="126"/>
  <c r="AX52" i="126"/>
  <c r="GX52" i="126"/>
  <c r="FT52" i="126"/>
  <c r="EV52" i="126"/>
  <c r="DU52" i="126"/>
  <c r="CW52" i="126"/>
  <c r="BY52" i="126"/>
  <c r="AU52" i="126"/>
  <c r="FK52" i="126"/>
  <c r="BJ52" i="126"/>
  <c r="GL52" i="126"/>
  <c r="EA52" i="126"/>
  <c r="CK52" i="126"/>
  <c r="HA52" i="126"/>
  <c r="FE52" i="126"/>
  <c r="DO52" i="126"/>
  <c r="GO52" i="126"/>
  <c r="CB52" i="126"/>
  <c r="GC52" i="126"/>
  <c r="ED52" i="126"/>
  <c r="CE52" i="126"/>
  <c r="ES52" i="126"/>
  <c r="CT52" i="126"/>
  <c r="HD52" i="126"/>
  <c r="EJ52" i="126"/>
  <c r="BG52" i="126"/>
  <c r="GI52" i="126"/>
  <c r="DR52" i="126"/>
  <c r="FN52" i="126"/>
  <c r="BP52" i="126"/>
  <c r="EY52" i="126"/>
  <c r="BA52" i="126"/>
  <c r="BM52" i="126"/>
  <c r="HS52" i="126"/>
  <c r="HM52" i="126"/>
  <c r="CZ52" i="126"/>
  <c r="HG52" i="126"/>
  <c r="CH52" i="126"/>
  <c r="FQ52" i="126"/>
  <c r="GF52" i="126"/>
  <c r="DC52" i="126"/>
  <c r="EM52" i="126"/>
  <c r="DI52" i="126"/>
  <c r="HJ35" i="121"/>
  <c r="GR35" i="121"/>
  <c r="FZ35" i="121"/>
  <c r="FH35" i="121"/>
  <c r="HP35" i="121"/>
  <c r="GC35" i="121"/>
  <c r="EP35" i="121"/>
  <c r="DX35" i="121"/>
  <c r="DF35" i="121"/>
  <c r="CN35" i="121"/>
  <c r="BV35" i="121"/>
  <c r="BD35" i="121"/>
  <c r="HS35" i="121"/>
  <c r="GX35" i="121"/>
  <c r="FE35" i="121"/>
  <c r="DR35" i="121"/>
  <c r="CE35" i="121"/>
  <c r="GU35" i="121"/>
  <c r="EJ35" i="121"/>
  <c r="CW35" i="121"/>
  <c r="BJ35" i="121"/>
  <c r="HA35" i="121"/>
  <c r="FW35" i="121"/>
  <c r="EY35" i="121"/>
  <c r="CH35" i="121"/>
  <c r="EA35" i="121"/>
  <c r="DC35" i="121"/>
  <c r="BG35" i="121"/>
  <c r="HM35" i="121"/>
  <c r="ED35" i="121"/>
  <c r="CZ35" i="121"/>
  <c r="GI35" i="121"/>
  <c r="FB35" i="121"/>
  <c r="AU35" i="121"/>
  <c r="HG35" i="121"/>
  <c r="FT35" i="121"/>
  <c r="DI35" i="121"/>
  <c r="BY35" i="121"/>
  <c r="EM35" i="121"/>
  <c r="BS35" i="121"/>
  <c r="GF35" i="121"/>
  <c r="AX35" i="121"/>
  <c r="FQ35" i="121"/>
  <c r="CK35" i="121"/>
  <c r="DU35" i="121"/>
  <c r="FN35" i="121"/>
  <c r="CB35" i="121"/>
  <c r="HD35" i="121"/>
  <c r="DO35" i="121"/>
  <c r="FK35" i="121"/>
  <c r="BP35" i="121"/>
  <c r="GO35" i="121"/>
  <c r="CQ35" i="121"/>
  <c r="EV35" i="121"/>
  <c r="ES35" i="121"/>
  <c r="DL35" i="121"/>
  <c r="CT35" i="121"/>
  <c r="GL35" i="121"/>
  <c r="BM35" i="121"/>
  <c r="BA35" i="121"/>
  <c r="KH32" i="125"/>
  <c r="HH32" i="125"/>
  <c r="GP32" i="125"/>
  <c r="FX32" i="125"/>
  <c r="FF32" i="125"/>
  <c r="EN32" i="125"/>
  <c r="DV32" i="125"/>
  <c r="DD32" i="125"/>
  <c r="CL32" i="125"/>
  <c r="BT32" i="125"/>
  <c r="BB32" i="125"/>
  <c r="HB32" i="125"/>
  <c r="GG32" i="125"/>
  <c r="FL32" i="125"/>
  <c r="EQ32" i="125"/>
  <c r="DS32" i="125"/>
  <c r="CX32" i="125"/>
  <c r="CC32" i="125"/>
  <c r="BH32" i="125"/>
  <c r="HT32" i="125"/>
  <c r="GS32" i="125"/>
  <c r="FO32" i="125"/>
  <c r="EH32" i="125"/>
  <c r="DA32" i="125"/>
  <c r="BW32" i="125"/>
  <c r="AS32" i="125"/>
  <c r="EE32" i="125"/>
  <c r="HQ32" i="125"/>
  <c r="GM32" i="125"/>
  <c r="FI32" i="125"/>
  <c r="EB32" i="125"/>
  <c r="CU32" i="125"/>
  <c r="BQ32" i="125"/>
  <c r="FC32" i="125"/>
  <c r="HN32" i="125"/>
  <c r="GJ32" i="125"/>
  <c r="EZ32" i="125"/>
  <c r="DY32" i="125"/>
  <c r="CR32" i="125"/>
  <c r="BN32" i="125"/>
  <c r="GD32" i="125"/>
  <c r="HE32" i="125"/>
  <c r="GY32" i="125"/>
  <c r="CI32" i="125"/>
  <c r="AV32" i="125"/>
  <c r="DG32" i="125"/>
  <c r="CO32" i="125"/>
  <c r="ET32" i="125"/>
  <c r="GV32" i="125"/>
  <c r="BZ32" i="125"/>
  <c r="GA32" i="125"/>
  <c r="DP32" i="125"/>
  <c r="BK32" i="125"/>
  <c r="FU32" i="125"/>
  <c r="DM32" i="125"/>
  <c r="AY32" i="125"/>
  <c r="FR32" i="125"/>
  <c r="DJ32" i="125"/>
  <c r="HK32" i="125"/>
  <c r="EW32" i="125"/>
  <c r="CF32" i="125"/>
  <c r="EK32" i="125"/>
  <c r="BE32" i="125"/>
  <c r="GV35" i="121"/>
  <c r="FI35" i="121"/>
  <c r="GA35" i="121"/>
  <c r="EK35" i="121"/>
  <c r="CX35" i="121"/>
  <c r="BK35" i="121"/>
  <c r="HQ35" i="121"/>
  <c r="FX35" i="121"/>
  <c r="FC35" i="121"/>
  <c r="DP35" i="121"/>
  <c r="CC35" i="121"/>
  <c r="EB35" i="121"/>
  <c r="DD35" i="121"/>
  <c r="BH35" i="121"/>
  <c r="GY35" i="121"/>
  <c r="FU35" i="121"/>
  <c r="EW35" i="121"/>
  <c r="CF35" i="121"/>
  <c r="GJ35" i="121"/>
  <c r="FF35" i="121"/>
  <c r="BW35" i="121"/>
  <c r="AV35" i="121"/>
  <c r="HH35" i="121"/>
  <c r="HK35" i="121"/>
  <c r="DY35" i="121"/>
  <c r="CU35" i="121"/>
  <c r="BT35" i="121"/>
  <c r="HN35" i="121"/>
  <c r="GD35" i="121"/>
  <c r="EQ35" i="121"/>
  <c r="DJ35" i="121"/>
  <c r="BZ35" i="121"/>
  <c r="AS35" i="121"/>
  <c r="EN35" i="121"/>
  <c r="HE35" i="121"/>
  <c r="FR35" i="121"/>
  <c r="DG35" i="121"/>
  <c r="GG35" i="121"/>
  <c r="EG35" i="121"/>
  <c r="CO35" i="121"/>
  <c r="AY35" i="121"/>
  <c r="EE35" i="121"/>
  <c r="CL35" i="121"/>
  <c r="DV35" i="121"/>
  <c r="HV35" i="121"/>
  <c r="FO35" i="121"/>
  <c r="CI35" i="121"/>
  <c r="HT35" i="121"/>
  <c r="DS35" i="121"/>
  <c r="FL35" i="121"/>
  <c r="BQ35" i="121"/>
  <c r="DM35" i="121"/>
  <c r="HB35" i="121"/>
  <c r="GP35" i="121"/>
  <c r="CR35" i="121"/>
  <c r="EZ35" i="121"/>
  <c r="BB35" i="121"/>
  <c r="EH35" i="121"/>
  <c r="DA35" i="121"/>
  <c r="BE35" i="121"/>
  <c r="GS35" i="121"/>
  <c r="GM35" i="121"/>
  <c r="BN35" i="121"/>
  <c r="ET35" i="121"/>
  <c r="HN30" i="129"/>
  <c r="GA30" i="129"/>
  <c r="FF30" i="129"/>
  <c r="DS30" i="129"/>
  <c r="CF30" i="129"/>
  <c r="AS30" i="129"/>
  <c r="GS30" i="129"/>
  <c r="FX30" i="129"/>
  <c r="EK30" i="129"/>
  <c r="CX30" i="129"/>
  <c r="BK30" i="129"/>
  <c r="HE30" i="129"/>
  <c r="FL30" i="129"/>
  <c r="EN30" i="129"/>
  <c r="CR30" i="129"/>
  <c r="BT30" i="129"/>
  <c r="GG30" i="129"/>
  <c r="DM30" i="129"/>
  <c r="AV30" i="129"/>
  <c r="GY30" i="129"/>
  <c r="FU30" i="129"/>
  <c r="CO30" i="129"/>
  <c r="BN30" i="129"/>
  <c r="ET30" i="129"/>
  <c r="DP30" i="129"/>
  <c r="CL30" i="129"/>
  <c r="HV30" i="129"/>
  <c r="GV30" i="129"/>
  <c r="FR30" i="129"/>
  <c r="BH30" i="129"/>
  <c r="FC30" i="129"/>
  <c r="DY30" i="129"/>
  <c r="AY30" i="129"/>
  <c r="GM30" i="129"/>
  <c r="DV30" i="129"/>
  <c r="CC30" i="129"/>
  <c r="HT30" i="129"/>
  <c r="EZ30" i="129"/>
  <c r="DJ30" i="129"/>
  <c r="GJ30" i="129"/>
  <c r="BZ30" i="129"/>
  <c r="HQ30" i="129"/>
  <c r="EW30" i="129"/>
  <c r="DG30" i="129"/>
  <c r="GD30" i="129"/>
  <c r="EQ30" i="129"/>
  <c r="DD30" i="129"/>
  <c r="BW30" i="129"/>
  <c r="HK30" i="129"/>
  <c r="EH30" i="129"/>
  <c r="BQ30" i="129"/>
  <c r="EE30" i="129"/>
  <c r="GP30" i="129"/>
  <c r="FI30" i="129"/>
  <c r="BB30" i="129"/>
  <c r="EB30" i="129"/>
  <c r="DA30" i="129"/>
  <c r="CU30" i="129"/>
  <c r="FO30" i="129"/>
  <c r="CI30" i="129"/>
  <c r="EG30" i="129"/>
  <c r="BE30" i="129"/>
  <c r="HH30" i="129"/>
  <c r="HB30" i="129"/>
  <c r="HP42" i="129"/>
  <c r="GX42" i="129"/>
  <c r="GF42" i="129"/>
  <c r="FN42" i="129"/>
  <c r="EV42" i="129"/>
  <c r="ED42" i="129"/>
  <c r="DL42" i="129"/>
  <c r="CT42" i="129"/>
  <c r="CB42" i="129"/>
  <c r="BJ42" i="129"/>
  <c r="HS42" i="129"/>
  <c r="FK42" i="129"/>
  <c r="DX42" i="129"/>
  <c r="CK42" i="129"/>
  <c r="AX42" i="129"/>
  <c r="GC42" i="129"/>
  <c r="EP42" i="129"/>
  <c r="DC42" i="129"/>
  <c r="BP42" i="129"/>
  <c r="HD42" i="129"/>
  <c r="EJ42" i="129"/>
  <c r="BS42" i="129"/>
  <c r="FE42" i="129"/>
  <c r="CN42" i="129"/>
  <c r="HJ42" i="129"/>
  <c r="CZ42" i="129"/>
  <c r="BY42" i="129"/>
  <c r="GI42" i="129"/>
  <c r="FB42" i="129"/>
  <c r="EA42" i="129"/>
  <c r="AU42" i="129"/>
  <c r="HG42" i="129"/>
  <c r="FZ42" i="129"/>
  <c r="CW42" i="129"/>
  <c r="BV42" i="129"/>
  <c r="HM42" i="129"/>
  <c r="FW42" i="129"/>
  <c r="DF42" i="129"/>
  <c r="BM42" i="129"/>
  <c r="EM42" i="129"/>
  <c r="FT42" i="129"/>
  <c r="HA42" i="129"/>
  <c r="BG42" i="129"/>
  <c r="GU42" i="129"/>
  <c r="FQ42" i="129"/>
  <c r="CQ42" i="129"/>
  <c r="DU42" i="129"/>
  <c r="BD42" i="129"/>
  <c r="GR42" i="129"/>
  <c r="CH42" i="129"/>
  <c r="CE42" i="129"/>
  <c r="ES42" i="129"/>
  <c r="DO42" i="129"/>
  <c r="GL42" i="129"/>
  <c r="EY42" i="129"/>
  <c r="BA42" i="129"/>
  <c r="DR42" i="129"/>
  <c r="GO42" i="129"/>
  <c r="DI42" i="129"/>
  <c r="FH42" i="129"/>
  <c r="HK52" i="126"/>
  <c r="GS52" i="126"/>
  <c r="GA52" i="126"/>
  <c r="FI52" i="126"/>
  <c r="EQ52" i="126"/>
  <c r="DY52" i="126"/>
  <c r="DG52" i="126"/>
  <c r="CO52" i="126"/>
  <c r="BW52" i="126"/>
  <c r="BE52" i="126"/>
  <c r="HQ52" i="126"/>
  <c r="GV52" i="126"/>
  <c r="FX52" i="126"/>
  <c r="FC52" i="126"/>
  <c r="EH52" i="126"/>
  <c r="DM52" i="126"/>
  <c r="CR52" i="126"/>
  <c r="BT52" i="126"/>
  <c r="AY52" i="126"/>
  <c r="EG52" i="126"/>
  <c r="GY52" i="126"/>
  <c r="FU52" i="126"/>
  <c r="EW52" i="126"/>
  <c r="DV52" i="126"/>
  <c r="CX52" i="126"/>
  <c r="BZ52" i="126"/>
  <c r="AV52" i="126"/>
  <c r="HV52" i="126"/>
  <c r="HT52" i="126"/>
  <c r="GP52" i="126"/>
  <c r="FR52" i="126"/>
  <c r="ET52" i="126"/>
  <c r="DS52" i="126"/>
  <c r="CU52" i="126"/>
  <c r="BQ52" i="126"/>
  <c r="AS52" i="126"/>
  <c r="GM52" i="126"/>
  <c r="EB52" i="126"/>
  <c r="CL52" i="126"/>
  <c r="FF52" i="126"/>
  <c r="BH52" i="126"/>
  <c r="CC52" i="126"/>
  <c r="EZ52" i="126"/>
  <c r="DJ52" i="126"/>
  <c r="HN52" i="126"/>
  <c r="HH52" i="126"/>
  <c r="FO52" i="126"/>
  <c r="DP52" i="126"/>
  <c r="BN52" i="126"/>
  <c r="HE52" i="126"/>
  <c r="EN52" i="126"/>
  <c r="CI52" i="126"/>
  <c r="HB52" i="126"/>
  <c r="BK52" i="126"/>
  <c r="GJ52" i="126"/>
  <c r="EE52" i="126"/>
  <c r="BB52" i="126"/>
  <c r="FL52" i="126"/>
  <c r="DA52" i="126"/>
  <c r="GD52" i="126"/>
  <c r="DD52" i="126"/>
  <c r="EK52" i="126"/>
  <c r="GG52" i="126"/>
  <c r="CF52" i="126"/>
  <c r="HJ38" i="129"/>
  <c r="GR38" i="129"/>
  <c r="FZ38" i="129"/>
  <c r="FH38" i="129"/>
  <c r="EP38" i="129"/>
  <c r="DX38" i="129"/>
  <c r="DF38" i="129"/>
  <c r="CN38" i="129"/>
  <c r="BV38" i="129"/>
  <c r="BD38" i="129"/>
  <c r="GX38" i="129"/>
  <c r="FK38" i="129"/>
  <c r="DC38" i="129"/>
  <c r="BP38" i="129"/>
  <c r="HP38" i="129"/>
  <c r="GC38" i="129"/>
  <c r="DU38" i="129"/>
  <c r="CH38" i="129"/>
  <c r="AU38" i="129"/>
  <c r="FB38" i="129"/>
  <c r="DI38" i="129"/>
  <c r="CK38" i="129"/>
  <c r="GU38" i="129"/>
  <c r="FW38" i="129"/>
  <c r="ED38" i="129"/>
  <c r="BJ38" i="129"/>
  <c r="HM38" i="129"/>
  <c r="GL38" i="129"/>
  <c r="CB38" i="129"/>
  <c r="BA38" i="129"/>
  <c r="CZ38" i="129"/>
  <c r="GI38" i="129"/>
  <c r="FE38" i="129"/>
  <c r="BY38" i="129"/>
  <c r="AX38" i="129"/>
  <c r="FT38" i="129"/>
  <c r="BM38" i="129"/>
  <c r="HD38" i="129"/>
  <c r="EJ38" i="129"/>
  <c r="CT38" i="129"/>
  <c r="EY38" i="129"/>
  <c r="FQ38" i="129"/>
  <c r="EA38" i="129"/>
  <c r="BG38" i="129"/>
  <c r="HA38" i="129"/>
  <c r="CQ38" i="129"/>
  <c r="FN38" i="129"/>
  <c r="DR38" i="129"/>
  <c r="GO38" i="129"/>
  <c r="CE38" i="129"/>
  <c r="HS38" i="129"/>
  <c r="EM38" i="129"/>
  <c r="DL38" i="129"/>
  <c r="GF38" i="129"/>
  <c r="DO38" i="129"/>
  <c r="CW38" i="129"/>
  <c r="EV38" i="129"/>
  <c r="BS38" i="129"/>
  <c r="ES38" i="129"/>
  <c r="HG38" i="129"/>
  <c r="II38" i="129"/>
  <c r="LK33" i="125"/>
  <c r="JC32" i="125"/>
  <c r="JJ51" i="126"/>
  <c r="JF33" i="125"/>
  <c r="JC33" i="125"/>
  <c r="IB33" i="125"/>
  <c r="IR51" i="126"/>
  <c r="JU35" i="121"/>
  <c r="JD51" i="126"/>
  <c r="HW38" i="129"/>
  <c r="JA51" i="126"/>
  <c r="IO51" i="126"/>
  <c r="JI53" i="126"/>
  <c r="IW53" i="126"/>
  <c r="JM51" i="126"/>
  <c r="JX35" i="121"/>
  <c r="LB38" i="129"/>
  <c r="IX33" i="125"/>
  <c r="HY33" i="125"/>
  <c r="LK51" i="126"/>
  <c r="IH35" i="121"/>
  <c r="HY35" i="121"/>
  <c r="LI51" i="126"/>
  <c r="KD35" i="121"/>
  <c r="KJ30" i="129"/>
  <c r="IE35" i="121"/>
  <c r="IB35" i="121"/>
  <c r="IT53" i="126"/>
  <c r="KH51" i="126"/>
  <c r="KA35" i="121"/>
  <c r="IK30" i="129"/>
  <c r="KZ30" i="125"/>
  <c r="JL35" i="121"/>
  <c r="LI33" i="125"/>
  <c r="LC38" i="129"/>
  <c r="LE35" i="121"/>
  <c r="IW35" i="121"/>
  <c r="V35" i="121"/>
  <c r="KK33" i="125"/>
  <c r="LB35" i="121"/>
  <c r="IT35" i="121"/>
  <c r="KG33" i="125"/>
  <c r="KH38" i="129"/>
  <c r="KG30" i="129"/>
  <c r="KV35" i="121"/>
  <c r="IQ35" i="121"/>
  <c r="IR38" i="129"/>
  <c r="JR35" i="121"/>
  <c r="IC30" i="125"/>
  <c r="JO35" i="121"/>
  <c r="LH35" i="121"/>
  <c r="JO53" i="126"/>
  <c r="IQ38" i="129"/>
  <c r="IH30" i="129"/>
  <c r="KK30" i="125"/>
  <c r="JD30" i="125"/>
  <c r="IF30" i="125"/>
  <c r="KJ35" i="121"/>
  <c r="IN35" i="121"/>
  <c r="JL53" i="126"/>
  <c r="KG35" i="121"/>
  <c r="IK35" i="121"/>
  <c r="JA33" i="125"/>
  <c r="IO38" i="129"/>
  <c r="KW31" i="125"/>
  <c r="LH33" i="125"/>
  <c r="LF33" i="125"/>
  <c r="LE33" i="125"/>
  <c r="KY33" i="125"/>
  <c r="JU33" i="125"/>
  <c r="IQ33" i="125"/>
  <c r="KV33" i="125"/>
  <c r="JS33" i="125"/>
  <c r="IN33" i="125"/>
  <c r="KZ38" i="129"/>
  <c r="KS33" i="125"/>
  <c r="JP33" i="125"/>
  <c r="IK33" i="125"/>
  <c r="JF30" i="125"/>
  <c r="KW38" i="129"/>
  <c r="KA33" i="125"/>
  <c r="JX33" i="125"/>
  <c r="JV33" i="125"/>
  <c r="KP33" i="125"/>
  <c r="JO33" i="125"/>
  <c r="II33" i="125"/>
  <c r="LE51" i="126"/>
  <c r="LC51" i="126"/>
  <c r="KZ51" i="126"/>
  <c r="KN33" i="125"/>
  <c r="JL33" i="125"/>
  <c r="IF33" i="125"/>
  <c r="KQ32" i="125"/>
  <c r="JC30" i="125"/>
  <c r="JJ38" i="129"/>
  <c r="KD33" i="125"/>
  <c r="JS31" i="125"/>
  <c r="IW33" i="125"/>
  <c r="IR31" i="125"/>
  <c r="IT33" i="125"/>
  <c r="KK51" i="126"/>
  <c r="KM33" i="125"/>
  <c r="JI33" i="125"/>
  <c r="IE33" i="125"/>
  <c r="JG38" i="129"/>
  <c r="JF32" i="125"/>
  <c r="LE32" i="125"/>
  <c r="KG32" i="125"/>
  <c r="JI32" i="125"/>
  <c r="LH32" i="125"/>
  <c r="KD32" i="125"/>
  <c r="HY32" i="125"/>
  <c r="JO32" i="125"/>
  <c r="IE32" i="125"/>
  <c r="KA32" i="125"/>
  <c r="LK32" i="125"/>
  <c r="IB32" i="125"/>
  <c r="JX32" i="125"/>
  <c r="IZ32" i="125"/>
  <c r="IW32" i="125"/>
  <c r="IX32" i="125"/>
  <c r="IO32" i="125"/>
  <c r="IR32" i="125"/>
  <c r="JJ32" i="125"/>
  <c r="LI32" i="125"/>
  <c r="HW32" i="125"/>
  <c r="JM32" i="125"/>
  <c r="IZ50" i="126"/>
  <c r="IW50" i="126"/>
  <c r="JI50" i="126"/>
  <c r="KA50" i="126"/>
  <c r="JD33" i="125"/>
  <c r="KQ33" i="125"/>
  <c r="IL33" i="125"/>
  <c r="JY33" i="125"/>
  <c r="JG33" i="125"/>
  <c r="KT33" i="125"/>
  <c r="HW33" i="125"/>
  <c r="JJ33" i="125"/>
  <c r="KW33" i="125"/>
  <c r="IR33" i="125"/>
  <c r="KE33" i="125"/>
  <c r="HZ33" i="125"/>
  <c r="JM33" i="125"/>
  <c r="IU33" i="125"/>
  <c r="IO33" i="125"/>
  <c r="KB33" i="125"/>
  <c r="KZ33" i="125"/>
  <c r="KH33" i="125"/>
  <c r="LC33" i="125"/>
  <c r="IC33" i="125"/>
  <c r="JR50" i="126"/>
  <c r="IN53" i="126"/>
  <c r="KQ52" i="126"/>
  <c r="IB53" i="126"/>
  <c r="JS52" i="126"/>
  <c r="KG51" i="126"/>
  <c r="IL51" i="126"/>
  <c r="KG38" i="129"/>
  <c r="IN52" i="126"/>
  <c r="KE51" i="126"/>
  <c r="IK51" i="126"/>
  <c r="KS35" i="121"/>
  <c r="JI35" i="121"/>
  <c r="LE31" i="125"/>
  <c r="KE38" i="129"/>
  <c r="IN51" i="126"/>
  <c r="IL52" i="126"/>
  <c r="KB51" i="126"/>
  <c r="II51" i="126"/>
  <c r="KP35" i="121"/>
  <c r="JC35" i="121"/>
  <c r="KB38" i="129"/>
  <c r="IQ53" i="126"/>
  <c r="JV51" i="126"/>
  <c r="IF51" i="126"/>
  <c r="KM35" i="121"/>
  <c r="IZ35" i="121"/>
  <c r="JU31" i="125"/>
  <c r="JM38" i="129"/>
  <c r="JP51" i="126"/>
  <c r="JL38" i="129"/>
  <c r="KW30" i="129"/>
  <c r="JA30" i="129"/>
  <c r="IL30" i="129"/>
  <c r="KH30" i="129"/>
  <c r="KE30" i="129"/>
  <c r="II30" i="129"/>
  <c r="KD30" i="129"/>
  <c r="IF30" i="129"/>
  <c r="JV30" i="129"/>
  <c r="IC30" i="129"/>
  <c r="LF30" i="129"/>
  <c r="JM30" i="129"/>
  <c r="LE30" i="129"/>
  <c r="JL30" i="129"/>
  <c r="LC30" i="129"/>
  <c r="JF30" i="129"/>
  <c r="LB30" i="129"/>
  <c r="JD30" i="129"/>
  <c r="KZ30" i="129"/>
  <c r="JC30" i="129"/>
  <c r="HY53" i="126"/>
  <c r="LE53" i="126"/>
  <c r="KY53" i="126"/>
  <c r="HW30" i="129"/>
  <c r="IO30" i="129"/>
  <c r="JG30" i="129"/>
  <c r="JY30" i="129"/>
  <c r="KQ30" i="129"/>
  <c r="LI30" i="129"/>
  <c r="LK30" i="129"/>
  <c r="HZ30" i="129"/>
  <c r="IR30" i="129"/>
  <c r="JJ30" i="129"/>
  <c r="KB30" i="129"/>
  <c r="KT30" i="129"/>
  <c r="KS38" i="129"/>
  <c r="JU38" i="129"/>
  <c r="IZ38" i="129"/>
  <c r="IE38" i="129"/>
  <c r="KV30" i="129"/>
  <c r="JU30" i="129"/>
  <c r="IX30" i="129"/>
  <c r="IB30" i="129"/>
  <c r="KQ38" i="129"/>
  <c r="JS38" i="129"/>
  <c r="IX38" i="129"/>
  <c r="IC38" i="129"/>
  <c r="KP30" i="129"/>
  <c r="JS30" i="129"/>
  <c r="IW30" i="129"/>
  <c r="LK38" i="129"/>
  <c r="KM38" i="129"/>
  <c r="JR38" i="129"/>
  <c r="IW38" i="129"/>
  <c r="IB38" i="129"/>
  <c r="KN30" i="129"/>
  <c r="JR30" i="129"/>
  <c r="IU30" i="129"/>
  <c r="LI38" i="129"/>
  <c r="KK38" i="129"/>
  <c r="JP38" i="129"/>
  <c r="IU38" i="129"/>
  <c r="HZ38" i="129"/>
  <c r="IN38" i="129"/>
  <c r="JF38" i="129"/>
  <c r="JX38" i="129"/>
  <c r="KP38" i="129"/>
  <c r="LH38" i="129"/>
  <c r="KY38" i="129"/>
  <c r="KD38" i="129"/>
  <c r="JI38" i="129"/>
  <c r="IK38" i="129"/>
  <c r="IL38" i="129"/>
  <c r="JD38" i="129"/>
  <c r="JV38" i="129"/>
  <c r="KN38" i="129"/>
  <c r="LF38" i="129"/>
  <c r="HY30" i="129"/>
  <c r="IQ30" i="129"/>
  <c r="JI30" i="129"/>
  <c r="KA30" i="129"/>
  <c r="KS30" i="129"/>
  <c r="KV38" i="129"/>
  <c r="KA38" i="129"/>
  <c r="JC38" i="129"/>
  <c r="IH38" i="129"/>
  <c r="KY30" i="129"/>
  <c r="JX30" i="129"/>
  <c r="IE30" i="129"/>
  <c r="KT38" i="129"/>
  <c r="JY38" i="129"/>
  <c r="JA38" i="129"/>
  <c r="IF38" i="129"/>
  <c r="IZ30" i="129"/>
  <c r="KM30" i="129"/>
  <c r="JP30" i="129"/>
  <c r="IT30" i="129"/>
  <c r="LE38" i="129"/>
  <c r="KJ38" i="129"/>
  <c r="JO38" i="129"/>
  <c r="IT38" i="129"/>
  <c r="HY38" i="129"/>
  <c r="LH30" i="129"/>
  <c r="KK30" i="129"/>
  <c r="JO30" i="129"/>
  <c r="IN30" i="129"/>
  <c r="KY32" i="125"/>
  <c r="JU32" i="125"/>
  <c r="IT32" i="125"/>
  <c r="IT31" i="125"/>
  <c r="KV32" i="125"/>
  <c r="JR32" i="125"/>
  <c r="KS32" i="125"/>
  <c r="JP32" i="125"/>
  <c r="IQ32" i="125"/>
  <c r="IN32" i="125"/>
  <c r="KM32" i="125"/>
  <c r="JL32" i="125"/>
  <c r="IK32" i="125"/>
  <c r="KP32" i="125"/>
  <c r="KJ32" i="125"/>
  <c r="IH32" i="125"/>
  <c r="IE30" i="125"/>
  <c r="LB30" i="125"/>
  <c r="KY30" i="125"/>
  <c r="KM30" i="125"/>
  <c r="JO30" i="125"/>
  <c r="JM30" i="125"/>
  <c r="JR31" i="125"/>
  <c r="HW30" i="125"/>
  <c r="IO30" i="125"/>
  <c r="JG30" i="125"/>
  <c r="JY30" i="125"/>
  <c r="KQ30" i="125"/>
  <c r="LI30" i="125"/>
  <c r="HZ30" i="125"/>
  <c r="IR30" i="125"/>
  <c r="JJ30" i="125"/>
  <c r="KB30" i="125"/>
  <c r="KT30" i="125"/>
  <c r="IL30" i="125"/>
  <c r="JP30" i="125"/>
  <c r="KN30" i="125"/>
  <c r="IU30" i="125"/>
  <c r="JS30" i="125"/>
  <c r="KW30" i="125"/>
  <c r="KW32" i="125"/>
  <c r="KH31" i="125"/>
  <c r="IX31" i="125"/>
  <c r="LF30" i="125"/>
  <c r="JX30" i="125"/>
  <c r="IK30" i="125"/>
  <c r="LE30" i="125"/>
  <c r="JV30" i="125"/>
  <c r="II30" i="125"/>
  <c r="IN31" i="125"/>
  <c r="JF31" i="125"/>
  <c r="JX31" i="125"/>
  <c r="KP31" i="125"/>
  <c r="LH31" i="125"/>
  <c r="JC31" i="125"/>
  <c r="KD31" i="125"/>
  <c r="IH31" i="125"/>
  <c r="JI31" i="125"/>
  <c r="LB31" i="125"/>
  <c r="KG31" i="125"/>
  <c r="KY31" i="125"/>
  <c r="IQ31" i="125"/>
  <c r="IL31" i="125"/>
  <c r="JD31" i="125"/>
  <c r="JV31" i="125"/>
  <c r="KN31" i="125"/>
  <c r="LF31" i="125"/>
  <c r="HW31" i="125"/>
  <c r="IO31" i="125"/>
  <c r="JG31" i="125"/>
  <c r="JY31" i="125"/>
  <c r="KQ31" i="125"/>
  <c r="LI31" i="125"/>
  <c r="IF31" i="125"/>
  <c r="KZ31" i="125"/>
  <c r="KE31" i="125"/>
  <c r="II31" i="125"/>
  <c r="JJ31" i="125"/>
  <c r="LC31" i="125"/>
  <c r="KV31" i="125"/>
  <c r="JP31" i="125"/>
  <c r="IK31" i="125"/>
  <c r="II32" i="125"/>
  <c r="JA32" i="125"/>
  <c r="JS32" i="125"/>
  <c r="KK32" i="125"/>
  <c r="LC32" i="125"/>
  <c r="IL32" i="125"/>
  <c r="JD32" i="125"/>
  <c r="JV32" i="125"/>
  <c r="KN32" i="125"/>
  <c r="LF32" i="125"/>
  <c r="IF32" i="125"/>
  <c r="JY32" i="125"/>
  <c r="KT32" i="125"/>
  <c r="JG32" i="125"/>
  <c r="KB32" i="125"/>
  <c r="KT31" i="125"/>
  <c r="JO31" i="125"/>
  <c r="IE31" i="125"/>
  <c r="HY30" i="125"/>
  <c r="IQ30" i="125"/>
  <c r="JI30" i="125"/>
  <c r="KA30" i="125"/>
  <c r="KS30" i="125"/>
  <c r="LK30" i="125"/>
  <c r="IB30" i="125"/>
  <c r="IT30" i="125"/>
  <c r="JL30" i="125"/>
  <c r="KD30" i="125"/>
  <c r="KV30" i="125"/>
  <c r="IN30" i="125"/>
  <c r="JR30" i="125"/>
  <c r="KP30" i="125"/>
  <c r="KS31" i="125"/>
  <c r="JM31" i="125"/>
  <c r="IC31" i="125"/>
  <c r="KJ30" i="125"/>
  <c r="JA30" i="125"/>
  <c r="KE32" i="125"/>
  <c r="KM31" i="125"/>
  <c r="JL31" i="125"/>
  <c r="IB31" i="125"/>
  <c r="KH30" i="125"/>
  <c r="IZ30" i="125"/>
  <c r="KZ32" i="125"/>
  <c r="KK31" i="125"/>
  <c r="JA31" i="125"/>
  <c r="HZ31" i="125"/>
  <c r="KG30" i="125"/>
  <c r="IX30" i="125"/>
  <c r="IC32" i="125"/>
  <c r="KJ31" i="125"/>
  <c r="IZ31" i="125"/>
  <c r="HY31" i="125"/>
  <c r="LH30" i="125"/>
  <c r="KE30" i="125"/>
  <c r="IW30" i="125"/>
  <c r="HZ32" i="125"/>
  <c r="KB31" i="125"/>
  <c r="IW31" i="125"/>
  <c r="IU32" i="125"/>
  <c r="LK31" i="125"/>
  <c r="KA31" i="125"/>
  <c r="IU31" i="125"/>
  <c r="LC30" i="125"/>
  <c r="JU30" i="125"/>
  <c r="IH30" i="125"/>
  <c r="LB33" i="125"/>
  <c r="KJ33" i="125"/>
  <c r="JR33" i="125"/>
  <c r="IZ33" i="125"/>
  <c r="IH33" i="125"/>
  <c r="KG52" i="126"/>
  <c r="KA52" i="126"/>
  <c r="JX52" i="126"/>
  <c r="IZ52" i="126"/>
  <c r="JC52" i="126"/>
  <c r="IW52" i="126"/>
  <c r="KS52" i="126"/>
  <c r="KM53" i="126"/>
  <c r="IK52" i="126"/>
  <c r="KS51" i="126"/>
  <c r="JI51" i="126"/>
  <c r="IC51" i="126"/>
  <c r="KG53" i="126"/>
  <c r="KP52" i="126"/>
  <c r="IH52" i="126"/>
  <c r="KQ51" i="126"/>
  <c r="JG51" i="126"/>
  <c r="HZ51" i="126"/>
  <c r="KD53" i="126"/>
  <c r="KM52" i="126"/>
  <c r="KN51" i="126"/>
  <c r="JF51" i="126"/>
  <c r="JU52" i="126"/>
  <c r="IE52" i="126"/>
  <c r="KD51" i="126"/>
  <c r="KY51" i="126"/>
  <c r="LH52" i="126"/>
  <c r="JR52" i="126"/>
  <c r="KW51" i="126"/>
  <c r="KA51" i="126"/>
  <c r="IW51" i="126"/>
  <c r="HY51" i="126"/>
  <c r="LB52" i="126"/>
  <c r="JI52" i="126"/>
  <c r="KV51" i="126"/>
  <c r="JY51" i="126"/>
  <c r="IU51" i="126"/>
  <c r="HW51" i="126"/>
  <c r="HY52" i="126"/>
  <c r="KY52" i="126"/>
  <c r="JF52" i="126"/>
  <c r="KT51" i="126"/>
  <c r="JX51" i="126"/>
  <c r="IT51" i="126"/>
  <c r="IQ51" i="126"/>
  <c r="JL51" i="126"/>
  <c r="KP51" i="126"/>
  <c r="JC51" i="126"/>
  <c r="LH51" i="126"/>
  <c r="JU51" i="126"/>
  <c r="LF51" i="126"/>
  <c r="KM51" i="126"/>
  <c r="JS51" i="126"/>
  <c r="IX51" i="126"/>
  <c r="IE51" i="126"/>
  <c r="JO51" i="126"/>
  <c r="IB51" i="126"/>
  <c r="KQ35" i="121"/>
  <c r="IU35" i="121"/>
  <c r="JP35" i="121"/>
  <c r="LI35" i="121"/>
  <c r="IO35" i="121"/>
  <c r="JJ35" i="121"/>
  <c r="KE35" i="121"/>
  <c r="JY35" i="121"/>
  <c r="IC35" i="121"/>
  <c r="KY35" i="121"/>
  <c r="KB35" i="121"/>
  <c r="JF35" i="121"/>
  <c r="IF35" i="121"/>
  <c r="KT35" i="121"/>
  <c r="IX35" i="121"/>
  <c r="HZ35" i="121"/>
  <c r="KZ35" i="121"/>
  <c r="JG35" i="121"/>
  <c r="KW35" i="121"/>
  <c r="IH50" i="126"/>
  <c r="IE50" i="126"/>
  <c r="LB50" i="126"/>
  <c r="IB50" i="126"/>
  <c r="KY50" i="126"/>
  <c r="HY50" i="126"/>
  <c r="KS50" i="126"/>
  <c r="LK35" i="121"/>
  <c r="II35" i="121"/>
  <c r="JA35" i="121"/>
  <c r="JS35" i="121"/>
  <c r="KK35" i="121"/>
  <c r="LC35" i="121"/>
  <c r="IL35" i="121"/>
  <c r="JD35" i="121"/>
  <c r="JV35" i="121"/>
  <c r="KN35" i="121"/>
  <c r="LF35" i="121"/>
  <c r="KH35" i="121"/>
  <c r="JM35" i="121"/>
  <c r="IR35" i="121"/>
  <c r="HW35" i="121"/>
  <c r="KW50" i="126"/>
  <c r="JG50" i="126"/>
  <c r="KZ52" i="126"/>
  <c r="IX52" i="126"/>
  <c r="KV50" i="126"/>
  <c r="JA50" i="126"/>
  <c r="KB50" i="126"/>
  <c r="KN52" i="126"/>
  <c r="JG52" i="126"/>
  <c r="IF50" i="126"/>
  <c r="IF52" i="126"/>
  <c r="JY50" i="126"/>
  <c r="LK52" i="126"/>
  <c r="JD52" i="126"/>
  <c r="JS50" i="126"/>
  <c r="IC50" i="126"/>
  <c r="LI52" i="126"/>
  <c r="KB52" i="126"/>
  <c r="HZ52" i="126"/>
  <c r="KZ50" i="126"/>
  <c r="JA52" i="126"/>
  <c r="HZ50" i="126"/>
  <c r="JY52" i="126"/>
  <c r="JV52" i="126"/>
  <c r="KT50" i="126"/>
  <c r="IK50" i="126"/>
  <c r="JC50" i="126"/>
  <c r="JU50" i="126"/>
  <c r="KM50" i="126"/>
  <c r="LE50" i="126"/>
  <c r="IN50" i="126"/>
  <c r="JF50" i="126"/>
  <c r="JX50" i="126"/>
  <c r="KP50" i="126"/>
  <c r="LH50" i="126"/>
  <c r="KG50" i="126"/>
  <c r="JL50" i="126"/>
  <c r="IT50" i="126"/>
  <c r="IQ50" i="126"/>
  <c r="KJ50" i="126"/>
  <c r="JO50" i="126"/>
  <c r="IL50" i="126"/>
  <c r="JD50" i="126"/>
  <c r="JV50" i="126"/>
  <c r="KN50" i="126"/>
  <c r="LF50" i="126"/>
  <c r="II50" i="126"/>
  <c r="JJ50" i="126"/>
  <c r="LC50" i="126"/>
  <c r="IO50" i="126"/>
  <c r="KH50" i="126"/>
  <c r="LI50" i="126"/>
  <c r="HW50" i="126"/>
  <c r="JP50" i="126"/>
  <c r="KQ50" i="126"/>
  <c r="JM50" i="126"/>
  <c r="LK50" i="126"/>
  <c r="IR50" i="126"/>
  <c r="KK50" i="126"/>
  <c r="IC52" i="126"/>
  <c r="IU52" i="126"/>
  <c r="JM52" i="126"/>
  <c r="KE52" i="126"/>
  <c r="KW52" i="126"/>
  <c r="IO52" i="126"/>
  <c r="JJ52" i="126"/>
  <c r="KH52" i="126"/>
  <c r="LC52" i="126"/>
  <c r="HW52" i="126"/>
  <c r="IR52" i="126"/>
  <c r="JP52" i="126"/>
  <c r="KK52" i="126"/>
  <c r="LF52" i="126"/>
  <c r="IU50" i="126"/>
  <c r="II52" i="126"/>
  <c r="KT52" i="126"/>
  <c r="IX50" i="126"/>
  <c r="LE52" i="126"/>
  <c r="KJ52" i="126"/>
  <c r="JO52" i="126"/>
  <c r="IQ52" i="126"/>
  <c r="IB52" i="126"/>
  <c r="IT52" i="126"/>
  <c r="JL52" i="126"/>
  <c r="KD52" i="126"/>
  <c r="KV52" i="126"/>
  <c r="LB51" i="126"/>
  <c r="KJ51" i="126"/>
  <c r="JR51" i="126"/>
  <c r="IZ51" i="126"/>
  <c r="IH51" i="126"/>
  <c r="LK53" i="126"/>
  <c r="KN53" i="126"/>
  <c r="JS53" i="126"/>
  <c r="IC53" i="126"/>
  <c r="LI53" i="126"/>
  <c r="JP53" i="126"/>
  <c r="IU53" i="126"/>
  <c r="LF53" i="126"/>
  <c r="KK53" i="126"/>
  <c r="HZ53" i="126"/>
  <c r="KH53" i="126"/>
  <c r="JM53" i="126"/>
  <c r="IR53" i="126"/>
  <c r="LC53" i="126"/>
  <c r="HW53" i="126"/>
  <c r="KZ53" i="126"/>
  <c r="KE53" i="126"/>
  <c r="JJ53" i="126"/>
  <c r="IO53" i="126"/>
  <c r="KV53" i="126"/>
  <c r="KA53" i="126"/>
  <c r="JF53" i="126"/>
  <c r="IK53" i="126"/>
  <c r="KT53" i="126"/>
  <c r="JY53" i="126"/>
  <c r="JD53" i="126"/>
  <c r="II53" i="126"/>
  <c r="KW53" i="126"/>
  <c r="KB53" i="126"/>
  <c r="JG53" i="126"/>
  <c r="IL53" i="126"/>
  <c r="KS53" i="126"/>
  <c r="JX53" i="126"/>
  <c r="JA53" i="126"/>
  <c r="IF53" i="126"/>
  <c r="KQ53" i="126"/>
  <c r="JV53" i="126"/>
  <c r="IX53" i="126"/>
  <c r="IE53" i="126"/>
  <c r="KP53" i="126"/>
  <c r="JC53" i="126"/>
  <c r="LH53" i="126"/>
  <c r="JU53" i="126"/>
  <c r="JR53" i="126"/>
  <c r="LB53" i="126"/>
  <c r="KJ53" i="126"/>
  <c r="IZ53" i="126"/>
  <c r="IH53" i="126"/>
  <c r="JS42" i="129"/>
  <c r="JA42" i="129"/>
  <c r="LE42" i="129"/>
  <c r="LC42" i="129"/>
  <c r="JC42" i="129"/>
  <c r="IK42" i="129"/>
  <c r="KM42" i="129"/>
  <c r="II42" i="129"/>
  <c r="KK42" i="129"/>
  <c r="JU42" i="129"/>
  <c r="KY42" i="129"/>
  <c r="KG42" i="129"/>
  <c r="JO42" i="129"/>
  <c r="IW42" i="129"/>
  <c r="IE42" i="129"/>
  <c r="KD42" i="129"/>
  <c r="KT42" i="129"/>
  <c r="KB42" i="129"/>
  <c r="JJ42" i="129"/>
  <c r="IR42" i="129"/>
  <c r="HZ42" i="129"/>
  <c r="LB42" i="129"/>
  <c r="KJ42" i="129"/>
  <c r="JR42" i="129"/>
  <c r="IZ42" i="129"/>
  <c r="IH42" i="129"/>
  <c r="LK42" i="129"/>
  <c r="KS42" i="129"/>
  <c r="KA42" i="129"/>
  <c r="JI42" i="129"/>
  <c r="IQ42" i="129"/>
  <c r="HY42" i="129"/>
  <c r="KZ42" i="129"/>
  <c r="KH42" i="129"/>
  <c r="JP42" i="129"/>
  <c r="IX42" i="129"/>
  <c r="IF42" i="129"/>
  <c r="KW42" i="129"/>
  <c r="KE42" i="129"/>
  <c r="JM42" i="129"/>
  <c r="IU42" i="129"/>
  <c r="IC42" i="129"/>
  <c r="KV42" i="129"/>
  <c r="JL42" i="129"/>
  <c r="IT42" i="129"/>
  <c r="IB42" i="129"/>
  <c r="LI42" i="129"/>
  <c r="KQ42" i="129"/>
  <c r="JY42" i="129"/>
  <c r="JG42" i="129"/>
  <c r="IO42" i="129"/>
  <c r="HW42" i="129"/>
  <c r="LH42" i="129"/>
  <c r="KP42" i="129"/>
  <c r="JX42" i="129"/>
  <c r="JF42" i="129"/>
  <c r="IN42" i="129"/>
  <c r="LF42" i="129"/>
  <c r="KN42" i="129"/>
  <c r="JV42" i="129"/>
  <c r="JD42" i="129"/>
  <c r="IL42" i="129"/>
  <c r="Z30" i="129" l="1"/>
  <c r="AC33" i="125"/>
  <c r="Z38" i="129"/>
  <c r="AC38" i="129"/>
  <c r="AC30" i="129"/>
  <c r="Z31" i="125"/>
  <c r="Z32" i="125"/>
  <c r="AC31" i="125"/>
  <c r="Z30" i="125"/>
  <c r="AC32" i="125"/>
  <c r="Z33" i="125"/>
  <c r="AC30" i="125"/>
  <c r="AC52" i="126"/>
  <c r="AC51" i="126"/>
  <c r="Z35" i="121"/>
  <c r="AB35" i="121"/>
  <c r="AC35" i="121"/>
  <c r="Z51" i="126"/>
  <c r="Z52" i="126"/>
  <c r="Z50" i="126"/>
  <c r="AC50" i="126"/>
  <c r="AC53" i="126"/>
  <c r="Z53" i="126"/>
  <c r="AC42" i="129"/>
  <c r="Z42" i="129"/>
  <c r="XFD50" i="126" l="1"/>
  <c r="XFD53" i="126"/>
  <c r="B68" i="126" l="1"/>
  <c r="C68" i="126"/>
  <c r="E68" i="126"/>
  <c r="F68" i="126"/>
  <c r="G68" i="126"/>
  <c r="H68" i="126"/>
  <c r="I68" i="126"/>
  <c r="J68" i="126"/>
  <c r="K68" i="126"/>
  <c r="L68" i="126"/>
  <c r="M68" i="126"/>
  <c r="N68" i="126"/>
  <c r="O68" i="126"/>
  <c r="Q68" i="126" s="1"/>
  <c r="P68" i="126"/>
  <c r="R68" i="126"/>
  <c r="S68" i="126"/>
  <c r="T68" i="126"/>
  <c r="W68" i="126"/>
  <c r="X68" i="126"/>
  <c r="Y68" i="126"/>
  <c r="AA68" i="126"/>
  <c r="AB68" i="126"/>
  <c r="AD68" i="126"/>
  <c r="AF68" i="126"/>
  <c r="AG68" i="126"/>
  <c r="AH68" i="126"/>
  <c r="AI68" i="126"/>
  <c r="AJ68" i="126"/>
  <c r="AK68" i="126"/>
  <c r="B71" i="126"/>
  <c r="C71" i="126"/>
  <c r="E71" i="126"/>
  <c r="F71" i="126"/>
  <c r="G71" i="126"/>
  <c r="H71" i="126"/>
  <c r="I71" i="126"/>
  <c r="J71" i="126"/>
  <c r="K71" i="126"/>
  <c r="L71" i="126"/>
  <c r="M71" i="126"/>
  <c r="N71" i="126"/>
  <c r="O71" i="126"/>
  <c r="Q71" i="126" s="1"/>
  <c r="P71" i="126"/>
  <c r="R71" i="126"/>
  <c r="S71" i="126"/>
  <c r="T71" i="126"/>
  <c r="W71" i="126"/>
  <c r="X71" i="126"/>
  <c r="Y71" i="126"/>
  <c r="AA71" i="126"/>
  <c r="AB71" i="126"/>
  <c r="AD71" i="126"/>
  <c r="AF71" i="126"/>
  <c r="AG71" i="126"/>
  <c r="AH71" i="126"/>
  <c r="AI71" i="126"/>
  <c r="AJ71" i="126"/>
  <c r="AK71" i="126"/>
  <c r="HN71" i="126" l="1"/>
  <c r="GV71" i="126"/>
  <c r="FR71" i="126"/>
  <c r="EE71" i="126"/>
  <c r="CR71" i="126"/>
  <c r="BW71" i="126"/>
  <c r="HE71" i="126"/>
  <c r="GJ71" i="126"/>
  <c r="EW71" i="126"/>
  <c r="DJ71" i="126"/>
  <c r="CO71" i="126"/>
  <c r="BB71" i="126"/>
  <c r="EK71" i="126"/>
  <c r="BQ71" i="126"/>
  <c r="HB71" i="126"/>
  <c r="GD71" i="126"/>
  <c r="FF71" i="126"/>
  <c r="DM71" i="126"/>
  <c r="CL71" i="126"/>
  <c r="AS71" i="126"/>
  <c r="HK71" i="126"/>
  <c r="GG71" i="126"/>
  <c r="FC71" i="126"/>
  <c r="DY71" i="126"/>
  <c r="BZ71" i="126"/>
  <c r="AV71" i="126"/>
  <c r="GA71" i="126"/>
  <c r="CX71" i="126"/>
  <c r="BT71" i="126"/>
  <c r="FL71" i="126"/>
  <c r="EB71" i="126"/>
  <c r="CU71" i="126"/>
  <c r="BK71" i="126"/>
  <c r="HV71" i="126"/>
  <c r="GP71" i="126"/>
  <c r="FI71" i="126"/>
  <c r="DV71" i="126"/>
  <c r="HT71" i="126"/>
  <c r="BH71" i="126"/>
  <c r="GM71" i="126"/>
  <c r="EQ71" i="126"/>
  <c r="BE71" i="126"/>
  <c r="DA71" i="126"/>
  <c r="EN71" i="126"/>
  <c r="AY71" i="126"/>
  <c r="HQ71" i="126"/>
  <c r="FO71" i="126"/>
  <c r="DD71" i="126"/>
  <c r="EZ71" i="126"/>
  <c r="CF71" i="126"/>
  <c r="BN71" i="126"/>
  <c r="EH71" i="126"/>
  <c r="HH71" i="126"/>
  <c r="EG71" i="126"/>
  <c r="FU71" i="126"/>
  <c r="DG71" i="126"/>
  <c r="CI71" i="126"/>
  <c r="ET71" i="126"/>
  <c r="DS71" i="126"/>
  <c r="GS71" i="126"/>
  <c r="GY71" i="126"/>
  <c r="DP71" i="126"/>
  <c r="FX71" i="126"/>
  <c r="CC71" i="126"/>
  <c r="HN68" i="126"/>
  <c r="GS68" i="126"/>
  <c r="GA68" i="126"/>
  <c r="FI68" i="126"/>
  <c r="EQ68" i="126"/>
  <c r="DY68" i="126"/>
  <c r="DG68" i="126"/>
  <c r="CO68" i="126"/>
  <c r="BW68" i="126"/>
  <c r="BE68" i="126"/>
  <c r="HK68" i="126"/>
  <c r="HT68" i="126"/>
  <c r="FX68" i="126"/>
  <c r="FC68" i="126"/>
  <c r="EH68" i="126"/>
  <c r="DM68" i="126"/>
  <c r="CR68" i="126"/>
  <c r="BT68" i="126"/>
  <c r="GV68" i="126"/>
  <c r="EG68" i="126"/>
  <c r="AY68" i="126"/>
  <c r="HB68" i="126"/>
  <c r="BB68" i="126"/>
  <c r="FU68" i="126"/>
  <c r="EW68" i="126"/>
  <c r="DV68" i="126"/>
  <c r="CX68" i="126"/>
  <c r="BZ68" i="126"/>
  <c r="GD68" i="126"/>
  <c r="ET68" i="126"/>
  <c r="DP68" i="126"/>
  <c r="CI68" i="126"/>
  <c r="BH68" i="126"/>
  <c r="HE68" i="126"/>
  <c r="FR68" i="126"/>
  <c r="EN68" i="126"/>
  <c r="DJ68" i="126"/>
  <c r="CF68" i="126"/>
  <c r="GY68" i="126"/>
  <c r="FL68" i="126"/>
  <c r="GP68" i="126"/>
  <c r="DS68" i="126"/>
  <c r="CC68" i="126"/>
  <c r="FF68" i="126"/>
  <c r="GG68" i="126"/>
  <c r="EB68" i="126"/>
  <c r="BN68" i="126"/>
  <c r="HH68" i="126"/>
  <c r="EK68" i="126"/>
  <c r="BQ68" i="126"/>
  <c r="DA68" i="126"/>
  <c r="FO68" i="126"/>
  <c r="CU68" i="126"/>
  <c r="AS68" i="126"/>
  <c r="DD68" i="126"/>
  <c r="HV68" i="126"/>
  <c r="HQ68" i="126"/>
  <c r="EE68" i="126"/>
  <c r="EZ68" i="126"/>
  <c r="CL68" i="126"/>
  <c r="BK68" i="126"/>
  <c r="AV68" i="126"/>
  <c r="GJ68" i="126"/>
  <c r="GM68" i="126"/>
  <c r="HM68" i="126"/>
  <c r="GU68" i="126"/>
  <c r="GR68" i="126"/>
  <c r="FZ68" i="126"/>
  <c r="FH68" i="126"/>
  <c r="EP68" i="126"/>
  <c r="DX68" i="126"/>
  <c r="DF68" i="126"/>
  <c r="CN68" i="126"/>
  <c r="BV68" i="126"/>
  <c r="GX68" i="126"/>
  <c r="BA68" i="126"/>
  <c r="HS68" i="126"/>
  <c r="FW68" i="126"/>
  <c r="FB68" i="126"/>
  <c r="DL68" i="126"/>
  <c r="CQ68" i="126"/>
  <c r="BS68" i="126"/>
  <c r="GC68" i="126"/>
  <c r="EY68" i="126"/>
  <c r="EA68" i="126"/>
  <c r="CZ68" i="126"/>
  <c r="CB68" i="126"/>
  <c r="HA68" i="126"/>
  <c r="AX68" i="126"/>
  <c r="HG68" i="126"/>
  <c r="FT68" i="126"/>
  <c r="ES68" i="126"/>
  <c r="DO68" i="126"/>
  <c r="CH68" i="126"/>
  <c r="BG68" i="126"/>
  <c r="HD68" i="126"/>
  <c r="BD68" i="126"/>
  <c r="DU68" i="126"/>
  <c r="CE68" i="126"/>
  <c r="FK68" i="126"/>
  <c r="GO68" i="126"/>
  <c r="DR68" i="126"/>
  <c r="BY68" i="126"/>
  <c r="ED68" i="126"/>
  <c r="BP68" i="126"/>
  <c r="GF68" i="126"/>
  <c r="HJ68" i="126"/>
  <c r="EM68" i="126"/>
  <c r="CK68" i="126"/>
  <c r="GI68" i="126"/>
  <c r="FQ68" i="126"/>
  <c r="CW68" i="126"/>
  <c r="EV68" i="126"/>
  <c r="AU68" i="126"/>
  <c r="EJ68" i="126"/>
  <c r="DC68" i="126"/>
  <c r="CT68" i="126"/>
  <c r="FE68" i="126"/>
  <c r="DI68" i="126"/>
  <c r="BM68" i="126"/>
  <c r="BJ68" i="126"/>
  <c r="HP68" i="126"/>
  <c r="GL68" i="126"/>
  <c r="FN68" i="126"/>
  <c r="GC71" i="126"/>
  <c r="FK71" i="126"/>
  <c r="ES71" i="126"/>
  <c r="EA71" i="126"/>
  <c r="DI71" i="126"/>
  <c r="CQ71" i="126"/>
  <c r="BY71" i="126"/>
  <c r="BG71" i="126"/>
  <c r="HG71" i="126"/>
  <c r="GL71" i="126"/>
  <c r="EY71" i="126"/>
  <c r="DL71" i="126"/>
  <c r="BD71" i="126"/>
  <c r="FQ71" i="126"/>
  <c r="ED71" i="126"/>
  <c r="BV71" i="126"/>
  <c r="HD71" i="126"/>
  <c r="GF71" i="126"/>
  <c r="FH71" i="126"/>
  <c r="DO71" i="126"/>
  <c r="CN71" i="126"/>
  <c r="AU71" i="126"/>
  <c r="EJ71" i="126"/>
  <c r="BP71" i="126"/>
  <c r="CZ71" i="126"/>
  <c r="HJ71" i="126"/>
  <c r="FB71" i="126"/>
  <c r="DX71" i="126"/>
  <c r="GR71" i="126"/>
  <c r="CT71" i="126"/>
  <c r="BJ71" i="126"/>
  <c r="GO71" i="126"/>
  <c r="FE71" i="126"/>
  <c r="DU71" i="126"/>
  <c r="CK71" i="126"/>
  <c r="DC71" i="126"/>
  <c r="GI71" i="126"/>
  <c r="EP71" i="126"/>
  <c r="BA71" i="126"/>
  <c r="FZ71" i="126"/>
  <c r="CW71" i="126"/>
  <c r="DF71" i="126"/>
  <c r="HP71" i="126"/>
  <c r="FN71" i="126"/>
  <c r="HS71" i="126"/>
  <c r="EV71" i="126"/>
  <c r="CE71" i="126"/>
  <c r="EM71" i="126"/>
  <c r="HM71" i="126"/>
  <c r="BM71" i="126"/>
  <c r="AX71" i="126"/>
  <c r="FT71" i="126"/>
  <c r="HA71" i="126"/>
  <c r="CH71" i="126"/>
  <c r="DR71" i="126"/>
  <c r="BS71" i="126"/>
  <c r="GX71" i="126"/>
  <c r="FW71" i="126"/>
  <c r="CB71" i="126"/>
  <c r="JL71" i="126"/>
  <c r="JI71" i="126"/>
  <c r="JX71" i="126"/>
  <c r="JU71" i="126"/>
  <c r="JF71" i="126"/>
  <c r="JC71" i="126"/>
  <c r="IO71" i="126"/>
  <c r="LF71" i="126"/>
  <c r="KS71" i="126"/>
  <c r="IN71" i="126"/>
  <c r="KY71" i="126"/>
  <c r="KV71" i="126"/>
  <c r="KH71" i="126"/>
  <c r="KP71" i="126"/>
  <c r="IK71" i="126"/>
  <c r="JG68" i="126"/>
  <c r="JF68" i="126"/>
  <c r="IX68" i="126"/>
  <c r="HY71" i="126"/>
  <c r="JA68" i="126"/>
  <c r="KD71" i="126"/>
  <c r="KA71" i="126"/>
  <c r="LC71" i="126"/>
  <c r="JG71" i="126"/>
  <c r="KW71" i="126"/>
  <c r="JY71" i="126"/>
  <c r="JD71" i="126"/>
  <c r="IF71" i="126"/>
  <c r="HZ68" i="126"/>
  <c r="KT71" i="126"/>
  <c r="IC71" i="126"/>
  <c r="JV71" i="126"/>
  <c r="JA71" i="126"/>
  <c r="HZ71" i="126"/>
  <c r="KT68" i="126"/>
  <c r="KQ71" i="126"/>
  <c r="IX71" i="126"/>
  <c r="KE71" i="126"/>
  <c r="JJ71" i="126"/>
  <c r="IL71" i="126"/>
  <c r="KS68" i="126"/>
  <c r="LK71" i="126"/>
  <c r="JS71" i="126"/>
  <c r="IU71" i="126"/>
  <c r="HW71" i="126"/>
  <c r="KQ68" i="126"/>
  <c r="KZ71" i="126"/>
  <c r="LI71" i="126"/>
  <c r="KN71" i="126"/>
  <c r="JP71" i="126"/>
  <c r="IR71" i="126"/>
  <c r="KK68" i="126"/>
  <c r="KB71" i="126"/>
  <c r="II71" i="126"/>
  <c r="IB68" i="126"/>
  <c r="LH71" i="126"/>
  <c r="KK71" i="126"/>
  <c r="JM71" i="126"/>
  <c r="IQ71" i="126"/>
  <c r="KB68" i="126"/>
  <c r="IK68" i="126"/>
  <c r="JC68" i="126"/>
  <c r="JU68" i="126"/>
  <c r="KM68" i="126"/>
  <c r="LE68" i="126"/>
  <c r="IN68" i="126"/>
  <c r="JI68" i="126"/>
  <c r="KD68" i="126"/>
  <c r="KY68" i="126"/>
  <c r="IQ68" i="126"/>
  <c r="JL68" i="126"/>
  <c r="KG68" i="126"/>
  <c r="LB68" i="126"/>
  <c r="HY68" i="126"/>
  <c r="IT68" i="126"/>
  <c r="JO68" i="126"/>
  <c r="KJ68" i="126"/>
  <c r="LH68" i="126"/>
  <c r="IW68" i="126"/>
  <c r="LI68" i="126"/>
  <c r="IF68" i="126"/>
  <c r="KP68" i="126"/>
  <c r="IZ68" i="126"/>
  <c r="IL68" i="126"/>
  <c r="JD68" i="126"/>
  <c r="JV68" i="126"/>
  <c r="KN68" i="126"/>
  <c r="LF68" i="126"/>
  <c r="IO68" i="126"/>
  <c r="JJ68" i="126"/>
  <c r="KE68" i="126"/>
  <c r="KZ68" i="126"/>
  <c r="HW68" i="126"/>
  <c r="IR68" i="126"/>
  <c r="JM68" i="126"/>
  <c r="KH68" i="126"/>
  <c r="LC68" i="126"/>
  <c r="KA68" i="126"/>
  <c r="IU68" i="126"/>
  <c r="JY68" i="126"/>
  <c r="II68" i="126"/>
  <c r="LK68" i="126"/>
  <c r="JX68" i="126"/>
  <c r="IH68" i="126"/>
  <c r="JS68" i="126"/>
  <c r="KW68" i="126"/>
  <c r="JR68" i="126"/>
  <c r="IE68" i="126"/>
  <c r="KV68" i="126"/>
  <c r="JP68" i="126"/>
  <c r="IC68" i="126"/>
  <c r="IH71" i="126"/>
  <c r="IZ71" i="126"/>
  <c r="JR71" i="126"/>
  <c r="LB71" i="126"/>
  <c r="KM71" i="126"/>
  <c r="IE71" i="126"/>
  <c r="LE71" i="126"/>
  <c r="IW71" i="126"/>
  <c r="JO71" i="126"/>
  <c r="IB71" i="126"/>
  <c r="KG71" i="126"/>
  <c r="IT71" i="126"/>
  <c r="Z71" i="126" l="1"/>
  <c r="Z68" i="126"/>
  <c r="AC68" i="126"/>
  <c r="AC71" i="126"/>
  <c r="XFD71" i="126" s="1"/>
  <c r="XFD63" i="126" l="1"/>
  <c r="XFD68" i="126"/>
  <c r="XFD66" i="126"/>
  <c r="XFD69" i="126"/>
  <c r="XFD52" i="126"/>
  <c r="XFD61" i="126"/>
  <c r="XFD51" i="126"/>
  <c r="XFD58" i="126"/>
  <c r="B62" i="122"/>
  <c r="C62" i="122"/>
  <c r="E62" i="122"/>
  <c r="F62" i="122"/>
  <c r="G62" i="122"/>
  <c r="H62" i="122"/>
  <c r="I62" i="122"/>
  <c r="J62" i="122"/>
  <c r="Q62" i="122" s="1"/>
  <c r="K62" i="122"/>
  <c r="L62" i="122"/>
  <c r="M62" i="122"/>
  <c r="N62" i="122"/>
  <c r="O62" i="122"/>
  <c r="P62" i="122"/>
  <c r="R62" i="122"/>
  <c r="S62" i="122"/>
  <c r="T62" i="122"/>
  <c r="W62" i="122"/>
  <c r="X62" i="122"/>
  <c r="Y62" i="122"/>
  <c r="AA62" i="122"/>
  <c r="AB62" i="122"/>
  <c r="AD62" i="122"/>
  <c r="AF62" i="122"/>
  <c r="AG62" i="122"/>
  <c r="AH62" i="122"/>
  <c r="AI62" i="122"/>
  <c r="AJ62" i="122"/>
  <c r="AK62" i="122"/>
  <c r="KJ62" i="122" l="1"/>
  <c r="HP62" i="122"/>
  <c r="GX62" i="122"/>
  <c r="GF62" i="122"/>
  <c r="FN62" i="122"/>
  <c r="EV62" i="122"/>
  <c r="ED62" i="122"/>
  <c r="DL62" i="122"/>
  <c r="CT62" i="122"/>
  <c r="CB62" i="122"/>
  <c r="BJ62" i="122"/>
  <c r="GI62" i="122"/>
  <c r="EA62" i="122"/>
  <c r="CN62" i="122"/>
  <c r="BA62" i="122"/>
  <c r="HA62" i="122"/>
  <c r="ES62" i="122"/>
  <c r="DF62" i="122"/>
  <c r="BS62" i="122"/>
  <c r="GR62" i="122"/>
  <c r="EY62" i="122"/>
  <c r="DX62" i="122"/>
  <c r="CE62" i="122"/>
  <c r="BG62" i="122"/>
  <c r="HM62" i="122"/>
  <c r="FT62" i="122"/>
  <c r="CZ62" i="122"/>
  <c r="FW62" i="122"/>
  <c r="EP62" i="122"/>
  <c r="BM62" i="122"/>
  <c r="GU62" i="122"/>
  <c r="DO62" i="122"/>
  <c r="CK62" i="122"/>
  <c r="HS62" i="122"/>
  <c r="GL62" i="122"/>
  <c r="FE62" i="122"/>
  <c r="DU62" i="122"/>
  <c r="CQ62" i="122"/>
  <c r="BD62" i="122"/>
  <c r="GC62" i="122"/>
  <c r="CW62" i="122"/>
  <c r="EJ62" i="122"/>
  <c r="AU62" i="122"/>
  <c r="FK62" i="122"/>
  <c r="FZ62" i="122"/>
  <c r="CH62" i="122"/>
  <c r="HJ62" i="122"/>
  <c r="FQ62" i="122"/>
  <c r="HG62" i="122"/>
  <c r="DR62" i="122"/>
  <c r="BY62" i="122"/>
  <c r="FH62" i="122"/>
  <c r="BP62" i="122"/>
  <c r="DC62" i="122"/>
  <c r="GO62" i="122"/>
  <c r="BV62" i="122"/>
  <c r="FB62" i="122"/>
  <c r="HD62" i="122"/>
  <c r="AX62" i="122"/>
  <c r="EM62" i="122"/>
  <c r="DI62" i="122"/>
  <c r="HV62" i="122"/>
  <c r="HB62" i="122"/>
  <c r="FO62" i="122"/>
  <c r="ET62" i="122"/>
  <c r="DG62" i="122"/>
  <c r="BT62" i="122"/>
  <c r="HT62" i="122"/>
  <c r="GG62" i="122"/>
  <c r="FL62" i="122"/>
  <c r="DY62" i="122"/>
  <c r="CL62" i="122"/>
  <c r="AY62" i="122"/>
  <c r="HN62" i="122"/>
  <c r="FU62" i="122"/>
  <c r="DA62" i="122"/>
  <c r="GP62" i="122"/>
  <c r="EW62" i="122"/>
  <c r="DV62" i="122"/>
  <c r="CC62" i="122"/>
  <c r="BE62" i="122"/>
  <c r="GV62" i="122"/>
  <c r="DP62" i="122"/>
  <c r="CO62" i="122"/>
  <c r="FR62" i="122"/>
  <c r="EN62" i="122"/>
  <c r="BK62" i="122"/>
  <c r="GM62" i="122"/>
  <c r="FF62" i="122"/>
  <c r="EB62" i="122"/>
  <c r="CR62" i="122"/>
  <c r="BH62" i="122"/>
  <c r="HQ62" i="122"/>
  <c r="GJ62" i="122"/>
  <c r="FC62" i="122"/>
  <c r="DS62" i="122"/>
  <c r="CI62" i="122"/>
  <c r="BB62" i="122"/>
  <c r="EK62" i="122"/>
  <c r="AV62" i="122"/>
  <c r="GA62" i="122"/>
  <c r="CU62" i="122"/>
  <c r="HK62" i="122"/>
  <c r="EH62" i="122"/>
  <c r="AS62" i="122"/>
  <c r="FX62" i="122"/>
  <c r="EG62" i="122"/>
  <c r="CF62" i="122"/>
  <c r="HH62" i="122"/>
  <c r="EE62" i="122"/>
  <c r="BZ62" i="122"/>
  <c r="HE62" i="122"/>
  <c r="DM62" i="122"/>
  <c r="FI62" i="122"/>
  <c r="BW62" i="122"/>
  <c r="EQ62" i="122"/>
  <c r="DJ62" i="122"/>
  <c r="GY62" i="122"/>
  <c r="CX62" i="122"/>
  <c r="BN62" i="122"/>
  <c r="DD62" i="122"/>
  <c r="GS62" i="122"/>
  <c r="GD62" i="122"/>
  <c r="BQ62" i="122"/>
  <c r="EZ62" i="122"/>
  <c r="JS62" i="122"/>
  <c r="JA62" i="122"/>
  <c r="KW62" i="122"/>
  <c r="KH62" i="122"/>
  <c r="IF62" i="122"/>
  <c r="KE62" i="122"/>
  <c r="JM62" i="122"/>
  <c r="LC62" i="122"/>
  <c r="IX62" i="122"/>
  <c r="IZ62" i="122"/>
  <c r="KZ62" i="122"/>
  <c r="II62" i="122"/>
  <c r="KK62" i="122"/>
  <c r="JP62" i="122"/>
  <c r="JX62" i="122"/>
  <c r="HY62" i="122"/>
  <c r="IQ62" i="122"/>
  <c r="JI62" i="122"/>
  <c r="KA62" i="122"/>
  <c r="KS62" i="122"/>
  <c r="IN62" i="122"/>
  <c r="JF62" i="122"/>
  <c r="KP62" i="122"/>
  <c r="LH62" i="122"/>
  <c r="JL62" i="122"/>
  <c r="KV62" i="122"/>
  <c r="IB62" i="122"/>
  <c r="IT62" i="122"/>
  <c r="KD62" i="122"/>
  <c r="KG62" i="122"/>
  <c r="IW62" i="122"/>
  <c r="IK62" i="122"/>
  <c r="LE62" i="122"/>
  <c r="JU62" i="122"/>
  <c r="IH62" i="122"/>
  <c r="LB62" i="122"/>
  <c r="JR62" i="122"/>
  <c r="IE62" i="122"/>
  <c r="KY62" i="122"/>
  <c r="JO62" i="122"/>
  <c r="KM62" i="122"/>
  <c r="JC62" i="122"/>
  <c r="IU62" i="122"/>
  <c r="IC62" i="122"/>
  <c r="KT62" i="122"/>
  <c r="KB62" i="122"/>
  <c r="JJ62" i="122"/>
  <c r="IR62" i="122"/>
  <c r="HZ62" i="122"/>
  <c r="LI62" i="122"/>
  <c r="KQ62" i="122"/>
  <c r="JY62" i="122"/>
  <c r="JG62" i="122"/>
  <c r="IO62" i="122"/>
  <c r="HW62" i="122"/>
  <c r="LK62" i="122"/>
  <c r="LF62" i="122"/>
  <c r="KN62" i="122"/>
  <c r="JV62" i="122"/>
  <c r="JD62" i="122"/>
  <c r="IL62" i="122"/>
  <c r="Z62" i="122" l="1"/>
  <c r="AC62" i="122"/>
  <c r="B17" i="123"/>
  <c r="C17" i="123"/>
  <c r="E17" i="123"/>
  <c r="F17" i="123"/>
  <c r="G17" i="123"/>
  <c r="H17" i="123"/>
  <c r="I17" i="123"/>
  <c r="J17" i="123"/>
  <c r="Q17" i="123" s="1"/>
  <c r="K17" i="123"/>
  <c r="L17" i="123"/>
  <c r="M17" i="123"/>
  <c r="N17" i="123"/>
  <c r="O17" i="123"/>
  <c r="P17" i="123"/>
  <c r="R17" i="123"/>
  <c r="S17" i="123"/>
  <c r="T17" i="123"/>
  <c r="W17" i="123"/>
  <c r="X17" i="123"/>
  <c r="Y17" i="123"/>
  <c r="AA17" i="123"/>
  <c r="AB17" i="123"/>
  <c r="AD17" i="123"/>
  <c r="AF17" i="123"/>
  <c r="AG17" i="123"/>
  <c r="AH17" i="123"/>
  <c r="AI17" i="123"/>
  <c r="AJ17" i="123"/>
  <c r="AK17" i="123"/>
  <c r="B16" i="123"/>
  <c r="C16" i="123"/>
  <c r="E16" i="123"/>
  <c r="F16" i="123"/>
  <c r="G16" i="123"/>
  <c r="H16" i="123"/>
  <c r="I16" i="123"/>
  <c r="J16" i="123"/>
  <c r="Q16" i="123" s="1"/>
  <c r="K16" i="123"/>
  <c r="L16" i="123"/>
  <c r="M16" i="123"/>
  <c r="N16" i="123"/>
  <c r="O16" i="123"/>
  <c r="P16" i="123"/>
  <c r="R16" i="123"/>
  <c r="S16" i="123"/>
  <c r="T16" i="123"/>
  <c r="W16" i="123"/>
  <c r="X16" i="123"/>
  <c r="Y16" i="123"/>
  <c r="AA16" i="123"/>
  <c r="AB16" i="123"/>
  <c r="AD16" i="123"/>
  <c r="AF16" i="123"/>
  <c r="AG16" i="123"/>
  <c r="AH16" i="123"/>
  <c r="AI16" i="123"/>
  <c r="AJ16" i="123"/>
  <c r="AK16" i="123"/>
  <c r="GX17" i="123" l="1"/>
  <c r="FK17" i="123"/>
  <c r="DX17" i="123"/>
  <c r="DC17" i="123"/>
  <c r="BP17" i="123"/>
  <c r="HP17" i="123"/>
  <c r="GC17" i="123"/>
  <c r="EP17" i="123"/>
  <c r="DU17" i="123"/>
  <c r="CH17" i="123"/>
  <c r="AU17" i="123"/>
  <c r="HA17" i="123"/>
  <c r="CN17" i="123"/>
  <c r="BM17" i="123"/>
  <c r="FZ17" i="123"/>
  <c r="FB17" i="123"/>
  <c r="DI17" i="123"/>
  <c r="CK17" i="123"/>
  <c r="HS17" i="123"/>
  <c r="GO17" i="123"/>
  <c r="DL17" i="123"/>
  <c r="CE17" i="123"/>
  <c r="HM17" i="123"/>
  <c r="GL17" i="123"/>
  <c r="DF17" i="123"/>
  <c r="CB17" i="123"/>
  <c r="BA17" i="123"/>
  <c r="GI17" i="123"/>
  <c r="EY17" i="123"/>
  <c r="DR17" i="123"/>
  <c r="BD17" i="123"/>
  <c r="HJ17" i="123"/>
  <c r="EJ17" i="123"/>
  <c r="HG17" i="123"/>
  <c r="FT17" i="123"/>
  <c r="ED17" i="123"/>
  <c r="CT17" i="123"/>
  <c r="BG17" i="123"/>
  <c r="AX17" i="123"/>
  <c r="GR17" i="123"/>
  <c r="ES17" i="123"/>
  <c r="EA17" i="123"/>
  <c r="BY17" i="123"/>
  <c r="EM17" i="123"/>
  <c r="FQ17" i="123"/>
  <c r="CZ17" i="123"/>
  <c r="FN17" i="123"/>
  <c r="FH17" i="123"/>
  <c r="CW17" i="123"/>
  <c r="HD17" i="123"/>
  <c r="BS17" i="123"/>
  <c r="EV17" i="123"/>
  <c r="DO17" i="123"/>
  <c r="GU17" i="123"/>
  <c r="CQ17" i="123"/>
  <c r="BV17" i="123"/>
  <c r="BJ17" i="123"/>
  <c r="GF17" i="123"/>
  <c r="FW17" i="123"/>
  <c r="FE17" i="123"/>
  <c r="HG16" i="123"/>
  <c r="FT16" i="123"/>
  <c r="CT16" i="123"/>
  <c r="BY16" i="123"/>
  <c r="GL16" i="123"/>
  <c r="EY16" i="123"/>
  <c r="DL16" i="123"/>
  <c r="CQ16" i="123"/>
  <c r="BD16" i="123"/>
  <c r="GX16" i="123"/>
  <c r="FZ16" i="123"/>
  <c r="ED16" i="123"/>
  <c r="DF16" i="123"/>
  <c r="BM16" i="123"/>
  <c r="HS16" i="123"/>
  <c r="GU16" i="123"/>
  <c r="FB16" i="123"/>
  <c r="EA16" i="123"/>
  <c r="CH16" i="123"/>
  <c r="GF16" i="123"/>
  <c r="FE16" i="123"/>
  <c r="DX16" i="123"/>
  <c r="AU16" i="123"/>
  <c r="EV16" i="123"/>
  <c r="DU16" i="123"/>
  <c r="BS16" i="123"/>
  <c r="FN16" i="123"/>
  <c r="EJ16" i="123"/>
  <c r="CZ16" i="123"/>
  <c r="BP16" i="123"/>
  <c r="GR16" i="123"/>
  <c r="FH16" i="123"/>
  <c r="DR16" i="123"/>
  <c r="CE16" i="123"/>
  <c r="HM16" i="123"/>
  <c r="FQ16" i="123"/>
  <c r="BV16" i="123"/>
  <c r="HJ16" i="123"/>
  <c r="DI16" i="123"/>
  <c r="BJ16" i="123"/>
  <c r="FK16" i="123"/>
  <c r="DO16" i="123"/>
  <c r="HP16" i="123"/>
  <c r="HD16" i="123"/>
  <c r="EP16" i="123"/>
  <c r="CK16" i="123"/>
  <c r="HA16" i="123"/>
  <c r="BA16" i="123"/>
  <c r="GI16" i="123"/>
  <c r="GC16" i="123"/>
  <c r="GO16" i="123"/>
  <c r="DC16" i="123"/>
  <c r="CW16" i="123"/>
  <c r="CN16" i="123"/>
  <c r="FW16" i="123"/>
  <c r="ES16" i="123"/>
  <c r="AX16" i="123"/>
  <c r="EM16" i="123"/>
  <c r="CB16" i="123"/>
  <c r="BG16" i="123"/>
  <c r="HH17" i="123"/>
  <c r="GP17" i="123"/>
  <c r="FX17" i="123"/>
  <c r="FF17" i="123"/>
  <c r="EN17" i="123"/>
  <c r="DV17" i="123"/>
  <c r="DD17" i="123"/>
  <c r="CL17" i="123"/>
  <c r="BT17" i="123"/>
  <c r="BB17" i="123"/>
  <c r="HQ17" i="123"/>
  <c r="GD17" i="123"/>
  <c r="EQ17" i="123"/>
  <c r="CI17" i="123"/>
  <c r="AV17" i="123"/>
  <c r="GV17" i="123"/>
  <c r="FI17" i="123"/>
  <c r="DA17" i="123"/>
  <c r="BN17" i="123"/>
  <c r="GA17" i="123"/>
  <c r="FC17" i="123"/>
  <c r="EG17" i="123"/>
  <c r="DJ17" i="123"/>
  <c r="HV17" i="123"/>
  <c r="GY17" i="123"/>
  <c r="EE17" i="123"/>
  <c r="BK17" i="123"/>
  <c r="FO17" i="123"/>
  <c r="EK17" i="123"/>
  <c r="BE17" i="123"/>
  <c r="FL17" i="123"/>
  <c r="EH17" i="123"/>
  <c r="HN17" i="123"/>
  <c r="CO17" i="123"/>
  <c r="HK17" i="123"/>
  <c r="GG17" i="123"/>
  <c r="EW17" i="123"/>
  <c r="DP17" i="123"/>
  <c r="CF17" i="123"/>
  <c r="AY17" i="123"/>
  <c r="FU17" i="123"/>
  <c r="CU17" i="123"/>
  <c r="BH17" i="123"/>
  <c r="HE17" i="123"/>
  <c r="FR17" i="123"/>
  <c r="EB17" i="123"/>
  <c r="CR17" i="123"/>
  <c r="CC17" i="123"/>
  <c r="GJ17" i="123"/>
  <c r="GM17" i="123"/>
  <c r="BZ17" i="123"/>
  <c r="CX17" i="123"/>
  <c r="ET17" i="123"/>
  <c r="EZ17" i="123"/>
  <c r="AS17" i="123"/>
  <c r="HT17" i="123"/>
  <c r="DM17" i="123"/>
  <c r="HB17" i="123"/>
  <c r="DG17" i="123"/>
  <c r="DY17" i="123"/>
  <c r="DS17" i="123"/>
  <c r="BQ17" i="123"/>
  <c r="GS17" i="123"/>
  <c r="BW17" i="123"/>
  <c r="HN16" i="123"/>
  <c r="GV16" i="123"/>
  <c r="GD16" i="123"/>
  <c r="FL16" i="123"/>
  <c r="ET16" i="123"/>
  <c r="EB16" i="123"/>
  <c r="DJ16" i="123"/>
  <c r="CR16" i="123"/>
  <c r="BZ16" i="123"/>
  <c r="BH16" i="123"/>
  <c r="GM16" i="123"/>
  <c r="EZ16" i="123"/>
  <c r="EG16" i="123"/>
  <c r="DM16" i="123"/>
  <c r="BE16" i="123"/>
  <c r="HE16" i="123"/>
  <c r="FR16" i="123"/>
  <c r="EE16" i="123"/>
  <c r="BW16" i="123"/>
  <c r="HT16" i="123"/>
  <c r="FC16" i="123"/>
  <c r="CI16" i="123"/>
  <c r="FX16" i="123"/>
  <c r="DD16" i="123"/>
  <c r="BK16" i="123"/>
  <c r="HH16" i="123"/>
  <c r="CX16" i="123"/>
  <c r="BT16" i="123"/>
  <c r="HB16" i="123"/>
  <c r="GA16" i="123"/>
  <c r="CU16" i="123"/>
  <c r="BQ16" i="123"/>
  <c r="GY16" i="123"/>
  <c r="FO16" i="123"/>
  <c r="EK16" i="123"/>
  <c r="DA16" i="123"/>
  <c r="GS16" i="123"/>
  <c r="AS16" i="123"/>
  <c r="GP16" i="123"/>
  <c r="FF16" i="123"/>
  <c r="DP16" i="123"/>
  <c r="CC16" i="123"/>
  <c r="DS16" i="123"/>
  <c r="FI16" i="123"/>
  <c r="HK16" i="123"/>
  <c r="BN16" i="123"/>
  <c r="EQ16" i="123"/>
  <c r="CL16" i="123"/>
  <c r="EN16" i="123"/>
  <c r="CF16" i="123"/>
  <c r="GG16" i="123"/>
  <c r="DV16" i="123"/>
  <c r="EH16" i="123"/>
  <c r="AV16" i="123"/>
  <c r="HV16" i="123"/>
  <c r="DY16" i="123"/>
  <c r="CO16" i="123"/>
  <c r="HQ16" i="123"/>
  <c r="DG16" i="123"/>
  <c r="GJ16" i="123"/>
  <c r="EW16" i="123"/>
  <c r="BB16" i="123"/>
  <c r="FU16" i="123"/>
  <c r="AY16" i="123"/>
  <c r="LC17" i="123"/>
  <c r="KZ17" i="123"/>
  <c r="KN17" i="123"/>
  <c r="JS17" i="123"/>
  <c r="JF17" i="123"/>
  <c r="KK16" i="123"/>
  <c r="JA17" i="123"/>
  <c r="JA16" i="123"/>
  <c r="LH17" i="123"/>
  <c r="IF17" i="123"/>
  <c r="JU17" i="123"/>
  <c r="JP17" i="123"/>
  <c r="KH16" i="123"/>
  <c r="LF17" i="123"/>
  <c r="JD17" i="123"/>
  <c r="IR16" i="123"/>
  <c r="LE17" i="123"/>
  <c r="KM17" i="123"/>
  <c r="IX17" i="123"/>
  <c r="KK17" i="123"/>
  <c r="IN17" i="123"/>
  <c r="KP17" i="123"/>
  <c r="JC17" i="123"/>
  <c r="KH17" i="123"/>
  <c r="IL17" i="123"/>
  <c r="JX17" i="123"/>
  <c r="IK17" i="123"/>
  <c r="JV17" i="123"/>
  <c r="II17" i="123"/>
  <c r="KY17" i="123"/>
  <c r="KG17" i="123"/>
  <c r="JO17" i="123"/>
  <c r="IW17" i="123"/>
  <c r="IE17" i="123"/>
  <c r="KV17" i="123"/>
  <c r="JL17" i="123"/>
  <c r="IT17" i="123"/>
  <c r="IB17" i="123"/>
  <c r="KT17" i="123"/>
  <c r="KB17" i="123"/>
  <c r="JJ17" i="123"/>
  <c r="IR17" i="123"/>
  <c r="HZ17" i="123"/>
  <c r="LB17" i="123"/>
  <c r="KJ17" i="123"/>
  <c r="JR17" i="123"/>
  <c r="IZ17" i="123"/>
  <c r="IH17" i="123"/>
  <c r="KW17" i="123"/>
  <c r="KE17" i="123"/>
  <c r="JM17" i="123"/>
  <c r="IU17" i="123"/>
  <c r="IC17" i="123"/>
  <c r="KD17" i="123"/>
  <c r="LK17" i="123"/>
  <c r="KS17" i="123"/>
  <c r="KA17" i="123"/>
  <c r="JI17" i="123"/>
  <c r="IQ17" i="123"/>
  <c r="HY17" i="123"/>
  <c r="LI17" i="123"/>
  <c r="KQ17" i="123"/>
  <c r="JY17" i="123"/>
  <c r="JG17" i="123"/>
  <c r="IO17" i="123"/>
  <c r="HW17" i="123"/>
  <c r="JR16" i="123"/>
  <c r="IH16" i="123"/>
  <c r="JP16" i="123"/>
  <c r="IF16" i="123"/>
  <c r="LE16" i="123"/>
  <c r="JO16" i="123"/>
  <c r="IE16" i="123"/>
  <c r="LC16" i="123"/>
  <c r="JM16" i="123"/>
  <c r="IC16" i="123"/>
  <c r="KE16" i="123"/>
  <c r="II16" i="123"/>
  <c r="KV16" i="123"/>
  <c r="JL16" i="123"/>
  <c r="KJ16" i="123"/>
  <c r="IT16" i="123"/>
  <c r="KG16" i="123"/>
  <c r="IK16" i="123"/>
  <c r="KT16" i="123"/>
  <c r="JJ16" i="123"/>
  <c r="KM16" i="123"/>
  <c r="JC16" i="123"/>
  <c r="HY16" i="123"/>
  <c r="IQ16" i="123"/>
  <c r="JI16" i="123"/>
  <c r="KA16" i="123"/>
  <c r="KS16" i="123"/>
  <c r="IN16" i="123"/>
  <c r="JF16" i="123"/>
  <c r="JX16" i="123"/>
  <c r="KP16" i="123"/>
  <c r="LH16" i="123"/>
  <c r="LB16" i="123"/>
  <c r="KD16" i="123"/>
  <c r="IZ16" i="123"/>
  <c r="IB16" i="123"/>
  <c r="IL16" i="123"/>
  <c r="JD16" i="123"/>
  <c r="JV16" i="123"/>
  <c r="KN16" i="123"/>
  <c r="LF16" i="123"/>
  <c r="LK16" i="123"/>
  <c r="HW16" i="123"/>
  <c r="IO16" i="123"/>
  <c r="JG16" i="123"/>
  <c r="JY16" i="123"/>
  <c r="KQ16" i="123"/>
  <c r="LI16" i="123"/>
  <c r="KZ16" i="123"/>
  <c r="KB16" i="123"/>
  <c r="IX16" i="123"/>
  <c r="HZ16" i="123"/>
  <c r="KY16" i="123"/>
  <c r="JU16" i="123"/>
  <c r="IW16" i="123"/>
  <c r="KW16" i="123"/>
  <c r="JS16" i="123"/>
  <c r="IU16" i="123"/>
  <c r="Z17" i="123" l="1"/>
  <c r="AC17" i="123"/>
  <c r="Z16" i="123"/>
  <c r="AC16" i="123"/>
  <c r="B36" i="121" l="1"/>
  <c r="C36" i="121"/>
  <c r="E36" i="121"/>
  <c r="F36" i="121"/>
  <c r="G36" i="121"/>
  <c r="H36" i="121"/>
  <c r="I36" i="121"/>
  <c r="J36" i="121"/>
  <c r="Q36" i="121" s="1"/>
  <c r="K36" i="121"/>
  <c r="L36" i="121"/>
  <c r="M36" i="121"/>
  <c r="N36" i="121"/>
  <c r="O36" i="121"/>
  <c r="P36" i="121"/>
  <c r="R36" i="121"/>
  <c r="S36" i="121"/>
  <c r="T36" i="121"/>
  <c r="W36" i="121"/>
  <c r="X36" i="121"/>
  <c r="Y36" i="121"/>
  <c r="AA36" i="121"/>
  <c r="AD36" i="121"/>
  <c r="AF36" i="121"/>
  <c r="AG36" i="121"/>
  <c r="AH36" i="121"/>
  <c r="AI36" i="121"/>
  <c r="AJ36" i="121"/>
  <c r="AK36" i="121"/>
  <c r="B40" i="125"/>
  <c r="C40" i="125"/>
  <c r="E40" i="125"/>
  <c r="F40" i="125"/>
  <c r="G40" i="125"/>
  <c r="H40" i="125"/>
  <c r="I40" i="125"/>
  <c r="J40" i="125"/>
  <c r="Q40" i="125" s="1"/>
  <c r="K40" i="125"/>
  <c r="L40" i="125"/>
  <c r="M40" i="125"/>
  <c r="N40" i="125"/>
  <c r="O40" i="125"/>
  <c r="P40" i="125"/>
  <c r="R40" i="125"/>
  <c r="S40" i="125"/>
  <c r="T40" i="125"/>
  <c r="W40" i="125"/>
  <c r="X40" i="125"/>
  <c r="Y40" i="125"/>
  <c r="AA40" i="125"/>
  <c r="AB40" i="125"/>
  <c r="AD40" i="125"/>
  <c r="AF40" i="125"/>
  <c r="AG40" i="125"/>
  <c r="AH40" i="125"/>
  <c r="AI40" i="125"/>
  <c r="AJ40" i="125"/>
  <c r="AK40" i="125"/>
  <c r="HK40" i="125" l="1"/>
  <c r="GS40" i="125"/>
  <c r="GA40" i="125"/>
  <c r="FI40" i="125"/>
  <c r="EQ40" i="125"/>
  <c r="DY40" i="125"/>
  <c r="DG40" i="125"/>
  <c r="CO40" i="125"/>
  <c r="BW40" i="125"/>
  <c r="BE40" i="125"/>
  <c r="HH40" i="125"/>
  <c r="FU40" i="125"/>
  <c r="EH40" i="125"/>
  <c r="CU40" i="125"/>
  <c r="BH40" i="125"/>
  <c r="GM40" i="125"/>
  <c r="EZ40" i="125"/>
  <c r="DM40" i="125"/>
  <c r="BZ40" i="125"/>
  <c r="GD40" i="125"/>
  <c r="FF40" i="125"/>
  <c r="DJ40" i="125"/>
  <c r="CL40" i="125"/>
  <c r="AS40" i="125"/>
  <c r="GY40" i="125"/>
  <c r="EE40" i="125"/>
  <c r="BN40" i="125"/>
  <c r="ET40" i="125"/>
  <c r="DS40" i="125"/>
  <c r="HT40" i="125"/>
  <c r="DP40" i="125"/>
  <c r="CI40" i="125"/>
  <c r="CR40" i="125"/>
  <c r="HQ40" i="125"/>
  <c r="GJ40" i="125"/>
  <c r="FC40" i="125"/>
  <c r="DV40" i="125"/>
  <c r="BB40" i="125"/>
  <c r="HN40" i="125"/>
  <c r="GG40" i="125"/>
  <c r="EW40" i="125"/>
  <c r="CF40" i="125"/>
  <c r="AY40" i="125"/>
  <c r="CC40" i="125"/>
  <c r="AV40" i="125"/>
  <c r="FX40" i="125"/>
  <c r="EN40" i="125"/>
  <c r="DD40" i="125"/>
  <c r="HE40" i="125"/>
  <c r="HB40" i="125"/>
  <c r="EB40" i="125"/>
  <c r="BK40" i="125"/>
  <c r="GV40" i="125"/>
  <c r="GP40" i="125"/>
  <c r="FR40" i="125"/>
  <c r="FO40" i="125"/>
  <c r="CX40" i="125"/>
  <c r="FL40" i="125"/>
  <c r="BT40" i="125"/>
  <c r="EK40" i="125"/>
  <c r="BQ40" i="125"/>
  <c r="DA40" i="125"/>
  <c r="GO40" i="125"/>
  <c r="FB40" i="125"/>
  <c r="DO40" i="125"/>
  <c r="CB40" i="125"/>
  <c r="HG40" i="125"/>
  <c r="FT40" i="125"/>
  <c r="EG40" i="125"/>
  <c r="CT40" i="125"/>
  <c r="BG40" i="125"/>
  <c r="HA40" i="125"/>
  <c r="EJ40" i="125"/>
  <c r="BP40" i="125"/>
  <c r="HV40" i="125"/>
  <c r="GC40" i="125"/>
  <c r="FE40" i="125"/>
  <c r="DI40" i="125"/>
  <c r="CK40" i="125"/>
  <c r="GX40" i="125"/>
  <c r="FW40" i="125"/>
  <c r="CQ40" i="125"/>
  <c r="BM40" i="125"/>
  <c r="GU40" i="125"/>
  <c r="FQ40" i="125"/>
  <c r="EP40" i="125"/>
  <c r="BJ40" i="125"/>
  <c r="HS40" i="125"/>
  <c r="GL40" i="125"/>
  <c r="FH40" i="125"/>
  <c r="DX40" i="125"/>
  <c r="BD40" i="125"/>
  <c r="CN40" i="125"/>
  <c r="ES40" i="125"/>
  <c r="HP40" i="125"/>
  <c r="GI40" i="125"/>
  <c r="EY40" i="125"/>
  <c r="DU40" i="125"/>
  <c r="CH40" i="125"/>
  <c r="BA40" i="125"/>
  <c r="DR40" i="125"/>
  <c r="HM40" i="125"/>
  <c r="GF40" i="125"/>
  <c r="EV40" i="125"/>
  <c r="DL40" i="125"/>
  <c r="CE40" i="125"/>
  <c r="AX40" i="125"/>
  <c r="HJ40" i="125"/>
  <c r="FZ40" i="125"/>
  <c r="DF40" i="125"/>
  <c r="AU40" i="125"/>
  <c r="FK40" i="125"/>
  <c r="BV40" i="125"/>
  <c r="EM40" i="125"/>
  <c r="BS40" i="125"/>
  <c r="HD40" i="125"/>
  <c r="EA40" i="125"/>
  <c r="BY40" i="125"/>
  <c r="ED40" i="125"/>
  <c r="GR40" i="125"/>
  <c r="DC40" i="125"/>
  <c r="CZ40" i="125"/>
  <c r="FN40" i="125"/>
  <c r="CW40" i="125"/>
  <c r="LK36" i="121"/>
  <c r="HV36" i="121"/>
  <c r="GM36" i="121"/>
  <c r="FR36" i="121"/>
  <c r="EE36" i="121"/>
  <c r="CR36" i="121"/>
  <c r="BE36" i="121"/>
  <c r="HB36" i="121"/>
  <c r="GG36" i="121"/>
  <c r="FL36" i="121"/>
  <c r="EQ36" i="121"/>
  <c r="DV36" i="121"/>
  <c r="DA36" i="121"/>
  <c r="CX36" i="121"/>
  <c r="CC36" i="121"/>
  <c r="BH36" i="121"/>
  <c r="HQ36" i="121"/>
  <c r="GS36" i="121"/>
  <c r="FU36" i="121"/>
  <c r="ET36" i="121"/>
  <c r="DS36" i="121"/>
  <c r="BT36" i="121"/>
  <c r="DP36" i="121"/>
  <c r="AS36" i="121"/>
  <c r="CU36" i="121"/>
  <c r="BN36" i="121"/>
  <c r="EZ36" i="121"/>
  <c r="BK36" i="121"/>
  <c r="HK36" i="121"/>
  <c r="GD36" i="121"/>
  <c r="FC36" i="121"/>
  <c r="DY36" i="121"/>
  <c r="CO36" i="121"/>
  <c r="FF36" i="121"/>
  <c r="DJ36" i="121"/>
  <c r="BZ36" i="121"/>
  <c r="GP36" i="121"/>
  <c r="EW36" i="121"/>
  <c r="BW36" i="121"/>
  <c r="DG36" i="121"/>
  <c r="HH36" i="121"/>
  <c r="FI36" i="121"/>
  <c r="DD36" i="121"/>
  <c r="HE36" i="121"/>
  <c r="AY36" i="121"/>
  <c r="CF36" i="121"/>
  <c r="GY36" i="121"/>
  <c r="EN36" i="121"/>
  <c r="AV36" i="121"/>
  <c r="CL36" i="121"/>
  <c r="GV36" i="121"/>
  <c r="EK36" i="121"/>
  <c r="GJ36" i="121"/>
  <c r="EH36" i="121"/>
  <c r="GA36" i="121"/>
  <c r="EG36" i="121"/>
  <c r="CI36" i="121"/>
  <c r="BB36" i="121"/>
  <c r="HT36" i="121"/>
  <c r="HN36" i="121"/>
  <c r="BQ36" i="121"/>
  <c r="FX36" i="121"/>
  <c r="FO36" i="121"/>
  <c r="EB36" i="121"/>
  <c r="DM36" i="121"/>
  <c r="KJ36" i="121"/>
  <c r="HD36" i="121"/>
  <c r="GL36" i="121"/>
  <c r="FT36" i="121"/>
  <c r="FB36" i="121"/>
  <c r="EJ36" i="121"/>
  <c r="DR36" i="121"/>
  <c r="CZ36" i="121"/>
  <c r="CH36" i="121"/>
  <c r="BP36" i="121"/>
  <c r="AX36" i="121"/>
  <c r="HG36" i="121"/>
  <c r="EY36" i="121"/>
  <c r="DL36" i="121"/>
  <c r="BY36" i="121"/>
  <c r="CE36" i="121"/>
  <c r="BJ36" i="121"/>
  <c r="HA36" i="121"/>
  <c r="GF36" i="121"/>
  <c r="FK36" i="121"/>
  <c r="EP36" i="121"/>
  <c r="DU36" i="121"/>
  <c r="CT36" i="121"/>
  <c r="AU36" i="121"/>
  <c r="HP36" i="121"/>
  <c r="GR36" i="121"/>
  <c r="FQ36" i="121"/>
  <c r="ES36" i="121"/>
  <c r="CQ36" i="121"/>
  <c r="BS36" i="121"/>
  <c r="HM36" i="121"/>
  <c r="GI36" i="121"/>
  <c r="FE36" i="121"/>
  <c r="EA36" i="121"/>
  <c r="HJ36" i="121"/>
  <c r="GC36" i="121"/>
  <c r="DX36" i="121"/>
  <c r="CN36" i="121"/>
  <c r="BM36" i="121"/>
  <c r="GU36" i="121"/>
  <c r="DI36" i="121"/>
  <c r="GO36" i="121"/>
  <c r="EV36" i="121"/>
  <c r="BV36" i="121"/>
  <c r="BA36" i="121"/>
  <c r="FH36" i="121"/>
  <c r="DC36" i="121"/>
  <c r="CW36" i="121"/>
  <c r="GX36" i="121"/>
  <c r="EM36" i="121"/>
  <c r="CK36" i="121"/>
  <c r="FN36" i="121"/>
  <c r="DF36" i="121"/>
  <c r="FZ36" i="121"/>
  <c r="BG36" i="121"/>
  <c r="FW36" i="121"/>
  <c r="ED36" i="121"/>
  <c r="BD36" i="121"/>
  <c r="DO36" i="121"/>
  <c r="HS36" i="121"/>
  <c r="CB36" i="121"/>
  <c r="II36" i="121"/>
  <c r="JA36" i="121"/>
  <c r="IX36" i="121"/>
  <c r="IL36" i="121"/>
  <c r="LF36" i="121"/>
  <c r="LC36" i="121"/>
  <c r="KZ36" i="121"/>
  <c r="JD36" i="121"/>
  <c r="KH36" i="121"/>
  <c r="KN36" i="121"/>
  <c r="JV36" i="121"/>
  <c r="JS36" i="121"/>
  <c r="JP36" i="121"/>
  <c r="KM36" i="121"/>
  <c r="KK36" i="121"/>
  <c r="IF36" i="121"/>
  <c r="JC36" i="121"/>
  <c r="IZ36" i="121"/>
  <c r="IN36" i="121"/>
  <c r="JF36" i="121"/>
  <c r="JX36" i="121"/>
  <c r="KP36" i="121"/>
  <c r="LH36" i="121"/>
  <c r="V36" i="121"/>
  <c r="HY36" i="121"/>
  <c r="IQ36" i="121"/>
  <c r="JI36" i="121"/>
  <c r="KA36" i="121"/>
  <c r="KS36" i="121"/>
  <c r="IB36" i="121"/>
  <c r="IT36" i="121"/>
  <c r="JL36" i="121"/>
  <c r="KD36" i="121"/>
  <c r="KV36" i="121"/>
  <c r="IE36" i="121"/>
  <c r="IW36" i="121"/>
  <c r="JO36" i="121"/>
  <c r="KG36" i="121"/>
  <c r="KY36" i="121"/>
  <c r="LE36" i="121"/>
  <c r="JR36" i="121"/>
  <c r="IK36" i="121"/>
  <c r="JU36" i="121"/>
  <c r="IH36" i="121"/>
  <c r="LB36" i="121"/>
  <c r="KT36" i="121"/>
  <c r="KB36" i="121"/>
  <c r="JJ36" i="121"/>
  <c r="IR36" i="121"/>
  <c r="HZ36" i="121"/>
  <c r="KW36" i="121"/>
  <c r="KE36" i="121"/>
  <c r="JM36" i="121"/>
  <c r="IU36" i="121"/>
  <c r="IC36" i="121"/>
  <c r="LI36" i="121"/>
  <c r="KQ36" i="121"/>
  <c r="JY36" i="121"/>
  <c r="JG36" i="121"/>
  <c r="IO36" i="121"/>
  <c r="HW36" i="121"/>
  <c r="KS40" i="125"/>
  <c r="KE40" i="125"/>
  <c r="KB40" i="125"/>
  <c r="KV40" i="125"/>
  <c r="KD40" i="125"/>
  <c r="KA40" i="125"/>
  <c r="JG40" i="125"/>
  <c r="IT40" i="125"/>
  <c r="IN40" i="125"/>
  <c r="IH40" i="125"/>
  <c r="HY40" i="125"/>
  <c r="LI40" i="125"/>
  <c r="IB40" i="125"/>
  <c r="KG40" i="125"/>
  <c r="LK40" i="125"/>
  <c r="JO40" i="125"/>
  <c r="LH40" i="125"/>
  <c r="JF40" i="125"/>
  <c r="LB40" i="125"/>
  <c r="IZ40" i="125"/>
  <c r="KZ40" i="125"/>
  <c r="IW40" i="125"/>
  <c r="KY40" i="125"/>
  <c r="JX40" i="125"/>
  <c r="IQ40" i="125"/>
  <c r="KW40" i="125"/>
  <c r="JR40" i="125"/>
  <c r="IO40" i="125"/>
  <c r="KP40" i="125"/>
  <c r="JL40" i="125"/>
  <c r="IF40" i="125"/>
  <c r="KJ40" i="125"/>
  <c r="JJ40" i="125"/>
  <c r="IE40" i="125"/>
  <c r="JM40" i="125"/>
  <c r="KH40" i="125"/>
  <c r="JI40" i="125"/>
  <c r="IC40" i="125"/>
  <c r="II40" i="125"/>
  <c r="JA40" i="125"/>
  <c r="JS40" i="125"/>
  <c r="KK40" i="125"/>
  <c r="LC40" i="125"/>
  <c r="IL40" i="125"/>
  <c r="JD40" i="125"/>
  <c r="JV40" i="125"/>
  <c r="KN40" i="125"/>
  <c r="LF40" i="125"/>
  <c r="JY40" i="125"/>
  <c r="IX40" i="125"/>
  <c r="KT40" i="125"/>
  <c r="HZ40" i="125"/>
  <c r="IU40" i="125"/>
  <c r="KQ40" i="125"/>
  <c r="JP40" i="125"/>
  <c r="HW40" i="125"/>
  <c r="IR40" i="125"/>
  <c r="LE40" i="125"/>
  <c r="KM40" i="125"/>
  <c r="JU40" i="125"/>
  <c r="JC40" i="125"/>
  <c r="IK40" i="125"/>
  <c r="AB36" i="121" l="1"/>
  <c r="AC36" i="121"/>
  <c r="Z36" i="121"/>
  <c r="Z40" i="125"/>
  <c r="AC40" i="125"/>
  <c r="B49" i="126" l="1"/>
  <c r="C49" i="126"/>
  <c r="E49" i="126"/>
  <c r="F49" i="126"/>
  <c r="G49" i="126"/>
  <c r="H49" i="126"/>
  <c r="I49" i="126"/>
  <c r="J49" i="126"/>
  <c r="K49" i="126"/>
  <c r="L49" i="126"/>
  <c r="M49" i="126"/>
  <c r="N49" i="126"/>
  <c r="O49" i="126"/>
  <c r="Q49" i="126" s="1"/>
  <c r="P49" i="126"/>
  <c r="R49" i="126"/>
  <c r="S49" i="126"/>
  <c r="T49" i="126"/>
  <c r="W49" i="126"/>
  <c r="X49" i="126"/>
  <c r="Y49" i="126"/>
  <c r="AA49" i="126"/>
  <c r="AB49" i="126"/>
  <c r="AD49" i="126"/>
  <c r="AG49" i="126"/>
  <c r="AH49" i="126"/>
  <c r="AI49" i="126"/>
  <c r="AJ49" i="126"/>
  <c r="AK49" i="126"/>
  <c r="HJ49" i="126" l="1"/>
  <c r="GR49" i="126"/>
  <c r="FZ49" i="126"/>
  <c r="FH49" i="126"/>
  <c r="EP49" i="126"/>
  <c r="DX49" i="126"/>
  <c r="DF49" i="126"/>
  <c r="CN49" i="126"/>
  <c r="BV49" i="126"/>
  <c r="BD49" i="126"/>
  <c r="GL49" i="126"/>
  <c r="EY49" i="126"/>
  <c r="DL49" i="126"/>
  <c r="BY49" i="126"/>
  <c r="HD49" i="126"/>
  <c r="FQ49" i="126"/>
  <c r="ED49" i="126"/>
  <c r="CQ49" i="126"/>
  <c r="GI49" i="126"/>
  <c r="EV49" i="126"/>
  <c r="DI49" i="126"/>
  <c r="BA49" i="126"/>
  <c r="GF49" i="126"/>
  <c r="HG49" i="126"/>
  <c r="FE49" i="126"/>
  <c r="DC49" i="126"/>
  <c r="CE49" i="126"/>
  <c r="BG49" i="126"/>
  <c r="HP49" i="126"/>
  <c r="FB49" i="126"/>
  <c r="DU49" i="126"/>
  <c r="CT49" i="126"/>
  <c r="BM49" i="126"/>
  <c r="GO49" i="126"/>
  <c r="DO49" i="126"/>
  <c r="CB49" i="126"/>
  <c r="BS49" i="126"/>
  <c r="FT49" i="126"/>
  <c r="CH49" i="126"/>
  <c r="HA49" i="126"/>
  <c r="FN49" i="126"/>
  <c r="FW49" i="126"/>
  <c r="DR49" i="126"/>
  <c r="BP49" i="126"/>
  <c r="HS49" i="126"/>
  <c r="BJ49" i="126"/>
  <c r="GU49" i="126"/>
  <c r="EJ49" i="126"/>
  <c r="AX49" i="126"/>
  <c r="AU49" i="126"/>
  <c r="EA49" i="126"/>
  <c r="CW49" i="126"/>
  <c r="GC49" i="126"/>
  <c r="CK49" i="126"/>
  <c r="ES49" i="126"/>
  <c r="HM49" i="126"/>
  <c r="GX49" i="126"/>
  <c r="FK49" i="126"/>
  <c r="EM49" i="126"/>
  <c r="CZ49" i="126"/>
  <c r="HE49" i="126"/>
  <c r="FR49" i="126"/>
  <c r="EE49" i="126"/>
  <c r="CR49" i="126"/>
  <c r="BE49" i="126"/>
  <c r="GJ49" i="126"/>
  <c r="EW49" i="126"/>
  <c r="DJ49" i="126"/>
  <c r="BW49" i="126"/>
  <c r="BB49" i="126"/>
  <c r="HV49" i="126"/>
  <c r="HB49" i="126"/>
  <c r="FO49" i="126"/>
  <c r="EB49" i="126"/>
  <c r="CO49" i="126"/>
  <c r="BT49" i="126"/>
  <c r="HH49" i="126"/>
  <c r="FF49" i="126"/>
  <c r="EH49" i="126"/>
  <c r="DD49" i="126"/>
  <c r="CF49" i="126"/>
  <c r="BH49" i="126"/>
  <c r="GD49" i="126"/>
  <c r="EG49" i="126"/>
  <c r="GM49" i="126"/>
  <c r="FC49" i="126"/>
  <c r="DV49" i="126"/>
  <c r="CU49" i="126"/>
  <c r="BN49" i="126"/>
  <c r="HN49" i="126"/>
  <c r="GG49" i="126"/>
  <c r="HT49" i="126"/>
  <c r="ET49" i="126"/>
  <c r="HQ49" i="126"/>
  <c r="GA49" i="126"/>
  <c r="EQ49" i="126"/>
  <c r="DG49" i="126"/>
  <c r="HK49" i="126"/>
  <c r="DY49" i="126"/>
  <c r="DS49" i="126"/>
  <c r="CC49" i="126"/>
  <c r="FU49" i="126"/>
  <c r="DP49" i="126"/>
  <c r="BK49" i="126"/>
  <c r="FL49" i="126"/>
  <c r="DM49" i="126"/>
  <c r="GP49" i="126"/>
  <c r="DA49" i="126"/>
  <c r="GS49" i="126"/>
  <c r="AV49" i="126"/>
  <c r="GV49" i="126"/>
  <c r="CL49" i="126"/>
  <c r="FX49" i="126"/>
  <c r="AY49" i="126"/>
  <c r="BZ49" i="126"/>
  <c r="GY49" i="126"/>
  <c r="BQ49" i="126"/>
  <c r="EZ49" i="126"/>
  <c r="EN49" i="126"/>
  <c r="AS49" i="126"/>
  <c r="FI49" i="126"/>
  <c r="EK49" i="126"/>
  <c r="CI49" i="126"/>
  <c r="CX49" i="126"/>
  <c r="IE49" i="126"/>
  <c r="KN49" i="126"/>
  <c r="KH49" i="126"/>
  <c r="II49" i="126"/>
  <c r="IH49" i="126"/>
  <c r="KP49" i="126"/>
  <c r="KM49" i="126"/>
  <c r="KK49" i="126"/>
  <c r="IF49" i="126"/>
  <c r="KJ49" i="126"/>
  <c r="JP49" i="126"/>
  <c r="JO49" i="126"/>
  <c r="JF49" i="126"/>
  <c r="JD49" i="126"/>
  <c r="JC49" i="126"/>
  <c r="LF49" i="126"/>
  <c r="JA49" i="126"/>
  <c r="HY49" i="126"/>
  <c r="IQ49" i="126"/>
  <c r="JI49" i="126"/>
  <c r="KA49" i="126"/>
  <c r="KS49" i="126"/>
  <c r="IB49" i="126"/>
  <c r="IT49" i="126"/>
  <c r="JL49" i="126"/>
  <c r="KD49" i="126"/>
  <c r="KV49" i="126"/>
  <c r="LH49" i="126"/>
  <c r="KG49" i="126"/>
  <c r="IZ49" i="126"/>
  <c r="HW49" i="126"/>
  <c r="IO49" i="126"/>
  <c r="JG49" i="126"/>
  <c r="JY49" i="126"/>
  <c r="KQ49" i="126"/>
  <c r="LI49" i="126"/>
  <c r="LK49" i="126"/>
  <c r="HZ49" i="126"/>
  <c r="IR49" i="126"/>
  <c r="JJ49" i="126"/>
  <c r="KB49" i="126"/>
  <c r="KT49" i="126"/>
  <c r="IC49" i="126"/>
  <c r="IU49" i="126"/>
  <c r="JM49" i="126"/>
  <c r="KE49" i="126"/>
  <c r="KW49" i="126"/>
  <c r="LE49" i="126"/>
  <c r="JX49" i="126"/>
  <c r="IX49" i="126"/>
  <c r="LC49" i="126"/>
  <c r="JV49" i="126"/>
  <c r="IW49" i="126"/>
  <c r="LB49" i="126"/>
  <c r="JU49" i="126"/>
  <c r="IN49" i="126"/>
  <c r="KZ49" i="126"/>
  <c r="JS49" i="126"/>
  <c r="IL49" i="126"/>
  <c r="KY49" i="126"/>
  <c r="JR49" i="126"/>
  <c r="IK49" i="126"/>
  <c r="Z49" i="126" l="1"/>
  <c r="AC49" i="126"/>
  <c r="XFD49" i="126" s="1"/>
  <c r="B29" i="129" l="1"/>
  <c r="C29" i="129"/>
  <c r="E29" i="129"/>
  <c r="F29" i="129"/>
  <c r="G29" i="129"/>
  <c r="H29" i="129"/>
  <c r="I29" i="129"/>
  <c r="J29" i="129"/>
  <c r="Q29" i="129" s="1"/>
  <c r="K29" i="129"/>
  <c r="L29" i="129"/>
  <c r="M29" i="129"/>
  <c r="N29" i="129"/>
  <c r="O29" i="129"/>
  <c r="P29" i="129"/>
  <c r="R29" i="129"/>
  <c r="S29" i="129"/>
  <c r="T29" i="129"/>
  <c r="W29" i="129"/>
  <c r="X29" i="129"/>
  <c r="Y29" i="129"/>
  <c r="AA29" i="129"/>
  <c r="AB29" i="129"/>
  <c r="AD29" i="129"/>
  <c r="AF29" i="129"/>
  <c r="AG29" i="129"/>
  <c r="AH29" i="129"/>
  <c r="AI29" i="129"/>
  <c r="AJ29" i="129"/>
  <c r="AK29" i="129"/>
  <c r="HP29" i="129" l="1"/>
  <c r="GX29" i="129"/>
  <c r="GF29" i="129"/>
  <c r="FN29" i="129"/>
  <c r="EV29" i="129"/>
  <c r="ED29" i="129"/>
  <c r="DL29" i="129"/>
  <c r="HD29" i="129"/>
  <c r="FQ29" i="129"/>
  <c r="CQ29" i="129"/>
  <c r="BD29" i="129"/>
  <c r="GI29" i="129"/>
  <c r="EA29" i="129"/>
  <c r="DI29" i="129"/>
  <c r="BV29" i="129"/>
  <c r="FH29" i="129"/>
  <c r="DO29" i="129"/>
  <c r="BS29" i="129"/>
  <c r="HA29" i="129"/>
  <c r="GC29" i="129"/>
  <c r="EJ29" i="129"/>
  <c r="CN29" i="129"/>
  <c r="AU29" i="129"/>
  <c r="GO29" i="129"/>
  <c r="FK29" i="129"/>
  <c r="DF29" i="129"/>
  <c r="HM29" i="129"/>
  <c r="CE29" i="129"/>
  <c r="BA29" i="129"/>
  <c r="GL29" i="129"/>
  <c r="FE29" i="129"/>
  <c r="DC29" i="129"/>
  <c r="CB29" i="129"/>
  <c r="GR29" i="129"/>
  <c r="FB29" i="129"/>
  <c r="DR29" i="129"/>
  <c r="CH29" i="129"/>
  <c r="EY29" i="129"/>
  <c r="HS29" i="129"/>
  <c r="ES29" i="129"/>
  <c r="BY29" i="129"/>
  <c r="FZ29" i="129"/>
  <c r="HJ29" i="129"/>
  <c r="EP29" i="129"/>
  <c r="BP29" i="129"/>
  <c r="FW29" i="129"/>
  <c r="CZ29" i="129"/>
  <c r="DX29" i="129"/>
  <c r="GU29" i="129"/>
  <c r="CK29" i="129"/>
  <c r="EM29" i="129"/>
  <c r="BJ29" i="129"/>
  <c r="HG29" i="129"/>
  <c r="BG29" i="129"/>
  <c r="DU29" i="129"/>
  <c r="CW29" i="129"/>
  <c r="FT29" i="129"/>
  <c r="CT29" i="129"/>
  <c r="BM29" i="129"/>
  <c r="AX29" i="129"/>
  <c r="CU29" i="129"/>
  <c r="CC29" i="129"/>
  <c r="BK29" i="129"/>
  <c r="AS29" i="129"/>
  <c r="GJ29" i="129"/>
  <c r="EW29" i="129"/>
  <c r="EB29" i="129"/>
  <c r="DJ29" i="129"/>
  <c r="BW29" i="129"/>
  <c r="HV29" i="129"/>
  <c r="HB29" i="129"/>
  <c r="FO29" i="129"/>
  <c r="ET29" i="129"/>
  <c r="CO29" i="129"/>
  <c r="BB29" i="129"/>
  <c r="HE29" i="129"/>
  <c r="GD29" i="129"/>
  <c r="EK29" i="129"/>
  <c r="CR29" i="129"/>
  <c r="AV29" i="129"/>
  <c r="FF29" i="129"/>
  <c r="DM29" i="129"/>
  <c r="BQ29" i="129"/>
  <c r="HN29" i="129"/>
  <c r="EH29" i="129"/>
  <c r="CF29" i="129"/>
  <c r="BE29" i="129"/>
  <c r="GM29" i="129"/>
  <c r="FI29" i="129"/>
  <c r="EG29" i="129"/>
  <c r="DD29" i="129"/>
  <c r="HK29" i="129"/>
  <c r="EE29" i="129"/>
  <c r="AY29" i="129"/>
  <c r="DS29" i="129"/>
  <c r="CI29" i="129"/>
  <c r="GP29" i="129"/>
  <c r="EZ29" i="129"/>
  <c r="FX29" i="129"/>
  <c r="HT29" i="129"/>
  <c r="GG29" i="129"/>
  <c r="DP29" i="129"/>
  <c r="BZ29" i="129"/>
  <c r="GA29" i="129"/>
  <c r="HQ29" i="129"/>
  <c r="EQ29" i="129"/>
  <c r="DG29" i="129"/>
  <c r="BT29" i="129"/>
  <c r="DA29" i="129"/>
  <c r="EN29" i="129"/>
  <c r="BN29" i="129"/>
  <c r="HH29" i="129"/>
  <c r="FR29" i="129"/>
  <c r="CL29" i="129"/>
  <c r="DY29" i="129"/>
  <c r="GS29" i="129"/>
  <c r="FU29" i="129"/>
  <c r="FL29" i="129"/>
  <c r="GV29" i="129"/>
  <c r="CX29" i="129"/>
  <c r="FC29" i="129"/>
  <c r="BH29" i="129"/>
  <c r="GY29" i="129"/>
  <c r="DV29" i="129"/>
  <c r="KW29" i="129"/>
  <c r="KV29" i="129"/>
  <c r="KS29" i="129"/>
  <c r="KA29" i="129"/>
  <c r="IE29" i="129"/>
  <c r="JX29" i="129"/>
  <c r="JD29" i="129"/>
  <c r="JG29" i="129"/>
  <c r="JV29" i="129"/>
  <c r="JY29" i="129"/>
  <c r="KB29" i="129"/>
  <c r="IC29" i="129"/>
  <c r="KQ29" i="129"/>
  <c r="IF29" i="129"/>
  <c r="KT29" i="129"/>
  <c r="JA29" i="129"/>
  <c r="IX29" i="129"/>
  <c r="IL29" i="129"/>
  <c r="II29" i="129"/>
  <c r="IN29" i="129"/>
  <c r="JI29" i="129"/>
  <c r="KD29" i="129"/>
  <c r="KY29" i="129"/>
  <c r="IQ29" i="129"/>
  <c r="JL29" i="129"/>
  <c r="KG29" i="129"/>
  <c r="IW29" i="129"/>
  <c r="HY29" i="129"/>
  <c r="IT29" i="129"/>
  <c r="JO29" i="129"/>
  <c r="LH29" i="129"/>
  <c r="IB29" i="129"/>
  <c r="KP29" i="129"/>
  <c r="JF29" i="129"/>
  <c r="LK29" i="129"/>
  <c r="JS29" i="129"/>
  <c r="LI29" i="129"/>
  <c r="KN29" i="129"/>
  <c r="JP29" i="129"/>
  <c r="IU29" i="129"/>
  <c r="HZ29" i="129"/>
  <c r="KK29" i="129"/>
  <c r="LF29" i="129"/>
  <c r="KH29" i="129"/>
  <c r="JM29" i="129"/>
  <c r="IR29" i="129"/>
  <c r="HW29" i="129"/>
  <c r="LC29" i="129"/>
  <c r="KZ29" i="129"/>
  <c r="KE29" i="129"/>
  <c r="JJ29" i="129"/>
  <c r="IO29" i="129"/>
  <c r="LE29" i="129"/>
  <c r="KM29" i="129"/>
  <c r="JU29" i="129"/>
  <c r="JC29" i="129"/>
  <c r="IK29" i="129"/>
  <c r="LB29" i="129"/>
  <c r="KJ29" i="129"/>
  <c r="JR29" i="129"/>
  <c r="IZ29" i="129"/>
  <c r="IH29" i="129"/>
  <c r="AC29" i="129" l="1"/>
  <c r="Z29" i="129"/>
  <c r="HU123" i="126" l="1"/>
  <c r="HR123" i="126"/>
  <c r="HO123" i="126"/>
  <c r="HL123" i="126"/>
  <c r="HI123" i="126"/>
  <c r="HF123" i="126"/>
  <c r="HC123" i="126"/>
  <c r="GZ123" i="126"/>
  <c r="GW123" i="126"/>
  <c r="GT123" i="126"/>
  <c r="GQ123" i="126"/>
  <c r="GN123" i="126"/>
  <c r="GK123" i="126"/>
  <c r="GH123" i="126"/>
  <c r="GE123" i="126"/>
  <c r="GB123" i="126"/>
  <c r="FY123" i="126"/>
  <c r="FV123" i="126"/>
  <c r="FS123" i="126"/>
  <c r="FP123" i="126"/>
  <c r="FM123" i="126"/>
  <c r="FJ123" i="126"/>
  <c r="FG123" i="126"/>
  <c r="FD123" i="126"/>
  <c r="FA123" i="126"/>
  <c r="EX123" i="126"/>
  <c r="EU123" i="126"/>
  <c r="ER123" i="126"/>
  <c r="EO123" i="126"/>
  <c r="EL123" i="126"/>
  <c r="EI123" i="126"/>
  <c r="EF123" i="126"/>
  <c r="EC123" i="126"/>
  <c r="DZ123" i="126"/>
  <c r="DW123" i="126"/>
  <c r="DT123" i="126"/>
  <c r="DQ123" i="126"/>
  <c r="DN123" i="126"/>
  <c r="DK123" i="126"/>
  <c r="DH123" i="126"/>
  <c r="DE123" i="126"/>
  <c r="DB123" i="126"/>
  <c r="CY123" i="126"/>
  <c r="CV123" i="126"/>
  <c r="CS123" i="126"/>
  <c r="CP123" i="126"/>
  <c r="CM123" i="126"/>
  <c r="CJ123" i="126"/>
  <c r="CG123" i="126"/>
  <c r="CD123" i="126"/>
  <c r="CA123" i="126"/>
  <c r="BX123" i="126"/>
  <c r="BU123" i="126"/>
  <c r="BR123" i="126"/>
  <c r="BO123" i="126"/>
  <c r="BL123" i="126"/>
  <c r="BI123" i="126"/>
  <c r="BF123" i="126"/>
  <c r="BC123" i="126"/>
  <c r="AZ123" i="126"/>
  <c r="AW123" i="126"/>
  <c r="AT123" i="126"/>
  <c r="C8" i="65" l="1"/>
  <c r="C14" i="65"/>
  <c r="B103" i="126" l="1"/>
  <c r="C103" i="126"/>
  <c r="E103" i="126"/>
  <c r="F103" i="126"/>
  <c r="G103" i="126"/>
  <c r="H103" i="126"/>
  <c r="I103" i="126"/>
  <c r="J103" i="126"/>
  <c r="K103" i="126"/>
  <c r="L103" i="126"/>
  <c r="M103" i="126"/>
  <c r="N103" i="126"/>
  <c r="O103" i="126"/>
  <c r="Q103" i="126" s="1"/>
  <c r="P103" i="126"/>
  <c r="R103" i="126"/>
  <c r="S103" i="126"/>
  <c r="T103" i="126"/>
  <c r="W103" i="126"/>
  <c r="X103" i="126"/>
  <c r="Y103" i="126"/>
  <c r="AA103" i="126"/>
  <c r="AB103" i="126"/>
  <c r="AD103" i="126"/>
  <c r="AF103" i="126"/>
  <c r="AG103" i="126"/>
  <c r="AH103" i="126"/>
  <c r="AI103" i="126"/>
  <c r="AJ103" i="126"/>
  <c r="AK103" i="126"/>
  <c r="HS103" i="126" l="1"/>
  <c r="GF103" i="126"/>
  <c r="ES103" i="126"/>
  <c r="DF103" i="126"/>
  <c r="BS103" i="126"/>
  <c r="GX103" i="126"/>
  <c r="FK103" i="126"/>
  <c r="DX103" i="126"/>
  <c r="CK103" i="126"/>
  <c r="AX103" i="126"/>
  <c r="HP103" i="126"/>
  <c r="FW103" i="126"/>
  <c r="EY103" i="126"/>
  <c r="DC103" i="126"/>
  <c r="CE103" i="126"/>
  <c r="GR103" i="126"/>
  <c r="EA103" i="126"/>
  <c r="BG103" i="126"/>
  <c r="GL103" i="126"/>
  <c r="FH103" i="126"/>
  <c r="BA103" i="126"/>
  <c r="HJ103" i="126"/>
  <c r="GI103" i="126"/>
  <c r="CZ103" i="126"/>
  <c r="BY103" i="126"/>
  <c r="AU103" i="126"/>
  <c r="HM103" i="126"/>
  <c r="GC103" i="126"/>
  <c r="EV103" i="126"/>
  <c r="DO103" i="126"/>
  <c r="CH103" i="126"/>
  <c r="HG103" i="126"/>
  <c r="FZ103" i="126"/>
  <c r="EP103" i="126"/>
  <c r="DL103" i="126"/>
  <c r="CB103" i="126"/>
  <c r="DU103" i="126"/>
  <c r="HD103" i="126"/>
  <c r="FN103" i="126"/>
  <c r="BV103" i="126"/>
  <c r="HA103" i="126"/>
  <c r="DR103" i="126"/>
  <c r="CQ103" i="126"/>
  <c r="GU103" i="126"/>
  <c r="EM103" i="126"/>
  <c r="CN103" i="126"/>
  <c r="DI103" i="126"/>
  <c r="CW103" i="126"/>
  <c r="GO103" i="126"/>
  <c r="CT103" i="126"/>
  <c r="FT103" i="126"/>
  <c r="BP103" i="126"/>
  <c r="FQ103" i="126"/>
  <c r="FE103" i="126"/>
  <c r="BD103" i="126"/>
  <c r="FB103" i="126"/>
  <c r="EJ103" i="126"/>
  <c r="ED103" i="126"/>
  <c r="BM103" i="126"/>
  <c r="BJ103" i="126"/>
  <c r="HT103" i="126"/>
  <c r="HB103" i="126"/>
  <c r="GJ103" i="126"/>
  <c r="FR103" i="126"/>
  <c r="EZ103" i="126"/>
  <c r="EH103" i="126"/>
  <c r="DP103" i="126"/>
  <c r="CX103" i="126"/>
  <c r="CF103" i="126"/>
  <c r="BN103" i="126"/>
  <c r="AV103" i="126"/>
  <c r="GY103" i="126"/>
  <c r="FL103" i="126"/>
  <c r="DY103" i="126"/>
  <c r="CL103" i="126"/>
  <c r="AY103" i="126"/>
  <c r="HQ103" i="126"/>
  <c r="GD103" i="126"/>
  <c r="EQ103" i="126"/>
  <c r="DD103" i="126"/>
  <c r="BQ103" i="126"/>
  <c r="HV103" i="126"/>
  <c r="GS103" i="126"/>
  <c r="EB103" i="126"/>
  <c r="BH103" i="126"/>
  <c r="HN103" i="126"/>
  <c r="FU103" i="126"/>
  <c r="EW103" i="126"/>
  <c r="DA103" i="126"/>
  <c r="CC103" i="126"/>
  <c r="HK103" i="126"/>
  <c r="EG103" i="126"/>
  <c r="DG103" i="126"/>
  <c r="BZ103" i="126"/>
  <c r="FF103" i="126"/>
  <c r="EE103" i="126"/>
  <c r="CI103" i="126"/>
  <c r="BB103" i="126"/>
  <c r="HH103" i="126"/>
  <c r="GA103" i="126"/>
  <c r="ET103" i="126"/>
  <c r="DM103" i="126"/>
  <c r="AS103" i="126"/>
  <c r="HE103" i="126"/>
  <c r="FO103" i="126"/>
  <c r="BW103" i="126"/>
  <c r="DS103" i="126"/>
  <c r="FI103" i="126"/>
  <c r="BT103" i="126"/>
  <c r="GV103" i="126"/>
  <c r="EN103" i="126"/>
  <c r="CO103" i="126"/>
  <c r="GP103" i="126"/>
  <c r="EK103" i="126"/>
  <c r="GM103" i="126"/>
  <c r="GG103" i="126"/>
  <c r="FX103" i="126"/>
  <c r="CR103" i="126"/>
  <c r="BE103" i="126"/>
  <c r="FC103" i="126"/>
  <c r="DJ103" i="126"/>
  <c r="DV103" i="126"/>
  <c r="CU103" i="126"/>
  <c r="BK103" i="126"/>
  <c r="JS103" i="126"/>
  <c r="LC103" i="126"/>
  <c r="LF103" i="126"/>
  <c r="KZ103" i="126"/>
  <c r="JV103" i="126"/>
  <c r="JD103" i="126"/>
  <c r="LH103" i="126"/>
  <c r="JU103" i="126"/>
  <c r="LE103" i="126"/>
  <c r="JF103" i="126"/>
  <c r="JC103" i="126"/>
  <c r="KP103" i="126"/>
  <c r="JA103" i="126"/>
  <c r="KN103" i="126"/>
  <c r="IN103" i="126"/>
  <c r="KM103" i="126"/>
  <c r="IL103" i="126"/>
  <c r="KK103" i="126"/>
  <c r="IK103" i="126"/>
  <c r="KH103" i="126"/>
  <c r="II103" i="126"/>
  <c r="JX103" i="126"/>
  <c r="IZ103" i="126"/>
  <c r="KW103" i="126"/>
  <c r="KE103" i="126"/>
  <c r="JM103" i="126"/>
  <c r="IU103" i="126"/>
  <c r="IC103" i="126"/>
  <c r="KB103" i="126"/>
  <c r="IR103" i="126"/>
  <c r="HZ103" i="126"/>
  <c r="LB103" i="126"/>
  <c r="KJ103" i="126"/>
  <c r="JR103" i="126"/>
  <c r="IH103" i="126"/>
  <c r="JP103" i="126"/>
  <c r="IX103" i="126"/>
  <c r="IF103" i="126"/>
  <c r="KY103" i="126"/>
  <c r="KG103" i="126"/>
  <c r="JO103" i="126"/>
  <c r="IW103" i="126"/>
  <c r="IE103" i="126"/>
  <c r="KV103" i="126"/>
  <c r="KD103" i="126"/>
  <c r="JL103" i="126"/>
  <c r="IT103" i="126"/>
  <c r="IB103" i="126"/>
  <c r="KT103" i="126"/>
  <c r="JJ103" i="126"/>
  <c r="LK103" i="126"/>
  <c r="KS103" i="126"/>
  <c r="KA103" i="126"/>
  <c r="JI103" i="126"/>
  <c r="IQ103" i="126"/>
  <c r="HY103" i="126"/>
  <c r="LI103" i="126"/>
  <c r="KQ103" i="126"/>
  <c r="JY103" i="126"/>
  <c r="JG103" i="126"/>
  <c r="IO103" i="126"/>
  <c r="HW103" i="126"/>
  <c r="Z103" i="126" l="1"/>
  <c r="AC103" i="126"/>
  <c r="XFD103" i="126" s="1"/>
  <c r="AT61" i="129" l="1"/>
  <c r="AW61" i="129"/>
  <c r="AZ61" i="129"/>
  <c r="BC61" i="129"/>
  <c r="BF61" i="129"/>
  <c r="BI61" i="129"/>
  <c r="BL61" i="129"/>
  <c r="BO61" i="129"/>
  <c r="BR61" i="129"/>
  <c r="BU61" i="129"/>
  <c r="BX61" i="129"/>
  <c r="CA61" i="129"/>
  <c r="CD61" i="129"/>
  <c r="CG61" i="129"/>
  <c r="CJ61" i="129"/>
  <c r="CM61" i="129"/>
  <c r="CP61" i="129"/>
  <c r="CS61" i="129"/>
  <c r="CV61" i="129"/>
  <c r="CY61" i="129"/>
  <c r="DB61" i="129"/>
  <c r="DE61" i="129"/>
  <c r="DH61" i="129"/>
  <c r="DK61" i="129"/>
  <c r="DN61" i="129"/>
  <c r="DQ61" i="129"/>
  <c r="DT61" i="129"/>
  <c r="DW61" i="129"/>
  <c r="DZ61" i="129"/>
  <c r="EC61" i="129"/>
  <c r="EF61" i="129"/>
  <c r="EI61" i="129"/>
  <c r="EL61" i="129"/>
  <c r="EO61" i="129"/>
  <c r="ER61" i="129"/>
  <c r="EU61" i="129"/>
  <c r="EX61" i="129"/>
  <c r="FA61" i="129"/>
  <c r="FD61" i="129"/>
  <c r="FG61" i="129"/>
  <c r="FJ61" i="129"/>
  <c r="FM61" i="129"/>
  <c r="FP61" i="129"/>
  <c r="FS61" i="129"/>
  <c r="FV61" i="129"/>
  <c r="FY61" i="129"/>
  <c r="GB61" i="129"/>
  <c r="GE61" i="129"/>
  <c r="GH61" i="129"/>
  <c r="GK61" i="129"/>
  <c r="GN61" i="129"/>
  <c r="GQ61" i="129"/>
  <c r="GT61" i="129"/>
  <c r="GW61" i="129"/>
  <c r="GZ61" i="129"/>
  <c r="HC61" i="129"/>
  <c r="HF61" i="129"/>
  <c r="HI61" i="129"/>
  <c r="HL61" i="129"/>
  <c r="HO61" i="129"/>
  <c r="HR61" i="129"/>
  <c r="HU61" i="129"/>
  <c r="AT62" i="129"/>
  <c r="AW62" i="129"/>
  <c r="AZ62" i="129"/>
  <c r="BC62" i="129"/>
  <c r="BF62" i="129"/>
  <c r="BI62" i="129"/>
  <c r="BL62" i="129"/>
  <c r="BO62" i="129"/>
  <c r="BR62" i="129"/>
  <c r="BU62" i="129"/>
  <c r="BX62" i="129"/>
  <c r="CA62" i="129"/>
  <c r="CD62" i="129"/>
  <c r="CG62" i="129"/>
  <c r="CJ62" i="129"/>
  <c r="CM62" i="129"/>
  <c r="CP62" i="129"/>
  <c r="CS62" i="129"/>
  <c r="CV62" i="129"/>
  <c r="CY62" i="129"/>
  <c r="DB62" i="129"/>
  <c r="DE62" i="129"/>
  <c r="DH62" i="129"/>
  <c r="DK62" i="129"/>
  <c r="DN62" i="129"/>
  <c r="DQ62" i="129"/>
  <c r="DT62" i="129"/>
  <c r="DW62" i="129"/>
  <c r="DZ62" i="129"/>
  <c r="EC62" i="129"/>
  <c r="EF62" i="129"/>
  <c r="EI62" i="129"/>
  <c r="EL62" i="129"/>
  <c r="EO62" i="129"/>
  <c r="ER62" i="129"/>
  <c r="EU62" i="129"/>
  <c r="EX62" i="129"/>
  <c r="FA62" i="129"/>
  <c r="FD62" i="129"/>
  <c r="FG62" i="129"/>
  <c r="FJ62" i="129"/>
  <c r="FM62" i="129"/>
  <c r="FP62" i="129"/>
  <c r="FS62" i="129"/>
  <c r="FV62" i="129"/>
  <c r="FY62" i="129"/>
  <c r="GB62" i="129"/>
  <c r="GE62" i="129"/>
  <c r="GH62" i="129"/>
  <c r="GK62" i="129"/>
  <c r="GN62" i="129"/>
  <c r="GQ62" i="129"/>
  <c r="GT62" i="129"/>
  <c r="GW62" i="129"/>
  <c r="GZ62" i="129"/>
  <c r="HC62" i="129"/>
  <c r="HF62" i="129"/>
  <c r="HI62" i="129"/>
  <c r="HL62" i="129"/>
  <c r="HO62" i="129"/>
  <c r="HR62" i="129"/>
  <c r="HU62" i="129"/>
  <c r="AT63" i="129"/>
  <c r="AW63" i="129"/>
  <c r="AZ63" i="129"/>
  <c r="BC63" i="129"/>
  <c r="BF63" i="129"/>
  <c r="BI63" i="129"/>
  <c r="BL63" i="129"/>
  <c r="BO63" i="129"/>
  <c r="BR63" i="129"/>
  <c r="BU63" i="129"/>
  <c r="BX63" i="129"/>
  <c r="CA63" i="129"/>
  <c r="CD63" i="129"/>
  <c r="CG63" i="129"/>
  <c r="CJ63" i="129"/>
  <c r="CM63" i="129"/>
  <c r="CP63" i="129"/>
  <c r="CS63" i="129"/>
  <c r="CV63" i="129"/>
  <c r="CY63" i="129"/>
  <c r="DB63" i="129"/>
  <c r="DE63" i="129"/>
  <c r="DH63" i="129"/>
  <c r="DK63" i="129"/>
  <c r="DN63" i="129"/>
  <c r="DQ63" i="129"/>
  <c r="DT63" i="129"/>
  <c r="DW63" i="129"/>
  <c r="DZ63" i="129"/>
  <c r="EC63" i="129"/>
  <c r="EF63" i="129"/>
  <c r="EI63" i="129"/>
  <c r="EL63" i="129"/>
  <c r="EO63" i="129"/>
  <c r="ER63" i="129"/>
  <c r="EU63" i="129"/>
  <c r="EX63" i="129"/>
  <c r="FA63" i="129"/>
  <c r="FD63" i="129"/>
  <c r="FG63" i="129"/>
  <c r="FJ63" i="129"/>
  <c r="FM63" i="129"/>
  <c r="FP63" i="129"/>
  <c r="FS63" i="129"/>
  <c r="FV63" i="129"/>
  <c r="FY63" i="129"/>
  <c r="GB63" i="129"/>
  <c r="GE63" i="129"/>
  <c r="GH63" i="129"/>
  <c r="GK63" i="129"/>
  <c r="GN63" i="129"/>
  <c r="GQ63" i="129"/>
  <c r="GT63" i="129"/>
  <c r="GW63" i="129"/>
  <c r="GZ63" i="129"/>
  <c r="HC63" i="129"/>
  <c r="HF63" i="129"/>
  <c r="HI63" i="129"/>
  <c r="HL63" i="129"/>
  <c r="HO63" i="129"/>
  <c r="HR63" i="129"/>
  <c r="HU63" i="129"/>
  <c r="AT64" i="129"/>
  <c r="AW64" i="129"/>
  <c r="AZ64" i="129"/>
  <c r="BC64" i="129"/>
  <c r="BF64" i="129"/>
  <c r="BI64" i="129"/>
  <c r="BL64" i="129"/>
  <c r="BO64" i="129"/>
  <c r="BR64" i="129"/>
  <c r="BU64" i="129"/>
  <c r="BX64" i="129"/>
  <c r="CA64" i="129"/>
  <c r="CD64" i="129"/>
  <c r="CG64" i="129"/>
  <c r="CJ64" i="129"/>
  <c r="CM64" i="129"/>
  <c r="CP64" i="129"/>
  <c r="CS64" i="129"/>
  <c r="CV64" i="129"/>
  <c r="CY64" i="129"/>
  <c r="DB64" i="129"/>
  <c r="DE64" i="129"/>
  <c r="DH64" i="129"/>
  <c r="DK64" i="129"/>
  <c r="DN64" i="129"/>
  <c r="DQ64" i="129"/>
  <c r="DT64" i="129"/>
  <c r="DW64" i="129"/>
  <c r="DZ64" i="129"/>
  <c r="EC64" i="129"/>
  <c r="EF64" i="129"/>
  <c r="EI64" i="129"/>
  <c r="EL64" i="129"/>
  <c r="EO64" i="129"/>
  <c r="ER64" i="129"/>
  <c r="EU64" i="129"/>
  <c r="EX64" i="129"/>
  <c r="FA64" i="129"/>
  <c r="FD64" i="129"/>
  <c r="FG64" i="129"/>
  <c r="FJ64" i="129"/>
  <c r="FM64" i="129"/>
  <c r="FP64" i="129"/>
  <c r="FS64" i="129"/>
  <c r="FV64" i="129"/>
  <c r="FY64" i="129"/>
  <c r="GB64" i="129"/>
  <c r="GE64" i="129"/>
  <c r="GH64" i="129"/>
  <c r="GK64" i="129"/>
  <c r="GN64" i="129"/>
  <c r="GQ64" i="129"/>
  <c r="GT64" i="129"/>
  <c r="GW64" i="129"/>
  <c r="GZ64" i="129"/>
  <c r="HC64" i="129"/>
  <c r="HF64" i="129"/>
  <c r="HI64" i="129"/>
  <c r="HL64" i="129"/>
  <c r="HO64" i="129"/>
  <c r="HR64" i="129"/>
  <c r="HU64" i="129"/>
  <c r="AT65" i="129"/>
  <c r="AW65" i="129"/>
  <c r="AZ65" i="129"/>
  <c r="BC65" i="129"/>
  <c r="BF65" i="129"/>
  <c r="BI65" i="129"/>
  <c r="BL65" i="129"/>
  <c r="BO65" i="129"/>
  <c r="BR65" i="129"/>
  <c r="BU65" i="129"/>
  <c r="BX65" i="129"/>
  <c r="CA65" i="129"/>
  <c r="CD65" i="129"/>
  <c r="CG65" i="129"/>
  <c r="CJ65" i="129"/>
  <c r="CM65" i="129"/>
  <c r="CP65" i="129"/>
  <c r="CS65" i="129"/>
  <c r="CV65" i="129"/>
  <c r="CY65" i="129"/>
  <c r="DB65" i="129"/>
  <c r="DE65" i="129"/>
  <c r="DH65" i="129"/>
  <c r="DK65" i="129"/>
  <c r="DN65" i="129"/>
  <c r="DQ65" i="129"/>
  <c r="DT65" i="129"/>
  <c r="DW65" i="129"/>
  <c r="DZ65" i="129"/>
  <c r="EC65" i="129"/>
  <c r="EF65" i="129"/>
  <c r="EI65" i="129"/>
  <c r="EL65" i="129"/>
  <c r="EO65" i="129"/>
  <c r="ER65" i="129"/>
  <c r="EU65" i="129"/>
  <c r="EX65" i="129"/>
  <c r="FA65" i="129"/>
  <c r="FD65" i="129"/>
  <c r="FG65" i="129"/>
  <c r="FJ65" i="129"/>
  <c r="FM65" i="129"/>
  <c r="FP65" i="129"/>
  <c r="FS65" i="129"/>
  <c r="FV65" i="129"/>
  <c r="FY65" i="129"/>
  <c r="GB65" i="129"/>
  <c r="GE65" i="129"/>
  <c r="GH65" i="129"/>
  <c r="GK65" i="129"/>
  <c r="GN65" i="129"/>
  <c r="GQ65" i="129"/>
  <c r="GT65" i="129"/>
  <c r="GW65" i="129"/>
  <c r="GZ65" i="129"/>
  <c r="HC65" i="129"/>
  <c r="HF65" i="129"/>
  <c r="HI65" i="129"/>
  <c r="HL65" i="129"/>
  <c r="HO65" i="129"/>
  <c r="HR65" i="129"/>
  <c r="HU65" i="129"/>
  <c r="EJ66" i="129"/>
  <c r="EK66" i="129"/>
  <c r="EM66" i="129"/>
  <c r="EN66" i="129"/>
  <c r="EJ67" i="129"/>
  <c r="EK67" i="129"/>
  <c r="EM67" i="129"/>
  <c r="EN67" i="129"/>
  <c r="EJ68" i="129"/>
  <c r="EK68" i="129"/>
  <c r="EM68" i="129"/>
  <c r="EN68" i="129"/>
  <c r="EJ69" i="129"/>
  <c r="EK69" i="129"/>
  <c r="EM69" i="129"/>
  <c r="EN69" i="129"/>
  <c r="EJ70" i="129"/>
  <c r="EK70" i="129"/>
  <c r="EM70" i="129"/>
  <c r="EN70" i="129"/>
  <c r="EJ71" i="129"/>
  <c r="EK71" i="129"/>
  <c r="EM71" i="129"/>
  <c r="EN71" i="129"/>
  <c r="EJ72" i="129"/>
  <c r="EK72" i="129"/>
  <c r="EM72" i="129"/>
  <c r="EN72" i="129"/>
  <c r="EJ73" i="129"/>
  <c r="EK73" i="129"/>
  <c r="EM73" i="129"/>
  <c r="EN73" i="129"/>
  <c r="EJ74" i="129"/>
  <c r="EK74" i="129"/>
  <c r="EM74" i="129"/>
  <c r="EN74" i="129"/>
  <c r="EJ75" i="129"/>
  <c r="EK75" i="129"/>
  <c r="EM75" i="129"/>
  <c r="EN75" i="129"/>
  <c r="EJ76" i="129"/>
  <c r="EK76" i="129"/>
  <c r="EM76" i="129"/>
  <c r="EN76" i="129"/>
  <c r="EJ77" i="129"/>
  <c r="EK77" i="129"/>
  <c r="EM77" i="129"/>
  <c r="EN77" i="129"/>
  <c r="EJ78" i="129"/>
  <c r="EK78" i="129"/>
  <c r="EM78" i="129"/>
  <c r="EN78" i="129"/>
  <c r="EJ79" i="129"/>
  <c r="EK79" i="129"/>
  <c r="EM79" i="129"/>
  <c r="EN79" i="129"/>
  <c r="EJ80" i="129"/>
  <c r="EK80" i="129"/>
  <c r="EM80" i="129"/>
  <c r="EN80" i="129"/>
  <c r="EJ81" i="129"/>
  <c r="EK81" i="129"/>
  <c r="EM81" i="129"/>
  <c r="EN81" i="129"/>
  <c r="EJ82" i="129"/>
  <c r="EK82" i="129"/>
  <c r="EM82" i="129"/>
  <c r="EN82" i="129"/>
  <c r="EJ83" i="129"/>
  <c r="EK83" i="129"/>
  <c r="EM83" i="129"/>
  <c r="EN83" i="129"/>
  <c r="EJ84" i="129"/>
  <c r="EK84" i="129"/>
  <c r="EM84" i="129"/>
  <c r="EN84" i="129"/>
  <c r="EJ85" i="129"/>
  <c r="EK85" i="129"/>
  <c r="EM85" i="129"/>
  <c r="EN85" i="129"/>
  <c r="EJ86" i="129"/>
  <c r="EK86" i="129"/>
  <c r="EM86" i="129"/>
  <c r="EN86" i="129"/>
  <c r="EJ87" i="129"/>
  <c r="EK87" i="129"/>
  <c r="EM87" i="129"/>
  <c r="EN87" i="129"/>
  <c r="HR8" i="125" l="1"/>
  <c r="HU8" i="125"/>
  <c r="IJ8" i="125"/>
  <c r="IM8" i="125"/>
  <c r="IS8" i="125"/>
  <c r="IP8" i="125"/>
  <c r="B14" i="124" l="1"/>
  <c r="C14" i="124"/>
  <c r="E14" i="124"/>
  <c r="F14" i="124"/>
  <c r="G14" i="124"/>
  <c r="H14" i="124"/>
  <c r="I14" i="124"/>
  <c r="J14" i="124"/>
  <c r="Q14" i="124" s="1"/>
  <c r="K14" i="124"/>
  <c r="L14" i="124"/>
  <c r="M14" i="124"/>
  <c r="N14" i="124"/>
  <c r="O14" i="124"/>
  <c r="P14" i="124"/>
  <c r="R14" i="124"/>
  <c r="S14" i="124"/>
  <c r="T14" i="124"/>
  <c r="W14" i="124"/>
  <c r="X14" i="124"/>
  <c r="Y14" i="124"/>
  <c r="AA14" i="124"/>
  <c r="AB14" i="124"/>
  <c r="AD14" i="124"/>
  <c r="AF14" i="124"/>
  <c r="AG14" i="124"/>
  <c r="AH14" i="124"/>
  <c r="AI14" i="124"/>
  <c r="AJ14" i="124"/>
  <c r="AK14" i="124"/>
  <c r="B15" i="124"/>
  <c r="C15" i="124"/>
  <c r="E15" i="124"/>
  <c r="F15" i="124"/>
  <c r="G15" i="124"/>
  <c r="H15" i="124"/>
  <c r="I15" i="124"/>
  <c r="J15" i="124"/>
  <c r="Q15" i="124" s="1"/>
  <c r="K15" i="124"/>
  <c r="L15" i="124"/>
  <c r="M15" i="124"/>
  <c r="N15" i="124"/>
  <c r="O15" i="124"/>
  <c r="P15" i="124"/>
  <c r="R15" i="124"/>
  <c r="S15" i="124"/>
  <c r="T15" i="124"/>
  <c r="W15" i="124"/>
  <c r="X15" i="124"/>
  <c r="Y15" i="124"/>
  <c r="AA15" i="124"/>
  <c r="AB15" i="124"/>
  <c r="AD15" i="124"/>
  <c r="AF15" i="124"/>
  <c r="AG15" i="124"/>
  <c r="AH15" i="124"/>
  <c r="AI15" i="124"/>
  <c r="AJ15" i="124"/>
  <c r="AK15" i="124"/>
  <c r="B16" i="124"/>
  <c r="C16" i="124"/>
  <c r="E16" i="124"/>
  <c r="F16" i="124"/>
  <c r="G16" i="124"/>
  <c r="H16" i="124"/>
  <c r="I16" i="124"/>
  <c r="J16" i="124"/>
  <c r="Q16" i="124" s="1"/>
  <c r="K16" i="124"/>
  <c r="L16" i="124"/>
  <c r="M16" i="124"/>
  <c r="N16" i="124"/>
  <c r="O16" i="124"/>
  <c r="P16" i="124"/>
  <c r="R16" i="124"/>
  <c r="S16" i="124"/>
  <c r="T16" i="124"/>
  <c r="W16" i="124"/>
  <c r="X16" i="124"/>
  <c r="Y16" i="124"/>
  <c r="AA16" i="124"/>
  <c r="AB16" i="124"/>
  <c r="AD16" i="124"/>
  <c r="AF16" i="124"/>
  <c r="AG16" i="124"/>
  <c r="AH16" i="124"/>
  <c r="AI16" i="124"/>
  <c r="AJ16" i="124"/>
  <c r="AK16" i="124"/>
  <c r="HP16" i="124" l="1"/>
  <c r="GX16" i="124"/>
  <c r="GF16" i="124"/>
  <c r="FN16" i="124"/>
  <c r="EV16" i="124"/>
  <c r="ED16" i="124"/>
  <c r="DL16" i="124"/>
  <c r="CT16" i="124"/>
  <c r="CB16" i="124"/>
  <c r="BJ16" i="124"/>
  <c r="HD16" i="124"/>
  <c r="GI16" i="124"/>
  <c r="FK16" i="124"/>
  <c r="EP16" i="124"/>
  <c r="DU16" i="124"/>
  <c r="CZ16" i="124"/>
  <c r="CE16" i="124"/>
  <c r="BG16" i="124"/>
  <c r="DR16" i="124"/>
  <c r="HG16" i="124"/>
  <c r="FZ16" i="124"/>
  <c r="EY16" i="124"/>
  <c r="DO16" i="124"/>
  <c r="CK16" i="124"/>
  <c r="BD16" i="124"/>
  <c r="BS16" i="124"/>
  <c r="HJ16" i="124"/>
  <c r="FW16" i="124"/>
  <c r="EJ16" i="124"/>
  <c r="DC16" i="124"/>
  <c r="BP16" i="124"/>
  <c r="HA16" i="124"/>
  <c r="FH16" i="124"/>
  <c r="DX16" i="124"/>
  <c r="BY16" i="124"/>
  <c r="GU16" i="124"/>
  <c r="FE16" i="124"/>
  <c r="DI16" i="124"/>
  <c r="BV16" i="124"/>
  <c r="ES16" i="124"/>
  <c r="CN16" i="124"/>
  <c r="GR16" i="124"/>
  <c r="EM16" i="124"/>
  <c r="GO16" i="124"/>
  <c r="CH16" i="124"/>
  <c r="GC16" i="124"/>
  <c r="HV16" i="124"/>
  <c r="AX16" i="124"/>
  <c r="HS16" i="124"/>
  <c r="EA16" i="124"/>
  <c r="AU16" i="124"/>
  <c r="CW16" i="124"/>
  <c r="CQ16" i="124"/>
  <c r="HM16" i="124"/>
  <c r="DF16" i="124"/>
  <c r="GL16" i="124"/>
  <c r="FT16" i="124"/>
  <c r="EG16" i="124"/>
  <c r="BM16" i="124"/>
  <c r="FB16" i="124"/>
  <c r="BA16" i="124"/>
  <c r="FQ16" i="124"/>
  <c r="HH14" i="124"/>
  <c r="GP14" i="124"/>
  <c r="FX14" i="124"/>
  <c r="FF14" i="124"/>
  <c r="EN14" i="124"/>
  <c r="DV14" i="124"/>
  <c r="DD14" i="124"/>
  <c r="CL14" i="124"/>
  <c r="BT14" i="124"/>
  <c r="BB14" i="124"/>
  <c r="HE14" i="124"/>
  <c r="GJ14" i="124"/>
  <c r="FO14" i="124"/>
  <c r="ET14" i="124"/>
  <c r="DY14" i="124"/>
  <c r="DA14" i="124"/>
  <c r="CF14" i="124"/>
  <c r="BK14" i="124"/>
  <c r="HB14" i="124"/>
  <c r="GD14" i="124"/>
  <c r="FC14" i="124"/>
  <c r="EE14" i="124"/>
  <c r="DG14" i="124"/>
  <c r="CC14" i="124"/>
  <c r="BE14" i="124"/>
  <c r="GY14" i="124"/>
  <c r="GA14" i="124"/>
  <c r="EZ14" i="124"/>
  <c r="EB14" i="124"/>
  <c r="CX14" i="124"/>
  <c r="BZ14" i="124"/>
  <c r="AY14" i="124"/>
  <c r="HK14" i="124"/>
  <c r="EW14" i="124"/>
  <c r="DP14" i="124"/>
  <c r="CO14" i="124"/>
  <c r="BH14" i="124"/>
  <c r="HN14" i="124"/>
  <c r="FU14" i="124"/>
  <c r="EK14" i="124"/>
  <c r="BQ14" i="124"/>
  <c r="HQ14" i="124"/>
  <c r="FR14" i="124"/>
  <c r="CI14" i="124"/>
  <c r="AS14" i="124"/>
  <c r="HT14" i="124"/>
  <c r="FI14" i="124"/>
  <c r="AV14" i="124"/>
  <c r="CU14" i="124"/>
  <c r="EH14" i="124"/>
  <c r="BW14" i="124"/>
  <c r="EQ14" i="124"/>
  <c r="GM14" i="124"/>
  <c r="DJ14" i="124"/>
  <c r="DS14" i="124"/>
  <c r="GV14" i="124"/>
  <c r="DM14" i="124"/>
  <c r="GS14" i="124"/>
  <c r="CR14" i="124"/>
  <c r="BN14" i="124"/>
  <c r="GG14" i="124"/>
  <c r="FL14" i="124"/>
  <c r="HT15" i="124"/>
  <c r="HB15" i="124"/>
  <c r="GJ15" i="124"/>
  <c r="FR15" i="124"/>
  <c r="EZ15" i="124"/>
  <c r="EH15" i="124"/>
  <c r="DP15" i="124"/>
  <c r="CX15" i="124"/>
  <c r="CF15" i="124"/>
  <c r="BN15" i="124"/>
  <c r="AV15" i="124"/>
  <c r="HN15" i="124"/>
  <c r="GS15" i="124"/>
  <c r="FX15" i="124"/>
  <c r="FC15" i="124"/>
  <c r="EE15" i="124"/>
  <c r="DJ15" i="124"/>
  <c r="CO15" i="124"/>
  <c r="BT15" i="124"/>
  <c r="AY15" i="124"/>
  <c r="GY15" i="124"/>
  <c r="GA15" i="124"/>
  <c r="EW15" i="124"/>
  <c r="DY15" i="124"/>
  <c r="DA15" i="124"/>
  <c r="BZ15" i="124"/>
  <c r="BB15" i="124"/>
  <c r="GV15" i="124"/>
  <c r="FU15" i="124"/>
  <c r="ET15" i="124"/>
  <c r="DV15" i="124"/>
  <c r="CU15" i="124"/>
  <c r="BW15" i="124"/>
  <c r="AS15" i="124"/>
  <c r="HH15" i="124"/>
  <c r="GD15" i="124"/>
  <c r="DS15" i="124"/>
  <c r="CL15" i="124"/>
  <c r="BH15" i="124"/>
  <c r="HK15" i="124"/>
  <c r="EN15" i="124"/>
  <c r="DD15" i="124"/>
  <c r="BQ15" i="124"/>
  <c r="HE15" i="124"/>
  <c r="FL15" i="124"/>
  <c r="CC15" i="124"/>
  <c r="HQ15" i="124"/>
  <c r="FF15" i="124"/>
  <c r="CR15" i="124"/>
  <c r="EQ15" i="124"/>
  <c r="EB15" i="124"/>
  <c r="BK15" i="124"/>
  <c r="EK15" i="124"/>
  <c r="GM15" i="124"/>
  <c r="DM15" i="124"/>
  <c r="GP15" i="124"/>
  <c r="DG15" i="124"/>
  <c r="GG15" i="124"/>
  <c r="BE15" i="124"/>
  <c r="FO15" i="124"/>
  <c r="CI15" i="124"/>
  <c r="FI15" i="124"/>
  <c r="HN16" i="124"/>
  <c r="GV16" i="124"/>
  <c r="GD16" i="124"/>
  <c r="FL16" i="124"/>
  <c r="ET16" i="124"/>
  <c r="EB16" i="124"/>
  <c r="DJ16" i="124"/>
  <c r="CR16" i="124"/>
  <c r="BZ16" i="124"/>
  <c r="BH16" i="124"/>
  <c r="HB16" i="124"/>
  <c r="GG16" i="124"/>
  <c r="FI16" i="124"/>
  <c r="EN16" i="124"/>
  <c r="DS16" i="124"/>
  <c r="CX16" i="124"/>
  <c r="CC16" i="124"/>
  <c r="BE16" i="124"/>
  <c r="HT16" i="124"/>
  <c r="GS16" i="124"/>
  <c r="FU16" i="124"/>
  <c r="EW16" i="124"/>
  <c r="DV16" i="124"/>
  <c r="CU16" i="124"/>
  <c r="BT16" i="124"/>
  <c r="AV16" i="124"/>
  <c r="HQ16" i="124"/>
  <c r="GP16" i="124"/>
  <c r="FR16" i="124"/>
  <c r="EQ16" i="124"/>
  <c r="DP16" i="124"/>
  <c r="CO16" i="124"/>
  <c r="BQ16" i="124"/>
  <c r="AS16" i="124"/>
  <c r="HH16" i="124"/>
  <c r="GA16" i="124"/>
  <c r="EZ16" i="124"/>
  <c r="CL16" i="124"/>
  <c r="BK16" i="124"/>
  <c r="HK16" i="124"/>
  <c r="FX16" i="124"/>
  <c r="EK16" i="124"/>
  <c r="DD16" i="124"/>
  <c r="GY16" i="124"/>
  <c r="FF16" i="124"/>
  <c r="DM16" i="124"/>
  <c r="BW16" i="124"/>
  <c r="HE16" i="124"/>
  <c r="CI16" i="124"/>
  <c r="EH16" i="124"/>
  <c r="DY16" i="124"/>
  <c r="BB16" i="124"/>
  <c r="EE16" i="124"/>
  <c r="GJ16" i="124"/>
  <c r="DG16" i="124"/>
  <c r="GM16" i="124"/>
  <c r="DA16" i="124"/>
  <c r="BN16" i="124"/>
  <c r="FC16" i="124"/>
  <c r="FO16" i="124"/>
  <c r="CF16" i="124"/>
  <c r="AY16" i="124"/>
  <c r="HJ14" i="124"/>
  <c r="GR14" i="124"/>
  <c r="FZ14" i="124"/>
  <c r="FH14" i="124"/>
  <c r="EP14" i="124"/>
  <c r="DX14" i="124"/>
  <c r="DF14" i="124"/>
  <c r="CN14" i="124"/>
  <c r="BV14" i="124"/>
  <c r="BD14" i="124"/>
  <c r="HG14" i="124"/>
  <c r="GL14" i="124"/>
  <c r="FQ14" i="124"/>
  <c r="EV14" i="124"/>
  <c r="EA14" i="124"/>
  <c r="DC14" i="124"/>
  <c r="CH14" i="124"/>
  <c r="BM14" i="124"/>
  <c r="GC14" i="124"/>
  <c r="HD14" i="124"/>
  <c r="FW14" i="124"/>
  <c r="ES14" i="124"/>
  <c r="DO14" i="124"/>
  <c r="CK14" i="124"/>
  <c r="BG14" i="124"/>
  <c r="CZ14" i="124"/>
  <c r="HM14" i="124"/>
  <c r="FT14" i="124"/>
  <c r="EJ14" i="124"/>
  <c r="CW14" i="124"/>
  <c r="BP14" i="124"/>
  <c r="HS14" i="124"/>
  <c r="GF14" i="124"/>
  <c r="EG14" i="124"/>
  <c r="CQ14" i="124"/>
  <c r="AU14" i="124"/>
  <c r="HP14" i="124"/>
  <c r="FN14" i="124"/>
  <c r="DU14" i="124"/>
  <c r="CE14" i="124"/>
  <c r="ED14" i="124"/>
  <c r="DI14" i="124"/>
  <c r="HA14" i="124"/>
  <c r="FE14" i="124"/>
  <c r="GX14" i="124"/>
  <c r="FB14" i="124"/>
  <c r="CT14" i="124"/>
  <c r="GO14" i="124"/>
  <c r="BJ14" i="124"/>
  <c r="EM14" i="124"/>
  <c r="BA14" i="124"/>
  <c r="DL14" i="124"/>
  <c r="HV14" i="124"/>
  <c r="AX14" i="124"/>
  <c r="DR14" i="124"/>
  <c r="GU14" i="124"/>
  <c r="CB14" i="124"/>
  <c r="BS14" i="124"/>
  <c r="FK14" i="124"/>
  <c r="BY14" i="124"/>
  <c r="GI14" i="124"/>
  <c r="EY14" i="124"/>
  <c r="HV15" i="124"/>
  <c r="HD15" i="124"/>
  <c r="GL15" i="124"/>
  <c r="FT15" i="124"/>
  <c r="FB15" i="124"/>
  <c r="EJ15" i="124"/>
  <c r="DR15" i="124"/>
  <c r="CZ15" i="124"/>
  <c r="CH15" i="124"/>
  <c r="BP15" i="124"/>
  <c r="AX15" i="124"/>
  <c r="HP15" i="124"/>
  <c r="GU15" i="124"/>
  <c r="FZ15" i="124"/>
  <c r="FE15" i="124"/>
  <c r="EG15" i="124"/>
  <c r="DL15" i="124"/>
  <c r="CQ15" i="124"/>
  <c r="BV15" i="124"/>
  <c r="BA15" i="124"/>
  <c r="EV15" i="124"/>
  <c r="HG15" i="124"/>
  <c r="GC15" i="124"/>
  <c r="ES15" i="124"/>
  <c r="DO15" i="124"/>
  <c r="CK15" i="124"/>
  <c r="BG15" i="124"/>
  <c r="FW15" i="124"/>
  <c r="HJ15" i="124"/>
  <c r="FQ15" i="124"/>
  <c r="EM15" i="124"/>
  <c r="DC15" i="124"/>
  <c r="BM15" i="124"/>
  <c r="HM15" i="124"/>
  <c r="FN15" i="124"/>
  <c r="EA15" i="124"/>
  <c r="CE15" i="124"/>
  <c r="HA15" i="124"/>
  <c r="FK15" i="124"/>
  <c r="DU15" i="124"/>
  <c r="CB15" i="124"/>
  <c r="DX15" i="124"/>
  <c r="CT15" i="124"/>
  <c r="GX15" i="124"/>
  <c r="EY15" i="124"/>
  <c r="GR15" i="124"/>
  <c r="CN15" i="124"/>
  <c r="GI15" i="124"/>
  <c r="BD15" i="124"/>
  <c r="ED15" i="124"/>
  <c r="AU15" i="124"/>
  <c r="DF15" i="124"/>
  <c r="HS15" i="124"/>
  <c r="DI15" i="124"/>
  <c r="GO15" i="124"/>
  <c r="CW15" i="124"/>
  <c r="BJ15" i="124"/>
  <c r="EP15" i="124"/>
  <c r="BY15" i="124"/>
  <c r="FH15" i="124"/>
  <c r="BS15" i="124"/>
  <c r="GF15" i="124"/>
  <c r="LE15" i="124"/>
  <c r="LB15" i="124"/>
  <c r="IW15" i="124"/>
  <c r="KE16" i="124"/>
  <c r="KG16" i="124"/>
  <c r="IF14" i="124"/>
  <c r="KZ15" i="124"/>
  <c r="LF14" i="124"/>
  <c r="KN14" i="124"/>
  <c r="KQ16" i="124"/>
  <c r="KD15" i="124"/>
  <c r="II14" i="124"/>
  <c r="KB16" i="124"/>
  <c r="JY16" i="124"/>
  <c r="KP14" i="124"/>
  <c r="KK14" i="124"/>
  <c r="KT16" i="124"/>
  <c r="JA14" i="124"/>
  <c r="IZ15" i="124"/>
  <c r="IH14" i="124"/>
  <c r="KT15" i="124"/>
  <c r="IO16" i="124"/>
  <c r="KW16" i="124"/>
  <c r="KZ16" i="124"/>
  <c r="IX16" i="124"/>
  <c r="JG16" i="124"/>
  <c r="JJ16" i="124"/>
  <c r="KB15" i="124"/>
  <c r="IC16" i="124"/>
  <c r="HZ15" i="124"/>
  <c r="II15" i="124"/>
  <c r="LC15" i="124"/>
  <c r="IU15" i="124"/>
  <c r="IX15" i="124"/>
  <c r="IQ16" i="124"/>
  <c r="LB16" i="124"/>
  <c r="KE15" i="124"/>
  <c r="JL16" i="124"/>
  <c r="IF16" i="124"/>
  <c r="JM15" i="124"/>
  <c r="KM14" i="124"/>
  <c r="JC14" i="124"/>
  <c r="KV16" i="124"/>
  <c r="KY15" i="124"/>
  <c r="JS15" i="124"/>
  <c r="IR15" i="124"/>
  <c r="KY16" i="124"/>
  <c r="KD16" i="124"/>
  <c r="JI16" i="124"/>
  <c r="IN16" i="124"/>
  <c r="IH16" i="124"/>
  <c r="JU15" i="124"/>
  <c r="KA16" i="124"/>
  <c r="JF16" i="124"/>
  <c r="JC16" i="124"/>
  <c r="IE16" i="124"/>
  <c r="KW15" i="124"/>
  <c r="JP15" i="124"/>
  <c r="IK15" i="124"/>
  <c r="KS16" i="124"/>
  <c r="JX16" i="124"/>
  <c r="IZ16" i="124"/>
  <c r="JU16" i="124"/>
  <c r="IB16" i="124"/>
  <c r="KM15" i="124"/>
  <c r="IH15" i="124"/>
  <c r="LI16" i="124"/>
  <c r="KM16" i="124"/>
  <c r="JP16" i="124"/>
  <c r="IU16" i="124"/>
  <c r="HY16" i="124"/>
  <c r="KJ15" i="124"/>
  <c r="JJ15" i="124"/>
  <c r="IE15" i="124"/>
  <c r="LK16" i="124"/>
  <c r="KP16" i="124"/>
  <c r="JR16" i="124"/>
  <c r="IW16" i="124"/>
  <c r="HZ16" i="124"/>
  <c r="KH15" i="124"/>
  <c r="JC15" i="124"/>
  <c r="IC15" i="124"/>
  <c r="JO15" i="124"/>
  <c r="KK15" i="124"/>
  <c r="JL15" i="124"/>
  <c r="IF15" i="124"/>
  <c r="LH16" i="124"/>
  <c r="KJ16" i="124"/>
  <c r="JO16" i="124"/>
  <c r="IT16" i="124"/>
  <c r="HW16" i="124"/>
  <c r="LE16" i="124"/>
  <c r="KH16" i="124"/>
  <c r="JM16" i="124"/>
  <c r="IR16" i="124"/>
  <c r="KG15" i="124"/>
  <c r="JA15" i="124"/>
  <c r="IB15" i="124"/>
  <c r="IE14" i="124"/>
  <c r="KJ14" i="124"/>
  <c r="KH14" i="124"/>
  <c r="JP14" i="124"/>
  <c r="JO14" i="124"/>
  <c r="JF14" i="124"/>
  <c r="JD14" i="124"/>
  <c r="IN15" i="124"/>
  <c r="JF15" i="124"/>
  <c r="JX15" i="124"/>
  <c r="KP15" i="124"/>
  <c r="LH15" i="124"/>
  <c r="HY15" i="124"/>
  <c r="IQ15" i="124"/>
  <c r="JI15" i="124"/>
  <c r="KA15" i="124"/>
  <c r="KS15" i="124"/>
  <c r="LK15" i="124"/>
  <c r="LB14" i="124"/>
  <c r="JU14" i="124"/>
  <c r="IN14" i="124"/>
  <c r="LH14" i="124"/>
  <c r="KG14" i="124"/>
  <c r="IZ14" i="124"/>
  <c r="HW14" i="124"/>
  <c r="IO14" i="124"/>
  <c r="JG14" i="124"/>
  <c r="JY14" i="124"/>
  <c r="KQ14" i="124"/>
  <c r="LI14" i="124"/>
  <c r="HZ14" i="124"/>
  <c r="IR14" i="124"/>
  <c r="JJ14" i="124"/>
  <c r="KB14" i="124"/>
  <c r="KT14" i="124"/>
  <c r="IC14" i="124"/>
  <c r="IU14" i="124"/>
  <c r="JM14" i="124"/>
  <c r="KE14" i="124"/>
  <c r="KW14" i="124"/>
  <c r="LE14" i="124"/>
  <c r="JX14" i="124"/>
  <c r="IX14" i="124"/>
  <c r="II16" i="124"/>
  <c r="JA16" i="124"/>
  <c r="JS16" i="124"/>
  <c r="KK16" i="124"/>
  <c r="LC16" i="124"/>
  <c r="IL16" i="124"/>
  <c r="JD16" i="124"/>
  <c r="JV16" i="124"/>
  <c r="KN16" i="124"/>
  <c r="LF16" i="124"/>
  <c r="KZ14" i="124"/>
  <c r="JS14" i="124"/>
  <c r="IL14" i="124"/>
  <c r="HY14" i="124"/>
  <c r="IQ14" i="124"/>
  <c r="JI14" i="124"/>
  <c r="KA14" i="124"/>
  <c r="KS14" i="124"/>
  <c r="LK14" i="124"/>
  <c r="IB14" i="124"/>
  <c r="IT14" i="124"/>
  <c r="JL14" i="124"/>
  <c r="KD14" i="124"/>
  <c r="KV14" i="124"/>
  <c r="LC14" i="124"/>
  <c r="JV14" i="124"/>
  <c r="IW14" i="124"/>
  <c r="KV15" i="124"/>
  <c r="JR15" i="124"/>
  <c r="IT15" i="124"/>
  <c r="IL15" i="124"/>
  <c r="JD15" i="124"/>
  <c r="JV15" i="124"/>
  <c r="KN15" i="124"/>
  <c r="LF15" i="124"/>
  <c r="HW15" i="124"/>
  <c r="IO15" i="124"/>
  <c r="JG15" i="124"/>
  <c r="JY15" i="124"/>
  <c r="KQ15" i="124"/>
  <c r="LI15" i="124"/>
  <c r="KY14" i="124"/>
  <c r="JR14" i="124"/>
  <c r="IK14" i="124"/>
  <c r="IK16" i="124"/>
  <c r="Z16" i="124" l="1"/>
  <c r="AC14" i="124"/>
  <c r="Z14" i="124"/>
  <c r="Z15" i="124"/>
  <c r="AC16" i="124"/>
  <c r="AC15" i="124"/>
  <c r="B10" i="124" l="1"/>
  <c r="E10" i="124"/>
  <c r="F10" i="124"/>
  <c r="G10" i="124"/>
  <c r="H10" i="124"/>
  <c r="I10" i="124"/>
  <c r="J10" i="124"/>
  <c r="Q10" i="124" s="1"/>
  <c r="K10" i="124"/>
  <c r="L10" i="124"/>
  <c r="M10" i="124"/>
  <c r="N10" i="124"/>
  <c r="O10" i="124"/>
  <c r="P10" i="124"/>
  <c r="R10" i="124"/>
  <c r="S10" i="124"/>
  <c r="T10" i="124"/>
  <c r="W10" i="124"/>
  <c r="X10" i="124"/>
  <c r="Y10" i="124"/>
  <c r="AA10" i="124"/>
  <c r="AB10" i="124"/>
  <c r="AD10" i="124"/>
  <c r="AF10" i="124"/>
  <c r="AG10" i="124"/>
  <c r="AH10" i="124"/>
  <c r="AI10" i="124"/>
  <c r="AJ10" i="124"/>
  <c r="AK10" i="124"/>
  <c r="B11" i="124"/>
  <c r="C11" i="124"/>
  <c r="E11" i="124"/>
  <c r="F11" i="124"/>
  <c r="G11" i="124"/>
  <c r="H11" i="124"/>
  <c r="I11" i="124"/>
  <c r="J11" i="124"/>
  <c r="Q11" i="124" s="1"/>
  <c r="K11" i="124"/>
  <c r="L11" i="124"/>
  <c r="M11" i="124"/>
  <c r="N11" i="124"/>
  <c r="O11" i="124"/>
  <c r="P11" i="124"/>
  <c r="R11" i="124"/>
  <c r="S11" i="124"/>
  <c r="T11" i="124"/>
  <c r="W11" i="124"/>
  <c r="X11" i="124"/>
  <c r="Y11" i="124"/>
  <c r="AA11" i="124"/>
  <c r="AB11" i="124"/>
  <c r="AD11" i="124"/>
  <c r="AF11" i="124"/>
  <c r="AG11" i="124"/>
  <c r="AH11" i="124"/>
  <c r="AI11" i="124"/>
  <c r="AJ11" i="124"/>
  <c r="AK11" i="124"/>
  <c r="B12" i="124"/>
  <c r="C12" i="124"/>
  <c r="E12" i="124"/>
  <c r="F12" i="124"/>
  <c r="G12" i="124"/>
  <c r="H12" i="124"/>
  <c r="I12" i="124"/>
  <c r="J12" i="124"/>
  <c r="Q12" i="124" s="1"/>
  <c r="K12" i="124"/>
  <c r="L12" i="124"/>
  <c r="M12" i="124"/>
  <c r="N12" i="124"/>
  <c r="O12" i="124"/>
  <c r="P12" i="124"/>
  <c r="R12" i="124"/>
  <c r="S12" i="124"/>
  <c r="T12" i="124"/>
  <c r="W12" i="124"/>
  <c r="X12" i="124"/>
  <c r="Y12" i="124"/>
  <c r="AA12" i="124"/>
  <c r="AB12" i="124"/>
  <c r="AD12" i="124"/>
  <c r="AF12" i="124"/>
  <c r="AG12" i="124"/>
  <c r="AH12" i="124"/>
  <c r="AI12" i="124"/>
  <c r="AJ12" i="124"/>
  <c r="AK12" i="124"/>
  <c r="B13" i="124"/>
  <c r="C13" i="124"/>
  <c r="E13" i="124"/>
  <c r="F13" i="124"/>
  <c r="G13" i="124"/>
  <c r="H13" i="124"/>
  <c r="I13" i="124"/>
  <c r="J13" i="124"/>
  <c r="Q13" i="124" s="1"/>
  <c r="K13" i="124"/>
  <c r="L13" i="124"/>
  <c r="M13" i="124"/>
  <c r="N13" i="124"/>
  <c r="O13" i="124"/>
  <c r="P13" i="124"/>
  <c r="R13" i="124"/>
  <c r="S13" i="124"/>
  <c r="T13" i="124"/>
  <c r="W13" i="124"/>
  <c r="X13" i="124"/>
  <c r="Y13" i="124"/>
  <c r="AA13" i="124"/>
  <c r="AB13" i="124"/>
  <c r="AD13" i="124"/>
  <c r="AF13" i="124"/>
  <c r="AG13" i="124"/>
  <c r="AH13" i="124"/>
  <c r="AI13" i="124"/>
  <c r="AJ13" i="124"/>
  <c r="AK13" i="124"/>
  <c r="HJ11" i="124" l="1"/>
  <c r="GR11" i="124"/>
  <c r="FZ11" i="124"/>
  <c r="FH11" i="124"/>
  <c r="EP11" i="124"/>
  <c r="DX11" i="124"/>
  <c r="DF11" i="124"/>
  <c r="CN11" i="124"/>
  <c r="BV11" i="124"/>
  <c r="BD11" i="124"/>
  <c r="HD11" i="124"/>
  <c r="GI11" i="124"/>
  <c r="FN11" i="124"/>
  <c r="ES11" i="124"/>
  <c r="DU11" i="124"/>
  <c r="CZ11" i="124"/>
  <c r="CE11" i="124"/>
  <c r="BJ11" i="124"/>
  <c r="DO11" i="124"/>
  <c r="HA11" i="124"/>
  <c r="FW11" i="124"/>
  <c r="EV11" i="124"/>
  <c r="DL11" i="124"/>
  <c r="CH11" i="124"/>
  <c r="BA11" i="124"/>
  <c r="BP11" i="124"/>
  <c r="HG11" i="124"/>
  <c r="FT11" i="124"/>
  <c r="EG11" i="124"/>
  <c r="CW11" i="124"/>
  <c r="BM11" i="124"/>
  <c r="GU11" i="124"/>
  <c r="FB11" i="124"/>
  <c r="DI11" i="124"/>
  <c r="BS11" i="124"/>
  <c r="GL11" i="124"/>
  <c r="EY11" i="124"/>
  <c r="DC11" i="124"/>
  <c r="BG11" i="124"/>
  <c r="GO11" i="124"/>
  <c r="EA11" i="124"/>
  <c r="GC11" i="124"/>
  <c r="HV11" i="124"/>
  <c r="FQ11" i="124"/>
  <c r="DR11" i="124"/>
  <c r="AX11" i="124"/>
  <c r="HM11" i="124"/>
  <c r="CQ11" i="124"/>
  <c r="CB11" i="124"/>
  <c r="FE11" i="124"/>
  <c r="EM11" i="124"/>
  <c r="BY11" i="124"/>
  <c r="EJ11" i="124"/>
  <c r="HS11" i="124"/>
  <c r="AU11" i="124"/>
  <c r="HP11" i="124"/>
  <c r="ED11" i="124"/>
  <c r="FK11" i="124"/>
  <c r="GX11" i="124"/>
  <c r="CK11" i="124"/>
  <c r="GF11" i="124"/>
  <c r="CT11" i="124"/>
  <c r="HH11" i="124"/>
  <c r="GP11" i="124"/>
  <c r="FX11" i="124"/>
  <c r="FF11" i="124"/>
  <c r="EN11" i="124"/>
  <c r="DV11" i="124"/>
  <c r="DD11" i="124"/>
  <c r="CL11" i="124"/>
  <c r="BT11" i="124"/>
  <c r="BB11" i="124"/>
  <c r="HB11" i="124"/>
  <c r="GG11" i="124"/>
  <c r="FL11" i="124"/>
  <c r="EQ11" i="124"/>
  <c r="DS11" i="124"/>
  <c r="CX11" i="124"/>
  <c r="CC11" i="124"/>
  <c r="BH11" i="124"/>
  <c r="HQ11" i="124"/>
  <c r="GS11" i="124"/>
  <c r="FR11" i="124"/>
  <c r="ET11" i="124"/>
  <c r="DP11" i="124"/>
  <c r="CR11" i="124"/>
  <c r="BQ11" i="124"/>
  <c r="AS11" i="124"/>
  <c r="HN11" i="124"/>
  <c r="GM11" i="124"/>
  <c r="FO11" i="124"/>
  <c r="EK11" i="124"/>
  <c r="DM11" i="124"/>
  <c r="CO11" i="124"/>
  <c r="BN11" i="124"/>
  <c r="HE11" i="124"/>
  <c r="GA11" i="124"/>
  <c r="EW11" i="124"/>
  <c r="CI11" i="124"/>
  <c r="BE11" i="124"/>
  <c r="HK11" i="124"/>
  <c r="FU11" i="124"/>
  <c r="EH11" i="124"/>
  <c r="DA11" i="124"/>
  <c r="EZ11" i="124"/>
  <c r="DG11" i="124"/>
  <c r="BK11" i="124"/>
  <c r="GD11" i="124"/>
  <c r="BW11" i="124"/>
  <c r="DY11" i="124"/>
  <c r="AY11" i="124"/>
  <c r="FC11" i="124"/>
  <c r="FI11" i="124"/>
  <c r="BZ11" i="124"/>
  <c r="EB11" i="124"/>
  <c r="HT11" i="124"/>
  <c r="AV11" i="124"/>
  <c r="EE11" i="124"/>
  <c r="GY11" i="124"/>
  <c r="CF11" i="124"/>
  <c r="GJ11" i="124"/>
  <c r="DJ11" i="124"/>
  <c r="GV11" i="124"/>
  <c r="CU11" i="124"/>
  <c r="HN10" i="124"/>
  <c r="GV10" i="124"/>
  <c r="GD10" i="124"/>
  <c r="FL10" i="124"/>
  <c r="ET10" i="124"/>
  <c r="EB10" i="124"/>
  <c r="DJ10" i="124"/>
  <c r="CR10" i="124"/>
  <c r="BZ10" i="124"/>
  <c r="BH10" i="124"/>
  <c r="HQ10" i="124"/>
  <c r="GS10" i="124"/>
  <c r="FX10" i="124"/>
  <c r="FC10" i="124"/>
  <c r="EH10" i="124"/>
  <c r="DM10" i="124"/>
  <c r="CO10" i="124"/>
  <c r="BT10" i="124"/>
  <c r="AY10" i="124"/>
  <c r="GY10" i="124"/>
  <c r="FU10" i="124"/>
  <c r="EW10" i="124"/>
  <c r="DV10" i="124"/>
  <c r="CX10" i="124"/>
  <c r="BW10" i="124"/>
  <c r="AV10" i="124"/>
  <c r="HT10" i="124"/>
  <c r="GP10" i="124"/>
  <c r="FR10" i="124"/>
  <c r="EQ10" i="124"/>
  <c r="DS10" i="124"/>
  <c r="CU10" i="124"/>
  <c r="BQ10" i="124"/>
  <c r="AS10" i="124"/>
  <c r="HE10" i="124"/>
  <c r="GA10" i="124"/>
  <c r="DP10" i="124"/>
  <c r="CI10" i="124"/>
  <c r="BE10" i="124"/>
  <c r="HH10" i="124"/>
  <c r="EK10" i="124"/>
  <c r="DA10" i="124"/>
  <c r="BN10" i="124"/>
  <c r="FF10" i="124"/>
  <c r="DG10" i="124"/>
  <c r="GJ10" i="124"/>
  <c r="CC10" i="124"/>
  <c r="DY10" i="124"/>
  <c r="BK10" i="124"/>
  <c r="GG10" i="124"/>
  <c r="FI10" i="124"/>
  <c r="FO10" i="124"/>
  <c r="CF10" i="124"/>
  <c r="EZ10" i="124"/>
  <c r="BB10" i="124"/>
  <c r="EN10" i="124"/>
  <c r="EE10" i="124"/>
  <c r="HK10" i="124"/>
  <c r="DD10" i="124"/>
  <c r="GM10" i="124"/>
  <c r="HB10" i="124"/>
  <c r="CL10" i="124"/>
  <c r="HP13" i="124"/>
  <c r="GX13" i="124"/>
  <c r="GF13" i="124"/>
  <c r="FN13" i="124"/>
  <c r="EV13" i="124"/>
  <c r="ED13" i="124"/>
  <c r="DL13" i="124"/>
  <c r="CT13" i="124"/>
  <c r="CB13" i="124"/>
  <c r="BJ13" i="124"/>
  <c r="HV13" i="124"/>
  <c r="HA13" i="124"/>
  <c r="GC13" i="124"/>
  <c r="FH13" i="124"/>
  <c r="EM13" i="124"/>
  <c r="DR13" i="124"/>
  <c r="CW13" i="124"/>
  <c r="BY13" i="124"/>
  <c r="BD13" i="124"/>
  <c r="HG13" i="124"/>
  <c r="BG13" i="124"/>
  <c r="HD13" i="124"/>
  <c r="FW13" i="124"/>
  <c r="ES13" i="124"/>
  <c r="DO13" i="124"/>
  <c r="CK13" i="124"/>
  <c r="BA13" i="124"/>
  <c r="HJ13" i="124"/>
  <c r="FT13" i="124"/>
  <c r="EJ13" i="124"/>
  <c r="CZ13" i="124"/>
  <c r="BP13" i="124"/>
  <c r="GL13" i="124"/>
  <c r="EP13" i="124"/>
  <c r="CQ13" i="124"/>
  <c r="AX13" i="124"/>
  <c r="HS13" i="124"/>
  <c r="FZ13" i="124"/>
  <c r="EA13" i="124"/>
  <c r="CN13" i="124"/>
  <c r="AU13" i="124"/>
  <c r="GI13" i="124"/>
  <c r="EG13" i="124"/>
  <c r="DI13" i="124"/>
  <c r="FK13" i="124"/>
  <c r="DF13" i="124"/>
  <c r="HM13" i="124"/>
  <c r="FE13" i="124"/>
  <c r="DC13" i="124"/>
  <c r="GR13" i="124"/>
  <c r="BS13" i="124"/>
  <c r="EY13" i="124"/>
  <c r="BM13" i="124"/>
  <c r="DX13" i="124"/>
  <c r="GU13" i="124"/>
  <c r="DU13" i="124"/>
  <c r="GO13" i="124"/>
  <c r="BV13" i="124"/>
  <c r="CE13" i="124"/>
  <c r="FQ13" i="124"/>
  <c r="FB13" i="124"/>
  <c r="CH13" i="124"/>
  <c r="HP10" i="124"/>
  <c r="GX10" i="124"/>
  <c r="GF10" i="124"/>
  <c r="FN10" i="124"/>
  <c r="EV10" i="124"/>
  <c r="ED10" i="124"/>
  <c r="DL10" i="124"/>
  <c r="CT10" i="124"/>
  <c r="CB10" i="124"/>
  <c r="BJ10" i="124"/>
  <c r="HS10" i="124"/>
  <c r="GU10" i="124"/>
  <c r="FZ10" i="124"/>
  <c r="FE10" i="124"/>
  <c r="EJ10" i="124"/>
  <c r="DO10" i="124"/>
  <c r="CQ10" i="124"/>
  <c r="BV10" i="124"/>
  <c r="BA10" i="124"/>
  <c r="ES10" i="124"/>
  <c r="HD10" i="124"/>
  <c r="FW10" i="124"/>
  <c r="EP10" i="124"/>
  <c r="DI10" i="124"/>
  <c r="CH10" i="124"/>
  <c r="BD10" i="124"/>
  <c r="FT10" i="124"/>
  <c r="HG10" i="124"/>
  <c r="FQ10" i="124"/>
  <c r="EG10" i="124"/>
  <c r="CZ10" i="124"/>
  <c r="BM10" i="124"/>
  <c r="HA10" i="124"/>
  <c r="FH10" i="124"/>
  <c r="DR10" i="124"/>
  <c r="BY10" i="124"/>
  <c r="GO10" i="124"/>
  <c r="FB10" i="124"/>
  <c r="DF10" i="124"/>
  <c r="BP10" i="124"/>
  <c r="GR10" i="124"/>
  <c r="BS10" i="124"/>
  <c r="EA10" i="124"/>
  <c r="GI10" i="124"/>
  <c r="DX10" i="124"/>
  <c r="BG10" i="124"/>
  <c r="HM10" i="124"/>
  <c r="CW10" i="124"/>
  <c r="CK10" i="124"/>
  <c r="FK10" i="124"/>
  <c r="AU10" i="124"/>
  <c r="CE10" i="124"/>
  <c r="EY10" i="124"/>
  <c r="AX10" i="124"/>
  <c r="HV10" i="124"/>
  <c r="EM10" i="124"/>
  <c r="GC10" i="124"/>
  <c r="DC10" i="124"/>
  <c r="GL10" i="124"/>
  <c r="DU10" i="124"/>
  <c r="CN10" i="124"/>
  <c r="HJ10" i="124"/>
  <c r="HT12" i="124"/>
  <c r="HB12" i="124"/>
  <c r="GJ12" i="124"/>
  <c r="FR12" i="124"/>
  <c r="EZ12" i="124"/>
  <c r="EH12" i="124"/>
  <c r="DP12" i="124"/>
  <c r="CX12" i="124"/>
  <c r="CF12" i="124"/>
  <c r="BN12" i="124"/>
  <c r="AV12" i="124"/>
  <c r="HK12" i="124"/>
  <c r="GP12" i="124"/>
  <c r="FU12" i="124"/>
  <c r="EW12" i="124"/>
  <c r="EB12" i="124"/>
  <c r="DG12" i="124"/>
  <c r="CL12" i="124"/>
  <c r="BQ12" i="124"/>
  <c r="AS12" i="124"/>
  <c r="HN12" i="124"/>
  <c r="GM12" i="124"/>
  <c r="FL12" i="124"/>
  <c r="EN12" i="124"/>
  <c r="DM12" i="124"/>
  <c r="CO12" i="124"/>
  <c r="BK12" i="124"/>
  <c r="HH12" i="124"/>
  <c r="GG12" i="124"/>
  <c r="FI12" i="124"/>
  <c r="EK12" i="124"/>
  <c r="DJ12" i="124"/>
  <c r="CI12" i="124"/>
  <c r="BH12" i="124"/>
  <c r="HE12" i="124"/>
  <c r="GA12" i="124"/>
  <c r="ET12" i="124"/>
  <c r="DS12" i="124"/>
  <c r="BE12" i="124"/>
  <c r="FX12" i="124"/>
  <c r="DA12" i="124"/>
  <c r="BT12" i="124"/>
  <c r="EQ12" i="124"/>
  <c r="CU12" i="124"/>
  <c r="BB12" i="124"/>
  <c r="FO12" i="124"/>
  <c r="AY12" i="124"/>
  <c r="FC12" i="124"/>
  <c r="CC12" i="124"/>
  <c r="FF12" i="124"/>
  <c r="BW12" i="124"/>
  <c r="GY12" i="124"/>
  <c r="DV12" i="124"/>
  <c r="EE12" i="124"/>
  <c r="HQ12" i="124"/>
  <c r="DY12" i="124"/>
  <c r="GV12" i="124"/>
  <c r="GD12" i="124"/>
  <c r="BZ12" i="124"/>
  <c r="GS12" i="124"/>
  <c r="DD12" i="124"/>
  <c r="CR12" i="124"/>
  <c r="HV12" i="124"/>
  <c r="HD12" i="124"/>
  <c r="GL12" i="124"/>
  <c r="FT12" i="124"/>
  <c r="FB12" i="124"/>
  <c r="EJ12" i="124"/>
  <c r="DR12" i="124"/>
  <c r="CZ12" i="124"/>
  <c r="CH12" i="124"/>
  <c r="BP12" i="124"/>
  <c r="AX12" i="124"/>
  <c r="HM12" i="124"/>
  <c r="GR12" i="124"/>
  <c r="FW12" i="124"/>
  <c r="EY12" i="124"/>
  <c r="ED12" i="124"/>
  <c r="DI12" i="124"/>
  <c r="CN12" i="124"/>
  <c r="BS12" i="124"/>
  <c r="AU12" i="124"/>
  <c r="CK12" i="124"/>
  <c r="HA12" i="124"/>
  <c r="FZ12" i="124"/>
  <c r="ES12" i="124"/>
  <c r="DO12" i="124"/>
  <c r="CE12" i="124"/>
  <c r="BD12" i="124"/>
  <c r="HJ12" i="124"/>
  <c r="EM12" i="124"/>
  <c r="HG12" i="124"/>
  <c r="FQ12" i="124"/>
  <c r="EG12" i="124"/>
  <c r="CW12" i="124"/>
  <c r="BM12" i="124"/>
  <c r="GO12" i="124"/>
  <c r="EV12" i="124"/>
  <c r="DC12" i="124"/>
  <c r="BG12" i="124"/>
  <c r="GF12" i="124"/>
  <c r="EP12" i="124"/>
  <c r="CT12" i="124"/>
  <c r="BA12" i="124"/>
  <c r="GI12" i="124"/>
  <c r="DU12" i="124"/>
  <c r="BJ12" i="124"/>
  <c r="FN12" i="124"/>
  <c r="DL12" i="124"/>
  <c r="HS12" i="124"/>
  <c r="FK12" i="124"/>
  <c r="DF12" i="124"/>
  <c r="GX12" i="124"/>
  <c r="BY12" i="124"/>
  <c r="FE12" i="124"/>
  <c r="BV12" i="124"/>
  <c r="EA12" i="124"/>
  <c r="HP12" i="124"/>
  <c r="DX12" i="124"/>
  <c r="GU12" i="124"/>
  <c r="GC12" i="124"/>
  <c r="CQ12" i="124"/>
  <c r="FH12" i="124"/>
  <c r="CB12" i="124"/>
  <c r="HN13" i="124"/>
  <c r="GV13" i="124"/>
  <c r="GD13" i="124"/>
  <c r="FL13" i="124"/>
  <c r="ET13" i="124"/>
  <c r="EB13" i="124"/>
  <c r="DJ13" i="124"/>
  <c r="CR13" i="124"/>
  <c r="BZ13" i="124"/>
  <c r="BH13" i="124"/>
  <c r="HT13" i="124"/>
  <c r="GY13" i="124"/>
  <c r="GA13" i="124"/>
  <c r="FF13" i="124"/>
  <c r="EK13" i="124"/>
  <c r="DP13" i="124"/>
  <c r="CU13" i="124"/>
  <c r="BW13" i="124"/>
  <c r="BB13" i="124"/>
  <c r="HH13" i="124"/>
  <c r="GJ13" i="124"/>
  <c r="FI13" i="124"/>
  <c r="EH13" i="124"/>
  <c r="DG13" i="124"/>
  <c r="CI13" i="124"/>
  <c r="BK13" i="124"/>
  <c r="HE13" i="124"/>
  <c r="GG13" i="124"/>
  <c r="FC13" i="124"/>
  <c r="EE13" i="124"/>
  <c r="DD13" i="124"/>
  <c r="CF13" i="124"/>
  <c r="BE13" i="124"/>
  <c r="FX13" i="124"/>
  <c r="EW13" i="124"/>
  <c r="DS13" i="124"/>
  <c r="CL13" i="124"/>
  <c r="HK13" i="124"/>
  <c r="FU13" i="124"/>
  <c r="EN13" i="124"/>
  <c r="DA13" i="124"/>
  <c r="BQ13" i="124"/>
  <c r="CO13" i="124"/>
  <c r="AV13" i="124"/>
  <c r="FO13" i="124"/>
  <c r="AY13" i="124"/>
  <c r="HQ13" i="124"/>
  <c r="AS13" i="124"/>
  <c r="EQ13" i="124"/>
  <c r="CC13" i="124"/>
  <c r="EZ13" i="124"/>
  <c r="BN13" i="124"/>
  <c r="GS13" i="124"/>
  <c r="DM13" i="124"/>
  <c r="DY13" i="124"/>
  <c r="HB13" i="124"/>
  <c r="DV13" i="124"/>
  <c r="GP13" i="124"/>
  <c r="CX13" i="124"/>
  <c r="GM13" i="124"/>
  <c r="BT13" i="124"/>
  <c r="FR13" i="124"/>
  <c r="JD12" i="124"/>
  <c r="KK11" i="124"/>
  <c r="IC13" i="124"/>
  <c r="IL11" i="124"/>
  <c r="KW13" i="124"/>
  <c r="LH11" i="124"/>
  <c r="IH11" i="124"/>
  <c r="JR11" i="124"/>
  <c r="IN12" i="124"/>
  <c r="IF10" i="124"/>
  <c r="JF11" i="124"/>
  <c r="JU12" i="124"/>
  <c r="JY10" i="124"/>
  <c r="KD10" i="124"/>
  <c r="KJ11" i="124"/>
  <c r="IN11" i="124"/>
  <c r="KD11" i="124"/>
  <c r="IR10" i="124"/>
  <c r="HW11" i="124"/>
  <c r="JJ11" i="124"/>
  <c r="KB11" i="124"/>
  <c r="IU11" i="124"/>
  <c r="JM11" i="124"/>
  <c r="KZ11" i="124"/>
  <c r="JD10" i="124"/>
  <c r="KH10" i="124"/>
  <c r="HW10" i="124"/>
  <c r="JP10" i="124"/>
  <c r="KT10" i="124"/>
  <c r="IX11" i="124"/>
  <c r="LF11" i="124"/>
  <c r="JY11" i="124"/>
  <c r="JA13" i="124"/>
  <c r="KP11" i="124"/>
  <c r="IT11" i="124"/>
  <c r="KE13" i="124"/>
  <c r="LE12" i="124"/>
  <c r="JI12" i="124"/>
  <c r="IE12" i="124"/>
  <c r="LI11" i="124"/>
  <c r="KW11" i="124"/>
  <c r="JS11" i="124"/>
  <c r="IC11" i="124"/>
  <c r="LB10" i="124"/>
  <c r="JP13" i="124"/>
  <c r="KS12" i="124"/>
  <c r="KT11" i="124"/>
  <c r="JD11" i="124"/>
  <c r="HZ11" i="124"/>
  <c r="KG12" i="124"/>
  <c r="IZ12" i="124"/>
  <c r="KN13" i="124"/>
  <c r="JG13" i="124"/>
  <c r="LK12" i="124"/>
  <c r="KY12" i="124"/>
  <c r="KM12" i="124"/>
  <c r="KA12" i="124"/>
  <c r="JO12" i="124"/>
  <c r="IT12" i="124"/>
  <c r="IK12" i="124"/>
  <c r="HY12" i="124"/>
  <c r="LF10" i="124"/>
  <c r="KW10" i="124"/>
  <c r="KN10" i="124"/>
  <c r="JV10" i="124"/>
  <c r="JJ10" i="124"/>
  <c r="IX10" i="124"/>
  <c r="IL10" i="124"/>
  <c r="HZ10" i="124"/>
  <c r="LC13" i="124"/>
  <c r="JY13" i="124"/>
  <c r="IO13" i="124"/>
  <c r="KZ13" i="124"/>
  <c r="KK13" i="124"/>
  <c r="JS13" i="124"/>
  <c r="JD13" i="124"/>
  <c r="IL13" i="124"/>
  <c r="LH12" i="124"/>
  <c r="KV12" i="124"/>
  <c r="KJ12" i="124"/>
  <c r="JX12" i="124"/>
  <c r="JL12" i="124"/>
  <c r="JC12" i="124"/>
  <c r="IQ12" i="124"/>
  <c r="IH12" i="124"/>
  <c r="LC10" i="124"/>
  <c r="KV10" i="124"/>
  <c r="KK10" i="124"/>
  <c r="KB10" i="124"/>
  <c r="JS10" i="124"/>
  <c r="JG10" i="124"/>
  <c r="IU10" i="124"/>
  <c r="II10" i="124"/>
  <c r="HY10" i="124"/>
  <c r="LI13" i="124"/>
  <c r="KQ13" i="124"/>
  <c r="KB13" i="124"/>
  <c r="JM13" i="124"/>
  <c r="IR13" i="124"/>
  <c r="HZ13" i="124"/>
  <c r="LB12" i="124"/>
  <c r="KP12" i="124"/>
  <c r="KD12" i="124"/>
  <c r="JR12" i="124"/>
  <c r="JF12" i="124"/>
  <c r="IW12" i="124"/>
  <c r="IL12" i="124"/>
  <c r="IB12" i="124"/>
  <c r="LI10" i="124"/>
  <c r="KZ10" i="124"/>
  <c r="KQ10" i="124"/>
  <c r="KE10" i="124"/>
  <c r="JX10" i="124"/>
  <c r="JM10" i="124"/>
  <c r="JA10" i="124"/>
  <c r="IO10" i="124"/>
  <c r="IC10" i="124"/>
  <c r="LH10" i="124"/>
  <c r="KJ10" i="124"/>
  <c r="JI10" i="124"/>
  <c r="IE10" i="124"/>
  <c r="KP10" i="124"/>
  <c r="IW10" i="124"/>
  <c r="LK10" i="124"/>
  <c r="LE10" i="124"/>
  <c r="KY10" i="124"/>
  <c r="KS10" i="124"/>
  <c r="KM10" i="124"/>
  <c r="KG10" i="124"/>
  <c r="KA10" i="124"/>
  <c r="JU10" i="124"/>
  <c r="JC10" i="124"/>
  <c r="IK10" i="124"/>
  <c r="KB12" i="124"/>
  <c r="JJ12" i="124"/>
  <c r="IR12" i="124"/>
  <c r="IB11" i="124"/>
  <c r="IZ11" i="124"/>
  <c r="JX11" i="124"/>
  <c r="KV11" i="124"/>
  <c r="LF13" i="124"/>
  <c r="KT13" i="124"/>
  <c r="KH13" i="124"/>
  <c r="JV13" i="124"/>
  <c r="JJ13" i="124"/>
  <c r="IX13" i="124"/>
  <c r="IF13" i="124"/>
  <c r="KZ12" i="124"/>
  <c r="KH12" i="124"/>
  <c r="JP12" i="124"/>
  <c r="LB11" i="124"/>
  <c r="KQ11" i="124"/>
  <c r="KH11" i="124"/>
  <c r="JV11" i="124"/>
  <c r="JL11" i="124"/>
  <c r="JA11" i="124"/>
  <c r="IO11" i="124"/>
  <c r="IF11" i="124"/>
  <c r="HZ12" i="124"/>
  <c r="IX12" i="124"/>
  <c r="JV12" i="124"/>
  <c r="KT12" i="124"/>
  <c r="HW13" i="124"/>
  <c r="II13" i="124"/>
  <c r="IU13" i="124"/>
  <c r="LF12" i="124"/>
  <c r="KN12" i="124"/>
  <c r="IF12" i="124"/>
  <c r="II11" i="124"/>
  <c r="IR11" i="124"/>
  <c r="JG11" i="124"/>
  <c r="JP11" i="124"/>
  <c r="KE11" i="124"/>
  <c r="KN11" i="124"/>
  <c r="LC11" i="124"/>
  <c r="IB10" i="124"/>
  <c r="IH10" i="124"/>
  <c r="IN10" i="124"/>
  <c r="IT10" i="124"/>
  <c r="IZ10" i="124"/>
  <c r="JF10" i="124"/>
  <c r="JL10" i="124"/>
  <c r="JR10" i="124"/>
  <c r="IQ10" i="124"/>
  <c r="JO10" i="124"/>
  <c r="LK13" i="124"/>
  <c r="KY13" i="124"/>
  <c r="KM13" i="124"/>
  <c r="KA13" i="124"/>
  <c r="JO13" i="124"/>
  <c r="JI13" i="124"/>
  <c r="IW13" i="124"/>
  <c r="IQ13" i="124"/>
  <c r="IK13" i="124"/>
  <c r="HY13" i="124"/>
  <c r="IE13" i="124"/>
  <c r="LE13" i="124"/>
  <c r="KS13" i="124"/>
  <c r="KG13" i="124"/>
  <c r="JU13" i="124"/>
  <c r="JC13" i="124"/>
  <c r="IB13" i="124"/>
  <c r="LH13" i="124"/>
  <c r="LB13" i="124"/>
  <c r="KV13" i="124"/>
  <c r="KP13" i="124"/>
  <c r="KJ13" i="124"/>
  <c r="KD13" i="124"/>
  <c r="JX13" i="124"/>
  <c r="JR13" i="124"/>
  <c r="JL13" i="124"/>
  <c r="JF13" i="124"/>
  <c r="IZ13" i="124"/>
  <c r="IT13" i="124"/>
  <c r="IN13" i="124"/>
  <c r="IH13" i="124"/>
  <c r="LI12" i="124"/>
  <c r="LC12" i="124"/>
  <c r="KW12" i="124"/>
  <c r="KQ12" i="124"/>
  <c r="KK12" i="124"/>
  <c r="KE12" i="124"/>
  <c r="JY12" i="124"/>
  <c r="JS12" i="124"/>
  <c r="JM12" i="124"/>
  <c r="JG12" i="124"/>
  <c r="JA12" i="124"/>
  <c r="IU12" i="124"/>
  <c r="IO12" i="124"/>
  <c r="II12" i="124"/>
  <c r="IC12" i="124"/>
  <c r="HW12" i="124"/>
  <c r="HY11" i="124"/>
  <c r="IE11" i="124"/>
  <c r="IK11" i="124"/>
  <c r="IQ11" i="124"/>
  <c r="IW11" i="124"/>
  <c r="JC11" i="124"/>
  <c r="JI11" i="124"/>
  <c r="JO11" i="124"/>
  <c r="JU11" i="124"/>
  <c r="KA11" i="124"/>
  <c r="KG11" i="124"/>
  <c r="KM11" i="124"/>
  <c r="KS11" i="124"/>
  <c r="KY11" i="124"/>
  <c r="LE11" i="124"/>
  <c r="LK11" i="124"/>
  <c r="Z10" i="124" l="1"/>
  <c r="Z12" i="124"/>
  <c r="AC10" i="124"/>
  <c r="AC12" i="124"/>
  <c r="Z13" i="124"/>
  <c r="AC13" i="124"/>
  <c r="Z11" i="124"/>
  <c r="AC11" i="124"/>
  <c r="HI8" i="125" l="1"/>
  <c r="HF8" i="125"/>
  <c r="HC8" i="125"/>
  <c r="GZ8" i="125"/>
  <c r="GW8" i="125"/>
  <c r="GT8" i="125"/>
  <c r="B81" i="121" l="1"/>
  <c r="C81" i="121"/>
  <c r="E81" i="121"/>
  <c r="F81" i="121"/>
  <c r="G81" i="121"/>
  <c r="H81" i="121"/>
  <c r="I81" i="121"/>
  <c r="J81" i="121"/>
  <c r="Q81" i="121" s="1"/>
  <c r="K81" i="121"/>
  <c r="L81" i="121"/>
  <c r="M81" i="121"/>
  <c r="N81" i="121"/>
  <c r="O81" i="121"/>
  <c r="P81" i="121"/>
  <c r="R81" i="121"/>
  <c r="S81" i="121"/>
  <c r="T81" i="121"/>
  <c r="W81" i="121"/>
  <c r="X81" i="121"/>
  <c r="Y81" i="121"/>
  <c r="AA81" i="121"/>
  <c r="AD81" i="121"/>
  <c r="AF81" i="121"/>
  <c r="AG81" i="121"/>
  <c r="AH81" i="121"/>
  <c r="AI81" i="121"/>
  <c r="AJ81" i="121"/>
  <c r="AK81" i="121"/>
  <c r="B17" i="124"/>
  <c r="C17" i="124"/>
  <c r="E17" i="124"/>
  <c r="F17" i="124"/>
  <c r="G17" i="124"/>
  <c r="H17" i="124"/>
  <c r="I17" i="124"/>
  <c r="J17" i="124"/>
  <c r="Q17" i="124" s="1"/>
  <c r="K17" i="124"/>
  <c r="L17" i="124"/>
  <c r="M17" i="124"/>
  <c r="N17" i="124"/>
  <c r="O17" i="124"/>
  <c r="P17" i="124"/>
  <c r="R17" i="124"/>
  <c r="S17" i="124"/>
  <c r="T17" i="124"/>
  <c r="W17" i="124"/>
  <c r="X17" i="124"/>
  <c r="Y17" i="124"/>
  <c r="AA17" i="124"/>
  <c r="AB17" i="124"/>
  <c r="AD17" i="124"/>
  <c r="AF17" i="124"/>
  <c r="AG17" i="124"/>
  <c r="AH17" i="124"/>
  <c r="AI17" i="124"/>
  <c r="AJ17" i="124"/>
  <c r="AK17" i="124"/>
  <c r="AT24" i="124"/>
  <c r="AW24" i="124"/>
  <c r="AZ24" i="124"/>
  <c r="BC24" i="124"/>
  <c r="BF24" i="124"/>
  <c r="BI24" i="124"/>
  <c r="BL24" i="124"/>
  <c r="BO24" i="124"/>
  <c r="BR24" i="124"/>
  <c r="BU24" i="124"/>
  <c r="BX24" i="124"/>
  <c r="CA24" i="124"/>
  <c r="CD24" i="124"/>
  <c r="CG24" i="124"/>
  <c r="CJ24" i="124"/>
  <c r="CM24" i="124"/>
  <c r="CP24" i="124"/>
  <c r="CS24" i="124"/>
  <c r="CV24" i="124"/>
  <c r="CY24" i="124"/>
  <c r="DB24" i="124"/>
  <c r="DE24" i="124"/>
  <c r="DH24" i="124"/>
  <c r="DK24" i="124"/>
  <c r="DN24" i="124"/>
  <c r="DQ24" i="124"/>
  <c r="DT24" i="124"/>
  <c r="DW24" i="124"/>
  <c r="DZ24" i="124"/>
  <c r="EC24" i="124"/>
  <c r="EF24" i="124"/>
  <c r="EI24" i="124"/>
  <c r="EL24" i="124"/>
  <c r="EO24" i="124"/>
  <c r="ER24" i="124"/>
  <c r="EU24" i="124"/>
  <c r="EX24" i="124"/>
  <c r="FA24" i="124"/>
  <c r="FD24" i="124"/>
  <c r="FG24" i="124"/>
  <c r="FJ24" i="124"/>
  <c r="FM24" i="124"/>
  <c r="FP24" i="124"/>
  <c r="FS24" i="124"/>
  <c r="FV24" i="124"/>
  <c r="FY24" i="124"/>
  <c r="GB24" i="124"/>
  <c r="GE24" i="124"/>
  <c r="GH24" i="124"/>
  <c r="GK24" i="124"/>
  <c r="GN24" i="124"/>
  <c r="GQ24" i="124"/>
  <c r="GT24" i="124"/>
  <c r="GW24" i="124"/>
  <c r="GZ24" i="124"/>
  <c r="HC24" i="124"/>
  <c r="HF24" i="124"/>
  <c r="HI24" i="124"/>
  <c r="HL24" i="124"/>
  <c r="HO24" i="124"/>
  <c r="HR24" i="124"/>
  <c r="HU24" i="124"/>
  <c r="HX24" i="124"/>
  <c r="IA24" i="124"/>
  <c r="ID24" i="124"/>
  <c r="IG24" i="124"/>
  <c r="IJ24" i="124"/>
  <c r="IM24" i="124"/>
  <c r="IP24" i="124"/>
  <c r="IS24" i="124"/>
  <c r="IV24" i="124"/>
  <c r="IY24" i="124"/>
  <c r="JB24" i="124"/>
  <c r="JE24" i="124"/>
  <c r="JH24" i="124"/>
  <c r="JK24" i="124"/>
  <c r="JN24" i="124"/>
  <c r="JQ24" i="124"/>
  <c r="JT24" i="124"/>
  <c r="JW24" i="124"/>
  <c r="JZ24" i="124"/>
  <c r="KC24" i="124"/>
  <c r="KF24" i="124"/>
  <c r="KI24" i="124"/>
  <c r="KL24" i="124"/>
  <c r="KO24" i="124"/>
  <c r="KR24" i="124"/>
  <c r="KU24" i="124"/>
  <c r="KX24" i="124"/>
  <c r="LA24" i="124"/>
  <c r="LD24" i="124"/>
  <c r="LG24" i="124"/>
  <c r="LJ24" i="124"/>
  <c r="AT25" i="124"/>
  <c r="AW25" i="124"/>
  <c r="AZ25" i="124"/>
  <c r="BC25" i="124"/>
  <c r="BF25" i="124"/>
  <c r="BI25" i="124"/>
  <c r="BL25" i="124"/>
  <c r="BO25" i="124"/>
  <c r="BR25" i="124"/>
  <c r="BU25" i="124"/>
  <c r="BX25" i="124"/>
  <c r="CA25" i="124"/>
  <c r="CD25" i="124"/>
  <c r="CG25" i="124"/>
  <c r="CJ25" i="124"/>
  <c r="CM25" i="124"/>
  <c r="CP25" i="124"/>
  <c r="CS25" i="124"/>
  <c r="CV25" i="124"/>
  <c r="CY25" i="124"/>
  <c r="DB25" i="124"/>
  <c r="DE25" i="124"/>
  <c r="DH25" i="124"/>
  <c r="DK25" i="124"/>
  <c r="DN25" i="124"/>
  <c r="DQ25" i="124"/>
  <c r="DT25" i="124"/>
  <c r="DW25" i="124"/>
  <c r="DZ25" i="124"/>
  <c r="EC25" i="124"/>
  <c r="EF25" i="124"/>
  <c r="EI25" i="124"/>
  <c r="EL25" i="124"/>
  <c r="EO25" i="124"/>
  <c r="ER25" i="124"/>
  <c r="EU25" i="124"/>
  <c r="EX25" i="124"/>
  <c r="FA25" i="124"/>
  <c r="FD25" i="124"/>
  <c r="FG25" i="124"/>
  <c r="FJ25" i="124"/>
  <c r="FM25" i="124"/>
  <c r="FP25" i="124"/>
  <c r="FS25" i="124"/>
  <c r="FV25" i="124"/>
  <c r="FY25" i="124"/>
  <c r="GB25" i="124"/>
  <c r="GE25" i="124"/>
  <c r="GH25" i="124"/>
  <c r="GK25" i="124"/>
  <c r="GN25" i="124"/>
  <c r="GQ25" i="124"/>
  <c r="GT25" i="124"/>
  <c r="GW25" i="124"/>
  <c r="GZ25" i="124"/>
  <c r="HC25" i="124"/>
  <c r="HF25" i="124"/>
  <c r="HI25" i="124"/>
  <c r="HL25" i="124"/>
  <c r="HO25" i="124"/>
  <c r="HR25" i="124"/>
  <c r="HU25" i="124"/>
  <c r="HX25" i="124"/>
  <c r="IA25" i="124"/>
  <c r="ID25" i="124"/>
  <c r="IG25" i="124"/>
  <c r="IJ25" i="124"/>
  <c r="IM25" i="124"/>
  <c r="IP25" i="124"/>
  <c r="IS25" i="124"/>
  <c r="IV25" i="124"/>
  <c r="IY25" i="124"/>
  <c r="JB25" i="124"/>
  <c r="JE25" i="124"/>
  <c r="JH25" i="124"/>
  <c r="JK25" i="124"/>
  <c r="JN25" i="124"/>
  <c r="JQ25" i="124"/>
  <c r="JT25" i="124"/>
  <c r="JW25" i="124"/>
  <c r="JZ25" i="124"/>
  <c r="KC25" i="124"/>
  <c r="KF25" i="124"/>
  <c r="KI25" i="124"/>
  <c r="KL25" i="124"/>
  <c r="KO25" i="124"/>
  <c r="KR25" i="124"/>
  <c r="KU25" i="124"/>
  <c r="KX25" i="124"/>
  <c r="LA25" i="124"/>
  <c r="LD25" i="124"/>
  <c r="LG25" i="124"/>
  <c r="LJ25" i="124"/>
  <c r="AT26" i="124"/>
  <c r="AW26" i="124"/>
  <c r="AZ26" i="124"/>
  <c r="BC26" i="124"/>
  <c r="BF26" i="124"/>
  <c r="BI26" i="124"/>
  <c r="BL26" i="124"/>
  <c r="BO26" i="124"/>
  <c r="BR26" i="124"/>
  <c r="BU26" i="124"/>
  <c r="BX26" i="124"/>
  <c r="CA26" i="124"/>
  <c r="CD26" i="124"/>
  <c r="CG26" i="124"/>
  <c r="CJ26" i="124"/>
  <c r="CM26" i="124"/>
  <c r="CP26" i="124"/>
  <c r="CS26" i="124"/>
  <c r="CV26" i="124"/>
  <c r="CY26" i="124"/>
  <c r="DB26" i="124"/>
  <c r="DE26" i="124"/>
  <c r="DH26" i="124"/>
  <c r="DK26" i="124"/>
  <c r="DN26" i="124"/>
  <c r="DQ26" i="124"/>
  <c r="DT26" i="124"/>
  <c r="DW26" i="124"/>
  <c r="DZ26" i="124"/>
  <c r="EC26" i="124"/>
  <c r="EF26" i="124"/>
  <c r="EI26" i="124"/>
  <c r="EL26" i="124"/>
  <c r="EO26" i="124"/>
  <c r="ER26" i="124"/>
  <c r="EU26" i="124"/>
  <c r="EX26" i="124"/>
  <c r="FA26" i="124"/>
  <c r="FD26" i="124"/>
  <c r="FG26" i="124"/>
  <c r="FJ26" i="124"/>
  <c r="FM26" i="124"/>
  <c r="FP26" i="124"/>
  <c r="FS26" i="124"/>
  <c r="FV26" i="124"/>
  <c r="FY26" i="124"/>
  <c r="GB26" i="124"/>
  <c r="GE26" i="124"/>
  <c r="GH26" i="124"/>
  <c r="GK26" i="124"/>
  <c r="GN26" i="124"/>
  <c r="GQ26" i="124"/>
  <c r="GT26" i="124"/>
  <c r="GW26" i="124"/>
  <c r="GZ26" i="124"/>
  <c r="HC26" i="124"/>
  <c r="HF26" i="124"/>
  <c r="HI26" i="124"/>
  <c r="HL26" i="124"/>
  <c r="HO26" i="124"/>
  <c r="HR26" i="124"/>
  <c r="HU26" i="124"/>
  <c r="HX26" i="124"/>
  <c r="IA26" i="124"/>
  <c r="ID26" i="124"/>
  <c r="IG26" i="124"/>
  <c r="IJ26" i="124"/>
  <c r="IM26" i="124"/>
  <c r="IP26" i="124"/>
  <c r="IS26" i="124"/>
  <c r="IV26" i="124"/>
  <c r="IY26" i="124"/>
  <c r="JB26" i="124"/>
  <c r="JE26" i="124"/>
  <c r="JH26" i="124"/>
  <c r="JK26" i="124"/>
  <c r="JN26" i="124"/>
  <c r="JQ26" i="124"/>
  <c r="JT26" i="124"/>
  <c r="JW26" i="124"/>
  <c r="JZ26" i="124"/>
  <c r="KC26" i="124"/>
  <c r="KF26" i="124"/>
  <c r="KI26" i="124"/>
  <c r="KL26" i="124"/>
  <c r="KO26" i="124"/>
  <c r="KR26" i="124"/>
  <c r="KU26" i="124"/>
  <c r="KX26" i="124"/>
  <c r="LA26" i="124"/>
  <c r="LD26" i="124"/>
  <c r="LG26" i="124"/>
  <c r="LJ26" i="124"/>
  <c r="AT27" i="124"/>
  <c r="AW27" i="124"/>
  <c r="AZ27" i="124"/>
  <c r="BC27" i="124"/>
  <c r="BF27" i="124"/>
  <c r="BI27" i="124"/>
  <c r="BL27" i="124"/>
  <c r="BO27" i="124"/>
  <c r="BR27" i="124"/>
  <c r="BU27" i="124"/>
  <c r="BX27" i="124"/>
  <c r="CA27" i="124"/>
  <c r="CD27" i="124"/>
  <c r="CG27" i="124"/>
  <c r="CJ27" i="124"/>
  <c r="CM27" i="124"/>
  <c r="CP27" i="124"/>
  <c r="CS27" i="124"/>
  <c r="CV27" i="124"/>
  <c r="CY27" i="124"/>
  <c r="DB27" i="124"/>
  <c r="DE27" i="124"/>
  <c r="DH27" i="124"/>
  <c r="DK27" i="124"/>
  <c r="DN27" i="124"/>
  <c r="DQ27" i="124"/>
  <c r="DT27" i="124"/>
  <c r="DW27" i="124"/>
  <c r="DZ27" i="124"/>
  <c r="EC27" i="124"/>
  <c r="EF27" i="124"/>
  <c r="EI27" i="124"/>
  <c r="EL27" i="124"/>
  <c r="EO27" i="124"/>
  <c r="ER27" i="124"/>
  <c r="EU27" i="124"/>
  <c r="EX27" i="124"/>
  <c r="FA27" i="124"/>
  <c r="FD27" i="124"/>
  <c r="FG27" i="124"/>
  <c r="FJ27" i="124"/>
  <c r="FM27" i="124"/>
  <c r="FP27" i="124"/>
  <c r="FS27" i="124"/>
  <c r="FV27" i="124"/>
  <c r="FY27" i="124"/>
  <c r="GB27" i="124"/>
  <c r="GE27" i="124"/>
  <c r="GH27" i="124"/>
  <c r="GK27" i="124"/>
  <c r="GN27" i="124"/>
  <c r="GQ27" i="124"/>
  <c r="GT27" i="124"/>
  <c r="GW27" i="124"/>
  <c r="GZ27" i="124"/>
  <c r="HC27" i="124"/>
  <c r="HF27" i="124"/>
  <c r="HI27" i="124"/>
  <c r="HL27" i="124"/>
  <c r="HO27" i="124"/>
  <c r="HR27" i="124"/>
  <c r="HU27" i="124"/>
  <c r="HX27" i="124"/>
  <c r="IA27" i="124"/>
  <c r="ID27" i="124"/>
  <c r="IG27" i="124"/>
  <c r="IJ27" i="124"/>
  <c r="IM27" i="124"/>
  <c r="IP27" i="124"/>
  <c r="IS27" i="124"/>
  <c r="IV27" i="124"/>
  <c r="IY27" i="124"/>
  <c r="JB27" i="124"/>
  <c r="JE27" i="124"/>
  <c r="JH27" i="124"/>
  <c r="JK27" i="124"/>
  <c r="JN27" i="124"/>
  <c r="JQ27" i="124"/>
  <c r="JT27" i="124"/>
  <c r="JW27" i="124"/>
  <c r="JZ27" i="124"/>
  <c r="KC27" i="124"/>
  <c r="KF27" i="124"/>
  <c r="KI27" i="124"/>
  <c r="KL27" i="124"/>
  <c r="KO27" i="124"/>
  <c r="KR27" i="124"/>
  <c r="KU27" i="124"/>
  <c r="KX27" i="124"/>
  <c r="LA27" i="124"/>
  <c r="LD27" i="124"/>
  <c r="LG27" i="124"/>
  <c r="LJ27" i="124"/>
  <c r="AT28" i="124"/>
  <c r="AW28" i="124"/>
  <c r="AZ28" i="124"/>
  <c r="BC28" i="124"/>
  <c r="BF28" i="124"/>
  <c r="BI28" i="124"/>
  <c r="BL28" i="124"/>
  <c r="BO28" i="124"/>
  <c r="BR28" i="124"/>
  <c r="BU28" i="124"/>
  <c r="BX28" i="124"/>
  <c r="CA28" i="124"/>
  <c r="CD28" i="124"/>
  <c r="CG28" i="124"/>
  <c r="CJ28" i="124"/>
  <c r="CM28" i="124"/>
  <c r="CP28" i="124"/>
  <c r="CS28" i="124"/>
  <c r="CV28" i="124"/>
  <c r="CY28" i="124"/>
  <c r="DB28" i="124"/>
  <c r="DE28" i="124"/>
  <c r="DH28" i="124"/>
  <c r="DK28" i="124"/>
  <c r="DN28" i="124"/>
  <c r="DQ28" i="124"/>
  <c r="DT28" i="124"/>
  <c r="DW28" i="124"/>
  <c r="DZ28" i="124"/>
  <c r="EC28" i="124"/>
  <c r="EF28" i="124"/>
  <c r="EI28" i="124"/>
  <c r="EL28" i="124"/>
  <c r="EO28" i="124"/>
  <c r="ER28" i="124"/>
  <c r="EU28" i="124"/>
  <c r="EX28" i="124"/>
  <c r="FA28" i="124"/>
  <c r="FD28" i="124"/>
  <c r="FG28" i="124"/>
  <c r="FJ28" i="124"/>
  <c r="FM28" i="124"/>
  <c r="FP28" i="124"/>
  <c r="FS28" i="124"/>
  <c r="FV28" i="124"/>
  <c r="FY28" i="124"/>
  <c r="GB28" i="124"/>
  <c r="GE28" i="124"/>
  <c r="GH28" i="124"/>
  <c r="GK28" i="124"/>
  <c r="GN28" i="124"/>
  <c r="GQ28" i="124"/>
  <c r="GT28" i="124"/>
  <c r="GW28" i="124"/>
  <c r="GZ28" i="124"/>
  <c r="HC28" i="124"/>
  <c r="HF28" i="124"/>
  <c r="HI28" i="124"/>
  <c r="HL28" i="124"/>
  <c r="HO28" i="124"/>
  <c r="HR28" i="124"/>
  <c r="HU28" i="124"/>
  <c r="HX28" i="124"/>
  <c r="IA28" i="124"/>
  <c r="ID28" i="124"/>
  <c r="IG28" i="124"/>
  <c r="IJ28" i="124"/>
  <c r="IM28" i="124"/>
  <c r="IP28" i="124"/>
  <c r="IS28" i="124"/>
  <c r="IV28" i="124"/>
  <c r="IY28" i="124"/>
  <c r="JB28" i="124"/>
  <c r="JE28" i="124"/>
  <c r="JH28" i="124"/>
  <c r="JK28" i="124"/>
  <c r="JN28" i="124"/>
  <c r="JQ28" i="124"/>
  <c r="JT28" i="124"/>
  <c r="JW28" i="124"/>
  <c r="JZ28" i="124"/>
  <c r="KC28" i="124"/>
  <c r="KF28" i="124"/>
  <c r="KI28" i="124"/>
  <c r="KL28" i="124"/>
  <c r="KO28" i="124"/>
  <c r="KR28" i="124"/>
  <c r="KU28" i="124"/>
  <c r="KX28" i="124"/>
  <c r="LA28" i="124"/>
  <c r="LD28" i="124"/>
  <c r="LG28" i="124"/>
  <c r="LJ28" i="124"/>
  <c r="AT29" i="124"/>
  <c r="AW29" i="124"/>
  <c r="AZ29" i="124"/>
  <c r="BC29" i="124"/>
  <c r="BF29" i="124"/>
  <c r="BI29" i="124"/>
  <c r="BL29" i="124"/>
  <c r="BO29" i="124"/>
  <c r="BR29" i="124"/>
  <c r="BU29" i="124"/>
  <c r="BX29" i="124"/>
  <c r="CA29" i="124"/>
  <c r="CD29" i="124"/>
  <c r="CG29" i="124"/>
  <c r="CJ29" i="124"/>
  <c r="CM29" i="124"/>
  <c r="CP29" i="124"/>
  <c r="CS29" i="124"/>
  <c r="CV29" i="124"/>
  <c r="CY29" i="124"/>
  <c r="DB29" i="124"/>
  <c r="DE29" i="124"/>
  <c r="DH29" i="124"/>
  <c r="DK29" i="124"/>
  <c r="DN29" i="124"/>
  <c r="DQ29" i="124"/>
  <c r="DT29" i="124"/>
  <c r="DW29" i="124"/>
  <c r="DZ29" i="124"/>
  <c r="EC29" i="124"/>
  <c r="EF29" i="124"/>
  <c r="EI29" i="124"/>
  <c r="EL29" i="124"/>
  <c r="EO29" i="124"/>
  <c r="ER29" i="124"/>
  <c r="EU29" i="124"/>
  <c r="EX29" i="124"/>
  <c r="FA29" i="124"/>
  <c r="FD29" i="124"/>
  <c r="FG29" i="124"/>
  <c r="FJ29" i="124"/>
  <c r="FM29" i="124"/>
  <c r="FP29" i="124"/>
  <c r="FS29" i="124"/>
  <c r="FV29" i="124"/>
  <c r="FY29" i="124"/>
  <c r="GB29" i="124"/>
  <c r="GE29" i="124"/>
  <c r="GH29" i="124"/>
  <c r="GK29" i="124"/>
  <c r="GN29" i="124"/>
  <c r="GQ29" i="124"/>
  <c r="GT29" i="124"/>
  <c r="GW29" i="124"/>
  <c r="GZ29" i="124"/>
  <c r="HC29" i="124"/>
  <c r="HF29" i="124"/>
  <c r="HI29" i="124"/>
  <c r="HL29" i="124"/>
  <c r="HO29" i="124"/>
  <c r="HR29" i="124"/>
  <c r="HU29" i="124"/>
  <c r="HX29" i="124"/>
  <c r="IA29" i="124"/>
  <c r="ID29" i="124"/>
  <c r="IG29" i="124"/>
  <c r="IJ29" i="124"/>
  <c r="IM29" i="124"/>
  <c r="IP29" i="124"/>
  <c r="IS29" i="124"/>
  <c r="IV29" i="124"/>
  <c r="IY29" i="124"/>
  <c r="JB29" i="124"/>
  <c r="JE29" i="124"/>
  <c r="JH29" i="124"/>
  <c r="JK29" i="124"/>
  <c r="JN29" i="124"/>
  <c r="JQ29" i="124"/>
  <c r="JT29" i="124"/>
  <c r="JW29" i="124"/>
  <c r="JZ29" i="124"/>
  <c r="KC29" i="124"/>
  <c r="KF29" i="124"/>
  <c r="KI29" i="124"/>
  <c r="KL29" i="124"/>
  <c r="KO29" i="124"/>
  <c r="KR29" i="124"/>
  <c r="KU29" i="124"/>
  <c r="KX29" i="124"/>
  <c r="LA29" i="124"/>
  <c r="LD29" i="124"/>
  <c r="LG29" i="124"/>
  <c r="LJ29" i="124"/>
  <c r="EI34" i="124"/>
  <c r="EL34" i="124"/>
  <c r="EO34" i="124"/>
  <c r="ER34" i="124"/>
  <c r="EU34" i="124"/>
  <c r="EX34" i="124"/>
  <c r="FA34" i="124"/>
  <c r="FD34" i="124"/>
  <c r="FG34" i="124"/>
  <c r="FJ34" i="124"/>
  <c r="FM34" i="124"/>
  <c r="FP34" i="124"/>
  <c r="FS34" i="124"/>
  <c r="FV34" i="124"/>
  <c r="FY34" i="124"/>
  <c r="GB34" i="124"/>
  <c r="GE34" i="124"/>
  <c r="GH34" i="124"/>
  <c r="GK34" i="124"/>
  <c r="GN34" i="124"/>
  <c r="GQ34" i="124"/>
  <c r="GT34" i="124"/>
  <c r="GW34" i="124"/>
  <c r="GZ34" i="124"/>
  <c r="HC34" i="124"/>
  <c r="HF34" i="124"/>
  <c r="HI34" i="124"/>
  <c r="HL34" i="124"/>
  <c r="HO34" i="124"/>
  <c r="HR34" i="124"/>
  <c r="HU34" i="124"/>
  <c r="HX34" i="124"/>
  <c r="IA34" i="124"/>
  <c r="ID34" i="124"/>
  <c r="IG34" i="124"/>
  <c r="IJ34" i="124"/>
  <c r="IM34" i="124"/>
  <c r="IP34" i="124"/>
  <c r="IS34" i="124"/>
  <c r="IV34" i="124"/>
  <c r="IY34" i="124"/>
  <c r="JB34" i="124"/>
  <c r="JE34" i="124"/>
  <c r="JH34" i="124"/>
  <c r="JK34" i="124"/>
  <c r="JN34" i="124"/>
  <c r="JQ34" i="124"/>
  <c r="EI39" i="124"/>
  <c r="EL39" i="124"/>
  <c r="EO39" i="124"/>
  <c r="ER39" i="124"/>
  <c r="EU39" i="124"/>
  <c r="EX39" i="124"/>
  <c r="FA39" i="124"/>
  <c r="FD39" i="124"/>
  <c r="FG39" i="124"/>
  <c r="FJ39" i="124"/>
  <c r="FM39" i="124"/>
  <c r="FP39" i="124"/>
  <c r="FS39" i="124"/>
  <c r="FV39" i="124"/>
  <c r="FY39" i="124"/>
  <c r="GB39" i="124"/>
  <c r="GE39" i="124"/>
  <c r="GH39" i="124"/>
  <c r="GK39" i="124"/>
  <c r="GN39" i="124"/>
  <c r="GQ39" i="124"/>
  <c r="GT39" i="124"/>
  <c r="GW39" i="124"/>
  <c r="GZ39" i="124"/>
  <c r="HC39" i="124"/>
  <c r="HF39" i="124"/>
  <c r="HI39" i="124"/>
  <c r="HL39" i="124"/>
  <c r="HO39" i="124"/>
  <c r="HR39" i="124"/>
  <c r="HU39" i="124"/>
  <c r="HX39" i="124"/>
  <c r="IA39" i="124"/>
  <c r="ID39" i="124"/>
  <c r="IG39" i="124"/>
  <c r="IJ39" i="124"/>
  <c r="IM39" i="124"/>
  <c r="IP39" i="124"/>
  <c r="IS39" i="124"/>
  <c r="IV39" i="124"/>
  <c r="IY39" i="124"/>
  <c r="JB39" i="124"/>
  <c r="JE39" i="124"/>
  <c r="JH39" i="124"/>
  <c r="JK39" i="124"/>
  <c r="JN39" i="124"/>
  <c r="JQ39" i="124"/>
  <c r="EI44" i="124"/>
  <c r="EL44" i="124"/>
  <c r="EO44" i="124"/>
  <c r="ER44" i="124"/>
  <c r="EU44" i="124"/>
  <c r="EX44" i="124"/>
  <c r="FA44" i="124"/>
  <c r="FD44" i="124"/>
  <c r="FG44" i="124"/>
  <c r="FJ44" i="124"/>
  <c r="FM44" i="124"/>
  <c r="FP44" i="124"/>
  <c r="FS44" i="124"/>
  <c r="FV44" i="124"/>
  <c r="FY44" i="124"/>
  <c r="GB44" i="124"/>
  <c r="GE44" i="124"/>
  <c r="GH44" i="124"/>
  <c r="GK44" i="124"/>
  <c r="GN44" i="124"/>
  <c r="GQ44" i="124"/>
  <c r="GT44" i="124"/>
  <c r="GW44" i="124"/>
  <c r="GZ44" i="124"/>
  <c r="HC44" i="124"/>
  <c r="HF44" i="124"/>
  <c r="HI44" i="124"/>
  <c r="HL44" i="124"/>
  <c r="HO44" i="124"/>
  <c r="HR44" i="124"/>
  <c r="HU44" i="124"/>
  <c r="HX44" i="124"/>
  <c r="IA44" i="124"/>
  <c r="ID44" i="124"/>
  <c r="IG44" i="124"/>
  <c r="IJ44" i="124"/>
  <c r="IM44" i="124"/>
  <c r="IP44" i="124"/>
  <c r="IS44" i="124"/>
  <c r="IV44" i="124"/>
  <c r="IY44" i="124"/>
  <c r="JB44" i="124"/>
  <c r="JE44" i="124"/>
  <c r="JH44" i="124"/>
  <c r="JK44" i="124"/>
  <c r="JN44" i="124"/>
  <c r="JQ44" i="124"/>
  <c r="EI49" i="124"/>
  <c r="EL49" i="124"/>
  <c r="EO49" i="124"/>
  <c r="ER49" i="124"/>
  <c r="EU49" i="124"/>
  <c r="EX49" i="124"/>
  <c r="FA49" i="124"/>
  <c r="FD49" i="124"/>
  <c r="FG49" i="124"/>
  <c r="FJ49" i="124"/>
  <c r="FM49" i="124"/>
  <c r="FP49" i="124"/>
  <c r="FS49" i="124"/>
  <c r="FV49" i="124"/>
  <c r="FY49" i="124"/>
  <c r="GB49" i="124"/>
  <c r="GE49" i="124"/>
  <c r="GH49" i="124"/>
  <c r="GK49" i="124"/>
  <c r="GN49" i="124"/>
  <c r="GQ49" i="124"/>
  <c r="GT49" i="124"/>
  <c r="GW49" i="124"/>
  <c r="GZ49" i="124"/>
  <c r="HC49" i="124"/>
  <c r="HF49" i="124"/>
  <c r="HI49" i="124"/>
  <c r="HL49" i="124"/>
  <c r="HO49" i="124"/>
  <c r="HR49" i="124"/>
  <c r="HU49" i="124"/>
  <c r="HX49" i="124"/>
  <c r="IA49" i="124"/>
  <c r="ID49" i="124"/>
  <c r="IG49" i="124"/>
  <c r="IJ49" i="124"/>
  <c r="IM49" i="124"/>
  <c r="IP49" i="124"/>
  <c r="IS49" i="124"/>
  <c r="IV49" i="124"/>
  <c r="IY49" i="124"/>
  <c r="JB49" i="124"/>
  <c r="JE49" i="124"/>
  <c r="JH49" i="124"/>
  <c r="JK49" i="124"/>
  <c r="JN49" i="124"/>
  <c r="JQ49" i="124"/>
  <c r="EI54" i="124"/>
  <c r="EL54" i="124"/>
  <c r="EO54" i="124"/>
  <c r="ER54" i="124"/>
  <c r="EU54" i="124"/>
  <c r="EX54" i="124"/>
  <c r="FA54" i="124"/>
  <c r="FD54" i="124"/>
  <c r="FG54" i="124"/>
  <c r="FJ54" i="124"/>
  <c r="FM54" i="124"/>
  <c r="FP54" i="124"/>
  <c r="FS54" i="124"/>
  <c r="FV54" i="124"/>
  <c r="FY54" i="124"/>
  <c r="GB54" i="124"/>
  <c r="GE54" i="124"/>
  <c r="GH54" i="124"/>
  <c r="GK54" i="124"/>
  <c r="GN54" i="124"/>
  <c r="GQ54" i="124"/>
  <c r="GT54" i="124"/>
  <c r="GW54" i="124"/>
  <c r="GZ54" i="124"/>
  <c r="HC54" i="124"/>
  <c r="HF54" i="124"/>
  <c r="HI54" i="124"/>
  <c r="HL54" i="124"/>
  <c r="HO54" i="124"/>
  <c r="HR54" i="124"/>
  <c r="HU54" i="124"/>
  <c r="HX54" i="124"/>
  <c r="IA54" i="124"/>
  <c r="ID54" i="124"/>
  <c r="IG54" i="124"/>
  <c r="IJ54" i="124"/>
  <c r="IM54" i="124"/>
  <c r="IP54" i="124"/>
  <c r="IS54" i="124"/>
  <c r="IV54" i="124"/>
  <c r="IY54" i="124"/>
  <c r="JB54" i="124"/>
  <c r="JE54" i="124"/>
  <c r="JH54" i="124"/>
  <c r="JK54" i="124"/>
  <c r="JN54" i="124"/>
  <c r="JQ54" i="124"/>
  <c r="B23" i="123"/>
  <c r="C23" i="123"/>
  <c r="E23" i="123"/>
  <c r="F23" i="123"/>
  <c r="G23" i="123"/>
  <c r="H23" i="123"/>
  <c r="I23" i="123"/>
  <c r="J23" i="123"/>
  <c r="Q23" i="123" s="1"/>
  <c r="K23" i="123"/>
  <c r="L23" i="123"/>
  <c r="M23" i="123"/>
  <c r="N23" i="123"/>
  <c r="O23" i="123"/>
  <c r="P23" i="123"/>
  <c r="R23" i="123"/>
  <c r="S23" i="123"/>
  <c r="T23" i="123"/>
  <c r="W23" i="123"/>
  <c r="X23" i="123"/>
  <c r="Y23" i="123"/>
  <c r="AA23" i="123"/>
  <c r="AB23" i="123"/>
  <c r="AD23" i="123"/>
  <c r="AF23" i="123"/>
  <c r="AG23" i="123"/>
  <c r="AH23" i="123"/>
  <c r="AI23" i="123"/>
  <c r="AJ23" i="123"/>
  <c r="AK23" i="123"/>
  <c r="JN21" i="124" l="1"/>
  <c r="JK21" i="124"/>
  <c r="HP17" i="124"/>
  <c r="GC17" i="124"/>
  <c r="EP17" i="124"/>
  <c r="DX17" i="124"/>
  <c r="DF17" i="124"/>
  <c r="CN17" i="124"/>
  <c r="BV17" i="124"/>
  <c r="BD17" i="124"/>
  <c r="GU17" i="124"/>
  <c r="FH17" i="124"/>
  <c r="HS17" i="124"/>
  <c r="FW17" i="124"/>
  <c r="EY17" i="124"/>
  <c r="ED17" i="124"/>
  <c r="DI17" i="124"/>
  <c r="CK17" i="124"/>
  <c r="BP17" i="124"/>
  <c r="AU17" i="124"/>
  <c r="GR17" i="124"/>
  <c r="GX17" i="124"/>
  <c r="FQ17" i="124"/>
  <c r="HV17" i="124"/>
  <c r="GO17" i="124"/>
  <c r="FN17" i="124"/>
  <c r="FB17" i="124"/>
  <c r="CQ17" i="124"/>
  <c r="HJ17" i="124"/>
  <c r="GF17" i="124"/>
  <c r="EV17" i="124"/>
  <c r="DR17" i="124"/>
  <c r="CH17" i="124"/>
  <c r="BG17" i="124"/>
  <c r="EM17" i="124"/>
  <c r="HM17" i="124"/>
  <c r="FZ17" i="124"/>
  <c r="EJ17" i="124"/>
  <c r="CZ17" i="124"/>
  <c r="BS17" i="124"/>
  <c r="HD17" i="124"/>
  <c r="DL17" i="124"/>
  <c r="BY17" i="124"/>
  <c r="DC17" i="124"/>
  <c r="BJ17" i="124"/>
  <c r="HA17" i="124"/>
  <c r="FE17" i="124"/>
  <c r="BM17" i="124"/>
  <c r="CE17" i="124"/>
  <c r="EG17" i="124"/>
  <c r="CB17" i="124"/>
  <c r="FT17" i="124"/>
  <c r="DO17" i="124"/>
  <c r="DU17" i="124"/>
  <c r="HG17" i="124"/>
  <c r="GL17" i="124"/>
  <c r="CW17" i="124"/>
  <c r="GI17" i="124"/>
  <c r="CT17" i="124"/>
  <c r="EA17" i="124"/>
  <c r="AX17" i="124"/>
  <c r="FK17" i="124"/>
  <c r="ES17" i="124"/>
  <c r="BA17" i="124"/>
  <c r="HT17" i="124"/>
  <c r="HB17" i="124"/>
  <c r="GJ17" i="124"/>
  <c r="FR17" i="124"/>
  <c r="EZ17" i="124"/>
  <c r="GV17" i="124"/>
  <c r="FI17" i="124"/>
  <c r="HN17" i="124"/>
  <c r="GA17" i="124"/>
  <c r="EN17" i="124"/>
  <c r="DV17" i="124"/>
  <c r="DD17" i="124"/>
  <c r="CL17" i="124"/>
  <c r="BT17" i="124"/>
  <c r="BB17" i="124"/>
  <c r="GS17" i="124"/>
  <c r="HQ17" i="124"/>
  <c r="FU17" i="124"/>
  <c r="EW17" i="124"/>
  <c r="EB17" i="124"/>
  <c r="DG17" i="124"/>
  <c r="CI17" i="124"/>
  <c r="BN17" i="124"/>
  <c r="AS17" i="124"/>
  <c r="EQ17" i="124"/>
  <c r="DP17" i="124"/>
  <c r="CR17" i="124"/>
  <c r="BQ17" i="124"/>
  <c r="EK17" i="124"/>
  <c r="DM17" i="124"/>
  <c r="CO17" i="124"/>
  <c r="BK17" i="124"/>
  <c r="HK17" i="124"/>
  <c r="GG17" i="124"/>
  <c r="DS17" i="124"/>
  <c r="BH17" i="124"/>
  <c r="GD17" i="124"/>
  <c r="DA17" i="124"/>
  <c r="BW17" i="124"/>
  <c r="FF17" i="124"/>
  <c r="GY17" i="124"/>
  <c r="FC17" i="124"/>
  <c r="DJ17" i="124"/>
  <c r="HE17" i="124"/>
  <c r="EH17" i="124"/>
  <c r="GP17" i="124"/>
  <c r="CC17" i="124"/>
  <c r="GM17" i="124"/>
  <c r="EE17" i="124"/>
  <c r="AY17" i="124"/>
  <c r="DY17" i="124"/>
  <c r="HH17" i="124"/>
  <c r="FX17" i="124"/>
  <c r="FO17" i="124"/>
  <c r="CX17" i="124"/>
  <c r="CU17" i="124"/>
  <c r="CF17" i="124"/>
  <c r="AV17" i="124"/>
  <c r="FL17" i="124"/>
  <c r="ET17" i="124"/>
  <c r="BZ17" i="124"/>
  <c r="BE17" i="124"/>
  <c r="HD81" i="121"/>
  <c r="GL81" i="121"/>
  <c r="FT81" i="121"/>
  <c r="FB81" i="121"/>
  <c r="EJ81" i="121"/>
  <c r="DR81" i="121"/>
  <c r="CZ81" i="121"/>
  <c r="CH81" i="121"/>
  <c r="BP81" i="121"/>
  <c r="AX81" i="121"/>
  <c r="HJ81" i="121"/>
  <c r="GO81" i="121"/>
  <c r="FQ81" i="121"/>
  <c r="EV81" i="121"/>
  <c r="EA81" i="121"/>
  <c r="DF81" i="121"/>
  <c r="CK81" i="121"/>
  <c r="BM81" i="121"/>
  <c r="FZ81" i="121"/>
  <c r="HA81" i="121"/>
  <c r="FW81" i="121"/>
  <c r="EP81" i="121"/>
  <c r="DL81" i="121"/>
  <c r="CE81" i="121"/>
  <c r="BD81" i="121"/>
  <c r="CW81" i="121"/>
  <c r="HG81" i="121"/>
  <c r="FN81" i="121"/>
  <c r="CT81" i="121"/>
  <c r="BJ81" i="121"/>
  <c r="HM81" i="121"/>
  <c r="FK81" i="121"/>
  <c r="DU81" i="121"/>
  <c r="CB81" i="121"/>
  <c r="GU81" i="121"/>
  <c r="FH81" i="121"/>
  <c r="DO81" i="121"/>
  <c r="BV81" i="121"/>
  <c r="GX81" i="121"/>
  <c r="BY81" i="121"/>
  <c r="EM81" i="121"/>
  <c r="GI81" i="121"/>
  <c r="ED81" i="121"/>
  <c r="BS81" i="121"/>
  <c r="HS81" i="121"/>
  <c r="AU81" i="121"/>
  <c r="CQ81" i="121"/>
  <c r="GC81" i="121"/>
  <c r="CN81" i="121"/>
  <c r="FE81" i="121"/>
  <c r="EY81" i="121"/>
  <c r="BG81" i="121"/>
  <c r="ES81" i="121"/>
  <c r="BA81" i="121"/>
  <c r="DC81" i="121"/>
  <c r="GF81" i="121"/>
  <c r="GR81" i="121"/>
  <c r="DX81" i="121"/>
  <c r="DI81" i="121"/>
  <c r="HP81" i="121"/>
  <c r="HV81" i="121"/>
  <c r="HT81" i="121"/>
  <c r="HB81" i="121"/>
  <c r="GJ81" i="121"/>
  <c r="FR81" i="121"/>
  <c r="EZ81" i="121"/>
  <c r="EH81" i="121"/>
  <c r="DP81" i="121"/>
  <c r="CX81" i="121"/>
  <c r="CF81" i="121"/>
  <c r="BN81" i="121"/>
  <c r="AV81" i="121"/>
  <c r="HH81" i="121"/>
  <c r="GM81" i="121"/>
  <c r="FO81" i="121"/>
  <c r="ET81" i="121"/>
  <c r="DY81" i="121"/>
  <c r="DD81" i="121"/>
  <c r="CI81" i="121"/>
  <c r="BK81" i="121"/>
  <c r="GY81" i="121"/>
  <c r="GA81" i="121"/>
  <c r="FC81" i="121"/>
  <c r="EB81" i="121"/>
  <c r="DA81" i="121"/>
  <c r="BZ81" i="121"/>
  <c r="BB81" i="121"/>
  <c r="GV81" i="121"/>
  <c r="FX81" i="121"/>
  <c r="EW81" i="121"/>
  <c r="DV81" i="121"/>
  <c r="CU81" i="121"/>
  <c r="BW81" i="121"/>
  <c r="AY81" i="121"/>
  <c r="HE81" i="121"/>
  <c r="EQ81" i="121"/>
  <c r="DM81" i="121"/>
  <c r="CL81" i="121"/>
  <c r="BE81" i="121"/>
  <c r="HK81" i="121"/>
  <c r="FU81" i="121"/>
  <c r="EK81" i="121"/>
  <c r="BQ81" i="121"/>
  <c r="EG81" i="121"/>
  <c r="FI81" i="121"/>
  <c r="DS81" i="121"/>
  <c r="GP81" i="121"/>
  <c r="CC81" i="121"/>
  <c r="EE81" i="121"/>
  <c r="BT81" i="121"/>
  <c r="GG81" i="121"/>
  <c r="FL81" i="121"/>
  <c r="DG81" i="121"/>
  <c r="GD81" i="121"/>
  <c r="CO81" i="121"/>
  <c r="EN81" i="121"/>
  <c r="FF81" i="121"/>
  <c r="BH81" i="121"/>
  <c r="AS81" i="121"/>
  <c r="HQ81" i="121"/>
  <c r="DJ81" i="121"/>
  <c r="CR81" i="121"/>
  <c r="HN81" i="121"/>
  <c r="GS81" i="121"/>
  <c r="HP23" i="123"/>
  <c r="HM23" i="123"/>
  <c r="GU23" i="123"/>
  <c r="GC23" i="123"/>
  <c r="FK23" i="123"/>
  <c r="ES23" i="123"/>
  <c r="EA23" i="123"/>
  <c r="DI23" i="123"/>
  <c r="CQ23" i="123"/>
  <c r="BY23" i="123"/>
  <c r="BG23" i="123"/>
  <c r="HJ23" i="123"/>
  <c r="GO23" i="123"/>
  <c r="FT23" i="123"/>
  <c r="EY23" i="123"/>
  <c r="ED23" i="123"/>
  <c r="DF23" i="123"/>
  <c r="CK23" i="123"/>
  <c r="BP23" i="123"/>
  <c r="AU23" i="123"/>
  <c r="GL23" i="123"/>
  <c r="FN23" i="123"/>
  <c r="EM23" i="123"/>
  <c r="DO23" i="123"/>
  <c r="CN23" i="123"/>
  <c r="BM23" i="123"/>
  <c r="HS23" i="123"/>
  <c r="HG23" i="123"/>
  <c r="FZ23" i="123"/>
  <c r="EP23" i="123"/>
  <c r="DC23" i="123"/>
  <c r="BV23" i="123"/>
  <c r="FE23" i="123"/>
  <c r="BS23" i="123"/>
  <c r="GX23" i="123"/>
  <c r="FB23" i="123"/>
  <c r="DL23" i="123"/>
  <c r="BJ23" i="123"/>
  <c r="FW23" i="123"/>
  <c r="FQ23" i="123"/>
  <c r="CZ23" i="123"/>
  <c r="DR23" i="123"/>
  <c r="BA23" i="123"/>
  <c r="GR23" i="123"/>
  <c r="DU23" i="123"/>
  <c r="GI23" i="123"/>
  <c r="CW23" i="123"/>
  <c r="GF23" i="123"/>
  <c r="CT23" i="123"/>
  <c r="EV23" i="123"/>
  <c r="CE23" i="123"/>
  <c r="HA23" i="123"/>
  <c r="DX23" i="123"/>
  <c r="HD23" i="123"/>
  <c r="CH23" i="123"/>
  <c r="AX23" i="123"/>
  <c r="EJ23" i="123"/>
  <c r="FH23" i="123"/>
  <c r="CB23" i="123"/>
  <c r="BD23" i="123"/>
  <c r="HN23" i="123"/>
  <c r="GV23" i="123"/>
  <c r="GD23" i="123"/>
  <c r="FL23" i="123"/>
  <c r="ET23" i="123"/>
  <c r="EB23" i="123"/>
  <c r="DJ23" i="123"/>
  <c r="CR23" i="123"/>
  <c r="BZ23" i="123"/>
  <c r="BH23" i="123"/>
  <c r="HH23" i="123"/>
  <c r="GM23" i="123"/>
  <c r="FR23" i="123"/>
  <c r="EW23" i="123"/>
  <c r="DY23" i="123"/>
  <c r="DD23" i="123"/>
  <c r="CI23" i="123"/>
  <c r="BN23" i="123"/>
  <c r="AS23" i="123"/>
  <c r="HQ23" i="123"/>
  <c r="HK23" i="123"/>
  <c r="GJ23" i="123"/>
  <c r="FI23" i="123"/>
  <c r="EK23" i="123"/>
  <c r="DM23" i="123"/>
  <c r="CL23" i="123"/>
  <c r="BK23" i="123"/>
  <c r="HV23" i="123"/>
  <c r="GP23" i="123"/>
  <c r="FF23" i="123"/>
  <c r="EE23" i="123"/>
  <c r="CX23" i="123"/>
  <c r="BT23" i="123"/>
  <c r="GG23" i="123"/>
  <c r="FC23" i="123"/>
  <c r="DV23" i="123"/>
  <c r="CU23" i="123"/>
  <c r="BQ23" i="123"/>
  <c r="HT23" i="123"/>
  <c r="GA23" i="123"/>
  <c r="EQ23" i="123"/>
  <c r="DG23" i="123"/>
  <c r="BW23" i="123"/>
  <c r="GY23" i="123"/>
  <c r="DP23" i="123"/>
  <c r="GS23" i="123"/>
  <c r="EZ23" i="123"/>
  <c r="DA23" i="123"/>
  <c r="BE23" i="123"/>
  <c r="DS23" i="123"/>
  <c r="BB23" i="123"/>
  <c r="AY23" i="123"/>
  <c r="FU23" i="123"/>
  <c r="EH23" i="123"/>
  <c r="EG23" i="123"/>
  <c r="HB23" i="123"/>
  <c r="CF23" i="123"/>
  <c r="CC23" i="123"/>
  <c r="HE23" i="123"/>
  <c r="CO23" i="123"/>
  <c r="EN23" i="123"/>
  <c r="FO23" i="123"/>
  <c r="AV23" i="123"/>
  <c r="FX23" i="123"/>
  <c r="JQ21" i="124"/>
  <c r="JQ22" i="124" s="1"/>
  <c r="JH21" i="124"/>
  <c r="JH22" i="124" s="1"/>
  <c r="JD23" i="123"/>
  <c r="KJ81" i="121"/>
  <c r="KN81" i="121"/>
  <c r="JY17" i="124"/>
  <c r="IC17" i="124"/>
  <c r="KB17" i="124"/>
  <c r="JS17" i="124"/>
  <c r="IL17" i="124"/>
  <c r="IF23" i="123"/>
  <c r="KQ81" i="121"/>
  <c r="IU17" i="124"/>
  <c r="KB23" i="123"/>
  <c r="KW17" i="124"/>
  <c r="KN17" i="124"/>
  <c r="JA17" i="124"/>
  <c r="KJ17" i="124"/>
  <c r="IX17" i="124"/>
  <c r="IN17" i="124"/>
  <c r="LH17" i="124"/>
  <c r="LC17" i="124"/>
  <c r="JM17" i="124"/>
  <c r="IF17" i="124"/>
  <c r="JL17" i="124"/>
  <c r="KT17" i="124"/>
  <c r="JF17" i="124"/>
  <c r="HW17" i="124"/>
  <c r="LF17" i="124"/>
  <c r="KH17" i="124"/>
  <c r="JG17" i="124"/>
  <c r="IH17" i="124"/>
  <c r="IN81" i="121"/>
  <c r="LB17" i="124"/>
  <c r="KN23" i="123"/>
  <c r="JX17" i="124"/>
  <c r="IB17" i="124"/>
  <c r="JP23" i="123"/>
  <c r="KP17" i="124"/>
  <c r="JR17" i="124"/>
  <c r="IT17" i="124"/>
  <c r="KB81" i="121"/>
  <c r="IR23" i="123"/>
  <c r="KZ17" i="124"/>
  <c r="KD17" i="124"/>
  <c r="JJ17" i="124"/>
  <c r="IR17" i="124"/>
  <c r="JS81" i="121"/>
  <c r="JD81" i="121"/>
  <c r="LI17" i="124"/>
  <c r="KQ17" i="124"/>
  <c r="JD17" i="124"/>
  <c r="LH81" i="121"/>
  <c r="II81" i="121"/>
  <c r="LE23" i="123"/>
  <c r="KZ23" i="123"/>
  <c r="JI23" i="123"/>
  <c r="KS23" i="123"/>
  <c r="IW23" i="123"/>
  <c r="KK17" i="124"/>
  <c r="JV17" i="124"/>
  <c r="IO17" i="124"/>
  <c r="HZ17" i="124"/>
  <c r="KG23" i="123"/>
  <c r="IK23" i="123"/>
  <c r="KV17" i="124"/>
  <c r="KE17" i="124"/>
  <c r="JP17" i="124"/>
  <c r="IZ17" i="124"/>
  <c r="II17" i="124"/>
  <c r="JL81" i="121"/>
  <c r="JU23" i="123"/>
  <c r="HY23" i="123"/>
  <c r="JG81" i="121"/>
  <c r="KY23" i="123"/>
  <c r="KM23" i="123"/>
  <c r="KA23" i="123"/>
  <c r="JO23" i="123"/>
  <c r="JC23" i="123"/>
  <c r="IQ23" i="123"/>
  <c r="IE23" i="123"/>
  <c r="LF23" i="123"/>
  <c r="KT23" i="123"/>
  <c r="KH23" i="123"/>
  <c r="JV23" i="123"/>
  <c r="JJ23" i="123"/>
  <c r="IX23" i="123"/>
  <c r="IL23" i="123"/>
  <c r="HZ23" i="123"/>
  <c r="LD21" i="124"/>
  <c r="LD22" i="124" s="1"/>
  <c r="KR21" i="124"/>
  <c r="KR22" i="124" s="1"/>
  <c r="KF21" i="124"/>
  <c r="KF22" i="124" s="1"/>
  <c r="JT21" i="124"/>
  <c r="JT22" i="124" s="1"/>
  <c r="IV21" i="124"/>
  <c r="IV22" i="124" s="1"/>
  <c r="HX21" i="124"/>
  <c r="HX22" i="124" s="1"/>
  <c r="HL21" i="124"/>
  <c r="HL22" i="124" s="1"/>
  <c r="GZ21" i="124"/>
  <c r="GZ22" i="124" s="1"/>
  <c r="GN21" i="124"/>
  <c r="GN22" i="124" s="1"/>
  <c r="GB21" i="124"/>
  <c r="GB22" i="124" s="1"/>
  <c r="FP21" i="124"/>
  <c r="FP22" i="124" s="1"/>
  <c r="FD21" i="124"/>
  <c r="FD22" i="124" s="1"/>
  <c r="ER21" i="124"/>
  <c r="ER22" i="124" s="1"/>
  <c r="EF21" i="124"/>
  <c r="EF22" i="124" s="1"/>
  <c r="DT21" i="124"/>
  <c r="DT22" i="124" s="1"/>
  <c r="DH21" i="124"/>
  <c r="DH22" i="124" s="1"/>
  <c r="CV21" i="124"/>
  <c r="CV22" i="124" s="1"/>
  <c r="CJ21" i="124"/>
  <c r="CJ22" i="124" s="1"/>
  <c r="BX21" i="124"/>
  <c r="BX22" i="124" s="1"/>
  <c r="BL21" i="124"/>
  <c r="BL22" i="124" s="1"/>
  <c r="AZ21" i="124"/>
  <c r="AZ22" i="124" s="1"/>
  <c r="LC81" i="121"/>
  <c r="JP81" i="121"/>
  <c r="IU81" i="121"/>
  <c r="IF81" i="121"/>
  <c r="KZ81" i="121"/>
  <c r="KE81" i="121"/>
  <c r="IR81" i="121"/>
  <c r="HW81" i="121"/>
  <c r="IJ21" i="124"/>
  <c r="IJ22" i="124" s="1"/>
  <c r="LA21" i="124"/>
  <c r="LA22" i="124" s="1"/>
  <c r="KO21" i="124"/>
  <c r="KO22" i="124" s="1"/>
  <c r="KC21" i="124"/>
  <c r="KC22" i="124" s="1"/>
  <c r="JE21" i="124"/>
  <c r="JE22" i="124" s="1"/>
  <c r="IS21" i="124"/>
  <c r="IS22" i="124" s="1"/>
  <c r="HU21" i="124"/>
  <c r="HU22" i="124" s="1"/>
  <c r="HI21" i="124"/>
  <c r="HI22" i="124" s="1"/>
  <c r="GW21" i="124"/>
  <c r="GW22" i="124" s="1"/>
  <c r="GK21" i="124"/>
  <c r="GK22" i="124" s="1"/>
  <c r="FY21" i="124"/>
  <c r="FY22" i="124" s="1"/>
  <c r="FM21" i="124"/>
  <c r="FM22" i="124" s="1"/>
  <c r="FA21" i="124"/>
  <c r="EO21" i="124"/>
  <c r="EO22" i="124" s="1"/>
  <c r="EC21" i="124"/>
  <c r="EC22" i="124" s="1"/>
  <c r="DQ21" i="124"/>
  <c r="DQ22" i="124" s="1"/>
  <c r="DE21" i="124"/>
  <c r="DE22" i="124" s="1"/>
  <c r="CS21" i="124"/>
  <c r="CS22" i="124" s="1"/>
  <c r="CG21" i="124"/>
  <c r="CG22" i="124" s="1"/>
  <c r="BU21" i="124"/>
  <c r="BU22" i="124" s="1"/>
  <c r="BI21" i="124"/>
  <c r="BI22" i="124" s="1"/>
  <c r="AW21" i="124"/>
  <c r="AW22" i="124" s="1"/>
  <c r="LG21" i="124"/>
  <c r="LG22" i="124" s="1"/>
  <c r="KU21" i="124"/>
  <c r="KU22" i="124" s="1"/>
  <c r="KI21" i="124"/>
  <c r="KI22" i="124" s="1"/>
  <c r="JW21" i="124"/>
  <c r="JW22" i="124" s="1"/>
  <c r="JK22" i="124"/>
  <c r="IY21" i="124"/>
  <c r="IY22" i="124" s="1"/>
  <c r="IA21" i="124"/>
  <c r="IA22" i="124" s="1"/>
  <c r="IG21" i="124"/>
  <c r="IG22" i="124" s="1"/>
  <c r="IM21" i="124"/>
  <c r="IM22" i="124" s="1"/>
  <c r="HO21" i="124"/>
  <c r="HO22" i="124" s="1"/>
  <c r="HC21" i="124"/>
  <c r="HC22" i="124" s="1"/>
  <c r="GQ21" i="124"/>
  <c r="GQ22" i="124" s="1"/>
  <c r="GE21" i="124"/>
  <c r="GE22" i="124" s="1"/>
  <c r="FS21" i="124"/>
  <c r="FS22" i="124" s="1"/>
  <c r="FG21" i="124"/>
  <c r="FG22" i="124" s="1"/>
  <c r="EU21" i="124"/>
  <c r="EU22" i="124" s="1"/>
  <c r="EI21" i="124"/>
  <c r="EI22" i="124" s="1"/>
  <c r="DW21" i="124"/>
  <c r="DW22" i="124" s="1"/>
  <c r="DK21" i="124"/>
  <c r="DK22" i="124" s="1"/>
  <c r="CY21" i="124"/>
  <c r="CY22" i="124" s="1"/>
  <c r="CM21" i="124"/>
  <c r="CM22" i="124" s="1"/>
  <c r="CA21" i="124"/>
  <c r="CA22" i="124" s="1"/>
  <c r="BO21" i="124"/>
  <c r="BO22" i="124" s="1"/>
  <c r="LJ21" i="124"/>
  <c r="LJ22" i="124" s="1"/>
  <c r="KX21" i="124"/>
  <c r="KX22" i="124" s="1"/>
  <c r="KL21" i="124"/>
  <c r="KL22" i="124" s="1"/>
  <c r="JZ21" i="124"/>
  <c r="JZ22" i="124" s="1"/>
  <c r="JN22" i="124"/>
  <c r="JB21" i="124"/>
  <c r="JB22" i="124" s="1"/>
  <c r="IP21" i="124"/>
  <c r="IP22" i="124" s="1"/>
  <c r="ID21" i="124"/>
  <c r="ID22" i="124" s="1"/>
  <c r="HR21" i="124"/>
  <c r="HR22" i="124" s="1"/>
  <c r="HF21" i="124"/>
  <c r="HF22" i="124" s="1"/>
  <c r="GT22" i="124"/>
  <c r="GH21" i="124"/>
  <c r="GH22" i="124" s="1"/>
  <c r="FV21" i="124"/>
  <c r="FV22" i="124" s="1"/>
  <c r="FJ21" i="124"/>
  <c r="FJ22" i="124" s="1"/>
  <c r="EX21" i="124"/>
  <c r="EX22" i="124" s="1"/>
  <c r="EL21" i="124"/>
  <c r="EL22" i="124" s="1"/>
  <c r="DZ21" i="124"/>
  <c r="DZ22" i="124" s="1"/>
  <c r="DN21" i="124"/>
  <c r="DN22" i="124" s="1"/>
  <c r="DB21" i="124"/>
  <c r="DB22" i="124" s="1"/>
  <c r="CP21" i="124"/>
  <c r="CP22" i="124" s="1"/>
  <c r="CD21" i="124"/>
  <c r="CD22" i="124" s="1"/>
  <c r="BR21" i="124"/>
  <c r="BR22" i="124" s="1"/>
  <c r="BF21" i="124"/>
  <c r="BF22" i="124" s="1"/>
  <c r="AT21" i="124"/>
  <c r="AT22" i="124" s="1"/>
  <c r="BC21" i="124"/>
  <c r="BC22" i="124" s="1"/>
  <c r="LI23" i="123"/>
  <c r="LC23" i="123"/>
  <c r="KW23" i="123"/>
  <c r="KQ23" i="123"/>
  <c r="KK23" i="123"/>
  <c r="KE23" i="123"/>
  <c r="JY23" i="123"/>
  <c r="JS23" i="123"/>
  <c r="JM23" i="123"/>
  <c r="JG23" i="123"/>
  <c r="JA23" i="123"/>
  <c r="IU23" i="123"/>
  <c r="IO23" i="123"/>
  <c r="II23" i="123"/>
  <c r="IC23" i="123"/>
  <c r="HW23" i="123"/>
  <c r="LK23" i="123"/>
  <c r="LH23" i="123"/>
  <c r="LB23" i="123"/>
  <c r="KV23" i="123"/>
  <c r="KP23" i="123"/>
  <c r="KJ23" i="123"/>
  <c r="KD23" i="123"/>
  <c r="JX23" i="123"/>
  <c r="JR23" i="123"/>
  <c r="JL23" i="123"/>
  <c r="JF23" i="123"/>
  <c r="IZ23" i="123"/>
  <c r="IT23" i="123"/>
  <c r="IN23" i="123"/>
  <c r="IH23" i="123"/>
  <c r="IB23" i="123"/>
  <c r="LK17" i="124"/>
  <c r="LE17" i="124"/>
  <c r="KY17" i="124"/>
  <c r="KS17" i="124"/>
  <c r="KM17" i="124"/>
  <c r="KG17" i="124"/>
  <c r="KA17" i="124"/>
  <c r="JU17" i="124"/>
  <c r="JO17" i="124"/>
  <c r="JI17" i="124"/>
  <c r="JC17" i="124"/>
  <c r="IW17" i="124"/>
  <c r="IQ17" i="124"/>
  <c r="IK17" i="124"/>
  <c r="IE17" i="124"/>
  <c r="HY17" i="124"/>
  <c r="KV81" i="121"/>
  <c r="JX81" i="121"/>
  <c r="IZ81" i="121"/>
  <c r="IB81" i="121"/>
  <c r="LK81" i="121"/>
  <c r="LI81" i="121"/>
  <c r="LB81" i="121"/>
  <c r="KT81" i="121"/>
  <c r="KK81" i="121"/>
  <c r="KD81" i="121"/>
  <c r="JV81" i="121"/>
  <c r="JM81" i="121"/>
  <c r="JF81" i="121"/>
  <c r="IX81" i="121"/>
  <c r="IO81" i="121"/>
  <c r="IH81" i="121"/>
  <c r="HZ81" i="121"/>
  <c r="V81" i="121"/>
  <c r="HY81" i="121"/>
  <c r="IE81" i="121"/>
  <c r="IK81" i="121"/>
  <c r="IQ81" i="121"/>
  <c r="IW81" i="121"/>
  <c r="JC81" i="121"/>
  <c r="JI81" i="121"/>
  <c r="JO81" i="121"/>
  <c r="JU81" i="121"/>
  <c r="KA81" i="121"/>
  <c r="KG81" i="121"/>
  <c r="KM81" i="121"/>
  <c r="KS81" i="121"/>
  <c r="KY81" i="121"/>
  <c r="LE81" i="121"/>
  <c r="LF81" i="121"/>
  <c r="KW81" i="121"/>
  <c r="KP81" i="121"/>
  <c r="KH81" i="121"/>
  <c r="JY81" i="121"/>
  <c r="JR81" i="121"/>
  <c r="JJ81" i="121"/>
  <c r="JA81" i="121"/>
  <c r="IT81" i="121"/>
  <c r="IL81" i="121"/>
  <c r="IC81" i="121"/>
  <c r="AC17" i="124" l="1"/>
  <c r="Z17" i="124"/>
  <c r="AC23" i="123"/>
  <c r="Z23" i="123"/>
  <c r="Z81" i="121"/>
  <c r="AC81" i="121"/>
  <c r="AB81" i="121"/>
  <c r="C2" i="65" l="1"/>
  <c r="AT2" i="125" s="1"/>
  <c r="B49" i="129" l="1"/>
  <c r="C49" i="129"/>
  <c r="E49" i="129"/>
  <c r="F49" i="129"/>
  <c r="G49" i="129"/>
  <c r="H49" i="129"/>
  <c r="I49" i="129"/>
  <c r="J49" i="129"/>
  <c r="Q49" i="129" s="1"/>
  <c r="K49" i="129"/>
  <c r="L49" i="129"/>
  <c r="M49" i="129"/>
  <c r="N49" i="129"/>
  <c r="O49" i="129"/>
  <c r="P49" i="129"/>
  <c r="R49" i="129"/>
  <c r="S49" i="129"/>
  <c r="T49" i="129"/>
  <c r="W49" i="129"/>
  <c r="X49" i="129"/>
  <c r="Y49" i="129"/>
  <c r="AA49" i="129"/>
  <c r="AB49" i="129"/>
  <c r="AD49" i="129"/>
  <c r="AF49" i="129"/>
  <c r="AG49" i="129"/>
  <c r="AH49" i="129"/>
  <c r="IY7" i="129" s="1"/>
  <c r="AI49" i="129"/>
  <c r="AJ49" i="129"/>
  <c r="AK49" i="129"/>
  <c r="GP49" i="129" l="1"/>
  <c r="FC49" i="129"/>
  <c r="DP49" i="129"/>
  <c r="CC49" i="129"/>
  <c r="BH49" i="129"/>
  <c r="HH49" i="129"/>
  <c r="FU49" i="129"/>
  <c r="EH49" i="129"/>
  <c r="CU49" i="129"/>
  <c r="BZ49" i="129"/>
  <c r="HK49" i="129"/>
  <c r="FO49" i="129"/>
  <c r="EQ49" i="129"/>
  <c r="CX49" i="129"/>
  <c r="BW49" i="129"/>
  <c r="GJ49" i="129"/>
  <c r="FL49" i="129"/>
  <c r="DS49" i="129"/>
  <c r="CR49" i="129"/>
  <c r="AY49" i="129"/>
  <c r="EK49" i="129"/>
  <c r="DG49" i="129"/>
  <c r="HQ49" i="129"/>
  <c r="GM49" i="129"/>
  <c r="FI49" i="129"/>
  <c r="EG49" i="129"/>
  <c r="CF49" i="129"/>
  <c r="BB49" i="129"/>
  <c r="HN49" i="129"/>
  <c r="EE49" i="129"/>
  <c r="DD49" i="129"/>
  <c r="HV49" i="129"/>
  <c r="GD49" i="129"/>
  <c r="EW49" i="129"/>
  <c r="DJ49" i="129"/>
  <c r="BT49" i="129"/>
  <c r="HT49" i="129"/>
  <c r="ET49" i="129"/>
  <c r="GA49" i="129"/>
  <c r="BQ49" i="129"/>
  <c r="HE49" i="129"/>
  <c r="EN49" i="129"/>
  <c r="DA49" i="129"/>
  <c r="FX49" i="129"/>
  <c r="BN49" i="129"/>
  <c r="HB49" i="129"/>
  <c r="EB49" i="129"/>
  <c r="FR49" i="129"/>
  <c r="CO49" i="129"/>
  <c r="BK49" i="129"/>
  <c r="DM49" i="129"/>
  <c r="DY49" i="129"/>
  <c r="GY49" i="129"/>
  <c r="DV49" i="129"/>
  <c r="GS49" i="129"/>
  <c r="FF49" i="129"/>
  <c r="AV49" i="129"/>
  <c r="AS49" i="129"/>
  <c r="GV49" i="129"/>
  <c r="GG49" i="129"/>
  <c r="CL49" i="129"/>
  <c r="CI49" i="129"/>
  <c r="EZ49" i="129"/>
  <c r="BE49" i="129"/>
  <c r="HP49" i="129"/>
  <c r="GX49" i="129"/>
  <c r="GF49" i="129"/>
  <c r="FN49" i="129"/>
  <c r="EV49" i="129"/>
  <c r="ED49" i="129"/>
  <c r="DL49" i="129"/>
  <c r="CT49" i="129"/>
  <c r="CB49" i="129"/>
  <c r="BJ49" i="129"/>
  <c r="HJ49" i="129"/>
  <c r="FW49" i="129"/>
  <c r="EJ49" i="129"/>
  <c r="CW49" i="129"/>
  <c r="GO49" i="129"/>
  <c r="FB49" i="129"/>
  <c r="DO49" i="129"/>
  <c r="BG49" i="129"/>
  <c r="GL49" i="129"/>
  <c r="DU49" i="129"/>
  <c r="BA49" i="129"/>
  <c r="HG49" i="129"/>
  <c r="EP49" i="129"/>
  <c r="BV49" i="129"/>
  <c r="HS49" i="129"/>
  <c r="GR49" i="129"/>
  <c r="FK49" i="129"/>
  <c r="CH49" i="129"/>
  <c r="BD49" i="129"/>
  <c r="DF49" i="129"/>
  <c r="GI49" i="129"/>
  <c r="FH49" i="129"/>
  <c r="CE49" i="129"/>
  <c r="AX49" i="129"/>
  <c r="GC49" i="129"/>
  <c r="DI49" i="129"/>
  <c r="BS49" i="129"/>
  <c r="FT49" i="129"/>
  <c r="HM49" i="129"/>
  <c r="ES49" i="129"/>
  <c r="DC49" i="129"/>
  <c r="FZ49" i="129"/>
  <c r="BP49" i="129"/>
  <c r="HD49" i="129"/>
  <c r="EM49" i="129"/>
  <c r="CZ49" i="129"/>
  <c r="CQ49" i="129"/>
  <c r="BM49" i="129"/>
  <c r="HA49" i="129"/>
  <c r="EA49" i="129"/>
  <c r="GU49" i="129"/>
  <c r="FQ49" i="129"/>
  <c r="BY49" i="129"/>
  <c r="AU49" i="129"/>
  <c r="CN49" i="129"/>
  <c r="FE49" i="129"/>
  <c r="EY49" i="129"/>
  <c r="DX49" i="129"/>
  <c r="DR49" i="129"/>
  <c r="CK49" i="129"/>
  <c r="KY49" i="129"/>
  <c r="JR49" i="129"/>
  <c r="JJ49" i="129"/>
  <c r="KA49" i="129"/>
  <c r="KP49" i="129"/>
  <c r="IT49" i="129"/>
  <c r="JC49" i="129"/>
  <c r="LF49" i="129"/>
  <c r="IE49" i="129"/>
  <c r="KZ49" i="129"/>
  <c r="KN49" i="129"/>
  <c r="JV49" i="129"/>
  <c r="JD49" i="129"/>
  <c r="IR49" i="129"/>
  <c r="HZ49" i="129"/>
  <c r="KH49" i="129"/>
  <c r="IL49" i="129"/>
  <c r="KT49" i="129"/>
  <c r="KB49" i="129"/>
  <c r="JP49" i="129"/>
  <c r="IX49" i="129"/>
  <c r="IF49" i="129"/>
  <c r="LE49" i="129"/>
  <c r="KG49" i="129"/>
  <c r="JX49" i="129"/>
  <c r="JI49" i="129"/>
  <c r="IZ49" i="129"/>
  <c r="IK49" i="129"/>
  <c r="IB49" i="129"/>
  <c r="KV49" i="129"/>
  <c r="LB49" i="129"/>
  <c r="KM49" i="129"/>
  <c r="KD49" i="129"/>
  <c r="JO49" i="129"/>
  <c r="JF49" i="129"/>
  <c r="IQ49" i="129"/>
  <c r="IH49" i="129"/>
  <c r="LH49" i="129"/>
  <c r="KS49" i="129"/>
  <c r="KJ49" i="129"/>
  <c r="JU49" i="129"/>
  <c r="JL49" i="129"/>
  <c r="IW49" i="129"/>
  <c r="IN49" i="129"/>
  <c r="HY49" i="129"/>
  <c r="LK49" i="129"/>
  <c r="LI49" i="129"/>
  <c r="LC49" i="129"/>
  <c r="KW49" i="129"/>
  <c r="KQ49" i="129"/>
  <c r="KK49" i="129"/>
  <c r="KE49" i="129"/>
  <c r="JY49" i="129"/>
  <c r="JS49" i="129"/>
  <c r="JM49" i="129"/>
  <c r="JG49" i="129"/>
  <c r="JA49" i="129"/>
  <c r="IU49" i="129"/>
  <c r="IO49" i="129"/>
  <c r="II49" i="129"/>
  <c r="IC49" i="129"/>
  <c r="HW49" i="129"/>
  <c r="AC49" i="129" l="1"/>
  <c r="Z49" i="129"/>
  <c r="A32" i="128" l="1"/>
  <c r="AF58" i="125" l="1"/>
  <c r="AK58" i="125" l="1"/>
  <c r="AJ58" i="125"/>
  <c r="AI58" i="125"/>
  <c r="AH58" i="125"/>
  <c r="AG58" i="125"/>
  <c r="AD58" i="125"/>
  <c r="AB58" i="125"/>
  <c r="AA58" i="125"/>
  <c r="Y58" i="125"/>
  <c r="X58" i="125"/>
  <c r="W58" i="125"/>
  <c r="T58" i="125"/>
  <c r="S58" i="125"/>
  <c r="R58" i="125"/>
  <c r="P58" i="125"/>
  <c r="O58" i="125"/>
  <c r="N58" i="125"/>
  <c r="M58" i="125"/>
  <c r="L58" i="125"/>
  <c r="K58" i="125"/>
  <c r="J58" i="125"/>
  <c r="Q58" i="125" s="1"/>
  <c r="I58" i="125"/>
  <c r="H58" i="125"/>
  <c r="G58" i="125"/>
  <c r="F58" i="125"/>
  <c r="E58" i="125"/>
  <c r="C58" i="125"/>
  <c r="B58" i="125"/>
  <c r="HE58" i="125" l="1"/>
  <c r="GM58" i="125"/>
  <c r="FU58" i="125"/>
  <c r="FC58" i="125"/>
  <c r="EK58" i="125"/>
  <c r="DS58" i="125"/>
  <c r="DA58" i="125"/>
  <c r="CI58" i="125"/>
  <c r="BQ58" i="125"/>
  <c r="AY58" i="125"/>
  <c r="HN58" i="125"/>
  <c r="GA58" i="125"/>
  <c r="EN58" i="125"/>
  <c r="CF58" i="125"/>
  <c r="AS58" i="125"/>
  <c r="GS58" i="125"/>
  <c r="FF58" i="125"/>
  <c r="CX58" i="125"/>
  <c r="BK58" i="125"/>
  <c r="HB58" i="125"/>
  <c r="FI58" i="125"/>
  <c r="EH58" i="125"/>
  <c r="CO58" i="125"/>
  <c r="GD58" i="125"/>
  <c r="DJ58" i="125"/>
  <c r="DY58" i="125"/>
  <c r="CU58" i="125"/>
  <c r="EW58" i="125"/>
  <c r="BT58" i="125"/>
  <c r="FX58" i="125"/>
  <c r="GY58" i="125"/>
  <c r="DV58" i="125"/>
  <c r="CR58" i="125"/>
  <c r="BN58" i="125"/>
  <c r="CC58" i="125"/>
  <c r="HT58" i="125"/>
  <c r="EZ58" i="125"/>
  <c r="DM58" i="125"/>
  <c r="AV58" i="125"/>
  <c r="DD58" i="125"/>
  <c r="GJ58" i="125"/>
  <c r="ET58" i="125"/>
  <c r="BZ58" i="125"/>
  <c r="HQ58" i="125"/>
  <c r="DG58" i="125"/>
  <c r="GG58" i="125"/>
  <c r="EQ58" i="125"/>
  <c r="BW58" i="125"/>
  <c r="HK58" i="125"/>
  <c r="FR58" i="125"/>
  <c r="BH58" i="125"/>
  <c r="CL58" i="125"/>
  <c r="FO58" i="125"/>
  <c r="EE58" i="125"/>
  <c r="HH58" i="125"/>
  <c r="EB58" i="125"/>
  <c r="GV58" i="125"/>
  <c r="DP58" i="125"/>
  <c r="GP58" i="125"/>
  <c r="FL58" i="125"/>
  <c r="BE58" i="125"/>
  <c r="BB58" i="125"/>
  <c r="GU58" i="125"/>
  <c r="FH58" i="125"/>
  <c r="DU58" i="125"/>
  <c r="CZ58" i="125"/>
  <c r="BM58" i="125"/>
  <c r="HM58" i="125"/>
  <c r="FZ58" i="125"/>
  <c r="EM58" i="125"/>
  <c r="DR58" i="125"/>
  <c r="CE58" i="125"/>
  <c r="GF58" i="125"/>
  <c r="DL58" i="125"/>
  <c r="BS58" i="125"/>
  <c r="AU58" i="125"/>
  <c r="HA58" i="125"/>
  <c r="FE58" i="125"/>
  <c r="EG58" i="125"/>
  <c r="CN58" i="125"/>
  <c r="BP58" i="125"/>
  <c r="HG58" i="125"/>
  <c r="GC58" i="125"/>
  <c r="EY58" i="125"/>
  <c r="BV58" i="125"/>
  <c r="HD58" i="125"/>
  <c r="DX58" i="125"/>
  <c r="CT58" i="125"/>
  <c r="FW58" i="125"/>
  <c r="EV58" i="125"/>
  <c r="HV58" i="125"/>
  <c r="GO58" i="125"/>
  <c r="FB58" i="125"/>
  <c r="DO58" i="125"/>
  <c r="AX58" i="125"/>
  <c r="GL58" i="125"/>
  <c r="CB58" i="125"/>
  <c r="EJ58" i="125"/>
  <c r="HS58" i="125"/>
  <c r="DI58" i="125"/>
  <c r="GI58" i="125"/>
  <c r="ES58" i="125"/>
  <c r="BY58" i="125"/>
  <c r="HP58" i="125"/>
  <c r="DF58" i="125"/>
  <c r="FT58" i="125"/>
  <c r="EP58" i="125"/>
  <c r="BJ58" i="125"/>
  <c r="HJ58" i="125"/>
  <c r="DC58" i="125"/>
  <c r="FQ58" i="125"/>
  <c r="BG58" i="125"/>
  <c r="GX58" i="125"/>
  <c r="EA58" i="125"/>
  <c r="GR58" i="125"/>
  <c r="CW58" i="125"/>
  <c r="CQ58" i="125"/>
  <c r="CK58" i="125"/>
  <c r="FK58" i="125"/>
  <c r="BD58" i="125"/>
  <c r="BA58" i="125"/>
  <c r="FN58" i="125"/>
  <c r="CH58" i="125"/>
  <c r="ED58" i="125"/>
  <c r="GB7" i="125"/>
  <c r="IS7" i="125"/>
  <c r="AT6" i="125"/>
  <c r="CP6" i="125"/>
  <c r="EL6" i="125"/>
  <c r="GH6" i="125"/>
  <c r="ID6" i="125"/>
  <c r="JZ6" i="125"/>
  <c r="HC6" i="125"/>
  <c r="KI6" i="125"/>
  <c r="CG6" i="125"/>
  <c r="EC6" i="125"/>
  <c r="FY6" i="125"/>
  <c r="HU6" i="125"/>
  <c r="JQ6" i="125"/>
  <c r="JT6" i="125"/>
  <c r="CY6" i="125"/>
  <c r="GE6" i="125"/>
  <c r="JW6" i="125"/>
  <c r="BL6" i="125"/>
  <c r="DH6" i="125"/>
  <c r="FD6" i="125"/>
  <c r="BF6" i="125"/>
  <c r="DB6" i="125"/>
  <c r="EX6" i="125"/>
  <c r="GT6" i="125"/>
  <c r="IP6" i="125"/>
  <c r="KL6" i="125"/>
  <c r="IA6" i="125"/>
  <c r="AW6" i="125"/>
  <c r="CS6" i="125"/>
  <c r="EO6" i="125"/>
  <c r="GK6" i="125"/>
  <c r="IG6" i="125"/>
  <c r="KC6" i="125"/>
  <c r="KR6" i="125"/>
  <c r="DW6" i="125"/>
  <c r="GQ6" i="125"/>
  <c r="KU6" i="125"/>
  <c r="BX6" i="125"/>
  <c r="DT6" i="125"/>
  <c r="FP6" i="125"/>
  <c r="HL6" i="125"/>
  <c r="JH6" i="125"/>
  <c r="CM6" i="125"/>
  <c r="HI7" i="125"/>
  <c r="GZ7" i="125"/>
  <c r="IV6" i="125"/>
  <c r="BO6" i="125"/>
  <c r="BR6" i="125"/>
  <c r="DN6" i="125"/>
  <c r="FJ6" i="125"/>
  <c r="HF6" i="125"/>
  <c r="JB6" i="125"/>
  <c r="KX6" i="125"/>
  <c r="IY6" i="125"/>
  <c r="BI6" i="125"/>
  <c r="DE6" i="125"/>
  <c r="FA6" i="125"/>
  <c r="GW6" i="125"/>
  <c r="IS6" i="125"/>
  <c r="KO6" i="125"/>
  <c r="BC6" i="125"/>
  <c r="EU6" i="125"/>
  <c r="HO6" i="125"/>
  <c r="LG6" i="125"/>
  <c r="CJ6" i="125"/>
  <c r="EF6" i="125"/>
  <c r="GB6" i="125"/>
  <c r="HX6" i="125"/>
  <c r="KF6" i="125"/>
  <c r="DK6" i="125"/>
  <c r="HC7" i="125"/>
  <c r="GT7" i="125"/>
  <c r="GZ6" i="125"/>
  <c r="FG6" i="125"/>
  <c r="HF7" i="125"/>
  <c r="CD6" i="125"/>
  <c r="DZ6" i="125"/>
  <c r="FV6" i="125"/>
  <c r="HR6" i="125"/>
  <c r="JN6" i="125"/>
  <c r="LJ6" i="125"/>
  <c r="JK6" i="125"/>
  <c r="BU6" i="125"/>
  <c r="DQ6" i="125"/>
  <c r="FM6" i="125"/>
  <c r="HI6" i="125"/>
  <c r="JE6" i="125"/>
  <c r="LA6" i="125"/>
  <c r="CA6" i="125"/>
  <c r="FS6" i="125"/>
  <c r="IM6" i="125"/>
  <c r="AZ6" i="125"/>
  <c r="CV6" i="125"/>
  <c r="ER6" i="125"/>
  <c r="GN6" i="125"/>
  <c r="IJ6" i="125"/>
  <c r="LD6" i="125"/>
  <c r="EI6" i="125"/>
  <c r="GW7" i="125"/>
  <c r="ID7" i="125"/>
  <c r="IA7" i="125"/>
  <c r="LK58" i="125"/>
  <c r="LF58" i="125"/>
  <c r="KZ58" i="125"/>
  <c r="KT58" i="125"/>
  <c r="KN58" i="125"/>
  <c r="KH58" i="125"/>
  <c r="KB58" i="125"/>
  <c r="JV58" i="125"/>
  <c r="JP58" i="125"/>
  <c r="JJ58" i="125"/>
  <c r="JD58" i="125"/>
  <c r="IX58" i="125"/>
  <c r="IR58" i="125"/>
  <c r="IL58" i="125"/>
  <c r="IF58" i="125"/>
  <c r="HZ58" i="125"/>
  <c r="LI58" i="125"/>
  <c r="LC58" i="125"/>
  <c r="KW58" i="125"/>
  <c r="KQ58" i="125"/>
  <c r="KK58" i="125"/>
  <c r="KE58" i="125"/>
  <c r="JY58" i="125"/>
  <c r="JS58" i="125"/>
  <c r="JM58" i="125"/>
  <c r="JG58" i="125"/>
  <c r="JA58" i="125"/>
  <c r="IU58" i="125"/>
  <c r="IO58" i="125"/>
  <c r="II58" i="125"/>
  <c r="IC58" i="125"/>
  <c r="HW58" i="125"/>
  <c r="IB58" i="125"/>
  <c r="IH58" i="125"/>
  <c r="IN58" i="125"/>
  <c r="IT58" i="125"/>
  <c r="IZ58" i="125"/>
  <c r="JF58" i="125"/>
  <c r="JL58" i="125"/>
  <c r="JR58" i="125"/>
  <c r="JX58" i="125"/>
  <c r="KD58" i="125"/>
  <c r="KJ58" i="125"/>
  <c r="KP58" i="125"/>
  <c r="KV58" i="125"/>
  <c r="LB58" i="125"/>
  <c r="LH58" i="125"/>
  <c r="HY58" i="125"/>
  <c r="IE58" i="125"/>
  <c r="IK58" i="125"/>
  <c r="IQ58" i="125"/>
  <c r="IW58" i="125"/>
  <c r="JC58" i="125"/>
  <c r="JI58" i="125"/>
  <c r="JO58" i="125"/>
  <c r="JU58" i="125"/>
  <c r="KA58" i="125"/>
  <c r="KG58" i="125"/>
  <c r="KM58" i="125"/>
  <c r="KS58" i="125"/>
  <c r="KY58" i="125"/>
  <c r="LE58" i="125"/>
  <c r="Z58" i="125" l="1"/>
  <c r="AC58" i="125"/>
  <c r="HT130" i="126" l="1"/>
  <c r="HQ130" i="126"/>
  <c r="HN130" i="126"/>
  <c r="HK130" i="126"/>
  <c r="HH130" i="126"/>
  <c r="HE130" i="126"/>
  <c r="HB130" i="126"/>
  <c r="GY130" i="126"/>
  <c r="GV130" i="126"/>
  <c r="GS130" i="126"/>
  <c r="GP130" i="126"/>
  <c r="GM130" i="126"/>
  <c r="GJ130" i="126"/>
  <c r="GG130" i="126"/>
  <c r="GD130" i="126"/>
  <c r="GA130" i="126"/>
  <c r="FX130" i="126"/>
  <c r="FU130" i="126"/>
  <c r="FR130" i="126"/>
  <c r="FO130" i="126"/>
  <c r="FL130" i="126"/>
  <c r="FI130" i="126"/>
  <c r="FF130" i="126"/>
  <c r="FC130" i="126"/>
  <c r="EZ130" i="126"/>
  <c r="EW130" i="126"/>
  <c r="ET130" i="126"/>
  <c r="EQ130" i="126"/>
  <c r="EN130" i="126"/>
  <c r="EK130" i="126"/>
  <c r="EH130" i="126"/>
  <c r="EE130" i="126"/>
  <c r="EB130" i="126"/>
  <c r="DY130" i="126"/>
  <c r="DV130" i="126"/>
  <c r="DS130" i="126"/>
  <c r="DP130" i="126"/>
  <c r="DM130" i="126"/>
  <c r="DJ130" i="126"/>
  <c r="DG130" i="126"/>
  <c r="DD130" i="126"/>
  <c r="DA130" i="126"/>
  <c r="CX130" i="126"/>
  <c r="CU130" i="126"/>
  <c r="CR130" i="126"/>
  <c r="CO130" i="126"/>
  <c r="CL130" i="126"/>
  <c r="CI130" i="126"/>
  <c r="CF130" i="126"/>
  <c r="CC130" i="126"/>
  <c r="BZ130" i="126"/>
  <c r="BW130" i="126"/>
  <c r="BT130" i="126"/>
  <c r="BQ130" i="126"/>
  <c r="BN130" i="126"/>
  <c r="BK130" i="126"/>
  <c r="BH130" i="126"/>
  <c r="BE130" i="126"/>
  <c r="BB130" i="126"/>
  <c r="AY130" i="126"/>
  <c r="AV130" i="126"/>
  <c r="AS130" i="126"/>
  <c r="HT129" i="126"/>
  <c r="HQ129" i="126"/>
  <c r="HN129" i="126"/>
  <c r="HK129" i="126"/>
  <c r="HH129" i="126"/>
  <c r="HE129" i="126"/>
  <c r="HB129" i="126"/>
  <c r="GY129" i="126"/>
  <c r="GV129" i="126"/>
  <c r="GS129" i="126"/>
  <c r="GP129" i="126"/>
  <c r="GM129" i="126"/>
  <c r="GJ129" i="126"/>
  <c r="GG129" i="126"/>
  <c r="GD129" i="126"/>
  <c r="GA129" i="126"/>
  <c r="FX129" i="126"/>
  <c r="FU129" i="126"/>
  <c r="FR129" i="126"/>
  <c r="FO129" i="126"/>
  <c r="FL129" i="126"/>
  <c r="FI129" i="126"/>
  <c r="FF129" i="126"/>
  <c r="FC129" i="126"/>
  <c r="EZ129" i="126"/>
  <c r="EW129" i="126"/>
  <c r="ET129" i="126"/>
  <c r="EQ129" i="126"/>
  <c r="EN129" i="126"/>
  <c r="EK129" i="126"/>
  <c r="EH129" i="126"/>
  <c r="EE129" i="126"/>
  <c r="EB129" i="126"/>
  <c r="DY129" i="126"/>
  <c r="DV129" i="126"/>
  <c r="DS129" i="126"/>
  <c r="DP129" i="126"/>
  <c r="DM129" i="126"/>
  <c r="DJ129" i="126"/>
  <c r="DG129" i="126"/>
  <c r="DD129" i="126"/>
  <c r="DA129" i="126"/>
  <c r="CX129" i="126"/>
  <c r="CU129" i="126"/>
  <c r="CR129" i="126"/>
  <c r="CO129" i="126"/>
  <c r="CL129" i="126"/>
  <c r="CI129" i="126"/>
  <c r="CF129" i="126"/>
  <c r="CC129" i="126"/>
  <c r="BZ129" i="126"/>
  <c r="BW129" i="126"/>
  <c r="BT129" i="126"/>
  <c r="BQ129" i="126"/>
  <c r="BN129" i="126"/>
  <c r="BK129" i="126"/>
  <c r="BH129" i="126"/>
  <c r="BE129" i="126"/>
  <c r="BB129" i="126"/>
  <c r="AY129" i="126"/>
  <c r="AV129" i="126"/>
  <c r="AS129" i="126"/>
  <c r="HT128" i="126"/>
  <c r="HQ128" i="126"/>
  <c r="HN128" i="126"/>
  <c r="HK128" i="126"/>
  <c r="HH128" i="126"/>
  <c r="HE128" i="126"/>
  <c r="HB128" i="126"/>
  <c r="GY128" i="126"/>
  <c r="GV128" i="126"/>
  <c r="GS128" i="126"/>
  <c r="GP128" i="126"/>
  <c r="GM128" i="126"/>
  <c r="GJ128" i="126"/>
  <c r="GG128" i="126"/>
  <c r="GD128" i="126"/>
  <c r="GA128" i="126"/>
  <c r="FX128" i="126"/>
  <c r="FU128" i="126"/>
  <c r="FR128" i="126"/>
  <c r="FO128" i="126"/>
  <c r="FL128" i="126"/>
  <c r="FI128" i="126"/>
  <c r="FF128" i="126"/>
  <c r="FC128" i="126"/>
  <c r="EZ128" i="126"/>
  <c r="EW128" i="126"/>
  <c r="ET128" i="126"/>
  <c r="EQ128" i="126"/>
  <c r="EN128" i="126"/>
  <c r="EK128" i="126"/>
  <c r="EH128" i="126"/>
  <c r="EE128" i="126"/>
  <c r="EB128" i="126"/>
  <c r="DY128" i="126"/>
  <c r="DV128" i="126"/>
  <c r="DS128" i="126"/>
  <c r="DP128" i="126"/>
  <c r="DM128" i="126"/>
  <c r="DJ128" i="126"/>
  <c r="DG128" i="126"/>
  <c r="DD128" i="126"/>
  <c r="DA128" i="126"/>
  <c r="CX128" i="126"/>
  <c r="CU128" i="126"/>
  <c r="CR128" i="126"/>
  <c r="CO128" i="126"/>
  <c r="CL128" i="126"/>
  <c r="CI128" i="126"/>
  <c r="CF128" i="126"/>
  <c r="CC128" i="126"/>
  <c r="BZ128" i="126"/>
  <c r="BW128" i="126"/>
  <c r="BT128" i="126"/>
  <c r="BQ128" i="126"/>
  <c r="BN128" i="126"/>
  <c r="BK128" i="126"/>
  <c r="BH128" i="126"/>
  <c r="BE128" i="126"/>
  <c r="BB128" i="126"/>
  <c r="AY128" i="126"/>
  <c r="AV128" i="126"/>
  <c r="AS128" i="126"/>
  <c r="HT127" i="126"/>
  <c r="HQ127" i="126"/>
  <c r="HN127" i="126"/>
  <c r="HK127" i="126"/>
  <c r="HH127" i="126"/>
  <c r="HE127" i="126"/>
  <c r="HB127" i="126"/>
  <c r="GY127" i="126"/>
  <c r="GV127" i="126"/>
  <c r="GS127" i="126"/>
  <c r="GP127" i="126"/>
  <c r="GM127" i="126"/>
  <c r="GJ127" i="126"/>
  <c r="GG127" i="126"/>
  <c r="GD127" i="126"/>
  <c r="GA127" i="126"/>
  <c r="FX127" i="126"/>
  <c r="FU127" i="126"/>
  <c r="FR127" i="126"/>
  <c r="FO127" i="126"/>
  <c r="FL127" i="126"/>
  <c r="FI127" i="126"/>
  <c r="FF127" i="126"/>
  <c r="FC127" i="126"/>
  <c r="EZ127" i="126"/>
  <c r="EW127" i="126"/>
  <c r="ET127" i="126"/>
  <c r="EQ127" i="126"/>
  <c r="EN127" i="126"/>
  <c r="EK127" i="126"/>
  <c r="EH127" i="126"/>
  <c r="EE127" i="126"/>
  <c r="EB127" i="126"/>
  <c r="DY127" i="126"/>
  <c r="DV127" i="126"/>
  <c r="DS127" i="126"/>
  <c r="DP127" i="126"/>
  <c r="DM127" i="126"/>
  <c r="DJ127" i="126"/>
  <c r="DG127" i="126"/>
  <c r="DD127" i="126"/>
  <c r="DA127" i="126"/>
  <c r="CX127" i="126"/>
  <c r="CU127" i="126"/>
  <c r="CR127" i="126"/>
  <c r="CO127" i="126"/>
  <c r="CL127" i="126"/>
  <c r="CI127" i="126"/>
  <c r="CF127" i="126"/>
  <c r="CC127" i="126"/>
  <c r="BZ127" i="126"/>
  <c r="BW127" i="126"/>
  <c r="BT127" i="126"/>
  <c r="BQ127" i="126"/>
  <c r="BN127" i="126"/>
  <c r="BK127" i="126"/>
  <c r="BH127" i="126"/>
  <c r="BE127" i="126"/>
  <c r="BB127" i="126"/>
  <c r="AY127" i="126"/>
  <c r="AV127" i="126"/>
  <c r="AS127" i="126"/>
  <c r="HT126" i="126"/>
  <c r="HQ126" i="126"/>
  <c r="HN126" i="126"/>
  <c r="HK126" i="126"/>
  <c r="HH126" i="126"/>
  <c r="HE126" i="126"/>
  <c r="HB126" i="126"/>
  <c r="GY126" i="126"/>
  <c r="GV126" i="126"/>
  <c r="GS126" i="126"/>
  <c r="GP126" i="126"/>
  <c r="GM126" i="126"/>
  <c r="GJ126" i="126"/>
  <c r="GG126" i="126"/>
  <c r="GD126" i="126"/>
  <c r="GA126" i="126"/>
  <c r="FX126" i="126"/>
  <c r="FU126" i="126"/>
  <c r="FR126" i="126"/>
  <c r="FO126" i="126"/>
  <c r="FL126" i="126"/>
  <c r="FI126" i="126"/>
  <c r="FF126" i="126"/>
  <c r="FC126" i="126"/>
  <c r="EZ126" i="126"/>
  <c r="EW126" i="126"/>
  <c r="ET126" i="126"/>
  <c r="EQ126" i="126"/>
  <c r="EN126" i="126"/>
  <c r="EK126" i="126"/>
  <c r="EH126" i="126"/>
  <c r="EE126" i="126"/>
  <c r="EB126" i="126"/>
  <c r="DY126" i="126"/>
  <c r="DV126" i="126"/>
  <c r="DS126" i="126"/>
  <c r="DP126" i="126"/>
  <c r="DM126" i="126"/>
  <c r="DJ126" i="126"/>
  <c r="DG126" i="126"/>
  <c r="DD126" i="126"/>
  <c r="DA126" i="126"/>
  <c r="CX126" i="126"/>
  <c r="CU126" i="126"/>
  <c r="CR126" i="126"/>
  <c r="CO126" i="126"/>
  <c r="CL126" i="126"/>
  <c r="CI126" i="126"/>
  <c r="CF126" i="126"/>
  <c r="CC126" i="126"/>
  <c r="BZ126" i="126"/>
  <c r="BW126" i="126"/>
  <c r="BT126" i="126"/>
  <c r="BQ126" i="126"/>
  <c r="BN126" i="126"/>
  <c r="BK126" i="126"/>
  <c r="BH126" i="126"/>
  <c r="BE126" i="126"/>
  <c r="BB126" i="126"/>
  <c r="AY126" i="126"/>
  <c r="AV126" i="126"/>
  <c r="AS126" i="126"/>
  <c r="HT125" i="126"/>
  <c r="HQ125" i="126"/>
  <c r="HN125" i="126"/>
  <c r="HK125" i="126"/>
  <c r="HH125" i="126"/>
  <c r="HE125" i="126"/>
  <c r="HB125" i="126"/>
  <c r="GY125" i="126"/>
  <c r="GV125" i="126"/>
  <c r="GS125" i="126"/>
  <c r="GP125" i="126"/>
  <c r="GM125" i="126"/>
  <c r="GJ125" i="126"/>
  <c r="GG125" i="126"/>
  <c r="GD125" i="126"/>
  <c r="GA125" i="126"/>
  <c r="FX125" i="126"/>
  <c r="FU125" i="126"/>
  <c r="FR125" i="126"/>
  <c r="FO125" i="126"/>
  <c r="FL125" i="126"/>
  <c r="FI125" i="126"/>
  <c r="FF125" i="126"/>
  <c r="FC125" i="126"/>
  <c r="EZ125" i="126"/>
  <c r="EW125" i="126"/>
  <c r="ET125" i="126"/>
  <c r="EQ125" i="126"/>
  <c r="EN125" i="126"/>
  <c r="EK125" i="126"/>
  <c r="EH125" i="126"/>
  <c r="EE125" i="126"/>
  <c r="EB125" i="126"/>
  <c r="DY125" i="126"/>
  <c r="DV125" i="126"/>
  <c r="DS125" i="126"/>
  <c r="DP125" i="126"/>
  <c r="DM125" i="126"/>
  <c r="DJ125" i="126"/>
  <c r="DG125" i="126"/>
  <c r="DD125" i="126"/>
  <c r="DA125" i="126"/>
  <c r="CX125" i="126"/>
  <c r="CU125" i="126"/>
  <c r="CR125" i="126"/>
  <c r="CO125" i="126"/>
  <c r="CL125" i="126"/>
  <c r="CI125" i="126"/>
  <c r="CF125" i="126"/>
  <c r="CC125" i="126"/>
  <c r="BZ125" i="126"/>
  <c r="BW125" i="126"/>
  <c r="BT125" i="126"/>
  <c r="BQ125" i="126"/>
  <c r="BN125" i="126"/>
  <c r="BK125" i="126"/>
  <c r="BH125" i="126"/>
  <c r="BE125" i="126"/>
  <c r="BB125" i="126"/>
  <c r="AY125" i="126"/>
  <c r="AV125" i="126"/>
  <c r="AS125" i="126"/>
  <c r="ID123" i="126" l="1"/>
  <c r="IA8" i="129" l="1"/>
  <c r="ID8" i="129"/>
  <c r="AT30" i="128" l="1"/>
  <c r="AU10" i="128"/>
  <c r="AU22" i="128"/>
  <c r="AU18" i="128"/>
  <c r="AU14" i="128"/>
  <c r="AU6" i="128"/>
  <c r="AV30" i="128"/>
  <c r="AU30" i="128" s="1"/>
  <c r="AV39" i="128" l="1"/>
  <c r="AU39" i="128"/>
  <c r="IA65" i="129" l="1"/>
  <c r="IA52" i="124" s="1"/>
  <c r="GH47" i="124"/>
  <c r="GN32" i="124"/>
  <c r="GT42" i="124"/>
  <c r="FD42" i="124"/>
  <c r="HC52" i="124"/>
  <c r="EO47" i="124"/>
  <c r="FM37" i="124"/>
  <c r="FY47" i="124"/>
  <c r="HR52" i="124"/>
  <c r="GE47" i="124"/>
  <c r="EU42" i="124"/>
  <c r="GN47" i="124"/>
  <c r="EO52" i="124"/>
  <c r="FJ42" i="124"/>
  <c r="FV32" i="124"/>
  <c r="GE52" i="124"/>
  <c r="HL52" i="124"/>
  <c r="HO52" i="124"/>
  <c r="FG42" i="124"/>
  <c r="HR42" i="124"/>
  <c r="GB42" i="124"/>
  <c r="FY42" i="124"/>
  <c r="GN37" i="124"/>
  <c r="GW37" i="124"/>
  <c r="GW47" i="124"/>
  <c r="FA32" i="124"/>
  <c r="FS42" i="124"/>
  <c r="HL47" i="124"/>
  <c r="GE42" i="124"/>
  <c r="FS32" i="124"/>
  <c r="FD52" i="124"/>
  <c r="GH42" i="124"/>
  <c r="GT32" i="124"/>
  <c r="FD37" i="124"/>
  <c r="FM47" i="124"/>
  <c r="FP37" i="124"/>
  <c r="GK37" i="124"/>
  <c r="EX32" i="124"/>
  <c r="HF47" i="124"/>
  <c r="EO37" i="124"/>
  <c r="HL32" i="124"/>
  <c r="HL37" i="124"/>
  <c r="EU52" i="124"/>
  <c r="HU47" i="124"/>
  <c r="FY32" i="124"/>
  <c r="GK32" i="124"/>
  <c r="GQ42" i="124"/>
  <c r="GB52" i="124"/>
  <c r="HF42" i="124"/>
  <c r="ER37" i="124"/>
  <c r="HR32" i="124"/>
  <c r="EX37" i="124"/>
  <c r="EX47" i="124"/>
  <c r="GB37" i="124"/>
  <c r="HC37" i="124"/>
  <c r="FA52" i="124"/>
  <c r="FD32" i="124"/>
  <c r="HI42" i="124"/>
  <c r="EU32" i="124"/>
  <c r="GZ42" i="124"/>
  <c r="GK52" i="124"/>
  <c r="GW32" i="124"/>
  <c r="HO42" i="124"/>
  <c r="GK47" i="124"/>
  <c r="GZ52" i="124"/>
  <c r="FS37" i="124"/>
  <c r="FV47" i="124"/>
  <c r="GZ37" i="124"/>
  <c r="EI32" i="124"/>
  <c r="EI33" i="124" s="1"/>
  <c r="FS52" i="124"/>
  <c r="EL52" i="124"/>
  <c r="ER42" i="124"/>
  <c r="FY52" i="124"/>
  <c r="GB32" i="124"/>
  <c r="EU47" i="124"/>
  <c r="HR37" i="124"/>
  <c r="EL37" i="124"/>
  <c r="EL42" i="124"/>
  <c r="GT37" i="124"/>
  <c r="GW42" i="124"/>
  <c r="HI32" i="124"/>
  <c r="FM32" i="124"/>
  <c r="HI37" i="124"/>
  <c r="HO37" i="124"/>
  <c r="GT47" i="124"/>
  <c r="FG32" i="124"/>
  <c r="FJ52" i="124"/>
  <c r="FP42" i="124"/>
  <c r="HC42" i="124"/>
  <c r="GW52" i="124"/>
  <c r="GZ32" i="124"/>
  <c r="FS47" i="124"/>
  <c r="HC47" i="124"/>
  <c r="FA42" i="124"/>
  <c r="EO42" i="124"/>
  <c r="FV37" i="124"/>
  <c r="FP47" i="124"/>
  <c r="EU37" i="124"/>
  <c r="HU32" i="124"/>
  <c r="FG37" i="124"/>
  <c r="HR47" i="124"/>
  <c r="GE32" i="124"/>
  <c r="GH52" i="124"/>
  <c r="GN42" i="124"/>
  <c r="ER52" i="124"/>
  <c r="FA37" i="124"/>
  <c r="FD47" i="124"/>
  <c r="HU52" i="124"/>
  <c r="GQ47" i="124"/>
  <c r="FM52" i="124"/>
  <c r="EI52" i="124"/>
  <c r="EI53" i="124" s="1"/>
  <c r="FM42" i="124"/>
  <c r="HU37" i="124"/>
  <c r="EX52" i="124"/>
  <c r="FJ32" i="124"/>
  <c r="FY37" i="124"/>
  <c r="HF37" i="124"/>
  <c r="FP32" i="124"/>
  <c r="FA47" i="124"/>
  <c r="EL32" i="124"/>
  <c r="GQ52" i="124"/>
  <c r="HC32" i="124"/>
  <c r="HF52" i="124"/>
  <c r="HL42" i="124"/>
  <c r="FP52" i="124"/>
  <c r="HI47" i="124"/>
  <c r="GE37" i="124"/>
  <c r="GB47" i="124"/>
  <c r="GH37" i="124"/>
  <c r="EL47" i="124"/>
  <c r="ER32" i="124"/>
  <c r="EX42" i="124"/>
  <c r="HO47" i="124"/>
  <c r="HI52" i="124"/>
  <c r="FG52" i="124"/>
  <c r="GK42" i="124"/>
  <c r="EI42" i="124"/>
  <c r="EI43" i="124" s="1"/>
  <c r="GQ32" i="124"/>
  <c r="FV52" i="124"/>
  <c r="GH32" i="124"/>
  <c r="FG47" i="124"/>
  <c r="ER47" i="124"/>
  <c r="EI47" i="124"/>
  <c r="EI48" i="124" s="1"/>
  <c r="FJ37" i="124"/>
  <c r="HO32" i="124"/>
  <c r="HF32" i="124"/>
  <c r="HU42" i="124"/>
  <c r="EI37" i="124"/>
  <c r="EI38" i="124" s="1"/>
  <c r="EO32" i="124"/>
  <c r="GN52" i="124"/>
  <c r="GZ47" i="124"/>
  <c r="FJ47" i="124"/>
  <c r="FV42" i="124"/>
  <c r="GT52" i="124"/>
  <c r="GQ37" i="124"/>
  <c r="EL53" i="124" l="1"/>
  <c r="EO53" i="124" s="1"/>
  <c r="ER53" i="124" s="1"/>
  <c r="EU53" i="124" s="1"/>
  <c r="EX53" i="124" s="1"/>
  <c r="FA53" i="124" s="1"/>
  <c r="FD53" i="124" s="1"/>
  <c r="FG53" i="124" s="1"/>
  <c r="FJ53" i="124" s="1"/>
  <c r="FM53" i="124" s="1"/>
  <c r="FP53" i="124" s="1"/>
  <c r="FS53" i="124" s="1"/>
  <c r="FV53" i="124" s="1"/>
  <c r="FY53" i="124" s="1"/>
  <c r="GB53" i="124" s="1"/>
  <c r="GE53" i="124" s="1"/>
  <c r="GH53" i="124" s="1"/>
  <c r="GK53" i="124" s="1"/>
  <c r="GN53" i="124" s="1"/>
  <c r="GQ53" i="124" s="1"/>
  <c r="GT53" i="124" s="1"/>
  <c r="GW53" i="124" s="1"/>
  <c r="GZ53" i="124" s="1"/>
  <c r="HC53" i="124" s="1"/>
  <c r="HF53" i="124" s="1"/>
  <c r="HI53" i="124" s="1"/>
  <c r="HL53" i="124" s="1"/>
  <c r="HO53" i="124" s="1"/>
  <c r="HR53" i="124" s="1"/>
  <c r="HU53" i="124" s="1"/>
  <c r="EL48" i="124"/>
  <c r="EO48" i="124" s="1"/>
  <c r="ER48" i="124" s="1"/>
  <c r="EU48" i="124" s="1"/>
  <c r="EX48" i="124" s="1"/>
  <c r="FA48" i="124" s="1"/>
  <c r="FD48" i="124" s="1"/>
  <c r="FG48" i="124" s="1"/>
  <c r="FJ48" i="124" s="1"/>
  <c r="FM48" i="124" s="1"/>
  <c r="FP48" i="124" s="1"/>
  <c r="FS48" i="124" s="1"/>
  <c r="FV48" i="124" s="1"/>
  <c r="FY48" i="124" s="1"/>
  <c r="GB48" i="124" s="1"/>
  <c r="GE48" i="124" s="1"/>
  <c r="GH48" i="124" s="1"/>
  <c r="GK48" i="124" s="1"/>
  <c r="GN48" i="124" s="1"/>
  <c r="GQ48" i="124" s="1"/>
  <c r="GT48" i="124" s="1"/>
  <c r="GW48" i="124" s="1"/>
  <c r="GZ48" i="124" s="1"/>
  <c r="HC48" i="124" s="1"/>
  <c r="HF48" i="124" s="1"/>
  <c r="HI48" i="124" s="1"/>
  <c r="HL48" i="124" s="1"/>
  <c r="HO48" i="124" s="1"/>
  <c r="HR48" i="124" s="1"/>
  <c r="HU48" i="124" s="1"/>
  <c r="EL38" i="124"/>
  <c r="EO38" i="124" s="1"/>
  <c r="ER38" i="124" s="1"/>
  <c r="EU38" i="124" s="1"/>
  <c r="EX38" i="124" s="1"/>
  <c r="FA38" i="124" s="1"/>
  <c r="FD38" i="124" s="1"/>
  <c r="FG38" i="124" s="1"/>
  <c r="FJ38" i="124" s="1"/>
  <c r="FM38" i="124" s="1"/>
  <c r="FP38" i="124" s="1"/>
  <c r="FS38" i="124" s="1"/>
  <c r="FV38" i="124" s="1"/>
  <c r="FY38" i="124" s="1"/>
  <c r="GB38" i="124" s="1"/>
  <c r="GE38" i="124" s="1"/>
  <c r="GH38" i="124" s="1"/>
  <c r="GK38" i="124" s="1"/>
  <c r="GN38" i="124" s="1"/>
  <c r="GQ38" i="124" s="1"/>
  <c r="GT38" i="124" s="1"/>
  <c r="GW38" i="124" s="1"/>
  <c r="GZ38" i="124" s="1"/>
  <c r="HC38" i="124" s="1"/>
  <c r="HF38" i="124" s="1"/>
  <c r="HI38" i="124" s="1"/>
  <c r="HL38" i="124" s="1"/>
  <c r="HO38" i="124" s="1"/>
  <c r="HR38" i="124" s="1"/>
  <c r="HU38" i="124" s="1"/>
  <c r="EL43" i="124"/>
  <c r="EO43" i="124" s="1"/>
  <c r="ER43" i="124" s="1"/>
  <c r="EU43" i="124" s="1"/>
  <c r="EX43" i="124" s="1"/>
  <c r="FA43" i="124" s="1"/>
  <c r="FD43" i="124" s="1"/>
  <c r="FG43" i="124" s="1"/>
  <c r="FJ43" i="124" s="1"/>
  <c r="FM43" i="124" s="1"/>
  <c r="FP43" i="124" s="1"/>
  <c r="FS43" i="124" s="1"/>
  <c r="FV43" i="124" s="1"/>
  <c r="FY43" i="124" s="1"/>
  <c r="GB43" i="124" s="1"/>
  <c r="GE43" i="124" s="1"/>
  <c r="GH43" i="124" s="1"/>
  <c r="GK43" i="124" s="1"/>
  <c r="GN43" i="124" s="1"/>
  <c r="GQ43" i="124" s="1"/>
  <c r="GT43" i="124" s="1"/>
  <c r="GW43" i="124" s="1"/>
  <c r="GZ43" i="124" s="1"/>
  <c r="HC43" i="124" s="1"/>
  <c r="HF43" i="124" s="1"/>
  <c r="HI43" i="124" s="1"/>
  <c r="HL43" i="124" s="1"/>
  <c r="HO43" i="124" s="1"/>
  <c r="HR43" i="124" s="1"/>
  <c r="HU43" i="124" s="1"/>
  <c r="EL33" i="124"/>
  <c r="EO33" i="124" s="1"/>
  <c r="ER33" i="124" s="1"/>
  <c r="EU33" i="124" s="1"/>
  <c r="EX33" i="124" s="1"/>
  <c r="FA33" i="124" s="1"/>
  <c r="FD33" i="124" s="1"/>
  <c r="FG33" i="124" s="1"/>
  <c r="FJ33" i="124" s="1"/>
  <c r="FM33" i="124" s="1"/>
  <c r="FP33" i="124" s="1"/>
  <c r="FS33" i="124" s="1"/>
  <c r="FV33" i="124" s="1"/>
  <c r="FY33" i="124" s="1"/>
  <c r="GB33" i="124" s="1"/>
  <c r="GE33" i="124" s="1"/>
  <c r="GH33" i="124" s="1"/>
  <c r="GK33" i="124" s="1"/>
  <c r="GN33" i="124" s="1"/>
  <c r="GQ33" i="124" s="1"/>
  <c r="GT33" i="124" s="1"/>
  <c r="GW33" i="124" s="1"/>
  <c r="GZ33" i="124" s="1"/>
  <c r="HC33" i="124" s="1"/>
  <c r="HF33" i="124" s="1"/>
  <c r="HI33" i="124" s="1"/>
  <c r="HL33" i="124" s="1"/>
  <c r="HO33" i="124" s="1"/>
  <c r="HR33" i="124" s="1"/>
  <c r="HU33" i="124" s="1"/>
  <c r="AK29" i="128"/>
  <c r="AK21" i="128"/>
  <c r="AK17" i="128"/>
  <c r="AK13" i="128"/>
  <c r="AK9" i="128"/>
  <c r="AK5" i="128"/>
  <c r="AJ29" i="128"/>
  <c r="A30" i="128" s="1"/>
  <c r="AJ21" i="128"/>
  <c r="A22" i="128" s="1"/>
  <c r="AJ17" i="128"/>
  <c r="A18" i="128" s="1"/>
  <c r="AJ13" i="128"/>
  <c r="A14" i="128" s="1"/>
  <c r="AJ9" i="128"/>
  <c r="A10" i="128" s="1"/>
  <c r="AJ5" i="128"/>
  <c r="A6" i="128" s="1"/>
  <c r="A39" i="128" l="1"/>
  <c r="AT8" i="125" l="1"/>
  <c r="AW8" i="125"/>
  <c r="AZ8" i="125"/>
  <c r="BC8" i="125"/>
  <c r="BF8" i="125"/>
  <c r="BI8" i="125"/>
  <c r="BL8" i="125"/>
  <c r="BO8" i="125"/>
  <c r="BR8" i="125"/>
  <c r="BU8" i="125"/>
  <c r="BX8" i="125"/>
  <c r="CA8" i="125"/>
  <c r="CD8" i="125"/>
  <c r="CG8" i="125"/>
  <c r="CJ8" i="125"/>
  <c r="CM8" i="125"/>
  <c r="CP8" i="125"/>
  <c r="CS8" i="125"/>
  <c r="CV8" i="125"/>
  <c r="CY8" i="125"/>
  <c r="DB8" i="125"/>
  <c r="DE8" i="125"/>
  <c r="DH8" i="125"/>
  <c r="DK8" i="125"/>
  <c r="DN8" i="125"/>
  <c r="DQ8" i="125"/>
  <c r="DT8" i="125"/>
  <c r="DW8" i="125"/>
  <c r="DZ8" i="125"/>
  <c r="EC8" i="125"/>
  <c r="EF8" i="125"/>
  <c r="LJ8" i="126" l="1"/>
  <c r="LG8" i="126"/>
  <c r="LD8" i="126"/>
  <c r="LA8" i="126"/>
  <c r="KX8" i="126"/>
  <c r="KU8" i="126"/>
  <c r="KR8" i="126"/>
  <c r="KO8" i="126"/>
  <c r="KL8" i="126"/>
  <c r="KI8" i="126"/>
  <c r="KF8" i="126"/>
  <c r="KC8" i="126"/>
  <c r="JZ8" i="126"/>
  <c r="JW8" i="126"/>
  <c r="JT8" i="126"/>
  <c r="JQ8" i="126"/>
  <c r="JN8" i="126"/>
  <c r="JK8" i="126"/>
  <c r="JH8" i="126"/>
  <c r="JE8" i="126"/>
  <c r="JB8" i="126"/>
  <c r="IY8" i="126"/>
  <c r="IV8" i="126"/>
  <c r="IS8" i="126"/>
  <c r="IP8" i="126"/>
  <c r="IM8" i="126"/>
  <c r="IJ8" i="126"/>
  <c r="IG8" i="126"/>
  <c r="ID8" i="126"/>
  <c r="IA8" i="126"/>
  <c r="HX8" i="126"/>
  <c r="HU8" i="126"/>
  <c r="HR8" i="126"/>
  <c r="HO8" i="126"/>
  <c r="HL8" i="126"/>
  <c r="HI8" i="126"/>
  <c r="HF8" i="126"/>
  <c r="HC8" i="126"/>
  <c r="GZ8" i="126"/>
  <c r="GW8" i="126"/>
  <c r="GT8" i="126"/>
  <c r="GQ8" i="126"/>
  <c r="GN8" i="126"/>
  <c r="GK8" i="126"/>
  <c r="GH8" i="126"/>
  <c r="GE8" i="126"/>
  <c r="GB8" i="126"/>
  <c r="FY8" i="126"/>
  <c r="FV8" i="126"/>
  <c r="FS8" i="126"/>
  <c r="FP8" i="126"/>
  <c r="FM8" i="126"/>
  <c r="FJ8" i="126"/>
  <c r="FG8" i="126"/>
  <c r="FD8" i="126"/>
  <c r="FA8" i="126"/>
  <c r="EX8" i="126"/>
  <c r="EU8" i="126"/>
  <c r="ER8" i="126"/>
  <c r="IG8" i="125"/>
  <c r="ID8" i="125"/>
  <c r="IA8" i="125"/>
  <c r="HX8" i="125"/>
  <c r="HO8" i="125"/>
  <c r="HL8" i="125"/>
  <c r="GQ8" i="125"/>
  <c r="GN8" i="125"/>
  <c r="GK8" i="125"/>
  <c r="GH8" i="125"/>
  <c r="GE8" i="125"/>
  <c r="GB8" i="125"/>
  <c r="FY8" i="125"/>
  <c r="FV8" i="125"/>
  <c r="FS8" i="125"/>
  <c r="FP8" i="125"/>
  <c r="FM8" i="125"/>
  <c r="FJ8" i="125"/>
  <c r="FG8" i="125"/>
  <c r="FD8" i="125"/>
  <c r="FA8" i="125"/>
  <c r="EX8" i="125"/>
  <c r="EU8" i="125"/>
  <c r="ER8" i="125"/>
  <c r="LJ8" i="122"/>
  <c r="LG8" i="122"/>
  <c r="LD8" i="122"/>
  <c r="LA8" i="122"/>
  <c r="KX8" i="122"/>
  <c r="KU8" i="122"/>
  <c r="KR8" i="122"/>
  <c r="KO8" i="122"/>
  <c r="KL8" i="122"/>
  <c r="KI8" i="122"/>
  <c r="KF8" i="122"/>
  <c r="KC8" i="122"/>
  <c r="JZ8" i="122"/>
  <c r="JW8" i="122"/>
  <c r="JT8" i="122"/>
  <c r="JQ8" i="122"/>
  <c r="JN8" i="122"/>
  <c r="JK8" i="122"/>
  <c r="JH8" i="122"/>
  <c r="JE8" i="122"/>
  <c r="JB8" i="122"/>
  <c r="IY8" i="122"/>
  <c r="IV8" i="122"/>
  <c r="IS8" i="122"/>
  <c r="IP8" i="122"/>
  <c r="IM8" i="122"/>
  <c r="IJ8" i="122"/>
  <c r="IG8" i="122"/>
  <c r="ID8" i="122"/>
  <c r="IA8" i="122"/>
  <c r="HX8" i="122"/>
  <c r="HU8" i="122"/>
  <c r="HR8" i="122"/>
  <c r="HO8" i="122"/>
  <c r="HL8" i="122"/>
  <c r="HI8" i="122"/>
  <c r="HF8" i="122"/>
  <c r="HC8" i="122"/>
  <c r="GZ8" i="122"/>
  <c r="GW8" i="122"/>
  <c r="GT8" i="122"/>
  <c r="GQ8" i="122"/>
  <c r="GN8" i="122"/>
  <c r="GK8" i="122"/>
  <c r="GH8" i="122"/>
  <c r="GE8" i="122"/>
  <c r="GB8" i="122"/>
  <c r="FY8" i="122"/>
  <c r="FV8" i="122"/>
  <c r="FS8" i="122"/>
  <c r="FP8" i="122"/>
  <c r="FJ8" i="122"/>
  <c r="FG8" i="122"/>
  <c r="FD8" i="122"/>
  <c r="FA8" i="122"/>
  <c r="EX8" i="122"/>
  <c r="EU8" i="122"/>
  <c r="ER8" i="122"/>
  <c r="FM8" i="122"/>
  <c r="JH8" i="125"/>
  <c r="JE8" i="125"/>
  <c r="JB8" i="125"/>
  <c r="IY8" i="125"/>
  <c r="IV8" i="125"/>
  <c r="EX8" i="129"/>
  <c r="AD1" i="128" l="1"/>
  <c r="A1" i="128" s="1"/>
  <c r="LJ8" i="125" l="1"/>
  <c r="LG8" i="125"/>
  <c r="LD8" i="125"/>
  <c r="LA8" i="125"/>
  <c r="KX8" i="125"/>
  <c r="KU8" i="125"/>
  <c r="KR8" i="125"/>
  <c r="KO8" i="125"/>
  <c r="KL8" i="125"/>
  <c r="KI8" i="125"/>
  <c r="KF8" i="125"/>
  <c r="KC8" i="125"/>
  <c r="JZ8" i="125"/>
  <c r="JW8" i="125"/>
  <c r="JT8" i="125"/>
  <c r="JQ8" i="125"/>
  <c r="JN8" i="125"/>
  <c r="JK8" i="125"/>
  <c r="LL126" i="126" l="1"/>
  <c r="LO126" i="126"/>
  <c r="LR126" i="126"/>
  <c r="LU126" i="126"/>
  <c r="LX126" i="126"/>
  <c r="MA126" i="126"/>
  <c r="MD126" i="126"/>
  <c r="MG126" i="126"/>
  <c r="MJ126" i="126"/>
  <c r="MM126" i="126"/>
  <c r="MP126" i="126"/>
  <c r="MS126" i="126"/>
  <c r="MV126" i="126"/>
  <c r="MY126" i="126"/>
  <c r="NB126" i="126"/>
  <c r="NE126" i="126"/>
  <c r="NH126" i="126"/>
  <c r="NK126" i="126"/>
  <c r="NN126" i="126"/>
  <c r="NQ126" i="126"/>
  <c r="NT126" i="126"/>
  <c r="NW126" i="126"/>
  <c r="NZ126" i="126"/>
  <c r="OC126" i="126"/>
  <c r="OF126" i="126"/>
  <c r="OI126" i="126"/>
  <c r="OL126" i="126"/>
  <c r="OO126" i="126"/>
  <c r="OR126" i="126"/>
  <c r="OU126" i="126"/>
  <c r="OX126" i="126"/>
  <c r="PA126" i="126"/>
  <c r="PD126" i="126"/>
  <c r="PG126" i="126"/>
  <c r="PJ126" i="126"/>
  <c r="BC7" i="125" l="1"/>
  <c r="CY7" i="125"/>
  <c r="BR7" i="125"/>
  <c r="DN7" i="125"/>
  <c r="BU7" i="125"/>
  <c r="DQ7" i="125"/>
  <c r="BX7" i="125"/>
  <c r="CJ7" i="125"/>
  <c r="AZ7" i="125"/>
  <c r="BO7" i="125"/>
  <c r="DK7" i="125"/>
  <c r="CD7" i="125"/>
  <c r="DZ7" i="125"/>
  <c r="CG7" i="125"/>
  <c r="EC7" i="125"/>
  <c r="DT7" i="125"/>
  <c r="EF7" i="125"/>
  <c r="CV7" i="125"/>
  <c r="CA7" i="125"/>
  <c r="DW7" i="125"/>
  <c r="AT7" i="125"/>
  <c r="CP7" i="125"/>
  <c r="AW7" i="125"/>
  <c r="CS7" i="125"/>
  <c r="BL7" i="125"/>
  <c r="CM7" i="125"/>
  <c r="BF7" i="125"/>
  <c r="DB7" i="125"/>
  <c r="BI7" i="125"/>
  <c r="DE7" i="125"/>
  <c r="DH7" i="125"/>
  <c r="FP6" i="122"/>
  <c r="FP7" i="122"/>
  <c r="IJ6" i="122"/>
  <c r="IM6" i="122"/>
  <c r="KO7" i="122"/>
  <c r="IP6" i="122"/>
  <c r="KU6" i="122"/>
  <c r="HC7" i="122"/>
  <c r="GK7" i="122"/>
  <c r="HI7" i="122"/>
  <c r="GN7" i="122"/>
  <c r="KI7" i="122"/>
  <c r="JE6" i="122"/>
  <c r="KC7" i="122"/>
  <c r="JH6" i="122"/>
  <c r="JK6" i="122"/>
  <c r="IV7" i="122"/>
  <c r="JN6" i="122"/>
  <c r="FY6" i="122"/>
  <c r="IA7" i="122"/>
  <c r="GB6" i="122"/>
  <c r="GE6" i="122"/>
  <c r="HL7" i="122"/>
  <c r="FV7" i="122"/>
  <c r="KC6" i="122"/>
  <c r="GT7" i="122"/>
  <c r="KI6" i="122"/>
  <c r="KR7" i="122"/>
  <c r="KL6" i="122"/>
  <c r="GW6" i="122"/>
  <c r="IY7" i="122"/>
  <c r="GZ6" i="122"/>
  <c r="GH6" i="122"/>
  <c r="IJ7" i="122"/>
  <c r="IP7" i="122"/>
  <c r="GQ7" i="122"/>
  <c r="JQ7" i="122"/>
  <c r="JZ7" i="122"/>
  <c r="FY7" i="122"/>
  <c r="IY6" i="122"/>
  <c r="GB7" i="122"/>
  <c r="HU6" i="122"/>
  <c r="JW7" i="122"/>
  <c r="HX6" i="122"/>
  <c r="HF6" i="122"/>
  <c r="JH7" i="122"/>
  <c r="JN7" i="122"/>
  <c r="IM7" i="122"/>
  <c r="HL6" i="122"/>
  <c r="JB7" i="122"/>
  <c r="IG6" i="122"/>
  <c r="IG7" i="122"/>
  <c r="GW7" i="122"/>
  <c r="JE7" i="122"/>
  <c r="GZ7" i="122"/>
  <c r="IS6" i="122"/>
  <c r="KU7" i="122"/>
  <c r="IV6" i="122"/>
  <c r="ID6" i="122"/>
  <c r="KF7" i="122"/>
  <c r="JW6" i="122"/>
  <c r="KF6" i="122"/>
  <c r="HC6" i="122"/>
  <c r="ID7" i="122"/>
  <c r="FS6" i="122"/>
  <c r="HU7" i="122"/>
  <c r="FV6" i="122"/>
  <c r="HX7" i="122"/>
  <c r="JQ6" i="122"/>
  <c r="KR6" i="122"/>
  <c r="JT6" i="122"/>
  <c r="JB6" i="122"/>
  <c r="FS7" i="122"/>
  <c r="GK6" i="122"/>
  <c r="HR7" i="122"/>
  <c r="HR6" i="122"/>
  <c r="JK7" i="122"/>
  <c r="GN6" i="122"/>
  <c r="GQ6" i="122"/>
  <c r="IS7" i="122"/>
  <c r="GT6" i="122"/>
  <c r="JT7" i="122"/>
  <c r="KO6" i="122"/>
  <c r="HF7" i="122"/>
  <c r="GH7" i="122"/>
  <c r="JZ6" i="122"/>
  <c r="HO7" i="122"/>
  <c r="HI6" i="122"/>
  <c r="KL7" i="122"/>
  <c r="HO6" i="122"/>
  <c r="GE7" i="122"/>
  <c r="IA6" i="122"/>
  <c r="FM7" i="122" l="1"/>
  <c r="IJ7" i="126" l="1"/>
  <c r="IM7" i="126"/>
  <c r="IG7" i="126"/>
  <c r="IY7" i="126"/>
  <c r="EI8" i="121" l="1"/>
  <c r="AT8" i="121"/>
  <c r="AW8" i="121"/>
  <c r="AZ8" i="121"/>
  <c r="BC8" i="121"/>
  <c r="BF8" i="121"/>
  <c r="BI8" i="121"/>
  <c r="BL8" i="121"/>
  <c r="BO8" i="121"/>
  <c r="BR8" i="121"/>
  <c r="BU8" i="121"/>
  <c r="BX8" i="121"/>
  <c r="CA8" i="121"/>
  <c r="CD8" i="121"/>
  <c r="CG8" i="121"/>
  <c r="CJ8" i="121"/>
  <c r="CM8" i="121"/>
  <c r="CP8" i="121"/>
  <c r="CS8" i="121"/>
  <c r="CV8" i="121"/>
  <c r="CY8" i="121"/>
  <c r="DB8" i="121"/>
  <c r="DE8" i="121"/>
  <c r="DH8" i="121"/>
  <c r="DK8" i="121"/>
  <c r="DN8" i="121"/>
  <c r="DQ8" i="121"/>
  <c r="DT8" i="121"/>
  <c r="DW8" i="121"/>
  <c r="DZ8" i="121"/>
  <c r="EC8" i="121"/>
  <c r="EF8" i="121"/>
  <c r="EL8" i="121"/>
  <c r="EO8" i="121"/>
  <c r="ER8" i="121"/>
  <c r="EU8" i="121"/>
  <c r="EX8" i="121"/>
  <c r="FA8" i="121"/>
  <c r="FD8" i="121"/>
  <c r="FG8" i="121"/>
  <c r="FJ8" i="121"/>
  <c r="FM8" i="121"/>
  <c r="FP8" i="121"/>
  <c r="FS8" i="121"/>
  <c r="FV8" i="121"/>
  <c r="FY8" i="121"/>
  <c r="GB8" i="121"/>
  <c r="GE8" i="121"/>
  <c r="GH8" i="121"/>
  <c r="GK8" i="121"/>
  <c r="GN8" i="121"/>
  <c r="GQ8" i="121"/>
  <c r="GT8" i="121"/>
  <c r="GW8" i="121"/>
  <c r="GZ8" i="121"/>
  <c r="HC8" i="121"/>
  <c r="HF8" i="121"/>
  <c r="HI8" i="121"/>
  <c r="HL8" i="121"/>
  <c r="HO8" i="121"/>
  <c r="HR8" i="121"/>
  <c r="HU8" i="121"/>
  <c r="HX8" i="121"/>
  <c r="IA8" i="121"/>
  <c r="ID8" i="121"/>
  <c r="IG8" i="121"/>
  <c r="IJ8" i="121"/>
  <c r="IM8" i="121"/>
  <c r="IP8" i="121"/>
  <c r="IS8" i="121"/>
  <c r="IV8" i="121"/>
  <c r="IY8" i="121"/>
  <c r="JB8" i="121"/>
  <c r="JE8" i="121"/>
  <c r="JH8" i="121"/>
  <c r="JK8" i="121"/>
  <c r="JN8" i="121"/>
  <c r="JQ8" i="121"/>
  <c r="JT8" i="121"/>
  <c r="JW8" i="121"/>
  <c r="JZ8" i="121"/>
  <c r="KC8" i="121"/>
  <c r="KF8" i="121"/>
  <c r="KI8" i="121"/>
  <c r="KL8" i="121"/>
  <c r="KO8" i="121"/>
  <c r="KR8" i="121"/>
  <c r="KU8" i="121"/>
  <c r="KX8" i="121"/>
  <c r="LA8" i="121"/>
  <c r="LD8" i="121"/>
  <c r="LG8" i="121"/>
  <c r="LJ8" i="121"/>
  <c r="BR6" i="121" l="1"/>
  <c r="JB6" i="121"/>
  <c r="FV7" i="121"/>
  <c r="BU6" i="121"/>
  <c r="JE6" i="121"/>
  <c r="FY7" i="121"/>
  <c r="CV6" i="121"/>
  <c r="KF6" i="121"/>
  <c r="GZ7" i="121"/>
  <c r="CY6" i="121"/>
  <c r="KI6" i="121"/>
  <c r="HC7" i="121"/>
  <c r="CG6" i="121"/>
  <c r="JQ6" i="121"/>
  <c r="GK7" i="121"/>
  <c r="DH6" i="121"/>
  <c r="KR6" i="121"/>
  <c r="HL7" i="121"/>
  <c r="EI6" i="121"/>
  <c r="BC7" i="121"/>
  <c r="IM7" i="121"/>
  <c r="KL6" i="121"/>
  <c r="FV6" i="121"/>
  <c r="IP6" i="121"/>
  <c r="CP6" i="121"/>
  <c r="JZ6" i="121"/>
  <c r="GT7" i="121"/>
  <c r="CS6" i="121"/>
  <c r="KC6" i="121"/>
  <c r="GW7" i="121"/>
  <c r="DT6" i="121"/>
  <c r="LD6" i="121"/>
  <c r="HX7" i="121"/>
  <c r="DW6" i="121"/>
  <c r="LG6" i="121"/>
  <c r="IA7" i="121"/>
  <c r="DE6" i="121"/>
  <c r="KO6" i="121"/>
  <c r="HI7" i="121"/>
  <c r="EF6" i="121"/>
  <c r="AZ7" i="121"/>
  <c r="IJ7" i="121"/>
  <c r="FG6" i="121"/>
  <c r="CA7" i="121"/>
  <c r="JK7" i="121"/>
  <c r="HF7" i="121"/>
  <c r="CP7" i="121"/>
  <c r="FJ7" i="121"/>
  <c r="DN6" i="121"/>
  <c r="KX6" i="121"/>
  <c r="HR7" i="121"/>
  <c r="DQ6" i="121"/>
  <c r="LA6" i="121"/>
  <c r="HU7" i="121"/>
  <c r="ER6" i="121"/>
  <c r="BL7" i="121"/>
  <c r="IV7" i="121"/>
  <c r="EU6" i="121"/>
  <c r="BO7" i="121"/>
  <c r="IY7" i="121"/>
  <c r="EC6" i="121"/>
  <c r="AW7" i="121"/>
  <c r="IG7" i="121"/>
  <c r="FD6" i="121"/>
  <c r="BX7" i="121"/>
  <c r="JH7" i="121"/>
  <c r="GE6" i="121"/>
  <c r="CY7" i="121"/>
  <c r="KI7" i="121"/>
  <c r="DZ6" i="121"/>
  <c r="JZ7" i="121"/>
  <c r="EL6" i="121"/>
  <c r="BF7" i="121"/>
  <c r="IP7" i="121"/>
  <c r="EO6" i="121"/>
  <c r="BI7" i="121"/>
  <c r="IS7" i="121"/>
  <c r="FP6" i="121"/>
  <c r="CJ7" i="121"/>
  <c r="JT7" i="121"/>
  <c r="FS6" i="121"/>
  <c r="CM7" i="121"/>
  <c r="JW7" i="121"/>
  <c r="FA6" i="121"/>
  <c r="BU7" i="121"/>
  <c r="JE7" i="121"/>
  <c r="GB6" i="121"/>
  <c r="CV7" i="121"/>
  <c r="KF7" i="121"/>
  <c r="HC6" i="121"/>
  <c r="DW7" i="121"/>
  <c r="LG7" i="121"/>
  <c r="LJ6" i="121"/>
  <c r="GT6" i="121"/>
  <c r="FJ6" i="121"/>
  <c r="CD7" i="121"/>
  <c r="JN7" i="121"/>
  <c r="FM6" i="121"/>
  <c r="CG7" i="121"/>
  <c r="JQ7" i="121"/>
  <c r="GN6" i="121"/>
  <c r="DH7" i="121"/>
  <c r="KR7" i="121"/>
  <c r="GQ6" i="121"/>
  <c r="DK7" i="121"/>
  <c r="KU7" i="121"/>
  <c r="FY6" i="121"/>
  <c r="CS7" i="121"/>
  <c r="KC7" i="121"/>
  <c r="GZ6" i="121"/>
  <c r="DT7" i="121"/>
  <c r="LD7" i="121"/>
  <c r="IA6" i="121"/>
  <c r="EU7" i="121"/>
  <c r="CD6" i="121"/>
  <c r="ID7" i="121"/>
  <c r="DN7" i="121"/>
  <c r="GH6" i="121"/>
  <c r="DB7" i="121"/>
  <c r="KL7" i="121"/>
  <c r="GK6" i="121"/>
  <c r="DE7" i="121"/>
  <c r="KO7" i="121"/>
  <c r="HL6" i="121"/>
  <c r="EF7" i="121"/>
  <c r="AT7" i="121"/>
  <c r="HO6" i="121"/>
  <c r="EI7" i="121"/>
  <c r="AT6" i="121"/>
  <c r="GW6" i="121"/>
  <c r="DQ7" i="121"/>
  <c r="LA7" i="121"/>
  <c r="HX6" i="121"/>
  <c r="ER7" i="121"/>
  <c r="BO6" i="121"/>
  <c r="IY6" i="121"/>
  <c r="FS7" i="121"/>
  <c r="JN6" i="121"/>
  <c r="EX6" i="121"/>
  <c r="KX7" i="121"/>
  <c r="HF6" i="121"/>
  <c r="DZ7" i="121"/>
  <c r="LJ7" i="121"/>
  <c r="HI6" i="121"/>
  <c r="EC7" i="121"/>
  <c r="AZ6" i="121"/>
  <c r="IJ6" i="121"/>
  <c r="FD7" i="121"/>
  <c r="BC6" i="121"/>
  <c r="IM6" i="121"/>
  <c r="FG7" i="121"/>
  <c r="BF6" i="121"/>
  <c r="HU6" i="121"/>
  <c r="EO7" i="121"/>
  <c r="BL6" i="121"/>
  <c r="IV6" i="121"/>
  <c r="FP7" i="121"/>
  <c r="CM6" i="121"/>
  <c r="JW6" i="121"/>
  <c r="GQ7" i="121"/>
  <c r="GH7" i="121"/>
  <c r="BR7" i="121"/>
  <c r="HR6" i="121"/>
  <c r="ID6" i="121"/>
  <c r="EX7" i="121"/>
  <c r="AW6" i="121"/>
  <c r="IG6" i="121"/>
  <c r="FA7" i="121"/>
  <c r="BX6" i="121"/>
  <c r="JH6" i="121"/>
  <c r="GB7" i="121"/>
  <c r="CA6" i="121"/>
  <c r="JK6" i="121"/>
  <c r="GE7" i="121"/>
  <c r="BI6" i="121"/>
  <c r="IS6" i="121"/>
  <c r="FM7" i="121"/>
  <c r="CJ6" i="121"/>
  <c r="JT6" i="121"/>
  <c r="GN7" i="121"/>
  <c r="DK6" i="121"/>
  <c r="KU6" i="121"/>
  <c r="HO7" i="121"/>
  <c r="DB6" i="121"/>
  <c r="JB7" i="121"/>
  <c r="EL7" i="121"/>
  <c r="LJ7" i="125" l="1"/>
  <c r="HU7" i="125"/>
  <c r="LG7" i="125"/>
  <c r="HO7" i="125"/>
  <c r="LD7" i="125"/>
  <c r="HL7" i="125"/>
  <c r="JN7" i="125"/>
  <c r="LA7" i="125"/>
  <c r="KU7" i="125"/>
  <c r="KR7" i="125"/>
  <c r="KO7" i="125"/>
  <c r="KI7" i="125"/>
  <c r="KF7" i="125"/>
  <c r="KC7" i="125"/>
  <c r="JW7" i="125"/>
  <c r="JT7" i="125"/>
  <c r="JQ7" i="125"/>
  <c r="JK7" i="125"/>
  <c r="GQ7" i="125"/>
  <c r="JH7" i="125"/>
  <c r="JZ7" i="125"/>
  <c r="JE7" i="125"/>
  <c r="KL7" i="125"/>
  <c r="IY7" i="125"/>
  <c r="IV7" i="125"/>
  <c r="IP7" i="125"/>
  <c r="JB7" i="125"/>
  <c r="IM7" i="125"/>
  <c r="IJ7" i="125"/>
  <c r="HR7" i="125"/>
  <c r="IG7" i="125"/>
  <c r="HX7" i="125"/>
  <c r="KX7" i="125"/>
  <c r="FS7" i="125"/>
  <c r="GN7" i="125"/>
  <c r="FV7" i="125"/>
  <c r="GK7" i="125"/>
  <c r="HF8" i="129" l="1"/>
  <c r="HE9" i="129"/>
  <c r="HG9" i="129"/>
  <c r="FM6" i="126" l="1"/>
  <c r="EO7" i="125"/>
  <c r="AK33" i="128" l="1"/>
  <c r="AF57" i="129" l="1"/>
  <c r="HF6" i="129" l="1"/>
  <c r="HF7" i="129"/>
  <c r="IA61" i="129" l="1"/>
  <c r="IA32" i="124" s="1"/>
  <c r="HX64" i="129"/>
  <c r="HX47" i="124" s="1"/>
  <c r="HX48" i="124" s="1"/>
  <c r="HX63" i="129"/>
  <c r="HX42" i="124" s="1"/>
  <c r="HX43" i="124" s="1"/>
  <c r="IA64" i="129"/>
  <c r="IA47" i="124" s="1"/>
  <c r="HX62" i="129"/>
  <c r="HX37" i="124" s="1"/>
  <c r="HX38" i="124" s="1"/>
  <c r="IA63" i="129"/>
  <c r="IA42" i="124" s="1"/>
  <c r="HX61" i="129"/>
  <c r="HX32" i="124" s="1"/>
  <c r="HX33" i="124" s="1"/>
  <c r="IA62" i="129"/>
  <c r="IA37" i="124" s="1"/>
  <c r="HX65" i="129"/>
  <c r="HX52" i="124" s="1"/>
  <c r="HX53" i="124" s="1"/>
  <c r="IA53" i="124" s="1"/>
  <c r="IA33" i="124" l="1"/>
  <c r="IA38" i="124"/>
  <c r="IA43" i="124"/>
  <c r="IA48" i="124"/>
  <c r="FY7" i="125" l="1"/>
  <c r="GE7" i="125"/>
  <c r="GH7" i="125"/>
  <c r="FD7" i="125" l="1"/>
  <c r="FJ7" i="125" l="1"/>
  <c r="A3" i="128" l="1"/>
  <c r="A19" i="128" l="1"/>
  <c r="A15" i="128"/>
  <c r="A7" i="128"/>
  <c r="A11" i="128"/>
  <c r="A31" i="128"/>
  <c r="A23" i="128"/>
  <c r="AS9" i="129" l="1"/>
  <c r="AM44" i="128" l="1"/>
  <c r="AM45" i="128" s="1"/>
  <c r="A44" i="128"/>
  <c r="B41" i="128" s="1"/>
  <c r="HX2" i="125"/>
  <c r="EI2" i="125"/>
  <c r="G5" i="130"/>
  <c r="F5" i="130"/>
  <c r="F9" i="130" s="1"/>
  <c r="F10" i="130" s="1"/>
  <c r="F11" i="130" s="1"/>
  <c r="F12" i="130" s="1"/>
  <c r="F13" i="130" s="1"/>
  <c r="F14" i="130" s="1"/>
  <c r="F15" i="130" s="1"/>
  <c r="F16" i="130" s="1"/>
  <c r="F17" i="130" s="1"/>
  <c r="F18" i="130" s="1"/>
  <c r="F19" i="130" s="1"/>
  <c r="F20" i="130" s="1"/>
  <c r="F21" i="130" s="1"/>
  <c r="F25" i="130" s="1"/>
  <c r="F26" i="130" s="1"/>
  <c r="F27" i="130" s="1"/>
  <c r="F28" i="130" s="1"/>
  <c r="F29" i="130" s="1"/>
  <c r="F30" i="130" s="1"/>
  <c r="F31" i="130" s="1"/>
  <c r="F32" i="130" s="1"/>
  <c r="F34" i="130" s="1"/>
  <c r="F35" i="130" s="1"/>
  <c r="F36" i="130" s="1"/>
  <c r="F37" i="130" s="1"/>
  <c r="F38" i="130" s="1"/>
  <c r="F39" i="130" s="1"/>
  <c r="F40" i="130" s="1"/>
  <c r="F41" i="130" s="1"/>
  <c r="F42" i="130" s="1"/>
  <c r="F43" i="130" s="1"/>
  <c r="F44" i="130" s="1"/>
  <c r="F45" i="130" s="1"/>
  <c r="F46" i="130" s="1"/>
  <c r="F47" i="130" s="1"/>
  <c r="F48" i="130" s="1"/>
  <c r="F49" i="130" s="1"/>
  <c r="F50" i="130" s="1"/>
  <c r="F51" i="130" s="1"/>
  <c r="F52" i="130" s="1"/>
  <c r="F53" i="130" s="1"/>
  <c r="E5" i="130"/>
  <c r="D5" i="130"/>
  <c r="D12" i="130" s="1"/>
  <c r="D13" i="130" s="1"/>
  <c r="D14" i="130" s="1"/>
  <c r="D15" i="130" s="1"/>
  <c r="D16" i="130" s="1"/>
  <c r="D17" i="130" s="1"/>
  <c r="D18" i="130" s="1"/>
  <c r="D19" i="130" s="1"/>
  <c r="D20" i="130" s="1"/>
  <c r="D21" i="130" s="1"/>
  <c r="D25" i="130" s="1"/>
  <c r="D26" i="130" s="1"/>
  <c r="D27" i="130" s="1"/>
  <c r="D28" i="130" s="1"/>
  <c r="D29" i="130" s="1"/>
  <c r="D30" i="130" s="1"/>
  <c r="D31" i="130" s="1"/>
  <c r="D32" i="130" s="1"/>
  <c r="D34" i="130" s="1"/>
  <c r="D35" i="130" s="1"/>
  <c r="D36" i="130" s="1"/>
  <c r="D37" i="130" s="1"/>
  <c r="D38" i="130" s="1"/>
  <c r="D39" i="130" s="1"/>
  <c r="D40" i="130" s="1"/>
  <c r="D41" i="130" s="1"/>
  <c r="D42" i="130" s="1"/>
  <c r="D43" i="130" s="1"/>
  <c r="D44" i="130" s="1"/>
  <c r="D45" i="130" s="1"/>
  <c r="D46" i="130" s="1"/>
  <c r="D47" i="130" s="1"/>
  <c r="D48" i="130" s="1"/>
  <c r="D49" i="130" s="1"/>
  <c r="D50" i="130" s="1"/>
  <c r="D51" i="130" s="1"/>
  <c r="D52" i="130" s="1"/>
  <c r="D53" i="130" s="1"/>
  <c r="C5" i="130"/>
  <c r="B5" i="130"/>
  <c r="B10" i="130" s="1"/>
  <c r="B11" i="130" s="1"/>
  <c r="B12" i="130" s="1"/>
  <c r="B13" i="130" s="1"/>
  <c r="B14" i="130" s="1"/>
  <c r="B15" i="130" s="1"/>
  <c r="B16" i="130" s="1"/>
  <c r="B17" i="130" s="1"/>
  <c r="B18" i="130" s="1"/>
  <c r="B19" i="130" s="1"/>
  <c r="B20" i="130" s="1"/>
  <c r="B21" i="130" s="1"/>
  <c r="B25" i="130" s="1"/>
  <c r="B26" i="130" s="1"/>
  <c r="B27" i="130" s="1"/>
  <c r="B28" i="130" s="1"/>
  <c r="B29" i="130" s="1"/>
  <c r="B30" i="130" s="1"/>
  <c r="B31" i="130" s="1"/>
  <c r="B32" i="130" s="1"/>
  <c r="B34" i="130" s="1"/>
  <c r="B35" i="130" s="1"/>
  <c r="B36" i="130" s="1"/>
  <c r="B37" i="130" s="1"/>
  <c r="B38" i="130" s="1"/>
  <c r="B39" i="130" s="1"/>
  <c r="B40" i="130" s="1"/>
  <c r="B41" i="130" s="1"/>
  <c r="B42" i="130" s="1"/>
  <c r="B43" i="130" s="1"/>
  <c r="B44" i="130" s="1"/>
  <c r="B45" i="130" s="1"/>
  <c r="B46" i="130" s="1"/>
  <c r="B47" i="130" s="1"/>
  <c r="B48" i="130" s="1"/>
  <c r="B49" i="130" s="1"/>
  <c r="B50" i="130" s="1"/>
  <c r="B51" i="130" s="1"/>
  <c r="B52" i="130" s="1"/>
  <c r="B53" i="130" s="1"/>
  <c r="G3" i="130"/>
  <c r="F3" i="130"/>
  <c r="E3" i="130"/>
  <c r="D3" i="130"/>
  <c r="C3" i="130"/>
  <c r="B3" i="130"/>
  <c r="EL8" i="125"/>
  <c r="EI8" i="125"/>
  <c r="AK6" i="125"/>
  <c r="AJ6" i="125"/>
  <c r="AI6" i="125"/>
  <c r="AH6" i="125"/>
  <c r="AG6" i="125"/>
  <c r="AD6" i="125"/>
  <c r="AA6" i="125"/>
  <c r="Y6" i="125"/>
  <c r="X6" i="125"/>
  <c r="W6" i="125"/>
  <c r="T6" i="125"/>
  <c r="S6" i="125"/>
  <c r="R6" i="125"/>
  <c r="P6" i="125"/>
  <c r="O6" i="125"/>
  <c r="N6" i="125"/>
  <c r="M6" i="125"/>
  <c r="L6" i="125"/>
  <c r="K6" i="125"/>
  <c r="J6" i="125"/>
  <c r="Q6" i="125" s="1"/>
  <c r="I6" i="125"/>
  <c r="H6" i="125"/>
  <c r="G6" i="125"/>
  <c r="F6" i="125"/>
  <c r="E6" i="125"/>
  <c r="C6" i="125"/>
  <c r="B6" i="125"/>
  <c r="D3" i="125"/>
  <c r="EN136" i="129"/>
  <c r="EM136" i="129"/>
  <c r="EK136" i="129"/>
  <c r="EJ136" i="129"/>
  <c r="EN135" i="129"/>
  <c r="EM135" i="129"/>
  <c r="EK135" i="129"/>
  <c r="EJ135" i="129"/>
  <c r="EN134" i="129"/>
  <c r="EM134" i="129"/>
  <c r="EK134" i="129"/>
  <c r="EJ134" i="129"/>
  <c r="EN133" i="129"/>
  <c r="EM133" i="129"/>
  <c r="EK133" i="129"/>
  <c r="EJ133" i="129"/>
  <c r="EN132" i="129"/>
  <c r="EM132" i="129"/>
  <c r="EK132" i="129"/>
  <c r="EJ132" i="129"/>
  <c r="EN131" i="129"/>
  <c r="EM131" i="129"/>
  <c r="EK131" i="129"/>
  <c r="EJ131" i="129"/>
  <c r="EN130" i="129"/>
  <c r="EM130" i="129"/>
  <c r="EK130" i="129"/>
  <c r="EJ130" i="129"/>
  <c r="EN129" i="129"/>
  <c r="EM129" i="129"/>
  <c r="EK129" i="129"/>
  <c r="EJ129" i="129"/>
  <c r="EN128" i="129"/>
  <c r="EM128" i="129"/>
  <c r="EK128" i="129"/>
  <c r="EJ128" i="129"/>
  <c r="EN127" i="129"/>
  <c r="EM127" i="129"/>
  <c r="EK127" i="129"/>
  <c r="EJ127" i="129"/>
  <c r="EN126" i="129"/>
  <c r="EM126" i="129"/>
  <c r="EK126" i="129"/>
  <c r="EJ126" i="129"/>
  <c r="EN125" i="129"/>
  <c r="EM125" i="129"/>
  <c r="EK125" i="129"/>
  <c r="EJ125" i="129"/>
  <c r="EN124" i="129"/>
  <c r="EM124" i="129"/>
  <c r="EK124" i="129"/>
  <c r="EJ124" i="129"/>
  <c r="EN123" i="129"/>
  <c r="EM123" i="129"/>
  <c r="EK123" i="129"/>
  <c r="EJ123" i="129"/>
  <c r="EN122" i="129"/>
  <c r="EM122" i="129"/>
  <c r="EK122" i="129"/>
  <c r="EJ122" i="129"/>
  <c r="EN121" i="129"/>
  <c r="EM121" i="129"/>
  <c r="EK121" i="129"/>
  <c r="EJ121" i="129"/>
  <c r="EN120" i="129"/>
  <c r="EM120" i="129"/>
  <c r="EK120" i="129"/>
  <c r="EJ120" i="129"/>
  <c r="EN119" i="129"/>
  <c r="EM119" i="129"/>
  <c r="EK119" i="129"/>
  <c r="EJ119" i="129"/>
  <c r="EN118" i="129"/>
  <c r="EM118" i="129"/>
  <c r="EK118" i="129"/>
  <c r="EJ118" i="129"/>
  <c r="EN117" i="129"/>
  <c r="EM117" i="129"/>
  <c r="EK117" i="129"/>
  <c r="EJ117" i="129"/>
  <c r="EN116" i="129"/>
  <c r="EM116" i="129"/>
  <c r="EK116" i="129"/>
  <c r="EJ116" i="129"/>
  <c r="EN115" i="129"/>
  <c r="EM115" i="129"/>
  <c r="EK115" i="129"/>
  <c r="EJ115" i="129"/>
  <c r="EN114" i="129"/>
  <c r="EM114" i="129"/>
  <c r="EK114" i="129"/>
  <c r="EJ114" i="129"/>
  <c r="EN113" i="129"/>
  <c r="EM113" i="129"/>
  <c r="EK113" i="129"/>
  <c r="EJ113" i="129"/>
  <c r="EN112" i="129"/>
  <c r="EM112" i="129"/>
  <c r="EK112" i="129"/>
  <c r="EJ112" i="129"/>
  <c r="EN111" i="129"/>
  <c r="EM111" i="129"/>
  <c r="EK111" i="129"/>
  <c r="EJ111" i="129"/>
  <c r="EN110" i="129"/>
  <c r="EM110" i="129"/>
  <c r="EK110" i="129"/>
  <c r="EJ110" i="129"/>
  <c r="EN109" i="129"/>
  <c r="EM109" i="129"/>
  <c r="EK109" i="129"/>
  <c r="EJ109" i="129"/>
  <c r="EN108" i="129"/>
  <c r="EM108" i="129"/>
  <c r="EK108" i="129"/>
  <c r="EJ108" i="129"/>
  <c r="EN107" i="129"/>
  <c r="EM107" i="129"/>
  <c r="EK107" i="129"/>
  <c r="EJ107" i="129"/>
  <c r="EN106" i="129"/>
  <c r="EM106" i="129"/>
  <c r="EK106" i="129"/>
  <c r="EJ106" i="129"/>
  <c r="EN105" i="129"/>
  <c r="EM105" i="129"/>
  <c r="EK105" i="129"/>
  <c r="EJ105" i="129"/>
  <c r="EN104" i="129"/>
  <c r="EM104" i="129"/>
  <c r="EK104" i="129"/>
  <c r="EJ104" i="129"/>
  <c r="EN103" i="129"/>
  <c r="EM103" i="129"/>
  <c r="EK103" i="129"/>
  <c r="EJ103" i="129"/>
  <c r="EN102" i="129"/>
  <c r="EM102" i="129"/>
  <c r="EK102" i="129"/>
  <c r="EJ102" i="129"/>
  <c r="EN101" i="129"/>
  <c r="EM101" i="129"/>
  <c r="EK101" i="129"/>
  <c r="EJ101" i="129"/>
  <c r="EN100" i="129"/>
  <c r="EM100" i="129"/>
  <c r="EK100" i="129"/>
  <c r="EJ100" i="129"/>
  <c r="EN99" i="129"/>
  <c r="EM99" i="129"/>
  <c r="EK99" i="129"/>
  <c r="EJ99" i="129"/>
  <c r="EN98" i="129"/>
  <c r="EM98" i="129"/>
  <c r="EK98" i="129"/>
  <c r="EJ98" i="129"/>
  <c r="EN97" i="129"/>
  <c r="EM97" i="129"/>
  <c r="EK97" i="129"/>
  <c r="EJ97" i="129"/>
  <c r="EN96" i="129"/>
  <c r="EM96" i="129"/>
  <c r="EK96" i="129"/>
  <c r="EJ96" i="129"/>
  <c r="EN95" i="129"/>
  <c r="EM95" i="129"/>
  <c r="EK95" i="129"/>
  <c r="EJ95" i="129"/>
  <c r="EN94" i="129"/>
  <c r="EM94" i="129"/>
  <c r="EK94" i="129"/>
  <c r="EJ94" i="129"/>
  <c r="EN93" i="129"/>
  <c r="EM93" i="129"/>
  <c r="EK93" i="129"/>
  <c r="EJ93" i="129"/>
  <c r="EN92" i="129"/>
  <c r="EM92" i="129"/>
  <c r="EK92" i="129"/>
  <c r="EJ92" i="129"/>
  <c r="EN91" i="129"/>
  <c r="EM91" i="129"/>
  <c r="EK91" i="129"/>
  <c r="EJ91" i="129"/>
  <c r="EN90" i="129"/>
  <c r="EM90" i="129"/>
  <c r="EK90" i="129"/>
  <c r="EJ90" i="129"/>
  <c r="EN89" i="129"/>
  <c r="EM89" i="129"/>
  <c r="EK89" i="129"/>
  <c r="EJ89" i="129"/>
  <c r="EN88" i="129"/>
  <c r="EM88" i="129"/>
  <c r="EK88" i="129"/>
  <c r="EJ88" i="129"/>
  <c r="FJ8" i="129"/>
  <c r="FD8" i="129"/>
  <c r="LI9" i="129"/>
  <c r="LH9" i="129"/>
  <c r="LF9" i="129"/>
  <c r="LE9" i="129"/>
  <c r="LC9" i="129"/>
  <c r="LB9" i="129"/>
  <c r="KZ9" i="129"/>
  <c r="KY9" i="129"/>
  <c r="KW9" i="129"/>
  <c r="KV9" i="129"/>
  <c r="KT9" i="129"/>
  <c r="KS9" i="129"/>
  <c r="KQ9" i="129"/>
  <c r="KP9" i="129"/>
  <c r="KN9" i="129"/>
  <c r="KM9" i="129"/>
  <c r="KK9" i="129"/>
  <c r="KJ9" i="129"/>
  <c r="KH9" i="129"/>
  <c r="KG9" i="129"/>
  <c r="KE9" i="129"/>
  <c r="KD9" i="129"/>
  <c r="KB9" i="129"/>
  <c r="KA9" i="129"/>
  <c r="JY9" i="129"/>
  <c r="JX9" i="129"/>
  <c r="JV9" i="129"/>
  <c r="JU9" i="129"/>
  <c r="JS9" i="129"/>
  <c r="JR9" i="129"/>
  <c r="JP9" i="129"/>
  <c r="JO9" i="129"/>
  <c r="JM9" i="129"/>
  <c r="JL9" i="129"/>
  <c r="JJ9" i="129"/>
  <c r="JI9" i="129"/>
  <c r="JG9" i="129"/>
  <c r="JF9" i="129"/>
  <c r="JD9" i="129"/>
  <c r="JC9" i="129"/>
  <c r="JA9" i="129"/>
  <c r="IZ9" i="129"/>
  <c r="IX9" i="129"/>
  <c r="IW9" i="129"/>
  <c r="IU9" i="129"/>
  <c r="IT9" i="129"/>
  <c r="IR9" i="129"/>
  <c r="IQ9" i="129"/>
  <c r="IO9" i="129"/>
  <c r="IN9" i="129"/>
  <c r="IL9" i="129"/>
  <c r="IK9" i="129"/>
  <c r="II9" i="129"/>
  <c r="IH9" i="129"/>
  <c r="IF9" i="129"/>
  <c r="IE9" i="129"/>
  <c r="IC9" i="129"/>
  <c r="IB9" i="129"/>
  <c r="HZ9" i="129"/>
  <c r="HY9" i="129"/>
  <c r="HW9" i="129"/>
  <c r="HT9" i="129"/>
  <c r="HS9" i="129"/>
  <c r="HQ9" i="129"/>
  <c r="HP9" i="129"/>
  <c r="HN9" i="129"/>
  <c r="HM9" i="129"/>
  <c r="HK9" i="129"/>
  <c r="HJ9" i="129"/>
  <c r="HH9" i="129"/>
  <c r="HD9" i="129"/>
  <c r="HB9" i="129"/>
  <c r="HA9" i="129"/>
  <c r="GY9" i="129"/>
  <c r="GX9" i="129"/>
  <c r="GV9" i="129"/>
  <c r="GU9" i="129"/>
  <c r="GS9" i="129"/>
  <c r="GR9" i="129"/>
  <c r="GP9" i="129"/>
  <c r="GO9" i="129"/>
  <c r="GM9" i="129"/>
  <c r="GL9" i="129"/>
  <c r="GJ9" i="129"/>
  <c r="GI9" i="129"/>
  <c r="GG9" i="129"/>
  <c r="GF9" i="129"/>
  <c r="GD9" i="129"/>
  <c r="GC9" i="129"/>
  <c r="GA9" i="129"/>
  <c r="FZ9" i="129"/>
  <c r="FX9" i="129"/>
  <c r="FW9" i="129"/>
  <c r="FU9" i="129"/>
  <c r="FT9" i="129"/>
  <c r="FR9" i="129"/>
  <c r="FQ9" i="129"/>
  <c r="FO9" i="129"/>
  <c r="FN9" i="129"/>
  <c r="FL9" i="129"/>
  <c r="FK9" i="129"/>
  <c r="FI9" i="129"/>
  <c r="FH9" i="129"/>
  <c r="FF9" i="129"/>
  <c r="FE9" i="129"/>
  <c r="FC9" i="129"/>
  <c r="FB9" i="129"/>
  <c r="EZ9" i="129"/>
  <c r="EY9" i="129"/>
  <c r="EW9" i="129"/>
  <c r="EV9" i="129"/>
  <c r="ET9" i="129"/>
  <c r="ES9" i="129"/>
  <c r="EQ9" i="129"/>
  <c r="EP9" i="129"/>
  <c r="EN9" i="129"/>
  <c r="EM9" i="129"/>
  <c r="EK9" i="129"/>
  <c r="EJ9" i="129"/>
  <c r="EH9" i="129"/>
  <c r="EG9" i="129"/>
  <c r="EE9" i="129"/>
  <c r="ED9" i="129"/>
  <c r="EB9" i="129"/>
  <c r="EA9" i="129"/>
  <c r="DY9" i="129"/>
  <c r="DX9" i="129"/>
  <c r="DV9" i="129"/>
  <c r="DU9" i="129"/>
  <c r="DS9" i="129"/>
  <c r="DR9" i="129"/>
  <c r="DP9" i="129"/>
  <c r="DO9" i="129"/>
  <c r="DM9" i="129"/>
  <c r="DL9" i="129"/>
  <c r="DJ9" i="129"/>
  <c r="DI9" i="129"/>
  <c r="DG9" i="129"/>
  <c r="DF9" i="129"/>
  <c r="DD9" i="129"/>
  <c r="DC9" i="129"/>
  <c r="DA9" i="129"/>
  <c r="CZ9" i="129"/>
  <c r="CX9" i="129"/>
  <c r="CW9" i="129"/>
  <c r="CU9" i="129"/>
  <c r="CT9" i="129"/>
  <c r="CR9" i="129"/>
  <c r="CQ9" i="129"/>
  <c r="CO9" i="129"/>
  <c r="CN9" i="129"/>
  <c r="CL9" i="129"/>
  <c r="CK9" i="129"/>
  <c r="CI9" i="129"/>
  <c r="CH9" i="129"/>
  <c r="CF9" i="129"/>
  <c r="CE9" i="129"/>
  <c r="CC9" i="129"/>
  <c r="CB9" i="129"/>
  <c r="BZ9" i="129"/>
  <c r="BY9" i="129"/>
  <c r="BW9" i="129"/>
  <c r="BV9" i="129"/>
  <c r="BT9" i="129"/>
  <c r="BS9" i="129"/>
  <c r="BQ9" i="129"/>
  <c r="BP9" i="129"/>
  <c r="BN9" i="129"/>
  <c r="BM9" i="129"/>
  <c r="BK9" i="129"/>
  <c r="BJ9" i="129"/>
  <c r="BH9" i="129"/>
  <c r="BG9" i="129"/>
  <c r="BE9" i="129"/>
  <c r="BD9" i="129"/>
  <c r="BB9" i="129"/>
  <c r="BA9" i="129"/>
  <c r="AY9" i="129"/>
  <c r="AX9" i="129"/>
  <c r="AV9" i="129"/>
  <c r="AU9" i="129"/>
  <c r="LJ8" i="129"/>
  <c r="LG8" i="129"/>
  <c r="LD8" i="129"/>
  <c r="LA8" i="129"/>
  <c r="KX8" i="129"/>
  <c r="KU8" i="129"/>
  <c r="KR8" i="129"/>
  <c r="KO8" i="129"/>
  <c r="KL8" i="129"/>
  <c r="KI8" i="129"/>
  <c r="KF8" i="129"/>
  <c r="KC8" i="129"/>
  <c r="JZ8" i="129"/>
  <c r="JW8" i="129"/>
  <c r="JT8" i="129"/>
  <c r="JQ8" i="129"/>
  <c r="JN8" i="129"/>
  <c r="JK8" i="129"/>
  <c r="JH8" i="129"/>
  <c r="JE8" i="129"/>
  <c r="JB8" i="129"/>
  <c r="IY8" i="129"/>
  <c r="IV8" i="129"/>
  <c r="IS8" i="129"/>
  <c r="IP8" i="129"/>
  <c r="IM8" i="129"/>
  <c r="IJ8" i="129"/>
  <c r="IG8" i="129"/>
  <c r="HX8" i="129"/>
  <c r="HU8" i="129"/>
  <c r="HR8" i="129"/>
  <c r="HO8" i="129"/>
  <c r="HL8" i="129"/>
  <c r="HI8" i="129"/>
  <c r="HC8" i="129"/>
  <c r="GZ8" i="129"/>
  <c r="GW8" i="129"/>
  <c r="GT8" i="129"/>
  <c r="GQ8" i="129"/>
  <c r="GN8" i="129"/>
  <c r="GK8" i="129"/>
  <c r="GH8" i="129"/>
  <c r="GE8" i="129"/>
  <c r="GB8" i="129"/>
  <c r="FY8" i="129"/>
  <c r="FV8" i="129"/>
  <c r="FS8" i="129"/>
  <c r="FP8" i="129"/>
  <c r="FM8" i="129"/>
  <c r="FA8" i="129"/>
  <c r="EU8" i="129"/>
  <c r="ER8" i="129"/>
  <c r="EO8" i="129"/>
  <c r="EL8" i="129"/>
  <c r="EI8" i="129"/>
  <c r="EF8" i="129"/>
  <c r="EC8" i="129"/>
  <c r="DZ8" i="129"/>
  <c r="DW8" i="129"/>
  <c r="DT8" i="129"/>
  <c r="DQ8" i="129"/>
  <c r="DN8" i="129"/>
  <c r="DK8" i="129"/>
  <c r="DH8" i="129"/>
  <c r="DE8" i="129"/>
  <c r="DB8" i="129"/>
  <c r="CY8" i="129"/>
  <c r="CV8" i="129"/>
  <c r="CS8" i="129"/>
  <c r="CP8" i="129"/>
  <c r="CM8" i="129"/>
  <c r="CJ8" i="129"/>
  <c r="CG8" i="129"/>
  <c r="CD8" i="129"/>
  <c r="CA8" i="129"/>
  <c r="BX8" i="129"/>
  <c r="BU8" i="129"/>
  <c r="BR8" i="129"/>
  <c r="BO8" i="129"/>
  <c r="BL8" i="129"/>
  <c r="BI8" i="129"/>
  <c r="BF8" i="129"/>
  <c r="BC8" i="129"/>
  <c r="AZ8" i="129"/>
  <c r="AW8" i="129"/>
  <c r="AT8" i="129"/>
  <c r="AK6" i="129"/>
  <c r="AJ6" i="129"/>
  <c r="AI6" i="129"/>
  <c r="AH6" i="129"/>
  <c r="AG6" i="129"/>
  <c r="AF6" i="129"/>
  <c r="AD6" i="129"/>
  <c r="AB6" i="129"/>
  <c r="AA6" i="129"/>
  <c r="Y6" i="129"/>
  <c r="X6" i="129"/>
  <c r="W6" i="129"/>
  <c r="T6" i="129"/>
  <c r="S6" i="129"/>
  <c r="R6" i="129"/>
  <c r="P6" i="129"/>
  <c r="O6" i="129"/>
  <c r="N6" i="129"/>
  <c r="M6" i="129"/>
  <c r="L6" i="129"/>
  <c r="K6" i="129"/>
  <c r="J6" i="129"/>
  <c r="Q6" i="129" s="1"/>
  <c r="I6" i="129"/>
  <c r="H6" i="129"/>
  <c r="G6" i="129"/>
  <c r="F6" i="129"/>
  <c r="E6" i="129"/>
  <c r="C6" i="129"/>
  <c r="B6" i="129"/>
  <c r="EL8" i="122"/>
  <c r="EI8" i="122"/>
  <c r="EO8" i="122"/>
  <c r="EF8" i="122"/>
  <c r="EC8" i="122"/>
  <c r="DZ8" i="122"/>
  <c r="DW8" i="122"/>
  <c r="DT8" i="122"/>
  <c r="DQ8" i="122"/>
  <c r="DN8" i="122"/>
  <c r="DK8" i="122"/>
  <c r="DH8" i="122"/>
  <c r="DE8" i="122"/>
  <c r="DB8" i="122"/>
  <c r="CY8" i="122"/>
  <c r="CV8" i="122"/>
  <c r="CS8" i="122"/>
  <c r="CP8" i="122"/>
  <c r="CM8" i="122"/>
  <c r="CJ8" i="122"/>
  <c r="CG8" i="122"/>
  <c r="CD8" i="122"/>
  <c r="CA8" i="122"/>
  <c r="BX8" i="122"/>
  <c r="BU8" i="122"/>
  <c r="BR8" i="122"/>
  <c r="BO8" i="122"/>
  <c r="BL8" i="122"/>
  <c r="BI8" i="122"/>
  <c r="BF8" i="122"/>
  <c r="BC8" i="122"/>
  <c r="AZ8" i="122"/>
  <c r="AW8" i="122"/>
  <c r="AT8" i="122"/>
  <c r="AK6" i="122"/>
  <c r="AJ6" i="122"/>
  <c r="AI6" i="122"/>
  <c r="AH6" i="122"/>
  <c r="AG6" i="122"/>
  <c r="AF6" i="122"/>
  <c r="AD6" i="122"/>
  <c r="AB6" i="122"/>
  <c r="AA6" i="122"/>
  <c r="Y6" i="122"/>
  <c r="X6" i="122"/>
  <c r="W6" i="122"/>
  <c r="T6" i="122"/>
  <c r="S6" i="122"/>
  <c r="R6" i="122"/>
  <c r="P6" i="122"/>
  <c r="O6" i="122"/>
  <c r="N6" i="122"/>
  <c r="M6" i="122"/>
  <c r="L6" i="122"/>
  <c r="K6" i="122"/>
  <c r="J6" i="122"/>
  <c r="Q6" i="122" s="1"/>
  <c r="I6" i="122"/>
  <c r="H6" i="122"/>
  <c r="G6" i="122"/>
  <c r="F6" i="122"/>
  <c r="E6" i="122"/>
  <c r="C6" i="122"/>
  <c r="B6" i="122"/>
  <c r="D3" i="122"/>
  <c r="AK6" i="121"/>
  <c r="AJ6" i="121"/>
  <c r="AI6" i="121"/>
  <c r="AH6" i="121"/>
  <c r="AG6" i="121"/>
  <c r="AF6" i="121"/>
  <c r="AD6" i="121"/>
  <c r="AB6" i="121"/>
  <c r="AA6" i="121"/>
  <c r="Y6" i="121"/>
  <c r="V6" i="121" s="1"/>
  <c r="X6" i="121"/>
  <c r="W6" i="121"/>
  <c r="T6" i="121"/>
  <c r="S6" i="121"/>
  <c r="R6" i="121"/>
  <c r="P6" i="121"/>
  <c r="O6" i="121"/>
  <c r="N6" i="121"/>
  <c r="M6" i="121"/>
  <c r="L6" i="121"/>
  <c r="K6" i="121"/>
  <c r="J6" i="121"/>
  <c r="Q6" i="121" s="1"/>
  <c r="I6" i="121"/>
  <c r="H6" i="121"/>
  <c r="G6" i="121"/>
  <c r="F6" i="121"/>
  <c r="E6" i="121"/>
  <c r="C6" i="121"/>
  <c r="B6" i="121"/>
  <c r="D3" i="121"/>
  <c r="EU8" i="124"/>
  <c r="ER8" i="124"/>
  <c r="EO8" i="124"/>
  <c r="LJ8" i="124"/>
  <c r="LG8" i="124"/>
  <c r="LD8" i="124"/>
  <c r="LA8" i="124"/>
  <c r="KX8" i="124"/>
  <c r="KU8" i="124"/>
  <c r="KR8" i="124"/>
  <c r="KO8" i="124"/>
  <c r="KL8" i="124"/>
  <c r="KI8" i="124"/>
  <c r="KF8" i="124"/>
  <c r="KC8" i="124"/>
  <c r="JZ8" i="124"/>
  <c r="JW8" i="124"/>
  <c r="JT8" i="124"/>
  <c r="JQ8" i="124"/>
  <c r="JN8" i="124"/>
  <c r="JK8" i="124"/>
  <c r="JH8" i="124"/>
  <c r="JE8" i="124"/>
  <c r="JB8" i="124"/>
  <c r="IY8" i="124"/>
  <c r="IV8" i="124"/>
  <c r="IS8" i="124"/>
  <c r="IP8" i="124"/>
  <c r="IM8" i="124"/>
  <c r="IJ8" i="124"/>
  <c r="IG8" i="124"/>
  <c r="ID8" i="124"/>
  <c r="IA8" i="124"/>
  <c r="HX8" i="124"/>
  <c r="HU8" i="124"/>
  <c r="HR8" i="124"/>
  <c r="HO8" i="124"/>
  <c r="HL8" i="124"/>
  <c r="HI8" i="124"/>
  <c r="HF8" i="124"/>
  <c r="HC8" i="124"/>
  <c r="GZ8" i="124"/>
  <c r="GW8" i="124"/>
  <c r="GT8" i="124"/>
  <c r="GQ8" i="124"/>
  <c r="GN8" i="124"/>
  <c r="GK8" i="124"/>
  <c r="GH8" i="124"/>
  <c r="GE8" i="124"/>
  <c r="GB8" i="124"/>
  <c r="FY8" i="124"/>
  <c r="FV8" i="124"/>
  <c r="FS8" i="124"/>
  <c r="FP8" i="124"/>
  <c r="FM8" i="124"/>
  <c r="FJ8" i="124"/>
  <c r="FG8" i="124"/>
  <c r="FD8" i="124"/>
  <c r="FA8" i="124"/>
  <c r="EX8" i="124"/>
  <c r="EL8" i="124"/>
  <c r="EI8" i="124"/>
  <c r="EF8" i="124"/>
  <c r="EC8" i="124"/>
  <c r="DZ8" i="124"/>
  <c r="DW8" i="124"/>
  <c r="DT8" i="124"/>
  <c r="DQ8" i="124"/>
  <c r="DN8" i="124"/>
  <c r="DK8" i="124"/>
  <c r="DH8" i="124"/>
  <c r="DE8" i="124"/>
  <c r="DB8" i="124"/>
  <c r="CY8" i="124"/>
  <c r="CV8" i="124"/>
  <c r="CS8" i="124"/>
  <c r="CP8" i="124"/>
  <c r="CM8" i="124"/>
  <c r="CJ8" i="124"/>
  <c r="CG8" i="124"/>
  <c r="CD8" i="124"/>
  <c r="CA8" i="124"/>
  <c r="BX8" i="124"/>
  <c r="BU8" i="124"/>
  <c r="BR8" i="124"/>
  <c r="BO8" i="124"/>
  <c r="BL8" i="124"/>
  <c r="BI8" i="124"/>
  <c r="BF8" i="124"/>
  <c r="BC8" i="124"/>
  <c r="AZ8" i="124"/>
  <c r="AW8" i="124"/>
  <c r="AT8" i="124"/>
  <c r="AK6" i="124"/>
  <c r="AJ6" i="124"/>
  <c r="AI6" i="124"/>
  <c r="AH6" i="124"/>
  <c r="AG6" i="124"/>
  <c r="AF6" i="124"/>
  <c r="AD6" i="124"/>
  <c r="AB6" i="124"/>
  <c r="AA6" i="124"/>
  <c r="Y6" i="124"/>
  <c r="X6" i="124"/>
  <c r="W6" i="124"/>
  <c r="T6" i="124"/>
  <c r="S6" i="124"/>
  <c r="R6" i="124"/>
  <c r="P6" i="124"/>
  <c r="O6" i="124"/>
  <c r="N6" i="124"/>
  <c r="M6" i="124"/>
  <c r="L6" i="124"/>
  <c r="K6" i="124"/>
  <c r="J6" i="124"/>
  <c r="Q6" i="124" s="1"/>
  <c r="I6" i="124"/>
  <c r="H6" i="124"/>
  <c r="G6" i="124"/>
  <c r="F6" i="124"/>
  <c r="E6" i="124"/>
  <c r="C6" i="124"/>
  <c r="B6" i="124"/>
  <c r="D3" i="124"/>
  <c r="LJ8" i="123"/>
  <c r="LG8" i="123"/>
  <c r="LD8" i="123"/>
  <c r="LA8" i="123"/>
  <c r="KX8" i="123"/>
  <c r="KU8" i="123"/>
  <c r="KR8" i="123"/>
  <c r="KO8" i="123"/>
  <c r="KL8" i="123"/>
  <c r="KI8" i="123"/>
  <c r="KF8" i="123"/>
  <c r="KC8" i="123"/>
  <c r="JZ8" i="123"/>
  <c r="JW8" i="123"/>
  <c r="JT8" i="123"/>
  <c r="JQ8" i="123"/>
  <c r="JN8" i="123"/>
  <c r="JK8" i="123"/>
  <c r="JH8" i="123"/>
  <c r="JE8" i="123"/>
  <c r="JB8" i="123"/>
  <c r="IY8" i="123"/>
  <c r="IV8" i="123"/>
  <c r="IS8" i="123"/>
  <c r="IP8" i="123"/>
  <c r="IM8" i="123"/>
  <c r="IJ8" i="123"/>
  <c r="IG8" i="123"/>
  <c r="ID8" i="123"/>
  <c r="IA8" i="123"/>
  <c r="HX8" i="123"/>
  <c r="HU8" i="123"/>
  <c r="HR8" i="123"/>
  <c r="HO8" i="123"/>
  <c r="HL8" i="123"/>
  <c r="HI8" i="123"/>
  <c r="HF8" i="123"/>
  <c r="HC8" i="123"/>
  <c r="GZ8" i="123"/>
  <c r="GW8" i="123"/>
  <c r="GT8" i="123"/>
  <c r="GQ8" i="123"/>
  <c r="GN8" i="123"/>
  <c r="GK8" i="123"/>
  <c r="GH8" i="123"/>
  <c r="GE8" i="123"/>
  <c r="GB8" i="123"/>
  <c r="FY8" i="123"/>
  <c r="FV8" i="123"/>
  <c r="FS8" i="123"/>
  <c r="FP8" i="123"/>
  <c r="FM8" i="123"/>
  <c r="FJ8" i="123"/>
  <c r="FG8" i="123"/>
  <c r="FD8" i="123"/>
  <c r="FA8" i="123"/>
  <c r="EX8" i="123"/>
  <c r="EU8" i="123"/>
  <c r="ER8" i="123"/>
  <c r="EO8" i="123"/>
  <c r="EL8" i="123"/>
  <c r="EI8" i="123"/>
  <c r="EF8" i="123"/>
  <c r="EC8" i="123"/>
  <c r="DZ8" i="123"/>
  <c r="DW8" i="123"/>
  <c r="DT8" i="123"/>
  <c r="DQ8" i="123"/>
  <c r="DN8" i="123"/>
  <c r="DK8" i="123"/>
  <c r="DH8" i="123"/>
  <c r="DE8" i="123"/>
  <c r="DB8" i="123"/>
  <c r="CY8" i="123"/>
  <c r="CV8" i="123"/>
  <c r="CS8" i="123"/>
  <c r="CP8" i="123"/>
  <c r="CM8" i="123"/>
  <c r="CJ8" i="123"/>
  <c r="CG8" i="123"/>
  <c r="CD8" i="123"/>
  <c r="CA8" i="123"/>
  <c r="BX8" i="123"/>
  <c r="BU8" i="123"/>
  <c r="BR8" i="123"/>
  <c r="BO8" i="123"/>
  <c r="BL8" i="123"/>
  <c r="BI8" i="123"/>
  <c r="BF8" i="123"/>
  <c r="BC8" i="123"/>
  <c r="AZ8" i="123"/>
  <c r="AW8" i="123"/>
  <c r="AT8" i="123"/>
  <c r="AK6" i="123"/>
  <c r="AJ6" i="123"/>
  <c r="AI6" i="123"/>
  <c r="AH6" i="123"/>
  <c r="AG6" i="123"/>
  <c r="AF6" i="123"/>
  <c r="AD6" i="123"/>
  <c r="AB6" i="123"/>
  <c r="AA6" i="123"/>
  <c r="Y6" i="123"/>
  <c r="X6" i="123"/>
  <c r="W6" i="123"/>
  <c r="T6" i="123"/>
  <c r="S6" i="123"/>
  <c r="R6" i="123"/>
  <c r="P6" i="123"/>
  <c r="O6" i="123"/>
  <c r="N6" i="123"/>
  <c r="M6" i="123"/>
  <c r="L6" i="123"/>
  <c r="K6" i="123"/>
  <c r="J6" i="123"/>
  <c r="Q6" i="123" s="1"/>
  <c r="I6" i="123"/>
  <c r="H6" i="123"/>
  <c r="G6" i="123"/>
  <c r="F6" i="123"/>
  <c r="E6" i="123"/>
  <c r="C6" i="123"/>
  <c r="B6" i="123"/>
  <c r="D3" i="123"/>
  <c r="LI130" i="126"/>
  <c r="LF130" i="126"/>
  <c r="LC130" i="126"/>
  <c r="KZ130" i="126"/>
  <c r="KW130" i="126"/>
  <c r="KT130" i="126"/>
  <c r="KQ130" i="126"/>
  <c r="KN130" i="126"/>
  <c r="KK130" i="126"/>
  <c r="KH130" i="126"/>
  <c r="KE130" i="126"/>
  <c r="KB130" i="126"/>
  <c r="JY130" i="126"/>
  <c r="JV130" i="126"/>
  <c r="JS130" i="126"/>
  <c r="JP130" i="126"/>
  <c r="JM130" i="126"/>
  <c r="JJ130" i="126"/>
  <c r="JG130" i="126"/>
  <c r="JD130" i="126"/>
  <c r="JA130" i="126"/>
  <c r="IX130" i="126"/>
  <c r="IU130" i="126"/>
  <c r="IR130" i="126"/>
  <c r="IO130" i="126"/>
  <c r="IL130" i="126"/>
  <c r="II130" i="126"/>
  <c r="IF130" i="126"/>
  <c r="IC130" i="126"/>
  <c r="HZ130" i="126"/>
  <c r="HW130" i="126"/>
  <c r="LI129" i="126"/>
  <c r="LF129" i="126"/>
  <c r="LC129" i="126"/>
  <c r="KZ129" i="126"/>
  <c r="KW129" i="126"/>
  <c r="KT129" i="126"/>
  <c r="KQ129" i="126"/>
  <c r="KN129" i="126"/>
  <c r="KK129" i="126"/>
  <c r="KH129" i="126"/>
  <c r="KE129" i="126"/>
  <c r="KB129" i="126"/>
  <c r="JY129" i="126"/>
  <c r="JV129" i="126"/>
  <c r="JS129" i="126"/>
  <c r="JP129" i="126"/>
  <c r="JM129" i="126"/>
  <c r="JJ129" i="126"/>
  <c r="JG129" i="126"/>
  <c r="JD129" i="126"/>
  <c r="JA129" i="126"/>
  <c r="IX129" i="126"/>
  <c r="IU129" i="126"/>
  <c r="IR129" i="126"/>
  <c r="IO129" i="126"/>
  <c r="IL129" i="126"/>
  <c r="II129" i="126"/>
  <c r="IF129" i="126"/>
  <c r="IC129" i="126"/>
  <c r="HZ129" i="126"/>
  <c r="HW129" i="126"/>
  <c r="LI128" i="126"/>
  <c r="LF128" i="126"/>
  <c r="LC128" i="126"/>
  <c r="KZ128" i="126"/>
  <c r="KW128" i="126"/>
  <c r="KT128" i="126"/>
  <c r="KQ128" i="126"/>
  <c r="KN128" i="126"/>
  <c r="KK128" i="126"/>
  <c r="KH128" i="126"/>
  <c r="KE128" i="126"/>
  <c r="KB128" i="126"/>
  <c r="JY128" i="126"/>
  <c r="JV128" i="126"/>
  <c r="JS128" i="126"/>
  <c r="JP128" i="126"/>
  <c r="JM128" i="126"/>
  <c r="JJ128" i="126"/>
  <c r="JG128" i="126"/>
  <c r="JD128" i="126"/>
  <c r="JA128" i="126"/>
  <c r="IX128" i="126"/>
  <c r="IU128" i="126"/>
  <c r="IR128" i="126"/>
  <c r="IO128" i="126"/>
  <c r="IL128" i="126"/>
  <c r="II128" i="126"/>
  <c r="IF128" i="126"/>
  <c r="IC128" i="126"/>
  <c r="HZ128" i="126"/>
  <c r="HW128" i="126"/>
  <c r="LI127" i="126"/>
  <c r="LF127" i="126"/>
  <c r="LC127" i="126"/>
  <c r="KZ127" i="126"/>
  <c r="KW127" i="126"/>
  <c r="KT127" i="126"/>
  <c r="KQ127" i="126"/>
  <c r="KN127" i="126"/>
  <c r="KK127" i="126"/>
  <c r="KH127" i="126"/>
  <c r="KE127" i="126"/>
  <c r="KB127" i="126"/>
  <c r="JY127" i="126"/>
  <c r="JV127" i="126"/>
  <c r="JS127" i="126"/>
  <c r="JP127" i="126"/>
  <c r="JM127" i="126"/>
  <c r="JJ127" i="126"/>
  <c r="JG127" i="126"/>
  <c r="JD127" i="126"/>
  <c r="JA127" i="126"/>
  <c r="IX127" i="126"/>
  <c r="IU127" i="126"/>
  <c r="IR127" i="126"/>
  <c r="IO127" i="126"/>
  <c r="IL127" i="126"/>
  <c r="II127" i="126"/>
  <c r="IF127" i="126"/>
  <c r="IC127" i="126"/>
  <c r="HZ127" i="126"/>
  <c r="HW127" i="126"/>
  <c r="LI126" i="126"/>
  <c r="LF126" i="126"/>
  <c r="LC126" i="126"/>
  <c r="KZ126" i="126"/>
  <c r="KW126" i="126"/>
  <c r="KT126" i="126"/>
  <c r="KQ126" i="126"/>
  <c r="KN126" i="126"/>
  <c r="KK126" i="126"/>
  <c r="KH126" i="126"/>
  <c r="KE126" i="126"/>
  <c r="KB126" i="126"/>
  <c r="JY126" i="126"/>
  <c r="JV126" i="126"/>
  <c r="JS126" i="126"/>
  <c r="JP126" i="126"/>
  <c r="JM126" i="126"/>
  <c r="JJ126" i="126"/>
  <c r="JG126" i="126"/>
  <c r="JD126" i="126"/>
  <c r="JA126" i="126"/>
  <c r="IX126" i="126"/>
  <c r="IU126" i="126"/>
  <c r="IR126" i="126"/>
  <c r="IO126" i="126"/>
  <c r="IL126" i="126"/>
  <c r="II126" i="126"/>
  <c r="IF126" i="126"/>
  <c r="IC126" i="126"/>
  <c r="HZ126" i="126"/>
  <c r="HW126" i="126"/>
  <c r="LI125" i="126"/>
  <c r="LF125" i="126"/>
  <c r="LC125" i="126"/>
  <c r="KZ125" i="126"/>
  <c r="KW125" i="126"/>
  <c r="KT125" i="126"/>
  <c r="KQ125" i="126"/>
  <c r="KN125" i="126"/>
  <c r="KK125" i="126"/>
  <c r="KH125" i="126"/>
  <c r="KE125" i="126"/>
  <c r="KB125" i="126"/>
  <c r="JY125" i="126"/>
  <c r="JV125" i="126"/>
  <c r="JS125" i="126"/>
  <c r="JP125" i="126"/>
  <c r="JM125" i="126"/>
  <c r="JJ125" i="126"/>
  <c r="JG125" i="126"/>
  <c r="JD125" i="126"/>
  <c r="JA125" i="126"/>
  <c r="IX125" i="126"/>
  <c r="IU125" i="126"/>
  <c r="IR125" i="126"/>
  <c r="IO125" i="126"/>
  <c r="IL125" i="126"/>
  <c r="II125" i="126"/>
  <c r="IF125" i="126"/>
  <c r="IC125" i="126"/>
  <c r="HZ125" i="126"/>
  <c r="HW125" i="126"/>
  <c r="LJ123" i="126"/>
  <c r="LG123" i="126"/>
  <c r="LD123" i="126"/>
  <c r="LA123" i="126"/>
  <c r="KX123" i="126"/>
  <c r="KU123" i="126"/>
  <c r="KR123" i="126"/>
  <c r="KO123" i="126"/>
  <c r="KL123" i="126"/>
  <c r="KI123" i="126"/>
  <c r="KF123" i="126"/>
  <c r="KC123" i="126"/>
  <c r="JZ123" i="126"/>
  <c r="JW123" i="126"/>
  <c r="JT123" i="126"/>
  <c r="JQ123" i="126"/>
  <c r="JN123" i="126"/>
  <c r="JK123" i="126"/>
  <c r="JH123" i="126"/>
  <c r="JE123" i="126"/>
  <c r="JB123" i="126"/>
  <c r="IY123" i="126"/>
  <c r="IV123" i="126"/>
  <c r="IS123" i="126"/>
  <c r="IP123" i="126"/>
  <c r="IM123" i="126"/>
  <c r="IJ123" i="126"/>
  <c r="IG123" i="126"/>
  <c r="IA123" i="126"/>
  <c r="HX123" i="126"/>
  <c r="EO8" i="126"/>
  <c r="EL8" i="126"/>
  <c r="EI8" i="126"/>
  <c r="EF8" i="126"/>
  <c r="EC8" i="126"/>
  <c r="DZ8" i="126"/>
  <c r="DW8" i="126"/>
  <c r="DT8" i="126"/>
  <c r="DQ8" i="126"/>
  <c r="DN8" i="126"/>
  <c r="DK8" i="126"/>
  <c r="DH8" i="126"/>
  <c r="DE8" i="126"/>
  <c r="DB8" i="126"/>
  <c r="CY8" i="126"/>
  <c r="CV8" i="126"/>
  <c r="CS8" i="126"/>
  <c r="CP8" i="126"/>
  <c r="CM8" i="126"/>
  <c r="CJ8" i="126"/>
  <c r="CG8" i="126"/>
  <c r="CD8" i="126"/>
  <c r="CA8" i="126"/>
  <c r="BX8" i="126"/>
  <c r="BU8" i="126"/>
  <c r="BR8" i="126"/>
  <c r="BO8" i="126"/>
  <c r="BL8" i="126"/>
  <c r="BI8" i="126"/>
  <c r="BF8" i="126"/>
  <c r="BC8" i="126"/>
  <c r="AZ8" i="126"/>
  <c r="AW8" i="126"/>
  <c r="AT8" i="126"/>
  <c r="AK6" i="126"/>
  <c r="AJ6" i="126"/>
  <c r="AI6" i="126"/>
  <c r="AH6" i="126"/>
  <c r="AG6" i="126"/>
  <c r="AF6" i="126"/>
  <c r="AD6" i="126"/>
  <c r="AB6" i="126"/>
  <c r="AA6" i="126"/>
  <c r="Y6" i="126"/>
  <c r="W6" i="126"/>
  <c r="T6" i="126"/>
  <c r="S6" i="126"/>
  <c r="R6" i="126"/>
  <c r="P6" i="126"/>
  <c r="O6" i="126"/>
  <c r="Q6" i="126" s="1"/>
  <c r="N6" i="126"/>
  <c r="M6" i="126"/>
  <c r="L6" i="126"/>
  <c r="K6" i="126"/>
  <c r="J6" i="126"/>
  <c r="I6" i="126"/>
  <c r="H6" i="126"/>
  <c r="G6" i="126"/>
  <c r="F6" i="126"/>
  <c r="E6" i="126"/>
  <c r="C6" i="126"/>
  <c r="B6" i="126"/>
  <c r="D3" i="126"/>
  <c r="C35" i="135"/>
  <c r="V28" i="135"/>
  <c r="W28" i="135" s="1"/>
  <c r="X28" i="135" s="1"/>
  <c r="Y28" i="135" s="1"/>
  <c r="Z28" i="135" s="1"/>
  <c r="AA28" i="135" s="1"/>
  <c r="AB28" i="135" s="1"/>
  <c r="AC28" i="135" s="1"/>
  <c r="AD28" i="135" s="1"/>
  <c r="AE28" i="135" s="1"/>
  <c r="AF28" i="135" s="1"/>
  <c r="AG28" i="135" s="1"/>
  <c r="AH28" i="135" s="1"/>
  <c r="AB25" i="135"/>
  <c r="AA25" i="135"/>
  <c r="Z25" i="135"/>
  <c r="Y25" i="135"/>
  <c r="X25" i="135"/>
  <c r="W25" i="135"/>
  <c r="V25" i="135"/>
  <c r="U25" i="135"/>
  <c r="T25" i="135"/>
  <c r="S25" i="135"/>
  <c r="R25" i="135"/>
  <c r="Q25" i="135"/>
  <c r="P25" i="135"/>
  <c r="O25" i="135"/>
  <c r="L25" i="135"/>
  <c r="K25" i="135"/>
  <c r="D23" i="135"/>
  <c r="A22" i="135"/>
  <c r="A19" i="135"/>
  <c r="D17" i="135"/>
  <c r="A16" i="135"/>
  <c r="D9" i="135"/>
  <c r="A8" i="135"/>
  <c r="D6" i="135"/>
  <c r="A5" i="135"/>
  <c r="E4" i="135"/>
  <c r="D4" i="135"/>
  <c r="F3" i="135"/>
  <c r="BS1" i="135"/>
  <c r="C4" i="128" l="1"/>
  <c r="D8" i="65"/>
  <c r="EL2" i="125" s="1"/>
  <c r="D2" i="65"/>
  <c r="AW2" i="125" s="1"/>
  <c r="EI2" i="122"/>
  <c r="EI2" i="121"/>
  <c r="EI2" i="129"/>
  <c r="EI2" i="123"/>
  <c r="D14" i="65"/>
  <c r="IA2" i="125" s="1"/>
  <c r="AT2" i="126"/>
  <c r="EI2" i="126"/>
  <c r="EI2" i="124"/>
  <c r="HX2" i="124"/>
  <c r="HX2" i="123"/>
  <c r="HX2" i="126"/>
  <c r="HX2" i="121"/>
  <c r="HX2" i="129"/>
  <c r="HX2" i="122"/>
  <c r="AT2" i="122"/>
  <c r="AT2" i="121"/>
  <c r="AT2" i="129"/>
  <c r="AT2" i="124"/>
  <c r="AT2" i="123"/>
  <c r="EO8" i="125"/>
  <c r="G3" i="135"/>
  <c r="F4" i="135"/>
  <c r="FG8" i="129"/>
  <c r="C15" i="65"/>
  <c r="HX3" i="125" s="1"/>
  <c r="C9" i="65"/>
  <c r="EI3" i="125" s="1"/>
  <c r="C3" i="65"/>
  <c r="AT3" i="125" s="1"/>
  <c r="IJ6" i="126"/>
  <c r="CJ6" i="126"/>
  <c r="JQ7" i="126"/>
  <c r="GT6" i="124"/>
  <c r="DH6" i="126"/>
  <c r="KF6" i="126"/>
  <c r="ER6" i="126"/>
  <c r="BL6" i="126"/>
  <c r="GN6" i="126"/>
  <c r="AW6" i="126"/>
  <c r="BU6" i="126"/>
  <c r="CS6" i="126"/>
  <c r="DQ6" i="126"/>
  <c r="FD6" i="126"/>
  <c r="GZ6" i="126"/>
  <c r="IV6" i="126"/>
  <c r="KR6" i="126"/>
  <c r="FP6" i="129"/>
  <c r="AZ6" i="126"/>
  <c r="BX6" i="126"/>
  <c r="CV6" i="126"/>
  <c r="DT6" i="126"/>
  <c r="FP6" i="126"/>
  <c r="HL6" i="126"/>
  <c r="JH6" i="126"/>
  <c r="LD6" i="126"/>
  <c r="BI6" i="126"/>
  <c r="CG6" i="126"/>
  <c r="DE6" i="126"/>
  <c r="EF6" i="126"/>
  <c r="GB6" i="126"/>
  <c r="HX6" i="126"/>
  <c r="JT6" i="126"/>
  <c r="EC6" i="126"/>
  <c r="EO6" i="126"/>
  <c r="FA6" i="126"/>
  <c r="FY6" i="126"/>
  <c r="GK6" i="126"/>
  <c r="GW6" i="126"/>
  <c r="HI6" i="126"/>
  <c r="HU6" i="126"/>
  <c r="IG6" i="126"/>
  <c r="IS6" i="126"/>
  <c r="JE6" i="126"/>
  <c r="JQ6" i="126"/>
  <c r="KC6" i="126"/>
  <c r="KO6" i="126"/>
  <c r="LA6" i="126"/>
  <c r="JE7" i="126"/>
  <c r="BC6" i="126"/>
  <c r="BO6" i="126"/>
  <c r="CA6" i="126"/>
  <c r="CM6" i="126"/>
  <c r="CY6" i="126"/>
  <c r="DK6" i="126"/>
  <c r="DW6" i="126"/>
  <c r="EI6" i="126"/>
  <c r="EU6" i="126"/>
  <c r="FG6" i="126"/>
  <c r="FS6" i="126"/>
  <c r="GE6" i="126"/>
  <c r="GQ6" i="126"/>
  <c r="HC6" i="126"/>
  <c r="HO6" i="126"/>
  <c r="IA6" i="126"/>
  <c r="IM6" i="126"/>
  <c r="IY6" i="126"/>
  <c r="JK6" i="126"/>
  <c r="JW6" i="126"/>
  <c r="KI6" i="126"/>
  <c r="KU6" i="126"/>
  <c r="LG6" i="126"/>
  <c r="LA7" i="126"/>
  <c r="DH6" i="129"/>
  <c r="AT6" i="126"/>
  <c r="BF6" i="126"/>
  <c r="BR6" i="126"/>
  <c r="CD6" i="126"/>
  <c r="CP6" i="126"/>
  <c r="DB6" i="126"/>
  <c r="DN6" i="126"/>
  <c r="DZ6" i="126"/>
  <c r="EL6" i="126"/>
  <c r="EX6" i="126"/>
  <c r="FJ6" i="126"/>
  <c r="FV6" i="126"/>
  <c r="GH6" i="126"/>
  <c r="GT6" i="126"/>
  <c r="HF6" i="126"/>
  <c r="HR6" i="126"/>
  <c r="ID6" i="126"/>
  <c r="IP6" i="126"/>
  <c r="JB6" i="126"/>
  <c r="JN6" i="126"/>
  <c r="JZ6" i="126"/>
  <c r="KL6" i="126"/>
  <c r="KX6" i="126"/>
  <c r="LJ6" i="126"/>
  <c r="LJ7" i="126"/>
  <c r="KF6" i="129"/>
  <c r="FG6" i="122"/>
  <c r="KL7" i="124"/>
  <c r="BR7" i="124"/>
  <c r="CG7" i="122"/>
  <c r="EU6" i="122"/>
  <c r="CY6" i="122"/>
  <c r="BC6" i="122"/>
  <c r="LJ6" i="122"/>
  <c r="EI6" i="122"/>
  <c r="CM6" i="122"/>
  <c r="ER7" i="122"/>
  <c r="KX6" i="122"/>
  <c r="DW6" i="122"/>
  <c r="CA6" i="122"/>
  <c r="IA7" i="126"/>
  <c r="KC7" i="126"/>
  <c r="BO6" i="122"/>
  <c r="IS7" i="126"/>
  <c r="KO7" i="126"/>
  <c r="DK6" i="122"/>
  <c r="CV7" i="122"/>
  <c r="BL6" i="129"/>
  <c r="DT6" i="129"/>
  <c r="GE6" i="129"/>
  <c r="DH7" i="129"/>
  <c r="BX6" i="129"/>
  <c r="EF6" i="129"/>
  <c r="IA6" i="129"/>
  <c r="FM7" i="125"/>
  <c r="CJ6" i="129"/>
  <c r="FD6" i="129"/>
  <c r="IV7" i="124"/>
  <c r="BF7" i="122"/>
  <c r="DH7" i="122"/>
  <c r="LD7" i="122"/>
  <c r="HC6" i="129"/>
  <c r="ER6" i="129"/>
  <c r="CV6" i="129"/>
  <c r="AZ6" i="129"/>
  <c r="IY6" i="123"/>
  <c r="BU7" i="122"/>
  <c r="DW7" i="122"/>
  <c r="FG7" i="125"/>
  <c r="EI7" i="125"/>
  <c r="FA7" i="125"/>
  <c r="EU7" i="125"/>
  <c r="JN7" i="129"/>
  <c r="GN7" i="129"/>
  <c r="ER7" i="129"/>
  <c r="CV7" i="129"/>
  <c r="BI7" i="129"/>
  <c r="LG6" i="129"/>
  <c r="KR6" i="129"/>
  <c r="KC6" i="129"/>
  <c r="JK6" i="129"/>
  <c r="IV6" i="129"/>
  <c r="IG6" i="129"/>
  <c r="HR6" i="129"/>
  <c r="GT6" i="129"/>
  <c r="GH6" i="129"/>
  <c r="FV6" i="129"/>
  <c r="IG7" i="129"/>
  <c r="GB7" i="129"/>
  <c r="EF7" i="129"/>
  <c r="CJ7" i="129"/>
  <c r="AZ7" i="129"/>
  <c r="LD6" i="129"/>
  <c r="KO6" i="129"/>
  <c r="JW6" i="129"/>
  <c r="JH6" i="129"/>
  <c r="IS6" i="129"/>
  <c r="HL7" i="129"/>
  <c r="FP7" i="129"/>
  <c r="DT7" i="129"/>
  <c r="BX7" i="129"/>
  <c r="AW7" i="129"/>
  <c r="LA6" i="129"/>
  <c r="KI6" i="129"/>
  <c r="JT6" i="129"/>
  <c r="JE6" i="129"/>
  <c r="IM6" i="129"/>
  <c r="HX6" i="129"/>
  <c r="HL6" i="129"/>
  <c r="GZ6" i="129"/>
  <c r="GN6" i="129"/>
  <c r="AT6" i="122"/>
  <c r="BF6" i="122"/>
  <c r="BR6" i="122"/>
  <c r="CD6" i="122"/>
  <c r="CP6" i="122"/>
  <c r="DB6" i="122"/>
  <c r="DN6" i="122"/>
  <c r="DZ6" i="122"/>
  <c r="EL6" i="122"/>
  <c r="EX6" i="122"/>
  <c r="FJ6" i="122"/>
  <c r="LA6" i="122"/>
  <c r="AW7" i="122"/>
  <c r="BI7" i="122"/>
  <c r="BX7" i="122"/>
  <c r="CJ7" i="122"/>
  <c r="CY7" i="122"/>
  <c r="DK7" i="122"/>
  <c r="EC7" i="122"/>
  <c r="FA7" i="122"/>
  <c r="BC6" i="129"/>
  <c r="BO6" i="129"/>
  <c r="CA6" i="129"/>
  <c r="CM6" i="129"/>
  <c r="CY6" i="129"/>
  <c r="DK6" i="129"/>
  <c r="DW6" i="129"/>
  <c r="EI6" i="129"/>
  <c r="EU6" i="129"/>
  <c r="FG6" i="129"/>
  <c r="FS6" i="129"/>
  <c r="GK6" i="129"/>
  <c r="HI6" i="129"/>
  <c r="IJ6" i="129"/>
  <c r="KU6" i="129"/>
  <c r="FD7" i="129"/>
  <c r="AW6" i="122"/>
  <c r="BI6" i="122"/>
  <c r="BU6" i="122"/>
  <c r="CG6" i="122"/>
  <c r="CS6" i="122"/>
  <c r="DE6" i="122"/>
  <c r="DQ6" i="122"/>
  <c r="EC6" i="122"/>
  <c r="EO6" i="122"/>
  <c r="FA6" i="122"/>
  <c r="FM6" i="122"/>
  <c r="LD6" i="122"/>
  <c r="AZ7" i="122"/>
  <c r="BL7" i="122"/>
  <c r="CA7" i="122"/>
  <c r="CM7" i="122"/>
  <c r="DB7" i="122"/>
  <c r="DQ7" i="122"/>
  <c r="EF7" i="122"/>
  <c r="FD7" i="122"/>
  <c r="AT6" i="129"/>
  <c r="BF6" i="129"/>
  <c r="BR6" i="129"/>
  <c r="CD6" i="129"/>
  <c r="CP6" i="129"/>
  <c r="DB6" i="129"/>
  <c r="DN6" i="129"/>
  <c r="DZ6" i="129"/>
  <c r="EL6" i="129"/>
  <c r="EX6" i="129"/>
  <c r="FJ6" i="129"/>
  <c r="FY6" i="129"/>
  <c r="GQ6" i="129"/>
  <c r="HO6" i="129"/>
  <c r="IY6" i="129"/>
  <c r="AT7" i="129"/>
  <c r="GZ7" i="129"/>
  <c r="AZ6" i="122"/>
  <c r="BL6" i="122"/>
  <c r="BX6" i="122"/>
  <c r="CJ6" i="122"/>
  <c r="CV6" i="122"/>
  <c r="DH6" i="122"/>
  <c r="DT6" i="122"/>
  <c r="EF6" i="122"/>
  <c r="ER6" i="122"/>
  <c r="FD6" i="122"/>
  <c r="LG6" i="122"/>
  <c r="BC7" i="122"/>
  <c r="BO7" i="122"/>
  <c r="CD7" i="122"/>
  <c r="CS7" i="122"/>
  <c r="DE7" i="122"/>
  <c r="DT7" i="122"/>
  <c r="EO7" i="122"/>
  <c r="AW6" i="129"/>
  <c r="BI6" i="129"/>
  <c r="BU6" i="129"/>
  <c r="CG6" i="129"/>
  <c r="CS6" i="129"/>
  <c r="DE6" i="129"/>
  <c r="DQ6" i="129"/>
  <c r="EC6" i="129"/>
  <c r="EO6" i="129"/>
  <c r="FA6" i="129"/>
  <c r="FM6" i="129"/>
  <c r="GB6" i="129"/>
  <c r="GW6" i="129"/>
  <c r="HU6" i="129"/>
  <c r="JQ6" i="129"/>
  <c r="BL7" i="129"/>
  <c r="IS7" i="129"/>
  <c r="KF7" i="123"/>
  <c r="HF7" i="123"/>
  <c r="BX7" i="123"/>
  <c r="HX6" i="123"/>
  <c r="EF6" i="123"/>
  <c r="KX7" i="123"/>
  <c r="FP7" i="123"/>
  <c r="AW7" i="123"/>
  <c r="GZ6" i="123"/>
  <c r="DH6" i="123"/>
  <c r="JH7" i="123"/>
  <c r="EO7" i="123"/>
  <c r="KO6" i="123"/>
  <c r="GB6" i="123"/>
  <c r="CJ6" i="123"/>
  <c r="ID7" i="126"/>
  <c r="IV7" i="126"/>
  <c r="JH7" i="126"/>
  <c r="JT7" i="126"/>
  <c r="KF7" i="126"/>
  <c r="KR7" i="126"/>
  <c r="LD7" i="126"/>
  <c r="DN7" i="123"/>
  <c r="JK7" i="126"/>
  <c r="JW7" i="126"/>
  <c r="KI7" i="126"/>
  <c r="KU7" i="126"/>
  <c r="LG7" i="126"/>
  <c r="BL6" i="123"/>
  <c r="IG7" i="123"/>
  <c r="HX7" i="126"/>
  <c r="IP7" i="126"/>
  <c r="JB7" i="126"/>
  <c r="JN7" i="126"/>
  <c r="JZ7" i="126"/>
  <c r="KL7" i="126"/>
  <c r="KX7" i="126"/>
  <c r="FD6" i="123"/>
  <c r="GE6" i="124"/>
  <c r="AT7" i="124"/>
  <c r="LG7" i="124"/>
  <c r="HU7" i="124"/>
  <c r="DN7" i="124"/>
  <c r="KU6" i="124"/>
  <c r="IA6" i="124"/>
  <c r="FP6" i="124"/>
  <c r="GT7" i="124"/>
  <c r="CP7" i="124"/>
  <c r="KC6" i="124"/>
  <c r="HL6" i="124"/>
  <c r="FD6" i="124"/>
  <c r="IP6" i="124"/>
  <c r="EL7" i="124"/>
  <c r="ER6" i="124"/>
  <c r="JH6" i="124"/>
  <c r="FJ7" i="124"/>
  <c r="LA7" i="122"/>
  <c r="KI7" i="129"/>
  <c r="BO6" i="123"/>
  <c r="CM6" i="123"/>
  <c r="DK6" i="123"/>
  <c r="EI6" i="123"/>
  <c r="FG6" i="123"/>
  <c r="GE6" i="123"/>
  <c r="HC6" i="123"/>
  <c r="IA6" i="123"/>
  <c r="JQ6" i="123"/>
  <c r="KR6" i="123"/>
  <c r="AZ7" i="123"/>
  <c r="CP7" i="123"/>
  <c r="DQ7" i="123"/>
  <c r="ER7" i="123"/>
  <c r="GH7" i="123"/>
  <c r="HI7" i="123"/>
  <c r="IJ7" i="123"/>
  <c r="JZ7" i="123"/>
  <c r="LA7" i="123"/>
  <c r="EI6" i="124"/>
  <c r="EU6" i="124"/>
  <c r="FG6" i="124"/>
  <c r="FS6" i="124"/>
  <c r="GK6" i="124"/>
  <c r="GW6" i="124"/>
  <c r="HO6" i="124"/>
  <c r="IG6" i="124"/>
  <c r="IS6" i="124"/>
  <c r="JK6" i="124"/>
  <c r="KF6" i="124"/>
  <c r="LA6" i="124"/>
  <c r="BF7" i="124"/>
  <c r="CD7" i="124"/>
  <c r="DB7" i="124"/>
  <c r="DZ7" i="124"/>
  <c r="EX7" i="124"/>
  <c r="FV7" i="124"/>
  <c r="GW7" i="124"/>
  <c r="HX7" i="124"/>
  <c r="JN7" i="124"/>
  <c r="KO7" i="124"/>
  <c r="AT6" i="123"/>
  <c r="BR6" i="123"/>
  <c r="CP6" i="123"/>
  <c r="DN6" i="123"/>
  <c r="EL6" i="123"/>
  <c r="FJ6" i="123"/>
  <c r="GH6" i="123"/>
  <c r="HF6" i="123"/>
  <c r="IS6" i="123"/>
  <c r="JT6" i="123"/>
  <c r="KU6" i="123"/>
  <c r="BR7" i="123"/>
  <c r="CS7" i="123"/>
  <c r="DT7" i="123"/>
  <c r="FJ7" i="123"/>
  <c r="GK7" i="123"/>
  <c r="HL7" i="123"/>
  <c r="JB7" i="123"/>
  <c r="KC7" i="123"/>
  <c r="LD7" i="123"/>
  <c r="EL6" i="124"/>
  <c r="EX6" i="124"/>
  <c r="FJ6" i="124"/>
  <c r="FV6" i="124"/>
  <c r="GN6" i="124"/>
  <c r="HC6" i="124"/>
  <c r="HR6" i="124"/>
  <c r="IJ6" i="124"/>
  <c r="IY6" i="124"/>
  <c r="JQ6" i="124"/>
  <c r="KI6" i="124"/>
  <c r="LD6" i="124"/>
  <c r="BI7" i="124"/>
  <c r="CG7" i="124"/>
  <c r="DE7" i="124"/>
  <c r="EC7" i="124"/>
  <c r="FA7" i="124"/>
  <c r="FY7" i="124"/>
  <c r="GZ7" i="124"/>
  <c r="IP7" i="124"/>
  <c r="JQ7" i="124"/>
  <c r="KR7" i="124"/>
  <c r="BI6" i="123"/>
  <c r="CG6" i="123"/>
  <c r="DE6" i="123"/>
  <c r="EC6" i="123"/>
  <c r="FA6" i="123"/>
  <c r="FY6" i="123"/>
  <c r="GW6" i="123"/>
  <c r="HU6" i="123"/>
  <c r="IV6" i="123"/>
  <c r="JW6" i="123"/>
  <c r="AT7" i="123"/>
  <c r="BU7" i="123"/>
  <c r="CV7" i="123"/>
  <c r="EL7" i="123"/>
  <c r="FM7" i="123"/>
  <c r="GN7" i="123"/>
  <c r="ID7" i="123"/>
  <c r="JE7" i="123"/>
  <c r="EO6" i="124"/>
  <c r="FA6" i="124"/>
  <c r="FM6" i="124"/>
  <c r="FY6" i="124"/>
  <c r="GQ6" i="124"/>
  <c r="HI6" i="124"/>
  <c r="HU6" i="124"/>
  <c r="IM6" i="124"/>
  <c r="JE6" i="124"/>
  <c r="JW6" i="124"/>
  <c r="KO6" i="124"/>
  <c r="LG6" i="124"/>
  <c r="BL7" i="124"/>
  <c r="CJ7" i="124"/>
  <c r="DH7" i="124"/>
  <c r="EF7" i="124"/>
  <c r="FD7" i="124"/>
  <c r="GB7" i="124"/>
  <c r="HR7" i="124"/>
  <c r="IS7" i="124"/>
  <c r="JT7" i="124"/>
  <c r="LJ7" i="124"/>
  <c r="KO7" i="129"/>
  <c r="JQ7" i="129"/>
  <c r="JE7" i="129"/>
  <c r="IJ7" i="129"/>
  <c r="HO7" i="129"/>
  <c r="HC7" i="129"/>
  <c r="GQ7" i="129"/>
  <c r="GE7" i="129"/>
  <c r="FS7" i="129"/>
  <c r="FG7" i="129"/>
  <c r="EU7" i="129"/>
  <c r="EI7" i="129"/>
  <c r="DW7" i="129"/>
  <c r="DK7" i="129"/>
  <c r="CY7" i="129"/>
  <c r="CM7" i="129"/>
  <c r="CA7" i="129"/>
  <c r="BO7" i="129"/>
  <c r="BC7" i="129"/>
  <c r="LJ6" i="129"/>
  <c r="KX6" i="129"/>
  <c r="KL6" i="129"/>
  <c r="JZ6" i="129"/>
  <c r="JN6" i="129"/>
  <c r="JB6" i="129"/>
  <c r="IP6" i="129"/>
  <c r="ID6" i="129"/>
  <c r="LG7" i="129"/>
  <c r="KF7" i="129"/>
  <c r="JK7" i="129"/>
  <c r="IP7" i="129"/>
  <c r="HU7" i="129"/>
  <c r="HI7" i="129"/>
  <c r="GW7" i="129"/>
  <c r="GK7" i="129"/>
  <c r="FY7" i="129"/>
  <c r="FM7" i="129"/>
  <c r="FA7" i="129"/>
  <c r="EO7" i="129"/>
  <c r="EC7" i="129"/>
  <c r="DQ7" i="129"/>
  <c r="DE7" i="129"/>
  <c r="CS7" i="129"/>
  <c r="CG7" i="129"/>
  <c r="BU7" i="129"/>
  <c r="LA7" i="129"/>
  <c r="KC7" i="129"/>
  <c r="JH7" i="129"/>
  <c r="IM7" i="129"/>
  <c r="HR7" i="129"/>
  <c r="GT7" i="129"/>
  <c r="GH7" i="129"/>
  <c r="FV7" i="129"/>
  <c r="FJ7" i="129"/>
  <c r="EX7" i="129"/>
  <c r="EL7" i="129"/>
  <c r="DZ7" i="129"/>
  <c r="DN7" i="129"/>
  <c r="DB7" i="129"/>
  <c r="CP7" i="129"/>
  <c r="CD7" i="129"/>
  <c r="BR7" i="129"/>
  <c r="BF7" i="129"/>
  <c r="LD7" i="129"/>
  <c r="ER7" i="125"/>
  <c r="FP7" i="125"/>
  <c r="EL7" i="125"/>
  <c r="EX7" i="125"/>
  <c r="KU7" i="123"/>
  <c r="EO6" i="123"/>
  <c r="DQ6" i="123"/>
  <c r="CS6" i="123"/>
  <c r="BU6" i="123"/>
  <c r="AW6" i="123"/>
  <c r="BC7" i="123"/>
  <c r="KX6" i="123"/>
  <c r="JZ6" i="123"/>
  <c r="JB6" i="123"/>
  <c r="ID6" i="123"/>
  <c r="KO7" i="123"/>
  <c r="E6" i="135"/>
  <c r="CA7" i="123"/>
  <c r="CY7" i="123"/>
  <c r="DW7" i="123"/>
  <c r="EU7" i="123"/>
  <c r="FS7" i="123"/>
  <c r="GQ7" i="123"/>
  <c r="HO7" i="123"/>
  <c r="IM7" i="123"/>
  <c r="JK7" i="123"/>
  <c r="KI7" i="123"/>
  <c r="LG7" i="123"/>
  <c r="JN6" i="124"/>
  <c r="KL6" i="124"/>
  <c r="LJ6" i="124"/>
  <c r="BO7" i="124"/>
  <c r="CM7" i="124"/>
  <c r="DK7" i="124"/>
  <c r="EI7" i="124"/>
  <c r="FG7" i="124"/>
  <c r="GE7" i="124"/>
  <c r="HC7" i="124"/>
  <c r="IA7" i="124"/>
  <c r="IY7" i="124"/>
  <c r="JW7" i="124"/>
  <c r="KU7" i="124"/>
  <c r="E20" i="135"/>
  <c r="FM6" i="123"/>
  <c r="GK6" i="123"/>
  <c r="HI6" i="123"/>
  <c r="IG6" i="123"/>
  <c r="JE6" i="123"/>
  <c r="KC6" i="123"/>
  <c r="LA6" i="123"/>
  <c r="BF7" i="123"/>
  <c r="CD7" i="123"/>
  <c r="DB7" i="123"/>
  <c r="DZ7" i="123"/>
  <c r="EX7" i="123"/>
  <c r="FV7" i="123"/>
  <c r="GT7" i="123"/>
  <c r="HR7" i="123"/>
  <c r="IP7" i="123"/>
  <c r="JN7" i="123"/>
  <c r="KL7" i="123"/>
  <c r="LJ7" i="123"/>
  <c r="GH7" i="124"/>
  <c r="HF7" i="124"/>
  <c r="ID7" i="124"/>
  <c r="JB7" i="124"/>
  <c r="JZ7" i="124"/>
  <c r="KX7" i="124"/>
  <c r="AZ6" i="123"/>
  <c r="BX6" i="123"/>
  <c r="CV6" i="123"/>
  <c r="DT6" i="123"/>
  <c r="ER6" i="123"/>
  <c r="FP6" i="123"/>
  <c r="GN6" i="123"/>
  <c r="HL6" i="123"/>
  <c r="IJ6" i="123"/>
  <c r="JH6" i="123"/>
  <c r="KF6" i="123"/>
  <c r="LD6" i="123"/>
  <c r="BI7" i="123"/>
  <c r="CG7" i="123"/>
  <c r="DE7" i="123"/>
  <c r="EC7" i="123"/>
  <c r="FA7" i="123"/>
  <c r="FY7" i="123"/>
  <c r="GW7" i="123"/>
  <c r="HU7" i="123"/>
  <c r="IS7" i="123"/>
  <c r="JQ7" i="123"/>
  <c r="GB6" i="124"/>
  <c r="GZ6" i="124"/>
  <c r="HX6" i="124"/>
  <c r="IV6" i="124"/>
  <c r="JT6" i="124"/>
  <c r="KR6" i="124"/>
  <c r="AW7" i="124"/>
  <c r="BU7" i="124"/>
  <c r="CS7" i="124"/>
  <c r="DQ7" i="124"/>
  <c r="EO7" i="124"/>
  <c r="FM7" i="124"/>
  <c r="GK7" i="124"/>
  <c r="HI7" i="124"/>
  <c r="IG7" i="124"/>
  <c r="JE7" i="124"/>
  <c r="KC7" i="124"/>
  <c r="LA7" i="124"/>
  <c r="E9" i="135"/>
  <c r="BC6" i="123"/>
  <c r="CA6" i="123"/>
  <c r="CY6" i="123"/>
  <c r="DW6" i="123"/>
  <c r="EU6" i="123"/>
  <c r="FS6" i="123"/>
  <c r="GQ6" i="123"/>
  <c r="HO6" i="123"/>
  <c r="IM6" i="123"/>
  <c r="JK6" i="123"/>
  <c r="KI6" i="123"/>
  <c r="LG6" i="123"/>
  <c r="BL7" i="123"/>
  <c r="CJ7" i="123"/>
  <c r="DH7" i="123"/>
  <c r="EF7" i="123"/>
  <c r="FD7" i="123"/>
  <c r="GB7" i="123"/>
  <c r="GZ7" i="123"/>
  <c r="HX7" i="123"/>
  <c r="IV7" i="123"/>
  <c r="JT7" i="123"/>
  <c r="KR7" i="123"/>
  <c r="AZ7" i="124"/>
  <c r="BX7" i="124"/>
  <c r="CV7" i="124"/>
  <c r="DT7" i="124"/>
  <c r="ER7" i="124"/>
  <c r="FP7" i="124"/>
  <c r="GN7" i="124"/>
  <c r="HL7" i="124"/>
  <c r="IJ7" i="124"/>
  <c r="JH7" i="124"/>
  <c r="KF7" i="124"/>
  <c r="LD7" i="124"/>
  <c r="E23" i="135"/>
  <c r="BF6" i="123"/>
  <c r="CD6" i="123"/>
  <c r="DB6" i="123"/>
  <c r="DZ6" i="123"/>
  <c r="EX6" i="123"/>
  <c r="FV6" i="123"/>
  <c r="GT6" i="123"/>
  <c r="HR6" i="123"/>
  <c r="IP6" i="123"/>
  <c r="JN6" i="123"/>
  <c r="KL6" i="123"/>
  <c r="LJ6" i="123"/>
  <c r="BO7" i="123"/>
  <c r="CM7" i="123"/>
  <c r="DK7" i="123"/>
  <c r="EI7" i="123"/>
  <c r="FG7" i="123"/>
  <c r="GE7" i="123"/>
  <c r="HC7" i="123"/>
  <c r="IA7" i="123"/>
  <c r="IY7" i="123"/>
  <c r="JW7" i="123"/>
  <c r="GH6" i="124"/>
  <c r="HF6" i="124"/>
  <c r="ID6" i="124"/>
  <c r="JB6" i="124"/>
  <c r="JZ6" i="124"/>
  <c r="KX6" i="124"/>
  <c r="BC7" i="124"/>
  <c r="CA7" i="124"/>
  <c r="CY7" i="124"/>
  <c r="DW7" i="124"/>
  <c r="EU7" i="124"/>
  <c r="FS7" i="124"/>
  <c r="GQ7" i="124"/>
  <c r="HO7" i="124"/>
  <c r="IM7" i="124"/>
  <c r="JK7" i="124"/>
  <c r="KI7" i="124"/>
  <c r="E17" i="135"/>
  <c r="EU7" i="122"/>
  <c r="LG7" i="122"/>
  <c r="DZ7" i="122"/>
  <c r="EX7" i="122"/>
  <c r="LJ7" i="122"/>
  <c r="EI7" i="122"/>
  <c r="FG7" i="122"/>
  <c r="AT7" i="122"/>
  <c r="BR7" i="122"/>
  <c r="CP7" i="122"/>
  <c r="DN7" i="122"/>
  <c r="EL7" i="122"/>
  <c r="FJ7" i="122"/>
  <c r="KX7" i="122"/>
  <c r="LG65" i="129"/>
  <c r="KI65" i="129"/>
  <c r="JK65" i="129"/>
  <c r="JK52" i="124" s="1"/>
  <c r="IM65" i="129"/>
  <c r="IM52" i="124" s="1"/>
  <c r="LD65" i="129"/>
  <c r="KF65" i="129"/>
  <c r="JH65" i="129"/>
  <c r="JH52" i="124" s="1"/>
  <c r="IJ65" i="129"/>
  <c r="IJ52" i="124" s="1"/>
  <c r="LA65" i="129"/>
  <c r="KC65" i="129"/>
  <c r="JE65" i="129"/>
  <c r="JE52" i="124" s="1"/>
  <c r="IG65" i="129"/>
  <c r="IG52" i="124" s="1"/>
  <c r="KX65" i="129"/>
  <c r="JZ65" i="129"/>
  <c r="JB65" i="129"/>
  <c r="JB52" i="124" s="1"/>
  <c r="ID65" i="129"/>
  <c r="ID52" i="124" s="1"/>
  <c r="ID53" i="124" s="1"/>
  <c r="KU65" i="129"/>
  <c r="JW65" i="129"/>
  <c r="IY65" i="129"/>
  <c r="IY52" i="124" s="1"/>
  <c r="LJ64" i="129"/>
  <c r="KO65" i="129"/>
  <c r="JQ65" i="129"/>
  <c r="JQ52" i="124" s="1"/>
  <c r="IS65" i="129"/>
  <c r="IS52" i="124" s="1"/>
  <c r="LD64" i="129"/>
  <c r="LJ65" i="129"/>
  <c r="LG64" i="129"/>
  <c r="KF64" i="129"/>
  <c r="JH64" i="129"/>
  <c r="JH47" i="124" s="1"/>
  <c r="IJ64" i="129"/>
  <c r="IJ47" i="124" s="1"/>
  <c r="KU63" i="129"/>
  <c r="JW63" i="129"/>
  <c r="IY63" i="129"/>
  <c r="IY42" i="124" s="1"/>
  <c r="LJ62" i="129"/>
  <c r="KL62" i="129"/>
  <c r="JN62" i="129"/>
  <c r="JN37" i="124" s="1"/>
  <c r="IP62" i="129"/>
  <c r="IP37" i="124" s="1"/>
  <c r="LA61" i="129"/>
  <c r="KC61" i="129"/>
  <c r="JE61" i="129"/>
  <c r="JE32" i="124" s="1"/>
  <c r="IG61" i="129"/>
  <c r="IG32" i="124" s="1"/>
  <c r="KR65" i="129"/>
  <c r="LA64" i="129"/>
  <c r="KC64" i="129"/>
  <c r="JE64" i="129"/>
  <c r="JE47" i="124" s="1"/>
  <c r="IG64" i="129"/>
  <c r="IG47" i="124" s="1"/>
  <c r="KR63" i="129"/>
  <c r="JT63" i="129"/>
  <c r="IV63" i="129"/>
  <c r="IV42" i="124" s="1"/>
  <c r="LG62" i="129"/>
  <c r="KI62" i="129"/>
  <c r="JK62" i="129"/>
  <c r="JK37" i="124" s="1"/>
  <c r="IM62" i="129"/>
  <c r="IM37" i="124" s="1"/>
  <c r="KX61" i="129"/>
  <c r="JZ61" i="129"/>
  <c r="JB61" i="129"/>
  <c r="JB32" i="124" s="1"/>
  <c r="ID61" i="129"/>
  <c r="ID32" i="124" s="1"/>
  <c r="ID33" i="124" s="1"/>
  <c r="KL65" i="129"/>
  <c r="KX64" i="129"/>
  <c r="JZ64" i="129"/>
  <c r="JB64" i="129"/>
  <c r="JB47" i="124" s="1"/>
  <c r="ID64" i="129"/>
  <c r="ID47" i="124" s="1"/>
  <c r="ID48" i="124" s="1"/>
  <c r="KO63" i="129"/>
  <c r="JQ63" i="129"/>
  <c r="JQ42" i="124" s="1"/>
  <c r="IS63" i="129"/>
  <c r="IS42" i="124" s="1"/>
  <c r="LD62" i="129"/>
  <c r="KF62" i="129"/>
  <c r="JH62" i="129"/>
  <c r="JH37" i="124" s="1"/>
  <c r="IJ62" i="129"/>
  <c r="IJ37" i="124" s="1"/>
  <c r="JT65" i="129"/>
  <c r="KU64" i="129"/>
  <c r="JW64" i="129"/>
  <c r="IY64" i="129"/>
  <c r="IY47" i="124" s="1"/>
  <c r="LJ63" i="129"/>
  <c r="KL63" i="129"/>
  <c r="JN63" i="129"/>
  <c r="JN42" i="124" s="1"/>
  <c r="IP63" i="129"/>
  <c r="IP42" i="124" s="1"/>
  <c r="LA62" i="129"/>
  <c r="KC62" i="129"/>
  <c r="JE62" i="129"/>
  <c r="JE37" i="124" s="1"/>
  <c r="IG62" i="129"/>
  <c r="IG37" i="124" s="1"/>
  <c r="KR61" i="129"/>
  <c r="JT61" i="129"/>
  <c r="IV61" i="129"/>
  <c r="IV32" i="124" s="1"/>
  <c r="JN65" i="129"/>
  <c r="JN52" i="124" s="1"/>
  <c r="KR64" i="129"/>
  <c r="JT64" i="129"/>
  <c r="IV64" i="129"/>
  <c r="IV47" i="124" s="1"/>
  <c r="LG63" i="129"/>
  <c r="KI63" i="129"/>
  <c r="JK63" i="129"/>
  <c r="JK42" i="124" s="1"/>
  <c r="IM63" i="129"/>
  <c r="IM42" i="124" s="1"/>
  <c r="KX62" i="129"/>
  <c r="JZ62" i="129"/>
  <c r="JB62" i="129"/>
  <c r="JB37" i="124" s="1"/>
  <c r="ID62" i="129"/>
  <c r="ID37" i="124" s="1"/>
  <c r="ID38" i="124" s="1"/>
  <c r="KO61" i="129"/>
  <c r="JQ61" i="129"/>
  <c r="JQ32" i="124" s="1"/>
  <c r="IS61" i="129"/>
  <c r="IS32" i="124" s="1"/>
  <c r="IV65" i="129"/>
  <c r="IV52" i="124" s="1"/>
  <c r="KO64" i="129"/>
  <c r="JQ64" i="129"/>
  <c r="JQ47" i="124" s="1"/>
  <c r="IS64" i="129"/>
  <c r="IS47" i="124" s="1"/>
  <c r="LD63" i="129"/>
  <c r="KF63" i="129"/>
  <c r="JH63" i="129"/>
  <c r="JH42" i="124" s="1"/>
  <c r="IJ63" i="129"/>
  <c r="IJ42" i="124" s="1"/>
  <c r="KU62" i="129"/>
  <c r="JW62" i="129"/>
  <c r="IY62" i="129"/>
  <c r="IY37" i="124" s="1"/>
  <c r="LJ61" i="129"/>
  <c r="KL61" i="129"/>
  <c r="JN61" i="129"/>
  <c r="JN32" i="124" s="1"/>
  <c r="IP61" i="129"/>
  <c r="IP32" i="124" s="1"/>
  <c r="IP65" i="129"/>
  <c r="IP52" i="124" s="1"/>
  <c r="KL64" i="129"/>
  <c r="JN64" i="129"/>
  <c r="JN47" i="124" s="1"/>
  <c r="IP64" i="129"/>
  <c r="IP47" i="124" s="1"/>
  <c r="LA63" i="129"/>
  <c r="KC63" i="129"/>
  <c r="JE63" i="129"/>
  <c r="JE42" i="124" s="1"/>
  <c r="IG63" i="129"/>
  <c r="IG42" i="124" s="1"/>
  <c r="KR62" i="129"/>
  <c r="JT62" i="129"/>
  <c r="IV62" i="129"/>
  <c r="IV37" i="124" s="1"/>
  <c r="LG61" i="129"/>
  <c r="KI61" i="129"/>
  <c r="JK61" i="129"/>
  <c r="JK32" i="124" s="1"/>
  <c r="IM61" i="129"/>
  <c r="IM32" i="124" s="1"/>
  <c r="KI64" i="129"/>
  <c r="JK64" i="129"/>
  <c r="JK47" i="124" s="1"/>
  <c r="IM64" i="129"/>
  <c r="IM47" i="124" s="1"/>
  <c r="KX63" i="129"/>
  <c r="JZ63" i="129"/>
  <c r="JB63" i="129"/>
  <c r="JB42" i="124" s="1"/>
  <c r="ID63" i="129"/>
  <c r="ID42" i="124" s="1"/>
  <c r="ID43" i="124" s="1"/>
  <c r="KO62" i="129"/>
  <c r="JQ62" i="129"/>
  <c r="JQ37" i="124" s="1"/>
  <c r="IS62" i="129"/>
  <c r="IS37" i="124" s="1"/>
  <c r="LD61" i="129"/>
  <c r="KF61" i="129"/>
  <c r="JH61" i="129"/>
  <c r="JH32" i="124" s="1"/>
  <c r="IJ61" i="129"/>
  <c r="IJ32" i="124" s="1"/>
  <c r="KU61" i="129"/>
  <c r="JW61" i="129"/>
  <c r="IY61" i="129"/>
  <c r="IY32" i="124" s="1"/>
  <c r="KL7" i="129"/>
  <c r="LJ7" i="129"/>
  <c r="HX7" i="129"/>
  <c r="IV7" i="129"/>
  <c r="JT7" i="129"/>
  <c r="KR7" i="129"/>
  <c r="IA7" i="129"/>
  <c r="JW7" i="129"/>
  <c r="KU7" i="129"/>
  <c r="ID7" i="129"/>
  <c r="JB7" i="129"/>
  <c r="JZ7" i="129"/>
  <c r="KX7" i="129"/>
  <c r="AO9" i="128"/>
  <c r="AO12" i="128" s="1"/>
  <c r="B42" i="128"/>
  <c r="C2" i="128" s="1"/>
  <c r="C41" i="128"/>
  <c r="D9" i="65" l="1"/>
  <c r="EL3" i="125" s="1"/>
  <c r="EL2" i="123"/>
  <c r="E8" i="65"/>
  <c r="EO2" i="125" s="1"/>
  <c r="C5" i="128"/>
  <c r="EL2" i="129"/>
  <c r="EL2" i="121"/>
  <c r="EL2" i="122"/>
  <c r="EL2" i="126"/>
  <c r="EL2" i="124"/>
  <c r="AW2" i="122"/>
  <c r="IG48" i="124"/>
  <c r="IJ48" i="124" s="1"/>
  <c r="IM48" i="124" s="1"/>
  <c r="IP48" i="124" s="1"/>
  <c r="IS48" i="124" s="1"/>
  <c r="IV48" i="124" s="1"/>
  <c r="IY48" i="124" s="1"/>
  <c r="JB48" i="124" s="1"/>
  <c r="JE48" i="124" s="1"/>
  <c r="JH48" i="124" s="1"/>
  <c r="JK48" i="124" s="1"/>
  <c r="JN48" i="124" s="1"/>
  <c r="JQ48" i="124" s="1"/>
  <c r="IG33" i="124"/>
  <c r="IJ33" i="124" s="1"/>
  <c r="IM33" i="124" s="1"/>
  <c r="IP33" i="124" s="1"/>
  <c r="IS33" i="124" s="1"/>
  <c r="IV33" i="124" s="1"/>
  <c r="IY33" i="124" s="1"/>
  <c r="JB33" i="124" s="1"/>
  <c r="JE33" i="124" s="1"/>
  <c r="JH33" i="124" s="1"/>
  <c r="JK33" i="124" s="1"/>
  <c r="JN33" i="124" s="1"/>
  <c r="JQ33" i="124" s="1"/>
  <c r="IG53" i="124"/>
  <c r="IJ53" i="124" s="1"/>
  <c r="IM53" i="124" s="1"/>
  <c r="IP53" i="124" s="1"/>
  <c r="IS53" i="124" s="1"/>
  <c r="IV53" i="124" s="1"/>
  <c r="IY53" i="124" s="1"/>
  <c r="JB53" i="124" s="1"/>
  <c r="JE53" i="124" s="1"/>
  <c r="JH53" i="124" s="1"/>
  <c r="JK53" i="124" s="1"/>
  <c r="JN53" i="124" s="1"/>
  <c r="JQ53" i="124" s="1"/>
  <c r="IG43" i="124"/>
  <c r="IJ43" i="124" s="1"/>
  <c r="IM43" i="124" s="1"/>
  <c r="IP43" i="124" s="1"/>
  <c r="IS43" i="124" s="1"/>
  <c r="IV43" i="124" s="1"/>
  <c r="IY43" i="124" s="1"/>
  <c r="JB43" i="124" s="1"/>
  <c r="JE43" i="124" s="1"/>
  <c r="JH43" i="124" s="1"/>
  <c r="JK43" i="124" s="1"/>
  <c r="JN43" i="124" s="1"/>
  <c r="JQ43" i="124" s="1"/>
  <c r="IG38" i="124"/>
  <c r="IJ38" i="124" s="1"/>
  <c r="IM38" i="124" s="1"/>
  <c r="IP38" i="124" s="1"/>
  <c r="IS38" i="124" s="1"/>
  <c r="IV38" i="124" s="1"/>
  <c r="IY38" i="124" s="1"/>
  <c r="JB38" i="124" s="1"/>
  <c r="JE38" i="124" s="1"/>
  <c r="JH38" i="124" s="1"/>
  <c r="JK38" i="124" s="1"/>
  <c r="JN38" i="124" s="1"/>
  <c r="JQ38" i="124" s="1"/>
  <c r="IA2" i="123"/>
  <c r="AW2" i="129"/>
  <c r="AW2" i="124"/>
  <c r="E2" i="65"/>
  <c r="AZ2" i="125" s="1"/>
  <c r="AW2" i="121"/>
  <c r="D3" i="65"/>
  <c r="AW3" i="125" s="1"/>
  <c r="AW2" i="123"/>
  <c r="AW2" i="126"/>
  <c r="E14" i="65"/>
  <c r="ID2" i="125" s="1"/>
  <c r="IA2" i="129"/>
  <c r="IA2" i="121"/>
  <c r="D15" i="65"/>
  <c r="IA3" i="125" s="1"/>
  <c r="IA2" i="122"/>
  <c r="IA2" i="124"/>
  <c r="IA2" i="126"/>
  <c r="AC6" i="125"/>
  <c r="AC6" i="121"/>
  <c r="F44" i="135"/>
  <c r="F17" i="135" s="1"/>
  <c r="F18" i="135" s="1"/>
  <c r="E43" i="135"/>
  <c r="E44" i="135"/>
  <c r="E46" i="135"/>
  <c r="G46" i="135"/>
  <c r="G23" i="135" s="1"/>
  <c r="F43" i="135"/>
  <c r="F9" i="135" s="1"/>
  <c r="F10" i="135" s="1"/>
  <c r="E45" i="135"/>
  <c r="G45" i="135"/>
  <c r="G20" i="135" s="1"/>
  <c r="G43" i="135"/>
  <c r="G9" i="135" s="1"/>
  <c r="F46" i="135"/>
  <c r="F23" i="135" s="1"/>
  <c r="F24" i="135" s="1"/>
  <c r="G42" i="135"/>
  <c r="G6" i="135" s="1"/>
  <c r="G44" i="135"/>
  <c r="G17" i="135" s="1"/>
  <c r="E42" i="135"/>
  <c r="F45" i="135"/>
  <c r="F20" i="135" s="1"/>
  <c r="F21" i="135" s="1"/>
  <c r="F42" i="135"/>
  <c r="F6" i="135" s="1"/>
  <c r="F7" i="135" s="1"/>
  <c r="HX3" i="129"/>
  <c r="HX3" i="121"/>
  <c r="HX3" i="122"/>
  <c r="HX3" i="124"/>
  <c r="HX3" i="123"/>
  <c r="HX3" i="126"/>
  <c r="F8" i="65"/>
  <c r="ER2" i="125" s="1"/>
  <c r="E9" i="65"/>
  <c r="EO3" i="125" s="1"/>
  <c r="EO2" i="122"/>
  <c r="EO2" i="121"/>
  <c r="EO2" i="129"/>
  <c r="EO2" i="124"/>
  <c r="EO2" i="123"/>
  <c r="EO2" i="126"/>
  <c r="G4" i="135"/>
  <c r="H3" i="135"/>
  <c r="AT3" i="129"/>
  <c r="AT3" i="122"/>
  <c r="AT3" i="121"/>
  <c r="AT3" i="124"/>
  <c r="AT3" i="123"/>
  <c r="AT3" i="126"/>
  <c r="EI3" i="122"/>
  <c r="EI3" i="129"/>
  <c r="EI3" i="121"/>
  <c r="EI3" i="124"/>
  <c r="EI3" i="126"/>
  <c r="EI3" i="123"/>
  <c r="Z6" i="126"/>
  <c r="Z6" i="125"/>
  <c r="AC6" i="126"/>
  <c r="Z6" i="129"/>
  <c r="AC6" i="122"/>
  <c r="AC6" i="129"/>
  <c r="Z6" i="122"/>
  <c r="AC6" i="124"/>
  <c r="Z6" i="121"/>
  <c r="Z6" i="124"/>
  <c r="AC6" i="123"/>
  <c r="Z6" i="123"/>
  <c r="AO10" i="128"/>
  <c r="AO11" i="128" s="1"/>
  <c r="C25" i="128"/>
  <c r="C29" i="128"/>
  <c r="C18" i="128"/>
  <c r="C22" i="128"/>
  <c r="D4" i="128"/>
  <c r="C6" i="128"/>
  <c r="C21" i="128"/>
  <c r="C13" i="128"/>
  <c r="C10" i="128"/>
  <c r="C9" i="128"/>
  <c r="C17" i="128"/>
  <c r="C26" i="128"/>
  <c r="C14" i="128"/>
  <c r="D41" i="128"/>
  <c r="C42" i="128"/>
  <c r="D2" i="128" s="1"/>
  <c r="EL3" i="126" l="1"/>
  <c r="EL3" i="124"/>
  <c r="EL3" i="121"/>
  <c r="EL3" i="129"/>
  <c r="EL3" i="123"/>
  <c r="EL3" i="122"/>
  <c r="IA3" i="124"/>
  <c r="IA3" i="129"/>
  <c r="AW3" i="124"/>
  <c r="AZ2" i="123"/>
  <c r="AW3" i="129"/>
  <c r="AZ2" i="122"/>
  <c r="H45" i="135"/>
  <c r="H20" i="135" s="1"/>
  <c r="E3" i="65"/>
  <c r="AZ3" i="125" s="1"/>
  <c r="AZ2" i="129"/>
  <c r="AZ2" i="124"/>
  <c r="F2" i="65"/>
  <c r="BC2" i="125" s="1"/>
  <c r="AZ2" i="126"/>
  <c r="AZ2" i="121"/>
  <c r="AW3" i="122"/>
  <c r="AW3" i="126"/>
  <c r="AW3" i="123"/>
  <c r="AW3" i="121"/>
  <c r="F14" i="65"/>
  <c r="IG2" i="125" s="1"/>
  <c r="IA3" i="121"/>
  <c r="IA3" i="122"/>
  <c r="E15" i="65"/>
  <c r="ID3" i="125" s="1"/>
  <c r="ID2" i="122"/>
  <c r="ID2" i="124"/>
  <c r="ID2" i="126"/>
  <c r="ID2" i="129"/>
  <c r="ID2" i="123"/>
  <c r="ID2" i="121"/>
  <c r="IA3" i="126"/>
  <c r="IA3" i="123"/>
  <c r="H46" i="135"/>
  <c r="H23" i="135" s="1"/>
  <c r="H42" i="135"/>
  <c r="H6" i="135" s="1"/>
  <c r="G7" i="135"/>
  <c r="H43" i="135"/>
  <c r="H9" i="135" s="1"/>
  <c r="H44" i="135"/>
  <c r="H17" i="135" s="1"/>
  <c r="G10" i="135"/>
  <c r="G24" i="135"/>
  <c r="G21" i="135"/>
  <c r="G18" i="135"/>
  <c r="C33" i="128"/>
  <c r="H4" i="135"/>
  <c r="I3" i="135"/>
  <c r="EO3" i="122"/>
  <c r="EO3" i="121"/>
  <c r="EO3" i="129"/>
  <c r="EO3" i="124"/>
  <c r="EO3" i="126"/>
  <c r="EO3" i="123"/>
  <c r="F9" i="65"/>
  <c r="ER3" i="125" s="1"/>
  <c r="ER2" i="129"/>
  <c r="G8" i="65"/>
  <c r="EU2" i="125" s="1"/>
  <c r="ER2" i="122"/>
  <c r="ER2" i="121"/>
  <c r="ER2" i="124"/>
  <c r="ER2" i="123"/>
  <c r="ER2" i="126"/>
  <c r="C15" i="128"/>
  <c r="C7" i="128"/>
  <c r="D42" i="128"/>
  <c r="E2" i="128" s="1"/>
  <c r="E41" i="128"/>
  <c r="C27" i="128"/>
  <c r="D18" i="128"/>
  <c r="D22" i="128"/>
  <c r="D17" i="128"/>
  <c r="D26" i="128"/>
  <c r="D25" i="128"/>
  <c r="D6" i="128"/>
  <c r="D21" i="128"/>
  <c r="D13" i="128"/>
  <c r="D10" i="128"/>
  <c r="D5" i="128"/>
  <c r="D29" i="128"/>
  <c r="D14" i="128"/>
  <c r="E4" i="128"/>
  <c r="D9" i="128"/>
  <c r="C23" i="128"/>
  <c r="C19" i="128"/>
  <c r="C11" i="128"/>
  <c r="F3" i="65" l="1"/>
  <c r="BC3" i="125" s="1"/>
  <c r="AZ3" i="129"/>
  <c r="AZ3" i="126"/>
  <c r="H21" i="135"/>
  <c r="AZ3" i="124"/>
  <c r="AZ3" i="122"/>
  <c r="G2" i="65"/>
  <c r="BF2" i="125" s="1"/>
  <c r="AZ3" i="123"/>
  <c r="AZ3" i="121"/>
  <c r="BC2" i="126"/>
  <c r="BC2" i="124"/>
  <c r="BC2" i="121"/>
  <c r="BC2" i="129"/>
  <c r="F15" i="65"/>
  <c r="IG3" i="125" s="1"/>
  <c r="G14" i="65"/>
  <c r="IJ2" i="125" s="1"/>
  <c r="BC2" i="123"/>
  <c r="BC2" i="122"/>
  <c r="IG2" i="123"/>
  <c r="IG2" i="121"/>
  <c r="IG2" i="124"/>
  <c r="IG2" i="129"/>
  <c r="IG2" i="126"/>
  <c r="IG2" i="122"/>
  <c r="ID3" i="129"/>
  <c r="ID3" i="123"/>
  <c r="ID3" i="124"/>
  <c r="ID3" i="121"/>
  <c r="ID3" i="126"/>
  <c r="ID3" i="122"/>
  <c r="H7" i="135"/>
  <c r="H24" i="135"/>
  <c r="I44" i="135"/>
  <c r="I17" i="135" s="1"/>
  <c r="I46" i="135"/>
  <c r="I23" i="135" s="1"/>
  <c r="I43" i="135"/>
  <c r="I9" i="135" s="1"/>
  <c r="I45" i="135"/>
  <c r="I20" i="135" s="1"/>
  <c r="I21" i="135" s="1"/>
  <c r="I42" i="135"/>
  <c r="I6" i="135" s="1"/>
  <c r="H18" i="135"/>
  <c r="H10" i="135"/>
  <c r="G9" i="65"/>
  <c r="EU3" i="125" s="1"/>
  <c r="H8" i="65"/>
  <c r="EX2" i="125" s="1"/>
  <c r="EU2" i="129"/>
  <c r="EU2" i="122"/>
  <c r="EU2" i="123"/>
  <c r="EU2" i="124"/>
  <c r="EU2" i="121"/>
  <c r="EU2" i="126"/>
  <c r="ER3" i="129"/>
  <c r="ER3" i="121"/>
  <c r="ER3" i="122"/>
  <c r="ER3" i="124"/>
  <c r="ER3" i="123"/>
  <c r="ER3" i="126"/>
  <c r="I4" i="135"/>
  <c r="J3" i="135"/>
  <c r="AJ11" i="128"/>
  <c r="D23" i="128"/>
  <c r="D11" i="128"/>
  <c r="D19" i="128"/>
  <c r="D15" i="128"/>
  <c r="E42" i="128"/>
  <c r="F2" i="128" s="1"/>
  <c r="F41" i="128"/>
  <c r="D27" i="128"/>
  <c r="D33" i="128"/>
  <c r="E29" i="128"/>
  <c r="E22" i="128"/>
  <c r="E26" i="128"/>
  <c r="E21" i="128"/>
  <c r="E14" i="128"/>
  <c r="E13" i="128"/>
  <c r="E10" i="128"/>
  <c r="E5" i="128"/>
  <c r="E25" i="128"/>
  <c r="E9" i="128"/>
  <c r="E6" i="128"/>
  <c r="F4" i="128"/>
  <c r="E18" i="128"/>
  <c r="E17" i="128"/>
  <c r="D7" i="128"/>
  <c r="BC3" i="126" l="1"/>
  <c r="BC3" i="123"/>
  <c r="BC3" i="121"/>
  <c r="BC3" i="129"/>
  <c r="BC3" i="122"/>
  <c r="BC3" i="124"/>
  <c r="IJ2" i="126"/>
  <c r="BF2" i="126"/>
  <c r="IJ2" i="123"/>
  <c r="IJ2" i="124"/>
  <c r="IJ2" i="121"/>
  <c r="IJ2" i="122"/>
  <c r="IG3" i="126"/>
  <c r="BF2" i="123"/>
  <c r="IG3" i="123"/>
  <c r="BF2" i="124"/>
  <c r="BF2" i="122"/>
  <c r="BF2" i="129"/>
  <c r="BF2" i="121"/>
  <c r="IG3" i="124"/>
  <c r="G3" i="65"/>
  <c r="BF3" i="125" s="1"/>
  <c r="IG3" i="121"/>
  <c r="H2" i="65"/>
  <c r="BI2" i="125" s="1"/>
  <c r="IG3" i="129"/>
  <c r="IG3" i="122"/>
  <c r="IJ2" i="129"/>
  <c r="H14" i="65"/>
  <c r="IM2" i="125" s="1"/>
  <c r="G15" i="65"/>
  <c r="IJ3" i="125" s="1"/>
  <c r="I7" i="135"/>
  <c r="I24" i="135"/>
  <c r="I10" i="135"/>
  <c r="I18" i="135"/>
  <c r="J42" i="135"/>
  <c r="J6" i="135" s="1"/>
  <c r="J45" i="135"/>
  <c r="J20" i="135" s="1"/>
  <c r="J21" i="135" s="1"/>
  <c r="J43" i="135"/>
  <c r="J9" i="135" s="1"/>
  <c r="J46" i="135"/>
  <c r="J23" i="135" s="1"/>
  <c r="J44" i="135"/>
  <c r="J17" i="135" s="1"/>
  <c r="J4" i="135"/>
  <c r="K3" i="135"/>
  <c r="I8" i="65"/>
  <c r="FA2" i="125" s="1"/>
  <c r="H9" i="65"/>
  <c r="EX3" i="125" s="1"/>
  <c r="EX2" i="129"/>
  <c r="EX2" i="121"/>
  <c r="EX2" i="122"/>
  <c r="EX2" i="124"/>
  <c r="EX2" i="123"/>
  <c r="EX2" i="126"/>
  <c r="EU3" i="122"/>
  <c r="EU3" i="129"/>
  <c r="EU3" i="121"/>
  <c r="EU3" i="124"/>
  <c r="EU3" i="123"/>
  <c r="EU3" i="126"/>
  <c r="E19" i="128"/>
  <c r="E15" i="128"/>
  <c r="E11" i="128"/>
  <c r="E27" i="128"/>
  <c r="E7" i="128"/>
  <c r="E23" i="128"/>
  <c r="E33" i="128"/>
  <c r="F42" i="128"/>
  <c r="G2" i="128" s="1"/>
  <c r="G41" i="128"/>
  <c r="F22" i="128"/>
  <c r="F26" i="128"/>
  <c r="F25" i="128"/>
  <c r="F21" i="128"/>
  <c r="F29" i="128"/>
  <c r="F14" i="128"/>
  <c r="F9" i="128"/>
  <c r="F18" i="128"/>
  <c r="F17" i="128"/>
  <c r="G4" i="128"/>
  <c r="F13" i="128"/>
  <c r="F5" i="128"/>
  <c r="F6" i="128"/>
  <c r="F10" i="128"/>
  <c r="BF3" i="124" l="1"/>
  <c r="BF3" i="121"/>
  <c r="IJ3" i="124"/>
  <c r="IJ3" i="129"/>
  <c r="J10" i="135"/>
  <c r="H3" i="65"/>
  <c r="BI3" i="125" s="1"/>
  <c r="I2" i="65"/>
  <c r="BL2" i="125" s="1"/>
  <c r="IJ3" i="126"/>
  <c r="BF3" i="126"/>
  <c r="IJ3" i="123"/>
  <c r="BF3" i="123"/>
  <c r="BI2" i="126"/>
  <c r="BF3" i="122"/>
  <c r="BI2" i="124"/>
  <c r="BF3" i="129"/>
  <c r="BI2" i="123"/>
  <c r="BI2" i="121"/>
  <c r="BI2" i="129"/>
  <c r="BI2" i="122"/>
  <c r="IM2" i="124"/>
  <c r="I14" i="65"/>
  <c r="IP2" i="125" s="1"/>
  <c r="IM2" i="123"/>
  <c r="H15" i="65"/>
  <c r="IM3" i="125" s="1"/>
  <c r="IM2" i="121"/>
  <c r="IM2" i="126"/>
  <c r="IM2" i="129"/>
  <c r="IJ3" i="122"/>
  <c r="IM2" i="122"/>
  <c r="IJ3" i="121"/>
  <c r="J7" i="135"/>
  <c r="J18" i="135"/>
  <c r="J24" i="135"/>
  <c r="K44" i="135"/>
  <c r="K17" i="135" s="1"/>
  <c r="K45" i="135"/>
  <c r="K20" i="135" s="1"/>
  <c r="K21" i="135" s="1"/>
  <c r="K42" i="135"/>
  <c r="K6" i="135" s="1"/>
  <c r="K43" i="135"/>
  <c r="K9" i="135" s="1"/>
  <c r="K10" i="135" s="1"/>
  <c r="K46" i="135"/>
  <c r="K23" i="135" s="1"/>
  <c r="EX3" i="129"/>
  <c r="EX3" i="122"/>
  <c r="EX3" i="121"/>
  <c r="EX3" i="124"/>
  <c r="EX3" i="123"/>
  <c r="EX3" i="126"/>
  <c r="J8" i="65"/>
  <c r="FD2" i="125" s="1"/>
  <c r="I9" i="65"/>
  <c r="FA3" i="125" s="1"/>
  <c r="FA2" i="122"/>
  <c r="FA2" i="129"/>
  <c r="FA2" i="121"/>
  <c r="FA2" i="124"/>
  <c r="FA2" i="126"/>
  <c r="FA2" i="123"/>
  <c r="L3" i="135"/>
  <c r="K4" i="135"/>
  <c r="F11" i="128"/>
  <c r="F33" i="128"/>
  <c r="H41" i="128"/>
  <c r="G42" i="128"/>
  <c r="H2" i="128" s="1"/>
  <c r="G21" i="128"/>
  <c r="G25" i="128"/>
  <c r="G29" i="128"/>
  <c r="G18" i="128"/>
  <c r="G14" i="128"/>
  <c r="G9" i="128"/>
  <c r="G17" i="128"/>
  <c r="H4" i="128"/>
  <c r="G6" i="128"/>
  <c r="G26" i="128"/>
  <c r="G22" i="128"/>
  <c r="G10" i="128"/>
  <c r="G13" i="128"/>
  <c r="G5" i="128"/>
  <c r="F19" i="128"/>
  <c r="F23" i="128"/>
  <c r="F7" i="128"/>
  <c r="F27" i="128"/>
  <c r="F15" i="128"/>
  <c r="BL2" i="126" l="1"/>
  <c r="IP2" i="126"/>
  <c r="IP2" i="123"/>
  <c r="BI3" i="126"/>
  <c r="BI3" i="124"/>
  <c r="IP2" i="129"/>
  <c r="IP2" i="122"/>
  <c r="IP2" i="121"/>
  <c r="BL2" i="123"/>
  <c r="I3" i="65"/>
  <c r="BL3" i="125" s="1"/>
  <c r="BI3" i="122"/>
  <c r="IP2" i="124"/>
  <c r="BL2" i="124"/>
  <c r="BI3" i="123"/>
  <c r="BL2" i="129"/>
  <c r="BI3" i="121"/>
  <c r="J2" i="65"/>
  <c r="BO2" i="125" s="1"/>
  <c r="BI3" i="129"/>
  <c r="IM3" i="121"/>
  <c r="I15" i="65"/>
  <c r="IP3" i="125" s="1"/>
  <c r="J14" i="65"/>
  <c r="IS2" i="125" s="1"/>
  <c r="BL2" i="121"/>
  <c r="BL2" i="122"/>
  <c r="IM3" i="126"/>
  <c r="IM3" i="123"/>
  <c r="IM3" i="122"/>
  <c r="IM3" i="124"/>
  <c r="IM3" i="129"/>
  <c r="K7" i="135"/>
  <c r="K18" i="135"/>
  <c r="K24" i="135"/>
  <c r="L43" i="135"/>
  <c r="L9" i="135" s="1"/>
  <c r="L10" i="135" s="1"/>
  <c r="L46" i="135"/>
  <c r="L23" i="135" s="1"/>
  <c r="L44" i="135"/>
  <c r="L17" i="135" s="1"/>
  <c r="L42" i="135"/>
  <c r="L6" i="135" s="1"/>
  <c r="L45" i="135"/>
  <c r="L20" i="135" s="1"/>
  <c r="L21" i="135" s="1"/>
  <c r="M3" i="135"/>
  <c r="L4" i="135"/>
  <c r="FA3" i="129"/>
  <c r="FA3" i="122"/>
  <c r="FA3" i="121"/>
  <c r="FA3" i="124"/>
  <c r="FA3" i="123"/>
  <c r="FA3" i="126"/>
  <c r="K8" i="65"/>
  <c r="FG2" i="125" s="1"/>
  <c r="J9" i="65"/>
  <c r="FD3" i="125" s="1"/>
  <c r="FD2" i="129"/>
  <c r="FD2" i="122"/>
  <c r="FD2" i="121"/>
  <c r="FD2" i="124"/>
  <c r="FD2" i="123"/>
  <c r="FD2" i="126"/>
  <c r="G27" i="128"/>
  <c r="G11" i="128"/>
  <c r="G19" i="128"/>
  <c r="H26" i="128"/>
  <c r="H25" i="128"/>
  <c r="H18" i="128"/>
  <c r="H17" i="128"/>
  <c r="H21" i="128"/>
  <c r="H29" i="128"/>
  <c r="H6" i="128"/>
  <c r="H22" i="128"/>
  <c r="H13" i="128"/>
  <c r="H10" i="128"/>
  <c r="H5" i="128"/>
  <c r="I4" i="128"/>
  <c r="H14" i="128"/>
  <c r="H9" i="128"/>
  <c r="G23" i="128"/>
  <c r="G7" i="128"/>
  <c r="G33" i="128"/>
  <c r="H42" i="128"/>
  <c r="I2" i="128" s="1"/>
  <c r="I41" i="128"/>
  <c r="G15" i="128"/>
  <c r="BL3" i="126" l="1"/>
  <c r="BL3" i="123"/>
  <c r="BL3" i="124"/>
  <c r="BL3" i="122"/>
  <c r="BL3" i="129"/>
  <c r="BL3" i="121"/>
  <c r="IP3" i="126"/>
  <c r="IP3" i="123"/>
  <c r="IP3" i="121"/>
  <c r="IP3" i="122"/>
  <c r="BO2" i="123"/>
  <c r="BO2" i="124"/>
  <c r="BO2" i="121"/>
  <c r="BO2" i="122"/>
  <c r="J3" i="65"/>
  <c r="BO3" i="125" s="1"/>
  <c r="BO2" i="126"/>
  <c r="IP3" i="124"/>
  <c r="BO2" i="129"/>
  <c r="IP3" i="129"/>
  <c r="K2" i="65"/>
  <c r="BR2" i="125" s="1"/>
  <c r="L18" i="135"/>
  <c r="J15" i="65"/>
  <c r="IS3" i="125" s="1"/>
  <c r="K14" i="65"/>
  <c r="IV2" i="125" s="1"/>
  <c r="IS2" i="123"/>
  <c r="IS2" i="124"/>
  <c r="IS2" i="126"/>
  <c r="IS2" i="129"/>
  <c r="IS2" i="121"/>
  <c r="IS2" i="122"/>
  <c r="L7" i="135"/>
  <c r="L24" i="135"/>
  <c r="M42" i="135"/>
  <c r="M6" i="135" s="1"/>
  <c r="M44" i="135"/>
  <c r="M17" i="135" s="1"/>
  <c r="M18" i="135" s="1"/>
  <c r="M43" i="135"/>
  <c r="M9" i="135" s="1"/>
  <c r="M10" i="135" s="1"/>
  <c r="M46" i="135"/>
  <c r="M23" i="135" s="1"/>
  <c r="M45" i="135"/>
  <c r="M20" i="135" s="1"/>
  <c r="M21" i="135" s="1"/>
  <c r="L8" i="65"/>
  <c r="FJ2" i="125" s="1"/>
  <c r="K9" i="65"/>
  <c r="FG3" i="125" s="1"/>
  <c r="FG2" i="122"/>
  <c r="FG2" i="129"/>
  <c r="FG2" i="121"/>
  <c r="FG2" i="126"/>
  <c r="FG2" i="123"/>
  <c r="FG2" i="124"/>
  <c r="FD3" i="121"/>
  <c r="FD3" i="124"/>
  <c r="FD3" i="129"/>
  <c r="FD3" i="123"/>
  <c r="FD3" i="122"/>
  <c r="FD3" i="126"/>
  <c r="M4" i="135"/>
  <c r="N3" i="135"/>
  <c r="H23" i="128"/>
  <c r="H7" i="128"/>
  <c r="H33" i="128"/>
  <c r="H19" i="128"/>
  <c r="H15" i="128"/>
  <c r="I25" i="128"/>
  <c r="I14" i="128"/>
  <c r="I29" i="128"/>
  <c r="I21" i="128"/>
  <c r="I22" i="128"/>
  <c r="I18" i="128"/>
  <c r="J4" i="128"/>
  <c r="I13" i="128"/>
  <c r="I10" i="128"/>
  <c r="I5" i="128"/>
  <c r="I26" i="128"/>
  <c r="I6" i="128"/>
  <c r="I9" i="128"/>
  <c r="I17" i="128"/>
  <c r="H11" i="128"/>
  <c r="J41" i="128"/>
  <c r="I42" i="128"/>
  <c r="J2" i="128" s="1"/>
  <c r="H27" i="128"/>
  <c r="IV2" i="126" l="1"/>
  <c r="K3" i="65"/>
  <c r="BR3" i="125" s="1"/>
  <c r="IV2" i="129"/>
  <c r="BR2" i="124"/>
  <c r="BR2" i="122"/>
  <c r="IV2" i="121"/>
  <c r="BR2" i="121"/>
  <c r="BR2" i="129"/>
  <c r="IV2" i="123"/>
  <c r="BO3" i="126"/>
  <c r="BO3" i="123"/>
  <c r="IV2" i="122"/>
  <c r="K15" i="65"/>
  <c r="IV3" i="125" s="1"/>
  <c r="L14" i="65"/>
  <c r="IY2" i="125" s="1"/>
  <c r="IV2" i="124"/>
  <c r="BO3" i="124"/>
  <c r="IS3" i="126"/>
  <c r="BO3" i="122"/>
  <c r="IS3" i="124"/>
  <c r="L2" i="65"/>
  <c r="BU2" i="125" s="1"/>
  <c r="BR2" i="126"/>
  <c r="BO3" i="121"/>
  <c r="IS3" i="123"/>
  <c r="BO3" i="129"/>
  <c r="IS3" i="121"/>
  <c r="IS3" i="122"/>
  <c r="BR2" i="123"/>
  <c r="IS3" i="129"/>
  <c r="M24" i="135"/>
  <c r="M7" i="135"/>
  <c r="N46" i="135"/>
  <c r="N23" i="135" s="1"/>
  <c r="N24" i="135" s="1"/>
  <c r="N44" i="135"/>
  <c r="N17" i="135" s="1"/>
  <c r="N18" i="135" s="1"/>
  <c r="N43" i="135"/>
  <c r="N9" i="135" s="1"/>
  <c r="N10" i="135" s="1"/>
  <c r="N45" i="135"/>
  <c r="N20" i="135" s="1"/>
  <c r="N21" i="135" s="1"/>
  <c r="N42" i="135"/>
  <c r="N6" i="135" s="1"/>
  <c r="N7" i="135" s="1"/>
  <c r="N4" i="135"/>
  <c r="O3" i="135"/>
  <c r="FG3" i="122"/>
  <c r="FG3" i="129"/>
  <c r="FG3" i="121"/>
  <c r="FG3" i="123"/>
  <c r="FG3" i="126"/>
  <c r="FG3" i="124"/>
  <c r="M8" i="65"/>
  <c r="FM2" i="125" s="1"/>
  <c r="L9" i="65"/>
  <c r="FJ3" i="125" s="1"/>
  <c r="FJ2" i="129"/>
  <c r="FJ2" i="121"/>
  <c r="FJ2" i="122"/>
  <c r="FJ2" i="124"/>
  <c r="FJ2" i="123"/>
  <c r="FJ2" i="126"/>
  <c r="I27" i="128"/>
  <c r="I23" i="128"/>
  <c r="I11" i="128"/>
  <c r="I33" i="128"/>
  <c r="J26" i="128"/>
  <c r="J29" i="128"/>
  <c r="J21" i="128"/>
  <c r="J22" i="128"/>
  <c r="J25" i="128"/>
  <c r="J18" i="128"/>
  <c r="K4" i="128"/>
  <c r="J17" i="128"/>
  <c r="J6" i="128"/>
  <c r="J9" i="128"/>
  <c r="J10" i="128"/>
  <c r="J14" i="128"/>
  <c r="J13" i="128"/>
  <c r="J5" i="128"/>
  <c r="I19" i="128"/>
  <c r="I7" i="128"/>
  <c r="J42" i="128"/>
  <c r="K2" i="128" s="1"/>
  <c r="K41" i="128"/>
  <c r="I15" i="128"/>
  <c r="BU2" i="122" l="1"/>
  <c r="M2" i="65"/>
  <c r="BX2" i="125" s="1"/>
  <c r="L3" i="65"/>
  <c r="BU3" i="125" s="1"/>
  <c r="BR3" i="126"/>
  <c r="BR3" i="121"/>
  <c r="BR3" i="122"/>
  <c r="BR3" i="129"/>
  <c r="BR3" i="124"/>
  <c r="BR3" i="123"/>
  <c r="BU2" i="129"/>
  <c r="IY2" i="123"/>
  <c r="IY2" i="126"/>
  <c r="IV3" i="126"/>
  <c r="IV3" i="122"/>
  <c r="IV3" i="124"/>
  <c r="IV3" i="123"/>
  <c r="IV3" i="129"/>
  <c r="IV3" i="121"/>
  <c r="IY2" i="121"/>
  <c r="IY2" i="129"/>
  <c r="M14" i="65"/>
  <c r="JB2" i="125" s="1"/>
  <c r="IY2" i="124"/>
  <c r="IY2" i="122"/>
  <c r="L15" i="65"/>
  <c r="IY3" i="125" s="1"/>
  <c r="BU2" i="123"/>
  <c r="BU2" i="126"/>
  <c r="BU2" i="124"/>
  <c r="BU2" i="121"/>
  <c r="K22" i="128"/>
  <c r="K14" i="128"/>
  <c r="K25" i="128"/>
  <c r="K17" i="128"/>
  <c r="K9" i="128"/>
  <c r="K29" i="128"/>
  <c r="K18" i="128"/>
  <c r="K10" i="128"/>
  <c r="K5" i="128"/>
  <c r="K21" i="128"/>
  <c r="K13" i="128"/>
  <c r="K26" i="128"/>
  <c r="K6" i="128"/>
  <c r="O42" i="135"/>
  <c r="O6" i="135" s="1"/>
  <c r="O7" i="135" s="1"/>
  <c r="O44" i="135"/>
  <c r="O17" i="135" s="1"/>
  <c r="O18" i="135" s="1"/>
  <c r="O43" i="135"/>
  <c r="O9" i="135" s="1"/>
  <c r="O10" i="135" s="1"/>
  <c r="O45" i="135"/>
  <c r="O20" i="135" s="1"/>
  <c r="O21" i="135" s="1"/>
  <c r="O46" i="135"/>
  <c r="O23" i="135" s="1"/>
  <c r="O24" i="135" s="1"/>
  <c r="M3" i="65"/>
  <c r="BX3" i="125" s="1"/>
  <c r="BX2" i="121"/>
  <c r="N8" i="65"/>
  <c r="FP2" i="125" s="1"/>
  <c r="M9" i="65"/>
  <c r="FM3" i="125" s="1"/>
  <c r="FM2" i="122"/>
  <c r="FM2" i="129"/>
  <c r="FM2" i="121"/>
  <c r="FM2" i="123"/>
  <c r="FM2" i="124"/>
  <c r="FM2" i="126"/>
  <c r="P3" i="135"/>
  <c r="O4" i="135"/>
  <c r="FJ3" i="122"/>
  <c r="FJ3" i="129"/>
  <c r="FJ3" i="124"/>
  <c r="FJ3" i="121"/>
  <c r="FJ3" i="123"/>
  <c r="FJ3" i="126"/>
  <c r="J15" i="128"/>
  <c r="J11" i="128"/>
  <c r="J27" i="128"/>
  <c r="L41" i="128"/>
  <c r="K42" i="128"/>
  <c r="L2" i="128" s="1"/>
  <c r="J33" i="128"/>
  <c r="J19" i="128"/>
  <c r="J23" i="128"/>
  <c r="J7" i="128"/>
  <c r="L4" i="128"/>
  <c r="BX2" i="123" l="1"/>
  <c r="N2" i="65"/>
  <c r="CA2" i="125" s="1"/>
  <c r="BX2" i="126"/>
  <c r="BX2" i="124"/>
  <c r="BU3" i="124"/>
  <c r="BU3" i="123"/>
  <c r="BU3" i="126"/>
  <c r="BU3" i="121"/>
  <c r="BU3" i="122"/>
  <c r="BU3" i="129"/>
  <c r="BX2" i="122"/>
  <c r="BX2" i="129"/>
  <c r="JB2" i="122"/>
  <c r="JB2" i="124"/>
  <c r="JB2" i="129"/>
  <c r="M15" i="65"/>
  <c r="JB3" i="125" s="1"/>
  <c r="N14" i="65"/>
  <c r="JE2" i="125" s="1"/>
  <c r="JB2" i="126"/>
  <c r="JB2" i="121"/>
  <c r="JB2" i="123"/>
  <c r="IY3" i="126"/>
  <c r="IY3" i="123"/>
  <c r="IY3" i="124"/>
  <c r="IY3" i="121"/>
  <c r="IY3" i="122"/>
  <c r="IY3" i="129"/>
  <c r="FM3" i="124"/>
  <c r="FP2" i="122"/>
  <c r="K19" i="128"/>
  <c r="K20" i="128" s="1"/>
  <c r="K27" i="128"/>
  <c r="K33" i="128"/>
  <c r="K11" i="128"/>
  <c r="K12" i="128" s="1"/>
  <c r="K7" i="128"/>
  <c r="K15" i="128"/>
  <c r="K16" i="128" s="1"/>
  <c r="L25" i="128"/>
  <c r="L17" i="128"/>
  <c r="L9" i="128"/>
  <c r="L26" i="128"/>
  <c r="L18" i="128"/>
  <c r="L10" i="128"/>
  <c r="L13" i="128"/>
  <c r="L29" i="128"/>
  <c r="L21" i="128"/>
  <c r="L14" i="128"/>
  <c r="L5" i="128"/>
  <c r="L22" i="128"/>
  <c r="L6" i="128"/>
  <c r="K23" i="128"/>
  <c r="K24" i="128" s="1"/>
  <c r="P43" i="135"/>
  <c r="P9" i="135" s="1"/>
  <c r="P10" i="135" s="1"/>
  <c r="P44" i="135"/>
  <c r="P17" i="135" s="1"/>
  <c r="P18" i="135" s="1"/>
  <c r="P45" i="135"/>
  <c r="P20" i="135" s="1"/>
  <c r="P21" i="135" s="1"/>
  <c r="P46" i="135"/>
  <c r="P23" i="135" s="1"/>
  <c r="P24" i="135" s="1"/>
  <c r="P42" i="135"/>
  <c r="P6" i="135" s="1"/>
  <c r="P7" i="135" s="1"/>
  <c r="CA2" i="122"/>
  <c r="CA2" i="123"/>
  <c r="CA2" i="124"/>
  <c r="CA2" i="126"/>
  <c r="P4" i="135"/>
  <c r="Q3" i="135"/>
  <c r="FM3" i="122"/>
  <c r="FM3" i="129"/>
  <c r="FM3" i="121"/>
  <c r="FM3" i="126"/>
  <c r="FM3" i="123"/>
  <c r="N9" i="65"/>
  <c r="FP3" i="125" s="1"/>
  <c r="FP2" i="129"/>
  <c r="O8" i="65"/>
  <c r="FS2" i="125" s="1"/>
  <c r="FP2" i="121"/>
  <c r="FP2" i="124"/>
  <c r="FP2" i="123"/>
  <c r="FP2" i="126"/>
  <c r="BX3" i="121"/>
  <c r="BX3" i="129"/>
  <c r="BX3" i="122"/>
  <c r="BX3" i="124"/>
  <c r="BX3" i="123"/>
  <c r="BX3" i="126"/>
  <c r="M4" i="128"/>
  <c r="L42" i="128"/>
  <c r="M2" i="128" s="1"/>
  <c r="M41" i="128"/>
  <c r="CA2" i="129" l="1"/>
  <c r="CA2" i="121"/>
  <c r="N3" i="65"/>
  <c r="CA3" i="125" s="1"/>
  <c r="O2" i="65"/>
  <c r="CD2" i="125" s="1"/>
  <c r="JE2" i="124"/>
  <c r="JE2" i="126"/>
  <c r="JE2" i="129"/>
  <c r="JE2" i="122"/>
  <c r="N15" i="65"/>
  <c r="JE3" i="125" s="1"/>
  <c r="O14" i="65"/>
  <c r="JH2" i="125" s="1"/>
  <c r="JB3" i="122"/>
  <c r="JE2" i="123"/>
  <c r="JB3" i="129"/>
  <c r="JE2" i="121"/>
  <c r="JB3" i="126"/>
  <c r="JB3" i="123"/>
  <c r="JB3" i="124"/>
  <c r="JB3" i="121"/>
  <c r="M5" i="128"/>
  <c r="M13" i="128"/>
  <c r="M21" i="128"/>
  <c r="M29" i="128"/>
  <c r="M10" i="128"/>
  <c r="M18" i="128"/>
  <c r="M26" i="128"/>
  <c r="M9" i="128"/>
  <c r="M17" i="128"/>
  <c r="M25" i="128"/>
  <c r="M6" i="128"/>
  <c r="M14" i="128"/>
  <c r="M22" i="128"/>
  <c r="FP3" i="122"/>
  <c r="L15" i="128"/>
  <c r="L16" i="128" s="1"/>
  <c r="L19" i="128"/>
  <c r="L20" i="128" s="1"/>
  <c r="L33" i="128"/>
  <c r="L27" i="128"/>
  <c r="L23" i="128"/>
  <c r="L24" i="128" s="1"/>
  <c r="K8" i="128"/>
  <c r="L7" i="128"/>
  <c r="L11" i="128"/>
  <c r="L12" i="128" s="1"/>
  <c r="Q43" i="135"/>
  <c r="Q9" i="135" s="1"/>
  <c r="Q10" i="135" s="1"/>
  <c r="Q42" i="135"/>
  <c r="Q6" i="135" s="1"/>
  <c r="Q7" i="135" s="1"/>
  <c r="Q44" i="135"/>
  <c r="Q17" i="135" s="1"/>
  <c r="Q18" i="135" s="1"/>
  <c r="Q46" i="135"/>
  <c r="Q23" i="135" s="1"/>
  <c r="Q24" i="135" s="1"/>
  <c r="Q45" i="135"/>
  <c r="Q20" i="135" s="1"/>
  <c r="Q21" i="135" s="1"/>
  <c r="O9" i="65"/>
  <c r="FS3" i="125" s="1"/>
  <c r="P8" i="65"/>
  <c r="FV2" i="125" s="1"/>
  <c r="FS2" i="129"/>
  <c r="FS2" i="121"/>
  <c r="FS2" i="122"/>
  <c r="FS2" i="123"/>
  <c r="FS2" i="124"/>
  <c r="FS2" i="126"/>
  <c r="Q4" i="135"/>
  <c r="R3" i="135"/>
  <c r="CA3" i="123"/>
  <c r="P2" i="65"/>
  <c r="CG2" i="125" s="1"/>
  <c r="O3" i="65"/>
  <c r="CD3" i="125" s="1"/>
  <c r="CD2" i="121"/>
  <c r="CD2" i="129"/>
  <c r="FP3" i="121"/>
  <c r="FP3" i="129"/>
  <c r="FP3" i="124"/>
  <c r="FP3" i="123"/>
  <c r="FP3" i="126"/>
  <c r="N41" i="128"/>
  <c r="M42" i="128"/>
  <c r="N2" i="128" s="1"/>
  <c r="N4" i="128"/>
  <c r="CD2" i="126" l="1"/>
  <c r="CD2" i="124"/>
  <c r="CD2" i="123"/>
  <c r="CD2" i="122"/>
  <c r="CA3" i="121"/>
  <c r="CA3" i="122"/>
  <c r="CA3" i="124"/>
  <c r="CA3" i="129"/>
  <c r="CA3" i="126"/>
  <c r="JH2" i="121"/>
  <c r="JH2" i="122"/>
  <c r="JH2" i="129"/>
  <c r="O15" i="65"/>
  <c r="JH3" i="125" s="1"/>
  <c r="P14" i="65"/>
  <c r="JK2" i="125" s="1"/>
  <c r="JE3" i="124"/>
  <c r="JE3" i="123"/>
  <c r="JE3" i="126"/>
  <c r="JE3" i="121"/>
  <c r="JH2" i="126"/>
  <c r="JE3" i="122"/>
  <c r="JH2" i="123"/>
  <c r="JH2" i="124"/>
  <c r="JE3" i="129"/>
  <c r="M15" i="128"/>
  <c r="M16" i="128" s="1"/>
  <c r="M23" i="128"/>
  <c r="M24" i="128" s="1"/>
  <c r="M27" i="128"/>
  <c r="M19" i="128"/>
  <c r="M20" i="128" s="1"/>
  <c r="M11" i="128"/>
  <c r="M12" i="128" s="1"/>
  <c r="N5" i="128"/>
  <c r="N13" i="128"/>
  <c r="N21" i="128"/>
  <c r="N29" i="128"/>
  <c r="N10" i="128"/>
  <c r="N18" i="128"/>
  <c r="N26" i="128"/>
  <c r="N9" i="128"/>
  <c r="N17" i="128"/>
  <c r="N25" i="128"/>
  <c r="N6" i="128"/>
  <c r="N14" i="128"/>
  <c r="N22" i="128"/>
  <c r="M7" i="128"/>
  <c r="M33" i="128"/>
  <c r="L8" i="128"/>
  <c r="R45" i="135"/>
  <c r="R20" i="135" s="1"/>
  <c r="R21" i="135" s="1"/>
  <c r="R42" i="135"/>
  <c r="R6" i="135" s="1"/>
  <c r="R7" i="135" s="1"/>
  <c r="R46" i="135"/>
  <c r="R23" i="135" s="1"/>
  <c r="R24" i="135" s="1"/>
  <c r="R44" i="135"/>
  <c r="R17" i="135" s="1"/>
  <c r="R18" i="135" s="1"/>
  <c r="R43" i="135"/>
  <c r="R9" i="135" s="1"/>
  <c r="R10" i="135" s="1"/>
  <c r="R4" i="135"/>
  <c r="S3" i="135"/>
  <c r="Q8" i="65"/>
  <c r="FY2" i="125" s="1"/>
  <c r="P9" i="65"/>
  <c r="FV3" i="125" s="1"/>
  <c r="FV2" i="121"/>
  <c r="FV2" i="129"/>
  <c r="FV2" i="122"/>
  <c r="FV2" i="124"/>
  <c r="FV2" i="123"/>
  <c r="FV2" i="126"/>
  <c r="CD3" i="121"/>
  <c r="CD3" i="122"/>
  <c r="CD3" i="129"/>
  <c r="CD3" i="123"/>
  <c r="CD3" i="124"/>
  <c r="CD3" i="126"/>
  <c r="FS3" i="129"/>
  <c r="FS3" i="122"/>
  <c r="FS3" i="124"/>
  <c r="FS3" i="121"/>
  <c r="FS3" i="123"/>
  <c r="FS3" i="126"/>
  <c r="Q2" i="65"/>
  <c r="CJ2" i="125" s="1"/>
  <c r="P3" i="65"/>
  <c r="CG3" i="125" s="1"/>
  <c r="CG2" i="122"/>
  <c r="CG2" i="129"/>
  <c r="CG2" i="121"/>
  <c r="CG2" i="124"/>
  <c r="CG2" i="126"/>
  <c r="CG2" i="123"/>
  <c r="N42" i="128"/>
  <c r="O2" i="128" s="1"/>
  <c r="O41" i="128"/>
  <c r="O4" i="128"/>
  <c r="P15" i="65" l="1"/>
  <c r="JK3" i="125" s="1"/>
  <c r="JH3" i="126"/>
  <c r="JH3" i="129"/>
  <c r="JH3" i="123"/>
  <c r="JH3" i="124"/>
  <c r="JH3" i="122"/>
  <c r="JH3" i="121"/>
  <c r="JK2" i="121"/>
  <c r="JK2" i="129"/>
  <c r="JK2" i="126"/>
  <c r="JK2" i="123"/>
  <c r="JK2" i="124"/>
  <c r="JK2" i="122"/>
  <c r="Q14" i="65"/>
  <c r="JN2" i="125" s="1"/>
  <c r="N15" i="128"/>
  <c r="N16" i="128" s="1"/>
  <c r="N11" i="128"/>
  <c r="N12" i="128" s="1"/>
  <c r="N23" i="128"/>
  <c r="N24" i="128" s="1"/>
  <c r="N33" i="128"/>
  <c r="M8" i="128"/>
  <c r="N7" i="128"/>
  <c r="O5" i="128"/>
  <c r="O13" i="128"/>
  <c r="O21" i="128"/>
  <c r="O29" i="128"/>
  <c r="O10" i="128"/>
  <c r="O18" i="128"/>
  <c r="O26" i="128"/>
  <c r="O9" i="128"/>
  <c r="O17" i="128"/>
  <c r="O25" i="128"/>
  <c r="O6" i="128"/>
  <c r="O22" i="128"/>
  <c r="O14" i="128"/>
  <c r="N27" i="128"/>
  <c r="N19" i="128"/>
  <c r="N20" i="128" s="1"/>
  <c r="S44" i="135"/>
  <c r="S17" i="135" s="1"/>
  <c r="S18" i="135" s="1"/>
  <c r="S45" i="135"/>
  <c r="S20" i="135" s="1"/>
  <c r="S21" i="135" s="1"/>
  <c r="S42" i="135"/>
  <c r="S6" i="135" s="1"/>
  <c r="S7" i="135" s="1"/>
  <c r="S43" i="135"/>
  <c r="S9" i="135" s="1"/>
  <c r="S10" i="135" s="1"/>
  <c r="S46" i="135"/>
  <c r="S23" i="135" s="1"/>
  <c r="S24" i="135" s="1"/>
  <c r="CG3" i="129"/>
  <c r="CG3" i="122"/>
  <c r="CG3" i="121"/>
  <c r="CG3" i="124"/>
  <c r="CG3" i="123"/>
  <c r="CG3" i="126"/>
  <c r="R2" i="65"/>
  <c r="CM2" i="125" s="1"/>
  <c r="Q3" i="65"/>
  <c r="CJ3" i="125" s="1"/>
  <c r="CJ2" i="122"/>
  <c r="CJ2" i="129"/>
  <c r="CJ2" i="121"/>
  <c r="CJ2" i="124"/>
  <c r="CJ2" i="123"/>
  <c r="CJ2" i="126"/>
  <c r="T3" i="135"/>
  <c r="S4" i="135"/>
  <c r="FV3" i="129"/>
  <c r="FV3" i="121"/>
  <c r="FV3" i="122"/>
  <c r="FV3" i="123"/>
  <c r="FV3" i="124"/>
  <c r="FV3" i="126"/>
  <c r="JK3" i="122"/>
  <c r="R8" i="65"/>
  <c r="GB2" i="125" s="1"/>
  <c r="Q9" i="65"/>
  <c r="FY3" i="125" s="1"/>
  <c r="FY2" i="129"/>
  <c r="FY2" i="122"/>
  <c r="FY2" i="121"/>
  <c r="FY2" i="124"/>
  <c r="FY2" i="123"/>
  <c r="FY2" i="126"/>
  <c r="O42" i="128"/>
  <c r="P2" i="128" s="1"/>
  <c r="P41" i="128"/>
  <c r="P4" i="128"/>
  <c r="JK3" i="129" l="1"/>
  <c r="JK3" i="126"/>
  <c r="JK3" i="123"/>
  <c r="JK3" i="121"/>
  <c r="JK3" i="124"/>
  <c r="Q15" i="65"/>
  <c r="JN3" i="125" s="1"/>
  <c r="JN2" i="123"/>
  <c r="JN2" i="126"/>
  <c r="JN2" i="124"/>
  <c r="JN2" i="129"/>
  <c r="JN2" i="122"/>
  <c r="JN2" i="121"/>
  <c r="R14" i="65"/>
  <c r="JQ2" i="125" s="1"/>
  <c r="O33" i="128"/>
  <c r="N8" i="128"/>
  <c r="O27" i="128"/>
  <c r="O19" i="128"/>
  <c r="O20" i="128" s="1"/>
  <c r="O15" i="128"/>
  <c r="O16" i="128" s="1"/>
  <c r="O11" i="128"/>
  <c r="O12" i="128" s="1"/>
  <c r="O7" i="128"/>
  <c r="P6" i="128"/>
  <c r="P14" i="128"/>
  <c r="P22" i="128"/>
  <c r="P5" i="128"/>
  <c r="P13" i="128"/>
  <c r="P21" i="128"/>
  <c r="P29" i="128"/>
  <c r="P10" i="128"/>
  <c r="P18" i="128"/>
  <c r="P26" i="128"/>
  <c r="P25" i="128"/>
  <c r="P17" i="128"/>
  <c r="P9" i="128"/>
  <c r="O23" i="128"/>
  <c r="O24" i="128" s="1"/>
  <c r="T45" i="135"/>
  <c r="T20" i="135" s="1"/>
  <c r="T21" i="135" s="1"/>
  <c r="T44" i="135"/>
  <c r="T17" i="135" s="1"/>
  <c r="T18" i="135" s="1"/>
  <c r="T43" i="135"/>
  <c r="T9" i="135" s="1"/>
  <c r="T10" i="135" s="1"/>
  <c r="T46" i="135"/>
  <c r="T23" i="135" s="1"/>
  <c r="T24" i="135" s="1"/>
  <c r="T42" i="135"/>
  <c r="T6" i="135" s="1"/>
  <c r="T7" i="135" s="1"/>
  <c r="S8" i="65"/>
  <c r="GE2" i="125" s="1"/>
  <c r="R9" i="65"/>
  <c r="GB3" i="125" s="1"/>
  <c r="GB2" i="129"/>
  <c r="GB2" i="122"/>
  <c r="GB2" i="121"/>
  <c r="GB2" i="124"/>
  <c r="GB2" i="123"/>
  <c r="GB2" i="126"/>
  <c r="U3" i="135"/>
  <c r="T4" i="135"/>
  <c r="CJ3" i="121"/>
  <c r="CJ3" i="129"/>
  <c r="CJ3" i="123"/>
  <c r="CJ3" i="122"/>
  <c r="CJ3" i="124"/>
  <c r="CJ3" i="126"/>
  <c r="S2" i="65"/>
  <c r="CP2" i="125" s="1"/>
  <c r="R3" i="65"/>
  <c r="CM3" i="125" s="1"/>
  <c r="CM2" i="122"/>
  <c r="CM2" i="129"/>
  <c r="CM2" i="121"/>
  <c r="CM2" i="126"/>
  <c r="CM2" i="123"/>
  <c r="CM2" i="124"/>
  <c r="FY3" i="129"/>
  <c r="FY3" i="122"/>
  <c r="FY3" i="121"/>
  <c r="FY3" i="123"/>
  <c r="FY3" i="124"/>
  <c r="FY3" i="126"/>
  <c r="P42" i="128"/>
  <c r="Q2" i="128" s="1"/>
  <c r="Q41" i="128"/>
  <c r="Q4" i="128"/>
  <c r="JQ2" i="126" l="1"/>
  <c r="JQ2" i="121"/>
  <c r="JN3" i="124"/>
  <c r="JN3" i="123"/>
  <c r="JN3" i="122"/>
  <c r="JN3" i="129"/>
  <c r="JN3" i="121"/>
  <c r="JQ2" i="124"/>
  <c r="JQ2" i="129"/>
  <c r="JQ2" i="122"/>
  <c r="R15" i="65"/>
  <c r="JQ3" i="125" s="1"/>
  <c r="JN3" i="126"/>
  <c r="S14" i="65"/>
  <c r="JT2" i="125" s="1"/>
  <c r="JQ2" i="123"/>
  <c r="P27" i="128"/>
  <c r="P33" i="128"/>
  <c r="P23" i="128"/>
  <c r="P24" i="128" s="1"/>
  <c r="Q9" i="128"/>
  <c r="Q17" i="128"/>
  <c r="Q25" i="128"/>
  <c r="Q6" i="128"/>
  <c r="Q14" i="128"/>
  <c r="Q22" i="128"/>
  <c r="Q5" i="128"/>
  <c r="Q13" i="128"/>
  <c r="Q21" i="128"/>
  <c r="Q29" i="128"/>
  <c r="Q10" i="128"/>
  <c r="Q18" i="128"/>
  <c r="Q26" i="128"/>
  <c r="P19" i="128"/>
  <c r="P20" i="128" s="1"/>
  <c r="P15" i="128"/>
  <c r="P16" i="128" s="1"/>
  <c r="P11" i="128"/>
  <c r="P12" i="128" s="1"/>
  <c r="P7" i="128"/>
  <c r="O8" i="128"/>
  <c r="U45" i="135"/>
  <c r="U20" i="135" s="1"/>
  <c r="U21" i="135" s="1"/>
  <c r="U42" i="135"/>
  <c r="U6" i="135" s="1"/>
  <c r="U7" i="135" s="1"/>
  <c r="U44" i="135"/>
  <c r="U17" i="135" s="1"/>
  <c r="U18" i="135" s="1"/>
  <c r="U43" i="135"/>
  <c r="U9" i="135" s="1"/>
  <c r="U10" i="135" s="1"/>
  <c r="U46" i="135"/>
  <c r="U23" i="135" s="1"/>
  <c r="U24" i="135" s="1"/>
  <c r="U4" i="135"/>
  <c r="V3" i="135"/>
  <c r="GB3" i="121"/>
  <c r="GB3" i="129"/>
  <c r="GB3" i="122"/>
  <c r="GB3" i="123"/>
  <c r="GB3" i="124"/>
  <c r="GB3" i="126"/>
  <c r="T8" i="65"/>
  <c r="GH2" i="125" s="1"/>
  <c r="S9" i="65"/>
  <c r="GE3" i="125" s="1"/>
  <c r="GE2" i="129"/>
  <c r="GE2" i="122"/>
  <c r="GE2" i="121"/>
  <c r="GE2" i="124"/>
  <c r="GE2" i="126"/>
  <c r="GE2" i="123"/>
  <c r="CM3" i="122"/>
  <c r="CM3" i="129"/>
  <c r="CM3" i="124"/>
  <c r="CM3" i="121"/>
  <c r="CM3" i="126"/>
  <c r="CM3" i="123"/>
  <c r="T2" i="65"/>
  <c r="CS2" i="125" s="1"/>
  <c r="S3" i="65"/>
  <c r="CP3" i="125" s="1"/>
  <c r="CP2" i="121"/>
  <c r="CP2" i="122"/>
  <c r="CP2" i="124"/>
  <c r="CP2" i="129"/>
  <c r="CP2" i="123"/>
  <c r="CP2" i="126"/>
  <c r="R4" i="128"/>
  <c r="R41" i="128"/>
  <c r="Q42" i="128"/>
  <c r="R2" i="128" s="1"/>
  <c r="JQ3" i="126" l="1"/>
  <c r="JQ3" i="123"/>
  <c r="JQ3" i="129"/>
  <c r="JT2" i="124"/>
  <c r="JT2" i="126"/>
  <c r="JT2" i="123"/>
  <c r="JT2" i="121"/>
  <c r="JQ3" i="121"/>
  <c r="JT2" i="122"/>
  <c r="JQ3" i="122"/>
  <c r="S15" i="65"/>
  <c r="JT3" i="125" s="1"/>
  <c r="T14" i="65"/>
  <c r="JW2" i="125" s="1"/>
  <c r="JQ3" i="124"/>
  <c r="JT2" i="129"/>
  <c r="Q11" i="128"/>
  <c r="Q12" i="128" s="1"/>
  <c r="Q19" i="128"/>
  <c r="Q20" i="128" s="1"/>
  <c r="Q15" i="128"/>
  <c r="Q16" i="128" s="1"/>
  <c r="Q7" i="128"/>
  <c r="P8" i="128"/>
  <c r="Q33" i="128"/>
  <c r="R9" i="128"/>
  <c r="R17" i="128"/>
  <c r="R25" i="128"/>
  <c r="R6" i="128"/>
  <c r="R14" i="128"/>
  <c r="R22" i="128"/>
  <c r="R5" i="128"/>
  <c r="R13" i="128"/>
  <c r="R21" i="128"/>
  <c r="R29" i="128"/>
  <c r="R10" i="128"/>
  <c r="R18" i="128"/>
  <c r="R26" i="128"/>
  <c r="Q27" i="128"/>
  <c r="Q23" i="128"/>
  <c r="Q24" i="128" s="1"/>
  <c r="V44" i="135"/>
  <c r="V17" i="135" s="1"/>
  <c r="V18" i="135" s="1"/>
  <c r="V43" i="135"/>
  <c r="V9" i="135" s="1"/>
  <c r="V10" i="135" s="1"/>
  <c r="V45" i="135"/>
  <c r="V20" i="135" s="1"/>
  <c r="V21" i="135" s="1"/>
  <c r="V42" i="135"/>
  <c r="V6" i="135" s="1"/>
  <c r="V7" i="135" s="1"/>
  <c r="V46" i="135"/>
  <c r="V23" i="135" s="1"/>
  <c r="V24" i="135" s="1"/>
  <c r="V4" i="135"/>
  <c r="W3" i="135"/>
  <c r="GE3" i="122"/>
  <c r="GE3" i="129"/>
  <c r="GE3" i="124"/>
  <c r="GE3" i="121"/>
  <c r="GE3" i="126"/>
  <c r="GE3" i="123"/>
  <c r="CP3" i="129"/>
  <c r="CP3" i="122"/>
  <c r="CP3" i="121"/>
  <c r="CP3" i="124"/>
  <c r="CP3" i="123"/>
  <c r="CP3" i="126"/>
  <c r="T3" i="65"/>
  <c r="CS3" i="125" s="1"/>
  <c r="U2" i="65"/>
  <c r="CV2" i="125" s="1"/>
  <c r="CS2" i="129"/>
  <c r="CS2" i="122"/>
  <c r="CS2" i="121"/>
  <c r="CS2" i="123"/>
  <c r="CS2" i="124"/>
  <c r="CS2" i="126"/>
  <c r="U8" i="65"/>
  <c r="GK2" i="125" s="1"/>
  <c r="T9" i="65"/>
  <c r="GH3" i="125" s="1"/>
  <c r="GH2" i="121"/>
  <c r="GH2" i="129"/>
  <c r="GH2" i="124"/>
  <c r="GH2" i="122"/>
  <c r="GH2" i="123"/>
  <c r="GH2" i="126"/>
  <c r="S4" i="128"/>
  <c r="R42" i="128"/>
  <c r="S2" i="128" s="1"/>
  <c r="S41" i="128"/>
  <c r="JW2" i="124" l="1"/>
  <c r="U14" i="65"/>
  <c r="JZ2" i="125" s="1"/>
  <c r="JT3" i="126"/>
  <c r="JT3" i="124"/>
  <c r="JT3" i="123"/>
  <c r="JW2" i="123"/>
  <c r="JT3" i="122"/>
  <c r="JW2" i="126"/>
  <c r="JW2" i="121"/>
  <c r="JW2" i="129"/>
  <c r="JT3" i="121"/>
  <c r="JT3" i="129"/>
  <c r="JW2" i="122"/>
  <c r="T15" i="65"/>
  <c r="JW3" i="125" s="1"/>
  <c r="R27" i="128"/>
  <c r="R11" i="128"/>
  <c r="R12" i="128" s="1"/>
  <c r="S9" i="128"/>
  <c r="S17" i="128"/>
  <c r="S25" i="128"/>
  <c r="S6" i="128"/>
  <c r="S14" i="128"/>
  <c r="S22" i="128"/>
  <c r="S5" i="128"/>
  <c r="S13" i="128"/>
  <c r="S21" i="128"/>
  <c r="S29" i="128"/>
  <c r="S10" i="128"/>
  <c r="S26" i="128"/>
  <c r="S18" i="128"/>
  <c r="R33" i="128"/>
  <c r="R23" i="128"/>
  <c r="R24" i="128" s="1"/>
  <c r="R19" i="128"/>
  <c r="R20" i="128" s="1"/>
  <c r="R15" i="128"/>
  <c r="R16" i="128" s="1"/>
  <c r="Q8" i="128"/>
  <c r="R7" i="128"/>
  <c r="W44" i="135"/>
  <c r="W17" i="135" s="1"/>
  <c r="W18" i="135" s="1"/>
  <c r="W43" i="135"/>
  <c r="W9" i="135" s="1"/>
  <c r="W10" i="135" s="1"/>
  <c r="W42" i="135"/>
  <c r="W6" i="135" s="1"/>
  <c r="W45" i="135"/>
  <c r="W20" i="135" s="1"/>
  <c r="W21" i="135" s="1"/>
  <c r="W46" i="135"/>
  <c r="W23" i="135" s="1"/>
  <c r="W24" i="135" s="1"/>
  <c r="GH3" i="129"/>
  <c r="GH3" i="122"/>
  <c r="GH3" i="121"/>
  <c r="GH3" i="124"/>
  <c r="GH3" i="123"/>
  <c r="GH3" i="126"/>
  <c r="W4" i="135"/>
  <c r="X3" i="135"/>
  <c r="U3" i="65"/>
  <c r="CV3" i="125" s="1"/>
  <c r="V2" i="65"/>
  <c r="CY2" i="125" s="1"/>
  <c r="CV2" i="129"/>
  <c r="CV2" i="122"/>
  <c r="CV2" i="121"/>
  <c r="CV2" i="124"/>
  <c r="CV2" i="123"/>
  <c r="CV2" i="126"/>
  <c r="V8" i="65"/>
  <c r="GN2" i="125" s="1"/>
  <c r="U9" i="65"/>
  <c r="GK3" i="125" s="1"/>
  <c r="GK2" i="129"/>
  <c r="GK2" i="122"/>
  <c r="GK2" i="121"/>
  <c r="GK2" i="124"/>
  <c r="GK2" i="123"/>
  <c r="GK2" i="126"/>
  <c r="CS3" i="122"/>
  <c r="CS3" i="129"/>
  <c r="CS3" i="121"/>
  <c r="CS3" i="124"/>
  <c r="CS3" i="126"/>
  <c r="CS3" i="123"/>
  <c r="T4" i="128"/>
  <c r="T41" i="128"/>
  <c r="S42" i="128"/>
  <c r="T2" i="128" s="1"/>
  <c r="JZ2" i="126" l="1"/>
  <c r="JZ2" i="122"/>
  <c r="U15" i="65"/>
  <c r="JZ3" i="125" s="1"/>
  <c r="V14" i="65"/>
  <c r="KC2" i="125" s="1"/>
  <c r="JZ2" i="123"/>
  <c r="JZ2" i="124"/>
  <c r="JZ2" i="129"/>
  <c r="JZ2" i="121"/>
  <c r="JW3" i="122"/>
  <c r="JW3" i="123"/>
  <c r="JW3" i="126"/>
  <c r="JW3" i="124"/>
  <c r="JW3" i="121"/>
  <c r="JW3" i="129"/>
  <c r="S11" i="128"/>
  <c r="S12" i="128" s="1"/>
  <c r="S27" i="128"/>
  <c r="S19" i="128"/>
  <c r="S20" i="128" s="1"/>
  <c r="S23" i="128"/>
  <c r="S24" i="128" s="1"/>
  <c r="S33" i="128"/>
  <c r="R8" i="128"/>
  <c r="S15" i="128"/>
  <c r="S16" i="128" s="1"/>
  <c r="S7" i="128"/>
  <c r="T10" i="128"/>
  <c r="T18" i="128"/>
  <c r="T26" i="128"/>
  <c r="T9" i="128"/>
  <c r="T17" i="128"/>
  <c r="T25" i="128"/>
  <c r="T6" i="128"/>
  <c r="T14" i="128"/>
  <c r="T22" i="128"/>
  <c r="T5" i="128"/>
  <c r="T13" i="128"/>
  <c r="T29" i="128"/>
  <c r="T21" i="128"/>
  <c r="X45" i="135"/>
  <c r="X20" i="135" s="1"/>
  <c r="X21" i="135" s="1"/>
  <c r="X46" i="135"/>
  <c r="X23" i="135" s="1"/>
  <c r="X24" i="135" s="1"/>
  <c r="X43" i="135"/>
  <c r="X9" i="135" s="1"/>
  <c r="X10" i="135" s="1"/>
  <c r="X42" i="135"/>
  <c r="X6" i="135" s="1"/>
  <c r="X44" i="135"/>
  <c r="X17" i="135" s="1"/>
  <c r="X18" i="135" s="1"/>
  <c r="GK3" i="122"/>
  <c r="GK3" i="121"/>
  <c r="GK3" i="129"/>
  <c r="GK3" i="124"/>
  <c r="GK3" i="126"/>
  <c r="GK3" i="123"/>
  <c r="W2" i="65"/>
  <c r="DB2" i="125" s="1"/>
  <c r="V3" i="65"/>
  <c r="CY3" i="125" s="1"/>
  <c r="CY2" i="129"/>
  <c r="CY2" i="122"/>
  <c r="CY2" i="121"/>
  <c r="CY2" i="123"/>
  <c r="CY2" i="124"/>
  <c r="CY2" i="126"/>
  <c r="X4" i="135"/>
  <c r="Y3" i="135"/>
  <c r="V9" i="65"/>
  <c r="GN3" i="125" s="1"/>
  <c r="GN2" i="129"/>
  <c r="W8" i="65"/>
  <c r="GQ2" i="125" s="1"/>
  <c r="GN2" i="122"/>
  <c r="GN2" i="124"/>
  <c r="GN2" i="123"/>
  <c r="GN2" i="121"/>
  <c r="GN2" i="126"/>
  <c r="W7" i="135"/>
  <c r="CV3" i="121"/>
  <c r="CV3" i="129"/>
  <c r="CV3" i="122"/>
  <c r="CV3" i="124"/>
  <c r="CV3" i="123"/>
  <c r="CV3" i="126"/>
  <c r="U4" i="128"/>
  <c r="U5" i="128" s="1"/>
  <c r="T42" i="128"/>
  <c r="U2" i="128" s="1"/>
  <c r="U41" i="128"/>
  <c r="JZ3" i="121" l="1"/>
  <c r="KC2" i="126"/>
  <c r="JZ3" i="122"/>
  <c r="JZ3" i="126"/>
  <c r="KC2" i="124"/>
  <c r="KC2" i="123"/>
  <c r="KC2" i="121"/>
  <c r="KC2" i="122"/>
  <c r="JZ3" i="129"/>
  <c r="KC2" i="129"/>
  <c r="V15" i="65"/>
  <c r="KC3" i="125" s="1"/>
  <c r="W14" i="65"/>
  <c r="KF2" i="125" s="1"/>
  <c r="JZ3" i="123"/>
  <c r="JZ3" i="124"/>
  <c r="T23" i="128"/>
  <c r="T24" i="128" s="1"/>
  <c r="T11" i="128"/>
  <c r="T12" i="128" s="1"/>
  <c r="T19" i="128"/>
  <c r="T20" i="128" s="1"/>
  <c r="T15" i="128"/>
  <c r="T16" i="128" s="1"/>
  <c r="T7" i="128"/>
  <c r="S8" i="128"/>
  <c r="U13" i="128"/>
  <c r="U21" i="128"/>
  <c r="U29" i="128"/>
  <c r="U10" i="128"/>
  <c r="U18" i="128"/>
  <c r="U26" i="128"/>
  <c r="U9" i="128"/>
  <c r="U17" i="128"/>
  <c r="U25" i="128"/>
  <c r="U6" i="128"/>
  <c r="U14" i="128"/>
  <c r="U22" i="128"/>
  <c r="T33" i="128"/>
  <c r="T27" i="128"/>
  <c r="Y46" i="135"/>
  <c r="Y23" i="135" s="1"/>
  <c r="Y24" i="135" s="1"/>
  <c r="Y43" i="135"/>
  <c r="Y9" i="135" s="1"/>
  <c r="Y10" i="135" s="1"/>
  <c r="Y42" i="135"/>
  <c r="Y6" i="135" s="1"/>
  <c r="Y44" i="135"/>
  <c r="Y17" i="135" s="1"/>
  <c r="Y18" i="135" s="1"/>
  <c r="Y45" i="135"/>
  <c r="Y20" i="135" s="1"/>
  <c r="Y21" i="135" s="1"/>
  <c r="Y4" i="135"/>
  <c r="Z3" i="135"/>
  <c r="CY3" i="122"/>
  <c r="CY3" i="121"/>
  <c r="CY3" i="129"/>
  <c r="CY3" i="124"/>
  <c r="CY3" i="123"/>
  <c r="CY3" i="126"/>
  <c r="W9" i="65"/>
  <c r="GQ3" i="125" s="1"/>
  <c r="X8" i="65"/>
  <c r="GT2" i="125" s="1"/>
  <c r="GQ2" i="129"/>
  <c r="GQ2" i="122"/>
  <c r="GQ2" i="121"/>
  <c r="GQ2" i="124"/>
  <c r="GQ2" i="123"/>
  <c r="GQ2" i="126"/>
  <c r="X7" i="135"/>
  <c r="GN3" i="121"/>
  <c r="GN3" i="129"/>
  <c r="GN3" i="122"/>
  <c r="GN3" i="124"/>
  <c r="GN3" i="123"/>
  <c r="GN3" i="126"/>
  <c r="X2" i="65"/>
  <c r="DE2" i="125" s="1"/>
  <c r="W3" i="65"/>
  <c r="DB3" i="125" s="1"/>
  <c r="DB2" i="121"/>
  <c r="DB2" i="129"/>
  <c r="DB2" i="124"/>
  <c r="DB2" i="123"/>
  <c r="DB2" i="122"/>
  <c r="DB2" i="126"/>
  <c r="V4" i="128"/>
  <c r="U42" i="128"/>
  <c r="V2" i="128" s="1"/>
  <c r="V41" i="128"/>
  <c r="KF2" i="122" l="1"/>
  <c r="KF2" i="129"/>
  <c r="W15" i="65"/>
  <c r="KF3" i="125" s="1"/>
  <c r="X14" i="65"/>
  <c r="KI2" i="125" s="1"/>
  <c r="KC3" i="122"/>
  <c r="KF2" i="123"/>
  <c r="KF2" i="124"/>
  <c r="KC3" i="129"/>
  <c r="KF2" i="126"/>
  <c r="KC3" i="124"/>
  <c r="KC3" i="121"/>
  <c r="KC3" i="126"/>
  <c r="KF2" i="121"/>
  <c r="KC3" i="123"/>
  <c r="U23" i="128"/>
  <c r="U24" i="128" s="1"/>
  <c r="U15" i="128"/>
  <c r="U16" i="128" s="1"/>
  <c r="U7" i="128"/>
  <c r="U33" i="128"/>
  <c r="V5" i="128"/>
  <c r="V13" i="128"/>
  <c r="V21" i="128"/>
  <c r="V29" i="128"/>
  <c r="V10" i="128"/>
  <c r="V18" i="128"/>
  <c r="V26" i="128"/>
  <c r="V9" i="128"/>
  <c r="V17" i="128"/>
  <c r="V25" i="128"/>
  <c r="V6" i="128"/>
  <c r="V14" i="128"/>
  <c r="V22" i="128"/>
  <c r="U27" i="128"/>
  <c r="U19" i="128"/>
  <c r="U20" i="128" s="1"/>
  <c r="T8" i="128"/>
  <c r="U11" i="128"/>
  <c r="U12" i="128" s="1"/>
  <c r="Z42" i="135"/>
  <c r="Z6" i="135" s="1"/>
  <c r="Z43" i="135"/>
  <c r="Z9" i="135" s="1"/>
  <c r="Z10" i="135" s="1"/>
  <c r="Z44" i="135"/>
  <c r="Z17" i="135" s="1"/>
  <c r="Z18" i="135" s="1"/>
  <c r="Z45" i="135"/>
  <c r="Z20" i="135" s="1"/>
  <c r="Z21" i="135" s="1"/>
  <c r="Z46" i="135"/>
  <c r="Z23" i="135" s="1"/>
  <c r="Z24" i="135" s="1"/>
  <c r="GQ3" i="122"/>
  <c r="GQ3" i="129"/>
  <c r="GQ3" i="121"/>
  <c r="GQ3" i="124"/>
  <c r="GQ3" i="123"/>
  <c r="GQ3" i="126"/>
  <c r="DB3" i="129"/>
  <c r="DB3" i="124"/>
  <c r="DB3" i="121"/>
  <c r="DB3" i="122"/>
  <c r="DB3" i="123"/>
  <c r="DB3" i="126"/>
  <c r="Y8" i="65"/>
  <c r="GW2" i="125" s="1"/>
  <c r="X9" i="65"/>
  <c r="GT3" i="125" s="1"/>
  <c r="GT2" i="121"/>
  <c r="GT2" i="122"/>
  <c r="GT2" i="129"/>
  <c r="GT2" i="124"/>
  <c r="GT2" i="123"/>
  <c r="GT2" i="126"/>
  <c r="Z4" i="135"/>
  <c r="AA3" i="135"/>
  <c r="Y2" i="65"/>
  <c r="DH2" i="125" s="1"/>
  <c r="X3" i="65"/>
  <c r="DE3" i="125" s="1"/>
  <c r="DE2" i="122"/>
  <c r="DE2" i="129"/>
  <c r="DE2" i="121"/>
  <c r="DE2" i="124"/>
  <c r="DE2" i="126"/>
  <c r="DE2" i="123"/>
  <c r="Y7" i="135"/>
  <c r="V42" i="128"/>
  <c r="W2" i="128" s="1"/>
  <c r="W41" i="128"/>
  <c r="W4" i="128"/>
  <c r="KF3" i="126" l="1"/>
  <c r="KF3" i="124"/>
  <c r="KF3" i="123"/>
  <c r="KF3" i="122"/>
  <c r="KF3" i="129"/>
  <c r="KF3" i="121"/>
  <c r="X15" i="65"/>
  <c r="KI3" i="125" s="1"/>
  <c r="KI2" i="126"/>
  <c r="KI2" i="124"/>
  <c r="KI2" i="123"/>
  <c r="KI2" i="121"/>
  <c r="KI2" i="122"/>
  <c r="KI2" i="129"/>
  <c r="Y14" i="65"/>
  <c r="KL2" i="125" s="1"/>
  <c r="V15" i="128"/>
  <c r="V16" i="128" s="1"/>
  <c r="V23" i="128"/>
  <c r="V24" i="128" s="1"/>
  <c r="V11" i="128"/>
  <c r="V12" i="128" s="1"/>
  <c r="V7" i="128"/>
  <c r="V33" i="128"/>
  <c r="W5" i="128"/>
  <c r="W13" i="128"/>
  <c r="W21" i="128"/>
  <c r="W29" i="128"/>
  <c r="W10" i="128"/>
  <c r="W18" i="128"/>
  <c r="W26" i="128"/>
  <c r="W9" i="128"/>
  <c r="W17" i="128"/>
  <c r="W25" i="128"/>
  <c r="W14" i="128"/>
  <c r="W6" i="128"/>
  <c r="W22" i="128"/>
  <c r="V27" i="128"/>
  <c r="U8" i="128"/>
  <c r="V19" i="128"/>
  <c r="V20" i="128" s="1"/>
  <c r="AA42" i="135"/>
  <c r="AA6" i="135" s="1"/>
  <c r="AA44" i="135"/>
  <c r="AA17" i="135" s="1"/>
  <c r="AA18" i="135" s="1"/>
  <c r="AA43" i="135"/>
  <c r="AA9" i="135" s="1"/>
  <c r="AA10" i="135" s="1"/>
  <c r="AA46" i="135"/>
  <c r="AA23" i="135" s="1"/>
  <c r="AA24" i="135" s="1"/>
  <c r="AA45" i="135"/>
  <c r="AA20" i="135" s="1"/>
  <c r="AA21" i="135" s="1"/>
  <c r="Z7" i="135"/>
  <c r="GT3" i="129"/>
  <c r="GT3" i="121"/>
  <c r="GT3" i="122"/>
  <c r="GT3" i="124"/>
  <c r="GT3" i="123"/>
  <c r="GT3" i="126"/>
  <c r="AB3" i="135"/>
  <c r="AA4" i="135"/>
  <c r="DE3" i="129"/>
  <c r="DE3" i="121"/>
  <c r="DE3" i="122"/>
  <c r="DE3" i="124"/>
  <c r="DE3" i="123"/>
  <c r="DE3" i="126"/>
  <c r="Z2" i="65"/>
  <c r="DK2" i="125" s="1"/>
  <c r="Y3" i="65"/>
  <c r="DH3" i="125" s="1"/>
  <c r="DH2" i="129"/>
  <c r="DH2" i="122"/>
  <c r="DH2" i="121"/>
  <c r="DH2" i="124"/>
  <c r="DH2" i="123"/>
  <c r="DH2" i="126"/>
  <c r="Z8" i="65"/>
  <c r="GZ2" i="125" s="1"/>
  <c r="Y9" i="65"/>
  <c r="GW3" i="125" s="1"/>
  <c r="GW2" i="122"/>
  <c r="GW2" i="121"/>
  <c r="GW2" i="129"/>
  <c r="GW2" i="123"/>
  <c r="GW2" i="126"/>
  <c r="GW2" i="124"/>
  <c r="X41" i="128"/>
  <c r="W42" i="128"/>
  <c r="X2" i="128" s="1"/>
  <c r="X4" i="128"/>
  <c r="KI3" i="123" l="1"/>
  <c r="KI3" i="124"/>
  <c r="KI3" i="121"/>
  <c r="KI3" i="129"/>
  <c r="KI3" i="122"/>
  <c r="KI3" i="126"/>
  <c r="KL2" i="126"/>
  <c r="KL2" i="122"/>
  <c r="KL2" i="129"/>
  <c r="KL2" i="123"/>
  <c r="KL2" i="124"/>
  <c r="KL2" i="121"/>
  <c r="Z14" i="65"/>
  <c r="KO2" i="125" s="1"/>
  <c r="Y15" i="65"/>
  <c r="KL3" i="125" s="1"/>
  <c r="W15" i="128"/>
  <c r="W16" i="128" s="1"/>
  <c r="W23" i="128"/>
  <c r="W24" i="128" s="1"/>
  <c r="W11" i="128"/>
  <c r="W12" i="128" s="1"/>
  <c r="W7" i="128"/>
  <c r="W33" i="128"/>
  <c r="X6" i="128"/>
  <c r="X14" i="128"/>
  <c r="X22" i="128"/>
  <c r="X5" i="128"/>
  <c r="X13" i="128"/>
  <c r="X21" i="128"/>
  <c r="X29" i="128"/>
  <c r="X10" i="128"/>
  <c r="X18" i="128"/>
  <c r="X26" i="128"/>
  <c r="X9" i="128"/>
  <c r="X17" i="128"/>
  <c r="X25" i="128"/>
  <c r="W27" i="128"/>
  <c r="V8" i="128"/>
  <c r="W19" i="128"/>
  <c r="W20" i="128" s="1"/>
  <c r="AB46" i="135"/>
  <c r="AB23" i="135" s="1"/>
  <c r="AB24" i="135" s="1"/>
  <c r="AB42" i="135"/>
  <c r="AB6" i="135" s="1"/>
  <c r="AB43" i="135"/>
  <c r="AB9" i="135" s="1"/>
  <c r="AB10" i="135" s="1"/>
  <c r="AB44" i="135"/>
  <c r="AB17" i="135" s="1"/>
  <c r="AB18" i="135" s="1"/>
  <c r="AB45" i="135"/>
  <c r="AB20" i="135" s="1"/>
  <c r="AB21" i="135" s="1"/>
  <c r="GW3" i="129"/>
  <c r="GW3" i="122"/>
  <c r="GW3" i="124"/>
  <c r="GW3" i="123"/>
  <c r="GW3" i="121"/>
  <c r="GW3" i="126"/>
  <c r="AA7" i="135"/>
  <c r="AA8" i="65"/>
  <c r="HC2" i="125" s="1"/>
  <c r="Z9" i="65"/>
  <c r="GZ3" i="125" s="1"/>
  <c r="GZ2" i="129"/>
  <c r="GZ2" i="122"/>
  <c r="GZ2" i="121"/>
  <c r="GZ2" i="124"/>
  <c r="GZ2" i="123"/>
  <c r="GZ2" i="126"/>
  <c r="DH3" i="121"/>
  <c r="DH3" i="122"/>
  <c r="DH3" i="129"/>
  <c r="DH3" i="124"/>
  <c r="DH3" i="123"/>
  <c r="DH3" i="126"/>
  <c r="AC3" i="135"/>
  <c r="AB4" i="135"/>
  <c r="AA2" i="65"/>
  <c r="DN2" i="125" s="1"/>
  <c r="Z3" i="65"/>
  <c r="DK3" i="125" s="1"/>
  <c r="DK2" i="122"/>
  <c r="DK2" i="129"/>
  <c r="DK2" i="121"/>
  <c r="DK2" i="124"/>
  <c r="DK2" i="126"/>
  <c r="DK2" i="123"/>
  <c r="X42" i="128"/>
  <c r="Y2" i="128" s="1"/>
  <c r="Y41" i="128"/>
  <c r="Y4" i="128"/>
  <c r="KO2" i="122" l="1"/>
  <c r="Z15" i="65"/>
  <c r="KO3" i="125" s="1"/>
  <c r="AA14" i="65"/>
  <c r="KR2" i="125" s="1"/>
  <c r="KO2" i="121"/>
  <c r="KO2" i="129"/>
  <c r="KO2" i="123"/>
  <c r="KL3" i="129"/>
  <c r="KO2" i="124"/>
  <c r="KL3" i="126"/>
  <c r="KL3" i="123"/>
  <c r="KL3" i="121"/>
  <c r="KL3" i="122"/>
  <c r="KL3" i="124"/>
  <c r="KO2" i="126"/>
  <c r="X27" i="128"/>
  <c r="X15" i="128"/>
  <c r="X16" i="128" s="1"/>
  <c r="X23" i="128"/>
  <c r="X24" i="128" s="1"/>
  <c r="X19" i="128"/>
  <c r="X20" i="128" s="1"/>
  <c r="X11" i="128"/>
  <c r="X12" i="128" s="1"/>
  <c r="X7" i="128"/>
  <c r="Y9" i="128"/>
  <c r="Y17" i="128"/>
  <c r="Y25" i="128"/>
  <c r="Y6" i="128"/>
  <c r="Y14" i="128"/>
  <c r="Y22" i="128"/>
  <c r="Y5" i="128"/>
  <c r="Y13" i="128"/>
  <c r="Y21" i="128"/>
  <c r="Y29" i="128"/>
  <c r="Y10" i="128"/>
  <c r="Y18" i="128"/>
  <c r="Y26" i="128"/>
  <c r="W8" i="128"/>
  <c r="X33" i="128"/>
  <c r="AC46" i="135"/>
  <c r="AC23" i="135" s="1"/>
  <c r="AC24" i="135" s="1"/>
  <c r="AC43" i="135"/>
  <c r="AC9" i="135" s="1"/>
  <c r="AC10" i="135" s="1"/>
  <c r="AC42" i="135"/>
  <c r="AC6" i="135" s="1"/>
  <c r="AC45" i="135"/>
  <c r="AC20" i="135" s="1"/>
  <c r="AC21" i="135" s="1"/>
  <c r="AC44" i="135"/>
  <c r="AC17" i="135" s="1"/>
  <c r="AC18" i="135" s="1"/>
  <c r="DK3" i="122"/>
  <c r="DK3" i="129"/>
  <c r="DK3" i="121"/>
  <c r="DK3" i="124"/>
  <c r="DK3" i="126"/>
  <c r="DK3" i="123"/>
  <c r="AC4" i="135"/>
  <c r="AD3" i="135"/>
  <c r="GZ3" i="121"/>
  <c r="GZ3" i="129"/>
  <c r="GZ3" i="122"/>
  <c r="GZ3" i="124"/>
  <c r="GZ3" i="123"/>
  <c r="GZ3" i="126"/>
  <c r="AB2" i="65"/>
  <c r="DQ2" i="125" s="1"/>
  <c r="AA3" i="65"/>
  <c r="DN3" i="125" s="1"/>
  <c r="DN2" i="121"/>
  <c r="DN2" i="122"/>
  <c r="DN2" i="124"/>
  <c r="DN2" i="129"/>
  <c r="DN2" i="123"/>
  <c r="DN2" i="126"/>
  <c r="AB14" i="65"/>
  <c r="KU2" i="125" s="1"/>
  <c r="AA15" i="65"/>
  <c r="KR3" i="125" s="1"/>
  <c r="KR2" i="129"/>
  <c r="KR2" i="122"/>
  <c r="KR2" i="121"/>
  <c r="KR2" i="124"/>
  <c r="KR2" i="123"/>
  <c r="KR2" i="126"/>
  <c r="AB8" i="65"/>
  <c r="HF2" i="125" s="1"/>
  <c r="AA9" i="65"/>
  <c r="HC3" i="125" s="1"/>
  <c r="HC2" i="122"/>
  <c r="HC2" i="129"/>
  <c r="HC2" i="121"/>
  <c r="HC2" i="126"/>
  <c r="HC2" i="124"/>
  <c r="HC2" i="123"/>
  <c r="AB7" i="135"/>
  <c r="Z4" i="128"/>
  <c r="Z41" i="128"/>
  <c r="Y42" i="128"/>
  <c r="Z2" i="128" s="1"/>
  <c r="KO3" i="126" l="1"/>
  <c r="KO3" i="124"/>
  <c r="KO3" i="123"/>
  <c r="KO3" i="122"/>
  <c r="KO3" i="121"/>
  <c r="KO3" i="129"/>
  <c r="Y11" i="128"/>
  <c r="Y12" i="128" s="1"/>
  <c r="Y19" i="128"/>
  <c r="Y20" i="128" s="1"/>
  <c r="Y15" i="128"/>
  <c r="Y16" i="128" s="1"/>
  <c r="Y7" i="128"/>
  <c r="Z9" i="128"/>
  <c r="Z17" i="128"/>
  <c r="Z25" i="128"/>
  <c r="Z6" i="128"/>
  <c r="Z14" i="128"/>
  <c r="Z22" i="128"/>
  <c r="Z5" i="128"/>
  <c r="Z13" i="128"/>
  <c r="Z21" i="128"/>
  <c r="Z29" i="128"/>
  <c r="Z10" i="128"/>
  <c r="Z18" i="128"/>
  <c r="Z26" i="128"/>
  <c r="Y33" i="128"/>
  <c r="X8" i="128"/>
  <c r="Y27" i="128"/>
  <c r="Y23" i="128"/>
  <c r="Y24" i="128" s="1"/>
  <c r="HF2" i="129"/>
  <c r="AD46" i="135"/>
  <c r="AD23" i="135" s="1"/>
  <c r="AD24" i="135" s="1"/>
  <c r="AD45" i="135"/>
  <c r="AD20" i="135" s="1"/>
  <c r="AD21" i="135" s="1"/>
  <c r="AD44" i="135"/>
  <c r="AD17" i="135" s="1"/>
  <c r="AD18" i="135" s="1"/>
  <c r="AD43" i="135"/>
  <c r="AD9" i="135" s="1"/>
  <c r="AD10" i="135" s="1"/>
  <c r="AD42" i="135"/>
  <c r="AD6" i="135" s="1"/>
  <c r="AB3" i="65"/>
  <c r="DQ3" i="125" s="1"/>
  <c r="AC2" i="65"/>
  <c r="DT2" i="125" s="1"/>
  <c r="DQ2" i="122"/>
  <c r="DQ2" i="129"/>
  <c r="DQ2" i="121"/>
  <c r="DQ2" i="124"/>
  <c r="DQ2" i="123"/>
  <c r="DQ2" i="126"/>
  <c r="AC14" i="65"/>
  <c r="KX2" i="125" s="1"/>
  <c r="AB15" i="65"/>
  <c r="KU3" i="125" s="1"/>
  <c r="KU2" i="122"/>
  <c r="KU2" i="121"/>
  <c r="KU2" i="129"/>
  <c r="KU2" i="124"/>
  <c r="KU2" i="126"/>
  <c r="KU2" i="123"/>
  <c r="AC7" i="135"/>
  <c r="HC3" i="122"/>
  <c r="HC3" i="129"/>
  <c r="HC3" i="121"/>
  <c r="HC3" i="123"/>
  <c r="HC3" i="124"/>
  <c r="HC3" i="126"/>
  <c r="AD4" i="135"/>
  <c r="AE3" i="135"/>
  <c r="AC8" i="65"/>
  <c r="HI2" i="125" s="1"/>
  <c r="AB9" i="65"/>
  <c r="HF3" i="125" s="1"/>
  <c r="HF2" i="121"/>
  <c r="HF2" i="124"/>
  <c r="HF2" i="122"/>
  <c r="HF2" i="123"/>
  <c r="HF2" i="126"/>
  <c r="KR3" i="121"/>
  <c r="KR3" i="122"/>
  <c r="KR3" i="129"/>
  <c r="KR3" i="124"/>
  <c r="KR3" i="123"/>
  <c r="KR3" i="126"/>
  <c r="DN3" i="122"/>
  <c r="DN3" i="129"/>
  <c r="DN3" i="121"/>
  <c r="DN3" i="124"/>
  <c r="DN3" i="123"/>
  <c r="DN3" i="126"/>
  <c r="AA4" i="128"/>
  <c r="Z42" i="128"/>
  <c r="AA2" i="128" s="1"/>
  <c r="AA41" i="128"/>
  <c r="Z11" i="128" l="1"/>
  <c r="Z12" i="128" s="1"/>
  <c r="Z19" i="128"/>
  <c r="Z20" i="128" s="1"/>
  <c r="Z27" i="128"/>
  <c r="Z23" i="128"/>
  <c r="Z24" i="128" s="1"/>
  <c r="Z15" i="128"/>
  <c r="Z16" i="128" s="1"/>
  <c r="Z7" i="128"/>
  <c r="Z33" i="128"/>
  <c r="Y8" i="128"/>
  <c r="AA9" i="128"/>
  <c r="AA17" i="128"/>
  <c r="AA25" i="128"/>
  <c r="AA6" i="128"/>
  <c r="AA14" i="128"/>
  <c r="AA22" i="128"/>
  <c r="AA5" i="128"/>
  <c r="AA13" i="128"/>
  <c r="AA21" i="128"/>
  <c r="AA29" i="128"/>
  <c r="AA18" i="128"/>
  <c r="AA26" i="128"/>
  <c r="AA10" i="128"/>
  <c r="HF3" i="129"/>
  <c r="AE43" i="135"/>
  <c r="AE9" i="135" s="1"/>
  <c r="AE10" i="135" s="1"/>
  <c r="AE42" i="135"/>
  <c r="AE6" i="135" s="1"/>
  <c r="AE45" i="135"/>
  <c r="AE20" i="135" s="1"/>
  <c r="AE21" i="135" s="1"/>
  <c r="AE46" i="135"/>
  <c r="AE23" i="135" s="1"/>
  <c r="AE24" i="135" s="1"/>
  <c r="AE44" i="135"/>
  <c r="AE17" i="135" s="1"/>
  <c r="AE18" i="135" s="1"/>
  <c r="AE4" i="135"/>
  <c r="AF3" i="135"/>
  <c r="HF3" i="122"/>
  <c r="HF3" i="124"/>
  <c r="HF3" i="121"/>
  <c r="HF3" i="123"/>
  <c r="HF3" i="126"/>
  <c r="AD7" i="135"/>
  <c r="KU3" i="122"/>
  <c r="KU3" i="121"/>
  <c r="KU3" i="129"/>
  <c r="KU3" i="124"/>
  <c r="KU3" i="126"/>
  <c r="KU3" i="123"/>
  <c r="AC3" i="65"/>
  <c r="DT3" i="125" s="1"/>
  <c r="AD2" i="65"/>
  <c r="DW2" i="125" s="1"/>
  <c r="DT2" i="129"/>
  <c r="DT2" i="122"/>
  <c r="DT2" i="121"/>
  <c r="DT2" i="124"/>
  <c r="DT2" i="123"/>
  <c r="DT2" i="126"/>
  <c r="AD8" i="65"/>
  <c r="HL2" i="125" s="1"/>
  <c r="AC9" i="65"/>
  <c r="HI3" i="125" s="1"/>
  <c r="HI2" i="122"/>
  <c r="HI2" i="129"/>
  <c r="HI2" i="121"/>
  <c r="HI2" i="123"/>
  <c r="HI2" i="124"/>
  <c r="HI2" i="126"/>
  <c r="AD14" i="65"/>
  <c r="LA2" i="125" s="1"/>
  <c r="AC15" i="65"/>
  <c r="KX3" i="125" s="1"/>
  <c r="KX2" i="121"/>
  <c r="KX2" i="129"/>
  <c r="KX2" i="124"/>
  <c r="KX2" i="122"/>
  <c r="KX2" i="123"/>
  <c r="KX2" i="126"/>
  <c r="DQ3" i="129"/>
  <c r="DQ3" i="122"/>
  <c r="DQ3" i="126"/>
  <c r="DQ3" i="121"/>
  <c r="DQ3" i="123"/>
  <c r="DQ3" i="124"/>
  <c r="AB4" i="128"/>
  <c r="AB41" i="128"/>
  <c r="AA42" i="128"/>
  <c r="AB2" i="128" s="1"/>
  <c r="AA19" i="128" l="1"/>
  <c r="AA20" i="128" s="1"/>
  <c r="AA11" i="128"/>
  <c r="AA12" i="128" s="1"/>
  <c r="AA27" i="128"/>
  <c r="AB10" i="128"/>
  <c r="AB18" i="128"/>
  <c r="AB26" i="128"/>
  <c r="AB5" i="128"/>
  <c r="AB9" i="128"/>
  <c r="AB17" i="128"/>
  <c r="AB25" i="128"/>
  <c r="AB6" i="128"/>
  <c r="AB14" i="128"/>
  <c r="AB22" i="128"/>
  <c r="AB21" i="128"/>
  <c r="AB13" i="128"/>
  <c r="AB29" i="128"/>
  <c r="AA33" i="128"/>
  <c r="AA23" i="128"/>
  <c r="AA24" i="128" s="1"/>
  <c r="AA15" i="128"/>
  <c r="AA16" i="128" s="1"/>
  <c r="Z8" i="128"/>
  <c r="AA7" i="128"/>
  <c r="AF44" i="135"/>
  <c r="AF17" i="135" s="1"/>
  <c r="AF18" i="135" s="1"/>
  <c r="AF42" i="135"/>
  <c r="AF6" i="135" s="1"/>
  <c r="AF45" i="135"/>
  <c r="AF20" i="135" s="1"/>
  <c r="AF21" i="135" s="1"/>
  <c r="AF43" i="135"/>
  <c r="AF9" i="135" s="1"/>
  <c r="AF10" i="135" s="1"/>
  <c r="AF46" i="135"/>
  <c r="AF23" i="135" s="1"/>
  <c r="AF24" i="135" s="1"/>
  <c r="DT3" i="121"/>
  <c r="DT3" i="129"/>
  <c r="DT3" i="122"/>
  <c r="DT3" i="124"/>
  <c r="DT3" i="123"/>
  <c r="DT3" i="126"/>
  <c r="KX3" i="122"/>
  <c r="KX3" i="129"/>
  <c r="KX3" i="121"/>
  <c r="KX3" i="124"/>
  <c r="KX3" i="123"/>
  <c r="KX3" i="126"/>
  <c r="AF4" i="135"/>
  <c r="AG3" i="135"/>
  <c r="AE7" i="135"/>
  <c r="AE14" i="65"/>
  <c r="LD2" i="125" s="1"/>
  <c r="AD15" i="65"/>
  <c r="LA3" i="125" s="1"/>
  <c r="LA2" i="122"/>
  <c r="LA2" i="129"/>
  <c r="LA2" i="121"/>
  <c r="LA2" i="124"/>
  <c r="LA2" i="123"/>
  <c r="LA2" i="126"/>
  <c r="HI3" i="129"/>
  <c r="HI3" i="122"/>
  <c r="HI3" i="121"/>
  <c r="HI3" i="126"/>
  <c r="HI3" i="123"/>
  <c r="HI3" i="124"/>
  <c r="AE2" i="65"/>
  <c r="DZ2" i="125" s="1"/>
  <c r="AD3" i="65"/>
  <c r="DW3" i="125" s="1"/>
  <c r="DW2" i="129"/>
  <c r="DW2" i="121"/>
  <c r="DW2" i="122"/>
  <c r="DW2" i="124"/>
  <c r="DW2" i="123"/>
  <c r="DW2" i="126"/>
  <c r="AD9" i="65"/>
  <c r="HL3" i="125" s="1"/>
  <c r="HL2" i="129"/>
  <c r="AE8" i="65"/>
  <c r="HO2" i="125" s="1"/>
  <c r="HL2" i="121"/>
  <c r="HL2" i="122"/>
  <c r="HL2" i="124"/>
  <c r="HL2" i="123"/>
  <c r="HL2" i="126"/>
  <c r="AB42" i="128"/>
  <c r="AC2" i="128" s="1"/>
  <c r="AC41" i="128"/>
  <c r="AC4" i="128"/>
  <c r="AB7" i="128" l="1"/>
  <c r="AB33" i="128"/>
  <c r="AB27" i="128"/>
  <c r="AB23" i="128"/>
  <c r="AB24" i="128" s="1"/>
  <c r="AB19" i="128"/>
  <c r="AB20" i="128" s="1"/>
  <c r="AA8" i="128"/>
  <c r="AC5" i="128"/>
  <c r="AC13" i="128"/>
  <c r="AC21" i="128"/>
  <c r="AC29" i="128"/>
  <c r="AC10" i="128"/>
  <c r="AC18" i="128"/>
  <c r="AC26" i="128"/>
  <c r="AC9" i="128"/>
  <c r="AC17" i="128"/>
  <c r="AC25" i="128"/>
  <c r="AC6" i="128"/>
  <c r="AC14" i="128"/>
  <c r="AC22" i="128"/>
  <c r="AB15" i="128"/>
  <c r="AB16" i="128" s="1"/>
  <c r="AB11" i="128"/>
  <c r="AB12" i="128" s="1"/>
  <c r="AG45" i="135"/>
  <c r="AG20" i="135" s="1"/>
  <c r="AG21" i="135" s="1"/>
  <c r="AG42" i="135"/>
  <c r="AG6" i="135" s="1"/>
  <c r="AG43" i="135"/>
  <c r="AG9" i="135" s="1"/>
  <c r="AG10" i="135" s="1"/>
  <c r="AG46" i="135"/>
  <c r="AG23" i="135" s="1"/>
  <c r="AG24" i="135" s="1"/>
  <c r="AG44" i="135"/>
  <c r="AG17" i="135" s="1"/>
  <c r="AG18" i="135" s="1"/>
  <c r="DW3" i="122"/>
  <c r="DW3" i="129"/>
  <c r="DW3" i="121"/>
  <c r="DW3" i="123"/>
  <c r="DW3" i="124"/>
  <c r="DW3" i="126"/>
  <c r="HL3" i="121"/>
  <c r="HL3" i="122"/>
  <c r="HL3" i="124"/>
  <c r="HL3" i="129"/>
  <c r="HL3" i="123"/>
  <c r="HL3" i="126"/>
  <c r="AF2" i="65"/>
  <c r="EC2" i="125" s="1"/>
  <c r="AE3" i="65"/>
  <c r="DZ3" i="125" s="1"/>
  <c r="DZ2" i="121"/>
  <c r="DZ2" i="129"/>
  <c r="DZ2" i="122"/>
  <c r="DZ2" i="124"/>
  <c r="DZ2" i="123"/>
  <c r="DZ2" i="126"/>
  <c r="AG4" i="135"/>
  <c r="AH3" i="135"/>
  <c r="AF14" i="65"/>
  <c r="LG2" i="125" s="1"/>
  <c r="AE15" i="65"/>
  <c r="LD3" i="125" s="1"/>
  <c r="LD2" i="129"/>
  <c r="LD2" i="122"/>
  <c r="LD2" i="121"/>
  <c r="LD2" i="124"/>
  <c r="LD2" i="123"/>
  <c r="LD2" i="126"/>
  <c r="AE9" i="65"/>
  <c r="HO3" i="125" s="1"/>
  <c r="AF8" i="65"/>
  <c r="HR2" i="125" s="1"/>
  <c r="HO2" i="129"/>
  <c r="HO2" i="122"/>
  <c r="HO2" i="121"/>
  <c r="HO2" i="123"/>
  <c r="HO2" i="124"/>
  <c r="HO2" i="126"/>
  <c r="LA3" i="129"/>
  <c r="LA3" i="122"/>
  <c r="LA3" i="121"/>
  <c r="LA3" i="124"/>
  <c r="LA3" i="126"/>
  <c r="LA3" i="123"/>
  <c r="AF7" i="135"/>
  <c r="AD41" i="128"/>
  <c r="AC42" i="128"/>
  <c r="AD2" i="128" s="1"/>
  <c r="AD4" i="128"/>
  <c r="AC23" i="128" l="1"/>
  <c r="AC24" i="128" s="1"/>
  <c r="AC15" i="128"/>
  <c r="AC16" i="128" s="1"/>
  <c r="AC19" i="128"/>
  <c r="AC20" i="128" s="1"/>
  <c r="AC27" i="128"/>
  <c r="AC11" i="128"/>
  <c r="AC12" i="128" s="1"/>
  <c r="AC7" i="128"/>
  <c r="AD5" i="128"/>
  <c r="AD13" i="128"/>
  <c r="AD21" i="128"/>
  <c r="AD29" i="128"/>
  <c r="AD10" i="128"/>
  <c r="AD18" i="128"/>
  <c r="AD26" i="128"/>
  <c r="AD9" i="128"/>
  <c r="AD17" i="128"/>
  <c r="AD25" i="128"/>
  <c r="AD6" i="128"/>
  <c r="AD14" i="128"/>
  <c r="AD22" i="128"/>
  <c r="AC33" i="128"/>
  <c r="AB8" i="128"/>
  <c r="AH45" i="135"/>
  <c r="AH20" i="135" s="1"/>
  <c r="AH21" i="135" s="1"/>
  <c r="AH46" i="135"/>
  <c r="AH23" i="135" s="1"/>
  <c r="AH24" i="135" s="1"/>
  <c r="AH43" i="135"/>
  <c r="AH9" i="135" s="1"/>
  <c r="AH10" i="135" s="1"/>
  <c r="AH42" i="135"/>
  <c r="AH6" i="135" s="1"/>
  <c r="AH44" i="135"/>
  <c r="AH17" i="135" s="1"/>
  <c r="AH18" i="135" s="1"/>
  <c r="AG8" i="65"/>
  <c r="HU2" i="125" s="1"/>
  <c r="AF9" i="65"/>
  <c r="HR3" i="125" s="1"/>
  <c r="HR2" i="121"/>
  <c r="HR2" i="122"/>
  <c r="HR2" i="129"/>
  <c r="HR2" i="124"/>
  <c r="HR2" i="123"/>
  <c r="HR2" i="126"/>
  <c r="LD3" i="121"/>
  <c r="LD3" i="129"/>
  <c r="LD3" i="122"/>
  <c r="LD3" i="124"/>
  <c r="LD3" i="123"/>
  <c r="LD3" i="126"/>
  <c r="AH4" i="135"/>
  <c r="AI3" i="135"/>
  <c r="AG7" i="135"/>
  <c r="DZ3" i="129"/>
  <c r="DZ3" i="121"/>
  <c r="DZ3" i="122"/>
  <c r="DZ3" i="123"/>
  <c r="DZ3" i="124"/>
  <c r="DZ3" i="126"/>
  <c r="HO3" i="122"/>
  <c r="HO3" i="129"/>
  <c r="HO3" i="121"/>
  <c r="HO3" i="124"/>
  <c r="HO3" i="123"/>
  <c r="HO3" i="126"/>
  <c r="AF15" i="65"/>
  <c r="LG3" i="125" s="1"/>
  <c r="AG14" i="65"/>
  <c r="LJ2" i="125" s="1"/>
  <c r="LG2" i="129"/>
  <c r="LG2" i="122"/>
  <c r="LG2" i="121"/>
  <c r="LG2" i="123"/>
  <c r="LG2" i="126"/>
  <c r="LG2" i="124"/>
  <c r="AG2" i="65"/>
  <c r="EF2" i="125" s="1"/>
  <c r="AF3" i="65"/>
  <c r="EC3" i="125" s="1"/>
  <c r="EC2" i="122"/>
  <c r="EC2" i="129"/>
  <c r="EC2" i="121"/>
  <c r="EC2" i="126"/>
  <c r="EC2" i="124"/>
  <c r="EC2" i="123"/>
  <c r="AD42" i="128"/>
  <c r="AE41" i="128"/>
  <c r="AE4" i="128"/>
  <c r="LJ2" i="121" l="1"/>
  <c r="AD15" i="128"/>
  <c r="AD16" i="128" s="1"/>
  <c r="AD23" i="128"/>
  <c r="AD24" i="128" s="1"/>
  <c r="AD11" i="128"/>
  <c r="AD12" i="128" s="1"/>
  <c r="AD33" i="128"/>
  <c r="AC8" i="128"/>
  <c r="AD7" i="128"/>
  <c r="AD27" i="128"/>
  <c r="AE5" i="128"/>
  <c r="AE13" i="128"/>
  <c r="AE21" i="128"/>
  <c r="AE29" i="128"/>
  <c r="AE10" i="128"/>
  <c r="AE18" i="128"/>
  <c r="AE26" i="128"/>
  <c r="AE9" i="128"/>
  <c r="AE17" i="128"/>
  <c r="AE25" i="128"/>
  <c r="AE6" i="128"/>
  <c r="AE22" i="128"/>
  <c r="AE14" i="128"/>
  <c r="AD19" i="128"/>
  <c r="AD20" i="128" s="1"/>
  <c r="AI42" i="135"/>
  <c r="AI6" i="135" s="1"/>
  <c r="AI45" i="135"/>
  <c r="AI20" i="135" s="1"/>
  <c r="AI21" i="135" s="1"/>
  <c r="AI46" i="135"/>
  <c r="AI23" i="135" s="1"/>
  <c r="AI24" i="135" s="1"/>
  <c r="AI43" i="135"/>
  <c r="AI9" i="135" s="1"/>
  <c r="AI10" i="135" s="1"/>
  <c r="AI44" i="135"/>
  <c r="AI17" i="135" s="1"/>
  <c r="AI18" i="135" s="1"/>
  <c r="AI4" i="135"/>
  <c r="AJ3" i="135"/>
  <c r="EC3" i="129"/>
  <c r="EC3" i="122"/>
  <c r="EC3" i="124"/>
  <c r="EC3" i="121"/>
  <c r="EC3" i="123"/>
  <c r="EC3" i="126"/>
  <c r="AG15" i="65"/>
  <c r="LJ3" i="125" s="1"/>
  <c r="LJ2" i="129"/>
  <c r="LJ2" i="122"/>
  <c r="LJ2" i="124"/>
  <c r="LJ2" i="123"/>
  <c r="LJ2" i="126"/>
  <c r="AG9" i="65"/>
  <c r="HU3" i="125" s="1"/>
  <c r="HU2" i="122"/>
  <c r="HU2" i="129"/>
  <c r="HU2" i="121"/>
  <c r="HU2" i="124"/>
  <c r="HU2" i="126"/>
  <c r="HU2" i="123"/>
  <c r="HR3" i="129"/>
  <c r="HR3" i="121"/>
  <c r="HR3" i="122"/>
  <c r="HR3" i="123"/>
  <c r="HR3" i="124"/>
  <c r="HR3" i="126"/>
  <c r="AG3" i="65"/>
  <c r="EF3" i="125" s="1"/>
  <c r="EF2" i="122"/>
  <c r="EF2" i="129"/>
  <c r="EF2" i="121"/>
  <c r="EF2" i="124"/>
  <c r="EF2" i="123"/>
  <c r="EF2" i="126"/>
  <c r="LG3" i="122"/>
  <c r="LG3" i="129"/>
  <c r="LG3" i="121"/>
  <c r="LG3" i="124"/>
  <c r="LG3" i="123"/>
  <c r="LG3" i="126"/>
  <c r="AH7" i="135"/>
  <c r="AF4" i="128"/>
  <c r="AG4" i="128" s="1"/>
  <c r="AE42" i="128"/>
  <c r="AF2" i="128" s="1"/>
  <c r="AF41" i="128"/>
  <c r="AF42" i="128" s="1"/>
  <c r="AH2" i="128" s="1"/>
  <c r="LJ3" i="121" l="1"/>
  <c r="AG5" i="128"/>
  <c r="AG9" i="128"/>
  <c r="AG13" i="128"/>
  <c r="AG17" i="128"/>
  <c r="AG21" i="128"/>
  <c r="AG25" i="128"/>
  <c r="AG29" i="128"/>
  <c r="AG6" i="128"/>
  <c r="AG10" i="128"/>
  <c r="AG14" i="128"/>
  <c r="AG18" i="128"/>
  <c r="AG22" i="128"/>
  <c r="AG26" i="128"/>
  <c r="AE23" i="128"/>
  <c r="AE24" i="128" s="1"/>
  <c r="AE33" i="128"/>
  <c r="AE27" i="128"/>
  <c r="AE15" i="128"/>
  <c r="AE16" i="128" s="1"/>
  <c r="AE19" i="128"/>
  <c r="AE20" i="128" s="1"/>
  <c r="AE11" i="128"/>
  <c r="AE12" i="128" s="1"/>
  <c r="AF6" i="128"/>
  <c r="AF14" i="128"/>
  <c r="AF22" i="128"/>
  <c r="AF5" i="128"/>
  <c r="AF13" i="128"/>
  <c r="AF21" i="128"/>
  <c r="AF29" i="128"/>
  <c r="AF10" i="128"/>
  <c r="AF18" i="128"/>
  <c r="AF26" i="128"/>
  <c r="AF9" i="128"/>
  <c r="AF25" i="128"/>
  <c r="AF17" i="128"/>
  <c r="AD8" i="128"/>
  <c r="AE7" i="128"/>
  <c r="LJ3" i="129"/>
  <c r="LJ3" i="122"/>
  <c r="LJ3" i="123"/>
  <c r="LJ3" i="124"/>
  <c r="LJ3" i="126"/>
  <c r="AK3" i="135"/>
  <c r="AJ4" i="135"/>
  <c r="AJ20" i="135"/>
  <c r="AJ21" i="135" s="1"/>
  <c r="AJ17" i="135"/>
  <c r="AJ18" i="135" s="1"/>
  <c r="AJ6" i="135"/>
  <c r="AJ9" i="135"/>
  <c r="AJ10" i="135" s="1"/>
  <c r="AJ23" i="135"/>
  <c r="AJ24" i="135" s="1"/>
  <c r="EF3" i="121"/>
  <c r="EF3" i="129"/>
  <c r="EF3" i="122"/>
  <c r="EF3" i="123"/>
  <c r="EF3" i="124"/>
  <c r="EF3" i="126"/>
  <c r="AI7" i="135"/>
  <c r="HU3" i="129"/>
  <c r="HU3" i="122"/>
  <c r="HU3" i="121"/>
  <c r="HU3" i="124"/>
  <c r="HU3" i="123"/>
  <c r="HU3" i="126"/>
  <c r="AM42" i="128"/>
  <c r="AH4" i="128"/>
  <c r="AG11" i="128" l="1"/>
  <c r="AG12" i="128" s="1"/>
  <c r="AG27" i="128"/>
  <c r="AG23" i="128"/>
  <c r="AG24" i="128" s="1"/>
  <c r="AG7" i="128"/>
  <c r="AG19" i="128"/>
  <c r="AG20" i="128" s="1"/>
  <c r="AG15" i="128"/>
  <c r="AG16" i="128" s="1"/>
  <c r="AG33" i="128"/>
  <c r="AF27" i="128"/>
  <c r="AF23" i="128"/>
  <c r="AF24" i="128" s="1"/>
  <c r="AF19" i="128"/>
  <c r="AF20" i="128" s="1"/>
  <c r="AF15" i="128"/>
  <c r="AF16" i="128" s="1"/>
  <c r="AF11" i="128"/>
  <c r="AF12" i="128" s="1"/>
  <c r="AF7" i="128"/>
  <c r="AE8" i="128"/>
  <c r="AH9" i="128"/>
  <c r="AI9" i="128" s="1"/>
  <c r="AH17" i="128"/>
  <c r="AI17" i="128" s="1"/>
  <c r="AH25" i="128"/>
  <c r="AI25" i="128" s="1"/>
  <c r="AH6" i="128"/>
  <c r="AH14" i="128"/>
  <c r="AH22" i="128"/>
  <c r="AH5" i="128"/>
  <c r="AH13" i="128"/>
  <c r="AI13" i="128" s="1"/>
  <c r="AH21" i="128"/>
  <c r="AI21" i="128" s="1"/>
  <c r="AH29" i="128"/>
  <c r="AI29" i="128" s="1"/>
  <c r="AH10" i="128"/>
  <c r="AH18" i="128"/>
  <c r="AH26" i="128"/>
  <c r="AF33" i="128"/>
  <c r="AJ7" i="135"/>
  <c r="AL3" i="135"/>
  <c r="AK4" i="135"/>
  <c r="AK9" i="135"/>
  <c r="AK10" i="135" s="1"/>
  <c r="AK6" i="135"/>
  <c r="AK20" i="135"/>
  <c r="AK21" i="135" s="1"/>
  <c r="AK17" i="135"/>
  <c r="AK18" i="135" s="1"/>
  <c r="AK23" i="135"/>
  <c r="AK24" i="135" s="1"/>
  <c r="C20" i="128"/>
  <c r="D20" i="128"/>
  <c r="E20" i="128"/>
  <c r="F20" i="128"/>
  <c r="G20" i="128"/>
  <c r="H20" i="128"/>
  <c r="I20" i="128"/>
  <c r="J20" i="128"/>
  <c r="C8" i="128"/>
  <c r="D8" i="128"/>
  <c r="E8" i="128"/>
  <c r="F8" i="128"/>
  <c r="G8" i="128"/>
  <c r="H8" i="128"/>
  <c r="I8" i="128"/>
  <c r="J8" i="128"/>
  <c r="D12" i="128"/>
  <c r="C12" i="128"/>
  <c r="E12" i="128"/>
  <c r="F12" i="128"/>
  <c r="G12" i="128"/>
  <c r="H12" i="128"/>
  <c r="I12" i="128"/>
  <c r="J12" i="128"/>
  <c r="C24" i="128"/>
  <c r="D24" i="128"/>
  <c r="E24" i="128"/>
  <c r="F24" i="128"/>
  <c r="H24" i="128"/>
  <c r="G24" i="128"/>
  <c r="I24" i="128"/>
  <c r="J24" i="128"/>
  <c r="D16" i="128"/>
  <c r="C16" i="128"/>
  <c r="E16" i="128"/>
  <c r="F16" i="128"/>
  <c r="G16" i="128"/>
  <c r="H16" i="128"/>
  <c r="I16" i="128"/>
  <c r="J16" i="128"/>
  <c r="AG8" i="128" l="1"/>
  <c r="AH11" i="128"/>
  <c r="AH12" i="128" s="1"/>
  <c r="AH27" i="128"/>
  <c r="AH19" i="128"/>
  <c r="AH20" i="128" s="1"/>
  <c r="AH7" i="128"/>
  <c r="AH33" i="128"/>
  <c r="AH23" i="128"/>
  <c r="AH24" i="128" s="1"/>
  <c r="AF8" i="128"/>
  <c r="AH15" i="128"/>
  <c r="AH16" i="128" s="1"/>
  <c r="AK7" i="135"/>
  <c r="AL4" i="135"/>
  <c r="AM3" i="135"/>
  <c r="AL17" i="135"/>
  <c r="AL18" i="135" s="1"/>
  <c r="AL20" i="135"/>
  <c r="AL21" i="135" s="1"/>
  <c r="AL23" i="135"/>
  <c r="AL24" i="135" s="1"/>
  <c r="AL6" i="135"/>
  <c r="AL9" i="135"/>
  <c r="AL10" i="135" s="1"/>
  <c r="AI5" i="128"/>
  <c r="AI33" i="128" s="1"/>
  <c r="AI14" i="128"/>
  <c r="AI10" i="128"/>
  <c r="AR11" i="128" s="1"/>
  <c r="AI6" i="128"/>
  <c r="AI26" i="128"/>
  <c r="AI22" i="128"/>
  <c r="AH8" i="128" l="1"/>
  <c r="AI11" i="128"/>
  <c r="AK11" i="128" s="1"/>
  <c r="AM4" i="135"/>
  <c r="AN3" i="135"/>
  <c r="AM23" i="135"/>
  <c r="AM24" i="135" s="1"/>
  <c r="AM17" i="135"/>
  <c r="AM18" i="135" s="1"/>
  <c r="AM6" i="135"/>
  <c r="AM20" i="135"/>
  <c r="AM21" i="135" s="1"/>
  <c r="AM9" i="135"/>
  <c r="AM10" i="135" s="1"/>
  <c r="AL7" i="135"/>
  <c r="AI27" i="128"/>
  <c r="AI16" i="128"/>
  <c r="AI15" i="128"/>
  <c r="AI24" i="128"/>
  <c r="AI23" i="128"/>
  <c r="AI7" i="128"/>
  <c r="AI12" i="128"/>
  <c r="AN4" i="135" l="1"/>
  <c r="AO3" i="135"/>
  <c r="AN9" i="135"/>
  <c r="AN10" i="135" s="1"/>
  <c r="AN6" i="135"/>
  <c r="AN17" i="135"/>
  <c r="AN18" i="135" s="1"/>
  <c r="AN23" i="135"/>
  <c r="AN24" i="135" s="1"/>
  <c r="AN20" i="135"/>
  <c r="AN21" i="135" s="1"/>
  <c r="AM7" i="135"/>
  <c r="AK23" i="128"/>
  <c r="AM22" i="128"/>
  <c r="AM23" i="128"/>
  <c r="AJ23" i="128"/>
  <c r="AI8" i="128"/>
  <c r="AK27" i="128"/>
  <c r="AM27" i="128"/>
  <c r="AM10" i="128"/>
  <c r="AM11" i="128"/>
  <c r="AM6" i="128"/>
  <c r="AM7" i="128"/>
  <c r="AK7" i="128"/>
  <c r="AJ7" i="128"/>
  <c r="AJ15" i="128"/>
  <c r="AM15" i="128"/>
  <c r="AK15" i="128"/>
  <c r="AM14" i="128"/>
  <c r="AO4" i="135" l="1"/>
  <c r="AP3" i="135"/>
  <c r="AO9" i="135"/>
  <c r="AO10" i="135" s="1"/>
  <c r="AO23" i="135"/>
  <c r="AO24" i="135" s="1"/>
  <c r="AO6" i="135"/>
  <c r="AO20" i="135"/>
  <c r="AO21" i="135" s="1"/>
  <c r="AO17" i="135"/>
  <c r="AO18" i="135" s="1"/>
  <c r="AN7" i="135"/>
  <c r="AP4" i="135" l="1"/>
  <c r="AQ3" i="135"/>
  <c r="AP6" i="135"/>
  <c r="AP20" i="135"/>
  <c r="AP21" i="135" s="1"/>
  <c r="AP9" i="135"/>
  <c r="AP10" i="135" s="1"/>
  <c r="AP23" i="135"/>
  <c r="AP24" i="135" s="1"/>
  <c r="AP17" i="135"/>
  <c r="AP18" i="135" s="1"/>
  <c r="AO7" i="135"/>
  <c r="AQ4" i="135" l="1"/>
  <c r="AR3" i="135"/>
  <c r="AQ23" i="135"/>
  <c r="AQ24" i="135" s="1"/>
  <c r="AQ9" i="135"/>
  <c r="AQ10" i="135" s="1"/>
  <c r="AQ17" i="135"/>
  <c r="AQ18" i="135" s="1"/>
  <c r="AQ20" i="135"/>
  <c r="AQ21" i="135" s="1"/>
  <c r="AQ6" i="135"/>
  <c r="AP7" i="135"/>
  <c r="AR4" i="135" l="1"/>
  <c r="AS3" i="135"/>
  <c r="AR9" i="135"/>
  <c r="AR10" i="135" s="1"/>
  <c r="AR17" i="135"/>
  <c r="AR18" i="135" s="1"/>
  <c r="AR6" i="135"/>
  <c r="AR23" i="135"/>
  <c r="AR24" i="135" s="1"/>
  <c r="AR20" i="135"/>
  <c r="AR21" i="135" s="1"/>
  <c r="AQ7" i="135"/>
  <c r="AS4" i="135" l="1"/>
  <c r="AT3" i="135"/>
  <c r="AS23" i="135"/>
  <c r="AS24" i="135" s="1"/>
  <c r="AS20" i="135"/>
  <c r="AS21" i="135" s="1"/>
  <c r="AS9" i="135"/>
  <c r="AS10" i="135" s="1"/>
  <c r="AS6" i="135"/>
  <c r="AS17" i="135"/>
  <c r="AS18" i="135" s="1"/>
  <c r="AR7" i="135"/>
  <c r="AT4" i="135" l="1"/>
  <c r="AU3" i="135"/>
  <c r="AT20" i="135"/>
  <c r="AT21" i="135" s="1"/>
  <c r="AT9" i="135"/>
  <c r="AT10" i="135" s="1"/>
  <c r="AT23" i="135"/>
  <c r="AT24" i="135" s="1"/>
  <c r="AT17" i="135"/>
  <c r="AT18" i="135" s="1"/>
  <c r="AT6" i="135"/>
  <c r="AS7" i="135"/>
  <c r="AV3" i="135" l="1"/>
  <c r="AU4" i="135"/>
  <c r="AU20" i="135"/>
  <c r="AU21" i="135" s="1"/>
  <c r="AU17" i="135"/>
  <c r="AU18" i="135" s="1"/>
  <c r="AU23" i="135"/>
  <c r="AU24" i="135" s="1"/>
  <c r="AU6" i="135"/>
  <c r="AU9" i="135"/>
  <c r="AU10" i="135" s="1"/>
  <c r="AT7" i="135"/>
  <c r="AV4" i="135" l="1"/>
  <c r="AW3" i="135"/>
  <c r="AV9" i="135"/>
  <c r="AV10" i="135" s="1"/>
  <c r="AV6" i="135"/>
  <c r="AV23" i="135"/>
  <c r="AV24" i="135" s="1"/>
  <c r="AV20" i="135"/>
  <c r="AV21" i="135" s="1"/>
  <c r="AV17" i="135"/>
  <c r="AV18" i="135" s="1"/>
  <c r="AU7" i="135"/>
  <c r="AW4" i="135" l="1"/>
  <c r="AX3" i="135"/>
  <c r="AW9" i="135"/>
  <c r="AW10" i="135" s="1"/>
  <c r="AW17" i="135"/>
  <c r="AW18" i="135" s="1"/>
  <c r="AW6" i="135"/>
  <c r="AW23" i="135"/>
  <c r="AW24" i="135" s="1"/>
  <c r="AW20" i="135"/>
  <c r="AW21" i="135" s="1"/>
  <c r="AV7" i="135"/>
  <c r="AY3" i="135" l="1"/>
  <c r="AX4" i="135"/>
  <c r="AX9" i="135"/>
  <c r="AX10" i="135" s="1"/>
  <c r="AX6" i="135"/>
  <c r="AX23" i="135"/>
  <c r="AX24" i="135" s="1"/>
  <c r="AX20" i="135"/>
  <c r="AX21" i="135" s="1"/>
  <c r="AX17" i="135"/>
  <c r="AX18" i="135" s="1"/>
  <c r="AW7" i="135"/>
  <c r="AY6" i="135" l="1"/>
  <c r="AY17" i="135"/>
  <c r="AY18" i="135" s="1"/>
  <c r="AZ3" i="135"/>
  <c r="AY4" i="135"/>
  <c r="AY23" i="135"/>
  <c r="AY24" i="135" s="1"/>
  <c r="AY20" i="135"/>
  <c r="AY21" i="135" s="1"/>
  <c r="AY9" i="135"/>
  <c r="AY10" i="135" s="1"/>
  <c r="AX7" i="135"/>
  <c r="AZ23" i="135" l="1"/>
  <c r="AZ24" i="135" s="1"/>
  <c r="BA3" i="135"/>
  <c r="AZ4" i="135"/>
  <c r="AZ9" i="135"/>
  <c r="AZ10" i="135" s="1"/>
  <c r="AZ20" i="135"/>
  <c r="AZ21" i="135" s="1"/>
  <c r="AZ17" i="135"/>
  <c r="AZ18" i="135" s="1"/>
  <c r="AZ6" i="135"/>
  <c r="AY7" i="135"/>
  <c r="BA9" i="135" l="1"/>
  <c r="BA10" i="135" s="1"/>
  <c r="BA23" i="135"/>
  <c r="BA24" i="135" s="1"/>
  <c r="BA4" i="135"/>
  <c r="BA20" i="135"/>
  <c r="BA21" i="135" s="1"/>
  <c r="BA6" i="135"/>
  <c r="BB3" i="135"/>
  <c r="BA17" i="135"/>
  <c r="BA18" i="135" s="1"/>
  <c r="AZ7" i="135"/>
  <c r="BA7" i="135" l="1"/>
  <c r="BB9" i="135"/>
  <c r="BB10" i="135" s="1"/>
  <c r="BB20" i="135"/>
  <c r="BB21" i="135" s="1"/>
  <c r="BB6" i="135"/>
  <c r="BB17" i="135"/>
  <c r="BB18" i="135" s="1"/>
  <c r="BB23" i="135"/>
  <c r="BB24" i="135" s="1"/>
  <c r="BB4" i="135"/>
  <c r="BC3" i="135"/>
  <c r="BC17" i="135" l="1"/>
  <c r="BC18" i="135" s="1"/>
  <c r="BC9" i="135"/>
  <c r="BC10" i="135" s="1"/>
  <c r="BD3" i="135"/>
  <c r="BC20" i="135"/>
  <c r="BC21" i="135" s="1"/>
  <c r="BC6" i="135"/>
  <c r="BC23" i="135"/>
  <c r="BC24" i="135" s="1"/>
  <c r="BC4" i="135"/>
  <c r="BB7" i="135"/>
  <c r="BD20" i="135" l="1"/>
  <c r="BD21" i="135" s="1"/>
  <c r="BD6" i="135"/>
  <c r="BD17" i="135"/>
  <c r="BD18" i="135" s="1"/>
  <c r="BE3" i="135"/>
  <c r="BD4" i="135"/>
  <c r="BD23" i="135"/>
  <c r="BD24" i="135" s="1"/>
  <c r="BD9" i="135"/>
  <c r="BD10" i="135" s="1"/>
  <c r="BC7" i="135"/>
  <c r="BE4" i="135" l="1"/>
  <c r="BE6" i="135"/>
  <c r="BE23" i="135"/>
  <c r="BE24" i="135" s="1"/>
  <c r="BE17" i="135"/>
  <c r="BE18" i="135" s="1"/>
  <c r="BF3" i="135"/>
  <c r="BE20" i="135"/>
  <c r="BE21" i="135" s="1"/>
  <c r="BE9" i="135"/>
  <c r="BE10" i="135" s="1"/>
  <c r="BD7" i="135"/>
  <c r="BE7" i="135" l="1"/>
  <c r="BF20" i="135"/>
  <c r="BF21" i="135" s="1"/>
  <c r="BF6" i="135"/>
  <c r="BF17" i="135"/>
  <c r="BF18" i="135" s="1"/>
  <c r="BG3" i="135"/>
  <c r="BF4" i="135"/>
  <c r="BF9" i="135"/>
  <c r="BF10" i="135" s="1"/>
  <c r="BF23" i="135"/>
  <c r="BF24" i="135" s="1"/>
  <c r="BF7" i="135" l="1"/>
  <c r="BG6" i="135"/>
  <c r="BH3" i="135"/>
  <c r="BG23" i="135"/>
  <c r="BG24" i="135" s="1"/>
  <c r="BG9" i="135"/>
  <c r="BG10" i="135" s="1"/>
  <c r="BG17" i="135"/>
  <c r="BG18" i="135" s="1"/>
  <c r="BG4" i="135"/>
  <c r="BG20" i="135"/>
  <c r="BG21" i="135" s="1"/>
  <c r="BH23" i="135" l="1"/>
  <c r="BH24" i="135" s="1"/>
  <c r="BH17" i="135"/>
  <c r="BH18" i="135" s="1"/>
  <c r="BI3" i="135"/>
  <c r="BH4" i="135"/>
  <c r="BH20" i="135"/>
  <c r="BH21" i="135" s="1"/>
  <c r="BH6" i="135"/>
  <c r="BH9" i="135"/>
  <c r="BH10" i="135" s="1"/>
  <c r="BG7" i="135"/>
  <c r="BI9" i="135" l="1"/>
  <c r="BI10" i="135" s="1"/>
  <c r="BI4" i="135"/>
  <c r="BI23" i="135"/>
  <c r="BI24" i="135" s="1"/>
  <c r="BI20" i="135"/>
  <c r="BI21" i="135" s="1"/>
  <c r="BJ3" i="135"/>
  <c r="BI17" i="135"/>
  <c r="BI18" i="135" s="1"/>
  <c r="BI6" i="135"/>
  <c r="BH7" i="135"/>
  <c r="BI7" i="135" l="1"/>
  <c r="BJ23" i="135"/>
  <c r="BJ24" i="135" s="1"/>
  <c r="BJ4" i="135"/>
  <c r="BJ9" i="135"/>
  <c r="BJ10" i="135" s="1"/>
  <c r="BJ20" i="135"/>
  <c r="BJ21" i="135" s="1"/>
  <c r="BJ6" i="135"/>
  <c r="BJ17" i="135"/>
  <c r="BJ18" i="135" s="1"/>
  <c r="BK3" i="135"/>
  <c r="BJ7" i="135" l="1"/>
  <c r="BK17" i="135"/>
  <c r="BK18" i="135" s="1"/>
  <c r="BK9" i="135"/>
  <c r="BK10" i="135" s="1"/>
  <c r="BK20" i="135"/>
  <c r="BK21" i="135" s="1"/>
  <c r="BK6" i="135"/>
  <c r="BL3" i="135"/>
  <c r="BK23" i="135"/>
  <c r="BK24" i="135" s="1"/>
  <c r="BK4" i="135"/>
  <c r="BK7" i="135" l="1"/>
  <c r="BL9" i="135"/>
  <c r="BL10" i="135" s="1"/>
  <c r="BL20" i="135"/>
  <c r="BL21" i="135" s="1"/>
  <c r="BL6" i="135"/>
  <c r="BM3" i="135"/>
  <c r="BL17" i="135"/>
  <c r="BL18" i="135" s="1"/>
  <c r="BL23" i="135"/>
  <c r="BL24" i="135" s="1"/>
  <c r="BL4" i="135"/>
  <c r="BL7" i="135" l="1"/>
  <c r="BM4" i="135"/>
  <c r="BM20" i="135"/>
  <c r="BM21" i="135" s="1"/>
  <c r="BM6" i="135"/>
  <c r="BM23" i="135"/>
  <c r="BM24" i="135" s="1"/>
  <c r="BN3" i="135"/>
  <c r="BM17" i="135"/>
  <c r="BM18" i="135" s="1"/>
  <c r="BM9" i="135"/>
  <c r="BM10" i="135" s="1"/>
  <c r="BM7" i="135" l="1"/>
  <c r="BN20" i="135"/>
  <c r="BN21" i="135" s="1"/>
  <c r="BN6" i="135"/>
  <c r="BO3" i="135"/>
  <c r="BN4" i="135"/>
  <c r="BN17" i="135"/>
  <c r="BN18" i="135" s="1"/>
  <c r="BN23" i="135"/>
  <c r="BN24" i="135" s="1"/>
  <c r="BN9" i="135"/>
  <c r="BN10" i="135" s="1"/>
  <c r="BN7" i="135" l="1"/>
  <c r="BO6" i="135"/>
  <c r="BP3" i="135"/>
  <c r="BO17" i="135"/>
  <c r="BO18" i="135" s="1"/>
  <c r="BO9" i="135"/>
  <c r="BO10" i="135" s="1"/>
  <c r="BO23" i="135"/>
  <c r="BO24" i="135" s="1"/>
  <c r="BO4" i="135"/>
  <c r="BO20" i="135"/>
  <c r="BO21" i="135" s="1"/>
  <c r="BP23" i="135" l="1"/>
  <c r="BP24" i="135" s="1"/>
  <c r="BP6" i="135"/>
  <c r="BQ3" i="135"/>
  <c r="BP17" i="135"/>
  <c r="BP18" i="135" s="1"/>
  <c r="BP4" i="135"/>
  <c r="BP9" i="135"/>
  <c r="BP10" i="135" s="1"/>
  <c r="BP20" i="135"/>
  <c r="BP21" i="135" s="1"/>
  <c r="BO7" i="135"/>
  <c r="BQ9" i="135" l="1"/>
  <c r="BQ10" i="135" s="1"/>
  <c r="BQ17" i="135"/>
  <c r="BQ18" i="135" s="1"/>
  <c r="BQ4" i="135"/>
  <c r="BR3" i="135"/>
  <c r="BQ20" i="135"/>
  <c r="BQ21" i="135" s="1"/>
  <c r="BQ23" i="135"/>
  <c r="BQ24" i="135" s="1"/>
  <c r="BQ6" i="135"/>
  <c r="BP7" i="135"/>
  <c r="HU41" i="124" l="1"/>
  <c r="IM56" i="124"/>
  <c r="HU51" i="124"/>
  <c r="HU46" i="124"/>
  <c r="HU56" i="124"/>
  <c r="JB56" i="124"/>
  <c r="FS51" i="124"/>
  <c r="HO36" i="124"/>
  <c r="ID41" i="124"/>
  <c r="FY46" i="124"/>
  <c r="FD51" i="124"/>
  <c r="HF41" i="124"/>
  <c r="GT46" i="124"/>
  <c r="JH36" i="124"/>
  <c r="EI46" i="124"/>
  <c r="EL45" i="124" s="1"/>
  <c r="HC51" i="124"/>
  <c r="ER56" i="124"/>
  <c r="IJ46" i="124"/>
  <c r="FM36" i="124"/>
  <c r="JN46" i="124"/>
  <c r="FP51" i="124"/>
  <c r="GB51" i="124"/>
  <c r="FV36" i="124"/>
  <c r="HX51" i="124"/>
  <c r="GK51" i="124"/>
  <c r="JH51" i="124"/>
  <c r="FM41" i="124"/>
  <c r="GK36" i="124"/>
  <c r="EL46" i="124"/>
  <c r="IJ41" i="124"/>
  <c r="ER36" i="124"/>
  <c r="IS46" i="124"/>
  <c r="GB56" i="124"/>
  <c r="HF51" i="124"/>
  <c r="IV41" i="124"/>
  <c r="FD56" i="124"/>
  <c r="HX56" i="124"/>
  <c r="HC46" i="124"/>
  <c r="JB41" i="124"/>
  <c r="EO46" i="124"/>
  <c r="FP46" i="124"/>
  <c r="HX46" i="124"/>
  <c r="HR46" i="124"/>
  <c r="JH56" i="124"/>
  <c r="JQ56" i="124"/>
  <c r="HI36" i="124"/>
  <c r="JQ36" i="124"/>
  <c r="EX46" i="124"/>
  <c r="GN36" i="124"/>
  <c r="GE46" i="124"/>
  <c r="HU36" i="124"/>
  <c r="IM36" i="124"/>
  <c r="EI56" i="124"/>
  <c r="EL55" i="124" s="1"/>
  <c r="EU41" i="124"/>
  <c r="FA46" i="124"/>
  <c r="GE36" i="124"/>
  <c r="FA41" i="124"/>
  <c r="ID56" i="124"/>
  <c r="HI46" i="124"/>
  <c r="GN46" i="124"/>
  <c r="EX36" i="124"/>
  <c r="IY56" i="124"/>
  <c r="EO41" i="124"/>
  <c r="JK51" i="124"/>
  <c r="HO46" i="124"/>
  <c r="GQ56" i="124"/>
  <c r="JB46" i="124"/>
  <c r="IG36" i="124"/>
  <c r="GH36" i="124"/>
  <c r="FM56" i="124"/>
  <c r="HO41" i="124"/>
  <c r="IG46" i="124"/>
  <c r="EI36" i="124"/>
  <c r="EL35" i="124" s="1"/>
  <c r="IS36" i="124"/>
  <c r="EL51" i="124"/>
  <c r="EU36" i="124"/>
  <c r="EU56" i="124"/>
  <c r="HL46" i="124"/>
  <c r="GQ51" i="124"/>
  <c r="JE56" i="124"/>
  <c r="FY36" i="124"/>
  <c r="FY51" i="124"/>
  <c r="IG56" i="124"/>
  <c r="EX41" i="124"/>
  <c r="FV41" i="124"/>
  <c r="JE36" i="124"/>
  <c r="IV51" i="124"/>
  <c r="IM51" i="124"/>
  <c r="GZ36" i="124"/>
  <c r="IA56" i="124"/>
  <c r="IJ56" i="124"/>
  <c r="IM41" i="124"/>
  <c r="ID46" i="124"/>
  <c r="IM46" i="124"/>
  <c r="JK56" i="124"/>
  <c r="IG51" i="124"/>
  <c r="IY51" i="124"/>
  <c r="HI56" i="124"/>
  <c r="FD46" i="124"/>
  <c r="JQ46" i="124"/>
  <c r="HC41" i="124"/>
  <c r="HL36" i="124"/>
  <c r="IY46" i="124"/>
  <c r="IG41" i="124"/>
  <c r="HR41" i="124"/>
  <c r="FD41" i="124"/>
  <c r="GT56" i="124"/>
  <c r="ER51" i="124"/>
  <c r="FY41" i="124"/>
  <c r="GE51" i="124"/>
  <c r="FV46" i="124"/>
  <c r="GN51" i="124"/>
  <c r="GQ46" i="124"/>
  <c r="JK36" i="124"/>
  <c r="GT51" i="124"/>
  <c r="JN36" i="124"/>
  <c r="GZ51" i="124"/>
  <c r="GB46" i="124"/>
  <c r="GH56" i="124"/>
  <c r="GT36" i="124"/>
  <c r="GN56" i="124"/>
  <c r="HL51" i="124"/>
  <c r="JB36" i="124"/>
  <c r="GQ36" i="124"/>
  <c r="JN56" i="124"/>
  <c r="FJ56" i="124"/>
  <c r="FJ36" i="124"/>
  <c r="HF46" i="124"/>
  <c r="HO51" i="124"/>
  <c r="IV46" i="124"/>
  <c r="HC56" i="124"/>
  <c r="IY36" i="124"/>
  <c r="HR51" i="124"/>
  <c r="FJ41" i="124"/>
  <c r="HC36" i="124"/>
  <c r="FG41" i="124"/>
  <c r="FS36" i="124"/>
  <c r="JN51" i="124"/>
  <c r="GK46" i="124"/>
  <c r="FP36" i="124"/>
  <c r="JK46" i="124"/>
  <c r="GW46" i="124"/>
  <c r="GW36" i="124"/>
  <c r="GZ46" i="124"/>
  <c r="GW41" i="124"/>
  <c r="HF36" i="124"/>
  <c r="JQ51" i="124"/>
  <c r="JN41" i="124"/>
  <c r="FA51" i="124"/>
  <c r="JH41" i="124"/>
  <c r="GZ41" i="124"/>
  <c r="HI51" i="124"/>
  <c r="HI41" i="124"/>
  <c r="GH41" i="124"/>
  <c r="EL36" i="124"/>
  <c r="GW51" i="124"/>
  <c r="IY41" i="124"/>
  <c r="IP56" i="124"/>
  <c r="GQ41" i="124"/>
  <c r="GE56" i="124"/>
  <c r="EO36" i="124"/>
  <c r="EX56" i="124"/>
  <c r="FM51" i="124"/>
  <c r="FM46" i="124"/>
  <c r="IP36" i="124"/>
  <c r="FY56" i="124"/>
  <c r="FG36" i="124"/>
  <c r="FJ51" i="124"/>
  <c r="IJ51" i="124"/>
  <c r="IS51" i="124"/>
  <c r="ID36" i="124"/>
  <c r="ER46" i="124"/>
  <c r="IA51" i="124"/>
  <c r="HL41" i="124"/>
  <c r="JB51" i="124"/>
  <c r="JK41" i="124"/>
  <c r="ID51" i="124"/>
  <c r="GK41" i="124"/>
  <c r="HR36" i="124"/>
  <c r="GB41" i="124"/>
  <c r="IS56" i="124"/>
  <c r="HR56" i="124"/>
  <c r="EI41" i="124"/>
  <c r="EL40" i="124" s="1"/>
  <c r="EO40" i="124" s="1"/>
  <c r="ER40" i="124" s="1"/>
  <c r="IJ36" i="124"/>
  <c r="FS41" i="124"/>
  <c r="FG51" i="124"/>
  <c r="FP56" i="124"/>
  <c r="FA56" i="124"/>
  <c r="IV56" i="124"/>
  <c r="EX51" i="124"/>
  <c r="FJ46" i="124"/>
  <c r="JQ41" i="124"/>
  <c r="GN41" i="124"/>
  <c r="IA46" i="124"/>
  <c r="FG46" i="124"/>
  <c r="JE51" i="124"/>
  <c r="FS46" i="124"/>
  <c r="GH51" i="124"/>
  <c r="GH46" i="124"/>
  <c r="ER41" i="124"/>
  <c r="EO51" i="124"/>
  <c r="EL41" i="124"/>
  <c r="GE41" i="124"/>
  <c r="IA36" i="124"/>
  <c r="IP41" i="124"/>
  <c r="FV51" i="124"/>
  <c r="GW56" i="124"/>
  <c r="JE41" i="124"/>
  <c r="FG56" i="124"/>
  <c r="GB36" i="124"/>
  <c r="EL56" i="124"/>
  <c r="FP41" i="124"/>
  <c r="FS56" i="124"/>
  <c r="FA36" i="124"/>
  <c r="JH46" i="124"/>
  <c r="HX36" i="124"/>
  <c r="EU51" i="124"/>
  <c r="GZ56" i="124"/>
  <c r="IS41" i="124"/>
  <c r="HO56" i="124"/>
  <c r="IV36" i="124"/>
  <c r="HL56" i="124"/>
  <c r="GT41" i="124"/>
  <c r="IA41" i="124"/>
  <c r="EU46" i="124"/>
  <c r="IP46" i="124"/>
  <c r="JE46" i="124"/>
  <c r="HF56" i="124"/>
  <c r="EO56" i="124"/>
  <c r="GK56" i="124"/>
  <c r="HX41" i="124"/>
  <c r="FV56" i="124"/>
  <c r="EI51" i="124"/>
  <c r="EL50" i="124" s="1"/>
  <c r="EO50" i="124" s="1"/>
  <c r="IP51" i="124"/>
  <c r="FD36" i="124"/>
  <c r="BR4" i="135"/>
  <c r="BR23" i="135"/>
  <c r="BR24" i="135" s="1"/>
  <c r="BR17" i="135"/>
  <c r="BR18" i="135" s="1"/>
  <c r="BR9" i="135"/>
  <c r="BR10" i="135" s="1"/>
  <c r="BR20" i="135"/>
  <c r="BR21" i="135" s="1"/>
  <c r="BR6" i="135"/>
  <c r="BQ7" i="135"/>
  <c r="EO45" i="124" l="1"/>
  <c r="ER45" i="124" s="1"/>
  <c r="EU45" i="124" s="1"/>
  <c r="EX45" i="124" s="1"/>
  <c r="FA45" i="124" s="1"/>
  <c r="FD45" i="124" s="1"/>
  <c r="FG45" i="124" s="1"/>
  <c r="FJ45" i="124" s="1"/>
  <c r="FM45" i="124" s="1"/>
  <c r="FP45" i="124" s="1"/>
  <c r="FS45" i="124" s="1"/>
  <c r="FV45" i="124" s="1"/>
  <c r="FY45" i="124" s="1"/>
  <c r="GB45" i="124" s="1"/>
  <c r="GE45" i="124" s="1"/>
  <c r="GH45" i="124" s="1"/>
  <c r="GK45" i="124" s="1"/>
  <c r="GN45" i="124" s="1"/>
  <c r="GQ45" i="124" s="1"/>
  <c r="GT45" i="124" s="1"/>
  <c r="GW45" i="124" s="1"/>
  <c r="GZ45" i="124" s="1"/>
  <c r="HC45" i="124" s="1"/>
  <c r="HF45" i="124" s="1"/>
  <c r="HI45" i="124" s="1"/>
  <c r="HL45" i="124" s="1"/>
  <c r="HO45" i="124" s="1"/>
  <c r="HR45" i="124" s="1"/>
  <c r="HU45" i="124" s="1"/>
  <c r="HX45" i="124" s="1"/>
  <c r="IA45" i="124" s="1"/>
  <c r="ID45" i="124" s="1"/>
  <c r="IG45" i="124" s="1"/>
  <c r="IJ45" i="124" s="1"/>
  <c r="IM45" i="124" s="1"/>
  <c r="IP45" i="124" s="1"/>
  <c r="IS45" i="124" s="1"/>
  <c r="IV45" i="124" s="1"/>
  <c r="IY45" i="124" s="1"/>
  <c r="JB45" i="124" s="1"/>
  <c r="JE45" i="124" s="1"/>
  <c r="JH45" i="124" s="1"/>
  <c r="JK45" i="124" s="1"/>
  <c r="JN45" i="124" s="1"/>
  <c r="JQ45" i="124" s="1"/>
  <c r="ER50" i="124"/>
  <c r="EU50" i="124" s="1"/>
  <c r="EX50" i="124" s="1"/>
  <c r="FA50" i="124" s="1"/>
  <c r="FD50" i="124" s="1"/>
  <c r="FG50" i="124" s="1"/>
  <c r="FJ50" i="124" s="1"/>
  <c r="FM50" i="124" s="1"/>
  <c r="FP50" i="124" s="1"/>
  <c r="FS50" i="124" s="1"/>
  <c r="FV50" i="124" s="1"/>
  <c r="FY50" i="124" s="1"/>
  <c r="GB50" i="124" s="1"/>
  <c r="GE50" i="124" s="1"/>
  <c r="GH50" i="124" s="1"/>
  <c r="GK50" i="124" s="1"/>
  <c r="GN50" i="124" s="1"/>
  <c r="GQ50" i="124" s="1"/>
  <c r="GT50" i="124" s="1"/>
  <c r="GW50" i="124" s="1"/>
  <c r="GZ50" i="124" s="1"/>
  <c r="HC50" i="124" s="1"/>
  <c r="HF50" i="124" s="1"/>
  <c r="HI50" i="124" s="1"/>
  <c r="HL50" i="124" s="1"/>
  <c r="HO50" i="124" s="1"/>
  <c r="HR50" i="124" s="1"/>
  <c r="HU50" i="124" s="1"/>
  <c r="HX50" i="124" s="1"/>
  <c r="IA50" i="124" s="1"/>
  <c r="ID50" i="124" s="1"/>
  <c r="IG50" i="124" s="1"/>
  <c r="IJ50" i="124" s="1"/>
  <c r="IM50" i="124" s="1"/>
  <c r="IP50" i="124" s="1"/>
  <c r="IS50" i="124" s="1"/>
  <c r="IV50" i="124" s="1"/>
  <c r="IY50" i="124" s="1"/>
  <c r="JB50" i="124" s="1"/>
  <c r="JE50" i="124" s="1"/>
  <c r="JH50" i="124" s="1"/>
  <c r="JK50" i="124" s="1"/>
  <c r="JN50" i="124" s="1"/>
  <c r="JQ50" i="124" s="1"/>
  <c r="EO55" i="124"/>
  <c r="ER55" i="124" s="1"/>
  <c r="EU55" i="124" s="1"/>
  <c r="EX55" i="124" s="1"/>
  <c r="FA55" i="124" s="1"/>
  <c r="FD55" i="124" s="1"/>
  <c r="FG55" i="124" s="1"/>
  <c r="FJ55" i="124" s="1"/>
  <c r="FM55" i="124" s="1"/>
  <c r="FP55" i="124" s="1"/>
  <c r="FS55" i="124" s="1"/>
  <c r="FV55" i="124" s="1"/>
  <c r="FY55" i="124" s="1"/>
  <c r="GB55" i="124" s="1"/>
  <c r="GE55" i="124" s="1"/>
  <c r="GH55" i="124" s="1"/>
  <c r="GK55" i="124" s="1"/>
  <c r="GN55" i="124" s="1"/>
  <c r="GQ55" i="124" s="1"/>
  <c r="GT55" i="124" s="1"/>
  <c r="GW55" i="124" s="1"/>
  <c r="GZ55" i="124" s="1"/>
  <c r="HC55" i="124" s="1"/>
  <c r="HF55" i="124" s="1"/>
  <c r="HI55" i="124" s="1"/>
  <c r="HL55" i="124" s="1"/>
  <c r="HO55" i="124" s="1"/>
  <c r="HR55" i="124" s="1"/>
  <c r="HU55" i="124" s="1"/>
  <c r="HX55" i="124" s="1"/>
  <c r="IA55" i="124" s="1"/>
  <c r="ID55" i="124" s="1"/>
  <c r="IG55" i="124" s="1"/>
  <c r="IJ55" i="124" s="1"/>
  <c r="IM55" i="124" s="1"/>
  <c r="IP55" i="124" s="1"/>
  <c r="IS55" i="124" s="1"/>
  <c r="IV55" i="124" s="1"/>
  <c r="IY55" i="124" s="1"/>
  <c r="JB55" i="124" s="1"/>
  <c r="JE55" i="124" s="1"/>
  <c r="JH55" i="124" s="1"/>
  <c r="JK55" i="124" s="1"/>
  <c r="JN55" i="124" s="1"/>
  <c r="JQ55" i="124" s="1"/>
  <c r="EU40" i="124"/>
  <c r="EX40" i="124" s="1"/>
  <c r="FA40" i="124" s="1"/>
  <c r="FD40" i="124" s="1"/>
  <c r="FG40" i="124" s="1"/>
  <c r="FJ40" i="124" s="1"/>
  <c r="FM40" i="124" s="1"/>
  <c r="FP40" i="124" s="1"/>
  <c r="FS40" i="124" s="1"/>
  <c r="FV40" i="124" s="1"/>
  <c r="FY40" i="124" s="1"/>
  <c r="GB40" i="124" s="1"/>
  <c r="GE40" i="124" s="1"/>
  <c r="GH40" i="124" s="1"/>
  <c r="GK40" i="124" s="1"/>
  <c r="GN40" i="124" s="1"/>
  <c r="GQ40" i="124" s="1"/>
  <c r="GT40" i="124" s="1"/>
  <c r="GW40" i="124" s="1"/>
  <c r="GZ40" i="124" s="1"/>
  <c r="HC40" i="124" s="1"/>
  <c r="HF40" i="124" s="1"/>
  <c r="HI40" i="124" s="1"/>
  <c r="HL40" i="124" s="1"/>
  <c r="HO40" i="124" s="1"/>
  <c r="HR40" i="124" s="1"/>
  <c r="HU40" i="124" s="1"/>
  <c r="HX40" i="124" s="1"/>
  <c r="IA40" i="124" s="1"/>
  <c r="ID40" i="124" s="1"/>
  <c r="IG40" i="124" s="1"/>
  <c r="IJ40" i="124" s="1"/>
  <c r="IM40" i="124" s="1"/>
  <c r="IP40" i="124" s="1"/>
  <c r="IS40" i="124" s="1"/>
  <c r="IV40" i="124" s="1"/>
  <c r="IY40" i="124" s="1"/>
  <c r="JB40" i="124" s="1"/>
  <c r="JE40" i="124" s="1"/>
  <c r="JH40" i="124" s="1"/>
  <c r="JK40" i="124" s="1"/>
  <c r="JN40" i="124" s="1"/>
  <c r="JQ40" i="124" s="1"/>
  <c r="EO35" i="124"/>
  <c r="ER35" i="124" s="1"/>
  <c r="EU35" i="124" s="1"/>
  <c r="EX35" i="124" s="1"/>
  <c r="FA35" i="124" s="1"/>
  <c r="FD35" i="124" s="1"/>
  <c r="FG35" i="124" s="1"/>
  <c r="FJ35" i="124" s="1"/>
  <c r="FM35" i="124" s="1"/>
  <c r="FP35" i="124" s="1"/>
  <c r="FS35" i="124" s="1"/>
  <c r="FV35" i="124" s="1"/>
  <c r="FY35" i="124" s="1"/>
  <c r="GB35" i="124" s="1"/>
  <c r="GE35" i="124" s="1"/>
  <c r="GH35" i="124" s="1"/>
  <c r="GK35" i="124" s="1"/>
  <c r="GN35" i="124" s="1"/>
  <c r="GQ35" i="124" s="1"/>
  <c r="GT35" i="124" s="1"/>
  <c r="GW35" i="124" s="1"/>
  <c r="GZ35" i="124" s="1"/>
  <c r="HC35" i="124" s="1"/>
  <c r="HF35" i="124" s="1"/>
  <c r="HI35" i="124" s="1"/>
  <c r="HL35" i="124" s="1"/>
  <c r="HO35" i="124" s="1"/>
  <c r="HR35" i="124" s="1"/>
  <c r="HU35" i="124" s="1"/>
  <c r="HX35" i="124" s="1"/>
  <c r="IA35" i="124" s="1"/>
  <c r="ID35" i="124" s="1"/>
  <c r="IG35" i="124" s="1"/>
  <c r="IJ35" i="124" s="1"/>
  <c r="IM35" i="124" s="1"/>
  <c r="IP35" i="124" s="1"/>
  <c r="IS35" i="124" s="1"/>
  <c r="IV35" i="124" s="1"/>
  <c r="IY35" i="124" s="1"/>
  <c r="JB35" i="124" s="1"/>
  <c r="JE35" i="124" s="1"/>
  <c r="JH35" i="124" s="1"/>
  <c r="JK35" i="124" s="1"/>
  <c r="JN35" i="124" s="1"/>
  <c r="JQ35" i="124" s="1"/>
  <c r="BR7" i="135"/>
  <c r="AI18" i="128" l="1"/>
  <c r="AI19" i="128" l="1"/>
  <c r="AI20" i="128" l="1"/>
  <c r="AJ19" i="128"/>
  <c r="AM19" i="128"/>
  <c r="AK19" i="128"/>
  <c r="AM18" i="128"/>
  <c r="A34" i="128" l="1"/>
  <c r="A27" i="128"/>
  <c r="AG28" i="128" s="1"/>
  <c r="AM26" i="128"/>
  <c r="AJ25" i="128"/>
  <c r="AJ27" i="128" s="1"/>
  <c r="I28" i="128" l="1"/>
  <c r="M28" i="128"/>
  <c r="N28" i="128"/>
  <c r="O28" i="128"/>
  <c r="P28" i="128"/>
  <c r="Q28" i="128"/>
  <c r="R28" i="128"/>
  <c r="S28" i="128"/>
  <c r="T28" i="128"/>
  <c r="U28" i="128"/>
  <c r="V28" i="128"/>
  <c r="W28" i="128"/>
  <c r="X28" i="128"/>
  <c r="Y28" i="128"/>
  <c r="Z28" i="128"/>
  <c r="AA28" i="128"/>
  <c r="AB28" i="128"/>
  <c r="AC28" i="128"/>
  <c r="AD28" i="128"/>
  <c r="AE28" i="128"/>
  <c r="AF28" i="128"/>
  <c r="AH28" i="128"/>
  <c r="L28" i="128"/>
  <c r="H28" i="128"/>
  <c r="AJ33" i="128"/>
  <c r="J28" i="128"/>
  <c r="G28" i="128"/>
  <c r="A35" i="128"/>
  <c r="AI38" i="128" s="1"/>
  <c r="C28" i="128"/>
  <c r="F28" i="128"/>
  <c r="D28" i="128"/>
  <c r="K28" i="128"/>
  <c r="E28" i="128"/>
  <c r="AI28" i="128" l="1"/>
  <c r="AM1" i="128"/>
  <c r="AM41" i="128" l="1"/>
  <c r="AM40" i="128"/>
  <c r="HR7" i="126"/>
  <c r="HO7" i="126"/>
  <c r="HL7" i="126"/>
  <c r="HI7" i="126"/>
  <c r="HF7" i="126"/>
  <c r="HC7" i="126"/>
  <c r="GZ7" i="126"/>
  <c r="Z30" i="128" s="1"/>
  <c r="GW7" i="126"/>
  <c r="Y30" i="128" s="1"/>
  <c r="GT7" i="126"/>
  <c r="GQ7" i="126"/>
  <c r="W30" i="128" s="1"/>
  <c r="GN7" i="126"/>
  <c r="GK7" i="126"/>
  <c r="GH7" i="126"/>
  <c r="GE7" i="126"/>
  <c r="GB7" i="126"/>
  <c r="R30" i="128" s="1"/>
  <c r="FY7" i="126"/>
  <c r="FV7" i="126"/>
  <c r="FS7" i="126"/>
  <c r="O30" i="128" s="1"/>
  <c r="FP7" i="126"/>
  <c r="N30" i="128" s="1"/>
  <c r="FM7" i="126"/>
  <c r="M30" i="128" s="1"/>
  <c r="M34" i="128" s="1"/>
  <c r="FJ7" i="126"/>
  <c r="L30" i="128" s="1"/>
  <c r="FG7" i="126"/>
  <c r="K30" i="128" s="1"/>
  <c r="FD7" i="126"/>
  <c r="FA7" i="126"/>
  <c r="EX7" i="126"/>
  <c r="EU7" i="126"/>
  <c r="ER7" i="126"/>
  <c r="EO7" i="126"/>
  <c r="EL7" i="126"/>
  <c r="D30" i="128" s="1"/>
  <c r="EI7" i="126"/>
  <c r="DN7" i="126"/>
  <c r="BU7" i="126"/>
  <c r="DQ7" i="126"/>
  <c r="CJ7" i="126"/>
  <c r="EF7" i="126"/>
  <c r="CM7" i="126"/>
  <c r="BR7" i="126"/>
  <c r="CD7" i="126"/>
  <c r="DZ7" i="126"/>
  <c r="BC7" i="126"/>
  <c r="CG7" i="126"/>
  <c r="EC7" i="126"/>
  <c r="HU7" i="126"/>
  <c r="CV7" i="126"/>
  <c r="DW7" i="126"/>
  <c r="CP7" i="126"/>
  <c r="BL7" i="126"/>
  <c r="CY7" i="126"/>
  <c r="AW7" i="126"/>
  <c r="CS7" i="126"/>
  <c r="AZ7" i="126"/>
  <c r="DT7" i="126"/>
  <c r="CA7" i="126"/>
  <c r="AT7" i="126"/>
  <c r="BF7" i="126"/>
  <c r="DB7" i="126"/>
  <c r="BI7" i="126"/>
  <c r="DE7" i="126"/>
  <c r="BX7" i="126"/>
  <c r="DK7" i="126"/>
  <c r="DH7" i="126"/>
  <c r="BO7" i="126"/>
  <c r="T30" i="128" l="1"/>
  <c r="T31" i="128" s="1"/>
  <c r="X30" i="128"/>
  <c r="X31" i="128" s="1"/>
  <c r="AA30" i="128"/>
  <c r="AA31" i="128" s="1"/>
  <c r="AA32" i="128" s="1"/>
  <c r="AA36" i="128" s="1"/>
  <c r="P30" i="128"/>
  <c r="P31" i="128" s="1"/>
  <c r="Q30" i="128"/>
  <c r="Q34" i="128" s="1"/>
  <c r="AD30" i="128"/>
  <c r="AD34" i="128" s="1"/>
  <c r="G30" i="128"/>
  <c r="G31" i="128" s="1"/>
  <c r="G35" i="128" s="1"/>
  <c r="S30" i="128"/>
  <c r="S31" i="128" s="1"/>
  <c r="AE30" i="128"/>
  <c r="AE31" i="128" s="1"/>
  <c r="AE35" i="128" s="1"/>
  <c r="AF30" i="128"/>
  <c r="AF31" i="128" s="1"/>
  <c r="AC30" i="128"/>
  <c r="AC34" i="128" s="1"/>
  <c r="I30" i="128"/>
  <c r="I31" i="128" s="1"/>
  <c r="I35" i="128" s="1"/>
  <c r="U30" i="128"/>
  <c r="U31" i="128" s="1"/>
  <c r="U32" i="128" s="1"/>
  <c r="U36" i="128" s="1"/>
  <c r="C30" i="128"/>
  <c r="C31" i="128" s="1"/>
  <c r="AB30" i="128"/>
  <c r="AB31" i="128" s="1"/>
  <c r="E30" i="128"/>
  <c r="E31" i="128" s="1"/>
  <c r="E32" i="128" s="1"/>
  <c r="E36" i="128" s="1"/>
  <c r="F30" i="128"/>
  <c r="F34" i="128" s="1"/>
  <c r="H30" i="128"/>
  <c r="H31" i="128" s="1"/>
  <c r="J30" i="128"/>
  <c r="J34" i="128" s="1"/>
  <c r="V30" i="128"/>
  <c r="V31" i="128" s="1"/>
  <c r="AG30" i="128"/>
  <c r="AH30" i="128"/>
  <c r="K31" i="128"/>
  <c r="K34" i="128"/>
  <c r="R34" i="128"/>
  <c r="R31" i="128"/>
  <c r="Y31" i="128"/>
  <c r="Y34" i="128"/>
  <c r="L31" i="128"/>
  <c r="L34" i="128"/>
  <c r="O31" i="128"/>
  <c r="O34" i="128"/>
  <c r="Z34" i="128"/>
  <c r="Z31" i="128"/>
  <c r="N34" i="128"/>
  <c r="N31" i="128"/>
  <c r="D34" i="128"/>
  <c r="D31" i="128"/>
  <c r="W31" i="128"/>
  <c r="W34" i="128"/>
  <c r="M31" i="128"/>
  <c r="T34" i="128" l="1"/>
  <c r="AA34" i="128"/>
  <c r="C34" i="128"/>
  <c r="P34" i="128"/>
  <c r="AB34" i="128"/>
  <c r="F31" i="128"/>
  <c r="F32" i="128" s="1"/>
  <c r="F36" i="128" s="1"/>
  <c r="X34" i="128"/>
  <c r="AD31" i="128"/>
  <c r="AD35" i="128" s="1"/>
  <c r="AE34" i="128"/>
  <c r="E35" i="128"/>
  <c r="AA35" i="128"/>
  <c r="H34" i="128"/>
  <c r="G34" i="128"/>
  <c r="E34" i="128"/>
  <c r="V34" i="128"/>
  <c r="Q31" i="128"/>
  <c r="Q32" i="128" s="1"/>
  <c r="Q36" i="128" s="1"/>
  <c r="I32" i="128"/>
  <c r="I36" i="128" s="1"/>
  <c r="J31" i="128"/>
  <c r="J32" i="128" s="1"/>
  <c r="J36" i="128" s="1"/>
  <c r="G32" i="128"/>
  <c r="G36" i="128" s="1"/>
  <c r="I34" i="128"/>
  <c r="S34" i="128"/>
  <c r="AE32" i="128"/>
  <c r="AE36" i="128" s="1"/>
  <c r="AF34" i="128"/>
  <c r="AC31" i="128"/>
  <c r="AC32" i="128" s="1"/>
  <c r="AC36" i="128" s="1"/>
  <c r="U35" i="128"/>
  <c r="U34" i="128"/>
  <c r="AI30" i="128"/>
  <c r="AI34" i="128" s="1"/>
  <c r="AH31" i="128"/>
  <c r="AH34" i="128"/>
  <c r="AG34" i="128"/>
  <c r="AG31" i="128"/>
  <c r="D32" i="128"/>
  <c r="D36" i="128" s="1"/>
  <c r="D35" i="128"/>
  <c r="V35" i="128"/>
  <c r="V32" i="128"/>
  <c r="V36" i="128" s="1"/>
  <c r="Y35" i="128"/>
  <c r="Y32" i="128"/>
  <c r="Y36" i="128" s="1"/>
  <c r="AF32" i="128"/>
  <c r="AF36" i="128" s="1"/>
  <c r="AF35" i="128"/>
  <c r="W32" i="128"/>
  <c r="W36" i="128" s="1"/>
  <c r="W35" i="128"/>
  <c r="P35" i="128"/>
  <c r="P32" i="128"/>
  <c r="P36" i="128" s="1"/>
  <c r="O32" i="128"/>
  <c r="O36" i="128" s="1"/>
  <c r="O35" i="128"/>
  <c r="C35" i="128"/>
  <c r="C32" i="128"/>
  <c r="R35" i="128"/>
  <c r="R32" i="128"/>
  <c r="R36" i="128" s="1"/>
  <c r="N35" i="128"/>
  <c r="N32" i="128"/>
  <c r="N36" i="128" s="1"/>
  <c r="Z35" i="128"/>
  <c r="Z32" i="128"/>
  <c r="Z36" i="128" s="1"/>
  <c r="AB35" i="128"/>
  <c r="AB32" i="128"/>
  <c r="AB36" i="128" s="1"/>
  <c r="M35" i="128"/>
  <c r="M32" i="128"/>
  <c r="M36" i="128" s="1"/>
  <c r="X35" i="128"/>
  <c r="X32" i="128"/>
  <c r="X36" i="128" s="1"/>
  <c r="T32" i="128"/>
  <c r="T36" i="128" s="1"/>
  <c r="T35" i="128"/>
  <c r="S32" i="128"/>
  <c r="S36" i="128" s="1"/>
  <c r="S35" i="128"/>
  <c r="L35" i="128"/>
  <c r="L32" i="128"/>
  <c r="L36" i="128" s="1"/>
  <c r="H32" i="128"/>
  <c r="H36" i="128" s="1"/>
  <c r="H35" i="128"/>
  <c r="K32" i="128"/>
  <c r="K36" i="128" s="1"/>
  <c r="K35" i="128"/>
  <c r="F35" i="128" l="1"/>
  <c r="AD32" i="128"/>
  <c r="AD36" i="128" s="1"/>
  <c r="AC35" i="128"/>
  <c r="Q35" i="128"/>
  <c r="J35" i="128"/>
  <c r="AI31" i="128"/>
  <c r="AM31" i="128" s="1"/>
  <c r="AG32" i="128"/>
  <c r="AG36" i="128" s="1"/>
  <c r="AG35" i="128"/>
  <c r="AH32" i="128"/>
  <c r="AH36" i="128" s="1"/>
  <c r="AH35" i="128"/>
  <c r="C36" i="128"/>
  <c r="AN41" i="128" l="1"/>
  <c r="AO41" i="128" s="1"/>
  <c r="AI35" i="128"/>
  <c r="AM34" i="128" s="1"/>
  <c r="AJ31" i="128"/>
  <c r="AM30" i="128"/>
  <c r="AK31" i="128"/>
  <c r="AK35" i="128" s="1"/>
  <c r="AI32" i="128"/>
  <c r="AI36" i="128" s="1"/>
  <c r="AN2" i="128" l="1"/>
  <c r="AJ2" i="128" s="1"/>
  <c r="AM35" i="128"/>
  <c r="AJ35" i="128"/>
  <c r="AN1" i="128"/>
  <c r="AO1" i="128" s="1"/>
  <c r="AN42" i="128" l="1"/>
  <c r="AO42" i="128" s="1"/>
  <c r="AO2" i="128"/>
  <c r="AJ1" i="12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浦部 津々久</author>
  </authors>
  <commentList>
    <comment ref="D4" authorId="0" shapeId="0" xr:uid="{00000000-0006-0000-0200-000001000000}">
      <text>
        <r>
          <rPr>
            <sz val="9"/>
            <color indexed="81"/>
            <rFont val="ＭＳ Ｐゴシック"/>
            <family val="3"/>
            <charset val="128"/>
          </rPr>
          <t>依頼Ｎｏ重複：明るい赤塗潰しになる。</t>
        </r>
      </text>
    </comment>
    <comment ref="F4" authorId="0" shapeId="0" xr:uid="{00000000-0006-0000-0200-000002000000}">
      <text>
        <r>
          <rPr>
            <sz val="9"/>
            <color indexed="81"/>
            <rFont val="ＭＳ Ｐゴシック"/>
            <family val="3"/>
            <charset val="128"/>
          </rPr>
          <t>ｸﾞﾚｰ塗潰し項目は関数あり</t>
        </r>
      </text>
    </comment>
    <comment ref="O4" authorId="0" shapeId="0" xr:uid="{00000000-0006-0000-0200-000003000000}">
      <text>
        <r>
          <rPr>
            <sz val="9"/>
            <color indexed="81"/>
            <rFont val="ＭＳ Ｐゴシック"/>
            <family val="3"/>
            <charset val="128"/>
          </rPr>
          <t>ＡＢ列とＯ列一致：加工ﾄﾗﾌﾞﾙ無
ｱﾝﾏｯﾁの場合、黄色塗潰し</t>
        </r>
      </text>
    </comment>
    <comment ref="Q4" authorId="0" shapeId="0" xr:uid="{00000000-0006-0000-0200-000004000000}">
      <text>
        <r>
          <rPr>
            <sz val="9"/>
            <color indexed="81"/>
            <rFont val="ＭＳ Ｐゴシック"/>
            <family val="3"/>
            <charset val="128"/>
          </rPr>
          <t>生産未計画
Ｑ列換算数量とＡＣ列計画合計がｱﾝﾏｯﾁの場合、黄色塗潰し</t>
        </r>
      </text>
    </comment>
    <comment ref="R4" authorId="0" shapeId="0" xr:uid="{00000000-0006-0000-0200-000005000000}">
      <text>
        <r>
          <rPr>
            <sz val="9"/>
            <color indexed="81"/>
            <rFont val="ＭＳ Ｐゴシック"/>
            <family val="3"/>
            <charset val="128"/>
          </rPr>
          <t>未加工状態（加工日報参照）
Ｒ列はＱ列換算数量とｱﾝﾏｯﾁの場合、黄色塗潰し</t>
        </r>
      </text>
    </comment>
    <comment ref="AA4" authorId="0" shapeId="0" xr:uid="{00000000-0006-0000-0200-000006000000}">
      <text>
        <r>
          <rPr>
            <sz val="9"/>
            <color indexed="81"/>
            <rFont val="ＭＳ Ｐゴシック"/>
            <family val="3"/>
            <charset val="128"/>
          </rPr>
          <t>加工日報参照</t>
        </r>
      </text>
    </comment>
    <comment ref="AB4" authorId="0" shapeId="0" xr:uid="{00000000-0006-0000-0200-000007000000}">
      <text>
        <r>
          <rPr>
            <sz val="9"/>
            <color indexed="81"/>
            <rFont val="ＭＳ Ｐゴシック"/>
            <family val="3"/>
            <charset val="128"/>
          </rPr>
          <t>ＡＢ列とＯ列一致：加工ﾄﾗﾌﾞﾙ無
ｱﾝﾏｯﾁの場合、黄色塗潰し</t>
        </r>
      </text>
    </comment>
    <comment ref="AC4" authorId="0" shapeId="0" xr:uid="{00000000-0006-0000-0200-000008000000}">
      <text>
        <r>
          <rPr>
            <sz val="9"/>
            <color indexed="81"/>
            <rFont val="ＭＳ Ｐゴシック"/>
            <family val="3"/>
            <charset val="128"/>
          </rPr>
          <t>生産未計画
Ｑ列換算数量とＡＣ列計画合計がｱﾝﾏｯﾁの場合、黄色塗潰し</t>
        </r>
      </text>
    </comment>
    <comment ref="AF4" authorId="0" shapeId="0" xr:uid="{00000000-0006-0000-0200-000009000000}">
      <text>
        <r>
          <rPr>
            <sz val="9"/>
            <color indexed="81"/>
            <rFont val="ＭＳ Ｐゴシック"/>
            <family val="3"/>
            <charset val="128"/>
          </rPr>
          <t>加工日報参照</t>
        </r>
      </text>
    </comment>
    <comment ref="AH4" authorId="0" shapeId="0" xr:uid="{00000000-0006-0000-0200-00000A000000}">
      <text>
        <r>
          <rPr>
            <sz val="9"/>
            <color indexed="81"/>
            <rFont val="ＭＳ Ｐゴシック"/>
            <family val="3"/>
            <charset val="128"/>
          </rPr>
          <t>加工区分：日別加工量（AS6ｾﾙ・・・）集計に利用</t>
        </r>
      </text>
    </comment>
    <comment ref="AR6" authorId="0" shapeId="0" xr:uid="{00000000-0006-0000-0200-00000B000000}">
      <text>
        <r>
          <rPr>
            <sz val="9"/>
            <color indexed="81"/>
            <rFont val="ＭＳ Ｐゴシック"/>
            <family val="3"/>
            <charset val="128"/>
          </rPr>
          <t>関数消去＝ｸﾞﾘｰﾝ塗潰しになる。AS6:BW8</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浦部 津々久</author>
  </authors>
  <commentList>
    <comment ref="D4" authorId="0" shapeId="0" xr:uid="{00000000-0006-0000-0300-000001000000}">
      <text>
        <r>
          <rPr>
            <sz val="9"/>
            <color indexed="81"/>
            <rFont val="ＭＳ Ｐゴシック"/>
            <family val="3"/>
            <charset val="128"/>
          </rPr>
          <t>依頼Ｎｏ重複：明るい赤塗潰しになる。</t>
        </r>
      </text>
    </comment>
    <comment ref="F4" authorId="0" shapeId="0" xr:uid="{00000000-0006-0000-0300-000002000000}">
      <text>
        <r>
          <rPr>
            <sz val="9"/>
            <color indexed="81"/>
            <rFont val="ＭＳ Ｐゴシック"/>
            <family val="3"/>
            <charset val="128"/>
          </rPr>
          <t>ｸﾞﾚｰ塗潰し項目は関数あり</t>
        </r>
      </text>
    </comment>
    <comment ref="O4" authorId="0" shapeId="0" xr:uid="{00000000-0006-0000-0300-000003000000}">
      <text>
        <r>
          <rPr>
            <sz val="9"/>
            <color indexed="81"/>
            <rFont val="ＭＳ Ｐゴシック"/>
            <family val="3"/>
            <charset val="128"/>
          </rPr>
          <t>ＡＢ列とＯ列一致：加工ﾄﾗﾌﾞﾙ無
ｱﾝﾏｯﾁの場合、黄色塗潰し</t>
        </r>
      </text>
    </comment>
    <comment ref="Q4" authorId="0" shapeId="0" xr:uid="{00000000-0006-0000-0300-000004000000}">
      <text>
        <r>
          <rPr>
            <sz val="9"/>
            <color indexed="81"/>
            <rFont val="ＭＳ Ｐゴシック"/>
            <family val="3"/>
            <charset val="128"/>
          </rPr>
          <t>生産未計画
Ｑ列換算数量とＡＣ列計画合計がｱﾝﾏｯﾁの場合、黄色塗潰し</t>
        </r>
      </text>
    </comment>
    <comment ref="R4" authorId="0" shapeId="0" xr:uid="{00000000-0006-0000-0300-000005000000}">
      <text>
        <r>
          <rPr>
            <sz val="9"/>
            <color indexed="81"/>
            <rFont val="ＭＳ Ｐゴシック"/>
            <family val="3"/>
            <charset val="128"/>
          </rPr>
          <t>未加工状態（加工日報参照）
Ｒ列はＱ列換算数量とｱﾝﾏｯﾁの場合、黄色塗潰し</t>
        </r>
      </text>
    </comment>
    <comment ref="AA4" authorId="0" shapeId="0" xr:uid="{00000000-0006-0000-0300-000006000000}">
      <text>
        <r>
          <rPr>
            <sz val="9"/>
            <color indexed="81"/>
            <rFont val="ＭＳ Ｐゴシック"/>
            <family val="3"/>
            <charset val="128"/>
          </rPr>
          <t>加工日報参照</t>
        </r>
      </text>
    </comment>
    <comment ref="AB4" authorId="0" shapeId="0" xr:uid="{00000000-0006-0000-0300-000007000000}">
      <text>
        <r>
          <rPr>
            <sz val="9"/>
            <color indexed="81"/>
            <rFont val="ＭＳ Ｐゴシック"/>
            <family val="3"/>
            <charset val="128"/>
          </rPr>
          <t>ＡＢ列とＯ列一致：加工ﾄﾗﾌﾞﾙ無
ｱﾝﾏｯﾁの場合、黄色塗潰し</t>
        </r>
      </text>
    </comment>
    <comment ref="AC4" authorId="0" shapeId="0" xr:uid="{00000000-0006-0000-0300-000008000000}">
      <text>
        <r>
          <rPr>
            <sz val="9"/>
            <color indexed="81"/>
            <rFont val="ＭＳ Ｐゴシック"/>
            <family val="3"/>
            <charset val="128"/>
          </rPr>
          <t>生産未計画
Ｑ列換算数量とＡＣ列計画合計がｱﾝﾏｯﾁの場合、黄色塗潰し</t>
        </r>
      </text>
    </comment>
    <comment ref="AF4" authorId="0" shapeId="0" xr:uid="{00000000-0006-0000-0300-000009000000}">
      <text>
        <r>
          <rPr>
            <sz val="9"/>
            <color indexed="81"/>
            <rFont val="ＭＳ Ｐゴシック"/>
            <family val="3"/>
            <charset val="128"/>
          </rPr>
          <t>加工日報参照</t>
        </r>
      </text>
    </comment>
    <comment ref="AH4" authorId="0" shapeId="0" xr:uid="{00000000-0006-0000-0300-00000A000000}">
      <text>
        <r>
          <rPr>
            <sz val="9"/>
            <color indexed="81"/>
            <rFont val="ＭＳ Ｐゴシック"/>
            <family val="3"/>
            <charset val="128"/>
          </rPr>
          <t>加工区分：日別加工量（AS6ｾﾙ・・・）集計に利用</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浦部 津々久</author>
  </authors>
  <commentList>
    <comment ref="D4" authorId="0" shapeId="0" xr:uid="{00000000-0006-0000-0400-000001000000}">
      <text>
        <r>
          <rPr>
            <sz val="9"/>
            <color indexed="81"/>
            <rFont val="ＭＳ Ｐゴシック"/>
            <family val="3"/>
            <charset val="128"/>
          </rPr>
          <t>依頼Ｎｏ重複：明るい赤塗潰しになる。</t>
        </r>
      </text>
    </comment>
    <comment ref="F4" authorId="0" shapeId="0" xr:uid="{00000000-0006-0000-0400-000002000000}">
      <text>
        <r>
          <rPr>
            <sz val="9"/>
            <color indexed="81"/>
            <rFont val="ＭＳ Ｐゴシック"/>
            <family val="3"/>
            <charset val="128"/>
          </rPr>
          <t>ｸﾞﾚｰ塗潰し項目は関数あり</t>
        </r>
      </text>
    </comment>
    <comment ref="O4" authorId="0" shapeId="0" xr:uid="{00000000-0006-0000-0400-000003000000}">
      <text>
        <r>
          <rPr>
            <sz val="9"/>
            <color indexed="81"/>
            <rFont val="ＭＳ Ｐゴシック"/>
            <family val="3"/>
            <charset val="128"/>
          </rPr>
          <t>ＡＢ列とＯ列一致：加工ﾄﾗﾌﾞﾙ無
ｱﾝﾏｯﾁの場合、黄色塗潰し</t>
        </r>
      </text>
    </comment>
    <comment ref="Q4" authorId="0" shapeId="0" xr:uid="{00000000-0006-0000-0400-000004000000}">
      <text>
        <r>
          <rPr>
            <sz val="9"/>
            <color indexed="81"/>
            <rFont val="ＭＳ Ｐゴシック"/>
            <family val="3"/>
            <charset val="128"/>
          </rPr>
          <t>生産未計画
Ｑ列換算数量とＡＣ列計画合計がｱﾝﾏｯﾁの場合、黄色塗潰し</t>
        </r>
      </text>
    </comment>
    <comment ref="R4" authorId="0" shapeId="0" xr:uid="{00000000-0006-0000-0400-000005000000}">
      <text>
        <r>
          <rPr>
            <sz val="9"/>
            <color indexed="81"/>
            <rFont val="ＭＳ Ｐゴシック"/>
            <family val="3"/>
            <charset val="128"/>
          </rPr>
          <t>未加工状態（加工日報参照）
Ｒ列はＱ列換算数量とｱﾝﾏｯﾁの場合、黄色塗潰し</t>
        </r>
      </text>
    </comment>
    <comment ref="AA4" authorId="0" shapeId="0" xr:uid="{00000000-0006-0000-0400-000006000000}">
      <text>
        <r>
          <rPr>
            <sz val="9"/>
            <color indexed="81"/>
            <rFont val="ＭＳ Ｐゴシック"/>
            <family val="3"/>
            <charset val="128"/>
          </rPr>
          <t>加工日報参照</t>
        </r>
      </text>
    </comment>
    <comment ref="AB4" authorId="0" shapeId="0" xr:uid="{00000000-0006-0000-0400-000007000000}">
      <text>
        <r>
          <rPr>
            <sz val="9"/>
            <color indexed="81"/>
            <rFont val="ＭＳ Ｐゴシック"/>
            <family val="3"/>
            <charset val="128"/>
          </rPr>
          <t>ＡＢ列とＯ列一致：加工ﾄﾗﾌﾞﾙ無
ｱﾝﾏｯﾁの場合、黄色塗潰し</t>
        </r>
      </text>
    </comment>
    <comment ref="AC4" authorId="0" shapeId="0" xr:uid="{00000000-0006-0000-0400-000008000000}">
      <text>
        <r>
          <rPr>
            <sz val="9"/>
            <color indexed="81"/>
            <rFont val="ＭＳ Ｐゴシック"/>
            <family val="3"/>
            <charset val="128"/>
          </rPr>
          <t>生産未計画
Ｑ列換算数量とＡＣ列計画合計がｱﾝﾏｯﾁの場合、黄色塗潰し</t>
        </r>
      </text>
    </comment>
    <comment ref="AF4" authorId="0" shapeId="0" xr:uid="{00000000-0006-0000-0400-000009000000}">
      <text>
        <r>
          <rPr>
            <sz val="9"/>
            <color indexed="81"/>
            <rFont val="ＭＳ Ｐゴシック"/>
            <family val="3"/>
            <charset val="128"/>
          </rPr>
          <t>加工日報参照</t>
        </r>
      </text>
    </comment>
    <comment ref="AH4" authorId="0" shapeId="0" xr:uid="{00000000-0006-0000-0400-00000A000000}">
      <text>
        <r>
          <rPr>
            <sz val="9"/>
            <color indexed="81"/>
            <rFont val="ＭＳ Ｐゴシック"/>
            <family val="3"/>
            <charset val="128"/>
          </rPr>
          <t>加工区分：日別加工量（AS6ｾﾙ・・・）集計に利用</t>
        </r>
      </text>
    </comment>
    <comment ref="AR6" authorId="0" shapeId="0" xr:uid="{00000000-0006-0000-0400-00000B000000}">
      <text>
        <r>
          <rPr>
            <sz val="9"/>
            <color indexed="81"/>
            <rFont val="ＭＳ Ｐゴシック"/>
            <family val="3"/>
            <charset val="128"/>
          </rPr>
          <t>関数消去＝ｸﾞﾘｰﾝ塗潰しになる。AS6:BW8</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浦部 津々久</author>
  </authors>
  <commentList>
    <comment ref="D4" authorId="0" shapeId="0" xr:uid="{00000000-0006-0000-0500-000001000000}">
      <text>
        <r>
          <rPr>
            <sz val="9"/>
            <color indexed="81"/>
            <rFont val="ＭＳ Ｐゴシック"/>
            <family val="3"/>
            <charset val="128"/>
          </rPr>
          <t>依頼Ｎｏ重複：明るい赤塗潰しになる。</t>
        </r>
      </text>
    </comment>
    <comment ref="F4" authorId="0" shapeId="0" xr:uid="{00000000-0006-0000-0500-000002000000}">
      <text>
        <r>
          <rPr>
            <sz val="9"/>
            <color indexed="81"/>
            <rFont val="ＭＳ Ｐゴシック"/>
            <family val="3"/>
            <charset val="128"/>
          </rPr>
          <t>ｸﾞﾚｰ塗潰し項目は関数あり</t>
        </r>
      </text>
    </comment>
    <comment ref="O4" authorId="0" shapeId="0" xr:uid="{00000000-0006-0000-0500-000003000000}">
      <text>
        <r>
          <rPr>
            <sz val="9"/>
            <color indexed="81"/>
            <rFont val="ＭＳ Ｐゴシック"/>
            <family val="3"/>
            <charset val="128"/>
          </rPr>
          <t>ＡＢ列とＯ列一致：加工ﾄﾗﾌﾞﾙ無
ｱﾝﾏｯﾁの場合、黄色塗潰し</t>
        </r>
      </text>
    </comment>
    <comment ref="Q4" authorId="0" shapeId="0" xr:uid="{00000000-0006-0000-0500-000004000000}">
      <text>
        <r>
          <rPr>
            <sz val="9"/>
            <color indexed="81"/>
            <rFont val="ＭＳ Ｐゴシック"/>
            <family val="3"/>
            <charset val="128"/>
          </rPr>
          <t>生産未計画
Ｑ列換算数量とＡＣ列計画合計がｱﾝﾏｯﾁの場合、黄色塗潰し</t>
        </r>
      </text>
    </comment>
    <comment ref="R4" authorId="0" shapeId="0" xr:uid="{00000000-0006-0000-0500-000005000000}">
      <text>
        <r>
          <rPr>
            <sz val="9"/>
            <color indexed="81"/>
            <rFont val="ＭＳ Ｐゴシック"/>
            <family val="3"/>
            <charset val="128"/>
          </rPr>
          <t>未加工状態（加工日報参照）
Ｒ列はＱ列換算数量とｱﾝﾏｯﾁの場合、黄色塗潰し</t>
        </r>
      </text>
    </comment>
    <comment ref="AA4" authorId="0" shapeId="0" xr:uid="{00000000-0006-0000-0500-000006000000}">
      <text>
        <r>
          <rPr>
            <sz val="9"/>
            <color indexed="81"/>
            <rFont val="ＭＳ Ｐゴシック"/>
            <family val="3"/>
            <charset val="128"/>
          </rPr>
          <t>加工日報参照</t>
        </r>
      </text>
    </comment>
    <comment ref="AB4" authorId="0" shapeId="0" xr:uid="{00000000-0006-0000-0500-000007000000}">
      <text>
        <r>
          <rPr>
            <sz val="9"/>
            <color indexed="81"/>
            <rFont val="ＭＳ Ｐゴシック"/>
            <family val="3"/>
            <charset val="128"/>
          </rPr>
          <t>ＡＢ列とＯ列一致：加工ﾄﾗﾌﾞﾙ無
ｱﾝﾏｯﾁの場合、黄色塗潰し</t>
        </r>
      </text>
    </comment>
    <comment ref="AC4" authorId="0" shapeId="0" xr:uid="{00000000-0006-0000-0500-000008000000}">
      <text>
        <r>
          <rPr>
            <sz val="9"/>
            <color indexed="81"/>
            <rFont val="ＭＳ Ｐゴシック"/>
            <family val="3"/>
            <charset val="128"/>
          </rPr>
          <t>生産未計画
Ｑ列換算数量とＡＣ列計画合計がｱﾝﾏｯﾁの場合、黄色塗潰し</t>
        </r>
      </text>
    </comment>
    <comment ref="AF4" authorId="0" shapeId="0" xr:uid="{00000000-0006-0000-0500-000009000000}">
      <text>
        <r>
          <rPr>
            <sz val="9"/>
            <color indexed="81"/>
            <rFont val="ＭＳ Ｐゴシック"/>
            <family val="3"/>
            <charset val="128"/>
          </rPr>
          <t>加工日報参照</t>
        </r>
      </text>
    </comment>
    <comment ref="AH4" authorId="0" shapeId="0" xr:uid="{00000000-0006-0000-0500-00000A000000}">
      <text>
        <r>
          <rPr>
            <sz val="9"/>
            <color indexed="81"/>
            <rFont val="ＭＳ Ｐゴシック"/>
            <family val="3"/>
            <charset val="128"/>
          </rPr>
          <t>加工区分：日別加工量（AS6ｾﾙ・・・）集計に利用</t>
        </r>
      </text>
    </comment>
    <comment ref="AR6" authorId="0" shapeId="0" xr:uid="{00000000-0006-0000-0500-00000B000000}">
      <text>
        <r>
          <rPr>
            <sz val="9"/>
            <color indexed="81"/>
            <rFont val="ＭＳ Ｐゴシック"/>
            <family val="3"/>
            <charset val="128"/>
          </rPr>
          <t>関数消去＝ｸﾞﾘｰﾝ塗潰しになる。AS6:BW8</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浦部 津々久</author>
  </authors>
  <commentList>
    <comment ref="D4" authorId="0" shapeId="0" xr:uid="{00000000-0006-0000-0600-000001000000}">
      <text>
        <r>
          <rPr>
            <sz val="9"/>
            <color indexed="81"/>
            <rFont val="ＭＳ Ｐゴシック"/>
            <family val="3"/>
            <charset val="128"/>
          </rPr>
          <t>依頼Ｎｏ重複：明るい赤塗潰しになる。</t>
        </r>
      </text>
    </comment>
    <comment ref="F4" authorId="0" shapeId="0" xr:uid="{00000000-0006-0000-0600-000002000000}">
      <text>
        <r>
          <rPr>
            <sz val="9"/>
            <color indexed="81"/>
            <rFont val="ＭＳ Ｐゴシック"/>
            <family val="3"/>
            <charset val="128"/>
          </rPr>
          <t>ｸﾞﾚｰ塗潰し項目は関数あり</t>
        </r>
      </text>
    </comment>
    <comment ref="O4" authorId="0" shapeId="0" xr:uid="{00000000-0006-0000-0600-000003000000}">
      <text>
        <r>
          <rPr>
            <sz val="9"/>
            <color indexed="81"/>
            <rFont val="ＭＳ Ｐゴシック"/>
            <family val="3"/>
            <charset val="128"/>
          </rPr>
          <t>ＡＢ列とＯ列一致：加工ﾄﾗﾌﾞﾙ無
ｱﾝﾏｯﾁの場合、黄色塗潰し</t>
        </r>
      </text>
    </comment>
    <comment ref="Q4" authorId="0" shapeId="0" xr:uid="{00000000-0006-0000-0600-000004000000}">
      <text>
        <r>
          <rPr>
            <sz val="9"/>
            <color indexed="81"/>
            <rFont val="ＭＳ Ｐゴシック"/>
            <family val="3"/>
            <charset val="128"/>
          </rPr>
          <t>生産未計画
Ｑ列換算数量とＡＣ列計画合計がｱﾝﾏｯﾁの場合、黄色塗潰し</t>
        </r>
      </text>
    </comment>
    <comment ref="R4" authorId="0" shapeId="0" xr:uid="{00000000-0006-0000-0600-000005000000}">
      <text>
        <r>
          <rPr>
            <sz val="9"/>
            <color indexed="81"/>
            <rFont val="ＭＳ Ｐゴシック"/>
            <family val="3"/>
            <charset val="128"/>
          </rPr>
          <t>未加工状態（加工日報参照）
Ｒ列はＱ列換算数量とｱﾝﾏｯﾁの場合、黄色塗潰し</t>
        </r>
      </text>
    </comment>
    <comment ref="AA4" authorId="0" shapeId="0" xr:uid="{00000000-0006-0000-0600-000006000000}">
      <text>
        <r>
          <rPr>
            <sz val="9"/>
            <color indexed="81"/>
            <rFont val="ＭＳ Ｐゴシック"/>
            <family val="3"/>
            <charset val="128"/>
          </rPr>
          <t>加工日報参照</t>
        </r>
      </text>
    </comment>
    <comment ref="AB4" authorId="0" shapeId="0" xr:uid="{00000000-0006-0000-0600-000007000000}">
      <text>
        <r>
          <rPr>
            <sz val="9"/>
            <color indexed="81"/>
            <rFont val="ＭＳ Ｐゴシック"/>
            <family val="3"/>
            <charset val="128"/>
          </rPr>
          <t>ＡＢ列とＯ列一致：加工ﾄﾗﾌﾞﾙ無
ｱﾝﾏｯﾁの場合、黄色塗潰し</t>
        </r>
      </text>
    </comment>
    <comment ref="AC4" authorId="0" shapeId="0" xr:uid="{00000000-0006-0000-0600-000008000000}">
      <text>
        <r>
          <rPr>
            <sz val="9"/>
            <color indexed="81"/>
            <rFont val="ＭＳ Ｐゴシック"/>
            <family val="3"/>
            <charset val="128"/>
          </rPr>
          <t>生産未計画
Ｑ列換算数量とＡＣ列計画合計がｱﾝﾏｯﾁの場合、黄色塗潰し</t>
        </r>
      </text>
    </comment>
    <comment ref="AF4" authorId="0" shapeId="0" xr:uid="{00000000-0006-0000-0600-000009000000}">
      <text>
        <r>
          <rPr>
            <sz val="9"/>
            <color indexed="81"/>
            <rFont val="ＭＳ Ｐゴシック"/>
            <family val="3"/>
            <charset val="128"/>
          </rPr>
          <t>加工日報参照</t>
        </r>
      </text>
    </comment>
    <comment ref="AH4" authorId="0" shapeId="0" xr:uid="{00000000-0006-0000-0600-00000A000000}">
      <text>
        <r>
          <rPr>
            <sz val="9"/>
            <color indexed="81"/>
            <rFont val="ＭＳ Ｐゴシック"/>
            <family val="3"/>
            <charset val="128"/>
          </rPr>
          <t>加工区分：日別加工量（AS6ｾﾙ・・・）集計に利用</t>
        </r>
      </text>
    </comment>
    <comment ref="AR6" authorId="0" shapeId="0" xr:uid="{00000000-0006-0000-0600-00000B000000}">
      <text>
        <r>
          <rPr>
            <sz val="9"/>
            <color indexed="81"/>
            <rFont val="ＭＳ Ｐゴシック"/>
            <family val="3"/>
            <charset val="128"/>
          </rPr>
          <t>関数消去＝ｸﾞﾘｰﾝ塗潰しになる。AS6:BW8</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浦部 津々久</author>
  </authors>
  <commentList>
    <comment ref="D4" authorId="0" shapeId="0" xr:uid="{00000000-0006-0000-0700-000001000000}">
      <text>
        <r>
          <rPr>
            <sz val="9"/>
            <color indexed="81"/>
            <rFont val="ＭＳ Ｐゴシック"/>
            <family val="3"/>
            <charset val="128"/>
          </rPr>
          <t>依頼Ｎｏ重複：明るい赤塗潰しになる。</t>
        </r>
      </text>
    </comment>
    <comment ref="F4" authorId="0" shapeId="0" xr:uid="{00000000-0006-0000-0700-000002000000}">
      <text>
        <r>
          <rPr>
            <sz val="9"/>
            <color indexed="81"/>
            <rFont val="ＭＳ Ｐゴシック"/>
            <family val="3"/>
            <charset val="128"/>
          </rPr>
          <t>ｸﾞﾚｰ塗潰し項目は関数あり</t>
        </r>
      </text>
    </comment>
    <comment ref="O4" authorId="0" shapeId="0" xr:uid="{00000000-0006-0000-0700-000003000000}">
      <text>
        <r>
          <rPr>
            <sz val="9"/>
            <color indexed="81"/>
            <rFont val="ＭＳ Ｐゴシック"/>
            <family val="3"/>
            <charset val="128"/>
          </rPr>
          <t>ＡＢ列とＯ列一致：加工ﾄﾗﾌﾞﾙ無
ｱﾝﾏｯﾁの場合、黄色塗潰し</t>
        </r>
      </text>
    </comment>
    <comment ref="Q4" authorId="0" shapeId="0" xr:uid="{00000000-0006-0000-0700-000004000000}">
      <text>
        <r>
          <rPr>
            <sz val="9"/>
            <color indexed="81"/>
            <rFont val="ＭＳ Ｐゴシック"/>
            <family val="3"/>
            <charset val="128"/>
          </rPr>
          <t>生産未計画
Ｑ列換算数量とＡＣ列計画合計がｱﾝﾏｯﾁの場合、黄色塗潰し</t>
        </r>
      </text>
    </comment>
    <comment ref="R4" authorId="0" shapeId="0" xr:uid="{00000000-0006-0000-0700-000005000000}">
      <text>
        <r>
          <rPr>
            <sz val="9"/>
            <color indexed="81"/>
            <rFont val="ＭＳ Ｐゴシック"/>
            <family val="3"/>
            <charset val="128"/>
          </rPr>
          <t>未加工状態（加工日報参照）
Ｒ列はＱ列換算数量とｱﾝﾏｯﾁの場合、黄色塗潰し</t>
        </r>
      </text>
    </comment>
    <comment ref="AA4" authorId="0" shapeId="0" xr:uid="{00000000-0006-0000-0700-000006000000}">
      <text>
        <r>
          <rPr>
            <sz val="9"/>
            <color indexed="81"/>
            <rFont val="ＭＳ Ｐゴシック"/>
            <family val="3"/>
            <charset val="128"/>
          </rPr>
          <t>加工日報参照</t>
        </r>
      </text>
    </comment>
    <comment ref="AB4" authorId="0" shapeId="0" xr:uid="{00000000-0006-0000-0700-000007000000}">
      <text>
        <r>
          <rPr>
            <sz val="9"/>
            <color indexed="81"/>
            <rFont val="ＭＳ Ｐゴシック"/>
            <family val="3"/>
            <charset val="128"/>
          </rPr>
          <t>ＡＢ列とＯ列一致：加工ﾄﾗﾌﾞﾙ無
ｱﾝﾏｯﾁの場合、黄色塗潰し</t>
        </r>
      </text>
    </comment>
    <comment ref="AC4" authorId="0" shapeId="0" xr:uid="{00000000-0006-0000-0700-000008000000}">
      <text>
        <r>
          <rPr>
            <sz val="9"/>
            <color indexed="81"/>
            <rFont val="ＭＳ Ｐゴシック"/>
            <family val="3"/>
            <charset val="128"/>
          </rPr>
          <t>生産未計画
Ｑ列換算数量とＡＣ列計画合計がｱﾝﾏｯﾁの場合、黄色塗潰し</t>
        </r>
      </text>
    </comment>
    <comment ref="AF4" authorId="0" shapeId="0" xr:uid="{00000000-0006-0000-0700-000009000000}">
      <text>
        <r>
          <rPr>
            <sz val="9"/>
            <color indexed="81"/>
            <rFont val="ＭＳ Ｐゴシック"/>
            <family val="3"/>
            <charset val="128"/>
          </rPr>
          <t>加工日報参照</t>
        </r>
      </text>
    </comment>
    <comment ref="AH4" authorId="0" shapeId="0" xr:uid="{00000000-0006-0000-0700-00000A000000}">
      <text>
        <r>
          <rPr>
            <sz val="9"/>
            <color indexed="81"/>
            <rFont val="ＭＳ Ｐゴシック"/>
            <family val="3"/>
            <charset val="128"/>
          </rPr>
          <t>加工区分：日別加工量（AS6ｾﾙ・・・）集計に利用</t>
        </r>
      </text>
    </comment>
    <comment ref="AR6" authorId="0" shapeId="0" xr:uid="{00000000-0006-0000-0700-00000B000000}">
      <text>
        <r>
          <rPr>
            <sz val="9"/>
            <color indexed="81"/>
            <rFont val="ＭＳ Ｐゴシック"/>
            <family val="3"/>
            <charset val="128"/>
          </rPr>
          <t>関数消去＝ｸﾞﾘｰﾝ塗潰しになる。AS6:BW8</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浦部 津々久</author>
  </authors>
  <commentList>
    <comment ref="D4" authorId="0" shapeId="0" xr:uid="{00000000-0006-0000-0800-000001000000}">
      <text>
        <r>
          <rPr>
            <sz val="9"/>
            <color indexed="81"/>
            <rFont val="ＭＳ Ｐゴシック"/>
            <family val="3"/>
            <charset val="128"/>
          </rPr>
          <t>依頼Ｎｏ重複：明るい赤塗潰しになる。</t>
        </r>
      </text>
    </comment>
    <comment ref="F4" authorId="0" shapeId="0" xr:uid="{00000000-0006-0000-0800-000002000000}">
      <text>
        <r>
          <rPr>
            <sz val="9"/>
            <color indexed="81"/>
            <rFont val="ＭＳ Ｐゴシック"/>
            <family val="3"/>
            <charset val="128"/>
          </rPr>
          <t>ｸﾞﾚｰ塗潰し項目は関数あり</t>
        </r>
      </text>
    </comment>
    <comment ref="O4" authorId="0" shapeId="0" xr:uid="{00000000-0006-0000-0800-000003000000}">
      <text>
        <r>
          <rPr>
            <sz val="9"/>
            <color indexed="81"/>
            <rFont val="ＭＳ Ｐゴシック"/>
            <family val="3"/>
            <charset val="128"/>
          </rPr>
          <t>ＡＢ列とＯ列一致：加工ﾄﾗﾌﾞﾙ無
ｱﾝﾏｯﾁの場合、黄色塗潰し</t>
        </r>
      </text>
    </comment>
    <comment ref="Q4" authorId="0" shapeId="0" xr:uid="{00000000-0006-0000-0800-000004000000}">
      <text>
        <r>
          <rPr>
            <sz val="9"/>
            <color indexed="81"/>
            <rFont val="ＭＳ Ｐゴシック"/>
            <family val="3"/>
            <charset val="128"/>
          </rPr>
          <t>生産未計画
Ｑ列換算数量とＡＣ列計画合計がｱﾝﾏｯﾁの場合、黄色塗潰し</t>
        </r>
      </text>
    </comment>
    <comment ref="R4" authorId="0" shapeId="0" xr:uid="{00000000-0006-0000-0800-000005000000}">
      <text>
        <r>
          <rPr>
            <sz val="9"/>
            <color indexed="81"/>
            <rFont val="ＭＳ Ｐゴシック"/>
            <family val="3"/>
            <charset val="128"/>
          </rPr>
          <t>未加工状態（加工日報参照）
Ｒ列はＱ列換算数量とｱﾝﾏｯﾁの場合、黄色塗潰し</t>
        </r>
      </text>
    </comment>
    <comment ref="AA4" authorId="0" shapeId="0" xr:uid="{00000000-0006-0000-0800-000006000000}">
      <text>
        <r>
          <rPr>
            <sz val="9"/>
            <color indexed="81"/>
            <rFont val="ＭＳ Ｐゴシック"/>
            <family val="3"/>
            <charset val="128"/>
          </rPr>
          <t>加工日報参照</t>
        </r>
      </text>
    </comment>
    <comment ref="AB4" authorId="0" shapeId="0" xr:uid="{00000000-0006-0000-0800-000007000000}">
      <text>
        <r>
          <rPr>
            <sz val="9"/>
            <color indexed="81"/>
            <rFont val="ＭＳ Ｐゴシック"/>
            <family val="3"/>
            <charset val="128"/>
          </rPr>
          <t>ＡＢ列とＯ列一致：加工ﾄﾗﾌﾞﾙ無
ｱﾝﾏｯﾁの場合、黄色塗潰し</t>
        </r>
      </text>
    </comment>
    <comment ref="AC4" authorId="0" shapeId="0" xr:uid="{00000000-0006-0000-0800-000008000000}">
      <text>
        <r>
          <rPr>
            <sz val="9"/>
            <color indexed="81"/>
            <rFont val="ＭＳ Ｐゴシック"/>
            <family val="3"/>
            <charset val="128"/>
          </rPr>
          <t>生産未計画
Ｑ列換算数量とＡＣ列計画合計がｱﾝﾏｯﾁの場合、黄色塗潰し</t>
        </r>
      </text>
    </comment>
    <comment ref="AH4" authorId="0" shapeId="0" xr:uid="{00000000-0006-0000-0800-000009000000}">
      <text>
        <r>
          <rPr>
            <sz val="9"/>
            <color indexed="81"/>
            <rFont val="ＭＳ Ｐゴシック"/>
            <family val="3"/>
            <charset val="128"/>
          </rPr>
          <t>加工区分：日別加工量（AS6ｾﾙ・・・）集計に利用</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浦部 津々久</author>
  </authors>
  <commentList>
    <comment ref="B5" authorId="0" shapeId="0" xr:uid="{00000000-0006-0000-0A00-000001000000}">
      <text>
        <r>
          <rPr>
            <sz val="9"/>
            <color indexed="81"/>
            <rFont val="ＭＳ Ｐゴシック"/>
            <family val="3"/>
            <charset val="128"/>
          </rPr>
          <t>A5・A11ｾﾙに月数を入力（日曜：ｲｴﾛｰ・会社休み：ﾌﾞﾙｰ塗潰しになる。（年次作業：A2・A8ｾﾙに年数を入力。</t>
        </r>
      </text>
    </comment>
    <comment ref="B25" authorId="0" shapeId="0" xr:uid="{00000000-0006-0000-0A00-000002000000}">
      <text>
        <r>
          <rPr>
            <sz val="9"/>
            <color indexed="81"/>
            <rFont val="ＭＳ Ｐゴシック"/>
            <family val="3"/>
            <charset val="128"/>
          </rPr>
          <t>受注ﾌｧｲﾙ検索ｼｰﾄで利用</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浦部 津々久</author>
  </authors>
  <commentList>
    <comment ref="AF1" authorId="0" shapeId="0" xr:uid="{00000000-0006-0000-0D00-000001000000}">
      <text>
        <r>
          <rPr>
            <sz val="14"/>
            <color indexed="81"/>
            <rFont val="ＭＳ Ｐゴシック"/>
            <family val="3"/>
            <charset val="128"/>
          </rPr>
          <t>実働日</t>
        </r>
      </text>
    </comment>
    <comment ref="A6" authorId="0" shapeId="0" xr:uid="{00000000-0006-0000-0D00-000002000000}">
      <text>
        <r>
          <rPr>
            <sz val="9"/>
            <color indexed="81"/>
            <rFont val="ＭＳ Ｐゴシック"/>
            <family val="3"/>
            <charset val="128"/>
          </rPr>
          <t>前年値</t>
        </r>
      </text>
    </comment>
    <comment ref="AJ7" authorId="0" shapeId="0" xr:uid="{00000000-0006-0000-0D00-000003000000}">
      <text>
        <r>
          <rPr>
            <sz val="9"/>
            <color indexed="81"/>
            <rFont val="ＭＳ Ｐゴシック"/>
            <family val="3"/>
            <charset val="128"/>
          </rPr>
          <t>AN11+AH7</t>
        </r>
      </text>
    </comment>
    <comment ref="A9" authorId="0" shapeId="0" xr:uid="{00000000-0006-0000-0D00-000004000000}">
      <text>
        <r>
          <rPr>
            <sz val="9"/>
            <color indexed="81"/>
            <rFont val="ＭＳ Ｐゴシック"/>
            <family val="3"/>
            <charset val="128"/>
          </rPr>
          <t>2017.11.7からEC加工ｽﾀｰﾄ</t>
        </r>
      </text>
    </comment>
    <comment ref="AI11" authorId="0" shapeId="0" xr:uid="{00000000-0006-0000-0D00-000005000000}">
      <text>
        <r>
          <rPr>
            <sz val="9"/>
            <color indexed="81"/>
            <rFont val="ＭＳ Ｐゴシック"/>
            <family val="3"/>
            <charset val="128"/>
          </rPr>
          <t>投入量につき製品出来高に再計算（*2にしている）</t>
        </r>
      </text>
    </comment>
    <comment ref="AJ11" authorId="0" shapeId="0" xr:uid="{00000000-0006-0000-0D00-000006000000}">
      <text>
        <r>
          <rPr>
            <sz val="9"/>
            <color indexed="81"/>
            <rFont val="ＭＳ Ｐゴシック"/>
            <family val="3"/>
            <charset val="128"/>
          </rPr>
          <t>AN12と比較</t>
        </r>
      </text>
    </comment>
    <comment ref="A13" authorId="0" shapeId="0" xr:uid="{00000000-0006-0000-0D00-000007000000}">
      <text>
        <r>
          <rPr>
            <b/>
            <sz val="9"/>
            <color indexed="81"/>
            <rFont val="ＭＳ Ｐゴシック"/>
            <family val="3"/>
            <charset val="128"/>
          </rPr>
          <t>7/2ﾛｰﾙｶﾞｲﾀﾞ―取付工事完了。</t>
        </r>
      </text>
    </comment>
    <comment ref="AI15" authorId="0" shapeId="0" xr:uid="{00000000-0006-0000-0D00-000008000000}">
      <text>
        <r>
          <rPr>
            <sz val="9"/>
            <color indexed="81"/>
            <rFont val="ＭＳ Ｐゴシック"/>
            <family val="3"/>
            <charset val="128"/>
          </rPr>
          <t>投入量につき製品出来高に再計算（*2にしている）</t>
        </r>
      </text>
    </comment>
    <comment ref="AJ15" authorId="0" shapeId="0" xr:uid="{00000000-0006-0000-0D00-000009000000}">
      <text>
        <r>
          <rPr>
            <sz val="9"/>
            <color indexed="81"/>
            <rFont val="ＭＳ Ｐゴシック"/>
            <family val="3"/>
            <charset val="128"/>
          </rPr>
          <t>AN10+AH15</t>
        </r>
      </text>
    </comment>
  </commentList>
</comments>
</file>

<file path=xl/sharedStrings.xml><?xml version="1.0" encoding="utf-8"?>
<sst xmlns="http://schemas.openxmlformats.org/spreadsheetml/2006/main" count="32603" uniqueCount="1064">
  <si>
    <t>メモ</t>
  </si>
  <si>
    <t>ｍ</t>
  </si>
  <si>
    <t>ｍ/min</t>
  </si>
  <si>
    <t>原反</t>
    <rPh sb="0" eb="1">
      <t>ハラ</t>
    </rPh>
    <rPh sb="1" eb="2">
      <t>ハン</t>
    </rPh>
    <phoneticPr fontId="5"/>
  </si>
  <si>
    <t>実加工量</t>
    <rPh sb="0" eb="1">
      <t>ジツ</t>
    </rPh>
    <rPh sb="1" eb="3">
      <t>カコウ</t>
    </rPh>
    <rPh sb="3" eb="4">
      <t>リョウ</t>
    </rPh>
    <phoneticPr fontId="5"/>
  </si>
  <si>
    <t>加工内容</t>
    <rPh sb="0" eb="2">
      <t>カコウ</t>
    </rPh>
    <rPh sb="2" eb="4">
      <t>ナイヨウ</t>
    </rPh>
    <phoneticPr fontId="5"/>
  </si>
  <si>
    <t>原反投入部署</t>
    <rPh sb="0" eb="1">
      <t>ゲン</t>
    </rPh>
    <rPh sb="1" eb="2">
      <t>タン</t>
    </rPh>
    <rPh sb="2" eb="4">
      <t>トウニュウ</t>
    </rPh>
    <rPh sb="4" eb="6">
      <t>ブショ</t>
    </rPh>
    <phoneticPr fontId="5"/>
  </si>
  <si>
    <t>原反投入予定</t>
    <rPh sb="0" eb="1">
      <t>ゲン</t>
    </rPh>
    <rPh sb="1" eb="2">
      <t>タン</t>
    </rPh>
    <rPh sb="2" eb="4">
      <t>トウニュウ</t>
    </rPh>
    <rPh sb="4" eb="6">
      <t>ヨテイ</t>
    </rPh>
    <phoneticPr fontId="5"/>
  </si>
  <si>
    <t>梱-等</t>
    <rPh sb="0" eb="1">
      <t>コン</t>
    </rPh>
    <rPh sb="2" eb="3">
      <t>トウ</t>
    </rPh>
    <phoneticPr fontId="5"/>
  </si>
  <si>
    <t>色</t>
    <rPh sb="0" eb="1">
      <t>イロ</t>
    </rPh>
    <phoneticPr fontId="5"/>
  </si>
  <si>
    <t>区分</t>
    <rPh sb="0" eb="2">
      <t>クブン</t>
    </rPh>
    <phoneticPr fontId="5"/>
  </si>
  <si>
    <t>数量</t>
    <rPh sb="0" eb="2">
      <t>スウリョウ</t>
    </rPh>
    <phoneticPr fontId="5"/>
  </si>
  <si>
    <t>ＥＣ加工実績&amp;計画</t>
    <rPh sb="2" eb="4">
      <t>カコウ</t>
    </rPh>
    <rPh sb="4" eb="6">
      <t>ジッセキ</t>
    </rPh>
    <rPh sb="7" eb="9">
      <t>ケイカク</t>
    </rPh>
    <phoneticPr fontId="5"/>
  </si>
  <si>
    <t>着荷時間</t>
    <rPh sb="0" eb="2">
      <t>チャッカ</t>
    </rPh>
    <rPh sb="2" eb="4">
      <t>ジカン</t>
    </rPh>
    <phoneticPr fontId="11"/>
  </si>
  <si>
    <t>月日</t>
    <rPh sb="0" eb="2">
      <t>ガッピ</t>
    </rPh>
    <phoneticPr fontId="11"/>
  </si>
  <si>
    <t>備考</t>
    <rPh sb="0" eb="2">
      <t>ビコウ</t>
    </rPh>
    <phoneticPr fontId="12"/>
  </si>
  <si>
    <t>曜日</t>
    <rPh sb="0" eb="2">
      <t>ヨウビ</t>
    </rPh>
    <phoneticPr fontId="11"/>
  </si>
  <si>
    <t>年</t>
    <rPh sb="0" eb="1">
      <t>ネン</t>
    </rPh>
    <phoneticPr fontId="16"/>
  </si>
  <si>
    <t>月</t>
    <rPh sb="0" eb="1">
      <t>ツキ</t>
    </rPh>
    <phoneticPr fontId="16"/>
  </si>
  <si>
    <t>後加工</t>
    <rPh sb="0" eb="1">
      <t>アト</t>
    </rPh>
    <rPh sb="1" eb="3">
      <t>カコウ</t>
    </rPh>
    <phoneticPr fontId="4"/>
  </si>
  <si>
    <t>ﾄﾘEC有無</t>
    <rPh sb="4" eb="6">
      <t>ウム</t>
    </rPh>
    <phoneticPr fontId="5"/>
  </si>
  <si>
    <t>ｍ</t>
    <phoneticPr fontId="5"/>
  </si>
  <si>
    <t xml:space="preserve"> </t>
    <phoneticPr fontId="4"/>
  </si>
  <si>
    <t>工程名</t>
    <rPh sb="0" eb="2">
      <t>コウテイ</t>
    </rPh>
    <rPh sb="2" eb="3">
      <t>メイ</t>
    </rPh>
    <phoneticPr fontId="4"/>
  </si>
  <si>
    <t>受付日</t>
    <rPh sb="0" eb="2">
      <t>ウケツケ</t>
    </rPh>
    <rPh sb="2" eb="3">
      <t>ヒ</t>
    </rPh>
    <phoneticPr fontId="5"/>
  </si>
  <si>
    <t>受付No</t>
    <rPh sb="0" eb="2">
      <t>ウケツケ</t>
    </rPh>
    <phoneticPr fontId="5"/>
  </si>
  <si>
    <t>換算数量</t>
    <rPh sb="0" eb="2">
      <t>カンザン</t>
    </rPh>
    <rPh sb="2" eb="4">
      <t>スウリョウ</t>
    </rPh>
    <phoneticPr fontId="5"/>
  </si>
  <si>
    <t>希望納期日</t>
    <rPh sb="0" eb="2">
      <t>キボウ</t>
    </rPh>
    <rPh sb="2" eb="4">
      <t>ノウキ</t>
    </rPh>
    <rPh sb="4" eb="5">
      <t>ヒ</t>
    </rPh>
    <phoneticPr fontId="5"/>
  </si>
  <si>
    <t>調整納期</t>
    <rPh sb="0" eb="2">
      <t>チョウセイ</t>
    </rPh>
    <rPh sb="2" eb="4">
      <t>ノウキ</t>
    </rPh>
    <phoneticPr fontId="5"/>
  </si>
  <si>
    <t>加工予定</t>
    <rPh sb="0" eb="2">
      <t>カコウ</t>
    </rPh>
    <rPh sb="2" eb="4">
      <t>ヨテイ</t>
    </rPh>
    <phoneticPr fontId="5"/>
  </si>
  <si>
    <t>計画合計</t>
    <rPh sb="0" eb="2">
      <t>ケイカク</t>
    </rPh>
    <rPh sb="2" eb="4">
      <t>ゴウケイ</t>
    </rPh>
    <phoneticPr fontId="5"/>
  </si>
  <si>
    <t>-</t>
    <phoneticPr fontId="4"/>
  </si>
  <si>
    <t>件数</t>
    <rPh sb="0" eb="2">
      <t>ケンスウ</t>
    </rPh>
    <phoneticPr fontId="4"/>
  </si>
  <si>
    <t>依頼No</t>
    <rPh sb="0" eb="2">
      <t>イライ</t>
    </rPh>
    <phoneticPr fontId="5"/>
  </si>
  <si>
    <t>製品</t>
    <rPh sb="0" eb="1">
      <t>セイ</t>
    </rPh>
    <rPh sb="1" eb="2">
      <t>ヒン</t>
    </rPh>
    <phoneticPr fontId="5"/>
  </si>
  <si>
    <t>月日</t>
    <rPh sb="0" eb="1">
      <t>ゲツ</t>
    </rPh>
    <rPh sb="1" eb="2">
      <t>ヒ</t>
    </rPh>
    <phoneticPr fontId="5"/>
  </si>
  <si>
    <t>入力区分</t>
    <rPh sb="0" eb="2">
      <t>ニュウリョク</t>
    </rPh>
    <rPh sb="2" eb="4">
      <t>クブン</t>
    </rPh>
    <phoneticPr fontId="4"/>
  </si>
  <si>
    <t>加工区分</t>
    <rPh sb="0" eb="2">
      <t>カコウ</t>
    </rPh>
    <rPh sb="2" eb="4">
      <t>クブン</t>
    </rPh>
    <phoneticPr fontId="4"/>
  </si>
  <si>
    <t>加工完了</t>
    <rPh sb="0" eb="2">
      <t>カコウ</t>
    </rPh>
    <rPh sb="2" eb="4">
      <t>カンリョウ</t>
    </rPh>
    <phoneticPr fontId="12"/>
  </si>
  <si>
    <t>加工速度</t>
    <rPh sb="0" eb="2">
      <t>カコウ</t>
    </rPh>
    <rPh sb="2" eb="4">
      <t>ソクド</t>
    </rPh>
    <phoneticPr fontId="11"/>
  </si>
  <si>
    <t>-</t>
    <phoneticPr fontId="4"/>
  </si>
  <si>
    <t>枝番</t>
    <rPh sb="0" eb="2">
      <t>エダバン</t>
    </rPh>
    <phoneticPr fontId="4"/>
  </si>
  <si>
    <t>=等しい</t>
  </si>
  <si>
    <t>&lt;&gt;等しくない</t>
  </si>
  <si>
    <t>&gt;より大きい</t>
  </si>
  <si>
    <t>&gt;=以上</t>
  </si>
  <si>
    <t>&lt;より小さい</t>
  </si>
  <si>
    <t>&lt;=以下</t>
  </si>
  <si>
    <t>ＥＣ</t>
    <phoneticPr fontId="4"/>
  </si>
  <si>
    <t>依頼Ｎｏ</t>
    <rPh sb="0" eb="2">
      <t>イライ</t>
    </rPh>
    <phoneticPr fontId="4"/>
  </si>
  <si>
    <t>実製品出来高</t>
    <rPh sb="0" eb="1">
      <t>ジツ</t>
    </rPh>
    <rPh sb="1" eb="3">
      <t>セイヒン</t>
    </rPh>
    <rPh sb="3" eb="6">
      <t>デキダカ</t>
    </rPh>
    <phoneticPr fontId="7"/>
  </si>
  <si>
    <t>ｍ・枚</t>
    <rPh sb="2" eb="3">
      <t>マイ</t>
    </rPh>
    <phoneticPr fontId="4"/>
  </si>
  <si>
    <t>品名</t>
    <phoneticPr fontId="4"/>
  </si>
  <si>
    <t>検索項目の説明（A1：B1ｾﾙは10行の項目）</t>
    <rPh sb="0" eb="2">
      <t>ケンサク</t>
    </rPh>
    <rPh sb="2" eb="4">
      <t>コウモク</t>
    </rPh>
    <rPh sb="5" eb="7">
      <t>セツメイ</t>
    </rPh>
    <rPh sb="18" eb="19">
      <t>ギョウ</t>
    </rPh>
    <rPh sb="20" eb="22">
      <t>コウモク</t>
    </rPh>
    <phoneticPr fontId="5"/>
  </si>
  <si>
    <t>検索値の説明（A2：B8ｾﾙ）</t>
    <rPh sb="0" eb="2">
      <t>ケンサク</t>
    </rPh>
    <rPh sb="2" eb="3">
      <t>チ</t>
    </rPh>
    <rPh sb="4" eb="6">
      <t>セツメイ</t>
    </rPh>
    <phoneticPr fontId="5"/>
  </si>
  <si>
    <t>&lt;&gt;""は空白以外</t>
    <rPh sb="5" eb="7">
      <t>クウハク</t>
    </rPh>
    <rPh sb="7" eb="9">
      <t>イガイ</t>
    </rPh>
    <phoneticPr fontId="4"/>
  </si>
  <si>
    <r>
      <t>梱-等</t>
    </r>
    <r>
      <rPr>
        <sz val="1"/>
        <rFont val="ＭＳ Ｐゴシック"/>
        <family val="3"/>
        <charset val="128"/>
        <scheme val="minor"/>
      </rPr>
      <t>1</t>
    </r>
    <rPh sb="0" eb="1">
      <t>コン</t>
    </rPh>
    <rPh sb="2" eb="3">
      <t>トウ</t>
    </rPh>
    <phoneticPr fontId="5"/>
  </si>
  <si>
    <r>
      <t>色</t>
    </r>
    <r>
      <rPr>
        <sz val="1"/>
        <rFont val="ＭＳ Ｐゴシック"/>
        <family val="3"/>
        <charset val="128"/>
        <scheme val="minor"/>
      </rPr>
      <t>1</t>
    </r>
    <rPh sb="0" eb="1">
      <t>イロ</t>
    </rPh>
    <phoneticPr fontId="5"/>
  </si>
  <si>
    <r>
      <t>区分</t>
    </r>
    <r>
      <rPr>
        <sz val="1"/>
        <rFont val="ＭＳ Ｐゴシック"/>
        <family val="3"/>
        <charset val="128"/>
        <scheme val="minor"/>
      </rPr>
      <t>1</t>
    </r>
    <rPh sb="0" eb="2">
      <t>クブン</t>
    </rPh>
    <phoneticPr fontId="11"/>
  </si>
  <si>
    <r>
      <t>数量</t>
    </r>
    <r>
      <rPr>
        <sz val="1"/>
        <rFont val="ＭＳ Ｐゴシック"/>
        <family val="3"/>
        <charset val="128"/>
        <scheme val="minor"/>
      </rPr>
      <t>1</t>
    </r>
    <rPh sb="0" eb="2">
      <t>スウリョウ</t>
    </rPh>
    <phoneticPr fontId="5"/>
  </si>
  <si>
    <t>入力日</t>
  </si>
  <si>
    <t>原反投入日</t>
    <rPh sb="0" eb="2">
      <t>ゲンタン</t>
    </rPh>
    <rPh sb="2" eb="4">
      <t>トウニュウ</t>
    </rPh>
    <rPh sb="4" eb="5">
      <t>ビ</t>
    </rPh>
    <phoneticPr fontId="5"/>
  </si>
  <si>
    <t>生産計画表</t>
  </si>
  <si>
    <t>②．各工程ｼｰﾄの詳細</t>
    <phoneticPr fontId="4"/>
  </si>
  <si>
    <t>②－１．関数・計算式の詳細</t>
    <phoneticPr fontId="4"/>
  </si>
  <si>
    <t>ＡＲ６：ＡＲ８後加工・自社計画量、件数を集計。</t>
    <phoneticPr fontId="4"/>
  </si>
  <si>
    <t>②－２．条件付き書式</t>
    <phoneticPr fontId="4"/>
  </si>
  <si>
    <t>Ｏ列製品数量ｲｴﾛｰ塗潰し：ＡＢ実製品出来高とｱﾝﾏｯﾁの場合、塗潰しになる。</t>
    <phoneticPr fontId="4"/>
  </si>
  <si>
    <t>依頼NoＤ列：重複は薄い赤塗潰しになる。</t>
    <phoneticPr fontId="4"/>
  </si>
  <si>
    <t>③．特殊項目（ｾﾙ）の利用目的</t>
    <phoneticPr fontId="4"/>
  </si>
  <si>
    <t>加工速度ＡＥ列：製造条件書参照ｘ計画値＝所要時間９行目、生産量を把握する</t>
    <phoneticPr fontId="4"/>
  </si>
  <si>
    <t>入力区分ＡＧ列：例外入力ﾃﾞｰﾀｰは品種ﾏｽﾀｰ登録対象品。</t>
    <phoneticPr fontId="4"/>
  </si>
  <si>
    <t>加工区分ＡＨ列：後加工・自社別に加工量を集計</t>
    <phoneticPr fontId="4"/>
  </si>
  <si>
    <t>纏めｼｰﾄのメモ：</t>
  </si>
  <si>
    <t>ｿｰﾄ順：製品Ｋ列塗潰し上＋Ｌ昇順＋Ｍ昇順＋Ｎ昇順</t>
  </si>
  <si>
    <t>３行目：罫線後、列幅調整。</t>
  </si>
  <si>
    <t>ｼｰﾄの目的：月日、曜日、休日管理を行う。各工程ｼｰﾄの月日を自動で表示する。</t>
    <rPh sb="28" eb="30">
      <t>ツキヒ</t>
    </rPh>
    <phoneticPr fontId="4"/>
  </si>
  <si>
    <t>休業日表示：日曜・祝日：ｲｴﾛｰ、会社休み：ﾌﾞﾙｰ塗潰し表示</t>
    <rPh sb="26" eb="28">
      <t>ヌリツブ</t>
    </rPh>
    <phoneticPr fontId="4"/>
  </si>
  <si>
    <t>本シートの目的：各工程の月日・会社休日等の入力作業を簡素化（年次作業：新年度の会社休日を16行目に入力する）</t>
    <rPh sb="0" eb="1">
      <t>ホン</t>
    </rPh>
    <rPh sb="5" eb="7">
      <t>モクテキ</t>
    </rPh>
    <rPh sb="8" eb="11">
      <t>カクコウテイ</t>
    </rPh>
    <rPh sb="12" eb="14">
      <t>ツキヒ</t>
    </rPh>
    <rPh sb="15" eb="17">
      <t>カイシャ</t>
    </rPh>
    <rPh sb="17" eb="19">
      <t>キュウジツ</t>
    </rPh>
    <rPh sb="19" eb="20">
      <t>トウ</t>
    </rPh>
    <rPh sb="21" eb="23">
      <t>ニュウリョク</t>
    </rPh>
    <rPh sb="23" eb="25">
      <t>サギョウ</t>
    </rPh>
    <rPh sb="26" eb="29">
      <t>カンソカ</t>
    </rPh>
    <rPh sb="30" eb="32">
      <t>ネンジ</t>
    </rPh>
    <rPh sb="32" eb="34">
      <t>サギョウ</t>
    </rPh>
    <rPh sb="35" eb="38">
      <t>シンネンド</t>
    </rPh>
    <rPh sb="39" eb="41">
      <t>カイシャ</t>
    </rPh>
    <rPh sb="41" eb="43">
      <t>キュウジツ</t>
    </rPh>
    <rPh sb="49" eb="51">
      <t>ニュウリョク</t>
    </rPh>
    <phoneticPr fontId="4"/>
  </si>
  <si>
    <t>会社休業日</t>
    <rPh sb="0" eb="2">
      <t>カイシャ</t>
    </rPh>
    <rPh sb="2" eb="5">
      <t>キュウギョウビ</t>
    </rPh>
    <phoneticPr fontId="16"/>
  </si>
  <si>
    <t>受注ﾌｧｲﾙの項目（ｾﾙ内容）</t>
    <rPh sb="0" eb="2">
      <t>ジュチュウ</t>
    </rPh>
    <rPh sb="7" eb="9">
      <t>コウモク</t>
    </rPh>
    <rPh sb="12" eb="14">
      <t>ナイヨウ</t>
    </rPh>
    <phoneticPr fontId="4"/>
  </si>
  <si>
    <t>ﾕｰｻﾞｰ</t>
    <phoneticPr fontId="4"/>
  </si>
  <si>
    <t>加工完了日</t>
    <rPh sb="0" eb="2">
      <t>カコウ</t>
    </rPh>
    <rPh sb="2" eb="4">
      <t>カンリョウ</t>
    </rPh>
    <rPh sb="4" eb="5">
      <t>ヒ</t>
    </rPh>
    <phoneticPr fontId="5"/>
  </si>
  <si>
    <t>原図</t>
    <rPh sb="0" eb="2">
      <t>ゲンズ</t>
    </rPh>
    <phoneticPr fontId="4"/>
  </si>
  <si>
    <t>ＳＥＣ</t>
    <phoneticPr fontId="4"/>
  </si>
  <si>
    <t>スリット</t>
    <phoneticPr fontId="4"/>
  </si>
  <si>
    <t>エンボス</t>
    <phoneticPr fontId="4"/>
  </si>
  <si>
    <t>検反</t>
    <rPh sb="0" eb="2">
      <t>ケンタン</t>
    </rPh>
    <phoneticPr fontId="4"/>
  </si>
  <si>
    <t>スライス</t>
  </si>
  <si>
    <t>月日1</t>
    <rPh sb="0" eb="2">
      <t>ガッピ</t>
    </rPh>
    <phoneticPr fontId="11"/>
  </si>
  <si>
    <t>曜日1</t>
    <rPh sb="0" eb="2">
      <t>ヨウビ</t>
    </rPh>
    <phoneticPr fontId="11"/>
  </si>
  <si>
    <t>月日</t>
  </si>
  <si>
    <t>(金)</t>
  </si>
  <si>
    <t>(休)</t>
  </si>
  <si>
    <t>(日)</t>
  </si>
  <si>
    <t>(木)</t>
  </si>
  <si>
    <t>(月)</t>
  </si>
  <si>
    <t>(火)</t>
  </si>
  <si>
    <t>(水)</t>
  </si>
  <si>
    <t>所要時間</t>
    <rPh sb="0" eb="2">
      <t>ショヨウ</t>
    </rPh>
    <rPh sb="2" eb="4">
      <t>ジカン</t>
    </rPh>
    <phoneticPr fontId="4"/>
  </si>
  <si>
    <t>ＳＥＣ加工実績&amp;計画</t>
    <rPh sb="3" eb="5">
      <t>カコウ</t>
    </rPh>
    <rPh sb="5" eb="7">
      <t>ジッセキ</t>
    </rPh>
    <rPh sb="8" eb="10">
      <t>ケイカク</t>
    </rPh>
    <phoneticPr fontId="5"/>
  </si>
  <si>
    <t>その他加工実績&amp;計画</t>
    <rPh sb="2" eb="3">
      <t>タ</t>
    </rPh>
    <rPh sb="3" eb="5">
      <t>カコウ</t>
    </rPh>
    <rPh sb="5" eb="7">
      <t>ジッセキ</t>
    </rPh>
    <rPh sb="8" eb="10">
      <t>ケイカク</t>
    </rPh>
    <phoneticPr fontId="5"/>
  </si>
  <si>
    <t>スライス加工実績&amp;計画</t>
    <rPh sb="4" eb="6">
      <t>カコウ</t>
    </rPh>
    <rPh sb="6" eb="8">
      <t>ジッセキ</t>
    </rPh>
    <rPh sb="9" eb="11">
      <t>ケイカク</t>
    </rPh>
    <phoneticPr fontId="5"/>
  </si>
  <si>
    <t>エンボス加工実績&amp;計画</t>
    <rPh sb="4" eb="6">
      <t>カコウ</t>
    </rPh>
    <rPh sb="6" eb="8">
      <t>ジッセキ</t>
    </rPh>
    <rPh sb="9" eb="11">
      <t>ケイカク</t>
    </rPh>
    <phoneticPr fontId="5"/>
  </si>
  <si>
    <t>スリット加工実績&amp;計画</t>
    <rPh sb="4" eb="6">
      <t>カコウ</t>
    </rPh>
    <rPh sb="6" eb="8">
      <t>ジッセキ</t>
    </rPh>
    <rPh sb="9" eb="11">
      <t>ケイカク</t>
    </rPh>
    <phoneticPr fontId="5"/>
  </si>
  <si>
    <t>検反加工実績&amp;計画</t>
    <rPh sb="0" eb="2">
      <t>ケンタン</t>
    </rPh>
    <rPh sb="2" eb="4">
      <t>カコウ</t>
    </rPh>
    <rPh sb="4" eb="6">
      <t>ジッセキ</t>
    </rPh>
    <rPh sb="7" eb="9">
      <t>ケイカク</t>
    </rPh>
    <phoneticPr fontId="5"/>
  </si>
  <si>
    <t>１．作成手順</t>
    <rPh sb="2" eb="4">
      <t>サクセイ</t>
    </rPh>
    <rPh sb="4" eb="6">
      <t>テジュン</t>
    </rPh>
    <phoneticPr fontId="4"/>
  </si>
  <si>
    <t>１－１．月次処理</t>
    <rPh sb="4" eb="6">
      <t>ゲツジ</t>
    </rPh>
    <rPh sb="6" eb="8">
      <t>ショリ</t>
    </rPh>
    <phoneticPr fontId="4"/>
  </si>
  <si>
    <t>１－２．作成手順</t>
    <rPh sb="4" eb="6">
      <t>サクセイ</t>
    </rPh>
    <rPh sb="6" eb="8">
      <t>テジュン</t>
    </rPh>
    <phoneticPr fontId="4"/>
  </si>
  <si>
    <t>①．依頼Ｎｏ列に加工依頼Ｎｏを入力する。</t>
    <rPh sb="2" eb="4">
      <t>イライ</t>
    </rPh>
    <rPh sb="6" eb="7">
      <t>レツ</t>
    </rPh>
    <rPh sb="8" eb="10">
      <t>カコウ</t>
    </rPh>
    <rPh sb="10" eb="12">
      <t>イライ</t>
    </rPh>
    <rPh sb="15" eb="17">
      <t>ニュウリョク</t>
    </rPh>
    <phoneticPr fontId="4"/>
  </si>
  <si>
    <r>
      <t>月日変更：ｼｰﾄ名ｶﾚﾝﾀﾞｰを該当月に変更　⇒　各ｼｰﾄの月日変更ＥＨ２：ＨＴ３のﾃﾞｰﾀｰを該当ｾﾙに</t>
    </r>
    <r>
      <rPr>
        <b/>
        <sz val="10"/>
        <color rgb="FFFF0000"/>
        <rFont val="ＭＳ Ｐゴシック"/>
        <family val="3"/>
        <charset val="128"/>
        <scheme val="minor"/>
      </rPr>
      <t>値貼付け</t>
    </r>
    <rPh sb="0" eb="2">
      <t>ツキヒ</t>
    </rPh>
    <rPh sb="2" eb="4">
      <t>ヘンコウ</t>
    </rPh>
    <rPh sb="8" eb="9">
      <t>メイ</t>
    </rPh>
    <rPh sb="16" eb="18">
      <t>ガイトウ</t>
    </rPh>
    <rPh sb="18" eb="19">
      <t>ツキ</t>
    </rPh>
    <rPh sb="20" eb="22">
      <t>ヘンコウ</t>
    </rPh>
    <rPh sb="25" eb="26">
      <t>カク</t>
    </rPh>
    <rPh sb="30" eb="32">
      <t>ツキヒ</t>
    </rPh>
    <rPh sb="32" eb="34">
      <t>ヘンコウ</t>
    </rPh>
    <rPh sb="48" eb="50">
      <t>ガイトウ</t>
    </rPh>
    <rPh sb="53" eb="54">
      <t>アタイ</t>
    </rPh>
    <rPh sb="54" eb="56">
      <t>ハリツ</t>
    </rPh>
    <phoneticPr fontId="4"/>
  </si>
  <si>
    <t>２．各ｼｰﾄの詳細</t>
    <phoneticPr fontId="4"/>
  </si>
  <si>
    <t>２－１．ｼｰﾄ名：ｶﾚﾝﾀﾞｰ</t>
    <phoneticPr fontId="4"/>
  </si>
  <si>
    <t>２－２．ｼｰﾄ名：各工程</t>
    <phoneticPr fontId="4"/>
  </si>
  <si>
    <t>以下、手順湖南工場で入力願います。</t>
    <rPh sb="0" eb="2">
      <t>イカ</t>
    </rPh>
    <rPh sb="3" eb="5">
      <t>テジュン</t>
    </rPh>
    <rPh sb="5" eb="7">
      <t>コナン</t>
    </rPh>
    <rPh sb="7" eb="9">
      <t>コウジョウ</t>
    </rPh>
    <rPh sb="10" eb="12">
      <t>ニュウリョク</t>
    </rPh>
    <rPh sb="12" eb="13">
      <t>ネガ</t>
    </rPh>
    <phoneticPr fontId="4"/>
  </si>
  <si>
    <t>①．依頼Ｎｏをキーに受注ﾌｧｲﾙ・加工日報・製造条件書参照、関数で自動表示（ｸﾞﾚｰ塗潰しｾﾙ）</t>
    <rPh sb="17" eb="19">
      <t>カコウ</t>
    </rPh>
    <rPh sb="19" eb="21">
      <t>ニッポウ</t>
    </rPh>
    <rPh sb="22" eb="24">
      <t>セイゾウ</t>
    </rPh>
    <rPh sb="24" eb="26">
      <t>ジョウケン</t>
    </rPh>
    <rPh sb="26" eb="27">
      <t>ショ</t>
    </rPh>
    <rPh sb="30" eb="32">
      <t>カンスウ</t>
    </rPh>
    <phoneticPr fontId="4"/>
  </si>
  <si>
    <t>必要項目はＡＪ列までは自動表示を行う。</t>
    <rPh sb="0" eb="2">
      <t>ヒツヨウ</t>
    </rPh>
    <rPh sb="2" eb="4">
      <t>コウモク</t>
    </rPh>
    <rPh sb="7" eb="8">
      <t>レツ</t>
    </rPh>
    <rPh sb="11" eb="13">
      <t>ジドウ</t>
    </rPh>
    <rPh sb="13" eb="15">
      <t>ヒョウジ</t>
    </rPh>
    <phoneticPr fontId="4"/>
  </si>
  <si>
    <t>Ｑ列：換算数量、Ｒ列：実加工量、ＡＣ列：計画合計値がｱﾝﾏｯﾁの場合、塗潰しになる。</t>
    <rPh sb="1" eb="2">
      <t>レツ</t>
    </rPh>
    <rPh sb="9" eb="10">
      <t>レツ</t>
    </rPh>
    <rPh sb="18" eb="19">
      <t>レツ</t>
    </rPh>
    <phoneticPr fontId="4"/>
  </si>
  <si>
    <t>工程名ＡＱ列：各工程別・日別加工量一覧を作成</t>
    <phoneticPr fontId="4"/>
  </si>
  <si>
    <t>改訂：2015/06/03</t>
    <rPh sb="0" eb="2">
      <t>カイテイ</t>
    </rPh>
    <phoneticPr fontId="4"/>
  </si>
  <si>
    <t>注意：上記、ＥＨ２：ＨＴ３のﾃﾞｰﾀｰを該当ｾﾙに貼付けると（ﾘﾝｸまで貼り付ける）他のﾏｸﾛにｴﾗｰが発生する。</t>
    <rPh sb="0" eb="2">
      <t>チュウイ</t>
    </rPh>
    <rPh sb="3" eb="5">
      <t>ジョウキ</t>
    </rPh>
    <rPh sb="36" eb="37">
      <t>ハ</t>
    </rPh>
    <rPh sb="38" eb="39">
      <t>ツ</t>
    </rPh>
    <rPh sb="42" eb="43">
      <t>タ</t>
    </rPh>
    <rPh sb="52" eb="54">
      <t>ハッセイ</t>
    </rPh>
    <phoneticPr fontId="4"/>
  </si>
  <si>
    <t>その他</t>
    <rPh sb="2" eb="3">
      <t>タ</t>
    </rPh>
    <phoneticPr fontId="4"/>
  </si>
  <si>
    <t>総加工量</t>
    <rPh sb="0" eb="1">
      <t>ソウ</t>
    </rPh>
    <rPh sb="1" eb="3">
      <t>カコウ</t>
    </rPh>
    <rPh sb="3" eb="4">
      <t>リョウ</t>
    </rPh>
    <phoneticPr fontId="16"/>
  </si>
  <si>
    <t>ﾔ1</t>
  </si>
  <si>
    <t>SEC工程</t>
    <rPh sb="3" eb="5">
      <t>コウテイ</t>
    </rPh>
    <phoneticPr fontId="4"/>
  </si>
  <si>
    <t>ｽﾗｲｽ工程</t>
    <rPh sb="4" eb="6">
      <t>コウテイ</t>
    </rPh>
    <phoneticPr fontId="4"/>
  </si>
  <si>
    <t>ｴﾝﾎﾞｽ工程</t>
    <rPh sb="5" eb="7">
      <t>コウテイ</t>
    </rPh>
    <phoneticPr fontId="4"/>
  </si>
  <si>
    <t>検反工程</t>
    <rPh sb="0" eb="2">
      <t>ケンタン</t>
    </rPh>
    <rPh sb="2" eb="4">
      <t>コウテイ</t>
    </rPh>
    <phoneticPr fontId="4"/>
  </si>
  <si>
    <t>その他工程</t>
    <rPh sb="2" eb="3">
      <t>タ</t>
    </rPh>
    <rPh sb="3" eb="5">
      <t>コウテイ</t>
    </rPh>
    <phoneticPr fontId="4"/>
  </si>
  <si>
    <t>担当</t>
    <rPh sb="0" eb="2">
      <t>タントウ</t>
    </rPh>
    <phoneticPr fontId="4"/>
  </si>
  <si>
    <t>担当</t>
    <rPh sb="0" eb="2">
      <t>タントウ</t>
    </rPh>
    <phoneticPr fontId="4"/>
  </si>
  <si>
    <t>担当</t>
    <rPh sb="0" eb="2">
      <t>タントウ</t>
    </rPh>
    <phoneticPr fontId="4"/>
  </si>
  <si>
    <t>ﾔ2</t>
  </si>
  <si>
    <t>ﾔ3</t>
  </si>
  <si>
    <t>ﾔ4</t>
  </si>
  <si>
    <t>ﾔ5</t>
  </si>
  <si>
    <t>ﾔ6</t>
  </si>
  <si>
    <t>ﾔ7</t>
  </si>
  <si>
    <t>ﾔ8</t>
  </si>
  <si>
    <t>ﾔ9</t>
  </si>
  <si>
    <t>ﾔ10</t>
  </si>
  <si>
    <t>ﾔ11</t>
  </si>
  <si>
    <t>ﾔ12</t>
  </si>
  <si>
    <t>ﾔ13</t>
  </si>
  <si>
    <t>ﾔ14</t>
  </si>
  <si>
    <t>ﾔ15</t>
  </si>
  <si>
    <t>ﾔ16</t>
  </si>
  <si>
    <t>ﾔ17</t>
  </si>
  <si>
    <t>ﾔ18</t>
  </si>
  <si>
    <t>ﾔ19</t>
  </si>
  <si>
    <t>ﾔ20</t>
  </si>
  <si>
    <t>ﾔ21</t>
  </si>
  <si>
    <t>ﾔ22</t>
  </si>
  <si>
    <t>ﾔ23</t>
  </si>
  <si>
    <t>ﾔ24</t>
  </si>
  <si>
    <t>ﾔ25</t>
  </si>
  <si>
    <t>ﾔ26</t>
  </si>
  <si>
    <t>ﾔ27</t>
  </si>
  <si>
    <t>ﾔ28</t>
  </si>
  <si>
    <t>ﾔ29</t>
  </si>
  <si>
    <t>ﾔ30</t>
  </si>
  <si>
    <t>ﾔ31</t>
  </si>
  <si>
    <t>ﾔ32</t>
  </si>
  <si>
    <t>ﾔ33</t>
  </si>
  <si>
    <t>ﾔ34</t>
  </si>
  <si>
    <t>ﾔ35</t>
  </si>
  <si>
    <t>ﾔ36</t>
  </si>
  <si>
    <t>ﾔ37</t>
  </si>
  <si>
    <t>ﾔ38</t>
  </si>
  <si>
    <t>ﾔ39</t>
  </si>
  <si>
    <t>ﾔ40</t>
  </si>
  <si>
    <t>ﾔ41</t>
  </si>
  <si>
    <t>ﾔ42</t>
  </si>
  <si>
    <t>ﾔ43</t>
  </si>
  <si>
    <t>ﾔ44</t>
  </si>
  <si>
    <t>ﾔ45</t>
  </si>
  <si>
    <t>ﾔ46</t>
  </si>
  <si>
    <t>ﾔ47</t>
  </si>
  <si>
    <t>ﾔ48</t>
  </si>
  <si>
    <t>ﾔ49</t>
  </si>
  <si>
    <t>ﾔ50</t>
  </si>
  <si>
    <t>ﾔ51</t>
  </si>
  <si>
    <t>ﾔ52</t>
  </si>
  <si>
    <t>ﾔ53</t>
  </si>
  <si>
    <t>ﾔ54</t>
  </si>
  <si>
    <t>ﾔ55</t>
  </si>
  <si>
    <t>ﾔ56</t>
  </si>
  <si>
    <t>ﾔ57</t>
  </si>
  <si>
    <t>ﾔ58</t>
  </si>
  <si>
    <t>ﾔ59</t>
  </si>
  <si>
    <t>ﾔ60</t>
  </si>
  <si>
    <t>ﾔ61</t>
  </si>
  <si>
    <t>ﾔ62</t>
  </si>
  <si>
    <t>ﾔ63</t>
  </si>
  <si>
    <t>ﾔ64</t>
  </si>
  <si>
    <t>ﾔ65</t>
  </si>
  <si>
    <t>ﾔ66</t>
  </si>
  <si>
    <t>ﾔ67</t>
  </si>
  <si>
    <t>ﾔ68</t>
  </si>
  <si>
    <t>ﾔ69</t>
  </si>
  <si>
    <t>ﾔ70</t>
  </si>
  <si>
    <t>ﾔ71</t>
  </si>
  <si>
    <t>ﾔ72</t>
  </si>
  <si>
    <t>ﾔ73</t>
  </si>
  <si>
    <t>ﾔ74</t>
  </si>
  <si>
    <t>ﾔ75</t>
  </si>
  <si>
    <t>ﾔ76</t>
  </si>
  <si>
    <t>ﾔ77</t>
  </si>
  <si>
    <t>ﾔ78</t>
  </si>
  <si>
    <t>ﾔ79</t>
  </si>
  <si>
    <t>ﾔ80</t>
  </si>
  <si>
    <t>ﾔ81</t>
  </si>
  <si>
    <t>ﾔ82</t>
  </si>
  <si>
    <t>ﾔ83</t>
  </si>
  <si>
    <t>ﾔ84</t>
  </si>
  <si>
    <t>ﾔ85</t>
  </si>
  <si>
    <t>ﾔ86</t>
  </si>
  <si>
    <t>ﾔ87</t>
  </si>
  <si>
    <t>ﾔ88</t>
  </si>
  <si>
    <t>ﾔ89</t>
  </si>
  <si>
    <t>ﾔ90</t>
  </si>
  <si>
    <t>ﾔ91</t>
  </si>
  <si>
    <t>ﾔ92</t>
  </si>
  <si>
    <t>ﾔ93</t>
  </si>
  <si>
    <t>ﾔ94</t>
  </si>
  <si>
    <t>ﾔ95</t>
  </si>
  <si>
    <t>ﾔ96</t>
  </si>
  <si>
    <t>ﾔ97</t>
  </si>
  <si>
    <t>ﾔ98</t>
  </si>
  <si>
    <t>ﾔ99</t>
  </si>
  <si>
    <t>ﾔ100</t>
  </si>
  <si>
    <t>ﾔ101</t>
  </si>
  <si>
    <t>ﾔ102</t>
  </si>
  <si>
    <t>ﾔ103</t>
  </si>
  <si>
    <t>ﾔ104</t>
  </si>
  <si>
    <t>ﾔ105</t>
  </si>
  <si>
    <t>ﾔ106</t>
  </si>
  <si>
    <t>ﾔ107</t>
  </si>
  <si>
    <t>ﾔ108</t>
  </si>
  <si>
    <t>ﾔ109</t>
  </si>
  <si>
    <t>ﾔ110</t>
  </si>
  <si>
    <t>ﾔ111</t>
  </si>
  <si>
    <t>ﾔ112</t>
  </si>
  <si>
    <t>ﾔ113</t>
  </si>
  <si>
    <t>ﾔ114</t>
  </si>
  <si>
    <t>ﾔ115</t>
  </si>
  <si>
    <t>ﾔ116</t>
  </si>
  <si>
    <t>ﾔ117</t>
  </si>
  <si>
    <t>ﾔ118</t>
  </si>
  <si>
    <t>ﾔ119</t>
  </si>
  <si>
    <t>ﾔ120</t>
  </si>
  <si>
    <t>ﾔ121</t>
  </si>
  <si>
    <t>ﾔ122</t>
  </si>
  <si>
    <t>ﾔ123</t>
  </si>
  <si>
    <t>ﾔ124</t>
  </si>
  <si>
    <t>ﾔ125</t>
  </si>
  <si>
    <t>ﾔ126</t>
  </si>
  <si>
    <t>ﾔ127</t>
  </si>
  <si>
    <t>ﾔ128</t>
  </si>
  <si>
    <t>ﾔ129</t>
  </si>
  <si>
    <t>ﾔ130</t>
  </si>
  <si>
    <t>ﾔ131</t>
  </si>
  <si>
    <t>ﾔ132</t>
  </si>
  <si>
    <t>ﾔ133</t>
  </si>
  <si>
    <t>ﾔ134</t>
  </si>
  <si>
    <t>ﾔ135</t>
  </si>
  <si>
    <t>ﾔ136</t>
  </si>
  <si>
    <t>ﾔ137</t>
  </si>
  <si>
    <t>ﾔ138</t>
  </si>
  <si>
    <t>ﾔ139</t>
  </si>
  <si>
    <t>ﾔ140</t>
  </si>
  <si>
    <t>ﾔ141</t>
  </si>
  <si>
    <t>ﾔ142</t>
  </si>
  <si>
    <t>ﾔ143</t>
  </si>
  <si>
    <t>ﾔ144</t>
  </si>
  <si>
    <t>ﾔ145</t>
  </si>
  <si>
    <t>ﾔ146</t>
  </si>
  <si>
    <t>ﾔ147</t>
  </si>
  <si>
    <t>ﾔ148</t>
  </si>
  <si>
    <t>ﾔ149</t>
  </si>
  <si>
    <t>ﾔ150</t>
  </si>
  <si>
    <t>ﾔ151</t>
  </si>
  <si>
    <t>ﾔ152</t>
  </si>
  <si>
    <t>ﾔ153</t>
  </si>
  <si>
    <t>ﾔ154</t>
  </si>
  <si>
    <t>ﾔ155</t>
  </si>
  <si>
    <t>ﾔ156</t>
  </si>
  <si>
    <t>ﾔ157</t>
  </si>
  <si>
    <t>ﾔ158</t>
  </si>
  <si>
    <t>ﾔ159</t>
  </si>
  <si>
    <t>ﾔ160</t>
  </si>
  <si>
    <t>ﾔ161</t>
  </si>
  <si>
    <t>ﾔ162</t>
  </si>
  <si>
    <t>ﾔ163</t>
  </si>
  <si>
    <t>ﾔ164</t>
  </si>
  <si>
    <t>ﾔ165</t>
  </si>
  <si>
    <t>ﾔ166</t>
  </si>
  <si>
    <t>ﾔ167</t>
  </si>
  <si>
    <t>ﾔ168</t>
  </si>
  <si>
    <t>ﾔ169</t>
  </si>
  <si>
    <t>ﾔ170</t>
  </si>
  <si>
    <t>ﾔ171</t>
  </si>
  <si>
    <t>ﾔ172</t>
  </si>
  <si>
    <t>ﾔ173</t>
  </si>
  <si>
    <t>ﾔ174</t>
  </si>
  <si>
    <t>ﾔ175</t>
  </si>
  <si>
    <t>ﾔ176</t>
  </si>
  <si>
    <t>ﾔ177</t>
  </si>
  <si>
    <t>ﾔ178</t>
  </si>
  <si>
    <t>ﾔ179</t>
  </si>
  <si>
    <t>ﾔ180</t>
  </si>
  <si>
    <t>ﾔ181</t>
  </si>
  <si>
    <t>ﾔ182</t>
  </si>
  <si>
    <t>ﾔ183</t>
  </si>
  <si>
    <t>ﾔ184</t>
  </si>
  <si>
    <t/>
  </si>
  <si>
    <t>物流</t>
    <rPh sb="0" eb="2">
      <t>ブツリュウ</t>
    </rPh>
    <phoneticPr fontId="4"/>
  </si>
  <si>
    <t>事務</t>
    <rPh sb="0" eb="2">
      <t>ジム</t>
    </rPh>
    <phoneticPr fontId="4"/>
  </si>
  <si>
    <t>休み</t>
    <rPh sb="0" eb="1">
      <t>ヤス</t>
    </rPh>
    <phoneticPr fontId="4"/>
  </si>
  <si>
    <t>投入場所</t>
    <rPh sb="0" eb="2">
      <t>トウニュウ</t>
    </rPh>
    <rPh sb="2" eb="4">
      <t>バショ</t>
    </rPh>
    <phoneticPr fontId="4"/>
  </si>
  <si>
    <t>その他内訳</t>
    <rPh sb="2" eb="3">
      <t>タ</t>
    </rPh>
    <rPh sb="3" eb="5">
      <t>ウチワケ</t>
    </rPh>
    <phoneticPr fontId="4"/>
  </si>
  <si>
    <t>その他
（欠点表示）</t>
    <rPh sb="2" eb="3">
      <t>タ</t>
    </rPh>
    <rPh sb="5" eb="7">
      <t>ケッテン</t>
    </rPh>
    <rPh sb="7" eb="9">
      <t>ヒョウジ</t>
    </rPh>
    <phoneticPr fontId="4"/>
  </si>
  <si>
    <t>その他
（巻返し）</t>
    <rPh sb="2" eb="3">
      <t>タ</t>
    </rPh>
    <rPh sb="5" eb="6">
      <t>マ</t>
    </rPh>
    <rPh sb="6" eb="7">
      <t>カエ</t>
    </rPh>
    <phoneticPr fontId="4"/>
  </si>
  <si>
    <t>その他
（巻返しTPI）</t>
    <rPh sb="2" eb="3">
      <t>タ</t>
    </rPh>
    <rPh sb="5" eb="6">
      <t>マ</t>
    </rPh>
    <rPh sb="6" eb="7">
      <t>カエ</t>
    </rPh>
    <phoneticPr fontId="4"/>
  </si>
  <si>
    <t>その他
（接続）</t>
    <rPh sb="2" eb="3">
      <t>タ</t>
    </rPh>
    <rPh sb="5" eb="7">
      <t>セツゾク</t>
    </rPh>
    <phoneticPr fontId="4"/>
  </si>
  <si>
    <t>その他
（分割）</t>
    <rPh sb="2" eb="3">
      <t>タ</t>
    </rPh>
    <rPh sb="5" eb="7">
      <t>ブンカツ</t>
    </rPh>
    <phoneticPr fontId="4"/>
  </si>
  <si>
    <t>その他
（熱接続）</t>
    <rPh sb="2" eb="3">
      <t>タ</t>
    </rPh>
    <rPh sb="5" eb="6">
      <t>ネツ</t>
    </rPh>
    <rPh sb="6" eb="8">
      <t>セツゾク</t>
    </rPh>
    <phoneticPr fontId="4"/>
  </si>
  <si>
    <t>その他
（分割TPI）</t>
    <rPh sb="2" eb="3">
      <t>タ</t>
    </rPh>
    <rPh sb="5" eb="7">
      <t>ブンカツ</t>
    </rPh>
    <phoneticPr fontId="4"/>
  </si>
  <si>
    <t>その他
（改装）</t>
    <rPh sb="2" eb="3">
      <t>タ</t>
    </rPh>
    <rPh sb="5" eb="7">
      <t>カイソウ</t>
    </rPh>
    <phoneticPr fontId="4"/>
  </si>
  <si>
    <t>その他
（小口）</t>
    <rPh sb="2" eb="3">
      <t>タ</t>
    </rPh>
    <rPh sb="5" eb="7">
      <t>コグチ</t>
    </rPh>
    <phoneticPr fontId="4"/>
  </si>
  <si>
    <t>その他
（その他）</t>
    <rPh sb="2" eb="3">
      <t>タ</t>
    </rPh>
    <rPh sb="7" eb="8">
      <t>タ</t>
    </rPh>
    <phoneticPr fontId="4"/>
  </si>
  <si>
    <t>その他（物流）</t>
    <rPh sb="2" eb="3">
      <t>タ</t>
    </rPh>
    <rPh sb="4" eb="6">
      <t>ブツリュウ</t>
    </rPh>
    <phoneticPr fontId="4"/>
  </si>
  <si>
    <t>ｽﾘｯﾄ工程</t>
    <rPh sb="4" eb="6">
      <t>コウテイ</t>
    </rPh>
    <phoneticPr fontId="4"/>
  </si>
  <si>
    <t>単位：ｍ</t>
    <rPh sb="0" eb="2">
      <t>タンイ</t>
    </rPh>
    <phoneticPr fontId="16"/>
  </si>
  <si>
    <t>作成日：</t>
    <rPh sb="0" eb="2">
      <t>サクセイ</t>
    </rPh>
    <rPh sb="2" eb="3">
      <t>ヒ</t>
    </rPh>
    <phoneticPr fontId="16"/>
  </si>
  <si>
    <t>後加工</t>
    <rPh sb="0" eb="1">
      <t>アト</t>
    </rPh>
    <rPh sb="1" eb="3">
      <t>カコウ</t>
    </rPh>
    <phoneticPr fontId="16"/>
  </si>
  <si>
    <t>総量</t>
    <rPh sb="0" eb="2">
      <t>ソウリョウ</t>
    </rPh>
    <phoneticPr fontId="16"/>
  </si>
  <si>
    <t>過不足量</t>
    <rPh sb="0" eb="3">
      <t>カフソク</t>
    </rPh>
    <rPh sb="3" eb="4">
      <t>リョウ</t>
    </rPh>
    <phoneticPr fontId="13"/>
  </si>
  <si>
    <t>ｽﾘｯﾄ</t>
  </si>
  <si>
    <t>ｴﾝﾎﾞｽ</t>
  </si>
  <si>
    <t>検反</t>
    <rPh sb="0" eb="2">
      <t>ケンタン</t>
    </rPh>
    <phoneticPr fontId="46"/>
  </si>
  <si>
    <t>その他</t>
    <rPh sb="2" eb="3">
      <t>タ</t>
    </rPh>
    <phoneticPr fontId="46"/>
  </si>
  <si>
    <t>過不足</t>
    <rPh sb="0" eb="3">
      <t>カフソク</t>
    </rPh>
    <phoneticPr fontId="16"/>
  </si>
  <si>
    <t>変更内容</t>
    <rPh sb="0" eb="2">
      <t>ヘンコウ</t>
    </rPh>
    <rPh sb="2" eb="4">
      <t>ナイヨウ</t>
    </rPh>
    <phoneticPr fontId="16"/>
  </si>
  <si>
    <t>変更理由</t>
    <rPh sb="0" eb="2">
      <t>ヘンコウ</t>
    </rPh>
    <rPh sb="2" eb="4">
      <t>リユウ</t>
    </rPh>
    <phoneticPr fontId="16"/>
  </si>
  <si>
    <t>投入日</t>
    <rPh sb="0" eb="2">
      <t>トウニュウ</t>
    </rPh>
    <rPh sb="2" eb="3">
      <t>ヒ</t>
    </rPh>
    <phoneticPr fontId="16"/>
  </si>
  <si>
    <t>変更数量</t>
    <rPh sb="0" eb="2">
      <t>ヘンコウ</t>
    </rPh>
    <rPh sb="2" eb="4">
      <t>スウリョウ</t>
    </rPh>
    <phoneticPr fontId="16"/>
  </si>
  <si>
    <t>納期</t>
    <rPh sb="0" eb="2">
      <t>ノウキ</t>
    </rPh>
    <phoneticPr fontId="16"/>
  </si>
  <si>
    <t>変更前
投入日</t>
    <rPh sb="0" eb="2">
      <t>ヘンコウ</t>
    </rPh>
    <rPh sb="2" eb="3">
      <t>マエ</t>
    </rPh>
    <rPh sb="4" eb="6">
      <t>トウニュウ</t>
    </rPh>
    <rPh sb="6" eb="7">
      <t>ヒ</t>
    </rPh>
    <phoneticPr fontId="16"/>
  </si>
  <si>
    <t>変更前
納期</t>
    <rPh sb="0" eb="2">
      <t>ヘンコウ</t>
    </rPh>
    <rPh sb="2" eb="3">
      <t>マエ</t>
    </rPh>
    <rPh sb="4" eb="6">
      <t>ノウキ</t>
    </rPh>
    <phoneticPr fontId="16"/>
  </si>
  <si>
    <t>変更前
数量</t>
    <rPh sb="0" eb="2">
      <t>ヘンコウ</t>
    </rPh>
    <rPh sb="2" eb="3">
      <t>マエ</t>
    </rPh>
    <rPh sb="4" eb="6">
      <t>スウリョウ</t>
    </rPh>
    <phoneticPr fontId="16"/>
  </si>
  <si>
    <t>ロス時間</t>
    <rPh sb="2" eb="4">
      <t>ジカン</t>
    </rPh>
    <phoneticPr fontId="11"/>
  </si>
  <si>
    <t>TPI</t>
    <phoneticPr fontId="4"/>
  </si>
  <si>
    <t>前年比
前月比</t>
    <rPh sb="0" eb="2">
      <t>ゼンネン</t>
    </rPh>
    <rPh sb="2" eb="3">
      <t>ヒ</t>
    </rPh>
    <rPh sb="4" eb="6">
      <t>ゼンゲツ</t>
    </rPh>
    <rPh sb="6" eb="7">
      <t>ヒ</t>
    </rPh>
    <phoneticPr fontId="25"/>
  </si>
  <si>
    <t>前月</t>
    <rPh sb="0" eb="2">
      <t>ゼンゲツ</t>
    </rPh>
    <phoneticPr fontId="16"/>
  </si>
  <si>
    <t>ｘ</t>
    <phoneticPr fontId="4"/>
  </si>
  <si>
    <t>休み(物流）</t>
    <rPh sb="0" eb="1">
      <t>ヤス</t>
    </rPh>
    <rPh sb="3" eb="5">
      <t>ブツリュウ</t>
    </rPh>
    <phoneticPr fontId="4"/>
  </si>
  <si>
    <t>予算達成率</t>
    <rPh sb="0" eb="2">
      <t>ヨサン</t>
    </rPh>
    <rPh sb="2" eb="5">
      <t>タッセイリツ</t>
    </rPh>
    <phoneticPr fontId="4"/>
  </si>
  <si>
    <t>売予算値
千円</t>
    <rPh sb="0" eb="1">
      <t>ウ</t>
    </rPh>
    <rPh sb="1" eb="3">
      <t>ヨサン</t>
    </rPh>
    <rPh sb="3" eb="4">
      <t>チ</t>
    </rPh>
    <rPh sb="5" eb="6">
      <t>セン</t>
    </rPh>
    <rPh sb="6" eb="7">
      <t>エン</t>
    </rPh>
    <phoneticPr fontId="4"/>
  </si>
  <si>
    <t>加工ｍ数
予算値</t>
    <rPh sb="0" eb="2">
      <t>カコウ</t>
    </rPh>
    <rPh sb="3" eb="4">
      <t>スウ</t>
    </rPh>
    <rPh sb="5" eb="7">
      <t>ヨサン</t>
    </rPh>
    <rPh sb="7" eb="8">
      <t>チ</t>
    </rPh>
    <phoneticPr fontId="4"/>
  </si>
  <si>
    <t>入力区分</t>
  </si>
  <si>
    <t>加工区分</t>
  </si>
  <si>
    <t>入力担当</t>
  </si>
  <si>
    <t>受付Ｎｏ</t>
  </si>
  <si>
    <t>品名</t>
  </si>
  <si>
    <t>梱-等1</t>
  </si>
  <si>
    <t>色1</t>
  </si>
  <si>
    <t>区分1</t>
  </si>
  <si>
    <t>枝番</t>
  </si>
  <si>
    <t>数量1</t>
  </si>
  <si>
    <t>ＥＣ面</t>
  </si>
  <si>
    <t>ﾄﾘﾐﾝｸﾞ</t>
  </si>
  <si>
    <t>割数</t>
  </si>
  <si>
    <t>品名1</t>
  </si>
  <si>
    <t>原反</t>
  </si>
  <si>
    <t>梱-等</t>
  </si>
  <si>
    <t>色</t>
  </si>
  <si>
    <t>区分</t>
  </si>
  <si>
    <t>在庫場所</t>
  </si>
  <si>
    <t>投入日</t>
  </si>
  <si>
    <t>加工内容</t>
  </si>
  <si>
    <t>特記事項1</t>
  </si>
  <si>
    <t>特記事項2</t>
  </si>
  <si>
    <t>特記事項3</t>
  </si>
  <si>
    <t>用途</t>
  </si>
  <si>
    <t>SEC</t>
  </si>
  <si>
    <t>EC</t>
  </si>
  <si>
    <t>.</t>
    <phoneticPr fontId="4"/>
  </si>
  <si>
    <t>加工量
合計</t>
    <rPh sb="0" eb="2">
      <t>カコウ</t>
    </rPh>
    <rPh sb="2" eb="3">
      <t>リョウ</t>
    </rPh>
    <rPh sb="4" eb="6">
      <t>ゴウケイ</t>
    </rPh>
    <phoneticPr fontId="16"/>
  </si>
  <si>
    <r>
      <t>度　生産管理板　</t>
    </r>
    <r>
      <rPr>
        <b/>
        <sz val="22"/>
        <rFont val="ＭＳ Ｐゴシック"/>
        <family val="3"/>
        <charset val="128"/>
      </rPr>
      <t>湖南工場</t>
    </r>
    <rPh sb="0" eb="1">
      <t>ド</t>
    </rPh>
    <rPh sb="2" eb="4">
      <t>セイサン</t>
    </rPh>
    <rPh sb="4" eb="6">
      <t>カンリ</t>
    </rPh>
    <rPh sb="6" eb="7">
      <t>バン</t>
    </rPh>
    <rPh sb="8" eb="10">
      <t>コナン</t>
    </rPh>
    <rPh sb="10" eb="12">
      <t>コウジョウ</t>
    </rPh>
    <phoneticPr fontId="16"/>
  </si>
  <si>
    <t>月数</t>
    <rPh sb="0" eb="2">
      <t>ツキスウ</t>
    </rPh>
    <phoneticPr fontId="11"/>
  </si>
  <si>
    <t>特記事項</t>
    <rPh sb="0" eb="2">
      <t>トッキ</t>
    </rPh>
    <rPh sb="2" eb="4">
      <t>ジコウ</t>
    </rPh>
    <phoneticPr fontId="4"/>
  </si>
  <si>
    <t>月数</t>
    <rPh sb="0" eb="2">
      <t>ツキスウ</t>
    </rPh>
    <phoneticPr fontId="4"/>
  </si>
  <si>
    <t>内EC加工量</t>
    <rPh sb="0" eb="1">
      <t>ウチ</t>
    </rPh>
    <rPh sb="3" eb="5">
      <t>カコウ</t>
    </rPh>
    <rPh sb="5" eb="6">
      <t>リョウ</t>
    </rPh>
    <phoneticPr fontId="4"/>
  </si>
  <si>
    <t>SEC加工量</t>
    <rPh sb="3" eb="5">
      <t>カコウ</t>
    </rPh>
    <rPh sb="5" eb="6">
      <t>リョウ</t>
    </rPh>
    <phoneticPr fontId="4"/>
  </si>
  <si>
    <t>EC工程</t>
    <rPh sb="2" eb="4">
      <t>コウテイ</t>
    </rPh>
    <phoneticPr fontId="4"/>
  </si>
  <si>
    <t>EC</t>
    <phoneticPr fontId="4"/>
  </si>
  <si>
    <t>TPI</t>
    <phoneticPr fontId="16"/>
  </si>
  <si>
    <t>SEC+EC</t>
    <phoneticPr fontId="4"/>
  </si>
  <si>
    <t>ｽﾗｲｽ</t>
    <phoneticPr fontId="4"/>
  </si>
  <si>
    <t>TPI</t>
    <phoneticPr fontId="16"/>
  </si>
  <si>
    <t>TPI</t>
    <phoneticPr fontId="16"/>
  </si>
  <si>
    <t>TPI</t>
    <phoneticPr fontId="16"/>
  </si>
  <si>
    <t>-</t>
  </si>
  <si>
    <t>製品</t>
  </si>
  <si>
    <t>投入場所</t>
  </si>
  <si>
    <t>ユーザー</t>
  </si>
  <si>
    <t>希望納期</t>
  </si>
  <si>
    <t>調整納期</t>
  </si>
  <si>
    <t>加工賃</t>
  </si>
  <si>
    <t>契約Ｎｏ</t>
  </si>
  <si>
    <t>月数</t>
  </si>
  <si>
    <t>受注金額</t>
  </si>
  <si>
    <t>受注数</t>
  </si>
  <si>
    <t>単価</t>
  </si>
  <si>
    <t>加工完了日</t>
  </si>
  <si>
    <t>出来高１</t>
  </si>
  <si>
    <t>出来高</t>
  </si>
  <si>
    <t>加工金額</t>
  </si>
  <si>
    <t>桁製品</t>
  </si>
  <si>
    <t>桁梱-等</t>
  </si>
  <si>
    <t>桁色</t>
  </si>
  <si>
    <t>桁区分</t>
  </si>
  <si>
    <r>
      <t>予算k</t>
    </r>
    <r>
      <rPr>
        <sz val="8"/>
        <rFont val="ＭＳ Ｐゴシック"/>
        <family val="3"/>
        <charset val="128"/>
      </rPr>
      <t>ｍ</t>
    </r>
    <r>
      <rPr>
        <sz val="10"/>
        <rFont val="ＭＳ Ｐゴシック"/>
        <family val="3"/>
        <charset val="128"/>
      </rPr>
      <t xml:space="preserve">
達成率</t>
    </r>
    <rPh sb="0" eb="2">
      <t>ヨサン</t>
    </rPh>
    <rPh sb="5" eb="8">
      <t>タッセイリツ</t>
    </rPh>
    <phoneticPr fontId="25"/>
  </si>
  <si>
    <t>売上高
予算
実績</t>
    <rPh sb="0" eb="2">
      <t>ウリアゲ</t>
    </rPh>
    <rPh sb="2" eb="3">
      <t>ダカ</t>
    </rPh>
    <rPh sb="4" eb="6">
      <t>ヨサン</t>
    </rPh>
    <rPh sb="7" eb="9">
      <t>ジッセキ</t>
    </rPh>
    <phoneticPr fontId="4"/>
  </si>
  <si>
    <t>&lt;=</t>
    <phoneticPr fontId="4"/>
  </si>
  <si>
    <t>&gt;=</t>
    <phoneticPr fontId="4"/>
  </si>
  <si>
    <t>以降</t>
    <rPh sb="0" eb="2">
      <t>イコウ</t>
    </rPh>
    <phoneticPr fontId="4"/>
  </si>
  <si>
    <t>以前</t>
    <rPh sb="0" eb="2">
      <t>イゼン</t>
    </rPh>
    <phoneticPr fontId="4"/>
  </si>
  <si>
    <t>内ｽﾗｲｽ加工量</t>
    <rPh sb="0" eb="1">
      <t>ウチ</t>
    </rPh>
    <rPh sb="5" eb="7">
      <t>カコウ</t>
    </rPh>
    <rPh sb="7" eb="8">
      <t>リョウ</t>
    </rPh>
    <phoneticPr fontId="4"/>
  </si>
  <si>
    <t xml:space="preserve"> </t>
    <phoneticPr fontId="4"/>
  </si>
  <si>
    <t>to</t>
    <phoneticPr fontId="4"/>
  </si>
  <si>
    <t>SS</t>
    <phoneticPr fontId="4"/>
  </si>
  <si>
    <t>SEC</t>
    <phoneticPr fontId="4"/>
  </si>
  <si>
    <t>ST</t>
    <phoneticPr fontId="4"/>
  </si>
  <si>
    <t>ｴﾝﾎﾞｽ</t>
    <phoneticPr fontId="4"/>
  </si>
  <si>
    <t>速度/60sec</t>
    <rPh sb="0" eb="2">
      <t>ソクド</t>
    </rPh>
    <phoneticPr fontId="4"/>
  </si>
  <si>
    <t>時間出来高</t>
    <rPh sb="0" eb="2">
      <t>ジカン</t>
    </rPh>
    <rPh sb="2" eb="5">
      <t>デキダカ</t>
    </rPh>
    <phoneticPr fontId="4"/>
  </si>
  <si>
    <t>15min 出来高</t>
    <rPh sb="6" eb="9">
      <t>デキダカ</t>
    </rPh>
    <phoneticPr fontId="4"/>
  </si>
  <si>
    <t>ｽﾀｰﾄ</t>
    <phoneticPr fontId="4"/>
  </si>
  <si>
    <t>再開</t>
    <rPh sb="0" eb="2">
      <t>サイカイ</t>
    </rPh>
    <phoneticPr fontId="4"/>
  </si>
  <si>
    <t>⇒</t>
  </si>
  <si>
    <t>⇒</t>
    <phoneticPr fontId="4"/>
  </si>
  <si>
    <t>EC</t>
    <phoneticPr fontId="4"/>
  </si>
  <si>
    <t>SEC</t>
    <phoneticPr fontId="4"/>
  </si>
  <si>
    <t>SS</t>
    <phoneticPr fontId="4"/>
  </si>
  <si>
    <t>ST</t>
    <phoneticPr fontId="4"/>
  </si>
  <si>
    <t>ｴﾝﾎﾞｽ</t>
    <phoneticPr fontId="4"/>
  </si>
  <si>
    <t>他</t>
    <rPh sb="0" eb="1">
      <t>タ</t>
    </rPh>
    <phoneticPr fontId="4"/>
  </si>
  <si>
    <t>他工程計</t>
    <rPh sb="0" eb="1">
      <t>タ</t>
    </rPh>
    <rPh sb="1" eb="3">
      <t>コウテイ</t>
    </rPh>
    <rPh sb="3" eb="4">
      <t>ケイ</t>
    </rPh>
    <phoneticPr fontId="4"/>
  </si>
  <si>
    <t>合計</t>
    <rPh sb="0" eb="2">
      <t>ゴウケイ</t>
    </rPh>
    <phoneticPr fontId="4"/>
  </si>
  <si>
    <t xml:space="preserve"> </t>
    <phoneticPr fontId="4"/>
  </si>
  <si>
    <t>EC</t>
    <phoneticPr fontId="4"/>
  </si>
  <si>
    <t>SEC</t>
    <phoneticPr fontId="4"/>
  </si>
  <si>
    <t>SS</t>
  </si>
  <si>
    <t>SS</t>
    <phoneticPr fontId="4"/>
  </si>
  <si>
    <t>ST</t>
  </si>
  <si>
    <t>ST</t>
    <phoneticPr fontId="4"/>
  </si>
  <si>
    <t>検</t>
    <rPh sb="0" eb="1">
      <t>ケン</t>
    </rPh>
    <phoneticPr fontId="4"/>
  </si>
  <si>
    <t>ｴ</t>
    <phoneticPr fontId="4"/>
  </si>
  <si>
    <t>融</t>
    <rPh sb="0" eb="1">
      <t>トオル</t>
    </rPh>
    <phoneticPr fontId="4"/>
  </si>
  <si>
    <t>図司、冨田,中山,京,宮島</t>
    <rPh sb="0" eb="1">
      <t>ズ</t>
    </rPh>
    <rPh sb="1" eb="2">
      <t>シ</t>
    </rPh>
    <rPh sb="3" eb="5">
      <t>トミダ</t>
    </rPh>
    <rPh sb="6" eb="8">
      <t>ナカヤマ</t>
    </rPh>
    <rPh sb="9" eb="10">
      <t>キョウ</t>
    </rPh>
    <rPh sb="11" eb="13">
      <t>ミヤジマ</t>
    </rPh>
    <phoneticPr fontId="4"/>
  </si>
  <si>
    <t>宮島,図司</t>
    <rPh sb="0" eb="2">
      <t>ミヤジマ</t>
    </rPh>
    <rPh sb="3" eb="4">
      <t>ズ</t>
    </rPh>
    <rPh sb="4" eb="5">
      <t>シ</t>
    </rPh>
    <phoneticPr fontId="4"/>
  </si>
  <si>
    <t>宮島,飯田</t>
    <rPh sb="0" eb="2">
      <t>ミヤジマ</t>
    </rPh>
    <rPh sb="3" eb="5">
      <t>イイダ</t>
    </rPh>
    <phoneticPr fontId="4"/>
  </si>
  <si>
    <t>ｴﾝﾎﾞｽ</t>
    <phoneticPr fontId="4"/>
  </si>
  <si>
    <t>ﾌｯｸを掛けるﾘﾝｸﾞの取付工事を実施</t>
    <rPh sb="4" eb="5">
      <t>カ</t>
    </rPh>
    <rPh sb="12" eb="14">
      <t>トリツケ</t>
    </rPh>
    <rPh sb="14" eb="16">
      <t>コウジ</t>
    </rPh>
    <rPh sb="17" eb="19">
      <t>ジッシ</t>
    </rPh>
    <phoneticPr fontId="4"/>
  </si>
  <si>
    <t xml:space="preserve"> </t>
  </si>
  <si>
    <t>エンボス</t>
  </si>
  <si>
    <t>発生原因：加工計画書を開いている状態で「加工依頼書入力ｼｰﾄ」を定常保管場所と違うところに保管すると関数が変わる。</t>
    <rPh sb="0" eb="2">
      <t>ハッセイ</t>
    </rPh>
    <rPh sb="2" eb="4">
      <t>ゲンイン</t>
    </rPh>
    <rPh sb="5" eb="7">
      <t>カコウ</t>
    </rPh>
    <rPh sb="7" eb="9">
      <t>ケイカク</t>
    </rPh>
    <rPh sb="9" eb="10">
      <t>ショ</t>
    </rPh>
    <rPh sb="11" eb="12">
      <t>ヒラ</t>
    </rPh>
    <rPh sb="16" eb="18">
      <t>ジョウタイ</t>
    </rPh>
    <rPh sb="20" eb="22">
      <t>カコウ</t>
    </rPh>
    <rPh sb="22" eb="25">
      <t>イライショ</t>
    </rPh>
    <rPh sb="25" eb="27">
      <t>ニュウリョク</t>
    </rPh>
    <rPh sb="32" eb="34">
      <t>テイジョウ</t>
    </rPh>
    <rPh sb="34" eb="36">
      <t>ホカン</t>
    </rPh>
    <rPh sb="36" eb="38">
      <t>バショ</t>
    </rPh>
    <rPh sb="39" eb="40">
      <t>チガ</t>
    </rPh>
    <rPh sb="45" eb="47">
      <t>ホカン</t>
    </rPh>
    <rPh sb="50" eb="52">
      <t>カンスウ</t>
    </rPh>
    <rPh sb="53" eb="54">
      <t>カ</t>
    </rPh>
    <phoneticPr fontId="4"/>
  </si>
  <si>
    <t>作成：2019/07/16</t>
    <rPh sb="0" eb="2">
      <t>サクセイ</t>
    </rPh>
    <phoneticPr fontId="4"/>
  </si>
  <si>
    <r>
      <t>下記、現象は関数の参照先が変った為に発生している。</t>
    </r>
    <r>
      <rPr>
        <b/>
        <sz val="14"/>
        <color rgb="FFFF0000"/>
        <rFont val="ＭＳ Ｐゴシック"/>
        <family val="3"/>
        <charset val="128"/>
        <scheme val="minor"/>
      </rPr>
      <t>通常②③は表示しない。</t>
    </r>
    <rPh sb="0" eb="2">
      <t>カキ</t>
    </rPh>
    <rPh sb="3" eb="5">
      <t>ゲンショウ</t>
    </rPh>
    <rPh sb="6" eb="8">
      <t>カンスウ</t>
    </rPh>
    <rPh sb="9" eb="11">
      <t>サンショウ</t>
    </rPh>
    <rPh sb="11" eb="12">
      <t>サキ</t>
    </rPh>
    <rPh sb="13" eb="14">
      <t>カワ</t>
    </rPh>
    <rPh sb="16" eb="17">
      <t>タメ</t>
    </rPh>
    <rPh sb="18" eb="20">
      <t>ハッセイ</t>
    </rPh>
    <rPh sb="25" eb="27">
      <t>ツウジョウ</t>
    </rPh>
    <rPh sb="30" eb="32">
      <t>ヒョウジ</t>
    </rPh>
    <phoneticPr fontId="4"/>
  </si>
  <si>
    <t>品種</t>
    <rPh sb="0" eb="1">
      <t>ヒン</t>
    </rPh>
    <rPh sb="1" eb="2">
      <t>シュ</t>
    </rPh>
    <phoneticPr fontId="4"/>
  </si>
  <si>
    <t>加工</t>
    <rPh sb="0" eb="2">
      <t>カコウ</t>
    </rPh>
    <phoneticPr fontId="4"/>
  </si>
  <si>
    <t>備考</t>
    <rPh sb="0" eb="2">
      <t>ビコウ</t>
    </rPh>
    <phoneticPr fontId="4"/>
  </si>
  <si>
    <t>18030-JX5R-740</t>
    <phoneticPr fontId="4"/>
  </si>
  <si>
    <t>作業実績</t>
    <rPh sb="0" eb="2">
      <t>サギョウ</t>
    </rPh>
    <rPh sb="2" eb="4">
      <t>ジッセキ</t>
    </rPh>
    <phoneticPr fontId="4"/>
  </si>
  <si>
    <t>在庫</t>
    <rPh sb="0" eb="2">
      <t>ザイコ</t>
    </rPh>
    <phoneticPr fontId="4"/>
  </si>
  <si>
    <t>15020-JX5R-1300</t>
    <phoneticPr fontId="4"/>
  </si>
  <si>
    <t>15020-JX5R-1380</t>
    <phoneticPr fontId="4"/>
  </si>
  <si>
    <t>15020-JX5R-1440</t>
    <phoneticPr fontId="4"/>
  </si>
  <si>
    <t>依頼№</t>
    <phoneticPr fontId="4"/>
  </si>
  <si>
    <t>15020-JX5R-770</t>
    <phoneticPr fontId="4"/>
  </si>
  <si>
    <t>X200</t>
    <phoneticPr fontId="4"/>
  </si>
  <si>
    <t>X300</t>
    <phoneticPr fontId="4"/>
  </si>
  <si>
    <t>18030-JX5R- 740</t>
    <phoneticPr fontId="4"/>
  </si>
  <si>
    <t>宮島,飯田,京</t>
    <rPh sb="0" eb="2">
      <t>ミヤジマ</t>
    </rPh>
    <rPh sb="3" eb="5">
      <t>イイダ</t>
    </rPh>
    <rPh sb="6" eb="7">
      <t>キョウ</t>
    </rPh>
    <phoneticPr fontId="4"/>
  </si>
  <si>
    <t>宮島,飯田,図司,冨田,京</t>
    <rPh sb="0" eb="2">
      <t>ミヤジマ</t>
    </rPh>
    <rPh sb="3" eb="5">
      <t>イイダ</t>
    </rPh>
    <rPh sb="6" eb="7">
      <t>ズ</t>
    </rPh>
    <rPh sb="7" eb="8">
      <t>シ</t>
    </rPh>
    <rPh sb="9" eb="11">
      <t>トミダ</t>
    </rPh>
    <phoneticPr fontId="4"/>
  </si>
  <si>
    <t>W10-7</t>
    <phoneticPr fontId="4"/>
  </si>
  <si>
    <t>片脚</t>
    <rPh sb="0" eb="2">
      <t>ヘンキャク</t>
    </rPh>
    <phoneticPr fontId="4"/>
  </si>
  <si>
    <t>X300（6783）</t>
    <phoneticPr fontId="4"/>
  </si>
  <si>
    <t>-</t>
    <phoneticPr fontId="4"/>
  </si>
  <si>
    <t>スリット</t>
  </si>
  <si>
    <t>ec処理</t>
    <rPh sb="2" eb="4">
      <t>ショリ</t>
    </rPh>
    <phoneticPr fontId="4"/>
  </si>
  <si>
    <t>検反処理</t>
    <rPh sb="0" eb="2">
      <t>ケンタン</t>
    </rPh>
    <rPh sb="2" eb="4">
      <t>ショリ</t>
    </rPh>
    <phoneticPr fontId="4"/>
  </si>
  <si>
    <t>出荷</t>
    <rPh sb="0" eb="2">
      <t>シュッカ</t>
    </rPh>
    <phoneticPr fontId="4"/>
  </si>
  <si>
    <t>仕掛り</t>
    <rPh sb="0" eb="2">
      <t>シカカ</t>
    </rPh>
    <phoneticPr fontId="4"/>
  </si>
  <si>
    <t>仕掛り/在庫</t>
  </si>
  <si>
    <t>仕掛り/在庫</t>
    <rPh sb="0" eb="2">
      <t>シカカ</t>
    </rPh>
    <rPh sb="4" eb="6">
      <t>ザイコ</t>
    </rPh>
    <phoneticPr fontId="4"/>
  </si>
  <si>
    <t>仕掛り</t>
  </si>
  <si>
    <t>出荷
ｵｰﾀﾞｰ分</t>
    <rPh sb="0" eb="2">
      <t>シュッカ</t>
    </rPh>
    <rPh sb="8" eb="9">
      <t>ブン</t>
    </rPh>
    <phoneticPr fontId="4"/>
  </si>
  <si>
    <t>ﾔ83</t>
    <phoneticPr fontId="4"/>
  </si>
  <si>
    <t>ﾔ84</t>
    <phoneticPr fontId="4"/>
  </si>
  <si>
    <t>ﾔ85</t>
    <phoneticPr fontId="4"/>
  </si>
  <si>
    <t>ﾔ88</t>
    <phoneticPr fontId="4"/>
  </si>
  <si>
    <t>ﾔ87</t>
    <phoneticPr fontId="4"/>
  </si>
  <si>
    <t>ﾔ86</t>
    <phoneticPr fontId="4"/>
  </si>
  <si>
    <t>原図</t>
    <rPh sb="0" eb="2">
      <t>ゲンズ</t>
    </rPh>
    <phoneticPr fontId="4"/>
  </si>
  <si>
    <r>
      <t>X200</t>
    </r>
    <r>
      <rPr>
        <sz val="10"/>
        <color theme="0"/>
        <rFont val="メイリオ"/>
        <family val="3"/>
        <charset val="128"/>
      </rPr>
      <t>（6785）</t>
    </r>
    <phoneticPr fontId="4"/>
  </si>
  <si>
    <r>
      <t>X300</t>
    </r>
    <r>
      <rPr>
        <sz val="10"/>
        <color theme="0"/>
        <rFont val="メイリオ"/>
        <family val="3"/>
        <charset val="128"/>
      </rPr>
      <t>（6785）</t>
    </r>
    <phoneticPr fontId="4"/>
  </si>
  <si>
    <t>15450/16051</t>
    <phoneticPr fontId="4"/>
  </si>
  <si>
    <t>15942/16079</t>
    <phoneticPr fontId="4"/>
  </si>
  <si>
    <t>15834/16050</t>
    <phoneticPr fontId="4"/>
  </si>
  <si>
    <t>15835/16053</t>
    <phoneticPr fontId="4"/>
  </si>
  <si>
    <t>16064/16207</t>
    <phoneticPr fontId="4"/>
  </si>
  <si>
    <t>飯田,図司,京</t>
    <rPh sb="0" eb="2">
      <t>イイダ</t>
    </rPh>
    <rPh sb="3" eb="4">
      <t>ズ</t>
    </rPh>
    <rPh sb="4" eb="5">
      <t>シ</t>
    </rPh>
    <rPh sb="6" eb="7">
      <t>チュウキョウ</t>
    </rPh>
    <phoneticPr fontId="4"/>
  </si>
  <si>
    <t>飯田,図司,京,冨田</t>
    <rPh sb="0" eb="2">
      <t>イイダ</t>
    </rPh>
    <rPh sb="3" eb="4">
      <t>ズ</t>
    </rPh>
    <rPh sb="4" eb="5">
      <t>シ</t>
    </rPh>
    <rPh sb="6" eb="7">
      <t>キョウ</t>
    </rPh>
    <rPh sb="8" eb="10">
      <t>トミダ</t>
    </rPh>
    <phoneticPr fontId="4"/>
  </si>
  <si>
    <t>宮島,図司,飯田</t>
    <rPh sb="0" eb="2">
      <t>ミヤジマ</t>
    </rPh>
    <rPh sb="3" eb="4">
      <t>ズ</t>
    </rPh>
    <rPh sb="4" eb="5">
      <t>シ</t>
    </rPh>
    <rPh sb="6" eb="8">
      <t>イイダ</t>
    </rPh>
    <phoneticPr fontId="4"/>
  </si>
  <si>
    <t>飯田,図司,冨田</t>
    <rPh sb="0" eb="2">
      <t>イイダ</t>
    </rPh>
    <rPh sb="3" eb="4">
      <t>ズ</t>
    </rPh>
    <rPh sb="4" eb="5">
      <t>シ</t>
    </rPh>
    <rPh sb="6" eb="8">
      <t>トミタ</t>
    </rPh>
    <phoneticPr fontId="4"/>
  </si>
  <si>
    <t xml:space="preserve">宮島 剛
竹内 正美
</t>
  </si>
  <si>
    <t>担当</t>
    <phoneticPr fontId="4"/>
  </si>
  <si>
    <t>検反</t>
  </si>
  <si>
    <t>ＥＣ</t>
  </si>
  <si>
    <t>ＳＥＣ</t>
  </si>
  <si>
    <t xml:space="preserve">
</t>
    <phoneticPr fontId="4"/>
  </si>
  <si>
    <t>!,108,FALSE),"-")</t>
  </si>
  <si>
    <t>,2,FALSE),"-")</t>
  </si>
  <si>
    <t>,94,FALSE),"-")</t>
  </si>
  <si>
    <t>,107,FALSE),"-")</t>
  </si>
  <si>
    <t>加工量</t>
    <rPh sb="0" eb="3">
      <t>カコウリョウ</t>
    </rPh>
    <phoneticPr fontId="4"/>
  </si>
  <si>
    <t>加工賃</t>
    <rPh sb="0" eb="3">
      <t>カコウチン</t>
    </rPh>
    <phoneticPr fontId="4"/>
  </si>
  <si>
    <t>12ヶ月</t>
    <rPh sb="3" eb="4">
      <t>ゲツ</t>
    </rPh>
    <phoneticPr fontId="4"/>
  </si>
  <si>
    <t>その他
（輸出梱包）</t>
    <rPh sb="2" eb="3">
      <t>タ</t>
    </rPh>
    <rPh sb="5" eb="9">
      <t>ユシュツコンポウ</t>
    </rPh>
    <phoneticPr fontId="4"/>
  </si>
  <si>
    <t>その他
（梱包）</t>
    <rPh sb="2" eb="3">
      <t>タ</t>
    </rPh>
    <rPh sb="5" eb="7">
      <t>コンポウ</t>
    </rPh>
    <phoneticPr fontId="4"/>
  </si>
  <si>
    <t>その他/研修</t>
    <rPh sb="2" eb="3">
      <t>タ</t>
    </rPh>
    <rPh sb="4" eb="6">
      <t>ケンシュウ</t>
    </rPh>
    <phoneticPr fontId="4"/>
  </si>
  <si>
    <t>飯田,図司</t>
    <rPh sb="0" eb="2">
      <t>イイダ</t>
    </rPh>
    <rPh sb="3" eb="4">
      <t>ズ</t>
    </rPh>
    <rPh sb="4" eb="5">
      <t>シ</t>
    </rPh>
    <phoneticPr fontId="4"/>
  </si>
  <si>
    <t>宮島,飯田,図司,冨田</t>
    <rPh sb="0" eb="2">
      <t>ミヤジマ</t>
    </rPh>
    <rPh sb="3" eb="5">
      <t>イイダ</t>
    </rPh>
    <rPh sb="6" eb="7">
      <t>ズ</t>
    </rPh>
    <rPh sb="7" eb="8">
      <t>シ</t>
    </rPh>
    <rPh sb="9" eb="11">
      <t>トミダ</t>
    </rPh>
    <phoneticPr fontId="4"/>
  </si>
  <si>
    <t>図司,冨田,宮島</t>
    <rPh sb="0" eb="1">
      <t>ズ</t>
    </rPh>
    <rPh sb="1" eb="2">
      <t>シ</t>
    </rPh>
    <rPh sb="3" eb="5">
      <t>トミダ</t>
    </rPh>
    <rPh sb="6" eb="8">
      <t>ミヤジマ</t>
    </rPh>
    <phoneticPr fontId="4"/>
  </si>
  <si>
    <t>宮島,飯田,竹内</t>
    <rPh sb="0" eb="2">
      <t>ミヤジマ</t>
    </rPh>
    <rPh sb="3" eb="5">
      <t>イイダ</t>
    </rPh>
    <rPh sb="6" eb="8">
      <t>タケウチ</t>
    </rPh>
    <phoneticPr fontId="4"/>
  </si>
  <si>
    <t>(土)</t>
  </si>
  <si>
    <t xml:space="preserve">冨田 裕子
</t>
  </si>
  <si>
    <t xml:space="preserve">菅沼 めぐみ
森岡 真由美
</t>
  </si>
  <si>
    <t xml:space="preserve">冨田 裕子
菅沼 めぐみ
</t>
  </si>
  <si>
    <t xml:space="preserve">図司 智子
</t>
  </si>
  <si>
    <t xml:space="preserve"> </t>
    <phoneticPr fontId="4"/>
  </si>
  <si>
    <t>冨田 裕子
菅沼 めぐみ
森岡 真由美</t>
  </si>
  <si>
    <t>to</t>
  </si>
  <si>
    <t xml:space="preserve">宮島 剛
森岡 真由美
</t>
  </si>
  <si>
    <t>冨田 裕子
菅沼 めぐみ
竹内 正美</t>
  </si>
  <si>
    <t>FA</t>
  </si>
  <si>
    <t>BK0</t>
  </si>
  <si>
    <t>C</t>
  </si>
  <si>
    <t>湖南</t>
  </si>
  <si>
    <t>通常入力</t>
  </si>
  <si>
    <t>後加工</t>
  </si>
  <si>
    <t>ｽﾗｲｽ</t>
  </si>
  <si>
    <t>→</t>
  </si>
  <si>
    <t xml:space="preserve">   </t>
  </si>
  <si>
    <t>滋賀</t>
  </si>
  <si>
    <t>　　</t>
  </si>
  <si>
    <t>GA0</t>
  </si>
  <si>
    <t>30060-AG00-1000X100</t>
  </si>
  <si>
    <t>30030-BG00-1000X100</t>
  </si>
  <si>
    <t>30040-AG00-1030X200</t>
  </si>
  <si>
    <t>30020-BG00-1030X200</t>
  </si>
  <si>
    <t>X</t>
  </si>
  <si>
    <t>TPI</t>
  </si>
  <si>
    <t>ﾌｶｻﾜ</t>
  </si>
  <si>
    <t>40100-AG00-1080X105</t>
  </si>
  <si>
    <t>40050-BG00-1080X210</t>
  </si>
  <si>
    <t>ｽﾗｲｽ,熱融着</t>
  </si>
  <si>
    <t>完</t>
  </si>
  <si>
    <t>P</t>
  </si>
  <si>
    <t>分割</t>
  </si>
  <si>
    <t>50080-AY0B- 870X200</t>
  </si>
  <si>
    <t>屋根</t>
  </si>
  <si>
    <t>GA1</t>
  </si>
  <si>
    <t>7A1</t>
  </si>
  <si>
    <t>0R040-8Y0B- 680X200</t>
  </si>
  <si>
    <t>50080-AY0B- 680X200</t>
  </si>
  <si>
    <t>LG</t>
  </si>
  <si>
    <t>BG1</t>
  </si>
  <si>
    <t>0R040-8Y0B- 870X200
0R040-8Y0B- 870X200</t>
  </si>
  <si>
    <t>FA
FA</t>
  </si>
  <si>
    <t>GA1
GA1</t>
  </si>
  <si>
    <t>H
Q</t>
  </si>
  <si>
    <t>GR0</t>
  </si>
  <si>
    <t>図司 智子
冨田 裕子
菅沼 めぐみ</t>
  </si>
  <si>
    <t>TPI湖南</t>
  </si>
  <si>
    <t>M</t>
  </si>
  <si>
    <t>巻き返し</t>
  </si>
  <si>
    <t>25020-AG00-1080X200</t>
  </si>
  <si>
    <t>25020-FG00-1070X200</t>
  </si>
  <si>
    <t>30020-BY00- 450X250</t>
  </si>
  <si>
    <t>山田</t>
  </si>
  <si>
    <t>25020-AG00- 750X200</t>
  </si>
  <si>
    <t>ｴﾝﾎﾞｽ,分割</t>
  </si>
  <si>
    <t>ニックス</t>
  </si>
  <si>
    <t>巻き返し</t>
    <rPh sb="0" eb="1">
      <t>マ</t>
    </rPh>
    <rPh sb="2" eb="3">
      <t>カエ</t>
    </rPh>
    <phoneticPr fontId="4"/>
  </si>
  <si>
    <t>FEL3002BY05WDLG-EC</t>
  </si>
  <si>
    <t>ａｍ冨田</t>
    <rPh sb="2" eb="4">
      <t>トミタ</t>
    </rPh>
    <phoneticPr fontId="4"/>
  </si>
  <si>
    <t>冨田</t>
    <rPh sb="0" eb="2">
      <t>トミタ</t>
    </rPh>
    <phoneticPr fontId="4"/>
  </si>
  <si>
    <t>pm図司</t>
    <rPh sb="2" eb="4">
      <t>ズシ</t>
    </rPh>
    <phoneticPr fontId="4"/>
  </si>
  <si>
    <t>古家</t>
    <rPh sb="0" eb="2">
      <t>フルヤ</t>
    </rPh>
    <phoneticPr fontId="4"/>
  </si>
  <si>
    <t>宮島 剛
図司 智子
竹内 正美</t>
  </si>
  <si>
    <t>菅沼</t>
    <rPh sb="0" eb="2">
      <t>スガヌマ</t>
    </rPh>
    <phoneticPr fontId="4"/>
  </si>
  <si>
    <t>30040-AY00- 960X250</t>
  </si>
  <si>
    <t>30050-AV90-1000X200</t>
  </si>
  <si>
    <t>30025-BV90-1000X200</t>
  </si>
  <si>
    <t>30066-AY00- 640X200</t>
  </si>
  <si>
    <t>30033-BY00- 640X200</t>
  </si>
  <si>
    <t>阿部加工</t>
  </si>
  <si>
    <t>30044-AG00-1000X200</t>
  </si>
  <si>
    <t>WH1</t>
  </si>
  <si>
    <t>30022-BG00-1000X200</t>
  </si>
  <si>
    <t>B</t>
  </si>
  <si>
    <t>EC,巻き返し</t>
  </si>
  <si>
    <t>S</t>
  </si>
  <si>
    <t>15025-JH1F-1550X250</t>
  </si>
  <si>
    <t>ｳﾙﾄﾗｽｴｰﾄﾞ</t>
  </si>
  <si>
    <t>15025-SR28-1550X250</t>
  </si>
  <si>
    <t>J</t>
  </si>
  <si>
    <t>融着</t>
  </si>
  <si>
    <t>FEL3002BY05WD</t>
  </si>
  <si>
    <t>ﾂﾅｷﾞﾅｼ　　</t>
  </si>
  <si>
    <t>25020-FG00- 740X200</t>
  </si>
  <si>
    <t xml:space="preserve">冨田 裕子
森岡 真由美
</t>
  </si>
  <si>
    <t>検査</t>
    <rPh sb="0" eb="2">
      <t>ケンサ</t>
    </rPh>
    <phoneticPr fontId="4"/>
  </si>
  <si>
    <t>森岡/菅沼</t>
    <rPh sb="0" eb="2">
      <t>モリオカ</t>
    </rPh>
    <rPh sb="3" eb="5">
      <t>スガヌマ</t>
    </rPh>
    <phoneticPr fontId="4"/>
  </si>
  <si>
    <t xml:space="preserve">宮島 剛
冨田 裕子
</t>
  </si>
  <si>
    <t>宮島 剛
冨田 裕子
竹内 正美</t>
  </si>
  <si>
    <t>Y2-30</t>
  </si>
  <si>
    <t>Y2-26</t>
  </si>
  <si>
    <t>Y2-27</t>
  </si>
  <si>
    <t>Y2-28</t>
  </si>
  <si>
    <t>宮島</t>
  </si>
  <si>
    <t xml:space="preserve">図司 智子
冨田 裕子
</t>
  </si>
  <si>
    <t>W2-12</t>
    <phoneticPr fontId="4"/>
  </si>
  <si>
    <t>W2-11</t>
  </si>
  <si>
    <t>W2-11</t>
    <phoneticPr fontId="4"/>
  </si>
  <si>
    <t>Y2-31</t>
    <phoneticPr fontId="4"/>
  </si>
  <si>
    <t>PN03-01</t>
    <phoneticPr fontId="4"/>
  </si>
  <si>
    <t>V3-1</t>
    <phoneticPr fontId="4"/>
  </si>
  <si>
    <t>V3-2</t>
  </si>
  <si>
    <t>V3-3</t>
  </si>
  <si>
    <t>V3-4</t>
  </si>
  <si>
    <t>Y3-1</t>
    <phoneticPr fontId="4"/>
  </si>
  <si>
    <t>Y3-2</t>
  </si>
  <si>
    <t>Y3-3</t>
    <phoneticPr fontId="4"/>
  </si>
  <si>
    <t>Y3-4</t>
    <phoneticPr fontId="4"/>
  </si>
  <si>
    <t>Y3-5</t>
  </si>
  <si>
    <t>Y3-6</t>
  </si>
  <si>
    <t>GB60205</t>
    <phoneticPr fontId="4"/>
  </si>
  <si>
    <t>A3-1</t>
    <phoneticPr fontId="4"/>
  </si>
  <si>
    <t>A3-2</t>
  </si>
  <si>
    <t>Y3-7</t>
  </si>
  <si>
    <t>Y3-8</t>
    <phoneticPr fontId="4"/>
  </si>
  <si>
    <t>大伸工業</t>
  </si>
  <si>
    <t>30040-AG20-1050X200</t>
  </si>
  <si>
    <t>U</t>
  </si>
  <si>
    <t>30020-BG20-1050X200</t>
  </si>
  <si>
    <t>30040-AG00- 780X300</t>
  </si>
  <si>
    <t>30020-BG00- 780X300</t>
  </si>
  <si>
    <t>V</t>
  </si>
  <si>
    <t>3インチ紙管　　</t>
  </si>
  <si>
    <t>菅原電気</t>
  </si>
  <si>
    <t>Q面外巻き　　</t>
  </si>
  <si>
    <t>15025-AH1F-1550X250</t>
  </si>
  <si>
    <t>15020-JX5R- 770X300</t>
  </si>
  <si>
    <t>R</t>
  </si>
  <si>
    <t>共和ﾚｻﾞｰ</t>
  </si>
  <si>
    <t>25025-JP17- 940X250</t>
  </si>
  <si>
    <t>Q</t>
  </si>
  <si>
    <t>欠点個数確認チェックラベル◎　再ＥＣ　</t>
  </si>
  <si>
    <t>25025-AP17-1010X250</t>
  </si>
  <si>
    <t>EC,ｽﾘｯﾄ</t>
  </si>
  <si>
    <t>欠点個数確認チェックラベル◎　　</t>
  </si>
  <si>
    <t>25025-AP17-1100X250</t>
  </si>
  <si>
    <t>25025-JP17-1100X250</t>
  </si>
  <si>
    <t>15020-JX5R-1440X300</t>
  </si>
  <si>
    <t>EC,分割</t>
  </si>
  <si>
    <t>15020-AX5R-1440X300</t>
  </si>
  <si>
    <t>EC,検査</t>
  </si>
  <si>
    <t>欠点個数確認チェックラベル◎　確認済明記　</t>
  </si>
  <si>
    <t>15020-AX5R-1300X300</t>
  </si>
  <si>
    <t>15020-JX5R-1300X300</t>
  </si>
  <si>
    <t>GA</t>
  </si>
  <si>
    <t>0R040-8Y0B- 820X200</t>
  </si>
  <si>
    <t>HA</t>
  </si>
  <si>
    <t>SEC,ｽﾘｯﾄ</t>
  </si>
  <si>
    <t>9000
9000</t>
  </si>
  <si>
    <t>19022-AG00- 940X400</t>
  </si>
  <si>
    <t>GR2</t>
  </si>
  <si>
    <t>19022-FG00- 940X200</t>
  </si>
  <si>
    <t>三平石油</t>
  </si>
  <si>
    <t>熱融着</t>
  </si>
  <si>
    <t>A3-3</t>
  </si>
  <si>
    <t>W3-1</t>
    <phoneticPr fontId="4"/>
  </si>
  <si>
    <t>W3-2</t>
  </si>
  <si>
    <t>W3-3</t>
  </si>
  <si>
    <t>W3-4</t>
  </si>
  <si>
    <t>W3-1</t>
    <phoneticPr fontId="4"/>
  </si>
  <si>
    <t>Y3-9</t>
  </si>
  <si>
    <t>Y3-9</t>
    <phoneticPr fontId="4"/>
  </si>
  <si>
    <t>2026/3月度</t>
    <phoneticPr fontId="4"/>
  </si>
  <si>
    <t>E3-1</t>
    <phoneticPr fontId="4"/>
  </si>
  <si>
    <t>PM森下</t>
    <rPh sb="2" eb="4">
      <t>モリシタ</t>
    </rPh>
    <phoneticPr fontId="4"/>
  </si>
  <si>
    <t>Y3-10</t>
    <phoneticPr fontId="4"/>
  </si>
  <si>
    <t>W3-5</t>
    <phoneticPr fontId="4"/>
  </si>
  <si>
    <t>W3-6</t>
  </si>
  <si>
    <t>W3-7</t>
  </si>
  <si>
    <t>W3-8</t>
  </si>
  <si>
    <t>W3-9</t>
  </si>
  <si>
    <t>W3-5</t>
    <phoneticPr fontId="4"/>
  </si>
  <si>
    <t>W3-9</t>
    <phoneticPr fontId="4"/>
  </si>
  <si>
    <t>Y3-11</t>
  </si>
  <si>
    <t>Y3-12</t>
  </si>
  <si>
    <t>Y3-12</t>
    <phoneticPr fontId="4"/>
  </si>
  <si>
    <t>JR260301</t>
    <phoneticPr fontId="4"/>
  </si>
  <si>
    <t>竹内</t>
    <rPh sb="0" eb="2">
      <t>タケウチ</t>
    </rPh>
    <phoneticPr fontId="4"/>
  </si>
  <si>
    <t>GB60301</t>
    <phoneticPr fontId="4"/>
  </si>
  <si>
    <t>A3-4</t>
    <phoneticPr fontId="4"/>
  </si>
  <si>
    <t>熱融着</t>
    <rPh sb="0" eb="3">
      <t>ネツユウチャク</t>
    </rPh>
    <phoneticPr fontId="4"/>
  </si>
  <si>
    <t>A3-4</t>
    <phoneticPr fontId="4"/>
  </si>
  <si>
    <t>JR260302</t>
  </si>
  <si>
    <t>Y3-13</t>
    <phoneticPr fontId="4"/>
  </si>
  <si>
    <t>Y3-14</t>
  </si>
  <si>
    <t>Y3-15</t>
  </si>
  <si>
    <t>Y3-15</t>
    <phoneticPr fontId="4"/>
  </si>
  <si>
    <t>フィルター交換</t>
    <rPh sb="5" eb="7">
      <t>コウカン</t>
    </rPh>
    <phoneticPr fontId="4"/>
  </si>
  <si>
    <t xml:space="preserve">宮島 剛
</t>
  </si>
  <si>
    <t>PN03-01</t>
    <phoneticPr fontId="4"/>
  </si>
  <si>
    <t xml:space="preserve">竹内 正美
</t>
  </si>
  <si>
    <t>Y3-16</t>
    <phoneticPr fontId="4"/>
  </si>
  <si>
    <t>GB60206</t>
    <phoneticPr fontId="4"/>
  </si>
  <si>
    <t>W3-10</t>
    <phoneticPr fontId="4"/>
  </si>
  <si>
    <t>W3-11</t>
  </si>
  <si>
    <t>W3-12</t>
  </si>
  <si>
    <t>W3-11</t>
    <phoneticPr fontId="4"/>
  </si>
  <si>
    <t>JR260303</t>
    <phoneticPr fontId="4"/>
  </si>
  <si>
    <t>Y3-17</t>
    <phoneticPr fontId="4"/>
  </si>
  <si>
    <t>Y3-19</t>
    <phoneticPr fontId="4"/>
  </si>
  <si>
    <t>Y3-18</t>
    <phoneticPr fontId="4"/>
  </si>
  <si>
    <t>A3-5</t>
    <phoneticPr fontId="4"/>
  </si>
  <si>
    <t>Y3-18</t>
    <phoneticPr fontId="4"/>
  </si>
  <si>
    <t>V3-6</t>
    <phoneticPr fontId="4"/>
  </si>
  <si>
    <t>V3-7</t>
  </si>
  <si>
    <t>V3-8</t>
  </si>
  <si>
    <t>GB60303</t>
    <phoneticPr fontId="4"/>
  </si>
  <si>
    <t>GB60303</t>
    <phoneticPr fontId="4"/>
  </si>
  <si>
    <t>W3-13</t>
  </si>
  <si>
    <t>W3-14</t>
  </si>
  <si>
    <t>Y3-22</t>
    <phoneticPr fontId="4"/>
  </si>
  <si>
    <t>Y3-23</t>
  </si>
  <si>
    <t>Y3-24</t>
  </si>
  <si>
    <t>Y3-20</t>
    <phoneticPr fontId="4"/>
  </si>
  <si>
    <t>Y3-21</t>
  </si>
  <si>
    <t>pm古家</t>
    <rPh sb="2" eb="4">
      <t>フルヤ</t>
    </rPh>
    <phoneticPr fontId="4"/>
  </si>
  <si>
    <t>Y3-25</t>
    <phoneticPr fontId="4"/>
  </si>
  <si>
    <t>Y3-26</t>
    <phoneticPr fontId="4"/>
  </si>
  <si>
    <t>Y3-2</t>
    <phoneticPr fontId="4"/>
  </si>
  <si>
    <t>V3-2</t>
    <phoneticPr fontId="4"/>
  </si>
  <si>
    <t>Y3-27</t>
    <phoneticPr fontId="4"/>
  </si>
  <si>
    <t>Y3-28</t>
  </si>
  <si>
    <t>Y3-29</t>
  </si>
  <si>
    <t>Y3-30</t>
  </si>
  <si>
    <t>Y3-28</t>
    <phoneticPr fontId="4"/>
  </si>
  <si>
    <t>Y3-29</t>
    <phoneticPr fontId="4"/>
  </si>
  <si>
    <t>W3-15</t>
    <phoneticPr fontId="4"/>
  </si>
  <si>
    <t>JR260304</t>
    <phoneticPr fontId="4"/>
  </si>
  <si>
    <t>JR260305</t>
  </si>
  <si>
    <t>JR260304</t>
    <phoneticPr fontId="4"/>
  </si>
  <si>
    <t>JR260301-1</t>
    <phoneticPr fontId="4"/>
  </si>
  <si>
    <t>冨田ﾋﾞｼﾞｮﾝ</t>
    <rPh sb="0" eb="2">
      <t>トミダ</t>
    </rPh>
    <phoneticPr fontId="4"/>
  </si>
  <si>
    <t>工事</t>
    <rPh sb="0" eb="2">
      <t>コウジ</t>
    </rPh>
    <phoneticPr fontId="4"/>
  </si>
  <si>
    <t>熱融着工事</t>
    <rPh sb="0" eb="3">
      <t>ネツユウチャク</t>
    </rPh>
    <rPh sb="3" eb="5">
      <t>コウジ</t>
    </rPh>
    <phoneticPr fontId="4"/>
  </si>
  <si>
    <t>健康診断日</t>
    <rPh sb="0" eb="2">
      <t>ケンコウ</t>
    </rPh>
    <rPh sb="2" eb="4">
      <t>シンダン</t>
    </rPh>
    <rPh sb="4" eb="5">
      <t>ヒ</t>
    </rPh>
    <phoneticPr fontId="4"/>
  </si>
  <si>
    <t>Y3-31</t>
    <phoneticPr fontId="4"/>
  </si>
  <si>
    <t>Y3-32</t>
  </si>
  <si>
    <t>宮島 剛
菅沼 めぐみ
森岡 真由美</t>
  </si>
  <si>
    <t xml:space="preserve">森岡 真由美
</t>
  </si>
  <si>
    <t>W3-16</t>
    <phoneticPr fontId="4"/>
  </si>
  <si>
    <t>W3-17</t>
  </si>
  <si>
    <t>W3-17</t>
    <phoneticPr fontId="4"/>
  </si>
  <si>
    <t>W3-18</t>
  </si>
  <si>
    <t>W3-18</t>
    <phoneticPr fontId="4"/>
  </si>
  <si>
    <t>砂田/近藤/西田/小川</t>
    <rPh sb="0" eb="2">
      <t>ス</t>
    </rPh>
    <rPh sb="3" eb="5">
      <t>コンドウ</t>
    </rPh>
    <rPh sb="6" eb="8">
      <t>ニ</t>
    </rPh>
    <rPh sb="9" eb="11">
      <t>オ</t>
    </rPh>
    <phoneticPr fontId="4"/>
  </si>
  <si>
    <t>森下</t>
    <rPh sb="0" eb="2">
      <t>モ</t>
    </rPh>
    <phoneticPr fontId="4"/>
  </si>
  <si>
    <t>ｐｍ桐生</t>
    <rPh sb="2" eb="4">
      <t>キリュウ</t>
    </rPh>
    <phoneticPr fontId="4"/>
  </si>
  <si>
    <t>Y3-33</t>
    <phoneticPr fontId="4"/>
  </si>
  <si>
    <t>ｱｵｷ-1</t>
    <phoneticPr fontId="4"/>
  </si>
  <si>
    <t>Y3-34</t>
    <phoneticPr fontId="4"/>
  </si>
  <si>
    <t>Y3-34</t>
    <phoneticPr fontId="4"/>
  </si>
  <si>
    <t>V4-5</t>
    <phoneticPr fontId="4"/>
  </si>
  <si>
    <t>V4-4</t>
    <phoneticPr fontId="4"/>
  </si>
  <si>
    <t>V4-1</t>
    <phoneticPr fontId="4"/>
  </si>
  <si>
    <t>V4-2</t>
  </si>
  <si>
    <t>V4-3</t>
  </si>
  <si>
    <t>W4-1</t>
    <phoneticPr fontId="4"/>
  </si>
  <si>
    <t>W4-1</t>
    <phoneticPr fontId="4"/>
  </si>
  <si>
    <t>W4-2</t>
  </si>
  <si>
    <t>熱融着/検査</t>
    <rPh sb="0" eb="3">
      <t>ネツユウチャク</t>
    </rPh>
    <rPh sb="4" eb="6">
      <t>ケンサ</t>
    </rPh>
    <phoneticPr fontId="4"/>
  </si>
  <si>
    <t>W4-3</t>
  </si>
  <si>
    <t>Y4-1</t>
    <phoneticPr fontId="4"/>
  </si>
  <si>
    <t>Y4-2</t>
    <phoneticPr fontId="4"/>
  </si>
  <si>
    <t>Y4-2</t>
    <phoneticPr fontId="4"/>
  </si>
  <si>
    <t>Y4-3</t>
  </si>
  <si>
    <t>Y4-4</t>
    <phoneticPr fontId="4"/>
  </si>
  <si>
    <t>Y4-5</t>
  </si>
  <si>
    <t>Y4-6</t>
  </si>
  <si>
    <t>Y4-7</t>
  </si>
  <si>
    <t>JR260401</t>
    <phoneticPr fontId="4"/>
  </si>
  <si>
    <t>JR260402</t>
  </si>
  <si>
    <t>PN04-01</t>
    <phoneticPr fontId="4"/>
  </si>
  <si>
    <t>Y4-8</t>
    <phoneticPr fontId="4"/>
  </si>
  <si>
    <t>Y4-9</t>
  </si>
  <si>
    <t>Y4-10</t>
  </si>
  <si>
    <t>Y4-9</t>
    <phoneticPr fontId="4"/>
  </si>
  <si>
    <t>Y4-11</t>
    <phoneticPr fontId="4"/>
  </si>
  <si>
    <t>am冨田/pm菅沼</t>
    <rPh sb="2" eb="4">
      <t>トミタ</t>
    </rPh>
    <rPh sb="5" eb="9">
      <t>PMスガヌマ</t>
    </rPh>
    <phoneticPr fontId="4"/>
  </si>
  <si>
    <t>小川</t>
    <rPh sb="0" eb="2">
      <t>オガワ</t>
    </rPh>
    <phoneticPr fontId="4"/>
  </si>
  <si>
    <t>T4-1</t>
    <phoneticPr fontId="4"/>
  </si>
  <si>
    <t>W4-4</t>
    <phoneticPr fontId="4"/>
  </si>
  <si>
    <t>W4-5</t>
  </si>
  <si>
    <t>W4-6</t>
  </si>
  <si>
    <t>W4-5</t>
    <phoneticPr fontId="4"/>
  </si>
  <si>
    <t>JR260304-1</t>
    <phoneticPr fontId="4"/>
  </si>
  <si>
    <t>JR260305-1</t>
    <phoneticPr fontId="4"/>
  </si>
  <si>
    <t>JR260303</t>
    <phoneticPr fontId="4"/>
  </si>
  <si>
    <t xml:space="preserve">図司 智子
森岡 真由美
</t>
  </si>
  <si>
    <t>図司 智子
冨田 裕子
森岡 真由美</t>
  </si>
  <si>
    <t>図司 智子
菅沼 めぐみ
竹内 正美</t>
  </si>
  <si>
    <t>宮島 剛
冨田 裕子
菅沼 めぐみ</t>
  </si>
  <si>
    <t xml:space="preserve">菅沼 めぐみ
</t>
  </si>
  <si>
    <t>E4-1</t>
    <phoneticPr fontId="4"/>
  </si>
  <si>
    <t>E4-1</t>
    <phoneticPr fontId="4"/>
  </si>
  <si>
    <t>V4-6</t>
    <phoneticPr fontId="4"/>
  </si>
  <si>
    <t>V4-7</t>
  </si>
  <si>
    <t>T4-2</t>
    <phoneticPr fontId="4"/>
  </si>
  <si>
    <t>Y4-12</t>
    <phoneticPr fontId="4"/>
  </si>
  <si>
    <t>Y4-13</t>
  </si>
  <si>
    <t>Y4-14</t>
  </si>
  <si>
    <t>Y4-15</t>
  </si>
  <si>
    <t>Y4-16</t>
    <phoneticPr fontId="4"/>
  </si>
  <si>
    <t>Y4-17</t>
  </si>
  <si>
    <t>Y4-18</t>
  </si>
  <si>
    <t>Y4-19</t>
  </si>
  <si>
    <t>Y4-20</t>
  </si>
  <si>
    <t>Y4-21</t>
  </si>
  <si>
    <t>Y4-22</t>
  </si>
  <si>
    <t>Y4-22</t>
    <phoneticPr fontId="4"/>
  </si>
  <si>
    <t>Y4-23</t>
  </si>
  <si>
    <t>PN04-02</t>
    <phoneticPr fontId="4"/>
  </si>
  <si>
    <t>PN04-02</t>
    <phoneticPr fontId="4"/>
  </si>
  <si>
    <t>Y4-24</t>
    <phoneticPr fontId="4"/>
  </si>
  <si>
    <t>Y4-26</t>
    <phoneticPr fontId="4"/>
  </si>
  <si>
    <t>Y4-25</t>
    <phoneticPr fontId="4"/>
  </si>
  <si>
    <t>AM</t>
    <phoneticPr fontId="4"/>
  </si>
  <si>
    <t>Y4-26</t>
    <phoneticPr fontId="4"/>
  </si>
  <si>
    <t>Y4-24</t>
    <phoneticPr fontId="4"/>
  </si>
  <si>
    <t>V4-8</t>
    <phoneticPr fontId="4"/>
  </si>
  <si>
    <t>V4-9</t>
  </si>
  <si>
    <t>S260331-1</t>
    <phoneticPr fontId="4"/>
  </si>
  <si>
    <t>Y4-27</t>
  </si>
  <si>
    <t>Y4-28</t>
  </si>
  <si>
    <t>A4-1</t>
    <phoneticPr fontId="4"/>
  </si>
  <si>
    <t>W4-7</t>
    <phoneticPr fontId="4"/>
  </si>
  <si>
    <t>W4-7</t>
    <phoneticPr fontId="4"/>
  </si>
  <si>
    <t>30020-BG20-1050X196</t>
  </si>
  <si>
    <t>ｽﾗｲｽ,接続</t>
  </si>
  <si>
    <t>30040-AY00- 650X250</t>
  </si>
  <si>
    <t>30020-BY00- 650X250</t>
  </si>
  <si>
    <t>30090-GB00-1050X100
30080-GB00- 970X 24
30100-WB00-1000X 22</t>
  </si>
  <si>
    <t>30045-BG00-1050X100
30020-BG00- 970X 24
30050-BW00-1000X 22</t>
  </si>
  <si>
    <t>15024-SRHW-1860X250</t>
  </si>
  <si>
    <t>15024-JRHW-1550X20
15020-KRHW- 800X 10
15024-SRHW-1860X210</t>
  </si>
  <si>
    <t>20
10
210</t>
  </si>
  <si>
    <t>EC,ｽﾘｯﾄ,分割,ｽﾗｲｽ</t>
  </si>
  <si>
    <t>ｽﾘｯﾄ、ｽﾗｲｽ</t>
  </si>
  <si>
    <t>50090-AY0B- 900X100</t>
  </si>
  <si>
    <t>50070-BY0B- 900X100</t>
  </si>
  <si>
    <t>スキン面残す　　</t>
  </si>
  <si>
    <t>15025-NR28-1550X250</t>
  </si>
  <si>
    <t>天安</t>
  </si>
  <si>
    <t>15020-AP17-1300X300</t>
  </si>
  <si>
    <t>15020-JP17- 800X 50
15020-AP17-1300X250</t>
  </si>
  <si>
    <t>50
250</t>
  </si>
  <si>
    <t>EC,ｽﾘｯﾄ,分割</t>
  </si>
  <si>
    <t>15020-AW07-1550X300</t>
  </si>
  <si>
    <t>15020-JW07-1550X 30
15020-AW07-1550X271</t>
  </si>
  <si>
    <t>30
271</t>
  </si>
  <si>
    <t>EC，検査</t>
  </si>
  <si>
    <t>15020-AX5R- 770X300</t>
  </si>
  <si>
    <t>15020-JX5R-1440X300
15020-JX5R-1440X275</t>
  </si>
  <si>
    <t>6000
275</t>
  </si>
  <si>
    <t>25025-JP17-1440X250</t>
  </si>
  <si>
    <t>25025-AP17-1580X250</t>
  </si>
  <si>
    <t>EC,スリット</t>
  </si>
  <si>
    <t>滋賀
湖南</t>
  </si>
  <si>
    <t>6ｲﾝﾁ紙管　EC面外巻　Q面ﾃｰﾌﾟﾏｰｷﾝｸﾞ外す</t>
  </si>
  <si>
    <t>FEL3002BGB05WDB-1000X 90</t>
  </si>
  <si>
    <t>30020-A05W- 870X 90</t>
  </si>
  <si>
    <t>BKB</t>
  </si>
  <si>
    <t>ｳﾙﾄﾗｽｴｰﾄﾞ-KV-1580X 60</t>
  </si>
  <si>
    <t>ｳﾙﾄﾗｽｴｰﾄﾞ-KV- 790X 30
ｳﾙﾄﾗｽｴｰﾄﾞ-KV-1580X 30</t>
  </si>
  <si>
    <t>60
30</t>
  </si>
  <si>
    <t>ｽﾘｯﾄ前に４ｲﾝﾁ紙管へ巻き返し　巻き返し後790にｽﾘｯﾄ　当日投入します</t>
  </si>
  <si>
    <t>原反キズあり　№61J2105　</t>
  </si>
  <si>
    <t>FEL3002BY0510WD-1000X 95</t>
  </si>
  <si>
    <t>30020-A05W- 870X 97
30020-A05W- 870X 95</t>
  </si>
  <si>
    <t>873
95</t>
  </si>
  <si>
    <t>SEC,ｽﾘｯﾄ(JR)</t>
  </si>
  <si>
    <t>原反実長97ⅿ以上あり　　</t>
  </si>
  <si>
    <t>FEL4004AY-10WD-1000X100</t>
  </si>
  <si>
    <t xml:space="preserve">  </t>
  </si>
  <si>
    <t>40040-R10W- 690X 95</t>
  </si>
  <si>
    <t>0R040-8Y0B- 260X200</t>
  </si>
  <si>
    <t>40040-E10W- 870X 95</t>
  </si>
  <si>
    <t>全体4倍穴あけ　　</t>
  </si>
  <si>
    <t>0R040-8Y0B- 350X200</t>
  </si>
  <si>
    <t>H</t>
  </si>
  <si>
    <t>0R040-8Y0B- 870X196</t>
  </si>
  <si>
    <t>0R040-8Y0B- 830X192
0R040-8Y0B- 830X194</t>
  </si>
  <si>
    <t>192
194</t>
  </si>
  <si>
    <t>0R040-8Y0B- 830X200</t>
  </si>
  <si>
    <t>FEL3002BY0510WD-1000X100</t>
  </si>
  <si>
    <t>30020-A05W- 870X 97</t>
  </si>
  <si>
    <t>投入原反9本ﾛｯﾄ指定　　</t>
  </si>
  <si>
    <t xml:space="preserve">LG </t>
  </si>
  <si>
    <t>40040-R10W- 870X 95</t>
  </si>
  <si>
    <t>0R040-8Y0B- 870X200</t>
  </si>
  <si>
    <t>0R040-8Y0B- 850X200</t>
  </si>
  <si>
    <t>25020-AP17-1220X300</t>
  </si>
  <si>
    <t>25020-AP17- 970X300</t>
  </si>
  <si>
    <t>欠点個数確認ﾁｪｯｸ　ﾗﾍﾞﾙ◎　</t>
  </si>
  <si>
    <t>共和新城</t>
  </si>
  <si>
    <t>-</t>
    <phoneticPr fontId="4"/>
  </si>
  <si>
    <t>5000
5000</t>
  </si>
  <si>
    <t>FEL3002BGB05W-1000X100</t>
  </si>
  <si>
    <t>DB</t>
  </si>
  <si>
    <t>30020-A05W-1000X100</t>
  </si>
  <si>
    <t>キャンセル　　</t>
  </si>
  <si>
    <t>4200
4200</t>
  </si>
  <si>
    <t>30040-AG00- 935X200</t>
  </si>
  <si>
    <t>30020-KG00- 935X200</t>
  </si>
  <si>
    <t>田窪工業所</t>
  </si>
  <si>
    <t>3400
3400</t>
  </si>
  <si>
    <t>SEC,熱融着</t>
  </si>
  <si>
    <t>ミワエンボス　キヌシボ明記　</t>
  </si>
  <si>
    <t>25020-AG00- 750X400</t>
  </si>
  <si>
    <t>分割、エンボス</t>
  </si>
  <si>
    <t>ｺｸﾖｴﾝﾎﾞｽ　　</t>
  </si>
  <si>
    <t>ﾆｯｸｽ</t>
  </si>
  <si>
    <t>25020-FG00- 740X200
25020-FG00- 740X196
25020-FG00- 740X194</t>
  </si>
  <si>
    <t>1200
196
194</t>
  </si>
  <si>
    <t>ｴﾝﾎﾞｽ，分割</t>
  </si>
  <si>
    <t>ﾐﾜｴﾝﾎﾞｽ「ｷﾇｼﾎﾞ」と明記　　</t>
  </si>
  <si>
    <t>30100-AG00-1000X 50</t>
  </si>
  <si>
    <t>30100-AG00-1000X 25</t>
  </si>
  <si>
    <t>30080-AG00-1000X100</t>
  </si>
  <si>
    <t>FEL3002BY0510WD-1000X　95</t>
  </si>
  <si>
    <t>30020-BG00-1000X100</t>
  </si>
  <si>
    <t>5CNC143.170.167　　</t>
  </si>
  <si>
    <t>森岡</t>
    <rPh sb="0" eb="2">
      <t>モリオカ</t>
    </rPh>
    <phoneticPr fontId="4"/>
  </si>
  <si>
    <t>JR260401-1</t>
    <phoneticPr fontId="4"/>
  </si>
  <si>
    <t>JR260402-1</t>
    <phoneticPr fontId="4"/>
  </si>
  <si>
    <t>S260401-1</t>
    <phoneticPr fontId="4"/>
  </si>
  <si>
    <t>S260401-2</t>
  </si>
  <si>
    <t>東出</t>
    <rPh sb="0" eb="2">
      <t>ヒガシデ</t>
    </rPh>
    <phoneticPr fontId="4"/>
  </si>
  <si>
    <t>W4-8</t>
    <phoneticPr fontId="4"/>
  </si>
  <si>
    <t>Y4-30</t>
    <phoneticPr fontId="4"/>
  </si>
  <si>
    <t>Y4-31</t>
  </si>
  <si>
    <t>Y4-32</t>
  </si>
  <si>
    <t>分割</t>
    <rPh sb="0" eb="2">
      <t>ブンカツ</t>
    </rPh>
    <phoneticPr fontId="4"/>
  </si>
  <si>
    <t>Y4-29</t>
    <phoneticPr fontId="4"/>
  </si>
  <si>
    <t>Y4-34</t>
    <phoneticPr fontId="4"/>
  </si>
  <si>
    <t>am図司</t>
    <rPh sb="2" eb="4">
      <t>ズシ</t>
    </rPh>
    <phoneticPr fontId="4"/>
  </si>
  <si>
    <t>ｐｍﾋﾞｼﾞｮﾝ東出</t>
    <rPh sb="8" eb="10">
      <t>ヒガシデ</t>
    </rPh>
    <phoneticPr fontId="4"/>
  </si>
  <si>
    <t>Y4-35</t>
    <phoneticPr fontId="4"/>
  </si>
  <si>
    <t>Y4-36</t>
    <phoneticPr fontId="4"/>
  </si>
  <si>
    <t>図司</t>
    <rPh sb="0" eb="2">
      <t>ズシ</t>
    </rPh>
    <phoneticPr fontId="4"/>
  </si>
  <si>
    <t>検査</t>
    <rPh sb="0" eb="2">
      <t>ケンサ</t>
    </rPh>
    <phoneticPr fontId="4"/>
  </si>
  <si>
    <t>V4-10</t>
    <phoneticPr fontId="4"/>
  </si>
  <si>
    <t>V4-10</t>
    <phoneticPr fontId="4"/>
  </si>
  <si>
    <t>V4-11</t>
  </si>
  <si>
    <t>JR260403</t>
    <phoneticPr fontId="4"/>
  </si>
  <si>
    <t>JR260403</t>
    <phoneticPr fontId="4"/>
  </si>
  <si>
    <t>砂田/西田/森下</t>
    <rPh sb="0" eb="2">
      <t>スナダ</t>
    </rPh>
    <rPh sb="3" eb="5">
      <t>ニシダ</t>
    </rPh>
    <rPh sb="6" eb="8">
      <t>モ</t>
    </rPh>
    <phoneticPr fontId="4"/>
  </si>
  <si>
    <t>W4-9</t>
    <phoneticPr fontId="4"/>
  </si>
  <si>
    <t>W4-10</t>
  </si>
  <si>
    <t>W4-11</t>
  </si>
  <si>
    <t>W4-11</t>
    <phoneticPr fontId="4"/>
  </si>
  <si>
    <t>W4-12</t>
  </si>
  <si>
    <t>図司ｐｍ-会議</t>
    <rPh sb="0" eb="2">
      <t>ズシ</t>
    </rPh>
    <rPh sb="5" eb="7">
      <t>カイギ</t>
    </rPh>
    <phoneticPr fontId="4"/>
  </si>
  <si>
    <t>W4-13</t>
  </si>
  <si>
    <t>朝一</t>
    <rPh sb="0" eb="2">
      <t>アサイチ</t>
    </rPh>
    <phoneticPr fontId="4"/>
  </si>
  <si>
    <t>EC後</t>
    <rPh sb="2" eb="3">
      <t>アト</t>
    </rPh>
    <phoneticPr fontId="4"/>
  </si>
  <si>
    <t>Y4-37</t>
    <phoneticPr fontId="4"/>
  </si>
  <si>
    <t>Y4-38</t>
  </si>
  <si>
    <t>Y4-40</t>
    <phoneticPr fontId="4"/>
  </si>
  <si>
    <t>Y4-41</t>
  </si>
  <si>
    <t>Y4-39</t>
  </si>
  <si>
    <t>Y4-42</t>
  </si>
  <si>
    <t>Y4-42</t>
    <phoneticPr fontId="4"/>
  </si>
  <si>
    <t>Y4-43</t>
  </si>
  <si>
    <t>GB60402</t>
    <phoneticPr fontId="4"/>
  </si>
  <si>
    <t>GB60401</t>
    <phoneticPr fontId="4"/>
  </si>
  <si>
    <t>GB60401</t>
    <phoneticPr fontId="4"/>
  </si>
  <si>
    <t>A4-2</t>
    <phoneticPr fontId="4"/>
  </si>
  <si>
    <t>巻き返し</t>
    <rPh sb="0" eb="4">
      <t>マ</t>
    </rPh>
    <phoneticPr fontId="4"/>
  </si>
  <si>
    <t>JR260404</t>
    <phoneticPr fontId="4"/>
  </si>
  <si>
    <t>W4-14</t>
    <phoneticPr fontId="4"/>
  </si>
  <si>
    <t>W4-14</t>
    <phoneticPr fontId="4"/>
  </si>
  <si>
    <t>W4-15</t>
  </si>
  <si>
    <t>Y4-44</t>
    <phoneticPr fontId="4"/>
  </si>
  <si>
    <t>Y4-45</t>
    <phoneticPr fontId="4"/>
  </si>
  <si>
    <t>Y4-46</t>
  </si>
  <si>
    <t xml:space="preserve">森下 誠
宮島 剛
</t>
  </si>
  <si>
    <t>宮島 剛
図司 智子
菅沼 めぐみ</t>
  </si>
  <si>
    <t>JR260405</t>
  </si>
  <si>
    <t>JR260405</t>
    <phoneticPr fontId="4"/>
  </si>
  <si>
    <t>Y4-47</t>
    <phoneticPr fontId="4"/>
  </si>
  <si>
    <t>Y4-48</t>
    <phoneticPr fontId="4"/>
  </si>
  <si>
    <t>Y4-49</t>
  </si>
  <si>
    <t>Y4-50</t>
  </si>
  <si>
    <t>Y4-50</t>
    <phoneticPr fontId="4"/>
  </si>
  <si>
    <t>Y4-51</t>
  </si>
  <si>
    <t>Y4-51</t>
    <phoneticPr fontId="4"/>
  </si>
  <si>
    <t>Y4-52</t>
  </si>
  <si>
    <t>Y4-53</t>
  </si>
  <si>
    <t>Y4-54</t>
  </si>
  <si>
    <t>Y4-54</t>
    <phoneticPr fontId="4"/>
  </si>
  <si>
    <t>A4-3</t>
    <phoneticPr fontId="4"/>
  </si>
  <si>
    <t>W4-16</t>
    <phoneticPr fontId="4"/>
  </si>
  <si>
    <t>PN04-03</t>
    <phoneticPr fontId="4"/>
  </si>
  <si>
    <t>JR260406</t>
    <phoneticPr fontId="4"/>
  </si>
  <si>
    <t>A4-4</t>
    <phoneticPr fontId="4"/>
  </si>
  <si>
    <t>年休奨励日</t>
    <rPh sb="0" eb="5">
      <t>ネンキュウショウレイビ</t>
    </rPh>
    <phoneticPr fontId="4"/>
  </si>
  <si>
    <t>Y4-55</t>
    <phoneticPr fontId="4"/>
  </si>
  <si>
    <t>Y4-56</t>
  </si>
  <si>
    <t>Y4-57</t>
  </si>
  <si>
    <t>Y4-55</t>
    <phoneticPr fontId="4"/>
  </si>
  <si>
    <t>A5-1</t>
    <phoneticPr fontId="4"/>
  </si>
  <si>
    <t>巻き返し</t>
    <rPh sb="0" eb="4">
      <t>マ</t>
    </rPh>
    <phoneticPr fontId="4"/>
  </si>
  <si>
    <t>S260420-1</t>
    <phoneticPr fontId="4"/>
  </si>
  <si>
    <t>JR</t>
    <phoneticPr fontId="4"/>
  </si>
  <si>
    <t>Y4-59</t>
    <phoneticPr fontId="4"/>
  </si>
  <si>
    <t>Y4-58</t>
    <phoneticPr fontId="4"/>
  </si>
  <si>
    <t>W5-1</t>
    <phoneticPr fontId="4"/>
  </si>
  <si>
    <t>JR260501</t>
    <phoneticPr fontId="4"/>
  </si>
  <si>
    <t>巻き返し/欠点表示</t>
    <rPh sb="0" eb="4">
      <t>マ</t>
    </rPh>
    <rPh sb="5" eb="9">
      <t>ケ</t>
    </rPh>
    <phoneticPr fontId="4"/>
  </si>
  <si>
    <t>Y5-1</t>
    <phoneticPr fontId="4"/>
  </si>
  <si>
    <t>Y5-2</t>
  </si>
  <si>
    <t>Y5-3</t>
    <phoneticPr fontId="4"/>
  </si>
  <si>
    <t>熱融着</t>
    <rPh sb="0" eb="3">
      <t>ネツユウチャク</t>
    </rPh>
    <phoneticPr fontId="4"/>
  </si>
  <si>
    <t>Y5-3</t>
    <phoneticPr fontId="4"/>
  </si>
  <si>
    <t>Y5-4</t>
  </si>
  <si>
    <t>Y5-5</t>
  </si>
  <si>
    <t>F</t>
    <phoneticPr fontId="4"/>
  </si>
  <si>
    <t>Y5-6</t>
  </si>
  <si>
    <t>Y5-6</t>
    <phoneticPr fontId="4"/>
  </si>
  <si>
    <t>AM</t>
    <phoneticPr fontId="4"/>
  </si>
  <si>
    <t>W5-1</t>
    <phoneticPr fontId="4"/>
  </si>
  <si>
    <t>PM</t>
    <phoneticPr fontId="4"/>
  </si>
  <si>
    <t>A5-2</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</si>
</sst>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176" formatCode="m/d;@"/>
    <numFmt numFmtId="177" formatCode="m/d/\(aaa\)"/>
    <numFmt numFmtId="178" formatCode="aaa"/>
    <numFmt numFmtId="179" formatCode="yyyy/m/d;@"/>
    <numFmt numFmtId="180" formatCode="m/d\_x000a_aaa"/>
    <numFmt numFmtId="181" formatCode="#,##0_ ;[Red]\-#,##0\ "/>
    <numFmt numFmtId="182" formatCode="#,##0.0;[Red]\-#,##0.0"/>
    <numFmt numFmtId="183" formatCode="0.0%"/>
    <numFmt numFmtId="184" formatCode="#,##0.0_ ;[Red]\-#,##0.0\ "/>
    <numFmt numFmtId="185" formatCode="General&quot;月&quot;"/>
    <numFmt numFmtId="186" formatCode="0_);[Red]\(0\)"/>
    <numFmt numFmtId="187" formatCode="General&quot;名&quot;"/>
  </numFmts>
  <fonts count="108" x14ac:knownFonts="1">
    <font>
      <sz val="10"/>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2"/>
      <charset val="128"/>
      <scheme val="minor"/>
    </font>
    <font>
      <sz val="20"/>
      <color theme="1"/>
      <name val="ＭＳ Ｐゴシック"/>
      <family val="3"/>
      <charset val="128"/>
      <scheme val="minor"/>
    </font>
    <font>
      <sz val="11"/>
      <color rgb="FFFF0000"/>
      <name val="ＭＳ Ｐゴシック"/>
      <family val="3"/>
      <charset val="128"/>
      <scheme val="minor"/>
    </font>
    <font>
      <sz val="8"/>
      <color theme="1"/>
      <name val="ＭＳ Ｐゴシック"/>
      <family val="3"/>
      <charset val="128"/>
      <scheme val="minor"/>
    </font>
    <font>
      <sz val="8"/>
      <color theme="1"/>
      <name val="ＭＳ Ｐゴシック"/>
      <family val="2"/>
      <charset val="128"/>
      <scheme val="minor"/>
    </font>
    <font>
      <sz val="9"/>
      <color theme="1"/>
      <name val="ＭＳ Ｐゴシック"/>
      <family val="2"/>
      <charset val="128"/>
      <scheme val="minor"/>
    </font>
    <font>
      <sz val="9"/>
      <color theme="1"/>
      <name val="ＭＳ Ｐゴシック"/>
      <family val="3"/>
      <charset val="128"/>
      <scheme val="minor"/>
    </font>
    <font>
      <sz val="11"/>
      <color rgb="FF9C6500"/>
      <name val="ＭＳ Ｐゴシック"/>
      <family val="2"/>
      <charset val="128"/>
      <scheme val="minor"/>
    </font>
    <font>
      <b/>
      <sz val="11"/>
      <color rgb="FFFA7D00"/>
      <name val="ＭＳ Ｐゴシック"/>
      <family val="2"/>
      <charset val="128"/>
      <scheme val="minor"/>
    </font>
    <font>
      <sz val="10"/>
      <color theme="1"/>
      <name val="ＭＳ Ｐゴシック"/>
      <family val="2"/>
      <charset val="128"/>
      <scheme val="minor"/>
    </font>
    <font>
      <sz val="11"/>
      <name val="ＭＳ Ｐゴシック"/>
      <family val="3"/>
      <charset val="128"/>
    </font>
    <font>
      <sz val="9"/>
      <name val="ＭＳ Ｐゴシック"/>
      <family val="3"/>
      <charset val="128"/>
    </font>
    <font>
      <sz val="6"/>
      <name val="ＭＳ Ｐゴシック"/>
      <family val="3"/>
      <charset val="128"/>
    </font>
    <font>
      <sz val="11"/>
      <color theme="1"/>
      <name val="ＭＳ Ｐゴシック"/>
      <family val="3"/>
      <charset val="128"/>
      <scheme val="minor"/>
    </font>
    <font>
      <sz val="9"/>
      <color indexed="8"/>
      <name val="ＭＳ Ｐゴシック"/>
      <family val="3"/>
      <charset val="128"/>
    </font>
    <font>
      <sz val="10"/>
      <name val="ＭＳ Ｐゴシック"/>
      <family val="2"/>
      <charset val="128"/>
      <scheme val="minor"/>
    </font>
    <font>
      <sz val="10"/>
      <name val="ＭＳ Ｐゴシック"/>
      <family val="3"/>
      <charset val="128"/>
      <scheme val="minor"/>
    </font>
    <font>
      <sz val="8"/>
      <name val="ＭＳ Ｐゴシック"/>
      <family val="3"/>
      <charset val="128"/>
      <scheme val="minor"/>
    </font>
    <font>
      <sz val="6"/>
      <color theme="1"/>
      <name val="ＭＳ Ｐゴシック"/>
      <family val="2"/>
      <charset val="128"/>
      <scheme val="minor"/>
    </font>
    <font>
      <sz val="10"/>
      <color theme="1"/>
      <name val="ＭＳ Ｐゴシック"/>
      <family val="3"/>
      <charset val="128"/>
      <scheme val="minor"/>
    </font>
    <font>
      <sz val="9"/>
      <color indexed="81"/>
      <name val="ＭＳ Ｐゴシック"/>
      <family val="3"/>
      <charset val="128"/>
    </font>
    <font>
      <sz val="6"/>
      <name val="ＭＳ Ｐゴシック"/>
      <family val="3"/>
      <charset val="128"/>
      <scheme val="minor"/>
    </font>
    <font>
      <sz val="6"/>
      <color theme="1"/>
      <name val="ＭＳ Ｐゴシック"/>
      <family val="3"/>
      <charset val="128"/>
      <scheme val="minor"/>
    </font>
    <font>
      <sz val="10"/>
      <color rgb="FF000000"/>
      <name val="ＭＳ Ｐゴシック"/>
      <family val="3"/>
      <charset val="128"/>
      <scheme val="minor"/>
    </font>
    <font>
      <sz val="16"/>
      <name val="ＭＳ Ｐゴシック"/>
      <family val="3"/>
      <charset val="128"/>
      <scheme val="minor"/>
    </font>
    <font>
      <sz val="10"/>
      <name val="ＭＳ Ｐゴシック"/>
      <family val="3"/>
      <charset val="128"/>
    </font>
    <font>
      <sz val="8"/>
      <name val="ＭＳ Ｐゴシック"/>
      <family val="2"/>
      <charset val="128"/>
      <scheme val="minor"/>
    </font>
    <font>
      <sz val="1"/>
      <name val="ＭＳ Ｐゴシック"/>
      <family val="3"/>
      <charset val="128"/>
      <scheme val="minor"/>
    </font>
    <font>
      <sz val="9"/>
      <name val="ＭＳ Ｐゴシック"/>
      <family val="3"/>
      <charset val="128"/>
      <scheme val="minor"/>
    </font>
    <font>
      <sz val="9"/>
      <color rgb="FFFF0000"/>
      <name val="ＭＳ Ｐゴシック"/>
      <family val="3"/>
      <charset val="128"/>
      <scheme val="minor"/>
    </font>
    <font>
      <sz val="9"/>
      <color rgb="FFFF0000"/>
      <name val="ＭＳ Ｐゴシック"/>
      <family val="2"/>
      <charset val="128"/>
      <scheme val="minor"/>
    </font>
    <font>
      <sz val="18"/>
      <color rgb="FF000000"/>
      <name val="ＭＳ Ｐゴシック"/>
      <family val="3"/>
      <charset val="128"/>
      <scheme val="minor"/>
    </font>
    <font>
      <sz val="5"/>
      <color theme="1"/>
      <name val="ＭＳ Ｐゴシック"/>
      <family val="3"/>
      <charset val="128"/>
      <scheme val="minor"/>
    </font>
    <font>
      <sz val="10"/>
      <color theme="0"/>
      <name val="ＭＳ Ｐゴシック"/>
      <family val="2"/>
      <charset val="128"/>
      <scheme val="minor"/>
    </font>
    <font>
      <sz val="10"/>
      <color rgb="FFFF0000"/>
      <name val="ＭＳ Ｐゴシック"/>
      <family val="2"/>
      <charset val="128"/>
      <scheme val="minor"/>
    </font>
    <font>
      <b/>
      <sz val="10"/>
      <color rgb="FFFF0000"/>
      <name val="ＭＳ Ｐゴシック"/>
      <family val="3"/>
      <charset val="128"/>
      <scheme val="minor"/>
    </font>
    <font>
      <sz val="9"/>
      <color theme="0"/>
      <name val="ＭＳ Ｐゴシック"/>
      <family val="3"/>
      <charset val="128"/>
    </font>
    <font>
      <sz val="10"/>
      <color theme="0"/>
      <name val="ＭＳ Ｐゴシック"/>
      <family val="3"/>
      <charset val="128"/>
      <scheme val="minor"/>
    </font>
    <font>
      <sz val="6"/>
      <color theme="0"/>
      <name val="ＭＳ Ｐゴシック"/>
      <family val="3"/>
      <charset val="128"/>
    </font>
    <font>
      <sz val="6"/>
      <color theme="0"/>
      <name val="ＭＳ Ｐゴシック"/>
      <family val="3"/>
      <charset val="128"/>
      <scheme val="minor"/>
    </font>
    <font>
      <sz val="8"/>
      <color theme="0"/>
      <name val="ＭＳ Ｐゴシック"/>
      <family val="3"/>
      <charset val="128"/>
      <scheme val="minor"/>
    </font>
    <font>
      <b/>
      <sz val="12"/>
      <color theme="0"/>
      <name val="ＭＳ Ｐゴシック"/>
      <family val="3"/>
      <charset val="128"/>
      <scheme val="minor"/>
    </font>
    <font>
      <b/>
      <sz val="10"/>
      <color theme="0"/>
      <name val="ＭＳ Ｐゴシック"/>
      <family val="2"/>
      <charset val="128"/>
      <scheme val="minor"/>
    </font>
    <font>
      <sz val="22"/>
      <name val="ＭＳ Ｐゴシック"/>
      <family val="3"/>
      <charset val="128"/>
    </font>
    <font>
      <b/>
      <sz val="22"/>
      <name val="ＭＳ Ｐゴシック"/>
      <family val="3"/>
      <charset val="128"/>
    </font>
    <font>
      <sz val="12"/>
      <name val="ＭＳ Ｐゴシック"/>
      <family val="3"/>
      <charset val="128"/>
    </font>
    <font>
      <sz val="10"/>
      <color theme="0"/>
      <name val="ＭＳ Ｐゴシック"/>
      <family val="3"/>
      <charset val="128"/>
    </font>
    <font>
      <u/>
      <sz val="8.25"/>
      <color theme="10"/>
      <name val="ＭＳ Ｐゴシック"/>
      <family val="3"/>
      <charset val="128"/>
    </font>
    <font>
      <sz val="11"/>
      <color indexed="8"/>
      <name val="ＭＳ Ｐゴシック"/>
      <family val="3"/>
      <charset val="128"/>
    </font>
    <font>
      <sz val="14"/>
      <color indexed="81"/>
      <name val="ＭＳ Ｐゴシック"/>
      <family val="3"/>
      <charset val="128"/>
    </font>
    <font>
      <sz val="10"/>
      <color rgb="FFFF0000"/>
      <name val="ＭＳ Ｐゴシック"/>
      <family val="3"/>
      <charset val="128"/>
      <scheme val="minor"/>
    </font>
    <font>
      <b/>
      <sz val="9"/>
      <color indexed="81"/>
      <name val="ＭＳ Ｐゴシック"/>
      <family val="3"/>
      <charset val="128"/>
    </font>
    <font>
      <sz val="6"/>
      <color theme="0"/>
      <name val="ＭＳ Ｐゴシック"/>
      <family val="2"/>
      <charset val="128"/>
      <scheme val="minor"/>
    </font>
    <font>
      <sz val="9"/>
      <color theme="0"/>
      <name val="ＭＳ Ｐゴシック"/>
      <family val="3"/>
      <charset val="128"/>
      <scheme val="minor"/>
    </font>
    <font>
      <sz val="9"/>
      <name val="ＭＳ Ｐゴシック"/>
      <family val="2"/>
      <charset val="128"/>
      <scheme val="minor"/>
    </font>
    <font>
      <sz val="10"/>
      <color indexed="8"/>
      <name val="ＭＳ Ｐゴシック"/>
      <family val="3"/>
      <charset val="128"/>
    </font>
    <font>
      <b/>
      <sz val="10"/>
      <name val="ＭＳ Ｐゴシック"/>
      <family val="3"/>
      <charset val="128"/>
    </font>
    <font>
      <b/>
      <sz val="9"/>
      <name val="ＭＳ Ｐゴシック"/>
      <family val="3"/>
      <charset val="128"/>
    </font>
    <font>
      <sz val="10"/>
      <color rgb="FFFF0000"/>
      <name val="ＭＳ Ｐゴシック"/>
      <family val="3"/>
      <charset val="128"/>
    </font>
    <font>
      <sz val="8"/>
      <name val="ＭＳ Ｐゴシック"/>
      <family val="3"/>
      <charset val="128"/>
    </font>
    <font>
      <u/>
      <sz val="10"/>
      <color theme="10"/>
      <name val="ＭＳ Ｐゴシック"/>
      <family val="2"/>
      <charset val="128"/>
      <scheme val="minor"/>
    </font>
    <font>
      <sz val="12"/>
      <name val="ＭＳ Ｐゴシック"/>
      <family val="2"/>
      <charset val="128"/>
      <scheme val="minor"/>
    </font>
    <font>
      <sz val="12"/>
      <color theme="1"/>
      <name val="ＭＳ Ｐゴシック"/>
      <family val="2"/>
      <charset val="128"/>
      <scheme val="minor"/>
    </font>
    <font>
      <b/>
      <sz val="12"/>
      <name val="ＭＳ Ｐゴシック"/>
      <family val="3"/>
      <charset val="128"/>
      <scheme val="minor"/>
    </font>
    <font>
      <b/>
      <sz val="14"/>
      <color theme="1"/>
      <name val="ＭＳ Ｐゴシック"/>
      <family val="3"/>
      <charset val="128"/>
      <scheme val="minor"/>
    </font>
    <font>
      <sz val="12"/>
      <name val="ＭＳ Ｐゴシック"/>
      <family val="3"/>
      <charset val="128"/>
      <scheme val="minor"/>
    </font>
    <font>
      <sz val="14"/>
      <color theme="1"/>
      <name val="ＭＳ Ｐゴシック"/>
      <family val="2"/>
      <charset val="128"/>
      <scheme val="minor"/>
    </font>
    <font>
      <sz val="14"/>
      <color theme="1"/>
      <name val="ＭＳ Ｐゴシック"/>
      <family val="3"/>
      <charset val="128"/>
      <scheme val="minor"/>
    </font>
    <font>
      <sz val="14"/>
      <name val="ＭＳ Ｐゴシック"/>
      <family val="3"/>
      <charset val="128"/>
      <scheme val="minor"/>
    </font>
    <font>
      <sz val="8.5"/>
      <name val="ＭＳ Ｐゴシック"/>
      <family val="3"/>
      <charset val="128"/>
    </font>
    <font>
      <sz val="18"/>
      <color theme="1"/>
      <name val="ＭＳ Ｐゴシック"/>
      <family val="3"/>
      <charset val="128"/>
      <scheme val="minor"/>
    </font>
    <font>
      <b/>
      <sz val="14"/>
      <name val="ＭＳ Ｐゴシック"/>
      <family val="3"/>
      <charset val="128"/>
      <scheme val="minor"/>
    </font>
    <font>
      <sz val="12"/>
      <color theme="1"/>
      <name val="ＭＳ Ｐゴシック"/>
      <family val="3"/>
      <charset val="128"/>
      <scheme val="minor"/>
    </font>
    <font>
      <sz val="11"/>
      <color theme="1"/>
      <name val="ＭＳ Ｐゴシック"/>
      <family val="2"/>
      <charset val="128"/>
      <scheme val="minor"/>
    </font>
    <font>
      <b/>
      <sz val="14"/>
      <color rgb="FFFF0000"/>
      <name val="ＭＳ Ｐゴシック"/>
      <family val="3"/>
      <charset val="128"/>
      <scheme val="minor"/>
    </font>
    <font>
      <sz val="10"/>
      <color theme="1"/>
      <name val="メイリオ"/>
      <family val="3"/>
      <charset val="128"/>
    </font>
    <font>
      <sz val="10"/>
      <color rgb="FFFF0000"/>
      <name val="メイリオ"/>
      <family val="3"/>
      <charset val="128"/>
    </font>
    <font>
      <sz val="10"/>
      <name val="メイリオ"/>
      <family val="3"/>
      <charset val="128"/>
    </font>
    <font>
      <b/>
      <sz val="11"/>
      <name val="メイリオ"/>
      <family val="3"/>
      <charset val="128"/>
    </font>
    <font>
      <b/>
      <sz val="10"/>
      <color rgb="FFFF0000"/>
      <name val="メイリオ"/>
      <family val="3"/>
      <charset val="128"/>
    </font>
    <font>
      <u/>
      <sz val="18"/>
      <color theme="1"/>
      <name val="メイリオ"/>
      <family val="3"/>
      <charset val="128"/>
    </font>
    <font>
      <sz val="9"/>
      <color theme="0" tint="-0.499984740745262"/>
      <name val="メイリオ"/>
      <family val="3"/>
      <charset val="128"/>
    </font>
    <font>
      <sz val="10"/>
      <color theme="0" tint="-0.34998626667073579"/>
      <name val="メイリオ"/>
      <family val="3"/>
      <charset val="128"/>
    </font>
    <font>
      <b/>
      <sz val="12"/>
      <name val="メイリオ"/>
      <family val="3"/>
      <charset val="128"/>
    </font>
    <font>
      <sz val="9"/>
      <color theme="0" tint="-0.34998626667073579"/>
      <name val="メイリオ"/>
      <family val="3"/>
      <charset val="128"/>
    </font>
    <font>
      <b/>
      <sz val="11"/>
      <color theme="1"/>
      <name val="ＭＳ Ｐゴシック"/>
      <family val="3"/>
      <charset val="128"/>
      <scheme val="minor"/>
    </font>
    <font>
      <sz val="9"/>
      <color theme="1"/>
      <name val="メイリオ"/>
      <family val="3"/>
      <charset val="128"/>
    </font>
    <font>
      <sz val="9"/>
      <name val="メイリオ"/>
      <family val="3"/>
      <charset val="128"/>
    </font>
    <font>
      <sz val="9"/>
      <color rgb="FFFF0000"/>
      <name val="メイリオ"/>
      <family val="3"/>
      <charset val="128"/>
    </font>
    <font>
      <b/>
      <sz val="10"/>
      <color theme="1"/>
      <name val="ＭＳ Ｐゴシック"/>
      <family val="3"/>
      <charset val="128"/>
      <scheme val="minor"/>
    </font>
    <font>
      <sz val="10"/>
      <color theme="0"/>
      <name val="メイリオ"/>
      <family val="3"/>
      <charset val="128"/>
    </font>
    <font>
      <b/>
      <sz val="10"/>
      <name val="メイリオ"/>
      <family val="3"/>
      <charset val="128"/>
    </font>
    <font>
      <sz val="9.75"/>
      <name val="ＭＳ ゴシック"/>
      <family val="3"/>
      <charset val="128"/>
    </font>
    <font>
      <sz val="16"/>
      <color theme="1"/>
      <name val="ＭＳ Ｐゴシック"/>
      <family val="2"/>
      <charset val="128"/>
      <scheme val="minor"/>
    </font>
    <font>
      <b/>
      <sz val="14"/>
      <name val="ＭＳ Ｐゴシック"/>
      <family val="3"/>
      <charset val="128"/>
    </font>
    <font>
      <b/>
      <i/>
      <sz val="14"/>
      <name val="ＭＳ Ｐゴシック"/>
      <family val="3"/>
      <charset val="128"/>
    </font>
    <font>
      <sz val="8"/>
      <color rgb="FFFF0000"/>
      <name val="ＭＳ Ｐゴシック"/>
      <family val="3"/>
      <charset val="128"/>
      <scheme val="minor"/>
    </font>
    <font>
      <sz val="6"/>
      <color rgb="FFFF0000"/>
      <name val="ＭＳ Ｐゴシック"/>
      <family val="3"/>
      <charset val="128"/>
      <scheme val="minor"/>
    </font>
    <font>
      <sz val="12"/>
      <color rgb="FFFF0000"/>
      <name val="ＭＳ Ｐゴシック"/>
      <family val="3"/>
      <charset val="128"/>
      <scheme val="minor"/>
    </font>
    <font>
      <sz val="9"/>
      <color theme="0"/>
      <name val="ＭＳ Ｐゴシック"/>
      <family val="2"/>
      <charset val="128"/>
      <scheme val="minor"/>
    </font>
    <font>
      <sz val="18"/>
      <color rgb="FFFF0000"/>
      <name val="ＭＳ Ｐゴシック"/>
      <family val="3"/>
      <charset val="128"/>
      <scheme val="minor"/>
    </font>
    <font>
      <sz val="10"/>
      <color rgb="FF000000"/>
      <name val="ＭＳ Ｐゴシック"/>
      <family val="3"/>
      <charset val="128"/>
    </font>
    <font>
      <sz val="16"/>
      <color rgb="FF000000"/>
      <name val="ＭＳ Ｐゴシック"/>
      <family val="3"/>
      <charset val="128"/>
    </font>
    <font>
      <sz val="8"/>
      <color rgb="FF000000"/>
      <name val="ＭＳ Ｐゴシック"/>
      <family val="3"/>
      <charset val="128"/>
    </font>
  </fonts>
  <fills count="33">
    <fill>
      <patternFill patternType="none"/>
    </fill>
    <fill>
      <patternFill patternType="gray125"/>
    </fill>
    <fill>
      <patternFill patternType="solid">
        <fgColor indexed="9"/>
        <bgColor indexed="64"/>
      </patternFill>
    </fill>
    <fill>
      <patternFill patternType="solid">
        <fgColor theme="0" tint="-4.9989318521683403E-2"/>
        <bgColor indexed="64"/>
      </patternFill>
    </fill>
    <fill>
      <patternFill patternType="solid">
        <fgColor rgb="FFFFFF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CCFF"/>
        <bgColor indexed="64"/>
      </patternFill>
    </fill>
    <fill>
      <patternFill patternType="solid">
        <fgColor rgb="FFFFCCCC"/>
        <bgColor indexed="64"/>
      </patternFill>
    </fill>
    <fill>
      <patternFill patternType="solid">
        <fgColor rgb="FF00FFFF"/>
        <bgColor indexed="64"/>
      </patternFill>
    </fill>
    <fill>
      <patternFill patternType="solid">
        <fgColor rgb="FFFFC000"/>
        <bgColor indexed="64"/>
      </patternFill>
    </fill>
    <fill>
      <patternFill patternType="solid">
        <fgColor rgb="FFFFFF99"/>
        <bgColor indexed="64"/>
      </patternFill>
    </fill>
    <fill>
      <patternFill patternType="solid">
        <fgColor rgb="FFCCFFCC"/>
        <bgColor indexed="64"/>
      </patternFill>
    </fill>
    <fill>
      <patternFill patternType="solid">
        <fgColor rgb="FF7030A0"/>
        <bgColor indexed="64"/>
      </patternFill>
    </fill>
    <fill>
      <patternFill patternType="solid">
        <fgColor theme="4" tint="0.59999389629810485"/>
        <bgColor indexed="64"/>
      </patternFill>
    </fill>
    <fill>
      <patternFill patternType="solid">
        <fgColor rgb="FF00FF00"/>
        <bgColor indexed="64"/>
      </patternFill>
    </fill>
    <fill>
      <patternFill patternType="solid">
        <fgColor rgb="FF66FFFF"/>
        <bgColor indexed="64"/>
      </patternFill>
    </fill>
    <fill>
      <patternFill patternType="solid">
        <fgColor theme="0" tint="-0.34998626667073579"/>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theme="4" tint="0.39997558519241921"/>
        <bgColor indexed="64"/>
      </patternFill>
    </fill>
    <fill>
      <patternFill patternType="solid">
        <fgColor rgb="FFFF33CC"/>
        <bgColor indexed="64"/>
      </patternFill>
    </fill>
    <fill>
      <patternFill patternType="solid">
        <fgColor rgb="FF92D050"/>
        <bgColor indexed="64"/>
      </patternFill>
    </fill>
    <fill>
      <patternFill patternType="solid">
        <fgColor rgb="FFFF6699"/>
        <bgColor indexed="64"/>
      </patternFill>
    </fill>
    <fill>
      <patternFill patternType="solid">
        <fgColor rgb="FF9966FF"/>
        <bgColor indexed="64"/>
      </patternFill>
    </fill>
    <fill>
      <patternFill patternType="solid">
        <fgColor rgb="FF66FFCC"/>
        <bgColor indexed="64"/>
      </patternFill>
    </fill>
    <fill>
      <patternFill patternType="solid">
        <fgColor theme="5" tint="0.39997558519241921"/>
        <bgColor indexed="64"/>
      </patternFill>
    </fill>
    <fill>
      <patternFill patternType="solid">
        <fgColor theme="3" tint="0.59999389629810485"/>
        <bgColor indexed="64"/>
      </patternFill>
    </fill>
  </fills>
  <borders count="12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style="thin">
        <color indexed="64"/>
      </top>
      <bottom style="dotted">
        <color theme="0" tint="-0.34998626667073579"/>
      </bottom>
      <diagonal/>
    </border>
    <border>
      <left style="thin">
        <color indexed="64"/>
      </left>
      <right style="thin">
        <color indexed="64"/>
      </right>
      <top style="dotted">
        <color theme="0" tint="-0.34998626667073579"/>
      </top>
      <bottom style="dotted">
        <color theme="0" tint="-0.34998626667073579"/>
      </bottom>
      <diagonal/>
    </border>
    <border>
      <left style="thin">
        <color indexed="64"/>
      </left>
      <right style="thin">
        <color indexed="64"/>
      </right>
      <top style="dotted">
        <color theme="0" tint="-0.34998626667073579"/>
      </top>
      <bottom style="dotted">
        <color theme="0" tint="-0.499984740745262"/>
      </bottom>
      <diagonal/>
    </border>
    <border>
      <left style="thin">
        <color indexed="64"/>
      </left>
      <right style="thin">
        <color indexed="64"/>
      </right>
      <top style="dotted">
        <color theme="0" tint="-0.499984740745262"/>
      </top>
      <bottom style="thin">
        <color indexed="64"/>
      </bottom>
      <diagonal/>
    </border>
    <border>
      <left style="thin">
        <color indexed="64"/>
      </left>
      <right style="thin">
        <color indexed="64"/>
      </right>
      <top style="dotted">
        <color theme="0" tint="-0.34998626667073579"/>
      </top>
      <bottom style="thin">
        <color indexed="64"/>
      </bottom>
      <diagonal/>
    </border>
    <border>
      <left style="thin">
        <color indexed="64"/>
      </left>
      <right style="thin">
        <color indexed="64"/>
      </right>
      <top style="thin">
        <color indexed="64"/>
      </top>
      <bottom style="dotted">
        <color theme="0" tint="-0.499984740745262"/>
      </bottom>
      <diagonal/>
    </border>
    <border>
      <left style="thin">
        <color indexed="64"/>
      </left>
      <right style="thin">
        <color indexed="64"/>
      </right>
      <top style="dotted">
        <color theme="0" tint="-0.499984740745262"/>
      </top>
      <bottom style="dotted">
        <color theme="0" tint="-0.499984740745262"/>
      </bottom>
      <diagonal/>
    </border>
    <border>
      <left/>
      <right/>
      <top/>
      <bottom style="thin">
        <color indexed="64"/>
      </bottom>
      <diagonal/>
    </border>
    <border>
      <left/>
      <right/>
      <top style="hair">
        <color auto="1"/>
      </top>
      <bottom style="hair">
        <color auto="1"/>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style="thin">
        <color indexed="64"/>
      </right>
      <top/>
      <bottom style="thin">
        <color indexed="64"/>
      </bottom>
      <diagonal/>
    </border>
    <border>
      <left style="double">
        <color indexed="64"/>
      </left>
      <right style="thin">
        <color indexed="64"/>
      </right>
      <top style="double">
        <color indexed="64"/>
      </top>
      <bottom style="double">
        <color indexed="64"/>
      </bottom>
      <diagonal/>
    </border>
    <border>
      <left style="thin">
        <color indexed="64"/>
      </left>
      <right style="hair">
        <color indexed="64"/>
      </right>
      <top style="double">
        <color indexed="64"/>
      </top>
      <bottom style="double">
        <color indexed="64"/>
      </bottom>
      <diagonal/>
    </border>
    <border>
      <left style="hair">
        <color indexed="64"/>
      </left>
      <right style="hair">
        <color indexed="64"/>
      </right>
      <top style="double">
        <color indexed="64"/>
      </top>
      <bottom style="double">
        <color indexed="64"/>
      </bottom>
      <diagonal/>
    </border>
    <border>
      <left style="hair">
        <color indexed="64"/>
      </left>
      <right style="double">
        <color indexed="64"/>
      </right>
      <top style="double">
        <color indexed="64"/>
      </top>
      <bottom style="double">
        <color indexed="64"/>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style="thin">
        <color indexed="64"/>
      </right>
      <top style="thin">
        <color indexed="64"/>
      </top>
      <bottom/>
      <diagonal/>
    </border>
    <border>
      <left style="double">
        <color indexed="64"/>
      </left>
      <right style="thin">
        <color indexed="64"/>
      </right>
      <top style="double">
        <color indexed="64"/>
      </top>
      <bottom style="thin">
        <color indexed="64"/>
      </bottom>
      <diagonal/>
    </border>
    <border>
      <left style="thin">
        <color indexed="64"/>
      </left>
      <right style="hair">
        <color indexed="64"/>
      </right>
      <top style="double">
        <color indexed="64"/>
      </top>
      <bottom style="thin">
        <color indexed="64"/>
      </bottom>
      <diagonal/>
    </border>
    <border>
      <left style="hair">
        <color indexed="64"/>
      </left>
      <right style="hair">
        <color indexed="64"/>
      </right>
      <top style="double">
        <color indexed="64"/>
      </top>
      <bottom style="thin">
        <color indexed="64"/>
      </bottom>
      <diagonal/>
    </border>
    <border>
      <left style="hair">
        <color indexed="64"/>
      </left>
      <right style="double">
        <color indexed="64"/>
      </right>
      <top style="double">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hair">
        <color indexed="64"/>
      </right>
      <top style="thin">
        <color indexed="64"/>
      </top>
      <bottom style="double">
        <color indexed="64"/>
      </bottom>
      <diagonal/>
    </border>
    <border>
      <left style="hair">
        <color indexed="64"/>
      </left>
      <right style="hair">
        <color indexed="64"/>
      </right>
      <top style="thin">
        <color indexed="64"/>
      </top>
      <bottom style="double">
        <color indexed="64"/>
      </bottom>
      <diagonal/>
    </border>
    <border>
      <left style="hair">
        <color indexed="64"/>
      </left>
      <right style="double">
        <color indexed="64"/>
      </right>
      <top style="thin">
        <color indexed="64"/>
      </top>
      <bottom style="double">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hair">
        <color indexed="64"/>
      </bottom>
      <diagonal/>
    </border>
    <border>
      <left style="thin">
        <color indexed="64"/>
      </left>
      <right style="medium">
        <color indexed="64"/>
      </right>
      <top style="medium">
        <color indexed="64"/>
      </top>
      <bottom/>
      <diagonal/>
    </border>
    <border>
      <left style="medium">
        <color indexed="64"/>
      </left>
      <right/>
      <top/>
      <bottom/>
      <diagonal/>
    </border>
    <border>
      <left style="thin">
        <color indexed="64"/>
      </left>
      <right style="thin">
        <color indexed="64"/>
      </right>
      <top style="double">
        <color indexed="64"/>
      </top>
      <bottom style="hair">
        <color indexed="64"/>
      </bottom>
      <diagonal/>
    </border>
    <border>
      <left style="thin">
        <color indexed="64"/>
      </left>
      <right style="medium">
        <color indexed="64"/>
      </right>
      <top style="double">
        <color indexed="64"/>
      </top>
      <bottom style="hair">
        <color indexed="64"/>
      </bottom>
      <diagonal/>
    </border>
    <border>
      <left style="thin">
        <color indexed="64"/>
      </left>
      <right style="thin">
        <color indexed="64"/>
      </right>
      <top style="hair">
        <color indexed="64"/>
      </top>
      <bottom/>
      <diagonal/>
    </border>
    <border>
      <left style="thin">
        <color indexed="64"/>
      </left>
      <right/>
      <top style="hair">
        <color indexed="64"/>
      </top>
      <bottom/>
      <diagonal/>
    </border>
    <border>
      <left style="thin">
        <color indexed="64"/>
      </left>
      <right style="medium">
        <color indexed="64"/>
      </right>
      <top style="hair">
        <color indexed="64"/>
      </top>
      <bottom/>
      <diagonal/>
    </border>
    <border>
      <left style="thin">
        <color indexed="64"/>
      </left>
      <right style="thin">
        <color indexed="64"/>
      </right>
      <top style="hair">
        <color indexed="64"/>
      </top>
      <bottom style="hair">
        <color indexed="64"/>
      </bottom>
      <diagonal/>
    </border>
    <border>
      <left style="thin">
        <color indexed="64"/>
      </left>
      <right style="medium">
        <color indexed="64"/>
      </right>
      <top/>
      <bottom/>
      <diagonal/>
    </border>
    <border>
      <left style="thin">
        <color indexed="64"/>
      </left>
      <right style="thin">
        <color indexed="64"/>
      </right>
      <top/>
      <bottom style="hair">
        <color indexed="64"/>
      </bottom>
      <diagonal/>
    </border>
    <border>
      <left style="thin">
        <color indexed="64"/>
      </left>
      <right/>
      <top/>
      <bottom style="hair">
        <color indexed="64"/>
      </bottom>
      <diagonal/>
    </border>
    <border>
      <left style="thin">
        <color indexed="64"/>
      </left>
      <right style="medium">
        <color indexed="64"/>
      </right>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style="thin">
        <color indexed="64"/>
      </left>
      <right style="medium">
        <color indexed="64"/>
      </right>
      <top/>
      <bottom style="medium">
        <color indexed="64"/>
      </bottom>
      <diagonal/>
    </border>
    <border>
      <left style="medium">
        <color indexed="64"/>
      </left>
      <right/>
      <top/>
      <bottom style="medium">
        <color indexed="64"/>
      </bottom>
      <diagonal/>
    </border>
    <border>
      <left style="thin">
        <color indexed="64"/>
      </left>
      <right/>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style="thin">
        <color indexed="64"/>
      </right>
      <top style="hair">
        <color indexed="64"/>
      </top>
      <bottom style="double">
        <color indexed="64"/>
      </bottom>
      <diagonal/>
    </border>
    <border>
      <left/>
      <right style="thin">
        <color indexed="64"/>
      </right>
      <top style="double">
        <color indexed="64"/>
      </top>
      <bottom style="hair">
        <color indexed="64"/>
      </bottom>
      <diagonal/>
    </border>
    <border>
      <left/>
      <right style="medium">
        <color indexed="64"/>
      </right>
      <top/>
      <bottom/>
      <diagonal/>
    </border>
    <border>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bottom style="hair">
        <color indexed="64"/>
      </bottom>
      <diagonal/>
    </border>
    <border>
      <left style="medium">
        <color indexed="64"/>
      </left>
      <right/>
      <top style="double">
        <color indexed="64"/>
      </top>
      <bottom style="hair">
        <color indexed="64"/>
      </bottom>
      <diagonal/>
    </border>
    <border>
      <left style="medium">
        <color indexed="64"/>
      </left>
      <right/>
      <top style="hair">
        <color indexed="64"/>
      </top>
      <bottom style="hair">
        <color indexed="64"/>
      </bottom>
      <diagonal/>
    </border>
    <border>
      <left style="medium">
        <color indexed="64"/>
      </left>
      <right/>
      <top style="hair">
        <color indexed="64"/>
      </top>
      <bottom style="double">
        <color indexed="64"/>
      </bottom>
      <diagonal/>
    </border>
    <border>
      <left/>
      <right style="thin">
        <color indexed="64"/>
      </right>
      <top style="hair">
        <color indexed="64"/>
      </top>
      <bottom style="double">
        <color indexed="64"/>
      </bottom>
      <diagonal/>
    </border>
    <border>
      <left style="thin">
        <color indexed="64"/>
      </left>
      <right style="medium">
        <color indexed="64"/>
      </right>
      <top style="hair">
        <color indexed="64"/>
      </top>
      <bottom style="double">
        <color indexed="64"/>
      </bottom>
      <diagonal/>
    </border>
    <border>
      <left style="dotted">
        <color auto="1"/>
      </left>
      <right style="dotted">
        <color auto="1"/>
      </right>
      <top style="hair">
        <color auto="1"/>
      </top>
      <bottom style="hair">
        <color auto="1"/>
      </bottom>
      <diagonal/>
    </border>
    <border>
      <left style="dotted">
        <color auto="1"/>
      </left>
      <right style="dotted">
        <color auto="1"/>
      </right>
      <top/>
      <bottom style="hair">
        <color auto="1"/>
      </bottom>
      <diagonal/>
    </border>
    <border>
      <left style="dotted">
        <color auto="1"/>
      </left>
      <right style="dotted">
        <color auto="1"/>
      </right>
      <top style="double">
        <color auto="1"/>
      </top>
      <bottom style="hair">
        <color auto="1"/>
      </bottom>
      <diagonal/>
    </border>
    <border>
      <left style="dotted">
        <color auto="1"/>
      </left>
      <right style="dotted">
        <color auto="1"/>
      </right>
      <top style="hair">
        <color auto="1"/>
      </top>
      <bottom style="double">
        <color auto="1"/>
      </bottom>
      <diagonal/>
    </border>
    <border>
      <left style="thin">
        <color auto="1"/>
      </left>
      <right style="dotted">
        <color auto="1"/>
      </right>
      <top style="double">
        <color auto="1"/>
      </top>
      <bottom style="hair">
        <color auto="1"/>
      </bottom>
      <diagonal/>
    </border>
    <border>
      <left style="dotted">
        <color auto="1"/>
      </left>
      <right style="thin">
        <color auto="1"/>
      </right>
      <top style="double">
        <color auto="1"/>
      </top>
      <bottom style="hair">
        <color auto="1"/>
      </bottom>
      <diagonal/>
    </border>
    <border>
      <left style="thin">
        <color auto="1"/>
      </left>
      <right style="dotted">
        <color auto="1"/>
      </right>
      <top/>
      <bottom style="hair">
        <color auto="1"/>
      </bottom>
      <diagonal/>
    </border>
    <border>
      <left style="dotted">
        <color auto="1"/>
      </left>
      <right style="thin">
        <color auto="1"/>
      </right>
      <top/>
      <bottom style="hair">
        <color auto="1"/>
      </bottom>
      <diagonal/>
    </border>
    <border>
      <left style="thin">
        <color auto="1"/>
      </left>
      <right style="dotted">
        <color auto="1"/>
      </right>
      <top style="hair">
        <color auto="1"/>
      </top>
      <bottom style="hair">
        <color auto="1"/>
      </bottom>
      <diagonal/>
    </border>
    <border>
      <left style="dotted">
        <color auto="1"/>
      </left>
      <right style="thin">
        <color auto="1"/>
      </right>
      <top style="hair">
        <color auto="1"/>
      </top>
      <bottom style="hair">
        <color auto="1"/>
      </bottom>
      <diagonal/>
    </border>
    <border>
      <left style="thin">
        <color auto="1"/>
      </left>
      <right style="dotted">
        <color auto="1"/>
      </right>
      <top style="hair">
        <color auto="1"/>
      </top>
      <bottom style="double">
        <color auto="1"/>
      </bottom>
      <diagonal/>
    </border>
    <border>
      <left style="dotted">
        <color auto="1"/>
      </left>
      <right style="thin">
        <color auto="1"/>
      </right>
      <top style="hair">
        <color auto="1"/>
      </top>
      <bottom style="double">
        <color auto="1"/>
      </bottom>
      <diagonal/>
    </border>
    <border>
      <left style="dotted">
        <color auto="1"/>
      </left>
      <right/>
      <top/>
      <bottom/>
      <diagonal/>
    </border>
    <border>
      <left/>
      <right style="dotted">
        <color auto="1"/>
      </right>
      <top/>
      <bottom/>
      <diagonal/>
    </border>
    <border>
      <left style="dotted">
        <color auto="1"/>
      </left>
      <right/>
      <top style="double">
        <color auto="1"/>
      </top>
      <bottom/>
      <diagonal/>
    </border>
    <border>
      <left/>
      <right/>
      <top style="double">
        <color auto="1"/>
      </top>
      <bottom/>
      <diagonal/>
    </border>
    <border>
      <left/>
      <right style="dotted">
        <color auto="1"/>
      </right>
      <top style="double">
        <color auto="1"/>
      </top>
      <bottom/>
      <diagonal/>
    </border>
    <border>
      <left style="dotted">
        <color auto="1"/>
      </left>
      <right/>
      <top/>
      <bottom style="double">
        <color auto="1"/>
      </bottom>
      <diagonal/>
    </border>
    <border>
      <left/>
      <right/>
      <top/>
      <bottom style="double">
        <color auto="1"/>
      </bottom>
      <diagonal/>
    </border>
    <border>
      <left/>
      <right style="dotted">
        <color auto="1"/>
      </right>
      <top/>
      <bottom style="double">
        <color auto="1"/>
      </bottom>
      <diagonal/>
    </border>
    <border>
      <left style="double">
        <color auto="1"/>
      </left>
      <right/>
      <top/>
      <bottom/>
      <diagonal/>
    </border>
    <border>
      <left style="double">
        <color auto="1"/>
      </left>
      <right/>
      <top style="double">
        <color auto="1"/>
      </top>
      <bottom/>
      <diagonal/>
    </border>
    <border>
      <left style="double">
        <color auto="1"/>
      </left>
      <right/>
      <top/>
      <bottom style="double">
        <color auto="1"/>
      </bottom>
      <diagonal/>
    </border>
    <border>
      <left style="dotted">
        <color auto="1"/>
      </left>
      <right style="double">
        <color auto="1"/>
      </right>
      <top style="double">
        <color auto="1"/>
      </top>
      <bottom style="hair">
        <color auto="1"/>
      </bottom>
      <diagonal/>
    </border>
    <border>
      <left style="dotted">
        <color auto="1"/>
      </left>
      <right style="double">
        <color auto="1"/>
      </right>
      <top/>
      <bottom style="hair">
        <color auto="1"/>
      </bottom>
      <diagonal/>
    </border>
    <border>
      <left style="dotted">
        <color auto="1"/>
      </left>
      <right style="double">
        <color auto="1"/>
      </right>
      <top style="hair">
        <color auto="1"/>
      </top>
      <bottom style="hair">
        <color auto="1"/>
      </bottom>
      <diagonal/>
    </border>
    <border>
      <left style="dotted">
        <color auto="1"/>
      </left>
      <right style="double">
        <color auto="1"/>
      </right>
      <top style="hair">
        <color auto="1"/>
      </top>
      <bottom style="double">
        <color auto="1"/>
      </bottom>
      <diagonal/>
    </border>
    <border>
      <left/>
      <right/>
      <top style="hair">
        <color auto="1"/>
      </top>
      <bottom/>
      <diagonal/>
    </border>
    <border>
      <left/>
      <right/>
      <top/>
      <bottom style="hair">
        <color auto="1"/>
      </bottom>
      <diagonal/>
    </border>
  </borders>
  <cellStyleXfs count="24">
    <xf numFmtId="0" fontId="0" fillId="0" borderId="0">
      <alignment vertical="center"/>
    </xf>
    <xf numFmtId="38" fontId="13" fillId="0" borderId="0" applyFont="0" applyFill="0" applyBorder="0" applyAlignment="0" applyProtection="0">
      <alignment vertical="center"/>
    </xf>
    <xf numFmtId="0" fontId="14" fillId="0" borderId="0">
      <alignment vertical="center"/>
    </xf>
    <xf numFmtId="0" fontId="17" fillId="0" borderId="0">
      <alignment vertical="center"/>
    </xf>
    <xf numFmtId="0" fontId="14" fillId="0" borderId="0">
      <alignment vertical="center"/>
    </xf>
    <xf numFmtId="0" fontId="14" fillId="0" borderId="0"/>
    <xf numFmtId="0" fontId="51" fillId="0" borderId="0" applyNumberFormat="0" applyFill="0" applyBorder="0" applyAlignment="0" applyProtection="0">
      <alignment vertical="top"/>
      <protection locked="0"/>
    </xf>
    <xf numFmtId="38" fontId="52" fillId="0" borderId="0" applyFont="0" applyFill="0" applyBorder="0" applyAlignment="0" applyProtection="0">
      <alignment vertical="center"/>
    </xf>
    <xf numFmtId="9" fontId="52" fillId="0" borderId="0" applyFont="0" applyFill="0" applyBorder="0" applyAlignment="0" applyProtection="0">
      <alignment vertical="center"/>
    </xf>
    <xf numFmtId="0" fontId="17" fillId="0" borderId="0">
      <alignment vertical="center"/>
    </xf>
    <xf numFmtId="9" fontId="13" fillId="0" borderId="0" applyFont="0" applyFill="0" applyBorder="0" applyAlignment="0" applyProtection="0">
      <alignment vertical="center"/>
    </xf>
    <xf numFmtId="0" fontId="64" fillId="0" borderId="0" applyNumberFormat="0" applyFill="0" applyBorder="0" applyAlignment="0" applyProtection="0">
      <alignment vertical="center"/>
    </xf>
    <xf numFmtId="0" fontId="3" fillId="0" borderId="0">
      <alignment vertical="center"/>
    </xf>
    <xf numFmtId="38" fontId="3" fillId="0" borderId="0" applyFont="0" applyFill="0" applyBorder="0" applyAlignment="0" applyProtection="0">
      <alignment vertical="center"/>
    </xf>
    <xf numFmtId="0" fontId="2" fillId="0" borderId="0">
      <alignment vertical="center"/>
    </xf>
    <xf numFmtId="40" fontId="2" fillId="0" borderId="0" applyFont="0" applyFill="0" applyBorder="0" applyAlignment="0" applyProtection="0">
      <alignment vertical="center"/>
    </xf>
    <xf numFmtId="38" fontId="2" fillId="0" borderId="0" applyFont="0" applyFill="0" applyBorder="0" applyAlignment="0" applyProtection="0">
      <alignment vertical="center"/>
    </xf>
    <xf numFmtId="9" fontId="2" fillId="0" borderId="0" applyFont="0" applyFill="0" applyBorder="0" applyAlignment="0" applyProtection="0">
      <alignment vertical="center"/>
    </xf>
    <xf numFmtId="38" fontId="2" fillId="0" borderId="0" applyFont="0" applyFill="0" applyBorder="0" applyAlignment="0" applyProtection="0">
      <alignment vertical="center"/>
    </xf>
    <xf numFmtId="38" fontId="14" fillId="0" borderId="0" applyFont="0" applyFill="0" applyBorder="0" applyAlignment="0" applyProtection="0">
      <alignment vertical="center"/>
    </xf>
    <xf numFmtId="0" fontId="96" fillId="0" borderId="0">
      <alignment vertical="center"/>
    </xf>
    <xf numFmtId="38" fontId="2" fillId="0" borderId="0" applyFont="0" applyFill="0" applyBorder="0" applyAlignment="0" applyProtection="0">
      <alignment vertical="center"/>
    </xf>
    <xf numFmtId="38" fontId="2" fillId="0" borderId="0" applyFont="0" applyFill="0" applyBorder="0" applyAlignment="0" applyProtection="0">
      <alignment vertical="center"/>
    </xf>
    <xf numFmtId="38" fontId="2" fillId="0" borderId="0" applyFont="0" applyFill="0" applyBorder="0" applyAlignment="0" applyProtection="0">
      <alignment vertical="center"/>
    </xf>
  </cellStyleXfs>
  <cellXfs count="955">
    <xf numFmtId="0" fontId="0" fillId="0" borderId="0" xfId="0">
      <alignment vertical="center"/>
    </xf>
    <xf numFmtId="176" fontId="0" fillId="0" borderId="0" xfId="0" applyNumberFormat="1" applyAlignment="1">
      <alignment vertical="center" wrapText="1"/>
    </xf>
    <xf numFmtId="0" fontId="0" fillId="0" borderId="0" xfId="0" applyAlignment="1">
      <alignment vertical="center" wrapText="1"/>
    </xf>
    <xf numFmtId="0" fontId="0" fillId="0" borderId="1" xfId="0" applyBorder="1">
      <alignment vertical="center"/>
    </xf>
    <xf numFmtId="176" fontId="0" fillId="0" borderId="1" xfId="0" applyNumberFormat="1" applyBorder="1" applyAlignment="1">
      <alignment vertical="center" wrapText="1"/>
    </xf>
    <xf numFmtId="0" fontId="0" fillId="0" borderId="1" xfId="0" applyBorder="1" applyAlignment="1">
      <alignment vertical="center" wrapText="1"/>
    </xf>
    <xf numFmtId="0" fontId="0" fillId="0" borderId="0" xfId="0" applyAlignment="1">
      <alignment horizontal="right"/>
    </xf>
    <xf numFmtId="0" fontId="0" fillId="0" borderId="0" xfId="0" applyAlignment="1">
      <alignment horizontal="center" vertical="center"/>
    </xf>
    <xf numFmtId="0" fontId="5" fillId="0" borderId="0" xfId="0" applyFont="1" applyAlignment="1">
      <alignment horizontal="center" vertical="center"/>
    </xf>
    <xf numFmtId="0" fontId="6" fillId="0" borderId="0" xfId="0" applyFont="1">
      <alignment vertical="center"/>
    </xf>
    <xf numFmtId="0" fontId="10" fillId="0" borderId="1" xfId="0" applyFont="1" applyBorder="1" applyAlignment="1">
      <alignment horizontal="center" vertical="center"/>
    </xf>
    <xf numFmtId="0" fontId="10" fillId="0" borderId="0" xfId="0" applyFont="1" applyAlignment="1">
      <alignment horizontal="center" vertical="center"/>
    </xf>
    <xf numFmtId="0" fontId="7" fillId="0" borderId="1" xfId="0" applyFont="1" applyBorder="1" applyAlignment="1">
      <alignment horizontal="center" vertical="center"/>
    </xf>
    <xf numFmtId="0" fontId="7" fillId="0" borderId="0" xfId="0" applyFont="1" applyAlignment="1">
      <alignment horizontal="center" vertical="center"/>
    </xf>
    <xf numFmtId="38" fontId="0" fillId="0" borderId="0" xfId="1" applyFont="1" applyAlignment="1">
      <alignment horizontal="right" vertical="center" wrapText="1"/>
    </xf>
    <xf numFmtId="38" fontId="0" fillId="0" borderId="1" xfId="1" applyFont="1" applyBorder="1" applyAlignment="1">
      <alignment horizontal="right" vertical="center" wrapText="1"/>
    </xf>
    <xf numFmtId="38" fontId="0" fillId="0" borderId="0" xfId="1" applyFont="1" applyFill="1" applyBorder="1" applyAlignment="1">
      <alignment horizontal="right" vertical="center" wrapText="1"/>
    </xf>
    <xf numFmtId="38" fontId="0" fillId="0" borderId="0" xfId="1" applyFont="1" applyFill="1" applyBorder="1">
      <alignment vertical="center"/>
    </xf>
    <xf numFmtId="38" fontId="0" fillId="0" borderId="0" xfId="1" applyFont="1">
      <alignment vertical="center"/>
    </xf>
    <xf numFmtId="38" fontId="7" fillId="0" borderId="0" xfId="1" applyFont="1" applyAlignment="1">
      <alignment vertical="center" wrapText="1"/>
    </xf>
    <xf numFmtId="38" fontId="7" fillId="0" borderId="0" xfId="1" applyFont="1" applyFill="1" applyBorder="1" applyAlignment="1">
      <alignment vertical="center" wrapText="1"/>
    </xf>
    <xf numFmtId="38" fontId="0" fillId="0" borderId="1" xfId="1" applyFont="1" applyBorder="1">
      <alignment vertical="center"/>
    </xf>
    <xf numFmtId="0" fontId="15" fillId="0" borderId="0" xfId="2" applyFont="1" applyAlignment="1">
      <alignment horizontal="center" vertical="center"/>
    </xf>
    <xf numFmtId="0" fontId="15" fillId="0" borderId="0" xfId="2" applyFont="1">
      <alignment vertical="center"/>
    </xf>
    <xf numFmtId="0" fontId="15" fillId="0" borderId="1" xfId="2" applyFont="1" applyBorder="1" applyAlignment="1">
      <alignment horizontal="center" vertical="center"/>
    </xf>
    <xf numFmtId="177" fontId="15" fillId="0" borderId="1" xfId="2" applyNumberFormat="1" applyFont="1" applyBorder="1" applyAlignment="1">
      <alignment horizontal="right" vertical="center"/>
    </xf>
    <xf numFmtId="178" fontId="15" fillId="0" borderId="1" xfId="2" applyNumberFormat="1" applyFont="1" applyBorder="1" applyAlignment="1">
      <alignment horizontal="center" vertical="center"/>
    </xf>
    <xf numFmtId="177" fontId="15" fillId="0" borderId="1" xfId="2" applyNumberFormat="1" applyFont="1" applyBorder="1" applyAlignment="1">
      <alignment horizontal="center" vertical="center"/>
    </xf>
    <xf numFmtId="177" fontId="18" fillId="2" borderId="0" xfId="3" applyNumberFormat="1" applyFont="1" applyFill="1" applyAlignment="1">
      <alignment vertical="center" wrapText="1"/>
    </xf>
    <xf numFmtId="177" fontId="18" fillId="0" borderId="0" xfId="3" applyNumberFormat="1" applyFont="1">
      <alignment vertical="center"/>
    </xf>
    <xf numFmtId="177" fontId="15" fillId="0" borderId="0" xfId="2" applyNumberFormat="1" applyFont="1">
      <alignment vertical="center"/>
    </xf>
    <xf numFmtId="0" fontId="0" fillId="0" borderId="1" xfId="0" applyBorder="1" applyAlignment="1">
      <alignment horizontal="center" vertical="center"/>
    </xf>
    <xf numFmtId="176" fontId="20" fillId="0" borderId="0" xfId="0" applyNumberFormat="1" applyFont="1" applyAlignment="1">
      <alignment vertical="center" wrapText="1"/>
    </xf>
    <xf numFmtId="0" fontId="20" fillId="0" borderId="0" xfId="0" applyFont="1">
      <alignment vertical="center"/>
    </xf>
    <xf numFmtId="0" fontId="20" fillId="0" borderId="0" xfId="0" applyFont="1" applyAlignment="1">
      <alignment vertical="center" wrapText="1"/>
    </xf>
    <xf numFmtId="38" fontId="20" fillId="0" borderId="0" xfId="1" applyFont="1" applyAlignment="1">
      <alignment horizontal="right" vertical="center" wrapText="1"/>
    </xf>
    <xf numFmtId="38" fontId="20" fillId="0" borderId="0" xfId="1" applyFont="1">
      <alignment vertical="center"/>
    </xf>
    <xf numFmtId="0" fontId="20" fillId="0" borderId="0" xfId="0" applyFont="1" applyAlignment="1">
      <alignment horizontal="center" vertical="center"/>
    </xf>
    <xf numFmtId="0" fontId="22" fillId="0" borderId="1" xfId="0" applyFont="1" applyBorder="1" applyAlignment="1">
      <alignment vertical="center" wrapText="1"/>
    </xf>
    <xf numFmtId="0" fontId="23" fillId="0" borderId="1" xfId="0" applyFont="1" applyBorder="1" applyAlignment="1">
      <alignment horizontal="right" vertical="center" wrapText="1"/>
    </xf>
    <xf numFmtId="38" fontId="23" fillId="0" borderId="1" xfId="1" applyFont="1" applyBorder="1" applyAlignment="1">
      <alignment vertical="center" wrapText="1"/>
    </xf>
    <xf numFmtId="0" fontId="25" fillId="0" borderId="0" xfId="0" applyFont="1" applyAlignment="1">
      <alignment vertical="center" wrapText="1"/>
    </xf>
    <xf numFmtId="0" fontId="26" fillId="0" borderId="1" xfId="0" applyFont="1" applyBorder="1" applyAlignment="1">
      <alignment horizontal="center" vertical="center" wrapText="1"/>
    </xf>
    <xf numFmtId="0" fontId="26" fillId="0" borderId="1" xfId="0" applyFont="1" applyBorder="1" applyAlignment="1">
      <alignment vertical="center" wrapText="1"/>
    </xf>
    <xf numFmtId="0" fontId="26" fillId="0" borderId="0" xfId="0" applyFont="1" applyAlignment="1">
      <alignment vertical="center" wrapText="1"/>
    </xf>
    <xf numFmtId="0" fontId="23" fillId="0" borderId="0" xfId="0" applyFont="1" applyAlignment="1">
      <alignment horizontal="right" vertical="center" wrapText="1"/>
    </xf>
    <xf numFmtId="0" fontId="23" fillId="0" borderId="0" xfId="0" applyFont="1">
      <alignment vertical="center"/>
    </xf>
    <xf numFmtId="0" fontId="28" fillId="0" borderId="0" xfId="0" applyFont="1">
      <alignment vertical="center"/>
    </xf>
    <xf numFmtId="0" fontId="27" fillId="0" borderId="0" xfId="0" applyFont="1" applyAlignment="1">
      <alignment horizontal="left" vertical="center"/>
    </xf>
    <xf numFmtId="0" fontId="20" fillId="3" borderId="1" xfId="0" applyFont="1" applyFill="1" applyBorder="1" applyAlignment="1">
      <alignment horizontal="center" vertical="center" wrapText="1"/>
    </xf>
    <xf numFmtId="0" fontId="20" fillId="3" borderId="1" xfId="0" applyFont="1" applyFill="1" applyBorder="1" applyAlignment="1">
      <alignment vertical="center" wrapText="1"/>
    </xf>
    <xf numFmtId="38" fontId="20" fillId="3" borderId="1" xfId="1" applyFont="1" applyFill="1" applyBorder="1" applyAlignment="1">
      <alignment horizontal="center" vertical="center" wrapText="1"/>
    </xf>
    <xf numFmtId="14" fontId="0" fillId="0" borderId="0" xfId="0" applyNumberFormat="1" applyAlignment="1">
      <alignment vertical="center" wrapText="1"/>
    </xf>
    <xf numFmtId="38" fontId="0" fillId="0" borderId="0" xfId="1" applyFont="1" applyAlignment="1">
      <alignment vertical="center" wrapText="1"/>
    </xf>
    <xf numFmtId="0" fontId="10" fillId="4" borderId="1" xfId="0" applyFont="1" applyFill="1" applyBorder="1" applyAlignment="1">
      <alignment horizontal="center" vertical="center" wrapText="1"/>
    </xf>
    <xf numFmtId="176" fontId="10" fillId="4" borderId="1" xfId="0" applyNumberFormat="1" applyFont="1" applyFill="1" applyBorder="1" applyAlignment="1">
      <alignment vertical="center" wrapText="1"/>
    </xf>
    <xf numFmtId="176" fontId="28" fillId="0" borderId="0" xfId="0" applyNumberFormat="1" applyFont="1" applyAlignment="1">
      <alignment horizontal="right" vertical="center"/>
    </xf>
    <xf numFmtId="176" fontId="0" fillId="0" borderId="1" xfId="0" applyNumberFormat="1" applyBorder="1" applyAlignment="1">
      <alignment horizontal="center" vertical="center"/>
    </xf>
    <xf numFmtId="38" fontId="0" fillId="0" borderId="1" xfId="1" applyFont="1" applyBorder="1" applyAlignment="1">
      <alignment horizontal="center" vertical="center"/>
    </xf>
    <xf numFmtId="38" fontId="20" fillId="0" borderId="0" xfId="1" applyFont="1" applyAlignment="1">
      <alignment vertical="center" wrapText="1"/>
    </xf>
    <xf numFmtId="38" fontId="23" fillId="0" borderId="0" xfId="1" applyFont="1" applyFill="1" applyBorder="1" applyAlignment="1">
      <alignment vertical="center" wrapText="1"/>
    </xf>
    <xf numFmtId="38" fontId="23" fillId="0" borderId="0" xfId="1" applyFont="1" applyAlignment="1">
      <alignment vertical="center" wrapText="1"/>
    </xf>
    <xf numFmtId="0" fontId="30" fillId="0" borderId="0" xfId="0" applyFont="1" applyAlignment="1">
      <alignment horizontal="center" vertical="center" wrapText="1"/>
    </xf>
    <xf numFmtId="0" fontId="20" fillId="0" borderId="0" xfId="0" applyFont="1" applyAlignment="1">
      <alignment horizontal="center" vertical="center" wrapText="1"/>
    </xf>
    <xf numFmtId="38" fontId="20" fillId="0" borderId="0" xfId="1" applyFont="1" applyFill="1" applyBorder="1" applyAlignment="1">
      <alignment horizontal="center" vertical="center" wrapText="1"/>
    </xf>
    <xf numFmtId="0" fontId="0" fillId="0" borderId="0" xfId="0" applyAlignment="1">
      <alignment horizontal="center" vertical="center" wrapText="1"/>
    </xf>
    <xf numFmtId="176" fontId="0" fillId="0" borderId="0" xfId="0" applyNumberFormat="1" applyAlignment="1">
      <alignment horizontal="center" vertical="center" wrapText="1"/>
    </xf>
    <xf numFmtId="38" fontId="0" fillId="0" borderId="0" xfId="1" applyFont="1" applyFill="1" applyBorder="1" applyAlignment="1">
      <alignment horizontal="center" vertical="center" wrapText="1"/>
    </xf>
    <xf numFmtId="0" fontId="22" fillId="0" borderId="0" xfId="0" applyFont="1" applyAlignment="1">
      <alignment vertical="center" wrapText="1"/>
    </xf>
    <xf numFmtId="38" fontId="21" fillId="0" borderId="0" xfId="1" applyFont="1" applyAlignment="1">
      <alignment vertical="center"/>
    </xf>
    <xf numFmtId="0" fontId="35" fillId="0" borderId="0" xfId="0" applyFont="1" applyAlignment="1">
      <alignment horizontal="center" vertical="center"/>
    </xf>
    <xf numFmtId="0" fontId="15" fillId="0" borderId="0" xfId="2" applyFont="1" applyAlignment="1">
      <alignment vertical="center" wrapText="1"/>
    </xf>
    <xf numFmtId="176" fontId="8" fillId="6" borderId="1" xfId="0" applyNumberFormat="1" applyFont="1" applyFill="1" applyBorder="1" applyAlignment="1">
      <alignment horizontal="center" vertical="center" wrapText="1"/>
    </xf>
    <xf numFmtId="0" fontId="7" fillId="6" borderId="1" xfId="0" applyFont="1" applyFill="1" applyBorder="1" applyAlignment="1">
      <alignment horizontal="center" vertical="center"/>
    </xf>
    <xf numFmtId="0" fontId="8" fillId="6" borderId="1" xfId="0" applyFont="1" applyFill="1" applyBorder="1" applyAlignment="1">
      <alignment horizontal="center" vertical="center" wrapText="1"/>
    </xf>
    <xf numFmtId="0" fontId="23" fillId="6" borderId="1" xfId="0" applyFont="1" applyFill="1" applyBorder="1" applyAlignment="1">
      <alignment horizontal="center" vertical="center" wrapText="1"/>
    </xf>
    <xf numFmtId="38" fontId="7" fillId="6" borderId="1" xfId="1" applyFont="1" applyFill="1" applyBorder="1" applyAlignment="1">
      <alignment horizontal="center" vertical="center" wrapText="1"/>
    </xf>
    <xf numFmtId="38" fontId="7" fillId="6" borderId="1" xfId="1" applyFont="1" applyFill="1" applyBorder="1" applyAlignment="1">
      <alignment horizontal="right" vertical="center" wrapText="1"/>
    </xf>
    <xf numFmtId="38" fontId="7" fillId="6" borderId="1" xfId="1" applyFont="1" applyFill="1" applyBorder="1" applyAlignment="1">
      <alignment horizontal="center" vertical="center"/>
    </xf>
    <xf numFmtId="0" fontId="7" fillId="6" borderId="1" xfId="0" applyFont="1" applyFill="1" applyBorder="1" applyAlignment="1">
      <alignment horizontal="center" vertical="center" wrapText="1"/>
    </xf>
    <xf numFmtId="0" fontId="26" fillId="6" borderId="1" xfId="0" applyFont="1" applyFill="1" applyBorder="1" applyAlignment="1">
      <alignment horizontal="center" vertical="center" wrapText="1"/>
    </xf>
    <xf numFmtId="0" fontId="9" fillId="6" borderId="1" xfId="0" applyFont="1" applyFill="1" applyBorder="1">
      <alignment vertical="center"/>
    </xf>
    <xf numFmtId="0" fontId="10" fillId="6" borderId="1" xfId="0" applyFont="1" applyFill="1" applyBorder="1">
      <alignment vertical="center"/>
    </xf>
    <xf numFmtId="0" fontId="25" fillId="0" borderId="0" xfId="0" applyFont="1" applyAlignment="1">
      <alignment horizontal="center" vertical="center" wrapText="1"/>
    </xf>
    <xf numFmtId="0" fontId="21" fillId="0" borderId="0" xfId="0" applyFont="1" applyAlignment="1">
      <alignment vertical="center" wrapText="1"/>
    </xf>
    <xf numFmtId="0" fontId="21" fillId="0" borderId="0" xfId="0" applyFont="1" applyAlignment="1">
      <alignment horizontal="center" vertical="center" wrapText="1"/>
    </xf>
    <xf numFmtId="176" fontId="7" fillId="0" borderId="1" xfId="0" applyNumberFormat="1" applyFont="1" applyBorder="1" applyAlignment="1">
      <alignment vertical="center" wrapText="1"/>
    </xf>
    <xf numFmtId="0" fontId="7" fillId="0" borderId="0" xfId="0" applyFont="1" applyAlignment="1">
      <alignment vertical="center" wrapText="1"/>
    </xf>
    <xf numFmtId="176" fontId="8" fillId="0" borderId="1" xfId="0" applyNumberFormat="1" applyFont="1" applyBorder="1" applyAlignment="1">
      <alignment horizontal="center" vertical="center" wrapText="1"/>
    </xf>
    <xf numFmtId="0" fontId="26" fillId="6" borderId="1" xfId="0" applyFont="1" applyFill="1" applyBorder="1" applyAlignment="1">
      <alignment vertical="center" wrapText="1"/>
    </xf>
    <xf numFmtId="0" fontId="37" fillId="0" borderId="1" xfId="0" applyFont="1" applyBorder="1">
      <alignment vertical="center"/>
    </xf>
    <xf numFmtId="38" fontId="21" fillId="6" borderId="1" xfId="1" applyFont="1" applyFill="1" applyBorder="1" applyAlignment="1">
      <alignment horizontal="center" vertical="center" wrapText="1"/>
    </xf>
    <xf numFmtId="0" fontId="36" fillId="0" borderId="0" xfId="0" applyFont="1">
      <alignment vertical="center"/>
    </xf>
    <xf numFmtId="0" fontId="30" fillId="0" borderId="0" xfId="0" applyFont="1">
      <alignment vertical="center"/>
    </xf>
    <xf numFmtId="0" fontId="21" fillId="0" borderId="0" xfId="0" applyFont="1">
      <alignment vertical="center"/>
    </xf>
    <xf numFmtId="0" fontId="38" fillId="0" borderId="0" xfId="0" applyFont="1">
      <alignment vertical="center"/>
    </xf>
    <xf numFmtId="0" fontId="15" fillId="0" borderId="3" xfId="2" applyFont="1" applyBorder="1" applyAlignment="1">
      <alignment horizontal="center" vertical="center"/>
    </xf>
    <xf numFmtId="0" fontId="15" fillId="0" borderId="2" xfId="2" applyFont="1" applyBorder="1" applyAlignment="1">
      <alignment horizontal="center" vertical="center"/>
    </xf>
    <xf numFmtId="0" fontId="40" fillId="0" borderId="0" xfId="2" applyFont="1" applyAlignment="1">
      <alignment vertical="center" wrapText="1"/>
    </xf>
    <xf numFmtId="0" fontId="41" fillId="0" borderId="0" xfId="0" applyFont="1" applyAlignment="1">
      <alignment vertical="center" wrapText="1"/>
    </xf>
    <xf numFmtId="0" fontId="0" fillId="0" borderId="0" xfId="0" quotePrefix="1">
      <alignment vertical="center"/>
    </xf>
    <xf numFmtId="38" fontId="23" fillId="5" borderId="1" xfId="1" applyFont="1" applyFill="1" applyBorder="1" applyAlignment="1">
      <alignment vertical="center" wrapText="1"/>
    </xf>
    <xf numFmtId="0" fontId="10" fillId="0" borderId="4" xfId="0" applyFont="1" applyBorder="1" applyAlignment="1">
      <alignment horizontal="center" vertical="center"/>
    </xf>
    <xf numFmtId="38" fontId="7" fillId="0" borderId="6" xfId="1" applyFont="1" applyBorder="1" applyAlignment="1">
      <alignment horizontal="center" vertical="center"/>
    </xf>
    <xf numFmtId="38" fontId="7" fillId="0" borderId="5" xfId="1" applyFont="1" applyBorder="1" applyAlignment="1">
      <alignment horizontal="center" vertical="center"/>
    </xf>
    <xf numFmtId="0" fontId="9" fillId="0" borderId="4" xfId="0" applyFont="1" applyBorder="1">
      <alignment vertical="center"/>
    </xf>
    <xf numFmtId="38" fontId="20" fillId="0" borderId="6" xfId="1" quotePrefix="1" applyFont="1" applyBorder="1">
      <alignment vertical="center"/>
    </xf>
    <xf numFmtId="0" fontId="10" fillId="0" borderId="4" xfId="0" applyFont="1" applyBorder="1">
      <alignment vertical="center"/>
    </xf>
    <xf numFmtId="38" fontId="0" fillId="0" borderId="6" xfId="1" applyFont="1" applyBorder="1">
      <alignment vertical="center"/>
    </xf>
    <xf numFmtId="38" fontId="0" fillId="6" borderId="4" xfId="1" applyFont="1" applyFill="1" applyBorder="1">
      <alignment vertical="center"/>
    </xf>
    <xf numFmtId="38" fontId="0" fillId="6" borderId="5" xfId="1" applyFont="1" applyFill="1" applyBorder="1">
      <alignment vertical="center"/>
    </xf>
    <xf numFmtId="38" fontId="7" fillId="0" borderId="4" xfId="1" applyFont="1" applyBorder="1" applyAlignment="1">
      <alignment horizontal="center" vertical="center"/>
    </xf>
    <xf numFmtId="176" fontId="23" fillId="0" borderId="5" xfId="0" applyNumberFormat="1" applyFont="1" applyBorder="1" applyAlignment="1">
      <alignment horizontal="center" vertical="center"/>
    </xf>
    <xf numFmtId="176" fontId="23" fillId="0" borderId="4" xfId="0" applyNumberFormat="1" applyFont="1" applyBorder="1" applyAlignment="1">
      <alignment horizontal="center" vertical="center"/>
    </xf>
    <xf numFmtId="38" fontId="0" fillId="0" borderId="0" xfId="1" applyFont="1" applyBorder="1">
      <alignment vertical="center"/>
    </xf>
    <xf numFmtId="38" fontId="0" fillId="0" borderId="4" xfId="1" applyFont="1" applyBorder="1">
      <alignment vertical="center"/>
    </xf>
    <xf numFmtId="38" fontId="0" fillId="0" borderId="5" xfId="1" applyFont="1" applyBorder="1">
      <alignment vertical="center"/>
    </xf>
    <xf numFmtId="0" fontId="0" fillId="0" borderId="4" xfId="0" applyBorder="1">
      <alignment vertical="center"/>
    </xf>
    <xf numFmtId="0" fontId="0" fillId="0" borderId="5" xfId="0" applyBorder="1">
      <alignment vertical="center"/>
    </xf>
    <xf numFmtId="0" fontId="34" fillId="0" borderId="4" xfId="0" applyFont="1" applyBorder="1" applyAlignment="1">
      <alignment horizontal="center" vertical="center" wrapText="1"/>
    </xf>
    <xf numFmtId="0" fontId="0" fillId="0" borderId="4" xfId="0" applyBorder="1" applyAlignment="1">
      <alignment vertical="center" wrapText="1"/>
    </xf>
    <xf numFmtId="176" fontId="10" fillId="6" borderId="7" xfId="0" applyNumberFormat="1" applyFont="1" applyFill="1" applyBorder="1" applyAlignment="1">
      <alignment horizontal="center" vertical="center" wrapText="1"/>
    </xf>
    <xf numFmtId="0" fontId="10" fillId="6" borderId="8" xfId="0" applyFont="1" applyFill="1" applyBorder="1" applyAlignment="1">
      <alignment horizontal="center" vertical="center"/>
    </xf>
    <xf numFmtId="0" fontId="33" fillId="0" borderId="8" xfId="0" applyFont="1" applyBorder="1" applyAlignment="1">
      <alignment horizontal="center" vertical="center"/>
    </xf>
    <xf numFmtId="0" fontId="10" fillId="6" borderId="8" xfId="0" applyFont="1" applyFill="1" applyBorder="1" applyAlignment="1">
      <alignment horizontal="center" vertical="center" wrapText="1"/>
    </xf>
    <xf numFmtId="38" fontId="10" fillId="6" borderId="8" xfId="1" applyFont="1" applyFill="1" applyBorder="1" applyAlignment="1">
      <alignment horizontal="center" vertical="center" wrapText="1"/>
    </xf>
    <xf numFmtId="0" fontId="32" fillId="6" borderId="8" xfId="0" applyFont="1" applyFill="1" applyBorder="1" applyAlignment="1">
      <alignment horizontal="center" vertical="center" wrapText="1"/>
    </xf>
    <xf numFmtId="38" fontId="32" fillId="6" borderId="8" xfId="1" applyFont="1" applyFill="1" applyBorder="1" applyAlignment="1">
      <alignment horizontal="center" vertical="center" wrapText="1"/>
    </xf>
    <xf numFmtId="38" fontId="20" fillId="6" borderId="8" xfId="1" applyFont="1" applyFill="1" applyBorder="1" applyAlignment="1">
      <alignment horizontal="center" vertical="center" wrapText="1"/>
    </xf>
    <xf numFmtId="0" fontId="9" fillId="6" borderId="8" xfId="0" applyFont="1" applyFill="1" applyBorder="1" applyAlignment="1">
      <alignment horizontal="center" vertical="center" wrapText="1"/>
    </xf>
    <xf numFmtId="0" fontId="7" fillId="6" borderId="8" xfId="0" applyFont="1" applyFill="1" applyBorder="1" applyAlignment="1">
      <alignment horizontal="center" vertical="center" wrapText="1"/>
    </xf>
    <xf numFmtId="176" fontId="10" fillId="0" borderId="8" xfId="0" applyNumberFormat="1" applyFont="1" applyBorder="1" applyAlignment="1">
      <alignment horizontal="center" vertical="center" wrapText="1"/>
    </xf>
    <xf numFmtId="0" fontId="10" fillId="0" borderId="8" xfId="0" applyFont="1" applyBorder="1" applyAlignment="1">
      <alignment horizontal="center" vertical="center" wrapText="1"/>
    </xf>
    <xf numFmtId="176" fontId="10" fillId="6" borderId="8" xfId="0" applyNumberFormat="1" applyFont="1" applyFill="1" applyBorder="1" applyAlignment="1">
      <alignment horizontal="center" vertical="center" wrapText="1"/>
    </xf>
    <xf numFmtId="38" fontId="15" fillId="6" borderId="8" xfId="1" applyFont="1" applyFill="1" applyBorder="1" applyAlignment="1">
      <alignment horizontal="center" vertical="center" wrapText="1"/>
    </xf>
    <xf numFmtId="0" fontId="7" fillId="0" borderId="8" xfId="0" applyFont="1" applyBorder="1" applyAlignment="1">
      <alignment horizontal="center" vertical="center" wrapText="1"/>
    </xf>
    <xf numFmtId="0" fontId="26" fillId="6" borderId="8" xfId="0" applyFont="1" applyFill="1" applyBorder="1" applyAlignment="1">
      <alignment horizontal="center" vertical="center" wrapText="1"/>
    </xf>
    <xf numFmtId="0" fontId="26" fillId="0" borderId="8" xfId="0" applyFont="1" applyBorder="1" applyAlignment="1">
      <alignment horizontal="center" vertical="center" wrapText="1"/>
    </xf>
    <xf numFmtId="0" fontId="22" fillId="0" borderId="8" xfId="0" applyFont="1" applyBorder="1" applyAlignment="1">
      <alignment horizontal="center" vertical="center" wrapText="1"/>
    </xf>
    <xf numFmtId="0" fontId="10" fillId="0" borderId="8" xfId="0" applyFont="1" applyBorder="1" applyAlignment="1">
      <alignment horizontal="center" vertical="center"/>
    </xf>
    <xf numFmtId="176" fontId="42" fillId="0" borderId="9" xfId="1" applyNumberFormat="1" applyFont="1" applyFill="1" applyBorder="1" applyAlignment="1">
      <alignment horizontal="center" vertical="center"/>
    </xf>
    <xf numFmtId="176" fontId="29" fillId="0" borderId="10" xfId="1" applyNumberFormat="1" applyFont="1" applyFill="1" applyBorder="1" applyAlignment="1">
      <alignment horizontal="center" vertical="center"/>
    </xf>
    <xf numFmtId="176" fontId="42" fillId="0" borderId="11" xfId="1" applyNumberFormat="1" applyFont="1" applyFill="1" applyBorder="1" applyAlignment="1">
      <alignment horizontal="center" vertical="center"/>
    </xf>
    <xf numFmtId="176" fontId="43" fillId="0" borderId="11" xfId="0" applyNumberFormat="1" applyFont="1" applyBorder="1" applyAlignment="1">
      <alignment horizontal="center" vertical="center"/>
    </xf>
    <xf numFmtId="176" fontId="43" fillId="0" borderId="9" xfId="0" applyNumberFormat="1" applyFont="1" applyBorder="1" applyAlignment="1">
      <alignment horizontal="center" vertical="center"/>
    </xf>
    <xf numFmtId="176" fontId="42" fillId="0" borderId="11" xfId="1" applyNumberFormat="1" applyFont="1" applyFill="1" applyBorder="1" applyAlignment="1">
      <alignment horizontal="center" vertical="center" wrapText="1"/>
    </xf>
    <xf numFmtId="176" fontId="42" fillId="0" borderId="9" xfId="1" applyNumberFormat="1" applyFont="1" applyFill="1" applyBorder="1" applyAlignment="1">
      <alignment horizontal="center" vertical="center" wrapText="1"/>
    </xf>
    <xf numFmtId="176" fontId="42" fillId="0" borderId="12" xfId="1" applyNumberFormat="1" applyFont="1" applyFill="1" applyBorder="1" applyAlignment="1">
      <alignment horizontal="center" vertical="center" wrapText="1"/>
    </xf>
    <xf numFmtId="176" fontId="8" fillId="6" borderId="13" xfId="0" applyNumberFormat="1" applyFont="1" applyFill="1" applyBorder="1" applyAlignment="1">
      <alignment horizontal="center" vertical="center" wrapText="1"/>
    </xf>
    <xf numFmtId="38" fontId="7" fillId="0" borderId="14" xfId="1" applyFont="1" applyBorder="1" applyAlignment="1">
      <alignment horizontal="center" vertical="center"/>
    </xf>
    <xf numFmtId="176" fontId="0" fillId="0" borderId="13" xfId="0" applyNumberFormat="1" applyBorder="1" applyAlignment="1">
      <alignment vertical="center" wrapText="1"/>
    </xf>
    <xf numFmtId="38" fontId="0" fillId="6" borderId="14" xfId="1" applyFont="1" applyFill="1" applyBorder="1">
      <alignment vertical="center"/>
    </xf>
    <xf numFmtId="38" fontId="0" fillId="0" borderId="14" xfId="1" applyFont="1" applyBorder="1">
      <alignment vertical="center"/>
    </xf>
    <xf numFmtId="176" fontId="0" fillId="0" borderId="21" xfId="0" applyNumberFormat="1" applyBorder="1" applyAlignment="1">
      <alignment vertical="center" wrapText="1"/>
    </xf>
    <xf numFmtId="0" fontId="37" fillId="0" borderId="23" xfId="0" applyFont="1" applyBorder="1">
      <alignment vertical="center"/>
    </xf>
    <xf numFmtId="0" fontId="0" fillId="0" borderId="24" xfId="0" applyBorder="1">
      <alignment vertical="center"/>
    </xf>
    <xf numFmtId="0" fontId="0" fillId="0" borderId="3" xfId="0" applyBorder="1">
      <alignment vertical="center"/>
    </xf>
    <xf numFmtId="0" fontId="37" fillId="0" borderId="3" xfId="0" applyFont="1" applyBorder="1">
      <alignment vertical="center"/>
    </xf>
    <xf numFmtId="0" fontId="0" fillId="0" borderId="3" xfId="0" applyBorder="1" applyAlignment="1">
      <alignment horizontal="center" vertical="center"/>
    </xf>
    <xf numFmtId="0" fontId="23" fillId="0" borderId="3" xfId="0" applyFont="1" applyBorder="1" applyAlignment="1">
      <alignment horizontal="center" vertical="center"/>
    </xf>
    <xf numFmtId="0" fontId="7" fillId="0" borderId="3" xfId="0" applyFont="1" applyBorder="1" applyAlignment="1">
      <alignment horizontal="center" vertical="center"/>
    </xf>
    <xf numFmtId="176" fontId="0" fillId="0" borderId="3" xfId="0" applyNumberFormat="1" applyBorder="1" applyAlignment="1">
      <alignment vertical="center" wrapText="1"/>
    </xf>
    <xf numFmtId="38" fontId="0" fillId="0" borderId="3" xfId="1" applyFont="1" applyBorder="1" applyAlignment="1">
      <alignment horizontal="center" vertical="center"/>
    </xf>
    <xf numFmtId="0" fontId="26" fillId="0" borderId="3" xfId="0" applyFont="1" applyBorder="1" applyAlignment="1">
      <alignment vertical="center" wrapText="1"/>
    </xf>
    <xf numFmtId="0" fontId="37" fillId="0" borderId="2" xfId="0" applyFont="1" applyBorder="1">
      <alignment vertical="center"/>
    </xf>
    <xf numFmtId="176" fontId="37" fillId="0" borderId="3" xfId="0" applyNumberFormat="1" applyFont="1" applyBorder="1" applyAlignment="1">
      <alignment vertical="center" wrapText="1"/>
    </xf>
    <xf numFmtId="176" fontId="37" fillId="0" borderId="22" xfId="0" applyNumberFormat="1" applyFont="1" applyBorder="1" applyAlignment="1">
      <alignment vertical="center" wrapText="1"/>
    </xf>
    <xf numFmtId="0" fontId="41" fillId="0" borderId="23" xfId="0" applyFont="1" applyBorder="1" applyAlignment="1">
      <alignment horizontal="right" vertical="center" wrapText="1"/>
    </xf>
    <xf numFmtId="0" fontId="41" fillId="0" borderId="23" xfId="0" applyFont="1" applyBorder="1" applyAlignment="1">
      <alignment vertical="center" wrapText="1"/>
    </xf>
    <xf numFmtId="38" fontId="41" fillId="0" borderId="23" xfId="1" applyFont="1" applyBorder="1" applyAlignment="1">
      <alignment horizontal="right" vertical="center" wrapText="1"/>
    </xf>
    <xf numFmtId="38" fontId="41" fillId="0" borderId="23" xfId="1" applyFont="1" applyBorder="1" applyAlignment="1">
      <alignment vertical="center" wrapText="1"/>
    </xf>
    <xf numFmtId="176" fontId="44" fillId="0" borderId="23" xfId="0" applyNumberFormat="1" applyFont="1" applyBorder="1" applyAlignment="1">
      <alignment vertical="center" wrapText="1"/>
    </xf>
    <xf numFmtId="176" fontId="41" fillId="0" borderId="23" xfId="0" applyNumberFormat="1" applyFont="1" applyBorder="1" applyAlignment="1">
      <alignment vertical="center" wrapText="1"/>
    </xf>
    <xf numFmtId="176" fontId="41" fillId="0" borderId="23" xfId="0" applyNumberFormat="1" applyFont="1" applyBorder="1" applyAlignment="1">
      <alignment horizontal="center" vertical="center"/>
    </xf>
    <xf numFmtId="38" fontId="41" fillId="0" borderId="23" xfId="1" applyFont="1" applyBorder="1" applyAlignment="1">
      <alignment horizontal="center" vertical="center"/>
    </xf>
    <xf numFmtId="38" fontId="41" fillId="0" borderId="23" xfId="1" applyFont="1" applyBorder="1">
      <alignment vertical="center"/>
    </xf>
    <xf numFmtId="0" fontId="41" fillId="0" borderId="23" xfId="0" applyFont="1" applyBorder="1" applyAlignment="1">
      <alignment horizontal="center" vertical="center"/>
    </xf>
    <xf numFmtId="0" fontId="43" fillId="0" borderId="23" xfId="0" applyFont="1" applyBorder="1" applyAlignment="1">
      <alignment vertical="center" wrapText="1"/>
    </xf>
    <xf numFmtId="0" fontId="23" fillId="0" borderId="3" xfId="0" applyFont="1" applyBorder="1" applyAlignment="1">
      <alignment horizontal="right" vertical="center" wrapText="1"/>
    </xf>
    <xf numFmtId="0" fontId="0" fillId="0" borderId="3" xfId="0" applyBorder="1" applyAlignment="1">
      <alignment vertical="center" wrapText="1"/>
    </xf>
    <xf numFmtId="38" fontId="0" fillId="0" borderId="3" xfId="1" applyFont="1" applyBorder="1" applyAlignment="1">
      <alignment horizontal="right" vertical="center" wrapText="1"/>
    </xf>
    <xf numFmtId="38" fontId="23" fillId="0" borderId="3" xfId="1" applyFont="1" applyBorder="1" applyAlignment="1">
      <alignment vertical="center" wrapText="1"/>
    </xf>
    <xf numFmtId="38" fontId="7" fillId="0" borderId="3" xfId="1" applyFont="1" applyBorder="1" applyAlignment="1">
      <alignment vertical="center" wrapText="1"/>
    </xf>
    <xf numFmtId="0" fontId="7" fillId="0" borderId="3" xfId="0" applyFont="1" applyBorder="1" applyAlignment="1">
      <alignment vertical="center" wrapText="1"/>
    </xf>
    <xf numFmtId="38" fontId="0" fillId="0" borderId="3" xfId="1" applyFont="1" applyBorder="1">
      <alignment vertical="center"/>
    </xf>
    <xf numFmtId="0" fontId="0" fillId="0" borderId="25" xfId="0" applyBorder="1" applyAlignment="1">
      <alignment vertical="center" wrapText="1"/>
    </xf>
    <xf numFmtId="0" fontId="0" fillId="0" borderId="26" xfId="0" applyBorder="1" applyAlignment="1">
      <alignment vertical="center" wrapText="1"/>
    </xf>
    <xf numFmtId="0" fontId="0" fillId="0" borderId="27" xfId="0" applyBorder="1" applyAlignment="1">
      <alignment vertical="center" wrapText="1"/>
    </xf>
    <xf numFmtId="56" fontId="0" fillId="0" borderId="3" xfId="0" applyNumberFormat="1" applyBorder="1" applyAlignment="1">
      <alignment horizontal="center" vertical="center"/>
    </xf>
    <xf numFmtId="0" fontId="45" fillId="0" borderId="3" xfId="0" applyFont="1" applyBorder="1" applyAlignment="1">
      <alignment vertical="center" wrapText="1"/>
    </xf>
    <xf numFmtId="176" fontId="0" fillId="0" borderId="15" xfId="0" applyNumberFormat="1" applyBorder="1" applyAlignment="1">
      <alignment vertical="center" wrapText="1"/>
    </xf>
    <xf numFmtId="0" fontId="0" fillId="0" borderId="16" xfId="0" applyBorder="1">
      <alignment vertical="center"/>
    </xf>
    <xf numFmtId="0" fontId="0" fillId="0" borderId="16" xfId="0" applyBorder="1" applyAlignment="1">
      <alignment horizontal="center" vertical="center"/>
    </xf>
    <xf numFmtId="0" fontId="23" fillId="0" borderId="16" xfId="0" applyFont="1" applyBorder="1" applyAlignment="1">
      <alignment horizontal="right" vertical="center" wrapText="1"/>
    </xf>
    <xf numFmtId="0" fontId="0" fillId="0" borderId="16" xfId="0" applyBorder="1" applyAlignment="1">
      <alignment vertical="center" wrapText="1"/>
    </xf>
    <xf numFmtId="38" fontId="0" fillId="0" borderId="16" xfId="1" applyFont="1" applyFill="1" applyBorder="1" applyAlignment="1">
      <alignment horizontal="right" vertical="center" wrapText="1"/>
    </xf>
    <xf numFmtId="38" fontId="23" fillId="0" borderId="16" xfId="1" applyFont="1" applyFill="1" applyBorder="1" applyAlignment="1">
      <alignment vertical="center" wrapText="1"/>
    </xf>
    <xf numFmtId="176" fontId="7" fillId="0" borderId="16" xfId="0" applyNumberFormat="1" applyFont="1" applyBorder="1" applyAlignment="1">
      <alignment vertical="center" wrapText="1"/>
    </xf>
    <xf numFmtId="176" fontId="0" fillId="0" borderId="16" xfId="0" applyNumberFormat="1" applyBorder="1" applyAlignment="1">
      <alignment vertical="center" wrapText="1"/>
    </xf>
    <xf numFmtId="176" fontId="0" fillId="0" borderId="16" xfId="0" applyNumberFormat="1" applyBorder="1" applyAlignment="1">
      <alignment horizontal="center" vertical="center"/>
    </xf>
    <xf numFmtId="38" fontId="0" fillId="0" borderId="16" xfId="1" applyFont="1" applyFill="1" applyBorder="1" applyAlignment="1">
      <alignment horizontal="center" vertical="center"/>
    </xf>
    <xf numFmtId="38" fontId="0" fillId="0" borderId="16" xfId="1" applyFont="1" applyFill="1" applyBorder="1">
      <alignment vertical="center"/>
    </xf>
    <xf numFmtId="0" fontId="22" fillId="0" borderId="16" xfId="0" applyFont="1" applyBorder="1" applyAlignment="1">
      <alignment vertical="center" wrapText="1"/>
    </xf>
    <xf numFmtId="0" fontId="26" fillId="0" borderId="16" xfId="0" applyFont="1" applyBorder="1" applyAlignment="1">
      <alignment vertical="center" wrapText="1"/>
    </xf>
    <xf numFmtId="0" fontId="36" fillId="0" borderId="16" xfId="0" applyFont="1" applyBorder="1" applyAlignment="1">
      <alignment vertical="center" wrapText="1"/>
    </xf>
    <xf numFmtId="38" fontId="7" fillId="0" borderId="16" xfId="1" applyFont="1" applyFill="1" applyBorder="1" applyAlignment="1">
      <alignment vertical="center" wrapText="1"/>
    </xf>
    <xf numFmtId="0" fontId="7" fillId="0" borderId="16" xfId="0" applyFont="1" applyBorder="1" applyAlignment="1">
      <alignment vertical="center" wrapText="1"/>
    </xf>
    <xf numFmtId="38" fontId="9" fillId="0" borderId="18" xfId="1" applyFont="1" applyFill="1" applyBorder="1" applyAlignment="1">
      <alignment horizontal="center" vertical="center"/>
    </xf>
    <xf numFmtId="38" fontId="8" fillId="0" borderId="18" xfId="1" applyFont="1" applyFill="1" applyBorder="1" applyAlignment="1">
      <alignment horizontal="center" vertical="center"/>
    </xf>
    <xf numFmtId="0" fontId="9" fillId="0" borderId="16" xfId="0" applyFont="1" applyBorder="1">
      <alignment vertical="center"/>
    </xf>
    <xf numFmtId="38" fontId="9" fillId="0" borderId="17" xfId="1" applyFont="1" applyFill="1" applyBorder="1">
      <alignment vertical="center"/>
    </xf>
    <xf numFmtId="38" fontId="10" fillId="0" borderId="19" xfId="1" applyFont="1" applyFill="1" applyBorder="1">
      <alignment vertical="center"/>
    </xf>
    <xf numFmtId="38" fontId="9" fillId="0" borderId="17" xfId="1" applyFont="1" applyFill="1" applyBorder="1" applyAlignment="1">
      <alignment horizontal="center" vertical="center"/>
    </xf>
    <xf numFmtId="38" fontId="9" fillId="0" borderId="19" xfId="1" applyFont="1" applyFill="1" applyBorder="1" applyAlignment="1">
      <alignment horizontal="center" vertical="center"/>
    </xf>
    <xf numFmtId="38" fontId="9" fillId="0" borderId="20" xfId="1" applyFont="1" applyFill="1" applyBorder="1" applyAlignment="1">
      <alignment horizontal="center" vertical="center"/>
    </xf>
    <xf numFmtId="38" fontId="10" fillId="0" borderId="17" xfId="1" applyFont="1" applyFill="1" applyBorder="1" applyAlignment="1">
      <alignment horizontal="center" vertical="center"/>
    </xf>
    <xf numFmtId="38" fontId="10" fillId="0" borderId="19" xfId="1" applyFont="1" applyFill="1" applyBorder="1" applyAlignment="1">
      <alignment horizontal="center" vertical="center"/>
    </xf>
    <xf numFmtId="176" fontId="42" fillId="0" borderId="0" xfId="1" applyNumberFormat="1" applyFont="1" applyFill="1" applyBorder="1" applyAlignment="1">
      <alignment horizontal="center" vertical="center"/>
    </xf>
    <xf numFmtId="176" fontId="43" fillId="0" borderId="0" xfId="0" applyNumberFormat="1" applyFont="1" applyAlignment="1">
      <alignment horizontal="center" vertical="center" wrapText="1"/>
    </xf>
    <xf numFmtId="0" fontId="43" fillId="0" borderId="0" xfId="0" applyFont="1" applyAlignment="1">
      <alignment horizontal="center" vertical="center" wrapText="1"/>
    </xf>
    <xf numFmtId="0" fontId="43" fillId="0" borderId="0" xfId="0" applyFont="1">
      <alignment vertical="center"/>
    </xf>
    <xf numFmtId="0" fontId="43" fillId="0" borderId="0" xfId="0" applyFont="1" applyAlignment="1">
      <alignment vertical="center" wrapText="1"/>
    </xf>
    <xf numFmtId="38" fontId="43" fillId="0" borderId="0" xfId="1" quotePrefix="1" applyFont="1">
      <alignment vertical="center"/>
    </xf>
    <xf numFmtId="38" fontId="43" fillId="0" borderId="0" xfId="1" applyFont="1">
      <alignment vertical="center"/>
    </xf>
    <xf numFmtId="0" fontId="19" fillId="0" borderId="0" xfId="0" applyFont="1" applyAlignment="1">
      <alignment horizontal="center" vertical="center" wrapText="1"/>
    </xf>
    <xf numFmtId="0" fontId="19" fillId="0" borderId="0" xfId="0" applyFont="1">
      <alignment vertical="center"/>
    </xf>
    <xf numFmtId="0" fontId="23" fillId="6" borderId="1" xfId="0" applyFont="1" applyFill="1" applyBorder="1" applyAlignment="1">
      <alignment horizontal="center" vertical="center"/>
    </xf>
    <xf numFmtId="0" fontId="23" fillId="0" borderId="3" xfId="0" applyFont="1" applyBorder="1">
      <alignment vertical="center"/>
    </xf>
    <xf numFmtId="0" fontId="23" fillId="0" borderId="1" xfId="0" applyFont="1" applyBorder="1" applyAlignment="1">
      <alignment vertical="center" wrapText="1"/>
    </xf>
    <xf numFmtId="0" fontId="23" fillId="0" borderId="16" xfId="0" applyFont="1" applyBorder="1" applyAlignment="1">
      <alignment vertical="center" wrapText="1"/>
    </xf>
    <xf numFmtId="38" fontId="0" fillId="0" borderId="0" xfId="0" applyNumberFormat="1">
      <alignment vertical="center"/>
    </xf>
    <xf numFmtId="0" fontId="16" fillId="6" borderId="0" xfId="2" applyFont="1" applyFill="1" applyAlignment="1">
      <alignment horizontal="center" vertical="center" wrapText="1"/>
    </xf>
    <xf numFmtId="176" fontId="29" fillId="5" borderId="10" xfId="1" applyNumberFormat="1" applyFont="1" applyFill="1" applyBorder="1" applyAlignment="1">
      <alignment horizontal="center" vertical="center"/>
    </xf>
    <xf numFmtId="38" fontId="10" fillId="0" borderId="0" xfId="1" applyFont="1" applyFill="1" applyBorder="1" applyAlignment="1">
      <alignment vertical="center"/>
    </xf>
    <xf numFmtId="38" fontId="0" fillId="0" borderId="6" xfId="1" applyFont="1" applyBorder="1" applyAlignment="1">
      <alignment horizontal="center" vertical="center"/>
    </xf>
    <xf numFmtId="38" fontId="0" fillId="0" borderId="0" xfId="1" applyFont="1" applyFill="1" applyBorder="1" applyAlignment="1">
      <alignment horizontal="center" vertical="center"/>
    </xf>
    <xf numFmtId="0" fontId="47" fillId="0" borderId="0" xfId="5" applyFont="1" applyAlignment="1">
      <alignment vertical="top"/>
    </xf>
    <xf numFmtId="0" fontId="29" fillId="0" borderId="0" xfId="5" applyFont="1" applyAlignment="1">
      <alignment vertical="center"/>
    </xf>
    <xf numFmtId="0" fontId="29" fillId="0" borderId="0" xfId="5" applyFont="1" applyAlignment="1">
      <alignment horizontal="right" vertical="center"/>
    </xf>
    <xf numFmtId="0" fontId="50" fillId="0" borderId="0" xfId="5" applyFont="1" applyAlignment="1">
      <alignment vertical="center"/>
    </xf>
    <xf numFmtId="178" fontId="50" fillId="0" borderId="0" xfId="5" applyNumberFormat="1" applyFont="1" applyAlignment="1">
      <alignment horizontal="center" vertical="center"/>
    </xf>
    <xf numFmtId="176" fontId="29" fillId="0" borderId="1" xfId="5" applyNumberFormat="1" applyFont="1" applyBorder="1" applyAlignment="1">
      <alignment horizontal="center" vertical="center" wrapText="1"/>
    </xf>
    <xf numFmtId="176" fontId="29" fillId="0" borderId="0" xfId="5" applyNumberFormat="1" applyFont="1" applyAlignment="1">
      <alignment vertical="center"/>
    </xf>
    <xf numFmtId="0" fontId="29" fillId="0" borderId="23" xfId="2" applyFont="1" applyBorder="1" applyAlignment="1">
      <alignment horizontal="left" vertical="center" wrapText="1"/>
    </xf>
    <xf numFmtId="0" fontId="29" fillId="0" borderId="28" xfId="2" applyFont="1" applyBorder="1" applyAlignment="1">
      <alignment horizontal="left" vertical="center" wrapText="1"/>
    </xf>
    <xf numFmtId="0" fontId="29" fillId="0" borderId="23" xfId="5" applyFont="1" applyBorder="1" applyAlignment="1">
      <alignment vertical="center"/>
    </xf>
    <xf numFmtId="0" fontId="29" fillId="0" borderId="29" xfId="2" applyFont="1" applyBorder="1" applyAlignment="1">
      <alignment horizontal="left" vertical="center" wrapText="1"/>
    </xf>
    <xf numFmtId="38" fontId="29" fillId="0" borderId="29" xfId="7" quotePrefix="1" applyFont="1" applyFill="1" applyBorder="1" applyAlignment="1">
      <alignment vertical="center"/>
    </xf>
    <xf numFmtId="0" fontId="29" fillId="0" borderId="30" xfId="2" applyFont="1" applyBorder="1" applyAlignment="1">
      <alignment horizontal="left" vertical="center" wrapText="1"/>
    </xf>
    <xf numFmtId="38" fontId="29" fillId="0" borderId="30" xfId="7" quotePrefix="1" applyFont="1" applyFill="1" applyBorder="1" applyAlignment="1">
      <alignment vertical="center"/>
    </xf>
    <xf numFmtId="0" fontId="29" fillId="0" borderId="31" xfId="2" applyFont="1" applyBorder="1" applyAlignment="1">
      <alignment horizontal="left" vertical="center" wrapText="1"/>
    </xf>
    <xf numFmtId="181" fontId="29" fillId="0" borderId="32" xfId="7" quotePrefix="1" applyNumberFormat="1" applyFont="1" applyFill="1" applyBorder="1" applyAlignment="1">
      <alignment vertical="center"/>
    </xf>
    <xf numFmtId="0" fontId="29" fillId="0" borderId="0" xfId="5" applyFont="1"/>
    <xf numFmtId="38" fontId="15" fillId="0" borderId="31" xfId="7" quotePrefix="1" applyFont="1" applyFill="1" applyBorder="1" applyAlignment="1"/>
    <xf numFmtId="38" fontId="29" fillId="0" borderId="33" xfId="7" quotePrefix="1" applyFont="1" applyFill="1" applyBorder="1" applyAlignment="1">
      <alignment vertical="center"/>
    </xf>
    <xf numFmtId="0" fontId="29" fillId="0" borderId="34" xfId="2" applyFont="1" applyBorder="1" applyAlignment="1">
      <alignment horizontal="left" vertical="center" wrapText="1"/>
    </xf>
    <xf numFmtId="38" fontId="29" fillId="0" borderId="34" xfId="7" quotePrefix="1" applyFont="1" applyFill="1" applyBorder="1" applyAlignment="1">
      <alignment vertical="center"/>
    </xf>
    <xf numFmtId="0" fontId="15" fillId="0" borderId="35" xfId="2" applyFont="1" applyBorder="1" applyAlignment="1">
      <alignment horizontal="center" vertical="center"/>
    </xf>
    <xf numFmtId="0" fontId="9" fillId="0" borderId="8" xfId="0" applyFont="1" applyBorder="1" applyAlignment="1">
      <alignment horizontal="center" vertical="center" wrapText="1"/>
    </xf>
    <xf numFmtId="38" fontId="20" fillId="8" borderId="0" xfId="1" applyFont="1" applyFill="1">
      <alignment vertical="center"/>
    </xf>
    <xf numFmtId="38" fontId="0" fillId="0" borderId="6" xfId="1" applyFont="1" applyFill="1" applyBorder="1">
      <alignment vertical="center"/>
    </xf>
    <xf numFmtId="56" fontId="15" fillId="0" borderId="0" xfId="2" applyNumberFormat="1" applyFont="1">
      <alignment vertical="center"/>
    </xf>
    <xf numFmtId="38" fontId="54" fillId="0" borderId="5" xfId="1" applyFont="1" applyBorder="1">
      <alignment vertical="center"/>
    </xf>
    <xf numFmtId="38" fontId="54" fillId="0" borderId="0" xfId="1" applyFont="1">
      <alignment vertical="center"/>
    </xf>
    <xf numFmtId="38" fontId="20" fillId="6" borderId="4" xfId="1" applyFont="1" applyFill="1" applyBorder="1">
      <alignment vertical="center"/>
    </xf>
    <xf numFmtId="38" fontId="20" fillId="0" borderId="6" xfId="1" applyFont="1" applyBorder="1">
      <alignment vertical="center"/>
    </xf>
    <xf numFmtId="38" fontId="20" fillId="6" borderId="5" xfId="1" applyFont="1" applyFill="1" applyBorder="1">
      <alignment vertical="center"/>
    </xf>
    <xf numFmtId="38" fontId="23" fillId="0" borderId="6" xfId="1" applyFont="1" applyBorder="1">
      <alignment vertical="center"/>
    </xf>
    <xf numFmtId="38" fontId="23" fillId="0" borderId="0" xfId="1" applyFont="1">
      <alignment vertical="center"/>
    </xf>
    <xf numFmtId="38" fontId="32" fillId="0" borderId="18" xfId="1" applyFont="1" applyFill="1" applyBorder="1" applyAlignment="1">
      <alignment horizontal="center" vertical="center"/>
    </xf>
    <xf numFmtId="38" fontId="20" fillId="0" borderId="4" xfId="1" applyFont="1" applyBorder="1">
      <alignment vertical="center"/>
    </xf>
    <xf numFmtId="38" fontId="20" fillId="0" borderId="5" xfId="1" applyFont="1" applyBorder="1">
      <alignment vertical="center"/>
    </xf>
    <xf numFmtId="0" fontId="56" fillId="0" borderId="0" xfId="0" applyFont="1" applyAlignment="1">
      <alignment horizontal="center" vertical="center" wrapText="1"/>
    </xf>
    <xf numFmtId="176" fontId="56" fillId="0" borderId="0" xfId="0" applyNumberFormat="1" applyFont="1" applyAlignment="1">
      <alignment horizontal="center" vertical="center" wrapText="1"/>
    </xf>
    <xf numFmtId="38" fontId="0" fillId="0" borderId="0" xfId="1" applyFont="1" applyFill="1">
      <alignment vertical="center"/>
    </xf>
    <xf numFmtId="38" fontId="32" fillId="0" borderId="19" xfId="1" applyFont="1" applyFill="1" applyBorder="1" applyAlignment="1">
      <alignment horizontal="center" vertical="center"/>
    </xf>
    <xf numFmtId="38" fontId="32" fillId="0" borderId="17" xfId="1" applyFont="1" applyFill="1" applyBorder="1" applyAlignment="1">
      <alignment horizontal="center" vertical="center"/>
    </xf>
    <xf numFmtId="38" fontId="29" fillId="0" borderId="28" xfId="7" quotePrefix="1" applyFont="1" applyFill="1" applyBorder="1" applyAlignment="1">
      <alignment vertical="center"/>
    </xf>
    <xf numFmtId="38" fontId="29" fillId="0" borderId="32" xfId="7" quotePrefix="1" applyFont="1" applyFill="1" applyBorder="1" applyAlignment="1">
      <alignment vertical="center"/>
    </xf>
    <xf numFmtId="38" fontId="29" fillId="0" borderId="31" xfId="7" quotePrefix="1" applyFont="1" applyFill="1" applyBorder="1" applyAlignment="1"/>
    <xf numFmtId="38" fontId="29" fillId="0" borderId="3" xfId="1" applyFont="1" applyFill="1" applyBorder="1" applyAlignment="1">
      <alignment vertical="center"/>
    </xf>
    <xf numFmtId="38" fontId="23" fillId="0" borderId="4" xfId="1" applyFont="1" applyBorder="1">
      <alignment vertical="center"/>
    </xf>
    <xf numFmtId="38" fontId="0" fillId="0" borderId="0" xfId="1" applyFont="1" applyFill="1" applyBorder="1" applyAlignment="1">
      <alignment vertical="center" wrapText="1"/>
    </xf>
    <xf numFmtId="0" fontId="23" fillId="0" borderId="0" xfId="0" applyFont="1" applyAlignment="1">
      <alignment horizontal="center" vertical="center"/>
    </xf>
    <xf numFmtId="177" fontId="18" fillId="4" borderId="0" xfId="3" applyNumberFormat="1" applyFont="1" applyFill="1" applyAlignment="1">
      <alignment vertical="center" wrapText="1"/>
    </xf>
    <xf numFmtId="177" fontId="59" fillId="0" borderId="0" xfId="3" applyNumberFormat="1" applyFont="1">
      <alignment vertical="center"/>
    </xf>
    <xf numFmtId="38" fontId="29" fillId="0" borderId="3" xfId="1" applyFont="1" applyFill="1" applyBorder="1" applyAlignment="1">
      <alignment vertical="center" wrapText="1"/>
    </xf>
    <xf numFmtId="38" fontId="29" fillId="0" borderId="2" xfId="1" applyFont="1" applyFill="1" applyBorder="1" applyAlignment="1">
      <alignment vertical="center" wrapText="1"/>
    </xf>
    <xf numFmtId="176" fontId="29" fillId="4" borderId="1" xfId="5" applyNumberFormat="1" applyFont="1" applyFill="1" applyBorder="1" applyAlignment="1">
      <alignment horizontal="center" vertical="center" wrapText="1"/>
    </xf>
    <xf numFmtId="38" fontId="29" fillId="4" borderId="33" xfId="7" quotePrefix="1" applyFont="1" applyFill="1" applyBorder="1" applyAlignment="1">
      <alignment vertical="center"/>
    </xf>
    <xf numFmtId="38" fontId="29" fillId="4" borderId="34" xfId="7" quotePrefix="1" applyFont="1" applyFill="1" applyBorder="1" applyAlignment="1">
      <alignment vertical="center"/>
    </xf>
    <xf numFmtId="38" fontId="29" fillId="4" borderId="30" xfId="7" quotePrefix="1" applyFont="1" applyFill="1" applyBorder="1" applyAlignment="1">
      <alignment vertical="center"/>
    </xf>
    <xf numFmtId="38" fontId="13" fillId="0" borderId="18" xfId="1" applyFont="1" applyFill="1" applyBorder="1" applyAlignment="1">
      <alignment horizontal="center" vertical="center"/>
    </xf>
    <xf numFmtId="38" fontId="29" fillId="0" borderId="0" xfId="1" applyFont="1" applyFill="1" applyAlignment="1">
      <alignment vertical="center"/>
    </xf>
    <xf numFmtId="3" fontId="60" fillId="4" borderId="1" xfId="5" applyNumberFormat="1" applyFont="1" applyFill="1" applyBorder="1" applyAlignment="1">
      <alignment vertical="center"/>
    </xf>
    <xf numFmtId="38" fontId="60" fillId="4" borderId="1" xfId="5" applyNumberFormat="1" applyFont="1" applyFill="1" applyBorder="1" applyAlignment="1">
      <alignment vertical="center"/>
    </xf>
    <xf numFmtId="38" fontId="60" fillId="4" borderId="1" xfId="1" applyFont="1" applyFill="1" applyBorder="1" applyAlignment="1">
      <alignment vertical="center"/>
    </xf>
    <xf numFmtId="38" fontId="7" fillId="0" borderId="6" xfId="1" applyFont="1" applyFill="1" applyBorder="1" applyAlignment="1">
      <alignment horizontal="center" vertical="center"/>
    </xf>
    <xf numFmtId="38" fontId="7" fillId="0" borderId="5" xfId="1" applyFont="1" applyFill="1" applyBorder="1" applyAlignment="1">
      <alignment horizontal="center" vertical="center"/>
    </xf>
    <xf numFmtId="38" fontId="7" fillId="0" borderId="4" xfId="1" applyFont="1" applyFill="1" applyBorder="1" applyAlignment="1">
      <alignment horizontal="center" vertical="center"/>
    </xf>
    <xf numFmtId="0" fontId="4" fillId="0" borderId="0" xfId="0" applyFont="1" applyAlignment="1">
      <alignment horizontal="center" vertical="center" wrapText="1"/>
    </xf>
    <xf numFmtId="0" fontId="30" fillId="0" borderId="0" xfId="1" applyNumberFormat="1" applyFont="1" applyAlignment="1">
      <alignment horizontal="center" vertical="center" wrapText="1"/>
    </xf>
    <xf numFmtId="0" fontId="20" fillId="3" borderId="1" xfId="1" applyNumberFormat="1" applyFont="1" applyFill="1" applyBorder="1" applyAlignment="1">
      <alignment horizontal="center" vertical="center" wrapText="1"/>
    </xf>
    <xf numFmtId="0" fontId="0" fillId="0" borderId="0" xfId="0" applyAlignment="1">
      <alignment horizontal="right" vertical="center" wrapText="1"/>
    </xf>
    <xf numFmtId="0" fontId="0" fillId="0" borderId="0" xfId="1" applyNumberFormat="1" applyFont="1" applyAlignment="1">
      <alignment vertical="center" wrapText="1"/>
    </xf>
    <xf numFmtId="182" fontId="0" fillId="0" borderId="0" xfId="1" applyNumberFormat="1" applyFont="1" applyAlignment="1">
      <alignment vertical="center" wrapText="1"/>
    </xf>
    <xf numFmtId="0" fontId="38" fillId="0" borderId="0" xfId="0" applyFont="1" applyAlignment="1">
      <alignment vertical="center" wrapText="1"/>
    </xf>
    <xf numFmtId="176" fontId="54" fillId="0" borderId="0" xfId="0" applyNumberFormat="1" applyFont="1" applyAlignment="1">
      <alignment vertical="center" wrapText="1"/>
    </xf>
    <xf numFmtId="0" fontId="54" fillId="0" borderId="0" xfId="0" applyFont="1" applyAlignment="1">
      <alignment horizontal="right" vertical="center" wrapText="1"/>
    </xf>
    <xf numFmtId="38" fontId="54" fillId="0" borderId="0" xfId="1" applyFont="1" applyAlignment="1">
      <alignment vertical="center" wrapText="1"/>
    </xf>
    <xf numFmtId="0" fontId="54" fillId="0" borderId="0" xfId="1" applyNumberFormat="1" applyFont="1" applyAlignment="1">
      <alignment vertical="center" wrapText="1"/>
    </xf>
    <xf numFmtId="0" fontId="54" fillId="0" borderId="0" xfId="0" applyFont="1" applyAlignment="1">
      <alignment vertical="center" wrapText="1"/>
    </xf>
    <xf numFmtId="14" fontId="54" fillId="0" borderId="0" xfId="0" applyNumberFormat="1" applyFont="1" applyAlignment="1">
      <alignment vertical="center" wrapText="1"/>
    </xf>
    <xf numFmtId="0" fontId="20" fillId="0" borderId="0" xfId="0" applyFont="1" applyAlignment="1">
      <alignment horizontal="right" vertical="center" wrapText="1"/>
    </xf>
    <xf numFmtId="0" fontId="20" fillId="0" borderId="0" xfId="1" applyNumberFormat="1" applyFont="1" applyAlignment="1">
      <alignment vertical="center" wrapText="1"/>
    </xf>
    <xf numFmtId="14" fontId="20" fillId="0" borderId="0" xfId="0" applyNumberFormat="1" applyFont="1" applyAlignment="1">
      <alignment vertical="center" wrapText="1"/>
    </xf>
    <xf numFmtId="56" fontId="0" fillId="0" borderId="0" xfId="0" applyNumberFormat="1" applyAlignment="1">
      <alignment vertical="center" wrapText="1"/>
    </xf>
    <xf numFmtId="184" fontId="0" fillId="0" borderId="0" xfId="1" applyNumberFormat="1" applyFont="1" applyAlignment="1">
      <alignment vertical="center" wrapText="1"/>
    </xf>
    <xf numFmtId="0" fontId="19" fillId="0" borderId="0" xfId="0" applyFont="1" applyAlignment="1">
      <alignment vertical="center" wrapText="1"/>
    </xf>
    <xf numFmtId="176" fontId="0" fillId="0" borderId="36" xfId="0" applyNumberFormat="1" applyBorder="1" applyAlignment="1">
      <alignment horizontal="center" vertical="center" wrapText="1"/>
    </xf>
    <xf numFmtId="0" fontId="0" fillId="0" borderId="36" xfId="0" applyBorder="1">
      <alignment vertical="center"/>
    </xf>
    <xf numFmtId="0" fontId="0" fillId="0" borderId="36" xfId="0" applyBorder="1" applyAlignment="1">
      <alignment horizontal="center" vertical="center"/>
    </xf>
    <xf numFmtId="0" fontId="0" fillId="0" borderId="36" xfId="0" applyBorder="1" applyAlignment="1">
      <alignment horizontal="right" vertical="center" wrapText="1"/>
    </xf>
    <xf numFmtId="0" fontId="0" fillId="0" borderId="36" xfId="0" applyBorder="1" applyAlignment="1">
      <alignment vertical="center" wrapText="1"/>
    </xf>
    <xf numFmtId="38" fontId="0" fillId="0" borderId="36" xfId="1" applyFont="1" applyFill="1" applyBorder="1" applyAlignment="1">
      <alignment horizontal="right" vertical="center" wrapText="1"/>
    </xf>
    <xf numFmtId="38" fontId="0" fillId="0" borderId="36" xfId="1" applyFont="1" applyFill="1" applyBorder="1" applyAlignment="1">
      <alignment vertical="center" wrapText="1"/>
    </xf>
    <xf numFmtId="176" fontId="0" fillId="0" borderId="36" xfId="0" applyNumberFormat="1" applyBorder="1" applyAlignment="1">
      <alignment vertical="center" wrapText="1"/>
    </xf>
    <xf numFmtId="38" fontId="0" fillId="0" borderId="36" xfId="1" applyFont="1" applyFill="1" applyBorder="1">
      <alignment vertical="center"/>
    </xf>
    <xf numFmtId="38" fontId="0" fillId="0" borderId="36" xfId="1" applyFont="1" applyFill="1" applyBorder="1" applyAlignment="1">
      <alignment horizontal="center" vertical="center"/>
    </xf>
    <xf numFmtId="38" fontId="23" fillId="0" borderId="36" xfId="1" applyFont="1" applyFill="1" applyBorder="1" applyAlignment="1">
      <alignment horizontal="center" vertical="center"/>
    </xf>
    <xf numFmtId="38" fontId="0" fillId="0" borderId="36" xfId="1" applyFont="1" applyBorder="1">
      <alignment vertical="center"/>
    </xf>
    <xf numFmtId="0" fontId="23" fillId="7" borderId="36" xfId="0" applyFont="1" applyFill="1" applyBorder="1" applyAlignment="1">
      <alignment horizontal="right" vertical="center"/>
    </xf>
    <xf numFmtId="38" fontId="23" fillId="7" borderId="36" xfId="1" applyFont="1" applyFill="1" applyBorder="1" applyAlignment="1">
      <alignment horizontal="right" vertical="center"/>
    </xf>
    <xf numFmtId="38" fontId="23" fillId="7" borderId="36" xfId="1" applyFont="1" applyFill="1" applyBorder="1" applyAlignment="1">
      <alignment vertical="center"/>
    </xf>
    <xf numFmtId="176" fontId="23" fillId="7" borderId="36" xfId="0" applyNumberFormat="1" applyFont="1" applyFill="1" applyBorder="1">
      <alignment vertical="center"/>
    </xf>
    <xf numFmtId="38" fontId="23" fillId="7" borderId="36" xfId="1" applyFont="1" applyFill="1" applyBorder="1" applyAlignment="1">
      <alignment horizontal="center" vertical="center"/>
    </xf>
    <xf numFmtId="176" fontId="23" fillId="0" borderId="36" xfId="0" applyNumberFormat="1" applyFont="1" applyBorder="1" applyAlignment="1">
      <alignment horizontal="center" vertical="center" wrapText="1"/>
    </xf>
    <xf numFmtId="0" fontId="23" fillId="0" borderId="36" xfId="0" applyFont="1" applyBorder="1" applyAlignment="1">
      <alignment horizontal="center" vertical="center"/>
    </xf>
    <xf numFmtId="0" fontId="23" fillId="0" borderId="36" xfId="0" applyFont="1" applyBorder="1" applyAlignment="1">
      <alignment horizontal="center" vertical="center" wrapText="1"/>
    </xf>
    <xf numFmtId="38" fontId="23" fillId="0" borderId="36" xfId="1" applyFont="1" applyFill="1" applyBorder="1" applyAlignment="1">
      <alignment horizontal="center" vertical="center" wrapText="1"/>
    </xf>
    <xf numFmtId="38" fontId="29" fillId="4" borderId="28" xfId="7" quotePrefix="1" applyFont="1" applyFill="1" applyBorder="1" applyAlignment="1">
      <alignment vertical="center"/>
    </xf>
    <xf numFmtId="38" fontId="29" fillId="4" borderId="29" xfId="7" quotePrefix="1" applyFont="1" applyFill="1" applyBorder="1" applyAlignment="1">
      <alignment vertical="center"/>
    </xf>
    <xf numFmtId="38" fontId="29" fillId="4" borderId="32" xfId="7" quotePrefix="1" applyFont="1" applyFill="1" applyBorder="1" applyAlignment="1">
      <alignment vertical="center"/>
    </xf>
    <xf numFmtId="38" fontId="20" fillId="0" borderId="6" xfId="1" quotePrefix="1" applyFont="1" applyFill="1" applyBorder="1">
      <alignment vertical="center"/>
    </xf>
    <xf numFmtId="38" fontId="19" fillId="6" borderId="4" xfId="1" applyFont="1" applyFill="1" applyBorder="1">
      <alignment vertical="center"/>
    </xf>
    <xf numFmtId="38" fontId="61" fillId="4" borderId="1" xfId="5" applyNumberFormat="1" applyFont="1" applyFill="1" applyBorder="1" applyAlignment="1">
      <alignment vertical="center"/>
    </xf>
    <xf numFmtId="38" fontId="62" fillId="0" borderId="0" xfId="5" applyNumberFormat="1" applyFont="1" applyAlignment="1">
      <alignment vertical="center"/>
    </xf>
    <xf numFmtId="180" fontId="15" fillId="0" borderId="1" xfId="5" applyNumberFormat="1" applyFont="1" applyBorder="1" applyAlignment="1">
      <alignment horizontal="center" vertical="center" wrapText="1"/>
    </xf>
    <xf numFmtId="176" fontId="29" fillId="0" borderId="1" xfId="5" applyNumberFormat="1" applyFont="1" applyBorder="1" applyAlignment="1">
      <alignment horizontal="center" vertical="center"/>
    </xf>
    <xf numFmtId="1" fontId="29" fillId="4" borderId="23" xfId="5" applyNumberFormat="1" applyFont="1" applyFill="1" applyBorder="1" applyAlignment="1">
      <alignment vertical="center"/>
    </xf>
    <xf numFmtId="38" fontId="29" fillId="4" borderId="23" xfId="1" applyFont="1" applyFill="1" applyBorder="1" applyAlignment="1">
      <alignment vertical="center"/>
    </xf>
    <xf numFmtId="0" fontId="29" fillId="4" borderId="3" xfId="5" applyFont="1" applyFill="1" applyBorder="1" applyAlignment="1">
      <alignment vertical="center"/>
    </xf>
    <xf numFmtId="38" fontId="29" fillId="4" borderId="3" xfId="1" applyFont="1" applyFill="1" applyBorder="1" applyAlignment="1">
      <alignment vertical="center"/>
    </xf>
    <xf numFmtId="9" fontId="29" fillId="0" borderId="3" xfId="10" applyFont="1" applyFill="1" applyBorder="1" applyAlignment="1">
      <alignment vertical="center"/>
    </xf>
    <xf numFmtId="9" fontId="29" fillId="0" borderId="3" xfId="8" applyFont="1" applyFill="1" applyBorder="1" applyAlignment="1"/>
    <xf numFmtId="9" fontId="29" fillId="4" borderId="2" xfId="5" applyNumberFormat="1" applyFont="1" applyFill="1" applyBorder="1"/>
    <xf numFmtId="38" fontId="29" fillId="4" borderId="2" xfId="1" applyFont="1" applyFill="1" applyBorder="1" applyAlignment="1">
      <alignment vertical="center"/>
    </xf>
    <xf numFmtId="9" fontId="29" fillId="0" borderId="2" xfId="5" applyNumberFormat="1" applyFont="1" applyBorder="1"/>
    <xf numFmtId="9" fontId="29" fillId="0" borderId="23" xfId="5" applyNumberFormat="1" applyFont="1" applyBorder="1" applyAlignment="1">
      <alignment vertical="center"/>
    </xf>
    <xf numFmtId="9" fontId="29" fillId="4" borderId="3" xfId="5" applyNumberFormat="1" applyFont="1" applyFill="1" applyBorder="1" applyAlignment="1">
      <alignment vertical="center"/>
    </xf>
    <xf numFmtId="38" fontId="29" fillId="4" borderId="31" xfId="7" quotePrefix="1" applyFont="1" applyFill="1" applyBorder="1" applyAlignment="1"/>
    <xf numFmtId="0" fontId="29" fillId="0" borderId="0" xfId="2" applyFont="1">
      <alignment vertical="center"/>
    </xf>
    <xf numFmtId="38" fontId="20" fillId="0" borderId="18" xfId="1" applyFont="1" applyFill="1" applyBorder="1" applyAlignment="1">
      <alignment horizontal="center" vertical="center"/>
    </xf>
    <xf numFmtId="38" fontId="13" fillId="0" borderId="19" xfId="1" applyFont="1" applyFill="1" applyBorder="1" applyAlignment="1">
      <alignment horizontal="center" vertical="center"/>
    </xf>
    <xf numFmtId="38" fontId="13" fillId="0" borderId="17" xfId="1" applyFont="1" applyFill="1" applyBorder="1" applyAlignment="1">
      <alignment horizontal="center" vertical="center"/>
    </xf>
    <xf numFmtId="38" fontId="19" fillId="0" borderId="18" xfId="1" applyFont="1" applyFill="1" applyBorder="1" applyAlignment="1">
      <alignment horizontal="center" vertical="center"/>
    </xf>
    <xf numFmtId="0" fontId="0" fillId="0" borderId="23" xfId="0" applyBorder="1">
      <alignment vertical="center"/>
    </xf>
    <xf numFmtId="38" fontId="0" fillId="6" borderId="25" xfId="1" applyFont="1" applyFill="1" applyBorder="1">
      <alignment vertical="center"/>
    </xf>
    <xf numFmtId="38" fontId="0" fillId="0" borderId="37" xfId="1" applyFont="1" applyBorder="1">
      <alignment vertical="center"/>
    </xf>
    <xf numFmtId="38" fontId="0" fillId="6" borderId="38" xfId="1" applyFont="1" applyFill="1" applyBorder="1">
      <alignment vertical="center"/>
    </xf>
    <xf numFmtId="0" fontId="58" fillId="0" borderId="0" xfId="0" applyFont="1" applyAlignment="1">
      <alignment horizontal="center" vertical="center" wrapText="1"/>
    </xf>
    <xf numFmtId="0" fontId="57" fillId="0" borderId="1" xfId="0" applyFont="1" applyBorder="1">
      <alignment vertical="center"/>
    </xf>
    <xf numFmtId="0" fontId="57" fillId="0" borderId="23" xfId="0" applyFont="1" applyBorder="1">
      <alignment vertical="center"/>
    </xf>
    <xf numFmtId="0" fontId="57" fillId="0" borderId="3" xfId="0" applyFont="1" applyBorder="1">
      <alignment vertical="center"/>
    </xf>
    <xf numFmtId="0" fontId="10" fillId="0" borderId="1" xfId="0" applyFont="1" applyBorder="1">
      <alignment vertical="center"/>
    </xf>
    <xf numFmtId="0" fontId="10" fillId="0" borderId="0" xfId="0" applyFont="1">
      <alignment vertical="center"/>
    </xf>
    <xf numFmtId="186" fontId="29" fillId="0" borderId="0" xfId="5" quotePrefix="1" applyNumberFormat="1" applyFont="1" applyAlignment="1">
      <alignment vertical="center"/>
    </xf>
    <xf numFmtId="0" fontId="63" fillId="4" borderId="0" xfId="5" applyFont="1" applyFill="1" applyAlignment="1">
      <alignment vertical="center"/>
    </xf>
    <xf numFmtId="38" fontId="29" fillId="4" borderId="0" xfId="1" quotePrefix="1" applyFont="1" applyFill="1" applyAlignment="1">
      <alignment vertical="center"/>
    </xf>
    <xf numFmtId="176" fontId="37" fillId="0" borderId="39" xfId="0" applyNumberFormat="1" applyFont="1" applyBorder="1" applyAlignment="1">
      <alignment vertical="center" wrapText="1"/>
    </xf>
    <xf numFmtId="176" fontId="41" fillId="0" borderId="3" xfId="0" applyNumberFormat="1" applyFont="1" applyBorder="1" applyAlignment="1">
      <alignment vertical="center" wrapText="1"/>
    </xf>
    <xf numFmtId="38" fontId="0" fillId="0" borderId="18" xfId="1" applyFont="1" applyFill="1" applyBorder="1" applyAlignment="1">
      <alignment horizontal="center" vertical="center"/>
    </xf>
    <xf numFmtId="38" fontId="10" fillId="0" borderId="18" xfId="1" applyFont="1" applyFill="1" applyBorder="1" applyAlignment="1">
      <alignment horizontal="center" vertical="center"/>
    </xf>
    <xf numFmtId="38" fontId="41" fillId="0" borderId="23" xfId="1" applyFont="1" applyFill="1" applyBorder="1" applyAlignment="1">
      <alignment vertical="center" wrapText="1"/>
    </xf>
    <xf numFmtId="38" fontId="41" fillId="0" borderId="23" xfId="1" applyFont="1" applyFill="1" applyBorder="1">
      <alignment vertical="center"/>
    </xf>
    <xf numFmtId="0" fontId="37" fillId="0" borderId="36" xfId="0" applyFont="1" applyBorder="1" applyAlignment="1">
      <alignment horizontal="center" vertical="center"/>
    </xf>
    <xf numFmtId="0" fontId="37" fillId="0" borderId="0" xfId="0" applyFont="1">
      <alignment vertical="center"/>
    </xf>
    <xf numFmtId="38" fontId="23" fillId="0" borderId="16" xfId="1" applyFont="1" applyFill="1" applyBorder="1" applyAlignment="1">
      <alignment horizontal="right" vertical="center" wrapText="1"/>
    </xf>
    <xf numFmtId="176" fontId="23" fillId="0" borderId="16" xfId="0" applyNumberFormat="1" applyFont="1" applyBorder="1" applyAlignment="1">
      <alignment vertical="center" wrapText="1"/>
    </xf>
    <xf numFmtId="176" fontId="23" fillId="0" borderId="21" xfId="0" applyNumberFormat="1" applyFont="1" applyBorder="1" applyAlignment="1">
      <alignment vertical="center" wrapText="1"/>
    </xf>
    <xf numFmtId="38" fontId="23" fillId="0" borderId="16" xfId="1" applyFont="1" applyFill="1" applyBorder="1">
      <alignment vertical="center"/>
    </xf>
    <xf numFmtId="38" fontId="23" fillId="0" borderId="17" xfId="1" applyFont="1" applyFill="1" applyBorder="1" applyAlignment="1">
      <alignment horizontal="center" vertical="center"/>
    </xf>
    <xf numFmtId="38" fontId="23" fillId="0" borderId="18" xfId="1" applyFont="1" applyFill="1" applyBorder="1" applyAlignment="1">
      <alignment horizontal="center" vertical="center"/>
    </xf>
    <xf numFmtId="38" fontId="23" fillId="0" borderId="19" xfId="1" applyFont="1" applyFill="1" applyBorder="1" applyAlignment="1">
      <alignment horizontal="center" vertical="center"/>
    </xf>
    <xf numFmtId="176" fontId="0" fillId="0" borderId="0" xfId="0" applyNumberFormat="1">
      <alignment vertical="center"/>
    </xf>
    <xf numFmtId="0" fontId="64" fillId="0" borderId="0" xfId="11" applyFill="1" applyAlignment="1">
      <alignment horizontal="right" vertical="center"/>
    </xf>
    <xf numFmtId="183" fontId="60" fillId="4" borderId="1" xfId="10" applyNumberFormat="1" applyFont="1" applyFill="1" applyBorder="1" applyAlignment="1">
      <alignment horizontal="center" vertical="center"/>
    </xf>
    <xf numFmtId="3" fontId="29" fillId="0" borderId="0" xfId="5" applyNumberFormat="1" applyFont="1" applyAlignment="1">
      <alignment vertical="center"/>
    </xf>
    <xf numFmtId="3" fontId="29" fillId="0" borderId="0" xfId="5" applyNumberFormat="1" applyFont="1"/>
    <xf numFmtId="185" fontId="15" fillId="0" borderId="35" xfId="2" applyNumberFormat="1" applyFont="1" applyBorder="1" applyAlignment="1">
      <alignment horizontal="center" vertical="center"/>
    </xf>
    <xf numFmtId="38" fontId="20" fillId="0" borderId="6" xfId="1" quotePrefix="1" applyFont="1" applyBorder="1" applyAlignment="1">
      <alignment vertical="center" shrinkToFit="1"/>
    </xf>
    <xf numFmtId="38" fontId="0" fillId="0" borderId="19" xfId="1" applyFont="1" applyFill="1" applyBorder="1" applyAlignment="1">
      <alignment horizontal="center" vertical="center"/>
    </xf>
    <xf numFmtId="38" fontId="0" fillId="0" borderId="37" xfId="1" applyFont="1" applyFill="1" applyBorder="1">
      <alignment vertical="center"/>
    </xf>
    <xf numFmtId="38" fontId="13" fillId="0" borderId="6" xfId="1" applyFont="1" applyFill="1" applyBorder="1">
      <alignment vertical="center"/>
    </xf>
    <xf numFmtId="176" fontId="65" fillId="0" borderId="0" xfId="0" applyNumberFormat="1" applyFont="1" applyAlignment="1">
      <alignment horizontal="right" vertical="center"/>
    </xf>
    <xf numFmtId="38" fontId="54" fillId="0" borderId="18" xfId="1" applyFont="1" applyFill="1" applyBorder="1" applyAlignment="1">
      <alignment horizontal="center" vertical="center"/>
    </xf>
    <xf numFmtId="38" fontId="29" fillId="4" borderId="3" xfId="1" applyFont="1" applyFill="1" applyBorder="1" applyAlignment="1"/>
    <xf numFmtId="176" fontId="63" fillId="4" borderId="4" xfId="5" applyNumberFormat="1" applyFont="1" applyFill="1" applyBorder="1" applyAlignment="1">
      <alignment horizontal="center" vertical="center" wrapText="1"/>
    </xf>
    <xf numFmtId="0" fontId="9" fillId="0" borderId="1" xfId="0" applyFont="1" applyBorder="1" applyAlignment="1">
      <alignment horizontal="center" vertical="center" wrapText="1"/>
    </xf>
    <xf numFmtId="176" fontId="10" fillId="0" borderId="1" xfId="0" applyNumberFormat="1" applyFont="1" applyBorder="1" applyAlignment="1">
      <alignment vertical="center" wrapText="1"/>
    </xf>
    <xf numFmtId="0" fontId="20" fillId="0" borderId="23" xfId="0" applyFont="1" applyBorder="1" applyAlignment="1">
      <alignment vertical="center" wrapText="1"/>
    </xf>
    <xf numFmtId="0" fontId="21" fillId="6" borderId="1" xfId="0" applyFont="1" applyFill="1" applyBorder="1" applyAlignment="1">
      <alignment horizontal="center" vertical="center" wrapText="1"/>
    </xf>
    <xf numFmtId="0" fontId="20" fillId="0" borderId="3" xfId="0" applyFont="1" applyBorder="1" applyAlignment="1">
      <alignment vertical="center" wrapText="1"/>
    </xf>
    <xf numFmtId="0" fontId="20" fillId="0" borderId="3" xfId="0" applyFont="1" applyBorder="1" applyAlignment="1">
      <alignment horizontal="center" vertical="center"/>
    </xf>
    <xf numFmtId="0" fontId="20" fillId="0" borderId="16" xfId="0" applyFont="1" applyBorder="1" applyAlignment="1">
      <alignment vertical="center" wrapText="1"/>
    </xf>
    <xf numFmtId="0" fontId="58" fillId="6" borderId="8" xfId="0" applyFont="1" applyFill="1" applyBorder="1" applyAlignment="1">
      <alignment horizontal="center" vertical="center" wrapText="1"/>
    </xf>
    <xf numFmtId="0" fontId="20" fillId="0" borderId="36" xfId="0" applyFont="1" applyBorder="1" applyAlignment="1">
      <alignment vertical="center" wrapText="1"/>
    </xf>
    <xf numFmtId="0" fontId="20" fillId="7" borderId="36" xfId="0" applyFont="1" applyFill="1" applyBorder="1">
      <alignment vertical="center"/>
    </xf>
    <xf numFmtId="0" fontId="20" fillId="0" borderId="36" xfId="0" applyFont="1" applyBorder="1" applyAlignment="1">
      <alignment horizontal="center" vertical="center" wrapText="1"/>
    </xf>
    <xf numFmtId="56" fontId="15" fillId="0" borderId="0" xfId="2" applyNumberFormat="1" applyFont="1" applyAlignment="1">
      <alignment horizontal="center" vertical="center"/>
    </xf>
    <xf numFmtId="187" fontId="66" fillId="11" borderId="0" xfId="0" applyNumberFormat="1" applyFont="1" applyFill="1">
      <alignment vertical="center"/>
    </xf>
    <xf numFmtId="187" fontId="65" fillId="11" borderId="0" xfId="0" applyNumberFormat="1" applyFont="1" applyFill="1">
      <alignment vertical="center"/>
    </xf>
    <xf numFmtId="0" fontId="66" fillId="11" borderId="0" xfId="0" applyFont="1" applyFill="1" applyAlignment="1">
      <alignment vertical="center" wrapText="1"/>
    </xf>
    <xf numFmtId="176" fontId="66" fillId="11" borderId="0" xfId="0" applyNumberFormat="1" applyFont="1" applyFill="1" applyAlignment="1">
      <alignment vertical="center" wrapText="1"/>
    </xf>
    <xf numFmtId="0" fontId="66" fillId="11" borderId="0" xfId="0" applyFont="1" applyFill="1">
      <alignment vertical="center"/>
    </xf>
    <xf numFmtId="0" fontId="66" fillId="11" borderId="0" xfId="0" applyFont="1" applyFill="1" applyAlignment="1">
      <alignment horizontal="right" vertical="center" wrapText="1"/>
    </xf>
    <xf numFmtId="38" fontId="66" fillId="11" borderId="0" xfId="1" applyFont="1" applyFill="1" applyAlignment="1">
      <alignment horizontal="right" vertical="center" wrapText="1"/>
    </xf>
    <xf numFmtId="38" fontId="66" fillId="11" borderId="0" xfId="1" applyFont="1" applyFill="1" applyAlignment="1">
      <alignment vertical="center" wrapText="1"/>
    </xf>
    <xf numFmtId="38" fontId="66" fillId="11" borderId="0" xfId="1" applyFont="1" applyFill="1">
      <alignment vertical="center"/>
    </xf>
    <xf numFmtId="0" fontId="65" fillId="11" borderId="0" xfId="0" applyFont="1" applyFill="1" applyAlignment="1">
      <alignment vertical="center" wrapText="1"/>
    </xf>
    <xf numFmtId="0" fontId="66" fillId="11" borderId="0" xfId="0" applyFont="1" applyFill="1" applyAlignment="1">
      <alignment horizontal="center" vertical="center"/>
    </xf>
    <xf numFmtId="38" fontId="66" fillId="11" borderId="0" xfId="1" applyFont="1" applyFill="1" applyBorder="1">
      <alignment vertical="center"/>
    </xf>
    <xf numFmtId="38" fontId="65" fillId="11" borderId="0" xfId="1" applyFont="1" applyFill="1">
      <alignment vertical="center"/>
    </xf>
    <xf numFmtId="0" fontId="67" fillId="0" borderId="3" xfId="0" applyFont="1" applyBorder="1" applyAlignment="1">
      <alignment vertical="center" wrapText="1"/>
    </xf>
    <xf numFmtId="183" fontId="29" fillId="4" borderId="3" xfId="8" applyNumberFormat="1" applyFont="1" applyFill="1" applyBorder="1" applyAlignment="1"/>
    <xf numFmtId="0" fontId="20" fillId="0" borderId="1" xfId="0" applyFont="1" applyBorder="1">
      <alignment vertical="center"/>
    </xf>
    <xf numFmtId="38" fontId="20" fillId="0" borderId="6" xfId="1" applyFont="1" applyFill="1" applyBorder="1">
      <alignment vertical="center"/>
    </xf>
    <xf numFmtId="177" fontId="18" fillId="0" borderId="0" xfId="3" applyNumberFormat="1" applyFont="1" applyAlignment="1">
      <alignment vertical="center" wrapText="1"/>
    </xf>
    <xf numFmtId="38" fontId="19" fillId="0" borderId="6" xfId="1" applyFont="1" applyFill="1" applyBorder="1">
      <alignment vertical="center"/>
    </xf>
    <xf numFmtId="38" fontId="19" fillId="0" borderId="6" xfId="1" applyFont="1" applyBorder="1">
      <alignment vertical="center"/>
    </xf>
    <xf numFmtId="38" fontId="20" fillId="5" borderId="6" xfId="1" quotePrefix="1" applyFont="1" applyFill="1" applyBorder="1">
      <alignment vertical="center"/>
    </xf>
    <xf numFmtId="20" fontId="0" fillId="0" borderId="1" xfId="0" applyNumberFormat="1" applyBorder="1">
      <alignment vertical="center"/>
    </xf>
    <xf numFmtId="0" fontId="0" fillId="6" borderId="40" xfId="0" applyFill="1" applyBorder="1">
      <alignment vertical="center"/>
    </xf>
    <xf numFmtId="0" fontId="0" fillId="0" borderId="41" xfId="0" applyBorder="1">
      <alignment vertical="center"/>
    </xf>
    <xf numFmtId="0" fontId="0" fillId="6" borderId="41" xfId="0" applyFill="1" applyBorder="1">
      <alignment vertical="center"/>
    </xf>
    <xf numFmtId="0" fontId="0" fillId="0" borderId="42" xfId="0" applyBorder="1">
      <alignment vertical="center"/>
    </xf>
    <xf numFmtId="0" fontId="0" fillId="0" borderId="40" xfId="0" applyBorder="1">
      <alignment vertical="center"/>
    </xf>
    <xf numFmtId="20" fontId="0" fillId="0" borderId="2" xfId="0" applyNumberFormat="1" applyBorder="1">
      <alignment vertical="center"/>
    </xf>
    <xf numFmtId="0" fontId="0" fillId="6" borderId="43" xfId="0" applyFill="1" applyBorder="1">
      <alignment vertical="center"/>
    </xf>
    <xf numFmtId="0" fontId="0" fillId="0" borderId="44" xfId="0" applyBorder="1">
      <alignment vertical="center"/>
    </xf>
    <xf numFmtId="0" fontId="0" fillId="6" borderId="44" xfId="0" applyFill="1" applyBorder="1">
      <alignment vertical="center"/>
    </xf>
    <xf numFmtId="0" fontId="0" fillId="0" borderId="45" xfId="0" applyBorder="1">
      <alignment vertical="center"/>
    </xf>
    <xf numFmtId="0" fontId="0" fillId="0" borderId="46" xfId="0" applyBorder="1">
      <alignment vertical="center"/>
    </xf>
    <xf numFmtId="0" fontId="0" fillId="0" borderId="47" xfId="0" applyBorder="1" applyAlignment="1">
      <alignment horizontal="center" vertical="center"/>
    </xf>
    <xf numFmtId="0" fontId="0" fillId="0" borderId="48" xfId="0" applyBorder="1" applyAlignment="1">
      <alignment horizontal="center" vertical="center"/>
    </xf>
    <xf numFmtId="0" fontId="0" fillId="0" borderId="49" xfId="0" applyBorder="1" applyAlignment="1">
      <alignment horizontal="center" vertical="center"/>
    </xf>
    <xf numFmtId="20" fontId="0" fillId="0" borderId="23" xfId="0" applyNumberFormat="1" applyBorder="1">
      <alignment vertical="center"/>
    </xf>
    <xf numFmtId="0" fontId="0" fillId="0" borderId="50" xfId="0" applyBorder="1">
      <alignment vertical="center"/>
    </xf>
    <xf numFmtId="0" fontId="0" fillId="0" borderId="51" xfId="0" applyBorder="1">
      <alignment vertical="center"/>
    </xf>
    <xf numFmtId="0" fontId="0" fillId="0" borderId="52" xfId="0" applyBorder="1">
      <alignment vertical="center"/>
    </xf>
    <xf numFmtId="0" fontId="0" fillId="0" borderId="43" xfId="0" applyBorder="1">
      <alignment vertical="center"/>
    </xf>
    <xf numFmtId="20" fontId="0" fillId="12" borderId="46" xfId="0" applyNumberFormat="1" applyFill="1" applyBorder="1">
      <alignment vertical="center"/>
    </xf>
    <xf numFmtId="0" fontId="0" fillId="12" borderId="47" xfId="0" applyFill="1" applyBorder="1">
      <alignment vertical="center"/>
    </xf>
    <xf numFmtId="0" fontId="0" fillId="12" borderId="48" xfId="0" applyFill="1" applyBorder="1">
      <alignment vertical="center"/>
    </xf>
    <xf numFmtId="0" fontId="0" fillId="12" borderId="49" xfId="0" applyFill="1" applyBorder="1">
      <alignment vertical="center"/>
    </xf>
    <xf numFmtId="20" fontId="0" fillId="12" borderId="53" xfId="0" applyNumberFormat="1" applyFill="1" applyBorder="1">
      <alignment vertical="center"/>
    </xf>
    <xf numFmtId="0" fontId="0" fillId="12" borderId="55" xfId="0" applyFill="1" applyBorder="1">
      <alignment vertical="center"/>
    </xf>
    <xf numFmtId="0" fontId="0" fillId="12" borderId="56" xfId="0" applyFill="1" applyBorder="1">
      <alignment vertical="center"/>
    </xf>
    <xf numFmtId="20" fontId="0" fillId="12" borderId="57" xfId="0" applyNumberFormat="1" applyFill="1" applyBorder="1">
      <alignment vertical="center"/>
    </xf>
    <xf numFmtId="0" fontId="0" fillId="12" borderId="58" xfId="0" applyFill="1" applyBorder="1">
      <alignment vertical="center"/>
    </xf>
    <xf numFmtId="0" fontId="0" fillId="12" borderId="59" xfId="0" applyFill="1" applyBorder="1">
      <alignment vertical="center"/>
    </xf>
    <xf numFmtId="0" fontId="0" fillId="12" borderId="60" xfId="0" applyFill="1" applyBorder="1">
      <alignment vertical="center"/>
    </xf>
    <xf numFmtId="0" fontId="70" fillId="0" borderId="0" xfId="0" applyFont="1" applyAlignment="1">
      <alignment vertical="center" wrapText="1"/>
    </xf>
    <xf numFmtId="176" fontId="70" fillId="0" borderId="0" xfId="0" applyNumberFormat="1" applyFont="1" applyAlignment="1">
      <alignment vertical="center" wrapText="1"/>
    </xf>
    <xf numFmtId="0" fontId="70" fillId="0" borderId="0" xfId="0" applyFont="1">
      <alignment vertical="center"/>
    </xf>
    <xf numFmtId="0" fontId="70" fillId="0" borderId="0" xfId="0" applyFont="1" applyAlignment="1">
      <alignment horizontal="right" vertical="center" wrapText="1"/>
    </xf>
    <xf numFmtId="38" fontId="70" fillId="0" borderId="0" xfId="1" applyFont="1" applyAlignment="1">
      <alignment horizontal="right" vertical="center" wrapText="1"/>
    </xf>
    <xf numFmtId="38" fontId="70" fillId="0" borderId="0" xfId="1" applyFont="1" applyAlignment="1">
      <alignment horizontal="right" vertical="center"/>
    </xf>
    <xf numFmtId="38" fontId="71" fillId="0" borderId="0" xfId="1" applyFont="1" applyAlignment="1">
      <alignment vertical="center" wrapText="1"/>
    </xf>
    <xf numFmtId="38" fontId="71" fillId="0" borderId="0" xfId="1" applyFont="1">
      <alignment vertical="center"/>
    </xf>
    <xf numFmtId="0" fontId="72" fillId="0" borderId="0" xfId="0" applyFont="1" applyAlignment="1">
      <alignment vertical="center" wrapText="1"/>
    </xf>
    <xf numFmtId="0" fontId="71" fillId="0" borderId="0" xfId="0" applyFont="1" applyAlignment="1">
      <alignment horizontal="center" vertical="center"/>
    </xf>
    <xf numFmtId="0" fontId="70" fillId="14" borderId="0" xfId="0" applyFont="1" applyFill="1">
      <alignment vertical="center"/>
    </xf>
    <xf numFmtId="38" fontId="71" fillId="14" borderId="0" xfId="1" applyFont="1" applyFill="1">
      <alignment vertical="center"/>
    </xf>
    <xf numFmtId="0" fontId="70" fillId="7" borderId="0" xfId="0" applyFont="1" applyFill="1">
      <alignment vertical="center"/>
    </xf>
    <xf numFmtId="38" fontId="71" fillId="7" borderId="0" xfId="1" applyFont="1" applyFill="1">
      <alignment vertical="center"/>
    </xf>
    <xf numFmtId="176" fontId="0" fillId="7" borderId="36" xfId="0" applyNumberFormat="1" applyFill="1" applyBorder="1" applyAlignment="1">
      <alignment horizontal="center" vertical="center"/>
    </xf>
    <xf numFmtId="0" fontId="0" fillId="7" borderId="36" xfId="0" applyFill="1" applyBorder="1">
      <alignment vertical="center"/>
    </xf>
    <xf numFmtId="0" fontId="0" fillId="7" borderId="36" xfId="0" applyFill="1" applyBorder="1" applyAlignment="1">
      <alignment horizontal="center" vertical="center"/>
    </xf>
    <xf numFmtId="0" fontId="0" fillId="4" borderId="54" xfId="0" applyFill="1" applyBorder="1">
      <alignment vertical="center"/>
    </xf>
    <xf numFmtId="0" fontId="0" fillId="4" borderId="51" xfId="0" applyFill="1" applyBorder="1">
      <alignment vertical="center"/>
    </xf>
    <xf numFmtId="0" fontId="0" fillId="4" borderId="41" xfId="0" applyFill="1" applyBorder="1">
      <alignment vertical="center"/>
    </xf>
    <xf numFmtId="38" fontId="20" fillId="0" borderId="23" xfId="1" applyFont="1" applyBorder="1" applyAlignment="1">
      <alignment vertical="center" wrapText="1"/>
    </xf>
    <xf numFmtId="38" fontId="20" fillId="0" borderId="16" xfId="1" applyFont="1" applyFill="1" applyBorder="1" applyAlignment="1">
      <alignment vertical="center" wrapText="1"/>
    </xf>
    <xf numFmtId="38" fontId="21" fillId="0" borderId="0" xfId="1" applyFont="1" applyFill="1" applyBorder="1" applyAlignment="1">
      <alignment vertical="center" wrapText="1"/>
    </xf>
    <xf numFmtId="38" fontId="69" fillId="11" borderId="0" xfId="1" applyFont="1" applyFill="1" applyAlignment="1">
      <alignment vertical="center" wrapText="1"/>
    </xf>
    <xf numFmtId="177" fontId="73" fillId="0" borderId="1" xfId="2" applyNumberFormat="1" applyFont="1" applyBorder="1" applyAlignment="1">
      <alignment horizontal="right" vertical="center"/>
    </xf>
    <xf numFmtId="0" fontId="19" fillId="0" borderId="16" xfId="0" applyFont="1" applyBorder="1">
      <alignment vertical="center"/>
    </xf>
    <xf numFmtId="0" fontId="58" fillId="0" borderId="16" xfId="0" applyFont="1" applyBorder="1" applyAlignment="1">
      <alignment horizontal="center" vertical="center"/>
    </xf>
    <xf numFmtId="0" fontId="25" fillId="0" borderId="16" xfId="0" applyFont="1" applyBorder="1" applyAlignment="1">
      <alignment vertical="center" wrapText="1"/>
    </xf>
    <xf numFmtId="38" fontId="32" fillId="0" borderId="18" xfId="1" applyFont="1" applyFill="1" applyBorder="1" applyAlignment="1">
      <alignment horizontal="center"/>
    </xf>
    <xf numFmtId="0" fontId="23" fillId="0" borderId="26" xfId="0" applyFont="1" applyBorder="1" applyAlignment="1">
      <alignment horizontal="right" vertical="center" wrapText="1"/>
    </xf>
    <xf numFmtId="0" fontId="0" fillId="0" borderId="39" xfId="0" applyBorder="1" applyAlignment="1">
      <alignment vertical="center" wrapText="1"/>
    </xf>
    <xf numFmtId="0" fontId="0" fillId="0" borderId="0" xfId="0" applyAlignment="1">
      <alignment horizontal="right" vertical="center"/>
    </xf>
    <xf numFmtId="38" fontId="23" fillId="0" borderId="0" xfId="1" applyFont="1" applyAlignment="1">
      <alignment horizontal="right" vertical="center"/>
    </xf>
    <xf numFmtId="38" fontId="7" fillId="0" borderId="0" xfId="1" applyFont="1" applyAlignment="1">
      <alignment horizontal="center" vertical="center" wrapText="1"/>
    </xf>
    <xf numFmtId="38" fontId="7" fillId="0" borderId="0" xfId="1" applyFont="1" applyAlignment="1">
      <alignment horizontal="center" vertical="center"/>
    </xf>
    <xf numFmtId="38" fontId="19" fillId="0" borderId="0" xfId="1" applyFont="1" applyFill="1" applyBorder="1">
      <alignment vertical="center"/>
    </xf>
    <xf numFmtId="38" fontId="19" fillId="0" borderId="0" xfId="1" applyFont="1">
      <alignment vertical="center"/>
    </xf>
    <xf numFmtId="0" fontId="68" fillId="0" borderId="0" xfId="0" applyFont="1" applyAlignment="1">
      <alignment vertical="center" wrapText="1"/>
    </xf>
    <xf numFmtId="176" fontId="68" fillId="0" borderId="0" xfId="0" applyNumberFormat="1" applyFont="1" applyAlignment="1">
      <alignment vertical="center" wrapText="1"/>
    </xf>
    <xf numFmtId="0" fontId="68" fillId="0" borderId="0" xfId="0" applyFont="1">
      <alignment vertical="center"/>
    </xf>
    <xf numFmtId="0" fontId="68" fillId="0" borderId="0" xfId="0" applyFont="1" applyAlignment="1">
      <alignment horizontal="right" vertical="center" wrapText="1"/>
    </xf>
    <xf numFmtId="38" fontId="68" fillId="0" borderId="0" xfId="1" applyFont="1" applyAlignment="1">
      <alignment horizontal="right" vertical="center" wrapText="1"/>
    </xf>
    <xf numFmtId="38" fontId="68" fillId="4" borderId="0" xfId="1" applyFont="1" applyFill="1" applyAlignment="1">
      <alignment vertical="center" wrapText="1"/>
    </xf>
    <xf numFmtId="0" fontId="68" fillId="4" borderId="0" xfId="0" applyFont="1" applyFill="1" applyAlignment="1">
      <alignment vertical="center" wrapText="1"/>
    </xf>
    <xf numFmtId="176" fontId="68" fillId="4" borderId="0" xfId="0" applyNumberFormat="1" applyFont="1" applyFill="1" applyAlignment="1">
      <alignment vertical="center" wrapText="1"/>
    </xf>
    <xf numFmtId="0" fontId="68" fillId="4" borderId="0" xfId="0" applyFont="1" applyFill="1">
      <alignment vertical="center"/>
    </xf>
    <xf numFmtId="38" fontId="68" fillId="4" borderId="0" xfId="1" applyFont="1" applyFill="1">
      <alignment vertical="center"/>
    </xf>
    <xf numFmtId="0" fontId="75" fillId="4" borderId="0" xfId="0" applyFont="1" applyFill="1" applyAlignment="1">
      <alignment vertical="center" wrapText="1"/>
    </xf>
    <xf numFmtId="0" fontId="68" fillId="4" borderId="0" xfId="0" applyFont="1" applyFill="1" applyAlignment="1">
      <alignment horizontal="center" vertical="center"/>
    </xf>
    <xf numFmtId="0" fontId="76" fillId="0" borderId="1" xfId="0" applyFont="1" applyBorder="1" applyAlignment="1">
      <alignment horizontal="center" vertical="center"/>
    </xf>
    <xf numFmtId="0" fontId="54" fillId="0" borderId="1" xfId="0" applyFont="1" applyBorder="1" applyAlignment="1">
      <alignment horizontal="right" vertical="center" wrapText="1"/>
    </xf>
    <xf numFmtId="0" fontId="54" fillId="0" borderId="1" xfId="0" applyFont="1" applyBorder="1" applyAlignment="1">
      <alignment vertical="center" wrapText="1"/>
    </xf>
    <xf numFmtId="38" fontId="54" fillId="0" borderId="1" xfId="1" applyFont="1" applyBorder="1" applyAlignment="1">
      <alignment vertical="center" wrapText="1"/>
    </xf>
    <xf numFmtId="176" fontId="54" fillId="0" borderId="1" xfId="0" applyNumberFormat="1" applyFont="1" applyBorder="1" applyAlignment="1">
      <alignment vertical="center" wrapText="1"/>
    </xf>
    <xf numFmtId="0" fontId="74" fillId="0" borderId="1" xfId="0" applyFont="1" applyBorder="1">
      <alignment vertical="center"/>
    </xf>
    <xf numFmtId="0" fontId="0" fillId="9" borderId="1" xfId="0" applyFill="1" applyBorder="1" applyAlignment="1">
      <alignment vertical="center" wrapText="1"/>
    </xf>
    <xf numFmtId="0" fontId="0" fillId="0" borderId="1" xfId="0" applyBorder="1" applyAlignment="1">
      <alignment horizontal="right" vertical="center" wrapText="1"/>
    </xf>
    <xf numFmtId="38" fontId="0" fillId="0" borderId="1" xfId="1" applyFont="1" applyBorder="1" applyAlignment="1">
      <alignment vertical="center" wrapText="1"/>
    </xf>
    <xf numFmtId="0" fontId="0" fillId="0" borderId="1" xfId="1" applyNumberFormat="1" applyFont="1" applyBorder="1" applyAlignment="1">
      <alignment vertical="center" wrapText="1"/>
    </xf>
    <xf numFmtId="0" fontId="0" fillId="13" borderId="1" xfId="0" applyFill="1" applyBorder="1" applyAlignment="1">
      <alignment vertical="center" wrapText="1"/>
    </xf>
    <xf numFmtId="0" fontId="54" fillId="0" borderId="1" xfId="1" applyNumberFormat="1" applyFont="1" applyBorder="1" applyAlignment="1">
      <alignment vertical="center" wrapText="1"/>
    </xf>
    <xf numFmtId="0" fontId="0" fillId="5" borderId="1" xfId="0" applyFill="1" applyBorder="1" applyAlignment="1">
      <alignment vertical="center" wrapText="1"/>
    </xf>
    <xf numFmtId="0" fontId="0" fillId="10" borderId="1" xfId="0" applyFill="1" applyBorder="1" applyAlignment="1">
      <alignment vertical="center" wrapText="1"/>
    </xf>
    <xf numFmtId="0" fontId="0" fillId="15" borderId="1" xfId="0" applyFill="1" applyBorder="1" applyAlignment="1">
      <alignment vertical="center" wrapText="1"/>
    </xf>
    <xf numFmtId="0" fontId="0" fillId="16" borderId="1" xfId="0" applyFill="1" applyBorder="1" applyAlignment="1">
      <alignment vertical="center" wrapText="1"/>
    </xf>
    <xf numFmtId="38" fontId="0" fillId="0" borderId="0" xfId="1" applyFont="1" applyBorder="1" applyAlignment="1">
      <alignment vertical="center" wrapText="1"/>
    </xf>
    <xf numFmtId="0" fontId="0" fillId="0" borderId="0" xfId="1" applyNumberFormat="1" applyFont="1" applyBorder="1" applyAlignment="1">
      <alignment vertical="center" wrapText="1"/>
    </xf>
    <xf numFmtId="38" fontId="41" fillId="0" borderId="23" xfId="0" applyNumberFormat="1" applyFont="1" applyBorder="1" applyAlignment="1">
      <alignment vertical="center" wrapText="1"/>
    </xf>
    <xf numFmtId="0" fontId="0" fillId="0" borderId="23" xfId="0" applyBorder="1" applyAlignment="1">
      <alignment vertical="center" wrapText="1"/>
    </xf>
    <xf numFmtId="176" fontId="37" fillId="0" borderId="1" xfId="0" applyNumberFormat="1" applyFont="1" applyBorder="1" applyAlignment="1">
      <alignment vertical="center" wrapText="1"/>
    </xf>
    <xf numFmtId="0" fontId="17" fillId="0" borderId="0" xfId="0" applyFont="1">
      <alignment vertical="center"/>
    </xf>
    <xf numFmtId="0" fontId="77" fillId="0" borderId="0" xfId="0" applyFont="1">
      <alignment vertical="center"/>
    </xf>
    <xf numFmtId="1" fontId="15" fillId="0" borderId="0" xfId="2" applyNumberFormat="1" applyFont="1">
      <alignment vertical="center"/>
    </xf>
    <xf numFmtId="38" fontId="15" fillId="0" borderId="0" xfId="2" applyNumberFormat="1" applyFont="1">
      <alignment vertical="center"/>
    </xf>
    <xf numFmtId="9" fontId="15" fillId="0" borderId="0" xfId="10" applyFont="1">
      <alignment vertical="center"/>
    </xf>
    <xf numFmtId="0" fontId="10" fillId="0" borderId="3" xfId="0" applyFont="1" applyBorder="1">
      <alignment vertical="center"/>
    </xf>
    <xf numFmtId="0" fontId="21" fillId="0" borderId="3" xfId="0" applyFont="1" applyBorder="1" applyAlignment="1">
      <alignment horizontal="center" vertical="center"/>
    </xf>
    <xf numFmtId="0" fontId="21" fillId="0" borderId="23" xfId="0" applyFont="1" applyBorder="1" applyAlignment="1">
      <alignment vertical="center" wrapText="1"/>
    </xf>
    <xf numFmtId="0" fontId="19" fillId="0" borderId="23" xfId="0" applyFont="1" applyBorder="1">
      <alignment vertical="center"/>
    </xf>
    <xf numFmtId="0" fontId="20" fillId="0" borderId="1" xfId="0" applyFont="1" applyBorder="1" applyAlignment="1">
      <alignment horizontal="right" vertical="center" wrapText="1"/>
    </xf>
    <xf numFmtId="0" fontId="20" fillId="0" borderId="1" xfId="0" applyFont="1" applyBorder="1" applyAlignment="1">
      <alignment vertical="center" wrapText="1"/>
    </xf>
    <xf numFmtId="0" fontId="20" fillId="0" borderId="4" xfId="0" applyFont="1" applyBorder="1" applyAlignment="1">
      <alignment vertical="center" wrapText="1"/>
    </xf>
    <xf numFmtId="176" fontId="20" fillId="0" borderId="13" xfId="0" applyNumberFormat="1" applyFont="1" applyBorder="1" applyAlignment="1">
      <alignment vertical="center" wrapText="1"/>
    </xf>
    <xf numFmtId="0" fontId="20" fillId="0" borderId="23" xfId="0" applyFont="1" applyBorder="1">
      <alignment vertical="center"/>
    </xf>
    <xf numFmtId="38" fontId="20" fillId="0" borderId="1" xfId="1" applyFont="1" applyBorder="1" applyAlignment="1">
      <alignment horizontal="right" vertical="center" wrapText="1"/>
    </xf>
    <xf numFmtId="38" fontId="20" fillId="0" borderId="1" xfId="1" applyFont="1" applyBorder="1" applyAlignment="1">
      <alignment vertical="center" wrapText="1"/>
    </xf>
    <xf numFmtId="176" fontId="21" fillId="0" borderId="1" xfId="0" applyNumberFormat="1" applyFont="1" applyBorder="1" applyAlignment="1">
      <alignment vertical="center" wrapText="1"/>
    </xf>
    <xf numFmtId="176" fontId="20" fillId="0" borderId="1" xfId="0" applyNumberFormat="1" applyFont="1" applyBorder="1" applyAlignment="1">
      <alignment vertical="center" wrapText="1"/>
    </xf>
    <xf numFmtId="176" fontId="20" fillId="0" borderId="1" xfId="0" applyNumberFormat="1" applyFont="1" applyBorder="1" applyAlignment="1">
      <alignment horizontal="center" vertical="center"/>
    </xf>
    <xf numFmtId="38" fontId="20" fillId="0" borderId="1" xfId="1" applyFont="1" applyBorder="1" applyAlignment="1">
      <alignment horizontal="center" vertical="center"/>
    </xf>
    <xf numFmtId="38" fontId="20" fillId="0" borderId="1" xfId="1" applyFont="1" applyBorder="1">
      <alignment vertical="center"/>
    </xf>
    <xf numFmtId="0" fontId="20" fillId="0" borderId="1" xfId="0" applyFont="1" applyBorder="1" applyAlignment="1">
      <alignment horizontal="center" vertical="center"/>
    </xf>
    <xf numFmtId="0" fontId="25" fillId="0" borderId="1" xfId="0" applyFont="1" applyBorder="1" applyAlignment="1">
      <alignment vertical="center" wrapText="1"/>
    </xf>
    <xf numFmtId="0" fontId="0" fillId="21" borderId="1" xfId="0" applyFill="1" applyBorder="1" applyAlignment="1">
      <alignment vertical="center" wrapText="1"/>
    </xf>
    <xf numFmtId="0" fontId="0" fillId="23" borderId="1" xfId="0" applyFill="1" applyBorder="1" applyAlignment="1">
      <alignment vertical="center" wrapText="1"/>
    </xf>
    <xf numFmtId="0" fontId="0" fillId="22" borderId="1" xfId="0" applyFill="1" applyBorder="1" applyAlignment="1">
      <alignment vertical="center" wrapText="1"/>
    </xf>
    <xf numFmtId="0" fontId="19" fillId="13" borderId="1" xfId="0" applyFont="1" applyFill="1" applyBorder="1" applyAlignment="1">
      <alignment vertical="center" wrapText="1"/>
    </xf>
    <xf numFmtId="0" fontId="0" fillId="24" borderId="1" xfId="0" applyFill="1" applyBorder="1" applyAlignment="1">
      <alignment vertical="center" wrapText="1"/>
    </xf>
    <xf numFmtId="0" fontId="0" fillId="25" borderId="1" xfId="0" applyFill="1" applyBorder="1" applyAlignment="1">
      <alignment vertical="center" wrapText="1"/>
    </xf>
    <xf numFmtId="0" fontId="0" fillId="0" borderId="1" xfId="0" applyBorder="1" applyAlignment="1">
      <alignment vertical="center" wrapText="1" readingOrder="1"/>
    </xf>
    <xf numFmtId="49" fontId="0" fillId="0" borderId="1" xfId="0" applyNumberFormat="1" applyBorder="1" applyAlignment="1">
      <alignment vertical="center" wrapText="1"/>
    </xf>
    <xf numFmtId="56" fontId="0" fillId="0" borderId="1" xfId="0" applyNumberFormat="1" applyBorder="1" applyAlignment="1">
      <alignment vertical="center" wrapText="1"/>
    </xf>
    <xf numFmtId="0" fontId="0" fillId="5" borderId="1" xfId="0" applyFill="1" applyBorder="1" applyAlignment="1">
      <alignment vertical="center" wrapText="1" readingOrder="1"/>
    </xf>
    <xf numFmtId="0" fontId="0" fillId="26" borderId="0" xfId="0" applyFill="1" applyAlignment="1">
      <alignment vertical="center" wrapText="1"/>
    </xf>
    <xf numFmtId="38" fontId="54" fillId="0" borderId="0" xfId="1" applyFont="1" applyBorder="1" applyAlignment="1">
      <alignment vertical="center" wrapText="1"/>
    </xf>
    <xf numFmtId="0" fontId="54" fillId="0" borderId="0" xfId="1" applyNumberFormat="1" applyFont="1" applyBorder="1" applyAlignment="1">
      <alignment vertical="center" wrapText="1"/>
    </xf>
    <xf numFmtId="0" fontId="0" fillId="25" borderId="0" xfId="0" applyFill="1" applyAlignment="1">
      <alignment vertical="center" wrapText="1"/>
    </xf>
    <xf numFmtId="0" fontId="0" fillId="15" borderId="0" xfId="0" applyFill="1" applyAlignment="1">
      <alignment vertical="center" wrapText="1"/>
    </xf>
    <xf numFmtId="0" fontId="0" fillId="13" borderId="0" xfId="0" applyFill="1" applyAlignment="1">
      <alignment vertical="center" wrapText="1"/>
    </xf>
    <xf numFmtId="0" fontId="0" fillId="9" borderId="0" xfId="0" applyFill="1" applyAlignment="1">
      <alignment vertical="center" wrapText="1"/>
    </xf>
    <xf numFmtId="0" fontId="0" fillId="12" borderId="0" xfId="0" applyFill="1" applyAlignment="1">
      <alignment vertical="center" wrapText="1"/>
    </xf>
    <xf numFmtId="0" fontId="0" fillId="21" borderId="0" xfId="0" applyFill="1" applyAlignment="1">
      <alignment vertical="center" wrapText="1"/>
    </xf>
    <xf numFmtId="14" fontId="0" fillId="0" borderId="1" xfId="0" applyNumberFormat="1" applyBorder="1" applyAlignment="1">
      <alignment vertical="center" wrapText="1"/>
    </xf>
    <xf numFmtId="0" fontId="0" fillId="27" borderId="1" xfId="0" applyFill="1" applyBorder="1" applyAlignment="1">
      <alignment vertical="center" wrapText="1"/>
    </xf>
    <xf numFmtId="181" fontId="20" fillId="0" borderId="6" xfId="1" quotePrefix="1" applyNumberFormat="1" applyFont="1" applyBorder="1">
      <alignment vertical="center"/>
    </xf>
    <xf numFmtId="38" fontId="0" fillId="4" borderId="6" xfId="1" applyFont="1" applyFill="1" applyBorder="1">
      <alignment vertical="center"/>
    </xf>
    <xf numFmtId="0" fontId="37" fillId="0" borderId="0" xfId="0" applyFont="1" applyAlignment="1">
      <alignment vertical="center" wrapText="1"/>
    </xf>
    <xf numFmtId="0" fontId="20" fillId="0" borderId="98" xfId="0" applyFont="1" applyBorder="1">
      <alignment vertical="center"/>
    </xf>
    <xf numFmtId="38" fontId="20" fillId="0" borderId="98" xfId="1" applyFont="1" applyFill="1" applyBorder="1">
      <alignment vertical="center"/>
    </xf>
    <xf numFmtId="0" fontId="20" fillId="7" borderId="99" xfId="0" applyFont="1" applyFill="1" applyBorder="1">
      <alignment vertical="center"/>
    </xf>
    <xf numFmtId="38" fontId="20" fillId="7" borderId="99" xfId="1" applyFont="1" applyFill="1" applyBorder="1">
      <alignment vertical="center"/>
    </xf>
    <xf numFmtId="0" fontId="20" fillId="7" borderId="98" xfId="0" applyFont="1" applyFill="1" applyBorder="1">
      <alignment vertical="center"/>
    </xf>
    <xf numFmtId="38" fontId="20" fillId="7" borderId="98" xfId="1" applyFont="1" applyFill="1" applyBorder="1">
      <alignment vertical="center"/>
    </xf>
    <xf numFmtId="0" fontId="20" fillId="0" borderId="100" xfId="0" applyFont="1" applyBorder="1">
      <alignment vertical="center"/>
    </xf>
    <xf numFmtId="38" fontId="20" fillId="0" borderId="100" xfId="1" applyFont="1" applyFill="1" applyBorder="1">
      <alignment vertical="center"/>
    </xf>
    <xf numFmtId="38" fontId="20" fillId="0" borderId="102" xfId="1" applyFont="1" applyFill="1" applyBorder="1">
      <alignment vertical="center"/>
    </xf>
    <xf numFmtId="38" fontId="20" fillId="0" borderId="103" xfId="1" applyFont="1" applyFill="1" applyBorder="1">
      <alignment vertical="center"/>
    </xf>
    <xf numFmtId="38" fontId="20" fillId="7" borderId="104" xfId="1" applyFont="1" applyFill="1" applyBorder="1">
      <alignment vertical="center"/>
    </xf>
    <xf numFmtId="38" fontId="20" fillId="7" borderId="105" xfId="1" applyFont="1" applyFill="1" applyBorder="1">
      <alignment vertical="center"/>
    </xf>
    <xf numFmtId="38" fontId="20" fillId="0" borderId="106" xfId="1" applyFont="1" applyFill="1" applyBorder="1">
      <alignment vertical="center"/>
    </xf>
    <xf numFmtId="38" fontId="20" fillId="0" borderId="107" xfId="1" applyFont="1" applyFill="1" applyBorder="1">
      <alignment vertical="center"/>
    </xf>
    <xf numFmtId="38" fontId="20" fillId="7" borderId="106" xfId="1" applyFont="1" applyFill="1" applyBorder="1">
      <alignment vertical="center"/>
    </xf>
    <xf numFmtId="38" fontId="20" fillId="7" borderId="107" xfId="1" applyFont="1" applyFill="1" applyBorder="1">
      <alignment vertical="center"/>
    </xf>
    <xf numFmtId="38" fontId="20" fillId="4" borderId="98" xfId="1" applyFont="1" applyFill="1" applyBorder="1">
      <alignment vertical="center"/>
    </xf>
    <xf numFmtId="38" fontId="20" fillId="4" borderId="106" xfId="1" applyFont="1" applyFill="1" applyBorder="1">
      <alignment vertical="center"/>
    </xf>
    <xf numFmtId="38" fontId="20" fillId="4" borderId="107" xfId="1" applyFont="1" applyFill="1" applyBorder="1">
      <alignment vertical="center"/>
    </xf>
    <xf numFmtId="0" fontId="20" fillId="0" borderId="110" xfId="0" applyFont="1" applyBorder="1">
      <alignment vertical="center"/>
    </xf>
    <xf numFmtId="0" fontId="20" fillId="0" borderId="111" xfId="0" applyFont="1" applyBorder="1">
      <alignment vertical="center"/>
    </xf>
    <xf numFmtId="0" fontId="20" fillId="7" borderId="110" xfId="0" applyFont="1" applyFill="1" applyBorder="1">
      <alignment vertical="center"/>
    </xf>
    <xf numFmtId="0" fontId="20" fillId="7" borderId="0" xfId="0" applyFont="1" applyFill="1">
      <alignment vertical="center"/>
    </xf>
    <xf numFmtId="0" fontId="20" fillId="7" borderId="111" xfId="0" applyFont="1" applyFill="1" applyBorder="1">
      <alignment vertical="center"/>
    </xf>
    <xf numFmtId="0" fontId="20" fillId="0" borderId="112" xfId="0" applyFont="1" applyBorder="1">
      <alignment vertical="center"/>
    </xf>
    <xf numFmtId="0" fontId="20" fillId="0" borderId="113" xfId="0" applyFont="1" applyBorder="1">
      <alignment vertical="center"/>
    </xf>
    <xf numFmtId="0" fontId="20" fillId="0" borderId="114" xfId="0" applyFont="1" applyBorder="1">
      <alignment vertical="center"/>
    </xf>
    <xf numFmtId="0" fontId="20" fillId="0" borderId="115" xfId="0" applyFont="1" applyBorder="1">
      <alignment vertical="center"/>
    </xf>
    <xf numFmtId="0" fontId="20" fillId="0" borderId="116" xfId="0" applyFont="1" applyBorder="1">
      <alignment vertical="center"/>
    </xf>
    <xf numFmtId="0" fontId="20" fillId="0" borderId="117" xfId="0" applyFont="1" applyBorder="1">
      <alignment vertical="center"/>
    </xf>
    <xf numFmtId="38" fontId="20" fillId="0" borderId="121" xfId="1" applyFont="1" applyFill="1" applyBorder="1">
      <alignment vertical="center"/>
    </xf>
    <xf numFmtId="38" fontId="20" fillId="7" borderId="122" xfId="1" applyFont="1" applyFill="1" applyBorder="1">
      <alignment vertical="center"/>
    </xf>
    <xf numFmtId="38" fontId="20" fillId="0" borderId="123" xfId="1" applyFont="1" applyFill="1" applyBorder="1">
      <alignment vertical="center"/>
    </xf>
    <xf numFmtId="38" fontId="20" fillId="4" borderId="123" xfId="1" applyFont="1" applyFill="1" applyBorder="1">
      <alignment vertical="center"/>
    </xf>
    <xf numFmtId="0" fontId="41" fillId="0" borderId="0" xfId="0" applyFont="1">
      <alignment vertical="center"/>
    </xf>
    <xf numFmtId="0" fontId="0" fillId="4" borderId="0" xfId="0" applyFill="1">
      <alignment vertical="center"/>
    </xf>
    <xf numFmtId="38" fontId="0" fillId="4" borderId="0" xfId="0" applyNumberFormat="1" applyFill="1">
      <alignment vertical="center"/>
    </xf>
    <xf numFmtId="38" fontId="20" fillId="11" borderId="98" xfId="1" applyFont="1" applyFill="1" applyBorder="1">
      <alignment vertical="center"/>
    </xf>
    <xf numFmtId="0" fontId="41" fillId="8" borderId="101" xfId="0" applyFont="1" applyFill="1" applyBorder="1">
      <alignment vertical="center"/>
    </xf>
    <xf numFmtId="38" fontId="41" fillId="8" borderId="101" xfId="1" applyFont="1" applyFill="1" applyBorder="1">
      <alignment vertical="center"/>
    </xf>
    <xf numFmtId="38" fontId="41" fillId="8" borderId="108" xfId="1" applyFont="1" applyFill="1" applyBorder="1">
      <alignment vertical="center"/>
    </xf>
    <xf numFmtId="38" fontId="41" fillId="8" borderId="109" xfId="1" applyFont="1" applyFill="1" applyBorder="1">
      <alignment vertical="center"/>
    </xf>
    <xf numFmtId="38" fontId="41" fillId="8" borderId="124" xfId="1" applyFont="1" applyFill="1" applyBorder="1">
      <alignment vertical="center"/>
    </xf>
    <xf numFmtId="0" fontId="41" fillId="8" borderId="98" xfId="0" applyFont="1" applyFill="1" applyBorder="1">
      <alignment vertical="center"/>
    </xf>
    <xf numFmtId="38" fontId="41" fillId="8" borderId="98" xfId="1" applyFont="1" applyFill="1" applyBorder="1">
      <alignment vertical="center"/>
    </xf>
    <xf numFmtId="38" fontId="41" fillId="8" borderId="106" xfId="1" applyFont="1" applyFill="1" applyBorder="1">
      <alignment vertical="center"/>
    </xf>
    <xf numFmtId="38" fontId="41" fillId="8" borderId="107" xfId="1" applyFont="1" applyFill="1" applyBorder="1">
      <alignment vertical="center"/>
    </xf>
    <xf numFmtId="38" fontId="41" fillId="8" borderId="123" xfId="1" applyFont="1" applyFill="1" applyBorder="1">
      <alignment vertical="center"/>
    </xf>
    <xf numFmtId="176" fontId="0" fillId="0" borderId="22" xfId="0" applyNumberFormat="1" applyBorder="1" applyAlignment="1">
      <alignment vertical="center" wrapText="1"/>
    </xf>
    <xf numFmtId="0" fontId="23" fillId="0" borderId="23" xfId="0" applyFont="1" applyBorder="1" applyAlignment="1">
      <alignment horizontal="right" vertical="center" wrapText="1"/>
    </xf>
    <xf numFmtId="38" fontId="0" fillId="0" borderId="23" xfId="1" applyFont="1" applyBorder="1" applyAlignment="1">
      <alignment horizontal="right" vertical="center" wrapText="1"/>
    </xf>
    <xf numFmtId="38" fontId="23" fillId="0" borderId="23" xfId="1" applyFont="1" applyBorder="1" applyAlignment="1">
      <alignment vertical="center" wrapText="1"/>
    </xf>
    <xf numFmtId="176" fontId="7" fillId="0" borderId="23" xfId="0" applyNumberFormat="1" applyFont="1" applyBorder="1" applyAlignment="1">
      <alignment vertical="center" wrapText="1"/>
    </xf>
    <xf numFmtId="176" fontId="0" fillId="0" borderId="23" xfId="0" applyNumberFormat="1" applyBorder="1" applyAlignment="1">
      <alignment vertical="center" wrapText="1"/>
    </xf>
    <xf numFmtId="176" fontId="0" fillId="0" borderId="23" xfId="0" applyNumberFormat="1" applyBorder="1" applyAlignment="1">
      <alignment horizontal="center" vertical="center"/>
    </xf>
    <xf numFmtId="38" fontId="0" fillId="0" borderId="23" xfId="1" applyFont="1" applyBorder="1" applyAlignment="1">
      <alignment horizontal="center" vertical="center"/>
    </xf>
    <xf numFmtId="38" fontId="0" fillId="0" borderId="23" xfId="1" applyFont="1" applyBorder="1">
      <alignment vertical="center"/>
    </xf>
    <xf numFmtId="0" fontId="0" fillId="0" borderId="23" xfId="0" applyBorder="1" applyAlignment="1">
      <alignment horizontal="center" vertical="center"/>
    </xf>
    <xf numFmtId="0" fontId="22" fillId="0" borderId="23" xfId="0" applyFont="1" applyBorder="1" applyAlignment="1">
      <alignment vertical="center" wrapText="1"/>
    </xf>
    <xf numFmtId="0" fontId="26" fillId="0" borderId="23" xfId="0" applyFont="1" applyBorder="1" applyAlignment="1">
      <alignment vertical="center" wrapText="1"/>
    </xf>
    <xf numFmtId="0" fontId="23" fillId="0" borderId="23" xfId="0" applyFont="1" applyBorder="1" applyAlignment="1">
      <alignment vertical="center" wrapText="1"/>
    </xf>
    <xf numFmtId="0" fontId="79" fillId="0" borderId="0" xfId="12" applyFont="1">
      <alignment vertical="center"/>
    </xf>
    <xf numFmtId="0" fontId="84" fillId="0" borderId="0" xfId="12" applyFont="1">
      <alignment vertical="center"/>
    </xf>
    <xf numFmtId="14" fontId="79" fillId="0" borderId="0" xfId="12" applyNumberFormat="1" applyFont="1">
      <alignment vertical="center"/>
    </xf>
    <xf numFmtId="0" fontId="79" fillId="0" borderId="87" xfId="12" applyFont="1" applyBorder="1">
      <alignment vertical="center"/>
    </xf>
    <xf numFmtId="0" fontId="79" fillId="0" borderId="24" xfId="12" applyFont="1" applyBorder="1">
      <alignment vertical="center"/>
    </xf>
    <xf numFmtId="0" fontId="79" fillId="0" borderId="3" xfId="12" applyFont="1" applyBorder="1" applyAlignment="1">
      <alignment horizontal="center" vertical="center"/>
    </xf>
    <xf numFmtId="178" fontId="80" fillId="6" borderId="68" xfId="12" applyNumberFormat="1" applyFont="1" applyFill="1" applyBorder="1" applyAlignment="1">
      <alignment horizontal="center" vertical="center"/>
    </xf>
    <xf numFmtId="178" fontId="81" fillId="0" borderId="68" xfId="12" applyNumberFormat="1" applyFont="1" applyBorder="1" applyAlignment="1">
      <alignment horizontal="center" vertical="center"/>
    </xf>
    <xf numFmtId="178" fontId="81" fillId="5" borderId="68" xfId="12" applyNumberFormat="1" applyFont="1" applyFill="1" applyBorder="1" applyAlignment="1">
      <alignment horizontal="center" vertical="center"/>
    </xf>
    <xf numFmtId="0" fontId="79" fillId="0" borderId="72" xfId="12" applyFont="1" applyBorder="1">
      <alignment vertical="center"/>
    </xf>
    <xf numFmtId="0" fontId="81" fillId="0" borderId="66" xfId="12" applyFont="1" applyBorder="1" applyAlignment="1">
      <alignment vertical="center" wrapText="1"/>
    </xf>
    <xf numFmtId="0" fontId="81" fillId="20" borderId="71" xfId="12" applyFont="1" applyFill="1" applyBorder="1">
      <alignment vertical="center"/>
    </xf>
    <xf numFmtId="0" fontId="81" fillId="5" borderId="76" xfId="12" applyFont="1" applyFill="1" applyBorder="1">
      <alignment vertical="center"/>
    </xf>
    <xf numFmtId="0" fontId="81" fillId="18" borderId="85" xfId="12" applyFont="1" applyFill="1" applyBorder="1">
      <alignment vertical="center"/>
    </xf>
    <xf numFmtId="0" fontId="81" fillId="5" borderId="97" xfId="12" applyFont="1" applyFill="1" applyBorder="1">
      <alignment vertical="center"/>
    </xf>
    <xf numFmtId="0" fontId="81" fillId="5" borderId="73" xfId="12" applyFont="1" applyFill="1" applyBorder="1">
      <alignment vertical="center"/>
    </xf>
    <xf numFmtId="0" fontId="81" fillId="5" borderId="75" xfId="12" applyFont="1" applyFill="1" applyBorder="1">
      <alignment vertical="center"/>
    </xf>
    <xf numFmtId="0" fontId="81" fillId="5" borderId="3" xfId="12" applyFont="1" applyFill="1" applyBorder="1">
      <alignment vertical="center"/>
    </xf>
    <xf numFmtId="0" fontId="81" fillId="5" borderId="70" xfId="12" applyFont="1" applyFill="1" applyBorder="1">
      <alignment vertical="center"/>
    </xf>
    <xf numFmtId="0" fontId="81" fillId="6" borderId="73" xfId="12" applyFont="1" applyFill="1" applyBorder="1">
      <alignment vertical="center"/>
    </xf>
    <xf numFmtId="0" fontId="81" fillId="18" borderId="3" xfId="12" applyFont="1" applyFill="1" applyBorder="1">
      <alignment vertical="center"/>
    </xf>
    <xf numFmtId="0" fontId="79" fillId="19" borderId="82" xfId="12" applyFont="1" applyFill="1" applyBorder="1">
      <alignment vertical="center"/>
    </xf>
    <xf numFmtId="0" fontId="81" fillId="19" borderId="78" xfId="12" applyFont="1" applyFill="1" applyBorder="1">
      <alignment vertical="center"/>
    </xf>
    <xf numFmtId="38" fontId="82" fillId="19" borderId="78" xfId="12" applyNumberFormat="1" applyFont="1" applyFill="1" applyBorder="1">
      <alignment vertical="center"/>
    </xf>
    <xf numFmtId="38" fontId="82" fillId="19" borderId="83" xfId="12" applyNumberFormat="1" applyFont="1" applyFill="1" applyBorder="1">
      <alignment vertical="center"/>
    </xf>
    <xf numFmtId="38" fontId="82" fillId="19" borderId="21" xfId="12" applyNumberFormat="1" applyFont="1" applyFill="1" applyBorder="1">
      <alignment vertical="center"/>
    </xf>
    <xf numFmtId="0" fontId="81" fillId="19" borderId="81" xfId="12" applyFont="1" applyFill="1" applyBorder="1">
      <alignment vertical="center"/>
    </xf>
    <xf numFmtId="0" fontId="79" fillId="17" borderId="24" xfId="12" applyFont="1" applyFill="1" applyBorder="1" applyAlignment="1"/>
    <xf numFmtId="0" fontId="81" fillId="0" borderId="1" xfId="12" applyFont="1" applyBorder="1">
      <alignment vertical="center"/>
    </xf>
    <xf numFmtId="38" fontId="82" fillId="5" borderId="1" xfId="13" applyFont="1" applyFill="1" applyBorder="1" applyProtection="1">
      <alignment vertical="center"/>
    </xf>
    <xf numFmtId="38" fontId="82" fillId="0" borderId="1" xfId="13" applyFont="1" applyFill="1" applyBorder="1" applyProtection="1">
      <alignment vertical="center"/>
    </xf>
    <xf numFmtId="38" fontId="82" fillId="6" borderId="1" xfId="13" applyFont="1" applyFill="1" applyBorder="1" applyProtection="1">
      <alignment vertical="center"/>
    </xf>
    <xf numFmtId="38" fontId="82" fillId="4" borderId="1" xfId="13" applyFont="1" applyFill="1" applyBorder="1" applyProtection="1">
      <alignment vertical="center"/>
    </xf>
    <xf numFmtId="38" fontId="82" fillId="0" borderId="4" xfId="13" applyFont="1" applyFill="1" applyBorder="1" applyProtection="1">
      <alignment vertical="center"/>
    </xf>
    <xf numFmtId="38" fontId="86" fillId="0" borderId="1" xfId="13" applyFont="1" applyFill="1" applyBorder="1" applyProtection="1">
      <alignment vertical="center"/>
    </xf>
    <xf numFmtId="38" fontId="82" fillId="0" borderId="88" xfId="13" applyFont="1" applyFill="1" applyBorder="1" applyProtection="1">
      <alignment vertical="center"/>
    </xf>
    <xf numFmtId="38" fontId="88" fillId="0" borderId="88" xfId="13" applyFont="1" applyFill="1" applyBorder="1" applyProtection="1">
      <alignment vertical="center"/>
    </xf>
    <xf numFmtId="38" fontId="82" fillId="0" borderId="35" xfId="13" applyFont="1" applyFill="1" applyBorder="1" applyProtection="1">
      <alignment vertical="center"/>
    </xf>
    <xf numFmtId="0" fontId="81" fillId="0" borderId="89" xfId="12" applyFont="1" applyBorder="1" applyAlignment="1">
      <alignment vertical="center" wrapText="1"/>
    </xf>
    <xf numFmtId="0" fontId="79" fillId="17" borderId="24" xfId="12" applyFont="1" applyFill="1" applyBorder="1">
      <alignment vertical="center"/>
    </xf>
    <xf numFmtId="0" fontId="81" fillId="18" borderId="73" xfId="12" applyFont="1" applyFill="1" applyBorder="1">
      <alignment vertical="center"/>
    </xf>
    <xf numFmtId="38" fontId="81" fillId="18" borderId="73" xfId="13" applyFont="1" applyFill="1" applyBorder="1" applyProtection="1">
      <alignment vertical="center"/>
    </xf>
    <xf numFmtId="38" fontId="86" fillId="18" borderId="73" xfId="13" applyFont="1" applyFill="1" applyBorder="1" applyProtection="1">
      <alignment vertical="center"/>
    </xf>
    <xf numFmtId="38" fontId="86" fillId="18" borderId="74" xfId="13" applyFont="1" applyFill="1" applyBorder="1" applyProtection="1">
      <alignment vertical="center"/>
    </xf>
    <xf numFmtId="38" fontId="86" fillId="11" borderId="73" xfId="13" applyFont="1" applyFill="1" applyBorder="1" applyProtection="1">
      <alignment vertical="center"/>
    </xf>
    <xf numFmtId="38" fontId="85" fillId="18" borderId="73" xfId="13" applyFont="1" applyFill="1" applyBorder="1" applyProtection="1">
      <alignment vertical="center"/>
    </xf>
    <xf numFmtId="38" fontId="88" fillId="18" borderId="73" xfId="13" applyFont="1" applyFill="1" applyBorder="1" applyProtection="1">
      <alignment vertical="center"/>
    </xf>
    <xf numFmtId="38" fontId="81" fillId="18" borderId="74" xfId="13" applyFont="1" applyFill="1" applyBorder="1" applyProtection="1">
      <alignment vertical="center"/>
    </xf>
    <xf numFmtId="0" fontId="81" fillId="18" borderId="75" xfId="12" applyFont="1" applyFill="1" applyBorder="1">
      <alignment vertical="center"/>
    </xf>
    <xf numFmtId="0" fontId="83" fillId="17" borderId="77" xfId="12" applyFont="1" applyFill="1" applyBorder="1">
      <alignment vertical="center"/>
    </xf>
    <xf numFmtId="0" fontId="81" fillId="18" borderId="79" xfId="12" applyFont="1" applyFill="1" applyBorder="1">
      <alignment vertical="center"/>
    </xf>
    <xf numFmtId="38" fontId="85" fillId="18" borderId="79" xfId="13" applyFont="1" applyFill="1" applyBorder="1" applyProtection="1">
      <alignment vertical="center"/>
    </xf>
    <xf numFmtId="38" fontId="81" fillId="18" borderId="79" xfId="13" applyFont="1" applyFill="1" applyBorder="1" applyProtection="1">
      <alignment vertical="center"/>
    </xf>
    <xf numFmtId="38" fontId="82" fillId="18" borderId="79" xfId="13" applyFont="1" applyFill="1" applyBorder="1" applyProtection="1">
      <alignment vertical="center"/>
    </xf>
    <xf numFmtId="38" fontId="86" fillId="18" borderId="79" xfId="13" applyFont="1" applyFill="1" applyBorder="1" applyProtection="1">
      <alignment vertical="center"/>
    </xf>
    <xf numFmtId="38" fontId="86" fillId="18" borderId="80" xfId="13" applyFont="1" applyFill="1" applyBorder="1" applyProtection="1">
      <alignment vertical="center"/>
    </xf>
    <xf numFmtId="38" fontId="88" fillId="18" borderId="79" xfId="13" applyFont="1" applyFill="1" applyBorder="1" applyProtection="1">
      <alignment vertical="center"/>
    </xf>
    <xf numFmtId="38" fontId="87" fillId="18" borderId="79" xfId="13" applyFont="1" applyFill="1" applyBorder="1" applyProtection="1">
      <alignment vertical="center"/>
    </xf>
    <xf numFmtId="38" fontId="81" fillId="18" borderId="80" xfId="13" applyFont="1" applyFill="1" applyBorder="1" applyProtection="1">
      <alignment vertical="center"/>
    </xf>
    <xf numFmtId="0" fontId="81" fillId="18" borderId="84" xfId="12" applyFont="1" applyFill="1" applyBorder="1">
      <alignment vertical="center"/>
    </xf>
    <xf numFmtId="38" fontId="79" fillId="0" borderId="0" xfId="12" applyNumberFormat="1" applyFont="1">
      <alignment vertical="center"/>
    </xf>
    <xf numFmtId="0" fontId="81" fillId="5" borderId="67" xfId="12" applyFont="1" applyFill="1" applyBorder="1" applyAlignment="1" applyProtection="1">
      <alignment vertical="center" wrapText="1"/>
      <protection locked="0"/>
    </xf>
    <xf numFmtId="0" fontId="81" fillId="5" borderId="67" xfId="12" applyFont="1" applyFill="1" applyBorder="1" applyProtection="1">
      <alignment vertical="center"/>
      <protection locked="0"/>
    </xf>
    <xf numFmtId="0" fontId="81" fillId="0" borderId="66" xfId="12" applyFont="1" applyBorder="1" applyProtection="1">
      <alignment vertical="center"/>
      <protection locked="0"/>
    </xf>
    <xf numFmtId="38" fontId="81" fillId="6" borderId="66" xfId="13" applyFont="1" applyFill="1" applyBorder="1" applyAlignment="1" applyProtection="1">
      <alignment vertical="center"/>
      <protection locked="0"/>
    </xf>
    <xf numFmtId="38" fontId="81" fillId="18" borderId="85" xfId="13" applyFont="1" applyFill="1" applyBorder="1" applyAlignment="1" applyProtection="1">
      <alignment vertical="center"/>
    </xf>
    <xf numFmtId="0" fontId="81" fillId="5" borderId="66" xfId="12" applyFont="1" applyFill="1" applyBorder="1" applyProtection="1">
      <alignment vertical="center"/>
      <protection locked="0"/>
    </xf>
    <xf numFmtId="38" fontId="81" fillId="11" borderId="96" xfId="13" applyFont="1" applyFill="1" applyBorder="1" applyAlignment="1" applyProtection="1">
      <alignment vertical="center"/>
    </xf>
    <xf numFmtId="178" fontId="81" fillId="0" borderId="69" xfId="12" applyNumberFormat="1" applyFont="1" applyBorder="1" applyAlignment="1">
      <alignment horizontal="center" vertical="center"/>
    </xf>
    <xf numFmtId="0" fontId="79" fillId="0" borderId="21" xfId="12" applyFont="1" applyBorder="1">
      <alignment vertical="center"/>
    </xf>
    <xf numFmtId="0" fontId="90" fillId="0" borderId="0" xfId="12" applyFont="1">
      <alignment vertical="center"/>
    </xf>
    <xf numFmtId="0" fontId="90" fillId="0" borderId="61" xfId="12" applyFont="1" applyBorder="1" applyAlignment="1">
      <alignment horizontal="center" vertical="center"/>
    </xf>
    <xf numFmtId="0" fontId="90" fillId="0" borderId="62" xfId="12" applyFont="1" applyBorder="1" applyAlignment="1">
      <alignment horizontal="center" vertical="center"/>
    </xf>
    <xf numFmtId="56" fontId="91" fillId="0" borderId="63" xfId="12" applyNumberFormat="1" applyFont="1" applyBorder="1">
      <alignment vertical="center"/>
    </xf>
    <xf numFmtId="56" fontId="92" fillId="6" borderId="63" xfId="12" applyNumberFormat="1" applyFont="1" applyFill="1" applyBorder="1">
      <alignment vertical="center"/>
    </xf>
    <xf numFmtId="56" fontId="90" fillId="0" borderId="63" xfId="12" applyNumberFormat="1" applyFont="1" applyBorder="1">
      <alignment vertical="center"/>
    </xf>
    <xf numFmtId="0" fontId="90" fillId="0" borderId="64" xfId="12" applyFont="1" applyBorder="1" applyAlignment="1">
      <alignment horizontal="center" vertical="center"/>
    </xf>
    <xf numFmtId="38" fontId="81" fillId="0" borderId="86" xfId="13" applyFont="1" applyFill="1" applyBorder="1" applyAlignment="1" applyProtection="1">
      <alignment vertical="center"/>
      <protection locked="0"/>
    </xf>
    <xf numFmtId="38" fontId="81" fillId="20" borderId="71" xfId="13" applyFont="1" applyFill="1" applyBorder="1" applyAlignment="1" applyProtection="1">
      <alignment vertical="center" wrapText="1"/>
    </xf>
    <xf numFmtId="38" fontId="20" fillId="0" borderId="0" xfId="1" applyFont="1" applyFill="1">
      <alignment vertical="center"/>
    </xf>
    <xf numFmtId="38" fontId="81" fillId="18" borderId="96" xfId="13" applyFont="1" applyFill="1" applyBorder="1" applyAlignment="1" applyProtection="1">
      <alignment vertical="center"/>
    </xf>
    <xf numFmtId="0" fontId="81" fillId="0" borderId="0" xfId="12" applyFont="1">
      <alignment vertical="center"/>
    </xf>
    <xf numFmtId="0" fontId="81" fillId="0" borderId="93" xfId="12" applyFont="1" applyBorder="1" applyAlignment="1"/>
    <xf numFmtId="38" fontId="81" fillId="6" borderId="86" xfId="13" applyFont="1" applyFill="1" applyBorder="1" applyAlignment="1" applyProtection="1">
      <alignment vertical="center"/>
      <protection locked="0"/>
    </xf>
    <xf numFmtId="38" fontId="81" fillId="5" borderId="86" xfId="13" applyFont="1" applyFill="1" applyBorder="1" applyAlignment="1" applyProtection="1">
      <alignment vertical="center"/>
      <protection locked="0"/>
    </xf>
    <xf numFmtId="38" fontId="81" fillId="5" borderId="66" xfId="13" applyFont="1" applyFill="1" applyBorder="1" applyAlignment="1" applyProtection="1">
      <alignment vertical="center"/>
      <protection locked="0"/>
    </xf>
    <xf numFmtId="0" fontId="81" fillId="0" borderId="94" xfId="12" applyFont="1" applyBorder="1">
      <alignment vertical="center"/>
    </xf>
    <xf numFmtId="38" fontId="81" fillId="20" borderId="91" xfId="13" applyFont="1" applyFill="1" applyBorder="1" applyAlignment="1" applyProtection="1">
      <alignment vertical="center"/>
    </xf>
    <xf numFmtId="38" fontId="81" fillId="6" borderId="91" xfId="13" applyFont="1" applyFill="1" applyBorder="1" applyAlignment="1" applyProtection="1">
      <alignment vertical="center"/>
    </xf>
    <xf numFmtId="38" fontId="81" fillId="20" borderId="90" xfId="13" applyFont="1" applyFill="1" applyBorder="1" applyAlignment="1" applyProtection="1">
      <alignment vertical="center" wrapText="1"/>
    </xf>
    <xf numFmtId="38" fontId="81" fillId="20" borderId="71" xfId="13" applyFont="1" applyFill="1" applyBorder="1" applyAlignment="1" applyProtection="1">
      <alignment vertical="center"/>
    </xf>
    <xf numFmtId="38" fontId="81" fillId="6" borderId="71" xfId="13" applyFont="1" applyFill="1" applyBorder="1" applyAlignment="1" applyProtection="1">
      <alignment vertical="center"/>
    </xf>
    <xf numFmtId="38" fontId="81" fillId="6" borderId="85" xfId="13" applyFont="1" applyFill="1" applyBorder="1" applyAlignment="1" applyProtection="1">
      <alignment vertical="center"/>
    </xf>
    <xf numFmtId="0" fontId="81" fillId="0" borderId="65" xfId="12" applyFont="1" applyBorder="1" applyAlignment="1"/>
    <xf numFmtId="38" fontId="81" fillId="5" borderId="92" xfId="13" applyFont="1" applyFill="1" applyBorder="1" applyAlignment="1" applyProtection="1">
      <alignment vertical="center"/>
    </xf>
    <xf numFmtId="38" fontId="81" fillId="6" borderId="92" xfId="13" applyFont="1" applyFill="1" applyBorder="1" applyAlignment="1" applyProtection="1">
      <alignment vertical="center"/>
    </xf>
    <xf numFmtId="38" fontId="81" fillId="5" borderId="73" xfId="13" applyFont="1" applyFill="1" applyBorder="1" applyAlignment="1" applyProtection="1">
      <alignment vertical="center"/>
    </xf>
    <xf numFmtId="38" fontId="81" fillId="6" borderId="73" xfId="13" applyFont="1" applyFill="1" applyBorder="1" applyAlignment="1" applyProtection="1">
      <alignment vertical="center"/>
    </xf>
    <xf numFmtId="0" fontId="81" fillId="0" borderId="65" xfId="12" applyFont="1" applyBorder="1">
      <alignment vertical="center"/>
    </xf>
    <xf numFmtId="38" fontId="81" fillId="5" borderId="39" xfId="13" applyFont="1" applyFill="1" applyBorder="1" applyAlignment="1" applyProtection="1">
      <alignment vertical="center"/>
    </xf>
    <xf numFmtId="38" fontId="81" fillId="6" borderId="39" xfId="13" applyFont="1" applyFill="1" applyBorder="1" applyAlignment="1" applyProtection="1">
      <alignment vertical="center"/>
    </xf>
    <xf numFmtId="38" fontId="81" fillId="5" borderId="3" xfId="13" applyFont="1" applyFill="1" applyBorder="1" applyAlignment="1" applyProtection="1">
      <alignment vertical="center"/>
    </xf>
    <xf numFmtId="38" fontId="81" fillId="6" borderId="3" xfId="13" applyFont="1" applyFill="1" applyBorder="1" applyAlignment="1" applyProtection="1">
      <alignment vertical="center"/>
    </xf>
    <xf numFmtId="0" fontId="95" fillId="0" borderId="65" xfId="12" applyFont="1" applyBorder="1">
      <alignment vertical="center"/>
    </xf>
    <xf numFmtId="38" fontId="81" fillId="18" borderId="39" xfId="13" applyFont="1" applyFill="1" applyBorder="1" applyAlignment="1" applyProtection="1">
      <alignment vertical="center"/>
    </xf>
    <xf numFmtId="38" fontId="81" fillId="18" borderId="3" xfId="13" applyFont="1" applyFill="1" applyBorder="1" applyAlignment="1" applyProtection="1">
      <alignment vertical="center"/>
    </xf>
    <xf numFmtId="38" fontId="81" fillId="6" borderId="71" xfId="13" applyFont="1" applyFill="1" applyBorder="1" applyAlignment="1" applyProtection="1">
      <alignment vertical="center" wrapText="1"/>
    </xf>
    <xf numFmtId="38" fontId="81" fillId="6" borderId="96" xfId="13" applyFont="1" applyFill="1" applyBorder="1" applyAlignment="1" applyProtection="1">
      <alignment vertical="center"/>
    </xf>
    <xf numFmtId="0" fontId="95" fillId="0" borderId="95" xfId="12" applyFont="1" applyBorder="1" applyAlignment="1">
      <alignment horizontal="center" vertical="center"/>
    </xf>
    <xf numFmtId="0" fontId="79" fillId="0" borderId="0" xfId="12" applyFont="1" applyProtection="1">
      <alignment vertical="center"/>
      <protection locked="0"/>
    </xf>
    <xf numFmtId="38" fontId="66" fillId="11" borderId="0" xfId="1" applyFont="1" applyFill="1" applyBorder="1" applyAlignment="1">
      <alignment horizontal="right" vertical="center" wrapText="1"/>
    </xf>
    <xf numFmtId="38" fontId="66" fillId="11" borderId="0" xfId="1" applyFont="1" applyFill="1" applyBorder="1" applyAlignment="1">
      <alignment vertical="center" wrapText="1"/>
    </xf>
    <xf numFmtId="38" fontId="0" fillId="22" borderId="6" xfId="1" applyFont="1" applyFill="1" applyBorder="1">
      <alignment vertical="center"/>
    </xf>
    <xf numFmtId="0" fontId="20" fillId="5" borderId="23" xfId="0" applyFont="1" applyFill="1" applyBorder="1">
      <alignment vertical="center"/>
    </xf>
    <xf numFmtId="38" fontId="0" fillId="14" borderId="6" xfId="1" applyFont="1" applyFill="1" applyBorder="1">
      <alignment vertical="center"/>
    </xf>
    <xf numFmtId="176" fontId="0" fillId="0" borderId="15" xfId="0" applyNumberFormat="1" applyBorder="1" applyAlignment="1">
      <alignment horizontal="center" vertical="center" wrapText="1"/>
    </xf>
    <xf numFmtId="0" fontId="0" fillId="0" borderId="16" xfId="0" applyBorder="1" applyAlignment="1">
      <alignment horizontal="right" vertical="center" wrapText="1"/>
    </xf>
    <xf numFmtId="0" fontId="0" fillId="5" borderId="36" xfId="0" applyFill="1" applyBorder="1" applyAlignment="1">
      <alignment horizontal="right" vertical="center" wrapText="1"/>
    </xf>
    <xf numFmtId="0" fontId="0" fillId="5" borderId="36" xfId="0" applyFill="1" applyBorder="1" applyAlignment="1">
      <alignment vertical="center" wrapText="1"/>
    </xf>
    <xf numFmtId="38" fontId="0" fillId="5" borderId="36" xfId="1" applyFont="1" applyFill="1" applyBorder="1" applyAlignment="1">
      <alignment horizontal="right" vertical="center" wrapText="1"/>
    </xf>
    <xf numFmtId="38" fontId="0" fillId="0" borderId="16" xfId="1" applyFont="1" applyFill="1" applyBorder="1" applyAlignment="1">
      <alignment vertical="center" wrapText="1"/>
    </xf>
    <xf numFmtId="38" fontId="0" fillId="5" borderId="36" xfId="1" applyFont="1" applyFill="1" applyBorder="1" applyAlignment="1">
      <alignment vertical="center" wrapText="1"/>
    </xf>
    <xf numFmtId="38" fontId="0" fillId="0" borderId="17" xfId="1" applyFont="1" applyFill="1" applyBorder="1" applyAlignment="1">
      <alignment horizontal="center" vertical="center"/>
    </xf>
    <xf numFmtId="38" fontId="23" fillId="0" borderId="0" xfId="1" applyFont="1" applyFill="1" applyBorder="1" applyAlignment="1">
      <alignment horizontal="center" vertical="center"/>
    </xf>
    <xf numFmtId="0" fontId="8" fillId="0" borderId="0" xfId="0" applyFont="1" applyAlignment="1">
      <alignment vertical="center" wrapText="1"/>
    </xf>
    <xf numFmtId="38" fontId="23" fillId="0" borderId="18" xfId="1" applyFont="1" applyBorder="1" applyAlignment="1">
      <alignment horizontal="center" vertical="center"/>
    </xf>
    <xf numFmtId="38" fontId="23" fillId="0" borderId="0" xfId="1" applyFont="1" applyBorder="1" applyAlignment="1">
      <alignment horizontal="center" vertical="center"/>
    </xf>
    <xf numFmtId="176" fontId="0" fillId="0" borderId="125" xfId="0" applyNumberFormat="1" applyBorder="1" applyAlignment="1">
      <alignment horizontal="center" vertical="center" wrapText="1"/>
    </xf>
    <xf numFmtId="0" fontId="0" fillId="0" borderId="125" xfId="0" applyBorder="1">
      <alignment vertical="center"/>
    </xf>
    <xf numFmtId="0" fontId="0" fillId="0" borderId="125" xfId="0" applyBorder="1" applyAlignment="1">
      <alignment horizontal="center" vertical="center"/>
    </xf>
    <xf numFmtId="0" fontId="0" fillId="0" borderId="125" xfId="0" applyBorder="1" applyAlignment="1">
      <alignment horizontal="right" vertical="center" wrapText="1"/>
    </xf>
    <xf numFmtId="0" fontId="0" fillId="0" borderId="125" xfId="0" applyBorder="1" applyAlignment="1">
      <alignment vertical="center" wrapText="1"/>
    </xf>
    <xf numFmtId="38" fontId="0" fillId="0" borderId="125" xfId="1" applyFont="1" applyFill="1" applyBorder="1" applyAlignment="1">
      <alignment horizontal="right" vertical="center" wrapText="1"/>
    </xf>
    <xf numFmtId="38" fontId="0" fillId="0" borderId="125" xfId="1" applyFont="1" applyFill="1" applyBorder="1" applyAlignment="1">
      <alignment vertical="center" wrapText="1"/>
    </xf>
    <xf numFmtId="176" fontId="0" fillId="0" borderId="125" xfId="0" applyNumberFormat="1" applyBorder="1" applyAlignment="1">
      <alignment vertical="center" wrapText="1"/>
    </xf>
    <xf numFmtId="38" fontId="0" fillId="0" borderId="125" xfId="1" applyFont="1" applyFill="1" applyBorder="1">
      <alignment vertical="center"/>
    </xf>
    <xf numFmtId="0" fontId="20" fillId="0" borderId="125" xfId="0" applyFont="1" applyBorder="1" applyAlignment="1">
      <alignment vertical="center" wrapText="1"/>
    </xf>
    <xf numFmtId="38" fontId="0" fillId="0" borderId="125" xfId="1" applyFont="1" applyFill="1" applyBorder="1" applyAlignment="1">
      <alignment horizontal="center" vertical="center"/>
    </xf>
    <xf numFmtId="38" fontId="0" fillId="0" borderId="125" xfId="1" applyFont="1" applyBorder="1">
      <alignment vertical="center"/>
    </xf>
    <xf numFmtId="38" fontId="23" fillId="0" borderId="125" xfId="1" applyFont="1" applyFill="1" applyBorder="1" applyAlignment="1">
      <alignment horizontal="center" vertical="center"/>
    </xf>
    <xf numFmtId="38" fontId="23" fillId="0" borderId="125" xfId="1" applyFont="1" applyBorder="1" applyAlignment="1">
      <alignment horizontal="center" vertical="center"/>
    </xf>
    <xf numFmtId="38" fontId="93" fillId="0" borderId="0" xfId="1" applyFont="1" applyFill="1" applyBorder="1" applyAlignment="1">
      <alignment horizontal="center" vertical="center"/>
    </xf>
    <xf numFmtId="38" fontId="93" fillId="0" borderId="36" xfId="1" applyFont="1" applyFill="1" applyBorder="1">
      <alignment vertical="center"/>
    </xf>
    <xf numFmtId="38" fontId="37" fillId="0" borderId="6" xfId="1" applyFont="1" applyFill="1" applyBorder="1">
      <alignment vertical="center"/>
    </xf>
    <xf numFmtId="38" fontId="0" fillId="5" borderId="37" xfId="1" applyFont="1" applyFill="1" applyBorder="1">
      <alignment vertical="center"/>
    </xf>
    <xf numFmtId="38" fontId="0" fillId="28" borderId="6" xfId="1" applyFont="1" applyFill="1" applyBorder="1">
      <alignment vertical="center"/>
    </xf>
    <xf numFmtId="0" fontId="20" fillId="0" borderId="16" xfId="0" applyFont="1" applyBorder="1">
      <alignment vertical="center"/>
    </xf>
    <xf numFmtId="0" fontId="30" fillId="4" borderId="0" xfId="0" applyFont="1" applyFill="1" applyAlignment="1">
      <alignment horizontal="center" vertical="center" wrapText="1"/>
    </xf>
    <xf numFmtId="0" fontId="20" fillId="4" borderId="0" xfId="0" applyFont="1" applyFill="1">
      <alignment vertical="center"/>
    </xf>
    <xf numFmtId="0" fontId="58" fillId="4" borderId="8" xfId="0" applyFont="1" applyFill="1" applyBorder="1" applyAlignment="1">
      <alignment horizontal="center" vertical="center" wrapText="1"/>
    </xf>
    <xf numFmtId="0" fontId="23" fillId="0" borderId="0" xfId="0" applyFont="1" applyAlignment="1">
      <alignment horizontal="center" vertical="center" wrapText="1"/>
    </xf>
    <xf numFmtId="38" fontId="23" fillId="0" borderId="0" xfId="1" applyFont="1" applyFill="1" applyBorder="1" applyAlignment="1">
      <alignment horizontal="center" vertical="center" wrapText="1"/>
    </xf>
    <xf numFmtId="38" fontId="7" fillId="0" borderId="0" xfId="1" applyFont="1" applyFill="1" applyBorder="1" applyAlignment="1">
      <alignment horizontal="center" vertical="center" wrapText="1"/>
    </xf>
    <xf numFmtId="0" fontId="7" fillId="0" borderId="0" xfId="0" applyFont="1" applyAlignment="1">
      <alignment horizontal="center" vertical="center" wrapText="1"/>
    </xf>
    <xf numFmtId="0" fontId="26" fillId="0" borderId="0" xfId="0" applyFont="1" applyAlignment="1">
      <alignment horizontal="center" vertical="center" wrapText="1"/>
    </xf>
    <xf numFmtId="0" fontId="36" fillId="0" borderId="0" xfId="0" applyFont="1" applyAlignment="1">
      <alignment horizontal="center" vertical="center"/>
    </xf>
    <xf numFmtId="38" fontId="20" fillId="11" borderId="6" xfId="1" applyFont="1" applyFill="1" applyBorder="1">
      <alignment vertical="center"/>
    </xf>
    <xf numFmtId="38" fontId="0" fillId="11" borderId="37" xfId="1" applyFont="1" applyFill="1" applyBorder="1">
      <alignment vertical="center"/>
    </xf>
    <xf numFmtId="0" fontId="26" fillId="11" borderId="23" xfId="0" applyFont="1" applyFill="1" applyBorder="1" applyAlignment="1">
      <alignment vertical="center" wrapText="1"/>
    </xf>
    <xf numFmtId="38" fontId="0" fillId="11" borderId="18" xfId="1" applyFont="1" applyFill="1" applyBorder="1" applyAlignment="1">
      <alignment horizontal="center" vertical="center"/>
    </xf>
    <xf numFmtId="0" fontId="0" fillId="0" borderId="17" xfId="0" applyBorder="1" applyAlignment="1">
      <alignment vertical="center" wrapText="1"/>
    </xf>
    <xf numFmtId="176" fontId="37" fillId="0" borderId="15" xfId="0" applyNumberFormat="1" applyFont="1" applyBorder="1" applyAlignment="1">
      <alignment vertical="center" wrapText="1"/>
    </xf>
    <xf numFmtId="38" fontId="0" fillId="0" borderId="16" xfId="1" applyFont="1" applyBorder="1" applyAlignment="1">
      <alignment horizontal="right" vertical="center" wrapText="1"/>
    </xf>
    <xf numFmtId="38" fontId="23" fillId="5" borderId="16" xfId="1" applyFont="1" applyFill="1" applyBorder="1" applyAlignment="1">
      <alignment vertical="center" wrapText="1"/>
    </xf>
    <xf numFmtId="38" fontId="23" fillId="0" borderId="16" xfId="1" applyFont="1" applyBorder="1" applyAlignment="1">
      <alignment vertical="center" wrapText="1"/>
    </xf>
    <xf numFmtId="38" fontId="0" fillId="0" borderId="16" xfId="1" applyFont="1" applyBorder="1" applyAlignment="1">
      <alignment horizontal="center" vertical="center"/>
    </xf>
    <xf numFmtId="38" fontId="0" fillId="0" borderId="16" xfId="1" applyFont="1" applyBorder="1">
      <alignment vertical="center"/>
    </xf>
    <xf numFmtId="0" fontId="21" fillId="0" borderId="16" xfId="0" applyFont="1" applyBorder="1" applyAlignment="1">
      <alignment vertical="center" wrapText="1"/>
    </xf>
    <xf numFmtId="176" fontId="0" fillId="0" borderId="0" xfId="0" applyNumberFormat="1" applyAlignment="1">
      <alignment horizontal="center" vertical="center"/>
    </xf>
    <xf numFmtId="38" fontId="10" fillId="0" borderId="0" xfId="1" applyFont="1" applyFill="1" applyBorder="1" applyAlignment="1">
      <alignment horizontal="center" vertical="center"/>
    </xf>
    <xf numFmtId="38" fontId="32" fillId="0" borderId="0" xfId="1" applyFont="1" applyFill="1" applyBorder="1" applyAlignment="1">
      <alignment horizontal="center" vertical="center"/>
    </xf>
    <xf numFmtId="38" fontId="0" fillId="0" borderId="1" xfId="1" applyFont="1" applyFill="1" applyBorder="1">
      <alignment vertical="center"/>
    </xf>
    <xf numFmtId="38" fontId="0" fillId="12" borderId="37" xfId="1" applyFont="1" applyFill="1" applyBorder="1">
      <alignment vertical="center"/>
    </xf>
    <xf numFmtId="0" fontId="19" fillId="0" borderId="1" xfId="0" applyFont="1" applyBorder="1">
      <alignment vertical="center"/>
    </xf>
    <xf numFmtId="0" fontId="97" fillId="0" borderId="3" xfId="0" applyFont="1" applyBorder="1">
      <alignment vertical="center"/>
    </xf>
    <xf numFmtId="0" fontId="0" fillId="4" borderId="0" xfId="0" applyFill="1" applyAlignment="1"/>
    <xf numFmtId="0" fontId="0" fillId="14" borderId="0" xfId="0" applyFill="1">
      <alignment vertical="center"/>
    </xf>
    <xf numFmtId="0" fontId="0" fillId="28" borderId="0" xfId="0" applyFill="1">
      <alignment vertical="center"/>
    </xf>
    <xf numFmtId="0" fontId="0" fillId="11" borderId="0" xfId="0" applyFill="1">
      <alignment vertical="center"/>
    </xf>
    <xf numFmtId="0" fontId="0" fillId="22" borderId="0" xfId="0" applyFill="1">
      <alignment vertical="center"/>
    </xf>
    <xf numFmtId="0" fontId="0" fillId="29" borderId="0" xfId="0" applyFill="1">
      <alignment vertical="center"/>
    </xf>
    <xf numFmtId="0" fontId="20" fillId="0" borderId="36" xfId="0" applyFont="1" applyBorder="1">
      <alignment vertical="center"/>
    </xf>
    <xf numFmtId="0" fontId="23" fillId="9" borderId="0" xfId="0" applyFont="1" applyFill="1" applyAlignment="1">
      <alignment vertical="center" wrapText="1"/>
    </xf>
    <xf numFmtId="176" fontId="7" fillId="0" borderId="0" xfId="0" applyNumberFormat="1" applyFont="1" applyAlignment="1">
      <alignment vertical="center" wrapText="1"/>
    </xf>
    <xf numFmtId="176" fontId="20" fillId="4" borderId="0" xfId="0" applyNumberFormat="1" applyFont="1" applyFill="1" applyAlignment="1">
      <alignment vertical="center" wrapText="1"/>
    </xf>
    <xf numFmtId="38" fontId="29" fillId="0" borderId="0" xfId="1" applyFont="1" applyAlignment="1">
      <alignment vertical="center"/>
    </xf>
    <xf numFmtId="38" fontId="29" fillId="0" borderId="0" xfId="5" applyNumberFormat="1" applyFont="1" applyAlignment="1">
      <alignment vertical="center"/>
    </xf>
    <xf numFmtId="38" fontId="98" fillId="0" borderId="2" xfId="1" applyFont="1" applyFill="1" applyBorder="1" applyAlignment="1">
      <alignment vertical="center" wrapText="1"/>
    </xf>
    <xf numFmtId="38" fontId="99" fillId="0" borderId="2" xfId="1" applyFont="1" applyFill="1" applyBorder="1" applyAlignment="1">
      <alignment vertical="center" wrapText="1"/>
    </xf>
    <xf numFmtId="38" fontId="41" fillId="0" borderId="0" xfId="1" applyFont="1" applyFill="1" applyBorder="1">
      <alignment vertical="center"/>
    </xf>
    <xf numFmtId="38" fontId="41" fillId="0" borderId="18" xfId="1" applyFont="1" applyFill="1" applyBorder="1" applyAlignment="1">
      <alignment horizontal="center" vertical="center"/>
    </xf>
    <xf numFmtId="38" fontId="37" fillId="0" borderId="0" xfId="1" applyFont="1" applyFill="1" applyBorder="1" applyAlignment="1">
      <alignment horizontal="center" vertical="center"/>
    </xf>
    <xf numFmtId="38" fontId="57" fillId="0" borderId="0" xfId="1" applyFont="1" applyFill="1" applyBorder="1" applyAlignment="1">
      <alignment horizontal="center" vertical="center"/>
    </xf>
    <xf numFmtId="38" fontId="7" fillId="0" borderId="18" xfId="1" applyFont="1" applyFill="1" applyBorder="1" applyAlignment="1">
      <alignment horizontal="center" vertical="center" wrapText="1"/>
    </xf>
    <xf numFmtId="177" fontId="73" fillId="0" borderId="0" xfId="2" applyNumberFormat="1" applyFont="1" applyAlignment="1">
      <alignment horizontal="right" vertical="center"/>
    </xf>
    <xf numFmtId="178" fontId="15" fillId="0" borderId="0" xfId="2" applyNumberFormat="1" applyFont="1" applyAlignment="1">
      <alignment horizontal="center" vertical="center"/>
    </xf>
    <xf numFmtId="177" fontId="15" fillId="0" borderId="0" xfId="2" applyNumberFormat="1" applyFont="1" applyAlignment="1">
      <alignment horizontal="center" vertical="center"/>
    </xf>
    <xf numFmtId="38" fontId="0" fillId="12" borderId="0" xfId="1" applyFont="1" applyFill="1" applyBorder="1" applyAlignment="1">
      <alignment horizontal="center" vertical="center"/>
    </xf>
    <xf numFmtId="0" fontId="26" fillId="9" borderId="23" xfId="0" applyFont="1" applyFill="1" applyBorder="1" applyAlignment="1">
      <alignment vertical="center" wrapText="1"/>
    </xf>
    <xf numFmtId="38" fontId="0" fillId="29" borderId="6" xfId="1" applyFont="1" applyFill="1" applyBorder="1">
      <alignment vertical="center"/>
    </xf>
    <xf numFmtId="38" fontId="98" fillId="30" borderId="2" xfId="1" applyFont="1" applyFill="1" applyBorder="1" applyAlignment="1">
      <alignment vertical="center" wrapText="1"/>
    </xf>
    <xf numFmtId="0" fontId="20" fillId="0" borderId="125" xfId="0" applyFont="1" applyBorder="1">
      <alignment vertical="center"/>
    </xf>
    <xf numFmtId="38" fontId="23" fillId="12" borderId="0" xfId="1" applyFont="1" applyFill="1" applyBorder="1" applyAlignment="1">
      <alignment horizontal="center" vertical="center"/>
    </xf>
    <xf numFmtId="38" fontId="0" fillId="29" borderId="37" xfId="1" applyFont="1" applyFill="1" applyBorder="1">
      <alignment vertical="center"/>
    </xf>
    <xf numFmtId="0" fontId="26" fillId="29" borderId="23" xfId="0" applyFont="1" applyFill="1" applyBorder="1" applyAlignment="1">
      <alignment vertical="center" wrapText="1"/>
    </xf>
    <xf numFmtId="38" fontId="43" fillId="0" borderId="0" xfId="1" applyFont="1" applyFill="1">
      <alignment vertical="center"/>
    </xf>
    <xf numFmtId="38" fontId="0" fillId="0" borderId="4" xfId="1" applyFont="1" applyFill="1" applyBorder="1">
      <alignment vertical="center"/>
    </xf>
    <xf numFmtId="38" fontId="0" fillId="0" borderId="5" xfId="1" applyFont="1" applyFill="1" applyBorder="1">
      <alignment vertical="center"/>
    </xf>
    <xf numFmtId="38" fontId="0" fillId="12" borderId="18" xfId="1" applyFont="1" applyFill="1" applyBorder="1" applyAlignment="1">
      <alignment horizontal="center" vertical="center"/>
    </xf>
    <xf numFmtId="38" fontId="0" fillId="14" borderId="37" xfId="1" applyFont="1" applyFill="1" applyBorder="1">
      <alignment vertical="center"/>
    </xf>
    <xf numFmtId="38" fontId="0" fillId="5" borderId="18" xfId="1" applyFont="1" applyFill="1" applyBorder="1" applyAlignment="1">
      <alignment horizontal="center" vertical="center"/>
    </xf>
    <xf numFmtId="0" fontId="26" fillId="14" borderId="23" xfId="0" applyFont="1" applyFill="1" applyBorder="1" applyAlignment="1">
      <alignment vertical="center" wrapText="1"/>
    </xf>
    <xf numFmtId="38" fontId="23" fillId="5" borderId="125" xfId="1" applyFont="1" applyFill="1" applyBorder="1" applyAlignment="1">
      <alignment horizontal="center" vertical="center"/>
    </xf>
    <xf numFmtId="38" fontId="19" fillId="22" borderId="6" xfId="1" applyFont="1" applyFill="1" applyBorder="1">
      <alignment vertical="center"/>
    </xf>
    <xf numFmtId="38" fontId="0" fillId="22" borderId="37" xfId="1" applyFont="1" applyFill="1" applyBorder="1">
      <alignment vertical="center"/>
    </xf>
    <xf numFmtId="38" fontId="0" fillId="14" borderId="18" xfId="1" applyFont="1" applyFill="1" applyBorder="1" applyAlignment="1">
      <alignment horizontal="center" vertical="center"/>
    </xf>
    <xf numFmtId="38" fontId="0" fillId="22" borderId="18" xfId="1" applyFont="1" applyFill="1" applyBorder="1" applyAlignment="1">
      <alignment horizontal="center" vertical="center"/>
    </xf>
    <xf numFmtId="38" fontId="0" fillId="29" borderId="18" xfId="1" applyFont="1" applyFill="1" applyBorder="1" applyAlignment="1">
      <alignment horizontal="center" vertical="center"/>
    </xf>
    <xf numFmtId="0" fontId="25" fillId="9" borderId="23" xfId="0" applyFont="1" applyFill="1" applyBorder="1" applyAlignment="1">
      <alignment vertical="center" wrapText="1"/>
    </xf>
    <xf numFmtId="38" fontId="9" fillId="9" borderId="18" xfId="1" applyFont="1" applyFill="1" applyBorder="1" applyAlignment="1">
      <alignment horizontal="center" vertical="center"/>
    </xf>
    <xf numFmtId="0" fontId="54" fillId="0" borderId="4" xfId="0" applyFont="1" applyBorder="1" applyAlignment="1">
      <alignment vertical="center" wrapText="1"/>
    </xf>
    <xf numFmtId="176" fontId="54" fillId="0" borderId="13" xfId="0" applyNumberFormat="1" applyFont="1" applyBorder="1" applyAlignment="1">
      <alignment vertical="center" wrapText="1"/>
    </xf>
    <xf numFmtId="0" fontId="54" fillId="0" borderId="1" xfId="0" applyFont="1" applyBorder="1">
      <alignment vertical="center"/>
    </xf>
    <xf numFmtId="38" fontId="54" fillId="0" borderId="1" xfId="1" applyFont="1" applyBorder="1" applyAlignment="1">
      <alignment horizontal="right" vertical="center" wrapText="1"/>
    </xf>
    <xf numFmtId="176" fontId="100" fillId="0" borderId="1" xfId="0" applyNumberFormat="1" applyFont="1" applyBorder="1" applyAlignment="1">
      <alignment vertical="center" wrapText="1"/>
    </xf>
    <xf numFmtId="176" fontId="54" fillId="0" borderId="1" xfId="0" applyNumberFormat="1" applyFont="1" applyBorder="1" applyAlignment="1">
      <alignment horizontal="center" vertical="center"/>
    </xf>
    <xf numFmtId="38" fontId="54" fillId="0" borderId="1" xfId="1" applyFont="1" applyBorder="1" applyAlignment="1">
      <alignment horizontal="center" vertical="center"/>
    </xf>
    <xf numFmtId="38" fontId="54" fillId="0" borderId="1" xfId="1" applyFont="1" applyFill="1" applyBorder="1">
      <alignment vertical="center"/>
    </xf>
    <xf numFmtId="0" fontId="54" fillId="0" borderId="23" xfId="0" applyFont="1" applyBorder="1" applyAlignment="1">
      <alignment vertical="center" wrapText="1"/>
    </xf>
    <xf numFmtId="0" fontId="54" fillId="0" borderId="1" xfId="0" applyFont="1" applyBorder="1" applyAlignment="1">
      <alignment horizontal="center" vertical="center"/>
    </xf>
    <xf numFmtId="0" fontId="101" fillId="0" borderId="1" xfId="0" applyFont="1" applyBorder="1" applyAlignment="1">
      <alignment vertical="center" wrapText="1"/>
    </xf>
    <xf numFmtId="0" fontId="102" fillId="0" borderId="1" xfId="0" applyFont="1" applyBorder="1" applyAlignment="1">
      <alignment horizontal="center" vertical="center"/>
    </xf>
    <xf numFmtId="38" fontId="54" fillId="6" borderId="4" xfId="1" applyFont="1" applyFill="1" applyBorder="1">
      <alignment vertical="center"/>
    </xf>
    <xf numFmtId="38" fontId="54" fillId="0" borderId="6" xfId="1" applyFont="1" applyFill="1" applyBorder="1">
      <alignment vertical="center"/>
    </xf>
    <xf numFmtId="38" fontId="54" fillId="6" borderId="5" xfId="1" applyFont="1" applyFill="1" applyBorder="1">
      <alignment vertical="center"/>
    </xf>
    <xf numFmtId="38" fontId="54" fillId="0" borderId="6" xfId="1" applyFont="1" applyBorder="1">
      <alignment vertical="center"/>
    </xf>
    <xf numFmtId="0" fontId="54" fillId="0" borderId="0" xfId="0" applyFont="1">
      <alignment vertical="center"/>
    </xf>
    <xf numFmtId="38" fontId="20" fillId="14" borderId="6" xfId="1" applyFont="1" applyFill="1" applyBorder="1">
      <alignment vertical="center"/>
    </xf>
    <xf numFmtId="0" fontId="26" fillId="22" borderId="23" xfId="0" applyFont="1" applyFill="1" applyBorder="1" applyAlignment="1">
      <alignment vertical="center" wrapText="1"/>
    </xf>
    <xf numFmtId="0" fontId="20" fillId="5" borderId="1" xfId="0" applyFont="1" applyFill="1" applyBorder="1">
      <alignment vertical="center"/>
    </xf>
    <xf numFmtId="38" fontId="103" fillId="8" borderId="18" xfId="1" applyFont="1" applyFill="1" applyBorder="1" applyAlignment="1">
      <alignment horizontal="center" vertical="center"/>
    </xf>
    <xf numFmtId="38" fontId="0" fillId="31" borderId="18" xfId="1" applyFont="1" applyFill="1" applyBorder="1" applyAlignment="1">
      <alignment horizontal="center" vertical="center"/>
    </xf>
    <xf numFmtId="38" fontId="0" fillId="25" borderId="0" xfId="1" applyFont="1" applyFill="1" applyBorder="1" applyAlignment="1">
      <alignment horizontal="center" vertical="center"/>
    </xf>
    <xf numFmtId="38" fontId="0" fillId="22" borderId="0" xfId="1" applyFont="1" applyFill="1" applyBorder="1" applyAlignment="1">
      <alignment horizontal="center" vertical="center"/>
    </xf>
    <xf numFmtId="0" fontId="10" fillId="0" borderId="23" xfId="0" applyFont="1" applyBorder="1">
      <alignment vertical="center"/>
    </xf>
    <xf numFmtId="38" fontId="38" fillId="0" borderId="6" xfId="1" applyFont="1" applyBorder="1">
      <alignment vertical="center"/>
    </xf>
    <xf numFmtId="38" fontId="19" fillId="6" borderId="5" xfId="1" applyFont="1" applyFill="1" applyBorder="1">
      <alignment vertical="center"/>
    </xf>
    <xf numFmtId="0" fontId="54" fillId="0" borderId="23" xfId="0" applyFont="1" applyBorder="1">
      <alignment vertical="center"/>
    </xf>
    <xf numFmtId="38" fontId="54" fillId="0" borderId="23" xfId="1" applyFont="1" applyBorder="1" applyAlignment="1">
      <alignment vertical="center" wrapText="1"/>
    </xf>
    <xf numFmtId="38" fontId="54" fillId="0" borderId="1" xfId="1" applyFont="1" applyBorder="1">
      <alignment vertical="center"/>
    </xf>
    <xf numFmtId="38" fontId="54" fillId="6" borderId="14" xfId="1" applyFont="1" applyFill="1" applyBorder="1">
      <alignment vertical="center"/>
    </xf>
    <xf numFmtId="38" fontId="103" fillId="0" borderId="18" xfId="1" applyFont="1" applyFill="1" applyBorder="1" applyAlignment="1">
      <alignment horizontal="center" vertical="center"/>
    </xf>
    <xf numFmtId="38" fontId="0" fillId="28" borderId="37" xfId="1" applyFont="1" applyFill="1" applyBorder="1">
      <alignment vertical="center"/>
    </xf>
    <xf numFmtId="38" fontId="23" fillId="28" borderId="18" xfId="1" applyFont="1" applyFill="1" applyBorder="1" applyAlignment="1">
      <alignment horizontal="center" vertical="center"/>
    </xf>
    <xf numFmtId="38" fontId="23" fillId="11" borderId="0" xfId="1" applyFont="1" applyFill="1" applyBorder="1" applyAlignment="1">
      <alignment horizontal="center" vertical="center"/>
    </xf>
    <xf numFmtId="38" fontId="23" fillId="22" borderId="0" xfId="1" applyFont="1" applyFill="1" applyBorder="1" applyAlignment="1">
      <alignment horizontal="center" vertical="center"/>
    </xf>
    <xf numFmtId="38" fontId="9" fillId="5" borderId="18" xfId="1" applyFont="1" applyFill="1" applyBorder="1" applyAlignment="1">
      <alignment horizontal="center" vertical="center"/>
    </xf>
    <xf numFmtId="176" fontId="54" fillId="0" borderId="22" xfId="0" applyNumberFormat="1" applyFont="1" applyBorder="1" applyAlignment="1">
      <alignment vertical="center" wrapText="1"/>
    </xf>
    <xf numFmtId="0" fontId="33" fillId="0" borderId="1" xfId="0" applyFont="1" applyBorder="1">
      <alignment vertical="center"/>
    </xf>
    <xf numFmtId="38" fontId="54" fillId="5" borderId="1" xfId="1" applyFont="1" applyFill="1" applyBorder="1" applyAlignment="1">
      <alignment vertical="center" wrapText="1"/>
    </xf>
    <xf numFmtId="0" fontId="100" fillId="0" borderId="23" xfId="0" applyFont="1" applyBorder="1" applyAlignment="1">
      <alignment vertical="center" wrapText="1"/>
    </xf>
    <xf numFmtId="0" fontId="104" fillId="0" borderId="1" xfId="0" applyFont="1" applyBorder="1">
      <alignment vertical="center"/>
    </xf>
    <xf numFmtId="0" fontId="54" fillId="5" borderId="23" xfId="0" applyFont="1" applyFill="1" applyBorder="1">
      <alignment vertical="center"/>
    </xf>
    <xf numFmtId="0" fontId="54" fillId="0" borderId="23" xfId="0" applyFont="1" applyBorder="1" applyAlignment="1">
      <alignment horizontal="right" vertical="center" wrapText="1"/>
    </xf>
    <xf numFmtId="38" fontId="54" fillId="0" borderId="23" xfId="1" applyFont="1" applyBorder="1" applyAlignment="1">
      <alignment horizontal="right" vertical="center" wrapText="1"/>
    </xf>
    <xf numFmtId="176" fontId="100" fillId="0" borderId="23" xfId="0" applyNumberFormat="1" applyFont="1" applyBorder="1" applyAlignment="1">
      <alignment vertical="center" wrapText="1"/>
    </xf>
    <xf numFmtId="176" fontId="54" fillId="0" borderId="23" xfId="0" applyNumberFormat="1" applyFont="1" applyBorder="1" applyAlignment="1">
      <alignment vertical="center" wrapText="1"/>
    </xf>
    <xf numFmtId="176" fontId="54" fillId="0" borderId="23" xfId="0" applyNumberFormat="1" applyFont="1" applyBorder="1" applyAlignment="1">
      <alignment horizontal="center" vertical="center"/>
    </xf>
    <xf numFmtId="38" fontId="54" fillId="0" borderId="23" xfId="1" applyFont="1" applyBorder="1" applyAlignment="1">
      <alignment horizontal="center" vertical="center"/>
    </xf>
    <xf numFmtId="38" fontId="54" fillId="0" borderId="23" xfId="1" applyFont="1" applyBorder="1">
      <alignment vertical="center"/>
    </xf>
    <xf numFmtId="0" fontId="54" fillId="0" borderId="23" xfId="0" applyFont="1" applyBorder="1" applyAlignment="1">
      <alignment horizontal="center" vertical="center"/>
    </xf>
    <xf numFmtId="0" fontId="101" fillId="0" borderId="23" xfId="0" applyFont="1" applyBorder="1" applyAlignment="1">
      <alignment vertical="center" wrapText="1"/>
    </xf>
    <xf numFmtId="38" fontId="54" fillId="6" borderId="25" xfId="1" applyFont="1" applyFill="1" applyBorder="1">
      <alignment vertical="center"/>
    </xf>
    <xf numFmtId="38" fontId="54" fillId="0" borderId="37" xfId="1" applyFont="1" applyBorder="1">
      <alignment vertical="center"/>
    </xf>
    <xf numFmtId="38" fontId="54" fillId="6" borderId="38" xfId="1" applyFont="1" applyFill="1" applyBorder="1">
      <alignment vertical="center"/>
    </xf>
    <xf numFmtId="38" fontId="54" fillId="0" borderId="37" xfId="1" applyFont="1" applyFill="1" applyBorder="1">
      <alignment vertical="center"/>
    </xf>
    <xf numFmtId="38" fontId="54" fillId="5" borderId="37" xfId="1" applyFont="1" applyFill="1" applyBorder="1">
      <alignment vertical="center"/>
    </xf>
    <xf numFmtId="38" fontId="54" fillId="0" borderId="0" xfId="0" applyNumberFormat="1" applyFont="1">
      <alignment vertical="center"/>
    </xf>
    <xf numFmtId="38" fontId="20" fillId="0" borderId="1" xfId="1" applyFont="1" applyFill="1" applyBorder="1">
      <alignment vertical="center"/>
    </xf>
    <xf numFmtId="0" fontId="69" fillId="0" borderId="1" xfId="0" applyFont="1" applyBorder="1" applyAlignment="1">
      <alignment horizontal="center" vertical="center"/>
    </xf>
    <xf numFmtId="38" fontId="0" fillId="11" borderId="0" xfId="1" applyFont="1" applyFill="1" applyBorder="1" applyAlignment="1">
      <alignment horizontal="center" vertical="center"/>
    </xf>
    <xf numFmtId="38" fontId="13" fillId="11" borderId="18" xfId="1" applyFont="1" applyFill="1" applyBorder="1" applyAlignment="1">
      <alignment horizontal="center" vertical="center"/>
    </xf>
    <xf numFmtId="0" fontId="26" fillId="28" borderId="23" xfId="0" applyFont="1" applyFill="1" applyBorder="1" applyAlignment="1">
      <alignment vertical="center" wrapText="1"/>
    </xf>
    <xf numFmtId="38" fontId="58" fillId="0" borderId="18" xfId="1" applyFont="1" applyFill="1" applyBorder="1" applyAlignment="1">
      <alignment horizontal="center" vertical="center"/>
    </xf>
    <xf numFmtId="38" fontId="1" fillId="32" borderId="0" xfId="1" applyFont="1" applyFill="1" applyBorder="1" applyAlignment="1">
      <alignment horizontal="center" vertical="center" textRotation="255"/>
    </xf>
    <xf numFmtId="38" fontId="17" fillId="32" borderId="0" xfId="1" applyFont="1" applyFill="1" applyBorder="1" applyAlignment="1">
      <alignment horizontal="center" vertical="center" textRotation="255"/>
    </xf>
    <xf numFmtId="38" fontId="17" fillId="32" borderId="126" xfId="1" applyFont="1" applyFill="1" applyBorder="1" applyAlignment="1">
      <alignment horizontal="center" vertical="center" textRotation="255"/>
    </xf>
    <xf numFmtId="0" fontId="89" fillId="0" borderId="119" xfId="0" applyFont="1" applyBorder="1" applyAlignment="1">
      <alignment horizontal="center" vertical="center"/>
    </xf>
    <xf numFmtId="0" fontId="89" fillId="0" borderId="113" xfId="0" applyFont="1" applyBorder="1" applyAlignment="1">
      <alignment horizontal="center" vertical="center"/>
    </xf>
    <xf numFmtId="0" fontId="89" fillId="0" borderId="114" xfId="0" applyFont="1" applyBorder="1" applyAlignment="1">
      <alignment horizontal="center" vertical="center"/>
    </xf>
    <xf numFmtId="0" fontId="89" fillId="0" borderId="118" xfId="0" applyFont="1" applyBorder="1" applyAlignment="1">
      <alignment horizontal="center" vertical="center"/>
    </xf>
    <xf numFmtId="0" fontId="89" fillId="0" borderId="0" xfId="0" applyFont="1" applyAlignment="1">
      <alignment horizontal="center" vertical="center"/>
    </xf>
    <xf numFmtId="0" fontId="89" fillId="0" borderId="111" xfId="0" applyFont="1" applyBorder="1" applyAlignment="1">
      <alignment horizontal="center" vertical="center"/>
    </xf>
    <xf numFmtId="0" fontId="89" fillId="0" borderId="120" xfId="0" applyFont="1" applyBorder="1" applyAlignment="1">
      <alignment horizontal="center" vertical="center"/>
    </xf>
    <xf numFmtId="0" fontId="89" fillId="0" borderId="116" xfId="0" applyFont="1" applyBorder="1" applyAlignment="1">
      <alignment horizontal="center" vertical="center"/>
    </xf>
    <xf numFmtId="0" fontId="89" fillId="0" borderId="117" xfId="0" applyFont="1" applyBorder="1" applyAlignment="1">
      <alignment horizontal="center" vertical="center"/>
    </xf>
    <xf numFmtId="0" fontId="0" fillId="0" borderId="0" xfId="0" applyAlignment="1">
      <alignment horizontal="center" vertical="center"/>
    </xf>
    <xf numFmtId="0" fontId="60" fillId="4" borderId="1" xfId="5" applyFont="1" applyFill="1" applyBorder="1" applyAlignment="1">
      <alignment horizontal="center" vertical="center" wrapText="1"/>
    </xf>
    <xf numFmtId="185" fontId="47" fillId="0" borderId="0" xfId="5" applyNumberFormat="1" applyFont="1" applyAlignment="1">
      <alignment horizontal="right" vertical="center"/>
    </xf>
    <xf numFmtId="179" fontId="49" fillId="0" borderId="0" xfId="5" applyNumberFormat="1" applyFont="1" applyAlignment="1">
      <alignment horizontal="center" vertical="center"/>
    </xf>
    <xf numFmtId="0" fontId="14" fillId="0" borderId="4" xfId="6" applyFont="1" applyFill="1" applyBorder="1" applyAlignment="1" applyProtection="1">
      <alignment horizontal="center" vertical="center" wrapText="1"/>
    </xf>
    <xf numFmtId="0" fontId="14" fillId="0" borderId="5" xfId="6" applyFont="1" applyFill="1" applyBorder="1" applyAlignment="1" applyProtection="1">
      <alignment horizontal="center" vertical="center" wrapText="1"/>
    </xf>
    <xf numFmtId="0" fontId="60" fillId="4" borderId="23" xfId="5" applyFont="1" applyFill="1" applyBorder="1" applyAlignment="1">
      <alignment horizontal="center" vertical="center" wrapText="1"/>
    </xf>
    <xf numFmtId="0" fontId="60" fillId="4" borderId="2" xfId="5" applyFont="1" applyFill="1" applyBorder="1" applyAlignment="1">
      <alignment horizontal="center" vertical="center" wrapText="1"/>
    </xf>
    <xf numFmtId="179" fontId="29" fillId="0" borderId="0" xfId="5" applyNumberFormat="1" applyFont="1" applyAlignment="1">
      <alignment horizontal="center" vertical="center"/>
    </xf>
  </cellXfs>
  <cellStyles count="24">
    <cellStyle name="パーセント" xfId="10" builtinId="5"/>
    <cellStyle name="パーセント 2" xfId="17" xr:uid="{00000000-0005-0000-0000-000001000000}"/>
    <cellStyle name="パーセント 3" xfId="8" xr:uid="{00000000-0005-0000-0000-000002000000}"/>
    <cellStyle name="ハイパーリンク" xfId="11" builtinId="8"/>
    <cellStyle name="ハイパーリンク 2" xfId="6" xr:uid="{00000000-0005-0000-0000-000004000000}"/>
    <cellStyle name="桁区切り" xfId="1" builtinId="6"/>
    <cellStyle name="桁区切り [0.00] 2" xfId="15" xr:uid="{00000000-0005-0000-0000-000006000000}"/>
    <cellStyle name="桁区切り 2" xfId="13" xr:uid="{00000000-0005-0000-0000-000007000000}"/>
    <cellStyle name="桁区切り 3" xfId="16" xr:uid="{00000000-0005-0000-0000-000008000000}"/>
    <cellStyle name="桁区切り 3 2" xfId="7" xr:uid="{00000000-0005-0000-0000-000009000000}"/>
    <cellStyle name="桁区切り 4" xfId="21" xr:uid="{00000000-0005-0000-0000-00000A000000}"/>
    <cellStyle name="桁区切り 5" xfId="19" xr:uid="{00000000-0005-0000-0000-00000B000000}"/>
    <cellStyle name="桁区切り 6" xfId="18" xr:uid="{00000000-0005-0000-0000-00000C000000}"/>
    <cellStyle name="桁区切り 7" xfId="22" xr:uid="{00000000-0005-0000-0000-00000D000000}"/>
    <cellStyle name="桁区切り 8" xfId="23" xr:uid="{00000000-0005-0000-0000-00000E000000}"/>
    <cellStyle name="標準" xfId="0" builtinId="0"/>
    <cellStyle name="標準 2" xfId="5" xr:uid="{00000000-0005-0000-0000-000010000000}"/>
    <cellStyle name="標準 2 2" xfId="2" xr:uid="{00000000-0005-0000-0000-000011000000}"/>
    <cellStyle name="標準 2 3" xfId="20" xr:uid="{00000000-0005-0000-0000-000012000000}"/>
    <cellStyle name="標準 3" xfId="3" xr:uid="{00000000-0005-0000-0000-000013000000}"/>
    <cellStyle name="標準 3 2" xfId="4" xr:uid="{00000000-0005-0000-0000-000014000000}"/>
    <cellStyle name="標準 3 3" xfId="9" xr:uid="{00000000-0005-0000-0000-000015000000}"/>
    <cellStyle name="標準 4" xfId="12" xr:uid="{00000000-0005-0000-0000-000016000000}"/>
    <cellStyle name="標準 5" xfId="14" xr:uid="{00000000-0005-0000-0000-000017000000}"/>
  </cellStyles>
  <dxfs count="882">
    <dxf>
      <font>
        <color theme="0" tint="-0.499984740745262"/>
      </font>
      <fill>
        <patternFill>
          <bgColor theme="0" tint="-0.499984740745262"/>
        </patternFill>
      </fill>
    </dxf>
    <dxf>
      <fill>
        <patternFill>
          <bgColor theme="5" tint="0.79998168889431442"/>
        </patternFill>
      </fill>
    </dxf>
    <dxf>
      <fill>
        <patternFill>
          <bgColor theme="4" tint="0.79998168889431442"/>
        </patternFill>
      </fill>
    </dxf>
    <dxf>
      <fill>
        <patternFill>
          <bgColor theme="5" tint="0.79998168889431442"/>
        </patternFill>
      </fill>
    </dxf>
    <dxf>
      <fill>
        <patternFill>
          <bgColor rgb="FFFFFF00"/>
        </patternFill>
      </fill>
    </dxf>
    <dxf>
      <font>
        <color rgb="FFFF0000"/>
      </font>
      <fill>
        <patternFill>
          <bgColor theme="5" tint="0.79998168889431442"/>
        </patternFill>
      </fill>
    </dxf>
    <dxf>
      <font>
        <color rgb="FF9C0006"/>
      </font>
      <fill>
        <patternFill>
          <bgColor rgb="FFFFC7CE"/>
        </patternFill>
      </fill>
    </dxf>
    <dxf>
      <font>
        <color rgb="FF9C0006"/>
      </font>
      <fill>
        <patternFill>
          <bgColor rgb="FFFFC7CE"/>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ont>
        <color rgb="FF9C0006"/>
      </font>
      <fill>
        <patternFill>
          <bgColor rgb="FFFFC7CE"/>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indexed="27"/>
        </patternFill>
      </fill>
    </dxf>
    <dxf>
      <fill>
        <patternFill>
          <bgColor indexed="13"/>
        </patternFill>
      </fill>
    </dxf>
    <dxf>
      <font>
        <color rgb="FF9C0006"/>
      </font>
      <fill>
        <patternFill>
          <bgColor rgb="FFFFC7CE"/>
        </patternFill>
      </fill>
    </dxf>
    <dxf>
      <font>
        <color rgb="FF9C0006"/>
      </font>
      <fill>
        <patternFill>
          <bgColor rgb="FFFFC7CE"/>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ont>
        <color rgb="FF9C0006"/>
      </font>
      <fill>
        <patternFill>
          <bgColor rgb="FFFFC7CE"/>
        </patternFill>
      </fill>
    </dxf>
    <dxf>
      <font>
        <color rgb="FF9C0006"/>
      </font>
      <fill>
        <patternFill>
          <bgColor rgb="FFFFC7CE"/>
        </patternFill>
      </fill>
    </dxf>
    <dxf>
      <fill>
        <patternFill>
          <bgColor rgb="FF92D05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4" tint="0.59996337778862885"/>
        </patternFill>
      </fill>
    </dxf>
    <dxf>
      <fill>
        <patternFill>
          <bgColor rgb="FFFFFF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4" tint="0.59996337778862885"/>
        </patternFill>
      </fill>
    </dxf>
    <dxf>
      <fill>
        <patternFill>
          <bgColor rgb="FFFFFF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border>
        <left style="thin">
          <color auto="1"/>
        </left>
        <right style="thin">
          <color auto="1"/>
        </right>
        <top style="thin">
          <color auto="1"/>
        </top>
        <bottom style="thin">
          <color auto="1"/>
        </bottom>
        <vertical/>
        <horizontal/>
      </border>
    </dxf>
    <dxf>
      <font>
        <color auto="1"/>
      </font>
      <border>
        <left style="thin">
          <color auto="1"/>
        </left>
        <right style="thin">
          <color auto="1"/>
        </right>
        <top style="thin">
          <color auto="1"/>
        </top>
        <bottom style="thin">
          <color auto="1"/>
        </bottom>
        <vertical/>
        <horizontal/>
      </border>
    </dxf>
    <dxf>
      <font>
        <color auto="1"/>
      </font>
      <border>
        <left style="thin">
          <color auto="1"/>
        </left>
        <right style="thin">
          <color auto="1"/>
        </right>
        <top style="thin">
          <color auto="1"/>
        </top>
        <bottom style="thin">
          <color auto="1"/>
        </bottom>
        <vertical/>
        <horizontal/>
      </border>
    </dxf>
    <dxf>
      <font>
        <color auto="1"/>
      </font>
      <border>
        <left style="thin">
          <color auto="1"/>
        </left>
        <right style="thin">
          <color auto="1"/>
        </right>
        <top style="thin">
          <color auto="1"/>
        </top>
        <bottom style="thin">
          <color auto="1"/>
        </bottom>
        <vertical/>
        <horizontal/>
      </border>
    </dxf>
    <dxf>
      <font>
        <color auto="1"/>
      </font>
      <border>
        <left style="thin">
          <color auto="1"/>
        </left>
        <right style="thin">
          <color auto="1"/>
        </right>
        <top style="thin">
          <color auto="1"/>
        </top>
        <bottom style="thin">
          <color auto="1"/>
        </bottom>
        <vertical/>
        <horizontal/>
      </border>
    </dxf>
    <dxf>
      <font>
        <color auto="1"/>
      </font>
      <border>
        <left style="thin">
          <color auto="1"/>
        </left>
        <right style="thin">
          <color auto="1"/>
        </right>
        <top style="thin">
          <color auto="1"/>
        </top>
        <bottom style="thin">
          <color auto="1"/>
        </bottom>
        <vertical/>
        <horizontal/>
      </border>
    </dxf>
    <dxf>
      <font>
        <color auto="1"/>
      </font>
      <border>
        <left style="thin">
          <color auto="1"/>
        </left>
        <right style="thin">
          <color auto="1"/>
        </right>
        <top style="thin">
          <color auto="1"/>
        </top>
        <bottom style="thin">
          <color auto="1"/>
        </bottom>
        <vertical/>
        <horizontal/>
      </border>
    </dxf>
    <dxf>
      <font>
        <color auto="1"/>
      </font>
      <border>
        <left style="thin">
          <color auto="1"/>
        </left>
        <right style="thin">
          <color auto="1"/>
        </right>
        <top style="thin">
          <color auto="1"/>
        </top>
        <bottom style="thin">
          <color auto="1"/>
        </bottom>
        <vertical/>
        <horizontal/>
      </border>
    </dxf>
    <dxf>
      <font>
        <color auto="1"/>
      </font>
      <border>
        <left style="thin">
          <color auto="1"/>
        </left>
        <right style="thin">
          <color auto="1"/>
        </right>
        <top style="thin">
          <color auto="1"/>
        </top>
        <bottom style="thin">
          <color auto="1"/>
        </bottom>
        <vertical/>
        <horizontal/>
      </border>
    </dxf>
    <dxf>
      <fill>
        <patternFill>
          <bgColor rgb="FF99FF99"/>
        </patternFill>
      </fill>
    </dxf>
    <dxf>
      <font>
        <color auto="1"/>
      </font>
      <border>
        <left style="thin">
          <color auto="1"/>
        </left>
        <right style="thin">
          <color auto="1"/>
        </right>
        <top style="thin">
          <color auto="1"/>
        </top>
        <bottom style="thin">
          <color auto="1"/>
        </bottom>
        <vertical/>
        <horizontal/>
      </border>
    </dxf>
    <dxf>
      <font>
        <color auto="1"/>
      </font>
      <border>
        <left style="thin">
          <color auto="1"/>
        </left>
        <right style="thin">
          <color auto="1"/>
        </right>
        <top style="thin">
          <color auto="1"/>
        </top>
        <bottom style="thin">
          <color auto="1"/>
        </bottom>
        <vertical/>
        <horizontal/>
      </border>
    </dxf>
    <dxf>
      <font>
        <color auto="1"/>
      </font>
      <border>
        <left style="thin">
          <color auto="1"/>
        </left>
        <right style="thin">
          <color auto="1"/>
        </right>
        <top style="thin">
          <color auto="1"/>
        </top>
        <bottom style="thin">
          <color auto="1"/>
        </bottom>
        <vertical/>
        <horizontal/>
      </border>
    </dxf>
    <dxf>
      <font>
        <color auto="1"/>
      </font>
      <border>
        <left style="thin">
          <color auto="1"/>
        </left>
        <right style="thin">
          <color auto="1"/>
        </right>
        <top style="thin">
          <color auto="1"/>
        </top>
        <bottom style="thin">
          <color auto="1"/>
        </bottom>
        <vertical/>
        <horizontal/>
      </border>
    </dxf>
    <dxf>
      <font>
        <color rgb="FF9C0006"/>
      </font>
      <fill>
        <patternFill>
          <bgColor rgb="FFFFC7CE"/>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ont>
        <color rgb="FF9C0006"/>
      </font>
      <fill>
        <patternFill>
          <bgColor rgb="FFFFC7CE"/>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ont>
        <color rgb="FF9C0006"/>
      </font>
      <fill>
        <patternFill>
          <bgColor rgb="FFFFC7CE"/>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border>
        <left style="thin">
          <color auto="1"/>
        </left>
        <right style="thin">
          <color auto="1"/>
        </right>
        <top style="thin">
          <color auto="1"/>
        </top>
        <bottom style="thin">
          <color auto="1"/>
        </bottom>
        <vertical/>
        <horizontal/>
      </border>
    </dxf>
    <dxf>
      <font>
        <color auto="1"/>
      </font>
      <border>
        <left style="thin">
          <color auto="1"/>
        </left>
        <right style="thin">
          <color auto="1"/>
        </right>
        <top style="thin">
          <color auto="1"/>
        </top>
        <bottom style="thin">
          <color auto="1"/>
        </bottom>
        <vertical/>
        <horizontal/>
      </border>
    </dxf>
    <dxf>
      <font>
        <color auto="1"/>
      </font>
      <border>
        <left style="thin">
          <color auto="1"/>
        </left>
        <right style="thin">
          <color auto="1"/>
        </right>
        <top style="thin">
          <color auto="1"/>
        </top>
        <bottom style="thin">
          <color auto="1"/>
        </bottom>
        <vertical/>
        <horizontal/>
      </border>
    </dxf>
    <dxf>
      <font>
        <color auto="1"/>
      </font>
      <border>
        <left style="thin">
          <color auto="1"/>
        </left>
        <right style="thin">
          <color auto="1"/>
        </right>
        <top style="thin">
          <color auto="1"/>
        </top>
        <bottom style="thin">
          <color auto="1"/>
        </bottom>
        <vertical/>
        <horizontal/>
      </border>
    </dxf>
    <dxf>
      <font>
        <color auto="1"/>
      </font>
      <border>
        <left style="thin">
          <color auto="1"/>
        </left>
        <right style="thin">
          <color auto="1"/>
        </right>
        <top style="thin">
          <color auto="1"/>
        </top>
        <bottom style="thin">
          <color auto="1"/>
        </bottom>
        <vertical/>
        <horizontal/>
      </border>
    </dxf>
    <dxf>
      <font>
        <color auto="1"/>
      </font>
      <border>
        <left style="thin">
          <color auto="1"/>
        </left>
        <right style="thin">
          <color auto="1"/>
        </right>
        <top style="thin">
          <color auto="1"/>
        </top>
        <bottom style="thin">
          <color auto="1"/>
        </bottom>
        <vertical/>
        <horizontal/>
      </border>
    </dxf>
    <dxf>
      <font>
        <color auto="1"/>
      </font>
      <border>
        <left style="thin">
          <color auto="1"/>
        </left>
        <right style="thin">
          <color auto="1"/>
        </right>
        <top style="thin">
          <color auto="1"/>
        </top>
        <bottom style="thin">
          <color auto="1"/>
        </bottom>
        <vertical/>
        <horizontal/>
      </border>
    </dxf>
    <dxf>
      <font>
        <color auto="1"/>
      </font>
      <border>
        <left style="thin">
          <color auto="1"/>
        </left>
        <right style="thin">
          <color auto="1"/>
        </right>
        <top style="thin">
          <color auto="1"/>
        </top>
        <bottom style="thin">
          <color auto="1"/>
        </bottom>
        <vertical/>
        <horizontal/>
      </border>
    </dxf>
    <dxf>
      <font>
        <color auto="1"/>
      </font>
      <border>
        <left style="thin">
          <color auto="1"/>
        </left>
        <right style="thin">
          <color auto="1"/>
        </right>
        <top style="thin">
          <color auto="1"/>
        </top>
        <bottom style="thin">
          <color auto="1"/>
        </bottom>
        <vertical/>
        <horizontal/>
      </border>
    </dxf>
    <dxf>
      <font>
        <color auto="1"/>
      </font>
      <border>
        <left style="thin">
          <color auto="1"/>
        </left>
        <right style="thin">
          <color auto="1"/>
        </right>
        <top style="thin">
          <color auto="1"/>
        </top>
        <bottom style="thin">
          <color auto="1"/>
        </bottom>
        <vertical/>
        <horizontal/>
      </border>
    </dxf>
    <dxf>
      <font>
        <color auto="1"/>
      </font>
      <border>
        <left style="thin">
          <color auto="1"/>
        </left>
        <right style="thin">
          <color auto="1"/>
        </right>
        <top style="thin">
          <color auto="1"/>
        </top>
        <bottom style="thin">
          <color auto="1"/>
        </bottom>
        <vertical/>
        <horizontal/>
      </border>
    </dxf>
    <dxf>
      <font>
        <color auto="1"/>
      </font>
      <border>
        <left style="thin">
          <color auto="1"/>
        </left>
        <right style="thin">
          <color auto="1"/>
        </right>
        <top style="thin">
          <color auto="1"/>
        </top>
        <bottom style="thin">
          <color auto="1"/>
        </bottom>
        <vertical/>
        <horizontal/>
      </border>
    </dxf>
    <dxf>
      <font>
        <color auto="1"/>
      </font>
      <border>
        <left style="thin">
          <color auto="1"/>
        </left>
        <right style="thin">
          <color auto="1"/>
        </right>
        <top style="thin">
          <color auto="1"/>
        </top>
        <bottom style="thin">
          <color auto="1"/>
        </bottom>
        <vertical/>
        <horizontal/>
      </border>
    </dxf>
    <dxf>
      <font>
        <color auto="1"/>
      </font>
      <border>
        <left style="thin">
          <color auto="1"/>
        </left>
        <right style="thin">
          <color auto="1"/>
        </right>
        <top style="thin">
          <color auto="1"/>
        </top>
        <bottom style="thin">
          <color auto="1"/>
        </bottom>
        <vertical/>
        <horizontal/>
      </border>
    </dxf>
    <dxf>
      <font>
        <color auto="1"/>
      </font>
      <border>
        <left style="thin">
          <color auto="1"/>
        </left>
        <right style="thin">
          <color auto="1"/>
        </right>
        <top style="thin">
          <color auto="1"/>
        </top>
        <bottom style="thin">
          <color auto="1"/>
        </bottom>
        <vertical/>
        <horizontal/>
      </border>
    </dxf>
    <dxf>
      <font>
        <color auto="1"/>
      </font>
      <border>
        <left style="thin">
          <color auto="1"/>
        </left>
        <right style="thin">
          <color auto="1"/>
        </right>
        <top style="thin">
          <color auto="1"/>
        </top>
        <bottom style="thin">
          <color auto="1"/>
        </bottom>
        <vertical/>
        <horizontal/>
      </border>
    </dxf>
    <dxf>
      <font>
        <color auto="1"/>
      </font>
      <border>
        <left style="thin">
          <color auto="1"/>
        </left>
        <right style="thin">
          <color auto="1"/>
        </right>
        <top style="thin">
          <color auto="1"/>
        </top>
        <bottom style="thin">
          <color auto="1"/>
        </bottom>
        <vertical/>
        <horizontal/>
      </border>
    </dxf>
    <dxf>
      <font>
        <color auto="1"/>
      </font>
      <border>
        <left style="thin">
          <color auto="1"/>
        </left>
        <right style="thin">
          <color auto="1"/>
        </right>
        <top style="thin">
          <color auto="1"/>
        </top>
        <bottom style="thin">
          <color auto="1"/>
        </bottom>
        <vertical/>
        <horizontal/>
      </border>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ont>
        <color rgb="FFFF0000"/>
      </font>
      <fill>
        <patternFill>
          <bgColor theme="0" tint="-0.14996795556505021"/>
        </patternFill>
      </fill>
    </dxf>
    <dxf>
      <fill>
        <patternFill>
          <bgColor rgb="FFFFFF00"/>
        </patternFill>
      </fill>
    </dxf>
    <dxf>
      <font>
        <color rgb="FF9C0006"/>
      </font>
      <fill>
        <patternFill>
          <bgColor rgb="FFFFC7CE"/>
        </patternFill>
      </fill>
    </dxf>
    <dxf>
      <font>
        <color rgb="FF9C0006"/>
      </font>
      <fill>
        <patternFill>
          <bgColor rgb="FFFFC7CE"/>
        </patternFill>
      </fill>
    </dxf>
    <dxf>
      <font>
        <color auto="1"/>
      </font>
      <border>
        <left style="thin">
          <color auto="1"/>
        </left>
        <right style="thin">
          <color auto="1"/>
        </right>
        <top style="thin">
          <color auto="1"/>
        </top>
        <bottom style="thin">
          <color auto="1"/>
        </bottom>
        <vertical/>
        <horizontal/>
      </border>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ill>
        <patternFill>
          <bgColor theme="4" tint="0.59996337778862885"/>
        </patternFill>
      </fill>
    </dxf>
    <dxf>
      <fill>
        <patternFill>
          <bgColor rgb="FFFFFF00"/>
        </patternFill>
      </fill>
    </dxf>
    <dxf>
      <font>
        <color rgb="FFFF0000"/>
      </font>
      <fill>
        <patternFill>
          <bgColor theme="5"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1" defaultTableStyle="TableStyleMedium2" defaultPivotStyle="PivotStyleLight16">
    <tableStyle name="Invisible" pivot="0" table="0" count="0" xr9:uid="{C943E736-D09E-4B4E-9EFD-BB5266907C01}"/>
  </tableStyles>
  <colors>
    <mruColors>
      <color rgb="FF00FFFF"/>
      <color rgb="FFFFCCFF"/>
      <color rgb="FFFF6699"/>
      <color rgb="FF9966FF"/>
      <color rgb="FFCCFFCC"/>
      <color rgb="FF9933FF"/>
      <color rgb="FFFFCCCC"/>
      <color rgb="FF66FFCC"/>
      <color rgb="FF99FF99"/>
      <color rgb="FFDDDD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4.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7.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3.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externalLink" Target="externalLinks/externalLink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externalLink" Target="externalLinks/externalLink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8.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xdr:from>
      <xdr:col>0</xdr:col>
      <xdr:colOff>85725</xdr:colOff>
      <xdr:row>22</xdr:row>
      <xdr:rowOff>25400</xdr:rowOff>
    </xdr:from>
    <xdr:to>
      <xdr:col>10</xdr:col>
      <xdr:colOff>275494</xdr:colOff>
      <xdr:row>43</xdr:row>
      <xdr:rowOff>145636</xdr:rowOff>
    </xdr:to>
    <xdr:grpSp>
      <xdr:nvGrpSpPr>
        <xdr:cNvPr id="2" name="グループ化 1">
          <a:extLst>
            <a:ext uri="{FF2B5EF4-FFF2-40B4-BE49-F238E27FC236}">
              <a16:creationId xmlns:a16="http://schemas.microsoft.com/office/drawing/2014/main" id="{00000000-0008-0000-0000-000002000000}"/>
            </a:ext>
          </a:extLst>
        </xdr:cNvPr>
        <xdr:cNvGrpSpPr/>
      </xdr:nvGrpSpPr>
      <xdr:grpSpPr>
        <a:xfrm>
          <a:off x="85725" y="3679890"/>
          <a:ext cx="5360483" cy="3385950"/>
          <a:chOff x="3914775" y="3714750"/>
          <a:chExt cx="5847619" cy="3314286"/>
        </a:xfrm>
      </xdr:grpSpPr>
      <xdr:pic>
        <xdr:nvPicPr>
          <xdr:cNvPr id="3" name="図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3914775" y="3714750"/>
            <a:ext cx="5847619" cy="3314286"/>
          </a:xfrm>
          <a:prstGeom prst="rect">
            <a:avLst/>
          </a:prstGeom>
        </xdr:spPr>
      </xdr:pic>
      <xdr:sp macro="" textlink="">
        <xdr:nvSpPr>
          <xdr:cNvPr id="4" name="正方形/長方形 3">
            <a:extLst>
              <a:ext uri="{FF2B5EF4-FFF2-40B4-BE49-F238E27FC236}">
                <a16:creationId xmlns:a16="http://schemas.microsoft.com/office/drawing/2014/main" id="{00000000-0008-0000-0000-000004000000}"/>
              </a:ext>
            </a:extLst>
          </xdr:cNvPr>
          <xdr:cNvSpPr/>
        </xdr:nvSpPr>
        <xdr:spPr>
          <a:xfrm>
            <a:off x="4467225" y="5876925"/>
            <a:ext cx="4076700" cy="285750"/>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 name="正方形/長方形 4">
            <a:extLst>
              <a:ext uri="{FF2B5EF4-FFF2-40B4-BE49-F238E27FC236}">
                <a16:creationId xmlns:a16="http://schemas.microsoft.com/office/drawing/2014/main" id="{00000000-0008-0000-0000-000005000000}"/>
              </a:ext>
            </a:extLst>
          </xdr:cNvPr>
          <xdr:cNvSpPr/>
        </xdr:nvSpPr>
        <xdr:spPr>
          <a:xfrm>
            <a:off x="4067175" y="5242567"/>
            <a:ext cx="4152900" cy="285750"/>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xdr:from>
      <xdr:col>1</xdr:col>
      <xdr:colOff>114300</xdr:colOff>
      <xdr:row>12</xdr:row>
      <xdr:rowOff>47625</xdr:rowOff>
    </xdr:from>
    <xdr:to>
      <xdr:col>8</xdr:col>
      <xdr:colOff>380433</xdr:colOff>
      <xdr:row>32</xdr:row>
      <xdr:rowOff>142875</xdr:rowOff>
    </xdr:to>
    <xdr:grpSp>
      <xdr:nvGrpSpPr>
        <xdr:cNvPr id="6" name="グループ化 5">
          <a:extLst>
            <a:ext uri="{FF2B5EF4-FFF2-40B4-BE49-F238E27FC236}">
              <a16:creationId xmlns:a16="http://schemas.microsoft.com/office/drawing/2014/main" id="{00000000-0008-0000-0000-000006000000}"/>
            </a:ext>
          </a:extLst>
        </xdr:cNvPr>
        <xdr:cNvGrpSpPr/>
      </xdr:nvGrpSpPr>
      <xdr:grpSpPr>
        <a:xfrm>
          <a:off x="269810" y="2147013"/>
          <a:ext cx="4166847" cy="3205454"/>
          <a:chOff x="4114800" y="2028825"/>
          <a:chExt cx="4533333" cy="3143250"/>
        </a:xfrm>
      </xdr:grpSpPr>
      <xdr:pic>
        <xdr:nvPicPr>
          <xdr:cNvPr id="7" name="図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2"/>
          <a:stretch>
            <a:fillRect/>
          </a:stretch>
        </xdr:blipFill>
        <xdr:spPr>
          <a:xfrm>
            <a:off x="4114800" y="2028825"/>
            <a:ext cx="4533333" cy="1342857"/>
          </a:xfrm>
          <a:prstGeom prst="rect">
            <a:avLst/>
          </a:prstGeom>
        </xdr:spPr>
      </xdr:pic>
      <xdr:sp macro="" textlink="">
        <xdr:nvSpPr>
          <xdr:cNvPr id="8" name="正方形/長方形 7">
            <a:extLst>
              <a:ext uri="{FF2B5EF4-FFF2-40B4-BE49-F238E27FC236}">
                <a16:creationId xmlns:a16="http://schemas.microsoft.com/office/drawing/2014/main" id="{00000000-0008-0000-0000-000008000000}"/>
              </a:ext>
            </a:extLst>
          </xdr:cNvPr>
          <xdr:cNvSpPr/>
        </xdr:nvSpPr>
        <xdr:spPr>
          <a:xfrm>
            <a:off x="4876800" y="2914649"/>
            <a:ext cx="2981325" cy="390525"/>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9" name="直線矢印コネクタ 8">
            <a:extLst>
              <a:ext uri="{FF2B5EF4-FFF2-40B4-BE49-F238E27FC236}">
                <a16:creationId xmlns:a16="http://schemas.microsoft.com/office/drawing/2014/main" id="{00000000-0008-0000-0000-000009000000}"/>
              </a:ext>
            </a:extLst>
          </xdr:cNvPr>
          <xdr:cNvCxnSpPr/>
        </xdr:nvCxnSpPr>
        <xdr:spPr>
          <a:xfrm>
            <a:off x="6915150" y="3114675"/>
            <a:ext cx="95250" cy="2057400"/>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2</xdr:row>
      <xdr:rowOff>101600</xdr:rowOff>
    </xdr:from>
    <xdr:to>
      <xdr:col>12</xdr:col>
      <xdr:colOff>332495</xdr:colOff>
      <xdr:row>14</xdr:row>
      <xdr:rowOff>38100</xdr:rowOff>
    </xdr:to>
    <xdr:grpSp>
      <xdr:nvGrpSpPr>
        <xdr:cNvPr id="10" name="グループ化 9">
          <a:extLst>
            <a:ext uri="{FF2B5EF4-FFF2-40B4-BE49-F238E27FC236}">
              <a16:creationId xmlns:a16="http://schemas.microsoft.com/office/drawing/2014/main" id="{00000000-0008-0000-0000-00000A000000}"/>
            </a:ext>
          </a:extLst>
        </xdr:cNvPr>
        <xdr:cNvGrpSpPr/>
      </xdr:nvGrpSpPr>
      <xdr:grpSpPr>
        <a:xfrm>
          <a:off x="155510" y="645886"/>
          <a:ext cx="6462189" cy="1802622"/>
          <a:chOff x="3048000" y="495300"/>
          <a:chExt cx="7038095" cy="1771650"/>
        </a:xfrm>
      </xdr:grpSpPr>
      <xdr:pic>
        <xdr:nvPicPr>
          <xdr:cNvPr id="11" name="図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3"/>
          <a:stretch>
            <a:fillRect/>
          </a:stretch>
        </xdr:blipFill>
        <xdr:spPr>
          <a:xfrm>
            <a:off x="3048000" y="495300"/>
            <a:ext cx="7038095" cy="1342857"/>
          </a:xfrm>
          <a:prstGeom prst="rect">
            <a:avLst/>
          </a:prstGeom>
        </xdr:spPr>
      </xdr:pic>
      <xdr:cxnSp macro="">
        <xdr:nvCxnSpPr>
          <xdr:cNvPr id="12" name="直線矢印コネクタ 11">
            <a:extLst>
              <a:ext uri="{FF2B5EF4-FFF2-40B4-BE49-F238E27FC236}">
                <a16:creationId xmlns:a16="http://schemas.microsoft.com/office/drawing/2014/main" id="{00000000-0008-0000-0000-00000C000000}"/>
              </a:ext>
            </a:extLst>
          </xdr:cNvPr>
          <xdr:cNvCxnSpPr/>
        </xdr:nvCxnSpPr>
        <xdr:spPr>
          <a:xfrm>
            <a:off x="5410200" y="1590675"/>
            <a:ext cx="114300" cy="676275"/>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3" name="正方形/長方形 12">
            <a:extLst>
              <a:ext uri="{FF2B5EF4-FFF2-40B4-BE49-F238E27FC236}">
                <a16:creationId xmlns:a16="http://schemas.microsoft.com/office/drawing/2014/main" id="{00000000-0008-0000-0000-00000D000000}"/>
              </a:ext>
            </a:extLst>
          </xdr:cNvPr>
          <xdr:cNvSpPr/>
        </xdr:nvSpPr>
        <xdr:spPr>
          <a:xfrm>
            <a:off x="4743450" y="1371599"/>
            <a:ext cx="1209675" cy="390525"/>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xdr:from>
      <xdr:col>1</xdr:col>
      <xdr:colOff>11906</xdr:colOff>
      <xdr:row>50</xdr:row>
      <xdr:rowOff>70688</xdr:rowOff>
    </xdr:from>
    <xdr:to>
      <xdr:col>17</xdr:col>
      <xdr:colOff>446514</xdr:colOff>
      <xdr:row>85</xdr:row>
      <xdr:rowOff>116567</xdr:rowOff>
    </xdr:to>
    <xdr:grpSp>
      <xdr:nvGrpSpPr>
        <xdr:cNvPr id="14" name="グループ化 13">
          <a:extLst>
            <a:ext uri="{FF2B5EF4-FFF2-40B4-BE49-F238E27FC236}">
              <a16:creationId xmlns:a16="http://schemas.microsoft.com/office/drawing/2014/main" id="{00000000-0008-0000-0000-00000E000000}"/>
            </a:ext>
          </a:extLst>
        </xdr:cNvPr>
        <xdr:cNvGrpSpPr/>
      </xdr:nvGrpSpPr>
      <xdr:grpSpPr>
        <a:xfrm>
          <a:off x="167416" y="8079464"/>
          <a:ext cx="9350527" cy="5488736"/>
          <a:chOff x="163440" y="8435036"/>
          <a:chExt cx="10132790" cy="5354567"/>
        </a:xfrm>
      </xdr:grpSpPr>
      <xdr:pic>
        <xdr:nvPicPr>
          <xdr:cNvPr id="15" name="図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163440" y="8435036"/>
            <a:ext cx="10132790" cy="5354567"/>
          </a:xfrm>
          <a:prstGeom prst="rect">
            <a:avLst/>
          </a:prstGeom>
        </xdr:spPr>
      </xdr:pic>
      <xdr:sp macro="" textlink="">
        <xdr:nvSpPr>
          <xdr:cNvPr id="16" name="正方形/長方形 15">
            <a:extLst>
              <a:ext uri="{FF2B5EF4-FFF2-40B4-BE49-F238E27FC236}">
                <a16:creationId xmlns:a16="http://schemas.microsoft.com/office/drawing/2014/main" id="{00000000-0008-0000-0000-000010000000}"/>
              </a:ext>
            </a:extLst>
          </xdr:cNvPr>
          <xdr:cNvSpPr/>
        </xdr:nvSpPr>
        <xdr:spPr>
          <a:xfrm>
            <a:off x="2321718" y="9456808"/>
            <a:ext cx="7852713" cy="54444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xdr:from>
      <xdr:col>11</xdr:col>
      <xdr:colOff>11906</xdr:colOff>
      <xdr:row>3</xdr:row>
      <xdr:rowOff>35718</xdr:rowOff>
    </xdr:from>
    <xdr:to>
      <xdr:col>14</xdr:col>
      <xdr:colOff>485970</xdr:colOff>
      <xdr:row>6</xdr:row>
      <xdr:rowOff>95249</xdr:rowOff>
    </xdr:to>
    <xdr:sp macro="" textlink="">
      <xdr:nvSpPr>
        <xdr:cNvPr id="17" name="線吹き出し 1 (枠付き) 16">
          <a:extLst>
            <a:ext uri="{FF2B5EF4-FFF2-40B4-BE49-F238E27FC236}">
              <a16:creationId xmlns:a16="http://schemas.microsoft.com/office/drawing/2014/main" id="{00000000-0008-0000-0000-000011000000}"/>
            </a:ext>
          </a:extLst>
        </xdr:cNvPr>
        <xdr:cNvSpPr/>
      </xdr:nvSpPr>
      <xdr:spPr>
        <a:xfrm>
          <a:off x="6300350" y="735514"/>
          <a:ext cx="2311028" cy="526062"/>
        </a:xfrm>
        <a:prstGeom prst="borderCallout1">
          <a:avLst>
            <a:gd name="adj1" fmla="val 18750"/>
            <a:gd name="adj2" fmla="val -8333"/>
            <a:gd name="adj3" fmla="val 183748"/>
            <a:gd name="adj4" fmla="val -155989"/>
          </a:avLst>
        </a:prstGeom>
        <a:solidFill>
          <a:schemeClr val="bg1"/>
        </a:solidFill>
        <a:ln>
          <a:solidFill>
            <a:srgbClr val="FF0000"/>
          </a:solidFill>
          <a:headEnd type="none" w="med" len="med"/>
          <a:tailEnd type="triangl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b="1">
              <a:solidFill>
                <a:srgbClr val="FF0000"/>
              </a:solidFill>
            </a:rPr>
            <a:t>異常時は更新するをｸﾘｯｸすると</a:t>
          </a:r>
          <a:endParaRPr kumimoji="1" lang="en-US" altLang="ja-JP" sz="1100" b="1">
            <a:solidFill>
              <a:srgbClr val="FF0000"/>
            </a:solidFill>
          </a:endParaRPr>
        </a:p>
        <a:p>
          <a:pPr algn="l"/>
          <a:r>
            <a:rPr kumimoji="1" lang="ja-JP" altLang="en-US" sz="1100" b="1">
              <a:solidFill>
                <a:srgbClr val="FF0000"/>
              </a:solidFill>
            </a:rPr>
            <a:t>更新時間が長い。</a:t>
          </a:r>
        </a:p>
      </xdr:txBody>
    </xdr:sp>
    <xdr:clientData/>
  </xdr:twoCellAnchor>
  <xdr:twoCellAnchor>
    <xdr:from>
      <xdr:col>10</xdr:col>
      <xdr:colOff>466726</xdr:colOff>
      <xdr:row>12</xdr:row>
      <xdr:rowOff>116631</xdr:rowOff>
    </xdr:from>
    <xdr:to>
      <xdr:col>17</xdr:col>
      <xdr:colOff>428626</xdr:colOff>
      <xdr:row>36</xdr:row>
      <xdr:rowOff>129242</xdr:rowOff>
    </xdr:to>
    <xdr:grpSp>
      <xdr:nvGrpSpPr>
        <xdr:cNvPr id="20" name="グループ化 19">
          <a:extLst>
            <a:ext uri="{FF2B5EF4-FFF2-40B4-BE49-F238E27FC236}">
              <a16:creationId xmlns:a16="http://schemas.microsoft.com/office/drawing/2014/main" id="{00000000-0008-0000-0000-000014000000}"/>
            </a:ext>
          </a:extLst>
        </xdr:cNvPr>
        <xdr:cNvGrpSpPr/>
      </xdr:nvGrpSpPr>
      <xdr:grpSpPr>
        <a:xfrm>
          <a:off x="5637440" y="2216019"/>
          <a:ext cx="3862615" cy="3744856"/>
          <a:chOff x="6086476" y="2192629"/>
          <a:chExt cx="4229100" cy="3670664"/>
        </a:xfrm>
      </xdr:grpSpPr>
      <xdr:pic>
        <xdr:nvPicPr>
          <xdr:cNvPr id="18" name="図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6086476" y="3067050"/>
            <a:ext cx="4229100" cy="2796243"/>
          </a:xfrm>
          <a:prstGeom prst="rect">
            <a:avLst/>
          </a:prstGeom>
        </xdr:spPr>
      </xdr:pic>
      <xdr:sp macro="" textlink="">
        <xdr:nvSpPr>
          <xdr:cNvPr id="19" name="正方形/長方形 18">
            <a:extLst>
              <a:ext uri="{FF2B5EF4-FFF2-40B4-BE49-F238E27FC236}">
                <a16:creationId xmlns:a16="http://schemas.microsoft.com/office/drawing/2014/main" id="{00000000-0008-0000-0000-000013000000}"/>
              </a:ext>
            </a:extLst>
          </xdr:cNvPr>
          <xdr:cNvSpPr/>
        </xdr:nvSpPr>
        <xdr:spPr>
          <a:xfrm>
            <a:off x="6096000" y="2192629"/>
            <a:ext cx="4200525" cy="874421"/>
          </a:xfrm>
          <a:prstGeom prst="rect">
            <a:avLst/>
          </a:prstGeom>
          <a:solidFill>
            <a:schemeClr val="accent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400" b="1">
                <a:solidFill>
                  <a:schemeClr val="bg1"/>
                </a:solidFill>
              </a:rPr>
              <a:t>対応：</a:t>
            </a:r>
            <a:endParaRPr kumimoji="1" lang="en-US" altLang="ja-JP" sz="1400" b="1">
              <a:solidFill>
                <a:schemeClr val="bg1"/>
              </a:solidFill>
            </a:endParaRPr>
          </a:p>
          <a:p>
            <a:pPr algn="l"/>
            <a:r>
              <a:rPr kumimoji="1" lang="ja-JP" altLang="en-US" sz="1400" b="1">
                <a:solidFill>
                  <a:schemeClr val="bg1"/>
                </a:solidFill>
              </a:rPr>
              <a:t>ホームの検索と置換を利用して「該当関数文字」で検索する。</a:t>
            </a:r>
            <a:endParaRPr kumimoji="1" lang="en-US" altLang="ja-JP" sz="1400" b="1">
              <a:solidFill>
                <a:schemeClr val="bg1"/>
              </a:solidFill>
            </a:endParaRPr>
          </a:p>
        </xdr:txBody>
      </xdr:sp>
    </xdr:grpSp>
    <xdr:clientData/>
  </xdr:twoCellAnchor>
  <xdr:twoCellAnchor>
    <xdr:from>
      <xdr:col>6</xdr:col>
      <xdr:colOff>428091</xdr:colOff>
      <xdr:row>12</xdr:row>
      <xdr:rowOff>18010</xdr:rowOff>
    </xdr:from>
    <xdr:to>
      <xdr:col>7</xdr:col>
      <xdr:colOff>524411</xdr:colOff>
      <xdr:row>16</xdr:row>
      <xdr:rowOff>32107</xdr:rowOff>
    </xdr:to>
    <xdr:sp macro="" textlink="">
      <xdr:nvSpPr>
        <xdr:cNvPr id="21" name="円/楕円 20">
          <a:extLst>
            <a:ext uri="{FF2B5EF4-FFF2-40B4-BE49-F238E27FC236}">
              <a16:creationId xmlns:a16="http://schemas.microsoft.com/office/drawing/2014/main" id="{00000000-0008-0000-0000-000015000000}"/>
            </a:ext>
          </a:extLst>
        </xdr:cNvPr>
        <xdr:cNvSpPr/>
      </xdr:nvSpPr>
      <xdr:spPr>
        <a:xfrm>
          <a:off x="3638765" y="2072841"/>
          <a:ext cx="706348" cy="613423"/>
        </a:xfrm>
        <a:prstGeom prst="ellipse">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000" b="1">
              <a:solidFill>
                <a:sysClr val="windowText" lastClr="000000"/>
              </a:solidFill>
            </a:rPr>
            <a:t>２</a:t>
          </a:r>
        </a:p>
      </xdr:txBody>
    </xdr:sp>
    <xdr:clientData/>
  </xdr:twoCellAnchor>
  <xdr:twoCellAnchor>
    <xdr:from>
      <xdr:col>6</xdr:col>
      <xdr:colOff>481603</xdr:colOff>
      <xdr:row>22</xdr:row>
      <xdr:rowOff>103628</xdr:rowOff>
    </xdr:from>
    <xdr:to>
      <xdr:col>7</xdr:col>
      <xdr:colOff>577923</xdr:colOff>
      <xdr:row>26</xdr:row>
      <xdr:rowOff>117725</xdr:rowOff>
    </xdr:to>
    <xdr:sp macro="" textlink="">
      <xdr:nvSpPr>
        <xdr:cNvPr id="22" name="円/楕円 21">
          <a:extLst>
            <a:ext uri="{FF2B5EF4-FFF2-40B4-BE49-F238E27FC236}">
              <a16:creationId xmlns:a16="http://schemas.microsoft.com/office/drawing/2014/main" id="{00000000-0008-0000-0000-000016000000}"/>
            </a:ext>
          </a:extLst>
        </xdr:cNvPr>
        <xdr:cNvSpPr/>
      </xdr:nvSpPr>
      <xdr:spPr>
        <a:xfrm>
          <a:off x="3692277" y="3656774"/>
          <a:ext cx="706348" cy="613423"/>
        </a:xfrm>
        <a:prstGeom prst="ellipse">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000" b="1">
              <a:solidFill>
                <a:sysClr val="windowText" lastClr="000000"/>
              </a:solidFill>
            </a:rPr>
            <a:t>３</a:t>
          </a:r>
        </a:p>
      </xdr:txBody>
    </xdr:sp>
    <xdr:clientData/>
  </xdr:twoCellAnchor>
  <xdr:twoCellAnchor>
    <xdr:from>
      <xdr:col>8</xdr:col>
      <xdr:colOff>575524</xdr:colOff>
      <xdr:row>94</xdr:row>
      <xdr:rowOff>122114</xdr:rowOff>
    </xdr:from>
    <xdr:to>
      <xdr:col>15</xdr:col>
      <xdr:colOff>448185</xdr:colOff>
      <xdr:row>125</xdr:row>
      <xdr:rowOff>52061</xdr:rowOff>
    </xdr:to>
    <xdr:grpSp>
      <xdr:nvGrpSpPr>
        <xdr:cNvPr id="31" name="グループ化 30">
          <a:extLst>
            <a:ext uri="{FF2B5EF4-FFF2-40B4-BE49-F238E27FC236}">
              <a16:creationId xmlns:a16="http://schemas.microsoft.com/office/drawing/2014/main" id="{00000000-0008-0000-0000-00001F000000}"/>
            </a:ext>
          </a:extLst>
        </xdr:cNvPr>
        <xdr:cNvGrpSpPr/>
      </xdr:nvGrpSpPr>
      <xdr:grpSpPr>
        <a:xfrm>
          <a:off x="4612698" y="14973338"/>
          <a:ext cx="3792426" cy="4750764"/>
          <a:chOff x="4336680" y="13579231"/>
          <a:chExt cx="4146699" cy="4472639"/>
        </a:xfrm>
      </xdr:grpSpPr>
      <xdr:pic>
        <xdr:nvPicPr>
          <xdr:cNvPr id="27" name="図 26">
            <a:extLst>
              <a:ext uri="{FF2B5EF4-FFF2-40B4-BE49-F238E27FC236}">
                <a16:creationId xmlns:a16="http://schemas.microsoft.com/office/drawing/2014/main" id="{00000000-0008-0000-0000-00001B000000}"/>
              </a:ext>
            </a:extLst>
          </xdr:cNvPr>
          <xdr:cNvPicPr>
            <a:picLocks noChangeAspect="1"/>
          </xdr:cNvPicPr>
        </xdr:nvPicPr>
        <xdr:blipFill>
          <a:blip xmlns:r="http://schemas.openxmlformats.org/officeDocument/2006/relationships" r:embed="rId6"/>
          <a:stretch>
            <a:fillRect/>
          </a:stretch>
        </xdr:blipFill>
        <xdr:spPr>
          <a:xfrm>
            <a:off x="4336680" y="13579231"/>
            <a:ext cx="4146699" cy="4472639"/>
          </a:xfrm>
          <a:prstGeom prst="rect">
            <a:avLst/>
          </a:prstGeom>
        </xdr:spPr>
      </xdr:pic>
      <xdr:sp macro="" textlink="">
        <xdr:nvSpPr>
          <xdr:cNvPr id="29" name="正方形/長方形 28">
            <a:extLst>
              <a:ext uri="{FF2B5EF4-FFF2-40B4-BE49-F238E27FC236}">
                <a16:creationId xmlns:a16="http://schemas.microsoft.com/office/drawing/2014/main" id="{00000000-0008-0000-0000-00001D000000}"/>
              </a:ext>
            </a:extLst>
          </xdr:cNvPr>
          <xdr:cNvSpPr/>
        </xdr:nvSpPr>
        <xdr:spPr>
          <a:xfrm>
            <a:off x="5242653" y="15079826"/>
            <a:ext cx="3212669" cy="383939"/>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xdr:from>
      <xdr:col>2</xdr:col>
      <xdr:colOff>73268</xdr:colOff>
      <xdr:row>94</xdr:row>
      <xdr:rowOff>122114</xdr:rowOff>
    </xdr:from>
    <xdr:to>
      <xdr:col>8</xdr:col>
      <xdr:colOff>555956</xdr:colOff>
      <xdr:row>125</xdr:row>
      <xdr:rowOff>52061</xdr:rowOff>
    </xdr:to>
    <xdr:grpSp>
      <xdr:nvGrpSpPr>
        <xdr:cNvPr id="32" name="グループ化 31">
          <a:extLst>
            <a:ext uri="{FF2B5EF4-FFF2-40B4-BE49-F238E27FC236}">
              <a16:creationId xmlns:a16="http://schemas.microsoft.com/office/drawing/2014/main" id="{00000000-0008-0000-0000-000020000000}"/>
            </a:ext>
          </a:extLst>
        </xdr:cNvPr>
        <xdr:cNvGrpSpPr/>
      </xdr:nvGrpSpPr>
      <xdr:grpSpPr>
        <a:xfrm>
          <a:off x="786023" y="14973338"/>
          <a:ext cx="3826157" cy="4750764"/>
          <a:chOff x="170962" y="13579231"/>
          <a:chExt cx="4146150" cy="4472639"/>
        </a:xfrm>
      </xdr:grpSpPr>
      <xdr:pic>
        <xdr:nvPicPr>
          <xdr:cNvPr id="28" name="図 27">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7"/>
          <a:stretch>
            <a:fillRect/>
          </a:stretch>
        </xdr:blipFill>
        <xdr:spPr>
          <a:xfrm>
            <a:off x="170962" y="13579231"/>
            <a:ext cx="4146150" cy="4472639"/>
          </a:xfrm>
          <a:prstGeom prst="rect">
            <a:avLst/>
          </a:prstGeom>
        </xdr:spPr>
      </xdr:pic>
      <xdr:sp macro="" textlink="">
        <xdr:nvSpPr>
          <xdr:cNvPr id="30" name="正方形/長方形 29">
            <a:extLst>
              <a:ext uri="{FF2B5EF4-FFF2-40B4-BE49-F238E27FC236}">
                <a16:creationId xmlns:a16="http://schemas.microsoft.com/office/drawing/2014/main" id="{00000000-0008-0000-0000-00001E000000}"/>
              </a:ext>
            </a:extLst>
          </xdr:cNvPr>
          <xdr:cNvSpPr/>
        </xdr:nvSpPr>
        <xdr:spPr>
          <a:xfrm>
            <a:off x="532912" y="16608996"/>
            <a:ext cx="3365618" cy="307739"/>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438274</xdr:colOff>
      <xdr:row>0</xdr:row>
      <xdr:rowOff>0</xdr:rowOff>
    </xdr:from>
    <xdr:to>
      <xdr:col>18</xdr:col>
      <xdr:colOff>786902</xdr:colOff>
      <xdr:row>3</xdr:row>
      <xdr:rowOff>386602</xdr:rowOff>
    </xdr:to>
    <xdr:sp macro="" textlink="">
      <xdr:nvSpPr>
        <xdr:cNvPr id="2" name="テキスト ボックス 1">
          <a:extLst>
            <a:ext uri="{FF2B5EF4-FFF2-40B4-BE49-F238E27FC236}">
              <a16:creationId xmlns:a16="http://schemas.microsoft.com/office/drawing/2014/main" id="{00000000-0008-0000-0400-000002000000}"/>
            </a:ext>
          </a:extLst>
        </xdr:cNvPr>
        <xdr:cNvSpPr txBox="1"/>
      </xdr:nvSpPr>
      <xdr:spPr>
        <a:xfrm>
          <a:off x="2253627" y="0"/>
          <a:ext cx="6982510" cy="1014131"/>
        </a:xfrm>
        <a:prstGeom prst="rect">
          <a:avLst/>
        </a:prstGeom>
        <a:solidFill>
          <a:srgbClr val="FF0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2400" b="1">
              <a:solidFill>
                <a:schemeClr val="bg1"/>
              </a:solidFill>
              <a:latin typeface="+mn-ea"/>
              <a:ea typeface="+mn-ea"/>
            </a:rPr>
            <a:t>1200</a:t>
          </a:r>
          <a:r>
            <a:rPr kumimoji="1" lang="ja-JP" altLang="en-US" sz="2400" b="1">
              <a:solidFill>
                <a:schemeClr val="bg1"/>
              </a:solidFill>
              <a:latin typeface="+mn-ea"/>
              <a:ea typeface="+mn-ea"/>
            </a:rPr>
            <a:t>以上の広幅は、</a:t>
          </a:r>
          <a:r>
            <a:rPr kumimoji="1" lang="en-US" altLang="ja-JP" sz="2400" b="1">
              <a:solidFill>
                <a:schemeClr val="bg1"/>
              </a:solidFill>
              <a:latin typeface="+mn-ea"/>
              <a:ea typeface="+mn-ea"/>
            </a:rPr>
            <a:t>3</a:t>
          </a:r>
          <a:r>
            <a:rPr kumimoji="1" lang="ja-JP" altLang="en-US" sz="2400" b="1">
              <a:solidFill>
                <a:schemeClr val="bg1"/>
              </a:solidFill>
              <a:latin typeface="+mn-ea"/>
              <a:ea typeface="+mn-ea"/>
            </a:rPr>
            <a:t>人体制で計画してください。</a:t>
          </a:r>
          <a:endParaRPr kumimoji="1" lang="en-US" altLang="ja-JP" sz="2400" b="1">
            <a:solidFill>
              <a:schemeClr val="bg1"/>
            </a:solidFill>
            <a:latin typeface="+mn-ea"/>
            <a:ea typeface="+mn-ea"/>
          </a:endParaRPr>
        </a:p>
        <a:p>
          <a:r>
            <a:rPr kumimoji="1" lang="en-US" altLang="ja-JP" sz="2400" b="1">
              <a:solidFill>
                <a:schemeClr val="bg1"/>
              </a:solidFill>
              <a:latin typeface="+mn-ea"/>
              <a:ea typeface="+mn-ea"/>
            </a:rPr>
            <a:t>2</a:t>
          </a:r>
          <a:r>
            <a:rPr kumimoji="1" lang="ja-JP" altLang="en-US" sz="2400" b="1">
              <a:solidFill>
                <a:schemeClr val="bg1"/>
              </a:solidFill>
              <a:latin typeface="+mn-ea"/>
              <a:ea typeface="+mn-ea"/>
            </a:rPr>
            <a:t>人体制なら、計画量</a:t>
          </a:r>
          <a:r>
            <a:rPr kumimoji="1" lang="en-US" altLang="ja-JP" sz="2400" b="1">
              <a:solidFill>
                <a:schemeClr val="bg1"/>
              </a:solidFill>
              <a:latin typeface="+mn-ea"/>
              <a:ea typeface="+mn-ea"/>
            </a:rPr>
            <a:t>1,800</a:t>
          </a:r>
          <a:r>
            <a:rPr kumimoji="1" lang="ja-JP" altLang="en-US" sz="2400" b="1">
              <a:solidFill>
                <a:schemeClr val="bg1"/>
              </a:solidFill>
              <a:latin typeface="+mn-ea"/>
              <a:ea typeface="+mn-ea"/>
            </a:rPr>
            <a:t>ｍで設定してください。</a:t>
          </a:r>
        </a:p>
      </xdr:txBody>
    </xdr:sp>
    <xdr:clientData/>
  </xdr:twoCellAnchor>
  <xdr:twoCellAnchor>
    <xdr:from>
      <xdr:col>0</xdr:col>
      <xdr:colOff>11906</xdr:colOff>
      <xdr:row>21</xdr:row>
      <xdr:rowOff>16810</xdr:rowOff>
    </xdr:from>
    <xdr:to>
      <xdr:col>9</xdr:col>
      <xdr:colOff>471347</xdr:colOff>
      <xdr:row>27</xdr:row>
      <xdr:rowOff>77741</xdr:rowOff>
    </xdr:to>
    <xdr:sp macro="" textlink="">
      <xdr:nvSpPr>
        <xdr:cNvPr id="3" name="テキスト ボックス 2">
          <a:extLst>
            <a:ext uri="{FF2B5EF4-FFF2-40B4-BE49-F238E27FC236}">
              <a16:creationId xmlns:a16="http://schemas.microsoft.com/office/drawing/2014/main" id="{00000000-0008-0000-0400-000003000000}"/>
            </a:ext>
          </a:extLst>
        </xdr:cNvPr>
        <xdr:cNvSpPr txBox="1"/>
      </xdr:nvSpPr>
      <xdr:spPr>
        <a:xfrm>
          <a:off x="11906" y="3981591"/>
          <a:ext cx="4817129" cy="1108681"/>
        </a:xfrm>
        <a:prstGeom prst="rect">
          <a:avLst/>
        </a:prstGeom>
        <a:solidFill>
          <a:srgbClr val="FF0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600" b="1">
              <a:solidFill>
                <a:schemeClr val="bg1"/>
              </a:solidFill>
              <a:latin typeface="HG創英角ｺﾞｼｯｸUB" panose="020B0909000000000000" pitchFamily="49" charset="-128"/>
              <a:ea typeface="HG創英角ｺﾞｼｯｸUB" panose="020B0909000000000000" pitchFamily="49" charset="-128"/>
            </a:rPr>
            <a:t>12/1</a:t>
          </a:r>
          <a:r>
            <a:rPr kumimoji="1" lang="ja-JP" altLang="en-US" sz="1600" b="1">
              <a:solidFill>
                <a:schemeClr val="bg1"/>
              </a:solidFill>
              <a:latin typeface="HG創英角ｺﾞｼｯｸUB" panose="020B0909000000000000" pitchFamily="49" charset="-128"/>
              <a:ea typeface="HG創英角ｺﾞｼｯｸUB" panose="020B0909000000000000" pitchFamily="49" charset="-128"/>
            </a:rPr>
            <a:t>～　検反デリバリは受付ない！</a:t>
          </a:r>
          <a:endParaRPr kumimoji="1" lang="en-US" altLang="ja-JP" sz="1600" b="1">
            <a:solidFill>
              <a:schemeClr val="bg1"/>
            </a:solidFill>
            <a:latin typeface="HG創英角ｺﾞｼｯｸUB" panose="020B0909000000000000" pitchFamily="49" charset="-128"/>
            <a:ea typeface="HG創英角ｺﾞｼｯｸUB" panose="020B0909000000000000" pitchFamily="49" charset="-128"/>
          </a:endParaRPr>
        </a:p>
        <a:p>
          <a:r>
            <a:rPr kumimoji="1" lang="ja-JP" altLang="en-US" sz="1600" b="1">
              <a:solidFill>
                <a:schemeClr val="bg1"/>
              </a:solidFill>
              <a:latin typeface="HG創英角ｺﾞｼｯｸUB" panose="020B0909000000000000" pitchFamily="49" charset="-128"/>
              <a:ea typeface="HG創英角ｺﾞｼｯｸUB" panose="020B0909000000000000" pitchFamily="49" charset="-128"/>
            </a:rPr>
            <a:t>事業部より検反廃止スキームに基づき検反要員縮小した。</a:t>
          </a:r>
          <a:endParaRPr kumimoji="1" lang="en-US" altLang="ja-JP" sz="1600" b="1">
            <a:solidFill>
              <a:schemeClr val="bg1"/>
            </a:solidFill>
            <a:latin typeface="HG創英角ｺﾞｼｯｸUB" panose="020B0909000000000000" pitchFamily="49" charset="-128"/>
            <a:ea typeface="HG創英角ｺﾞｼｯｸUB" panose="020B0909000000000000" pitchFamily="49" charset="-128"/>
          </a:endParaRPr>
        </a:p>
        <a:p>
          <a:r>
            <a:rPr kumimoji="1" lang="ja-JP" altLang="en-US" sz="1600" b="1">
              <a:solidFill>
                <a:schemeClr val="bg1"/>
              </a:solidFill>
              <a:latin typeface="HG創英角ｺﾞｼｯｸUB" panose="020B0909000000000000" pitchFamily="49" charset="-128"/>
              <a:ea typeface="HG創英角ｺﾞｼｯｸUB" panose="020B0909000000000000" pitchFamily="49" charset="-128"/>
            </a:rPr>
            <a:t>橋本氏 了承済</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1371600</xdr:colOff>
          <xdr:row>1</xdr:row>
          <xdr:rowOff>190500</xdr:rowOff>
        </xdr:from>
        <xdr:to>
          <xdr:col>9</xdr:col>
          <xdr:colOff>38100</xdr:colOff>
          <xdr:row>2</xdr:row>
          <xdr:rowOff>190500</xdr:rowOff>
        </xdr:to>
        <xdr:sp macro="" textlink="">
          <xdr:nvSpPr>
            <xdr:cNvPr id="73729" name="Button 1" hidden="1">
              <a:extLst>
                <a:ext uri="{63B3BB69-23CF-44E3-9099-C40C66FF867C}">
                  <a14:compatExt spid="_x0000_s73729"/>
                </a:ext>
                <a:ext uri="{FF2B5EF4-FFF2-40B4-BE49-F238E27FC236}">
                  <a16:creationId xmlns:a16="http://schemas.microsoft.com/office/drawing/2014/main" id="{00000000-0008-0000-0700-0000012001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00"/>
                  </a:solidFill>
                  <a:latin typeface="ＭＳ Ｐゴシック"/>
                  <a:ea typeface="ＭＳ Ｐゴシック"/>
                </a:rPr>
                <a:t>ﾌｨﾙﾀｰ</a:t>
              </a:r>
            </a:p>
          </xdr:txBody>
        </xdr:sp>
        <xdr:clientData fPrintsWithSheet="0"/>
      </xdr:twoCellAnchor>
    </mc:Choice>
    <mc:Fallback/>
  </mc:AlternateContent>
  <xdr:twoCellAnchor>
    <xdr:from>
      <xdr:col>10</xdr:col>
      <xdr:colOff>266451</xdr:colOff>
      <xdr:row>0</xdr:row>
      <xdr:rowOff>1</xdr:rowOff>
    </xdr:from>
    <xdr:to>
      <xdr:col>23</xdr:col>
      <xdr:colOff>52916</xdr:colOff>
      <xdr:row>2</xdr:row>
      <xdr:rowOff>222251</xdr:rowOff>
    </xdr:to>
    <xdr:sp macro="" textlink="">
      <xdr:nvSpPr>
        <xdr:cNvPr id="3" name="テキスト ボックス 2">
          <a:extLst>
            <a:ext uri="{FF2B5EF4-FFF2-40B4-BE49-F238E27FC236}">
              <a16:creationId xmlns:a16="http://schemas.microsoft.com/office/drawing/2014/main" id="{00000000-0008-0000-0700-000003000000}"/>
            </a:ext>
          </a:extLst>
        </xdr:cNvPr>
        <xdr:cNvSpPr txBox="1"/>
      </xdr:nvSpPr>
      <xdr:spPr>
        <a:xfrm>
          <a:off x="5272368" y="1"/>
          <a:ext cx="5945965" cy="6032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400" b="1" u="none">
              <a:solidFill>
                <a:srgbClr val="FF0000"/>
              </a:solidFill>
              <a:latin typeface="+mn-ea"/>
              <a:ea typeface="+mn-ea"/>
            </a:rPr>
            <a:t>前倒し作業を進める！</a:t>
          </a:r>
          <a:endParaRPr kumimoji="1" lang="en-US" altLang="ja-JP" sz="1400" b="1" u="none">
            <a:solidFill>
              <a:srgbClr val="FF0000"/>
            </a:solidFill>
            <a:latin typeface="+mn-ea"/>
            <a:ea typeface="+mn-ea"/>
          </a:endParaRPr>
        </a:p>
        <a:p>
          <a:r>
            <a:rPr kumimoji="1" lang="ja-JP" altLang="en-US" sz="1400" b="1" u="none">
              <a:solidFill>
                <a:srgbClr val="FF0000"/>
              </a:solidFill>
              <a:latin typeface="+mn-ea"/>
              <a:ea typeface="+mn-ea"/>
            </a:rPr>
            <a:t>後</a:t>
          </a:r>
          <a:r>
            <a:rPr kumimoji="1" lang="en-US" altLang="ja-JP" sz="1400" b="1" u="none">
              <a:solidFill>
                <a:srgbClr val="FF0000"/>
              </a:solidFill>
              <a:latin typeface="+mn-ea"/>
              <a:ea typeface="+mn-ea"/>
            </a:rPr>
            <a:t>15,000m</a:t>
          </a:r>
          <a:r>
            <a:rPr kumimoji="1" lang="ja-JP" altLang="en-US" sz="1400" b="1" u="none">
              <a:solidFill>
                <a:srgbClr val="FF0000"/>
              </a:solidFill>
              <a:latin typeface="+mn-ea"/>
              <a:ea typeface="+mn-ea"/>
            </a:rPr>
            <a:t>オーダー入ります。</a:t>
          </a:r>
        </a:p>
      </xdr:txBody>
    </xdr:sp>
    <xdr:clientData/>
  </xdr:twoCellAnchor>
  <xdr:twoCellAnchor>
    <xdr:from>
      <xdr:col>44</xdr:col>
      <xdr:colOff>0</xdr:colOff>
      <xdr:row>85</xdr:row>
      <xdr:rowOff>11206</xdr:rowOff>
    </xdr:from>
    <xdr:to>
      <xdr:col>44</xdr:col>
      <xdr:colOff>0</xdr:colOff>
      <xdr:row>91</xdr:row>
      <xdr:rowOff>134471</xdr:rowOff>
    </xdr:to>
    <xdr:sp macro="" textlink="">
      <xdr:nvSpPr>
        <xdr:cNvPr id="15" name="楕円 14">
          <a:extLst>
            <a:ext uri="{FF2B5EF4-FFF2-40B4-BE49-F238E27FC236}">
              <a16:creationId xmlns:a16="http://schemas.microsoft.com/office/drawing/2014/main" id="{00000000-0008-0000-0700-00000F000000}"/>
            </a:ext>
          </a:extLst>
        </xdr:cNvPr>
        <xdr:cNvSpPr/>
      </xdr:nvSpPr>
      <xdr:spPr>
        <a:xfrm>
          <a:off x="18609469" y="13786737"/>
          <a:ext cx="0" cy="1051953"/>
        </a:xfrm>
        <a:prstGeom prst="ellipse">
          <a:avLst/>
        </a:prstGeom>
        <a:noFill/>
        <a:ln w="317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xdr:col>
      <xdr:colOff>71437</xdr:colOff>
      <xdr:row>3</xdr:row>
      <xdr:rowOff>507067</xdr:rowOff>
    </xdr:from>
    <xdr:to>
      <xdr:col>17</xdr:col>
      <xdr:colOff>238125</xdr:colOff>
      <xdr:row>7</xdr:row>
      <xdr:rowOff>71437</xdr:rowOff>
    </xdr:to>
    <xdr:sp macro="" textlink="">
      <xdr:nvSpPr>
        <xdr:cNvPr id="2" name="テキスト ボックス 1">
          <a:extLst>
            <a:ext uri="{FF2B5EF4-FFF2-40B4-BE49-F238E27FC236}">
              <a16:creationId xmlns:a16="http://schemas.microsoft.com/office/drawing/2014/main" id="{00000000-0008-0000-0700-000002000000}"/>
            </a:ext>
          </a:extLst>
        </xdr:cNvPr>
        <xdr:cNvSpPr txBox="1"/>
      </xdr:nvSpPr>
      <xdr:spPr>
        <a:xfrm>
          <a:off x="666750" y="1138098"/>
          <a:ext cx="8167688" cy="11002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2400">
              <a:solidFill>
                <a:srgbClr val="FF0000"/>
              </a:solidFill>
              <a:latin typeface="HGS創英角ｺﾞｼｯｸUB" panose="020B0900000000000000" pitchFamily="50" charset="-128"/>
              <a:ea typeface="HGS創英角ｺﾞｼｯｸUB" panose="020B0900000000000000" pitchFamily="50" charset="-128"/>
            </a:rPr>
            <a:t>ＥＣ工程　オペレーション変更</a:t>
          </a:r>
          <a:endParaRPr kumimoji="1" lang="en-US" altLang="ja-JP" sz="2400">
            <a:solidFill>
              <a:srgbClr val="FF0000"/>
            </a:solidFill>
            <a:latin typeface="HGS創英角ｺﾞｼｯｸUB" panose="020B0900000000000000" pitchFamily="50" charset="-128"/>
            <a:ea typeface="HGS創英角ｺﾞｼｯｸUB" panose="020B0900000000000000" pitchFamily="50" charset="-128"/>
          </a:endParaRPr>
        </a:p>
        <a:p>
          <a:r>
            <a:rPr kumimoji="1" lang="ja-JP" altLang="en-US" sz="2400">
              <a:solidFill>
                <a:srgbClr val="FF0000"/>
              </a:solidFill>
              <a:latin typeface="HGS創英角ｺﾞｼｯｸUB" panose="020B0900000000000000" pitchFamily="50" charset="-128"/>
              <a:ea typeface="HGS創英角ｺﾞｼｯｸUB" panose="020B0900000000000000" pitchFamily="50" charset="-128"/>
            </a:rPr>
            <a:t>追加・変更の場合は連絡ください。</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222250</xdr:colOff>
          <xdr:row>0</xdr:row>
          <xdr:rowOff>0</xdr:rowOff>
        </xdr:from>
        <xdr:to>
          <xdr:col>8</xdr:col>
          <xdr:colOff>146050</xdr:colOff>
          <xdr:row>3</xdr:row>
          <xdr:rowOff>69850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C00-0000015C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ja-JP" altLang="en-US" sz="1600" b="0" i="0" u="none" strike="noStrike" baseline="0">
                  <a:solidFill>
                    <a:srgbClr val="000000"/>
                  </a:solidFill>
                  <a:latin typeface="ＭＳ Ｐゴシック"/>
                  <a:ea typeface="ＭＳ Ｐゴシック"/>
                </a:rPr>
                <a:t>受注ﾌｧｲﾙ検索</a:t>
              </a:r>
              <a:endParaRPr lang="ja-JP" altLang="en-US" sz="1000" b="0" i="0" u="none" strike="noStrike" baseline="0">
                <a:solidFill>
                  <a:srgbClr val="000000"/>
                </a:solidFill>
                <a:latin typeface="ＭＳ Ｐゴシック"/>
                <a:ea typeface="ＭＳ Ｐゴシック"/>
              </a:endParaRPr>
            </a:p>
            <a:p>
              <a:pPr algn="ctr" rtl="0">
                <a:defRPr sz="1000"/>
              </a:pPr>
              <a:r>
                <a:rPr lang="ja-JP" altLang="en-US" sz="800" b="0" i="0" u="none" strike="noStrike" baseline="0">
                  <a:solidFill>
                    <a:srgbClr val="000000"/>
                  </a:solidFill>
                  <a:latin typeface="ＭＳ Ｐゴシック"/>
                  <a:ea typeface="ＭＳ Ｐゴシック"/>
                </a:rPr>
                <a:t>加工依頼書入力ｼｰﾄを開いた状態で検索</a:t>
              </a:r>
            </a:p>
            <a:p>
              <a:pPr algn="ctr" rtl="0">
                <a:defRPr sz="1000"/>
              </a:pPr>
              <a:r>
                <a:rPr lang="ja-JP" altLang="en-US" sz="800" b="0" i="0" u="none" strike="noStrike" baseline="0">
                  <a:solidFill>
                    <a:srgbClr val="000000"/>
                  </a:solidFill>
                  <a:latin typeface="ＭＳ Ｐゴシック"/>
                  <a:ea typeface="ＭＳ Ｐゴシック"/>
                </a:rPr>
                <a:t>A：AD列を検索</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39</xdr:col>
      <xdr:colOff>190500</xdr:colOff>
      <xdr:row>2</xdr:row>
      <xdr:rowOff>57150</xdr:rowOff>
    </xdr:from>
    <xdr:to>
      <xdr:col>42</xdr:col>
      <xdr:colOff>238125</xdr:colOff>
      <xdr:row>3</xdr:row>
      <xdr:rowOff>323850</xdr:rowOff>
    </xdr:to>
    <xdr:sp macro="" textlink="">
      <xdr:nvSpPr>
        <xdr:cNvPr id="2" name="テキスト ボックス 1">
          <a:extLst>
            <a:ext uri="{FF2B5EF4-FFF2-40B4-BE49-F238E27FC236}">
              <a16:creationId xmlns:a16="http://schemas.microsoft.com/office/drawing/2014/main" id="{00000000-0008-0000-0D00-000002000000}"/>
            </a:ext>
          </a:extLst>
        </xdr:cNvPr>
        <xdr:cNvSpPr txBox="1"/>
      </xdr:nvSpPr>
      <xdr:spPr>
        <a:xfrm>
          <a:off x="20316825" y="800100"/>
          <a:ext cx="1838325" cy="371475"/>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400" b="1">
              <a:solidFill>
                <a:srgbClr val="FF0000"/>
              </a:solidFill>
              <a:latin typeface="メイリオ" panose="020B0604030504040204" pitchFamily="50" charset="-128"/>
              <a:ea typeface="メイリオ" panose="020B0604030504040204" pitchFamily="50" charset="-128"/>
            </a:rPr>
            <a:t>R7V07</a:t>
          </a:r>
          <a:r>
            <a:rPr kumimoji="1" lang="ja-JP" altLang="en-US" sz="1400" b="1">
              <a:solidFill>
                <a:srgbClr val="FF0000"/>
              </a:solidFill>
              <a:latin typeface="メイリオ" panose="020B0604030504040204" pitchFamily="50" charset="-128"/>
              <a:ea typeface="メイリオ" panose="020B0604030504040204" pitchFamily="50" charset="-128"/>
            </a:rPr>
            <a:t>予算</a:t>
          </a:r>
        </a:p>
      </xdr:txBody>
    </xdr:sp>
    <xdr:clientData/>
  </xdr:twoCellAnchor>
  <xdr:twoCellAnchor>
    <xdr:from>
      <xdr:col>38</xdr:col>
      <xdr:colOff>476250</xdr:colOff>
      <xdr:row>1</xdr:row>
      <xdr:rowOff>295275</xdr:rowOff>
    </xdr:from>
    <xdr:to>
      <xdr:col>39</xdr:col>
      <xdr:colOff>190500</xdr:colOff>
      <xdr:row>3</xdr:row>
      <xdr:rowOff>138113</xdr:rowOff>
    </xdr:to>
    <xdr:cxnSp macro="">
      <xdr:nvCxnSpPr>
        <xdr:cNvPr id="4" name="直線矢印コネクタ 3">
          <a:extLst>
            <a:ext uri="{FF2B5EF4-FFF2-40B4-BE49-F238E27FC236}">
              <a16:creationId xmlns:a16="http://schemas.microsoft.com/office/drawing/2014/main" id="{00000000-0008-0000-0D00-000004000000}"/>
            </a:ext>
          </a:extLst>
        </xdr:cNvPr>
        <xdr:cNvCxnSpPr>
          <a:stCxn id="2" idx="1"/>
        </xdr:cNvCxnSpPr>
      </xdr:nvCxnSpPr>
      <xdr:spPr>
        <a:xfrm flipH="1" flipV="1">
          <a:off x="20002500" y="666750"/>
          <a:ext cx="314325" cy="319088"/>
        </a:xfrm>
        <a:prstGeom prst="straightConnector1">
          <a:avLst/>
        </a:prstGeom>
        <a:ln>
          <a:solidFill>
            <a:srgbClr val="FF0000"/>
          </a:solidFill>
          <a:tailEnd type="stealth" w="lg" len="lg"/>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41</xdr:col>
      <xdr:colOff>161925</xdr:colOff>
      <xdr:row>0</xdr:row>
      <xdr:rowOff>0</xdr:rowOff>
    </xdr:from>
    <xdr:to>
      <xdr:col>44</xdr:col>
      <xdr:colOff>123825</xdr:colOff>
      <xdr:row>1</xdr:row>
      <xdr:rowOff>9525</xdr:rowOff>
    </xdr:to>
    <xdr:pic>
      <xdr:nvPicPr>
        <xdr:cNvPr id="3" name="図 2">
          <a:extLst>
            <a:ext uri="{FF2B5EF4-FFF2-40B4-BE49-F238E27FC236}">
              <a16:creationId xmlns:a16="http://schemas.microsoft.com/office/drawing/2014/main" id="{00000000-0008-0000-0D00-000003000000}"/>
            </a:ext>
          </a:extLst>
        </xdr:cNvPr>
        <xdr:cNvPicPr>
          <a:picLocks noChangeAspect="1" noChangeArrowheads="1"/>
        </xdr:cNvPicPr>
      </xdr:nvPicPr>
      <xdr:blipFill>
        <a:blip xmlns:r="http://schemas.openxmlformats.org/officeDocument/2006/relationships" r:embed="rId1" cstate="email">
          <a:extLst>
            <a:ext uri="{28A0092B-C50C-407E-A947-70E740481C1C}">
              <a14:useLocalDpi xmlns:a14="http://schemas.microsoft.com/office/drawing/2010/main"/>
            </a:ext>
          </a:extLst>
        </a:blip>
        <a:srcRect/>
        <a:stretch>
          <a:fillRect/>
        </a:stretch>
      </xdr:blipFill>
      <xdr:spPr bwMode="auto">
        <a:xfrm>
          <a:off x="21755100" y="0"/>
          <a:ext cx="1790700" cy="381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192.168.0.101\&#20849;&#26377;&#12501;&#12457;&#12523;&#12480;\&#28246;&#21335;&#24037;&#22580;\&#28246;&#21335;&#20849;&#26377;\&#29983;&#29987;&#31649;&#29702;&#12471;&#12473;&#12486;&#12512;\&#31649;&#29702;&#12471;&#12473;&#12486;&#12512;\&#21152;&#24037;&#20381;&#38972;&#26360;&#20837;&#21147;.xlsm" TargetMode="External"/><Relationship Id="rId1" Type="http://schemas.openxmlformats.org/officeDocument/2006/relationships/externalLinkPath" Target="file:///M:\&#28246;&#21335;&#24037;&#22580;\&#28246;&#21335;&#20849;&#26377;\&#29983;&#29987;&#31649;&#29702;&#12471;&#12473;&#12486;&#12512;\&#31649;&#29702;&#12471;&#12473;&#12486;&#12512;\&#21152;&#24037;&#20381;&#38972;&#26360;&#20837;&#21147;.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M:\&#28246;&#21335;&#24037;&#22580;\&#28246;&#21335;&#20849;&#26377;\&#29983;&#29987;&#31649;&#29702;&#12471;&#12473;&#12486;&#12512;\&#29983;&#29987;&#12471;&#12473;&#12486;&#12512;\SEC&#12471;&#12473;&#12486;&#12512;\&#21152;&#24037;&#26085;&#22577;\SEC&#21152;&#24037;&#26085;&#22577;.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M:\&#28246;&#21335;&#24037;&#22580;\&#28246;&#21335;&#20849;&#26377;\&#29983;&#29987;&#31649;&#29702;&#12471;&#12473;&#12486;&#12512;\&#29983;&#29987;&#12471;&#12473;&#12486;&#12512;\&#12381;&#12398;&#20182;&#12471;&#12473;&#12486;&#12512;\&#21152;&#24037;&#26085;&#22577;\&#12381;&#12398;&#20182;&#21152;&#24037;&#26085;&#22577;.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M:\&#28246;&#21335;&#24037;&#22580;\&#28246;&#21335;&#20849;&#26377;\&#29983;&#29987;&#31649;&#29702;&#12471;&#12473;&#12486;&#12512;\&#29983;&#29987;&#12471;&#12473;&#12486;&#12512;\&#12456;&#12531;&#12508;&#12473;&#12471;&#12473;&#12486;&#12512;\&#21152;&#24037;&#26085;&#22577;\&#65396;&#65437;&#65422;&#65438;&#65405;&#21152;&#24037;&#26085;&#22577;.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M:\&#28246;&#21335;&#24037;&#22580;\&#28246;&#21335;&#20849;&#26377;\&#29983;&#29987;&#31649;&#29702;&#12471;&#12473;&#12486;&#12512;\&#29983;&#29987;&#12471;&#12473;&#12486;&#12512;\&#26908;&#21453;&#12471;&#12473;&#12486;&#12512;\&#21152;&#24037;&#26085;&#22577;\&#26908;&#21453;&#21152;&#24037;&#26085;&#22577;.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Dc1-server\&#20849;&#26377;&#12501;&#12457;&#12523;&#12480;\&#28246;&#21335;&#24037;&#22580;\&#28246;&#21335;&#20849;&#26377;\&#29983;&#29987;&#31649;&#29702;&#12471;&#12473;&#12486;&#12512;\&#29983;&#29987;&#12471;&#12473;&#12486;&#12512;\&#12473;&#12522;&#12483;&#12488;&#12471;&#12473;&#12486;&#12512;\&#21152;&#24037;&#26085;&#22577;\&#65405;&#65432;&#65391;&#65412;&#21152;&#24037;&#26085;&#22577;.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M:\&#28246;&#21335;&#24037;&#22580;\&#28246;&#21335;&#20849;&#26377;\&#29983;&#29987;&#31649;&#29702;&#12471;&#12473;&#12486;&#12512;\&#29983;&#29987;&#12471;&#12473;&#12486;&#12512;\EC&#12471;&#12473;&#12486;&#12512;\&#21152;&#24037;&#26085;&#22577;\EC&#21152;&#24037;&#26085;&#22577;.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M:\&#28246;&#21335;&#24037;&#22580;\&#28246;&#21335;&#20849;&#26377;\&#29983;&#29987;&#31649;&#29702;&#12471;&#12473;&#12486;&#12512;\&#29983;&#29987;&#12471;&#12473;&#12486;&#12512;\&#12473;&#12521;&#12452;&#12473;&#12471;&#12473;&#12486;&#12512;\&#21152;&#24037;&#26085;&#22577;\&#65405;&#65431;&#65394;&#65405;&#21152;&#24037;&#26085;&#22577;.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ｶﾚﾝﾀﾞｰ"/>
      <sheetName val="ﾏﾆｭｱﾙ"/>
      <sheetName val="品種ﾏｽﾀｰ"/>
      <sheetName val="加工内容"/>
      <sheetName val="依頼書入力"/>
      <sheetName val="受注ﾌｧｲﾙ"/>
      <sheetName val="helper"/>
      <sheetName val="helper2"/>
      <sheetName val="受注ﾌｧｲﾙ検索"/>
      <sheetName val="廃止ﾏｽﾀｰ"/>
      <sheetName val="投入本数"/>
      <sheetName val="helper(年月)"/>
    </sheetNames>
    <sheetDataSet>
      <sheetData sheetId="0"/>
      <sheetData sheetId="1"/>
      <sheetData sheetId="2"/>
      <sheetData sheetId="3"/>
      <sheetData sheetId="4"/>
      <sheetData sheetId="5">
        <row r="3">
          <cell r="A3" t="str">
            <v>依頼Ｎｏ</v>
          </cell>
          <cell r="B3" t="str">
            <v>入力区分</v>
          </cell>
          <cell r="C3" t="str">
            <v>加工区分</v>
          </cell>
          <cell r="D3" t="str">
            <v>入力担当</v>
          </cell>
          <cell r="E3" t="str">
            <v>入力日</v>
          </cell>
          <cell r="F3" t="str">
            <v>受付Ｎｏ</v>
          </cell>
          <cell r="G3" t="str">
            <v>品名</v>
          </cell>
          <cell r="H3" t="str">
            <v>製品</v>
          </cell>
          <cell r="I3" t="str">
            <v>梱-等1</v>
          </cell>
          <cell r="J3" t="str">
            <v>色1</v>
          </cell>
          <cell r="K3" t="str">
            <v>区分1</v>
          </cell>
          <cell r="L3" t="str">
            <v>枝番</v>
          </cell>
          <cell r="M3" t="str">
            <v>数量1</v>
          </cell>
          <cell r="N3" t="str">
            <v>ＥＣ面</v>
          </cell>
          <cell r="O3" t="str">
            <v>ﾄﾘﾐﾝｸﾞ</v>
          </cell>
          <cell r="P3" t="str">
            <v>割数</v>
          </cell>
          <cell r="Q3" t="str">
            <v>品名1</v>
          </cell>
          <cell r="R3" t="str">
            <v>原反</v>
          </cell>
          <cell r="S3" t="str">
            <v>梱-等</v>
          </cell>
          <cell r="T3" t="str">
            <v>色</v>
          </cell>
          <cell r="U3" t="str">
            <v>区分</v>
          </cell>
          <cell r="V3" t="str">
            <v>数量</v>
          </cell>
          <cell r="W3" t="str">
            <v>在庫場所</v>
          </cell>
          <cell r="X3" t="str">
            <v>投入場所</v>
          </cell>
          <cell r="Y3" t="str">
            <v>投入日</v>
          </cell>
          <cell r="Z3" t="str">
            <v>加工内容</v>
          </cell>
          <cell r="AA3" t="str">
            <v>特記事項1</v>
          </cell>
          <cell r="AB3" t="str">
            <v>特記事項2</v>
          </cell>
          <cell r="AC3" t="str">
            <v>特記事項3</v>
          </cell>
          <cell r="AD3" t="str">
            <v>用途</v>
          </cell>
          <cell r="AE3" t="str">
            <v>ユーザー</v>
          </cell>
          <cell r="AF3" t="str">
            <v>希望納期</v>
          </cell>
          <cell r="AG3" t="str">
            <v>調整納期</v>
          </cell>
          <cell r="AH3" t="str">
            <v>加工賃</v>
          </cell>
          <cell r="AI3" t="str">
            <v>契約Ｎｏ</v>
          </cell>
          <cell r="AJ3" t="str">
            <v>原反ロール数</v>
          </cell>
          <cell r="AK3" t="str">
            <v>月数</v>
          </cell>
          <cell r="AL3" t="str">
            <v>受注金額</v>
          </cell>
          <cell r="AM3" t="str">
            <v>受注数</v>
          </cell>
          <cell r="AN3" t="str">
            <v>単価</v>
          </cell>
          <cell r="AO3" t="str">
            <v>受注金額(修正)</v>
          </cell>
          <cell r="AP3" t="str">
            <v>列2</v>
          </cell>
          <cell r="AQ3" t="str">
            <v>月数3</v>
          </cell>
          <cell r="AR3" t="str">
            <v>加工完了日</v>
          </cell>
          <cell r="AS3" t="str">
            <v>出来高１</v>
          </cell>
          <cell r="AT3" t="str">
            <v>出来高</v>
          </cell>
          <cell r="AU3" t="str">
            <v>加工金額</v>
          </cell>
          <cell r="AV3" t="str">
            <v>列4</v>
          </cell>
          <cell r="AW3" t="str">
            <v>桁製品</v>
          </cell>
          <cell r="AX3" t="str">
            <v>桁梱-等</v>
          </cell>
          <cell r="AY3" t="str">
            <v>桁色</v>
          </cell>
          <cell r="AZ3" t="str">
            <v>桁区分</v>
          </cell>
          <cell r="BA3" t="str">
            <v>桁枝番</v>
          </cell>
          <cell r="BB3" t="str">
            <v>桁原反</v>
          </cell>
          <cell r="BC3" t="str">
            <v>桁梱-等5</v>
          </cell>
          <cell r="BD3" t="str">
            <v>桁色6</v>
          </cell>
          <cell r="BE3" t="str">
            <v>桁区分7</v>
          </cell>
          <cell r="BF3" t="str">
            <v>列8</v>
          </cell>
          <cell r="BG3" t="str">
            <v>月</v>
          </cell>
          <cell r="BH3" t="str">
            <v>単価9</v>
          </cell>
          <cell r="BI3" t="str">
            <v>金額</v>
          </cell>
          <cell r="BJ3" t="str">
            <v>ｴﾗｰ：単価1</v>
          </cell>
          <cell r="BK3" t="str">
            <v>ｴﾗｰ数量1</v>
          </cell>
          <cell r="BL3" t="str">
            <v>ｴﾗｰ：単価2</v>
          </cell>
          <cell r="BM3" t="str">
            <v>ｴﾗｰ数量2</v>
          </cell>
          <cell r="BN3" t="str">
            <v>ｴﾗｰ：単価3</v>
          </cell>
          <cell r="BO3" t="str">
            <v>ｴﾗｰ数量3</v>
          </cell>
          <cell r="BP3" t="str">
            <v>ｴﾗｰ：単価4</v>
          </cell>
          <cell r="BQ3" t="str">
            <v>ｴﾗｰ数量4</v>
          </cell>
          <cell r="BR3" t="str">
            <v>ｴﾗｰ：単価5</v>
          </cell>
          <cell r="BS3" t="str">
            <v>ｴﾗｰ数量5</v>
          </cell>
          <cell r="BT3" t="str">
            <v>合計金額</v>
          </cell>
        </row>
        <row r="4">
          <cell r="A4" t="str">
            <v>Y5-3</v>
          </cell>
          <cell r="B4" t="str">
            <v>通常入力</v>
          </cell>
          <cell r="C4" t="str">
            <v>後加工</v>
          </cell>
          <cell r="D4" t="str">
            <v>砂田</v>
          </cell>
          <cell r="E4">
            <v>46134.452094907407</v>
          </cell>
          <cell r="F4"/>
          <cell r="G4">
            <v>6713</v>
          </cell>
          <cell r="H4" t="str">
            <v>0R040-8Y0B- 870X200</v>
          </cell>
          <cell r="I4" t="str">
            <v>FA</v>
          </cell>
          <cell r="J4" t="str">
            <v xml:space="preserve">   </v>
          </cell>
          <cell r="K4" t="str">
            <v>C</v>
          </cell>
          <cell r="L4" t="str">
            <v xml:space="preserve"> </v>
          </cell>
          <cell r="M4">
            <v>4400</v>
          </cell>
          <cell r="N4"/>
          <cell r="O4"/>
          <cell r="P4">
            <v>1</v>
          </cell>
          <cell r="Q4">
            <v>6710</v>
          </cell>
          <cell r="R4" t="str">
            <v>50080-AY0B- 870X200</v>
          </cell>
          <cell r="S4" t="str">
            <v>FA</v>
          </cell>
          <cell r="T4" t="str">
            <v xml:space="preserve">   </v>
          </cell>
          <cell r="U4" t="str">
            <v>F</v>
          </cell>
          <cell r="V4">
            <v>2299</v>
          </cell>
          <cell r="W4" t="str">
            <v>滋賀</v>
          </cell>
          <cell r="X4" t="str">
            <v>熱融着</v>
          </cell>
          <cell r="Y4">
            <v>46149</v>
          </cell>
          <cell r="Z4" t="str">
            <v>熱融着，SEC</v>
          </cell>
          <cell r="AA4"/>
          <cell r="AB4"/>
          <cell r="AC4"/>
          <cell r="AD4" t="str">
            <v>Y（工材）</v>
          </cell>
          <cell r="AE4" t="str">
            <v>屋根</v>
          </cell>
          <cell r="AF4">
            <v>46155</v>
          </cell>
          <cell r="AG4">
            <v>46155</v>
          </cell>
          <cell r="AH4">
            <v>28</v>
          </cell>
          <cell r="AI4"/>
          <cell r="AJ4">
            <v>12</v>
          </cell>
          <cell r="AK4">
            <v>5</v>
          </cell>
          <cell r="AL4">
            <v>123200</v>
          </cell>
          <cell r="AM4">
            <v>4400</v>
          </cell>
          <cell r="AN4">
            <v>28</v>
          </cell>
          <cell r="AO4">
            <v>123200</v>
          </cell>
          <cell r="AP4"/>
          <cell r="AQ4"/>
          <cell r="AR4"/>
          <cell r="AS4"/>
          <cell r="AT4"/>
          <cell r="AU4"/>
          <cell r="AV4"/>
          <cell r="AW4"/>
          <cell r="AX4"/>
          <cell r="AY4"/>
          <cell r="AZ4"/>
          <cell r="BA4"/>
          <cell r="BB4"/>
          <cell r="BC4"/>
          <cell r="BD4"/>
          <cell r="BE4"/>
          <cell r="BF4"/>
          <cell r="BG4">
            <v>5</v>
          </cell>
          <cell r="BH4">
            <v>28</v>
          </cell>
          <cell r="BI4">
            <v>123200</v>
          </cell>
          <cell r="BJ4" t="e">
            <v>#REF!</v>
          </cell>
          <cell r="BK4" t="e">
            <v>#REF!</v>
          </cell>
          <cell r="BL4" t="e">
            <v>#REF!</v>
          </cell>
          <cell r="BM4" t="e">
            <v>#REF!</v>
          </cell>
          <cell r="BN4" t="e">
            <v>#REF!</v>
          </cell>
          <cell r="BO4" t="e">
            <v>#REF!</v>
          </cell>
          <cell r="BP4" t="e">
            <v>#REF!</v>
          </cell>
          <cell r="BQ4" t="e">
            <v>#REF!</v>
          </cell>
          <cell r="BR4" t="e">
            <v>#REF!</v>
          </cell>
          <cell r="BS4" t="e">
            <v>#REF!</v>
          </cell>
          <cell r="BT4" t="e">
            <v>#REF!</v>
          </cell>
        </row>
        <row r="5">
          <cell r="A5" t="str">
            <v>JR260501</v>
          </cell>
          <cell r="B5" t="str">
            <v>通常入力</v>
          </cell>
          <cell r="C5" t="str">
            <v>後加工</v>
          </cell>
          <cell r="D5" t="str">
            <v>砂田</v>
          </cell>
          <cell r="E5">
            <v>46134.447800925926</v>
          </cell>
          <cell r="F5"/>
          <cell r="G5">
            <v>0</v>
          </cell>
          <cell r="H5" t="str">
            <v>40040-E10W- 870X 95</v>
          </cell>
          <cell r="I5" t="str">
            <v xml:space="preserve">  </v>
          </cell>
          <cell r="J5" t="str">
            <v xml:space="preserve">   </v>
          </cell>
          <cell r="K5" t="str">
            <v xml:space="preserve"> </v>
          </cell>
          <cell r="L5" t="str">
            <v xml:space="preserve"> </v>
          </cell>
          <cell r="M5">
            <v>285</v>
          </cell>
          <cell r="N5"/>
          <cell r="O5"/>
          <cell r="P5">
            <v>1</v>
          </cell>
          <cell r="Q5" t="str">
            <v>7A1</v>
          </cell>
          <cell r="R5" t="str">
            <v>FEL4004AY-10WD-1000X100</v>
          </cell>
          <cell r="S5" t="str">
            <v xml:space="preserve">  </v>
          </cell>
          <cell r="T5" t="str">
            <v xml:space="preserve">   </v>
          </cell>
          <cell r="U5" t="str">
            <v xml:space="preserve"> </v>
          </cell>
          <cell r="V5">
            <v>300</v>
          </cell>
          <cell r="W5" t="str">
            <v>湖南</v>
          </cell>
          <cell r="X5" t="str">
            <v>SEC</v>
          </cell>
          <cell r="Y5">
            <v>46143</v>
          </cell>
          <cell r="Z5" t="str">
            <v>SEC,ｽﾘｯﾄ(JR)</v>
          </cell>
          <cell r="AA5"/>
          <cell r="AB5"/>
          <cell r="AC5"/>
          <cell r="AD5" t="str">
            <v>JR（屋根）</v>
          </cell>
          <cell r="AE5"/>
          <cell r="AF5">
            <v>46150</v>
          </cell>
          <cell r="AG5">
            <v>46150</v>
          </cell>
          <cell r="AH5">
            <v>43</v>
          </cell>
          <cell r="AI5" t="str">
            <v>P75000</v>
          </cell>
          <cell r="AJ5">
            <v>3</v>
          </cell>
          <cell r="AK5">
            <v>5</v>
          </cell>
          <cell r="AL5">
            <v>12255</v>
          </cell>
          <cell r="AM5">
            <v>285</v>
          </cell>
          <cell r="AN5">
            <v>43</v>
          </cell>
          <cell r="AO5">
            <v>12255</v>
          </cell>
          <cell r="AP5"/>
          <cell r="AQ5"/>
          <cell r="AR5"/>
          <cell r="AS5"/>
          <cell r="AT5"/>
          <cell r="AU5"/>
          <cell r="AV5"/>
          <cell r="AW5"/>
          <cell r="AX5"/>
          <cell r="AY5"/>
          <cell r="AZ5"/>
          <cell r="BA5"/>
          <cell r="BB5"/>
          <cell r="BC5"/>
          <cell r="BD5"/>
          <cell r="BE5"/>
          <cell r="BF5"/>
          <cell r="BG5">
            <v>5</v>
          </cell>
          <cell r="BH5">
            <v>43</v>
          </cell>
          <cell r="BI5">
            <v>12255</v>
          </cell>
          <cell r="BJ5" t="e">
            <v>#REF!</v>
          </cell>
          <cell r="BK5" t="e">
            <v>#REF!</v>
          </cell>
          <cell r="BL5" t="e">
            <v>#REF!</v>
          </cell>
          <cell r="BM5" t="e">
            <v>#REF!</v>
          </cell>
          <cell r="BN5" t="e">
            <v>#REF!</v>
          </cell>
          <cell r="BO5" t="e">
            <v>#REF!</v>
          </cell>
          <cell r="BP5" t="e">
            <v>#REF!</v>
          </cell>
          <cell r="BQ5" t="e">
            <v>#REF!</v>
          </cell>
          <cell r="BR5" t="e">
            <v>#REF!</v>
          </cell>
          <cell r="BS5" t="e">
            <v>#REF!</v>
          </cell>
          <cell r="BT5" t="e">
            <v>#REF!</v>
          </cell>
        </row>
        <row r="6">
          <cell r="A6" t="str">
            <v>Y5-6</v>
          </cell>
          <cell r="B6" t="str">
            <v>通常入力</v>
          </cell>
          <cell r="C6" t="str">
            <v>後加工</v>
          </cell>
          <cell r="D6" t="str">
            <v>砂田</v>
          </cell>
          <cell r="E6">
            <v>46134.445208333331</v>
          </cell>
          <cell r="F6"/>
          <cell r="G6">
            <v>6713</v>
          </cell>
          <cell r="H6" t="str">
            <v>0R040-8Y0B- 820X200</v>
          </cell>
          <cell r="I6" t="str">
            <v>FA</v>
          </cell>
          <cell r="J6"/>
          <cell r="K6" t="str">
            <v>C</v>
          </cell>
          <cell r="L6" t="str">
            <v xml:space="preserve"> </v>
          </cell>
          <cell r="M6">
            <v>4000</v>
          </cell>
          <cell r="N6"/>
          <cell r="O6"/>
          <cell r="P6">
            <v>1</v>
          </cell>
          <cell r="Q6">
            <v>6710</v>
          </cell>
          <cell r="R6" t="str">
            <v>50080-AY0B- 870X200</v>
          </cell>
          <cell r="S6" t="str">
            <v>FA</v>
          </cell>
          <cell r="T6"/>
          <cell r="U6" t="str">
            <v>C</v>
          </cell>
          <cell r="V6">
            <v>2000</v>
          </cell>
          <cell r="W6" t="str">
            <v>滋賀</v>
          </cell>
          <cell r="X6" t="str">
            <v>ｽﾘｯﾄ</v>
          </cell>
          <cell r="Y6">
            <v>46149</v>
          </cell>
          <cell r="Z6" t="str">
            <v>ｽﾘｯﾄ,SEC</v>
          </cell>
          <cell r="AA6"/>
          <cell r="AB6"/>
          <cell r="AC6"/>
          <cell r="AD6" t="str">
            <v>Y（工材）</v>
          </cell>
          <cell r="AE6" t="str">
            <v>屋根</v>
          </cell>
          <cell r="AF6">
            <v>46154</v>
          </cell>
          <cell r="AG6">
            <v>46154</v>
          </cell>
          <cell r="AH6">
            <v>30</v>
          </cell>
          <cell r="AI6"/>
          <cell r="AJ6">
            <v>10</v>
          </cell>
          <cell r="AK6">
            <v>5</v>
          </cell>
          <cell r="AL6">
            <v>120000</v>
          </cell>
          <cell r="AM6">
            <v>4000</v>
          </cell>
          <cell r="AN6">
            <v>30</v>
          </cell>
          <cell r="AO6">
            <v>120000</v>
          </cell>
          <cell r="AP6"/>
          <cell r="AQ6"/>
          <cell r="AR6"/>
          <cell r="AS6"/>
          <cell r="AT6"/>
          <cell r="AU6"/>
          <cell r="AV6"/>
          <cell r="AW6"/>
          <cell r="AX6"/>
          <cell r="AY6"/>
          <cell r="AZ6"/>
          <cell r="BA6"/>
          <cell r="BB6"/>
          <cell r="BC6"/>
          <cell r="BD6"/>
          <cell r="BE6"/>
          <cell r="BF6"/>
          <cell r="BG6">
            <v>5</v>
          </cell>
          <cell r="BH6">
            <v>30</v>
          </cell>
          <cell r="BI6">
            <v>120000</v>
          </cell>
          <cell r="BJ6" t="e">
            <v>#REF!</v>
          </cell>
          <cell r="BK6" t="e">
            <v>#REF!</v>
          </cell>
          <cell r="BL6" t="e">
            <v>#REF!</v>
          </cell>
          <cell r="BM6" t="e">
            <v>#REF!</v>
          </cell>
          <cell r="BN6" t="e">
            <v>#REF!</v>
          </cell>
          <cell r="BO6" t="e">
            <v>#REF!</v>
          </cell>
          <cell r="BP6" t="e">
            <v>#REF!</v>
          </cell>
          <cell r="BQ6" t="e">
            <v>#REF!</v>
          </cell>
          <cell r="BR6" t="e">
            <v>#REF!</v>
          </cell>
          <cell r="BS6" t="e">
            <v>#REF!</v>
          </cell>
          <cell r="BT6" t="e">
            <v>#REF!</v>
          </cell>
        </row>
        <row r="7">
          <cell r="A7" t="str">
            <v>Y5-5</v>
          </cell>
          <cell r="B7" t="str">
            <v>通常入力</v>
          </cell>
          <cell r="C7" t="str">
            <v>後加工</v>
          </cell>
          <cell r="D7" t="str">
            <v>砂田</v>
          </cell>
          <cell r="E7">
            <v>46134.443993055553</v>
          </cell>
          <cell r="F7"/>
          <cell r="G7">
            <v>6713</v>
          </cell>
          <cell r="H7" t="str">
            <v>0R040-8Y0B- 680X200</v>
          </cell>
          <cell r="I7" t="str">
            <v>FA</v>
          </cell>
          <cell r="J7" t="str">
            <v>GA1</v>
          </cell>
          <cell r="K7" t="str">
            <v>C</v>
          </cell>
          <cell r="L7" t="str">
            <v xml:space="preserve"> </v>
          </cell>
          <cell r="M7">
            <v>2400</v>
          </cell>
          <cell r="N7"/>
          <cell r="O7"/>
          <cell r="P7">
            <v>1</v>
          </cell>
          <cell r="Q7">
            <v>6710</v>
          </cell>
          <cell r="R7" t="str">
            <v>50080-AY0B- 680X200</v>
          </cell>
          <cell r="S7" t="str">
            <v>FA</v>
          </cell>
          <cell r="T7" t="str">
            <v>GA1</v>
          </cell>
          <cell r="U7" t="str">
            <v>C</v>
          </cell>
          <cell r="V7">
            <v>1200</v>
          </cell>
          <cell r="W7" t="str">
            <v>滋賀</v>
          </cell>
          <cell r="X7" t="str">
            <v>SEC</v>
          </cell>
          <cell r="Y7">
            <v>46149</v>
          </cell>
          <cell r="Z7" t="str">
            <v>SEC</v>
          </cell>
          <cell r="AA7"/>
          <cell r="AB7"/>
          <cell r="AC7"/>
          <cell r="AD7" t="str">
            <v>Y（工材）</v>
          </cell>
          <cell r="AE7" t="str">
            <v>屋根</v>
          </cell>
          <cell r="AF7">
            <v>46154</v>
          </cell>
          <cell r="AG7">
            <v>46154</v>
          </cell>
          <cell r="AH7">
            <v>13</v>
          </cell>
          <cell r="AI7"/>
          <cell r="AJ7">
            <v>6</v>
          </cell>
          <cell r="AK7">
            <v>5</v>
          </cell>
          <cell r="AL7">
            <v>31200</v>
          </cell>
          <cell r="AM7">
            <v>2400</v>
          </cell>
          <cell r="AN7">
            <v>13</v>
          </cell>
          <cell r="AO7">
            <v>31200</v>
          </cell>
          <cell r="AP7"/>
          <cell r="AQ7"/>
          <cell r="AR7"/>
          <cell r="AS7"/>
          <cell r="AT7"/>
          <cell r="AU7"/>
          <cell r="AV7"/>
          <cell r="AW7"/>
          <cell r="AX7"/>
          <cell r="AY7"/>
          <cell r="AZ7"/>
          <cell r="BA7"/>
          <cell r="BB7"/>
          <cell r="BC7"/>
          <cell r="BD7"/>
          <cell r="BE7"/>
          <cell r="BF7"/>
          <cell r="BG7">
            <v>5</v>
          </cell>
          <cell r="BH7">
            <v>13</v>
          </cell>
          <cell r="BI7">
            <v>31200</v>
          </cell>
          <cell r="BJ7" t="e">
            <v>#REF!</v>
          </cell>
          <cell r="BK7" t="e">
            <v>#REF!</v>
          </cell>
          <cell r="BL7" t="e">
            <v>#REF!</v>
          </cell>
          <cell r="BM7" t="e">
            <v>#REF!</v>
          </cell>
          <cell r="BN7" t="e">
            <v>#REF!</v>
          </cell>
          <cell r="BO7" t="e">
            <v>#REF!</v>
          </cell>
          <cell r="BP7" t="e">
            <v>#REF!</v>
          </cell>
          <cell r="BQ7" t="e">
            <v>#REF!</v>
          </cell>
          <cell r="BR7" t="e">
            <v>#REF!</v>
          </cell>
          <cell r="BS7" t="e">
            <v>#REF!</v>
          </cell>
          <cell r="BT7" t="e">
            <v>#REF!</v>
          </cell>
        </row>
        <row r="8">
          <cell r="A8" t="str">
            <v>Y5-4</v>
          </cell>
          <cell r="B8" t="str">
            <v>通常入力</v>
          </cell>
          <cell r="C8" t="str">
            <v>後加工</v>
          </cell>
          <cell r="D8" t="str">
            <v>砂田</v>
          </cell>
          <cell r="E8">
            <v>46134.442442129628</v>
          </cell>
          <cell r="F8"/>
          <cell r="G8">
            <v>6713</v>
          </cell>
          <cell r="H8" t="str">
            <v>0R040-8Y0B- 680X200</v>
          </cell>
          <cell r="I8" t="str">
            <v>FA</v>
          </cell>
          <cell r="J8" t="str">
            <v>GA1</v>
          </cell>
          <cell r="K8" t="str">
            <v>C</v>
          </cell>
          <cell r="L8" t="str">
            <v xml:space="preserve"> </v>
          </cell>
          <cell r="M8">
            <v>400</v>
          </cell>
          <cell r="N8"/>
          <cell r="O8"/>
          <cell r="P8">
            <v>1</v>
          </cell>
          <cell r="Q8">
            <v>6710</v>
          </cell>
          <cell r="R8" t="str">
            <v>50080-AY0B- 680X200</v>
          </cell>
          <cell r="S8" t="str">
            <v>FA</v>
          </cell>
          <cell r="T8" t="str">
            <v>GA1</v>
          </cell>
          <cell r="U8" t="str">
            <v>F</v>
          </cell>
          <cell r="V8">
            <v>200</v>
          </cell>
          <cell r="W8" t="str">
            <v>滋賀</v>
          </cell>
          <cell r="X8" t="str">
            <v>SEC</v>
          </cell>
          <cell r="Y8">
            <v>46149</v>
          </cell>
          <cell r="Z8" t="str">
            <v>熱融着，SEC</v>
          </cell>
          <cell r="AA8"/>
          <cell r="AB8"/>
          <cell r="AC8"/>
          <cell r="AD8" t="str">
            <v>Y（工材）</v>
          </cell>
          <cell r="AE8" t="str">
            <v>屋根</v>
          </cell>
          <cell r="AF8">
            <v>46154</v>
          </cell>
          <cell r="AG8">
            <v>46154</v>
          </cell>
          <cell r="AH8">
            <v>28</v>
          </cell>
          <cell r="AI8"/>
          <cell r="AJ8">
            <v>1</v>
          </cell>
          <cell r="AK8">
            <v>5</v>
          </cell>
          <cell r="AL8">
            <v>11200</v>
          </cell>
          <cell r="AM8">
            <v>400</v>
          </cell>
          <cell r="AN8">
            <v>28</v>
          </cell>
          <cell r="AO8">
            <v>11200</v>
          </cell>
          <cell r="AP8"/>
          <cell r="AQ8"/>
          <cell r="AR8"/>
          <cell r="AS8"/>
          <cell r="AT8"/>
          <cell r="AU8"/>
          <cell r="AV8"/>
          <cell r="AW8"/>
          <cell r="AX8"/>
          <cell r="AY8"/>
          <cell r="AZ8"/>
          <cell r="BA8"/>
          <cell r="BB8"/>
          <cell r="BC8"/>
          <cell r="BD8"/>
          <cell r="BE8"/>
          <cell r="BF8"/>
          <cell r="BG8">
            <v>5</v>
          </cell>
          <cell r="BH8">
            <v>28</v>
          </cell>
          <cell r="BI8">
            <v>11200</v>
          </cell>
          <cell r="BJ8" t="e">
            <v>#REF!</v>
          </cell>
          <cell r="BK8" t="e">
            <v>#REF!</v>
          </cell>
          <cell r="BL8" t="e">
            <v>#REF!</v>
          </cell>
          <cell r="BM8" t="e">
            <v>#REF!</v>
          </cell>
          <cell r="BN8" t="e">
            <v>#REF!</v>
          </cell>
          <cell r="BO8" t="e">
            <v>#REF!</v>
          </cell>
          <cell r="BP8" t="e">
            <v>#REF!</v>
          </cell>
          <cell r="BQ8" t="e">
            <v>#REF!</v>
          </cell>
          <cell r="BR8" t="e">
            <v>#REF!</v>
          </cell>
          <cell r="BS8" t="e">
            <v>#REF!</v>
          </cell>
          <cell r="BT8" t="e">
            <v>#REF!</v>
          </cell>
          <cell r="BU8"/>
          <cell r="BV8"/>
          <cell r="BW8"/>
          <cell r="BX8"/>
          <cell r="BY8"/>
          <cell r="BZ8"/>
        </row>
        <row r="9">
          <cell r="A9" t="str">
            <v>Y5-2</v>
          </cell>
          <cell r="B9" t="str">
            <v>通常入力</v>
          </cell>
          <cell r="C9" t="str">
            <v>後加工</v>
          </cell>
          <cell r="D9" t="str">
            <v>砂田</v>
          </cell>
          <cell r="E9">
            <v>46134.440115740741</v>
          </cell>
          <cell r="F9"/>
          <cell r="G9">
            <v>6713</v>
          </cell>
          <cell r="H9" t="str">
            <v>30020-BG00- 780X300</v>
          </cell>
          <cell r="I9" t="str">
            <v>FA</v>
          </cell>
          <cell r="J9" t="str">
            <v xml:space="preserve">   </v>
          </cell>
          <cell r="K9" t="str">
            <v>V</v>
          </cell>
          <cell r="L9" t="str">
            <v xml:space="preserve"> </v>
          </cell>
          <cell r="M9">
            <v>18000</v>
          </cell>
          <cell r="N9"/>
          <cell r="O9"/>
          <cell r="P9">
            <v>1</v>
          </cell>
          <cell r="Q9">
            <v>6710</v>
          </cell>
          <cell r="R9" t="str">
            <v>30040-AG00- 780X300</v>
          </cell>
          <cell r="S9" t="str">
            <v>FA</v>
          </cell>
          <cell r="T9" t="str">
            <v xml:space="preserve">   </v>
          </cell>
          <cell r="U9" t="str">
            <v>C</v>
          </cell>
          <cell r="V9">
            <v>9000</v>
          </cell>
          <cell r="W9" t="str">
            <v>滋賀</v>
          </cell>
          <cell r="X9" t="str">
            <v>ｽﾗｲｽ</v>
          </cell>
          <cell r="Y9">
            <v>46150</v>
          </cell>
          <cell r="Z9" t="str">
            <v>ｽﾗｲｽ</v>
          </cell>
          <cell r="AA9" t="str">
            <v>3ｲﾝﾁ紙管</v>
          </cell>
          <cell r="AB9"/>
          <cell r="AC9"/>
          <cell r="AD9" t="str">
            <v>Y（工材）</v>
          </cell>
          <cell r="AE9" t="str">
            <v>菅原電気</v>
          </cell>
          <cell r="AF9">
            <v>46155</v>
          </cell>
          <cell r="AG9">
            <v>46155</v>
          </cell>
          <cell r="AH9">
            <v>11</v>
          </cell>
          <cell r="AI9"/>
          <cell r="AJ9">
            <v>30</v>
          </cell>
          <cell r="AK9">
            <v>5</v>
          </cell>
          <cell r="AL9">
            <v>198000</v>
          </cell>
          <cell r="AM9">
            <v>18000</v>
          </cell>
          <cell r="AN9">
            <v>11</v>
          </cell>
          <cell r="AO9">
            <v>198000</v>
          </cell>
          <cell r="AP9"/>
          <cell r="AQ9"/>
          <cell r="AR9"/>
          <cell r="AS9"/>
          <cell r="AT9"/>
          <cell r="AU9"/>
          <cell r="AV9"/>
          <cell r="AW9"/>
          <cell r="AX9"/>
          <cell r="AY9"/>
          <cell r="AZ9"/>
          <cell r="BA9"/>
          <cell r="BB9"/>
          <cell r="BC9"/>
          <cell r="BD9"/>
          <cell r="BE9"/>
          <cell r="BF9"/>
          <cell r="BG9">
            <v>5</v>
          </cell>
          <cell r="BH9">
            <v>11</v>
          </cell>
          <cell r="BI9">
            <v>198000</v>
          </cell>
          <cell r="BJ9" t="e">
            <v>#REF!</v>
          </cell>
          <cell r="BK9" t="e">
            <v>#REF!</v>
          </cell>
          <cell r="BL9" t="e">
            <v>#REF!</v>
          </cell>
          <cell r="BM9" t="e">
            <v>#REF!</v>
          </cell>
          <cell r="BN9" t="e">
            <v>#REF!</v>
          </cell>
          <cell r="BO9" t="e">
            <v>#REF!</v>
          </cell>
          <cell r="BP9" t="e">
            <v>#REF!</v>
          </cell>
          <cell r="BQ9" t="e">
            <v>#REF!</v>
          </cell>
          <cell r="BR9" t="e">
            <v>#REF!</v>
          </cell>
          <cell r="BS9" t="e">
            <v>#REF!</v>
          </cell>
          <cell r="BT9" t="e">
            <v>#REF!</v>
          </cell>
        </row>
        <row r="10">
          <cell r="A10" t="str">
            <v>Y5-1</v>
          </cell>
          <cell r="B10" t="str">
            <v>通常入力</v>
          </cell>
          <cell r="C10" t="str">
            <v>後加工</v>
          </cell>
          <cell r="D10" t="str">
            <v>砂田</v>
          </cell>
          <cell r="E10">
            <v>46134.439432870371</v>
          </cell>
          <cell r="F10"/>
          <cell r="G10">
            <v>6713</v>
          </cell>
          <cell r="H10" t="str">
            <v>30020-BG00- 780X300</v>
          </cell>
          <cell r="I10" t="str">
            <v>FA</v>
          </cell>
          <cell r="J10" t="str">
            <v xml:space="preserve">   </v>
          </cell>
          <cell r="K10" t="str">
            <v>V</v>
          </cell>
          <cell r="L10" t="str">
            <v xml:space="preserve"> </v>
          </cell>
          <cell r="M10">
            <v>18000</v>
          </cell>
          <cell r="N10"/>
          <cell r="O10"/>
          <cell r="P10">
            <v>1</v>
          </cell>
          <cell r="Q10">
            <v>6710</v>
          </cell>
          <cell r="R10" t="str">
            <v>30040-AG00- 780X300</v>
          </cell>
          <cell r="S10" t="str">
            <v>FA</v>
          </cell>
          <cell r="T10" t="str">
            <v xml:space="preserve">   </v>
          </cell>
          <cell r="U10" t="str">
            <v>C</v>
          </cell>
          <cell r="V10">
            <v>9000</v>
          </cell>
          <cell r="W10" t="str">
            <v>滋賀</v>
          </cell>
          <cell r="X10" t="str">
            <v>ｽﾗｲｽ</v>
          </cell>
          <cell r="Y10">
            <v>46149</v>
          </cell>
          <cell r="Z10" t="str">
            <v>ｽﾗｲｽ</v>
          </cell>
          <cell r="AA10" t="str">
            <v>3ｲﾝﾁ紙管</v>
          </cell>
          <cell r="AB10"/>
          <cell r="AC10"/>
          <cell r="AD10" t="str">
            <v>Y（工材）</v>
          </cell>
          <cell r="AE10" t="str">
            <v>菅原電気</v>
          </cell>
          <cell r="AF10">
            <v>46154</v>
          </cell>
          <cell r="AG10">
            <v>46154</v>
          </cell>
          <cell r="AH10">
            <v>11</v>
          </cell>
          <cell r="AI10"/>
          <cell r="AJ10">
            <v>30</v>
          </cell>
          <cell r="AK10">
            <v>5</v>
          </cell>
          <cell r="AL10">
            <v>198000</v>
          </cell>
          <cell r="AM10">
            <v>18000</v>
          </cell>
          <cell r="AN10">
            <v>11</v>
          </cell>
          <cell r="AO10">
            <v>198000</v>
          </cell>
          <cell r="AP10"/>
          <cell r="AQ10"/>
          <cell r="AR10"/>
          <cell r="AS10"/>
          <cell r="AT10"/>
          <cell r="AU10"/>
          <cell r="AV10"/>
          <cell r="AW10"/>
          <cell r="AX10"/>
          <cell r="AY10"/>
          <cell r="AZ10"/>
          <cell r="BA10"/>
          <cell r="BB10"/>
          <cell r="BC10"/>
          <cell r="BD10"/>
          <cell r="BE10"/>
          <cell r="BF10"/>
          <cell r="BG10">
            <v>5</v>
          </cell>
          <cell r="BH10">
            <v>11</v>
          </cell>
          <cell r="BI10">
            <v>198000</v>
          </cell>
          <cell r="BJ10" t="e">
            <v>#REF!</v>
          </cell>
          <cell r="BK10" t="e">
            <v>#REF!</v>
          </cell>
          <cell r="BL10" t="e">
            <v>#REF!</v>
          </cell>
          <cell r="BM10" t="e">
            <v>#REF!</v>
          </cell>
          <cell r="BN10" t="e">
            <v>#REF!</v>
          </cell>
          <cell r="BO10" t="e">
            <v>#REF!</v>
          </cell>
          <cell r="BP10" t="e">
            <v>#REF!</v>
          </cell>
          <cell r="BQ10" t="e">
            <v>#REF!</v>
          </cell>
          <cell r="BR10" t="e">
            <v>#REF!</v>
          </cell>
          <cell r="BS10" t="e">
            <v>#REF!</v>
          </cell>
          <cell r="BT10" t="e">
            <v>#REF!</v>
          </cell>
        </row>
        <row r="11">
          <cell r="A11" t="str">
            <v>W5-1</v>
          </cell>
          <cell r="B11" t="str">
            <v>通常入力</v>
          </cell>
          <cell r="C11" t="str">
            <v>後加工</v>
          </cell>
          <cell r="D11" t="str">
            <v>砂田</v>
          </cell>
          <cell r="E11">
            <v>46134.427453703705</v>
          </cell>
          <cell r="F11"/>
          <cell r="G11">
            <v>6783</v>
          </cell>
          <cell r="H11" t="str">
            <v>15025-JH1F-1550X250</v>
          </cell>
          <cell r="I11" t="str">
            <v>FA</v>
          </cell>
          <cell r="J11" t="str">
            <v xml:space="preserve">   </v>
          </cell>
          <cell r="K11" t="str">
            <v>S</v>
          </cell>
          <cell r="L11" t="str">
            <v xml:space="preserve"> </v>
          </cell>
          <cell r="M11">
            <v>1250</v>
          </cell>
          <cell r="N11" t="str">
            <v>Ｈ面</v>
          </cell>
          <cell r="O11"/>
          <cell r="P11">
            <v>1</v>
          </cell>
          <cell r="Q11">
            <v>6780</v>
          </cell>
          <cell r="R11" t="str">
            <v>15025-AH1F-1550X100</v>
          </cell>
          <cell r="S11" t="str">
            <v>FA</v>
          </cell>
          <cell r="T11" t="str">
            <v xml:space="preserve">   </v>
          </cell>
          <cell r="U11" t="str">
            <v>S</v>
          </cell>
          <cell r="V11">
            <v>1250</v>
          </cell>
          <cell r="W11" t="str">
            <v>湖南</v>
          </cell>
          <cell r="X11" t="str">
            <v>EC</v>
          </cell>
          <cell r="Y11">
            <v>46143</v>
          </cell>
          <cell r="Z11" t="str">
            <v>EC</v>
          </cell>
          <cell r="AA11" t="str">
            <v>6ｲﾝﾁ紙管</v>
          </cell>
          <cell r="AB11" t="str">
            <v>EC面外巻/Q面ﾃｰﾌﾟﾏｰｷﾝｸﾞ外す</v>
          </cell>
          <cell r="AC11" t="str">
            <v>1Ｍｻﾝﾌﾟﾙ採取願います</v>
          </cell>
          <cell r="AD11" t="str">
            <v>W（自動車）</v>
          </cell>
          <cell r="AE11" t="str">
            <v>ｳﾙﾄﾗｽｴｰﾄﾞ</v>
          </cell>
          <cell r="AF11">
            <v>46155</v>
          </cell>
          <cell r="AG11">
            <v>46155</v>
          </cell>
          <cell r="AH11">
            <v>44</v>
          </cell>
          <cell r="AI11"/>
          <cell r="AJ11">
            <v>13</v>
          </cell>
          <cell r="AK11">
            <v>5</v>
          </cell>
          <cell r="AL11">
            <v>55000</v>
          </cell>
          <cell r="AM11">
            <v>1250</v>
          </cell>
          <cell r="AN11">
            <v>44</v>
          </cell>
          <cell r="AO11">
            <v>55000</v>
          </cell>
          <cell r="AP11"/>
          <cell r="AQ11"/>
          <cell r="AR11"/>
          <cell r="AS11"/>
          <cell r="AT11"/>
          <cell r="AU11"/>
          <cell r="AV11"/>
          <cell r="AW11"/>
          <cell r="AX11"/>
          <cell r="AY11"/>
          <cell r="AZ11"/>
          <cell r="BA11"/>
          <cell r="BB11"/>
          <cell r="BC11"/>
          <cell r="BD11"/>
          <cell r="BE11"/>
          <cell r="BF11"/>
          <cell r="BG11">
            <v>5</v>
          </cell>
          <cell r="BH11">
            <v>44</v>
          </cell>
          <cell r="BI11">
            <v>55000</v>
          </cell>
          <cell r="BJ11" t="e">
            <v>#REF!</v>
          </cell>
          <cell r="BK11" t="e">
            <v>#REF!</v>
          </cell>
          <cell r="BL11" t="e">
            <v>#REF!</v>
          </cell>
          <cell r="BM11" t="e">
            <v>#REF!</v>
          </cell>
          <cell r="BN11" t="e">
            <v>#REF!</v>
          </cell>
          <cell r="BO11" t="e">
            <v>#REF!</v>
          </cell>
          <cell r="BP11" t="e">
            <v>#REF!</v>
          </cell>
          <cell r="BQ11" t="e">
            <v>#REF!</v>
          </cell>
          <cell r="BR11" t="e">
            <v>#REF!</v>
          </cell>
          <cell r="BS11" t="e">
            <v>#REF!</v>
          </cell>
          <cell r="BT11" t="e">
            <v>#REF!</v>
          </cell>
        </row>
        <row r="12">
          <cell r="A12" t="str">
            <v>Y4-59</v>
          </cell>
          <cell r="B12" t="str">
            <v>通常入力</v>
          </cell>
          <cell r="C12" t="str">
            <v>後加工</v>
          </cell>
          <cell r="D12" t="str">
            <v>古家</v>
          </cell>
          <cell r="E12">
            <v>46133.469861111109</v>
          </cell>
          <cell r="F12"/>
          <cell r="G12">
            <v>6713</v>
          </cell>
          <cell r="H12" t="str">
            <v>30020-BG00- 780X300</v>
          </cell>
          <cell r="I12" t="str">
            <v>FA</v>
          </cell>
          <cell r="J12" t="str">
            <v xml:space="preserve">   </v>
          </cell>
          <cell r="K12" t="str">
            <v>V</v>
          </cell>
          <cell r="L12" t="str">
            <v xml:space="preserve"> </v>
          </cell>
          <cell r="M12">
            <v>15000</v>
          </cell>
          <cell r="N12">
            <v>0</v>
          </cell>
          <cell r="O12"/>
          <cell r="P12">
            <v>1</v>
          </cell>
          <cell r="Q12">
            <v>6710</v>
          </cell>
          <cell r="R12" t="str">
            <v>30040-AG00- 780X300</v>
          </cell>
          <cell r="S12" t="str">
            <v>FA</v>
          </cell>
          <cell r="T12" t="str">
            <v xml:space="preserve">   </v>
          </cell>
          <cell r="U12" t="str">
            <v>C</v>
          </cell>
          <cell r="V12">
            <v>7500</v>
          </cell>
          <cell r="W12" t="str">
            <v>湖南</v>
          </cell>
          <cell r="X12" t="str">
            <v>ｽﾗｲｽ</v>
          </cell>
          <cell r="Y12">
            <v>46143</v>
          </cell>
          <cell r="Z12" t="str">
            <v>ｽﾗｲｽ</v>
          </cell>
          <cell r="AA12" t="str">
            <v>3インチ紙管</v>
          </cell>
          <cell r="AB12"/>
          <cell r="AC12"/>
          <cell r="AD12" t="str">
            <v>Y（工材）</v>
          </cell>
          <cell r="AE12" t="str">
            <v>菅原電気</v>
          </cell>
          <cell r="AF12">
            <v>46150</v>
          </cell>
          <cell r="AG12">
            <v>46150</v>
          </cell>
          <cell r="AH12">
            <v>11</v>
          </cell>
          <cell r="AI12" t="str">
            <v>181493H</v>
          </cell>
          <cell r="AJ12">
            <v>25</v>
          </cell>
          <cell r="AK12">
            <v>5</v>
          </cell>
          <cell r="AL12">
            <v>165000</v>
          </cell>
          <cell r="AM12">
            <v>15000</v>
          </cell>
          <cell r="AN12">
            <v>11</v>
          </cell>
          <cell r="AO12">
            <v>165000</v>
          </cell>
          <cell r="AP12"/>
          <cell r="AQ12"/>
          <cell r="AR12"/>
          <cell r="AS12"/>
          <cell r="AT12"/>
          <cell r="AU12"/>
          <cell r="AV12"/>
          <cell r="AW12"/>
          <cell r="AX12"/>
          <cell r="AY12"/>
          <cell r="AZ12"/>
          <cell r="BA12"/>
          <cell r="BB12"/>
          <cell r="BC12"/>
          <cell r="BD12"/>
          <cell r="BE12"/>
          <cell r="BF12"/>
          <cell r="BG12">
            <v>5</v>
          </cell>
          <cell r="BH12">
            <v>11</v>
          </cell>
          <cell r="BI12">
            <v>165000</v>
          </cell>
          <cell r="BJ12" t="e">
            <v>#REF!</v>
          </cell>
          <cell r="BK12" t="e">
            <v>#REF!</v>
          </cell>
          <cell r="BL12" t="e">
            <v>#REF!</v>
          </cell>
          <cell r="BM12" t="e">
            <v>#REF!</v>
          </cell>
          <cell r="BN12" t="e">
            <v>#REF!</v>
          </cell>
          <cell r="BO12" t="e">
            <v>#REF!</v>
          </cell>
          <cell r="BP12" t="e">
            <v>#REF!</v>
          </cell>
          <cell r="BQ12" t="e">
            <v>#REF!</v>
          </cell>
          <cell r="BR12" t="e">
            <v>#REF!</v>
          </cell>
          <cell r="BS12" t="e">
            <v>#REF!</v>
          </cell>
          <cell r="BT12" t="e">
            <v>#REF!</v>
          </cell>
        </row>
        <row r="13">
          <cell r="A13" t="str">
            <v>Y4-58</v>
          </cell>
          <cell r="B13" t="str">
            <v>通常入力</v>
          </cell>
          <cell r="C13" t="str">
            <v>後加工</v>
          </cell>
          <cell r="D13" t="str">
            <v>古家</v>
          </cell>
          <cell r="E13">
            <v>46133.469178240739</v>
          </cell>
          <cell r="F13"/>
          <cell r="G13">
            <v>6713</v>
          </cell>
          <cell r="H13" t="str">
            <v>25020-AG00- 750X200</v>
          </cell>
          <cell r="I13" t="str">
            <v>FA</v>
          </cell>
          <cell r="J13" t="str">
            <v>GR0</v>
          </cell>
          <cell r="K13" t="str">
            <v>C</v>
          </cell>
          <cell r="L13" t="str">
            <v xml:space="preserve"> </v>
          </cell>
          <cell r="M13">
            <v>400</v>
          </cell>
          <cell r="N13">
            <v>0</v>
          </cell>
          <cell r="O13"/>
          <cell r="P13">
            <v>1</v>
          </cell>
          <cell r="Q13">
            <v>6710</v>
          </cell>
          <cell r="R13" t="str">
            <v>25020-AG00- 750X400</v>
          </cell>
          <cell r="S13" t="str">
            <v>FA</v>
          </cell>
          <cell r="T13" t="str">
            <v>GR0</v>
          </cell>
          <cell r="U13" t="str">
            <v>C</v>
          </cell>
          <cell r="V13">
            <v>400</v>
          </cell>
          <cell r="W13" t="str">
            <v>湖南</v>
          </cell>
          <cell r="X13" t="str">
            <v>ｽﾘｯﾄ</v>
          </cell>
          <cell r="Y13">
            <v>46143</v>
          </cell>
          <cell r="Z13" t="str">
            <v>分割</v>
          </cell>
          <cell r="AA13"/>
          <cell r="AB13"/>
          <cell r="AC13"/>
          <cell r="AD13" t="str">
            <v>Y（工材）</v>
          </cell>
          <cell r="AE13" t="str">
            <v>ニックス</v>
          </cell>
          <cell r="AF13">
            <v>46149</v>
          </cell>
          <cell r="AG13">
            <v>46149</v>
          </cell>
          <cell r="AH13">
            <v>15</v>
          </cell>
          <cell r="AI13" t="str">
            <v>181492M</v>
          </cell>
          <cell r="AJ13">
            <v>1</v>
          </cell>
          <cell r="AK13">
            <v>5</v>
          </cell>
          <cell r="AL13">
            <v>6000</v>
          </cell>
          <cell r="AM13">
            <v>400</v>
          </cell>
          <cell r="AN13">
            <v>15</v>
          </cell>
          <cell r="AO13">
            <v>6000</v>
          </cell>
          <cell r="AP13"/>
          <cell r="AQ13"/>
          <cell r="AR13"/>
          <cell r="AS13"/>
          <cell r="AT13"/>
          <cell r="AU13"/>
          <cell r="AV13"/>
          <cell r="AW13"/>
          <cell r="AX13"/>
          <cell r="AY13"/>
          <cell r="AZ13"/>
          <cell r="BA13"/>
          <cell r="BB13"/>
          <cell r="BC13"/>
          <cell r="BD13"/>
          <cell r="BE13"/>
          <cell r="BF13"/>
          <cell r="BG13">
            <v>5</v>
          </cell>
          <cell r="BH13">
            <v>15</v>
          </cell>
          <cell r="BI13">
            <v>6000</v>
          </cell>
          <cell r="BJ13" t="e">
            <v>#REF!</v>
          </cell>
          <cell r="BK13" t="e">
            <v>#REF!</v>
          </cell>
          <cell r="BL13" t="e">
            <v>#REF!</v>
          </cell>
          <cell r="BM13" t="e">
            <v>#REF!</v>
          </cell>
          <cell r="BN13" t="e">
            <v>#REF!</v>
          </cell>
          <cell r="BO13" t="e">
            <v>#REF!</v>
          </cell>
          <cell r="BP13" t="e">
            <v>#REF!</v>
          </cell>
          <cell r="BQ13" t="e">
            <v>#REF!</v>
          </cell>
          <cell r="BR13" t="e">
            <v>#REF!</v>
          </cell>
          <cell r="BS13" t="e">
            <v>#REF!</v>
          </cell>
          <cell r="BT13" t="e">
            <v>#REF!</v>
          </cell>
        </row>
        <row r="14">
          <cell r="A14" t="str">
            <v>S260420-1</v>
          </cell>
          <cell r="B14" t="str">
            <v>通常入力</v>
          </cell>
          <cell r="C14" t="str">
            <v>後加工</v>
          </cell>
          <cell r="D14" t="str">
            <v>砂田</v>
          </cell>
          <cell r="E14">
            <v>46132.637650462966</v>
          </cell>
          <cell r="F14"/>
          <cell r="G14">
            <v>6713</v>
          </cell>
          <cell r="H14" t="str">
            <v>0R040-8Y0B- 535X200</v>
          </cell>
          <cell r="I14" t="str">
            <v>FA</v>
          </cell>
          <cell r="J14" t="str">
            <v>GA1</v>
          </cell>
          <cell r="K14" t="str">
            <v>C</v>
          </cell>
          <cell r="L14" t="str">
            <v xml:space="preserve"> </v>
          </cell>
          <cell r="M14">
            <v>6000</v>
          </cell>
          <cell r="N14"/>
          <cell r="O14"/>
          <cell r="P14">
            <v>1</v>
          </cell>
          <cell r="Q14">
            <v>6713</v>
          </cell>
          <cell r="R14" t="str">
            <v>0R040-8Y0B- 680X200</v>
          </cell>
          <cell r="S14" t="str">
            <v>FA</v>
          </cell>
          <cell r="T14" t="str">
            <v>GA1</v>
          </cell>
          <cell r="U14" t="str">
            <v>C</v>
          </cell>
          <cell r="V14">
            <v>6000</v>
          </cell>
          <cell r="W14" t="str">
            <v>湖南</v>
          </cell>
          <cell r="X14" t="str">
            <v>SEC</v>
          </cell>
          <cell r="Y14">
            <v>46136</v>
          </cell>
          <cell r="Z14" t="str">
            <v>SEC</v>
          </cell>
          <cell r="AA14"/>
          <cell r="AB14"/>
          <cell r="AC14"/>
          <cell r="AD14" t="str">
            <v>Y（工材）</v>
          </cell>
          <cell r="AE14" t="str">
            <v>細川工業</v>
          </cell>
          <cell r="AF14">
            <v>46142</v>
          </cell>
          <cell r="AG14">
            <v>46142</v>
          </cell>
          <cell r="AH14">
            <v>17</v>
          </cell>
          <cell r="AI14"/>
          <cell r="AJ14">
            <v>30</v>
          </cell>
          <cell r="AK14">
            <v>4</v>
          </cell>
          <cell r="AL14">
            <v>102000</v>
          </cell>
          <cell r="AM14">
            <v>6000</v>
          </cell>
          <cell r="AN14">
            <v>17</v>
          </cell>
          <cell r="AO14">
            <v>102000</v>
          </cell>
          <cell r="AP14"/>
          <cell r="AQ14"/>
          <cell r="AR14"/>
          <cell r="AS14"/>
          <cell r="AT14"/>
          <cell r="AU14"/>
          <cell r="AV14"/>
          <cell r="AW14"/>
          <cell r="AX14"/>
          <cell r="AY14"/>
          <cell r="AZ14"/>
          <cell r="BA14"/>
          <cell r="BB14"/>
          <cell r="BC14"/>
          <cell r="BD14"/>
          <cell r="BE14"/>
          <cell r="BF14"/>
          <cell r="BG14">
            <v>4</v>
          </cell>
          <cell r="BH14">
            <v>17</v>
          </cell>
          <cell r="BI14">
            <v>102000</v>
          </cell>
          <cell r="BJ14" t="e">
            <v>#REF!</v>
          </cell>
          <cell r="BK14" t="e">
            <v>#REF!</v>
          </cell>
          <cell r="BL14" t="e">
            <v>#REF!</v>
          </cell>
          <cell r="BM14" t="e">
            <v>#REF!</v>
          </cell>
          <cell r="BN14" t="e">
            <v>#REF!</v>
          </cell>
          <cell r="BO14" t="e">
            <v>#REF!</v>
          </cell>
          <cell r="BP14" t="e">
            <v>#REF!</v>
          </cell>
          <cell r="BQ14" t="e">
            <v>#REF!</v>
          </cell>
          <cell r="BR14" t="e">
            <v>#REF!</v>
          </cell>
          <cell r="BS14" t="e">
            <v>#REF!</v>
          </cell>
          <cell r="BT14" t="e">
            <v>#REF!</v>
          </cell>
        </row>
        <row r="15">
          <cell r="A15" t="str">
            <v>A5-1</v>
          </cell>
          <cell r="B15" t="str">
            <v>通常入力</v>
          </cell>
          <cell r="C15" t="str">
            <v>TPI</v>
          </cell>
          <cell r="D15" t="str">
            <v>砂田</v>
          </cell>
          <cell r="E15">
            <v>46132.538483796299</v>
          </cell>
          <cell r="F15"/>
          <cell r="G15">
            <v>6713</v>
          </cell>
          <cell r="H15" t="str">
            <v>30060-AG00-1000X100</v>
          </cell>
          <cell r="I15" t="str">
            <v>FA</v>
          </cell>
          <cell r="J15" t="str">
            <v xml:space="preserve">   </v>
          </cell>
          <cell r="K15" t="str">
            <v>X</v>
          </cell>
          <cell r="L15" t="str">
            <v xml:space="preserve"> </v>
          </cell>
          <cell r="M15">
            <v>300</v>
          </cell>
          <cell r="N15"/>
          <cell r="O15"/>
          <cell r="P15">
            <v>1</v>
          </cell>
          <cell r="Q15">
            <v>6710</v>
          </cell>
          <cell r="R15" t="str">
            <v>30060-AG00-1000X100</v>
          </cell>
          <cell r="S15" t="str">
            <v>FA</v>
          </cell>
          <cell r="T15" t="str">
            <v xml:space="preserve">   </v>
          </cell>
          <cell r="U15" t="str">
            <v>C</v>
          </cell>
          <cell r="V15">
            <v>300</v>
          </cell>
          <cell r="W15" t="str">
            <v>湖南</v>
          </cell>
          <cell r="X15" t="str">
            <v>ｽﾘｯﾄ</v>
          </cell>
          <cell r="Y15">
            <v>46143</v>
          </cell>
          <cell r="Z15" t="str">
            <v>巻き返し</v>
          </cell>
          <cell r="AA15" t="str">
            <v>長さ・幅・厚み全量測定</v>
          </cell>
          <cell r="AB15" t="str">
            <v>63Ｄ2ｼﾘｰｽﾞ指定</v>
          </cell>
          <cell r="AC15" t="str">
            <v>接なし指定</v>
          </cell>
          <cell r="AD15" t="str">
            <v>A（TPI）</v>
          </cell>
          <cell r="AE15"/>
          <cell r="AF15">
            <v>46154</v>
          </cell>
          <cell r="AG15">
            <v>46154</v>
          </cell>
          <cell r="AH15">
            <v>13</v>
          </cell>
          <cell r="AI15" t="str">
            <v>P497101</v>
          </cell>
          <cell r="AJ15">
            <v>3</v>
          </cell>
          <cell r="AK15">
            <v>5</v>
          </cell>
          <cell r="AL15">
            <v>3900</v>
          </cell>
          <cell r="AM15">
            <v>300</v>
          </cell>
          <cell r="AN15">
            <v>13</v>
          </cell>
          <cell r="AO15">
            <v>3900</v>
          </cell>
          <cell r="AP15"/>
          <cell r="AQ15"/>
          <cell r="AR15"/>
          <cell r="AS15"/>
          <cell r="AT15"/>
          <cell r="AU15"/>
          <cell r="AV15"/>
          <cell r="AW15"/>
          <cell r="AX15"/>
          <cell r="AY15"/>
          <cell r="AZ15"/>
          <cell r="BA15"/>
          <cell r="BB15"/>
          <cell r="BC15"/>
          <cell r="BD15"/>
          <cell r="BE15"/>
          <cell r="BF15"/>
          <cell r="BG15">
            <v>5</v>
          </cell>
          <cell r="BH15">
            <v>13</v>
          </cell>
          <cell r="BI15">
            <v>3900</v>
          </cell>
          <cell r="BJ15" t="e">
            <v>#REF!</v>
          </cell>
          <cell r="BK15" t="e">
            <v>#REF!</v>
          </cell>
          <cell r="BL15" t="e">
            <v>#REF!</v>
          </cell>
          <cell r="BM15" t="e">
            <v>#REF!</v>
          </cell>
          <cell r="BN15" t="e">
            <v>#REF!</v>
          </cell>
          <cell r="BO15" t="e">
            <v>#REF!</v>
          </cell>
          <cell r="BP15" t="e">
            <v>#REF!</v>
          </cell>
          <cell r="BQ15" t="e">
            <v>#REF!</v>
          </cell>
          <cell r="BR15" t="e">
            <v>#REF!</v>
          </cell>
          <cell r="BS15" t="e">
            <v>#REF!</v>
          </cell>
          <cell r="BT15" t="e">
            <v>#REF!</v>
          </cell>
        </row>
        <row r="16">
          <cell r="A16" t="str">
            <v>Y4-57</v>
          </cell>
          <cell r="B16" t="str">
            <v>通常入力</v>
          </cell>
          <cell r="C16" t="str">
            <v>後加工</v>
          </cell>
          <cell r="D16" t="str">
            <v>古家</v>
          </cell>
          <cell r="E16">
            <v>46129.717731481483</v>
          </cell>
          <cell r="F16"/>
          <cell r="G16">
            <v>6713</v>
          </cell>
          <cell r="H16" t="str">
            <v>10010-FY00- 740X200</v>
          </cell>
          <cell r="I16" t="str">
            <v>FA</v>
          </cell>
          <cell r="J16" t="str">
            <v>GR0</v>
          </cell>
          <cell r="K16" t="str">
            <v>C</v>
          </cell>
          <cell r="L16" t="str">
            <v xml:space="preserve"> </v>
          </cell>
          <cell r="M16">
            <v>600</v>
          </cell>
          <cell r="N16">
            <v>0</v>
          </cell>
          <cell r="O16"/>
          <cell r="P16">
            <v>1</v>
          </cell>
          <cell r="Q16">
            <v>6710</v>
          </cell>
          <cell r="R16" t="str">
            <v>10010-AY00- 750X200</v>
          </cell>
          <cell r="S16" t="str">
            <v>FA</v>
          </cell>
          <cell r="T16" t="str">
            <v>GR0</v>
          </cell>
          <cell r="U16" t="str">
            <v>C</v>
          </cell>
          <cell r="V16">
            <v>600</v>
          </cell>
          <cell r="W16" t="str">
            <v>湖南</v>
          </cell>
          <cell r="X16" t="str">
            <v>ｴﾝﾎﾞｽ</v>
          </cell>
          <cell r="Y16">
            <v>46134</v>
          </cell>
          <cell r="Z16" t="str">
            <v>ｴﾝﾎﾞｽ</v>
          </cell>
          <cell r="AA16"/>
          <cell r="AB16"/>
          <cell r="AC16"/>
          <cell r="AD16" t="str">
            <v>Y（工材）</v>
          </cell>
          <cell r="AE16" t="str">
            <v>ニックス</v>
          </cell>
          <cell r="AF16">
            <v>46140</v>
          </cell>
          <cell r="AG16">
            <v>46140</v>
          </cell>
          <cell r="AH16">
            <v>17</v>
          </cell>
          <cell r="AI16" t="str">
            <v>181392A</v>
          </cell>
          <cell r="AJ16">
            <v>3</v>
          </cell>
          <cell r="AK16">
            <v>4</v>
          </cell>
          <cell r="AL16">
            <v>10200</v>
          </cell>
          <cell r="AM16">
            <v>600</v>
          </cell>
          <cell r="AN16">
            <v>17</v>
          </cell>
          <cell r="AO16">
            <v>10200</v>
          </cell>
          <cell r="AP16"/>
          <cell r="AQ16"/>
          <cell r="AR16"/>
          <cell r="AS16"/>
          <cell r="AT16"/>
          <cell r="AU16"/>
          <cell r="AV16"/>
          <cell r="AW16"/>
          <cell r="AX16"/>
          <cell r="AY16"/>
          <cell r="AZ16"/>
          <cell r="BA16"/>
          <cell r="BB16"/>
          <cell r="BC16"/>
          <cell r="BD16"/>
          <cell r="BE16"/>
          <cell r="BF16"/>
          <cell r="BG16">
            <v>4</v>
          </cell>
          <cell r="BH16">
            <v>17</v>
          </cell>
          <cell r="BI16">
            <v>10200</v>
          </cell>
          <cell r="BJ16" t="e">
            <v>#REF!</v>
          </cell>
          <cell r="BK16" t="e">
            <v>#REF!</v>
          </cell>
          <cell r="BL16" t="e">
            <v>#REF!</v>
          </cell>
          <cell r="BM16" t="e">
            <v>#REF!</v>
          </cell>
          <cell r="BN16" t="e">
            <v>#REF!</v>
          </cell>
          <cell r="BO16" t="e">
            <v>#REF!</v>
          </cell>
          <cell r="BP16" t="e">
            <v>#REF!</v>
          </cell>
          <cell r="BQ16" t="e">
            <v>#REF!</v>
          </cell>
          <cell r="BR16" t="e">
            <v>#REF!</v>
          </cell>
          <cell r="BS16" t="e">
            <v>#REF!</v>
          </cell>
          <cell r="BT16" t="e">
            <v>#REF!</v>
          </cell>
          <cell r="BU16"/>
          <cell r="BV16"/>
          <cell r="BW16"/>
          <cell r="BX16"/>
          <cell r="BY16"/>
          <cell r="BZ16"/>
        </row>
        <row r="17">
          <cell r="A17" t="str">
            <v>Y4-56</v>
          </cell>
          <cell r="B17" t="str">
            <v>通常入力</v>
          </cell>
          <cell r="C17" t="str">
            <v>後加工</v>
          </cell>
          <cell r="D17" t="str">
            <v>古家</v>
          </cell>
          <cell r="E17">
            <v>46129.716793981483</v>
          </cell>
          <cell r="F17"/>
          <cell r="G17">
            <v>6713</v>
          </cell>
          <cell r="H17" t="str">
            <v>25020-FG00- 740X200</v>
          </cell>
          <cell r="I17" t="str">
            <v>FA</v>
          </cell>
          <cell r="J17" t="str">
            <v>GR0</v>
          </cell>
          <cell r="K17" t="str">
            <v>C</v>
          </cell>
          <cell r="L17" t="str">
            <v xml:space="preserve"> </v>
          </cell>
          <cell r="M17">
            <v>400</v>
          </cell>
          <cell r="N17">
            <v>0</v>
          </cell>
          <cell r="O17"/>
          <cell r="P17">
            <v>1</v>
          </cell>
          <cell r="Q17">
            <v>6710</v>
          </cell>
          <cell r="R17" t="str">
            <v>25020-AG00- 750X400</v>
          </cell>
          <cell r="S17" t="str">
            <v>FA</v>
          </cell>
          <cell r="T17" t="str">
            <v>GR0</v>
          </cell>
          <cell r="U17" t="str">
            <v>C</v>
          </cell>
          <cell r="V17">
            <v>400</v>
          </cell>
          <cell r="W17" t="str">
            <v>湖南</v>
          </cell>
          <cell r="X17" t="str">
            <v>ｴﾝﾎﾞｽ</v>
          </cell>
          <cell r="Y17">
            <v>46134</v>
          </cell>
          <cell r="Z17" t="str">
            <v>エンボス、分割</v>
          </cell>
          <cell r="AA17" t="str">
            <v>コクヨエンボス</v>
          </cell>
          <cell r="AB17"/>
          <cell r="AC17"/>
          <cell r="AD17" t="str">
            <v>Y（工材）</v>
          </cell>
          <cell r="AE17" t="str">
            <v>ニックス</v>
          </cell>
          <cell r="AF17">
            <v>46140</v>
          </cell>
          <cell r="AG17">
            <v>46140</v>
          </cell>
          <cell r="AH17">
            <v>32</v>
          </cell>
          <cell r="AI17" t="str">
            <v>181391J</v>
          </cell>
          <cell r="AJ17">
            <v>1</v>
          </cell>
          <cell r="AK17">
            <v>4</v>
          </cell>
          <cell r="AL17">
            <v>12800</v>
          </cell>
          <cell r="AM17">
            <v>400</v>
          </cell>
          <cell r="AN17">
            <v>32</v>
          </cell>
          <cell r="AO17">
            <v>12800</v>
          </cell>
          <cell r="AP17"/>
          <cell r="AQ17"/>
          <cell r="AR17"/>
          <cell r="AS17"/>
          <cell r="AT17"/>
          <cell r="AU17"/>
          <cell r="AV17"/>
          <cell r="AW17"/>
          <cell r="AX17"/>
          <cell r="AY17"/>
          <cell r="AZ17"/>
          <cell r="BA17"/>
          <cell r="BB17"/>
          <cell r="BC17"/>
          <cell r="BD17"/>
          <cell r="BE17"/>
          <cell r="BF17"/>
          <cell r="BG17">
            <v>4</v>
          </cell>
          <cell r="BH17">
            <v>32</v>
          </cell>
          <cell r="BI17">
            <v>12800</v>
          </cell>
          <cell r="BJ17" t="e">
            <v>#REF!</v>
          </cell>
          <cell r="BK17" t="e">
            <v>#REF!</v>
          </cell>
          <cell r="BL17" t="e">
            <v>#REF!</v>
          </cell>
          <cell r="BM17" t="e">
            <v>#REF!</v>
          </cell>
          <cell r="BN17" t="e">
            <v>#REF!</v>
          </cell>
          <cell r="BO17" t="e">
            <v>#REF!</v>
          </cell>
          <cell r="BP17" t="e">
            <v>#REF!</v>
          </cell>
          <cell r="BQ17" t="e">
            <v>#REF!</v>
          </cell>
          <cell r="BR17" t="e">
            <v>#REF!</v>
          </cell>
          <cell r="BS17" t="e">
            <v>#REF!</v>
          </cell>
          <cell r="BT17" t="e">
            <v>#REF!</v>
          </cell>
        </row>
        <row r="18">
          <cell r="A18" t="str">
            <v>Y4-55</v>
          </cell>
          <cell r="B18" t="str">
            <v>通常入力</v>
          </cell>
          <cell r="C18" t="str">
            <v>後加工</v>
          </cell>
          <cell r="D18" t="str">
            <v>古家</v>
          </cell>
          <cell r="E18">
            <v>46129.716157407405</v>
          </cell>
          <cell r="F18"/>
          <cell r="G18">
            <v>6713</v>
          </cell>
          <cell r="H18" t="str">
            <v>25020-FG00- 740X200</v>
          </cell>
          <cell r="I18" t="str">
            <v>FA</v>
          </cell>
          <cell r="J18" t="str">
            <v>GR0</v>
          </cell>
          <cell r="K18" t="str">
            <v>M</v>
          </cell>
          <cell r="L18" t="str">
            <v xml:space="preserve"> </v>
          </cell>
          <cell r="M18">
            <v>1200</v>
          </cell>
          <cell r="N18">
            <v>0</v>
          </cell>
          <cell r="O18"/>
          <cell r="P18">
            <v>1</v>
          </cell>
          <cell r="Q18">
            <v>6710</v>
          </cell>
          <cell r="R18" t="str">
            <v>25020-AG00- 750X400</v>
          </cell>
          <cell r="S18" t="str">
            <v>FA</v>
          </cell>
          <cell r="T18" t="str">
            <v>GR0</v>
          </cell>
          <cell r="U18" t="str">
            <v>C</v>
          </cell>
          <cell r="V18">
            <v>1200</v>
          </cell>
          <cell r="W18" t="str">
            <v>湖南</v>
          </cell>
          <cell r="X18" t="str">
            <v>ｴﾝﾎﾞｽ</v>
          </cell>
          <cell r="Y18">
            <v>46134</v>
          </cell>
          <cell r="Z18" t="str">
            <v>エンボス、分割</v>
          </cell>
          <cell r="AA18" t="str">
            <v>キヌシボ</v>
          </cell>
          <cell r="AB18"/>
          <cell r="AC18"/>
          <cell r="AD18" t="str">
            <v>Y（工材）</v>
          </cell>
          <cell r="AE18" t="str">
            <v>ニックス</v>
          </cell>
          <cell r="AF18">
            <v>46140</v>
          </cell>
          <cell r="AG18">
            <v>46140</v>
          </cell>
          <cell r="AH18">
            <v>32</v>
          </cell>
          <cell r="AI18" t="str">
            <v>181390P</v>
          </cell>
          <cell r="AJ18">
            <v>3</v>
          </cell>
          <cell r="AK18">
            <v>4</v>
          </cell>
          <cell r="AL18">
            <v>38400</v>
          </cell>
          <cell r="AM18">
            <v>1200</v>
          </cell>
          <cell r="AN18">
            <v>32</v>
          </cell>
          <cell r="AO18">
            <v>38400</v>
          </cell>
          <cell r="AP18"/>
          <cell r="AQ18"/>
          <cell r="AR18"/>
          <cell r="AS18"/>
          <cell r="AT18"/>
          <cell r="AU18"/>
          <cell r="AV18"/>
          <cell r="AW18"/>
          <cell r="AX18"/>
          <cell r="AY18"/>
          <cell r="AZ18"/>
          <cell r="BA18"/>
          <cell r="BB18"/>
          <cell r="BC18"/>
          <cell r="BD18"/>
          <cell r="BE18"/>
          <cell r="BF18"/>
          <cell r="BG18">
            <v>4</v>
          </cell>
          <cell r="BH18">
            <v>32</v>
          </cell>
          <cell r="BI18">
            <v>38400</v>
          </cell>
          <cell r="BJ18" t="e">
            <v>#REF!</v>
          </cell>
          <cell r="BK18" t="e">
            <v>#REF!</v>
          </cell>
          <cell r="BL18" t="e">
            <v>#REF!</v>
          </cell>
          <cell r="BM18" t="e">
            <v>#REF!</v>
          </cell>
          <cell r="BN18" t="e">
            <v>#REF!</v>
          </cell>
          <cell r="BO18" t="e">
            <v>#REF!</v>
          </cell>
          <cell r="BP18" t="e">
            <v>#REF!</v>
          </cell>
          <cell r="BQ18" t="e">
            <v>#REF!</v>
          </cell>
          <cell r="BR18" t="e">
            <v>#REF!</v>
          </cell>
          <cell r="BS18" t="e">
            <v>#REF!</v>
          </cell>
          <cell r="BT18" t="e">
            <v>#REF!</v>
          </cell>
        </row>
        <row r="19">
          <cell r="A19" t="str">
            <v>JR260406</v>
          </cell>
          <cell r="B19" t="str">
            <v>通常入力</v>
          </cell>
          <cell r="C19" t="str">
            <v>TPI</v>
          </cell>
          <cell r="D19" t="str">
            <v>古家</v>
          </cell>
          <cell r="E19">
            <v>46129.363900462966</v>
          </cell>
          <cell r="F19"/>
          <cell r="G19">
            <v>0</v>
          </cell>
          <cell r="H19" t="str">
            <v>40040-R10W- 870X 95</v>
          </cell>
          <cell r="I19" t="str">
            <v xml:space="preserve">  </v>
          </cell>
          <cell r="J19" t="str">
            <v xml:space="preserve">   </v>
          </cell>
          <cell r="K19" t="str">
            <v xml:space="preserve"> </v>
          </cell>
          <cell r="L19" t="str">
            <v xml:space="preserve"> </v>
          </cell>
          <cell r="M19">
            <v>950</v>
          </cell>
          <cell r="N19">
            <v>0</v>
          </cell>
          <cell r="O19"/>
          <cell r="P19">
            <v>1</v>
          </cell>
          <cell r="Q19" t="str">
            <v>7A1</v>
          </cell>
          <cell r="R19" t="str">
            <v>FEL4004AY-10WD-1000X100</v>
          </cell>
          <cell r="S19" t="str">
            <v xml:space="preserve">  </v>
          </cell>
          <cell r="T19" t="str">
            <v xml:space="preserve">   </v>
          </cell>
          <cell r="U19" t="str">
            <v xml:space="preserve"> </v>
          </cell>
          <cell r="V19">
            <v>1000</v>
          </cell>
          <cell r="W19" t="str">
            <v>湖南</v>
          </cell>
          <cell r="X19" t="str">
            <v>SEC</v>
          </cell>
          <cell r="Y19">
            <v>46135</v>
          </cell>
          <cell r="Z19" t="str">
            <v>SEC,ｽﾘｯﾄ(JR)</v>
          </cell>
          <cell r="AA19"/>
          <cell r="AB19"/>
          <cell r="AC19"/>
          <cell r="AD19" t="str">
            <v>JR（屋根）</v>
          </cell>
          <cell r="AE19">
            <v>0</v>
          </cell>
          <cell r="AF19">
            <v>46139</v>
          </cell>
          <cell r="AG19">
            <v>46139</v>
          </cell>
          <cell r="AH19">
            <v>43</v>
          </cell>
          <cell r="AI19" t="str">
            <v>P74948</v>
          </cell>
          <cell r="AJ19">
            <v>10</v>
          </cell>
          <cell r="AK19">
            <v>4</v>
          </cell>
          <cell r="AL19">
            <v>40850</v>
          </cell>
          <cell r="AM19">
            <v>950</v>
          </cell>
          <cell r="AN19">
            <v>43</v>
          </cell>
          <cell r="AO19">
            <v>40850</v>
          </cell>
          <cell r="AP19"/>
          <cell r="AQ19"/>
          <cell r="AR19"/>
          <cell r="AS19"/>
          <cell r="AT19"/>
          <cell r="AU19"/>
          <cell r="AV19"/>
          <cell r="AW19"/>
          <cell r="AX19"/>
          <cell r="AY19"/>
          <cell r="AZ19"/>
          <cell r="BA19"/>
          <cell r="BB19"/>
          <cell r="BC19"/>
          <cell r="BD19"/>
          <cell r="BE19"/>
          <cell r="BF19"/>
          <cell r="BG19">
            <v>4</v>
          </cell>
          <cell r="BH19">
            <v>43</v>
          </cell>
          <cell r="BI19">
            <v>40850</v>
          </cell>
          <cell r="BJ19" t="e">
            <v>#REF!</v>
          </cell>
          <cell r="BK19" t="e">
            <v>#REF!</v>
          </cell>
          <cell r="BL19" t="e">
            <v>#REF!</v>
          </cell>
          <cell r="BM19" t="e">
            <v>#REF!</v>
          </cell>
          <cell r="BN19" t="e">
            <v>#REF!</v>
          </cell>
          <cell r="BO19" t="e">
            <v>#REF!</v>
          </cell>
          <cell r="BP19" t="e">
            <v>#REF!</v>
          </cell>
          <cell r="BQ19" t="e">
            <v>#REF!</v>
          </cell>
          <cell r="BR19" t="e">
            <v>#REF!</v>
          </cell>
          <cell r="BS19" t="e">
            <v>#REF!</v>
          </cell>
          <cell r="BT19" t="e">
            <v>#REF!</v>
          </cell>
        </row>
        <row r="20">
          <cell r="A20" t="str">
            <v>A4-4</v>
          </cell>
          <cell r="B20" t="str">
            <v>通常入力</v>
          </cell>
          <cell r="C20" t="str">
            <v>TPI</v>
          </cell>
          <cell r="D20" t="str">
            <v>古家</v>
          </cell>
          <cell r="E20">
            <v>46128.690787037034</v>
          </cell>
          <cell r="F20"/>
          <cell r="G20">
            <v>6713</v>
          </cell>
          <cell r="H20" t="str">
            <v>30100-AG00-1000X 10</v>
          </cell>
          <cell r="I20" t="str">
            <v>FA</v>
          </cell>
          <cell r="J20" t="str">
            <v xml:space="preserve">   </v>
          </cell>
          <cell r="K20" t="str">
            <v>X</v>
          </cell>
          <cell r="L20" t="str">
            <v xml:space="preserve"> </v>
          </cell>
          <cell r="M20">
            <v>100</v>
          </cell>
          <cell r="N20">
            <v>0</v>
          </cell>
          <cell r="O20"/>
          <cell r="P20">
            <v>1</v>
          </cell>
          <cell r="Q20">
            <v>6710</v>
          </cell>
          <cell r="R20" t="str">
            <v>30100-AG00-1000X 50</v>
          </cell>
          <cell r="S20" t="str">
            <v>FA</v>
          </cell>
          <cell r="T20" t="str">
            <v xml:space="preserve">   </v>
          </cell>
          <cell r="U20" t="str">
            <v xml:space="preserve"> </v>
          </cell>
          <cell r="V20">
            <v>100</v>
          </cell>
          <cell r="W20" t="str">
            <v>湖南</v>
          </cell>
          <cell r="X20" t="str">
            <v>ｽﾘｯﾄ</v>
          </cell>
          <cell r="Y20">
            <v>46135</v>
          </cell>
          <cell r="Z20" t="str">
            <v>分割</v>
          </cell>
          <cell r="AA20"/>
          <cell r="AB20"/>
          <cell r="AC20"/>
          <cell r="AD20" t="str">
            <v>A（TPI）</v>
          </cell>
          <cell r="AE20">
            <v>0</v>
          </cell>
          <cell r="AF20">
            <v>46139</v>
          </cell>
          <cell r="AG20">
            <v>46139</v>
          </cell>
          <cell r="AH20">
            <v>15</v>
          </cell>
          <cell r="AI20" t="str">
            <v>P476304</v>
          </cell>
          <cell r="AJ20">
            <v>2</v>
          </cell>
          <cell r="AK20">
            <v>4</v>
          </cell>
          <cell r="AL20">
            <v>1500</v>
          </cell>
          <cell r="AM20">
            <v>100</v>
          </cell>
          <cell r="AN20">
            <v>15</v>
          </cell>
          <cell r="AO20">
            <v>1500</v>
          </cell>
          <cell r="AP20"/>
          <cell r="AQ20"/>
          <cell r="AR20"/>
          <cell r="AS20"/>
          <cell r="AT20"/>
          <cell r="AU20"/>
          <cell r="AV20"/>
          <cell r="AW20"/>
          <cell r="AX20"/>
          <cell r="AY20"/>
          <cell r="AZ20"/>
          <cell r="BA20"/>
          <cell r="BB20"/>
          <cell r="BC20"/>
          <cell r="BD20"/>
          <cell r="BE20"/>
          <cell r="BF20"/>
          <cell r="BG20">
            <v>4</v>
          </cell>
          <cell r="BH20">
            <v>15</v>
          </cell>
          <cell r="BI20">
            <v>1500</v>
          </cell>
          <cell r="BJ20" t="e">
            <v>#REF!</v>
          </cell>
          <cell r="BK20" t="e">
            <v>#REF!</v>
          </cell>
          <cell r="BL20" t="e">
            <v>#REF!</v>
          </cell>
          <cell r="BM20" t="e">
            <v>#REF!</v>
          </cell>
          <cell r="BN20" t="e">
            <v>#REF!</v>
          </cell>
          <cell r="BO20" t="e">
            <v>#REF!</v>
          </cell>
          <cell r="BP20" t="e">
            <v>#REF!</v>
          </cell>
          <cell r="BQ20" t="e">
            <v>#REF!</v>
          </cell>
          <cell r="BR20" t="e">
            <v>#REF!</v>
          </cell>
          <cell r="BS20" t="e">
            <v>#REF!</v>
          </cell>
          <cell r="BT20" t="e">
            <v>#REF!</v>
          </cell>
        </row>
        <row r="21">
          <cell r="A21" t="str">
            <v>PN04-03</v>
          </cell>
          <cell r="B21" t="str">
            <v>通常入力</v>
          </cell>
          <cell r="C21" t="str">
            <v>TPI</v>
          </cell>
          <cell r="D21" t="str">
            <v>古家</v>
          </cell>
          <cell r="E21">
            <v>46128.689074074071</v>
          </cell>
          <cell r="F21"/>
          <cell r="G21" t="str">
            <v>7C8</v>
          </cell>
          <cell r="H21" t="str">
            <v>FEL3002BY05WDLG-EC</v>
          </cell>
          <cell r="I21" t="str">
            <v>FA</v>
          </cell>
          <cell r="J21" t="str">
            <v xml:space="preserve">   </v>
          </cell>
          <cell r="K21" t="str">
            <v>C</v>
          </cell>
          <cell r="L21" t="str">
            <v xml:space="preserve"> </v>
          </cell>
          <cell r="M21">
            <v>2300</v>
          </cell>
          <cell r="N21"/>
          <cell r="O21"/>
          <cell r="P21">
            <v>1</v>
          </cell>
          <cell r="Q21" t="str">
            <v>7A1</v>
          </cell>
          <cell r="R21" t="str">
            <v>FEL3002BY05WD</v>
          </cell>
          <cell r="S21"/>
          <cell r="T21" t="str">
            <v>LG</v>
          </cell>
          <cell r="U21"/>
          <cell r="V21">
            <v>2300</v>
          </cell>
          <cell r="W21" t="str">
            <v>湖南</v>
          </cell>
          <cell r="X21" t="str">
            <v>SEC</v>
          </cell>
          <cell r="Y21">
            <v>46140</v>
          </cell>
          <cell r="Z21" t="str">
            <v>EC</v>
          </cell>
          <cell r="AA21" t="str">
            <v>ﾂﾅｷﾞﾅｼ</v>
          </cell>
          <cell r="AB21"/>
          <cell r="AC21"/>
          <cell r="AD21" t="str">
            <v>JR（屋根）</v>
          </cell>
          <cell r="AE21">
            <v>0</v>
          </cell>
          <cell r="AF21">
            <v>46142</v>
          </cell>
          <cell r="AG21">
            <v>46142</v>
          </cell>
          <cell r="AH21">
            <v>18</v>
          </cell>
          <cell r="AI21" t="str">
            <v>P74932</v>
          </cell>
          <cell r="AJ21" t="e">
            <v>#N/A</v>
          </cell>
          <cell r="AK21">
            <v>4</v>
          </cell>
          <cell r="AL21">
            <v>41400</v>
          </cell>
          <cell r="AM21">
            <v>2300</v>
          </cell>
          <cell r="AN21">
            <v>18</v>
          </cell>
          <cell r="AO21">
            <v>41400</v>
          </cell>
          <cell r="AP21"/>
          <cell r="AQ21"/>
          <cell r="AR21"/>
          <cell r="AS21"/>
          <cell r="AT21"/>
          <cell r="AU21"/>
          <cell r="AV21"/>
          <cell r="AW21"/>
          <cell r="AX21"/>
          <cell r="AY21"/>
          <cell r="AZ21"/>
          <cell r="BA21"/>
          <cell r="BB21"/>
          <cell r="BC21"/>
          <cell r="BD21"/>
          <cell r="BE21"/>
          <cell r="BF21"/>
          <cell r="BG21">
            <v>4</v>
          </cell>
          <cell r="BH21">
            <v>18</v>
          </cell>
          <cell r="BI21">
            <v>41400</v>
          </cell>
          <cell r="BJ21" t="e">
            <v>#REF!</v>
          </cell>
          <cell r="BK21" t="e">
            <v>#REF!</v>
          </cell>
          <cell r="BL21" t="e">
            <v>#REF!</v>
          </cell>
          <cell r="BM21" t="e">
            <v>#REF!</v>
          </cell>
          <cell r="BN21" t="e">
            <v>#REF!</v>
          </cell>
          <cell r="BO21" t="e">
            <v>#REF!</v>
          </cell>
          <cell r="BP21" t="e">
            <v>#REF!</v>
          </cell>
          <cell r="BQ21" t="e">
            <v>#REF!</v>
          </cell>
          <cell r="BR21" t="e">
            <v>#REF!</v>
          </cell>
          <cell r="BS21" t="e">
            <v>#REF!</v>
          </cell>
          <cell r="BT21" t="e">
            <v>#REF!</v>
          </cell>
          <cell r="BU21"/>
          <cell r="BV21"/>
          <cell r="BW21"/>
          <cell r="BX21"/>
          <cell r="BY21"/>
          <cell r="BZ21"/>
        </row>
        <row r="22">
          <cell r="A22" t="str">
            <v>W4-16</v>
          </cell>
          <cell r="B22" t="str">
            <v>通常入力</v>
          </cell>
          <cell r="C22" t="str">
            <v>後加工</v>
          </cell>
          <cell r="D22" t="str">
            <v>砂田</v>
          </cell>
          <cell r="E22">
            <v>46127.671273148146</v>
          </cell>
          <cell r="F22"/>
          <cell r="G22">
            <v>6783</v>
          </cell>
          <cell r="H22" t="str">
            <v>25020-AP17- 970X300</v>
          </cell>
          <cell r="I22" t="str">
            <v>FA</v>
          </cell>
          <cell r="J22" t="str">
            <v xml:space="preserve">   </v>
          </cell>
          <cell r="K22" t="str">
            <v>P</v>
          </cell>
          <cell r="L22" t="str">
            <v xml:space="preserve"> </v>
          </cell>
          <cell r="M22">
            <v>0</v>
          </cell>
          <cell r="N22"/>
          <cell r="O22"/>
          <cell r="P22">
            <v>1</v>
          </cell>
          <cell r="Q22">
            <v>6780</v>
          </cell>
          <cell r="R22" t="str">
            <v>25020-AP17-1220X300</v>
          </cell>
          <cell r="S22" t="str">
            <v>FA</v>
          </cell>
          <cell r="T22" t="str">
            <v xml:space="preserve">   </v>
          </cell>
          <cell r="U22" t="str">
            <v>P</v>
          </cell>
          <cell r="V22">
            <v>0</v>
          </cell>
          <cell r="W22" t="str">
            <v>湖南</v>
          </cell>
          <cell r="X22" t="str">
            <v>ｽﾘｯﾄ</v>
          </cell>
          <cell r="Y22"/>
          <cell r="Z22" t="str">
            <v>ｽﾘｯﾄ</v>
          </cell>
          <cell r="AA22" t="str">
            <v>欠点個数確認ﾁｪｯｸ◎</v>
          </cell>
          <cell r="AB22" t="str">
            <v>キャンセル</v>
          </cell>
          <cell r="AC22"/>
          <cell r="AD22" t="str">
            <v>W（自動車）</v>
          </cell>
          <cell r="AE22" t="str">
            <v>共和新城</v>
          </cell>
          <cell r="AF22">
            <v>46134</v>
          </cell>
          <cell r="AG22">
            <v>46134</v>
          </cell>
          <cell r="AH22">
            <v>17</v>
          </cell>
          <cell r="AI22" t="str">
            <v>181193Z</v>
          </cell>
          <cell r="AJ22">
            <v>0</v>
          </cell>
          <cell r="AK22">
            <v>4</v>
          </cell>
          <cell r="AL22">
            <v>0</v>
          </cell>
          <cell r="AM22">
            <v>0</v>
          </cell>
          <cell r="AN22">
            <v>17</v>
          </cell>
          <cell r="AO22">
            <v>0</v>
          </cell>
          <cell r="AP22"/>
          <cell r="AQ22"/>
          <cell r="AR22"/>
          <cell r="AS22"/>
          <cell r="AT22"/>
          <cell r="AU22"/>
          <cell r="AV22"/>
          <cell r="AW22"/>
          <cell r="AX22"/>
          <cell r="AY22"/>
          <cell r="AZ22"/>
          <cell r="BA22"/>
          <cell r="BB22"/>
          <cell r="BC22"/>
          <cell r="BD22"/>
          <cell r="BE22"/>
          <cell r="BF22"/>
          <cell r="BG22">
            <v>4</v>
          </cell>
          <cell r="BH22">
            <v>17</v>
          </cell>
          <cell r="BI22">
            <v>0</v>
          </cell>
          <cell r="BJ22" t="e">
            <v>#REF!</v>
          </cell>
          <cell r="BK22" t="e">
            <v>#REF!</v>
          </cell>
          <cell r="BL22" t="e">
            <v>#REF!</v>
          </cell>
          <cell r="BM22" t="e">
            <v>#REF!</v>
          </cell>
          <cell r="BN22" t="e">
            <v>#REF!</v>
          </cell>
          <cell r="BO22" t="e">
            <v>#REF!</v>
          </cell>
          <cell r="BP22" t="e">
            <v>#REF!</v>
          </cell>
          <cell r="BQ22" t="e">
            <v>#REF!</v>
          </cell>
          <cell r="BR22" t="e">
            <v>#REF!</v>
          </cell>
          <cell r="BS22" t="e">
            <v>#REF!</v>
          </cell>
          <cell r="BT22" t="e">
            <v>#REF!</v>
          </cell>
        </row>
        <row r="23">
          <cell r="A23" t="str">
            <v>Y4-54</v>
          </cell>
          <cell r="B23" t="str">
            <v>通常入力</v>
          </cell>
          <cell r="C23" t="str">
            <v>後加工</v>
          </cell>
          <cell r="D23" t="str">
            <v>砂田</v>
          </cell>
          <cell r="E23">
            <v>46127.454444444447</v>
          </cell>
          <cell r="F23"/>
          <cell r="G23">
            <v>6713</v>
          </cell>
          <cell r="H23" t="str">
            <v>0R040-8Y0B- 680X200</v>
          </cell>
          <cell r="I23" t="str">
            <v>FA</v>
          </cell>
          <cell r="J23" t="str">
            <v>BG1</v>
          </cell>
          <cell r="K23" t="str">
            <v>C</v>
          </cell>
          <cell r="L23" t="str">
            <v xml:space="preserve"> </v>
          </cell>
          <cell r="M23">
            <v>1200</v>
          </cell>
          <cell r="N23"/>
          <cell r="O23"/>
          <cell r="P23">
            <v>1</v>
          </cell>
          <cell r="Q23">
            <v>6710</v>
          </cell>
          <cell r="R23" t="str">
            <v>50080-AY0B- 680X200</v>
          </cell>
          <cell r="S23" t="str">
            <v>FA</v>
          </cell>
          <cell r="T23" t="str">
            <v>BG1</v>
          </cell>
          <cell r="U23" t="str">
            <v>F</v>
          </cell>
          <cell r="V23">
            <v>600</v>
          </cell>
          <cell r="W23" t="str">
            <v>滋賀</v>
          </cell>
          <cell r="X23" t="str">
            <v>熱融着</v>
          </cell>
          <cell r="Y23">
            <v>46139</v>
          </cell>
          <cell r="Z23" t="str">
            <v>熱融着，SEC</v>
          </cell>
          <cell r="AA23" t="str">
            <v>検査前入庫依頼</v>
          </cell>
          <cell r="AB23"/>
          <cell r="AC23"/>
          <cell r="AD23" t="str">
            <v>Y（工材）</v>
          </cell>
          <cell r="AE23" t="str">
            <v>屋根</v>
          </cell>
          <cell r="AF23">
            <v>46142</v>
          </cell>
          <cell r="AG23">
            <v>46142</v>
          </cell>
          <cell r="AH23">
            <v>28</v>
          </cell>
          <cell r="AI23" t="str">
            <v>181039J</v>
          </cell>
          <cell r="AJ23">
            <v>3</v>
          </cell>
          <cell r="AK23">
            <v>4</v>
          </cell>
          <cell r="AL23">
            <v>33600</v>
          </cell>
          <cell r="AM23">
            <v>1200</v>
          </cell>
          <cell r="AN23">
            <v>28</v>
          </cell>
          <cell r="AO23">
            <v>33600</v>
          </cell>
          <cell r="AP23"/>
          <cell r="AQ23"/>
          <cell r="AR23"/>
          <cell r="AS23"/>
          <cell r="AT23"/>
          <cell r="AU23"/>
          <cell r="AV23"/>
          <cell r="AW23"/>
          <cell r="AX23"/>
          <cell r="AY23"/>
          <cell r="AZ23"/>
          <cell r="BA23"/>
          <cell r="BB23"/>
          <cell r="BC23"/>
          <cell r="BD23"/>
          <cell r="BE23"/>
          <cell r="BF23"/>
          <cell r="BG23">
            <v>4</v>
          </cell>
          <cell r="BH23">
            <v>28</v>
          </cell>
          <cell r="BI23">
            <v>33600</v>
          </cell>
          <cell r="BJ23" t="e">
            <v>#REF!</v>
          </cell>
          <cell r="BK23" t="e">
            <v>#REF!</v>
          </cell>
          <cell r="BL23" t="e">
            <v>#REF!</v>
          </cell>
          <cell r="BM23" t="e">
            <v>#REF!</v>
          </cell>
          <cell r="BN23" t="e">
            <v>#REF!</v>
          </cell>
          <cell r="BO23" t="e">
            <v>#REF!</v>
          </cell>
          <cell r="BP23" t="e">
            <v>#REF!</v>
          </cell>
          <cell r="BQ23" t="e">
            <v>#REF!</v>
          </cell>
          <cell r="BR23" t="e">
            <v>#REF!</v>
          </cell>
          <cell r="BS23" t="e">
            <v>#REF!</v>
          </cell>
          <cell r="BT23" t="e">
            <v>#REF!</v>
          </cell>
        </row>
        <row r="24">
          <cell r="A24" t="str">
            <v>Y4-53</v>
          </cell>
          <cell r="B24" t="str">
            <v>通常入力</v>
          </cell>
          <cell r="C24" t="str">
            <v>後加工</v>
          </cell>
          <cell r="D24" t="str">
            <v>砂田</v>
          </cell>
          <cell r="E24">
            <v>46127.453449074077</v>
          </cell>
          <cell r="F24"/>
          <cell r="G24">
            <v>6713</v>
          </cell>
          <cell r="H24" t="str">
            <v>0R040-8Y0B- 680X200</v>
          </cell>
          <cell r="I24" t="str">
            <v>FA</v>
          </cell>
          <cell r="J24" t="str">
            <v>BG1</v>
          </cell>
          <cell r="K24" t="str">
            <v>C</v>
          </cell>
          <cell r="L24" t="str">
            <v xml:space="preserve"> </v>
          </cell>
          <cell r="M24">
            <v>2000</v>
          </cell>
          <cell r="N24"/>
          <cell r="O24"/>
          <cell r="P24">
            <v>1</v>
          </cell>
          <cell r="Q24">
            <v>6710</v>
          </cell>
          <cell r="R24" t="str">
            <v>50080-AY0B- 680X200</v>
          </cell>
          <cell r="S24" t="str">
            <v>FA</v>
          </cell>
          <cell r="T24" t="str">
            <v>BG1</v>
          </cell>
          <cell r="U24" t="str">
            <v>C</v>
          </cell>
          <cell r="V24">
            <v>1000</v>
          </cell>
          <cell r="W24" t="str">
            <v>滋賀</v>
          </cell>
          <cell r="X24" t="str">
            <v>SEC</v>
          </cell>
          <cell r="Y24">
            <v>46136</v>
          </cell>
          <cell r="Z24" t="str">
            <v>SEC</v>
          </cell>
          <cell r="AA24" t="str">
            <v>検査前入庫依頼</v>
          </cell>
          <cell r="AB24"/>
          <cell r="AC24"/>
          <cell r="AD24" t="str">
            <v>Y（工材）</v>
          </cell>
          <cell r="AE24" t="str">
            <v>屋根</v>
          </cell>
          <cell r="AF24">
            <v>46142</v>
          </cell>
          <cell r="AG24">
            <v>46142</v>
          </cell>
          <cell r="AH24">
            <v>13</v>
          </cell>
          <cell r="AI24" t="str">
            <v>181038P</v>
          </cell>
          <cell r="AJ24">
            <v>5</v>
          </cell>
          <cell r="AK24">
            <v>4</v>
          </cell>
          <cell r="AL24">
            <v>26000</v>
          </cell>
          <cell r="AM24">
            <v>2000</v>
          </cell>
          <cell r="AN24">
            <v>13</v>
          </cell>
          <cell r="AO24">
            <v>26000</v>
          </cell>
          <cell r="AP24"/>
          <cell r="AQ24"/>
          <cell r="AR24"/>
          <cell r="AS24"/>
          <cell r="AT24"/>
          <cell r="AU24"/>
          <cell r="AV24"/>
          <cell r="AW24"/>
          <cell r="AX24"/>
          <cell r="AY24"/>
          <cell r="AZ24"/>
          <cell r="BA24"/>
          <cell r="BB24"/>
          <cell r="BC24"/>
          <cell r="BD24"/>
          <cell r="BE24"/>
          <cell r="BF24"/>
          <cell r="BG24">
            <v>4</v>
          </cell>
          <cell r="BH24">
            <v>13</v>
          </cell>
          <cell r="BI24">
            <v>26000</v>
          </cell>
          <cell r="BJ24" t="e">
            <v>#REF!</v>
          </cell>
          <cell r="BK24" t="e">
            <v>#REF!</v>
          </cell>
          <cell r="BL24" t="e">
            <v>#REF!</v>
          </cell>
          <cell r="BM24" t="e">
            <v>#REF!</v>
          </cell>
          <cell r="BN24" t="e">
            <v>#REF!</v>
          </cell>
          <cell r="BO24" t="e">
            <v>#REF!</v>
          </cell>
          <cell r="BP24" t="e">
            <v>#REF!</v>
          </cell>
          <cell r="BQ24" t="e">
            <v>#REF!</v>
          </cell>
          <cell r="BR24" t="e">
            <v>#REF!</v>
          </cell>
          <cell r="BS24" t="e">
            <v>#REF!</v>
          </cell>
          <cell r="BT24" t="e">
            <v>#REF!</v>
          </cell>
          <cell r="BU24"/>
          <cell r="BV24"/>
          <cell r="BW24"/>
          <cell r="BX24"/>
          <cell r="BY24"/>
          <cell r="BZ24"/>
        </row>
        <row r="25">
          <cell r="A25" t="str">
            <v>Y4-52</v>
          </cell>
          <cell r="B25" t="str">
            <v>通常入力</v>
          </cell>
          <cell r="C25" t="str">
            <v>後加工</v>
          </cell>
          <cell r="D25" t="str">
            <v>砂田</v>
          </cell>
          <cell r="E25">
            <v>46127.452789351853</v>
          </cell>
          <cell r="F25"/>
          <cell r="G25">
            <v>6713</v>
          </cell>
          <cell r="H25" t="str">
            <v>0R040-8Y0B- 870X200</v>
          </cell>
          <cell r="I25" t="str">
            <v>FA</v>
          </cell>
          <cell r="J25" t="str">
            <v xml:space="preserve">   </v>
          </cell>
          <cell r="K25" t="str">
            <v>C</v>
          </cell>
          <cell r="L25" t="str">
            <v xml:space="preserve"> </v>
          </cell>
          <cell r="M25">
            <v>4400</v>
          </cell>
          <cell r="N25"/>
          <cell r="O25"/>
          <cell r="P25">
            <v>1</v>
          </cell>
          <cell r="Q25">
            <v>6710</v>
          </cell>
          <cell r="R25" t="str">
            <v>50080-AY0B- 870X200</v>
          </cell>
          <cell r="S25" t="str">
            <v>FA</v>
          </cell>
          <cell r="T25" t="str">
            <v xml:space="preserve">   </v>
          </cell>
          <cell r="U25" t="str">
            <v>C</v>
          </cell>
          <cell r="V25">
            <v>2200</v>
          </cell>
          <cell r="W25" t="str">
            <v>湖南</v>
          </cell>
          <cell r="X25" t="str">
            <v>SEC</v>
          </cell>
          <cell r="Y25">
            <v>46135</v>
          </cell>
          <cell r="Z25" t="str">
            <v>SEC</v>
          </cell>
          <cell r="AA25" t="str">
            <v>傷品投入№63Ｔ2110</v>
          </cell>
          <cell r="AB25"/>
          <cell r="AC25"/>
          <cell r="AD25" t="str">
            <v>Y（工材）</v>
          </cell>
          <cell r="AE25" t="str">
            <v>屋根</v>
          </cell>
          <cell r="AF25">
            <v>46142</v>
          </cell>
          <cell r="AG25">
            <v>46142</v>
          </cell>
          <cell r="AH25">
            <v>13</v>
          </cell>
          <cell r="AI25" t="str">
            <v>181037T</v>
          </cell>
          <cell r="AJ25">
            <v>11</v>
          </cell>
          <cell r="AK25">
            <v>4</v>
          </cell>
          <cell r="AL25">
            <v>57200</v>
          </cell>
          <cell r="AM25">
            <v>4400</v>
          </cell>
          <cell r="AN25">
            <v>13</v>
          </cell>
          <cell r="AO25">
            <v>57200</v>
          </cell>
          <cell r="AP25"/>
          <cell r="AQ25"/>
          <cell r="AR25"/>
          <cell r="AS25"/>
          <cell r="AT25"/>
          <cell r="AU25"/>
          <cell r="AV25"/>
          <cell r="AW25"/>
          <cell r="AX25"/>
          <cell r="AY25"/>
          <cell r="AZ25"/>
          <cell r="BA25"/>
          <cell r="BB25"/>
          <cell r="BC25"/>
          <cell r="BD25"/>
          <cell r="BE25"/>
          <cell r="BF25"/>
          <cell r="BG25">
            <v>4</v>
          </cell>
          <cell r="BH25">
            <v>13</v>
          </cell>
          <cell r="BI25">
            <v>57200</v>
          </cell>
          <cell r="BJ25" t="e">
            <v>#REF!</v>
          </cell>
          <cell r="BK25" t="e">
            <v>#REF!</v>
          </cell>
          <cell r="BL25" t="e">
            <v>#REF!</v>
          </cell>
          <cell r="BM25" t="e">
            <v>#REF!</v>
          </cell>
          <cell r="BN25" t="e">
            <v>#REF!</v>
          </cell>
          <cell r="BO25" t="e">
            <v>#REF!</v>
          </cell>
          <cell r="BP25" t="e">
            <v>#REF!</v>
          </cell>
          <cell r="BQ25" t="e">
            <v>#REF!</v>
          </cell>
          <cell r="BR25" t="e">
            <v>#REF!</v>
          </cell>
          <cell r="BS25" t="e">
            <v>#REF!</v>
          </cell>
          <cell r="BT25" t="e">
            <v>#REF!</v>
          </cell>
          <cell r="BU25"/>
          <cell r="BV25"/>
          <cell r="BW25"/>
          <cell r="BX25"/>
          <cell r="BY25"/>
          <cell r="BZ25"/>
        </row>
        <row r="26">
          <cell r="A26" t="str">
            <v>Y4-51</v>
          </cell>
          <cell r="B26" t="str">
            <v>通常入力</v>
          </cell>
          <cell r="C26" t="str">
            <v>後加工</v>
          </cell>
          <cell r="D26" t="str">
            <v>砂田</v>
          </cell>
          <cell r="E26">
            <v>46127.452222222222</v>
          </cell>
          <cell r="F26"/>
          <cell r="G26">
            <v>6713</v>
          </cell>
          <cell r="H26" t="str">
            <v>0R040-8Y0B- 820X200</v>
          </cell>
          <cell r="I26" t="str">
            <v>FA</v>
          </cell>
          <cell r="J26"/>
          <cell r="K26" t="str">
            <v>C</v>
          </cell>
          <cell r="L26" t="str">
            <v xml:space="preserve"> </v>
          </cell>
          <cell r="M26">
            <v>2000</v>
          </cell>
          <cell r="N26"/>
          <cell r="O26"/>
          <cell r="P26">
            <v>1</v>
          </cell>
          <cell r="Q26">
            <v>6710</v>
          </cell>
          <cell r="R26" t="str">
            <v>50080-AY0B- 870X200</v>
          </cell>
          <cell r="S26" t="str">
            <v>FA</v>
          </cell>
          <cell r="T26"/>
          <cell r="U26" t="str">
            <v>C</v>
          </cell>
          <cell r="V26">
            <v>1000</v>
          </cell>
          <cell r="W26" t="str">
            <v>湖南</v>
          </cell>
          <cell r="X26" t="str">
            <v>ｽﾘｯﾄ</v>
          </cell>
          <cell r="Y26">
            <v>46135</v>
          </cell>
          <cell r="Z26" t="str">
            <v>ｽﾘｯﾄ,SEC</v>
          </cell>
          <cell r="AA26"/>
          <cell r="AB26"/>
          <cell r="AC26"/>
          <cell r="AD26" t="str">
            <v>Y（工材）</v>
          </cell>
          <cell r="AE26" t="str">
            <v>屋根</v>
          </cell>
          <cell r="AF26">
            <v>46142</v>
          </cell>
          <cell r="AG26">
            <v>46142</v>
          </cell>
          <cell r="AH26">
            <v>30</v>
          </cell>
          <cell r="AI26" t="str">
            <v>181036Z</v>
          </cell>
          <cell r="AJ26">
            <v>5</v>
          </cell>
          <cell r="AK26">
            <v>4</v>
          </cell>
          <cell r="AL26">
            <v>60000</v>
          </cell>
          <cell r="AM26">
            <v>2000</v>
          </cell>
          <cell r="AN26">
            <v>30</v>
          </cell>
          <cell r="AO26">
            <v>60000</v>
          </cell>
          <cell r="AP26"/>
          <cell r="AQ26"/>
          <cell r="AR26"/>
          <cell r="AS26"/>
          <cell r="AT26"/>
          <cell r="AU26"/>
          <cell r="AV26"/>
          <cell r="AW26"/>
          <cell r="AX26"/>
          <cell r="AY26"/>
          <cell r="AZ26"/>
          <cell r="BA26"/>
          <cell r="BB26"/>
          <cell r="BC26"/>
          <cell r="BD26"/>
          <cell r="BE26"/>
          <cell r="BF26"/>
          <cell r="BG26">
            <v>4</v>
          </cell>
          <cell r="BH26">
            <v>30</v>
          </cell>
          <cell r="BI26">
            <v>60000</v>
          </cell>
          <cell r="BJ26" t="e">
            <v>#REF!</v>
          </cell>
          <cell r="BK26" t="e">
            <v>#REF!</v>
          </cell>
          <cell r="BL26" t="e">
            <v>#REF!</v>
          </cell>
          <cell r="BM26" t="e">
            <v>#REF!</v>
          </cell>
          <cell r="BN26" t="e">
            <v>#REF!</v>
          </cell>
          <cell r="BO26" t="e">
            <v>#REF!</v>
          </cell>
          <cell r="BP26" t="e">
            <v>#REF!</v>
          </cell>
          <cell r="BQ26" t="e">
            <v>#REF!</v>
          </cell>
          <cell r="BR26" t="e">
            <v>#REF!</v>
          </cell>
          <cell r="BS26" t="e">
            <v>#REF!</v>
          </cell>
          <cell r="BT26" t="e">
            <v>#REF!</v>
          </cell>
        </row>
        <row r="27">
          <cell r="A27" t="str">
            <v>Y4-50</v>
          </cell>
          <cell r="B27" t="str">
            <v>通常入力</v>
          </cell>
          <cell r="C27" t="str">
            <v>後加工</v>
          </cell>
          <cell r="D27" t="str">
            <v>砂田</v>
          </cell>
          <cell r="E27">
            <v>46127.451481481483</v>
          </cell>
          <cell r="F27"/>
          <cell r="G27">
            <v>6713</v>
          </cell>
          <cell r="H27" t="str">
            <v>0R040-8Y0B- 870X200</v>
          </cell>
          <cell r="I27" t="str">
            <v>FA</v>
          </cell>
          <cell r="J27" t="str">
            <v>BG1</v>
          </cell>
          <cell r="K27" t="str">
            <v>C</v>
          </cell>
          <cell r="L27" t="str">
            <v xml:space="preserve"> </v>
          </cell>
          <cell r="M27">
            <v>2000</v>
          </cell>
          <cell r="N27"/>
          <cell r="O27"/>
          <cell r="P27">
            <v>1</v>
          </cell>
          <cell r="Q27">
            <v>6710</v>
          </cell>
          <cell r="R27" t="str">
            <v>50080-AY0B- 870X200</v>
          </cell>
          <cell r="S27" t="str">
            <v>FA</v>
          </cell>
          <cell r="T27" t="str">
            <v>BG1</v>
          </cell>
          <cell r="U27" t="str">
            <v>F</v>
          </cell>
          <cell r="V27">
            <v>1000</v>
          </cell>
          <cell r="W27" t="str">
            <v>滋賀</v>
          </cell>
          <cell r="X27" t="str">
            <v>熱融着</v>
          </cell>
          <cell r="Y27">
            <v>46136</v>
          </cell>
          <cell r="Z27" t="str">
            <v>熱融着，SEC</v>
          </cell>
          <cell r="AA27" t="str">
            <v>検査前入庫依頼</v>
          </cell>
          <cell r="AB27"/>
          <cell r="AC27"/>
          <cell r="AD27" t="str">
            <v>Y（工材）</v>
          </cell>
          <cell r="AE27" t="str">
            <v>屋根</v>
          </cell>
          <cell r="AF27">
            <v>46142</v>
          </cell>
          <cell r="AG27">
            <v>46142</v>
          </cell>
          <cell r="AH27">
            <v>28</v>
          </cell>
          <cell r="AI27" t="str">
            <v>181035H</v>
          </cell>
          <cell r="AJ27">
            <v>5</v>
          </cell>
          <cell r="AK27">
            <v>4</v>
          </cell>
          <cell r="AL27">
            <v>56000</v>
          </cell>
          <cell r="AM27">
            <v>2000</v>
          </cell>
          <cell r="AN27">
            <v>28</v>
          </cell>
          <cell r="AO27">
            <v>56000</v>
          </cell>
          <cell r="AP27"/>
          <cell r="AQ27"/>
          <cell r="AR27"/>
          <cell r="AS27"/>
          <cell r="AT27"/>
          <cell r="AU27"/>
          <cell r="AV27"/>
          <cell r="AW27"/>
          <cell r="AX27"/>
          <cell r="AY27"/>
          <cell r="AZ27"/>
          <cell r="BA27"/>
          <cell r="BB27"/>
          <cell r="BC27"/>
          <cell r="BD27"/>
          <cell r="BE27"/>
          <cell r="BF27"/>
          <cell r="BG27">
            <v>4</v>
          </cell>
          <cell r="BH27">
            <v>28</v>
          </cell>
          <cell r="BI27">
            <v>56000</v>
          </cell>
          <cell r="BJ27" t="e">
            <v>#REF!</v>
          </cell>
          <cell r="BK27" t="e">
            <v>#REF!</v>
          </cell>
          <cell r="BL27" t="e">
            <v>#REF!</v>
          </cell>
          <cell r="BM27" t="e">
            <v>#REF!</v>
          </cell>
          <cell r="BN27" t="e">
            <v>#REF!</v>
          </cell>
          <cell r="BO27" t="e">
            <v>#REF!</v>
          </cell>
          <cell r="BP27" t="e">
            <v>#REF!</v>
          </cell>
          <cell r="BQ27" t="e">
            <v>#REF!</v>
          </cell>
          <cell r="BR27" t="e">
            <v>#REF!</v>
          </cell>
          <cell r="BS27" t="e">
            <v>#REF!</v>
          </cell>
          <cell r="BT27" t="e">
            <v>#REF!</v>
          </cell>
        </row>
        <row r="28">
          <cell r="A28" t="str">
            <v>Y4-49</v>
          </cell>
          <cell r="B28" t="str">
            <v>通常入力</v>
          </cell>
          <cell r="C28" t="str">
            <v>後加工</v>
          </cell>
          <cell r="D28" t="str">
            <v>砂田</v>
          </cell>
          <cell r="E28">
            <v>46127.449965277781</v>
          </cell>
          <cell r="F28"/>
          <cell r="G28">
            <v>6713</v>
          </cell>
          <cell r="H28" t="str">
            <v>0R040-8Y0B- 870X200</v>
          </cell>
          <cell r="I28" t="str">
            <v>FA</v>
          </cell>
          <cell r="J28" t="str">
            <v>BG1</v>
          </cell>
          <cell r="K28" t="str">
            <v>C</v>
          </cell>
          <cell r="L28" t="str">
            <v xml:space="preserve"> </v>
          </cell>
          <cell r="M28">
            <v>2000</v>
          </cell>
          <cell r="N28"/>
          <cell r="O28"/>
          <cell r="P28">
            <v>1</v>
          </cell>
          <cell r="Q28">
            <v>6710</v>
          </cell>
          <cell r="R28" t="str">
            <v>50080-AY0B- 870X200</v>
          </cell>
          <cell r="S28" t="str">
            <v>FA</v>
          </cell>
          <cell r="T28" t="str">
            <v>BG1</v>
          </cell>
          <cell r="U28" t="str">
            <v>C</v>
          </cell>
          <cell r="V28">
            <v>1000</v>
          </cell>
          <cell r="W28" t="str">
            <v>滋賀</v>
          </cell>
          <cell r="X28" t="str">
            <v>SEC</v>
          </cell>
          <cell r="Y28">
            <v>46136</v>
          </cell>
          <cell r="Z28" t="str">
            <v>SEC</v>
          </cell>
          <cell r="AA28"/>
          <cell r="AB28"/>
          <cell r="AC28"/>
          <cell r="AD28" t="str">
            <v>Y（工材）</v>
          </cell>
          <cell r="AE28" t="str">
            <v>屋根</v>
          </cell>
          <cell r="AF28">
            <v>46142</v>
          </cell>
          <cell r="AG28">
            <v>46142</v>
          </cell>
          <cell r="AH28">
            <v>13</v>
          </cell>
          <cell r="AI28" t="str">
            <v>181032Y</v>
          </cell>
          <cell r="AJ28">
            <v>5</v>
          </cell>
          <cell r="AK28">
            <v>4</v>
          </cell>
          <cell r="AL28">
            <v>26000</v>
          </cell>
          <cell r="AM28">
            <v>2000</v>
          </cell>
          <cell r="AN28">
            <v>13</v>
          </cell>
          <cell r="AO28">
            <v>26000</v>
          </cell>
          <cell r="AP28"/>
          <cell r="AQ28"/>
          <cell r="AR28"/>
          <cell r="AS28"/>
          <cell r="AT28"/>
          <cell r="AU28"/>
          <cell r="AV28"/>
          <cell r="AW28"/>
          <cell r="AX28"/>
          <cell r="AY28"/>
          <cell r="AZ28"/>
          <cell r="BA28"/>
          <cell r="BB28"/>
          <cell r="BC28"/>
          <cell r="BD28"/>
          <cell r="BE28"/>
          <cell r="BF28"/>
          <cell r="BG28">
            <v>4</v>
          </cell>
          <cell r="BH28">
            <v>13</v>
          </cell>
          <cell r="BI28">
            <v>26000</v>
          </cell>
          <cell r="BJ28" t="e">
            <v>#REF!</v>
          </cell>
          <cell r="BK28" t="e">
            <v>#REF!</v>
          </cell>
          <cell r="BL28" t="e">
            <v>#REF!</v>
          </cell>
          <cell r="BM28" t="e">
            <v>#REF!</v>
          </cell>
          <cell r="BN28" t="e">
            <v>#REF!</v>
          </cell>
          <cell r="BO28" t="e">
            <v>#REF!</v>
          </cell>
          <cell r="BP28" t="e">
            <v>#REF!</v>
          </cell>
          <cell r="BQ28" t="e">
            <v>#REF!</v>
          </cell>
          <cell r="BR28" t="e">
            <v>#REF!</v>
          </cell>
          <cell r="BS28" t="e">
            <v>#REF!</v>
          </cell>
          <cell r="BT28" t="e">
            <v>#REF!</v>
          </cell>
        </row>
        <row r="29">
          <cell r="A29" t="str">
            <v>Y4-48</v>
          </cell>
          <cell r="B29" t="str">
            <v>通常入力</v>
          </cell>
          <cell r="C29" t="str">
            <v>後加工</v>
          </cell>
          <cell r="D29" t="str">
            <v>砂田</v>
          </cell>
          <cell r="E29">
            <v>46127.448935185188</v>
          </cell>
          <cell r="F29"/>
          <cell r="G29">
            <v>6713</v>
          </cell>
          <cell r="H29" t="str">
            <v>0R040-8Y0B- 870X200
0R040-8Y0B- 870X200</v>
          </cell>
          <cell r="I29" t="str">
            <v>FA
FA</v>
          </cell>
          <cell r="J29" t="str">
            <v>GA1
GA1</v>
          </cell>
          <cell r="K29" t="str">
            <v>H
Q</v>
          </cell>
          <cell r="L29" t="str">
            <v xml:space="preserve"> </v>
          </cell>
          <cell r="M29" t="str">
            <v>400
400</v>
          </cell>
          <cell r="N29"/>
          <cell r="O29"/>
          <cell r="P29">
            <v>1</v>
          </cell>
          <cell r="Q29">
            <v>6710</v>
          </cell>
          <cell r="R29" t="str">
            <v>50080-AY0B- 870X200</v>
          </cell>
          <cell r="S29" t="str">
            <v>FA</v>
          </cell>
          <cell r="T29" t="str">
            <v>GA1</v>
          </cell>
          <cell r="U29" t="str">
            <v>C</v>
          </cell>
          <cell r="V29">
            <v>400</v>
          </cell>
          <cell r="W29" t="str">
            <v>滋賀</v>
          </cell>
          <cell r="X29" t="str">
            <v>SEC</v>
          </cell>
          <cell r="Y29">
            <v>46136</v>
          </cell>
          <cell r="Z29" t="str">
            <v>SEC</v>
          </cell>
          <cell r="AA29"/>
          <cell r="AB29"/>
          <cell r="AC29"/>
          <cell r="AD29" t="str">
            <v>Y（工材）</v>
          </cell>
          <cell r="AE29" t="str">
            <v>屋根</v>
          </cell>
          <cell r="AF29">
            <v>46142</v>
          </cell>
          <cell r="AG29">
            <v>46142</v>
          </cell>
          <cell r="AH29">
            <v>13</v>
          </cell>
          <cell r="AI29" t="str">
            <v>181029R
181031G</v>
          </cell>
          <cell r="AJ29">
            <v>2</v>
          </cell>
          <cell r="AK29">
            <v>4</v>
          </cell>
          <cell r="AL29" t="e">
            <v>#VALUE!</v>
          </cell>
          <cell r="AM29" t="str">
            <v>400
400</v>
          </cell>
          <cell r="AN29">
            <v>13</v>
          </cell>
          <cell r="AO29">
            <v>10400</v>
          </cell>
          <cell r="AP29"/>
          <cell r="AQ29"/>
          <cell r="AR29"/>
          <cell r="AS29"/>
          <cell r="AT29"/>
          <cell r="AU29"/>
          <cell r="AV29"/>
          <cell r="AW29"/>
          <cell r="AX29"/>
          <cell r="AY29"/>
          <cell r="AZ29"/>
          <cell r="BA29"/>
          <cell r="BB29"/>
          <cell r="BC29"/>
          <cell r="BD29"/>
          <cell r="BE29"/>
          <cell r="BF29"/>
          <cell r="BG29">
            <v>4</v>
          </cell>
          <cell r="BH29">
            <v>13</v>
          </cell>
          <cell r="BI29" t="e">
            <v>#VALUE!</v>
          </cell>
          <cell r="BJ29" t="e">
            <v>#REF!</v>
          </cell>
          <cell r="BK29" t="e">
            <v>#REF!</v>
          </cell>
          <cell r="BL29" t="e">
            <v>#REF!</v>
          </cell>
          <cell r="BM29" t="e">
            <v>#REF!</v>
          </cell>
          <cell r="BN29" t="e">
            <v>#REF!</v>
          </cell>
          <cell r="BO29" t="e">
            <v>#REF!</v>
          </cell>
          <cell r="BP29" t="e">
            <v>#REF!</v>
          </cell>
          <cell r="BQ29" t="e">
            <v>#REF!</v>
          </cell>
          <cell r="BR29" t="e">
            <v>#REF!</v>
          </cell>
          <cell r="BS29" t="e">
            <v>#REF!</v>
          </cell>
          <cell r="BT29" t="e">
            <v>#REF!</v>
          </cell>
        </row>
        <row r="30">
          <cell r="A30" t="str">
            <v>A4-3</v>
          </cell>
          <cell r="B30" t="str">
            <v>通常入力</v>
          </cell>
          <cell r="C30" t="str">
            <v>TPI</v>
          </cell>
          <cell r="D30" t="str">
            <v>砂田</v>
          </cell>
          <cell r="E30">
            <v>46127.447094907409</v>
          </cell>
          <cell r="F30"/>
          <cell r="G30">
            <v>6713</v>
          </cell>
          <cell r="H30" t="str">
            <v>50070-BY0B- 900X100</v>
          </cell>
          <cell r="I30" t="str">
            <v>FA</v>
          </cell>
          <cell r="J30" t="str">
            <v>BK0</v>
          </cell>
          <cell r="K30" t="str">
            <v>X</v>
          </cell>
          <cell r="L30" t="str">
            <v xml:space="preserve"> </v>
          </cell>
          <cell r="M30">
            <v>500</v>
          </cell>
          <cell r="N30"/>
          <cell r="O30"/>
          <cell r="P30">
            <v>1</v>
          </cell>
          <cell r="Q30">
            <v>6710</v>
          </cell>
          <cell r="R30" t="str">
            <v>50090-AY0B- 900X100</v>
          </cell>
          <cell r="S30" t="str">
            <v>FA</v>
          </cell>
          <cell r="T30" t="str">
            <v>BK0</v>
          </cell>
          <cell r="U30" t="str">
            <v>C</v>
          </cell>
          <cell r="V30">
            <v>500</v>
          </cell>
          <cell r="W30" t="str">
            <v>湖南</v>
          </cell>
          <cell r="X30" t="str">
            <v>ｽﾗｲｽ</v>
          </cell>
          <cell r="Y30">
            <v>46132</v>
          </cell>
          <cell r="Z30" t="str">
            <v>ｽﾗｲｽ</v>
          </cell>
          <cell r="AA30" t="str">
            <v>皮取り</v>
          </cell>
          <cell r="AB30"/>
          <cell r="AC30"/>
          <cell r="AD30" t="str">
            <v>A（TPI）</v>
          </cell>
          <cell r="AE30"/>
          <cell r="AF30">
            <v>46134</v>
          </cell>
          <cell r="AG30">
            <v>46134</v>
          </cell>
          <cell r="AH30">
            <v>22</v>
          </cell>
          <cell r="AI30" t="str">
            <v>P476303</v>
          </cell>
          <cell r="AJ30">
            <v>5</v>
          </cell>
          <cell r="AK30">
            <v>4</v>
          </cell>
          <cell r="AL30">
            <v>11000</v>
          </cell>
          <cell r="AM30">
            <v>500</v>
          </cell>
          <cell r="AN30">
            <v>22</v>
          </cell>
          <cell r="AO30">
            <v>11000</v>
          </cell>
          <cell r="AP30"/>
          <cell r="AQ30"/>
          <cell r="AR30"/>
          <cell r="AS30"/>
          <cell r="AT30"/>
          <cell r="AU30"/>
          <cell r="AV30"/>
          <cell r="AW30"/>
          <cell r="AX30"/>
          <cell r="AY30"/>
          <cell r="AZ30"/>
          <cell r="BA30"/>
          <cell r="BB30"/>
          <cell r="BC30"/>
          <cell r="BD30"/>
          <cell r="BE30"/>
          <cell r="BF30"/>
          <cell r="BG30">
            <v>4</v>
          </cell>
          <cell r="BH30">
            <v>22</v>
          </cell>
          <cell r="BI30">
            <v>11000</v>
          </cell>
          <cell r="BJ30" t="e">
            <v>#REF!</v>
          </cell>
          <cell r="BK30" t="e">
            <v>#REF!</v>
          </cell>
          <cell r="BL30" t="e">
            <v>#REF!</v>
          </cell>
          <cell r="BM30" t="e">
            <v>#REF!</v>
          </cell>
          <cell r="BN30" t="e">
            <v>#REF!</v>
          </cell>
          <cell r="BO30" t="e">
            <v>#REF!</v>
          </cell>
          <cell r="BP30" t="e">
            <v>#REF!</v>
          </cell>
          <cell r="BQ30" t="e">
            <v>#REF!</v>
          </cell>
          <cell r="BR30" t="e">
            <v>#REF!</v>
          </cell>
          <cell r="BS30" t="e">
            <v>#REF!</v>
          </cell>
          <cell r="BT30" t="e">
            <v>#REF!</v>
          </cell>
        </row>
        <row r="31">
          <cell r="A31" t="str">
            <v>JR260405</v>
          </cell>
          <cell r="B31" t="str">
            <v>通常入力</v>
          </cell>
          <cell r="C31" t="str">
            <v>TPI</v>
          </cell>
          <cell r="D31" t="str">
            <v>古家</v>
          </cell>
          <cell r="E31">
            <v>46126.736898148149</v>
          </cell>
          <cell r="F31"/>
          <cell r="G31">
            <v>0</v>
          </cell>
          <cell r="H31" t="str">
            <v>30020-A05W- 870X 97</v>
          </cell>
          <cell r="I31">
            <v>0</v>
          </cell>
          <cell r="J31" t="str">
            <v>LG</v>
          </cell>
          <cell r="K31">
            <v>0</v>
          </cell>
          <cell r="L31" t="str">
            <v xml:space="preserve"> </v>
          </cell>
          <cell r="M31">
            <v>679</v>
          </cell>
          <cell r="N31">
            <v>0</v>
          </cell>
          <cell r="O31"/>
          <cell r="P31">
            <v>1</v>
          </cell>
          <cell r="Q31" t="str">
            <v>7A1</v>
          </cell>
          <cell r="R31" t="str">
            <v>FEL3002BY0510WD-1000X 95
FEL3002BY0510WD-1000X100</v>
          </cell>
          <cell r="S31" t="str">
            <v xml:space="preserve"> </v>
          </cell>
          <cell r="T31" t="str">
            <v>LG</v>
          </cell>
          <cell r="U31">
            <v>0</v>
          </cell>
          <cell r="V31" t="str">
            <v>190
500</v>
          </cell>
          <cell r="W31" t="str">
            <v>湖南</v>
          </cell>
          <cell r="X31" t="str">
            <v>SEC</v>
          </cell>
          <cell r="Y31">
            <v>46135</v>
          </cell>
          <cell r="Z31" t="str">
            <v>SEC,ｽﾘｯﾄ(JR)</v>
          </cell>
          <cell r="AA31"/>
          <cell r="AB31"/>
          <cell r="AC31"/>
          <cell r="AD31" t="str">
            <v>JR（屋根）</v>
          </cell>
          <cell r="AE31">
            <v>0</v>
          </cell>
          <cell r="AF31">
            <v>46140</v>
          </cell>
          <cell r="AG31">
            <v>46140</v>
          </cell>
          <cell r="AH31">
            <v>43</v>
          </cell>
          <cell r="AI31" t="str">
            <v>P74905</v>
          </cell>
          <cell r="AJ31" t="e">
            <v>#VALUE!</v>
          </cell>
          <cell r="AK31">
            <v>4</v>
          </cell>
          <cell r="AL31">
            <v>29197</v>
          </cell>
          <cell r="AM31">
            <v>679</v>
          </cell>
          <cell r="AN31">
            <v>43</v>
          </cell>
          <cell r="AO31">
            <v>29197</v>
          </cell>
          <cell r="AP31"/>
          <cell r="AQ31"/>
          <cell r="AR31"/>
          <cell r="AS31"/>
          <cell r="AT31"/>
          <cell r="AU31"/>
          <cell r="AV31"/>
          <cell r="AW31"/>
          <cell r="AX31"/>
          <cell r="AY31"/>
          <cell r="AZ31"/>
          <cell r="BA31"/>
          <cell r="BB31"/>
          <cell r="BC31"/>
          <cell r="BD31"/>
          <cell r="BE31"/>
          <cell r="BF31"/>
          <cell r="BG31">
            <v>4</v>
          </cell>
          <cell r="BH31">
            <v>43</v>
          </cell>
          <cell r="BI31">
            <v>29197</v>
          </cell>
          <cell r="BJ31" t="e">
            <v>#REF!</v>
          </cell>
          <cell r="BK31" t="e">
            <v>#REF!</v>
          </cell>
          <cell r="BL31" t="e">
            <v>#REF!</v>
          </cell>
          <cell r="BM31" t="e">
            <v>#REF!</v>
          </cell>
          <cell r="BN31" t="e">
            <v>#REF!</v>
          </cell>
          <cell r="BO31" t="e">
            <v>#REF!</v>
          </cell>
          <cell r="BP31" t="e">
            <v>#REF!</v>
          </cell>
          <cell r="BQ31" t="e">
            <v>#REF!</v>
          </cell>
          <cell r="BR31" t="e">
            <v>#REF!</v>
          </cell>
          <cell r="BS31" t="e">
            <v>#REF!</v>
          </cell>
          <cell r="BT31" t="e">
            <v>#REF!</v>
          </cell>
        </row>
        <row r="32">
          <cell r="A32" t="str">
            <v>Y4-47</v>
          </cell>
          <cell r="B32" t="str">
            <v>通常入力</v>
          </cell>
          <cell r="C32" t="str">
            <v>後加工</v>
          </cell>
          <cell r="D32" t="str">
            <v>古家</v>
          </cell>
          <cell r="E32">
            <v>46126.567719907405</v>
          </cell>
          <cell r="F32"/>
          <cell r="G32">
            <v>6713</v>
          </cell>
          <cell r="H32" t="str">
            <v>25020-FG00-1070X200</v>
          </cell>
          <cell r="I32" t="str">
            <v>FA</v>
          </cell>
          <cell r="J32" t="str">
            <v>GR0</v>
          </cell>
          <cell r="K32" t="str">
            <v>C</v>
          </cell>
          <cell r="L32" t="str">
            <v xml:space="preserve"> </v>
          </cell>
          <cell r="M32">
            <v>600</v>
          </cell>
          <cell r="N32">
            <v>0</v>
          </cell>
          <cell r="O32"/>
          <cell r="P32">
            <v>1</v>
          </cell>
          <cell r="Q32">
            <v>6710</v>
          </cell>
          <cell r="R32" t="str">
            <v>25020-AG00-1080X200</v>
          </cell>
          <cell r="S32" t="str">
            <v>FA</v>
          </cell>
          <cell r="T32" t="str">
            <v>GR0</v>
          </cell>
          <cell r="U32" t="str">
            <v>C</v>
          </cell>
          <cell r="V32">
            <v>600</v>
          </cell>
          <cell r="W32" t="str">
            <v>湖南</v>
          </cell>
          <cell r="X32" t="str">
            <v>ｴﾝﾎﾞｽ</v>
          </cell>
          <cell r="Y32">
            <v>46134</v>
          </cell>
          <cell r="Z32" t="str">
            <v>ｴﾝﾎﾞｽ</v>
          </cell>
          <cell r="AA32" t="str">
            <v>コクヨエンボス</v>
          </cell>
          <cell r="AB32"/>
          <cell r="AC32"/>
          <cell r="AD32" t="str">
            <v>Y（工材）</v>
          </cell>
          <cell r="AE32" t="str">
            <v>ニックス</v>
          </cell>
          <cell r="AF32">
            <v>46136</v>
          </cell>
          <cell r="AG32">
            <v>46136</v>
          </cell>
          <cell r="AH32">
            <v>17</v>
          </cell>
          <cell r="AI32" t="str">
            <v>181342V</v>
          </cell>
          <cell r="AJ32">
            <v>3</v>
          </cell>
          <cell r="AK32">
            <v>4</v>
          </cell>
          <cell r="AL32">
            <v>10200</v>
          </cell>
          <cell r="AM32">
            <v>600</v>
          </cell>
          <cell r="AN32">
            <v>17</v>
          </cell>
          <cell r="AO32">
            <v>10200</v>
          </cell>
          <cell r="AP32"/>
          <cell r="AQ32"/>
          <cell r="AR32"/>
          <cell r="AS32"/>
          <cell r="AT32"/>
          <cell r="AU32"/>
          <cell r="AV32"/>
          <cell r="AW32"/>
          <cell r="AX32"/>
          <cell r="AY32"/>
          <cell r="AZ32"/>
          <cell r="BA32"/>
          <cell r="BB32"/>
          <cell r="BC32"/>
          <cell r="BD32"/>
          <cell r="BE32"/>
          <cell r="BF32"/>
          <cell r="BG32">
            <v>4</v>
          </cell>
          <cell r="BH32">
            <v>17</v>
          </cell>
          <cell r="BI32">
            <v>10200</v>
          </cell>
          <cell r="BJ32" t="e">
            <v>#REF!</v>
          </cell>
          <cell r="BK32" t="e">
            <v>#REF!</v>
          </cell>
          <cell r="BL32" t="e">
            <v>#REF!</v>
          </cell>
          <cell r="BM32" t="e">
            <v>#REF!</v>
          </cell>
          <cell r="BN32" t="e">
            <v>#REF!</v>
          </cell>
          <cell r="BO32" t="e">
            <v>#REF!</v>
          </cell>
          <cell r="BP32" t="e">
            <v>#REF!</v>
          </cell>
          <cell r="BQ32" t="e">
            <v>#REF!</v>
          </cell>
          <cell r="BR32" t="e">
            <v>#REF!</v>
          </cell>
          <cell r="BS32" t="e">
            <v>#REF!</v>
          </cell>
          <cell r="BT32" t="e">
            <v>#REF!</v>
          </cell>
        </row>
        <row r="33">
          <cell r="A33" t="str">
            <v>Y4-46</v>
          </cell>
          <cell r="B33" t="str">
            <v>通常入力</v>
          </cell>
          <cell r="C33" t="str">
            <v>後加工</v>
          </cell>
          <cell r="D33" t="str">
            <v>砂田</v>
          </cell>
          <cell r="E33">
            <v>46125.714687500003</v>
          </cell>
          <cell r="F33"/>
          <cell r="G33">
            <v>6713</v>
          </cell>
          <cell r="H33" t="str">
            <v>0R040-8Y0B- 870X200</v>
          </cell>
          <cell r="I33" t="str">
            <v>FA</v>
          </cell>
          <cell r="J33" t="str">
            <v xml:space="preserve">   </v>
          </cell>
          <cell r="K33" t="str">
            <v>C</v>
          </cell>
          <cell r="L33" t="str">
            <v xml:space="preserve"> </v>
          </cell>
          <cell r="M33">
            <v>6000</v>
          </cell>
          <cell r="N33"/>
          <cell r="O33"/>
          <cell r="P33">
            <v>1</v>
          </cell>
          <cell r="Q33">
            <v>6710</v>
          </cell>
          <cell r="R33" t="str">
            <v>50080-AY0B- 870X200</v>
          </cell>
          <cell r="S33" t="str">
            <v>FA</v>
          </cell>
          <cell r="T33" t="str">
            <v xml:space="preserve">   </v>
          </cell>
          <cell r="U33" t="str">
            <v>C</v>
          </cell>
          <cell r="V33">
            <v>3000</v>
          </cell>
          <cell r="W33" t="str">
            <v>滋賀</v>
          </cell>
          <cell r="X33" t="str">
            <v>SEC</v>
          </cell>
          <cell r="Y33">
            <v>46132</v>
          </cell>
          <cell r="Z33" t="str">
            <v>SEC</v>
          </cell>
          <cell r="AA33"/>
          <cell r="AB33"/>
          <cell r="AC33"/>
          <cell r="AD33" t="str">
            <v>Y（工材）</v>
          </cell>
          <cell r="AE33" t="str">
            <v>屋根</v>
          </cell>
          <cell r="AF33">
            <v>46135</v>
          </cell>
          <cell r="AG33">
            <v>46135</v>
          </cell>
          <cell r="AH33">
            <v>13</v>
          </cell>
          <cell r="AI33" t="str">
            <v>180920G</v>
          </cell>
          <cell r="AJ33">
            <v>15</v>
          </cell>
          <cell r="AK33">
            <v>4</v>
          </cell>
          <cell r="AL33">
            <v>78000</v>
          </cell>
          <cell r="AM33">
            <v>6000</v>
          </cell>
          <cell r="AN33">
            <v>13</v>
          </cell>
          <cell r="AO33">
            <v>78000</v>
          </cell>
          <cell r="AP33"/>
          <cell r="AQ33"/>
          <cell r="AR33"/>
          <cell r="AS33"/>
          <cell r="AT33"/>
          <cell r="AU33"/>
          <cell r="AV33"/>
          <cell r="AW33"/>
          <cell r="AX33"/>
          <cell r="AY33"/>
          <cell r="AZ33"/>
          <cell r="BA33"/>
          <cell r="BB33"/>
          <cell r="BC33"/>
          <cell r="BD33"/>
          <cell r="BE33"/>
          <cell r="BF33"/>
          <cell r="BG33">
            <v>4</v>
          </cell>
          <cell r="BH33">
            <v>13</v>
          </cell>
          <cell r="BI33">
            <v>78000</v>
          </cell>
          <cell r="BJ33" t="e">
            <v>#REF!</v>
          </cell>
          <cell r="BK33" t="e">
            <v>#REF!</v>
          </cell>
          <cell r="BL33" t="e">
            <v>#REF!</v>
          </cell>
          <cell r="BM33" t="e">
            <v>#REF!</v>
          </cell>
          <cell r="BN33" t="e">
            <v>#REF!</v>
          </cell>
          <cell r="BO33" t="e">
            <v>#REF!</v>
          </cell>
          <cell r="BP33" t="e">
            <v>#REF!</v>
          </cell>
          <cell r="BQ33" t="e">
            <v>#REF!</v>
          </cell>
          <cell r="BR33" t="e">
            <v>#REF!</v>
          </cell>
          <cell r="BS33" t="e">
            <v>#REF!</v>
          </cell>
          <cell r="BT33" t="e">
            <v>#REF!</v>
          </cell>
        </row>
        <row r="34">
          <cell r="A34" t="str">
            <v>Y4-45</v>
          </cell>
          <cell r="B34" t="str">
            <v>通常入力</v>
          </cell>
          <cell r="C34" t="str">
            <v>後加工</v>
          </cell>
          <cell r="D34" t="str">
            <v>砂田</v>
          </cell>
          <cell r="E34">
            <v>46125.71361111111</v>
          </cell>
          <cell r="F34"/>
          <cell r="G34">
            <v>6713</v>
          </cell>
          <cell r="H34" t="str">
            <v>0R040-8Y0B- 680X200</v>
          </cell>
          <cell r="I34" t="str">
            <v>FA</v>
          </cell>
          <cell r="J34" t="str">
            <v xml:space="preserve">   </v>
          </cell>
          <cell r="K34" t="str">
            <v>C</v>
          </cell>
          <cell r="L34" t="str">
            <v xml:space="preserve"> </v>
          </cell>
          <cell r="M34">
            <v>6000</v>
          </cell>
          <cell r="N34"/>
          <cell r="O34"/>
          <cell r="P34">
            <v>1</v>
          </cell>
          <cell r="Q34">
            <v>6710</v>
          </cell>
          <cell r="R34" t="str">
            <v>50080-AY0B- 680X200</v>
          </cell>
          <cell r="S34" t="str">
            <v>FA</v>
          </cell>
          <cell r="T34" t="str">
            <v xml:space="preserve">   </v>
          </cell>
          <cell r="U34" t="str">
            <v>C</v>
          </cell>
          <cell r="V34">
            <v>3000</v>
          </cell>
          <cell r="W34" t="str">
            <v>湖南</v>
          </cell>
          <cell r="X34" t="str">
            <v>SEC</v>
          </cell>
          <cell r="Y34">
            <v>46132</v>
          </cell>
          <cell r="Z34" t="str">
            <v>SEC</v>
          </cell>
          <cell r="AA34"/>
          <cell r="AB34"/>
          <cell r="AC34"/>
          <cell r="AD34" t="str">
            <v>Y（工材）</v>
          </cell>
          <cell r="AE34" t="str">
            <v>屋根</v>
          </cell>
          <cell r="AF34">
            <v>46134</v>
          </cell>
          <cell r="AG34">
            <v>46134</v>
          </cell>
          <cell r="AH34">
            <v>13</v>
          </cell>
          <cell r="AI34" t="str">
            <v>180919L</v>
          </cell>
          <cell r="AJ34">
            <v>15</v>
          </cell>
          <cell r="AK34">
            <v>4</v>
          </cell>
          <cell r="AL34">
            <v>78000</v>
          </cell>
          <cell r="AM34">
            <v>6000</v>
          </cell>
          <cell r="AN34">
            <v>13</v>
          </cell>
          <cell r="AO34">
            <v>78000</v>
          </cell>
          <cell r="AP34"/>
          <cell r="AQ34"/>
          <cell r="AR34"/>
          <cell r="AS34"/>
          <cell r="AT34"/>
          <cell r="AU34"/>
          <cell r="AV34"/>
          <cell r="AW34"/>
          <cell r="AX34"/>
          <cell r="AY34"/>
          <cell r="AZ34"/>
          <cell r="BA34"/>
          <cell r="BB34"/>
          <cell r="BC34"/>
          <cell r="BD34"/>
          <cell r="BE34"/>
          <cell r="BF34"/>
          <cell r="BG34">
            <v>4</v>
          </cell>
          <cell r="BH34">
            <v>13</v>
          </cell>
          <cell r="BI34">
            <v>78000</v>
          </cell>
          <cell r="BJ34" t="e">
            <v>#REF!</v>
          </cell>
          <cell r="BK34" t="e">
            <v>#REF!</v>
          </cell>
          <cell r="BL34" t="e">
            <v>#REF!</v>
          </cell>
          <cell r="BM34" t="e">
            <v>#REF!</v>
          </cell>
          <cell r="BN34" t="e">
            <v>#REF!</v>
          </cell>
          <cell r="BO34" t="e">
            <v>#REF!</v>
          </cell>
          <cell r="BP34" t="e">
            <v>#REF!</v>
          </cell>
          <cell r="BQ34" t="e">
            <v>#REF!</v>
          </cell>
          <cell r="BR34" t="e">
            <v>#REF!</v>
          </cell>
          <cell r="BS34" t="e">
            <v>#REF!</v>
          </cell>
          <cell r="BT34" t="e">
            <v>#REF!</v>
          </cell>
        </row>
        <row r="35">
          <cell r="A35" t="str">
            <v>Y4-44</v>
          </cell>
          <cell r="B35" t="str">
            <v>通常入力</v>
          </cell>
          <cell r="C35" t="str">
            <v>後加工</v>
          </cell>
          <cell r="D35" t="str">
            <v>砂田</v>
          </cell>
          <cell r="E35">
            <v>46125.712337962963</v>
          </cell>
          <cell r="F35"/>
          <cell r="G35">
            <v>6713</v>
          </cell>
          <cell r="H35" t="str">
            <v>30020-BY00- 500X250</v>
          </cell>
          <cell r="I35" t="str">
            <v>FA</v>
          </cell>
          <cell r="J35" t="str">
            <v xml:space="preserve">   </v>
          </cell>
          <cell r="K35" t="str">
            <v>C</v>
          </cell>
          <cell r="L35" t="str">
            <v xml:space="preserve"> </v>
          </cell>
          <cell r="M35">
            <v>2000</v>
          </cell>
          <cell r="N35"/>
          <cell r="O35"/>
          <cell r="P35">
            <v>1</v>
          </cell>
          <cell r="Q35">
            <v>6710</v>
          </cell>
          <cell r="R35" t="str">
            <v>30040-AY00-1040X250</v>
          </cell>
          <cell r="S35" t="str">
            <v>FA</v>
          </cell>
          <cell r="T35" t="str">
            <v xml:space="preserve">   </v>
          </cell>
          <cell r="U35" t="str">
            <v>C</v>
          </cell>
          <cell r="V35">
            <v>1000</v>
          </cell>
          <cell r="W35" t="str">
            <v>湖南</v>
          </cell>
          <cell r="X35" t="str">
            <v>ｽﾘｯﾄ</v>
          </cell>
          <cell r="Y35">
            <v>46129</v>
          </cell>
          <cell r="Z35" t="str">
            <v>ｽﾘｯﾄ</v>
          </cell>
          <cell r="AA35"/>
          <cell r="AB35"/>
          <cell r="AC35"/>
          <cell r="AD35" t="str">
            <v>Y（工材）</v>
          </cell>
          <cell r="AE35" t="str">
            <v>丸信小山</v>
          </cell>
          <cell r="AF35">
            <v>46132</v>
          </cell>
          <cell r="AG35">
            <v>46132</v>
          </cell>
          <cell r="AH35">
            <v>8.5</v>
          </cell>
          <cell r="AI35" t="str">
            <v>180918R</v>
          </cell>
          <cell r="AJ35">
            <v>4</v>
          </cell>
          <cell r="AK35">
            <v>4</v>
          </cell>
          <cell r="AL35">
            <v>17000</v>
          </cell>
          <cell r="AM35">
            <v>2000</v>
          </cell>
          <cell r="AN35">
            <v>8.5</v>
          </cell>
          <cell r="AO35">
            <v>17000</v>
          </cell>
          <cell r="AP35"/>
          <cell r="AQ35"/>
          <cell r="AR35"/>
          <cell r="AS35"/>
          <cell r="AT35"/>
          <cell r="AU35"/>
          <cell r="AV35"/>
          <cell r="AW35"/>
          <cell r="AX35"/>
          <cell r="AY35"/>
          <cell r="AZ35"/>
          <cell r="BA35"/>
          <cell r="BB35"/>
          <cell r="BC35"/>
          <cell r="BD35"/>
          <cell r="BE35"/>
          <cell r="BF35"/>
          <cell r="BG35">
            <v>4</v>
          </cell>
          <cell r="BH35">
            <v>8.5</v>
          </cell>
          <cell r="BI35">
            <v>17000</v>
          </cell>
          <cell r="BJ35" t="e">
            <v>#REF!</v>
          </cell>
          <cell r="BK35" t="e">
            <v>#REF!</v>
          </cell>
          <cell r="BL35" t="e">
            <v>#REF!</v>
          </cell>
          <cell r="BM35" t="e">
            <v>#REF!</v>
          </cell>
          <cell r="BN35" t="e">
            <v>#REF!</v>
          </cell>
          <cell r="BO35" t="e">
            <v>#REF!</v>
          </cell>
          <cell r="BP35" t="e">
            <v>#REF!</v>
          </cell>
          <cell r="BQ35" t="e">
            <v>#REF!</v>
          </cell>
          <cell r="BR35" t="e">
            <v>#REF!</v>
          </cell>
          <cell r="BS35" t="e">
            <v>#REF!</v>
          </cell>
          <cell r="BT35" t="e">
            <v>#REF!</v>
          </cell>
          <cell r="BU35"/>
          <cell r="BV35"/>
          <cell r="BW35"/>
          <cell r="BX35"/>
          <cell r="BY35"/>
          <cell r="BZ35"/>
        </row>
        <row r="36">
          <cell r="A36" t="str">
            <v>W4-14</v>
          </cell>
          <cell r="B36" t="str">
            <v>通常入力</v>
          </cell>
          <cell r="C36" t="str">
            <v>後加工</v>
          </cell>
          <cell r="D36" t="str">
            <v>砂田</v>
          </cell>
          <cell r="E36">
            <v>46125.543969907405</v>
          </cell>
          <cell r="F36"/>
          <cell r="G36">
            <v>6783</v>
          </cell>
          <cell r="H36" t="str">
            <v>20020-AP17- 850X300</v>
          </cell>
          <cell r="I36" t="str">
            <v>FA</v>
          </cell>
          <cell r="J36" t="str">
            <v xml:space="preserve">   </v>
          </cell>
          <cell r="K36" t="str">
            <v>G</v>
          </cell>
          <cell r="L36" t="str">
            <v xml:space="preserve"> </v>
          </cell>
          <cell r="M36">
            <v>2700</v>
          </cell>
          <cell r="N36"/>
          <cell r="O36"/>
          <cell r="P36">
            <v>1</v>
          </cell>
          <cell r="Q36">
            <v>6780</v>
          </cell>
          <cell r="R36" t="str">
            <v>20020-NP17-1310X300</v>
          </cell>
          <cell r="S36" t="str">
            <v>FA</v>
          </cell>
          <cell r="T36" t="str">
            <v xml:space="preserve">   </v>
          </cell>
          <cell r="U36" t="str">
            <v>J</v>
          </cell>
          <cell r="V36">
            <v>2700</v>
          </cell>
          <cell r="W36" t="str">
            <v>湖南</v>
          </cell>
          <cell r="X36" t="str">
            <v>ｽﾘｯﾄ</v>
          </cell>
          <cell r="Y36">
            <v>46129</v>
          </cell>
          <cell r="Z36" t="str">
            <v>ｽﾘｯﾄ,欠点表示</v>
          </cell>
          <cell r="AA36" t="str">
            <v>Q面ﾃｰﾌﾟﾏｰｷﾝｸﾞ外す</v>
          </cell>
          <cell r="AB36"/>
          <cell r="AC36"/>
          <cell r="AD36" t="str">
            <v>W（自動車）</v>
          </cell>
          <cell r="AE36" t="str">
            <v>龍田化学</v>
          </cell>
          <cell r="AF36">
            <v>46139</v>
          </cell>
          <cell r="AG36">
            <v>46139</v>
          </cell>
          <cell r="AH36">
            <v>30</v>
          </cell>
          <cell r="AI36" t="str">
            <v>180923M</v>
          </cell>
          <cell r="AJ36">
            <v>9</v>
          </cell>
          <cell r="AK36">
            <v>4</v>
          </cell>
          <cell r="AL36">
            <v>81000</v>
          </cell>
          <cell r="AM36">
            <v>2700</v>
          </cell>
          <cell r="AN36">
            <v>30</v>
          </cell>
          <cell r="AO36">
            <v>81000</v>
          </cell>
          <cell r="AP36"/>
          <cell r="AQ36"/>
          <cell r="AR36"/>
          <cell r="AS36"/>
          <cell r="AT36"/>
          <cell r="AU36"/>
          <cell r="AV36"/>
          <cell r="AW36"/>
          <cell r="AX36"/>
          <cell r="AY36"/>
          <cell r="AZ36"/>
          <cell r="BA36"/>
          <cell r="BB36"/>
          <cell r="BC36"/>
          <cell r="BD36"/>
          <cell r="BE36"/>
          <cell r="BF36"/>
          <cell r="BG36">
            <v>4</v>
          </cell>
          <cell r="BH36">
            <v>30</v>
          </cell>
          <cell r="BI36">
            <v>81000</v>
          </cell>
          <cell r="BJ36" t="e">
            <v>#REF!</v>
          </cell>
          <cell r="BK36" t="e">
            <v>#REF!</v>
          </cell>
          <cell r="BL36" t="e">
            <v>#REF!</v>
          </cell>
          <cell r="BM36" t="e">
            <v>#REF!</v>
          </cell>
          <cell r="BN36" t="e">
            <v>#REF!</v>
          </cell>
          <cell r="BO36" t="e">
            <v>#REF!</v>
          </cell>
          <cell r="BP36" t="e">
            <v>#REF!</v>
          </cell>
          <cell r="BQ36" t="e">
            <v>#REF!</v>
          </cell>
          <cell r="BR36" t="e">
            <v>#REF!</v>
          </cell>
          <cell r="BS36" t="e">
            <v>#REF!</v>
          </cell>
          <cell r="BT36" t="e">
            <v>#REF!</v>
          </cell>
        </row>
        <row r="37">
          <cell r="A37" t="str">
            <v>W4-15</v>
          </cell>
          <cell r="B37" t="str">
            <v>通常入力</v>
          </cell>
          <cell r="C37" t="str">
            <v>後加工</v>
          </cell>
          <cell r="D37" t="str">
            <v>砂田</v>
          </cell>
          <cell r="E37">
            <v>46125</v>
          </cell>
          <cell r="F37"/>
          <cell r="G37">
            <v>6783</v>
          </cell>
          <cell r="H37" t="str">
            <v>20020-AP17- 850X295</v>
          </cell>
          <cell r="I37" t="str">
            <v>FA</v>
          </cell>
          <cell r="J37" t="str">
            <v xml:space="preserve">   </v>
          </cell>
          <cell r="K37" t="str">
            <v>G</v>
          </cell>
          <cell r="L37" t="str">
            <v xml:space="preserve"> </v>
          </cell>
          <cell r="M37">
            <v>295</v>
          </cell>
          <cell r="N37"/>
          <cell r="O37"/>
          <cell r="P37">
            <v>1</v>
          </cell>
          <cell r="Q37">
            <v>6780</v>
          </cell>
          <cell r="R37" t="str">
            <v>20020-NP17-1310X295</v>
          </cell>
          <cell r="S37" t="str">
            <v>FA</v>
          </cell>
          <cell r="T37" t="str">
            <v xml:space="preserve">   </v>
          </cell>
          <cell r="U37" t="str">
            <v>J</v>
          </cell>
          <cell r="V37">
            <v>295</v>
          </cell>
          <cell r="W37" t="str">
            <v>湖南</v>
          </cell>
          <cell r="X37" t="str">
            <v>ｽﾘｯﾄ</v>
          </cell>
          <cell r="Y37">
            <v>46129</v>
          </cell>
          <cell r="Z37" t="str">
            <v>ｽﾘｯﾄ,欠点表示</v>
          </cell>
          <cell r="AA37" t="str">
            <v>Q面ﾃｰﾌﾟﾏｰｷﾝｸﾞ外す</v>
          </cell>
          <cell r="AB37"/>
          <cell r="AC37"/>
          <cell r="AD37" t="str">
            <v>W（自動車）</v>
          </cell>
          <cell r="AE37" t="str">
            <v>龍田化学</v>
          </cell>
          <cell r="AF37">
            <v>46139</v>
          </cell>
          <cell r="AG37">
            <v>46139</v>
          </cell>
          <cell r="AH37">
            <v>30</v>
          </cell>
          <cell r="AI37" t="str">
            <v>181403L</v>
          </cell>
          <cell r="AJ37">
            <v>1</v>
          </cell>
          <cell r="AK37">
            <v>4</v>
          </cell>
          <cell r="AL37">
            <v>8850</v>
          </cell>
          <cell r="AM37">
            <v>295</v>
          </cell>
          <cell r="AN37">
            <v>30</v>
          </cell>
          <cell r="AO37">
            <v>8850</v>
          </cell>
          <cell r="AP37"/>
          <cell r="AQ37"/>
          <cell r="AR37"/>
          <cell r="AS37"/>
          <cell r="AT37"/>
          <cell r="AU37"/>
          <cell r="AV37"/>
          <cell r="AW37"/>
          <cell r="AX37"/>
          <cell r="AY37"/>
          <cell r="AZ37"/>
          <cell r="BA37"/>
          <cell r="BB37"/>
          <cell r="BC37"/>
          <cell r="BD37"/>
          <cell r="BE37"/>
          <cell r="BF37"/>
          <cell r="BG37">
            <v>4</v>
          </cell>
          <cell r="BH37">
            <v>30</v>
          </cell>
          <cell r="BI37">
            <v>8850</v>
          </cell>
          <cell r="BJ37" t="e">
            <v>#REF!</v>
          </cell>
          <cell r="BK37" t="e">
            <v>#REF!</v>
          </cell>
          <cell r="BL37" t="e">
            <v>#REF!</v>
          </cell>
          <cell r="BM37" t="e">
            <v>#REF!</v>
          </cell>
          <cell r="BN37" t="e">
            <v>#REF!</v>
          </cell>
          <cell r="BO37" t="e">
            <v>#REF!</v>
          </cell>
          <cell r="BP37" t="e">
            <v>#REF!</v>
          </cell>
          <cell r="BQ37" t="e">
            <v>#REF!</v>
          </cell>
          <cell r="BR37" t="e">
            <v>#REF!</v>
          </cell>
          <cell r="BS37" t="e">
            <v>#REF!</v>
          </cell>
          <cell r="BT37" t="e">
            <v>#REF!</v>
          </cell>
          <cell r="BU37"/>
          <cell r="BV37"/>
          <cell r="BW37"/>
          <cell r="BX37"/>
          <cell r="BY37"/>
          <cell r="BZ37"/>
        </row>
        <row r="38">
          <cell r="A38" t="str">
            <v>JR260404</v>
          </cell>
          <cell r="B38" t="str">
            <v>通常入力</v>
          </cell>
          <cell r="C38" t="str">
            <v>TPI</v>
          </cell>
          <cell r="D38" t="str">
            <v>砂田</v>
          </cell>
          <cell r="E38">
            <v>46122.696655092594</v>
          </cell>
          <cell r="F38"/>
          <cell r="G38">
            <v>0</v>
          </cell>
          <cell r="H38" t="str">
            <v>40040-R10W- 316X 95</v>
          </cell>
          <cell r="I38" t="str">
            <v xml:space="preserve">  </v>
          </cell>
          <cell r="J38" t="str">
            <v xml:space="preserve">   </v>
          </cell>
          <cell r="K38" t="str">
            <v xml:space="preserve"> </v>
          </cell>
          <cell r="L38" t="str">
            <v xml:space="preserve"> </v>
          </cell>
          <cell r="M38">
            <v>2850</v>
          </cell>
          <cell r="N38"/>
          <cell r="O38"/>
          <cell r="P38">
            <v>1</v>
          </cell>
          <cell r="Q38" t="str">
            <v>7A1</v>
          </cell>
          <cell r="R38" t="str">
            <v>FEL4004AY-10WD-1000X100</v>
          </cell>
          <cell r="S38" t="str">
            <v xml:space="preserve">  </v>
          </cell>
          <cell r="T38" t="str">
            <v xml:space="preserve">   </v>
          </cell>
          <cell r="U38"/>
          <cell r="V38">
            <v>1000</v>
          </cell>
          <cell r="W38" t="str">
            <v>湖南</v>
          </cell>
          <cell r="X38" t="str">
            <v>SEC</v>
          </cell>
          <cell r="Y38">
            <v>46134</v>
          </cell>
          <cell r="Z38" t="str">
            <v>SEC,ｽﾘｯﾄ(JR)</v>
          </cell>
          <cell r="AA38" t="str">
            <v>EC穴あけ幅３分割仕様</v>
          </cell>
          <cell r="AB38"/>
          <cell r="AC38"/>
          <cell r="AD38" t="str">
            <v>JR（屋根）</v>
          </cell>
          <cell r="AE38"/>
          <cell r="AF38">
            <v>46136</v>
          </cell>
          <cell r="AG38">
            <v>46136</v>
          </cell>
          <cell r="AH38">
            <v>25.7</v>
          </cell>
          <cell r="AI38" t="str">
            <v>P74861</v>
          </cell>
          <cell r="AJ38">
            <v>10</v>
          </cell>
          <cell r="AK38">
            <v>4</v>
          </cell>
          <cell r="AL38">
            <v>73245</v>
          </cell>
          <cell r="AM38">
            <v>2850</v>
          </cell>
          <cell r="AN38">
            <v>25.7</v>
          </cell>
          <cell r="AO38">
            <v>73245</v>
          </cell>
          <cell r="AP38"/>
          <cell r="AQ38"/>
          <cell r="AR38"/>
          <cell r="AS38"/>
          <cell r="AT38"/>
          <cell r="AU38"/>
          <cell r="AV38"/>
          <cell r="AW38"/>
          <cell r="AX38"/>
          <cell r="AY38"/>
          <cell r="AZ38"/>
          <cell r="BA38"/>
          <cell r="BB38"/>
          <cell r="BC38"/>
          <cell r="BD38"/>
          <cell r="BE38"/>
          <cell r="BF38"/>
          <cell r="BG38">
            <v>4</v>
          </cell>
          <cell r="BH38">
            <v>25.7</v>
          </cell>
          <cell r="BI38">
            <v>73245</v>
          </cell>
          <cell r="BJ38" t="e">
            <v>#REF!</v>
          </cell>
          <cell r="BK38" t="e">
            <v>#REF!</v>
          </cell>
          <cell r="BL38" t="e">
            <v>#REF!</v>
          </cell>
          <cell r="BM38" t="e">
            <v>#REF!</v>
          </cell>
          <cell r="BN38" t="e">
            <v>#REF!</v>
          </cell>
          <cell r="BO38" t="e">
            <v>#REF!</v>
          </cell>
          <cell r="BP38" t="e">
            <v>#REF!</v>
          </cell>
          <cell r="BQ38" t="e">
            <v>#REF!</v>
          </cell>
          <cell r="BR38" t="e">
            <v>#REF!</v>
          </cell>
          <cell r="BS38" t="e">
            <v>#REF!</v>
          </cell>
          <cell r="BT38" t="e">
            <v>#REF!</v>
          </cell>
        </row>
        <row r="39">
          <cell r="A39" t="str">
            <v>A4-2</v>
          </cell>
          <cell r="B39" t="str">
            <v>通常入力</v>
          </cell>
          <cell r="C39" t="str">
            <v>TPI</v>
          </cell>
          <cell r="D39" t="str">
            <v>砂田</v>
          </cell>
          <cell r="E39">
            <v>46122.694976851853</v>
          </cell>
          <cell r="F39"/>
          <cell r="G39">
            <v>6713</v>
          </cell>
          <cell r="H39" t="str">
            <v>30100-AG00-1000X 50</v>
          </cell>
          <cell r="I39" t="str">
            <v>FA</v>
          </cell>
          <cell r="J39" t="str">
            <v xml:space="preserve">   </v>
          </cell>
          <cell r="K39" t="str">
            <v>X</v>
          </cell>
          <cell r="L39" t="str">
            <v xml:space="preserve"> </v>
          </cell>
          <cell r="M39">
            <v>300</v>
          </cell>
          <cell r="N39"/>
          <cell r="O39"/>
          <cell r="P39">
            <v>1</v>
          </cell>
          <cell r="Q39">
            <v>6710</v>
          </cell>
          <cell r="R39" t="str">
            <v>30100-AG00-1000X 50</v>
          </cell>
          <cell r="S39" t="str">
            <v>FA</v>
          </cell>
          <cell r="T39" t="str">
            <v xml:space="preserve">   </v>
          </cell>
          <cell r="U39" t="str">
            <v xml:space="preserve"> </v>
          </cell>
          <cell r="V39">
            <v>300</v>
          </cell>
          <cell r="W39" t="str">
            <v>湖南</v>
          </cell>
          <cell r="X39" t="str">
            <v>検反</v>
          </cell>
          <cell r="Y39">
            <v>46129</v>
          </cell>
          <cell r="Z39" t="str">
            <v>巻き返し</v>
          </cell>
          <cell r="AA39" t="str">
            <v>長さ幅厚み全量測定</v>
          </cell>
          <cell r="AB39" t="str">
            <v>6322/63Ｃ2ｼﾘｰｽﾞ指定</v>
          </cell>
          <cell r="AC39" t="str">
            <v>接なし指定</v>
          </cell>
          <cell r="AD39" t="str">
            <v>A（TPI）</v>
          </cell>
          <cell r="AE39"/>
          <cell r="AF39">
            <v>46133</v>
          </cell>
          <cell r="AG39">
            <v>46133</v>
          </cell>
          <cell r="AH39">
            <v>13</v>
          </cell>
          <cell r="AI39" t="str">
            <v>P7476302</v>
          </cell>
          <cell r="AJ39">
            <v>6</v>
          </cell>
          <cell r="AK39">
            <v>4</v>
          </cell>
          <cell r="AL39">
            <v>3900</v>
          </cell>
          <cell r="AM39">
            <v>300</v>
          </cell>
          <cell r="AN39">
            <v>13</v>
          </cell>
          <cell r="AO39">
            <v>3900</v>
          </cell>
          <cell r="AP39"/>
          <cell r="AQ39"/>
          <cell r="AR39"/>
          <cell r="AS39"/>
          <cell r="AT39"/>
          <cell r="AU39"/>
          <cell r="AV39"/>
          <cell r="AW39"/>
          <cell r="AX39"/>
          <cell r="AY39"/>
          <cell r="AZ39"/>
          <cell r="BA39"/>
          <cell r="BB39"/>
          <cell r="BC39"/>
          <cell r="BD39"/>
          <cell r="BE39"/>
          <cell r="BF39"/>
          <cell r="BG39">
            <v>4</v>
          </cell>
          <cell r="BH39">
            <v>13</v>
          </cell>
          <cell r="BI39">
            <v>3900</v>
          </cell>
          <cell r="BJ39" t="e">
            <v>#REF!</v>
          </cell>
          <cell r="BK39" t="e">
            <v>#REF!</v>
          </cell>
          <cell r="BL39" t="e">
            <v>#REF!</v>
          </cell>
          <cell r="BM39" t="e">
            <v>#REF!</v>
          </cell>
          <cell r="BN39" t="e">
            <v>#REF!</v>
          </cell>
          <cell r="BO39" t="e">
            <v>#REF!</v>
          </cell>
          <cell r="BP39" t="e">
            <v>#REF!</v>
          </cell>
          <cell r="BQ39" t="e">
            <v>#REF!</v>
          </cell>
          <cell r="BR39" t="e">
            <v>#REF!</v>
          </cell>
          <cell r="BS39" t="e">
            <v>#REF!</v>
          </cell>
          <cell r="BT39" t="e">
            <v>#REF!</v>
          </cell>
        </row>
        <row r="40">
          <cell r="A40" t="str">
            <v>GB60401</v>
          </cell>
          <cell r="B40" t="str">
            <v>通常入力</v>
          </cell>
          <cell r="C40" t="str">
            <v>TPI</v>
          </cell>
          <cell r="D40" t="str">
            <v>古家</v>
          </cell>
          <cell r="E40">
            <v>46121.579432870371</v>
          </cell>
          <cell r="F40"/>
          <cell r="G40">
            <v>0</v>
          </cell>
          <cell r="H40" t="str">
            <v>ｳﾙﾄﾗｽｴｰﾄﾞ-KV- 790X 20
ｳﾙﾄﾗｽｴｰﾄﾞ-KV-1580X 40
ｳﾙﾄﾗｽｴｰﾄﾞ-KV-1220X 34</v>
          </cell>
          <cell r="I40" t="str">
            <v>FA</v>
          </cell>
          <cell r="J40" t="str">
            <v>BK0</v>
          </cell>
          <cell r="K40" t="str">
            <v xml:space="preserve"> </v>
          </cell>
          <cell r="L40" t="str">
            <v xml:space="preserve"> </v>
          </cell>
          <cell r="M40" t="str">
            <v>40
40
34</v>
          </cell>
          <cell r="N40"/>
          <cell r="O40"/>
          <cell r="P40">
            <v>1</v>
          </cell>
          <cell r="Q40">
            <v>0</v>
          </cell>
          <cell r="R40" t="str">
            <v>ｳﾙﾄﾗｽｴｰﾄﾞ-KV-1580X 60
ｳﾙﾄﾗｽｴｰﾄﾞ-KV-1530X 34</v>
          </cell>
          <cell r="S40" t="str">
            <v>FA</v>
          </cell>
          <cell r="T40" t="str">
            <v>BK0</v>
          </cell>
          <cell r="U40" t="str">
            <v xml:space="preserve"> </v>
          </cell>
          <cell r="V40" t="str">
            <v>60
34</v>
          </cell>
          <cell r="W40" t="str">
            <v>湖南</v>
          </cell>
          <cell r="X40" t="str">
            <v>ｽﾘｯﾄ</v>
          </cell>
          <cell r="Y40">
            <v>46126</v>
          </cell>
          <cell r="Z40" t="str">
            <v>巻返し,ｽﾘｯﾄ</v>
          </cell>
          <cell r="AA40"/>
          <cell r="AB40"/>
          <cell r="AC40"/>
          <cell r="AD40" t="str">
            <v>小口加工</v>
          </cell>
          <cell r="AE40"/>
          <cell r="AF40">
            <v>46126</v>
          </cell>
          <cell r="AG40">
            <v>46126</v>
          </cell>
          <cell r="AH40"/>
          <cell r="AI40"/>
          <cell r="AJ40" t="e">
            <v>#VALUE!</v>
          </cell>
          <cell r="AK40">
            <v>4</v>
          </cell>
          <cell r="AL40" t="e">
            <v>#VALUE!</v>
          </cell>
          <cell r="AM40" t="str">
            <v>40
40
34</v>
          </cell>
          <cell r="AN40">
            <v>0</v>
          </cell>
          <cell r="AO40">
            <v>0</v>
          </cell>
          <cell r="AP40"/>
          <cell r="AQ40"/>
          <cell r="AR40"/>
          <cell r="AS40"/>
          <cell r="AT40"/>
          <cell r="AU40"/>
          <cell r="AV40"/>
          <cell r="AW40"/>
          <cell r="AX40"/>
          <cell r="AY40"/>
          <cell r="AZ40"/>
          <cell r="BA40"/>
          <cell r="BB40"/>
          <cell r="BC40"/>
          <cell r="BD40"/>
          <cell r="BE40"/>
          <cell r="BF40"/>
          <cell r="BG40">
            <v>4</v>
          </cell>
          <cell r="BH40">
            <v>0</v>
          </cell>
          <cell r="BI40" t="e">
            <v>#VALUE!</v>
          </cell>
          <cell r="BJ40" t="e">
            <v>#REF!</v>
          </cell>
          <cell r="BK40" t="e">
            <v>#REF!</v>
          </cell>
          <cell r="BL40" t="e">
            <v>#REF!</v>
          </cell>
          <cell r="BM40" t="e">
            <v>#REF!</v>
          </cell>
          <cell r="BN40" t="e">
            <v>#REF!</v>
          </cell>
          <cell r="BO40" t="e">
            <v>#REF!</v>
          </cell>
          <cell r="BP40" t="e">
            <v>#REF!</v>
          </cell>
          <cell r="BQ40" t="e">
            <v>#REF!</v>
          </cell>
          <cell r="BR40" t="e">
            <v>#REF!</v>
          </cell>
          <cell r="BS40" t="e">
            <v>#REF!</v>
          </cell>
          <cell r="BT40" t="e">
            <v>#REF!</v>
          </cell>
        </row>
        <row r="41">
          <cell r="A41" t="str">
            <v>GB60402</v>
          </cell>
          <cell r="B41" t="str">
            <v>通常入力</v>
          </cell>
          <cell r="C41" t="str">
            <v>TPI</v>
          </cell>
          <cell r="D41" t="str">
            <v>古家</v>
          </cell>
          <cell r="E41">
            <v>46121.57236111111</v>
          </cell>
          <cell r="F41"/>
          <cell r="G41">
            <v>0</v>
          </cell>
          <cell r="H41" t="str">
            <v>10020-JR28-1200X 30</v>
          </cell>
          <cell r="I41" t="str">
            <v>FA</v>
          </cell>
          <cell r="J41" t="str">
            <v xml:space="preserve"> </v>
          </cell>
          <cell r="K41" t="str">
            <v>C</v>
          </cell>
          <cell r="L41" t="str">
            <v xml:space="preserve"> </v>
          </cell>
          <cell r="M41">
            <v>30</v>
          </cell>
          <cell r="N41">
            <v>0</v>
          </cell>
          <cell r="O41"/>
          <cell r="P41">
            <v>1</v>
          </cell>
          <cell r="Q41">
            <v>0</v>
          </cell>
          <cell r="R41" t="str">
            <v>10020-SR28-1200X 30</v>
          </cell>
          <cell r="S41" t="str">
            <v>FA</v>
          </cell>
          <cell r="T41" t="str">
            <v xml:space="preserve"> </v>
          </cell>
          <cell r="U41" t="str">
            <v xml:space="preserve"> C</v>
          </cell>
          <cell r="V41">
            <v>30</v>
          </cell>
          <cell r="W41" t="str">
            <v>湖南</v>
          </cell>
          <cell r="X41" t="str">
            <v>EC</v>
          </cell>
          <cell r="Y41">
            <v>46126</v>
          </cell>
          <cell r="Z41" t="str">
            <v>EC</v>
          </cell>
          <cell r="AA41"/>
          <cell r="AB41"/>
          <cell r="AC41"/>
          <cell r="AD41" t="str">
            <v>小口加工</v>
          </cell>
          <cell r="AE41"/>
          <cell r="AF41">
            <v>46126</v>
          </cell>
          <cell r="AG41">
            <v>46126</v>
          </cell>
          <cell r="AH41"/>
          <cell r="AI41"/>
          <cell r="AJ41">
            <v>1</v>
          </cell>
          <cell r="AK41">
            <v>4</v>
          </cell>
          <cell r="AL41">
            <v>0</v>
          </cell>
          <cell r="AM41">
            <v>30</v>
          </cell>
          <cell r="AN41">
            <v>0</v>
          </cell>
          <cell r="AO41">
            <v>0</v>
          </cell>
          <cell r="AP41"/>
          <cell r="AQ41"/>
          <cell r="AR41"/>
          <cell r="AS41"/>
          <cell r="AT41"/>
          <cell r="AU41"/>
          <cell r="AV41"/>
          <cell r="AW41"/>
          <cell r="AX41"/>
          <cell r="AY41"/>
          <cell r="AZ41"/>
          <cell r="BA41"/>
          <cell r="BB41"/>
          <cell r="BC41"/>
          <cell r="BD41"/>
          <cell r="BE41"/>
          <cell r="BF41"/>
          <cell r="BG41">
            <v>4</v>
          </cell>
          <cell r="BH41">
            <v>0</v>
          </cell>
          <cell r="BI41">
            <v>0</v>
          </cell>
          <cell r="BJ41" t="e">
            <v>#REF!</v>
          </cell>
          <cell r="BK41" t="e">
            <v>#REF!</v>
          </cell>
          <cell r="BL41" t="e">
            <v>#REF!</v>
          </cell>
          <cell r="BM41" t="e">
            <v>#REF!</v>
          </cell>
          <cell r="BN41" t="e">
            <v>#REF!</v>
          </cell>
          <cell r="BO41" t="e">
            <v>#REF!</v>
          </cell>
          <cell r="BP41" t="e">
            <v>#REF!</v>
          </cell>
          <cell r="BQ41" t="e">
            <v>#REF!</v>
          </cell>
          <cell r="BR41" t="e">
            <v>#REF!</v>
          </cell>
          <cell r="BS41" t="e">
            <v>#REF!</v>
          </cell>
          <cell r="BT41" t="e">
            <v>#REF!</v>
          </cell>
        </row>
        <row r="42">
          <cell r="A42" t="str">
            <v>Y4-43</v>
          </cell>
          <cell r="B42" t="str">
            <v>通常入力</v>
          </cell>
          <cell r="C42" t="str">
            <v>後加工</v>
          </cell>
          <cell r="D42" t="str">
            <v>古家</v>
          </cell>
          <cell r="E42">
            <v>46121.42696759259</v>
          </cell>
          <cell r="F42"/>
          <cell r="G42">
            <v>6713</v>
          </cell>
          <cell r="H42" t="str">
            <v>0R040-8Y0B- 870X200</v>
          </cell>
          <cell r="I42" t="str">
            <v>FA</v>
          </cell>
          <cell r="J42" t="str">
            <v>BG1</v>
          </cell>
          <cell r="K42" t="str">
            <v>C</v>
          </cell>
          <cell r="L42" t="str">
            <v xml:space="preserve"> </v>
          </cell>
          <cell r="M42">
            <v>18000</v>
          </cell>
          <cell r="N42">
            <v>0</v>
          </cell>
          <cell r="O42"/>
          <cell r="P42">
            <v>1</v>
          </cell>
          <cell r="Q42">
            <v>6710</v>
          </cell>
          <cell r="R42" t="str">
            <v>50080-AY0B- 870X200</v>
          </cell>
          <cell r="S42" t="str">
            <v>FA</v>
          </cell>
          <cell r="T42" t="str">
            <v>BG1</v>
          </cell>
          <cell r="U42" t="str">
            <v>C</v>
          </cell>
          <cell r="V42">
            <v>9000</v>
          </cell>
          <cell r="W42" t="str">
            <v>滋賀</v>
          </cell>
          <cell r="X42" t="str">
            <v>SEC</v>
          </cell>
          <cell r="Y42">
            <v>46133</v>
          </cell>
          <cell r="Z42" t="str">
            <v>SEC</v>
          </cell>
          <cell r="AA42"/>
          <cell r="AB42"/>
          <cell r="AC42"/>
          <cell r="AD42" t="str">
            <v>Y（工材）</v>
          </cell>
          <cell r="AE42" t="str">
            <v>屋根</v>
          </cell>
          <cell r="AF42">
            <v>46139</v>
          </cell>
          <cell r="AG42">
            <v>46139</v>
          </cell>
          <cell r="AH42">
            <v>13</v>
          </cell>
          <cell r="AI42" t="str">
            <v>180595W</v>
          </cell>
          <cell r="AJ42">
            <v>45</v>
          </cell>
          <cell r="AK42">
            <v>4</v>
          </cell>
          <cell r="AL42">
            <v>234000</v>
          </cell>
          <cell r="AM42">
            <v>18000</v>
          </cell>
          <cell r="AN42">
            <v>13</v>
          </cell>
          <cell r="AO42">
            <v>234000</v>
          </cell>
          <cell r="AP42"/>
          <cell r="AQ42"/>
          <cell r="AR42"/>
          <cell r="AS42"/>
          <cell r="AT42"/>
          <cell r="AU42"/>
          <cell r="AV42"/>
          <cell r="AW42"/>
          <cell r="AX42"/>
          <cell r="AY42"/>
          <cell r="AZ42"/>
          <cell r="BA42"/>
          <cell r="BB42"/>
          <cell r="BC42"/>
          <cell r="BD42"/>
          <cell r="BE42"/>
          <cell r="BF42"/>
          <cell r="BG42">
            <v>4</v>
          </cell>
          <cell r="BH42">
            <v>13</v>
          </cell>
          <cell r="BI42">
            <v>234000</v>
          </cell>
          <cell r="BJ42" t="e">
            <v>#REF!</v>
          </cell>
          <cell r="BK42" t="e">
            <v>#REF!</v>
          </cell>
          <cell r="BL42" t="e">
            <v>#REF!</v>
          </cell>
          <cell r="BM42" t="e">
            <v>#REF!</v>
          </cell>
          <cell r="BN42" t="e">
            <v>#REF!</v>
          </cell>
          <cell r="BO42" t="e">
            <v>#REF!</v>
          </cell>
          <cell r="BP42" t="e">
            <v>#REF!</v>
          </cell>
          <cell r="BQ42" t="e">
            <v>#REF!</v>
          </cell>
          <cell r="BR42" t="e">
            <v>#REF!</v>
          </cell>
          <cell r="BS42" t="e">
            <v>#REF!</v>
          </cell>
          <cell r="BT42" t="e">
            <v>#REF!</v>
          </cell>
        </row>
        <row r="43">
          <cell r="A43" t="str">
            <v>Y4-42</v>
          </cell>
          <cell r="B43" t="str">
            <v>通常入力</v>
          </cell>
          <cell r="C43" t="str">
            <v>後加工</v>
          </cell>
          <cell r="D43" t="str">
            <v>古家</v>
          </cell>
          <cell r="E43">
            <v>46121.426226851851</v>
          </cell>
          <cell r="F43"/>
          <cell r="G43">
            <v>6713</v>
          </cell>
          <cell r="H43" t="str">
            <v>0R040-8Y0B- 870X200
0R040-8Y0B- 870X200</v>
          </cell>
          <cell r="I43" t="str">
            <v>FA
FA</v>
          </cell>
          <cell r="J43" t="str">
            <v>GA1
GA1</v>
          </cell>
          <cell r="K43" t="str">
            <v>H
Q</v>
          </cell>
          <cell r="L43" t="str">
            <v xml:space="preserve"> </v>
          </cell>
          <cell r="M43" t="str">
            <v>3000
3000</v>
          </cell>
          <cell r="N43">
            <v>0</v>
          </cell>
          <cell r="O43"/>
          <cell r="P43">
            <v>1</v>
          </cell>
          <cell r="Q43">
            <v>6710</v>
          </cell>
          <cell r="R43" t="str">
            <v>50080-AY0B- 870X200</v>
          </cell>
          <cell r="S43" t="str">
            <v>FA</v>
          </cell>
          <cell r="T43" t="str">
            <v>GA1</v>
          </cell>
          <cell r="U43" t="str">
            <v>F</v>
          </cell>
          <cell r="V43">
            <v>3000</v>
          </cell>
          <cell r="W43" t="str">
            <v>滋賀</v>
          </cell>
          <cell r="X43" t="str">
            <v>融着</v>
          </cell>
          <cell r="Y43">
            <v>46127</v>
          </cell>
          <cell r="Z43" t="str">
            <v>SEC,熱融着</v>
          </cell>
          <cell r="AA43"/>
          <cell r="AB43"/>
          <cell r="AC43"/>
          <cell r="AD43" t="str">
            <v>Y（工材）</v>
          </cell>
          <cell r="AE43" t="str">
            <v>屋根</v>
          </cell>
          <cell r="AF43">
            <v>46135</v>
          </cell>
          <cell r="AG43">
            <v>46135</v>
          </cell>
          <cell r="AH43">
            <v>28</v>
          </cell>
          <cell r="AI43" t="str">
            <v>180592B
180594F</v>
          </cell>
          <cell r="AJ43">
            <v>15</v>
          </cell>
          <cell r="AK43">
            <v>4</v>
          </cell>
          <cell r="AL43" t="e">
            <v>#VALUE!</v>
          </cell>
          <cell r="AM43" t="str">
            <v>3000
3000</v>
          </cell>
          <cell r="AN43">
            <v>28</v>
          </cell>
          <cell r="AO43">
            <v>168000</v>
          </cell>
          <cell r="AP43"/>
          <cell r="AQ43"/>
          <cell r="AR43"/>
          <cell r="AS43"/>
          <cell r="AT43"/>
          <cell r="AU43"/>
          <cell r="AV43"/>
          <cell r="AW43"/>
          <cell r="AX43"/>
          <cell r="AY43"/>
          <cell r="AZ43"/>
          <cell r="BA43"/>
          <cell r="BB43"/>
          <cell r="BC43"/>
          <cell r="BD43"/>
          <cell r="BE43"/>
          <cell r="BF43"/>
          <cell r="BG43">
            <v>4</v>
          </cell>
          <cell r="BH43">
            <v>28</v>
          </cell>
          <cell r="BI43" t="e">
            <v>#VALUE!</v>
          </cell>
          <cell r="BJ43" t="e">
            <v>#REF!</v>
          </cell>
          <cell r="BK43" t="e">
            <v>#REF!</v>
          </cell>
          <cell r="BL43" t="e">
            <v>#REF!</v>
          </cell>
          <cell r="BM43" t="e">
            <v>#REF!</v>
          </cell>
          <cell r="BN43" t="e">
            <v>#REF!</v>
          </cell>
          <cell r="BO43" t="e">
            <v>#REF!</v>
          </cell>
          <cell r="BP43" t="e">
            <v>#REF!</v>
          </cell>
          <cell r="BQ43" t="e">
            <v>#REF!</v>
          </cell>
          <cell r="BR43" t="e">
            <v>#REF!</v>
          </cell>
          <cell r="BS43" t="e">
            <v>#REF!</v>
          </cell>
          <cell r="BT43" t="e">
            <v>#REF!</v>
          </cell>
        </row>
        <row r="44">
          <cell r="A44" t="str">
            <v>Y4-41</v>
          </cell>
          <cell r="B44" t="str">
            <v>通常入力</v>
          </cell>
          <cell r="C44" t="str">
            <v>後加工</v>
          </cell>
          <cell r="D44" t="str">
            <v>古家</v>
          </cell>
          <cell r="E44">
            <v>46121.425219907411</v>
          </cell>
          <cell r="F44"/>
          <cell r="G44">
            <v>6713</v>
          </cell>
          <cell r="H44" t="str">
            <v>0R040-8Y0B- 830X200</v>
          </cell>
          <cell r="I44" t="str">
            <v>FA</v>
          </cell>
          <cell r="J44" t="str">
            <v>BG1</v>
          </cell>
          <cell r="K44" t="str">
            <v>C</v>
          </cell>
          <cell r="L44" t="str">
            <v xml:space="preserve"> </v>
          </cell>
          <cell r="M44">
            <v>3200</v>
          </cell>
          <cell r="N44">
            <v>0</v>
          </cell>
          <cell r="O44"/>
          <cell r="P44">
            <v>1</v>
          </cell>
          <cell r="Q44">
            <v>6710</v>
          </cell>
          <cell r="R44" t="str">
            <v>50080-AY0B- 870X200</v>
          </cell>
          <cell r="S44" t="str">
            <v>FA</v>
          </cell>
          <cell r="T44" t="str">
            <v>BG1</v>
          </cell>
          <cell r="U44" t="str">
            <v>C</v>
          </cell>
          <cell r="V44">
            <v>1600</v>
          </cell>
          <cell r="W44" t="str">
            <v>滋賀</v>
          </cell>
          <cell r="X44" t="str">
            <v>ｽﾘｯﾄ</v>
          </cell>
          <cell r="Y44">
            <v>46126</v>
          </cell>
          <cell r="Z44" t="str">
            <v>ｽﾘｯﾄ,SEC</v>
          </cell>
          <cell r="AA44"/>
          <cell r="AB44"/>
          <cell r="AC44"/>
          <cell r="AD44" t="str">
            <v>Y（工材）</v>
          </cell>
          <cell r="AE44" t="str">
            <v>屋根</v>
          </cell>
          <cell r="AF44">
            <v>46133</v>
          </cell>
          <cell r="AG44">
            <v>46133</v>
          </cell>
          <cell r="AH44">
            <v>30</v>
          </cell>
          <cell r="AI44" t="str">
            <v>180590A</v>
          </cell>
          <cell r="AJ44">
            <v>8</v>
          </cell>
          <cell r="AK44">
            <v>4</v>
          </cell>
          <cell r="AL44">
            <v>96000</v>
          </cell>
          <cell r="AM44">
            <v>3200</v>
          </cell>
          <cell r="AN44">
            <v>30</v>
          </cell>
          <cell r="AO44">
            <v>96000</v>
          </cell>
          <cell r="AP44"/>
          <cell r="AQ44"/>
          <cell r="AR44"/>
          <cell r="AS44"/>
          <cell r="AT44"/>
          <cell r="AU44"/>
          <cell r="AV44"/>
          <cell r="AW44"/>
          <cell r="AX44"/>
          <cell r="AY44"/>
          <cell r="AZ44"/>
          <cell r="BA44"/>
          <cell r="BB44"/>
          <cell r="BC44"/>
          <cell r="BD44"/>
          <cell r="BE44"/>
          <cell r="BF44"/>
          <cell r="BG44">
            <v>4</v>
          </cell>
          <cell r="BH44">
            <v>30</v>
          </cell>
          <cell r="BI44">
            <v>96000</v>
          </cell>
          <cell r="BJ44" t="e">
            <v>#REF!</v>
          </cell>
          <cell r="BK44" t="e">
            <v>#REF!</v>
          </cell>
          <cell r="BL44" t="e">
            <v>#REF!</v>
          </cell>
          <cell r="BM44" t="e">
            <v>#REF!</v>
          </cell>
          <cell r="BN44" t="e">
            <v>#REF!</v>
          </cell>
          <cell r="BO44" t="e">
            <v>#REF!</v>
          </cell>
          <cell r="BP44" t="e">
            <v>#REF!</v>
          </cell>
          <cell r="BQ44" t="e">
            <v>#REF!</v>
          </cell>
          <cell r="BR44" t="e">
            <v>#REF!</v>
          </cell>
          <cell r="BS44" t="e">
            <v>#REF!</v>
          </cell>
          <cell r="BT44" t="e">
            <v>#REF!</v>
          </cell>
        </row>
        <row r="45">
          <cell r="A45" t="str">
            <v>Y4-40</v>
          </cell>
          <cell r="B45" t="str">
            <v>通常入力</v>
          </cell>
          <cell r="C45" t="str">
            <v>後加工</v>
          </cell>
          <cell r="D45" t="str">
            <v>古家</v>
          </cell>
          <cell r="E45">
            <v>46121.424444444441</v>
          </cell>
          <cell r="F45"/>
          <cell r="G45">
            <v>6713</v>
          </cell>
          <cell r="H45" t="str">
            <v>0R040-8Y0B- 820X200</v>
          </cell>
          <cell r="I45" t="str">
            <v>FA</v>
          </cell>
          <cell r="J45" t="str">
            <v xml:space="preserve"> </v>
          </cell>
          <cell r="K45" t="str">
            <v>C</v>
          </cell>
          <cell r="L45" t="str">
            <v xml:space="preserve"> </v>
          </cell>
          <cell r="M45">
            <v>2000</v>
          </cell>
          <cell r="N45">
            <v>0</v>
          </cell>
          <cell r="O45"/>
          <cell r="P45">
            <v>1</v>
          </cell>
          <cell r="Q45">
            <v>6710</v>
          </cell>
          <cell r="R45" t="str">
            <v>50080-AY0B- 870X200</v>
          </cell>
          <cell r="S45" t="str">
            <v>FA</v>
          </cell>
          <cell r="T45" t="str">
            <v xml:space="preserve"> </v>
          </cell>
          <cell r="U45" t="str">
            <v>C</v>
          </cell>
          <cell r="V45">
            <v>1000</v>
          </cell>
          <cell r="W45" t="str">
            <v>滋賀</v>
          </cell>
          <cell r="X45" t="str">
            <v>ｽﾘｯﾄ</v>
          </cell>
          <cell r="Y45">
            <v>46126</v>
          </cell>
          <cell r="Z45" t="str">
            <v>ｽﾘｯﾄ,SEC</v>
          </cell>
          <cell r="AA45"/>
          <cell r="AB45"/>
          <cell r="AC45"/>
          <cell r="AD45" t="str">
            <v>Y（工材）</v>
          </cell>
          <cell r="AE45" t="str">
            <v>屋根</v>
          </cell>
          <cell r="AF45">
            <v>46133</v>
          </cell>
          <cell r="AG45">
            <v>46133</v>
          </cell>
          <cell r="AH45">
            <v>30</v>
          </cell>
          <cell r="AI45" t="str">
            <v>180587T</v>
          </cell>
          <cell r="AJ45">
            <v>5</v>
          </cell>
          <cell r="AK45">
            <v>4</v>
          </cell>
          <cell r="AL45">
            <v>60000</v>
          </cell>
          <cell r="AM45">
            <v>2000</v>
          </cell>
          <cell r="AN45">
            <v>30</v>
          </cell>
          <cell r="AO45">
            <v>60000</v>
          </cell>
          <cell r="AP45"/>
          <cell r="AQ45"/>
          <cell r="AR45"/>
          <cell r="AS45"/>
          <cell r="AT45"/>
          <cell r="AU45"/>
          <cell r="AV45"/>
          <cell r="AW45"/>
          <cell r="AX45"/>
          <cell r="AY45"/>
          <cell r="AZ45"/>
          <cell r="BA45"/>
          <cell r="BB45"/>
          <cell r="BC45"/>
          <cell r="BD45"/>
          <cell r="BE45"/>
          <cell r="BF45"/>
          <cell r="BG45">
            <v>4</v>
          </cell>
          <cell r="BH45">
            <v>30</v>
          </cell>
          <cell r="BI45">
            <v>60000</v>
          </cell>
          <cell r="BJ45" t="e">
            <v>#REF!</v>
          </cell>
          <cell r="BK45" t="e">
            <v>#REF!</v>
          </cell>
          <cell r="BL45" t="e">
            <v>#REF!</v>
          </cell>
          <cell r="BM45" t="e">
            <v>#REF!</v>
          </cell>
          <cell r="BN45" t="e">
            <v>#REF!</v>
          </cell>
          <cell r="BO45" t="e">
            <v>#REF!</v>
          </cell>
          <cell r="BP45" t="e">
            <v>#REF!</v>
          </cell>
          <cell r="BQ45" t="e">
            <v>#REF!</v>
          </cell>
          <cell r="BR45" t="e">
            <v>#REF!</v>
          </cell>
          <cell r="BS45" t="e">
            <v>#REF!</v>
          </cell>
          <cell r="BT45" t="e">
            <v>#REF!</v>
          </cell>
        </row>
        <row r="46">
          <cell r="A46" t="str">
            <v>Y4-39</v>
          </cell>
          <cell r="B46" t="str">
            <v>通常入力</v>
          </cell>
          <cell r="C46" t="str">
            <v>後加工</v>
          </cell>
          <cell r="D46" t="str">
            <v>古家</v>
          </cell>
          <cell r="E46">
            <v>46121.423333333332</v>
          </cell>
          <cell r="F46"/>
          <cell r="G46">
            <v>6713</v>
          </cell>
          <cell r="H46" t="str">
            <v>0R040-8Y0B- 870X200</v>
          </cell>
          <cell r="I46" t="str">
            <v>FA</v>
          </cell>
          <cell r="J46" t="str">
            <v xml:space="preserve">   </v>
          </cell>
          <cell r="K46" t="str">
            <v>C</v>
          </cell>
          <cell r="L46" t="str">
            <v xml:space="preserve"> </v>
          </cell>
          <cell r="M46">
            <v>6000</v>
          </cell>
          <cell r="N46">
            <v>0</v>
          </cell>
          <cell r="O46"/>
          <cell r="P46">
            <v>1</v>
          </cell>
          <cell r="Q46">
            <v>6710</v>
          </cell>
          <cell r="R46" t="str">
            <v>50080-AY0B- 870X200</v>
          </cell>
          <cell r="S46" t="str">
            <v>FA</v>
          </cell>
          <cell r="T46" t="str">
            <v xml:space="preserve">   </v>
          </cell>
          <cell r="U46" t="str">
            <v>C</v>
          </cell>
          <cell r="V46">
            <v>3000</v>
          </cell>
          <cell r="W46" t="str">
            <v>滋賀</v>
          </cell>
          <cell r="X46" t="str">
            <v>SEC</v>
          </cell>
          <cell r="Y46">
            <v>46133</v>
          </cell>
          <cell r="Z46" t="str">
            <v>SEC</v>
          </cell>
          <cell r="AA46"/>
          <cell r="AB46"/>
          <cell r="AC46"/>
          <cell r="AD46" t="str">
            <v>Y（工材）</v>
          </cell>
          <cell r="AE46" t="str">
            <v>屋根</v>
          </cell>
          <cell r="AF46">
            <v>46136</v>
          </cell>
          <cell r="AG46">
            <v>46136</v>
          </cell>
          <cell r="AH46">
            <v>13</v>
          </cell>
          <cell r="AI46" t="str">
            <v>180486Z</v>
          </cell>
          <cell r="AJ46">
            <v>15</v>
          </cell>
          <cell r="AK46">
            <v>4</v>
          </cell>
          <cell r="AL46">
            <v>78000</v>
          </cell>
          <cell r="AM46">
            <v>6000</v>
          </cell>
          <cell r="AN46">
            <v>13</v>
          </cell>
          <cell r="AO46">
            <v>78000</v>
          </cell>
          <cell r="AP46"/>
          <cell r="AQ46"/>
          <cell r="AR46"/>
          <cell r="AS46"/>
          <cell r="AT46"/>
          <cell r="AU46"/>
          <cell r="AV46"/>
          <cell r="AW46"/>
          <cell r="AX46"/>
          <cell r="AY46"/>
          <cell r="AZ46"/>
          <cell r="BA46"/>
          <cell r="BB46"/>
          <cell r="BC46"/>
          <cell r="BD46"/>
          <cell r="BE46"/>
          <cell r="BF46"/>
          <cell r="BG46">
            <v>4</v>
          </cell>
          <cell r="BH46">
            <v>13</v>
          </cell>
          <cell r="BI46">
            <v>78000</v>
          </cell>
          <cell r="BJ46" t="e">
            <v>#REF!</v>
          </cell>
          <cell r="BK46" t="e">
            <v>#REF!</v>
          </cell>
          <cell r="BL46" t="e">
            <v>#REF!</v>
          </cell>
          <cell r="BM46" t="e">
            <v>#REF!</v>
          </cell>
          <cell r="BN46" t="e">
            <v>#REF!</v>
          </cell>
          <cell r="BO46" t="e">
            <v>#REF!</v>
          </cell>
          <cell r="BP46" t="e">
            <v>#REF!</v>
          </cell>
          <cell r="BQ46" t="e">
            <v>#REF!</v>
          </cell>
          <cell r="BR46" t="e">
            <v>#REF!</v>
          </cell>
          <cell r="BS46" t="e">
            <v>#REF!</v>
          </cell>
          <cell r="BT46" t="e">
            <v>#REF!</v>
          </cell>
        </row>
        <row r="47">
          <cell r="A47" t="str">
            <v>Y4-38</v>
          </cell>
          <cell r="B47" t="str">
            <v>通常入力</v>
          </cell>
          <cell r="C47" t="str">
            <v>後加工</v>
          </cell>
          <cell r="D47" t="str">
            <v>古家</v>
          </cell>
          <cell r="E47">
            <v>46121.422523148147</v>
          </cell>
          <cell r="F47"/>
          <cell r="G47">
            <v>6713</v>
          </cell>
          <cell r="H47" t="str">
            <v>30020-BG00-1030X200</v>
          </cell>
          <cell r="I47" t="str">
            <v>FA</v>
          </cell>
          <cell r="J47" t="str">
            <v>BK0</v>
          </cell>
          <cell r="K47" t="str">
            <v>C</v>
          </cell>
          <cell r="L47" t="str">
            <v xml:space="preserve"> </v>
          </cell>
          <cell r="M47">
            <v>1200</v>
          </cell>
          <cell r="N47">
            <v>0</v>
          </cell>
          <cell r="O47"/>
          <cell r="P47">
            <v>1</v>
          </cell>
          <cell r="Q47">
            <v>6710</v>
          </cell>
          <cell r="R47" t="str">
            <v>30040-AG00-1030X200</v>
          </cell>
          <cell r="S47" t="str">
            <v>FA</v>
          </cell>
          <cell r="T47" t="str">
            <v>BK0</v>
          </cell>
          <cell r="U47" t="str">
            <v>C</v>
          </cell>
          <cell r="V47">
            <v>600</v>
          </cell>
          <cell r="W47" t="str">
            <v>湖南</v>
          </cell>
          <cell r="X47" t="str">
            <v>ｽﾗｲｽ</v>
          </cell>
          <cell r="Y47">
            <v>46129</v>
          </cell>
          <cell r="Z47" t="str">
            <v>ｽﾗｲｽ</v>
          </cell>
          <cell r="AA47"/>
          <cell r="AB47"/>
          <cell r="AC47"/>
          <cell r="AD47" t="str">
            <v>Y（工材）</v>
          </cell>
          <cell r="AE47" t="str">
            <v>丸信小山</v>
          </cell>
          <cell r="AF47">
            <v>46133</v>
          </cell>
          <cell r="AG47">
            <v>46133</v>
          </cell>
          <cell r="AH47">
            <v>11</v>
          </cell>
          <cell r="AI47" t="str">
            <v>180585H</v>
          </cell>
          <cell r="AJ47">
            <v>3</v>
          </cell>
          <cell r="AK47">
            <v>4</v>
          </cell>
          <cell r="AL47">
            <v>13200</v>
          </cell>
          <cell r="AM47">
            <v>1200</v>
          </cell>
          <cell r="AN47">
            <v>11</v>
          </cell>
          <cell r="AO47">
            <v>13200</v>
          </cell>
          <cell r="AP47"/>
          <cell r="AQ47"/>
          <cell r="AR47"/>
          <cell r="AS47"/>
          <cell r="AT47"/>
          <cell r="AU47"/>
          <cell r="AV47"/>
          <cell r="AW47"/>
          <cell r="AX47"/>
          <cell r="AY47"/>
          <cell r="AZ47"/>
          <cell r="BA47"/>
          <cell r="BB47"/>
          <cell r="BC47"/>
          <cell r="BD47"/>
          <cell r="BE47"/>
          <cell r="BF47"/>
          <cell r="BG47">
            <v>4</v>
          </cell>
          <cell r="BH47">
            <v>11</v>
          </cell>
          <cell r="BI47">
            <v>13200</v>
          </cell>
          <cell r="BJ47" t="e">
            <v>#REF!</v>
          </cell>
          <cell r="BK47" t="e">
            <v>#REF!</v>
          </cell>
          <cell r="BL47" t="e">
            <v>#REF!</v>
          </cell>
          <cell r="BM47" t="e">
            <v>#REF!</v>
          </cell>
          <cell r="BN47" t="e">
            <v>#REF!</v>
          </cell>
          <cell r="BO47" t="e">
            <v>#REF!</v>
          </cell>
          <cell r="BP47" t="e">
            <v>#REF!</v>
          </cell>
          <cell r="BQ47" t="e">
            <v>#REF!</v>
          </cell>
          <cell r="BR47" t="e">
            <v>#REF!</v>
          </cell>
          <cell r="BS47" t="e">
            <v>#REF!</v>
          </cell>
          <cell r="BT47" t="e">
            <v>#REF!</v>
          </cell>
        </row>
        <row r="48">
          <cell r="A48" t="str">
            <v>Y4-37</v>
          </cell>
          <cell r="B48" t="str">
            <v>通常入力</v>
          </cell>
          <cell r="C48" t="str">
            <v>後加工</v>
          </cell>
          <cell r="D48" t="str">
            <v>古家</v>
          </cell>
          <cell r="E48">
            <v>46121.419976851852</v>
          </cell>
          <cell r="F48"/>
          <cell r="G48">
            <v>6713</v>
          </cell>
          <cell r="H48" t="str">
            <v>20020-BY00- 640X125</v>
          </cell>
          <cell r="I48" t="str">
            <v>FA</v>
          </cell>
          <cell r="J48" t="str">
            <v>WH1</v>
          </cell>
          <cell r="K48" t="str">
            <v>C</v>
          </cell>
          <cell r="L48" t="str">
            <v xml:space="preserve"> </v>
          </cell>
          <cell r="M48">
            <v>1000</v>
          </cell>
          <cell r="N48">
            <v>0</v>
          </cell>
          <cell r="O48"/>
          <cell r="P48">
            <v>1</v>
          </cell>
          <cell r="Q48">
            <v>6710</v>
          </cell>
          <cell r="R48" t="str">
            <v>20040-AY00- 640X250</v>
          </cell>
          <cell r="S48" t="str">
            <v>FA</v>
          </cell>
          <cell r="T48" t="str">
            <v>WH1</v>
          </cell>
          <cell r="U48" t="str">
            <v>C</v>
          </cell>
          <cell r="V48">
            <v>500</v>
          </cell>
          <cell r="W48" t="str">
            <v>湖南</v>
          </cell>
          <cell r="X48" t="str">
            <v>ｽﾗｲｽ</v>
          </cell>
          <cell r="Y48">
            <v>46127</v>
          </cell>
          <cell r="Z48" t="str">
            <v>ｽﾗｲｽ,分割</v>
          </cell>
          <cell r="AA48"/>
          <cell r="AB48"/>
          <cell r="AC48"/>
          <cell r="AD48" t="str">
            <v>Y（工材）</v>
          </cell>
          <cell r="AE48" t="str">
            <v>ｺﾊﾞﾔｼ</v>
          </cell>
          <cell r="AF48">
            <v>46129</v>
          </cell>
          <cell r="AG48">
            <v>46129</v>
          </cell>
          <cell r="AH48">
            <v>26</v>
          </cell>
          <cell r="AI48" t="str">
            <v>180584M</v>
          </cell>
          <cell r="AJ48">
            <v>2</v>
          </cell>
          <cell r="AK48">
            <v>4</v>
          </cell>
          <cell r="AL48">
            <v>26000</v>
          </cell>
          <cell r="AM48">
            <v>1000</v>
          </cell>
          <cell r="AN48">
            <v>26</v>
          </cell>
          <cell r="AO48">
            <v>26000</v>
          </cell>
          <cell r="AP48"/>
          <cell r="AQ48"/>
          <cell r="AR48"/>
          <cell r="AS48"/>
          <cell r="AT48"/>
          <cell r="AU48"/>
          <cell r="AV48"/>
          <cell r="AW48"/>
          <cell r="AX48"/>
          <cell r="AY48"/>
          <cell r="AZ48"/>
          <cell r="BA48"/>
          <cell r="BB48"/>
          <cell r="BC48"/>
          <cell r="BD48"/>
          <cell r="BE48"/>
          <cell r="BF48"/>
          <cell r="BG48">
            <v>4</v>
          </cell>
          <cell r="BH48">
            <v>26</v>
          </cell>
          <cell r="BI48">
            <v>26000</v>
          </cell>
          <cell r="BJ48" t="e">
            <v>#REF!</v>
          </cell>
          <cell r="BK48" t="e">
            <v>#REF!</v>
          </cell>
          <cell r="BL48" t="e">
            <v>#REF!</v>
          </cell>
          <cell r="BM48" t="e">
            <v>#REF!</v>
          </cell>
          <cell r="BN48" t="e">
            <v>#REF!</v>
          </cell>
          <cell r="BO48" t="e">
            <v>#REF!</v>
          </cell>
          <cell r="BP48" t="e">
            <v>#REF!</v>
          </cell>
          <cell r="BQ48" t="e">
            <v>#REF!</v>
          </cell>
          <cell r="BR48" t="e">
            <v>#REF!</v>
          </cell>
          <cell r="BS48" t="e">
            <v>#REF!</v>
          </cell>
          <cell r="BT48" t="e">
            <v>#REF!</v>
          </cell>
        </row>
        <row r="49">
          <cell r="A49" t="str">
            <v>W4-13</v>
          </cell>
          <cell r="B49" t="str">
            <v>通常入力</v>
          </cell>
          <cell r="C49" t="str">
            <v>後加工</v>
          </cell>
          <cell r="D49" t="str">
            <v>古家</v>
          </cell>
          <cell r="E49">
            <v>46121.381944444445</v>
          </cell>
          <cell r="F49"/>
          <cell r="G49">
            <v>6798</v>
          </cell>
          <cell r="H49" t="str">
            <v xml:space="preserve">15030-JW07-1550X 40
15030-AW07-1550X160   </v>
          </cell>
          <cell r="I49" t="str">
            <v>FA</v>
          </cell>
          <cell r="J49" t="str">
            <v xml:space="preserve">   </v>
          </cell>
          <cell r="K49" t="str">
            <v>G</v>
          </cell>
          <cell r="L49" t="str">
            <v xml:space="preserve"> </v>
          </cell>
          <cell r="M49" t="str">
            <v>40
160</v>
          </cell>
          <cell r="N49" t="str">
            <v>Ｈ面
-</v>
          </cell>
          <cell r="O49"/>
          <cell r="P49">
            <v>1</v>
          </cell>
          <cell r="Q49">
            <v>6798</v>
          </cell>
          <cell r="R49" t="str">
            <v>15030-AW07-1550X200</v>
          </cell>
          <cell r="S49" t="str">
            <v>FA</v>
          </cell>
          <cell r="T49" t="str">
            <v xml:space="preserve">   </v>
          </cell>
          <cell r="U49" t="str">
            <v>V</v>
          </cell>
          <cell r="V49">
            <v>200</v>
          </cell>
          <cell r="W49" t="str">
            <v>滋賀</v>
          </cell>
          <cell r="X49" t="str">
            <v>ｽﾘｯﾄ</v>
          </cell>
          <cell r="Y49">
            <v>46122</v>
          </cell>
          <cell r="Z49" t="str">
            <v>EC,分割</v>
          </cell>
          <cell r="AA49"/>
          <cell r="AB49"/>
          <cell r="AC49"/>
          <cell r="AD49" t="str">
            <v>W（自動車）</v>
          </cell>
          <cell r="AE49" t="str">
            <v>第一化学</v>
          </cell>
          <cell r="AF49">
            <v>46126</v>
          </cell>
          <cell r="AG49">
            <v>46126</v>
          </cell>
          <cell r="AH49" t="str">
            <v>33
15</v>
          </cell>
          <cell r="AI49" t="str">
            <v>180589J</v>
          </cell>
          <cell r="AJ49">
            <v>1</v>
          </cell>
          <cell r="AK49">
            <v>4</v>
          </cell>
          <cell r="AL49" t="e">
            <v>#VALUE!</v>
          </cell>
          <cell r="AM49" t="str">
            <v>40
160</v>
          </cell>
          <cell r="AN49" t="str">
            <v>33
15</v>
          </cell>
          <cell r="AO49">
            <v>3720</v>
          </cell>
          <cell r="AP49"/>
          <cell r="AQ49"/>
          <cell r="AR49"/>
          <cell r="AS49"/>
          <cell r="AT49"/>
          <cell r="AU49"/>
          <cell r="AV49"/>
          <cell r="AW49"/>
          <cell r="AX49"/>
          <cell r="AY49"/>
          <cell r="AZ49"/>
          <cell r="BA49"/>
          <cell r="BB49"/>
          <cell r="BC49"/>
          <cell r="BD49"/>
          <cell r="BE49"/>
          <cell r="BF49"/>
          <cell r="BG49">
            <v>4</v>
          </cell>
          <cell r="BH49" t="str">
            <v>33
15</v>
          </cell>
          <cell r="BI49" t="e">
            <v>#VALUE!</v>
          </cell>
          <cell r="BJ49" t="e">
            <v>#REF!</v>
          </cell>
          <cell r="BK49" t="e">
            <v>#REF!</v>
          </cell>
          <cell r="BL49" t="e">
            <v>#REF!</v>
          </cell>
          <cell r="BM49" t="e">
            <v>#REF!</v>
          </cell>
          <cell r="BN49" t="e">
            <v>#REF!</v>
          </cell>
          <cell r="BO49" t="e">
            <v>#REF!</v>
          </cell>
          <cell r="BP49" t="e">
            <v>#REF!</v>
          </cell>
          <cell r="BQ49" t="e">
            <v>#REF!</v>
          </cell>
          <cell r="BR49" t="e">
            <v>#REF!</v>
          </cell>
          <cell r="BS49" t="e">
            <v>#REF!</v>
          </cell>
          <cell r="BT49" t="e">
            <v>#REF!</v>
          </cell>
        </row>
        <row r="50">
          <cell r="A50" t="str">
            <v>W4-12</v>
          </cell>
          <cell r="B50" t="str">
            <v>通常入力</v>
          </cell>
          <cell r="C50" t="str">
            <v>後加工</v>
          </cell>
          <cell r="D50" t="str">
            <v>砂田</v>
          </cell>
          <cell r="E50">
            <v>46120.739247685182</v>
          </cell>
          <cell r="F50"/>
          <cell r="G50">
            <v>6783</v>
          </cell>
          <cell r="H50" t="str">
            <v>15020-JX5R-1300X300</v>
          </cell>
          <cell r="I50" t="str">
            <v>FA</v>
          </cell>
          <cell r="J50" t="str">
            <v xml:space="preserve">   </v>
          </cell>
          <cell r="K50" t="str">
            <v>R</v>
          </cell>
          <cell r="L50" t="str">
            <v xml:space="preserve"> </v>
          </cell>
          <cell r="M50">
            <v>5700</v>
          </cell>
          <cell r="N50" t="str">
            <v>Ｈ面</v>
          </cell>
          <cell r="O50"/>
          <cell r="P50">
            <v>1</v>
          </cell>
          <cell r="Q50">
            <v>6780</v>
          </cell>
          <cell r="R50" t="str">
            <v>15020-AX5R-1300X300</v>
          </cell>
          <cell r="S50" t="str">
            <v>FA</v>
          </cell>
          <cell r="T50" t="str">
            <v xml:space="preserve">   </v>
          </cell>
          <cell r="U50" t="str">
            <v>P</v>
          </cell>
          <cell r="V50">
            <v>5700</v>
          </cell>
          <cell r="W50" t="str">
            <v>滋賀</v>
          </cell>
          <cell r="X50" t="str">
            <v>EC</v>
          </cell>
          <cell r="Y50">
            <v>46128</v>
          </cell>
          <cell r="Z50" t="str">
            <v>EC,ゴミ除去</v>
          </cell>
          <cell r="AA50" t="str">
            <v>欠点個数確認ﾁｪｯｸ◎</v>
          </cell>
          <cell r="AB50" t="str">
            <v>確認済明記</v>
          </cell>
          <cell r="AC50"/>
          <cell r="AD50" t="str">
            <v>W（自動車）</v>
          </cell>
          <cell r="AE50" t="str">
            <v>共和ﾚｻﾞｰ</v>
          </cell>
          <cell r="AF50">
            <v>46142</v>
          </cell>
          <cell r="AG50">
            <v>46142</v>
          </cell>
          <cell r="AH50">
            <v>38</v>
          </cell>
          <cell r="AI50" t="str">
            <v>180922S</v>
          </cell>
          <cell r="AJ50">
            <v>19</v>
          </cell>
          <cell r="AK50">
            <v>4</v>
          </cell>
          <cell r="AL50">
            <v>216600</v>
          </cell>
          <cell r="AM50">
            <v>5700</v>
          </cell>
          <cell r="AN50">
            <v>38</v>
          </cell>
          <cell r="AO50">
            <v>216600</v>
          </cell>
          <cell r="AP50"/>
          <cell r="AQ50"/>
          <cell r="AR50"/>
          <cell r="AS50"/>
          <cell r="AT50"/>
          <cell r="AU50"/>
          <cell r="AV50"/>
          <cell r="AW50"/>
          <cell r="AX50"/>
          <cell r="AY50"/>
          <cell r="AZ50"/>
          <cell r="BA50"/>
          <cell r="BB50"/>
          <cell r="BC50"/>
          <cell r="BD50"/>
          <cell r="BE50"/>
          <cell r="BF50"/>
          <cell r="BG50">
            <v>4</v>
          </cell>
          <cell r="BH50">
            <v>38</v>
          </cell>
          <cell r="BI50">
            <v>216600</v>
          </cell>
          <cell r="BJ50" t="e">
            <v>#REF!</v>
          </cell>
          <cell r="BK50" t="e">
            <v>#REF!</v>
          </cell>
          <cell r="BL50" t="e">
            <v>#REF!</v>
          </cell>
          <cell r="BM50" t="e">
            <v>#REF!</v>
          </cell>
          <cell r="BN50" t="e">
            <v>#REF!</v>
          </cell>
          <cell r="BO50" t="e">
            <v>#REF!</v>
          </cell>
          <cell r="BP50" t="e">
            <v>#REF!</v>
          </cell>
          <cell r="BQ50" t="e">
            <v>#REF!</v>
          </cell>
          <cell r="BR50" t="e">
            <v>#REF!</v>
          </cell>
          <cell r="BS50" t="e">
            <v>#REF!</v>
          </cell>
          <cell r="BT50" t="e">
            <v>#REF!</v>
          </cell>
        </row>
        <row r="51">
          <cell r="A51" t="str">
            <v>W4-11</v>
          </cell>
          <cell r="B51" t="str">
            <v>通常入力</v>
          </cell>
          <cell r="C51" t="str">
            <v>後加工</v>
          </cell>
          <cell r="D51" t="str">
            <v>砂田</v>
          </cell>
          <cell r="E51">
            <v>46120.737800925926</v>
          </cell>
          <cell r="F51"/>
          <cell r="G51">
            <v>6783</v>
          </cell>
          <cell r="H51" t="str">
            <v>15020-JX5R-1440X300</v>
          </cell>
          <cell r="I51" t="str">
            <v>FA</v>
          </cell>
          <cell r="J51" t="str">
            <v xml:space="preserve">   </v>
          </cell>
          <cell r="K51" t="str">
            <v>R</v>
          </cell>
          <cell r="L51" t="str">
            <v xml:space="preserve"> </v>
          </cell>
          <cell r="M51">
            <v>6000</v>
          </cell>
          <cell r="N51" t="str">
            <v>Ｈ面</v>
          </cell>
          <cell r="O51"/>
          <cell r="P51">
            <v>1</v>
          </cell>
          <cell r="Q51">
            <v>6780</v>
          </cell>
          <cell r="R51" t="str">
            <v>15020-AX5R-1440X300</v>
          </cell>
          <cell r="S51" t="str">
            <v>FA</v>
          </cell>
          <cell r="T51" t="str">
            <v xml:space="preserve">   </v>
          </cell>
          <cell r="U51" t="str">
            <v>P</v>
          </cell>
          <cell r="V51">
            <v>6000</v>
          </cell>
          <cell r="W51" t="str">
            <v>滋賀</v>
          </cell>
          <cell r="X51" t="str">
            <v>EC</v>
          </cell>
          <cell r="Y51">
            <v>46128</v>
          </cell>
          <cell r="Z51" t="str">
            <v>EC,ゴミ除去</v>
          </cell>
          <cell r="AA51" t="str">
            <v>欠点個数確認ﾁｪｯｸ◎</v>
          </cell>
          <cell r="AB51" t="str">
            <v>確認済明記</v>
          </cell>
          <cell r="AC51"/>
          <cell r="AD51" t="str">
            <v>W（自動車）</v>
          </cell>
          <cell r="AE51" t="str">
            <v>共和ﾚｻﾞｰ</v>
          </cell>
          <cell r="AF51">
            <v>46140</v>
          </cell>
          <cell r="AG51">
            <v>46140</v>
          </cell>
          <cell r="AH51">
            <v>38</v>
          </cell>
          <cell r="AI51" t="str">
            <v>180921Y</v>
          </cell>
          <cell r="AJ51">
            <v>20</v>
          </cell>
          <cell r="AK51">
            <v>4</v>
          </cell>
          <cell r="AL51">
            <v>228000</v>
          </cell>
          <cell r="AM51">
            <v>6000</v>
          </cell>
          <cell r="AN51">
            <v>38</v>
          </cell>
          <cell r="AO51">
            <v>228000</v>
          </cell>
          <cell r="AP51"/>
          <cell r="AQ51"/>
          <cell r="AR51"/>
          <cell r="AS51"/>
          <cell r="AT51"/>
          <cell r="AU51"/>
          <cell r="AV51"/>
          <cell r="AW51"/>
          <cell r="AX51"/>
          <cell r="AY51"/>
          <cell r="AZ51"/>
          <cell r="BA51"/>
          <cell r="BB51"/>
          <cell r="BC51"/>
          <cell r="BD51"/>
          <cell r="BE51"/>
          <cell r="BF51"/>
          <cell r="BG51">
            <v>4</v>
          </cell>
          <cell r="BH51">
            <v>38</v>
          </cell>
          <cell r="BI51">
            <v>228000</v>
          </cell>
          <cell r="BJ51" t="e">
            <v>#REF!</v>
          </cell>
          <cell r="BK51" t="e">
            <v>#REF!</v>
          </cell>
          <cell r="BL51" t="e">
            <v>#REF!</v>
          </cell>
          <cell r="BM51" t="e">
            <v>#REF!</v>
          </cell>
          <cell r="BN51" t="e">
            <v>#REF!</v>
          </cell>
          <cell r="BO51" t="e">
            <v>#REF!</v>
          </cell>
          <cell r="BP51" t="e">
            <v>#REF!</v>
          </cell>
          <cell r="BQ51" t="e">
            <v>#REF!</v>
          </cell>
          <cell r="BR51" t="e">
            <v>#REF!</v>
          </cell>
          <cell r="BS51" t="e">
            <v>#REF!</v>
          </cell>
          <cell r="BT51" t="e">
            <v>#REF!</v>
          </cell>
        </row>
        <row r="52">
          <cell r="A52" t="str">
            <v>W4-10</v>
          </cell>
          <cell r="B52" t="str">
            <v>通常入力</v>
          </cell>
          <cell r="C52" t="str">
            <v>後加工</v>
          </cell>
          <cell r="D52" t="str">
            <v>砂田</v>
          </cell>
          <cell r="E52">
            <v>46120.736631944441</v>
          </cell>
          <cell r="F52"/>
          <cell r="G52">
            <v>6783</v>
          </cell>
          <cell r="H52" t="str">
            <v>25025-JP66-1230X250</v>
          </cell>
          <cell r="I52" t="str">
            <v>FA</v>
          </cell>
          <cell r="J52" t="str">
            <v xml:space="preserve">   </v>
          </cell>
          <cell r="K52" t="str">
            <v>Q</v>
          </cell>
          <cell r="L52" t="str">
            <v xml:space="preserve"> </v>
          </cell>
          <cell r="M52">
            <v>250</v>
          </cell>
          <cell r="N52" t="str">
            <v>Ｑ面</v>
          </cell>
          <cell r="O52"/>
          <cell r="P52">
            <v>1</v>
          </cell>
          <cell r="Q52">
            <v>6780</v>
          </cell>
          <cell r="R52" t="str">
            <v>25025-AP66-1230X250</v>
          </cell>
          <cell r="S52" t="str">
            <v>FA</v>
          </cell>
          <cell r="T52" t="str">
            <v xml:space="preserve">   </v>
          </cell>
          <cell r="U52" t="str">
            <v>P</v>
          </cell>
          <cell r="V52">
            <v>250</v>
          </cell>
          <cell r="W52" t="str">
            <v>湖南</v>
          </cell>
          <cell r="X52" t="str">
            <v>EC</v>
          </cell>
          <cell r="Y52">
            <v>46126</v>
          </cell>
          <cell r="Z52" t="str">
            <v>EC</v>
          </cell>
          <cell r="AA52" t="str">
            <v>欠点個数確認ﾁｪｯｸ◎</v>
          </cell>
          <cell r="AB52"/>
          <cell r="AC52"/>
          <cell r="AD52" t="str">
            <v>W（自動車）</v>
          </cell>
          <cell r="AE52" t="str">
            <v>共和ﾚｻﾞｰ</v>
          </cell>
          <cell r="AF52">
            <v>46128</v>
          </cell>
          <cell r="AG52">
            <v>46128</v>
          </cell>
          <cell r="AH52">
            <v>18</v>
          </cell>
          <cell r="AI52" t="str">
            <v>180877K</v>
          </cell>
          <cell r="AJ52">
            <v>1</v>
          </cell>
          <cell r="AK52">
            <v>4</v>
          </cell>
          <cell r="AL52">
            <v>4500</v>
          </cell>
          <cell r="AM52">
            <v>250</v>
          </cell>
          <cell r="AN52">
            <v>18</v>
          </cell>
          <cell r="AO52">
            <v>4500</v>
          </cell>
          <cell r="AP52"/>
          <cell r="AQ52"/>
          <cell r="AR52"/>
          <cell r="AS52"/>
          <cell r="AT52"/>
          <cell r="AU52"/>
          <cell r="AV52"/>
          <cell r="AW52"/>
          <cell r="AX52"/>
          <cell r="AY52"/>
          <cell r="AZ52"/>
          <cell r="BA52"/>
          <cell r="BB52"/>
          <cell r="BC52"/>
          <cell r="BD52"/>
          <cell r="BE52"/>
          <cell r="BF52"/>
          <cell r="BG52">
            <v>4</v>
          </cell>
          <cell r="BH52">
            <v>18</v>
          </cell>
          <cell r="BI52">
            <v>4500</v>
          </cell>
          <cell r="BJ52" t="e">
            <v>#REF!</v>
          </cell>
          <cell r="BK52" t="e">
            <v>#REF!</v>
          </cell>
          <cell r="BL52" t="e">
            <v>#REF!</v>
          </cell>
          <cell r="BM52" t="e">
            <v>#REF!</v>
          </cell>
          <cell r="BN52" t="e">
            <v>#REF!</v>
          </cell>
          <cell r="BO52" t="e">
            <v>#REF!</v>
          </cell>
          <cell r="BP52" t="e">
            <v>#REF!</v>
          </cell>
          <cell r="BQ52" t="e">
            <v>#REF!</v>
          </cell>
          <cell r="BR52" t="e">
            <v>#REF!</v>
          </cell>
          <cell r="BS52" t="e">
            <v>#REF!</v>
          </cell>
          <cell r="BT52" t="e">
            <v>#REF!</v>
          </cell>
        </row>
        <row r="53">
          <cell r="A53" t="str">
            <v>W4-9</v>
          </cell>
          <cell r="B53" t="str">
            <v>通常入力</v>
          </cell>
          <cell r="C53" t="str">
            <v>後加工</v>
          </cell>
          <cell r="D53" t="str">
            <v>砂田</v>
          </cell>
          <cell r="E53">
            <v>46120.734849537039</v>
          </cell>
          <cell r="F53"/>
          <cell r="G53">
            <v>6783</v>
          </cell>
          <cell r="H53" t="str">
            <v>20020-JP17-1440X300</v>
          </cell>
          <cell r="I53" t="str">
            <v>FA</v>
          </cell>
          <cell r="J53" t="str">
            <v xml:space="preserve">   </v>
          </cell>
          <cell r="K53" t="str">
            <v>Q</v>
          </cell>
          <cell r="L53" t="str">
            <v xml:space="preserve"> </v>
          </cell>
          <cell r="M53">
            <v>2400</v>
          </cell>
          <cell r="N53" t="str">
            <v>Ｑ面</v>
          </cell>
          <cell r="O53"/>
          <cell r="P53">
            <v>1</v>
          </cell>
          <cell r="Q53">
            <v>6780</v>
          </cell>
          <cell r="R53" t="str">
            <v>20020-AP17-1440X300</v>
          </cell>
          <cell r="S53" t="str">
            <v>FA</v>
          </cell>
          <cell r="T53" t="str">
            <v xml:space="preserve">   </v>
          </cell>
          <cell r="U53" t="str">
            <v>P</v>
          </cell>
          <cell r="V53">
            <v>2400</v>
          </cell>
          <cell r="W53" t="str">
            <v>湖南</v>
          </cell>
          <cell r="X53" t="str">
            <v>EC</v>
          </cell>
          <cell r="Y53">
            <v>46125</v>
          </cell>
          <cell r="Z53" t="str">
            <v>EC</v>
          </cell>
          <cell r="AA53" t="str">
            <v>欠点個数確認ﾁｪｯｸﾗﾍﾞﾙ◎</v>
          </cell>
          <cell r="AB53"/>
          <cell r="AC53"/>
          <cell r="AD53" t="str">
            <v>W（自動車）</v>
          </cell>
          <cell r="AE53" t="str">
            <v>共和ﾚｻﾞｰ</v>
          </cell>
          <cell r="AF53">
            <v>46128</v>
          </cell>
          <cell r="AG53">
            <v>46128</v>
          </cell>
          <cell r="AH53">
            <v>18</v>
          </cell>
          <cell r="AI53" t="str">
            <v>180828W</v>
          </cell>
          <cell r="AJ53">
            <v>8</v>
          </cell>
          <cell r="AK53">
            <v>4</v>
          </cell>
          <cell r="AL53">
            <v>43200</v>
          </cell>
          <cell r="AM53">
            <v>2400</v>
          </cell>
          <cell r="AN53">
            <v>18</v>
          </cell>
          <cell r="AO53">
            <v>43200</v>
          </cell>
          <cell r="AP53"/>
          <cell r="AQ53"/>
          <cell r="AR53"/>
          <cell r="AS53"/>
          <cell r="AT53"/>
          <cell r="AU53"/>
          <cell r="AV53"/>
          <cell r="AW53"/>
          <cell r="AX53"/>
          <cell r="AY53"/>
          <cell r="AZ53"/>
          <cell r="BA53"/>
          <cell r="BB53"/>
          <cell r="BC53"/>
          <cell r="BD53"/>
          <cell r="BE53"/>
          <cell r="BF53"/>
          <cell r="BG53">
            <v>4</v>
          </cell>
          <cell r="BH53">
            <v>18</v>
          </cell>
          <cell r="BI53">
            <v>43200</v>
          </cell>
          <cell r="BJ53" t="e">
            <v>#REF!</v>
          </cell>
          <cell r="BK53" t="e">
            <v>#REF!</v>
          </cell>
          <cell r="BL53" t="e">
            <v>#REF!</v>
          </cell>
          <cell r="BM53" t="e">
            <v>#REF!</v>
          </cell>
          <cell r="BN53" t="e">
            <v>#REF!</v>
          </cell>
          <cell r="BO53" t="e">
            <v>#REF!</v>
          </cell>
          <cell r="BP53" t="e">
            <v>#REF!</v>
          </cell>
          <cell r="BQ53" t="e">
            <v>#REF!</v>
          </cell>
          <cell r="BR53" t="e">
            <v>#REF!</v>
          </cell>
          <cell r="BS53" t="e">
            <v>#REF!</v>
          </cell>
          <cell r="BT53" t="e">
            <v>#REF!</v>
          </cell>
        </row>
        <row r="54">
          <cell r="A54" t="str">
            <v>JR260403</v>
          </cell>
          <cell r="B54" t="str">
            <v>通常入力</v>
          </cell>
          <cell r="C54" t="str">
            <v>TPI</v>
          </cell>
          <cell r="D54" t="str">
            <v>古家</v>
          </cell>
          <cell r="E54">
            <v>46119.420451388891</v>
          </cell>
          <cell r="F54"/>
          <cell r="G54">
            <v>0</v>
          </cell>
          <cell r="H54" t="str">
            <v>40040-R10W- 870X 95</v>
          </cell>
          <cell r="I54" t="str">
            <v xml:space="preserve">  </v>
          </cell>
          <cell r="J54" t="str">
            <v xml:space="preserve">LG </v>
          </cell>
          <cell r="K54" t="str">
            <v xml:space="preserve"> </v>
          </cell>
          <cell r="L54" t="str">
            <v xml:space="preserve"> </v>
          </cell>
          <cell r="M54">
            <v>475</v>
          </cell>
          <cell r="N54">
            <v>0</v>
          </cell>
          <cell r="O54"/>
          <cell r="P54">
            <v>1</v>
          </cell>
          <cell r="Q54" t="str">
            <v>7A1</v>
          </cell>
          <cell r="R54" t="str">
            <v>FEL4004AY-10WD-1000X100</v>
          </cell>
          <cell r="S54" t="str">
            <v xml:space="preserve">  </v>
          </cell>
          <cell r="T54" t="str">
            <v xml:space="preserve">LG </v>
          </cell>
          <cell r="U54" t="str">
            <v xml:space="preserve"> </v>
          </cell>
          <cell r="V54">
            <v>500</v>
          </cell>
          <cell r="W54" t="str">
            <v>湖南</v>
          </cell>
          <cell r="X54" t="str">
            <v>SEC</v>
          </cell>
          <cell r="Y54">
            <v>46129</v>
          </cell>
          <cell r="Z54" t="str">
            <v>SEC,ｽﾘｯﾄ(JR)</v>
          </cell>
          <cell r="AA54"/>
          <cell r="AB54"/>
          <cell r="AC54"/>
          <cell r="AD54" t="str">
            <v>JR（屋根）</v>
          </cell>
          <cell r="AE54">
            <v>0</v>
          </cell>
          <cell r="AF54">
            <v>46133</v>
          </cell>
          <cell r="AG54">
            <v>46133</v>
          </cell>
          <cell r="AH54">
            <v>43</v>
          </cell>
          <cell r="AI54" t="str">
            <v>P74815</v>
          </cell>
          <cell r="AJ54">
            <v>5</v>
          </cell>
          <cell r="AK54">
            <v>4</v>
          </cell>
          <cell r="AL54">
            <v>20425</v>
          </cell>
          <cell r="AM54">
            <v>475</v>
          </cell>
          <cell r="AN54">
            <v>43</v>
          </cell>
          <cell r="AO54">
            <v>20425</v>
          </cell>
          <cell r="AP54"/>
          <cell r="AQ54"/>
          <cell r="AR54"/>
          <cell r="AS54"/>
          <cell r="AT54"/>
          <cell r="AU54"/>
          <cell r="AV54"/>
          <cell r="AW54"/>
          <cell r="AX54"/>
          <cell r="AY54"/>
          <cell r="AZ54"/>
          <cell r="BA54"/>
          <cell r="BB54"/>
          <cell r="BC54"/>
          <cell r="BD54"/>
          <cell r="BE54"/>
          <cell r="BF54"/>
          <cell r="BG54">
            <v>4</v>
          </cell>
          <cell r="BH54">
            <v>43</v>
          </cell>
          <cell r="BI54">
            <v>20425</v>
          </cell>
          <cell r="BJ54" t="e">
            <v>#REF!</v>
          </cell>
          <cell r="BK54" t="e">
            <v>#REF!</v>
          </cell>
          <cell r="BL54" t="e">
            <v>#REF!</v>
          </cell>
          <cell r="BM54" t="e">
            <v>#REF!</v>
          </cell>
          <cell r="BN54" t="e">
            <v>#REF!</v>
          </cell>
          <cell r="BO54" t="e">
            <v>#REF!</v>
          </cell>
          <cell r="BP54" t="e">
            <v>#REF!</v>
          </cell>
          <cell r="BQ54" t="e">
            <v>#REF!</v>
          </cell>
          <cell r="BR54" t="e">
            <v>#REF!</v>
          </cell>
          <cell r="BS54" t="e">
            <v>#REF!</v>
          </cell>
          <cell r="BT54" t="e">
            <v>#REF!</v>
          </cell>
        </row>
        <row r="55">
          <cell r="A55" t="str">
            <v>PN04-02</v>
          </cell>
          <cell r="B55" t="str">
            <v>通常入力</v>
          </cell>
          <cell r="C55" t="str">
            <v>TPI</v>
          </cell>
          <cell r="D55" t="str">
            <v>砂田</v>
          </cell>
          <cell r="E55">
            <v>46118.488622685189</v>
          </cell>
          <cell r="F55"/>
          <cell r="G55" t="str">
            <v>7C8</v>
          </cell>
          <cell r="H55" t="str">
            <v>FEL3002BY05WDLG-EC</v>
          </cell>
          <cell r="I55" t="str">
            <v>FA</v>
          </cell>
          <cell r="J55" t="str">
            <v xml:space="preserve">   </v>
          </cell>
          <cell r="K55"/>
          <cell r="L55" t="str">
            <v xml:space="preserve"> </v>
          </cell>
          <cell r="M55">
            <v>2000</v>
          </cell>
          <cell r="N55"/>
          <cell r="O55"/>
          <cell r="P55">
            <v>1</v>
          </cell>
          <cell r="Q55" t="str">
            <v>7A1</v>
          </cell>
          <cell r="R55" t="str">
            <v>FEL3002BY05WDLG</v>
          </cell>
          <cell r="S55" t="str">
            <v>FA</v>
          </cell>
          <cell r="T55" t="str">
            <v xml:space="preserve">   </v>
          </cell>
          <cell r="U55"/>
          <cell r="V55">
            <v>2000</v>
          </cell>
          <cell r="W55" t="str">
            <v>湖南</v>
          </cell>
          <cell r="X55" t="str">
            <v>SEC</v>
          </cell>
          <cell r="Y55">
            <v>46129</v>
          </cell>
          <cell r="Z55" t="str">
            <v>EC</v>
          </cell>
          <cell r="AA55" t="str">
            <v>ﾂﾅｷﾞﾅｼ</v>
          </cell>
          <cell r="AB55"/>
          <cell r="AC55"/>
          <cell r="AD55" t="str">
            <v>P（TPI）</v>
          </cell>
          <cell r="AE55" t="str">
            <v>TPI</v>
          </cell>
          <cell r="AF55">
            <v>46133</v>
          </cell>
          <cell r="AG55">
            <v>46133</v>
          </cell>
          <cell r="AH55">
            <v>18</v>
          </cell>
          <cell r="AI55" t="str">
            <v>P74818</v>
          </cell>
          <cell r="AJ55" t="e">
            <v>#N/A</v>
          </cell>
          <cell r="AK55">
            <v>4</v>
          </cell>
          <cell r="AL55">
            <v>36000</v>
          </cell>
          <cell r="AM55">
            <v>2000</v>
          </cell>
          <cell r="AN55">
            <v>18</v>
          </cell>
          <cell r="AO55">
            <v>36000</v>
          </cell>
          <cell r="AP55"/>
          <cell r="AQ55"/>
          <cell r="AR55"/>
          <cell r="AS55"/>
          <cell r="AT55"/>
          <cell r="AU55"/>
          <cell r="AV55"/>
          <cell r="AW55"/>
          <cell r="AX55"/>
          <cell r="AY55"/>
          <cell r="AZ55"/>
          <cell r="BA55"/>
          <cell r="BB55"/>
          <cell r="BC55"/>
          <cell r="BD55"/>
          <cell r="BE55"/>
          <cell r="BF55"/>
          <cell r="BG55">
            <v>4</v>
          </cell>
          <cell r="BH55">
            <v>18</v>
          </cell>
          <cell r="BI55">
            <v>36000</v>
          </cell>
          <cell r="BJ55" t="e">
            <v>#REF!</v>
          </cell>
          <cell r="BK55" t="e">
            <v>#REF!</v>
          </cell>
          <cell r="BL55" t="e">
            <v>#REF!</v>
          </cell>
          <cell r="BM55" t="e">
            <v>#REF!</v>
          </cell>
          <cell r="BN55" t="e">
            <v>#REF!</v>
          </cell>
          <cell r="BO55" t="e">
            <v>#REF!</v>
          </cell>
          <cell r="BP55" t="e">
            <v>#REF!</v>
          </cell>
          <cell r="BQ55" t="e">
            <v>#REF!</v>
          </cell>
          <cell r="BR55" t="e">
            <v>#REF!</v>
          </cell>
          <cell r="BS55" t="e">
            <v>#REF!</v>
          </cell>
          <cell r="BT55" t="e">
            <v>#REF!</v>
          </cell>
        </row>
        <row r="56">
          <cell r="A56" t="str">
            <v>V4-11</v>
          </cell>
          <cell r="B56" t="str">
            <v>通常入力</v>
          </cell>
          <cell r="C56" t="str">
            <v>後加工</v>
          </cell>
          <cell r="D56" t="str">
            <v>砂田</v>
          </cell>
          <cell r="E56">
            <v>46115.656388888892</v>
          </cell>
          <cell r="F56"/>
          <cell r="G56">
            <v>6783</v>
          </cell>
          <cell r="H56" t="str">
            <v>30040-AS60-1000X200</v>
          </cell>
          <cell r="I56" t="str">
            <v>FA</v>
          </cell>
          <cell r="J56" t="str">
            <v xml:space="preserve">   </v>
          </cell>
          <cell r="K56" t="str">
            <v>C</v>
          </cell>
          <cell r="L56" t="str">
            <v xml:space="preserve"> </v>
          </cell>
          <cell r="M56">
            <v>1000</v>
          </cell>
          <cell r="N56"/>
          <cell r="O56"/>
          <cell r="P56">
            <v>1</v>
          </cell>
          <cell r="Q56">
            <v>6780</v>
          </cell>
          <cell r="R56" t="str">
            <v>30040-AS60-1000X200</v>
          </cell>
          <cell r="S56" t="str">
            <v>FA</v>
          </cell>
          <cell r="T56" t="str">
            <v xml:space="preserve">   </v>
          </cell>
          <cell r="U56" t="str">
            <v>F</v>
          </cell>
          <cell r="V56">
            <v>1000</v>
          </cell>
          <cell r="W56" t="str">
            <v>滋賀</v>
          </cell>
          <cell r="X56" t="str">
            <v>熱融着</v>
          </cell>
          <cell r="Y56">
            <v>46128</v>
          </cell>
          <cell r="Z56" t="str">
            <v>接続</v>
          </cell>
          <cell r="AA56"/>
          <cell r="AB56"/>
          <cell r="AC56"/>
          <cell r="AD56" t="str">
            <v>V（TPI）</v>
          </cell>
          <cell r="AE56" t="str">
            <v>TPI</v>
          </cell>
          <cell r="AF56">
            <v>46133</v>
          </cell>
          <cell r="AG56">
            <v>46133</v>
          </cell>
          <cell r="AH56">
            <v>15</v>
          </cell>
          <cell r="AI56" t="str">
            <v>180484A</v>
          </cell>
          <cell r="AJ56">
            <v>5</v>
          </cell>
          <cell r="AK56">
            <v>4</v>
          </cell>
          <cell r="AL56">
            <v>15000</v>
          </cell>
          <cell r="AM56">
            <v>1000</v>
          </cell>
          <cell r="AN56">
            <v>15</v>
          </cell>
          <cell r="AO56">
            <v>15000</v>
          </cell>
          <cell r="AP56"/>
          <cell r="AQ56"/>
          <cell r="AR56"/>
          <cell r="AS56"/>
          <cell r="AT56"/>
          <cell r="AU56"/>
          <cell r="AV56"/>
          <cell r="AW56"/>
          <cell r="AX56"/>
          <cell r="AY56"/>
          <cell r="AZ56"/>
          <cell r="BA56"/>
          <cell r="BB56"/>
          <cell r="BC56"/>
          <cell r="BD56"/>
          <cell r="BE56"/>
          <cell r="BF56"/>
          <cell r="BG56">
            <v>4</v>
          </cell>
          <cell r="BH56">
            <v>15</v>
          </cell>
          <cell r="BI56">
            <v>15000</v>
          </cell>
          <cell r="BJ56" t="e">
            <v>#REF!</v>
          </cell>
          <cell r="BK56" t="e">
            <v>#REF!</v>
          </cell>
          <cell r="BL56" t="e">
            <v>#REF!</v>
          </cell>
          <cell r="BM56" t="e">
            <v>#REF!</v>
          </cell>
          <cell r="BN56" t="e">
            <v>#REF!</v>
          </cell>
          <cell r="BO56" t="e">
            <v>#REF!</v>
          </cell>
          <cell r="BP56" t="e">
            <v>#REF!</v>
          </cell>
          <cell r="BQ56" t="e">
            <v>#REF!</v>
          </cell>
          <cell r="BR56" t="e">
            <v>#REF!</v>
          </cell>
          <cell r="BS56" t="e">
            <v>#REF!</v>
          </cell>
          <cell r="BT56" t="e">
            <v>#REF!</v>
          </cell>
        </row>
        <row r="57">
          <cell r="A57" t="str">
            <v>V4-10</v>
          </cell>
          <cell r="B57" t="str">
            <v>通常入力</v>
          </cell>
          <cell r="C57" t="str">
            <v>後加工</v>
          </cell>
          <cell r="D57" t="str">
            <v>砂田</v>
          </cell>
          <cell r="E57">
            <v>46115.653553240743</v>
          </cell>
          <cell r="F57"/>
          <cell r="G57">
            <v>6783</v>
          </cell>
          <cell r="H57" t="str">
            <v>30030-AT60-1000X200</v>
          </cell>
          <cell r="I57" t="str">
            <v>FA</v>
          </cell>
          <cell r="J57" t="str">
            <v xml:space="preserve">   </v>
          </cell>
          <cell r="K57" t="str">
            <v>C</v>
          </cell>
          <cell r="L57" t="str">
            <v xml:space="preserve"> </v>
          </cell>
          <cell r="M57">
            <v>3200</v>
          </cell>
          <cell r="N57"/>
          <cell r="O57"/>
          <cell r="P57">
            <v>1</v>
          </cell>
          <cell r="Q57">
            <v>6780</v>
          </cell>
          <cell r="R57" t="str">
            <v>30030-AT60-1000X200</v>
          </cell>
          <cell r="S57" t="str">
            <v>FA</v>
          </cell>
          <cell r="T57" t="str">
            <v xml:space="preserve">   </v>
          </cell>
          <cell r="U57" t="str">
            <v>F</v>
          </cell>
          <cell r="V57">
            <v>3200</v>
          </cell>
          <cell r="W57" t="str">
            <v>滋賀</v>
          </cell>
          <cell r="X57" t="str">
            <v>熱融着</v>
          </cell>
          <cell r="Y57">
            <v>46128</v>
          </cell>
          <cell r="Z57" t="str">
            <v>接続</v>
          </cell>
          <cell r="AA57"/>
          <cell r="AB57"/>
          <cell r="AC57"/>
          <cell r="AD57" t="str">
            <v>V（TPI）</v>
          </cell>
          <cell r="AE57" t="str">
            <v>TPI</v>
          </cell>
          <cell r="AF57">
            <v>46133</v>
          </cell>
          <cell r="AG57">
            <v>46133</v>
          </cell>
          <cell r="AH57">
            <v>15</v>
          </cell>
          <cell r="AI57" t="str">
            <v>180483J</v>
          </cell>
          <cell r="AJ57">
            <v>16</v>
          </cell>
          <cell r="AK57">
            <v>4</v>
          </cell>
          <cell r="AL57">
            <v>48000</v>
          </cell>
          <cell r="AM57">
            <v>3200</v>
          </cell>
          <cell r="AN57">
            <v>15</v>
          </cell>
          <cell r="AO57">
            <v>48000</v>
          </cell>
          <cell r="AP57"/>
          <cell r="AQ57"/>
          <cell r="AR57"/>
          <cell r="AS57"/>
          <cell r="AT57"/>
          <cell r="AU57"/>
          <cell r="AV57"/>
          <cell r="AW57"/>
          <cell r="AX57"/>
          <cell r="AY57"/>
          <cell r="AZ57"/>
          <cell r="BA57"/>
          <cell r="BB57"/>
          <cell r="BC57"/>
          <cell r="BD57"/>
          <cell r="BE57"/>
          <cell r="BF57"/>
          <cell r="BG57">
            <v>4</v>
          </cell>
          <cell r="BH57">
            <v>15</v>
          </cell>
          <cell r="BI57">
            <v>48000</v>
          </cell>
          <cell r="BJ57" t="e">
            <v>#REF!</v>
          </cell>
          <cell r="BK57" t="e">
            <v>#REF!</v>
          </cell>
          <cell r="BL57" t="e">
            <v>#REF!</v>
          </cell>
          <cell r="BM57" t="e">
            <v>#REF!</v>
          </cell>
          <cell r="BN57" t="e">
            <v>#REF!</v>
          </cell>
          <cell r="BO57" t="e">
            <v>#REF!</v>
          </cell>
          <cell r="BP57" t="e">
            <v>#REF!</v>
          </cell>
          <cell r="BQ57" t="e">
            <v>#REF!</v>
          </cell>
          <cell r="BR57" t="e">
            <v>#REF!</v>
          </cell>
          <cell r="BS57" t="e">
            <v>#REF!</v>
          </cell>
          <cell r="BT57" t="e">
            <v>#REF!</v>
          </cell>
        </row>
        <row r="58">
          <cell r="A58" t="str">
            <v>Y4-36</v>
          </cell>
          <cell r="B58" t="str">
            <v>通常入力</v>
          </cell>
          <cell r="C58" t="str">
            <v>後加工</v>
          </cell>
          <cell r="D58" t="str">
            <v>砂田</v>
          </cell>
          <cell r="E58">
            <v>46115.652488425927</v>
          </cell>
          <cell r="F58"/>
          <cell r="G58">
            <v>6713</v>
          </cell>
          <cell r="H58" t="str">
            <v>0R040-8Y0B- 820X200</v>
          </cell>
          <cell r="I58" t="str">
            <v>FA</v>
          </cell>
          <cell r="J58"/>
          <cell r="K58" t="str">
            <v>C</v>
          </cell>
          <cell r="L58" t="str">
            <v xml:space="preserve"> </v>
          </cell>
          <cell r="M58">
            <v>2000</v>
          </cell>
          <cell r="N58"/>
          <cell r="O58"/>
          <cell r="P58">
            <v>1</v>
          </cell>
          <cell r="Q58">
            <v>6710</v>
          </cell>
          <cell r="R58" t="str">
            <v>50080-AY0B- 870X200</v>
          </cell>
          <cell r="S58" t="str">
            <v>FA</v>
          </cell>
          <cell r="T58"/>
          <cell r="U58" t="str">
            <v>C</v>
          </cell>
          <cell r="V58">
            <v>2000</v>
          </cell>
          <cell r="W58" t="str">
            <v>湖南</v>
          </cell>
          <cell r="X58" t="str">
            <v>ｽﾘｯﾄ</v>
          </cell>
          <cell r="Y58">
            <v>46119</v>
          </cell>
          <cell r="Z58" t="str">
            <v>ｽﾘｯﾄ</v>
          </cell>
          <cell r="AA58"/>
          <cell r="AB58"/>
          <cell r="AC58"/>
          <cell r="AD58" t="str">
            <v>Y（工材）</v>
          </cell>
          <cell r="AE58" t="str">
            <v>屋根</v>
          </cell>
          <cell r="AF58">
            <v>46122</v>
          </cell>
          <cell r="AG58">
            <v>46122</v>
          </cell>
          <cell r="AH58">
            <v>17</v>
          </cell>
          <cell r="AI58" t="str">
            <v>180370Y</v>
          </cell>
          <cell r="AJ58">
            <v>10</v>
          </cell>
          <cell r="AK58">
            <v>4</v>
          </cell>
          <cell r="AL58">
            <v>34000</v>
          </cell>
          <cell r="AM58">
            <v>2000</v>
          </cell>
          <cell r="AN58">
            <v>17</v>
          </cell>
          <cell r="AO58">
            <v>34000</v>
          </cell>
          <cell r="AP58"/>
          <cell r="AQ58"/>
          <cell r="AR58"/>
          <cell r="AS58"/>
          <cell r="AT58"/>
          <cell r="AU58"/>
          <cell r="AV58"/>
          <cell r="AW58"/>
          <cell r="AX58"/>
          <cell r="AY58"/>
          <cell r="AZ58"/>
          <cell r="BA58"/>
          <cell r="BB58"/>
          <cell r="BC58"/>
          <cell r="BD58"/>
          <cell r="BE58"/>
          <cell r="BF58"/>
          <cell r="BG58">
            <v>4</v>
          </cell>
          <cell r="BH58">
            <v>17</v>
          </cell>
          <cell r="BI58">
            <v>34000</v>
          </cell>
          <cell r="BJ58" t="e">
            <v>#REF!</v>
          </cell>
          <cell r="BK58" t="e">
            <v>#REF!</v>
          </cell>
          <cell r="BL58" t="e">
            <v>#REF!</v>
          </cell>
          <cell r="BM58" t="e">
            <v>#REF!</v>
          </cell>
          <cell r="BN58" t="e">
            <v>#REF!</v>
          </cell>
          <cell r="BO58" t="e">
            <v>#REF!</v>
          </cell>
          <cell r="BP58" t="e">
            <v>#REF!</v>
          </cell>
          <cell r="BQ58" t="e">
            <v>#REF!</v>
          </cell>
          <cell r="BR58" t="e">
            <v>#REF!</v>
          </cell>
          <cell r="BS58" t="e">
            <v>#REF!</v>
          </cell>
          <cell r="BT58" t="e">
            <v>#REF!</v>
          </cell>
        </row>
        <row r="59">
          <cell r="A59" t="str">
            <v>Y4-35</v>
          </cell>
          <cell r="B59" t="str">
            <v>通常入力</v>
          </cell>
          <cell r="C59" t="str">
            <v>後加工</v>
          </cell>
          <cell r="D59" t="str">
            <v>砂田</v>
          </cell>
          <cell r="E59">
            <v>46115.649305555555</v>
          </cell>
          <cell r="F59"/>
          <cell r="G59">
            <v>6713</v>
          </cell>
          <cell r="H59" t="str">
            <v>30020-BG00-1030X200</v>
          </cell>
          <cell r="I59" t="str">
            <v>FA</v>
          </cell>
          <cell r="J59" t="str">
            <v>BK0</v>
          </cell>
          <cell r="K59" t="str">
            <v>C</v>
          </cell>
          <cell r="L59" t="str">
            <v xml:space="preserve"> </v>
          </cell>
          <cell r="M59">
            <v>2000</v>
          </cell>
          <cell r="N59"/>
          <cell r="O59"/>
          <cell r="P59">
            <v>1</v>
          </cell>
          <cell r="Q59">
            <v>6710</v>
          </cell>
          <cell r="R59" t="str">
            <v>30040-AG00-1030X200</v>
          </cell>
          <cell r="S59" t="str">
            <v>FA</v>
          </cell>
          <cell r="T59" t="str">
            <v>BK0</v>
          </cell>
          <cell r="U59" t="str">
            <v>C</v>
          </cell>
          <cell r="V59">
            <v>1000</v>
          </cell>
          <cell r="W59" t="str">
            <v>湖南</v>
          </cell>
          <cell r="X59" t="str">
            <v>ｽﾗｲｽ</v>
          </cell>
          <cell r="Y59">
            <v>46119</v>
          </cell>
          <cell r="Z59" t="str">
            <v>ｽﾗｲｽ</v>
          </cell>
          <cell r="AA59"/>
          <cell r="AB59"/>
          <cell r="AC59"/>
          <cell r="AD59" t="str">
            <v>Y（工材）</v>
          </cell>
          <cell r="AE59" t="str">
            <v>TPI</v>
          </cell>
          <cell r="AF59">
            <v>46122</v>
          </cell>
          <cell r="AG59">
            <v>46122</v>
          </cell>
          <cell r="AH59">
            <v>11</v>
          </cell>
          <cell r="AI59" t="str">
            <v>180369G</v>
          </cell>
          <cell r="AJ59">
            <v>5</v>
          </cell>
          <cell r="AK59">
            <v>4</v>
          </cell>
          <cell r="AL59">
            <v>22000</v>
          </cell>
          <cell r="AM59">
            <v>2000</v>
          </cell>
          <cell r="AN59">
            <v>11</v>
          </cell>
          <cell r="AO59">
            <v>22000</v>
          </cell>
          <cell r="AP59"/>
          <cell r="AQ59"/>
          <cell r="AR59"/>
          <cell r="AS59"/>
          <cell r="AT59"/>
          <cell r="AU59"/>
          <cell r="AV59"/>
          <cell r="AW59"/>
          <cell r="AX59"/>
          <cell r="AY59"/>
          <cell r="AZ59"/>
          <cell r="BA59"/>
          <cell r="BB59"/>
          <cell r="BC59"/>
          <cell r="BD59"/>
          <cell r="BE59"/>
          <cell r="BF59"/>
          <cell r="BG59">
            <v>4</v>
          </cell>
          <cell r="BH59">
            <v>11</v>
          </cell>
          <cell r="BI59">
            <v>22000</v>
          </cell>
          <cell r="BJ59" t="e">
            <v>#REF!</v>
          </cell>
          <cell r="BK59" t="e">
            <v>#REF!</v>
          </cell>
          <cell r="BL59" t="e">
            <v>#REF!</v>
          </cell>
          <cell r="BM59" t="e">
            <v>#REF!</v>
          </cell>
          <cell r="BN59" t="e">
            <v>#REF!</v>
          </cell>
          <cell r="BO59" t="e">
            <v>#REF!</v>
          </cell>
          <cell r="BP59" t="e">
            <v>#REF!</v>
          </cell>
          <cell r="BQ59" t="e">
            <v>#REF!</v>
          </cell>
          <cell r="BR59" t="e">
            <v>#REF!</v>
          </cell>
          <cell r="BS59" t="e">
            <v>#REF!</v>
          </cell>
          <cell r="BT59" t="e">
            <v>#REF!</v>
          </cell>
        </row>
        <row r="60">
          <cell r="A60" t="str">
            <v>W4-8</v>
          </cell>
          <cell r="B60" t="str">
            <v>通常入力</v>
          </cell>
          <cell r="C60" t="str">
            <v>後加工</v>
          </cell>
          <cell r="D60" t="str">
            <v>古家</v>
          </cell>
          <cell r="E60">
            <v>46114.474108796298</v>
          </cell>
          <cell r="F60"/>
          <cell r="G60">
            <v>6783</v>
          </cell>
          <cell r="H60" t="str">
            <v>15020-JX5R-1440X300</v>
          </cell>
          <cell r="I60" t="str">
            <v>FA</v>
          </cell>
          <cell r="J60" t="str">
            <v xml:space="preserve">   </v>
          </cell>
          <cell r="K60" t="str">
            <v>R</v>
          </cell>
          <cell r="L60" t="str">
            <v xml:space="preserve"> </v>
          </cell>
          <cell r="M60">
            <v>0</v>
          </cell>
          <cell r="N60" t="str">
            <v>Ｈ面</v>
          </cell>
          <cell r="O60"/>
          <cell r="P60">
            <v>1</v>
          </cell>
          <cell r="Q60">
            <v>6780</v>
          </cell>
          <cell r="R60" t="str">
            <v>15020-AX5R-1440X300</v>
          </cell>
          <cell r="S60" t="str">
            <v>FA</v>
          </cell>
          <cell r="T60" t="str">
            <v xml:space="preserve">   </v>
          </cell>
          <cell r="U60" t="str">
            <v>P</v>
          </cell>
          <cell r="V60">
            <v>0</v>
          </cell>
          <cell r="W60" t="str">
            <v>滋賀</v>
          </cell>
          <cell r="X60" t="str">
            <v>EC</v>
          </cell>
          <cell r="Y60">
            <v>46125</v>
          </cell>
          <cell r="Z60" t="str">
            <v>EC,検査</v>
          </cell>
          <cell r="AA60" t="str">
            <v>欠点個数確認チェックラベル◎</v>
          </cell>
          <cell r="AB60" t="str">
            <v>確認済明記</v>
          </cell>
          <cell r="AC60"/>
          <cell r="AD60" t="str">
            <v>W（自動車）</v>
          </cell>
          <cell r="AE60" t="str">
            <v>共和ﾚｻﾞｰ</v>
          </cell>
          <cell r="AF60">
            <v>46136</v>
          </cell>
          <cell r="AG60">
            <v>46136</v>
          </cell>
          <cell r="AH60">
            <v>38</v>
          </cell>
          <cell r="AI60"/>
          <cell r="AJ60">
            <v>0</v>
          </cell>
          <cell r="AK60">
            <v>4</v>
          </cell>
          <cell r="AL60">
            <v>0</v>
          </cell>
          <cell r="AM60">
            <v>0</v>
          </cell>
          <cell r="AN60">
            <v>38</v>
          </cell>
          <cell r="AO60">
            <v>0</v>
          </cell>
          <cell r="AP60"/>
          <cell r="AQ60"/>
          <cell r="AR60"/>
          <cell r="AS60"/>
          <cell r="AT60"/>
          <cell r="AU60"/>
          <cell r="AV60"/>
          <cell r="AW60"/>
          <cell r="AX60"/>
          <cell r="AY60"/>
          <cell r="AZ60"/>
          <cell r="BA60"/>
          <cell r="BB60"/>
          <cell r="BC60"/>
          <cell r="BD60"/>
          <cell r="BE60"/>
          <cell r="BF60"/>
          <cell r="BG60">
            <v>4</v>
          </cell>
          <cell r="BH60">
            <v>38</v>
          </cell>
          <cell r="BI60">
            <v>0</v>
          </cell>
          <cell r="BJ60" t="e">
            <v>#REF!</v>
          </cell>
          <cell r="BK60" t="e">
            <v>#REF!</v>
          </cell>
          <cell r="BL60" t="e">
            <v>#REF!</v>
          </cell>
          <cell r="BM60" t="e">
            <v>#REF!</v>
          </cell>
          <cell r="BN60" t="e">
            <v>#REF!</v>
          </cell>
          <cell r="BO60" t="e">
            <v>#REF!</v>
          </cell>
          <cell r="BP60" t="e">
            <v>#REF!</v>
          </cell>
          <cell r="BQ60" t="e">
            <v>#REF!</v>
          </cell>
          <cell r="BR60" t="e">
            <v>#REF!</v>
          </cell>
          <cell r="BS60" t="e">
            <v>#REF!</v>
          </cell>
          <cell r="BT60" t="e">
            <v>#REF!</v>
          </cell>
        </row>
        <row r="61">
          <cell r="A61" t="str">
            <v>Y4-34</v>
          </cell>
          <cell r="B61" t="str">
            <v>通常入力</v>
          </cell>
          <cell r="C61" t="str">
            <v>後加工</v>
          </cell>
          <cell r="D61" t="str">
            <v>古家</v>
          </cell>
          <cell r="E61">
            <v>46114.446226851855</v>
          </cell>
          <cell r="F61"/>
          <cell r="G61">
            <v>6713</v>
          </cell>
          <cell r="H61" t="str">
            <v>0R040-8Y0B- 680X200</v>
          </cell>
          <cell r="I61" t="str">
            <v>FA</v>
          </cell>
          <cell r="J61" t="str">
            <v>BG1</v>
          </cell>
          <cell r="K61" t="str">
            <v>C</v>
          </cell>
          <cell r="L61" t="str">
            <v xml:space="preserve"> </v>
          </cell>
          <cell r="M61">
            <v>6000</v>
          </cell>
          <cell r="N61">
            <v>0</v>
          </cell>
          <cell r="O61"/>
          <cell r="P61">
            <v>1</v>
          </cell>
          <cell r="Q61">
            <v>6710</v>
          </cell>
          <cell r="R61" t="str">
            <v>50080-AY0B- 680X200</v>
          </cell>
          <cell r="S61" t="str">
            <v>FA</v>
          </cell>
          <cell r="T61" t="str">
            <v>BG1</v>
          </cell>
          <cell r="U61" t="str">
            <v>C</v>
          </cell>
          <cell r="V61">
            <v>3000</v>
          </cell>
          <cell r="W61" t="str">
            <v>滋賀</v>
          </cell>
          <cell r="X61" t="str">
            <v>SEC</v>
          </cell>
          <cell r="Y61">
            <v>46126</v>
          </cell>
          <cell r="Z61" t="str">
            <v>SEC</v>
          </cell>
          <cell r="AA61"/>
          <cell r="AB61"/>
          <cell r="AC61"/>
          <cell r="AD61" t="str">
            <v>Y（工材）</v>
          </cell>
          <cell r="AE61" t="str">
            <v>屋根</v>
          </cell>
          <cell r="AF61">
            <v>46132</v>
          </cell>
          <cell r="AG61">
            <v>46132</v>
          </cell>
          <cell r="AH61">
            <v>13</v>
          </cell>
          <cell r="AI61" t="str">
            <v>180278R</v>
          </cell>
          <cell r="AJ61">
            <v>15</v>
          </cell>
          <cell r="AK61">
            <v>4</v>
          </cell>
          <cell r="AL61">
            <v>78000</v>
          </cell>
          <cell r="AM61">
            <v>6000</v>
          </cell>
          <cell r="AN61">
            <v>13</v>
          </cell>
          <cell r="AO61">
            <v>78000</v>
          </cell>
          <cell r="AP61"/>
          <cell r="AQ61"/>
          <cell r="AR61"/>
          <cell r="AS61"/>
          <cell r="AT61"/>
          <cell r="AU61"/>
          <cell r="AV61"/>
          <cell r="AW61"/>
          <cell r="AX61"/>
          <cell r="AY61"/>
          <cell r="AZ61"/>
          <cell r="BA61"/>
          <cell r="BB61"/>
          <cell r="BC61"/>
          <cell r="BD61"/>
          <cell r="BE61"/>
          <cell r="BF61"/>
          <cell r="BG61">
            <v>4</v>
          </cell>
          <cell r="BH61">
            <v>13</v>
          </cell>
          <cell r="BI61">
            <v>78000</v>
          </cell>
          <cell r="BJ61" t="e">
            <v>#REF!</v>
          </cell>
          <cell r="BK61" t="e">
            <v>#REF!</v>
          </cell>
          <cell r="BL61" t="e">
            <v>#REF!</v>
          </cell>
          <cell r="BM61" t="e">
            <v>#REF!</v>
          </cell>
          <cell r="BN61" t="e">
            <v>#REF!</v>
          </cell>
          <cell r="BO61" t="e">
            <v>#REF!</v>
          </cell>
          <cell r="BP61" t="e">
            <v>#REF!</v>
          </cell>
          <cell r="BQ61" t="e">
            <v>#REF!</v>
          </cell>
          <cell r="BR61" t="e">
            <v>#REF!</v>
          </cell>
          <cell r="BS61" t="e">
            <v>#REF!</v>
          </cell>
          <cell r="BT61" t="e">
            <v>#REF!</v>
          </cell>
        </row>
        <row r="62">
          <cell r="A62" t="str">
            <v>Y4-32</v>
          </cell>
          <cell r="B62" t="str">
            <v>通常入力</v>
          </cell>
          <cell r="C62" t="str">
            <v>後加工</v>
          </cell>
          <cell r="D62" t="str">
            <v>古家</v>
          </cell>
          <cell r="E62">
            <v>46114.445509259262</v>
          </cell>
          <cell r="F62"/>
          <cell r="G62">
            <v>6713</v>
          </cell>
          <cell r="H62" t="str">
            <v>0R040-8Y0B- 530X200</v>
          </cell>
          <cell r="I62" t="str">
            <v>FA</v>
          </cell>
          <cell r="J62" t="str">
            <v>BG1</v>
          </cell>
          <cell r="K62" t="str">
            <v>C</v>
          </cell>
          <cell r="L62" t="str">
            <v xml:space="preserve"> </v>
          </cell>
          <cell r="M62">
            <v>0</v>
          </cell>
          <cell r="N62">
            <v>0</v>
          </cell>
          <cell r="O62"/>
          <cell r="P62">
            <v>1</v>
          </cell>
          <cell r="Q62">
            <v>6710</v>
          </cell>
          <cell r="R62" t="str">
            <v>50080-AY0B- 680X200</v>
          </cell>
          <cell r="S62" t="str">
            <v>FA</v>
          </cell>
          <cell r="T62" t="str">
            <v>BG1</v>
          </cell>
          <cell r="U62" t="str">
            <v>C</v>
          </cell>
          <cell r="V62">
            <v>0</v>
          </cell>
          <cell r="W62" t="str">
            <v>滋賀</v>
          </cell>
          <cell r="X62" t="str">
            <v>ｽﾘｯﾄ</v>
          </cell>
          <cell r="Y62">
            <v>46126</v>
          </cell>
          <cell r="Z62" t="str">
            <v>SEC,スリット</v>
          </cell>
          <cell r="AA62" t="str">
            <v>キャンセル</v>
          </cell>
          <cell r="AB62"/>
          <cell r="AC62"/>
          <cell r="AD62" t="str">
            <v>Y（工材）</v>
          </cell>
          <cell r="AE62" t="str">
            <v>屋根</v>
          </cell>
          <cell r="AF62">
            <v>46134</v>
          </cell>
          <cell r="AG62">
            <v>46134</v>
          </cell>
          <cell r="AH62">
            <v>21.5</v>
          </cell>
          <cell r="AI62" t="str">
            <v>180277W</v>
          </cell>
          <cell r="AJ62">
            <v>0</v>
          </cell>
          <cell r="AK62">
            <v>4</v>
          </cell>
          <cell r="AL62">
            <v>0</v>
          </cell>
          <cell r="AM62">
            <v>0</v>
          </cell>
          <cell r="AN62">
            <v>30</v>
          </cell>
          <cell r="AO62">
            <v>0</v>
          </cell>
          <cell r="AP62"/>
          <cell r="AQ62"/>
          <cell r="AR62"/>
          <cell r="AS62"/>
          <cell r="AT62"/>
          <cell r="AU62"/>
          <cell r="AV62"/>
          <cell r="AW62"/>
          <cell r="AX62"/>
          <cell r="AY62"/>
          <cell r="AZ62"/>
          <cell r="BA62"/>
          <cell r="BB62"/>
          <cell r="BC62"/>
          <cell r="BD62"/>
          <cell r="BE62"/>
          <cell r="BF62"/>
          <cell r="BG62">
            <v>4</v>
          </cell>
          <cell r="BH62">
            <v>21.5</v>
          </cell>
          <cell r="BI62">
            <v>0</v>
          </cell>
          <cell r="BJ62" t="e">
            <v>#REF!</v>
          </cell>
          <cell r="BK62" t="e">
            <v>#REF!</v>
          </cell>
          <cell r="BL62" t="e">
            <v>#REF!</v>
          </cell>
          <cell r="BM62" t="e">
            <v>#REF!</v>
          </cell>
          <cell r="BN62" t="e">
            <v>#REF!</v>
          </cell>
          <cell r="BO62" t="e">
            <v>#REF!</v>
          </cell>
          <cell r="BP62" t="e">
            <v>#REF!</v>
          </cell>
          <cell r="BQ62" t="e">
            <v>#REF!</v>
          </cell>
          <cell r="BR62" t="e">
            <v>#REF!</v>
          </cell>
          <cell r="BS62" t="e">
            <v>#REF!</v>
          </cell>
          <cell r="BT62" t="e">
            <v>#REF!</v>
          </cell>
        </row>
        <row r="63">
          <cell r="A63" t="str">
            <v>Y4-29</v>
          </cell>
          <cell r="B63" t="str">
            <v>通常入力</v>
          </cell>
          <cell r="C63" t="str">
            <v>後加工</v>
          </cell>
          <cell r="D63" t="str">
            <v>古家</v>
          </cell>
          <cell r="E63">
            <v>46114.442673611113</v>
          </cell>
          <cell r="F63"/>
          <cell r="G63">
            <v>6713</v>
          </cell>
          <cell r="H63" t="str">
            <v>30040-AG00-1000X100</v>
          </cell>
          <cell r="I63" t="str">
            <v>FA</v>
          </cell>
          <cell r="J63" t="str">
            <v xml:space="preserve">   </v>
          </cell>
          <cell r="K63" t="str">
            <v>C</v>
          </cell>
          <cell r="L63" t="str">
            <v xml:space="preserve"> </v>
          </cell>
          <cell r="M63">
            <v>1400</v>
          </cell>
          <cell r="N63">
            <v>0</v>
          </cell>
          <cell r="O63"/>
          <cell r="P63">
            <v>1</v>
          </cell>
          <cell r="Q63">
            <v>6710</v>
          </cell>
          <cell r="R63" t="str">
            <v>30040-AG00-1000X200</v>
          </cell>
          <cell r="S63" t="str">
            <v>FA</v>
          </cell>
          <cell r="T63" t="str">
            <v xml:space="preserve">   </v>
          </cell>
          <cell r="U63" t="str">
            <v>C</v>
          </cell>
          <cell r="V63">
            <v>1400</v>
          </cell>
          <cell r="W63" t="str">
            <v>湖南</v>
          </cell>
          <cell r="X63" t="str">
            <v>ｽﾘｯﾄ</v>
          </cell>
          <cell r="Y63">
            <v>46125</v>
          </cell>
          <cell r="Z63" t="str">
            <v>分割</v>
          </cell>
          <cell r="AA63"/>
          <cell r="AB63"/>
          <cell r="AC63"/>
          <cell r="AD63" t="str">
            <v>Y（工材）</v>
          </cell>
          <cell r="AE63" t="str">
            <v>丸信小山</v>
          </cell>
          <cell r="AF63">
            <v>46127</v>
          </cell>
          <cell r="AG63">
            <v>46127</v>
          </cell>
          <cell r="AH63">
            <v>15</v>
          </cell>
          <cell r="AI63" t="str">
            <v>180274B</v>
          </cell>
          <cell r="AJ63">
            <v>7</v>
          </cell>
          <cell r="AK63">
            <v>4</v>
          </cell>
          <cell r="AL63">
            <v>21000</v>
          </cell>
          <cell r="AM63">
            <v>1400</v>
          </cell>
          <cell r="AN63">
            <v>15</v>
          </cell>
          <cell r="AO63">
            <v>21000</v>
          </cell>
          <cell r="AP63"/>
          <cell r="AQ63"/>
          <cell r="AR63"/>
          <cell r="AS63"/>
          <cell r="AT63"/>
          <cell r="AU63"/>
          <cell r="AV63"/>
          <cell r="AW63"/>
          <cell r="AX63"/>
          <cell r="AY63"/>
          <cell r="AZ63"/>
          <cell r="BA63"/>
          <cell r="BB63"/>
          <cell r="BC63"/>
          <cell r="BD63"/>
          <cell r="BE63"/>
          <cell r="BF63"/>
          <cell r="BG63">
            <v>4</v>
          </cell>
          <cell r="BH63">
            <v>15</v>
          </cell>
          <cell r="BI63">
            <v>21000</v>
          </cell>
          <cell r="BJ63" t="e">
            <v>#REF!</v>
          </cell>
          <cell r="BK63" t="e">
            <v>#REF!</v>
          </cell>
          <cell r="BL63" t="e">
            <v>#REF!</v>
          </cell>
          <cell r="BM63" t="e">
            <v>#REF!</v>
          </cell>
          <cell r="BN63" t="e">
            <v>#REF!</v>
          </cell>
          <cell r="BO63" t="e">
            <v>#REF!</v>
          </cell>
          <cell r="BP63" t="e">
            <v>#REF!</v>
          </cell>
          <cell r="BQ63" t="e">
            <v>#REF!</v>
          </cell>
          <cell r="BR63" t="e">
            <v>#REF!</v>
          </cell>
          <cell r="BS63" t="e">
            <v>#REF!</v>
          </cell>
          <cell r="BT63" t="e">
            <v>#REF!</v>
          </cell>
        </row>
        <row r="64">
          <cell r="A64" t="str">
            <v>Y4-31</v>
          </cell>
          <cell r="B64" t="str">
            <v>通常入力</v>
          </cell>
          <cell r="C64" t="str">
            <v>後加工</v>
          </cell>
          <cell r="D64" t="str">
            <v>古家</v>
          </cell>
          <cell r="E64">
            <v>46114</v>
          </cell>
          <cell r="F64"/>
          <cell r="G64">
            <v>6713</v>
          </cell>
          <cell r="H64" t="str">
            <v>0R040-8Y0B- 250X200
0R040-8Y0B-250X199</v>
          </cell>
          <cell r="I64" t="str">
            <v>HA</v>
          </cell>
          <cell r="J64" t="str">
            <v>GA1</v>
          </cell>
          <cell r="K64" t="str">
            <v>C</v>
          </cell>
          <cell r="L64" t="str">
            <v xml:space="preserve"> </v>
          </cell>
          <cell r="M64" t="str">
            <v>4200
597</v>
          </cell>
          <cell r="N64">
            <v>0</v>
          </cell>
          <cell r="O64"/>
          <cell r="P64">
            <v>1</v>
          </cell>
          <cell r="Q64">
            <v>6710</v>
          </cell>
          <cell r="R64" t="str">
            <v>50080-AY0B- 870X200</v>
          </cell>
          <cell r="S64" t="str">
            <v>FA</v>
          </cell>
          <cell r="T64" t="str">
            <v>GA1</v>
          </cell>
          <cell r="U64" t="str">
            <v>C</v>
          </cell>
          <cell r="V64">
            <v>800</v>
          </cell>
          <cell r="W64" t="str">
            <v>滋賀</v>
          </cell>
          <cell r="X64" t="str">
            <v>SEC</v>
          </cell>
          <cell r="Y64">
            <v>46120</v>
          </cell>
          <cell r="Z64" t="str">
            <v>SEC,ｽﾘｯﾄ</v>
          </cell>
          <cell r="AA64"/>
          <cell r="AB64"/>
          <cell r="AC64"/>
          <cell r="AD64" t="str">
            <v>Y（工材）</v>
          </cell>
          <cell r="AE64" t="str">
            <v>屋根</v>
          </cell>
          <cell r="AF64">
            <v>46132</v>
          </cell>
          <cell r="AG64">
            <v>46132</v>
          </cell>
          <cell r="AH64">
            <v>18.670000000000002</v>
          </cell>
          <cell r="AI64" t="str">
            <v>180276F
181026K</v>
          </cell>
          <cell r="AJ64">
            <v>4</v>
          </cell>
          <cell r="AK64">
            <v>4</v>
          </cell>
          <cell r="AL64" t="e">
            <v>#VALUE!</v>
          </cell>
          <cell r="AM64" t="str">
            <v>4200
597</v>
          </cell>
          <cell r="AN64">
            <v>18.670000000000002</v>
          </cell>
          <cell r="AO64">
            <v>89559.99</v>
          </cell>
          <cell r="AP64"/>
          <cell r="AQ64"/>
          <cell r="AR64"/>
          <cell r="AS64"/>
          <cell r="AT64"/>
          <cell r="AU64"/>
          <cell r="AV64"/>
          <cell r="AW64"/>
          <cell r="AX64"/>
          <cell r="AY64"/>
          <cell r="AZ64"/>
          <cell r="BA64"/>
          <cell r="BB64"/>
          <cell r="BC64"/>
          <cell r="BD64"/>
          <cell r="BE64"/>
          <cell r="BF64"/>
          <cell r="BG64">
            <v>4</v>
          </cell>
          <cell r="BH64">
            <v>18.670000000000002</v>
          </cell>
          <cell r="BI64" t="e">
            <v>#VALUE!</v>
          </cell>
          <cell r="BJ64" t="e">
            <v>#REF!</v>
          </cell>
          <cell r="BK64" t="e">
            <v>#REF!</v>
          </cell>
          <cell r="BL64" t="e">
            <v>#REF!</v>
          </cell>
          <cell r="BM64" t="e">
            <v>#REF!</v>
          </cell>
          <cell r="BN64" t="e">
            <v>#REF!</v>
          </cell>
          <cell r="BO64" t="e">
            <v>#REF!</v>
          </cell>
          <cell r="BP64" t="e">
            <v>#REF!</v>
          </cell>
          <cell r="BQ64" t="e">
            <v>#REF!</v>
          </cell>
          <cell r="BR64" t="e">
            <v>#REF!</v>
          </cell>
          <cell r="BS64" t="e">
            <v>#REF!</v>
          </cell>
          <cell r="BT64" t="e">
            <v>#REF!</v>
          </cell>
        </row>
        <row r="65">
          <cell r="A65" t="str">
            <v>Y4-30</v>
          </cell>
          <cell r="B65" t="str">
            <v>通常入力</v>
          </cell>
          <cell r="C65" t="str">
            <v>後加工</v>
          </cell>
          <cell r="D65" t="str">
            <v>古家</v>
          </cell>
          <cell r="E65">
            <v>46114</v>
          </cell>
          <cell r="F65"/>
          <cell r="G65">
            <v>6713</v>
          </cell>
          <cell r="H65" t="str">
            <v>0R040-8Y0B- 400X200
0R040-8Y0B-400X198</v>
          </cell>
          <cell r="I65" t="str">
            <v>GA</v>
          </cell>
          <cell r="J65" t="str">
            <v>GA1</v>
          </cell>
          <cell r="K65" t="str">
            <v>C</v>
          </cell>
          <cell r="L65" t="str">
            <v xml:space="preserve"> </v>
          </cell>
          <cell r="M65" t="str">
            <v>9600
792</v>
          </cell>
          <cell r="N65">
            <v>0</v>
          </cell>
          <cell r="O65"/>
          <cell r="P65">
            <v>1</v>
          </cell>
          <cell r="Q65">
            <v>6713</v>
          </cell>
          <cell r="R65" t="str">
            <v>0R040-8Y0B- 870X200</v>
          </cell>
          <cell r="S65" t="str">
            <v>FA</v>
          </cell>
          <cell r="T65" t="str">
            <v>GA1</v>
          </cell>
          <cell r="U65" t="str">
            <v>C</v>
          </cell>
          <cell r="V65">
            <v>2600</v>
          </cell>
          <cell r="W65" t="str">
            <v>滋賀</v>
          </cell>
          <cell r="X65" t="str">
            <v>SEC</v>
          </cell>
          <cell r="Y65">
            <v>46120</v>
          </cell>
          <cell r="Z65" t="str">
            <v>SEC,スリット</v>
          </cell>
          <cell r="AA65"/>
          <cell r="AB65"/>
          <cell r="AC65"/>
          <cell r="AD65" t="str">
            <v>Y（工材）</v>
          </cell>
          <cell r="AE65" t="str">
            <v>屋根</v>
          </cell>
          <cell r="AF65">
            <v>46125</v>
          </cell>
          <cell r="AG65">
            <v>46125</v>
          </cell>
          <cell r="AH65">
            <v>21.5</v>
          </cell>
          <cell r="AI65" t="str">
            <v>180275K
180777Ｙ</v>
          </cell>
          <cell r="AJ65">
            <v>13</v>
          </cell>
          <cell r="AK65">
            <v>4</v>
          </cell>
          <cell r="AL65" t="e">
            <v>#VALUE!</v>
          </cell>
          <cell r="AM65" t="str">
            <v>9600
792</v>
          </cell>
          <cell r="AN65">
            <v>21.5</v>
          </cell>
          <cell r="AO65">
            <v>223428</v>
          </cell>
          <cell r="AP65"/>
          <cell r="AQ65"/>
          <cell r="AR65"/>
          <cell r="AS65"/>
          <cell r="AT65"/>
          <cell r="AU65"/>
          <cell r="AV65"/>
          <cell r="AW65"/>
          <cell r="AX65"/>
          <cell r="AY65"/>
          <cell r="AZ65"/>
          <cell r="BA65"/>
          <cell r="BB65"/>
          <cell r="BC65"/>
          <cell r="BD65"/>
          <cell r="BE65"/>
          <cell r="BF65"/>
          <cell r="BG65">
            <v>4</v>
          </cell>
          <cell r="BH65">
            <v>21.5</v>
          </cell>
          <cell r="BI65" t="e">
            <v>#VALUE!</v>
          </cell>
          <cell r="BJ65" t="e">
            <v>#REF!</v>
          </cell>
          <cell r="BK65" t="e">
            <v>#REF!</v>
          </cell>
          <cell r="BL65" t="e">
            <v>#REF!</v>
          </cell>
          <cell r="BM65" t="e">
            <v>#REF!</v>
          </cell>
          <cell r="BN65" t="e">
            <v>#REF!</v>
          </cell>
          <cell r="BO65" t="e">
            <v>#REF!</v>
          </cell>
          <cell r="BP65" t="e">
            <v>#REF!</v>
          </cell>
          <cell r="BQ65" t="e">
            <v>#REF!</v>
          </cell>
          <cell r="BR65" t="e">
            <v>#REF!</v>
          </cell>
          <cell r="BS65" t="e">
            <v>#REF!</v>
          </cell>
          <cell r="BT65" t="e">
            <v>#REF!</v>
          </cell>
        </row>
        <row r="66">
          <cell r="A66" t="str">
            <v>S260401-2</v>
          </cell>
          <cell r="B66" t="str">
            <v>通常入力</v>
          </cell>
          <cell r="C66" t="str">
            <v>後加工</v>
          </cell>
          <cell r="D66" t="str">
            <v>古家</v>
          </cell>
          <cell r="E66">
            <v>46113.627696759257</v>
          </cell>
          <cell r="F66"/>
          <cell r="G66">
            <v>6713</v>
          </cell>
          <cell r="H66" t="str">
            <v>0R040-8Y0B- 535X200</v>
          </cell>
          <cell r="I66" t="str">
            <v>FA</v>
          </cell>
          <cell r="J66" t="str">
            <v>GA1</v>
          </cell>
          <cell r="K66" t="str">
            <v>C</v>
          </cell>
          <cell r="L66" t="str">
            <v xml:space="preserve"> </v>
          </cell>
          <cell r="M66">
            <v>400</v>
          </cell>
          <cell r="N66">
            <v>0</v>
          </cell>
          <cell r="O66"/>
          <cell r="P66">
            <v>1</v>
          </cell>
          <cell r="Q66">
            <v>6713</v>
          </cell>
          <cell r="R66" t="str">
            <v>0R040-8Y0B- 680X200</v>
          </cell>
          <cell r="S66" t="str">
            <v>FA</v>
          </cell>
          <cell r="T66" t="str">
            <v>GA1</v>
          </cell>
          <cell r="U66" t="str">
            <v>C</v>
          </cell>
          <cell r="V66">
            <v>400</v>
          </cell>
          <cell r="W66" t="str">
            <v>湖南</v>
          </cell>
          <cell r="X66" t="str">
            <v>ｽﾘｯﾄ</v>
          </cell>
          <cell r="Y66">
            <v>46119</v>
          </cell>
          <cell r="Z66" t="str">
            <v>ｽﾘｯﾄ</v>
          </cell>
          <cell r="AA66"/>
          <cell r="AB66"/>
          <cell r="AC66"/>
          <cell r="AD66" t="str">
            <v>自社加工</v>
          </cell>
          <cell r="AE66">
            <v>0</v>
          </cell>
          <cell r="AF66">
            <v>46122</v>
          </cell>
          <cell r="AG66">
            <v>46122</v>
          </cell>
          <cell r="AH66">
            <v>17</v>
          </cell>
          <cell r="AI66"/>
          <cell r="AJ66">
            <v>2</v>
          </cell>
          <cell r="AK66">
            <v>4</v>
          </cell>
          <cell r="AL66">
            <v>6800</v>
          </cell>
          <cell r="AM66">
            <v>400</v>
          </cell>
          <cell r="AN66">
            <v>17</v>
          </cell>
          <cell r="AO66">
            <v>6800</v>
          </cell>
          <cell r="AP66"/>
          <cell r="AQ66"/>
          <cell r="AR66"/>
          <cell r="AS66"/>
          <cell r="AT66"/>
          <cell r="AU66"/>
          <cell r="AV66"/>
          <cell r="AW66"/>
          <cell r="AX66"/>
          <cell r="AY66"/>
          <cell r="AZ66"/>
          <cell r="BA66"/>
          <cell r="BB66"/>
          <cell r="BC66"/>
          <cell r="BD66"/>
          <cell r="BE66"/>
          <cell r="BF66"/>
          <cell r="BG66">
            <v>4</v>
          </cell>
          <cell r="BH66">
            <v>17</v>
          </cell>
          <cell r="BI66">
            <v>6800</v>
          </cell>
          <cell r="BJ66" t="e">
            <v>#REF!</v>
          </cell>
          <cell r="BK66" t="e">
            <v>#REF!</v>
          </cell>
          <cell r="BL66" t="e">
            <v>#REF!</v>
          </cell>
          <cell r="BM66" t="e">
            <v>#REF!</v>
          </cell>
          <cell r="BN66" t="e">
            <v>#REF!</v>
          </cell>
          <cell r="BO66" t="e">
            <v>#REF!</v>
          </cell>
          <cell r="BP66" t="e">
            <v>#REF!</v>
          </cell>
          <cell r="BQ66" t="e">
            <v>#REF!</v>
          </cell>
          <cell r="BR66" t="e">
            <v>#REF!</v>
          </cell>
          <cell r="BS66" t="e">
            <v>#REF!</v>
          </cell>
          <cell r="BT66" t="e">
            <v>#REF!</v>
          </cell>
        </row>
        <row r="67">
          <cell r="A67" t="str">
            <v>S260401-1</v>
          </cell>
          <cell r="B67" t="str">
            <v>通常入力</v>
          </cell>
          <cell r="C67" t="str">
            <v>後加工</v>
          </cell>
          <cell r="D67" t="str">
            <v>古家</v>
          </cell>
          <cell r="E67">
            <v>46113.627002314817</v>
          </cell>
          <cell r="F67"/>
          <cell r="G67">
            <v>6713</v>
          </cell>
          <cell r="H67" t="str">
            <v>0R040-8Y0B- 535X200</v>
          </cell>
          <cell r="I67" t="str">
            <v>FA</v>
          </cell>
          <cell r="J67" t="str">
            <v>GA1</v>
          </cell>
          <cell r="K67" t="str">
            <v>C</v>
          </cell>
          <cell r="L67" t="str">
            <v xml:space="preserve"> </v>
          </cell>
          <cell r="M67">
            <v>800</v>
          </cell>
          <cell r="N67">
            <v>0</v>
          </cell>
          <cell r="O67"/>
          <cell r="P67">
            <v>1</v>
          </cell>
          <cell r="Q67">
            <v>6713</v>
          </cell>
          <cell r="R67" t="str">
            <v>0R040-8Y0B- 680X200</v>
          </cell>
          <cell r="S67" t="str">
            <v>FA</v>
          </cell>
          <cell r="T67" t="str">
            <v>GA1</v>
          </cell>
          <cell r="U67" t="str">
            <v>C</v>
          </cell>
          <cell r="V67">
            <v>800</v>
          </cell>
          <cell r="W67" t="str">
            <v>湖南</v>
          </cell>
          <cell r="X67" t="str">
            <v>ｽﾘｯﾄ</v>
          </cell>
          <cell r="Y67">
            <v>46119</v>
          </cell>
          <cell r="Z67" t="str">
            <v>ｽﾘｯﾄ</v>
          </cell>
          <cell r="AA67"/>
          <cell r="AB67"/>
          <cell r="AC67"/>
          <cell r="AD67" t="str">
            <v>自社加工</v>
          </cell>
          <cell r="AE67">
            <v>0</v>
          </cell>
          <cell r="AF67">
            <v>46122</v>
          </cell>
          <cell r="AG67">
            <v>46122</v>
          </cell>
          <cell r="AH67">
            <v>17</v>
          </cell>
          <cell r="AI67"/>
          <cell r="AJ67">
            <v>4</v>
          </cell>
          <cell r="AK67">
            <v>4</v>
          </cell>
          <cell r="AL67">
            <v>13600</v>
          </cell>
          <cell r="AM67">
            <v>800</v>
          </cell>
          <cell r="AN67">
            <v>17</v>
          </cell>
          <cell r="AO67">
            <v>13600</v>
          </cell>
          <cell r="AP67"/>
          <cell r="AQ67"/>
          <cell r="AR67"/>
          <cell r="AS67"/>
          <cell r="AT67"/>
          <cell r="AU67"/>
          <cell r="AV67"/>
          <cell r="AW67"/>
          <cell r="AX67"/>
          <cell r="AY67"/>
          <cell r="AZ67"/>
          <cell r="BA67"/>
          <cell r="BB67"/>
          <cell r="BC67"/>
          <cell r="BD67"/>
          <cell r="BE67"/>
          <cell r="BF67"/>
          <cell r="BG67">
            <v>4</v>
          </cell>
          <cell r="BH67">
            <v>17</v>
          </cell>
          <cell r="BI67">
            <v>13600</v>
          </cell>
          <cell r="BJ67" t="e">
            <v>#REF!</v>
          </cell>
          <cell r="BK67" t="e">
            <v>#REF!</v>
          </cell>
          <cell r="BL67" t="e">
            <v>#REF!</v>
          </cell>
          <cell r="BM67" t="e">
            <v>#REF!</v>
          </cell>
          <cell r="BN67" t="e">
            <v>#REF!</v>
          </cell>
          <cell r="BO67" t="e">
            <v>#REF!</v>
          </cell>
          <cell r="BP67" t="e">
            <v>#REF!</v>
          </cell>
          <cell r="BQ67" t="e">
            <v>#REF!</v>
          </cell>
          <cell r="BR67" t="e">
            <v>#REF!</v>
          </cell>
          <cell r="BS67" t="e">
            <v>#REF!</v>
          </cell>
          <cell r="BT67" t="e">
            <v>#REF!</v>
          </cell>
        </row>
        <row r="68">
          <cell r="A68" t="str">
            <v>JR260402-1</v>
          </cell>
          <cell r="B68" t="str">
            <v>通常入力</v>
          </cell>
          <cell r="C68" t="str">
            <v>TPI</v>
          </cell>
          <cell r="D68" t="str">
            <v>古家</v>
          </cell>
          <cell r="E68">
            <v>46113.582199074073</v>
          </cell>
          <cell r="F68"/>
          <cell r="G68">
            <v>0</v>
          </cell>
          <cell r="H68" t="str">
            <v>40040-R10W- 870X 95</v>
          </cell>
          <cell r="I68" t="str">
            <v xml:space="preserve">  </v>
          </cell>
          <cell r="J68" t="str">
            <v xml:space="preserve">   </v>
          </cell>
          <cell r="K68" t="str">
            <v xml:space="preserve"> </v>
          </cell>
          <cell r="L68" t="str">
            <v xml:space="preserve"> </v>
          </cell>
          <cell r="M68">
            <v>190</v>
          </cell>
          <cell r="N68">
            <v>0</v>
          </cell>
          <cell r="O68"/>
          <cell r="P68">
            <v>1</v>
          </cell>
          <cell r="Q68" t="str">
            <v>7A1</v>
          </cell>
          <cell r="R68" t="str">
            <v>FEL4004AY-10WD-1000X100</v>
          </cell>
          <cell r="S68" t="str">
            <v xml:space="preserve">  </v>
          </cell>
          <cell r="T68" t="str">
            <v xml:space="preserve">   </v>
          </cell>
          <cell r="U68" t="str">
            <v xml:space="preserve"> </v>
          </cell>
          <cell r="V68">
            <v>200</v>
          </cell>
          <cell r="W68" t="str">
            <v>湖南</v>
          </cell>
          <cell r="X68" t="str">
            <v>融着</v>
          </cell>
          <cell r="Y68">
            <v>46114</v>
          </cell>
          <cell r="Z68" t="str">
            <v>熱融着</v>
          </cell>
          <cell r="AA68"/>
          <cell r="AB68"/>
          <cell r="AC68"/>
          <cell r="AD68" t="str">
            <v>小口加工</v>
          </cell>
          <cell r="AE68">
            <v>0</v>
          </cell>
          <cell r="AF68">
            <v>46120</v>
          </cell>
          <cell r="AG68">
            <v>46120</v>
          </cell>
          <cell r="AH68">
            <v>0</v>
          </cell>
          <cell r="AI68"/>
          <cell r="AJ68">
            <v>2</v>
          </cell>
          <cell r="AK68">
            <v>4</v>
          </cell>
          <cell r="AL68">
            <v>0</v>
          </cell>
          <cell r="AM68">
            <v>190</v>
          </cell>
          <cell r="AN68">
            <v>0</v>
          </cell>
          <cell r="AO68">
            <v>0</v>
          </cell>
          <cell r="AP68"/>
          <cell r="AQ68"/>
          <cell r="AR68"/>
          <cell r="AS68"/>
          <cell r="AT68"/>
          <cell r="AU68"/>
          <cell r="AV68"/>
          <cell r="AW68"/>
          <cell r="AX68"/>
          <cell r="AY68"/>
          <cell r="AZ68"/>
          <cell r="BA68"/>
          <cell r="BB68"/>
          <cell r="BC68"/>
          <cell r="BD68"/>
          <cell r="BE68"/>
          <cell r="BF68"/>
          <cell r="BG68">
            <v>4</v>
          </cell>
          <cell r="BH68">
            <v>0</v>
          </cell>
          <cell r="BI68">
            <v>0</v>
          </cell>
          <cell r="BJ68" t="e">
            <v>#REF!</v>
          </cell>
          <cell r="BK68" t="e">
            <v>#REF!</v>
          </cell>
          <cell r="BL68" t="e">
            <v>#REF!</v>
          </cell>
          <cell r="BM68" t="e">
            <v>#REF!</v>
          </cell>
          <cell r="BN68" t="e">
            <v>#REF!</v>
          </cell>
          <cell r="BO68" t="e">
            <v>#REF!</v>
          </cell>
          <cell r="BP68" t="e">
            <v>#REF!</v>
          </cell>
          <cell r="BQ68" t="e">
            <v>#REF!</v>
          </cell>
          <cell r="BR68" t="e">
            <v>#REF!</v>
          </cell>
          <cell r="BS68" t="e">
            <v>#REF!</v>
          </cell>
          <cell r="BT68" t="e">
            <v>#REF!</v>
          </cell>
        </row>
        <row r="69">
          <cell r="A69" t="str">
            <v>JR260401-1</v>
          </cell>
          <cell r="B69" t="str">
            <v>通常入力</v>
          </cell>
          <cell r="C69" t="str">
            <v>TPI</v>
          </cell>
          <cell r="D69" t="str">
            <v>古家</v>
          </cell>
          <cell r="E69">
            <v>46113.58116898148</v>
          </cell>
          <cell r="F69"/>
          <cell r="G69">
            <v>0</v>
          </cell>
          <cell r="H69" t="str">
            <v>40040-R10W- 870X 95</v>
          </cell>
          <cell r="I69" t="str">
            <v xml:space="preserve">  </v>
          </cell>
          <cell r="J69" t="str">
            <v xml:space="preserve">LG </v>
          </cell>
          <cell r="K69" t="str">
            <v xml:space="preserve"> </v>
          </cell>
          <cell r="L69" t="str">
            <v xml:space="preserve"> </v>
          </cell>
          <cell r="M69">
            <v>285</v>
          </cell>
          <cell r="N69">
            <v>0</v>
          </cell>
          <cell r="O69"/>
          <cell r="P69">
            <v>1</v>
          </cell>
          <cell r="Q69" t="str">
            <v>7A1</v>
          </cell>
          <cell r="R69" t="str">
            <v>FEL4004AY-10WD-1000X100</v>
          </cell>
          <cell r="S69" t="str">
            <v xml:space="preserve">  </v>
          </cell>
          <cell r="T69" t="str">
            <v xml:space="preserve">LG </v>
          </cell>
          <cell r="U69" t="str">
            <v xml:space="preserve"> </v>
          </cell>
          <cell r="V69">
            <v>300</v>
          </cell>
          <cell r="W69" t="str">
            <v>湖南</v>
          </cell>
          <cell r="X69" t="str">
            <v>融着</v>
          </cell>
          <cell r="Y69">
            <v>46114</v>
          </cell>
          <cell r="Z69" t="str">
            <v>熱融着</v>
          </cell>
          <cell r="AA69"/>
          <cell r="AB69"/>
          <cell r="AC69"/>
          <cell r="AD69" t="str">
            <v>小口加工</v>
          </cell>
          <cell r="AE69">
            <v>0</v>
          </cell>
          <cell r="AF69">
            <v>46120</v>
          </cell>
          <cell r="AG69">
            <v>46120</v>
          </cell>
          <cell r="AH69">
            <v>0</v>
          </cell>
          <cell r="AI69"/>
          <cell r="AJ69">
            <v>3</v>
          </cell>
          <cell r="AK69">
            <v>4</v>
          </cell>
          <cell r="AL69">
            <v>0</v>
          </cell>
          <cell r="AM69">
            <v>285</v>
          </cell>
          <cell r="AN69">
            <v>0</v>
          </cell>
          <cell r="AO69">
            <v>0</v>
          </cell>
          <cell r="AP69"/>
          <cell r="AQ69"/>
          <cell r="AR69"/>
          <cell r="AS69"/>
          <cell r="AT69"/>
          <cell r="AU69"/>
          <cell r="AV69"/>
          <cell r="AW69"/>
          <cell r="AX69"/>
          <cell r="AY69"/>
          <cell r="AZ69"/>
          <cell r="BA69"/>
          <cell r="BB69"/>
          <cell r="BC69"/>
          <cell r="BD69"/>
          <cell r="BE69"/>
          <cell r="BF69"/>
          <cell r="BG69">
            <v>4</v>
          </cell>
          <cell r="BH69">
            <v>0</v>
          </cell>
          <cell r="BI69">
            <v>0</v>
          </cell>
          <cell r="BJ69" t="e">
            <v>#REF!</v>
          </cell>
          <cell r="BK69" t="e">
            <v>#REF!</v>
          </cell>
          <cell r="BL69" t="e">
            <v>#REF!</v>
          </cell>
          <cell r="BM69" t="e">
            <v>#REF!</v>
          </cell>
          <cell r="BN69" t="e">
            <v>#REF!</v>
          </cell>
          <cell r="BO69" t="e">
            <v>#REF!</v>
          </cell>
          <cell r="BP69" t="e">
            <v>#REF!</v>
          </cell>
          <cell r="BQ69" t="e">
            <v>#REF!</v>
          </cell>
          <cell r="BR69" t="e">
            <v>#REF!</v>
          </cell>
          <cell r="BS69" t="e">
            <v>#REF!</v>
          </cell>
          <cell r="BT69" t="e">
            <v>#REF!</v>
          </cell>
        </row>
        <row r="70">
          <cell r="A70" t="str">
            <v>W4-7</v>
          </cell>
          <cell r="B70" t="str">
            <v>通常入力</v>
          </cell>
          <cell r="C70" t="str">
            <v>後加工</v>
          </cell>
          <cell r="D70" t="str">
            <v>古家</v>
          </cell>
          <cell r="E70">
            <v>46112.683761574073</v>
          </cell>
          <cell r="F70"/>
          <cell r="G70">
            <v>6783</v>
          </cell>
          <cell r="H70" t="str">
            <v>15025-JH1F-1550X250</v>
          </cell>
          <cell r="I70" t="str">
            <v>FA</v>
          </cell>
          <cell r="J70" t="str">
            <v xml:space="preserve">   </v>
          </cell>
          <cell r="K70" t="str">
            <v>S</v>
          </cell>
          <cell r="L70" t="str">
            <v xml:space="preserve"> </v>
          </cell>
          <cell r="M70">
            <v>250</v>
          </cell>
          <cell r="N70" t="str">
            <v>Ｈ面</v>
          </cell>
          <cell r="O70"/>
          <cell r="P70">
            <v>1</v>
          </cell>
          <cell r="Q70">
            <v>6780</v>
          </cell>
          <cell r="R70" t="str">
            <v>15025-AH1F-1550X250</v>
          </cell>
          <cell r="S70" t="str">
            <v>FA</v>
          </cell>
          <cell r="T70" t="str">
            <v xml:space="preserve">   </v>
          </cell>
          <cell r="U70" t="str">
            <v>S</v>
          </cell>
          <cell r="V70">
            <v>250</v>
          </cell>
          <cell r="W70" t="str">
            <v>滋賀</v>
          </cell>
          <cell r="X70" t="str">
            <v>EC</v>
          </cell>
          <cell r="Y70">
            <v>46114</v>
          </cell>
          <cell r="Z70" t="str">
            <v>EC,巻き返し、欠点表示</v>
          </cell>
          <cell r="AA70" t="str">
            <v>6インチ紙管</v>
          </cell>
          <cell r="AB70" t="str">
            <v>ＥC面外巻き</v>
          </cell>
          <cell r="AC70" t="str">
            <v>Q面ﾃｰﾌﾟﾏｰｷﾝｸﾞ外す</v>
          </cell>
          <cell r="AD70" t="str">
            <v>W（自動車）</v>
          </cell>
          <cell r="AE70" t="str">
            <v>ｳﾙﾄﾗｽｴｰﾄﾞ</v>
          </cell>
          <cell r="AF70">
            <v>46118</v>
          </cell>
          <cell r="AG70">
            <v>46118</v>
          </cell>
          <cell r="AH70">
            <v>44</v>
          </cell>
          <cell r="AI70" t="str">
            <v>180139L</v>
          </cell>
          <cell r="AJ70">
            <v>1</v>
          </cell>
          <cell r="AK70">
            <v>4</v>
          </cell>
          <cell r="AL70">
            <v>11000</v>
          </cell>
          <cell r="AM70">
            <v>250</v>
          </cell>
          <cell r="AN70">
            <v>44</v>
          </cell>
          <cell r="AO70">
            <v>11000</v>
          </cell>
          <cell r="AP70"/>
          <cell r="AQ70"/>
          <cell r="AR70"/>
          <cell r="AS70"/>
          <cell r="AT70"/>
          <cell r="AU70"/>
          <cell r="AV70"/>
          <cell r="AW70"/>
          <cell r="AX70"/>
          <cell r="AY70"/>
          <cell r="AZ70"/>
          <cell r="BA70"/>
          <cell r="BB70"/>
          <cell r="BC70"/>
          <cell r="BD70"/>
          <cell r="BE70"/>
          <cell r="BF70"/>
          <cell r="BG70">
            <v>4</v>
          </cell>
          <cell r="BH70">
            <v>44</v>
          </cell>
          <cell r="BI70">
            <v>11000</v>
          </cell>
          <cell r="BJ70" t="e">
            <v>#REF!</v>
          </cell>
          <cell r="BK70" t="e">
            <v>#REF!</v>
          </cell>
          <cell r="BL70" t="e">
            <v>#REF!</v>
          </cell>
          <cell r="BM70" t="e">
            <v>#REF!</v>
          </cell>
          <cell r="BN70" t="e">
            <v>#REF!</v>
          </cell>
          <cell r="BO70" t="e">
            <v>#REF!</v>
          </cell>
          <cell r="BP70" t="e">
            <v>#REF!</v>
          </cell>
          <cell r="BQ70" t="e">
            <v>#REF!</v>
          </cell>
          <cell r="BR70" t="e">
            <v>#REF!</v>
          </cell>
          <cell r="BS70" t="e">
            <v>#REF!</v>
          </cell>
          <cell r="BT70" t="e">
            <v>#REF!</v>
          </cell>
        </row>
        <row r="71">
          <cell r="A71" t="str">
            <v>A4-1</v>
          </cell>
          <cell r="B71" t="str">
            <v>通常入力</v>
          </cell>
          <cell r="C71" t="str">
            <v>TPI</v>
          </cell>
          <cell r="D71" t="str">
            <v>古家</v>
          </cell>
          <cell r="E71">
            <v>46112.572835648149</v>
          </cell>
          <cell r="F71"/>
          <cell r="G71">
            <v>6713</v>
          </cell>
          <cell r="H71" t="str">
            <v>30060-AG00-1000X100</v>
          </cell>
          <cell r="I71" t="str">
            <v>FA</v>
          </cell>
          <cell r="J71" t="str">
            <v xml:space="preserve">   </v>
          </cell>
          <cell r="K71" t="str">
            <v>X</v>
          </cell>
          <cell r="L71" t="str">
            <v xml:space="preserve"> </v>
          </cell>
          <cell r="M71">
            <v>300</v>
          </cell>
          <cell r="N71">
            <v>0</v>
          </cell>
          <cell r="O71"/>
          <cell r="P71">
            <v>1</v>
          </cell>
          <cell r="Q71">
            <v>6710</v>
          </cell>
          <cell r="R71" t="str">
            <v>30060-AG00-1000X100</v>
          </cell>
          <cell r="S71" t="str">
            <v>FA</v>
          </cell>
          <cell r="T71" t="str">
            <v xml:space="preserve">   </v>
          </cell>
          <cell r="U71" t="str">
            <v>C</v>
          </cell>
          <cell r="V71">
            <v>300</v>
          </cell>
          <cell r="W71" t="str">
            <v>湖南</v>
          </cell>
          <cell r="X71" t="str">
            <v>ｽﾘｯﾄ</v>
          </cell>
          <cell r="Y71">
            <v>46120</v>
          </cell>
          <cell r="Z71" t="str">
            <v>巻き返し</v>
          </cell>
          <cell r="AA71"/>
          <cell r="AB71"/>
          <cell r="AC71"/>
          <cell r="AD71" t="str">
            <v>A（TPI）</v>
          </cell>
          <cell r="AE71">
            <v>0</v>
          </cell>
          <cell r="AF71">
            <v>46122</v>
          </cell>
          <cell r="AG71">
            <v>46122</v>
          </cell>
          <cell r="AH71">
            <v>13</v>
          </cell>
          <cell r="AI71" t="str">
            <v>P476301</v>
          </cell>
          <cell r="AJ71">
            <v>3</v>
          </cell>
          <cell r="AK71">
            <v>4</v>
          </cell>
          <cell r="AL71">
            <v>3900</v>
          </cell>
          <cell r="AM71">
            <v>300</v>
          </cell>
          <cell r="AN71">
            <v>13</v>
          </cell>
          <cell r="AO71">
            <v>3900</v>
          </cell>
          <cell r="AP71"/>
          <cell r="AQ71"/>
          <cell r="AR71"/>
          <cell r="AS71"/>
          <cell r="AT71"/>
          <cell r="AU71"/>
          <cell r="AV71"/>
          <cell r="AW71"/>
          <cell r="AX71"/>
          <cell r="AY71"/>
          <cell r="AZ71"/>
          <cell r="BA71"/>
          <cell r="BB71"/>
          <cell r="BC71"/>
          <cell r="BD71"/>
          <cell r="BE71"/>
          <cell r="BF71"/>
          <cell r="BG71">
            <v>4</v>
          </cell>
          <cell r="BH71">
            <v>13</v>
          </cell>
          <cell r="BI71">
            <v>3900</v>
          </cell>
          <cell r="BJ71" t="e">
            <v>#REF!</v>
          </cell>
          <cell r="BK71" t="e">
            <v>#REF!</v>
          </cell>
          <cell r="BL71" t="e">
            <v>#REF!</v>
          </cell>
          <cell r="BM71" t="e">
            <v>#REF!</v>
          </cell>
          <cell r="BN71" t="e">
            <v>#REF!</v>
          </cell>
          <cell r="BO71" t="e">
            <v>#REF!</v>
          </cell>
          <cell r="BP71" t="e">
            <v>#REF!</v>
          </cell>
          <cell r="BQ71" t="e">
            <v>#REF!</v>
          </cell>
          <cell r="BR71" t="e">
            <v>#REF!</v>
          </cell>
          <cell r="BS71" t="e">
            <v>#REF!</v>
          </cell>
          <cell r="BT71" t="e">
            <v>#REF!</v>
          </cell>
        </row>
        <row r="72">
          <cell r="A72" t="str">
            <v>Y4-28</v>
          </cell>
          <cell r="B72" t="str">
            <v>通常入力</v>
          </cell>
          <cell r="C72" t="str">
            <v>後加工</v>
          </cell>
          <cell r="D72" t="str">
            <v>古家</v>
          </cell>
          <cell r="E72">
            <v>46112.553425925929</v>
          </cell>
          <cell r="F72"/>
          <cell r="G72">
            <v>6713</v>
          </cell>
          <cell r="H72" t="str">
            <v>0R040-8Y0B- 810X200</v>
          </cell>
          <cell r="I72" t="str">
            <v>FA</v>
          </cell>
          <cell r="J72" t="str">
            <v xml:space="preserve">   </v>
          </cell>
          <cell r="K72" t="str">
            <v>C</v>
          </cell>
          <cell r="L72" t="str">
            <v xml:space="preserve"> </v>
          </cell>
          <cell r="M72">
            <v>2400</v>
          </cell>
          <cell r="N72">
            <v>0</v>
          </cell>
          <cell r="O72"/>
          <cell r="P72">
            <v>1</v>
          </cell>
          <cell r="Q72">
            <v>6713</v>
          </cell>
          <cell r="R72" t="str">
            <v>0R040-8Y0B- 870X200</v>
          </cell>
          <cell r="S72" t="str">
            <v>FA</v>
          </cell>
          <cell r="T72" t="str">
            <v xml:space="preserve">   </v>
          </cell>
          <cell r="U72" t="str">
            <v>C</v>
          </cell>
          <cell r="V72">
            <v>2400</v>
          </cell>
          <cell r="W72" t="str">
            <v>湖南</v>
          </cell>
          <cell r="X72" t="str">
            <v>ｽﾘｯﾄ</v>
          </cell>
          <cell r="Y72">
            <v>46120</v>
          </cell>
          <cell r="Z72" t="str">
            <v>ｽﾘｯﾄ</v>
          </cell>
          <cell r="AA72"/>
          <cell r="AB72"/>
          <cell r="AC72"/>
          <cell r="AD72" t="str">
            <v>Y（工材）</v>
          </cell>
          <cell r="AE72" t="str">
            <v>屋根</v>
          </cell>
          <cell r="AF72">
            <v>46126</v>
          </cell>
          <cell r="AG72">
            <v>46126</v>
          </cell>
          <cell r="AH72">
            <v>17</v>
          </cell>
          <cell r="AI72" t="str">
            <v>180146T</v>
          </cell>
          <cell r="AJ72">
            <v>12</v>
          </cell>
          <cell r="AK72">
            <v>4</v>
          </cell>
          <cell r="AL72">
            <v>40800</v>
          </cell>
          <cell r="AM72">
            <v>2400</v>
          </cell>
          <cell r="AN72">
            <v>17</v>
          </cell>
          <cell r="AO72">
            <v>40800</v>
          </cell>
          <cell r="AP72"/>
          <cell r="AQ72"/>
          <cell r="AR72"/>
          <cell r="AS72"/>
          <cell r="AT72"/>
          <cell r="AU72"/>
          <cell r="AV72"/>
          <cell r="AW72"/>
          <cell r="AX72"/>
          <cell r="AY72"/>
          <cell r="AZ72"/>
          <cell r="BA72"/>
          <cell r="BB72"/>
          <cell r="BC72"/>
          <cell r="BD72"/>
          <cell r="BE72"/>
          <cell r="BF72"/>
          <cell r="BG72">
            <v>4</v>
          </cell>
          <cell r="BH72">
            <v>17</v>
          </cell>
          <cell r="BI72">
            <v>40800</v>
          </cell>
          <cell r="BJ72" t="e">
            <v>#REF!</v>
          </cell>
          <cell r="BK72" t="e">
            <v>#REF!</v>
          </cell>
          <cell r="BL72" t="e">
            <v>#REF!</v>
          </cell>
          <cell r="BM72" t="e">
            <v>#REF!</v>
          </cell>
          <cell r="BN72" t="e">
            <v>#REF!</v>
          </cell>
          <cell r="BO72" t="e">
            <v>#REF!</v>
          </cell>
          <cell r="BP72" t="e">
            <v>#REF!</v>
          </cell>
          <cell r="BQ72" t="e">
            <v>#REF!</v>
          </cell>
          <cell r="BR72" t="e">
            <v>#REF!</v>
          </cell>
          <cell r="BS72" t="e">
            <v>#REF!</v>
          </cell>
          <cell r="BT72" t="e">
            <v>#REF!</v>
          </cell>
        </row>
        <row r="73">
          <cell r="A73" t="str">
            <v>Y4-27</v>
          </cell>
          <cell r="B73" t="str">
            <v>通常入力</v>
          </cell>
          <cell r="C73" t="str">
            <v>後加工</v>
          </cell>
          <cell r="D73" t="str">
            <v>古家</v>
          </cell>
          <cell r="E73">
            <v>46112.552673611113</v>
          </cell>
          <cell r="F73"/>
          <cell r="G73">
            <v>6713</v>
          </cell>
          <cell r="H73" t="str">
            <v>0R040-8Y0B- 800X200</v>
          </cell>
          <cell r="I73" t="str">
            <v>FA</v>
          </cell>
          <cell r="J73" t="str">
            <v>GA1</v>
          </cell>
          <cell r="K73" t="str">
            <v>C</v>
          </cell>
          <cell r="L73" t="str">
            <v xml:space="preserve"> </v>
          </cell>
          <cell r="M73">
            <v>800</v>
          </cell>
          <cell r="N73">
            <v>0</v>
          </cell>
          <cell r="O73"/>
          <cell r="P73">
            <v>1</v>
          </cell>
          <cell r="Q73">
            <v>6713</v>
          </cell>
          <cell r="R73" t="str">
            <v>0R040-8Y0B- 870X200</v>
          </cell>
          <cell r="S73" t="str">
            <v>FA</v>
          </cell>
          <cell r="T73" t="str">
            <v>GA1</v>
          </cell>
          <cell r="U73" t="str">
            <v>Q</v>
          </cell>
          <cell r="V73">
            <v>800</v>
          </cell>
          <cell r="W73" t="str">
            <v>湖南</v>
          </cell>
          <cell r="X73" t="str">
            <v>ｽﾘｯﾄ</v>
          </cell>
          <cell r="Y73">
            <v>46118</v>
          </cell>
          <cell r="Z73" t="str">
            <v>ｽﾘｯﾄ</v>
          </cell>
          <cell r="AA73" t="str">
            <v>保留</v>
          </cell>
          <cell r="AB73"/>
          <cell r="AC73"/>
          <cell r="AD73" t="str">
            <v>Y（工材）</v>
          </cell>
          <cell r="AE73" t="str">
            <v>屋根</v>
          </cell>
          <cell r="AF73">
            <v>46120</v>
          </cell>
          <cell r="AG73">
            <v>46120</v>
          </cell>
          <cell r="AH73">
            <v>17</v>
          </cell>
          <cell r="AI73" t="str">
            <v>180272A</v>
          </cell>
          <cell r="AJ73">
            <v>4</v>
          </cell>
          <cell r="AK73">
            <v>4</v>
          </cell>
          <cell r="AL73">
            <v>13600</v>
          </cell>
          <cell r="AM73">
            <v>800</v>
          </cell>
          <cell r="AN73">
            <v>17</v>
          </cell>
          <cell r="AO73">
            <v>13600</v>
          </cell>
          <cell r="AP73"/>
          <cell r="AQ73"/>
          <cell r="AR73"/>
          <cell r="AS73"/>
          <cell r="AT73"/>
          <cell r="AU73"/>
          <cell r="AV73"/>
          <cell r="AW73"/>
          <cell r="AX73"/>
          <cell r="AY73"/>
          <cell r="AZ73"/>
          <cell r="BA73"/>
          <cell r="BB73"/>
          <cell r="BC73"/>
          <cell r="BD73"/>
          <cell r="BE73"/>
          <cell r="BF73"/>
          <cell r="BG73">
            <v>4</v>
          </cell>
          <cell r="BH73">
            <v>17</v>
          </cell>
          <cell r="BI73">
            <v>13600</v>
          </cell>
          <cell r="BJ73" t="e">
            <v>#REF!</v>
          </cell>
          <cell r="BK73" t="e">
            <v>#REF!</v>
          </cell>
          <cell r="BL73" t="e">
            <v>#REF!</v>
          </cell>
          <cell r="BM73" t="e">
            <v>#REF!</v>
          </cell>
          <cell r="BN73" t="e">
            <v>#REF!</v>
          </cell>
          <cell r="BO73" t="e">
            <v>#REF!</v>
          </cell>
          <cell r="BP73" t="e">
            <v>#REF!</v>
          </cell>
          <cell r="BQ73" t="e">
            <v>#REF!</v>
          </cell>
          <cell r="BR73" t="e">
            <v>#REF!</v>
          </cell>
          <cell r="BS73" t="e">
            <v>#REF!</v>
          </cell>
          <cell r="BT73" t="e">
            <v>#REF!</v>
          </cell>
        </row>
        <row r="74">
          <cell r="A74" t="str">
            <v>S260331-1</v>
          </cell>
          <cell r="B74" t="str">
            <v>通常入力</v>
          </cell>
          <cell r="C74" t="str">
            <v>後加工</v>
          </cell>
          <cell r="D74" t="str">
            <v>古家</v>
          </cell>
          <cell r="E74">
            <v>46112.44462962963</v>
          </cell>
          <cell r="F74"/>
          <cell r="G74">
            <v>6713</v>
          </cell>
          <cell r="H74" t="str">
            <v>0R040-8Y0B- 535X200</v>
          </cell>
          <cell r="I74" t="str">
            <v>FA</v>
          </cell>
          <cell r="J74" t="str">
            <v>GA1</v>
          </cell>
          <cell r="K74" t="str">
            <v>C</v>
          </cell>
          <cell r="L74" t="str">
            <v xml:space="preserve"> </v>
          </cell>
          <cell r="M74">
            <v>4000</v>
          </cell>
          <cell r="N74">
            <v>0</v>
          </cell>
          <cell r="O74"/>
          <cell r="P74">
            <v>1</v>
          </cell>
          <cell r="Q74">
            <v>6713</v>
          </cell>
          <cell r="R74" t="str">
            <v>0R040-8Y0B- 680X200</v>
          </cell>
          <cell r="S74" t="str">
            <v>FA</v>
          </cell>
          <cell r="T74" t="str">
            <v>GA1</v>
          </cell>
          <cell r="U74" t="str">
            <v>C</v>
          </cell>
          <cell r="V74">
            <v>4000</v>
          </cell>
          <cell r="W74" t="str">
            <v>湖南</v>
          </cell>
          <cell r="X74" t="str">
            <v>ｽﾘｯﾄ</v>
          </cell>
          <cell r="Y74">
            <v>46119</v>
          </cell>
          <cell r="Z74" t="str">
            <v>ｽﾘｯﾄ</v>
          </cell>
          <cell r="AA74"/>
          <cell r="AB74"/>
          <cell r="AC74"/>
          <cell r="AD74" t="str">
            <v>自社加工</v>
          </cell>
          <cell r="AE74">
            <v>0</v>
          </cell>
          <cell r="AF74">
            <v>46122</v>
          </cell>
          <cell r="AG74">
            <v>46122</v>
          </cell>
          <cell r="AH74">
            <v>17</v>
          </cell>
          <cell r="AI74"/>
          <cell r="AJ74">
            <v>20</v>
          </cell>
          <cell r="AK74">
            <v>4</v>
          </cell>
          <cell r="AL74">
            <v>68000</v>
          </cell>
          <cell r="AM74">
            <v>4000</v>
          </cell>
          <cell r="AN74">
            <v>17</v>
          </cell>
          <cell r="AO74">
            <v>68000</v>
          </cell>
          <cell r="AP74"/>
          <cell r="AQ74"/>
          <cell r="AR74"/>
          <cell r="AS74"/>
          <cell r="AT74"/>
          <cell r="AU74"/>
          <cell r="AV74"/>
          <cell r="AW74"/>
          <cell r="AX74"/>
          <cell r="AY74"/>
          <cell r="AZ74"/>
          <cell r="BA74"/>
          <cell r="BB74"/>
          <cell r="BC74"/>
          <cell r="BD74"/>
          <cell r="BE74"/>
          <cell r="BF74"/>
          <cell r="BG74">
            <v>4</v>
          </cell>
          <cell r="BH74">
            <v>17</v>
          </cell>
          <cell r="BI74">
            <v>68000</v>
          </cell>
          <cell r="BJ74" t="e">
            <v>#REF!</v>
          </cell>
          <cell r="BK74" t="e">
            <v>#REF!</v>
          </cell>
          <cell r="BL74" t="e">
            <v>#REF!</v>
          </cell>
          <cell r="BM74" t="e">
            <v>#REF!</v>
          </cell>
          <cell r="BN74" t="e">
            <v>#REF!</v>
          </cell>
          <cell r="BO74" t="e">
            <v>#REF!</v>
          </cell>
          <cell r="BP74" t="e">
            <v>#REF!</v>
          </cell>
          <cell r="BQ74" t="e">
            <v>#REF!</v>
          </cell>
          <cell r="BR74" t="e">
            <v>#REF!</v>
          </cell>
          <cell r="BS74" t="e">
            <v>#REF!</v>
          </cell>
          <cell r="BT74" t="e">
            <v>#REF!</v>
          </cell>
        </row>
        <row r="75">
          <cell r="A75" t="str">
            <v>V4-9</v>
          </cell>
          <cell r="B75" t="str">
            <v>通常入力</v>
          </cell>
          <cell r="C75" t="str">
            <v>後加工</v>
          </cell>
          <cell r="D75" t="str">
            <v>古家</v>
          </cell>
          <cell r="E75">
            <v>46112.439143518517</v>
          </cell>
          <cell r="F75"/>
          <cell r="G75">
            <v>6713</v>
          </cell>
          <cell r="H75" t="str">
            <v>30020-BY00- 650X250</v>
          </cell>
          <cell r="I75" t="str">
            <v>FA</v>
          </cell>
          <cell r="J75" t="str">
            <v>WH1</v>
          </cell>
          <cell r="K75" t="str">
            <v>C</v>
          </cell>
          <cell r="L75" t="str">
            <v xml:space="preserve"> </v>
          </cell>
          <cell r="M75">
            <v>18000</v>
          </cell>
          <cell r="N75">
            <v>0</v>
          </cell>
          <cell r="O75"/>
          <cell r="P75">
            <v>1</v>
          </cell>
          <cell r="Q75">
            <v>6710</v>
          </cell>
          <cell r="R75" t="str">
            <v>30040-AY00- 650X250</v>
          </cell>
          <cell r="S75" t="str">
            <v>FA</v>
          </cell>
          <cell r="T75" t="str">
            <v>WH1</v>
          </cell>
          <cell r="U75" t="str">
            <v>C</v>
          </cell>
          <cell r="V75">
            <v>9000</v>
          </cell>
          <cell r="W75" t="str">
            <v>滋賀</v>
          </cell>
          <cell r="X75" t="str">
            <v>ｽﾗｲｽ</v>
          </cell>
          <cell r="Y75">
            <v>46128</v>
          </cell>
          <cell r="Z75" t="str">
            <v>ｽﾗｲｽ</v>
          </cell>
          <cell r="AA75"/>
          <cell r="AB75"/>
          <cell r="AC75"/>
          <cell r="AD75" t="str">
            <v>V（TPI）</v>
          </cell>
          <cell r="AE75" t="str">
            <v>TPI</v>
          </cell>
          <cell r="AF75">
            <v>46134</v>
          </cell>
          <cell r="AG75">
            <v>46134</v>
          </cell>
          <cell r="AH75">
            <v>11</v>
          </cell>
          <cell r="AI75" t="str">
            <v>180191G</v>
          </cell>
          <cell r="AJ75">
            <v>36</v>
          </cell>
          <cell r="AK75">
            <v>4</v>
          </cell>
          <cell r="AL75">
            <v>198000</v>
          </cell>
          <cell r="AM75">
            <v>18000</v>
          </cell>
          <cell r="AN75">
            <v>11</v>
          </cell>
          <cell r="AO75">
            <v>198000</v>
          </cell>
          <cell r="AP75"/>
          <cell r="AQ75"/>
          <cell r="AR75"/>
          <cell r="AS75"/>
          <cell r="AT75"/>
          <cell r="AU75"/>
          <cell r="AV75"/>
          <cell r="AW75"/>
          <cell r="AX75"/>
          <cell r="AY75"/>
          <cell r="AZ75"/>
          <cell r="BA75"/>
          <cell r="BB75"/>
          <cell r="BC75"/>
          <cell r="BD75"/>
          <cell r="BE75"/>
          <cell r="BF75"/>
          <cell r="BG75">
            <v>4</v>
          </cell>
          <cell r="BH75">
            <v>11</v>
          </cell>
          <cell r="BI75">
            <v>198000</v>
          </cell>
          <cell r="BJ75" t="e">
            <v>#REF!</v>
          </cell>
          <cell r="BK75" t="e">
            <v>#REF!</v>
          </cell>
          <cell r="BL75" t="e">
            <v>#REF!</v>
          </cell>
          <cell r="BM75" t="e">
            <v>#REF!</v>
          </cell>
          <cell r="BN75" t="e">
            <v>#REF!</v>
          </cell>
          <cell r="BO75" t="e">
            <v>#REF!</v>
          </cell>
          <cell r="BP75" t="e">
            <v>#REF!</v>
          </cell>
          <cell r="BQ75" t="e">
            <v>#REF!</v>
          </cell>
          <cell r="BR75" t="e">
            <v>#REF!</v>
          </cell>
          <cell r="BS75" t="e">
            <v>#REF!</v>
          </cell>
          <cell r="BT75" t="e">
            <v>#REF!</v>
          </cell>
        </row>
        <row r="76">
          <cell r="A76" t="str">
            <v>V4-8</v>
          </cell>
          <cell r="B76" t="str">
            <v>通常入力</v>
          </cell>
          <cell r="C76" t="str">
            <v>後加工</v>
          </cell>
          <cell r="D76" t="str">
            <v>古家</v>
          </cell>
          <cell r="E76">
            <v>46112.438622685186</v>
          </cell>
          <cell r="F76"/>
          <cell r="G76">
            <v>6713</v>
          </cell>
          <cell r="H76" t="str">
            <v>30020-BG00-1000X200</v>
          </cell>
          <cell r="I76" t="str">
            <v>FA</v>
          </cell>
          <cell r="J76" t="str">
            <v xml:space="preserve">   </v>
          </cell>
          <cell r="K76" t="str">
            <v>C</v>
          </cell>
          <cell r="L76" t="str">
            <v xml:space="preserve"> </v>
          </cell>
          <cell r="M76">
            <v>1200</v>
          </cell>
          <cell r="N76">
            <v>0</v>
          </cell>
          <cell r="O76"/>
          <cell r="P76">
            <v>1</v>
          </cell>
          <cell r="Q76">
            <v>6710</v>
          </cell>
          <cell r="R76" t="str">
            <v>30040-AG00-1000X200</v>
          </cell>
          <cell r="S76" t="str">
            <v>FA</v>
          </cell>
          <cell r="T76" t="str">
            <v xml:space="preserve">   </v>
          </cell>
          <cell r="U76" t="str">
            <v>C</v>
          </cell>
          <cell r="V76">
            <v>600</v>
          </cell>
          <cell r="W76" t="str">
            <v>湖南</v>
          </cell>
          <cell r="X76" t="str">
            <v>ｽﾗｲｽ</v>
          </cell>
          <cell r="Y76">
            <v>46118</v>
          </cell>
          <cell r="Z76" t="str">
            <v>ｽﾗｲｽ</v>
          </cell>
          <cell r="AA76"/>
          <cell r="AB76"/>
          <cell r="AC76"/>
          <cell r="AD76" t="str">
            <v>V（TPI）</v>
          </cell>
          <cell r="AE76" t="str">
            <v>TPI</v>
          </cell>
          <cell r="AF76">
            <v>46121</v>
          </cell>
          <cell r="AG76">
            <v>46121</v>
          </cell>
          <cell r="AH76">
            <v>11</v>
          </cell>
          <cell r="AI76" t="str">
            <v>180190L</v>
          </cell>
          <cell r="AJ76">
            <v>3</v>
          </cell>
          <cell r="AK76">
            <v>4</v>
          </cell>
          <cell r="AL76">
            <v>13200</v>
          </cell>
          <cell r="AM76">
            <v>1200</v>
          </cell>
          <cell r="AN76">
            <v>11</v>
          </cell>
          <cell r="AO76">
            <v>13200</v>
          </cell>
          <cell r="AP76"/>
          <cell r="AQ76"/>
          <cell r="AR76"/>
          <cell r="AS76"/>
          <cell r="AT76"/>
          <cell r="AU76"/>
          <cell r="AV76"/>
          <cell r="AW76"/>
          <cell r="AX76"/>
          <cell r="AY76"/>
          <cell r="AZ76"/>
          <cell r="BA76"/>
          <cell r="BB76"/>
          <cell r="BC76"/>
          <cell r="BD76"/>
          <cell r="BE76"/>
          <cell r="BF76"/>
          <cell r="BG76">
            <v>4</v>
          </cell>
          <cell r="BH76">
            <v>11</v>
          </cell>
          <cell r="BI76">
            <v>13200</v>
          </cell>
          <cell r="BJ76" t="e">
            <v>#REF!</v>
          </cell>
          <cell r="BK76" t="e">
            <v>#REF!</v>
          </cell>
          <cell r="BL76" t="e">
            <v>#REF!</v>
          </cell>
          <cell r="BM76" t="e">
            <v>#REF!</v>
          </cell>
          <cell r="BN76" t="e">
            <v>#REF!</v>
          </cell>
          <cell r="BO76" t="e">
            <v>#REF!</v>
          </cell>
          <cell r="BP76" t="e">
            <v>#REF!</v>
          </cell>
          <cell r="BQ76" t="e">
            <v>#REF!</v>
          </cell>
          <cell r="BR76" t="e">
            <v>#REF!</v>
          </cell>
          <cell r="BS76" t="e">
            <v>#REF!</v>
          </cell>
          <cell r="BT76" t="e">
            <v>#REF!</v>
          </cell>
        </row>
        <row r="77">
          <cell r="A77" t="str">
            <v>Y4-26</v>
          </cell>
          <cell r="B77" t="str">
            <v>通常入力</v>
          </cell>
          <cell r="C77" t="str">
            <v>後加工</v>
          </cell>
          <cell r="D77" t="str">
            <v>古家</v>
          </cell>
          <cell r="E77">
            <v>46112.436539351853</v>
          </cell>
          <cell r="F77"/>
          <cell r="G77">
            <v>6713</v>
          </cell>
          <cell r="H77" t="str">
            <v>30020-8G00- 310X200</v>
          </cell>
          <cell r="I77" t="str">
            <v>HA</v>
          </cell>
          <cell r="J77" t="str">
            <v xml:space="preserve">   </v>
          </cell>
          <cell r="K77" t="str">
            <v>C</v>
          </cell>
          <cell r="L77" t="str">
            <v xml:space="preserve"> </v>
          </cell>
          <cell r="M77">
            <v>3600</v>
          </cell>
          <cell r="N77">
            <v>0</v>
          </cell>
          <cell r="O77"/>
          <cell r="P77">
            <v>1</v>
          </cell>
          <cell r="Q77">
            <v>6710</v>
          </cell>
          <cell r="R77" t="str">
            <v>30040-AG00-1000X200</v>
          </cell>
          <cell r="S77" t="str">
            <v>FA</v>
          </cell>
          <cell r="T77" t="str">
            <v xml:space="preserve">   </v>
          </cell>
          <cell r="U77" t="str">
            <v>C</v>
          </cell>
          <cell r="V77">
            <v>600</v>
          </cell>
          <cell r="W77" t="str">
            <v>湖南</v>
          </cell>
          <cell r="X77" t="str">
            <v>SEC</v>
          </cell>
          <cell r="Y77">
            <v>46119</v>
          </cell>
          <cell r="Z77" t="str">
            <v>SEC,スリット</v>
          </cell>
          <cell r="AA77"/>
          <cell r="AB77"/>
          <cell r="AC77"/>
          <cell r="AD77" t="str">
            <v>Y（工材）</v>
          </cell>
          <cell r="AE77" t="str">
            <v>ゼネラル化成</v>
          </cell>
          <cell r="AF77">
            <v>46125</v>
          </cell>
          <cell r="AG77">
            <v>46125</v>
          </cell>
          <cell r="AH77">
            <v>10</v>
          </cell>
          <cell r="AI77" t="str">
            <v>179961Z</v>
          </cell>
          <cell r="AJ77">
            <v>3</v>
          </cell>
          <cell r="AK77">
            <v>4</v>
          </cell>
          <cell r="AL77">
            <v>36000</v>
          </cell>
          <cell r="AM77">
            <v>3600</v>
          </cell>
          <cell r="AN77">
            <v>10</v>
          </cell>
          <cell r="AO77">
            <v>36000</v>
          </cell>
          <cell r="AP77"/>
          <cell r="AQ77"/>
          <cell r="AR77"/>
          <cell r="AS77"/>
          <cell r="AT77"/>
          <cell r="AU77"/>
          <cell r="AV77"/>
          <cell r="AW77"/>
          <cell r="AX77"/>
          <cell r="AY77"/>
          <cell r="AZ77"/>
          <cell r="BA77"/>
          <cell r="BB77"/>
          <cell r="BC77"/>
          <cell r="BD77"/>
          <cell r="BE77"/>
          <cell r="BF77"/>
          <cell r="BG77">
            <v>4</v>
          </cell>
          <cell r="BH77">
            <v>10</v>
          </cell>
          <cell r="BI77">
            <v>36000</v>
          </cell>
          <cell r="BJ77" t="e">
            <v>#REF!</v>
          </cell>
          <cell r="BK77" t="e">
            <v>#REF!</v>
          </cell>
          <cell r="BL77" t="e">
            <v>#REF!</v>
          </cell>
          <cell r="BM77" t="e">
            <v>#REF!</v>
          </cell>
          <cell r="BN77" t="e">
            <v>#REF!</v>
          </cell>
          <cell r="BO77" t="e">
            <v>#REF!</v>
          </cell>
          <cell r="BP77" t="e">
            <v>#REF!</v>
          </cell>
          <cell r="BQ77" t="e">
            <v>#REF!</v>
          </cell>
          <cell r="BR77" t="e">
            <v>#REF!</v>
          </cell>
          <cell r="BS77" t="e">
            <v>#REF!</v>
          </cell>
          <cell r="BT77" t="e">
            <v>#REF!</v>
          </cell>
        </row>
        <row r="78">
          <cell r="A78" t="str">
            <v>Y4-25</v>
          </cell>
          <cell r="B78" t="str">
            <v>通常入力</v>
          </cell>
          <cell r="C78" t="str">
            <v>後加工</v>
          </cell>
          <cell r="D78" t="str">
            <v>古家</v>
          </cell>
          <cell r="E78">
            <v>46112.435243055559</v>
          </cell>
          <cell r="F78"/>
          <cell r="G78">
            <v>6713</v>
          </cell>
          <cell r="H78" t="str">
            <v>30020-KG00-1030X200</v>
          </cell>
          <cell r="I78" t="str">
            <v>FA</v>
          </cell>
          <cell r="J78" t="str">
            <v>BK0</v>
          </cell>
          <cell r="K78" t="str">
            <v>C</v>
          </cell>
          <cell r="L78" t="str">
            <v xml:space="preserve"> </v>
          </cell>
          <cell r="M78">
            <v>800</v>
          </cell>
          <cell r="N78" t="str">
            <v>Ｑ面</v>
          </cell>
          <cell r="O78"/>
          <cell r="P78">
            <v>1</v>
          </cell>
          <cell r="Q78">
            <v>6710</v>
          </cell>
          <cell r="R78" t="str">
            <v>30040-AG00-1030X200</v>
          </cell>
          <cell r="S78" t="str">
            <v>FA</v>
          </cell>
          <cell r="T78" t="str">
            <v>BK0</v>
          </cell>
          <cell r="U78" t="str">
            <v>C</v>
          </cell>
          <cell r="V78">
            <v>400</v>
          </cell>
          <cell r="W78" t="str">
            <v>湖南</v>
          </cell>
          <cell r="X78" t="str">
            <v>EC</v>
          </cell>
          <cell r="Y78">
            <v>46115</v>
          </cell>
          <cell r="Z78" t="str">
            <v>ｽﾗｲｽ,EC</v>
          </cell>
          <cell r="AA78"/>
          <cell r="AB78"/>
          <cell r="AC78"/>
          <cell r="AD78" t="str">
            <v>Y（工材）</v>
          </cell>
          <cell r="AE78" t="str">
            <v>田窪工業所</v>
          </cell>
          <cell r="AF78">
            <v>46125</v>
          </cell>
          <cell r="AG78">
            <v>46125</v>
          </cell>
          <cell r="AH78">
            <v>29</v>
          </cell>
          <cell r="AI78" t="str">
            <v>179960H</v>
          </cell>
          <cell r="AJ78">
            <v>2</v>
          </cell>
          <cell r="AK78">
            <v>4</v>
          </cell>
          <cell r="AL78">
            <v>23200</v>
          </cell>
          <cell r="AM78">
            <v>800</v>
          </cell>
          <cell r="AN78">
            <v>29</v>
          </cell>
          <cell r="AO78">
            <v>23200</v>
          </cell>
          <cell r="AP78"/>
          <cell r="AQ78"/>
          <cell r="AR78"/>
          <cell r="AS78"/>
          <cell r="AT78"/>
          <cell r="AU78"/>
          <cell r="AV78"/>
          <cell r="AW78"/>
          <cell r="AX78"/>
          <cell r="AY78"/>
          <cell r="AZ78"/>
          <cell r="BA78"/>
          <cell r="BB78"/>
          <cell r="BC78"/>
          <cell r="BD78"/>
          <cell r="BE78"/>
          <cell r="BF78"/>
          <cell r="BG78">
            <v>4</v>
          </cell>
          <cell r="BH78">
            <v>29</v>
          </cell>
          <cell r="BI78">
            <v>23200</v>
          </cell>
          <cell r="BJ78" t="e">
            <v>#REF!</v>
          </cell>
          <cell r="BK78" t="e">
            <v>#REF!</v>
          </cell>
          <cell r="BL78" t="e">
            <v>#REF!</v>
          </cell>
          <cell r="BM78" t="e">
            <v>#REF!</v>
          </cell>
          <cell r="BN78" t="e">
            <v>#REF!</v>
          </cell>
          <cell r="BO78" t="e">
            <v>#REF!</v>
          </cell>
          <cell r="BP78" t="e">
            <v>#REF!</v>
          </cell>
          <cell r="BQ78" t="e">
            <v>#REF!</v>
          </cell>
          <cell r="BR78" t="e">
            <v>#REF!</v>
          </cell>
          <cell r="BS78" t="e">
            <v>#REF!</v>
          </cell>
          <cell r="BT78" t="e">
            <v>#REF!</v>
          </cell>
        </row>
        <row r="79">
          <cell r="A79" t="str">
            <v>Y4-24</v>
          </cell>
          <cell r="B79" t="str">
            <v>通常入力</v>
          </cell>
          <cell r="C79" t="str">
            <v>後加工</v>
          </cell>
          <cell r="D79" t="str">
            <v>古家</v>
          </cell>
          <cell r="E79">
            <v>46112.434328703705</v>
          </cell>
          <cell r="F79"/>
          <cell r="G79">
            <v>6713</v>
          </cell>
          <cell r="H79" t="str">
            <v>30020-KG00- 935X200
30020-KG00- 935X198</v>
          </cell>
          <cell r="I79" t="str">
            <v>FA</v>
          </cell>
          <cell r="J79" t="str">
            <v>GA1</v>
          </cell>
          <cell r="K79" t="str">
            <v>V</v>
          </cell>
          <cell r="L79" t="str">
            <v xml:space="preserve"> </v>
          </cell>
          <cell r="M79" t="str">
            <v>200
198</v>
          </cell>
          <cell r="N79" t="str">
            <v>ｽｷﾝ面</v>
          </cell>
          <cell r="O79"/>
          <cell r="P79">
            <v>1</v>
          </cell>
          <cell r="Q79">
            <v>6710</v>
          </cell>
          <cell r="R79" t="str">
            <v>30040-AG00- 935X200</v>
          </cell>
          <cell r="S79" t="str">
            <v>FA</v>
          </cell>
          <cell r="T79" t="str">
            <v>GA1</v>
          </cell>
          <cell r="U79" t="str">
            <v>C</v>
          </cell>
          <cell r="V79">
            <v>200</v>
          </cell>
          <cell r="W79" t="str">
            <v>滋賀</v>
          </cell>
          <cell r="X79" t="str">
            <v>SEC</v>
          </cell>
          <cell r="Y79">
            <v>46119</v>
          </cell>
          <cell r="Z79" t="str">
            <v>SEC</v>
          </cell>
          <cell r="AA79" t="str">
            <v>穴なし</v>
          </cell>
          <cell r="AB79" t="str">
            <v>3インチ紙管</v>
          </cell>
          <cell r="AC79"/>
          <cell r="AD79" t="str">
            <v>Y（工材）</v>
          </cell>
          <cell r="AE79" t="str">
            <v>東邦紙工</v>
          </cell>
          <cell r="AF79">
            <v>46122</v>
          </cell>
          <cell r="AG79">
            <v>46122</v>
          </cell>
          <cell r="AH79">
            <v>39</v>
          </cell>
          <cell r="AI79" t="str">
            <v>179959M
180582Y</v>
          </cell>
          <cell r="AJ79">
            <v>1</v>
          </cell>
          <cell r="AK79">
            <v>4</v>
          </cell>
          <cell r="AL79" t="e">
            <v>#VALUE!</v>
          </cell>
          <cell r="AM79" t="str">
            <v>200
198</v>
          </cell>
          <cell r="AN79">
            <v>39</v>
          </cell>
          <cell r="AO79">
            <v>15522</v>
          </cell>
          <cell r="AP79"/>
          <cell r="AQ79"/>
          <cell r="AR79"/>
          <cell r="AS79"/>
          <cell r="AT79"/>
          <cell r="AU79"/>
          <cell r="AV79"/>
          <cell r="AW79"/>
          <cell r="AX79"/>
          <cell r="AY79"/>
          <cell r="AZ79"/>
          <cell r="BA79"/>
          <cell r="BB79"/>
          <cell r="BC79"/>
          <cell r="BD79"/>
          <cell r="BE79"/>
          <cell r="BF79"/>
          <cell r="BG79">
            <v>4</v>
          </cell>
          <cell r="BH79">
            <v>39</v>
          </cell>
          <cell r="BI79" t="e">
            <v>#VALUE!</v>
          </cell>
          <cell r="BJ79" t="e">
            <v>#REF!</v>
          </cell>
          <cell r="BK79" t="e">
            <v>#REF!</v>
          </cell>
          <cell r="BL79" t="e">
            <v>#REF!</v>
          </cell>
          <cell r="BM79" t="e">
            <v>#REF!</v>
          </cell>
          <cell r="BN79" t="e">
            <v>#REF!</v>
          </cell>
          <cell r="BO79" t="e">
            <v>#REF!</v>
          </cell>
          <cell r="BP79" t="e">
            <v>#REF!</v>
          </cell>
          <cell r="BQ79" t="e">
            <v>#REF!</v>
          </cell>
          <cell r="BR79" t="e">
            <v>#REF!</v>
          </cell>
          <cell r="BS79" t="e">
            <v>#REF!</v>
          </cell>
          <cell r="BT79" t="e">
            <v>#REF!</v>
          </cell>
        </row>
        <row r="80">
          <cell r="A80" t="str">
            <v>Y4-23</v>
          </cell>
          <cell r="B80" t="str">
            <v>通常入力</v>
          </cell>
          <cell r="C80" t="str">
            <v>後加工</v>
          </cell>
          <cell r="D80" t="str">
            <v>砂田</v>
          </cell>
          <cell r="E80">
            <v>46111.607210648152</v>
          </cell>
          <cell r="F80"/>
          <cell r="G80">
            <v>6713</v>
          </cell>
          <cell r="H80" t="str">
            <v>0R040-8Y0B- 530X200</v>
          </cell>
          <cell r="I80" t="str">
            <v>FA</v>
          </cell>
          <cell r="J80" t="str">
            <v>BG1</v>
          </cell>
          <cell r="K80" t="str">
            <v>C</v>
          </cell>
          <cell r="L80" t="str">
            <v xml:space="preserve"> </v>
          </cell>
          <cell r="M80">
            <v>3200</v>
          </cell>
          <cell r="N80"/>
          <cell r="O80"/>
          <cell r="P80">
            <v>1</v>
          </cell>
          <cell r="Q80">
            <v>6710</v>
          </cell>
          <cell r="R80" t="str">
            <v>0R040-8Y0B- 680X200</v>
          </cell>
          <cell r="S80" t="str">
            <v>FA</v>
          </cell>
          <cell r="T80" t="str">
            <v>BG1</v>
          </cell>
          <cell r="U80" t="str">
            <v>C</v>
          </cell>
          <cell r="V80">
            <v>1600</v>
          </cell>
          <cell r="W80" t="str">
            <v>滋賀</v>
          </cell>
          <cell r="X80" t="str">
            <v>SEC</v>
          </cell>
          <cell r="Y80">
            <v>46127</v>
          </cell>
          <cell r="Z80" t="str">
            <v>SEC,ｽﾘｯﾄ</v>
          </cell>
          <cell r="AA80" t="str">
            <v>検査前入庫依頼</v>
          </cell>
          <cell r="AB80"/>
          <cell r="AC80"/>
          <cell r="AD80" t="str">
            <v>Y（工材）</v>
          </cell>
          <cell r="AE80" t="str">
            <v>屋根</v>
          </cell>
          <cell r="AF80">
            <v>46134</v>
          </cell>
          <cell r="AG80">
            <v>46134</v>
          </cell>
          <cell r="AH80">
            <v>21.5</v>
          </cell>
          <cell r="AI80" t="str">
            <v>179868Y</v>
          </cell>
          <cell r="AJ80">
            <v>8</v>
          </cell>
          <cell r="AK80">
            <v>4</v>
          </cell>
          <cell r="AL80">
            <v>68800</v>
          </cell>
          <cell r="AM80">
            <v>3200</v>
          </cell>
          <cell r="AN80">
            <v>21.5</v>
          </cell>
          <cell r="AO80">
            <v>68800</v>
          </cell>
          <cell r="AP80"/>
          <cell r="AQ80"/>
          <cell r="AR80"/>
          <cell r="AS80"/>
          <cell r="AT80"/>
          <cell r="AU80"/>
          <cell r="AV80"/>
          <cell r="AW80"/>
          <cell r="AX80"/>
          <cell r="AY80"/>
          <cell r="AZ80"/>
          <cell r="BA80"/>
          <cell r="BB80"/>
          <cell r="BC80"/>
          <cell r="BD80"/>
          <cell r="BE80"/>
          <cell r="BF80"/>
          <cell r="BG80">
            <v>4</v>
          </cell>
          <cell r="BH80">
            <v>21.5</v>
          </cell>
          <cell r="BI80">
            <v>68800</v>
          </cell>
          <cell r="BJ80" t="e">
            <v>#REF!</v>
          </cell>
          <cell r="BK80" t="e">
            <v>#REF!</v>
          </cell>
          <cell r="BL80" t="e">
            <v>#REF!</v>
          </cell>
          <cell r="BM80" t="e">
            <v>#REF!</v>
          </cell>
          <cell r="BN80" t="e">
            <v>#REF!</v>
          </cell>
          <cell r="BO80" t="e">
            <v>#REF!</v>
          </cell>
          <cell r="BP80" t="e">
            <v>#REF!</v>
          </cell>
          <cell r="BQ80" t="e">
            <v>#REF!</v>
          </cell>
          <cell r="BR80" t="e">
            <v>#REF!</v>
          </cell>
          <cell r="BS80" t="e">
            <v>#REF!</v>
          </cell>
          <cell r="BT80" t="e">
            <v>#REF!</v>
          </cell>
        </row>
        <row r="81">
          <cell r="A81" t="str">
            <v>Y4-22</v>
          </cell>
          <cell r="B81" t="str">
            <v>通常入力</v>
          </cell>
          <cell r="C81" t="str">
            <v>後加工</v>
          </cell>
          <cell r="D81" t="str">
            <v>砂田</v>
          </cell>
          <cell r="E81">
            <v>46111.606145833335</v>
          </cell>
          <cell r="F81"/>
          <cell r="G81">
            <v>6713</v>
          </cell>
          <cell r="H81" t="str">
            <v>0R040-8Y0B- 530X200</v>
          </cell>
          <cell r="I81" t="str">
            <v>FA</v>
          </cell>
          <cell r="J81" t="str">
            <v>BG1</v>
          </cell>
          <cell r="K81" t="str">
            <v>C</v>
          </cell>
          <cell r="L81" t="str">
            <v xml:space="preserve"> </v>
          </cell>
          <cell r="M81">
            <v>400</v>
          </cell>
          <cell r="N81"/>
          <cell r="O81"/>
          <cell r="P81">
            <v>1</v>
          </cell>
          <cell r="Q81">
            <v>6710</v>
          </cell>
          <cell r="R81" t="str">
            <v>0R040-8Y0B- 680X200</v>
          </cell>
          <cell r="S81" t="str">
            <v>FA</v>
          </cell>
          <cell r="T81" t="str">
            <v>BG1</v>
          </cell>
          <cell r="U81" t="str">
            <v>C</v>
          </cell>
          <cell r="V81">
            <v>200</v>
          </cell>
          <cell r="W81" t="str">
            <v>湖南</v>
          </cell>
          <cell r="X81" t="str">
            <v>ｽﾘｯﾄ</v>
          </cell>
          <cell r="Y81">
            <v>46127</v>
          </cell>
          <cell r="Z81" t="str">
            <v>SEC,  ｽﾘｯﾄ</v>
          </cell>
          <cell r="AA81" t="str">
            <v>ﾛｯﾄ指定5Ｃ22220（ｷｽﾞ品）</v>
          </cell>
          <cell r="AB81"/>
          <cell r="AC81"/>
          <cell r="AD81" t="str">
            <v>Y（工材）</v>
          </cell>
          <cell r="AE81" t="str">
            <v>屋根</v>
          </cell>
          <cell r="AF81">
            <v>46134</v>
          </cell>
          <cell r="AG81">
            <v>46134</v>
          </cell>
          <cell r="AH81">
            <v>21.5</v>
          </cell>
          <cell r="AI81" t="str">
            <v>179867G</v>
          </cell>
          <cell r="AJ81">
            <v>1</v>
          </cell>
          <cell r="AK81">
            <v>4</v>
          </cell>
          <cell r="AL81">
            <v>8600</v>
          </cell>
          <cell r="AM81">
            <v>400</v>
          </cell>
          <cell r="AN81">
            <v>21.5</v>
          </cell>
          <cell r="AO81">
            <v>8600</v>
          </cell>
          <cell r="AP81"/>
          <cell r="AQ81"/>
          <cell r="AR81"/>
          <cell r="AS81"/>
          <cell r="AT81"/>
          <cell r="AU81"/>
          <cell r="AV81"/>
          <cell r="AW81"/>
          <cell r="AX81"/>
          <cell r="AY81"/>
          <cell r="AZ81"/>
          <cell r="BA81"/>
          <cell r="BB81"/>
          <cell r="BC81"/>
          <cell r="BD81"/>
          <cell r="BE81"/>
          <cell r="BF81"/>
          <cell r="BG81">
            <v>4</v>
          </cell>
          <cell r="BH81">
            <v>21.5</v>
          </cell>
          <cell r="BI81">
            <v>8600</v>
          </cell>
          <cell r="BJ81" t="e">
            <v>#REF!</v>
          </cell>
          <cell r="BK81" t="e">
            <v>#REF!</v>
          </cell>
          <cell r="BL81" t="e">
            <v>#REF!</v>
          </cell>
          <cell r="BM81" t="e">
            <v>#REF!</v>
          </cell>
          <cell r="BN81" t="e">
            <v>#REF!</v>
          </cell>
          <cell r="BO81" t="e">
            <v>#REF!</v>
          </cell>
          <cell r="BP81" t="e">
            <v>#REF!</v>
          </cell>
          <cell r="BQ81" t="e">
            <v>#REF!</v>
          </cell>
          <cell r="BR81" t="e">
            <v>#REF!</v>
          </cell>
          <cell r="BS81" t="e">
            <v>#REF!</v>
          </cell>
          <cell r="BT81" t="e">
            <v>#REF!</v>
          </cell>
        </row>
        <row r="82">
          <cell r="A82" t="str">
            <v>Y4-21</v>
          </cell>
          <cell r="B82" t="str">
            <v>通常入力</v>
          </cell>
          <cell r="C82" t="str">
            <v>後加工</v>
          </cell>
          <cell r="D82" t="str">
            <v>砂田</v>
          </cell>
          <cell r="E82">
            <v>46111.60496527778</v>
          </cell>
          <cell r="F82"/>
          <cell r="G82">
            <v>6713</v>
          </cell>
          <cell r="H82" t="str">
            <v>0R040-8Y0B- 870X200
0R040-8Y0B- 870X200</v>
          </cell>
          <cell r="I82" t="str">
            <v>FA
FA</v>
          </cell>
          <cell r="J82" t="str">
            <v>GA1
GA1</v>
          </cell>
          <cell r="K82" t="str">
            <v>H
Q</v>
          </cell>
          <cell r="L82" t="str">
            <v xml:space="preserve"> </v>
          </cell>
          <cell r="M82" t="str">
            <v>9000
9000</v>
          </cell>
          <cell r="N82"/>
          <cell r="O82"/>
          <cell r="P82">
            <v>1</v>
          </cell>
          <cell r="Q82">
            <v>6710</v>
          </cell>
          <cell r="R82" t="str">
            <v>50080-AY0B- 870X200</v>
          </cell>
          <cell r="S82" t="str">
            <v>FA</v>
          </cell>
          <cell r="T82" t="str">
            <v>GA1</v>
          </cell>
          <cell r="U82" t="str">
            <v>C</v>
          </cell>
          <cell r="V82">
            <v>9000</v>
          </cell>
          <cell r="W82" t="str">
            <v>滋賀</v>
          </cell>
          <cell r="X82" t="str">
            <v>SEC</v>
          </cell>
          <cell r="Y82">
            <v>46132</v>
          </cell>
          <cell r="Z82" t="str">
            <v>SEC</v>
          </cell>
          <cell r="AA82" t="str">
            <v>検査前入庫依頼</v>
          </cell>
          <cell r="AB82"/>
          <cell r="AC82"/>
          <cell r="AD82" t="str">
            <v>Y（工材）</v>
          </cell>
          <cell r="AE82" t="str">
            <v>屋根</v>
          </cell>
          <cell r="AF82">
            <v>46136</v>
          </cell>
          <cell r="AG82">
            <v>46136</v>
          </cell>
          <cell r="AH82">
            <v>13</v>
          </cell>
          <cell r="AI82" t="str">
            <v>179866L
179870M</v>
          </cell>
          <cell r="AJ82">
            <v>45</v>
          </cell>
          <cell r="AK82">
            <v>4</v>
          </cell>
          <cell r="AL82" t="e">
            <v>#VALUE!</v>
          </cell>
          <cell r="AM82" t="str">
            <v>9000
9000</v>
          </cell>
          <cell r="AN82">
            <v>13</v>
          </cell>
          <cell r="AO82">
            <v>234000</v>
          </cell>
          <cell r="AP82"/>
          <cell r="AQ82"/>
          <cell r="AR82"/>
          <cell r="AS82"/>
          <cell r="AT82"/>
          <cell r="AU82"/>
          <cell r="AV82"/>
          <cell r="AW82"/>
          <cell r="AX82"/>
          <cell r="AY82"/>
          <cell r="AZ82"/>
          <cell r="BA82"/>
          <cell r="BB82"/>
          <cell r="BC82"/>
          <cell r="BD82"/>
          <cell r="BE82"/>
          <cell r="BF82"/>
          <cell r="BG82">
            <v>4</v>
          </cell>
          <cell r="BH82">
            <v>13</v>
          </cell>
          <cell r="BI82" t="e">
            <v>#VALUE!</v>
          </cell>
          <cell r="BJ82" t="e">
            <v>#REF!</v>
          </cell>
          <cell r="BK82" t="e">
            <v>#REF!</v>
          </cell>
          <cell r="BL82" t="e">
            <v>#REF!</v>
          </cell>
          <cell r="BM82" t="e">
            <v>#REF!</v>
          </cell>
          <cell r="BN82" t="e">
            <v>#REF!</v>
          </cell>
          <cell r="BO82" t="e">
            <v>#REF!</v>
          </cell>
          <cell r="BP82" t="e">
            <v>#REF!</v>
          </cell>
          <cell r="BQ82" t="e">
            <v>#REF!</v>
          </cell>
          <cell r="BR82" t="e">
            <v>#REF!</v>
          </cell>
          <cell r="BS82" t="e">
            <v>#REF!</v>
          </cell>
          <cell r="BT82" t="e">
            <v>#REF!</v>
          </cell>
        </row>
        <row r="83">
          <cell r="A83" t="str">
            <v>Y4-20</v>
          </cell>
          <cell r="B83" t="str">
            <v>通常入力</v>
          </cell>
          <cell r="C83" t="str">
            <v>後加工</v>
          </cell>
          <cell r="D83" t="str">
            <v>砂田</v>
          </cell>
          <cell r="E83">
            <v>46111.604317129626</v>
          </cell>
          <cell r="F83"/>
          <cell r="G83">
            <v>6713</v>
          </cell>
          <cell r="H83" t="str">
            <v>0R040-8Y0B- 680X200</v>
          </cell>
          <cell r="I83" t="str">
            <v>FA</v>
          </cell>
          <cell r="J83" t="str">
            <v>GA1</v>
          </cell>
          <cell r="K83" t="str">
            <v>C</v>
          </cell>
          <cell r="L83" t="str">
            <v xml:space="preserve"> </v>
          </cell>
          <cell r="M83">
            <v>12000</v>
          </cell>
          <cell r="N83"/>
          <cell r="O83"/>
          <cell r="P83">
            <v>1</v>
          </cell>
          <cell r="Q83">
            <v>6710</v>
          </cell>
          <cell r="R83" t="str">
            <v>50080-AY0B- 680X200</v>
          </cell>
          <cell r="S83" t="str">
            <v>FA</v>
          </cell>
          <cell r="T83" t="str">
            <v>GA1</v>
          </cell>
          <cell r="U83" t="str">
            <v>C</v>
          </cell>
          <cell r="V83">
            <v>6000</v>
          </cell>
          <cell r="W83" t="str">
            <v>滋賀</v>
          </cell>
          <cell r="X83" t="str">
            <v>SEC</v>
          </cell>
          <cell r="Y83">
            <v>46129</v>
          </cell>
          <cell r="Z83" t="str">
            <v>SEC</v>
          </cell>
          <cell r="AA83" t="str">
            <v>検査前入庫依頼</v>
          </cell>
          <cell r="AB83"/>
          <cell r="AC83"/>
          <cell r="AD83" t="str">
            <v>Y（工材）</v>
          </cell>
          <cell r="AE83" t="str">
            <v>屋根</v>
          </cell>
          <cell r="AF83">
            <v>46135</v>
          </cell>
          <cell r="AG83">
            <v>46135</v>
          </cell>
          <cell r="AH83">
            <v>13</v>
          </cell>
          <cell r="AI83" t="str">
            <v>179865R</v>
          </cell>
          <cell r="AJ83">
            <v>30</v>
          </cell>
          <cell r="AK83">
            <v>4</v>
          </cell>
          <cell r="AL83">
            <v>156000</v>
          </cell>
          <cell r="AM83">
            <v>12000</v>
          </cell>
          <cell r="AN83">
            <v>13</v>
          </cell>
          <cell r="AO83">
            <v>156000</v>
          </cell>
          <cell r="AP83"/>
          <cell r="AQ83"/>
          <cell r="AR83"/>
          <cell r="AS83"/>
          <cell r="AT83"/>
          <cell r="AU83"/>
          <cell r="AV83"/>
          <cell r="AW83"/>
          <cell r="AX83"/>
          <cell r="AY83"/>
          <cell r="AZ83"/>
          <cell r="BA83"/>
          <cell r="BB83"/>
          <cell r="BC83"/>
          <cell r="BD83"/>
          <cell r="BE83"/>
          <cell r="BF83"/>
          <cell r="BG83">
            <v>4</v>
          </cell>
          <cell r="BH83">
            <v>13</v>
          </cell>
          <cell r="BI83">
            <v>156000</v>
          </cell>
          <cell r="BJ83" t="e">
            <v>#REF!</v>
          </cell>
          <cell r="BK83" t="e">
            <v>#REF!</v>
          </cell>
          <cell r="BL83" t="e">
            <v>#REF!</v>
          </cell>
          <cell r="BM83" t="e">
            <v>#REF!</v>
          </cell>
          <cell r="BN83" t="e">
            <v>#REF!</v>
          </cell>
          <cell r="BO83" t="e">
            <v>#REF!</v>
          </cell>
          <cell r="BP83" t="e">
            <v>#REF!</v>
          </cell>
          <cell r="BQ83" t="e">
            <v>#REF!</v>
          </cell>
          <cell r="BR83" t="e">
            <v>#REF!</v>
          </cell>
          <cell r="BS83" t="e">
            <v>#REF!</v>
          </cell>
          <cell r="BT83" t="e">
            <v>#REF!</v>
          </cell>
        </row>
        <row r="84">
          <cell r="A84" t="str">
            <v>Y4-19</v>
          </cell>
          <cell r="B84" t="str">
            <v>通常入力</v>
          </cell>
          <cell r="C84" t="str">
            <v>後加工</v>
          </cell>
          <cell r="D84" t="str">
            <v>砂田</v>
          </cell>
          <cell r="E84">
            <v>46111.603043981479</v>
          </cell>
          <cell r="F84"/>
          <cell r="G84">
            <v>6713</v>
          </cell>
          <cell r="H84" t="str">
            <v>0R040-8Y0B- 870X200
0R040-8Y0B- 870X200</v>
          </cell>
          <cell r="I84" t="str">
            <v>FA
FA</v>
          </cell>
          <cell r="J84" t="str">
            <v>GA1
GA1</v>
          </cell>
          <cell r="K84" t="str">
            <v>H
Q</v>
          </cell>
          <cell r="L84" t="str">
            <v xml:space="preserve"> </v>
          </cell>
          <cell r="M84" t="str">
            <v>9000
9000</v>
          </cell>
          <cell r="N84"/>
          <cell r="O84"/>
          <cell r="P84">
            <v>1</v>
          </cell>
          <cell r="Q84">
            <v>6710</v>
          </cell>
          <cell r="R84" t="str">
            <v>50080-AY0B- 870X200</v>
          </cell>
          <cell r="S84" t="str">
            <v>FA</v>
          </cell>
          <cell r="T84" t="str">
            <v>GA1</v>
          </cell>
          <cell r="U84" t="str">
            <v>C</v>
          </cell>
          <cell r="V84">
            <v>9000</v>
          </cell>
          <cell r="W84" t="str">
            <v>滋賀</v>
          </cell>
          <cell r="X84" t="str">
            <v>SEC</v>
          </cell>
          <cell r="Y84">
            <v>46120</v>
          </cell>
          <cell r="Z84" t="str">
            <v>SEC</v>
          </cell>
          <cell r="AA84" t="str">
            <v>検査前入庫依頼</v>
          </cell>
          <cell r="AB84"/>
          <cell r="AC84"/>
          <cell r="AD84" t="str">
            <v>Y（工材）</v>
          </cell>
          <cell r="AE84" t="str">
            <v>屋根</v>
          </cell>
          <cell r="AF84">
            <v>46125</v>
          </cell>
          <cell r="AG84">
            <v>46125</v>
          </cell>
          <cell r="AH84">
            <v>13</v>
          </cell>
          <cell r="AI84" t="str">
            <v>179863F
179864W</v>
          </cell>
          <cell r="AJ84">
            <v>45</v>
          </cell>
          <cell r="AK84">
            <v>4</v>
          </cell>
          <cell r="AL84" t="e">
            <v>#VALUE!</v>
          </cell>
          <cell r="AM84" t="str">
            <v>9000
9000</v>
          </cell>
          <cell r="AN84">
            <v>13</v>
          </cell>
          <cell r="AO84">
            <v>234000</v>
          </cell>
          <cell r="AP84"/>
          <cell r="AQ84"/>
          <cell r="AR84"/>
          <cell r="AS84"/>
          <cell r="AT84"/>
          <cell r="AU84"/>
          <cell r="AV84"/>
          <cell r="AW84"/>
          <cell r="AX84"/>
          <cell r="AY84"/>
          <cell r="AZ84"/>
          <cell r="BA84"/>
          <cell r="BB84"/>
          <cell r="BC84"/>
          <cell r="BD84"/>
          <cell r="BE84"/>
          <cell r="BF84"/>
          <cell r="BG84">
            <v>4</v>
          </cell>
          <cell r="BH84">
            <v>13</v>
          </cell>
          <cell r="BI84" t="e">
            <v>#VALUE!</v>
          </cell>
          <cell r="BJ84" t="e">
            <v>#REF!</v>
          </cell>
          <cell r="BK84" t="e">
            <v>#REF!</v>
          </cell>
          <cell r="BL84" t="e">
            <v>#REF!</v>
          </cell>
          <cell r="BM84" t="e">
            <v>#REF!</v>
          </cell>
          <cell r="BN84" t="e">
            <v>#REF!</v>
          </cell>
          <cell r="BO84" t="e">
            <v>#REF!</v>
          </cell>
          <cell r="BP84" t="e">
            <v>#REF!</v>
          </cell>
          <cell r="BQ84" t="e">
            <v>#REF!</v>
          </cell>
          <cell r="BR84" t="e">
            <v>#REF!</v>
          </cell>
          <cell r="BS84" t="e">
            <v>#REF!</v>
          </cell>
          <cell r="BT84" t="e">
            <v>#REF!</v>
          </cell>
        </row>
        <row r="85">
          <cell r="A85" t="str">
            <v>Y4-18</v>
          </cell>
          <cell r="B85" t="str">
            <v>通常入力</v>
          </cell>
          <cell r="C85" t="str">
            <v>後加工</v>
          </cell>
          <cell r="D85" t="str">
            <v>砂田</v>
          </cell>
          <cell r="E85">
            <v>46111.602418981478</v>
          </cell>
          <cell r="F85"/>
          <cell r="G85">
            <v>6713</v>
          </cell>
          <cell r="H85" t="str">
            <v>0R040-8Y0B- 870X200
0R040-8Y0B- 870X200</v>
          </cell>
          <cell r="I85" t="str">
            <v>FA
FA</v>
          </cell>
          <cell r="J85" t="str">
            <v>GA1
GA1</v>
          </cell>
          <cell r="K85" t="str">
            <v>H
Q</v>
          </cell>
          <cell r="L85" t="str">
            <v xml:space="preserve"> </v>
          </cell>
          <cell r="M85" t="str">
            <v>9000
9000</v>
          </cell>
          <cell r="N85"/>
          <cell r="O85"/>
          <cell r="P85">
            <v>1</v>
          </cell>
          <cell r="Q85">
            <v>6710</v>
          </cell>
          <cell r="R85" t="str">
            <v>50080-AY0B- 870X200</v>
          </cell>
          <cell r="S85" t="str">
            <v>FA</v>
          </cell>
          <cell r="T85" t="str">
            <v>GA1</v>
          </cell>
          <cell r="U85" t="str">
            <v>C</v>
          </cell>
          <cell r="V85">
            <v>9000</v>
          </cell>
          <cell r="W85" t="str">
            <v>滋賀</v>
          </cell>
          <cell r="X85" t="str">
            <v>SEC</v>
          </cell>
          <cell r="Y85">
            <v>46121</v>
          </cell>
          <cell r="Z85" t="str">
            <v>SEC</v>
          </cell>
          <cell r="AA85" t="str">
            <v>検査前入庫依頼</v>
          </cell>
          <cell r="AB85"/>
          <cell r="AC85"/>
          <cell r="AD85" t="str">
            <v>Y（工材）</v>
          </cell>
          <cell r="AE85" t="str">
            <v>屋根</v>
          </cell>
          <cell r="AF85">
            <v>46129</v>
          </cell>
          <cell r="AG85">
            <v>46129</v>
          </cell>
          <cell r="AH85">
            <v>13</v>
          </cell>
          <cell r="AI85" t="str">
            <v>179860V
179861B</v>
          </cell>
          <cell r="AJ85">
            <v>45</v>
          </cell>
          <cell r="AK85">
            <v>4</v>
          </cell>
          <cell r="AL85" t="e">
            <v>#VALUE!</v>
          </cell>
          <cell r="AM85" t="str">
            <v>9000
9000</v>
          </cell>
          <cell r="AN85">
            <v>13</v>
          </cell>
          <cell r="AO85">
            <v>234000</v>
          </cell>
          <cell r="AP85"/>
          <cell r="AQ85"/>
          <cell r="AR85"/>
          <cell r="AS85"/>
          <cell r="AT85"/>
          <cell r="AU85"/>
          <cell r="AV85"/>
          <cell r="AW85"/>
          <cell r="AX85"/>
          <cell r="AY85"/>
          <cell r="AZ85"/>
          <cell r="BA85"/>
          <cell r="BB85"/>
          <cell r="BC85"/>
          <cell r="BD85"/>
          <cell r="BE85"/>
          <cell r="BF85"/>
          <cell r="BG85">
            <v>4</v>
          </cell>
          <cell r="BH85">
            <v>13</v>
          </cell>
          <cell r="BI85" t="e">
            <v>#VALUE!</v>
          </cell>
          <cell r="BJ85" t="e">
            <v>#REF!</v>
          </cell>
          <cell r="BK85" t="e">
            <v>#REF!</v>
          </cell>
          <cell r="BL85" t="e">
            <v>#REF!</v>
          </cell>
          <cell r="BM85" t="e">
            <v>#REF!</v>
          </cell>
          <cell r="BN85" t="e">
            <v>#REF!</v>
          </cell>
          <cell r="BO85" t="e">
            <v>#REF!</v>
          </cell>
          <cell r="BP85" t="e">
            <v>#REF!</v>
          </cell>
          <cell r="BQ85" t="e">
            <v>#REF!</v>
          </cell>
          <cell r="BR85" t="e">
            <v>#REF!</v>
          </cell>
          <cell r="BS85" t="e">
            <v>#REF!</v>
          </cell>
          <cell r="BT85" t="e">
            <v>#REF!</v>
          </cell>
        </row>
        <row r="86">
          <cell r="A86" t="str">
            <v>Y4-17</v>
          </cell>
          <cell r="B86" t="str">
            <v>通常入力</v>
          </cell>
          <cell r="C86" t="str">
            <v>後加工</v>
          </cell>
          <cell r="D86" t="str">
            <v>砂田</v>
          </cell>
          <cell r="E86">
            <v>46111.600347222222</v>
          </cell>
          <cell r="F86"/>
          <cell r="G86">
            <v>6713</v>
          </cell>
          <cell r="H86" t="str">
            <v>0R040-8Y0B- 850X200</v>
          </cell>
          <cell r="I86" t="str">
            <v>FA</v>
          </cell>
          <cell r="J86" t="str">
            <v>GA1</v>
          </cell>
          <cell r="K86" t="str">
            <v>C</v>
          </cell>
          <cell r="L86" t="str">
            <v xml:space="preserve"> </v>
          </cell>
          <cell r="M86">
            <v>4000</v>
          </cell>
          <cell r="N86"/>
          <cell r="O86"/>
          <cell r="P86">
            <v>1</v>
          </cell>
          <cell r="Q86">
            <v>6710</v>
          </cell>
          <cell r="R86" t="str">
            <v>50080-AY0B- 850X200</v>
          </cell>
          <cell r="S86" t="str">
            <v>FA</v>
          </cell>
          <cell r="T86" t="str">
            <v>GA1</v>
          </cell>
          <cell r="U86" t="str">
            <v>C</v>
          </cell>
          <cell r="V86">
            <v>2000</v>
          </cell>
          <cell r="W86" t="str">
            <v>滋賀</v>
          </cell>
          <cell r="X86" t="str">
            <v>SEC</v>
          </cell>
          <cell r="Y86">
            <v>46119</v>
          </cell>
          <cell r="Z86" t="str">
            <v>SEC</v>
          </cell>
          <cell r="AA86" t="str">
            <v>検査前入庫依頼</v>
          </cell>
          <cell r="AB86"/>
          <cell r="AC86"/>
          <cell r="AD86" t="str">
            <v>Y（工材）</v>
          </cell>
          <cell r="AE86" t="str">
            <v>屋根</v>
          </cell>
          <cell r="AF86">
            <v>46122</v>
          </cell>
          <cell r="AG86">
            <v>46122</v>
          </cell>
          <cell r="AH86">
            <v>13</v>
          </cell>
          <cell r="AI86" t="str">
            <v>179859A</v>
          </cell>
          <cell r="AJ86">
            <v>10</v>
          </cell>
          <cell r="AK86">
            <v>4</v>
          </cell>
          <cell r="AL86">
            <v>52000</v>
          </cell>
          <cell r="AM86">
            <v>4000</v>
          </cell>
          <cell r="AN86">
            <v>13</v>
          </cell>
          <cell r="AO86">
            <v>52000</v>
          </cell>
          <cell r="AP86"/>
          <cell r="AQ86"/>
          <cell r="AR86"/>
          <cell r="AS86"/>
          <cell r="AT86"/>
          <cell r="AU86"/>
          <cell r="AV86"/>
          <cell r="AW86"/>
          <cell r="AX86"/>
          <cell r="AY86"/>
          <cell r="AZ86"/>
          <cell r="BA86"/>
          <cell r="BB86"/>
          <cell r="BC86"/>
          <cell r="BD86"/>
          <cell r="BE86"/>
          <cell r="BF86"/>
          <cell r="BG86">
            <v>4</v>
          </cell>
          <cell r="BH86">
            <v>13</v>
          </cell>
          <cell r="BI86">
            <v>52000</v>
          </cell>
          <cell r="BJ86" t="e">
            <v>#REF!</v>
          </cell>
          <cell r="BK86" t="e">
            <v>#REF!</v>
          </cell>
          <cell r="BL86" t="e">
            <v>#REF!</v>
          </cell>
          <cell r="BM86" t="e">
            <v>#REF!</v>
          </cell>
          <cell r="BN86" t="e">
            <v>#REF!</v>
          </cell>
          <cell r="BO86" t="e">
            <v>#REF!</v>
          </cell>
          <cell r="BP86" t="e">
            <v>#REF!</v>
          </cell>
          <cell r="BQ86" t="e">
            <v>#REF!</v>
          </cell>
          <cell r="BR86" t="e">
            <v>#REF!</v>
          </cell>
          <cell r="BS86" t="e">
            <v>#REF!</v>
          </cell>
          <cell r="BT86" t="e">
            <v>#REF!</v>
          </cell>
        </row>
        <row r="87">
          <cell r="A87" t="str">
            <v>Y4-16</v>
          </cell>
          <cell r="B87" t="str">
            <v>通常入力</v>
          </cell>
          <cell r="C87" t="str">
            <v>後加工</v>
          </cell>
          <cell r="D87" t="str">
            <v>砂田</v>
          </cell>
          <cell r="E87">
            <v>46111.599409722221</v>
          </cell>
          <cell r="F87"/>
          <cell r="G87">
            <v>6713</v>
          </cell>
          <cell r="H87" t="str">
            <v>0R040-8Y0B- 870X200
0R040-8Y0B- 870X200</v>
          </cell>
          <cell r="I87" t="str">
            <v>FA
FA</v>
          </cell>
          <cell r="J87" t="str">
            <v>GA1
GA1</v>
          </cell>
          <cell r="K87" t="str">
            <v>H
Q</v>
          </cell>
          <cell r="L87" t="str">
            <v xml:space="preserve"> </v>
          </cell>
          <cell r="M87" t="str">
            <v>10800
10800</v>
          </cell>
          <cell r="N87"/>
          <cell r="O87"/>
          <cell r="P87">
            <v>1</v>
          </cell>
          <cell r="Q87">
            <v>6710</v>
          </cell>
          <cell r="R87" t="str">
            <v>50080-AY0B- 870X200</v>
          </cell>
          <cell r="S87" t="str">
            <v>FA</v>
          </cell>
          <cell r="T87" t="str">
            <v>GA1</v>
          </cell>
          <cell r="U87" t="str">
            <v>C</v>
          </cell>
          <cell r="V87">
            <v>10800</v>
          </cell>
          <cell r="W87" t="str">
            <v>滋賀</v>
          </cell>
          <cell r="X87" t="str">
            <v>SEC</v>
          </cell>
          <cell r="Y87">
            <v>46115</v>
          </cell>
          <cell r="Z87" t="str">
            <v>SEC</v>
          </cell>
          <cell r="AA87"/>
          <cell r="AB87"/>
          <cell r="AC87" t="str">
            <v>検査前入庫依頼</v>
          </cell>
          <cell r="AD87" t="str">
            <v>Y（工材）</v>
          </cell>
          <cell r="AE87" t="str">
            <v>屋根</v>
          </cell>
          <cell r="AF87">
            <v>46122</v>
          </cell>
          <cell r="AG87">
            <v>46122</v>
          </cell>
          <cell r="AH87">
            <v>13</v>
          </cell>
          <cell r="AI87" t="str">
            <v>179857P
179858J</v>
          </cell>
          <cell r="AJ87">
            <v>54</v>
          </cell>
          <cell r="AK87">
            <v>4</v>
          </cell>
          <cell r="AL87" t="e">
            <v>#VALUE!</v>
          </cell>
          <cell r="AM87" t="str">
            <v>10800
10800</v>
          </cell>
          <cell r="AN87">
            <v>13</v>
          </cell>
          <cell r="AO87">
            <v>280800</v>
          </cell>
          <cell r="AP87"/>
          <cell r="AQ87"/>
          <cell r="AR87"/>
          <cell r="AS87"/>
          <cell r="AT87"/>
          <cell r="AU87"/>
          <cell r="AV87"/>
          <cell r="AW87"/>
          <cell r="AX87"/>
          <cell r="AY87"/>
          <cell r="AZ87"/>
          <cell r="BA87"/>
          <cell r="BB87"/>
          <cell r="BC87"/>
          <cell r="BD87"/>
          <cell r="BE87"/>
          <cell r="BF87"/>
          <cell r="BG87">
            <v>4</v>
          </cell>
          <cell r="BH87">
            <v>13</v>
          </cell>
          <cell r="BI87" t="e">
            <v>#VALUE!</v>
          </cell>
          <cell r="BJ87" t="e">
            <v>#REF!</v>
          </cell>
          <cell r="BK87" t="e">
            <v>#REF!</v>
          </cell>
          <cell r="BL87" t="e">
            <v>#REF!</v>
          </cell>
          <cell r="BM87" t="e">
            <v>#REF!</v>
          </cell>
          <cell r="BN87" t="e">
            <v>#REF!</v>
          </cell>
          <cell r="BO87" t="e">
            <v>#REF!</v>
          </cell>
          <cell r="BP87" t="e">
            <v>#REF!</v>
          </cell>
          <cell r="BQ87" t="e">
            <v>#REF!</v>
          </cell>
          <cell r="BR87" t="e">
            <v>#REF!</v>
          </cell>
          <cell r="BS87" t="e">
            <v>#REF!</v>
          </cell>
          <cell r="BT87" t="e">
            <v>#REF!</v>
          </cell>
        </row>
        <row r="88">
          <cell r="A88" t="str">
            <v>Y4-15</v>
          </cell>
          <cell r="B88" t="str">
            <v>通常入力</v>
          </cell>
          <cell r="C88" t="str">
            <v>後加工</v>
          </cell>
          <cell r="D88"/>
          <cell r="E88">
            <v>46111.598402777781</v>
          </cell>
          <cell r="F88"/>
          <cell r="G88">
            <v>6713</v>
          </cell>
          <cell r="H88" t="str">
            <v>30020-BG00- 780X300</v>
          </cell>
          <cell r="I88" t="str">
            <v>FA</v>
          </cell>
          <cell r="J88" t="str">
            <v xml:space="preserve">   </v>
          </cell>
          <cell r="K88" t="str">
            <v>V</v>
          </cell>
          <cell r="L88" t="str">
            <v xml:space="preserve"> </v>
          </cell>
          <cell r="M88"/>
          <cell r="N88"/>
          <cell r="O88"/>
          <cell r="P88">
            <v>1</v>
          </cell>
          <cell r="Q88">
            <v>6710</v>
          </cell>
          <cell r="R88" t="str">
            <v>30040-AG00- 780X300</v>
          </cell>
          <cell r="S88" t="str">
            <v>FA</v>
          </cell>
          <cell r="T88" t="str">
            <v xml:space="preserve">   </v>
          </cell>
          <cell r="U88" t="str">
            <v>C</v>
          </cell>
          <cell r="V88"/>
          <cell r="W88" t="str">
            <v>滋賀</v>
          </cell>
          <cell r="X88" t="str">
            <v>ｽﾗｲｽ</v>
          </cell>
          <cell r="Y88">
            <v>46128</v>
          </cell>
          <cell r="Z88" t="str">
            <v>ｽﾗｲｽ</v>
          </cell>
          <cell r="AA88" t="str">
            <v>3ｲﾝﾁ紙管</v>
          </cell>
          <cell r="AB88" t="str">
            <v>キャンセル</v>
          </cell>
          <cell r="AC88"/>
          <cell r="AD88" t="str">
            <v>Y（工材）</v>
          </cell>
          <cell r="AE88" t="str">
            <v>菅原電気</v>
          </cell>
          <cell r="AF88">
            <v>46134</v>
          </cell>
          <cell r="AG88">
            <v>46134</v>
          </cell>
          <cell r="AH88">
            <v>11</v>
          </cell>
          <cell r="AI88"/>
          <cell r="AJ88">
            <v>0</v>
          </cell>
          <cell r="AK88">
            <v>4</v>
          </cell>
          <cell r="AL88">
            <v>0</v>
          </cell>
          <cell r="AM88">
            <v>0</v>
          </cell>
          <cell r="AN88">
            <v>11</v>
          </cell>
          <cell r="AO88">
            <v>0</v>
          </cell>
          <cell r="AP88"/>
          <cell r="AQ88"/>
          <cell r="AR88"/>
          <cell r="AS88"/>
          <cell r="AT88"/>
          <cell r="AU88"/>
          <cell r="AV88"/>
          <cell r="AW88"/>
          <cell r="AX88"/>
          <cell r="AY88"/>
          <cell r="AZ88"/>
          <cell r="BA88"/>
          <cell r="BB88"/>
          <cell r="BC88"/>
          <cell r="BD88"/>
          <cell r="BE88"/>
          <cell r="BF88"/>
          <cell r="BG88">
            <v>4</v>
          </cell>
          <cell r="BH88">
            <v>11</v>
          </cell>
          <cell r="BI88">
            <v>0</v>
          </cell>
          <cell r="BJ88" t="e">
            <v>#REF!</v>
          </cell>
          <cell r="BK88" t="e">
            <v>#REF!</v>
          </cell>
          <cell r="BL88" t="e">
            <v>#REF!</v>
          </cell>
          <cell r="BM88" t="e">
            <v>#REF!</v>
          </cell>
          <cell r="BN88" t="e">
            <v>#REF!</v>
          </cell>
          <cell r="BO88" t="e">
            <v>#REF!</v>
          </cell>
          <cell r="BP88" t="e">
            <v>#REF!</v>
          </cell>
          <cell r="BQ88" t="e">
            <v>#REF!</v>
          </cell>
          <cell r="BR88" t="e">
            <v>#REF!</v>
          </cell>
          <cell r="BS88" t="e">
            <v>#REF!</v>
          </cell>
          <cell r="BT88" t="e">
            <v>#REF!</v>
          </cell>
        </row>
        <row r="89">
          <cell r="A89" t="str">
            <v>Y4-14</v>
          </cell>
          <cell r="B89" t="str">
            <v>通常入力</v>
          </cell>
          <cell r="C89" t="str">
            <v>後加工</v>
          </cell>
          <cell r="D89" t="str">
            <v>砂田</v>
          </cell>
          <cell r="E89">
            <v>46111.596516203703</v>
          </cell>
          <cell r="F89"/>
          <cell r="G89">
            <v>6713</v>
          </cell>
          <cell r="H89" t="str">
            <v>30020-BG00- 780X300</v>
          </cell>
          <cell r="I89" t="str">
            <v>FA</v>
          </cell>
          <cell r="J89" t="str">
            <v xml:space="preserve">   </v>
          </cell>
          <cell r="K89" t="str">
            <v>V</v>
          </cell>
          <cell r="L89" t="str">
            <v xml:space="preserve"> </v>
          </cell>
          <cell r="M89">
            <v>16200</v>
          </cell>
          <cell r="N89"/>
          <cell r="O89"/>
          <cell r="P89">
            <v>1</v>
          </cell>
          <cell r="Q89">
            <v>6710</v>
          </cell>
          <cell r="R89" t="str">
            <v>30040-AG00- 780X300</v>
          </cell>
          <cell r="S89" t="str">
            <v>FA</v>
          </cell>
          <cell r="T89" t="str">
            <v xml:space="preserve">   </v>
          </cell>
          <cell r="U89" t="str">
            <v>C</v>
          </cell>
          <cell r="V89">
            <v>8100</v>
          </cell>
          <cell r="W89" t="str">
            <v>滋賀</v>
          </cell>
          <cell r="X89" t="str">
            <v>ｽﾗｲｽ</v>
          </cell>
          <cell r="Y89">
            <v>46120</v>
          </cell>
          <cell r="Z89" t="str">
            <v>ｽﾗｲｽ</v>
          </cell>
          <cell r="AA89" t="str">
            <v>3ｲﾝﾁ紙管</v>
          </cell>
          <cell r="AB89" t="str">
            <v>検査前入庫依頼</v>
          </cell>
          <cell r="AC89"/>
          <cell r="AD89" t="str">
            <v>Y（工材）</v>
          </cell>
          <cell r="AE89" t="str">
            <v>菅原電気</v>
          </cell>
          <cell r="AF89">
            <v>46127</v>
          </cell>
          <cell r="AG89">
            <v>46127</v>
          </cell>
          <cell r="AH89">
            <v>11</v>
          </cell>
          <cell r="AI89" t="str">
            <v>179855Z</v>
          </cell>
          <cell r="AJ89">
            <v>27</v>
          </cell>
          <cell r="AK89">
            <v>4</v>
          </cell>
          <cell r="AL89">
            <v>178200</v>
          </cell>
          <cell r="AM89">
            <v>16200</v>
          </cell>
          <cell r="AN89">
            <v>11</v>
          </cell>
          <cell r="AO89">
            <v>178200</v>
          </cell>
          <cell r="AP89"/>
          <cell r="AQ89"/>
          <cell r="AR89"/>
          <cell r="AS89"/>
          <cell r="AT89"/>
          <cell r="AU89"/>
          <cell r="AV89"/>
          <cell r="AW89"/>
          <cell r="AX89"/>
          <cell r="AY89"/>
          <cell r="AZ89"/>
          <cell r="BA89"/>
          <cell r="BB89"/>
          <cell r="BC89"/>
          <cell r="BD89"/>
          <cell r="BE89"/>
          <cell r="BF89"/>
          <cell r="BG89">
            <v>4</v>
          </cell>
          <cell r="BH89">
            <v>11</v>
          </cell>
          <cell r="BI89">
            <v>178200</v>
          </cell>
          <cell r="BJ89" t="e">
            <v>#REF!</v>
          </cell>
          <cell r="BK89" t="e">
            <v>#REF!</v>
          </cell>
          <cell r="BL89" t="e">
            <v>#REF!</v>
          </cell>
          <cell r="BM89" t="e">
            <v>#REF!</v>
          </cell>
          <cell r="BN89" t="e">
            <v>#REF!</v>
          </cell>
          <cell r="BO89" t="e">
            <v>#REF!</v>
          </cell>
          <cell r="BP89" t="e">
            <v>#REF!</v>
          </cell>
          <cell r="BQ89" t="e">
            <v>#REF!</v>
          </cell>
          <cell r="BR89" t="e">
            <v>#REF!</v>
          </cell>
          <cell r="BS89" t="e">
            <v>#REF!</v>
          </cell>
          <cell r="BT89" t="e">
            <v>#REF!</v>
          </cell>
        </row>
        <row r="90">
          <cell r="A90" t="str">
            <v>Y4-13</v>
          </cell>
          <cell r="B90" t="str">
            <v>通常入力</v>
          </cell>
          <cell r="C90" t="str">
            <v>後加工</v>
          </cell>
          <cell r="D90" t="str">
            <v>砂田</v>
          </cell>
          <cell r="E90">
            <v>46111.592106481483</v>
          </cell>
          <cell r="F90"/>
          <cell r="G90">
            <v>6713</v>
          </cell>
          <cell r="H90" t="str">
            <v>30020-BG00- 780X300</v>
          </cell>
          <cell r="I90" t="str">
            <v>FA</v>
          </cell>
          <cell r="J90" t="str">
            <v xml:space="preserve">   </v>
          </cell>
          <cell r="K90" t="str">
            <v>V</v>
          </cell>
          <cell r="L90" t="str">
            <v xml:space="preserve"> </v>
          </cell>
          <cell r="M90">
            <v>16200</v>
          </cell>
          <cell r="N90"/>
          <cell r="O90"/>
          <cell r="P90">
            <v>1</v>
          </cell>
          <cell r="Q90">
            <v>6710</v>
          </cell>
          <cell r="R90" t="str">
            <v>30040-AG00- 780X300</v>
          </cell>
          <cell r="S90" t="str">
            <v>FA</v>
          </cell>
          <cell r="T90" t="str">
            <v xml:space="preserve">   </v>
          </cell>
          <cell r="U90" t="str">
            <v>C</v>
          </cell>
          <cell r="V90">
            <v>8100</v>
          </cell>
          <cell r="W90" t="str">
            <v>滋賀</v>
          </cell>
          <cell r="X90" t="str">
            <v>ｽﾗｲｽ</v>
          </cell>
          <cell r="Y90">
            <v>46119</v>
          </cell>
          <cell r="Z90" t="str">
            <v>ｽﾗｲｽ</v>
          </cell>
          <cell r="AA90" t="str">
            <v>3ｲﾝﾁ紙管</v>
          </cell>
          <cell r="AB90" t="str">
            <v>検査前入庫依頼</v>
          </cell>
          <cell r="AC90"/>
          <cell r="AD90" t="str">
            <v>Y（工材）</v>
          </cell>
          <cell r="AE90" t="str">
            <v>菅原電気</v>
          </cell>
          <cell r="AF90">
            <v>46125</v>
          </cell>
          <cell r="AG90">
            <v>46125</v>
          </cell>
          <cell r="AH90">
            <v>11</v>
          </cell>
          <cell r="AI90" t="str">
            <v>179852S</v>
          </cell>
          <cell r="AJ90">
            <v>27</v>
          </cell>
          <cell r="AK90">
            <v>4</v>
          </cell>
          <cell r="AL90">
            <v>178200</v>
          </cell>
          <cell r="AM90">
            <v>16200</v>
          </cell>
          <cell r="AN90">
            <v>11</v>
          </cell>
          <cell r="AO90">
            <v>178200</v>
          </cell>
          <cell r="AP90"/>
          <cell r="AQ90"/>
          <cell r="AR90"/>
          <cell r="AS90"/>
          <cell r="AT90"/>
          <cell r="AU90"/>
          <cell r="AV90"/>
          <cell r="AW90"/>
          <cell r="AX90"/>
          <cell r="AY90"/>
          <cell r="AZ90"/>
          <cell r="BA90"/>
          <cell r="BB90"/>
          <cell r="BC90"/>
          <cell r="BD90"/>
          <cell r="BE90"/>
          <cell r="BF90"/>
          <cell r="BG90">
            <v>4</v>
          </cell>
          <cell r="BH90">
            <v>11</v>
          </cell>
          <cell r="BI90">
            <v>178200</v>
          </cell>
          <cell r="BJ90" t="e">
            <v>#REF!</v>
          </cell>
          <cell r="BK90" t="e">
            <v>#REF!</v>
          </cell>
          <cell r="BL90" t="e">
            <v>#REF!</v>
          </cell>
          <cell r="BM90" t="e">
            <v>#REF!</v>
          </cell>
          <cell r="BN90" t="e">
            <v>#REF!</v>
          </cell>
          <cell r="BO90" t="e">
            <v>#REF!</v>
          </cell>
          <cell r="BP90" t="e">
            <v>#REF!</v>
          </cell>
          <cell r="BQ90" t="e">
            <v>#REF!</v>
          </cell>
          <cell r="BR90" t="e">
            <v>#REF!</v>
          </cell>
          <cell r="BS90" t="e">
            <v>#REF!</v>
          </cell>
          <cell r="BT90" t="e">
            <v>#REF!</v>
          </cell>
        </row>
        <row r="91">
          <cell r="A91" t="str">
            <v>Y4-12</v>
          </cell>
          <cell r="B91" t="str">
            <v>通常入力</v>
          </cell>
          <cell r="C91" t="str">
            <v>後加工</v>
          </cell>
          <cell r="D91" t="str">
            <v>砂田</v>
          </cell>
          <cell r="E91">
            <v>46111.591180555559</v>
          </cell>
          <cell r="F91"/>
          <cell r="G91">
            <v>6713</v>
          </cell>
          <cell r="H91" t="str">
            <v>30020-BG00- 780X300</v>
          </cell>
          <cell r="I91" t="str">
            <v>FA</v>
          </cell>
          <cell r="J91" t="str">
            <v xml:space="preserve">   </v>
          </cell>
          <cell r="K91" t="str">
            <v>V</v>
          </cell>
          <cell r="L91" t="str">
            <v xml:space="preserve"> </v>
          </cell>
          <cell r="M91">
            <v>13200</v>
          </cell>
          <cell r="N91"/>
          <cell r="O91"/>
          <cell r="P91">
            <v>1</v>
          </cell>
          <cell r="Q91">
            <v>6710</v>
          </cell>
          <cell r="R91" t="str">
            <v>30040-AG00- 780X300</v>
          </cell>
          <cell r="S91" t="str">
            <v>FA</v>
          </cell>
          <cell r="T91" t="str">
            <v xml:space="preserve">   </v>
          </cell>
          <cell r="U91" t="str">
            <v>C</v>
          </cell>
          <cell r="V91">
            <v>6600</v>
          </cell>
          <cell r="W91" t="str">
            <v>滋賀</v>
          </cell>
          <cell r="X91" t="str">
            <v>ｽﾗｲｽ</v>
          </cell>
          <cell r="Y91">
            <v>46113</v>
          </cell>
          <cell r="Z91" t="str">
            <v>ｽﾗｲｽ</v>
          </cell>
          <cell r="AA91" t="str">
            <v>3ｲﾝﾁ紙管</v>
          </cell>
          <cell r="AB91"/>
          <cell r="AC91"/>
          <cell r="AD91" t="str">
            <v>Y（工材）</v>
          </cell>
          <cell r="AE91" t="str">
            <v>菅原電気</v>
          </cell>
          <cell r="AF91">
            <v>46120</v>
          </cell>
          <cell r="AG91">
            <v>46120</v>
          </cell>
          <cell r="AH91">
            <v>11</v>
          </cell>
          <cell r="AI91" t="str">
            <v>179848R</v>
          </cell>
          <cell r="AJ91">
            <v>22</v>
          </cell>
          <cell r="AK91">
            <v>4</v>
          </cell>
          <cell r="AL91">
            <v>145200</v>
          </cell>
          <cell r="AM91">
            <v>13200</v>
          </cell>
          <cell r="AN91">
            <v>11</v>
          </cell>
          <cell r="AO91">
            <v>145200</v>
          </cell>
          <cell r="AP91"/>
          <cell r="AQ91"/>
          <cell r="AR91"/>
          <cell r="AS91"/>
          <cell r="AT91"/>
          <cell r="AU91"/>
          <cell r="AV91"/>
          <cell r="AW91"/>
          <cell r="AX91"/>
          <cell r="AY91"/>
          <cell r="AZ91"/>
          <cell r="BA91"/>
          <cell r="BB91"/>
          <cell r="BC91"/>
          <cell r="BD91"/>
          <cell r="BE91"/>
          <cell r="BF91"/>
          <cell r="BG91">
            <v>4</v>
          </cell>
          <cell r="BH91">
            <v>11</v>
          </cell>
          <cell r="BI91">
            <v>145200</v>
          </cell>
          <cell r="BJ91" t="e">
            <v>#REF!</v>
          </cell>
          <cell r="BK91" t="e">
            <v>#REF!</v>
          </cell>
          <cell r="BL91" t="e">
            <v>#REF!</v>
          </cell>
          <cell r="BM91" t="e">
            <v>#REF!</v>
          </cell>
          <cell r="BN91" t="e">
            <v>#REF!</v>
          </cell>
          <cell r="BO91" t="e">
            <v>#REF!</v>
          </cell>
          <cell r="BP91" t="e">
            <v>#REF!</v>
          </cell>
          <cell r="BQ91" t="e">
            <v>#REF!</v>
          </cell>
          <cell r="BR91" t="e">
            <v>#REF!</v>
          </cell>
          <cell r="BS91" t="e">
            <v>#REF!</v>
          </cell>
          <cell r="BT91" t="e">
            <v>#REF!</v>
          </cell>
        </row>
        <row r="92">
          <cell r="A92" t="str">
            <v>T4-2</v>
          </cell>
          <cell r="B92" t="str">
            <v>通常入力</v>
          </cell>
          <cell r="C92" t="str">
            <v>後加工</v>
          </cell>
          <cell r="D92" t="str">
            <v>砂田</v>
          </cell>
          <cell r="E92">
            <v>46111.590312499997</v>
          </cell>
          <cell r="F92"/>
          <cell r="G92">
            <v>6713</v>
          </cell>
          <cell r="H92" t="str">
            <v>30020-KG00-1030X200</v>
          </cell>
          <cell r="I92" t="str">
            <v>FA</v>
          </cell>
          <cell r="J92" t="str">
            <v>BK0</v>
          </cell>
          <cell r="K92" t="str">
            <v>C</v>
          </cell>
          <cell r="L92" t="str">
            <v xml:space="preserve"> </v>
          </cell>
          <cell r="M92">
            <v>2000</v>
          </cell>
          <cell r="N92" t="str">
            <v>ｽｷﾝ面</v>
          </cell>
          <cell r="O92"/>
          <cell r="P92">
            <v>1</v>
          </cell>
          <cell r="Q92">
            <v>6710</v>
          </cell>
          <cell r="R92" t="str">
            <v>30040-AG00-1030X200</v>
          </cell>
          <cell r="S92" t="str">
            <v>FA</v>
          </cell>
          <cell r="T92" t="str">
            <v>BK0</v>
          </cell>
          <cell r="U92" t="str">
            <v>C</v>
          </cell>
          <cell r="V92">
            <v>1000</v>
          </cell>
          <cell r="W92" t="str">
            <v>湖南</v>
          </cell>
          <cell r="X92" t="str">
            <v>EC</v>
          </cell>
          <cell r="Y92">
            <v>46115</v>
          </cell>
          <cell r="Z92" t="str">
            <v>ｽﾗｲｽ,EC</v>
          </cell>
          <cell r="AA92"/>
          <cell r="AB92"/>
          <cell r="AC92"/>
          <cell r="AD92" t="str">
            <v>Y（工材）</v>
          </cell>
          <cell r="AE92" t="str">
            <v>中央物産</v>
          </cell>
          <cell r="AF92">
            <v>46120</v>
          </cell>
          <cell r="AG92">
            <v>46132</v>
          </cell>
          <cell r="AH92">
            <v>29</v>
          </cell>
          <cell r="AI92" t="str">
            <v>180217Z</v>
          </cell>
          <cell r="AJ92">
            <v>5</v>
          </cell>
          <cell r="AK92">
            <v>4</v>
          </cell>
          <cell r="AL92">
            <v>58000</v>
          </cell>
          <cell r="AM92">
            <v>2000</v>
          </cell>
          <cell r="AN92">
            <v>29</v>
          </cell>
          <cell r="AO92">
            <v>58000</v>
          </cell>
          <cell r="AP92"/>
          <cell r="AQ92"/>
          <cell r="AR92"/>
          <cell r="AS92"/>
          <cell r="AT92"/>
          <cell r="AU92"/>
          <cell r="AV92"/>
          <cell r="AW92"/>
          <cell r="AX92"/>
          <cell r="AY92"/>
          <cell r="AZ92"/>
          <cell r="BA92"/>
          <cell r="BB92"/>
          <cell r="BC92"/>
          <cell r="BD92"/>
          <cell r="BE92"/>
          <cell r="BF92"/>
          <cell r="BG92">
            <v>4</v>
          </cell>
          <cell r="BH92">
            <v>29</v>
          </cell>
          <cell r="BI92">
            <v>58000</v>
          </cell>
          <cell r="BJ92" t="e">
            <v>#REF!</v>
          </cell>
          <cell r="BK92" t="e">
            <v>#REF!</v>
          </cell>
          <cell r="BL92" t="e">
            <v>#REF!</v>
          </cell>
          <cell r="BM92" t="e">
            <v>#REF!</v>
          </cell>
          <cell r="BN92" t="e">
            <v>#REF!</v>
          </cell>
          <cell r="BO92" t="e">
            <v>#REF!</v>
          </cell>
          <cell r="BP92" t="e">
            <v>#REF!</v>
          </cell>
          <cell r="BQ92" t="e">
            <v>#REF!</v>
          </cell>
          <cell r="BR92" t="e">
            <v>#REF!</v>
          </cell>
          <cell r="BS92" t="e">
            <v>#REF!</v>
          </cell>
          <cell r="BT92" t="e">
            <v>#REF!</v>
          </cell>
        </row>
        <row r="93">
          <cell r="A93" t="str">
            <v>V4-7</v>
          </cell>
          <cell r="B93" t="str">
            <v>通常入力</v>
          </cell>
          <cell r="C93" t="str">
            <v>後加工</v>
          </cell>
          <cell r="D93" t="str">
            <v>砂田</v>
          </cell>
          <cell r="E93">
            <v>46111.589131944442</v>
          </cell>
          <cell r="F93"/>
          <cell r="G93">
            <v>6713</v>
          </cell>
          <cell r="H93" t="str">
            <v>30030-BG00-1000X100</v>
          </cell>
          <cell r="I93" t="str">
            <v>FA</v>
          </cell>
          <cell r="J93" t="str">
            <v xml:space="preserve">   </v>
          </cell>
          <cell r="K93" t="str">
            <v>C</v>
          </cell>
          <cell r="L93" t="str">
            <v xml:space="preserve"> </v>
          </cell>
          <cell r="M93">
            <v>8800</v>
          </cell>
          <cell r="N93"/>
          <cell r="O93"/>
          <cell r="P93">
            <v>1</v>
          </cell>
          <cell r="Q93">
            <v>6710</v>
          </cell>
          <cell r="R93" t="str">
            <v>30060-AG00-1000X100</v>
          </cell>
          <cell r="S93" t="str">
            <v>FA</v>
          </cell>
          <cell r="T93" t="str">
            <v xml:space="preserve">   </v>
          </cell>
          <cell r="U93" t="str">
            <v>C</v>
          </cell>
          <cell r="V93">
            <v>4400</v>
          </cell>
          <cell r="W93" t="str">
            <v>湖南</v>
          </cell>
          <cell r="X93" t="str">
            <v>ｽﾗｲｽ</v>
          </cell>
          <cell r="Y93">
            <v>46127</v>
          </cell>
          <cell r="Z93" t="str">
            <v>ｽﾗｲｽ</v>
          </cell>
          <cell r="AA93" t="str">
            <v>つなぎ無</v>
          </cell>
          <cell r="AB93"/>
          <cell r="AC93"/>
          <cell r="AD93" t="str">
            <v>V（TPI）</v>
          </cell>
          <cell r="AE93" t="str">
            <v>TPI</v>
          </cell>
          <cell r="AF93">
            <v>46129</v>
          </cell>
          <cell r="AG93">
            <v>46129</v>
          </cell>
          <cell r="AH93">
            <v>11</v>
          </cell>
          <cell r="AI93" t="str">
            <v>179950B</v>
          </cell>
          <cell r="AJ93">
            <v>44</v>
          </cell>
          <cell r="AK93">
            <v>4</v>
          </cell>
          <cell r="AL93">
            <v>96800</v>
          </cell>
          <cell r="AM93">
            <v>8800</v>
          </cell>
          <cell r="AN93">
            <v>11</v>
          </cell>
          <cell r="AO93">
            <v>96800</v>
          </cell>
          <cell r="AP93"/>
          <cell r="AQ93"/>
          <cell r="AR93"/>
          <cell r="AS93"/>
          <cell r="AT93"/>
          <cell r="AU93"/>
          <cell r="AV93"/>
          <cell r="AW93"/>
          <cell r="AX93"/>
          <cell r="AY93"/>
          <cell r="AZ93"/>
          <cell r="BA93"/>
          <cell r="BB93"/>
          <cell r="BC93"/>
          <cell r="BD93"/>
          <cell r="BE93"/>
          <cell r="BF93"/>
          <cell r="BG93">
            <v>4</v>
          </cell>
          <cell r="BH93">
            <v>11</v>
          </cell>
          <cell r="BI93">
            <v>96800</v>
          </cell>
          <cell r="BJ93" t="e">
            <v>#REF!</v>
          </cell>
          <cell r="BK93" t="e">
            <v>#REF!</v>
          </cell>
          <cell r="BL93" t="e">
            <v>#REF!</v>
          </cell>
          <cell r="BM93" t="e">
            <v>#REF!</v>
          </cell>
          <cell r="BN93" t="e">
            <v>#REF!</v>
          </cell>
          <cell r="BO93" t="e">
            <v>#REF!</v>
          </cell>
          <cell r="BP93" t="e">
            <v>#REF!</v>
          </cell>
          <cell r="BQ93" t="e">
            <v>#REF!</v>
          </cell>
          <cell r="BR93" t="e">
            <v>#REF!</v>
          </cell>
          <cell r="BS93" t="e">
            <v>#REF!</v>
          </cell>
          <cell r="BT93" t="e">
            <v>#REF!</v>
          </cell>
        </row>
        <row r="94">
          <cell r="A94" t="str">
            <v>V4-6</v>
          </cell>
          <cell r="B94" t="str">
            <v>通常入力</v>
          </cell>
          <cell r="C94" t="str">
            <v>後加工</v>
          </cell>
          <cell r="D94"/>
          <cell r="E94">
            <v>46111.588310185187</v>
          </cell>
          <cell r="F94"/>
          <cell r="G94">
            <v>6713</v>
          </cell>
          <cell r="H94" t="str">
            <v>30020-BG00-1000X200</v>
          </cell>
          <cell r="I94" t="str">
            <v>FA</v>
          </cell>
          <cell r="J94" t="str">
            <v xml:space="preserve">   </v>
          </cell>
          <cell r="K94" t="str">
            <v>C</v>
          </cell>
          <cell r="L94" t="str">
            <v xml:space="preserve"> </v>
          </cell>
          <cell r="M94">
            <v>2000</v>
          </cell>
          <cell r="N94"/>
          <cell r="O94"/>
          <cell r="P94">
            <v>1</v>
          </cell>
          <cell r="Q94">
            <v>6710</v>
          </cell>
          <cell r="R94" t="str">
            <v>30040-AG00-1000X200</v>
          </cell>
          <cell r="S94" t="str">
            <v>FA</v>
          </cell>
          <cell r="T94" t="str">
            <v xml:space="preserve">   </v>
          </cell>
          <cell r="U94" t="str">
            <v>C</v>
          </cell>
          <cell r="V94">
            <v>1000</v>
          </cell>
          <cell r="W94" t="str">
            <v>湖南</v>
          </cell>
          <cell r="X94" t="str">
            <v>ｽﾗｲｽ</v>
          </cell>
          <cell r="Y94">
            <v>46127</v>
          </cell>
          <cell r="Z94" t="str">
            <v>ｽﾗｲｽ</v>
          </cell>
          <cell r="AA94"/>
          <cell r="AB94"/>
          <cell r="AC94"/>
          <cell r="AD94" t="str">
            <v>V（TPI）</v>
          </cell>
          <cell r="AE94" t="str">
            <v>TPI</v>
          </cell>
          <cell r="AF94">
            <v>46129</v>
          </cell>
          <cell r="AG94">
            <v>46129</v>
          </cell>
          <cell r="AH94">
            <v>11</v>
          </cell>
          <cell r="AI94" t="str">
            <v>179949V</v>
          </cell>
          <cell r="AJ94">
            <v>5</v>
          </cell>
          <cell r="AK94">
            <v>4</v>
          </cell>
          <cell r="AL94">
            <v>22000</v>
          </cell>
          <cell r="AM94">
            <v>2000</v>
          </cell>
          <cell r="AN94">
            <v>11</v>
          </cell>
          <cell r="AO94">
            <v>22000</v>
          </cell>
          <cell r="AP94"/>
          <cell r="AQ94"/>
          <cell r="AR94"/>
          <cell r="AS94"/>
          <cell r="AT94"/>
          <cell r="AU94"/>
          <cell r="AV94"/>
          <cell r="AW94"/>
          <cell r="AX94"/>
          <cell r="AY94"/>
          <cell r="AZ94"/>
          <cell r="BA94"/>
          <cell r="BB94"/>
          <cell r="BC94"/>
          <cell r="BD94"/>
          <cell r="BE94"/>
          <cell r="BF94"/>
          <cell r="BG94">
            <v>4</v>
          </cell>
          <cell r="BH94">
            <v>11</v>
          </cell>
          <cell r="BI94">
            <v>22000</v>
          </cell>
          <cell r="BJ94" t="e">
            <v>#REF!</v>
          </cell>
          <cell r="BK94" t="e">
            <v>#REF!</v>
          </cell>
          <cell r="BL94" t="e">
            <v>#REF!</v>
          </cell>
          <cell r="BM94" t="e">
            <v>#REF!</v>
          </cell>
          <cell r="BN94" t="e">
            <v>#REF!</v>
          </cell>
          <cell r="BO94" t="e">
            <v>#REF!</v>
          </cell>
          <cell r="BP94" t="e">
            <v>#REF!</v>
          </cell>
          <cell r="BQ94" t="e">
            <v>#REF!</v>
          </cell>
          <cell r="BR94" t="e">
            <v>#REF!</v>
          </cell>
          <cell r="BS94" t="e">
            <v>#REF!</v>
          </cell>
          <cell r="BT94" t="e">
            <v>#REF!</v>
          </cell>
        </row>
        <row r="95">
          <cell r="A95" t="str">
            <v>E4-1</v>
          </cell>
          <cell r="B95" t="str">
            <v>通常入力</v>
          </cell>
          <cell r="C95" t="str">
            <v>後加工</v>
          </cell>
          <cell r="D95"/>
          <cell r="E95">
            <v>46111.587361111109</v>
          </cell>
          <cell r="F95"/>
          <cell r="G95">
            <v>6783</v>
          </cell>
          <cell r="H95" t="str">
            <v>15025-NR28-1550X250</v>
          </cell>
          <cell r="I95" t="str">
            <v>FA</v>
          </cell>
          <cell r="J95" t="str">
            <v>BK0</v>
          </cell>
          <cell r="K95" t="str">
            <v>J</v>
          </cell>
          <cell r="L95" t="str">
            <v xml:space="preserve"> </v>
          </cell>
          <cell r="M95">
            <v>1750</v>
          </cell>
          <cell r="N95" t="str">
            <v>両面</v>
          </cell>
          <cell r="O95"/>
          <cell r="P95">
            <v>1</v>
          </cell>
          <cell r="Q95">
            <v>6780</v>
          </cell>
          <cell r="R95" t="str">
            <v>15025-SR28-1550X250</v>
          </cell>
          <cell r="S95" t="str">
            <v>FA</v>
          </cell>
          <cell r="T95" t="str">
            <v>BK0</v>
          </cell>
          <cell r="U95" t="str">
            <v>J</v>
          </cell>
          <cell r="V95">
            <v>1750</v>
          </cell>
          <cell r="W95" t="str">
            <v>滋賀</v>
          </cell>
          <cell r="X95" t="str">
            <v>EC</v>
          </cell>
          <cell r="Y95">
            <v>46114</v>
          </cell>
          <cell r="Z95" t="str">
            <v>EC,巻き返し</v>
          </cell>
          <cell r="AA95" t="str">
            <v>Q面外巻(ｲﾝﾗｲﾝEC仕様）</v>
          </cell>
          <cell r="AB95"/>
          <cell r="AC95"/>
          <cell r="AD95" t="str">
            <v>Y（工材）</v>
          </cell>
          <cell r="AE95" t="str">
            <v>天安</v>
          </cell>
          <cell r="AF95">
            <v>46119</v>
          </cell>
          <cell r="AG95">
            <v>46119</v>
          </cell>
          <cell r="AH95">
            <v>49</v>
          </cell>
          <cell r="AI95" t="str">
            <v>179824J</v>
          </cell>
          <cell r="AJ95">
            <v>7</v>
          </cell>
          <cell r="AK95">
            <v>4</v>
          </cell>
          <cell r="AL95">
            <v>85750</v>
          </cell>
          <cell r="AM95">
            <v>1750</v>
          </cell>
          <cell r="AN95">
            <v>49</v>
          </cell>
          <cell r="AO95">
            <v>85750</v>
          </cell>
          <cell r="AP95"/>
          <cell r="AQ95"/>
          <cell r="AR95"/>
          <cell r="AS95"/>
          <cell r="AT95"/>
          <cell r="AU95"/>
          <cell r="AV95"/>
          <cell r="AW95"/>
          <cell r="AX95"/>
          <cell r="AY95"/>
          <cell r="AZ95"/>
          <cell r="BA95"/>
          <cell r="BB95"/>
          <cell r="BC95"/>
          <cell r="BD95"/>
          <cell r="BE95"/>
          <cell r="BF95"/>
          <cell r="BG95">
            <v>4</v>
          </cell>
          <cell r="BH95">
            <v>49</v>
          </cell>
          <cell r="BI95">
            <v>85750</v>
          </cell>
          <cell r="BJ95" t="e">
            <v>#REF!</v>
          </cell>
          <cell r="BK95" t="e">
            <v>#REF!</v>
          </cell>
          <cell r="BL95" t="e">
            <v>#REF!</v>
          </cell>
          <cell r="BM95" t="e">
            <v>#REF!</v>
          </cell>
          <cell r="BN95" t="e">
            <v>#REF!</v>
          </cell>
          <cell r="BO95" t="e">
            <v>#REF!</v>
          </cell>
          <cell r="BP95" t="e">
            <v>#REF!</v>
          </cell>
          <cell r="BQ95" t="e">
            <v>#REF!</v>
          </cell>
          <cell r="BR95" t="e">
            <v>#REF!</v>
          </cell>
          <cell r="BS95" t="e">
            <v>#REF!</v>
          </cell>
          <cell r="BT95" t="e">
            <v>#REF!</v>
          </cell>
        </row>
        <row r="96">
          <cell r="A96" t="str">
            <v>JR260305-1</v>
          </cell>
          <cell r="B96" t="str">
            <v>通常入力</v>
          </cell>
          <cell r="C96" t="str">
            <v>TPI</v>
          </cell>
          <cell r="D96" t="str">
            <v>古家</v>
          </cell>
          <cell r="E96">
            <v>46107.490451388891</v>
          </cell>
          <cell r="F96"/>
          <cell r="G96">
            <v>0</v>
          </cell>
          <cell r="H96" t="str">
            <v>40040-R10W- 870X 95</v>
          </cell>
          <cell r="I96" t="str">
            <v xml:space="preserve">  </v>
          </cell>
          <cell r="J96" t="str">
            <v xml:space="preserve">LG </v>
          </cell>
          <cell r="K96" t="str">
            <v xml:space="preserve"> </v>
          </cell>
          <cell r="L96" t="str">
            <v xml:space="preserve"> </v>
          </cell>
          <cell r="M96">
            <v>95</v>
          </cell>
          <cell r="N96">
            <v>0</v>
          </cell>
          <cell r="O96"/>
          <cell r="P96">
            <v>1</v>
          </cell>
          <cell r="Q96" t="str">
            <v>7A1</v>
          </cell>
          <cell r="R96" t="str">
            <v>FEL4004AY-10WD-1000X100</v>
          </cell>
          <cell r="S96" t="str">
            <v xml:space="preserve">  </v>
          </cell>
          <cell r="T96" t="str">
            <v xml:space="preserve">LG </v>
          </cell>
          <cell r="U96" t="str">
            <v xml:space="preserve"> </v>
          </cell>
          <cell r="V96">
            <v>100</v>
          </cell>
          <cell r="W96" t="str">
            <v>湖南</v>
          </cell>
          <cell r="X96" t="str">
            <v>融着</v>
          </cell>
          <cell r="Y96">
            <v>46136</v>
          </cell>
          <cell r="Z96" t="str">
            <v>熱融着</v>
          </cell>
          <cell r="AA96"/>
          <cell r="AB96"/>
          <cell r="AC96"/>
          <cell r="AD96" t="str">
            <v>小口加工</v>
          </cell>
          <cell r="AE96">
            <v>0</v>
          </cell>
          <cell r="AF96">
            <v>46107</v>
          </cell>
          <cell r="AG96">
            <v>46107</v>
          </cell>
          <cell r="AH96">
            <v>0</v>
          </cell>
          <cell r="AI96"/>
          <cell r="AJ96">
            <v>1</v>
          </cell>
          <cell r="AK96">
            <v>3</v>
          </cell>
          <cell r="AL96">
            <v>0</v>
          </cell>
          <cell r="AM96">
            <v>95</v>
          </cell>
          <cell r="AN96">
            <v>0</v>
          </cell>
          <cell r="AO96">
            <v>0</v>
          </cell>
          <cell r="AP96"/>
          <cell r="AQ96"/>
          <cell r="AR96"/>
          <cell r="AS96"/>
          <cell r="AT96"/>
          <cell r="AU96"/>
          <cell r="AV96"/>
          <cell r="AW96"/>
          <cell r="AX96"/>
          <cell r="AY96"/>
          <cell r="AZ96"/>
          <cell r="BA96"/>
          <cell r="BB96"/>
          <cell r="BC96"/>
          <cell r="BD96"/>
          <cell r="BE96"/>
          <cell r="BF96"/>
          <cell r="BG96">
            <v>3</v>
          </cell>
          <cell r="BH96">
            <v>0</v>
          </cell>
          <cell r="BI96">
            <v>0</v>
          </cell>
          <cell r="BJ96" t="e">
            <v>#REF!</v>
          </cell>
          <cell r="BK96" t="e">
            <v>#REF!</v>
          </cell>
          <cell r="BL96" t="e">
            <v>#REF!</v>
          </cell>
          <cell r="BM96" t="e">
            <v>#REF!</v>
          </cell>
          <cell r="BN96" t="e">
            <v>#REF!</v>
          </cell>
          <cell r="BO96" t="e">
            <v>#REF!</v>
          </cell>
          <cell r="BP96" t="e">
            <v>#REF!</v>
          </cell>
          <cell r="BQ96" t="e">
            <v>#REF!</v>
          </cell>
          <cell r="BR96" t="e">
            <v>#REF!</v>
          </cell>
          <cell r="BS96" t="e">
            <v>#REF!</v>
          </cell>
          <cell r="BT96" t="e">
            <v>#REF!</v>
          </cell>
        </row>
        <row r="97">
          <cell r="A97" t="str">
            <v>JR260304-1</v>
          </cell>
          <cell r="B97" t="str">
            <v>通常入力</v>
          </cell>
          <cell r="C97" t="str">
            <v>TPI</v>
          </cell>
          <cell r="D97" t="str">
            <v>古家</v>
          </cell>
          <cell r="E97">
            <v>46107.489537037036</v>
          </cell>
          <cell r="F97"/>
          <cell r="G97">
            <v>0</v>
          </cell>
          <cell r="H97" t="str">
            <v>30020-A05W- 870X 97</v>
          </cell>
          <cell r="I97">
            <v>0</v>
          </cell>
          <cell r="J97" t="str">
            <v>LG</v>
          </cell>
          <cell r="K97">
            <v>0</v>
          </cell>
          <cell r="L97" t="str">
            <v xml:space="preserve"> </v>
          </cell>
          <cell r="M97">
            <v>873</v>
          </cell>
          <cell r="N97">
            <v>0</v>
          </cell>
          <cell r="O97"/>
          <cell r="P97">
            <v>1</v>
          </cell>
          <cell r="Q97" t="str">
            <v>7A1</v>
          </cell>
          <cell r="R97" t="str">
            <v>FEL3002BY0510WD-1000X100</v>
          </cell>
          <cell r="S97" t="str">
            <v xml:space="preserve"> </v>
          </cell>
          <cell r="T97" t="str">
            <v>LG</v>
          </cell>
          <cell r="U97">
            <v>0</v>
          </cell>
          <cell r="V97">
            <v>900</v>
          </cell>
          <cell r="W97" t="str">
            <v>湖南</v>
          </cell>
          <cell r="X97" t="str">
            <v>融着</v>
          </cell>
          <cell r="Y97">
            <v>46105</v>
          </cell>
          <cell r="Z97" t="str">
            <v>熱融着</v>
          </cell>
          <cell r="AA97"/>
          <cell r="AB97"/>
          <cell r="AC97"/>
          <cell r="AD97" t="str">
            <v>小口加工</v>
          </cell>
          <cell r="AE97">
            <v>0</v>
          </cell>
          <cell r="AF97">
            <v>46107</v>
          </cell>
          <cell r="AG97">
            <v>46107</v>
          </cell>
          <cell r="AH97">
            <v>0</v>
          </cell>
          <cell r="AI97"/>
          <cell r="AJ97">
            <v>9</v>
          </cell>
          <cell r="AK97">
            <v>3</v>
          </cell>
          <cell r="AL97">
            <v>0</v>
          </cell>
          <cell r="AM97">
            <v>873</v>
          </cell>
          <cell r="AN97">
            <v>0</v>
          </cell>
          <cell r="AO97">
            <v>0</v>
          </cell>
          <cell r="AP97"/>
          <cell r="AQ97"/>
          <cell r="AR97"/>
          <cell r="AS97"/>
          <cell r="AT97"/>
          <cell r="AU97"/>
          <cell r="AV97"/>
          <cell r="AW97"/>
          <cell r="AX97"/>
          <cell r="AY97"/>
          <cell r="AZ97"/>
          <cell r="BA97"/>
          <cell r="BB97"/>
          <cell r="BC97"/>
          <cell r="BD97"/>
          <cell r="BE97"/>
          <cell r="BF97"/>
          <cell r="BG97">
            <v>3</v>
          </cell>
          <cell r="BH97">
            <v>0</v>
          </cell>
          <cell r="BI97">
            <v>0</v>
          </cell>
          <cell r="BJ97" t="e">
            <v>#REF!</v>
          </cell>
          <cell r="BK97" t="e">
            <v>#REF!</v>
          </cell>
          <cell r="BL97" t="e">
            <v>#REF!</v>
          </cell>
          <cell r="BM97" t="e">
            <v>#REF!</v>
          </cell>
          <cell r="BN97" t="e">
            <v>#REF!</v>
          </cell>
          <cell r="BO97" t="e">
            <v>#REF!</v>
          </cell>
          <cell r="BP97" t="e">
            <v>#REF!</v>
          </cell>
          <cell r="BQ97" t="e">
            <v>#REF!</v>
          </cell>
          <cell r="BR97" t="e">
            <v>#REF!</v>
          </cell>
          <cell r="BS97" t="e">
            <v>#REF!</v>
          </cell>
          <cell r="BT97" t="e">
            <v>#REF!</v>
          </cell>
        </row>
        <row r="98">
          <cell r="A98" t="str">
            <v>W4-6</v>
          </cell>
          <cell r="B98" t="str">
            <v>通常入力</v>
          </cell>
          <cell r="C98" t="str">
            <v>後加工</v>
          </cell>
          <cell r="D98" t="str">
            <v>古家</v>
          </cell>
          <cell r="E98">
            <v>46107.434525462966</v>
          </cell>
          <cell r="F98"/>
          <cell r="G98">
            <v>6783</v>
          </cell>
          <cell r="H98" t="str">
            <v>15020-JX5R- 770X300</v>
          </cell>
          <cell r="I98" t="str">
            <v>FA</v>
          </cell>
          <cell r="J98" t="str">
            <v xml:space="preserve">   </v>
          </cell>
          <cell r="K98" t="str">
            <v>R</v>
          </cell>
          <cell r="L98" t="str">
            <v xml:space="preserve"> </v>
          </cell>
          <cell r="M98">
            <v>6000</v>
          </cell>
          <cell r="N98" t="str">
            <v>Ｈ面</v>
          </cell>
          <cell r="O98"/>
          <cell r="P98">
            <v>1</v>
          </cell>
          <cell r="Q98">
            <v>6780</v>
          </cell>
          <cell r="R98" t="str">
            <v>15020-AX5R- 770X300</v>
          </cell>
          <cell r="S98" t="str">
            <v>FA</v>
          </cell>
          <cell r="T98" t="str">
            <v xml:space="preserve">   </v>
          </cell>
          <cell r="U98" t="str">
            <v>P</v>
          </cell>
          <cell r="V98">
            <v>6000</v>
          </cell>
          <cell r="W98" t="str">
            <v>湖南</v>
          </cell>
          <cell r="X98" t="str">
            <v>EC</v>
          </cell>
          <cell r="Y98">
            <v>46126</v>
          </cell>
          <cell r="Z98" t="str">
            <v>EC,検査</v>
          </cell>
          <cell r="AA98" t="str">
            <v>欠点個数確認チェックラベル◎</v>
          </cell>
          <cell r="AB98" t="str">
            <v>確認済明記</v>
          </cell>
          <cell r="AC98"/>
          <cell r="AD98" t="str">
            <v>W（自動車）</v>
          </cell>
          <cell r="AE98" t="str">
            <v>共和ﾚｻﾞｰ</v>
          </cell>
          <cell r="AF98">
            <v>46142</v>
          </cell>
          <cell r="AG98">
            <v>46142</v>
          </cell>
          <cell r="AH98">
            <v>38</v>
          </cell>
          <cell r="AI98" t="str">
            <v>179416P</v>
          </cell>
          <cell r="AJ98">
            <v>20</v>
          </cell>
          <cell r="AK98">
            <v>4</v>
          </cell>
          <cell r="AL98">
            <v>228000</v>
          </cell>
          <cell r="AM98">
            <v>6000</v>
          </cell>
          <cell r="AN98">
            <v>38</v>
          </cell>
          <cell r="AO98">
            <v>228000</v>
          </cell>
          <cell r="AP98"/>
          <cell r="AQ98"/>
          <cell r="AR98"/>
          <cell r="AS98"/>
          <cell r="AT98"/>
          <cell r="AU98"/>
          <cell r="AV98"/>
          <cell r="AW98"/>
          <cell r="AX98"/>
          <cell r="AY98"/>
          <cell r="AZ98"/>
          <cell r="BA98"/>
          <cell r="BB98"/>
          <cell r="BC98"/>
          <cell r="BD98"/>
          <cell r="BE98"/>
          <cell r="BF98"/>
          <cell r="BG98">
            <v>4</v>
          </cell>
          <cell r="BH98">
            <v>38</v>
          </cell>
          <cell r="BI98">
            <v>228000</v>
          </cell>
          <cell r="BJ98" t="e">
            <v>#REF!</v>
          </cell>
          <cell r="BK98" t="e">
            <v>#REF!</v>
          </cell>
          <cell r="BL98" t="e">
            <v>#REF!</v>
          </cell>
          <cell r="BM98" t="e">
            <v>#REF!</v>
          </cell>
          <cell r="BN98" t="e">
            <v>#REF!</v>
          </cell>
          <cell r="BO98" t="e">
            <v>#REF!</v>
          </cell>
          <cell r="BP98" t="e">
            <v>#REF!</v>
          </cell>
          <cell r="BQ98" t="e">
            <v>#REF!</v>
          </cell>
          <cell r="BR98" t="e">
            <v>#REF!</v>
          </cell>
          <cell r="BS98" t="e">
            <v>#REF!</v>
          </cell>
          <cell r="BT98" t="e">
            <v>#REF!</v>
          </cell>
        </row>
        <row r="99">
          <cell r="A99" t="str">
            <v>W4-5</v>
          </cell>
          <cell r="B99" t="str">
            <v>通常入力</v>
          </cell>
          <cell r="C99" t="str">
            <v>後加工</v>
          </cell>
          <cell r="D99" t="str">
            <v>古家</v>
          </cell>
          <cell r="E99">
            <v>46107.433796296296</v>
          </cell>
          <cell r="F99"/>
          <cell r="G99">
            <v>6783</v>
          </cell>
          <cell r="H99" t="str">
            <v>15020-JX5R-1300X300</v>
          </cell>
          <cell r="I99" t="str">
            <v>FA</v>
          </cell>
          <cell r="J99" t="str">
            <v xml:space="preserve">   </v>
          </cell>
          <cell r="K99" t="str">
            <v>R</v>
          </cell>
          <cell r="L99" t="str">
            <v xml:space="preserve"> </v>
          </cell>
          <cell r="M99">
            <v>6600</v>
          </cell>
          <cell r="N99" t="str">
            <v>Ｈ面</v>
          </cell>
          <cell r="O99"/>
          <cell r="P99">
            <v>1</v>
          </cell>
          <cell r="Q99">
            <v>6780</v>
          </cell>
          <cell r="R99" t="str">
            <v>15020-AX5R-1300X300</v>
          </cell>
          <cell r="S99" t="str">
            <v>FA</v>
          </cell>
          <cell r="T99" t="str">
            <v xml:space="preserve">   </v>
          </cell>
          <cell r="U99" t="str">
            <v>P</v>
          </cell>
          <cell r="V99">
            <v>6600</v>
          </cell>
          <cell r="W99" t="str">
            <v>湖南</v>
          </cell>
          <cell r="X99" t="str">
            <v>EC</v>
          </cell>
          <cell r="Y99">
            <v>46125</v>
          </cell>
          <cell r="Z99" t="str">
            <v>EC,検査</v>
          </cell>
          <cell r="AA99" t="str">
            <v>欠点個数確認チェックラベル◎</v>
          </cell>
          <cell r="AB99" t="str">
            <v>確認済明記</v>
          </cell>
          <cell r="AC99"/>
          <cell r="AD99" t="str">
            <v>W（自動車）</v>
          </cell>
          <cell r="AE99" t="str">
            <v>共和ﾚｻﾞｰ</v>
          </cell>
          <cell r="AF99">
            <v>46139</v>
          </cell>
          <cell r="AG99">
            <v>46139</v>
          </cell>
          <cell r="AH99">
            <v>38</v>
          </cell>
          <cell r="AI99" t="str">
            <v>179418A</v>
          </cell>
          <cell r="AJ99">
            <v>22</v>
          </cell>
          <cell r="AK99">
            <v>4</v>
          </cell>
          <cell r="AL99">
            <v>250800</v>
          </cell>
          <cell r="AM99">
            <v>6600</v>
          </cell>
          <cell r="AN99">
            <v>38</v>
          </cell>
          <cell r="AO99">
            <v>250800</v>
          </cell>
          <cell r="AP99"/>
          <cell r="AQ99"/>
          <cell r="AR99"/>
          <cell r="AS99"/>
          <cell r="AT99"/>
          <cell r="AU99"/>
          <cell r="AV99"/>
          <cell r="AW99"/>
          <cell r="AX99"/>
          <cell r="AY99"/>
          <cell r="AZ99"/>
          <cell r="BA99"/>
          <cell r="BB99"/>
          <cell r="BC99"/>
          <cell r="BD99"/>
          <cell r="BE99"/>
          <cell r="BF99"/>
          <cell r="BG99">
            <v>4</v>
          </cell>
          <cell r="BH99">
            <v>38</v>
          </cell>
          <cell r="BI99">
            <v>250800</v>
          </cell>
          <cell r="BJ99" t="e">
            <v>#REF!</v>
          </cell>
          <cell r="BK99" t="e">
            <v>#REF!</v>
          </cell>
          <cell r="BL99" t="e">
            <v>#REF!</v>
          </cell>
          <cell r="BM99" t="e">
            <v>#REF!</v>
          </cell>
          <cell r="BN99" t="e">
            <v>#REF!</v>
          </cell>
          <cell r="BO99" t="e">
            <v>#REF!</v>
          </cell>
          <cell r="BP99" t="e">
            <v>#REF!</v>
          </cell>
          <cell r="BQ99" t="e">
            <v>#REF!</v>
          </cell>
          <cell r="BR99" t="e">
            <v>#REF!</v>
          </cell>
          <cell r="BS99" t="e">
            <v>#REF!</v>
          </cell>
          <cell r="BT99" t="e">
            <v>#REF!</v>
          </cell>
        </row>
        <row r="100">
          <cell r="A100" t="str">
            <v>W4-4</v>
          </cell>
          <cell r="B100" t="str">
            <v>通常入力</v>
          </cell>
          <cell r="C100" t="str">
            <v>後加工</v>
          </cell>
          <cell r="D100" t="str">
            <v>古家</v>
          </cell>
          <cell r="E100">
            <v>46107.432685185187</v>
          </cell>
          <cell r="F100"/>
          <cell r="G100">
            <v>6783</v>
          </cell>
          <cell r="H100" t="str">
            <v>25025-JP66-1160X250</v>
          </cell>
          <cell r="I100" t="str">
            <v>FA</v>
          </cell>
          <cell r="J100" t="str">
            <v xml:space="preserve">   </v>
          </cell>
          <cell r="K100" t="str">
            <v>Q</v>
          </cell>
          <cell r="L100" t="str">
            <v xml:space="preserve"> </v>
          </cell>
          <cell r="M100">
            <v>500</v>
          </cell>
          <cell r="N100" t="str">
            <v>Ｑ面</v>
          </cell>
          <cell r="O100"/>
          <cell r="P100">
            <v>1</v>
          </cell>
          <cell r="Q100">
            <v>6780</v>
          </cell>
          <cell r="R100" t="str">
            <v>25025-AP66-1230X250</v>
          </cell>
          <cell r="S100" t="str">
            <v>FA</v>
          </cell>
          <cell r="T100" t="str">
            <v xml:space="preserve">   </v>
          </cell>
          <cell r="U100" t="str">
            <v>P</v>
          </cell>
          <cell r="V100">
            <v>500</v>
          </cell>
          <cell r="W100" t="str">
            <v>湖南</v>
          </cell>
          <cell r="X100" t="str">
            <v>ｽﾘｯﾄ</v>
          </cell>
          <cell r="Y100">
            <v>46114</v>
          </cell>
          <cell r="Z100" t="str">
            <v>EC,ｽﾘｯﾄ</v>
          </cell>
          <cell r="AA100"/>
          <cell r="AB100"/>
          <cell r="AC100"/>
          <cell r="AD100" t="str">
            <v>W（自動車）</v>
          </cell>
          <cell r="AE100" t="str">
            <v>共和ﾚｻﾞｰ</v>
          </cell>
          <cell r="AF100">
            <v>46119</v>
          </cell>
          <cell r="AG100">
            <v>46119</v>
          </cell>
          <cell r="AH100">
            <v>35</v>
          </cell>
          <cell r="AI100" t="str">
            <v>179419V</v>
          </cell>
          <cell r="AJ100">
            <v>2</v>
          </cell>
          <cell r="AK100">
            <v>4</v>
          </cell>
          <cell r="AL100">
            <v>17500</v>
          </cell>
          <cell r="AM100">
            <v>500</v>
          </cell>
          <cell r="AN100">
            <v>35</v>
          </cell>
          <cell r="AO100">
            <v>17500</v>
          </cell>
          <cell r="AP100"/>
          <cell r="AQ100"/>
          <cell r="AR100"/>
          <cell r="AS100"/>
          <cell r="AT100"/>
          <cell r="AU100"/>
          <cell r="AV100"/>
          <cell r="AW100"/>
          <cell r="AX100"/>
          <cell r="AY100"/>
          <cell r="AZ100"/>
          <cell r="BA100"/>
          <cell r="BB100"/>
          <cell r="BC100"/>
          <cell r="BD100"/>
          <cell r="BE100"/>
          <cell r="BF100"/>
          <cell r="BG100">
            <v>4</v>
          </cell>
          <cell r="BH100">
            <v>35</v>
          </cell>
          <cell r="BI100">
            <v>17500</v>
          </cell>
          <cell r="BJ100" t="e">
            <v>#REF!</v>
          </cell>
          <cell r="BK100" t="e">
            <v>#REF!</v>
          </cell>
          <cell r="BL100" t="e">
            <v>#REF!</v>
          </cell>
          <cell r="BM100" t="e">
            <v>#REF!</v>
          </cell>
          <cell r="BN100" t="e">
            <v>#REF!</v>
          </cell>
          <cell r="BO100" t="e">
            <v>#REF!</v>
          </cell>
          <cell r="BP100" t="e">
            <v>#REF!</v>
          </cell>
          <cell r="BQ100" t="e">
            <v>#REF!</v>
          </cell>
          <cell r="BR100" t="e">
            <v>#REF!</v>
          </cell>
          <cell r="BS100" t="e">
            <v>#REF!</v>
          </cell>
          <cell r="BT100" t="e">
            <v>#REF!</v>
          </cell>
        </row>
        <row r="101">
          <cell r="A101" t="str">
            <v>T4-1</v>
          </cell>
          <cell r="B101" t="str">
            <v>通常入力</v>
          </cell>
          <cell r="C101" t="str">
            <v>後加工</v>
          </cell>
          <cell r="D101" t="str">
            <v>古家</v>
          </cell>
          <cell r="E101">
            <v>46107.431608796294</v>
          </cell>
          <cell r="F101"/>
          <cell r="G101">
            <v>6713</v>
          </cell>
          <cell r="H101" t="str">
            <v>30040-JG00-1030X200</v>
          </cell>
          <cell r="I101" t="str">
            <v>FA</v>
          </cell>
          <cell r="J101" t="str">
            <v>BK0</v>
          </cell>
          <cell r="K101" t="str">
            <v>Q</v>
          </cell>
          <cell r="L101" t="str">
            <v xml:space="preserve"> </v>
          </cell>
          <cell r="M101">
            <v>1000</v>
          </cell>
          <cell r="N101" t="str">
            <v>Ｑ面</v>
          </cell>
          <cell r="O101"/>
          <cell r="P101">
            <v>1</v>
          </cell>
          <cell r="Q101">
            <v>6710</v>
          </cell>
          <cell r="R101" t="str">
            <v>30040-AG00-1030X200</v>
          </cell>
          <cell r="S101" t="str">
            <v>FA</v>
          </cell>
          <cell r="T101" t="str">
            <v>BK0</v>
          </cell>
          <cell r="U101" t="str">
            <v>C</v>
          </cell>
          <cell r="V101">
            <v>1000</v>
          </cell>
          <cell r="W101" t="str">
            <v>湖南</v>
          </cell>
          <cell r="X101" t="str">
            <v>EC</v>
          </cell>
          <cell r="Y101">
            <v>46115</v>
          </cell>
          <cell r="Z101" t="str">
            <v>EC</v>
          </cell>
          <cell r="AA101"/>
          <cell r="AB101"/>
          <cell r="AC101"/>
          <cell r="AD101" t="str">
            <v>Y（工材）</v>
          </cell>
          <cell r="AE101" t="str">
            <v>中央物産</v>
          </cell>
          <cell r="AF101">
            <v>46120</v>
          </cell>
          <cell r="AG101">
            <v>46120</v>
          </cell>
          <cell r="AH101">
            <v>18</v>
          </cell>
          <cell r="AI101" t="str">
            <v>179450P</v>
          </cell>
          <cell r="AJ101">
            <v>5</v>
          </cell>
          <cell r="AK101">
            <v>4</v>
          </cell>
          <cell r="AL101">
            <v>18000</v>
          </cell>
          <cell r="AM101">
            <v>1000</v>
          </cell>
          <cell r="AN101">
            <v>18</v>
          </cell>
          <cell r="AO101">
            <v>18000</v>
          </cell>
          <cell r="AP101"/>
          <cell r="AQ101"/>
          <cell r="AR101"/>
          <cell r="AS101"/>
          <cell r="AT101"/>
          <cell r="AU101"/>
          <cell r="AV101"/>
          <cell r="AW101"/>
          <cell r="AX101"/>
          <cell r="AY101"/>
          <cell r="AZ101"/>
          <cell r="BA101"/>
          <cell r="BB101"/>
          <cell r="BC101"/>
          <cell r="BD101"/>
          <cell r="BE101"/>
          <cell r="BF101"/>
          <cell r="BG101">
            <v>4</v>
          </cell>
          <cell r="BH101">
            <v>18</v>
          </cell>
          <cell r="BI101">
            <v>18000</v>
          </cell>
          <cell r="BJ101" t="e">
            <v>#REF!</v>
          </cell>
          <cell r="BK101" t="e">
            <v>#REF!</v>
          </cell>
          <cell r="BL101" t="e">
            <v>#REF!</v>
          </cell>
          <cell r="BM101" t="e">
            <v>#REF!</v>
          </cell>
          <cell r="BN101" t="e">
            <v>#REF!</v>
          </cell>
          <cell r="BO101" t="e">
            <v>#REF!</v>
          </cell>
          <cell r="BP101" t="e">
            <v>#REF!</v>
          </cell>
          <cell r="BQ101" t="e">
            <v>#REF!</v>
          </cell>
          <cell r="BR101" t="e">
            <v>#REF!</v>
          </cell>
          <cell r="BS101" t="e">
            <v>#REF!</v>
          </cell>
          <cell r="BT101" t="e">
            <v>#REF!</v>
          </cell>
        </row>
        <row r="102">
          <cell r="A102" t="str">
            <v>Y4-11</v>
          </cell>
          <cell r="B102" t="str">
            <v>通常入力</v>
          </cell>
          <cell r="C102" t="str">
            <v>後加工</v>
          </cell>
          <cell r="D102" t="str">
            <v>古家</v>
          </cell>
          <cell r="E102">
            <v>46106.687476851854</v>
          </cell>
          <cell r="F102"/>
          <cell r="G102">
            <v>6713</v>
          </cell>
          <cell r="H102" t="str">
            <v>30020-BG00-1030X200</v>
          </cell>
          <cell r="I102" t="str">
            <v>FA</v>
          </cell>
          <cell r="J102" t="str">
            <v>BK0</v>
          </cell>
          <cell r="K102" t="str">
            <v>C</v>
          </cell>
          <cell r="L102" t="str">
            <v xml:space="preserve"> </v>
          </cell>
          <cell r="M102">
            <v>400</v>
          </cell>
          <cell r="N102">
            <v>0</v>
          </cell>
          <cell r="O102"/>
          <cell r="P102">
            <v>1</v>
          </cell>
          <cell r="Q102">
            <v>6710</v>
          </cell>
          <cell r="R102" t="str">
            <v>30040-AG00-1030X200</v>
          </cell>
          <cell r="S102" t="str">
            <v>FA</v>
          </cell>
          <cell r="T102" t="str">
            <v>BK0</v>
          </cell>
          <cell r="U102" t="str">
            <v>C</v>
          </cell>
          <cell r="V102">
            <v>200</v>
          </cell>
          <cell r="W102" t="str">
            <v>湖南</v>
          </cell>
          <cell r="X102" t="str">
            <v>ｽﾗｲｽ</v>
          </cell>
          <cell r="Y102">
            <v>46113</v>
          </cell>
          <cell r="Z102" t="str">
            <v>ｽﾗｲｽ</v>
          </cell>
          <cell r="AA102"/>
          <cell r="AB102"/>
          <cell r="AC102"/>
          <cell r="AD102" t="str">
            <v>Y（工材）</v>
          </cell>
          <cell r="AE102" t="str">
            <v>大伸工業</v>
          </cell>
          <cell r="AF102">
            <v>46115</v>
          </cell>
          <cell r="AG102">
            <v>46115</v>
          </cell>
          <cell r="AH102">
            <v>11</v>
          </cell>
          <cell r="AI102" t="str">
            <v>179368W</v>
          </cell>
          <cell r="AJ102">
            <v>1</v>
          </cell>
          <cell r="AK102">
            <v>4</v>
          </cell>
          <cell r="AL102">
            <v>4400</v>
          </cell>
          <cell r="AM102">
            <v>400</v>
          </cell>
          <cell r="AN102">
            <v>11</v>
          </cell>
          <cell r="AO102">
            <v>4400</v>
          </cell>
          <cell r="AP102"/>
          <cell r="AQ102"/>
          <cell r="AR102"/>
          <cell r="AS102"/>
          <cell r="AT102"/>
          <cell r="AU102"/>
          <cell r="AV102"/>
          <cell r="AW102"/>
          <cell r="AX102"/>
          <cell r="AY102"/>
          <cell r="AZ102"/>
          <cell r="BA102"/>
          <cell r="BB102"/>
          <cell r="BC102"/>
          <cell r="BD102"/>
          <cell r="BE102"/>
          <cell r="BF102"/>
          <cell r="BG102">
            <v>4</v>
          </cell>
          <cell r="BH102">
            <v>11</v>
          </cell>
          <cell r="BI102">
            <v>4400</v>
          </cell>
          <cell r="BJ102" t="e">
            <v>#REF!</v>
          </cell>
          <cell r="BK102" t="e">
            <v>#REF!</v>
          </cell>
          <cell r="BL102" t="e">
            <v>#REF!</v>
          </cell>
          <cell r="BM102" t="e">
            <v>#REF!</v>
          </cell>
          <cell r="BN102" t="e">
            <v>#REF!</v>
          </cell>
          <cell r="BO102" t="e">
            <v>#REF!</v>
          </cell>
          <cell r="BP102" t="e">
            <v>#REF!</v>
          </cell>
          <cell r="BQ102" t="e">
            <v>#REF!</v>
          </cell>
          <cell r="BR102" t="e">
            <v>#REF!</v>
          </cell>
          <cell r="BS102" t="e">
            <v>#REF!</v>
          </cell>
          <cell r="BT102" t="e">
            <v>#REF!</v>
          </cell>
        </row>
        <row r="103">
          <cell r="A103" t="str">
            <v>Y4-10</v>
          </cell>
          <cell r="B103" t="str">
            <v>通常入力</v>
          </cell>
          <cell r="C103" t="str">
            <v>後加工</v>
          </cell>
          <cell r="D103" t="str">
            <v>古家</v>
          </cell>
          <cell r="E103">
            <v>46106.68550925926</v>
          </cell>
          <cell r="F103"/>
          <cell r="G103">
            <v>6713</v>
          </cell>
          <cell r="H103" t="str">
            <v>0R040-8Y0B- 680X200</v>
          </cell>
          <cell r="I103" t="str">
            <v>FA</v>
          </cell>
          <cell r="J103" t="str">
            <v>GA1</v>
          </cell>
          <cell r="K103" t="str">
            <v>C</v>
          </cell>
          <cell r="L103" t="str">
            <v xml:space="preserve"> </v>
          </cell>
          <cell r="M103">
            <v>1600</v>
          </cell>
          <cell r="N103">
            <v>0</v>
          </cell>
          <cell r="O103"/>
          <cell r="P103">
            <v>1</v>
          </cell>
          <cell r="Q103">
            <v>6710</v>
          </cell>
          <cell r="R103" t="str">
            <v>50080-AY0B- 680X200</v>
          </cell>
          <cell r="S103" t="str">
            <v>FA</v>
          </cell>
          <cell r="T103" t="str">
            <v>GA1</v>
          </cell>
          <cell r="U103" t="str">
            <v>F</v>
          </cell>
          <cell r="V103">
            <v>1600</v>
          </cell>
          <cell r="W103" t="str">
            <v>滋賀</v>
          </cell>
          <cell r="X103" t="str">
            <v>融着</v>
          </cell>
          <cell r="Y103">
            <v>46127</v>
          </cell>
          <cell r="Z103" t="str">
            <v>SEC,融着</v>
          </cell>
          <cell r="AA103"/>
          <cell r="AB103"/>
          <cell r="AC103"/>
          <cell r="AD103" t="str">
            <v>Y（工材）</v>
          </cell>
          <cell r="AE103">
            <v>0</v>
          </cell>
          <cell r="AF103">
            <v>46133</v>
          </cell>
          <cell r="AG103">
            <v>46133</v>
          </cell>
          <cell r="AH103">
            <v>28</v>
          </cell>
          <cell r="AI103" t="str">
            <v>179367F</v>
          </cell>
          <cell r="AJ103">
            <v>8</v>
          </cell>
          <cell r="AK103">
            <v>4</v>
          </cell>
          <cell r="AL103">
            <v>44800</v>
          </cell>
          <cell r="AM103">
            <v>1600</v>
          </cell>
          <cell r="AN103">
            <v>28</v>
          </cell>
          <cell r="AO103">
            <v>44800</v>
          </cell>
          <cell r="AP103"/>
          <cell r="AQ103"/>
          <cell r="AR103"/>
          <cell r="AS103"/>
          <cell r="AT103"/>
          <cell r="AU103"/>
          <cell r="AV103"/>
          <cell r="AW103"/>
          <cell r="AX103"/>
          <cell r="AY103"/>
          <cell r="AZ103"/>
          <cell r="BA103"/>
          <cell r="BB103"/>
          <cell r="BC103"/>
          <cell r="BD103"/>
          <cell r="BE103"/>
          <cell r="BF103"/>
          <cell r="BG103">
            <v>4</v>
          </cell>
          <cell r="BH103">
            <v>28</v>
          </cell>
          <cell r="BI103">
            <v>44800</v>
          </cell>
          <cell r="BJ103" t="e">
            <v>#REF!</v>
          </cell>
          <cell r="BK103" t="e">
            <v>#REF!</v>
          </cell>
          <cell r="BL103" t="e">
            <v>#REF!</v>
          </cell>
          <cell r="BM103" t="e">
            <v>#REF!</v>
          </cell>
          <cell r="BN103" t="e">
            <v>#REF!</v>
          </cell>
          <cell r="BO103" t="e">
            <v>#REF!</v>
          </cell>
          <cell r="BP103" t="e">
            <v>#REF!</v>
          </cell>
          <cell r="BQ103" t="e">
            <v>#REF!</v>
          </cell>
          <cell r="BR103" t="e">
            <v>#REF!</v>
          </cell>
          <cell r="BS103" t="e">
            <v>#REF!</v>
          </cell>
          <cell r="BT103" t="e">
            <v>#REF!</v>
          </cell>
        </row>
        <row r="104">
          <cell r="A104" t="str">
            <v>Y4-9</v>
          </cell>
          <cell r="B104" t="str">
            <v>通常入力</v>
          </cell>
          <cell r="C104" t="str">
            <v>後加工</v>
          </cell>
          <cell r="D104" t="str">
            <v>古家</v>
          </cell>
          <cell r="E104">
            <v>46106.665706018517</v>
          </cell>
          <cell r="F104"/>
          <cell r="G104">
            <v>6713</v>
          </cell>
          <cell r="H104" t="str">
            <v>0R040-8Y0B- 870X200</v>
          </cell>
          <cell r="I104" t="str">
            <v>FA</v>
          </cell>
          <cell r="J104" t="str">
            <v>BG1</v>
          </cell>
          <cell r="K104" t="str">
            <v>C</v>
          </cell>
          <cell r="L104" t="str">
            <v xml:space="preserve"> </v>
          </cell>
          <cell r="M104">
            <v>2000</v>
          </cell>
          <cell r="N104">
            <v>0</v>
          </cell>
          <cell r="O104"/>
          <cell r="P104">
            <v>1</v>
          </cell>
          <cell r="Q104">
            <v>6710</v>
          </cell>
          <cell r="R104" t="str">
            <v>50080-AY0B- 870X200</v>
          </cell>
          <cell r="S104" t="str">
            <v>FA</v>
          </cell>
          <cell r="T104" t="str">
            <v>BG1</v>
          </cell>
          <cell r="U104" t="str">
            <v>F</v>
          </cell>
          <cell r="V104">
            <v>1000</v>
          </cell>
          <cell r="W104" t="str">
            <v>滋賀</v>
          </cell>
          <cell r="X104" t="str">
            <v>融着</v>
          </cell>
          <cell r="Y104">
            <v>46127</v>
          </cell>
          <cell r="Z104" t="str">
            <v>SEC,融着</v>
          </cell>
          <cell r="AA104"/>
          <cell r="AB104"/>
          <cell r="AC104"/>
          <cell r="AD104" t="str">
            <v>Y（工材）</v>
          </cell>
          <cell r="AE104">
            <v>0</v>
          </cell>
          <cell r="AF104">
            <v>46133</v>
          </cell>
          <cell r="AG104">
            <v>46133</v>
          </cell>
          <cell r="AH104">
            <v>28</v>
          </cell>
          <cell r="AI104" t="str">
            <v>179366K</v>
          </cell>
          <cell r="AJ104">
            <v>5</v>
          </cell>
          <cell r="AK104">
            <v>4</v>
          </cell>
          <cell r="AL104">
            <v>56000</v>
          </cell>
          <cell r="AM104">
            <v>2000</v>
          </cell>
          <cell r="AN104">
            <v>28</v>
          </cell>
          <cell r="AO104">
            <v>56000</v>
          </cell>
          <cell r="AP104"/>
          <cell r="AQ104"/>
          <cell r="AR104"/>
          <cell r="AS104"/>
          <cell r="AT104"/>
          <cell r="AU104"/>
          <cell r="AV104"/>
          <cell r="AW104"/>
          <cell r="AX104"/>
          <cell r="AY104"/>
          <cell r="AZ104"/>
          <cell r="BA104"/>
          <cell r="BB104"/>
          <cell r="BC104"/>
          <cell r="BD104"/>
          <cell r="BE104"/>
          <cell r="BF104"/>
          <cell r="BG104">
            <v>4</v>
          </cell>
          <cell r="BH104">
            <v>28</v>
          </cell>
          <cell r="BI104">
            <v>56000</v>
          </cell>
          <cell r="BJ104" t="e">
            <v>#REF!</v>
          </cell>
          <cell r="BK104" t="e">
            <v>#REF!</v>
          </cell>
          <cell r="BL104" t="e">
            <v>#REF!</v>
          </cell>
          <cell r="BM104" t="e">
            <v>#REF!</v>
          </cell>
          <cell r="BN104" t="e">
            <v>#REF!</v>
          </cell>
          <cell r="BO104" t="e">
            <v>#REF!</v>
          </cell>
          <cell r="BP104" t="e">
            <v>#REF!</v>
          </cell>
          <cell r="BQ104" t="e">
            <v>#REF!</v>
          </cell>
          <cell r="BR104" t="e">
            <v>#REF!</v>
          </cell>
          <cell r="BS104" t="e">
            <v>#REF!</v>
          </cell>
          <cell r="BT104" t="e">
            <v>#REF!</v>
          </cell>
        </row>
        <row r="105">
          <cell r="A105" t="str">
            <v>Y4-8</v>
          </cell>
          <cell r="B105" t="str">
            <v>通常入力</v>
          </cell>
          <cell r="C105" t="str">
            <v>後加工</v>
          </cell>
          <cell r="D105" t="str">
            <v>古家</v>
          </cell>
          <cell r="E105">
            <v>46106.663969907408</v>
          </cell>
          <cell r="F105"/>
          <cell r="G105">
            <v>6713</v>
          </cell>
          <cell r="H105" t="str">
            <v>0R040-8Y0B- 870X200</v>
          </cell>
          <cell r="I105" t="str">
            <v>FA</v>
          </cell>
          <cell r="J105" t="str">
            <v>BG1</v>
          </cell>
          <cell r="K105" t="str">
            <v>C</v>
          </cell>
          <cell r="L105" t="str">
            <v xml:space="preserve"> </v>
          </cell>
          <cell r="M105">
            <v>24000</v>
          </cell>
          <cell r="N105">
            <v>0</v>
          </cell>
          <cell r="O105"/>
          <cell r="P105">
            <v>1</v>
          </cell>
          <cell r="Q105">
            <v>6710</v>
          </cell>
          <cell r="R105" t="str">
            <v>50080-AY0B- 870X200</v>
          </cell>
          <cell r="S105" t="str">
            <v>FA</v>
          </cell>
          <cell r="T105" t="str">
            <v>BG1</v>
          </cell>
          <cell r="U105" t="str">
            <v>C</v>
          </cell>
          <cell r="V105">
            <v>12000</v>
          </cell>
          <cell r="W105" t="str">
            <v>滋賀</v>
          </cell>
          <cell r="X105" t="str">
            <v>SEC</v>
          </cell>
          <cell r="Y105">
            <v>46119</v>
          </cell>
          <cell r="Z105" t="str">
            <v>SEC</v>
          </cell>
          <cell r="AA105"/>
          <cell r="AB105"/>
          <cell r="AC105"/>
          <cell r="AD105" t="str">
            <v>Y（工材）</v>
          </cell>
          <cell r="AE105">
            <v>0</v>
          </cell>
          <cell r="AF105">
            <v>46122</v>
          </cell>
          <cell r="AG105">
            <v>46122</v>
          </cell>
          <cell r="AH105">
            <v>13</v>
          </cell>
          <cell r="AI105" t="str">
            <v>179365B</v>
          </cell>
          <cell r="AJ105">
            <v>60</v>
          </cell>
          <cell r="AK105">
            <v>4</v>
          </cell>
          <cell r="AL105">
            <v>312000</v>
          </cell>
          <cell r="AM105">
            <v>24000</v>
          </cell>
          <cell r="AN105">
            <v>13</v>
          </cell>
          <cell r="AO105">
            <v>312000</v>
          </cell>
          <cell r="AP105"/>
          <cell r="AQ105"/>
          <cell r="AR105"/>
          <cell r="AS105"/>
          <cell r="AT105"/>
          <cell r="AU105"/>
          <cell r="AV105"/>
          <cell r="AW105"/>
          <cell r="AX105"/>
          <cell r="AY105"/>
          <cell r="AZ105"/>
          <cell r="BA105"/>
          <cell r="BB105"/>
          <cell r="BC105"/>
          <cell r="BD105"/>
          <cell r="BE105"/>
          <cell r="BF105"/>
          <cell r="BG105">
            <v>4</v>
          </cell>
          <cell r="BH105">
            <v>13</v>
          </cell>
          <cell r="BI105">
            <v>312000</v>
          </cell>
          <cell r="BJ105" t="e">
            <v>#REF!</v>
          </cell>
          <cell r="BK105" t="e">
            <v>#REF!</v>
          </cell>
          <cell r="BL105" t="e">
            <v>#REF!</v>
          </cell>
          <cell r="BM105" t="e">
            <v>#REF!</v>
          </cell>
          <cell r="BN105" t="e">
            <v>#REF!</v>
          </cell>
          <cell r="BO105" t="e">
            <v>#REF!</v>
          </cell>
          <cell r="BP105" t="e">
            <v>#REF!</v>
          </cell>
          <cell r="BQ105" t="e">
            <v>#REF!</v>
          </cell>
          <cell r="BR105" t="e">
            <v>#REF!</v>
          </cell>
          <cell r="BS105" t="e">
            <v>#REF!</v>
          </cell>
          <cell r="BT105" t="e">
            <v>#REF!</v>
          </cell>
        </row>
        <row r="106">
          <cell r="A106" t="str">
            <v>JR260402</v>
          </cell>
          <cell r="B106" t="str">
            <v>通常入力</v>
          </cell>
          <cell r="C106" t="str">
            <v>TPI</v>
          </cell>
          <cell r="D106" t="str">
            <v>砂田</v>
          </cell>
          <cell r="E106">
            <v>46106.590324074074</v>
          </cell>
          <cell r="F106"/>
          <cell r="G106">
            <v>0</v>
          </cell>
          <cell r="H106" t="str">
            <v>40040-R10W- 870X 95</v>
          </cell>
          <cell r="I106" t="str">
            <v xml:space="preserve">  </v>
          </cell>
          <cell r="J106" t="str">
            <v xml:space="preserve">   </v>
          </cell>
          <cell r="K106" t="str">
            <v xml:space="preserve"> </v>
          </cell>
          <cell r="L106" t="str">
            <v xml:space="preserve"> </v>
          </cell>
          <cell r="M106">
            <v>950</v>
          </cell>
          <cell r="N106">
            <v>0</v>
          </cell>
          <cell r="O106"/>
          <cell r="P106">
            <v>1</v>
          </cell>
          <cell r="Q106" t="str">
            <v>7A1</v>
          </cell>
          <cell r="R106" t="str">
            <v>FEL4004AY-10WD-1000X100</v>
          </cell>
          <cell r="S106" t="str">
            <v xml:space="preserve">  </v>
          </cell>
          <cell r="T106" t="str">
            <v xml:space="preserve">   </v>
          </cell>
          <cell r="U106" t="str">
            <v xml:space="preserve"> </v>
          </cell>
          <cell r="V106">
            <v>1000</v>
          </cell>
          <cell r="W106" t="str">
            <v>湖南</v>
          </cell>
          <cell r="X106" t="str">
            <v>SEC</v>
          </cell>
          <cell r="Y106">
            <v>46114</v>
          </cell>
          <cell r="Z106" t="str">
            <v>SEC,ｽﾘｯﾄ(JR)</v>
          </cell>
          <cell r="AA106"/>
          <cell r="AB106"/>
          <cell r="AC106"/>
          <cell r="AD106" t="str">
            <v>JR（屋根）</v>
          </cell>
          <cell r="AE106">
            <v>0</v>
          </cell>
          <cell r="AF106">
            <v>46120</v>
          </cell>
          <cell r="AG106">
            <v>46120</v>
          </cell>
          <cell r="AH106">
            <v>43</v>
          </cell>
          <cell r="AI106" t="str">
            <v>P74693</v>
          </cell>
          <cell r="AJ106">
            <v>10</v>
          </cell>
          <cell r="AK106">
            <v>4</v>
          </cell>
          <cell r="AL106">
            <v>40850</v>
          </cell>
          <cell r="AM106">
            <v>950</v>
          </cell>
          <cell r="AN106">
            <v>43</v>
          </cell>
          <cell r="AO106">
            <v>40850</v>
          </cell>
          <cell r="AP106"/>
          <cell r="AQ106"/>
          <cell r="AR106"/>
          <cell r="AS106"/>
          <cell r="AT106"/>
          <cell r="AU106"/>
          <cell r="AV106"/>
          <cell r="AW106"/>
          <cell r="AX106"/>
          <cell r="AY106"/>
          <cell r="AZ106"/>
          <cell r="BA106"/>
          <cell r="BB106"/>
          <cell r="BC106"/>
          <cell r="BD106"/>
          <cell r="BE106"/>
          <cell r="BF106"/>
          <cell r="BG106">
            <v>4</v>
          </cell>
          <cell r="BH106">
            <v>43</v>
          </cell>
          <cell r="BI106">
            <v>40850</v>
          </cell>
          <cell r="BJ106" t="e">
            <v>#REF!</v>
          </cell>
          <cell r="BK106" t="e">
            <v>#REF!</v>
          </cell>
          <cell r="BL106" t="e">
            <v>#REF!</v>
          </cell>
          <cell r="BM106" t="e">
            <v>#REF!</v>
          </cell>
          <cell r="BN106" t="e">
            <v>#REF!</v>
          </cell>
          <cell r="BO106" t="e">
            <v>#REF!</v>
          </cell>
          <cell r="BP106" t="e">
            <v>#REF!</v>
          </cell>
          <cell r="BQ106" t="e">
            <v>#REF!</v>
          </cell>
          <cell r="BR106" t="e">
            <v>#REF!</v>
          </cell>
          <cell r="BS106" t="e">
            <v>#REF!</v>
          </cell>
          <cell r="BT106" t="e">
            <v>#REF!</v>
          </cell>
        </row>
        <row r="107">
          <cell r="A107" t="str">
            <v>JR260401</v>
          </cell>
          <cell r="B107" t="str">
            <v>通常入力</v>
          </cell>
          <cell r="C107" t="str">
            <v>TPI</v>
          </cell>
          <cell r="D107" t="str">
            <v>砂田</v>
          </cell>
          <cell r="E107">
            <v>46106.589525462965</v>
          </cell>
          <cell r="F107"/>
          <cell r="G107">
            <v>0</v>
          </cell>
          <cell r="H107" t="str">
            <v>40040-R10W- 870X 95</v>
          </cell>
          <cell r="I107" t="str">
            <v xml:space="preserve">  </v>
          </cell>
          <cell r="J107" t="str">
            <v xml:space="preserve">LG </v>
          </cell>
          <cell r="K107" t="str">
            <v xml:space="preserve"> </v>
          </cell>
          <cell r="L107" t="str">
            <v xml:space="preserve"> </v>
          </cell>
          <cell r="M107">
            <v>950</v>
          </cell>
          <cell r="N107">
            <v>0</v>
          </cell>
          <cell r="O107"/>
          <cell r="P107">
            <v>1</v>
          </cell>
          <cell r="Q107" t="str">
            <v>7A1</v>
          </cell>
          <cell r="R107" t="str">
            <v>FEL4004AY-10WD-1000X100</v>
          </cell>
          <cell r="S107" t="str">
            <v xml:space="preserve">  </v>
          </cell>
          <cell r="T107" t="str">
            <v xml:space="preserve">LG </v>
          </cell>
          <cell r="U107" t="str">
            <v xml:space="preserve"> </v>
          </cell>
          <cell r="V107">
            <v>1000</v>
          </cell>
          <cell r="W107" t="str">
            <v>湖南</v>
          </cell>
          <cell r="X107" t="str">
            <v>SEC</v>
          </cell>
          <cell r="Y107">
            <v>46114</v>
          </cell>
          <cell r="Z107" t="str">
            <v>SEC,ｽﾘｯﾄ(JR)</v>
          </cell>
          <cell r="AA107"/>
          <cell r="AB107"/>
          <cell r="AC107"/>
          <cell r="AD107" t="str">
            <v>JR（屋根）</v>
          </cell>
          <cell r="AE107">
            <v>0</v>
          </cell>
          <cell r="AF107">
            <v>46120</v>
          </cell>
          <cell r="AG107">
            <v>46120</v>
          </cell>
          <cell r="AH107">
            <v>43</v>
          </cell>
          <cell r="AI107" t="str">
            <v>P74693</v>
          </cell>
          <cell r="AJ107">
            <v>10</v>
          </cell>
          <cell r="AK107">
            <v>4</v>
          </cell>
          <cell r="AL107">
            <v>40850</v>
          </cell>
          <cell r="AM107">
            <v>950</v>
          </cell>
          <cell r="AN107">
            <v>43</v>
          </cell>
          <cell r="AO107">
            <v>40850</v>
          </cell>
          <cell r="AP107"/>
          <cell r="AQ107"/>
          <cell r="AR107"/>
          <cell r="AS107"/>
          <cell r="AT107"/>
          <cell r="AU107"/>
          <cell r="AV107"/>
          <cell r="AW107"/>
          <cell r="AX107"/>
          <cell r="AY107"/>
          <cell r="AZ107"/>
          <cell r="BA107"/>
          <cell r="BB107"/>
          <cell r="BC107"/>
          <cell r="BD107"/>
          <cell r="BE107"/>
          <cell r="BF107"/>
          <cell r="BG107">
            <v>4</v>
          </cell>
          <cell r="BH107">
            <v>43</v>
          </cell>
          <cell r="BI107">
            <v>40850</v>
          </cell>
          <cell r="BJ107" t="e">
            <v>#REF!</v>
          </cell>
          <cell r="BK107" t="e">
            <v>#REF!</v>
          </cell>
          <cell r="BL107" t="e">
            <v>#REF!</v>
          </cell>
          <cell r="BM107" t="e">
            <v>#REF!</v>
          </cell>
          <cell r="BN107" t="e">
            <v>#REF!</v>
          </cell>
          <cell r="BO107" t="e">
            <v>#REF!</v>
          </cell>
          <cell r="BP107" t="e">
            <v>#REF!</v>
          </cell>
          <cell r="BQ107" t="e">
            <v>#REF!</v>
          </cell>
          <cell r="BR107" t="e">
            <v>#REF!</v>
          </cell>
          <cell r="BS107" t="e">
            <v>#REF!</v>
          </cell>
          <cell r="BT107" t="e">
            <v>#REF!</v>
          </cell>
        </row>
        <row r="108">
          <cell r="A108" t="str">
            <v>PN04-01</v>
          </cell>
          <cell r="B108" t="str">
            <v>通常入力</v>
          </cell>
          <cell r="C108" t="str">
            <v>TPI</v>
          </cell>
          <cell r="D108" t="str">
            <v>砂田</v>
          </cell>
          <cell r="E108">
            <v>46106.586412037039</v>
          </cell>
          <cell r="F108"/>
          <cell r="G108" t="str">
            <v>7C8</v>
          </cell>
          <cell r="H108" t="str">
            <v>FEL3002BY05WDLG-EC</v>
          </cell>
          <cell r="I108" t="str">
            <v>FA</v>
          </cell>
          <cell r="J108" t="str">
            <v xml:space="preserve">   </v>
          </cell>
          <cell r="K108" t="str">
            <v>C</v>
          </cell>
          <cell r="L108" t="str">
            <v xml:space="preserve"> </v>
          </cell>
          <cell r="M108">
            <v>2000</v>
          </cell>
          <cell r="N108"/>
          <cell r="O108"/>
          <cell r="P108">
            <v>1</v>
          </cell>
          <cell r="Q108" t="str">
            <v>7A1</v>
          </cell>
          <cell r="R108" t="str">
            <v>FEL3002BY05WD</v>
          </cell>
          <cell r="S108"/>
          <cell r="T108" t="str">
            <v>LG</v>
          </cell>
          <cell r="U108"/>
          <cell r="V108">
            <v>2000</v>
          </cell>
          <cell r="W108" t="str">
            <v>湖南</v>
          </cell>
          <cell r="X108" t="str">
            <v>SEC</v>
          </cell>
          <cell r="Y108">
            <v>46073</v>
          </cell>
          <cell r="Z108" t="str">
            <v>EC</v>
          </cell>
          <cell r="AA108" t="str">
            <v>ﾂﾅｷﾞﾅｼ</v>
          </cell>
          <cell r="AB108"/>
          <cell r="AC108"/>
          <cell r="AD108" t="str">
            <v>P（TPI）</v>
          </cell>
          <cell r="AE108">
            <v>0</v>
          </cell>
          <cell r="AF108">
            <v>46115</v>
          </cell>
          <cell r="AG108">
            <v>46115</v>
          </cell>
          <cell r="AH108">
            <v>18</v>
          </cell>
          <cell r="AI108" t="str">
            <v>P74692</v>
          </cell>
          <cell r="AJ108">
            <v>20</v>
          </cell>
          <cell r="AK108">
            <v>4</v>
          </cell>
          <cell r="AL108">
            <v>36000</v>
          </cell>
          <cell r="AM108">
            <v>2000</v>
          </cell>
          <cell r="AN108">
            <v>18</v>
          </cell>
          <cell r="AO108">
            <v>36000</v>
          </cell>
          <cell r="AP108"/>
          <cell r="AQ108"/>
          <cell r="AR108"/>
          <cell r="AS108"/>
          <cell r="AT108"/>
          <cell r="AU108"/>
          <cell r="AV108"/>
          <cell r="AW108"/>
          <cell r="AX108"/>
          <cell r="AY108"/>
          <cell r="AZ108"/>
          <cell r="BA108"/>
          <cell r="BB108"/>
          <cell r="BC108"/>
          <cell r="BD108"/>
          <cell r="BE108"/>
          <cell r="BF108"/>
          <cell r="BG108">
            <v>4</v>
          </cell>
          <cell r="BH108">
            <v>18</v>
          </cell>
          <cell r="BI108">
            <v>36000</v>
          </cell>
          <cell r="BJ108" t="e">
            <v>#REF!</v>
          </cell>
          <cell r="BK108" t="e">
            <v>#REF!</v>
          </cell>
          <cell r="BL108" t="e">
            <v>#REF!</v>
          </cell>
          <cell r="BM108" t="e">
            <v>#REF!</v>
          </cell>
          <cell r="BN108" t="e">
            <v>#REF!</v>
          </cell>
          <cell r="BO108" t="e">
            <v>#REF!</v>
          </cell>
          <cell r="BP108" t="e">
            <v>#REF!</v>
          </cell>
          <cell r="BQ108" t="e">
            <v>#REF!</v>
          </cell>
          <cell r="BR108" t="e">
            <v>#REF!</v>
          </cell>
          <cell r="BS108" t="e">
            <v>#REF!</v>
          </cell>
          <cell r="BT108" t="e">
            <v>#REF!</v>
          </cell>
        </row>
        <row r="109">
          <cell r="A109" t="str">
            <v>W4-3</v>
          </cell>
          <cell r="B109" t="str">
            <v>通常入力</v>
          </cell>
          <cell r="C109" t="str">
            <v>後加工</v>
          </cell>
          <cell r="D109" t="str">
            <v>砂田</v>
          </cell>
          <cell r="E109">
            <v>46106.456122685187</v>
          </cell>
          <cell r="F109"/>
          <cell r="G109">
            <v>6783</v>
          </cell>
          <cell r="H109" t="str">
            <v>15020-JX5R-1440X300</v>
          </cell>
          <cell r="I109" t="str">
            <v>FA</v>
          </cell>
          <cell r="J109" t="str">
            <v xml:space="preserve">   </v>
          </cell>
          <cell r="K109" t="str">
            <v>R</v>
          </cell>
          <cell r="L109" t="str">
            <v xml:space="preserve"> </v>
          </cell>
          <cell r="M109">
            <v>5700</v>
          </cell>
          <cell r="N109" t="str">
            <v>Ｈ面</v>
          </cell>
          <cell r="O109"/>
          <cell r="P109">
            <v>1</v>
          </cell>
          <cell r="Q109">
            <v>6780</v>
          </cell>
          <cell r="R109" t="str">
            <v>15020-AX5R-1440X300</v>
          </cell>
          <cell r="S109" t="str">
            <v>FA</v>
          </cell>
          <cell r="T109" t="str">
            <v xml:space="preserve">   </v>
          </cell>
          <cell r="U109" t="str">
            <v>P</v>
          </cell>
          <cell r="V109">
            <v>5700</v>
          </cell>
          <cell r="W109" t="str">
            <v>滋賀</v>
          </cell>
          <cell r="X109" t="str">
            <v>EC</v>
          </cell>
          <cell r="Y109">
            <v>46114</v>
          </cell>
          <cell r="Z109" t="str">
            <v>EC,ゴミ除去</v>
          </cell>
          <cell r="AA109" t="str">
            <v>欠点個数確認ﾁｪｯｸ</v>
          </cell>
          <cell r="AB109" t="str">
            <v>ﾗﾍﾞﾙ◎</v>
          </cell>
          <cell r="AC109" t="str">
            <v>確認済明記</v>
          </cell>
          <cell r="AD109" t="str">
            <v>W（自動車）</v>
          </cell>
          <cell r="AE109" t="str">
            <v>共和ﾚｻﾞｰ</v>
          </cell>
          <cell r="AF109">
            <v>46133</v>
          </cell>
          <cell r="AG109">
            <v>46133</v>
          </cell>
          <cell r="AH109">
            <v>38</v>
          </cell>
          <cell r="AI109" t="str">
            <v>180340Z</v>
          </cell>
          <cell r="AJ109">
            <v>19</v>
          </cell>
          <cell r="AK109">
            <v>4</v>
          </cell>
          <cell r="AL109">
            <v>216600</v>
          </cell>
          <cell r="AM109">
            <v>5700</v>
          </cell>
          <cell r="AN109">
            <v>38</v>
          </cell>
          <cell r="AO109">
            <v>216600</v>
          </cell>
          <cell r="AP109"/>
          <cell r="AQ109"/>
          <cell r="AR109"/>
          <cell r="AS109"/>
          <cell r="AT109"/>
          <cell r="AU109"/>
          <cell r="AV109"/>
          <cell r="AW109"/>
          <cell r="AX109"/>
          <cell r="AY109"/>
          <cell r="AZ109"/>
          <cell r="BA109"/>
          <cell r="BB109"/>
          <cell r="BC109"/>
          <cell r="BD109"/>
          <cell r="BE109"/>
          <cell r="BF109"/>
          <cell r="BG109">
            <v>4</v>
          </cell>
          <cell r="BH109">
            <v>38</v>
          </cell>
          <cell r="BI109">
            <v>216600</v>
          </cell>
          <cell r="BJ109" t="e">
            <v>#REF!</v>
          </cell>
          <cell r="BK109" t="e">
            <v>#REF!</v>
          </cell>
          <cell r="BL109" t="e">
            <v>#REF!</v>
          </cell>
          <cell r="BM109" t="e">
            <v>#REF!</v>
          </cell>
          <cell r="BN109" t="e">
            <v>#REF!</v>
          </cell>
          <cell r="BO109" t="e">
            <v>#REF!</v>
          </cell>
          <cell r="BP109" t="e">
            <v>#REF!</v>
          </cell>
          <cell r="BQ109" t="e">
            <v>#REF!</v>
          </cell>
          <cell r="BR109" t="e">
            <v>#REF!</v>
          </cell>
          <cell r="BS109" t="e">
            <v>#REF!</v>
          </cell>
          <cell r="BT109" t="e">
            <v>#REF!</v>
          </cell>
        </row>
        <row r="110">
          <cell r="A110" t="str">
            <v>W4-2</v>
          </cell>
          <cell r="B110" t="str">
            <v>通常入力</v>
          </cell>
          <cell r="C110" t="str">
            <v>後加工</v>
          </cell>
          <cell r="D110" t="str">
            <v>砂田</v>
          </cell>
          <cell r="E110">
            <v>46106.455347222225</v>
          </cell>
          <cell r="F110"/>
          <cell r="G110">
            <v>6783</v>
          </cell>
          <cell r="H110" t="str">
            <v>15020-JX5R-1440X300</v>
          </cell>
          <cell r="I110" t="str">
            <v>FA</v>
          </cell>
          <cell r="J110" t="str">
            <v xml:space="preserve">   </v>
          </cell>
          <cell r="K110" t="str">
            <v>R</v>
          </cell>
          <cell r="L110" t="str">
            <v xml:space="preserve"> </v>
          </cell>
          <cell r="M110">
            <v>9300</v>
          </cell>
          <cell r="N110" t="str">
            <v>Ｈ面</v>
          </cell>
          <cell r="O110"/>
          <cell r="P110">
            <v>1</v>
          </cell>
          <cell r="Q110">
            <v>6780</v>
          </cell>
          <cell r="R110" t="str">
            <v>15020-AX5R-1440X300</v>
          </cell>
          <cell r="S110" t="str">
            <v>FA</v>
          </cell>
          <cell r="T110" t="str">
            <v xml:space="preserve">   </v>
          </cell>
          <cell r="U110" t="str">
            <v>P</v>
          </cell>
          <cell r="V110">
            <v>9300</v>
          </cell>
          <cell r="W110" t="str">
            <v>滋賀</v>
          </cell>
          <cell r="X110" t="str">
            <v>EC</v>
          </cell>
          <cell r="Y110">
            <v>46113</v>
          </cell>
          <cell r="Z110" t="str">
            <v>EC,ゴミ除去</v>
          </cell>
          <cell r="AA110" t="str">
            <v>欠点個数確認ﾁｪｯｸ</v>
          </cell>
          <cell r="AB110" t="str">
            <v>ﾗﾍﾞﾙ◎</v>
          </cell>
          <cell r="AC110" t="str">
            <v>確認済明記</v>
          </cell>
          <cell r="AD110" t="str">
            <v>W（自動車）</v>
          </cell>
          <cell r="AE110" t="str">
            <v>共和ﾚｻﾞｰ</v>
          </cell>
          <cell r="AF110">
            <v>46128</v>
          </cell>
          <cell r="AG110">
            <v>46128</v>
          </cell>
          <cell r="AH110">
            <v>38</v>
          </cell>
          <cell r="AI110" t="str">
            <v>180137W</v>
          </cell>
          <cell r="AJ110">
            <v>31</v>
          </cell>
          <cell r="AK110">
            <v>4</v>
          </cell>
          <cell r="AL110">
            <v>353400</v>
          </cell>
          <cell r="AM110">
            <v>9300</v>
          </cell>
          <cell r="AN110">
            <v>38</v>
          </cell>
          <cell r="AO110">
            <v>353400</v>
          </cell>
          <cell r="AP110"/>
          <cell r="AQ110"/>
          <cell r="AR110"/>
          <cell r="AS110"/>
          <cell r="AT110"/>
          <cell r="AU110"/>
          <cell r="AV110"/>
          <cell r="AW110"/>
          <cell r="AX110"/>
          <cell r="AY110"/>
          <cell r="AZ110"/>
          <cell r="BA110"/>
          <cell r="BB110"/>
          <cell r="BC110"/>
          <cell r="BD110"/>
          <cell r="BE110"/>
          <cell r="BF110"/>
          <cell r="BG110">
            <v>4</v>
          </cell>
          <cell r="BH110">
            <v>38</v>
          </cell>
          <cell r="BI110">
            <v>353400</v>
          </cell>
          <cell r="BJ110" t="e">
            <v>#REF!</v>
          </cell>
          <cell r="BK110" t="e">
            <v>#REF!</v>
          </cell>
          <cell r="BL110" t="e">
            <v>#REF!</v>
          </cell>
          <cell r="BM110" t="e">
            <v>#REF!</v>
          </cell>
          <cell r="BN110" t="e">
            <v>#REF!</v>
          </cell>
          <cell r="BO110" t="e">
            <v>#REF!</v>
          </cell>
          <cell r="BP110" t="e">
            <v>#REF!</v>
          </cell>
          <cell r="BQ110" t="e">
            <v>#REF!</v>
          </cell>
          <cell r="BR110" t="e">
            <v>#REF!</v>
          </cell>
          <cell r="BS110" t="e">
            <v>#REF!</v>
          </cell>
          <cell r="BT110" t="e">
            <v>#REF!</v>
          </cell>
        </row>
        <row r="111">
          <cell r="A111" t="str">
            <v>W4-1</v>
          </cell>
          <cell r="B111" t="str">
            <v>通常入力</v>
          </cell>
          <cell r="C111" t="str">
            <v>後加工</v>
          </cell>
          <cell r="D111" t="str">
            <v>砂田</v>
          </cell>
          <cell r="E111">
            <v>46106.45453703704</v>
          </cell>
          <cell r="F111"/>
          <cell r="G111">
            <v>6785</v>
          </cell>
          <cell r="H111" t="str">
            <v>15020-JX5R-1440X300</v>
          </cell>
          <cell r="I111" t="str">
            <v>FA</v>
          </cell>
          <cell r="J111" t="str">
            <v xml:space="preserve">   </v>
          </cell>
          <cell r="K111" t="str">
            <v>R</v>
          </cell>
          <cell r="L111" t="str">
            <v xml:space="preserve"> </v>
          </cell>
          <cell r="M111">
            <v>5700</v>
          </cell>
          <cell r="N111" t="str">
            <v>Ｈ面</v>
          </cell>
          <cell r="O111"/>
          <cell r="P111">
            <v>1</v>
          </cell>
          <cell r="Q111">
            <v>6780</v>
          </cell>
          <cell r="R111" t="str">
            <v>15020-AX5R-1440X300</v>
          </cell>
          <cell r="S111" t="str">
            <v>FA</v>
          </cell>
          <cell r="T111" t="str">
            <v xml:space="preserve">   </v>
          </cell>
          <cell r="U111" t="str">
            <v>P</v>
          </cell>
          <cell r="V111">
            <v>5700</v>
          </cell>
          <cell r="W111" t="str">
            <v>滋賀</v>
          </cell>
          <cell r="X111" t="str">
            <v>EC</v>
          </cell>
          <cell r="Y111">
            <v>46113</v>
          </cell>
          <cell r="Z111" t="str">
            <v>EC,ゴミ除去</v>
          </cell>
          <cell r="AA111" t="str">
            <v>欠点個数確認ﾁｪｯｸ</v>
          </cell>
          <cell r="AB111" t="str">
            <v>ﾗﾍﾞﾙ◎</v>
          </cell>
          <cell r="AC111" t="str">
            <v>確認済明記</v>
          </cell>
          <cell r="AD111" t="str">
            <v>W（自動車）</v>
          </cell>
          <cell r="AE111" t="str">
            <v>共和ﾚｻﾞｰ</v>
          </cell>
          <cell r="AF111">
            <v>46118</v>
          </cell>
          <cell r="AG111">
            <v>46118</v>
          </cell>
          <cell r="AH111">
            <v>38</v>
          </cell>
          <cell r="AI111" t="str">
            <v>179251M</v>
          </cell>
          <cell r="AJ111">
            <v>19</v>
          </cell>
          <cell r="AK111">
            <v>4</v>
          </cell>
          <cell r="AL111">
            <v>216600</v>
          </cell>
          <cell r="AM111">
            <v>5700</v>
          </cell>
          <cell r="AN111">
            <v>38</v>
          </cell>
          <cell r="AO111">
            <v>216600</v>
          </cell>
          <cell r="AP111"/>
          <cell r="AQ111"/>
          <cell r="AR111"/>
          <cell r="AS111"/>
          <cell r="AT111"/>
          <cell r="AU111"/>
          <cell r="AV111"/>
          <cell r="AW111"/>
          <cell r="AX111"/>
          <cell r="AY111"/>
          <cell r="AZ111"/>
          <cell r="BA111"/>
          <cell r="BB111"/>
          <cell r="BC111"/>
          <cell r="BD111"/>
          <cell r="BE111"/>
          <cell r="BF111"/>
          <cell r="BG111">
            <v>4</v>
          </cell>
          <cell r="BH111">
            <v>38</v>
          </cell>
          <cell r="BI111">
            <v>216600</v>
          </cell>
          <cell r="BJ111" t="e">
            <v>#REF!</v>
          </cell>
          <cell r="BK111" t="e">
            <v>#REF!</v>
          </cell>
          <cell r="BL111" t="e">
            <v>#REF!</v>
          </cell>
          <cell r="BM111" t="e">
            <v>#REF!</v>
          </cell>
          <cell r="BN111" t="e">
            <v>#REF!</v>
          </cell>
          <cell r="BO111" t="e">
            <v>#REF!</v>
          </cell>
          <cell r="BP111" t="e">
            <v>#REF!</v>
          </cell>
          <cell r="BQ111" t="e">
            <v>#REF!</v>
          </cell>
          <cell r="BR111" t="e">
            <v>#REF!</v>
          </cell>
          <cell r="BS111" t="e">
            <v>#REF!</v>
          </cell>
          <cell r="BT111" t="e">
            <v>#REF!</v>
          </cell>
        </row>
        <row r="112">
          <cell r="A112" t="str">
            <v>Y4-7</v>
          </cell>
          <cell r="B112" t="str">
            <v>通常入力</v>
          </cell>
          <cell r="C112" t="str">
            <v>後加工</v>
          </cell>
          <cell r="D112" t="str">
            <v>砂田</v>
          </cell>
          <cell r="E112">
            <v>46106.453645833331</v>
          </cell>
          <cell r="F112"/>
          <cell r="G112">
            <v>6713</v>
          </cell>
          <cell r="H112" t="str">
            <v>30033-BY00- 640X200</v>
          </cell>
          <cell r="I112" t="str">
            <v>FA</v>
          </cell>
          <cell r="J112" t="str">
            <v>GA0</v>
          </cell>
          <cell r="K112" t="str">
            <v>C</v>
          </cell>
          <cell r="L112" t="str">
            <v xml:space="preserve"> </v>
          </cell>
          <cell r="M112">
            <v>18800</v>
          </cell>
          <cell r="N112"/>
          <cell r="O112"/>
          <cell r="P112">
            <v>1</v>
          </cell>
          <cell r="Q112">
            <v>6710</v>
          </cell>
          <cell r="R112" t="str">
            <v>30066-AY00- 640X200</v>
          </cell>
          <cell r="S112" t="str">
            <v>FA</v>
          </cell>
          <cell r="T112" t="str">
            <v>GA0</v>
          </cell>
          <cell r="U112" t="str">
            <v>C</v>
          </cell>
          <cell r="V112">
            <v>9400</v>
          </cell>
          <cell r="W112" t="str">
            <v>滋賀</v>
          </cell>
          <cell r="X112" t="str">
            <v>ｽﾗｲｽ</v>
          </cell>
          <cell r="Y112">
            <v>46121</v>
          </cell>
          <cell r="Z112" t="str">
            <v>ｽﾗｲｽ</v>
          </cell>
          <cell r="AA112"/>
          <cell r="AB112"/>
          <cell r="AC112"/>
          <cell r="AD112" t="str">
            <v>Y（工材）</v>
          </cell>
          <cell r="AE112" t="str">
            <v>阿部加工</v>
          </cell>
          <cell r="AF112">
            <v>46127</v>
          </cell>
          <cell r="AG112">
            <v>46127</v>
          </cell>
          <cell r="AH112">
            <v>11</v>
          </cell>
          <cell r="AI112" t="str">
            <v>179229R</v>
          </cell>
          <cell r="AJ112">
            <v>47</v>
          </cell>
          <cell r="AK112">
            <v>4</v>
          </cell>
          <cell r="AL112">
            <v>206800</v>
          </cell>
          <cell r="AM112">
            <v>18800</v>
          </cell>
          <cell r="AN112">
            <v>11</v>
          </cell>
          <cell r="AO112">
            <v>206800</v>
          </cell>
          <cell r="AP112"/>
          <cell r="AQ112"/>
          <cell r="AR112"/>
          <cell r="AS112"/>
          <cell r="AT112"/>
          <cell r="AU112"/>
          <cell r="AV112"/>
          <cell r="AW112"/>
          <cell r="AX112"/>
          <cell r="AY112"/>
          <cell r="AZ112"/>
          <cell r="BA112"/>
          <cell r="BB112"/>
          <cell r="BC112"/>
          <cell r="BD112"/>
          <cell r="BE112"/>
          <cell r="BF112"/>
          <cell r="BG112">
            <v>4</v>
          </cell>
          <cell r="BH112">
            <v>11</v>
          </cell>
          <cell r="BI112">
            <v>206800</v>
          </cell>
          <cell r="BJ112" t="e">
            <v>#REF!</v>
          </cell>
          <cell r="BK112" t="e">
            <v>#REF!</v>
          </cell>
          <cell r="BL112" t="e">
            <v>#REF!</v>
          </cell>
          <cell r="BM112" t="e">
            <v>#REF!</v>
          </cell>
          <cell r="BN112" t="e">
            <v>#REF!</v>
          </cell>
          <cell r="BO112" t="e">
            <v>#REF!</v>
          </cell>
          <cell r="BP112" t="e">
            <v>#REF!</v>
          </cell>
          <cell r="BQ112" t="e">
            <v>#REF!</v>
          </cell>
          <cell r="BR112" t="e">
            <v>#REF!</v>
          </cell>
          <cell r="BS112" t="e">
            <v>#REF!</v>
          </cell>
          <cell r="BT112" t="e">
            <v>#REF!</v>
          </cell>
        </row>
        <row r="113">
          <cell r="A113" t="str">
            <v>Y4-6</v>
          </cell>
          <cell r="B113" t="str">
            <v>通常入力</v>
          </cell>
          <cell r="C113" t="str">
            <v>後加工</v>
          </cell>
          <cell r="D113" t="str">
            <v>砂田</v>
          </cell>
          <cell r="E113">
            <v>46106.450011574074</v>
          </cell>
          <cell r="F113"/>
          <cell r="G113">
            <v>6713</v>
          </cell>
          <cell r="H113" t="str">
            <v>30033-BY00- 640X200</v>
          </cell>
          <cell r="I113" t="str">
            <v>FA</v>
          </cell>
          <cell r="J113" t="str">
            <v>GA0</v>
          </cell>
          <cell r="K113" t="str">
            <v>C</v>
          </cell>
          <cell r="L113" t="str">
            <v xml:space="preserve"> </v>
          </cell>
          <cell r="M113">
            <v>16000</v>
          </cell>
          <cell r="N113"/>
          <cell r="O113"/>
          <cell r="P113">
            <v>1</v>
          </cell>
          <cell r="Q113">
            <v>6710</v>
          </cell>
          <cell r="R113" t="str">
            <v>30066-AY00- 640X200</v>
          </cell>
          <cell r="S113" t="str">
            <v>FA</v>
          </cell>
          <cell r="T113" t="str">
            <v>GA0</v>
          </cell>
          <cell r="U113" t="str">
            <v>C</v>
          </cell>
          <cell r="V113">
            <v>8000</v>
          </cell>
          <cell r="W113" t="str">
            <v>滋賀</v>
          </cell>
          <cell r="X113" t="str">
            <v>ｽﾗｲｽ</v>
          </cell>
          <cell r="Y113">
            <v>46127</v>
          </cell>
          <cell r="Z113" t="str">
            <v>ｽﾗｲｽ</v>
          </cell>
          <cell r="AA113"/>
          <cell r="AB113"/>
          <cell r="AC113"/>
          <cell r="AD113" t="str">
            <v>Y（工材）</v>
          </cell>
          <cell r="AE113" t="str">
            <v>阿部加工</v>
          </cell>
          <cell r="AF113">
            <v>46132</v>
          </cell>
          <cell r="AG113">
            <v>46132</v>
          </cell>
          <cell r="AH113">
            <v>11</v>
          </cell>
          <cell r="AI113" t="str">
            <v>179228W</v>
          </cell>
          <cell r="AJ113">
            <v>40</v>
          </cell>
          <cell r="AK113">
            <v>4</v>
          </cell>
          <cell r="AL113">
            <v>176000</v>
          </cell>
          <cell r="AM113">
            <v>16000</v>
          </cell>
          <cell r="AN113">
            <v>11</v>
          </cell>
          <cell r="AO113">
            <v>176000</v>
          </cell>
          <cell r="AP113"/>
          <cell r="AQ113"/>
          <cell r="AR113"/>
          <cell r="AS113"/>
          <cell r="AT113"/>
          <cell r="AU113"/>
          <cell r="AV113"/>
          <cell r="AW113"/>
          <cell r="AX113"/>
          <cell r="AY113"/>
          <cell r="AZ113"/>
          <cell r="BA113"/>
          <cell r="BB113"/>
          <cell r="BC113"/>
          <cell r="BD113"/>
          <cell r="BE113"/>
          <cell r="BF113"/>
          <cell r="BG113">
            <v>4</v>
          </cell>
          <cell r="BH113">
            <v>11</v>
          </cell>
          <cell r="BI113">
            <v>176000</v>
          </cell>
          <cell r="BJ113" t="e">
            <v>#REF!</v>
          </cell>
          <cell r="BK113" t="e">
            <v>#REF!</v>
          </cell>
          <cell r="BL113" t="e">
            <v>#REF!</v>
          </cell>
          <cell r="BM113" t="e">
            <v>#REF!</v>
          </cell>
          <cell r="BN113" t="e">
            <v>#REF!</v>
          </cell>
          <cell r="BO113" t="e">
            <v>#REF!</v>
          </cell>
          <cell r="BP113" t="e">
            <v>#REF!</v>
          </cell>
          <cell r="BQ113" t="e">
            <v>#REF!</v>
          </cell>
          <cell r="BR113" t="e">
            <v>#REF!</v>
          </cell>
          <cell r="BS113" t="e">
            <v>#REF!</v>
          </cell>
          <cell r="BT113" t="e">
            <v>#REF!</v>
          </cell>
        </row>
        <row r="114">
          <cell r="A114" t="str">
            <v>Y4-5</v>
          </cell>
          <cell r="B114" t="str">
            <v>通常入力</v>
          </cell>
          <cell r="C114" t="str">
            <v>後加工</v>
          </cell>
          <cell r="D114" t="str">
            <v>砂田</v>
          </cell>
          <cell r="E114">
            <v>46106.44358796296</v>
          </cell>
          <cell r="F114"/>
          <cell r="G114">
            <v>6713</v>
          </cell>
          <cell r="H114" t="str">
            <v>30033-BY00- 640X200</v>
          </cell>
          <cell r="I114" t="str">
            <v>FA</v>
          </cell>
          <cell r="J114" t="str">
            <v>GA0</v>
          </cell>
          <cell r="K114" t="str">
            <v>C</v>
          </cell>
          <cell r="L114" t="str">
            <v xml:space="preserve"> </v>
          </cell>
          <cell r="M114">
            <v>16000</v>
          </cell>
          <cell r="N114"/>
          <cell r="O114"/>
          <cell r="P114">
            <v>1</v>
          </cell>
          <cell r="Q114">
            <v>6710</v>
          </cell>
          <cell r="R114" t="str">
            <v>30066-AY00- 640X200</v>
          </cell>
          <cell r="S114" t="str">
            <v>FA</v>
          </cell>
          <cell r="T114" t="str">
            <v>GA0</v>
          </cell>
          <cell r="U114" t="str">
            <v>C</v>
          </cell>
          <cell r="V114">
            <v>8000</v>
          </cell>
          <cell r="W114" t="str">
            <v>滋賀</v>
          </cell>
          <cell r="X114" t="str">
            <v>ｽﾗｲｽ</v>
          </cell>
          <cell r="Y114">
            <v>46119</v>
          </cell>
          <cell r="Z114" t="str">
            <v>ｽﾗｲｽ</v>
          </cell>
          <cell r="AA114"/>
          <cell r="AB114"/>
          <cell r="AC114"/>
          <cell r="AD114" t="str">
            <v>Y（工材）</v>
          </cell>
          <cell r="AE114" t="str">
            <v>阿部加工</v>
          </cell>
          <cell r="AF114">
            <v>46127</v>
          </cell>
          <cell r="AG114">
            <v>46127</v>
          </cell>
          <cell r="AH114">
            <v>11</v>
          </cell>
          <cell r="AI114" t="str">
            <v>179227F</v>
          </cell>
          <cell r="AJ114">
            <v>40</v>
          </cell>
          <cell r="AK114">
            <v>4</v>
          </cell>
          <cell r="AL114">
            <v>176000</v>
          </cell>
          <cell r="AM114">
            <v>16000</v>
          </cell>
          <cell r="AN114">
            <v>11</v>
          </cell>
          <cell r="AO114">
            <v>176000</v>
          </cell>
          <cell r="AP114"/>
          <cell r="AQ114"/>
          <cell r="AR114"/>
          <cell r="AS114"/>
          <cell r="AT114"/>
          <cell r="AU114"/>
          <cell r="AV114"/>
          <cell r="AW114"/>
          <cell r="AX114"/>
          <cell r="AY114"/>
          <cell r="AZ114"/>
          <cell r="BA114"/>
          <cell r="BB114"/>
          <cell r="BC114"/>
          <cell r="BD114"/>
          <cell r="BE114"/>
          <cell r="BF114"/>
          <cell r="BG114">
            <v>4</v>
          </cell>
          <cell r="BH114">
            <v>11</v>
          </cell>
          <cell r="BI114">
            <v>176000</v>
          </cell>
          <cell r="BJ114" t="e">
            <v>#REF!</v>
          </cell>
          <cell r="BK114" t="e">
            <v>#REF!</v>
          </cell>
          <cell r="BL114" t="e">
            <v>#REF!</v>
          </cell>
          <cell r="BM114" t="e">
            <v>#REF!</v>
          </cell>
          <cell r="BN114" t="e">
            <v>#REF!</v>
          </cell>
          <cell r="BO114" t="e">
            <v>#REF!</v>
          </cell>
          <cell r="BP114" t="e">
            <v>#REF!</v>
          </cell>
          <cell r="BQ114" t="e">
            <v>#REF!</v>
          </cell>
          <cell r="BR114" t="e">
            <v>#REF!</v>
          </cell>
          <cell r="BS114" t="e">
            <v>#REF!</v>
          </cell>
          <cell r="BT114" t="e">
            <v>#REF!</v>
          </cell>
        </row>
        <row r="115">
          <cell r="A115" t="str">
            <v>Y4-4</v>
          </cell>
          <cell r="B115" t="str">
            <v>通常入力</v>
          </cell>
          <cell r="C115" t="str">
            <v>後加工</v>
          </cell>
          <cell r="D115" t="str">
            <v>砂田</v>
          </cell>
          <cell r="E115">
            <v>46106.439479166664</v>
          </cell>
          <cell r="F115"/>
          <cell r="G115">
            <v>6713</v>
          </cell>
          <cell r="H115" t="str">
            <v>30033-BY00- 640X200</v>
          </cell>
          <cell r="I115" t="str">
            <v>FA</v>
          </cell>
          <cell r="J115" t="str">
            <v>GA0</v>
          </cell>
          <cell r="K115" t="str">
            <v>C</v>
          </cell>
          <cell r="L115" t="str">
            <v xml:space="preserve"> </v>
          </cell>
          <cell r="M115">
            <v>16000</v>
          </cell>
          <cell r="N115"/>
          <cell r="O115"/>
          <cell r="P115">
            <v>1</v>
          </cell>
          <cell r="Q115">
            <v>6710</v>
          </cell>
          <cell r="R115" t="str">
            <v>30066-AY00- 640X200</v>
          </cell>
          <cell r="S115" t="str">
            <v>FA</v>
          </cell>
          <cell r="T115" t="str">
            <v>GA0</v>
          </cell>
          <cell r="U115" t="str">
            <v>C</v>
          </cell>
          <cell r="V115">
            <v>8000</v>
          </cell>
          <cell r="W115" t="str">
            <v>滋賀</v>
          </cell>
          <cell r="X115" t="str">
            <v>ｽﾗｲｽ</v>
          </cell>
          <cell r="Y115">
            <v>46118</v>
          </cell>
          <cell r="Z115" t="str">
            <v>ｽﾗｲｽ</v>
          </cell>
          <cell r="AA115"/>
          <cell r="AB115"/>
          <cell r="AC115"/>
          <cell r="AD115" t="str">
            <v>Y（工材）</v>
          </cell>
          <cell r="AE115" t="str">
            <v>阿部加工</v>
          </cell>
          <cell r="AF115">
            <v>46126</v>
          </cell>
          <cell r="AG115">
            <v>46126</v>
          </cell>
          <cell r="AH115">
            <v>11</v>
          </cell>
          <cell r="AI115" t="str">
            <v>179226K</v>
          </cell>
          <cell r="AJ115">
            <v>40</v>
          </cell>
          <cell r="AK115">
            <v>4</v>
          </cell>
          <cell r="AL115">
            <v>176000</v>
          </cell>
          <cell r="AM115">
            <v>16000</v>
          </cell>
          <cell r="AN115">
            <v>11</v>
          </cell>
          <cell r="AO115">
            <v>176000</v>
          </cell>
          <cell r="AP115"/>
          <cell r="AQ115"/>
          <cell r="AR115"/>
          <cell r="AS115"/>
          <cell r="AT115"/>
          <cell r="AU115"/>
          <cell r="AV115"/>
          <cell r="AW115"/>
          <cell r="AX115"/>
          <cell r="AY115"/>
          <cell r="AZ115"/>
          <cell r="BA115"/>
          <cell r="BB115"/>
          <cell r="BC115"/>
          <cell r="BD115"/>
          <cell r="BE115"/>
          <cell r="BF115"/>
          <cell r="BG115">
            <v>4</v>
          </cell>
          <cell r="BH115">
            <v>11</v>
          </cell>
          <cell r="BI115">
            <v>176000</v>
          </cell>
          <cell r="BJ115" t="e">
            <v>#REF!</v>
          </cell>
          <cell r="BK115" t="e">
            <v>#REF!</v>
          </cell>
          <cell r="BL115" t="e">
            <v>#REF!</v>
          </cell>
          <cell r="BM115" t="e">
            <v>#REF!</v>
          </cell>
          <cell r="BN115" t="e">
            <v>#REF!</v>
          </cell>
          <cell r="BO115" t="e">
            <v>#REF!</v>
          </cell>
          <cell r="BP115" t="e">
            <v>#REF!</v>
          </cell>
          <cell r="BQ115" t="e">
            <v>#REF!</v>
          </cell>
          <cell r="BR115" t="e">
            <v>#REF!</v>
          </cell>
          <cell r="BS115" t="e">
            <v>#REF!</v>
          </cell>
          <cell r="BT115" t="e">
            <v>#REF!</v>
          </cell>
        </row>
        <row r="116">
          <cell r="A116" t="str">
            <v>Y4-3</v>
          </cell>
          <cell r="B116" t="str">
            <v>通常入力</v>
          </cell>
          <cell r="C116" t="str">
            <v>後加工</v>
          </cell>
          <cell r="D116" t="str">
            <v>砂田</v>
          </cell>
          <cell r="E116">
            <v>46106.434583333335</v>
          </cell>
          <cell r="F116"/>
          <cell r="G116">
            <v>6713</v>
          </cell>
          <cell r="H116" t="str">
            <v>19022-FG00- 940X200</v>
          </cell>
          <cell r="I116" t="str">
            <v>FA</v>
          </cell>
          <cell r="J116" t="str">
            <v>GR2</v>
          </cell>
          <cell r="K116" t="str">
            <v>M</v>
          </cell>
          <cell r="L116" t="str">
            <v xml:space="preserve"> </v>
          </cell>
          <cell r="M116">
            <v>2800</v>
          </cell>
          <cell r="N116"/>
          <cell r="O116"/>
          <cell r="P116">
            <v>1</v>
          </cell>
          <cell r="Q116">
            <v>6710</v>
          </cell>
          <cell r="R116" t="str">
            <v>19022-AG00- 940X400</v>
          </cell>
          <cell r="S116" t="str">
            <v>FA</v>
          </cell>
          <cell r="T116" t="str">
            <v>GR2</v>
          </cell>
          <cell r="U116" t="str">
            <v>C</v>
          </cell>
          <cell r="V116">
            <v>2800</v>
          </cell>
          <cell r="W116" t="str">
            <v>滋賀</v>
          </cell>
          <cell r="X116" t="str">
            <v>ｴﾝﾎﾞｽ</v>
          </cell>
          <cell r="Y116">
            <v>46113</v>
          </cell>
          <cell r="Z116" t="str">
            <v>ｴﾝﾎﾞｽ，分割</v>
          </cell>
          <cell r="AA116" t="str">
            <v>ﾐﾜｴﾝﾎﾞｽ</v>
          </cell>
          <cell r="AB116"/>
          <cell r="AC116"/>
          <cell r="AD116" t="str">
            <v>Y（工材）</v>
          </cell>
          <cell r="AE116" t="str">
            <v>三平石油</v>
          </cell>
          <cell r="AF116">
            <v>46120</v>
          </cell>
          <cell r="AG116">
            <v>46120</v>
          </cell>
          <cell r="AH116">
            <v>32</v>
          </cell>
          <cell r="AI116" t="str">
            <v>179225B</v>
          </cell>
          <cell r="AJ116">
            <v>7</v>
          </cell>
          <cell r="AK116">
            <v>4</v>
          </cell>
          <cell r="AL116">
            <v>89600</v>
          </cell>
          <cell r="AM116">
            <v>2800</v>
          </cell>
          <cell r="AN116">
            <v>32</v>
          </cell>
          <cell r="AO116">
            <v>89600</v>
          </cell>
          <cell r="AP116"/>
          <cell r="AQ116"/>
          <cell r="AR116"/>
          <cell r="AS116"/>
          <cell r="AT116"/>
          <cell r="AU116"/>
          <cell r="AV116"/>
          <cell r="AW116"/>
          <cell r="AX116"/>
          <cell r="AY116"/>
          <cell r="AZ116"/>
          <cell r="BA116"/>
          <cell r="BB116"/>
          <cell r="BC116"/>
          <cell r="BD116"/>
          <cell r="BE116"/>
          <cell r="BF116"/>
          <cell r="BG116">
            <v>4</v>
          </cell>
          <cell r="BH116">
            <v>32</v>
          </cell>
          <cell r="BI116">
            <v>89600</v>
          </cell>
          <cell r="BJ116" t="e">
            <v>#REF!</v>
          </cell>
          <cell r="BK116" t="e">
            <v>#REF!</v>
          </cell>
          <cell r="BL116" t="e">
            <v>#REF!</v>
          </cell>
          <cell r="BM116" t="e">
            <v>#REF!</v>
          </cell>
          <cell r="BN116" t="e">
            <v>#REF!</v>
          </cell>
          <cell r="BO116" t="e">
            <v>#REF!</v>
          </cell>
          <cell r="BP116" t="e">
            <v>#REF!</v>
          </cell>
          <cell r="BQ116" t="e">
            <v>#REF!</v>
          </cell>
          <cell r="BR116" t="e">
            <v>#REF!</v>
          </cell>
          <cell r="BS116" t="e">
            <v>#REF!</v>
          </cell>
          <cell r="BT116" t="e">
            <v>#REF!</v>
          </cell>
        </row>
        <row r="117">
          <cell r="A117" t="str">
            <v>Y4-2</v>
          </cell>
          <cell r="B117" t="str">
            <v>通常入力</v>
          </cell>
          <cell r="C117" t="str">
            <v>後加工</v>
          </cell>
          <cell r="D117" t="str">
            <v>砂田</v>
          </cell>
          <cell r="E117">
            <v>46106.433287037034</v>
          </cell>
          <cell r="F117"/>
          <cell r="G117">
            <v>6713</v>
          </cell>
          <cell r="H117" t="str">
            <v>25020-FG00- 740X200</v>
          </cell>
          <cell r="I117" t="str">
            <v>FA</v>
          </cell>
          <cell r="J117" t="str">
            <v>GR0</v>
          </cell>
          <cell r="K117" t="str">
            <v>M</v>
          </cell>
          <cell r="L117" t="str">
            <v xml:space="preserve"> </v>
          </cell>
          <cell r="M117">
            <v>1200</v>
          </cell>
          <cell r="N117"/>
          <cell r="O117"/>
          <cell r="P117">
            <v>1</v>
          </cell>
          <cell r="Q117">
            <v>6710</v>
          </cell>
          <cell r="R117" t="str">
            <v>25020-AG00- 750X400</v>
          </cell>
          <cell r="S117" t="str">
            <v>FA</v>
          </cell>
          <cell r="T117" t="str">
            <v>GR0</v>
          </cell>
          <cell r="U117" t="str">
            <v>C</v>
          </cell>
          <cell r="V117">
            <v>1200</v>
          </cell>
          <cell r="W117" t="str">
            <v>湖南</v>
          </cell>
          <cell r="X117" t="str">
            <v>ｴﾝﾎﾞｽ</v>
          </cell>
          <cell r="Y117">
            <v>46114</v>
          </cell>
          <cell r="Z117" t="str">
            <v>ｴﾝﾎﾞｽ，分割</v>
          </cell>
          <cell r="AA117" t="str">
            <v>ﾐﾜｴﾝﾎﾞｽ</v>
          </cell>
          <cell r="AB117" t="str">
            <v>ｷﾇｼﾎﾞ明記</v>
          </cell>
          <cell r="AC117"/>
          <cell r="AD117" t="str">
            <v>Y（工材）</v>
          </cell>
          <cell r="AE117" t="str">
            <v>ﾆｯｸｽ</v>
          </cell>
          <cell r="AF117">
            <v>46118</v>
          </cell>
          <cell r="AG117">
            <v>46118</v>
          </cell>
          <cell r="AH117">
            <v>32</v>
          </cell>
          <cell r="AI117" t="str">
            <v>179224V</v>
          </cell>
          <cell r="AJ117">
            <v>3</v>
          </cell>
          <cell r="AK117">
            <v>4</v>
          </cell>
          <cell r="AL117">
            <v>38400</v>
          </cell>
          <cell r="AM117">
            <v>1200</v>
          </cell>
          <cell r="AN117">
            <v>32</v>
          </cell>
          <cell r="AO117">
            <v>38400</v>
          </cell>
          <cell r="AP117"/>
          <cell r="AQ117"/>
          <cell r="AR117"/>
          <cell r="AS117"/>
          <cell r="AT117"/>
          <cell r="AU117"/>
          <cell r="AV117"/>
          <cell r="AW117"/>
          <cell r="AX117"/>
          <cell r="AY117"/>
          <cell r="AZ117"/>
          <cell r="BA117"/>
          <cell r="BB117"/>
          <cell r="BC117"/>
          <cell r="BD117"/>
          <cell r="BE117"/>
          <cell r="BF117"/>
          <cell r="BG117">
            <v>4</v>
          </cell>
          <cell r="BH117">
            <v>32</v>
          </cell>
          <cell r="BI117">
            <v>38400</v>
          </cell>
          <cell r="BJ117" t="e">
            <v>#REF!</v>
          </cell>
          <cell r="BK117" t="e">
            <v>#REF!</v>
          </cell>
          <cell r="BL117" t="e">
            <v>#REF!</v>
          </cell>
          <cell r="BM117" t="e">
            <v>#REF!</v>
          </cell>
          <cell r="BN117" t="e">
            <v>#REF!</v>
          </cell>
          <cell r="BO117" t="e">
            <v>#REF!</v>
          </cell>
          <cell r="BP117" t="e">
            <v>#REF!</v>
          </cell>
          <cell r="BQ117" t="e">
            <v>#REF!</v>
          </cell>
          <cell r="BR117" t="e">
            <v>#REF!</v>
          </cell>
          <cell r="BS117" t="e">
            <v>#REF!</v>
          </cell>
          <cell r="BT117" t="e">
            <v>#REF!</v>
          </cell>
        </row>
        <row r="118">
          <cell r="A118" t="str">
            <v>Y4-1</v>
          </cell>
          <cell r="B118" t="str">
            <v>通常入力</v>
          </cell>
          <cell r="C118" t="str">
            <v>後加工</v>
          </cell>
          <cell r="D118" t="str">
            <v>砂田</v>
          </cell>
          <cell r="E118">
            <v>46106.431909722225</v>
          </cell>
          <cell r="F118"/>
          <cell r="G118">
            <v>6713</v>
          </cell>
          <cell r="H118" t="str">
            <v>30020-BG00-1030X200</v>
          </cell>
          <cell r="I118" t="str">
            <v>FA</v>
          </cell>
          <cell r="J118" t="str">
            <v>BK0</v>
          </cell>
          <cell r="K118" t="str">
            <v>C</v>
          </cell>
          <cell r="L118" t="str">
            <v xml:space="preserve"> </v>
          </cell>
          <cell r="M118">
            <v>2000</v>
          </cell>
          <cell r="N118"/>
          <cell r="O118"/>
          <cell r="P118">
            <v>1</v>
          </cell>
          <cell r="Q118">
            <v>6710</v>
          </cell>
          <cell r="R118" t="str">
            <v>30040-AG00-1030X200</v>
          </cell>
          <cell r="S118" t="str">
            <v>FA</v>
          </cell>
          <cell r="T118" t="str">
            <v>BK0</v>
          </cell>
          <cell r="U118" t="str">
            <v>C</v>
          </cell>
          <cell r="V118">
            <v>1000</v>
          </cell>
          <cell r="W118" t="str">
            <v>湖南</v>
          </cell>
          <cell r="X118" t="str">
            <v>ｽﾗｲｽ</v>
          </cell>
          <cell r="Y118">
            <v>46113</v>
          </cell>
          <cell r="Z118" t="str">
            <v>ｽﾗｲｽ</v>
          </cell>
          <cell r="AA118"/>
          <cell r="AB118"/>
          <cell r="AC118"/>
          <cell r="AD118" t="str">
            <v>Y（工材）</v>
          </cell>
          <cell r="AE118" t="str">
            <v>ｻﾝｴｲ</v>
          </cell>
          <cell r="AF118">
            <v>46115</v>
          </cell>
          <cell r="AG118">
            <v>46115</v>
          </cell>
          <cell r="AH118">
            <v>11</v>
          </cell>
          <cell r="AI118" t="str">
            <v>179223A</v>
          </cell>
          <cell r="AJ118">
            <v>5</v>
          </cell>
          <cell r="AK118">
            <v>4</v>
          </cell>
          <cell r="AL118">
            <v>22000</v>
          </cell>
          <cell r="AM118">
            <v>2000</v>
          </cell>
          <cell r="AN118">
            <v>11</v>
          </cell>
          <cell r="AO118">
            <v>22000</v>
          </cell>
          <cell r="AP118"/>
          <cell r="AQ118"/>
          <cell r="AR118"/>
          <cell r="AS118"/>
          <cell r="AT118"/>
          <cell r="AU118"/>
          <cell r="AV118"/>
          <cell r="AW118"/>
          <cell r="AX118"/>
          <cell r="AY118"/>
          <cell r="AZ118"/>
          <cell r="BA118"/>
          <cell r="BB118"/>
          <cell r="BC118"/>
          <cell r="BD118"/>
          <cell r="BE118"/>
          <cell r="BF118"/>
          <cell r="BG118">
            <v>4</v>
          </cell>
          <cell r="BH118">
            <v>11</v>
          </cell>
          <cell r="BI118">
            <v>22000</v>
          </cell>
          <cell r="BJ118" t="e">
            <v>#REF!</v>
          </cell>
          <cell r="BK118" t="e">
            <v>#REF!</v>
          </cell>
          <cell r="BL118" t="e">
            <v>#REF!</v>
          </cell>
          <cell r="BM118" t="e">
            <v>#REF!</v>
          </cell>
          <cell r="BN118" t="e">
            <v>#REF!</v>
          </cell>
          <cell r="BO118" t="e">
            <v>#REF!</v>
          </cell>
          <cell r="BP118" t="e">
            <v>#REF!</v>
          </cell>
          <cell r="BQ118" t="e">
            <v>#REF!</v>
          </cell>
          <cell r="BR118" t="e">
            <v>#REF!</v>
          </cell>
          <cell r="BS118" t="e">
            <v>#REF!</v>
          </cell>
          <cell r="BT118" t="e">
            <v>#REF!</v>
          </cell>
        </row>
        <row r="119">
          <cell r="A119" t="str">
            <v>V4-5</v>
          </cell>
          <cell r="B119" t="str">
            <v>通常入力</v>
          </cell>
          <cell r="C119" t="str">
            <v>後加工</v>
          </cell>
          <cell r="D119" t="str">
            <v>古家</v>
          </cell>
          <cell r="E119">
            <v>46105.67386574074</v>
          </cell>
          <cell r="F119"/>
          <cell r="G119">
            <v>6783</v>
          </cell>
          <cell r="H119" t="str">
            <v>30040-AS60-1000X200</v>
          </cell>
          <cell r="I119" t="str">
            <v>FA</v>
          </cell>
          <cell r="J119" t="str">
            <v xml:space="preserve">   </v>
          </cell>
          <cell r="K119" t="str">
            <v>C</v>
          </cell>
          <cell r="L119" t="str">
            <v xml:space="preserve"> </v>
          </cell>
          <cell r="M119">
            <v>1200</v>
          </cell>
          <cell r="N119">
            <v>0</v>
          </cell>
          <cell r="O119"/>
          <cell r="P119">
            <v>1</v>
          </cell>
          <cell r="Q119">
            <v>6780</v>
          </cell>
          <cell r="R119" t="str">
            <v>30040-AS60-1000X200</v>
          </cell>
          <cell r="S119" t="str">
            <v>FA</v>
          </cell>
          <cell r="T119" t="str">
            <v xml:space="preserve">   </v>
          </cell>
          <cell r="U119" t="str">
            <v>F</v>
          </cell>
          <cell r="V119">
            <v>1200</v>
          </cell>
          <cell r="W119" t="str">
            <v>滋賀</v>
          </cell>
          <cell r="X119" t="str">
            <v>融着</v>
          </cell>
          <cell r="Y119">
            <v>46113</v>
          </cell>
          <cell r="Z119" t="str">
            <v>熱融着</v>
          </cell>
          <cell r="AA119"/>
          <cell r="AB119"/>
          <cell r="AC119"/>
          <cell r="AD119" t="str">
            <v>V（TPI）</v>
          </cell>
          <cell r="AE119">
            <v>0</v>
          </cell>
          <cell r="AF119">
            <v>46118</v>
          </cell>
          <cell r="AG119">
            <v>46118</v>
          </cell>
          <cell r="AH119">
            <v>15</v>
          </cell>
          <cell r="AI119" t="str">
            <v>179364V</v>
          </cell>
          <cell r="AJ119">
            <v>6</v>
          </cell>
          <cell r="AK119">
            <v>4</v>
          </cell>
          <cell r="AL119">
            <v>18000</v>
          </cell>
          <cell r="AM119">
            <v>1200</v>
          </cell>
          <cell r="AN119">
            <v>15</v>
          </cell>
          <cell r="AO119">
            <v>18000</v>
          </cell>
          <cell r="AP119"/>
          <cell r="AQ119"/>
          <cell r="AR119"/>
          <cell r="AS119"/>
          <cell r="AT119"/>
          <cell r="AU119"/>
          <cell r="AV119"/>
          <cell r="AW119"/>
          <cell r="AX119"/>
          <cell r="AY119"/>
          <cell r="AZ119"/>
          <cell r="BA119"/>
          <cell r="BB119"/>
          <cell r="BC119"/>
          <cell r="BD119"/>
          <cell r="BE119"/>
          <cell r="BF119"/>
          <cell r="BG119">
            <v>4</v>
          </cell>
          <cell r="BH119">
            <v>15</v>
          </cell>
          <cell r="BI119">
            <v>18000</v>
          </cell>
          <cell r="BJ119" t="e">
            <v>#REF!</v>
          </cell>
          <cell r="BK119" t="e">
            <v>#REF!</v>
          </cell>
          <cell r="BL119" t="e">
            <v>#REF!</v>
          </cell>
          <cell r="BM119" t="e">
            <v>#REF!</v>
          </cell>
          <cell r="BN119" t="e">
            <v>#REF!</v>
          </cell>
          <cell r="BO119" t="e">
            <v>#REF!</v>
          </cell>
          <cell r="BP119" t="e">
            <v>#REF!</v>
          </cell>
          <cell r="BQ119" t="e">
            <v>#REF!</v>
          </cell>
          <cell r="BR119" t="e">
            <v>#REF!</v>
          </cell>
          <cell r="BS119" t="e">
            <v>#REF!</v>
          </cell>
          <cell r="BT119" t="e">
            <v>#REF!</v>
          </cell>
        </row>
        <row r="120">
          <cell r="A120" t="str">
            <v>V4-4</v>
          </cell>
          <cell r="B120" t="str">
            <v>通常入力</v>
          </cell>
          <cell r="C120" t="str">
            <v>後加工</v>
          </cell>
          <cell r="D120" t="str">
            <v>古家</v>
          </cell>
          <cell r="E120">
            <v>46105.672118055554</v>
          </cell>
          <cell r="F120"/>
          <cell r="G120">
            <v>6783</v>
          </cell>
          <cell r="H120" t="str">
            <v>30030-AT60-1000X200</v>
          </cell>
          <cell r="I120" t="str">
            <v>FA</v>
          </cell>
          <cell r="J120" t="str">
            <v xml:space="preserve">   </v>
          </cell>
          <cell r="K120" t="str">
            <v>C</v>
          </cell>
          <cell r="L120" t="str">
            <v xml:space="preserve"> </v>
          </cell>
          <cell r="M120">
            <v>1600</v>
          </cell>
          <cell r="N120">
            <v>0</v>
          </cell>
          <cell r="O120"/>
          <cell r="P120">
            <v>1</v>
          </cell>
          <cell r="Q120">
            <v>6780</v>
          </cell>
          <cell r="R120" t="str">
            <v>30030-AT60-1000X200</v>
          </cell>
          <cell r="S120" t="str">
            <v>FA</v>
          </cell>
          <cell r="T120" t="str">
            <v xml:space="preserve">   </v>
          </cell>
          <cell r="U120" t="str">
            <v>F</v>
          </cell>
          <cell r="V120">
            <v>1600</v>
          </cell>
          <cell r="W120" t="str">
            <v>滋賀</v>
          </cell>
          <cell r="X120" t="str">
            <v>融着</v>
          </cell>
          <cell r="Y120">
            <v>46113</v>
          </cell>
          <cell r="Z120" t="str">
            <v>熱融着</v>
          </cell>
          <cell r="AA120"/>
          <cell r="AB120"/>
          <cell r="AC120"/>
          <cell r="AD120" t="str">
            <v>V（TPI）</v>
          </cell>
          <cell r="AE120">
            <v>0</v>
          </cell>
          <cell r="AF120">
            <v>46118</v>
          </cell>
          <cell r="AG120">
            <v>46118</v>
          </cell>
          <cell r="AH120">
            <v>15</v>
          </cell>
          <cell r="AI120" t="str">
            <v>179363A</v>
          </cell>
          <cell r="AJ120">
            <v>8</v>
          </cell>
          <cell r="AK120">
            <v>4</v>
          </cell>
          <cell r="AL120">
            <v>24000</v>
          </cell>
          <cell r="AM120">
            <v>1600</v>
          </cell>
          <cell r="AN120">
            <v>15</v>
          </cell>
          <cell r="AO120">
            <v>24000</v>
          </cell>
          <cell r="AP120"/>
          <cell r="AQ120"/>
          <cell r="AR120"/>
          <cell r="AS120"/>
          <cell r="AT120"/>
          <cell r="AU120"/>
          <cell r="AV120"/>
          <cell r="AW120"/>
          <cell r="AX120"/>
          <cell r="AY120"/>
          <cell r="AZ120"/>
          <cell r="BA120"/>
          <cell r="BB120"/>
          <cell r="BC120"/>
          <cell r="BD120"/>
          <cell r="BE120"/>
          <cell r="BF120"/>
          <cell r="BG120">
            <v>4</v>
          </cell>
          <cell r="BH120">
            <v>15</v>
          </cell>
          <cell r="BI120">
            <v>24000</v>
          </cell>
          <cell r="BJ120" t="e">
            <v>#REF!</v>
          </cell>
          <cell r="BK120" t="e">
            <v>#REF!</v>
          </cell>
          <cell r="BL120" t="e">
            <v>#REF!</v>
          </cell>
          <cell r="BM120" t="e">
            <v>#REF!</v>
          </cell>
          <cell r="BN120" t="e">
            <v>#REF!</v>
          </cell>
          <cell r="BO120" t="e">
            <v>#REF!</v>
          </cell>
          <cell r="BP120" t="e">
            <v>#REF!</v>
          </cell>
          <cell r="BQ120" t="e">
            <v>#REF!</v>
          </cell>
          <cell r="BR120" t="e">
            <v>#REF!</v>
          </cell>
          <cell r="BS120" t="e">
            <v>#REF!</v>
          </cell>
          <cell r="BT120" t="e">
            <v>#REF!</v>
          </cell>
        </row>
        <row r="121">
          <cell r="A121" t="str">
            <v>V4-3</v>
          </cell>
          <cell r="B121" t="str">
            <v>通常入力</v>
          </cell>
          <cell r="C121" t="str">
            <v>後加工</v>
          </cell>
          <cell r="D121" t="str">
            <v>古家</v>
          </cell>
          <cell r="E121">
            <v>46105.671516203707</v>
          </cell>
          <cell r="F121"/>
          <cell r="G121">
            <v>6713</v>
          </cell>
          <cell r="H121" t="str">
            <v>30030-BG00-1000X100</v>
          </cell>
          <cell r="I121" t="str">
            <v>FA</v>
          </cell>
          <cell r="J121" t="str">
            <v>BK0</v>
          </cell>
          <cell r="K121" t="str">
            <v>C</v>
          </cell>
          <cell r="L121" t="str">
            <v xml:space="preserve"> </v>
          </cell>
          <cell r="M121">
            <v>800</v>
          </cell>
          <cell r="N121">
            <v>0</v>
          </cell>
          <cell r="O121"/>
          <cell r="P121">
            <v>1</v>
          </cell>
          <cell r="Q121">
            <v>6710</v>
          </cell>
          <cell r="R121" t="str">
            <v>30060-AG00-1000X100</v>
          </cell>
          <cell r="S121" t="str">
            <v>FA</v>
          </cell>
          <cell r="T121" t="str">
            <v>BK0</v>
          </cell>
          <cell r="U121" t="str">
            <v>C</v>
          </cell>
          <cell r="V121">
            <v>400</v>
          </cell>
          <cell r="W121" t="str">
            <v>滋賀</v>
          </cell>
          <cell r="X121" t="str">
            <v>ｽﾗｲｽ</v>
          </cell>
          <cell r="Y121">
            <v>46113</v>
          </cell>
          <cell r="Z121" t="str">
            <v>ｽﾗｲｽ</v>
          </cell>
          <cell r="AA121"/>
          <cell r="AB121"/>
          <cell r="AC121"/>
          <cell r="AD121" t="str">
            <v>V（TPI）</v>
          </cell>
          <cell r="AE121">
            <v>0</v>
          </cell>
          <cell r="AF121">
            <v>46115</v>
          </cell>
          <cell r="AG121">
            <v>46115</v>
          </cell>
          <cell r="AH121">
            <v>11</v>
          </cell>
          <cell r="AI121" t="str">
            <v>179362J</v>
          </cell>
          <cell r="AJ121">
            <v>4</v>
          </cell>
          <cell r="AK121">
            <v>4</v>
          </cell>
          <cell r="AL121">
            <v>8800</v>
          </cell>
          <cell r="AM121">
            <v>800</v>
          </cell>
          <cell r="AN121">
            <v>11</v>
          </cell>
          <cell r="AO121">
            <v>8800</v>
          </cell>
          <cell r="AP121"/>
          <cell r="AQ121"/>
          <cell r="AR121"/>
          <cell r="AS121"/>
          <cell r="AT121"/>
          <cell r="AU121"/>
          <cell r="AV121"/>
          <cell r="AW121"/>
          <cell r="AX121"/>
          <cell r="AY121"/>
          <cell r="AZ121"/>
          <cell r="BA121"/>
          <cell r="BB121"/>
          <cell r="BC121"/>
          <cell r="BD121"/>
          <cell r="BE121"/>
          <cell r="BF121"/>
          <cell r="BG121">
            <v>4</v>
          </cell>
          <cell r="BH121">
            <v>11</v>
          </cell>
          <cell r="BI121">
            <v>8800</v>
          </cell>
          <cell r="BJ121" t="e">
            <v>#REF!</v>
          </cell>
          <cell r="BK121" t="e">
            <v>#REF!</v>
          </cell>
          <cell r="BL121" t="e">
            <v>#REF!</v>
          </cell>
          <cell r="BM121" t="e">
            <v>#REF!</v>
          </cell>
          <cell r="BN121" t="e">
            <v>#REF!</v>
          </cell>
          <cell r="BO121" t="e">
            <v>#REF!</v>
          </cell>
          <cell r="BP121" t="e">
            <v>#REF!</v>
          </cell>
          <cell r="BQ121" t="e">
            <v>#REF!</v>
          </cell>
          <cell r="BR121" t="e">
            <v>#REF!</v>
          </cell>
          <cell r="BS121" t="e">
            <v>#REF!</v>
          </cell>
          <cell r="BT121" t="e">
            <v>#REF!</v>
          </cell>
        </row>
        <row r="122">
          <cell r="A122" t="str">
            <v>V4-2</v>
          </cell>
          <cell r="B122" t="str">
            <v>通常入力</v>
          </cell>
          <cell r="C122" t="str">
            <v>後加工</v>
          </cell>
          <cell r="D122" t="str">
            <v>古家</v>
          </cell>
          <cell r="E122">
            <v>46105.670729166668</v>
          </cell>
          <cell r="F122"/>
          <cell r="G122">
            <v>6713</v>
          </cell>
          <cell r="H122" t="str">
            <v>30020-BG00-1000X200</v>
          </cell>
          <cell r="I122" t="str">
            <v>FA</v>
          </cell>
          <cell r="J122" t="str">
            <v xml:space="preserve">   </v>
          </cell>
          <cell r="K122" t="str">
            <v>C</v>
          </cell>
          <cell r="L122" t="str">
            <v xml:space="preserve"> </v>
          </cell>
          <cell r="M122">
            <v>400</v>
          </cell>
          <cell r="N122">
            <v>0</v>
          </cell>
          <cell r="O122"/>
          <cell r="P122">
            <v>1</v>
          </cell>
          <cell r="Q122">
            <v>6710</v>
          </cell>
          <cell r="R122" t="str">
            <v>30040-AG00-1000X200</v>
          </cell>
          <cell r="S122" t="str">
            <v>FA</v>
          </cell>
          <cell r="T122" t="str">
            <v xml:space="preserve">   </v>
          </cell>
          <cell r="U122" t="str">
            <v>C</v>
          </cell>
          <cell r="V122">
            <v>200</v>
          </cell>
          <cell r="W122" t="str">
            <v>湖南</v>
          </cell>
          <cell r="X122" t="str">
            <v>ｽﾗｲｽ</v>
          </cell>
          <cell r="Y122">
            <v>46113</v>
          </cell>
          <cell r="Z122" t="str">
            <v>ｽﾗｲｽ</v>
          </cell>
          <cell r="AA122"/>
          <cell r="AB122"/>
          <cell r="AC122"/>
          <cell r="AD122" t="str">
            <v>V（TPI）</v>
          </cell>
          <cell r="AE122">
            <v>0</v>
          </cell>
          <cell r="AF122">
            <v>46115</v>
          </cell>
          <cell r="AG122">
            <v>46115</v>
          </cell>
          <cell r="AH122">
            <v>11</v>
          </cell>
          <cell r="AI122" t="str">
            <v>179360T</v>
          </cell>
          <cell r="AJ122">
            <v>1</v>
          </cell>
          <cell r="AK122">
            <v>4</v>
          </cell>
          <cell r="AL122">
            <v>4400</v>
          </cell>
          <cell r="AM122">
            <v>400</v>
          </cell>
          <cell r="AN122">
            <v>11</v>
          </cell>
          <cell r="AO122">
            <v>4400</v>
          </cell>
          <cell r="AP122"/>
          <cell r="AQ122"/>
          <cell r="AR122"/>
          <cell r="AS122"/>
          <cell r="AT122"/>
          <cell r="AU122"/>
          <cell r="AV122"/>
          <cell r="AW122"/>
          <cell r="AX122"/>
          <cell r="AY122"/>
          <cell r="AZ122"/>
          <cell r="BA122"/>
          <cell r="BB122"/>
          <cell r="BC122"/>
          <cell r="BD122"/>
          <cell r="BE122"/>
          <cell r="BF122"/>
          <cell r="BG122">
            <v>4</v>
          </cell>
          <cell r="BH122">
            <v>11</v>
          </cell>
          <cell r="BI122">
            <v>4400</v>
          </cell>
          <cell r="BJ122" t="e">
            <v>#REF!</v>
          </cell>
          <cell r="BK122" t="e">
            <v>#REF!</v>
          </cell>
          <cell r="BL122" t="e">
            <v>#REF!</v>
          </cell>
          <cell r="BM122" t="e">
            <v>#REF!</v>
          </cell>
          <cell r="BN122" t="e">
            <v>#REF!</v>
          </cell>
          <cell r="BO122" t="e">
            <v>#REF!</v>
          </cell>
          <cell r="BP122" t="e">
            <v>#REF!</v>
          </cell>
          <cell r="BQ122" t="e">
            <v>#REF!</v>
          </cell>
          <cell r="BR122" t="e">
            <v>#REF!</v>
          </cell>
          <cell r="BS122" t="e">
            <v>#REF!</v>
          </cell>
          <cell r="BT122" t="e">
            <v>#REF!</v>
          </cell>
          <cell r="BU122"/>
          <cell r="BV122"/>
          <cell r="BW122"/>
          <cell r="BX122"/>
          <cell r="BY122"/>
          <cell r="BZ122"/>
        </row>
        <row r="123">
          <cell r="A123" t="str">
            <v>V4-1</v>
          </cell>
          <cell r="B123" t="str">
            <v>通常入力</v>
          </cell>
          <cell r="C123" t="str">
            <v>後加工</v>
          </cell>
          <cell r="D123" t="str">
            <v>古家</v>
          </cell>
          <cell r="E123">
            <v>46105.670069444444</v>
          </cell>
          <cell r="F123"/>
          <cell r="G123">
            <v>6713</v>
          </cell>
          <cell r="H123" t="str">
            <v>30020-BG00-1030X200</v>
          </cell>
          <cell r="I123" t="str">
            <v>FA</v>
          </cell>
          <cell r="J123" t="str">
            <v>BK0</v>
          </cell>
          <cell r="K123" t="str">
            <v>C</v>
          </cell>
          <cell r="L123" t="str">
            <v xml:space="preserve"> </v>
          </cell>
          <cell r="M123">
            <v>4000</v>
          </cell>
          <cell r="N123">
            <v>0</v>
          </cell>
          <cell r="O123"/>
          <cell r="P123">
            <v>1</v>
          </cell>
          <cell r="Q123">
            <v>6710</v>
          </cell>
          <cell r="R123" t="str">
            <v>30040-AG00-1030X200</v>
          </cell>
          <cell r="S123" t="str">
            <v>FA</v>
          </cell>
          <cell r="T123" t="str">
            <v>BK0</v>
          </cell>
          <cell r="U123" t="str">
            <v>C</v>
          </cell>
          <cell r="V123">
            <v>2000</v>
          </cell>
          <cell r="W123" t="str">
            <v>湖南</v>
          </cell>
          <cell r="X123" t="str">
            <v>ｽﾗｲｽ</v>
          </cell>
          <cell r="Y123">
            <v>46113</v>
          </cell>
          <cell r="Z123" t="str">
            <v>ｽﾗｲｽ</v>
          </cell>
          <cell r="AA123" t="str">
            <v>つなぎなし</v>
          </cell>
          <cell r="AB123"/>
          <cell r="AC123"/>
          <cell r="AD123" t="str">
            <v>Y（工材）</v>
          </cell>
          <cell r="AE123">
            <v>0</v>
          </cell>
          <cell r="AF123">
            <v>46115</v>
          </cell>
          <cell r="AG123">
            <v>46115</v>
          </cell>
          <cell r="AH123">
            <v>11</v>
          </cell>
          <cell r="AI123" t="str">
            <v>179359Z</v>
          </cell>
          <cell r="AJ123">
            <v>10</v>
          </cell>
          <cell r="AK123">
            <v>4</v>
          </cell>
          <cell r="AL123">
            <v>44000</v>
          </cell>
          <cell r="AM123">
            <v>4000</v>
          </cell>
          <cell r="AN123">
            <v>11</v>
          </cell>
          <cell r="AO123">
            <v>44000</v>
          </cell>
          <cell r="AP123"/>
          <cell r="AQ123"/>
          <cell r="AR123"/>
          <cell r="AS123"/>
          <cell r="AT123"/>
          <cell r="AU123"/>
          <cell r="AV123"/>
          <cell r="AW123"/>
          <cell r="AX123"/>
          <cell r="AY123"/>
          <cell r="AZ123"/>
          <cell r="BA123"/>
          <cell r="BB123"/>
          <cell r="BC123"/>
          <cell r="BD123"/>
          <cell r="BE123"/>
          <cell r="BF123"/>
          <cell r="BG123">
            <v>4</v>
          </cell>
          <cell r="BH123">
            <v>11</v>
          </cell>
          <cell r="BI123">
            <v>44000</v>
          </cell>
          <cell r="BJ123" t="e">
            <v>#REF!</v>
          </cell>
          <cell r="BK123" t="e">
            <v>#REF!</v>
          </cell>
          <cell r="BL123" t="e">
            <v>#REF!</v>
          </cell>
          <cell r="BM123" t="e">
            <v>#REF!</v>
          </cell>
          <cell r="BN123" t="e">
            <v>#REF!</v>
          </cell>
          <cell r="BO123" t="e">
            <v>#REF!</v>
          </cell>
          <cell r="BP123" t="e">
            <v>#REF!</v>
          </cell>
          <cell r="BQ123" t="e">
            <v>#REF!</v>
          </cell>
          <cell r="BR123" t="e">
            <v>#REF!</v>
          </cell>
          <cell r="BS123" t="e">
            <v>#REF!</v>
          </cell>
          <cell r="BT123" t="e">
            <v>#REF!</v>
          </cell>
          <cell r="BU123"/>
          <cell r="BV123"/>
          <cell r="BW123"/>
          <cell r="BX123"/>
          <cell r="BY123"/>
          <cell r="BZ123"/>
        </row>
        <row r="124">
          <cell r="A124" t="str">
            <v>Y3-34</v>
          </cell>
          <cell r="B124" t="str">
            <v>通常入力</v>
          </cell>
          <cell r="C124" t="str">
            <v>後加工</v>
          </cell>
          <cell r="D124" t="str">
            <v>古家</v>
          </cell>
          <cell r="E124">
            <v>46105.589409722219</v>
          </cell>
          <cell r="F124"/>
          <cell r="G124">
            <v>6713</v>
          </cell>
          <cell r="H124" t="str">
            <v>0R040-8Y0B- 870X200
0R040-8Y0B- 870X200</v>
          </cell>
          <cell r="I124" t="str">
            <v>FA
FA</v>
          </cell>
          <cell r="J124" t="str">
            <v>GA1
GA1</v>
          </cell>
          <cell r="K124" t="str">
            <v>H
Q</v>
          </cell>
          <cell r="L124" t="str">
            <v xml:space="preserve"> </v>
          </cell>
          <cell r="M124" t="str">
            <v>3400
3400</v>
          </cell>
          <cell r="N124">
            <v>0</v>
          </cell>
          <cell r="O124"/>
          <cell r="P124">
            <v>1</v>
          </cell>
          <cell r="Q124">
            <v>6710</v>
          </cell>
          <cell r="R124" t="str">
            <v>50080-AY0B- 870X200</v>
          </cell>
          <cell r="S124" t="str">
            <v>FA</v>
          </cell>
          <cell r="T124" t="str">
            <v>GA1</v>
          </cell>
          <cell r="U124" t="str">
            <v>C</v>
          </cell>
          <cell r="V124">
            <v>3400</v>
          </cell>
          <cell r="W124" t="str">
            <v>滋賀</v>
          </cell>
          <cell r="X124" t="str">
            <v>融着</v>
          </cell>
          <cell r="Y124">
            <v>46106</v>
          </cell>
          <cell r="Z124" t="str">
            <v>SEC,熱融着</v>
          </cell>
          <cell r="AA124"/>
          <cell r="AB124"/>
          <cell r="AC124"/>
          <cell r="AD124" t="str">
            <v>Y（工材）</v>
          </cell>
          <cell r="AE124" t="str">
            <v>屋根</v>
          </cell>
          <cell r="AF124">
            <v>46112</v>
          </cell>
          <cell r="AG124">
            <v>46112</v>
          </cell>
          <cell r="AH124">
            <v>28</v>
          </cell>
          <cell r="AI124" t="str">
            <v>179160Y
179161S</v>
          </cell>
          <cell r="AJ124">
            <v>17</v>
          </cell>
          <cell r="AK124">
            <v>3</v>
          </cell>
          <cell r="AL124" t="e">
            <v>#VALUE!</v>
          </cell>
          <cell r="AM124" t="str">
            <v>3400
3400</v>
          </cell>
          <cell r="AN124">
            <v>28</v>
          </cell>
          <cell r="AO124">
            <v>190400</v>
          </cell>
          <cell r="AP124"/>
          <cell r="AQ124"/>
          <cell r="AR124"/>
          <cell r="AS124"/>
          <cell r="AT124"/>
          <cell r="AU124"/>
          <cell r="AV124"/>
          <cell r="AW124"/>
          <cell r="AX124"/>
          <cell r="AY124"/>
          <cell r="AZ124"/>
          <cell r="BA124"/>
          <cell r="BB124"/>
          <cell r="BC124"/>
          <cell r="BD124"/>
          <cell r="BE124"/>
          <cell r="BF124"/>
          <cell r="BG124">
            <v>3</v>
          </cell>
          <cell r="BH124">
            <v>28</v>
          </cell>
          <cell r="BI124" t="e">
            <v>#VALUE!</v>
          </cell>
          <cell r="BJ124" t="e">
            <v>#REF!</v>
          </cell>
          <cell r="BK124" t="e">
            <v>#REF!</v>
          </cell>
          <cell r="BL124" t="e">
            <v>#REF!</v>
          </cell>
          <cell r="BM124" t="e">
            <v>#REF!</v>
          </cell>
          <cell r="BN124" t="e">
            <v>#REF!</v>
          </cell>
          <cell r="BO124" t="e">
            <v>#REF!</v>
          </cell>
          <cell r="BP124" t="e">
            <v>#REF!</v>
          </cell>
          <cell r="BQ124" t="e">
            <v>#REF!</v>
          </cell>
          <cell r="BR124" t="e">
            <v>#REF!</v>
          </cell>
          <cell r="BS124" t="e">
            <v>#REF!</v>
          </cell>
          <cell r="BT124" t="e">
            <v>#REF!</v>
          </cell>
        </row>
        <row r="125">
          <cell r="A125" t="str">
            <v>ｱｵｷ-1</v>
          </cell>
          <cell r="B125" t="str">
            <v>通常入力</v>
          </cell>
          <cell r="C125" t="str">
            <v>TPI</v>
          </cell>
          <cell r="D125" t="str">
            <v>古家</v>
          </cell>
          <cell r="E125">
            <v>46105.40148148148</v>
          </cell>
          <cell r="F125"/>
          <cell r="G125">
            <v>6713</v>
          </cell>
          <cell r="H125" t="str">
            <v>30030-BG00-1000X100</v>
          </cell>
          <cell r="I125" t="str">
            <v>FA</v>
          </cell>
          <cell r="J125" t="str">
            <v>BK0</v>
          </cell>
          <cell r="K125" t="str">
            <v>C</v>
          </cell>
          <cell r="L125" t="str">
            <v xml:space="preserve"> </v>
          </cell>
          <cell r="M125">
            <v>300</v>
          </cell>
          <cell r="N125">
            <v>0</v>
          </cell>
          <cell r="O125"/>
          <cell r="P125">
            <v>1</v>
          </cell>
          <cell r="Q125">
            <v>6713</v>
          </cell>
          <cell r="R125" t="str">
            <v>30030-BG00-1000X100</v>
          </cell>
          <cell r="S125" t="str">
            <v>FA</v>
          </cell>
          <cell r="T125" t="str">
            <v>BK0</v>
          </cell>
          <cell r="U125" t="str">
            <v>C</v>
          </cell>
          <cell r="V125">
            <v>300</v>
          </cell>
          <cell r="W125" t="str">
            <v>湖南</v>
          </cell>
          <cell r="X125" t="str">
            <v>ｽﾘｯﾄ</v>
          </cell>
          <cell r="Y125">
            <v>46104</v>
          </cell>
          <cell r="Z125" t="str">
            <v>分割</v>
          </cell>
          <cell r="AA125" t="str">
            <v>5CNC143.170.167</v>
          </cell>
          <cell r="AB125"/>
          <cell r="AC125"/>
          <cell r="AD125" t="str">
            <v>小口加工</v>
          </cell>
          <cell r="AE125">
            <v>0</v>
          </cell>
          <cell r="AF125">
            <v>46105</v>
          </cell>
          <cell r="AG125">
            <v>46105</v>
          </cell>
          <cell r="AH125">
            <v>17</v>
          </cell>
          <cell r="AI125"/>
          <cell r="AJ125">
            <v>3</v>
          </cell>
          <cell r="AK125">
            <v>3</v>
          </cell>
          <cell r="AL125">
            <v>5100</v>
          </cell>
          <cell r="AM125">
            <v>300</v>
          </cell>
          <cell r="AN125">
            <v>17</v>
          </cell>
          <cell r="AO125">
            <v>5100</v>
          </cell>
          <cell r="AP125"/>
          <cell r="AQ125"/>
          <cell r="AR125"/>
          <cell r="AS125"/>
          <cell r="AT125"/>
          <cell r="AU125"/>
          <cell r="AV125"/>
          <cell r="AW125"/>
          <cell r="AX125"/>
          <cell r="AY125"/>
          <cell r="AZ125"/>
          <cell r="BA125"/>
          <cell r="BB125"/>
          <cell r="BC125"/>
          <cell r="BD125"/>
          <cell r="BE125"/>
          <cell r="BF125"/>
          <cell r="BG125">
            <v>3</v>
          </cell>
          <cell r="BH125">
            <v>17</v>
          </cell>
          <cell r="BI125">
            <v>5100</v>
          </cell>
          <cell r="BJ125" t="e">
            <v>#REF!</v>
          </cell>
          <cell r="BK125" t="e">
            <v>#REF!</v>
          </cell>
          <cell r="BL125" t="e">
            <v>#REF!</v>
          </cell>
          <cell r="BM125" t="e">
            <v>#REF!</v>
          </cell>
          <cell r="BN125" t="e">
            <v>#REF!</v>
          </cell>
          <cell r="BO125" t="e">
            <v>#REF!</v>
          </cell>
          <cell r="BP125" t="e">
            <v>#REF!</v>
          </cell>
          <cell r="BQ125" t="e">
            <v>#REF!</v>
          </cell>
          <cell r="BR125" t="e">
            <v>#REF!</v>
          </cell>
          <cell r="BS125" t="e">
            <v>#REF!</v>
          </cell>
          <cell r="BT125" t="e">
            <v>#REF!</v>
          </cell>
        </row>
        <row r="126">
          <cell r="A126" t="str">
            <v>Y3-33</v>
          </cell>
          <cell r="B126" t="str">
            <v>通常入力</v>
          </cell>
          <cell r="C126" t="str">
            <v>後加工</v>
          </cell>
          <cell r="D126" t="str">
            <v>砂田</v>
          </cell>
          <cell r="E126">
            <v>46104.654606481483</v>
          </cell>
          <cell r="F126"/>
          <cell r="G126">
            <v>6713</v>
          </cell>
          <cell r="H126" t="str">
            <v>0R040-8Y0B- 850X200</v>
          </cell>
          <cell r="I126" t="str">
            <v>FA</v>
          </cell>
          <cell r="J126" t="str">
            <v>GA1</v>
          </cell>
          <cell r="K126" t="str">
            <v>C</v>
          </cell>
          <cell r="L126" t="str">
            <v xml:space="preserve"> </v>
          </cell>
          <cell r="M126">
            <v>800</v>
          </cell>
          <cell r="N126"/>
          <cell r="O126"/>
          <cell r="P126">
            <v>1</v>
          </cell>
          <cell r="Q126">
            <v>6710</v>
          </cell>
          <cell r="R126" t="str">
            <v>0R040-8Y0B- 870X200</v>
          </cell>
          <cell r="S126" t="str">
            <v>FA</v>
          </cell>
          <cell r="T126" t="str">
            <v>GA1</v>
          </cell>
          <cell r="U126" t="str">
            <v>H</v>
          </cell>
          <cell r="V126">
            <v>800</v>
          </cell>
          <cell r="W126" t="str">
            <v>湖南</v>
          </cell>
          <cell r="X126" t="str">
            <v>SEC</v>
          </cell>
          <cell r="Y126">
            <v>46105</v>
          </cell>
          <cell r="Z126" t="str">
            <v>ｽﾘｯﾄ</v>
          </cell>
          <cell r="AA126"/>
          <cell r="AB126"/>
          <cell r="AC126"/>
          <cell r="AD126" t="str">
            <v>Y（工材）</v>
          </cell>
          <cell r="AE126" t="str">
            <v>屋根</v>
          </cell>
          <cell r="AF126">
            <v>46107</v>
          </cell>
          <cell r="AG126">
            <v>46107</v>
          </cell>
          <cell r="AH126">
            <v>17</v>
          </cell>
          <cell r="AI126" t="str">
            <v>179162M</v>
          </cell>
          <cell r="AJ126">
            <v>4</v>
          </cell>
          <cell r="AK126">
            <v>3</v>
          </cell>
          <cell r="AL126">
            <v>13600</v>
          </cell>
          <cell r="AM126">
            <v>800</v>
          </cell>
          <cell r="AN126">
            <v>17</v>
          </cell>
          <cell r="AO126">
            <v>13600</v>
          </cell>
          <cell r="AP126"/>
          <cell r="AQ126"/>
          <cell r="AR126"/>
          <cell r="AS126"/>
          <cell r="AT126"/>
          <cell r="AU126"/>
          <cell r="AV126"/>
          <cell r="AW126"/>
          <cell r="AX126"/>
          <cell r="AY126"/>
          <cell r="AZ126"/>
          <cell r="BA126"/>
          <cell r="BB126"/>
          <cell r="BC126"/>
          <cell r="BD126"/>
          <cell r="BE126"/>
          <cell r="BF126"/>
          <cell r="BG126">
            <v>3</v>
          </cell>
          <cell r="BH126">
            <v>17</v>
          </cell>
          <cell r="BI126">
            <v>13600</v>
          </cell>
          <cell r="BJ126" t="e">
            <v>#REF!</v>
          </cell>
          <cell r="BK126" t="e">
            <v>#REF!</v>
          </cell>
          <cell r="BL126" t="e">
            <v>#REF!</v>
          </cell>
          <cell r="BM126" t="e">
            <v>#REF!</v>
          </cell>
          <cell r="BN126" t="e">
            <v>#REF!</v>
          </cell>
          <cell r="BO126" t="e">
            <v>#REF!</v>
          </cell>
          <cell r="BP126" t="e">
            <v>#REF!</v>
          </cell>
          <cell r="BQ126" t="e">
            <v>#REF!</v>
          </cell>
          <cell r="BR126" t="e">
            <v>#REF!</v>
          </cell>
          <cell r="BS126" t="e">
            <v>#REF!</v>
          </cell>
          <cell r="BT126" t="e">
            <v>#REF!</v>
          </cell>
        </row>
        <row r="127">
          <cell r="A127" t="str">
            <v>W3-18</v>
          </cell>
          <cell r="B127" t="str">
            <v>通常入力</v>
          </cell>
          <cell r="C127" t="str">
            <v>後加工</v>
          </cell>
          <cell r="D127" t="str">
            <v>砂田</v>
          </cell>
          <cell r="E127">
            <v>46104.440115740741</v>
          </cell>
          <cell r="F127"/>
          <cell r="G127">
            <v>6783</v>
          </cell>
          <cell r="H127" t="str">
            <v>15025-JH1F-1550X250</v>
          </cell>
          <cell r="I127" t="str">
            <v>FA</v>
          </cell>
          <cell r="J127" t="str">
            <v xml:space="preserve">   </v>
          </cell>
          <cell r="K127" t="str">
            <v>S</v>
          </cell>
          <cell r="L127" t="str">
            <v xml:space="preserve"> </v>
          </cell>
          <cell r="M127">
            <v>1250</v>
          </cell>
          <cell r="N127" t="str">
            <v>Ｈ面</v>
          </cell>
          <cell r="O127"/>
          <cell r="P127">
            <v>1</v>
          </cell>
          <cell r="Q127">
            <v>6780</v>
          </cell>
          <cell r="R127" t="str">
            <v>15025-AH1F-1550X250</v>
          </cell>
          <cell r="S127" t="str">
            <v>FA</v>
          </cell>
          <cell r="T127" t="str">
            <v xml:space="preserve">   </v>
          </cell>
          <cell r="U127" t="str">
            <v>S</v>
          </cell>
          <cell r="V127">
            <v>1250</v>
          </cell>
          <cell r="W127" t="str">
            <v>滋賀</v>
          </cell>
          <cell r="X127" t="str">
            <v>EC</v>
          </cell>
          <cell r="Y127">
            <v>46105</v>
          </cell>
          <cell r="Z127" t="str">
            <v>EC</v>
          </cell>
          <cell r="AA127" t="str">
            <v>6ｲﾝﾁ紙管</v>
          </cell>
          <cell r="AB127" t="str">
            <v>EC面外巻</v>
          </cell>
          <cell r="AC127" t="str">
            <v>Q面ﾃｰﾌﾟﾏｰｷﾝｸﾞ外す</v>
          </cell>
          <cell r="AD127" t="str">
            <v>W（自動車）</v>
          </cell>
          <cell r="AE127" t="str">
            <v>ｳﾙﾄﾗｽｴｰﾄﾞ</v>
          </cell>
          <cell r="AF127">
            <v>46112</v>
          </cell>
          <cell r="AG127">
            <v>46112</v>
          </cell>
          <cell r="AH127">
            <v>44</v>
          </cell>
          <cell r="AI127" t="str">
            <v>179090M</v>
          </cell>
          <cell r="AJ127">
            <v>5</v>
          </cell>
          <cell r="AK127">
            <v>3</v>
          </cell>
          <cell r="AL127">
            <v>55000</v>
          </cell>
          <cell r="AM127">
            <v>1250</v>
          </cell>
          <cell r="AN127">
            <v>44</v>
          </cell>
          <cell r="AO127">
            <v>55000</v>
          </cell>
          <cell r="AP127"/>
          <cell r="AQ127"/>
          <cell r="AR127"/>
          <cell r="AS127"/>
          <cell r="AT127"/>
          <cell r="AU127"/>
          <cell r="AV127"/>
          <cell r="AW127"/>
          <cell r="AX127"/>
          <cell r="AY127"/>
          <cell r="AZ127"/>
          <cell r="BA127"/>
          <cell r="BB127"/>
          <cell r="BC127"/>
          <cell r="BD127"/>
          <cell r="BE127"/>
          <cell r="BF127"/>
          <cell r="BG127">
            <v>3</v>
          </cell>
          <cell r="BH127">
            <v>44</v>
          </cell>
          <cell r="BI127">
            <v>55000</v>
          </cell>
          <cell r="BJ127" t="e">
            <v>#REF!</v>
          </cell>
          <cell r="BK127" t="e">
            <v>#REF!</v>
          </cell>
          <cell r="BL127" t="e">
            <v>#REF!</v>
          </cell>
          <cell r="BM127" t="e">
            <v>#REF!</v>
          </cell>
          <cell r="BN127" t="e">
            <v>#REF!</v>
          </cell>
          <cell r="BO127" t="e">
            <v>#REF!</v>
          </cell>
          <cell r="BP127" t="e">
            <v>#REF!</v>
          </cell>
          <cell r="BQ127" t="e">
            <v>#REF!</v>
          </cell>
          <cell r="BR127" t="e">
            <v>#REF!</v>
          </cell>
          <cell r="BS127" t="e">
            <v>#REF!</v>
          </cell>
          <cell r="BT127" t="e">
            <v>#REF!</v>
          </cell>
        </row>
        <row r="128">
          <cell r="A128" t="str">
            <v>W3-17</v>
          </cell>
          <cell r="B128" t="str">
            <v>通常入力</v>
          </cell>
          <cell r="C128" t="str">
            <v>後加工</v>
          </cell>
          <cell r="D128" t="str">
            <v>古家</v>
          </cell>
          <cell r="E128">
            <v>46100.490810185183</v>
          </cell>
          <cell r="F128"/>
          <cell r="G128">
            <v>6783</v>
          </cell>
          <cell r="H128" t="str">
            <v>25025-JP17-1440X250</v>
          </cell>
          <cell r="I128" t="str">
            <v>FA</v>
          </cell>
          <cell r="J128" t="str">
            <v xml:space="preserve">   </v>
          </cell>
          <cell r="K128" t="str">
            <v>Q</v>
          </cell>
          <cell r="L128" t="str">
            <v xml:space="preserve"> </v>
          </cell>
          <cell r="M128">
            <v>250</v>
          </cell>
          <cell r="N128" t="str">
            <v>Ｑ面</v>
          </cell>
          <cell r="O128"/>
          <cell r="P128">
            <v>1</v>
          </cell>
          <cell r="Q128">
            <v>6780</v>
          </cell>
          <cell r="R128" t="str">
            <v>25025-AP17-1580X250</v>
          </cell>
          <cell r="S128" t="str">
            <v>FA</v>
          </cell>
          <cell r="T128" t="str">
            <v xml:space="preserve">   </v>
          </cell>
          <cell r="U128" t="str">
            <v>P</v>
          </cell>
          <cell r="V128">
            <v>250</v>
          </cell>
          <cell r="W128" t="str">
            <v>滋賀</v>
          </cell>
          <cell r="X128" t="str">
            <v>ｽﾘｯﾄ</v>
          </cell>
          <cell r="Y128">
            <v>46104</v>
          </cell>
          <cell r="Z128" t="str">
            <v>EC,スリット</v>
          </cell>
          <cell r="AA128" t="str">
            <v>欠点個数確認チェックラベル◎</v>
          </cell>
          <cell r="AB128"/>
          <cell r="AC128"/>
          <cell r="AD128" t="str">
            <v>W（自動車）</v>
          </cell>
          <cell r="AE128" t="str">
            <v>共和ﾚｻﾞｰ</v>
          </cell>
          <cell r="AF128">
            <v>46106</v>
          </cell>
          <cell r="AG128">
            <v>46106</v>
          </cell>
          <cell r="AH128">
            <v>35</v>
          </cell>
          <cell r="AI128" t="str">
            <v>178965T</v>
          </cell>
          <cell r="AJ128">
            <v>1</v>
          </cell>
          <cell r="AK128">
            <v>3</v>
          </cell>
          <cell r="AL128">
            <v>8750</v>
          </cell>
          <cell r="AM128">
            <v>250</v>
          </cell>
          <cell r="AN128">
            <v>35</v>
          </cell>
          <cell r="AO128">
            <v>8750</v>
          </cell>
          <cell r="AP128"/>
          <cell r="AQ128"/>
          <cell r="AR128"/>
          <cell r="AS128"/>
          <cell r="AT128"/>
          <cell r="AU128"/>
          <cell r="AV128"/>
          <cell r="AW128"/>
          <cell r="AX128"/>
          <cell r="AY128"/>
          <cell r="AZ128"/>
          <cell r="BA128"/>
          <cell r="BB128"/>
          <cell r="BC128"/>
          <cell r="BD128"/>
          <cell r="BE128"/>
          <cell r="BF128"/>
          <cell r="BG128">
            <v>3</v>
          </cell>
          <cell r="BH128">
            <v>35</v>
          </cell>
          <cell r="BI128">
            <v>8750</v>
          </cell>
          <cell r="BJ128" t="e">
            <v>#REF!</v>
          </cell>
          <cell r="BK128" t="e">
            <v>#REF!</v>
          </cell>
          <cell r="BL128" t="e">
            <v>#REF!</v>
          </cell>
          <cell r="BM128" t="e">
            <v>#REF!</v>
          </cell>
          <cell r="BN128" t="e">
            <v>#REF!</v>
          </cell>
          <cell r="BO128" t="e">
            <v>#REF!</v>
          </cell>
          <cell r="BP128" t="e">
            <v>#REF!</v>
          </cell>
          <cell r="BQ128" t="e">
            <v>#REF!</v>
          </cell>
          <cell r="BR128" t="e">
            <v>#REF!</v>
          </cell>
          <cell r="BS128" t="e">
            <v>#REF!</v>
          </cell>
          <cell r="BT128" t="e">
            <v>#REF!</v>
          </cell>
        </row>
        <row r="129">
          <cell r="A129" t="str">
            <v>W3-16</v>
          </cell>
          <cell r="B129" t="str">
            <v>通常入力</v>
          </cell>
          <cell r="C129" t="str">
            <v>後加工</v>
          </cell>
          <cell r="D129" t="str">
            <v>古家</v>
          </cell>
          <cell r="E129">
            <v>46100.489652777775</v>
          </cell>
          <cell r="F129"/>
          <cell r="G129">
            <v>6785</v>
          </cell>
          <cell r="H129" t="str">
            <v>25025-JP17-1440X250</v>
          </cell>
          <cell r="I129" t="str">
            <v>FA</v>
          </cell>
          <cell r="J129" t="str">
            <v xml:space="preserve">   </v>
          </cell>
          <cell r="K129" t="str">
            <v>Q</v>
          </cell>
          <cell r="L129" t="str">
            <v xml:space="preserve"> </v>
          </cell>
          <cell r="M129">
            <v>250</v>
          </cell>
          <cell r="N129" t="str">
            <v>Ｑ面</v>
          </cell>
          <cell r="O129"/>
          <cell r="P129">
            <v>1</v>
          </cell>
          <cell r="Q129">
            <v>6783</v>
          </cell>
          <cell r="R129" t="str">
            <v>25025-JP17-1440X250</v>
          </cell>
          <cell r="S129" t="str">
            <v>FA</v>
          </cell>
          <cell r="T129" t="str">
            <v xml:space="preserve">   </v>
          </cell>
          <cell r="U129" t="str">
            <v>Q</v>
          </cell>
          <cell r="V129">
            <v>250</v>
          </cell>
          <cell r="W129" t="str">
            <v>湖南</v>
          </cell>
          <cell r="X129" t="str">
            <v>EC</v>
          </cell>
          <cell r="Y129">
            <v>46104</v>
          </cell>
          <cell r="Z129" t="str">
            <v>EC</v>
          </cell>
          <cell r="AA129" t="str">
            <v>欠点個数確認チェックラベル◎</v>
          </cell>
          <cell r="AB129" t="str">
            <v>再ＥＣ</v>
          </cell>
          <cell r="AC129"/>
          <cell r="AD129" t="str">
            <v>W（自動車）</v>
          </cell>
          <cell r="AE129" t="str">
            <v>共和ﾚｻﾞｰ</v>
          </cell>
          <cell r="AF129">
            <v>46106</v>
          </cell>
          <cell r="AG129">
            <v>46106</v>
          </cell>
          <cell r="AH129">
            <v>18</v>
          </cell>
          <cell r="AI129" t="str">
            <v>178964Z</v>
          </cell>
          <cell r="AJ129">
            <v>1</v>
          </cell>
          <cell r="AK129">
            <v>3</v>
          </cell>
          <cell r="AL129">
            <v>4500</v>
          </cell>
          <cell r="AM129">
            <v>250</v>
          </cell>
          <cell r="AN129">
            <v>18</v>
          </cell>
          <cell r="AO129">
            <v>4500</v>
          </cell>
          <cell r="AP129"/>
          <cell r="AQ129"/>
          <cell r="AR129"/>
          <cell r="AS129"/>
          <cell r="AT129"/>
          <cell r="AU129"/>
          <cell r="AV129"/>
          <cell r="AW129"/>
          <cell r="AX129"/>
          <cell r="AY129"/>
          <cell r="AZ129"/>
          <cell r="BA129"/>
          <cell r="BB129"/>
          <cell r="BC129"/>
          <cell r="BD129"/>
          <cell r="BE129"/>
          <cell r="BF129"/>
          <cell r="BG129">
            <v>3</v>
          </cell>
          <cell r="BH129">
            <v>18</v>
          </cell>
          <cell r="BI129">
            <v>4500</v>
          </cell>
          <cell r="BJ129" t="e">
            <v>#REF!</v>
          </cell>
          <cell r="BK129" t="e">
            <v>#REF!</v>
          </cell>
          <cell r="BL129" t="e">
            <v>#REF!</v>
          </cell>
          <cell r="BM129" t="e">
            <v>#REF!</v>
          </cell>
          <cell r="BN129" t="e">
            <v>#REF!</v>
          </cell>
          <cell r="BO129" t="e">
            <v>#REF!</v>
          </cell>
          <cell r="BP129" t="e">
            <v>#REF!</v>
          </cell>
          <cell r="BQ129" t="e">
            <v>#REF!</v>
          </cell>
          <cell r="BR129" t="e">
            <v>#REF!</v>
          </cell>
          <cell r="BS129" t="e">
            <v>#REF!</v>
          </cell>
          <cell r="BT129" t="e">
            <v>#REF!</v>
          </cell>
        </row>
        <row r="130">
          <cell r="A130" t="str">
            <v>Y3-32</v>
          </cell>
          <cell r="B130" t="str">
            <v>通常入力</v>
          </cell>
          <cell r="C130" t="str">
            <v>後加工</v>
          </cell>
          <cell r="D130" t="str">
            <v>砂田</v>
          </cell>
          <cell r="E130">
            <v>46099.443773148145</v>
          </cell>
          <cell r="F130"/>
          <cell r="G130">
            <v>6713</v>
          </cell>
          <cell r="H130" t="str">
            <v>0R040-8Y0B- 830X200</v>
          </cell>
          <cell r="I130" t="str">
            <v>FA</v>
          </cell>
          <cell r="J130" t="str">
            <v>BG1</v>
          </cell>
          <cell r="K130" t="str">
            <v>C</v>
          </cell>
          <cell r="L130" t="str">
            <v xml:space="preserve"> </v>
          </cell>
          <cell r="M130">
            <v>2600</v>
          </cell>
          <cell r="N130"/>
          <cell r="O130"/>
          <cell r="P130">
            <v>1</v>
          </cell>
          <cell r="Q130">
            <v>6713</v>
          </cell>
          <cell r="R130" t="str">
            <v>50080-AY0B- 870X200</v>
          </cell>
          <cell r="S130" t="str">
            <v>FA</v>
          </cell>
          <cell r="T130" t="str">
            <v>BG1</v>
          </cell>
          <cell r="U130" t="str">
            <v>C</v>
          </cell>
          <cell r="V130">
            <v>2600</v>
          </cell>
          <cell r="W130" t="str">
            <v>湖南</v>
          </cell>
          <cell r="X130" t="str">
            <v>ｽﾘｯﾄ</v>
          </cell>
          <cell r="Y130">
            <v>46100</v>
          </cell>
          <cell r="Z130" t="str">
            <v>ｽﾘｯﾄ</v>
          </cell>
          <cell r="AA130"/>
          <cell r="AB130"/>
          <cell r="AC130"/>
          <cell r="AD130" t="str">
            <v>Y（工材）</v>
          </cell>
          <cell r="AE130" t="str">
            <v>屋根</v>
          </cell>
          <cell r="AF130">
            <v>46105</v>
          </cell>
          <cell r="AG130">
            <v>46105</v>
          </cell>
          <cell r="AH130">
            <v>17</v>
          </cell>
          <cell r="AI130" t="str">
            <v>178865K</v>
          </cell>
          <cell r="AJ130">
            <v>13</v>
          </cell>
          <cell r="AK130">
            <v>3</v>
          </cell>
          <cell r="AL130">
            <v>44200</v>
          </cell>
          <cell r="AM130">
            <v>2600</v>
          </cell>
          <cell r="AN130">
            <v>17</v>
          </cell>
          <cell r="AO130">
            <v>44200</v>
          </cell>
          <cell r="AP130"/>
          <cell r="AQ130"/>
          <cell r="AR130"/>
          <cell r="AS130"/>
          <cell r="AT130"/>
          <cell r="AU130"/>
          <cell r="AV130"/>
          <cell r="AW130"/>
          <cell r="AX130"/>
          <cell r="AY130"/>
          <cell r="AZ130"/>
          <cell r="BA130"/>
          <cell r="BB130"/>
          <cell r="BC130"/>
          <cell r="BD130"/>
          <cell r="BE130"/>
          <cell r="BF130"/>
          <cell r="BG130">
            <v>3</v>
          </cell>
          <cell r="BH130">
            <v>17</v>
          </cell>
          <cell r="BI130">
            <v>44200</v>
          </cell>
          <cell r="BJ130" t="e">
            <v>#REF!</v>
          </cell>
          <cell r="BK130" t="e">
            <v>#REF!</v>
          </cell>
          <cell r="BL130" t="e">
            <v>#REF!</v>
          </cell>
          <cell r="BM130" t="e">
            <v>#REF!</v>
          </cell>
          <cell r="BN130" t="e">
            <v>#REF!</v>
          </cell>
          <cell r="BO130" t="e">
            <v>#REF!</v>
          </cell>
          <cell r="BP130" t="e">
            <v>#REF!</v>
          </cell>
          <cell r="BQ130" t="e">
            <v>#REF!</v>
          </cell>
          <cell r="BR130" t="e">
            <v>#REF!</v>
          </cell>
          <cell r="BS130" t="e">
            <v>#REF!</v>
          </cell>
          <cell r="BT130" t="e">
            <v>#REF!</v>
          </cell>
        </row>
        <row r="131">
          <cell r="A131" t="str">
            <v>Y3-31</v>
          </cell>
          <cell r="B131" t="str">
            <v>通常入力</v>
          </cell>
          <cell r="C131" t="str">
            <v>後加工</v>
          </cell>
          <cell r="D131" t="str">
            <v>砂田</v>
          </cell>
          <cell r="E131">
            <v>46099.442673611113</v>
          </cell>
          <cell r="F131"/>
          <cell r="G131">
            <v>6713</v>
          </cell>
          <cell r="H131" t="str">
            <v>0R040-8Y0B- 830X192
0R040-8Y0B- 830X194</v>
          </cell>
          <cell r="I131" t="str">
            <v>FA</v>
          </cell>
          <cell r="J131" t="str">
            <v>BG1</v>
          </cell>
          <cell r="K131" t="str">
            <v>C</v>
          </cell>
          <cell r="L131" t="str">
            <v xml:space="preserve"> </v>
          </cell>
          <cell r="M131" t="str">
            <v>192
194</v>
          </cell>
          <cell r="N131"/>
          <cell r="O131"/>
          <cell r="P131">
            <v>1</v>
          </cell>
          <cell r="Q131">
            <v>6713</v>
          </cell>
          <cell r="R131" t="str">
            <v>0R040-8Y0B- 870X196</v>
          </cell>
          <cell r="S131" t="str">
            <v>FA</v>
          </cell>
          <cell r="T131" t="str">
            <v>BG1</v>
          </cell>
          <cell r="U131" t="str">
            <v>C</v>
          </cell>
          <cell r="V131">
            <v>392</v>
          </cell>
          <cell r="W131" t="str">
            <v>湖南</v>
          </cell>
          <cell r="X131" t="str">
            <v>ｽﾘｯﾄ</v>
          </cell>
          <cell r="Y131">
            <v>46100</v>
          </cell>
          <cell r="Z131" t="str">
            <v>ｽﾘｯﾄ</v>
          </cell>
          <cell r="AA131"/>
          <cell r="AB131"/>
          <cell r="AC131"/>
          <cell r="AD131" t="str">
            <v>Y（工材）</v>
          </cell>
          <cell r="AE131" t="str">
            <v>屋根</v>
          </cell>
          <cell r="AF131">
            <v>46104</v>
          </cell>
          <cell r="AG131">
            <v>46104</v>
          </cell>
          <cell r="AH131">
            <v>17</v>
          </cell>
          <cell r="AI131" t="str">
            <v>178970B
178971K</v>
          </cell>
          <cell r="AJ131">
            <v>2</v>
          </cell>
          <cell r="AK131">
            <v>3</v>
          </cell>
          <cell r="AL131" t="e">
            <v>#VALUE!</v>
          </cell>
          <cell r="AM131" t="str">
            <v>192
194</v>
          </cell>
          <cell r="AN131">
            <v>17</v>
          </cell>
          <cell r="AO131">
            <v>6562</v>
          </cell>
          <cell r="AP131"/>
          <cell r="AQ131"/>
          <cell r="AR131"/>
          <cell r="AS131"/>
          <cell r="AT131"/>
          <cell r="AU131"/>
          <cell r="AV131"/>
          <cell r="AW131"/>
          <cell r="AX131"/>
          <cell r="AY131"/>
          <cell r="AZ131"/>
          <cell r="BA131"/>
          <cell r="BB131"/>
          <cell r="BC131"/>
          <cell r="BD131"/>
          <cell r="BE131"/>
          <cell r="BF131"/>
          <cell r="BG131">
            <v>3</v>
          </cell>
          <cell r="BH131">
            <v>17</v>
          </cell>
          <cell r="BI131" t="e">
            <v>#VALUE!</v>
          </cell>
          <cell r="BJ131" t="e">
            <v>#REF!</v>
          </cell>
          <cell r="BK131" t="e">
            <v>#REF!</v>
          </cell>
          <cell r="BL131" t="e">
            <v>#REF!</v>
          </cell>
          <cell r="BM131" t="e">
            <v>#REF!</v>
          </cell>
          <cell r="BN131" t="e">
            <v>#REF!</v>
          </cell>
          <cell r="BO131" t="e">
            <v>#REF!</v>
          </cell>
          <cell r="BP131" t="e">
            <v>#REF!</v>
          </cell>
          <cell r="BQ131" t="e">
            <v>#REF!</v>
          </cell>
          <cell r="BR131" t="e">
            <v>#REF!</v>
          </cell>
          <cell r="BS131" t="e">
            <v>#REF!</v>
          </cell>
          <cell r="BT131" t="e">
            <v>#REF!</v>
          </cell>
        </row>
        <row r="132">
          <cell r="A132" t="str">
            <v>JR260301-1</v>
          </cell>
          <cell r="B132" t="str">
            <v>通常入力</v>
          </cell>
          <cell r="C132" t="str">
            <v>TPI</v>
          </cell>
          <cell r="D132" t="str">
            <v>古家</v>
          </cell>
          <cell r="E132">
            <v>46098.39340277778</v>
          </cell>
          <cell r="F132"/>
          <cell r="G132">
            <v>0</v>
          </cell>
          <cell r="H132" t="str">
            <v>30020-A05W- 870X 97</v>
          </cell>
          <cell r="I132">
            <v>0</v>
          </cell>
          <cell r="J132" t="str">
            <v>LG</v>
          </cell>
          <cell r="K132">
            <v>0</v>
          </cell>
          <cell r="L132" t="str">
            <v xml:space="preserve"> </v>
          </cell>
          <cell r="M132">
            <v>97</v>
          </cell>
          <cell r="N132">
            <v>0</v>
          </cell>
          <cell r="O132"/>
          <cell r="P132">
            <v>1</v>
          </cell>
          <cell r="Q132" t="str">
            <v>7A1</v>
          </cell>
          <cell r="R132" t="str">
            <v>FEL3002BY0510WD-1000X　95</v>
          </cell>
          <cell r="S132" t="str">
            <v xml:space="preserve"> </v>
          </cell>
          <cell r="T132" t="str">
            <v>LG</v>
          </cell>
          <cell r="U132">
            <v>0</v>
          </cell>
          <cell r="V132">
            <v>95</v>
          </cell>
          <cell r="W132" t="str">
            <v>湖南</v>
          </cell>
          <cell r="X132" t="str">
            <v>融着</v>
          </cell>
          <cell r="Y132">
            <v>46094</v>
          </cell>
          <cell r="Z132" t="str">
            <v>熱融着</v>
          </cell>
          <cell r="AA132"/>
          <cell r="AB132"/>
          <cell r="AC132"/>
          <cell r="AD132" t="str">
            <v>小口加工</v>
          </cell>
          <cell r="AE132">
            <v>0</v>
          </cell>
          <cell r="AF132">
            <v>46098</v>
          </cell>
          <cell r="AG132">
            <v>46098</v>
          </cell>
          <cell r="AH132">
            <v>0</v>
          </cell>
          <cell r="AI132"/>
          <cell r="AJ132">
            <v>1</v>
          </cell>
          <cell r="AK132">
            <v>3</v>
          </cell>
          <cell r="AL132">
            <v>0</v>
          </cell>
          <cell r="AM132">
            <v>97</v>
          </cell>
          <cell r="AN132">
            <v>0</v>
          </cell>
          <cell r="AO132">
            <v>0</v>
          </cell>
          <cell r="AP132"/>
          <cell r="AQ132"/>
          <cell r="AR132"/>
          <cell r="AS132"/>
          <cell r="AT132"/>
          <cell r="AU132"/>
          <cell r="AV132"/>
          <cell r="AW132"/>
          <cell r="AX132"/>
          <cell r="AY132"/>
          <cell r="AZ132"/>
          <cell r="BA132"/>
          <cell r="BB132"/>
          <cell r="BC132"/>
          <cell r="BD132"/>
          <cell r="BE132"/>
          <cell r="BF132"/>
          <cell r="BG132">
            <v>3</v>
          </cell>
          <cell r="BH132">
            <v>0</v>
          </cell>
          <cell r="BI132">
            <v>0</v>
          </cell>
          <cell r="BJ132" t="e">
            <v>#REF!</v>
          </cell>
          <cell r="BK132" t="e">
            <v>#REF!</v>
          </cell>
          <cell r="BL132" t="e">
            <v>#REF!</v>
          </cell>
          <cell r="BM132" t="e">
            <v>#REF!</v>
          </cell>
          <cell r="BN132" t="e">
            <v>#REF!</v>
          </cell>
          <cell r="BO132" t="e">
            <v>#REF!</v>
          </cell>
          <cell r="BP132" t="e">
            <v>#REF!</v>
          </cell>
          <cell r="BQ132" t="e">
            <v>#REF!</v>
          </cell>
          <cell r="BR132" t="e">
            <v>#REF!</v>
          </cell>
          <cell r="BS132" t="e">
            <v>#REF!</v>
          </cell>
          <cell r="BT132" t="e">
            <v>#REF!</v>
          </cell>
        </row>
        <row r="133">
          <cell r="A133" t="str">
            <v>JR260305</v>
          </cell>
          <cell r="B133" t="str">
            <v>通常入力</v>
          </cell>
          <cell r="C133" t="str">
            <v>TPI</v>
          </cell>
          <cell r="D133" t="str">
            <v>砂田</v>
          </cell>
          <cell r="E133">
            <v>46097.45175925926</v>
          </cell>
          <cell r="F133"/>
          <cell r="G133">
            <v>0</v>
          </cell>
          <cell r="H133" t="str">
            <v>40040-R10W- 870X 95</v>
          </cell>
          <cell r="I133" t="str">
            <v xml:space="preserve">  </v>
          </cell>
          <cell r="J133" t="str">
            <v xml:space="preserve">LG </v>
          </cell>
          <cell r="K133" t="str">
            <v xml:space="preserve"> </v>
          </cell>
          <cell r="L133" t="str">
            <v xml:space="preserve"> </v>
          </cell>
          <cell r="M133">
            <v>285</v>
          </cell>
          <cell r="N133"/>
          <cell r="O133"/>
          <cell r="P133">
            <v>1</v>
          </cell>
          <cell r="Q133" t="str">
            <v>7A1</v>
          </cell>
          <cell r="R133" t="str">
            <v>FEL4004AY-10WD-1000X100</v>
          </cell>
          <cell r="S133" t="str">
            <v xml:space="preserve">  </v>
          </cell>
          <cell r="T133" t="str">
            <v xml:space="preserve">LG </v>
          </cell>
          <cell r="U133" t="str">
            <v xml:space="preserve"> </v>
          </cell>
          <cell r="V133">
            <v>300</v>
          </cell>
          <cell r="W133" t="str">
            <v>湖南</v>
          </cell>
          <cell r="X133" t="str">
            <v>SEC</v>
          </cell>
          <cell r="Y133">
            <v>46105</v>
          </cell>
          <cell r="Z133" t="str">
            <v>SEC,ｽﾘｯﾄ(JR)</v>
          </cell>
          <cell r="AA133"/>
          <cell r="AB133"/>
          <cell r="AC133"/>
          <cell r="AD133" t="str">
            <v>JR（屋根）</v>
          </cell>
          <cell r="AE133"/>
          <cell r="AF133">
            <v>46107</v>
          </cell>
          <cell r="AG133">
            <v>46107</v>
          </cell>
          <cell r="AH133">
            <v>43</v>
          </cell>
          <cell r="AI133" t="str">
            <v>P79163</v>
          </cell>
          <cell r="AJ133">
            <v>3</v>
          </cell>
          <cell r="AK133">
            <v>3</v>
          </cell>
          <cell r="AL133">
            <v>12255</v>
          </cell>
          <cell r="AM133">
            <v>285</v>
          </cell>
          <cell r="AN133">
            <v>43</v>
          </cell>
          <cell r="AO133">
            <v>12255</v>
          </cell>
          <cell r="AP133"/>
          <cell r="AQ133"/>
          <cell r="AR133"/>
          <cell r="AS133"/>
          <cell r="AT133"/>
          <cell r="AU133"/>
          <cell r="AV133"/>
          <cell r="AW133"/>
          <cell r="AX133"/>
          <cell r="AY133"/>
          <cell r="AZ133"/>
          <cell r="BA133"/>
          <cell r="BB133"/>
          <cell r="BC133"/>
          <cell r="BD133"/>
          <cell r="BE133"/>
          <cell r="BF133"/>
          <cell r="BG133">
            <v>3</v>
          </cell>
          <cell r="BH133">
            <v>43</v>
          </cell>
          <cell r="BI133">
            <v>12255</v>
          </cell>
          <cell r="BJ133" t="e">
            <v>#REF!</v>
          </cell>
          <cell r="BK133" t="e">
            <v>#REF!</v>
          </cell>
          <cell r="BL133" t="e">
            <v>#REF!</v>
          </cell>
          <cell r="BM133" t="e">
            <v>#REF!</v>
          </cell>
          <cell r="BN133" t="e">
            <v>#REF!</v>
          </cell>
          <cell r="BO133" t="e">
            <v>#REF!</v>
          </cell>
          <cell r="BP133" t="e">
            <v>#REF!</v>
          </cell>
          <cell r="BQ133" t="e">
            <v>#REF!</v>
          </cell>
          <cell r="BR133" t="e">
            <v>#REF!</v>
          </cell>
          <cell r="BS133" t="e">
            <v>#REF!</v>
          </cell>
          <cell r="BT133" t="e">
            <v>#REF!</v>
          </cell>
        </row>
        <row r="134">
          <cell r="A134" t="str">
            <v>JR260304</v>
          </cell>
          <cell r="B134" t="str">
            <v>通常入力</v>
          </cell>
          <cell r="C134" t="str">
            <v>TPI</v>
          </cell>
          <cell r="D134" t="str">
            <v>砂田</v>
          </cell>
          <cell r="E134">
            <v>46097.450324074074</v>
          </cell>
          <cell r="F134"/>
          <cell r="G134">
            <v>0</v>
          </cell>
          <cell r="H134" t="str">
            <v>30020-A05W- 870X 97</v>
          </cell>
          <cell r="I134">
            <v>0</v>
          </cell>
          <cell r="J134" t="str">
            <v>LG</v>
          </cell>
          <cell r="K134">
            <v>0</v>
          </cell>
          <cell r="L134" t="str">
            <v xml:space="preserve"> </v>
          </cell>
          <cell r="M134">
            <v>1940</v>
          </cell>
          <cell r="N134"/>
          <cell r="O134"/>
          <cell r="P134">
            <v>1</v>
          </cell>
          <cell r="Q134" t="str">
            <v>7A1</v>
          </cell>
          <cell r="R134" t="str">
            <v>FEL3002BY0510WD-1000X100</v>
          </cell>
          <cell r="S134" t="str">
            <v xml:space="preserve"> </v>
          </cell>
          <cell r="T134" t="str">
            <v>LG</v>
          </cell>
          <cell r="U134">
            <v>0</v>
          </cell>
          <cell r="V134">
            <v>2000</v>
          </cell>
          <cell r="W134" t="str">
            <v>湖南</v>
          </cell>
          <cell r="X134" t="str">
            <v>SEC</v>
          </cell>
          <cell r="Y134">
            <v>46105</v>
          </cell>
          <cell r="Z134" t="str">
            <v>SEC,ｽﾘｯﾄ(JR)</v>
          </cell>
          <cell r="AA134" t="str">
            <v>投入原反9本ﾛｯﾄ指定</v>
          </cell>
          <cell r="AB134"/>
          <cell r="AC134"/>
          <cell r="AD134" t="str">
            <v>JR（屋根）</v>
          </cell>
          <cell r="AE134"/>
          <cell r="AF134">
            <v>46107</v>
          </cell>
          <cell r="AG134">
            <v>46107</v>
          </cell>
          <cell r="AH134">
            <v>43</v>
          </cell>
          <cell r="AI134" t="str">
            <v>P74593</v>
          </cell>
          <cell r="AJ134">
            <v>20</v>
          </cell>
          <cell r="AK134">
            <v>3</v>
          </cell>
          <cell r="AL134">
            <v>83420</v>
          </cell>
          <cell r="AM134">
            <v>1940</v>
          </cell>
          <cell r="AN134">
            <v>43</v>
          </cell>
          <cell r="AO134">
            <v>83420</v>
          </cell>
          <cell r="AP134"/>
          <cell r="AQ134"/>
          <cell r="AR134"/>
          <cell r="AS134"/>
          <cell r="AT134"/>
          <cell r="AU134"/>
          <cell r="AV134"/>
          <cell r="AW134"/>
          <cell r="AX134"/>
          <cell r="AY134"/>
          <cell r="AZ134"/>
          <cell r="BA134"/>
          <cell r="BB134"/>
          <cell r="BC134"/>
          <cell r="BD134"/>
          <cell r="BE134"/>
          <cell r="BF134"/>
          <cell r="BG134">
            <v>3</v>
          </cell>
          <cell r="BH134">
            <v>43</v>
          </cell>
          <cell r="BI134">
            <v>83420</v>
          </cell>
          <cell r="BJ134" t="e">
            <v>#REF!</v>
          </cell>
          <cell r="BK134" t="e">
            <v>#REF!</v>
          </cell>
          <cell r="BL134" t="e">
            <v>#REF!</v>
          </cell>
          <cell r="BM134" t="e">
            <v>#REF!</v>
          </cell>
          <cell r="BN134" t="e">
            <v>#REF!</v>
          </cell>
          <cell r="BO134" t="e">
            <v>#REF!</v>
          </cell>
          <cell r="BP134" t="e">
            <v>#REF!</v>
          </cell>
          <cell r="BQ134" t="e">
            <v>#REF!</v>
          </cell>
          <cell r="BR134" t="e">
            <v>#REF!</v>
          </cell>
          <cell r="BS134" t="e">
            <v>#REF!</v>
          </cell>
          <cell r="BT134" t="e">
            <v>#REF!</v>
          </cell>
        </row>
        <row r="135">
          <cell r="A135" t="str">
            <v>W3-15</v>
          </cell>
          <cell r="B135" t="str">
            <v>通常入力</v>
          </cell>
          <cell r="C135" t="str">
            <v>後加工</v>
          </cell>
          <cell r="D135" t="str">
            <v>砂田</v>
          </cell>
          <cell r="E135">
            <v>46094.654456018521</v>
          </cell>
          <cell r="F135"/>
          <cell r="G135">
            <v>6783</v>
          </cell>
          <cell r="H135" t="str">
            <v>25020-AP17- 970X300</v>
          </cell>
          <cell r="I135" t="str">
            <v>FA</v>
          </cell>
          <cell r="J135"/>
          <cell r="K135" t="str">
            <v>P</v>
          </cell>
          <cell r="L135" t="str">
            <v xml:space="preserve"> </v>
          </cell>
          <cell r="M135">
            <v>300</v>
          </cell>
          <cell r="N135"/>
          <cell r="O135"/>
          <cell r="P135">
            <v>1</v>
          </cell>
          <cell r="Q135">
            <v>6780</v>
          </cell>
          <cell r="R135" t="str">
            <v>25020-AP17-1220X300</v>
          </cell>
          <cell r="S135" t="str">
            <v>FA</v>
          </cell>
          <cell r="T135"/>
          <cell r="U135" t="str">
            <v>P</v>
          </cell>
          <cell r="V135">
            <v>300</v>
          </cell>
          <cell r="W135" t="str">
            <v>湖南</v>
          </cell>
          <cell r="X135" t="str">
            <v>ｽﾘｯﾄ</v>
          </cell>
          <cell r="Y135">
            <v>46098</v>
          </cell>
          <cell r="Z135" t="str">
            <v>ｽﾘｯﾄ</v>
          </cell>
          <cell r="AA135" t="str">
            <v>欠点個数確認ﾁｪｯｸ</v>
          </cell>
          <cell r="AB135" t="str">
            <v>ﾗﾍﾞﾙ◎</v>
          </cell>
          <cell r="AC135"/>
          <cell r="AD135" t="str">
            <v>Y（工材）</v>
          </cell>
          <cell r="AE135" t="str">
            <v>共和新城</v>
          </cell>
          <cell r="AF135">
            <v>46111</v>
          </cell>
          <cell r="AG135">
            <v>46111</v>
          </cell>
          <cell r="AH135">
            <v>17</v>
          </cell>
          <cell r="AI135" t="str">
            <v>178948T</v>
          </cell>
          <cell r="AJ135">
            <v>1</v>
          </cell>
          <cell r="AK135">
            <v>3</v>
          </cell>
          <cell r="AL135">
            <v>5100</v>
          </cell>
          <cell r="AM135">
            <v>300</v>
          </cell>
          <cell r="AN135">
            <v>17</v>
          </cell>
          <cell r="AO135">
            <v>5100</v>
          </cell>
          <cell r="AP135"/>
          <cell r="AQ135"/>
          <cell r="AR135"/>
          <cell r="AS135"/>
          <cell r="AT135"/>
          <cell r="AU135"/>
          <cell r="AV135"/>
          <cell r="AW135"/>
          <cell r="AX135"/>
          <cell r="AY135"/>
          <cell r="AZ135"/>
          <cell r="BA135"/>
          <cell r="BB135"/>
          <cell r="BC135"/>
          <cell r="BD135"/>
          <cell r="BE135"/>
          <cell r="BF135"/>
          <cell r="BG135">
            <v>3</v>
          </cell>
          <cell r="BH135">
            <v>17</v>
          </cell>
          <cell r="BI135">
            <v>5100</v>
          </cell>
          <cell r="BJ135" t="e">
            <v>#REF!</v>
          </cell>
          <cell r="BK135" t="e">
            <v>#REF!</v>
          </cell>
          <cell r="BL135" t="e">
            <v>#REF!</v>
          </cell>
          <cell r="BM135" t="e">
            <v>#REF!</v>
          </cell>
          <cell r="BN135" t="e">
            <v>#REF!</v>
          </cell>
          <cell r="BO135" t="e">
            <v>#REF!</v>
          </cell>
          <cell r="BP135" t="e">
            <v>#REF!</v>
          </cell>
          <cell r="BQ135" t="e">
            <v>#REF!</v>
          </cell>
          <cell r="BR135" t="e">
            <v>#REF!</v>
          </cell>
          <cell r="BS135" t="e">
            <v>#REF!</v>
          </cell>
          <cell r="BT135" t="e">
            <v>#REF!</v>
          </cell>
        </row>
        <row r="136">
          <cell r="A136" t="str">
            <v>Y3-30</v>
          </cell>
          <cell r="B136" t="str">
            <v>通常入力</v>
          </cell>
          <cell r="C136" t="str">
            <v>後加工</v>
          </cell>
          <cell r="D136" t="str">
            <v>砂田</v>
          </cell>
          <cell r="E136">
            <v>46094.564965277779</v>
          </cell>
          <cell r="F136"/>
          <cell r="G136">
            <v>6713</v>
          </cell>
          <cell r="H136" t="str">
            <v>10010-FY00- 740X200</v>
          </cell>
          <cell r="I136" t="str">
            <v>FA</v>
          </cell>
          <cell r="J136" t="str">
            <v>GR0</v>
          </cell>
          <cell r="K136" t="str">
            <v>C</v>
          </cell>
          <cell r="L136" t="str">
            <v xml:space="preserve"> </v>
          </cell>
          <cell r="M136">
            <v>800</v>
          </cell>
          <cell r="N136"/>
          <cell r="O136"/>
          <cell r="P136">
            <v>1</v>
          </cell>
          <cell r="Q136">
            <v>6710</v>
          </cell>
          <cell r="R136" t="str">
            <v>10010-AY00- 750X200</v>
          </cell>
          <cell r="S136" t="str">
            <v>FA</v>
          </cell>
          <cell r="T136" t="str">
            <v>GR0</v>
          </cell>
          <cell r="U136" t="str">
            <v>C</v>
          </cell>
          <cell r="V136">
            <v>800</v>
          </cell>
          <cell r="W136" t="str">
            <v>滋賀</v>
          </cell>
          <cell r="X136" t="str">
            <v>ｴﾝﾎﾞｽ</v>
          </cell>
          <cell r="Y136">
            <v>46113</v>
          </cell>
          <cell r="Z136" t="str">
            <v>ｴﾝﾎﾞｽ</v>
          </cell>
          <cell r="AA136"/>
          <cell r="AB136"/>
          <cell r="AC136"/>
          <cell r="AD136" t="str">
            <v>Y（工材）</v>
          </cell>
          <cell r="AE136" t="str">
            <v>ﾆｯｸｽ</v>
          </cell>
          <cell r="AF136">
            <v>46118</v>
          </cell>
          <cell r="AG136">
            <v>46118</v>
          </cell>
          <cell r="AH136">
            <v>17</v>
          </cell>
          <cell r="AI136" t="str">
            <v>178677S</v>
          </cell>
          <cell r="AJ136">
            <v>4</v>
          </cell>
          <cell r="AK136">
            <v>4</v>
          </cell>
          <cell r="AL136">
            <v>13600</v>
          </cell>
          <cell r="AM136">
            <v>800</v>
          </cell>
          <cell r="AN136">
            <v>17</v>
          </cell>
          <cell r="AO136">
            <v>13600</v>
          </cell>
          <cell r="AP136"/>
          <cell r="AQ136"/>
          <cell r="AR136"/>
          <cell r="AS136"/>
          <cell r="AT136"/>
          <cell r="AU136"/>
          <cell r="AV136"/>
          <cell r="AW136"/>
          <cell r="AX136"/>
          <cell r="AY136"/>
          <cell r="AZ136"/>
          <cell r="BA136"/>
          <cell r="BB136"/>
          <cell r="BC136"/>
          <cell r="BD136"/>
          <cell r="BE136"/>
          <cell r="BF136"/>
          <cell r="BG136">
            <v>4</v>
          </cell>
          <cell r="BH136">
            <v>17</v>
          </cell>
          <cell r="BI136">
            <v>13600</v>
          </cell>
          <cell r="BJ136" t="e">
            <v>#REF!</v>
          </cell>
          <cell r="BK136" t="e">
            <v>#REF!</v>
          </cell>
          <cell r="BL136" t="e">
            <v>#REF!</v>
          </cell>
          <cell r="BM136" t="e">
            <v>#REF!</v>
          </cell>
          <cell r="BN136" t="e">
            <v>#REF!</v>
          </cell>
          <cell r="BO136" t="e">
            <v>#REF!</v>
          </cell>
          <cell r="BP136" t="e">
            <v>#REF!</v>
          </cell>
          <cell r="BQ136" t="e">
            <v>#REF!</v>
          </cell>
          <cell r="BR136" t="e">
            <v>#REF!</v>
          </cell>
          <cell r="BS136" t="e">
            <v>#REF!</v>
          </cell>
          <cell r="BT136" t="e">
            <v>#REF!</v>
          </cell>
        </row>
        <row r="137">
          <cell r="A137" t="str">
            <v>Y3-29</v>
          </cell>
          <cell r="B137" t="str">
            <v>通常入力</v>
          </cell>
          <cell r="C137" t="str">
            <v>後加工</v>
          </cell>
          <cell r="D137" t="str">
            <v>砂田</v>
          </cell>
          <cell r="E137">
            <v>46094.558958333335</v>
          </cell>
          <cell r="F137"/>
          <cell r="G137">
            <v>6713</v>
          </cell>
          <cell r="H137" t="str">
            <v>25020-FG00- 740X200
25020-FG00- 740X196
25020-FG00- 740X194</v>
          </cell>
          <cell r="I137" t="str">
            <v>FA</v>
          </cell>
          <cell r="J137" t="str">
            <v>GR0</v>
          </cell>
          <cell r="K137" t="str">
            <v>M</v>
          </cell>
          <cell r="L137" t="str">
            <v xml:space="preserve"> </v>
          </cell>
          <cell r="M137" t="str">
            <v>1200
196
194</v>
          </cell>
          <cell r="N137"/>
          <cell r="O137"/>
          <cell r="P137">
            <v>1</v>
          </cell>
          <cell r="Q137">
            <v>6710</v>
          </cell>
          <cell r="R137" t="str">
            <v>25020-AG00- 750X400</v>
          </cell>
          <cell r="S137" t="str">
            <v>FA</v>
          </cell>
          <cell r="T137" t="str">
            <v>GR0</v>
          </cell>
          <cell r="U137" t="str">
            <v>C</v>
          </cell>
          <cell r="V137">
            <v>1600</v>
          </cell>
          <cell r="W137" t="str">
            <v>湖南</v>
          </cell>
          <cell r="X137" t="str">
            <v>ｴﾝﾎﾞｽ</v>
          </cell>
          <cell r="Y137">
            <v>46100</v>
          </cell>
          <cell r="Z137" t="str">
            <v>ｴﾝﾎﾞｽ，分割</v>
          </cell>
          <cell r="AA137" t="str">
            <v>ﾐﾜｴﾝﾎﾞｽ「ｷﾇｼﾎﾞ」と明記</v>
          </cell>
          <cell r="AB137"/>
          <cell r="AC137"/>
          <cell r="AD137" t="str">
            <v>Y（工材）</v>
          </cell>
          <cell r="AE137" t="str">
            <v>ﾆｯｸｽ</v>
          </cell>
          <cell r="AF137">
            <v>46111</v>
          </cell>
          <cell r="AG137">
            <v>46111</v>
          </cell>
          <cell r="AH137">
            <v>32</v>
          </cell>
          <cell r="AI137" t="str">
            <v>178603F
179091H
179092Z</v>
          </cell>
          <cell r="AJ137">
            <v>4</v>
          </cell>
          <cell r="AK137">
            <v>3</v>
          </cell>
          <cell r="AL137" t="e">
            <v>#VALUE!</v>
          </cell>
          <cell r="AM137" t="str">
            <v>1200
196
194</v>
          </cell>
          <cell r="AN137">
            <v>32</v>
          </cell>
          <cell r="AO137">
            <v>50880</v>
          </cell>
          <cell r="AP137"/>
          <cell r="AQ137"/>
          <cell r="AR137"/>
          <cell r="AS137"/>
          <cell r="AT137"/>
          <cell r="AU137"/>
          <cell r="AV137"/>
          <cell r="AW137"/>
          <cell r="AX137"/>
          <cell r="AY137"/>
          <cell r="AZ137"/>
          <cell r="BA137"/>
          <cell r="BB137"/>
          <cell r="BC137"/>
          <cell r="BD137"/>
          <cell r="BE137"/>
          <cell r="BF137"/>
          <cell r="BG137">
            <v>3</v>
          </cell>
          <cell r="BH137">
            <v>32</v>
          </cell>
          <cell r="BI137" t="e">
            <v>#VALUE!</v>
          </cell>
          <cell r="BJ137" t="e">
            <v>#REF!</v>
          </cell>
          <cell r="BK137" t="e">
            <v>#REF!</v>
          </cell>
          <cell r="BL137" t="e">
            <v>#REF!</v>
          </cell>
          <cell r="BM137" t="e">
            <v>#REF!</v>
          </cell>
          <cell r="BN137" t="e">
            <v>#REF!</v>
          </cell>
          <cell r="BO137" t="e">
            <v>#REF!</v>
          </cell>
          <cell r="BP137" t="e">
            <v>#REF!</v>
          </cell>
          <cell r="BQ137" t="e">
            <v>#REF!</v>
          </cell>
          <cell r="BR137" t="e">
            <v>#REF!</v>
          </cell>
          <cell r="BS137" t="e">
            <v>#REF!</v>
          </cell>
          <cell r="BT137" t="e">
            <v>#REF!</v>
          </cell>
        </row>
        <row r="138">
          <cell r="A138" t="str">
            <v>Y3-28</v>
          </cell>
          <cell r="B138" t="str">
            <v>通常入力</v>
          </cell>
          <cell r="C138" t="str">
            <v>後加工</v>
          </cell>
          <cell r="D138" t="str">
            <v>砂田</v>
          </cell>
          <cell r="E138">
            <v>46094.555914351855</v>
          </cell>
          <cell r="F138"/>
          <cell r="G138">
            <v>6713</v>
          </cell>
          <cell r="H138" t="str">
            <v>25020-FG00- 740X200</v>
          </cell>
          <cell r="I138" t="str">
            <v>FA</v>
          </cell>
          <cell r="J138" t="str">
            <v>GR0</v>
          </cell>
          <cell r="K138" t="str">
            <v>C</v>
          </cell>
          <cell r="L138" t="str">
            <v xml:space="preserve"> </v>
          </cell>
          <cell r="M138">
            <v>400</v>
          </cell>
          <cell r="N138"/>
          <cell r="O138"/>
          <cell r="P138">
            <v>1</v>
          </cell>
          <cell r="Q138">
            <v>6710</v>
          </cell>
          <cell r="R138" t="str">
            <v>25020-AG00- 750X200</v>
          </cell>
          <cell r="S138" t="str">
            <v>FA</v>
          </cell>
          <cell r="T138" t="str">
            <v>GR0</v>
          </cell>
          <cell r="U138" t="str">
            <v>C</v>
          </cell>
          <cell r="V138">
            <v>400</v>
          </cell>
          <cell r="W138" t="str">
            <v>湖南</v>
          </cell>
          <cell r="X138" t="str">
            <v>ｴﾝﾎﾞｽ</v>
          </cell>
          <cell r="Y138">
            <v>46100</v>
          </cell>
          <cell r="Z138" t="str">
            <v>ｴﾝﾎﾞｽ,分割</v>
          </cell>
          <cell r="AA138" t="str">
            <v>ｺｸﾖｴﾝﾎﾞｽ</v>
          </cell>
          <cell r="AB138"/>
          <cell r="AC138"/>
          <cell r="AD138" t="str">
            <v>Y（工材）</v>
          </cell>
          <cell r="AE138" t="str">
            <v>ﾆｯｸｽ</v>
          </cell>
          <cell r="AF138">
            <v>46111</v>
          </cell>
          <cell r="AG138">
            <v>46111</v>
          </cell>
          <cell r="AH138">
            <v>32</v>
          </cell>
          <cell r="AI138" t="str">
            <v>178602K</v>
          </cell>
          <cell r="AJ138">
            <v>2</v>
          </cell>
          <cell r="AK138">
            <v>3</v>
          </cell>
          <cell r="AL138">
            <v>12800</v>
          </cell>
          <cell r="AM138">
            <v>400</v>
          </cell>
          <cell r="AN138">
            <v>32</v>
          </cell>
          <cell r="AO138">
            <v>12800</v>
          </cell>
          <cell r="AP138"/>
          <cell r="AQ138"/>
          <cell r="AR138"/>
          <cell r="AS138"/>
          <cell r="AT138"/>
          <cell r="AU138"/>
          <cell r="AV138"/>
          <cell r="AW138"/>
          <cell r="AX138"/>
          <cell r="AY138"/>
          <cell r="AZ138"/>
          <cell r="BA138"/>
          <cell r="BB138"/>
          <cell r="BC138"/>
          <cell r="BD138"/>
          <cell r="BE138"/>
          <cell r="BF138"/>
          <cell r="BG138">
            <v>3</v>
          </cell>
          <cell r="BH138">
            <v>32</v>
          </cell>
          <cell r="BI138">
            <v>12800</v>
          </cell>
          <cell r="BJ138" t="e">
            <v>#REF!</v>
          </cell>
          <cell r="BK138" t="e">
            <v>#REF!</v>
          </cell>
          <cell r="BL138" t="e">
            <v>#REF!</v>
          </cell>
          <cell r="BM138" t="e">
            <v>#REF!</v>
          </cell>
          <cell r="BN138" t="e">
            <v>#REF!</v>
          </cell>
          <cell r="BO138" t="e">
            <v>#REF!</v>
          </cell>
          <cell r="BP138" t="e">
            <v>#REF!</v>
          </cell>
          <cell r="BQ138" t="e">
            <v>#REF!</v>
          </cell>
          <cell r="BR138" t="e">
            <v>#REF!</v>
          </cell>
          <cell r="BS138" t="e">
            <v>#REF!</v>
          </cell>
          <cell r="BT138" t="e">
            <v>#REF!</v>
          </cell>
        </row>
        <row r="139">
          <cell r="A139" t="str">
            <v>Y3-27</v>
          </cell>
          <cell r="B139" t="str">
            <v>通常入力</v>
          </cell>
          <cell r="C139" t="str">
            <v>後加工</v>
          </cell>
          <cell r="D139" t="str">
            <v>砂田</v>
          </cell>
          <cell r="E139">
            <v>46094.554386574076</v>
          </cell>
          <cell r="F139"/>
          <cell r="G139">
            <v>6713</v>
          </cell>
          <cell r="H139" t="str">
            <v>25020-FG00-1070X200</v>
          </cell>
          <cell r="I139" t="str">
            <v>FA</v>
          </cell>
          <cell r="J139" t="str">
            <v>GR0</v>
          </cell>
          <cell r="K139" t="str">
            <v>C</v>
          </cell>
          <cell r="L139" t="str">
            <v xml:space="preserve"> </v>
          </cell>
          <cell r="M139">
            <v>200</v>
          </cell>
          <cell r="N139"/>
          <cell r="O139"/>
          <cell r="P139">
            <v>1</v>
          </cell>
          <cell r="Q139">
            <v>6710</v>
          </cell>
          <cell r="R139" t="str">
            <v>25020-AG00-1080X200</v>
          </cell>
          <cell r="S139" t="str">
            <v>FA</v>
          </cell>
          <cell r="T139" t="str">
            <v>GR0</v>
          </cell>
          <cell r="U139" t="str">
            <v>C</v>
          </cell>
          <cell r="V139">
            <v>200</v>
          </cell>
          <cell r="W139" t="str">
            <v>湖南</v>
          </cell>
          <cell r="X139" t="str">
            <v>ｴﾝﾎﾞｽ</v>
          </cell>
          <cell r="Y139">
            <v>46100</v>
          </cell>
          <cell r="Z139" t="str">
            <v>ｴﾝﾎﾞｽ</v>
          </cell>
          <cell r="AA139" t="str">
            <v>ｺｸﾖｴﾝﾎﾞｽ</v>
          </cell>
          <cell r="AB139"/>
          <cell r="AC139"/>
          <cell r="AD139" t="str">
            <v>Y（工材）</v>
          </cell>
          <cell r="AE139" t="str">
            <v>ﾆｯｸｽ</v>
          </cell>
          <cell r="AF139">
            <v>46111</v>
          </cell>
          <cell r="AG139">
            <v>46111</v>
          </cell>
          <cell r="AH139">
            <v>17</v>
          </cell>
          <cell r="AI139" t="str">
            <v>178601B</v>
          </cell>
          <cell r="AJ139">
            <v>1</v>
          </cell>
          <cell r="AK139">
            <v>3</v>
          </cell>
          <cell r="AL139">
            <v>3400</v>
          </cell>
          <cell r="AM139">
            <v>200</v>
          </cell>
          <cell r="AN139">
            <v>17</v>
          </cell>
          <cell r="AO139">
            <v>3400</v>
          </cell>
          <cell r="AP139"/>
          <cell r="AQ139"/>
          <cell r="AR139"/>
          <cell r="AS139"/>
          <cell r="AT139"/>
          <cell r="AU139"/>
          <cell r="AV139"/>
          <cell r="AW139"/>
          <cell r="AX139"/>
          <cell r="AY139"/>
          <cell r="AZ139"/>
          <cell r="BA139"/>
          <cell r="BB139"/>
          <cell r="BC139"/>
          <cell r="BD139"/>
          <cell r="BE139"/>
          <cell r="BF139"/>
          <cell r="BG139">
            <v>3</v>
          </cell>
          <cell r="BH139">
            <v>17</v>
          </cell>
          <cell r="BI139">
            <v>3400</v>
          </cell>
          <cell r="BJ139" t="e">
            <v>#REF!</v>
          </cell>
          <cell r="BK139" t="e">
            <v>#REF!</v>
          </cell>
          <cell r="BL139" t="e">
            <v>#REF!</v>
          </cell>
          <cell r="BM139" t="e">
            <v>#REF!</v>
          </cell>
          <cell r="BN139" t="e">
            <v>#REF!</v>
          </cell>
          <cell r="BO139" t="e">
            <v>#REF!</v>
          </cell>
          <cell r="BP139" t="e">
            <v>#REF!</v>
          </cell>
          <cell r="BQ139" t="e">
            <v>#REF!</v>
          </cell>
          <cell r="BR139" t="e">
            <v>#REF!</v>
          </cell>
          <cell r="BS139" t="e">
            <v>#REF!</v>
          </cell>
          <cell r="BT139" t="e">
            <v>#REF!</v>
          </cell>
        </row>
        <row r="140">
          <cell r="A140" t="str">
            <v>Y3-26</v>
          </cell>
          <cell r="B140" t="str">
            <v>通常入力</v>
          </cell>
          <cell r="C140" t="str">
            <v>後加工</v>
          </cell>
          <cell r="D140" t="str">
            <v>砂田</v>
          </cell>
          <cell r="E140">
            <v>46094.432303240741</v>
          </cell>
          <cell r="F140"/>
          <cell r="G140">
            <v>6713</v>
          </cell>
          <cell r="H140" t="str">
            <v>0R040-8Y0B- 680X200</v>
          </cell>
          <cell r="I140" t="str">
            <v>FA</v>
          </cell>
          <cell r="J140" t="str">
            <v>GA1</v>
          </cell>
          <cell r="K140" t="str">
            <v>C</v>
          </cell>
          <cell r="L140" t="str">
            <v xml:space="preserve"> </v>
          </cell>
          <cell r="M140">
            <v>12800</v>
          </cell>
          <cell r="N140"/>
          <cell r="O140"/>
          <cell r="P140">
            <v>1</v>
          </cell>
          <cell r="Q140">
            <v>6710</v>
          </cell>
          <cell r="R140" t="str">
            <v>50080-AY0B- 680X200</v>
          </cell>
          <cell r="S140" t="str">
            <v>FA</v>
          </cell>
          <cell r="T140" t="str">
            <v>GA1</v>
          </cell>
          <cell r="U140" t="str">
            <v>C</v>
          </cell>
          <cell r="V140">
            <v>6400</v>
          </cell>
          <cell r="W140" t="str">
            <v>滋賀</v>
          </cell>
          <cell r="X140" t="str">
            <v>SEC</v>
          </cell>
          <cell r="Y140">
            <v>46114</v>
          </cell>
          <cell r="Z140" t="str">
            <v>SEC</v>
          </cell>
          <cell r="AA140" t="str">
            <v>4/6 4000m出荷</v>
          </cell>
          <cell r="AB140"/>
          <cell r="AC140"/>
          <cell r="AD140" t="str">
            <v>Y（工材）</v>
          </cell>
          <cell r="AE140" t="str">
            <v>屋根</v>
          </cell>
          <cell r="AF140">
            <v>46119</v>
          </cell>
          <cell r="AG140">
            <v>46119</v>
          </cell>
          <cell r="AH140">
            <v>13</v>
          </cell>
          <cell r="AI140" t="str">
            <v>178578A</v>
          </cell>
          <cell r="AJ140">
            <v>32</v>
          </cell>
          <cell r="AK140">
            <v>4</v>
          </cell>
          <cell r="AL140">
            <v>166400</v>
          </cell>
          <cell r="AM140">
            <v>12800</v>
          </cell>
          <cell r="AN140">
            <v>13</v>
          </cell>
          <cell r="AO140">
            <v>166400</v>
          </cell>
          <cell r="AP140"/>
          <cell r="AQ140"/>
          <cell r="AR140"/>
          <cell r="AS140"/>
          <cell r="AT140"/>
          <cell r="AU140"/>
          <cell r="AV140"/>
          <cell r="AW140"/>
          <cell r="AX140"/>
          <cell r="AY140"/>
          <cell r="AZ140"/>
          <cell r="BA140"/>
          <cell r="BB140"/>
          <cell r="BC140"/>
          <cell r="BD140"/>
          <cell r="BE140"/>
          <cell r="BF140"/>
          <cell r="BG140">
            <v>4</v>
          </cell>
          <cell r="BH140">
            <v>13</v>
          </cell>
          <cell r="BI140">
            <v>166400</v>
          </cell>
          <cell r="BJ140" t="e">
            <v>#REF!</v>
          </cell>
          <cell r="BK140" t="e">
            <v>#REF!</v>
          </cell>
          <cell r="BL140" t="e">
            <v>#REF!</v>
          </cell>
          <cell r="BM140" t="e">
            <v>#REF!</v>
          </cell>
          <cell r="BN140" t="e">
            <v>#REF!</v>
          </cell>
          <cell r="BO140" t="e">
            <v>#REF!</v>
          </cell>
          <cell r="BP140" t="e">
            <v>#REF!</v>
          </cell>
          <cell r="BQ140" t="e">
            <v>#REF!</v>
          </cell>
          <cell r="BR140" t="e">
            <v>#REF!</v>
          </cell>
          <cell r="BS140" t="e">
            <v>#REF!</v>
          </cell>
          <cell r="BT140" t="e">
            <v>#REF!</v>
          </cell>
        </row>
        <row r="141">
          <cell r="A141" t="str">
            <v>Y3-25</v>
          </cell>
          <cell r="B141" t="str">
            <v>通常入力</v>
          </cell>
          <cell r="C141" t="str">
            <v>後加工</v>
          </cell>
          <cell r="D141" t="str">
            <v>砂田</v>
          </cell>
          <cell r="E141">
            <v>46094.43005787037</v>
          </cell>
          <cell r="F141"/>
          <cell r="G141">
            <v>6713</v>
          </cell>
          <cell r="H141" t="str">
            <v>0R040-8Y0B- 680X200</v>
          </cell>
          <cell r="I141" t="str">
            <v>FA</v>
          </cell>
          <cell r="J141" t="str">
            <v>BG1</v>
          </cell>
          <cell r="K141" t="str">
            <v>C</v>
          </cell>
          <cell r="L141" t="str">
            <v xml:space="preserve"> </v>
          </cell>
          <cell r="M141">
            <v>1600</v>
          </cell>
          <cell r="N141"/>
          <cell r="O141"/>
          <cell r="P141">
            <v>1</v>
          </cell>
          <cell r="Q141">
            <v>6710</v>
          </cell>
          <cell r="R141" t="str">
            <v>50080-AY0B- 680X200</v>
          </cell>
          <cell r="S141" t="str">
            <v>FA</v>
          </cell>
          <cell r="T141" t="str">
            <v>BG1</v>
          </cell>
          <cell r="U141" t="str">
            <v>C</v>
          </cell>
          <cell r="V141">
            <v>800</v>
          </cell>
          <cell r="W141" t="str">
            <v>滋賀</v>
          </cell>
          <cell r="X141" t="str">
            <v>SEC</v>
          </cell>
          <cell r="Y141">
            <v>46107</v>
          </cell>
          <cell r="Z141" t="str">
            <v>SEC</v>
          </cell>
          <cell r="AA141"/>
          <cell r="AB141"/>
          <cell r="AC141"/>
          <cell r="AD141" t="str">
            <v>Y（工材）</v>
          </cell>
          <cell r="AE141" t="str">
            <v>屋根</v>
          </cell>
          <cell r="AF141">
            <v>46111</v>
          </cell>
          <cell r="AG141">
            <v>46111</v>
          </cell>
          <cell r="AH141">
            <v>13</v>
          </cell>
          <cell r="AI141" t="str">
            <v>178576P</v>
          </cell>
          <cell r="AJ141">
            <v>4</v>
          </cell>
          <cell r="AK141">
            <v>3</v>
          </cell>
          <cell r="AL141">
            <v>20800</v>
          </cell>
          <cell r="AM141">
            <v>1600</v>
          </cell>
          <cell r="AN141">
            <v>13</v>
          </cell>
          <cell r="AO141">
            <v>20800</v>
          </cell>
          <cell r="AP141"/>
          <cell r="AQ141"/>
          <cell r="AR141"/>
          <cell r="AS141"/>
          <cell r="AT141"/>
          <cell r="AU141"/>
          <cell r="AV141"/>
          <cell r="AW141"/>
          <cell r="AX141"/>
          <cell r="AY141"/>
          <cell r="AZ141"/>
          <cell r="BA141"/>
          <cell r="BB141"/>
          <cell r="BC141"/>
          <cell r="BD141"/>
          <cell r="BE141"/>
          <cell r="BF141"/>
          <cell r="BG141">
            <v>3</v>
          </cell>
          <cell r="BH141">
            <v>13</v>
          </cell>
          <cell r="BI141">
            <v>20800</v>
          </cell>
          <cell r="BJ141" t="e">
            <v>#REF!</v>
          </cell>
          <cell r="BK141" t="e">
            <v>#REF!</v>
          </cell>
          <cell r="BL141" t="e">
            <v>#REF!</v>
          </cell>
          <cell r="BM141" t="e">
            <v>#REF!</v>
          </cell>
          <cell r="BN141" t="e">
            <v>#REF!</v>
          </cell>
          <cell r="BO141" t="e">
            <v>#REF!</v>
          </cell>
          <cell r="BP141" t="e">
            <v>#REF!</v>
          </cell>
          <cell r="BQ141" t="e">
            <v>#REF!</v>
          </cell>
          <cell r="BR141" t="e">
            <v>#REF!</v>
          </cell>
          <cell r="BS141" t="e">
            <v>#REF!</v>
          </cell>
          <cell r="BT141" t="e">
            <v>#REF!</v>
          </cell>
        </row>
        <row r="142">
          <cell r="A142" t="str">
            <v>Y3-24</v>
          </cell>
          <cell r="B142" t="str">
            <v>通常入力</v>
          </cell>
          <cell r="C142" t="str">
            <v>後加工</v>
          </cell>
          <cell r="D142" t="str">
            <v>古家</v>
          </cell>
          <cell r="E142">
            <v>46093.573692129627</v>
          </cell>
          <cell r="F142"/>
          <cell r="G142">
            <v>6713</v>
          </cell>
          <cell r="H142" t="str">
            <v>30020-KG00- 935X200</v>
          </cell>
          <cell r="I142" t="str">
            <v>FA</v>
          </cell>
          <cell r="J142" t="str">
            <v>GA1</v>
          </cell>
          <cell r="K142" t="str">
            <v>C</v>
          </cell>
          <cell r="L142" t="str">
            <v xml:space="preserve"> </v>
          </cell>
          <cell r="M142">
            <v>3200</v>
          </cell>
          <cell r="N142" t="str">
            <v>ｽｷﾝ面</v>
          </cell>
          <cell r="O142"/>
          <cell r="P142">
            <v>1</v>
          </cell>
          <cell r="Q142">
            <v>6710</v>
          </cell>
          <cell r="R142" t="str">
            <v>30040-AG00- 935X200</v>
          </cell>
          <cell r="S142" t="str">
            <v>FA</v>
          </cell>
          <cell r="T142" t="str">
            <v>GA1</v>
          </cell>
          <cell r="U142" t="str">
            <v>C</v>
          </cell>
          <cell r="V142">
            <v>1600</v>
          </cell>
          <cell r="W142" t="str">
            <v>滋賀</v>
          </cell>
          <cell r="X142" t="str">
            <v>SEC</v>
          </cell>
          <cell r="Y142">
            <v>46107</v>
          </cell>
          <cell r="Z142" t="str">
            <v>SEC</v>
          </cell>
          <cell r="AA142"/>
          <cell r="AB142"/>
          <cell r="AC142"/>
          <cell r="AD142" t="str">
            <v>Y（工材）</v>
          </cell>
          <cell r="AE142" t="str">
            <v>田窪工業所</v>
          </cell>
          <cell r="AF142">
            <v>46111</v>
          </cell>
          <cell r="AG142">
            <v>46111</v>
          </cell>
          <cell r="AH142">
            <v>26</v>
          </cell>
          <cell r="AI142" t="str">
            <v>178565F</v>
          </cell>
          <cell r="AJ142">
            <v>8</v>
          </cell>
          <cell r="AK142">
            <v>3</v>
          </cell>
          <cell r="AL142">
            <v>83200</v>
          </cell>
          <cell r="AM142">
            <v>3200</v>
          </cell>
          <cell r="AN142">
            <v>26</v>
          </cell>
          <cell r="AO142">
            <v>83200</v>
          </cell>
          <cell r="AP142"/>
          <cell r="AQ142"/>
          <cell r="AR142"/>
          <cell r="AS142"/>
          <cell r="AT142"/>
          <cell r="AU142"/>
          <cell r="AV142"/>
          <cell r="AW142"/>
          <cell r="AX142"/>
          <cell r="AY142"/>
          <cell r="AZ142"/>
          <cell r="BA142"/>
          <cell r="BB142"/>
          <cell r="BC142"/>
          <cell r="BD142"/>
          <cell r="BE142"/>
          <cell r="BF142"/>
          <cell r="BG142">
            <v>3</v>
          </cell>
          <cell r="BH142">
            <v>26</v>
          </cell>
          <cell r="BI142">
            <v>83200</v>
          </cell>
          <cell r="BJ142" t="e">
            <v>#REF!</v>
          </cell>
          <cell r="BK142" t="e">
            <v>#REF!</v>
          </cell>
          <cell r="BL142" t="e">
            <v>#REF!</v>
          </cell>
          <cell r="BM142" t="e">
            <v>#REF!</v>
          </cell>
          <cell r="BN142" t="e">
            <v>#REF!</v>
          </cell>
          <cell r="BO142" t="e">
            <v>#REF!</v>
          </cell>
          <cell r="BP142" t="e">
            <v>#REF!</v>
          </cell>
          <cell r="BQ142" t="e">
            <v>#REF!</v>
          </cell>
          <cell r="BR142" t="e">
            <v>#REF!</v>
          </cell>
          <cell r="BS142" t="e">
            <v>#REF!</v>
          </cell>
          <cell r="BT142" t="e">
            <v>#REF!</v>
          </cell>
        </row>
        <row r="143">
          <cell r="A143" t="str">
            <v>Y3-23</v>
          </cell>
          <cell r="B143" t="str">
            <v>通常入力</v>
          </cell>
          <cell r="C143" t="str">
            <v>後加工</v>
          </cell>
          <cell r="D143" t="str">
            <v>古家</v>
          </cell>
          <cell r="E143">
            <v>46093.572824074072</v>
          </cell>
          <cell r="F143"/>
          <cell r="G143">
            <v>6713</v>
          </cell>
          <cell r="H143" t="str">
            <v>0R040-8Y0B- 870X200
0R040-8Y0B- 870X200</v>
          </cell>
          <cell r="I143" t="str">
            <v>FA
FA</v>
          </cell>
          <cell r="J143" t="str">
            <v>GA1
GA1</v>
          </cell>
          <cell r="K143" t="str">
            <v>H
Q</v>
          </cell>
          <cell r="L143" t="str">
            <v xml:space="preserve"> </v>
          </cell>
          <cell r="M143" t="str">
            <v>4200
4200</v>
          </cell>
          <cell r="N143">
            <v>0</v>
          </cell>
          <cell r="O143"/>
          <cell r="P143">
            <v>1</v>
          </cell>
          <cell r="Q143">
            <v>6710</v>
          </cell>
          <cell r="R143" t="str">
            <v>50080-AY0B- 870X200</v>
          </cell>
          <cell r="S143" t="str">
            <v>FA</v>
          </cell>
          <cell r="T143" t="str">
            <v>GA1</v>
          </cell>
          <cell r="U143" t="str">
            <v>C</v>
          </cell>
          <cell r="V143">
            <v>4200</v>
          </cell>
          <cell r="W143" t="str">
            <v>滋賀</v>
          </cell>
          <cell r="X143" t="str">
            <v>SEC</v>
          </cell>
          <cell r="Y143">
            <v>46106</v>
          </cell>
          <cell r="Z143" t="str">
            <v>SEC</v>
          </cell>
          <cell r="AA143"/>
          <cell r="AB143"/>
          <cell r="AC143"/>
          <cell r="AD143" t="str">
            <v>Y（工材）</v>
          </cell>
          <cell r="AE143">
            <v>0</v>
          </cell>
          <cell r="AF143">
            <v>46111</v>
          </cell>
          <cell r="AG143">
            <v>46111</v>
          </cell>
          <cell r="AH143">
            <v>13</v>
          </cell>
          <cell r="AI143" t="str">
            <v>178563B
178564K</v>
          </cell>
          <cell r="AJ143">
            <v>21</v>
          </cell>
          <cell r="AK143">
            <v>3</v>
          </cell>
          <cell r="AL143" t="e">
            <v>#VALUE!</v>
          </cell>
          <cell r="AM143" t="str">
            <v>4200
4200</v>
          </cell>
          <cell r="AN143">
            <v>13</v>
          </cell>
          <cell r="AO143">
            <v>109200</v>
          </cell>
          <cell r="AP143"/>
          <cell r="AQ143"/>
          <cell r="AR143"/>
          <cell r="AS143"/>
          <cell r="AT143"/>
          <cell r="AU143"/>
          <cell r="AV143"/>
          <cell r="AW143"/>
          <cell r="AX143"/>
          <cell r="AY143"/>
          <cell r="AZ143"/>
          <cell r="BA143"/>
          <cell r="BB143"/>
          <cell r="BC143"/>
          <cell r="BD143"/>
          <cell r="BE143"/>
          <cell r="BF143"/>
          <cell r="BG143">
            <v>3</v>
          </cell>
          <cell r="BH143">
            <v>13</v>
          </cell>
          <cell r="BI143" t="e">
            <v>#VALUE!</v>
          </cell>
          <cell r="BJ143" t="e">
            <v>#REF!</v>
          </cell>
          <cell r="BK143" t="e">
            <v>#REF!</v>
          </cell>
          <cell r="BL143" t="e">
            <v>#REF!</v>
          </cell>
          <cell r="BM143" t="e">
            <v>#REF!</v>
          </cell>
          <cell r="BN143" t="e">
            <v>#REF!</v>
          </cell>
          <cell r="BO143" t="e">
            <v>#REF!</v>
          </cell>
          <cell r="BP143" t="e">
            <v>#REF!</v>
          </cell>
          <cell r="BQ143" t="e">
            <v>#REF!</v>
          </cell>
          <cell r="BR143" t="e">
            <v>#REF!</v>
          </cell>
          <cell r="BS143" t="e">
            <v>#REF!</v>
          </cell>
          <cell r="BT143" t="e">
            <v>#REF!</v>
          </cell>
        </row>
        <row r="144">
          <cell r="A144" t="str">
            <v>Y3-22</v>
          </cell>
          <cell r="B144" t="str">
            <v>通常入力</v>
          </cell>
          <cell r="C144" t="str">
            <v>後加工</v>
          </cell>
          <cell r="D144" t="str">
            <v>古家</v>
          </cell>
          <cell r="E144">
            <v>46093.572083333333</v>
          </cell>
          <cell r="F144"/>
          <cell r="G144">
            <v>6713</v>
          </cell>
          <cell r="H144" t="str">
            <v>0R040-8Y0B- 870X200
0R040-8Y0B- 870X200</v>
          </cell>
          <cell r="I144" t="str">
            <v>FA
FA</v>
          </cell>
          <cell r="J144" t="str">
            <v>GA1
GA1</v>
          </cell>
          <cell r="K144" t="str">
            <v>H
Q</v>
          </cell>
          <cell r="L144" t="str">
            <v xml:space="preserve"> </v>
          </cell>
          <cell r="M144" t="str">
            <v>9000
9000</v>
          </cell>
          <cell r="N144">
            <v>0</v>
          </cell>
          <cell r="O144"/>
          <cell r="P144">
            <v>1</v>
          </cell>
          <cell r="Q144">
            <v>6710</v>
          </cell>
          <cell r="R144" t="str">
            <v>50080-AY0B- 870X200</v>
          </cell>
          <cell r="S144" t="str">
            <v>FA</v>
          </cell>
          <cell r="T144" t="str">
            <v>GA1</v>
          </cell>
          <cell r="U144" t="str">
            <v>C</v>
          </cell>
          <cell r="V144">
            <v>9000</v>
          </cell>
          <cell r="W144" t="str">
            <v>滋賀</v>
          </cell>
          <cell r="X144" t="str">
            <v>SEC</v>
          </cell>
          <cell r="Y144">
            <v>46105</v>
          </cell>
          <cell r="Z144" t="str">
            <v>SEC</v>
          </cell>
          <cell r="AA144"/>
          <cell r="AB144"/>
          <cell r="AC144"/>
          <cell r="AD144" t="str">
            <v>Y（工材）</v>
          </cell>
          <cell r="AE144">
            <v>0</v>
          </cell>
          <cell r="AF144">
            <v>46108</v>
          </cell>
          <cell r="AG144">
            <v>46108</v>
          </cell>
          <cell r="AH144">
            <v>13</v>
          </cell>
          <cell r="AI144" t="str">
            <v>178561A
178562V</v>
          </cell>
          <cell r="AJ144">
            <v>45</v>
          </cell>
          <cell r="AK144">
            <v>3</v>
          </cell>
          <cell r="AL144" t="e">
            <v>#VALUE!</v>
          </cell>
          <cell r="AM144" t="str">
            <v>9000
9000</v>
          </cell>
          <cell r="AN144">
            <v>13</v>
          </cell>
          <cell r="AO144">
            <v>234000</v>
          </cell>
          <cell r="AP144"/>
          <cell r="AQ144"/>
          <cell r="AR144"/>
          <cell r="AS144"/>
          <cell r="AT144"/>
          <cell r="AU144"/>
          <cell r="AV144"/>
          <cell r="AW144"/>
          <cell r="AX144"/>
          <cell r="AY144"/>
          <cell r="AZ144"/>
          <cell r="BA144"/>
          <cell r="BB144"/>
          <cell r="BC144"/>
          <cell r="BD144"/>
          <cell r="BE144"/>
          <cell r="BF144"/>
          <cell r="BG144">
            <v>3</v>
          </cell>
          <cell r="BH144">
            <v>13</v>
          </cell>
          <cell r="BI144" t="e">
            <v>#VALUE!</v>
          </cell>
          <cell r="BJ144" t="e">
            <v>#REF!</v>
          </cell>
          <cell r="BK144" t="e">
            <v>#REF!</v>
          </cell>
          <cell r="BL144" t="e">
            <v>#REF!</v>
          </cell>
          <cell r="BM144" t="e">
            <v>#REF!</v>
          </cell>
          <cell r="BN144" t="e">
            <v>#REF!</v>
          </cell>
          <cell r="BO144" t="e">
            <v>#REF!</v>
          </cell>
          <cell r="BP144" t="e">
            <v>#REF!</v>
          </cell>
          <cell r="BQ144" t="e">
            <v>#REF!</v>
          </cell>
          <cell r="BR144" t="e">
            <v>#REF!</v>
          </cell>
          <cell r="BS144" t="e">
            <v>#REF!</v>
          </cell>
          <cell r="BT144" t="e">
            <v>#REF!</v>
          </cell>
        </row>
        <row r="145">
          <cell r="A145" t="str">
            <v>Y3-21</v>
          </cell>
          <cell r="B145" t="str">
            <v>通常入力</v>
          </cell>
          <cell r="C145" t="str">
            <v>後加工</v>
          </cell>
          <cell r="D145" t="str">
            <v>古家</v>
          </cell>
          <cell r="E145">
            <v>46093.571446759262</v>
          </cell>
          <cell r="F145"/>
          <cell r="G145">
            <v>6713</v>
          </cell>
          <cell r="H145" t="str">
            <v>30020-BG00- 780X300</v>
          </cell>
          <cell r="I145" t="str">
            <v>FA</v>
          </cell>
          <cell r="J145" t="str">
            <v xml:space="preserve">   </v>
          </cell>
          <cell r="K145" t="str">
            <v>V</v>
          </cell>
          <cell r="L145" t="str">
            <v xml:space="preserve"> </v>
          </cell>
          <cell r="M145">
            <v>18000</v>
          </cell>
          <cell r="N145">
            <v>0</v>
          </cell>
          <cell r="O145"/>
          <cell r="P145">
            <v>1</v>
          </cell>
          <cell r="Q145">
            <v>6710</v>
          </cell>
          <cell r="R145" t="str">
            <v>30040-AG00- 780X300</v>
          </cell>
          <cell r="S145" t="str">
            <v>FA</v>
          </cell>
          <cell r="T145" t="str">
            <v xml:space="preserve">   </v>
          </cell>
          <cell r="U145" t="str">
            <v>C</v>
          </cell>
          <cell r="V145">
            <v>9000</v>
          </cell>
          <cell r="W145" t="str">
            <v>滋賀</v>
          </cell>
          <cell r="X145" t="str">
            <v>ｽﾗｲｽ</v>
          </cell>
          <cell r="Y145">
            <v>46104</v>
          </cell>
          <cell r="Z145" t="str">
            <v>ｽﾗｲｽ</v>
          </cell>
          <cell r="AA145"/>
          <cell r="AB145"/>
          <cell r="AC145"/>
          <cell r="AD145" t="str">
            <v>Y（工材）</v>
          </cell>
          <cell r="AE145" t="str">
            <v>菅原電気</v>
          </cell>
          <cell r="AF145">
            <v>46108</v>
          </cell>
          <cell r="AG145">
            <v>46108</v>
          </cell>
          <cell r="AH145">
            <v>11</v>
          </cell>
          <cell r="AI145" t="str">
            <v>178560J</v>
          </cell>
          <cell r="AJ145">
            <v>30</v>
          </cell>
          <cell r="AK145">
            <v>3</v>
          </cell>
          <cell r="AL145">
            <v>198000</v>
          </cell>
          <cell r="AM145">
            <v>18000</v>
          </cell>
          <cell r="AN145">
            <v>11</v>
          </cell>
          <cell r="AO145">
            <v>198000</v>
          </cell>
          <cell r="AP145"/>
          <cell r="AQ145"/>
          <cell r="AR145"/>
          <cell r="AS145"/>
          <cell r="AT145"/>
          <cell r="AU145"/>
          <cell r="AV145"/>
          <cell r="AW145"/>
          <cell r="AX145"/>
          <cell r="AY145"/>
          <cell r="AZ145"/>
          <cell r="BA145"/>
          <cell r="BB145"/>
          <cell r="BC145"/>
          <cell r="BD145"/>
          <cell r="BE145"/>
          <cell r="BF145"/>
          <cell r="BG145">
            <v>3</v>
          </cell>
          <cell r="BH145">
            <v>11</v>
          </cell>
          <cell r="BI145">
            <v>198000</v>
          </cell>
          <cell r="BJ145" t="e">
            <v>#REF!</v>
          </cell>
          <cell r="BK145" t="e">
            <v>#REF!</v>
          </cell>
          <cell r="BL145" t="e">
            <v>#REF!</v>
          </cell>
          <cell r="BM145" t="e">
            <v>#REF!</v>
          </cell>
          <cell r="BN145" t="e">
            <v>#REF!</v>
          </cell>
          <cell r="BO145" t="e">
            <v>#REF!</v>
          </cell>
          <cell r="BP145" t="e">
            <v>#REF!</v>
          </cell>
          <cell r="BQ145" t="e">
            <v>#REF!</v>
          </cell>
          <cell r="BR145" t="e">
            <v>#REF!</v>
          </cell>
          <cell r="BS145" t="e">
            <v>#REF!</v>
          </cell>
          <cell r="BT145" t="e">
            <v>#REF!</v>
          </cell>
        </row>
        <row r="146">
          <cell r="A146" t="str">
            <v>Y3-20</v>
          </cell>
          <cell r="B146" t="str">
            <v>通常入力</v>
          </cell>
          <cell r="C146" t="str">
            <v>後加工</v>
          </cell>
          <cell r="D146" t="str">
            <v>古家</v>
          </cell>
          <cell r="E146">
            <v>46093.571180555555</v>
          </cell>
          <cell r="F146"/>
          <cell r="G146">
            <v>6713</v>
          </cell>
          <cell r="H146" t="str">
            <v>30020-BG00- 780X300</v>
          </cell>
          <cell r="I146" t="str">
            <v>FA</v>
          </cell>
          <cell r="J146" t="str">
            <v xml:space="preserve">   </v>
          </cell>
          <cell r="K146" t="str">
            <v>V</v>
          </cell>
          <cell r="L146" t="str">
            <v xml:space="preserve"> </v>
          </cell>
          <cell r="M146">
            <v>18000</v>
          </cell>
          <cell r="N146">
            <v>0</v>
          </cell>
          <cell r="O146"/>
          <cell r="P146">
            <v>1</v>
          </cell>
          <cell r="Q146">
            <v>6710</v>
          </cell>
          <cell r="R146" t="str">
            <v>30040-AG00- 780X300</v>
          </cell>
          <cell r="S146" t="str">
            <v>FA</v>
          </cell>
          <cell r="T146" t="str">
            <v xml:space="preserve">   </v>
          </cell>
          <cell r="U146" t="str">
            <v>C</v>
          </cell>
          <cell r="V146">
            <v>9000</v>
          </cell>
          <cell r="W146" t="str">
            <v>滋賀</v>
          </cell>
          <cell r="X146" t="str">
            <v>ｽﾗｲｽ</v>
          </cell>
          <cell r="Y146">
            <v>46100</v>
          </cell>
          <cell r="Z146" t="str">
            <v>ｽﾗｲｽ</v>
          </cell>
          <cell r="AA146"/>
          <cell r="AB146"/>
          <cell r="AC146"/>
          <cell r="AD146" t="str">
            <v>Y（工材）</v>
          </cell>
          <cell r="AE146" t="str">
            <v>菅原電気</v>
          </cell>
          <cell r="AF146">
            <v>46106</v>
          </cell>
          <cell r="AG146">
            <v>46106</v>
          </cell>
          <cell r="AH146">
            <v>11</v>
          </cell>
          <cell r="AI146" t="str">
            <v>178559P</v>
          </cell>
          <cell r="AJ146">
            <v>30</v>
          </cell>
          <cell r="AK146">
            <v>3</v>
          </cell>
          <cell r="AL146">
            <v>198000</v>
          </cell>
          <cell r="AM146">
            <v>18000</v>
          </cell>
          <cell r="AN146">
            <v>11</v>
          </cell>
          <cell r="AO146">
            <v>198000</v>
          </cell>
          <cell r="AP146"/>
          <cell r="AQ146"/>
          <cell r="AR146"/>
          <cell r="AS146"/>
          <cell r="AT146"/>
          <cell r="AU146"/>
          <cell r="AV146"/>
          <cell r="AW146"/>
          <cell r="AX146"/>
          <cell r="AY146"/>
          <cell r="AZ146"/>
          <cell r="BA146"/>
          <cell r="BB146"/>
          <cell r="BC146"/>
          <cell r="BD146"/>
          <cell r="BE146"/>
          <cell r="BF146"/>
          <cell r="BG146">
            <v>3</v>
          </cell>
          <cell r="BH146">
            <v>11</v>
          </cell>
          <cell r="BI146">
            <v>198000</v>
          </cell>
          <cell r="BJ146" t="e">
            <v>#REF!</v>
          </cell>
          <cell r="BK146" t="e">
            <v>#REF!</v>
          </cell>
          <cell r="BL146" t="e">
            <v>#REF!</v>
          </cell>
          <cell r="BM146" t="e">
            <v>#REF!</v>
          </cell>
          <cell r="BN146" t="e">
            <v>#REF!</v>
          </cell>
          <cell r="BO146" t="e">
            <v>#REF!</v>
          </cell>
          <cell r="BP146" t="e">
            <v>#REF!</v>
          </cell>
          <cell r="BQ146" t="e">
            <v>#REF!</v>
          </cell>
          <cell r="BR146" t="e">
            <v>#REF!</v>
          </cell>
          <cell r="BS146" t="e">
            <v>#REF!</v>
          </cell>
          <cell r="BT146" t="e">
            <v>#REF!</v>
          </cell>
        </row>
        <row r="147">
          <cell r="A147" t="str">
            <v>W3-14</v>
          </cell>
          <cell r="B147" t="str">
            <v>通常入力</v>
          </cell>
          <cell r="C147" t="str">
            <v>後加工</v>
          </cell>
          <cell r="D147" t="str">
            <v>古家</v>
          </cell>
          <cell r="E147">
            <v>46093.538206018522</v>
          </cell>
          <cell r="F147"/>
          <cell r="G147">
            <v>6783</v>
          </cell>
          <cell r="H147" t="str">
            <v>15020-JX5R-1440X300</v>
          </cell>
          <cell r="I147" t="str">
            <v>FA</v>
          </cell>
          <cell r="J147" t="str">
            <v xml:space="preserve">   </v>
          </cell>
          <cell r="K147" t="str">
            <v>R</v>
          </cell>
          <cell r="L147" t="str">
            <v xml:space="preserve"> </v>
          </cell>
          <cell r="M147">
            <v>9000</v>
          </cell>
          <cell r="N147" t="str">
            <v>Ｈ面</v>
          </cell>
          <cell r="O147"/>
          <cell r="P147">
            <v>1</v>
          </cell>
          <cell r="Q147">
            <v>6780</v>
          </cell>
          <cell r="R147" t="str">
            <v>15020-AX5R-1440X300</v>
          </cell>
          <cell r="S147" t="str">
            <v>FA</v>
          </cell>
          <cell r="T147" t="str">
            <v xml:space="preserve">   </v>
          </cell>
          <cell r="U147" t="str">
            <v>P</v>
          </cell>
          <cell r="V147">
            <v>9000</v>
          </cell>
          <cell r="W147" t="str">
            <v>滋賀</v>
          </cell>
          <cell r="X147" t="str">
            <v>EC</v>
          </cell>
          <cell r="Y147">
            <v>46099</v>
          </cell>
          <cell r="Z147" t="str">
            <v>EC,検査</v>
          </cell>
          <cell r="AA147" t="str">
            <v>欠点個数確認チェックラベル◎</v>
          </cell>
          <cell r="AB147" t="str">
            <v>確認済明記</v>
          </cell>
          <cell r="AC147"/>
          <cell r="AD147" t="str">
            <v>W（自動車）</v>
          </cell>
          <cell r="AE147" t="str">
            <v>共和ﾚｻﾞｰ</v>
          </cell>
          <cell r="AF147">
            <v>46112</v>
          </cell>
          <cell r="AG147">
            <v>46112</v>
          </cell>
          <cell r="AH147">
            <v>38</v>
          </cell>
          <cell r="AI147" t="str">
            <v>178466M</v>
          </cell>
          <cell r="AJ147">
            <v>30</v>
          </cell>
          <cell r="AK147">
            <v>3</v>
          </cell>
          <cell r="AL147">
            <v>342000</v>
          </cell>
          <cell r="AM147">
            <v>9000</v>
          </cell>
          <cell r="AN147">
            <v>38</v>
          </cell>
          <cell r="AO147">
            <v>342000</v>
          </cell>
          <cell r="AP147"/>
          <cell r="AQ147"/>
          <cell r="AR147"/>
          <cell r="AS147"/>
          <cell r="AT147"/>
          <cell r="AU147"/>
          <cell r="AV147"/>
          <cell r="AW147"/>
          <cell r="AX147"/>
          <cell r="AY147"/>
          <cell r="AZ147"/>
          <cell r="BA147"/>
          <cell r="BB147"/>
          <cell r="BC147"/>
          <cell r="BD147"/>
          <cell r="BE147"/>
          <cell r="BF147"/>
          <cell r="BG147">
            <v>3</v>
          </cell>
          <cell r="BH147">
            <v>38</v>
          </cell>
          <cell r="BI147">
            <v>342000</v>
          </cell>
          <cell r="BJ147" t="e">
            <v>#REF!</v>
          </cell>
          <cell r="BK147" t="e">
            <v>#REF!</v>
          </cell>
          <cell r="BL147" t="e">
            <v>#REF!</v>
          </cell>
          <cell r="BM147" t="e">
            <v>#REF!</v>
          </cell>
          <cell r="BN147" t="e">
            <v>#REF!</v>
          </cell>
          <cell r="BO147" t="e">
            <v>#REF!</v>
          </cell>
          <cell r="BP147" t="e">
            <v>#REF!</v>
          </cell>
          <cell r="BQ147" t="e">
            <v>#REF!</v>
          </cell>
          <cell r="BR147" t="e">
            <v>#REF!</v>
          </cell>
          <cell r="BS147" t="e">
            <v>#REF!</v>
          </cell>
          <cell r="BT147" t="e">
            <v>#REF!</v>
          </cell>
        </row>
        <row r="148">
          <cell r="A148" t="str">
            <v>W3-13</v>
          </cell>
          <cell r="B148" t="str">
            <v>通常入力</v>
          </cell>
          <cell r="C148" t="str">
            <v>後加工</v>
          </cell>
          <cell r="D148" t="str">
            <v>古家</v>
          </cell>
          <cell r="E148">
            <v>46093.500393518516</v>
          </cell>
          <cell r="F148"/>
          <cell r="G148">
            <v>6783</v>
          </cell>
          <cell r="H148" t="str">
            <v>15020-JX5R-1300X300</v>
          </cell>
          <cell r="I148" t="str">
            <v>FA</v>
          </cell>
          <cell r="J148" t="str">
            <v xml:space="preserve">   </v>
          </cell>
          <cell r="K148" t="str">
            <v>R</v>
          </cell>
          <cell r="L148" t="str">
            <v xml:space="preserve"> </v>
          </cell>
          <cell r="M148">
            <v>6000</v>
          </cell>
          <cell r="N148" t="str">
            <v>Ｈ面</v>
          </cell>
          <cell r="O148"/>
          <cell r="P148">
            <v>1</v>
          </cell>
          <cell r="Q148">
            <v>6780</v>
          </cell>
          <cell r="R148" t="str">
            <v>15020-AX5R-1380X300</v>
          </cell>
          <cell r="S148" t="str">
            <v>FA</v>
          </cell>
          <cell r="T148" t="str">
            <v xml:space="preserve">   </v>
          </cell>
          <cell r="U148" t="str">
            <v>P</v>
          </cell>
          <cell r="V148">
            <v>6000</v>
          </cell>
          <cell r="W148" t="str">
            <v>湖南</v>
          </cell>
          <cell r="X148" t="str">
            <v>EC</v>
          </cell>
          <cell r="Y148">
            <v>46104</v>
          </cell>
          <cell r="Z148" t="str">
            <v>EC,検査</v>
          </cell>
          <cell r="AA148" t="str">
            <v>欠点個数確認チェックラベル◎</v>
          </cell>
          <cell r="AB148" t="str">
            <v>確認済明記</v>
          </cell>
          <cell r="AC148"/>
          <cell r="AD148" t="str">
            <v>W（自動車）</v>
          </cell>
          <cell r="AE148" t="str">
            <v>共和ﾚｻﾞｰ</v>
          </cell>
          <cell r="AF148">
            <v>46115</v>
          </cell>
          <cell r="AG148">
            <v>46115</v>
          </cell>
          <cell r="AH148">
            <v>38</v>
          </cell>
          <cell r="AI148" t="str">
            <v>178566W</v>
          </cell>
          <cell r="AJ148">
            <v>20</v>
          </cell>
          <cell r="AK148">
            <v>4</v>
          </cell>
          <cell r="AL148">
            <v>228000</v>
          </cell>
          <cell r="AM148">
            <v>6000</v>
          </cell>
          <cell r="AN148">
            <v>38</v>
          </cell>
          <cell r="AO148">
            <v>228000</v>
          </cell>
          <cell r="AP148"/>
          <cell r="AQ148"/>
          <cell r="AR148"/>
          <cell r="AS148"/>
          <cell r="AT148"/>
          <cell r="AU148"/>
          <cell r="AV148"/>
          <cell r="AW148"/>
          <cell r="AX148"/>
          <cell r="AY148"/>
          <cell r="AZ148"/>
          <cell r="BA148"/>
          <cell r="BB148"/>
          <cell r="BC148"/>
          <cell r="BD148"/>
          <cell r="BE148"/>
          <cell r="BF148"/>
          <cell r="BG148">
            <v>4</v>
          </cell>
          <cell r="BH148">
            <v>38</v>
          </cell>
          <cell r="BI148">
            <v>228000</v>
          </cell>
          <cell r="BJ148" t="e">
            <v>#REF!</v>
          </cell>
          <cell r="BK148" t="e">
            <v>#REF!</v>
          </cell>
          <cell r="BL148" t="e">
            <v>#REF!</v>
          </cell>
          <cell r="BM148" t="e">
            <v>#REF!</v>
          </cell>
          <cell r="BN148" t="e">
            <v>#REF!</v>
          </cell>
          <cell r="BO148" t="e">
            <v>#REF!</v>
          </cell>
          <cell r="BP148" t="e">
            <v>#REF!</v>
          </cell>
          <cell r="BQ148" t="e">
            <v>#REF!</v>
          </cell>
          <cell r="BR148" t="e">
            <v>#REF!</v>
          </cell>
          <cell r="BS148" t="e">
            <v>#REF!</v>
          </cell>
          <cell r="BT148" t="e">
            <v>#REF!</v>
          </cell>
        </row>
        <row r="149">
          <cell r="A149" t="str">
            <v>GB60303</v>
          </cell>
          <cell r="B149" t="str">
            <v>通常入力</v>
          </cell>
          <cell r="C149" t="str">
            <v>TPI</v>
          </cell>
          <cell r="D149" t="str">
            <v>砂田</v>
          </cell>
          <cell r="E149">
            <v>46092.673425925925</v>
          </cell>
          <cell r="F149"/>
          <cell r="G149"/>
          <cell r="H149" t="str">
            <v>ｳﾙﾄﾗｽｴｰﾄﾞ-KV- 790X 30
ｳﾙﾄﾗｽｴｰﾄﾞ-KV-1580X 30</v>
          </cell>
          <cell r="I149" t="str">
            <v>FA</v>
          </cell>
          <cell r="J149" t="str">
            <v>BK0</v>
          </cell>
          <cell r="K149"/>
          <cell r="L149" t="str">
            <v xml:space="preserve"> </v>
          </cell>
          <cell r="M149" t="str">
            <v>60
30</v>
          </cell>
          <cell r="N149"/>
          <cell r="O149"/>
          <cell r="P149">
            <v>1</v>
          </cell>
          <cell r="Q149"/>
          <cell r="R149" t="str">
            <v>ｳﾙﾄﾗｽｴｰﾄﾞ-KV-1580X 60</v>
          </cell>
          <cell r="S149" t="str">
            <v>FA</v>
          </cell>
          <cell r="T149" t="str">
            <v>BK0</v>
          </cell>
          <cell r="U149"/>
          <cell r="V149">
            <v>60</v>
          </cell>
          <cell r="W149" t="str">
            <v>湖南</v>
          </cell>
          <cell r="X149" t="str">
            <v>ｽﾘｯﾄ</v>
          </cell>
          <cell r="Y149">
            <v>46097</v>
          </cell>
          <cell r="Z149" t="str">
            <v>ｽﾘｯﾄ</v>
          </cell>
          <cell r="AA149" t="str">
            <v>ｽﾘｯﾄ前に４ｲﾝﾁ紙管へ巻き返し</v>
          </cell>
          <cell r="AB149" t="str">
            <v>巻き返し後790にｽﾘｯﾄ</v>
          </cell>
          <cell r="AC149" t="str">
            <v>当日投入します</v>
          </cell>
          <cell r="AD149" t="str">
            <v>Y（工材）</v>
          </cell>
          <cell r="AE149" t="str">
            <v>TPI湖南</v>
          </cell>
          <cell r="AF149">
            <v>46097</v>
          </cell>
          <cell r="AG149">
            <v>46097</v>
          </cell>
          <cell r="AH149"/>
          <cell r="AI149"/>
          <cell r="AJ149">
            <v>1</v>
          </cell>
          <cell r="AK149">
            <v>3</v>
          </cell>
          <cell r="AL149" t="e">
            <v>#VALUE!</v>
          </cell>
          <cell r="AM149" t="str">
            <v>60
30</v>
          </cell>
          <cell r="AN149">
            <v>0</v>
          </cell>
          <cell r="AO149">
            <v>0</v>
          </cell>
          <cell r="AP149"/>
          <cell r="AQ149"/>
          <cell r="AR149"/>
          <cell r="AS149"/>
          <cell r="AT149"/>
          <cell r="AU149"/>
          <cell r="AV149"/>
          <cell r="AW149"/>
          <cell r="AX149"/>
          <cell r="AY149"/>
          <cell r="AZ149"/>
          <cell r="BA149"/>
          <cell r="BB149"/>
          <cell r="BC149"/>
          <cell r="BD149"/>
          <cell r="BE149"/>
          <cell r="BF149"/>
          <cell r="BG149">
            <v>3</v>
          </cell>
          <cell r="BH149">
            <v>0</v>
          </cell>
          <cell r="BI149" t="e">
            <v>#VALUE!</v>
          </cell>
          <cell r="BJ149" t="e">
            <v>#REF!</v>
          </cell>
          <cell r="BK149" t="e">
            <v>#REF!</v>
          </cell>
          <cell r="BL149" t="e">
            <v>#REF!</v>
          </cell>
          <cell r="BM149" t="e">
            <v>#REF!</v>
          </cell>
          <cell r="BN149" t="e">
            <v>#REF!</v>
          </cell>
          <cell r="BO149" t="e">
            <v>#REF!</v>
          </cell>
          <cell r="BP149" t="e">
            <v>#REF!</v>
          </cell>
          <cell r="BQ149" t="e">
            <v>#REF!</v>
          </cell>
          <cell r="BR149" t="e">
            <v>#REF!</v>
          </cell>
          <cell r="BS149" t="e">
            <v>#REF!</v>
          </cell>
          <cell r="BT149" t="e">
            <v>#REF!</v>
          </cell>
        </row>
        <row r="150">
          <cell r="A150" t="str">
            <v>V3-8</v>
          </cell>
          <cell r="B150" t="str">
            <v>通常入力</v>
          </cell>
          <cell r="C150" t="str">
            <v>後加工</v>
          </cell>
          <cell r="D150" t="str">
            <v>古家</v>
          </cell>
          <cell r="E150">
            <v>46091.693657407406</v>
          </cell>
          <cell r="F150"/>
          <cell r="G150">
            <v>6713</v>
          </cell>
          <cell r="H150" t="str">
            <v>30020-BG00-1030X200</v>
          </cell>
          <cell r="I150" t="str">
            <v>FA</v>
          </cell>
          <cell r="J150" t="str">
            <v>BK0</v>
          </cell>
          <cell r="K150" t="str">
            <v>C</v>
          </cell>
          <cell r="L150" t="str">
            <v xml:space="preserve"> </v>
          </cell>
          <cell r="M150">
            <v>800</v>
          </cell>
          <cell r="N150">
            <v>0</v>
          </cell>
          <cell r="O150"/>
          <cell r="P150">
            <v>1</v>
          </cell>
          <cell r="Q150">
            <v>6710</v>
          </cell>
          <cell r="R150" t="str">
            <v>30040-AG00-1030X200</v>
          </cell>
          <cell r="S150" t="str">
            <v>FA</v>
          </cell>
          <cell r="T150" t="str">
            <v>BK0</v>
          </cell>
          <cell r="U150" t="str">
            <v>C</v>
          </cell>
          <cell r="V150">
            <v>400</v>
          </cell>
          <cell r="W150" t="str">
            <v>湖南</v>
          </cell>
          <cell r="X150" t="str">
            <v>ｽﾗｲｽ</v>
          </cell>
          <cell r="Y150">
            <v>46100</v>
          </cell>
          <cell r="Z150" t="str">
            <v>ｽﾗｲｽ</v>
          </cell>
          <cell r="AA150"/>
          <cell r="AB150"/>
          <cell r="AC150"/>
          <cell r="AD150" t="str">
            <v>Y（工材）</v>
          </cell>
          <cell r="AE150" t="str">
            <v>TPI湖南</v>
          </cell>
          <cell r="AF150">
            <v>46105</v>
          </cell>
          <cell r="AG150">
            <v>46105</v>
          </cell>
          <cell r="AH150">
            <v>11</v>
          </cell>
          <cell r="AI150" t="str">
            <v>178471J</v>
          </cell>
          <cell r="AJ150">
            <v>2</v>
          </cell>
          <cell r="AK150">
            <v>3</v>
          </cell>
          <cell r="AL150">
            <v>8800</v>
          </cell>
          <cell r="AM150">
            <v>800</v>
          </cell>
          <cell r="AN150">
            <v>11</v>
          </cell>
          <cell r="AO150">
            <v>8800</v>
          </cell>
          <cell r="AP150"/>
          <cell r="AQ150"/>
          <cell r="AR150"/>
          <cell r="AS150"/>
          <cell r="AT150"/>
          <cell r="AU150"/>
          <cell r="AV150"/>
          <cell r="AW150"/>
          <cell r="AX150"/>
          <cell r="AY150"/>
          <cell r="AZ150"/>
          <cell r="BA150"/>
          <cell r="BB150"/>
          <cell r="BC150"/>
          <cell r="BD150"/>
          <cell r="BE150"/>
          <cell r="BF150"/>
          <cell r="BG150">
            <v>3</v>
          </cell>
          <cell r="BH150">
            <v>11</v>
          </cell>
          <cell r="BI150">
            <v>8800</v>
          </cell>
          <cell r="BJ150" t="e">
            <v>#REF!</v>
          </cell>
          <cell r="BK150" t="e">
            <v>#REF!</v>
          </cell>
          <cell r="BL150" t="e">
            <v>#REF!</v>
          </cell>
          <cell r="BM150" t="e">
            <v>#REF!</v>
          </cell>
          <cell r="BN150" t="e">
            <v>#REF!</v>
          </cell>
          <cell r="BO150" t="e">
            <v>#REF!</v>
          </cell>
          <cell r="BP150" t="e">
            <v>#REF!</v>
          </cell>
          <cell r="BQ150" t="e">
            <v>#REF!</v>
          </cell>
          <cell r="BR150" t="e">
            <v>#REF!</v>
          </cell>
          <cell r="BS150" t="e">
            <v>#REF!</v>
          </cell>
          <cell r="BT150" t="e">
            <v>#REF!</v>
          </cell>
        </row>
        <row r="151">
          <cell r="A151" t="str">
            <v>V3-7</v>
          </cell>
          <cell r="B151" t="str">
            <v>通常入力</v>
          </cell>
          <cell r="C151" t="str">
            <v>後加工</v>
          </cell>
          <cell r="D151" t="str">
            <v>古家</v>
          </cell>
          <cell r="E151">
            <v>46091.693009259259</v>
          </cell>
          <cell r="F151"/>
          <cell r="G151">
            <v>6713</v>
          </cell>
          <cell r="H151" t="str">
            <v>30030-BG00-1000X100</v>
          </cell>
          <cell r="I151" t="str">
            <v>FA</v>
          </cell>
          <cell r="J151" t="str">
            <v>BK0</v>
          </cell>
          <cell r="K151" t="str">
            <v>C</v>
          </cell>
          <cell r="L151" t="str">
            <v xml:space="preserve"> </v>
          </cell>
          <cell r="M151">
            <v>3200</v>
          </cell>
          <cell r="N151">
            <v>0</v>
          </cell>
          <cell r="O151"/>
          <cell r="P151">
            <v>1</v>
          </cell>
          <cell r="Q151">
            <v>6710</v>
          </cell>
          <cell r="R151" t="str">
            <v>30060-AG00-1000X100</v>
          </cell>
          <cell r="S151" t="str">
            <v>FA</v>
          </cell>
          <cell r="T151" t="str">
            <v>BK0</v>
          </cell>
          <cell r="U151" t="str">
            <v>C</v>
          </cell>
          <cell r="V151">
            <v>1600</v>
          </cell>
          <cell r="W151" t="str">
            <v>滋賀</v>
          </cell>
          <cell r="X151" t="str">
            <v>ｽﾗｲｽ</v>
          </cell>
          <cell r="Y151">
            <v>46100</v>
          </cell>
          <cell r="Z151" t="str">
            <v>ｽﾗｲｽ</v>
          </cell>
          <cell r="AA151"/>
          <cell r="AB151"/>
          <cell r="AC151"/>
          <cell r="AD151" t="str">
            <v>V（TPI）</v>
          </cell>
          <cell r="AE151" t="str">
            <v>TPI湖南</v>
          </cell>
          <cell r="AF151">
            <v>46105</v>
          </cell>
          <cell r="AG151">
            <v>46105</v>
          </cell>
          <cell r="AH151">
            <v>11</v>
          </cell>
          <cell r="AI151" t="str">
            <v>178469T</v>
          </cell>
          <cell r="AJ151">
            <v>16</v>
          </cell>
          <cell r="AK151">
            <v>3</v>
          </cell>
          <cell r="AL151">
            <v>35200</v>
          </cell>
          <cell r="AM151">
            <v>3200</v>
          </cell>
          <cell r="AN151">
            <v>11</v>
          </cell>
          <cell r="AO151">
            <v>35200</v>
          </cell>
          <cell r="AP151"/>
          <cell r="AQ151"/>
          <cell r="AR151"/>
          <cell r="AS151"/>
          <cell r="AT151"/>
          <cell r="AU151"/>
          <cell r="AV151"/>
          <cell r="AW151"/>
          <cell r="AX151"/>
          <cell r="AY151"/>
          <cell r="AZ151"/>
          <cell r="BA151"/>
          <cell r="BB151"/>
          <cell r="BC151"/>
          <cell r="BD151"/>
          <cell r="BE151"/>
          <cell r="BF151"/>
          <cell r="BG151">
            <v>3</v>
          </cell>
          <cell r="BH151">
            <v>11</v>
          </cell>
          <cell r="BI151">
            <v>35200</v>
          </cell>
          <cell r="BJ151" t="e">
            <v>#REF!</v>
          </cell>
          <cell r="BK151" t="e">
            <v>#REF!</v>
          </cell>
          <cell r="BL151" t="e">
            <v>#REF!</v>
          </cell>
          <cell r="BM151" t="e">
            <v>#REF!</v>
          </cell>
          <cell r="BN151" t="e">
            <v>#REF!</v>
          </cell>
          <cell r="BO151" t="e">
            <v>#REF!</v>
          </cell>
          <cell r="BP151" t="e">
            <v>#REF!</v>
          </cell>
          <cell r="BQ151" t="e">
            <v>#REF!</v>
          </cell>
          <cell r="BR151" t="e">
            <v>#REF!</v>
          </cell>
          <cell r="BS151" t="e">
            <v>#REF!</v>
          </cell>
          <cell r="BT151" t="e">
            <v>#REF!</v>
          </cell>
        </row>
        <row r="152">
          <cell r="A152" t="str">
            <v>V3-6</v>
          </cell>
          <cell r="B152" t="str">
            <v>通常入力</v>
          </cell>
          <cell r="C152" t="str">
            <v>後加工</v>
          </cell>
          <cell r="D152" t="str">
            <v>古家</v>
          </cell>
          <cell r="E152">
            <v>46091.692106481481</v>
          </cell>
          <cell r="F152"/>
          <cell r="G152">
            <v>6713</v>
          </cell>
          <cell r="H152" t="str">
            <v>30020-BG20-1050X200</v>
          </cell>
          <cell r="I152" t="str">
            <v>FA</v>
          </cell>
          <cell r="J152" t="str">
            <v>GA0</v>
          </cell>
          <cell r="K152" t="str">
            <v>U</v>
          </cell>
          <cell r="L152" t="str">
            <v xml:space="preserve"> </v>
          </cell>
          <cell r="M152">
            <v>400</v>
          </cell>
          <cell r="N152">
            <v>0</v>
          </cell>
          <cell r="O152"/>
          <cell r="P152">
            <v>1</v>
          </cell>
          <cell r="Q152">
            <v>6710</v>
          </cell>
          <cell r="R152" t="str">
            <v>30040-AG20-1050X200</v>
          </cell>
          <cell r="S152" t="str">
            <v>FA</v>
          </cell>
          <cell r="T152" t="str">
            <v>GA0</v>
          </cell>
          <cell r="U152" t="str">
            <v>U</v>
          </cell>
          <cell r="V152">
            <v>20</v>
          </cell>
          <cell r="W152" t="str">
            <v>滋賀</v>
          </cell>
          <cell r="X152" t="str">
            <v>ｽﾗｲｽ</v>
          </cell>
          <cell r="Y152">
            <v>46100</v>
          </cell>
          <cell r="Z152" t="str">
            <v>ｽﾗｲｽ</v>
          </cell>
          <cell r="AA152"/>
          <cell r="AB152"/>
          <cell r="AC152"/>
          <cell r="AD152" t="str">
            <v>Y（工材）</v>
          </cell>
          <cell r="AE152" t="str">
            <v>TPI湖南</v>
          </cell>
          <cell r="AF152">
            <v>46105</v>
          </cell>
          <cell r="AG152">
            <v>46105</v>
          </cell>
          <cell r="AH152">
            <v>11</v>
          </cell>
          <cell r="AI152" t="str">
            <v>178468Z</v>
          </cell>
          <cell r="AJ152">
            <v>1</v>
          </cell>
          <cell r="AK152">
            <v>3</v>
          </cell>
          <cell r="AL152">
            <v>4400</v>
          </cell>
          <cell r="AM152">
            <v>400</v>
          </cell>
          <cell r="AN152">
            <v>11</v>
          </cell>
          <cell r="AO152">
            <v>4400</v>
          </cell>
          <cell r="AP152"/>
          <cell r="AQ152"/>
          <cell r="AR152"/>
          <cell r="AS152"/>
          <cell r="AT152"/>
          <cell r="AU152"/>
          <cell r="AV152"/>
          <cell r="AW152"/>
          <cell r="AX152"/>
          <cell r="AY152"/>
          <cell r="AZ152"/>
          <cell r="BA152"/>
          <cell r="BB152"/>
          <cell r="BC152"/>
          <cell r="BD152"/>
          <cell r="BE152"/>
          <cell r="BF152"/>
          <cell r="BG152">
            <v>3</v>
          </cell>
          <cell r="BH152">
            <v>11</v>
          </cell>
          <cell r="BI152">
            <v>4400</v>
          </cell>
          <cell r="BJ152" t="e">
            <v>#REF!</v>
          </cell>
          <cell r="BK152" t="e">
            <v>#REF!</v>
          </cell>
          <cell r="BL152" t="e">
            <v>#REF!</v>
          </cell>
          <cell r="BM152" t="e">
            <v>#REF!</v>
          </cell>
          <cell r="BN152" t="e">
            <v>#REF!</v>
          </cell>
          <cell r="BO152" t="e">
            <v>#REF!</v>
          </cell>
          <cell r="BP152" t="e">
            <v>#REF!</v>
          </cell>
          <cell r="BQ152" t="e">
            <v>#REF!</v>
          </cell>
          <cell r="BR152" t="e">
            <v>#REF!</v>
          </cell>
          <cell r="BS152" t="e">
            <v>#REF!</v>
          </cell>
          <cell r="BT152" t="e">
            <v>#REF!</v>
          </cell>
        </row>
        <row r="153">
          <cell r="A153" t="str">
            <v>Y3-19</v>
          </cell>
          <cell r="B153" t="str">
            <v>通常入力</v>
          </cell>
          <cell r="C153" t="str">
            <v>後加工</v>
          </cell>
          <cell r="D153" t="str">
            <v>古家</v>
          </cell>
          <cell r="E153">
            <v>46091.575335648151</v>
          </cell>
          <cell r="F153"/>
          <cell r="G153">
            <v>6713</v>
          </cell>
          <cell r="H153" t="str">
            <v>0R040-8Y0B- 820X200</v>
          </cell>
          <cell r="I153" t="str">
            <v>FA</v>
          </cell>
          <cell r="J153" t="str">
            <v xml:space="preserve"> </v>
          </cell>
          <cell r="K153" t="str">
            <v>C</v>
          </cell>
          <cell r="L153" t="str">
            <v xml:space="preserve"> </v>
          </cell>
          <cell r="M153">
            <v>1000</v>
          </cell>
          <cell r="N153">
            <v>0</v>
          </cell>
          <cell r="O153"/>
          <cell r="P153">
            <v>1</v>
          </cell>
          <cell r="Q153">
            <v>6710</v>
          </cell>
          <cell r="R153" t="str">
            <v>50080-AY0B- 870X200</v>
          </cell>
          <cell r="S153" t="str">
            <v>FA</v>
          </cell>
          <cell r="T153" t="str">
            <v xml:space="preserve"> </v>
          </cell>
          <cell r="U153" t="str">
            <v>C</v>
          </cell>
          <cell r="V153">
            <v>1000</v>
          </cell>
          <cell r="W153" t="str">
            <v>湖南</v>
          </cell>
          <cell r="X153" t="str">
            <v>ｽﾘｯﾄ</v>
          </cell>
          <cell r="Y153">
            <v>46094</v>
          </cell>
          <cell r="Z153" t="str">
            <v>ｽﾘｯﾄ</v>
          </cell>
          <cell r="AA153"/>
          <cell r="AB153"/>
          <cell r="AC153"/>
          <cell r="AD153" t="str">
            <v>Y（工材）</v>
          </cell>
          <cell r="AE153">
            <v>0</v>
          </cell>
          <cell r="AF153">
            <v>46098</v>
          </cell>
          <cell r="AG153">
            <v>46098</v>
          </cell>
          <cell r="AH153">
            <v>17</v>
          </cell>
          <cell r="AI153" t="str">
            <v>178251G</v>
          </cell>
          <cell r="AJ153">
            <v>5</v>
          </cell>
          <cell r="AK153">
            <v>3</v>
          </cell>
          <cell r="AL153">
            <v>17000</v>
          </cell>
          <cell r="AM153">
            <v>1000</v>
          </cell>
          <cell r="AN153">
            <v>17</v>
          </cell>
          <cell r="AO153">
            <v>17000</v>
          </cell>
          <cell r="AP153"/>
          <cell r="AQ153"/>
          <cell r="AR153"/>
          <cell r="AS153"/>
          <cell r="AT153"/>
          <cell r="AU153"/>
          <cell r="AV153"/>
          <cell r="AW153"/>
          <cell r="AX153"/>
          <cell r="AY153"/>
          <cell r="AZ153"/>
          <cell r="BA153"/>
          <cell r="BB153"/>
          <cell r="BC153"/>
          <cell r="BD153"/>
          <cell r="BE153"/>
          <cell r="BF153"/>
          <cell r="BG153">
            <v>3</v>
          </cell>
          <cell r="BH153">
            <v>17</v>
          </cell>
          <cell r="BI153">
            <v>17000</v>
          </cell>
          <cell r="BJ153" t="e">
            <v>#REF!</v>
          </cell>
          <cell r="BK153" t="e">
            <v>#REF!</v>
          </cell>
          <cell r="BL153" t="e">
            <v>#REF!</v>
          </cell>
          <cell r="BM153" t="e">
            <v>#REF!</v>
          </cell>
          <cell r="BN153" t="e">
            <v>#REF!</v>
          </cell>
          <cell r="BO153" t="e">
            <v>#REF!</v>
          </cell>
          <cell r="BP153" t="e">
            <v>#REF!</v>
          </cell>
          <cell r="BQ153" t="e">
            <v>#REF!</v>
          </cell>
          <cell r="BR153" t="e">
            <v>#REF!</v>
          </cell>
          <cell r="BS153" t="e">
            <v>#REF!</v>
          </cell>
          <cell r="BT153" t="e">
            <v>#REF!</v>
          </cell>
        </row>
        <row r="154">
          <cell r="A154" t="str">
            <v>Y3-18</v>
          </cell>
          <cell r="B154" t="str">
            <v>通常入力</v>
          </cell>
          <cell r="C154" t="str">
            <v>後加工</v>
          </cell>
          <cell r="D154" t="str">
            <v>古家</v>
          </cell>
          <cell r="E154">
            <v>46091.574236111112</v>
          </cell>
          <cell r="F154"/>
          <cell r="G154">
            <v>6713</v>
          </cell>
          <cell r="H154" t="str">
            <v>19022-FG00- 940X200</v>
          </cell>
          <cell r="I154" t="str">
            <v>FA</v>
          </cell>
          <cell r="J154" t="str">
            <v>GR2</v>
          </cell>
          <cell r="K154" t="str">
            <v>M</v>
          </cell>
          <cell r="L154" t="str">
            <v xml:space="preserve"> </v>
          </cell>
          <cell r="M154">
            <v>800</v>
          </cell>
          <cell r="N154">
            <v>0</v>
          </cell>
          <cell r="O154"/>
          <cell r="P154">
            <v>1</v>
          </cell>
          <cell r="Q154">
            <v>6710</v>
          </cell>
          <cell r="R154" t="str">
            <v>19022-AG00- 940X400</v>
          </cell>
          <cell r="S154" t="str">
            <v>FA</v>
          </cell>
          <cell r="T154" t="str">
            <v>GR2</v>
          </cell>
          <cell r="U154" t="str">
            <v>C</v>
          </cell>
          <cell r="V154">
            <v>800</v>
          </cell>
          <cell r="W154" t="str">
            <v>湖南</v>
          </cell>
          <cell r="X154" t="str">
            <v>ｴﾝﾎﾞｽ</v>
          </cell>
          <cell r="Y154">
            <v>46100</v>
          </cell>
          <cell r="Z154" t="str">
            <v>分割、エンボス</v>
          </cell>
          <cell r="AA154"/>
          <cell r="AB154"/>
          <cell r="AC154"/>
          <cell r="AD154" t="str">
            <v>Y（工材）</v>
          </cell>
          <cell r="AE154" t="str">
            <v>三平石油</v>
          </cell>
          <cell r="AF154">
            <v>46105</v>
          </cell>
          <cell r="AG154">
            <v>46105</v>
          </cell>
          <cell r="AH154">
            <v>32</v>
          </cell>
          <cell r="AI154" t="str">
            <v>178250L</v>
          </cell>
          <cell r="AJ154">
            <v>2</v>
          </cell>
          <cell r="AK154">
            <v>3</v>
          </cell>
          <cell r="AL154">
            <v>25600</v>
          </cell>
          <cell r="AM154">
            <v>800</v>
          </cell>
          <cell r="AN154">
            <v>32</v>
          </cell>
          <cell r="AO154">
            <v>25600</v>
          </cell>
          <cell r="AP154"/>
          <cell r="AQ154"/>
          <cell r="AR154"/>
          <cell r="AS154"/>
          <cell r="AT154"/>
          <cell r="AU154"/>
          <cell r="AV154"/>
          <cell r="AW154"/>
          <cell r="AX154"/>
          <cell r="AY154"/>
          <cell r="AZ154"/>
          <cell r="BA154"/>
          <cell r="BB154"/>
          <cell r="BC154"/>
          <cell r="BD154"/>
          <cell r="BE154"/>
          <cell r="BF154"/>
          <cell r="BG154">
            <v>3</v>
          </cell>
          <cell r="BH154">
            <v>32</v>
          </cell>
          <cell r="BI154">
            <v>25600</v>
          </cell>
          <cell r="BJ154" t="e">
            <v>#REF!</v>
          </cell>
          <cell r="BK154" t="e">
            <v>#REF!</v>
          </cell>
          <cell r="BL154" t="e">
            <v>#REF!</v>
          </cell>
          <cell r="BM154" t="e">
            <v>#REF!</v>
          </cell>
          <cell r="BN154" t="e">
            <v>#REF!</v>
          </cell>
          <cell r="BO154" t="e">
            <v>#REF!</v>
          </cell>
          <cell r="BP154" t="e">
            <v>#REF!</v>
          </cell>
          <cell r="BQ154" t="e">
            <v>#REF!</v>
          </cell>
          <cell r="BR154" t="e">
            <v>#REF!</v>
          </cell>
          <cell r="BS154" t="e">
            <v>#REF!</v>
          </cell>
          <cell r="BT154" t="e">
            <v>#REF!</v>
          </cell>
        </row>
        <row r="155">
          <cell r="A155" t="str">
            <v>Y3-17</v>
          </cell>
          <cell r="B155" t="str">
            <v>通常入力</v>
          </cell>
          <cell r="C155" t="str">
            <v>後加工</v>
          </cell>
          <cell r="D155" t="str">
            <v>古家</v>
          </cell>
          <cell r="E155">
            <v>46091.569965277777</v>
          </cell>
          <cell r="F155"/>
          <cell r="G155">
            <v>6713</v>
          </cell>
          <cell r="H155" t="str">
            <v>0R040-8Y0B- 680X200</v>
          </cell>
          <cell r="I155" t="str">
            <v>FA</v>
          </cell>
          <cell r="J155" t="str">
            <v>GA1</v>
          </cell>
          <cell r="K155" t="str">
            <v>C</v>
          </cell>
          <cell r="L155" t="str">
            <v xml:space="preserve"> </v>
          </cell>
          <cell r="M155">
            <v>800</v>
          </cell>
          <cell r="N155">
            <v>0</v>
          </cell>
          <cell r="O155"/>
          <cell r="P155">
            <v>1</v>
          </cell>
          <cell r="Q155">
            <v>6710</v>
          </cell>
          <cell r="R155" t="str">
            <v>50080-AY0B- 870X200</v>
          </cell>
          <cell r="S155" t="str">
            <v>FA</v>
          </cell>
          <cell r="T155" t="str">
            <v>GA1</v>
          </cell>
          <cell r="U155" t="str">
            <v>H</v>
          </cell>
          <cell r="V155">
            <v>800</v>
          </cell>
          <cell r="W155" t="str">
            <v>湖南</v>
          </cell>
          <cell r="X155" t="str">
            <v>ｽﾘｯﾄ</v>
          </cell>
          <cell r="Y155">
            <v>46097</v>
          </cell>
          <cell r="Z155" t="str">
            <v>ｽﾘｯﾄ</v>
          </cell>
          <cell r="AA155"/>
          <cell r="AB155"/>
          <cell r="AC155"/>
          <cell r="AD155" t="str">
            <v>Y（工材）</v>
          </cell>
          <cell r="AE155">
            <v>0</v>
          </cell>
          <cell r="AF155">
            <v>46104</v>
          </cell>
          <cell r="AG155">
            <v>46104</v>
          </cell>
          <cell r="AH155">
            <v>17</v>
          </cell>
          <cell r="AI155" t="str">
            <v>178248W</v>
          </cell>
          <cell r="AJ155">
            <v>4</v>
          </cell>
          <cell r="AK155">
            <v>3</v>
          </cell>
          <cell r="AL155">
            <v>13600</v>
          </cell>
          <cell r="AM155">
            <v>800</v>
          </cell>
          <cell r="AN155">
            <v>17</v>
          </cell>
          <cell r="AO155">
            <v>13600</v>
          </cell>
          <cell r="AP155"/>
          <cell r="AQ155"/>
          <cell r="AR155"/>
          <cell r="AS155"/>
          <cell r="AT155"/>
          <cell r="AU155"/>
          <cell r="AV155"/>
          <cell r="AW155"/>
          <cell r="AX155"/>
          <cell r="AY155"/>
          <cell r="AZ155"/>
          <cell r="BA155"/>
          <cell r="BB155"/>
          <cell r="BC155"/>
          <cell r="BD155"/>
          <cell r="BE155"/>
          <cell r="BF155"/>
          <cell r="BG155">
            <v>3</v>
          </cell>
          <cell r="BH155">
            <v>17</v>
          </cell>
          <cell r="BI155">
            <v>13600</v>
          </cell>
          <cell r="BJ155" t="e">
            <v>#REF!</v>
          </cell>
          <cell r="BK155" t="e">
            <v>#REF!</v>
          </cell>
          <cell r="BL155" t="e">
            <v>#REF!</v>
          </cell>
          <cell r="BM155" t="e">
            <v>#REF!</v>
          </cell>
          <cell r="BN155" t="e">
            <v>#REF!</v>
          </cell>
          <cell r="BO155" t="e">
            <v>#REF!</v>
          </cell>
          <cell r="BP155" t="e">
            <v>#REF!</v>
          </cell>
          <cell r="BQ155" t="e">
            <v>#REF!</v>
          </cell>
          <cell r="BR155" t="e">
            <v>#REF!</v>
          </cell>
          <cell r="BS155" t="e">
            <v>#REF!</v>
          </cell>
          <cell r="BT155" t="e">
            <v>#REF!</v>
          </cell>
        </row>
        <row r="156">
          <cell r="A156" t="str">
            <v>A3-5</v>
          </cell>
          <cell r="B156" t="str">
            <v>通常入力</v>
          </cell>
          <cell r="C156" t="str">
            <v>TPI</v>
          </cell>
          <cell r="D156" t="str">
            <v>古家</v>
          </cell>
          <cell r="E156">
            <v>46091.556388888886</v>
          </cell>
          <cell r="F156"/>
          <cell r="G156">
            <v>6713</v>
          </cell>
          <cell r="H156" t="str">
            <v>50070-BY0B- 900X100</v>
          </cell>
          <cell r="I156" t="str">
            <v>FA</v>
          </cell>
          <cell r="J156" t="str">
            <v>BK0</v>
          </cell>
          <cell r="K156" t="str">
            <v>X</v>
          </cell>
          <cell r="L156" t="str">
            <v xml:space="preserve"> </v>
          </cell>
          <cell r="M156">
            <v>500</v>
          </cell>
          <cell r="N156">
            <v>0</v>
          </cell>
          <cell r="O156"/>
          <cell r="P156">
            <v>1</v>
          </cell>
          <cell r="Q156">
            <v>6710</v>
          </cell>
          <cell r="R156" t="str">
            <v>50090-AY0B- 900X100</v>
          </cell>
          <cell r="S156" t="str">
            <v>FA</v>
          </cell>
          <cell r="T156" t="str">
            <v>BK0</v>
          </cell>
          <cell r="U156" t="str">
            <v>C</v>
          </cell>
          <cell r="V156">
            <v>500</v>
          </cell>
          <cell r="W156" t="str">
            <v>湖南</v>
          </cell>
          <cell r="X156" t="str">
            <v>ｽﾗｲｽ</v>
          </cell>
          <cell r="Y156">
            <v>46099</v>
          </cell>
          <cell r="Z156" t="str">
            <v>ｽﾗｲｽ</v>
          </cell>
          <cell r="AA156" t="str">
            <v>スキン面残す</v>
          </cell>
          <cell r="AB156"/>
          <cell r="AC156"/>
          <cell r="AD156" t="str">
            <v>A（TPI）</v>
          </cell>
          <cell r="AE156"/>
          <cell r="AF156">
            <v>46104</v>
          </cell>
          <cell r="AG156">
            <v>46104</v>
          </cell>
          <cell r="AH156">
            <v>22</v>
          </cell>
          <cell r="AI156" t="str">
            <v>P443006</v>
          </cell>
          <cell r="AJ156">
            <v>5</v>
          </cell>
          <cell r="AK156">
            <v>3</v>
          </cell>
          <cell r="AL156">
            <v>11000</v>
          </cell>
          <cell r="AM156">
            <v>500</v>
          </cell>
          <cell r="AN156">
            <v>22</v>
          </cell>
          <cell r="AO156">
            <v>11000</v>
          </cell>
          <cell r="AP156"/>
          <cell r="AQ156"/>
          <cell r="AR156"/>
          <cell r="AS156"/>
          <cell r="AT156"/>
          <cell r="AU156"/>
          <cell r="AV156"/>
          <cell r="AW156"/>
          <cell r="AX156"/>
          <cell r="AY156"/>
          <cell r="AZ156"/>
          <cell r="BA156"/>
          <cell r="BB156"/>
          <cell r="BC156"/>
          <cell r="BD156"/>
          <cell r="BE156"/>
          <cell r="BF156"/>
          <cell r="BG156">
            <v>3</v>
          </cell>
          <cell r="BH156">
            <v>22</v>
          </cell>
          <cell r="BI156">
            <v>11000</v>
          </cell>
          <cell r="BJ156" t="e">
            <v>#REF!</v>
          </cell>
          <cell r="BK156" t="e">
            <v>#REF!</v>
          </cell>
          <cell r="BL156" t="e">
            <v>#REF!</v>
          </cell>
          <cell r="BM156" t="e">
            <v>#REF!</v>
          </cell>
          <cell r="BN156" t="e">
            <v>#REF!</v>
          </cell>
          <cell r="BO156" t="e">
            <v>#REF!</v>
          </cell>
          <cell r="BP156" t="e">
            <v>#REF!</v>
          </cell>
          <cell r="BQ156" t="e">
            <v>#REF!</v>
          </cell>
          <cell r="BR156" t="e">
            <v>#REF!</v>
          </cell>
          <cell r="BS156" t="e">
            <v>#REF!</v>
          </cell>
          <cell r="BT156" t="e">
            <v>#REF!</v>
          </cell>
        </row>
        <row r="157">
          <cell r="A157" t="str">
            <v>JR260303</v>
          </cell>
          <cell r="B157" t="str">
            <v>通常入力</v>
          </cell>
          <cell r="C157" t="str">
            <v>TPI</v>
          </cell>
          <cell r="D157" t="str">
            <v>古家</v>
          </cell>
          <cell r="E157">
            <v>46091.393657407411</v>
          </cell>
          <cell r="F157"/>
          <cell r="G157">
            <v>0</v>
          </cell>
          <cell r="H157" t="str">
            <v>40040-E10W- 870X 95</v>
          </cell>
          <cell r="I157" t="str">
            <v xml:space="preserve">  </v>
          </cell>
          <cell r="J157" t="str">
            <v xml:space="preserve">   </v>
          </cell>
          <cell r="K157" t="str">
            <v xml:space="preserve"> </v>
          </cell>
          <cell r="L157" t="str">
            <v xml:space="preserve"> </v>
          </cell>
          <cell r="M157">
            <v>475</v>
          </cell>
          <cell r="N157">
            <v>0</v>
          </cell>
          <cell r="O157"/>
          <cell r="P157">
            <v>1</v>
          </cell>
          <cell r="Q157" t="str">
            <v>7A1</v>
          </cell>
          <cell r="R157" t="str">
            <v>FEL4004AY-10WD-1000X100</v>
          </cell>
          <cell r="S157" t="str">
            <v xml:space="preserve">  </v>
          </cell>
          <cell r="T157" t="str">
            <v xml:space="preserve">   </v>
          </cell>
          <cell r="U157" t="str">
            <v xml:space="preserve"> </v>
          </cell>
          <cell r="V157">
            <v>500</v>
          </cell>
          <cell r="W157" t="str">
            <v>湖南</v>
          </cell>
          <cell r="X157" t="str">
            <v>SEC</v>
          </cell>
          <cell r="Y157">
            <v>46094</v>
          </cell>
          <cell r="Z157" t="str">
            <v>SEC,ｽﾘｯﾄ(JR)</v>
          </cell>
          <cell r="AA157" t="str">
            <v>全体4倍穴あけ</v>
          </cell>
          <cell r="AB157"/>
          <cell r="AC157"/>
          <cell r="AD157" t="str">
            <v>JR（屋根）</v>
          </cell>
          <cell r="AE157">
            <v>0</v>
          </cell>
          <cell r="AF157">
            <v>46099</v>
          </cell>
          <cell r="AG157">
            <v>46099</v>
          </cell>
          <cell r="AH157">
            <v>43</v>
          </cell>
          <cell r="AI157" t="str">
            <v>P74527</v>
          </cell>
          <cell r="AJ157">
            <v>5</v>
          </cell>
          <cell r="AK157">
            <v>3</v>
          </cell>
          <cell r="AL157">
            <v>20425</v>
          </cell>
          <cell r="AM157">
            <v>475</v>
          </cell>
          <cell r="AN157">
            <v>43</v>
          </cell>
          <cell r="AO157">
            <v>20425</v>
          </cell>
          <cell r="AP157"/>
          <cell r="AQ157"/>
          <cell r="AR157"/>
          <cell r="AS157"/>
          <cell r="AT157"/>
          <cell r="AU157"/>
          <cell r="AV157"/>
          <cell r="AW157"/>
          <cell r="AX157"/>
          <cell r="AY157"/>
          <cell r="AZ157"/>
          <cell r="BA157"/>
          <cell r="BB157"/>
          <cell r="BC157"/>
          <cell r="BD157"/>
          <cell r="BE157"/>
          <cell r="BF157"/>
          <cell r="BG157">
            <v>3</v>
          </cell>
          <cell r="BH157">
            <v>43</v>
          </cell>
          <cell r="BI157">
            <v>20425</v>
          </cell>
          <cell r="BJ157" t="e">
            <v>#REF!</v>
          </cell>
          <cell r="BK157" t="e">
            <v>#REF!</v>
          </cell>
          <cell r="BL157" t="e">
            <v>#REF!</v>
          </cell>
          <cell r="BM157" t="e">
            <v>#REF!</v>
          </cell>
          <cell r="BN157" t="e">
            <v>#REF!</v>
          </cell>
          <cell r="BO157" t="e">
            <v>#REF!</v>
          </cell>
          <cell r="BP157" t="e">
            <v>#REF!</v>
          </cell>
          <cell r="BQ157" t="e">
            <v>#REF!</v>
          </cell>
          <cell r="BR157" t="e">
            <v>#REF!</v>
          </cell>
          <cell r="BS157" t="e">
            <v>#REF!</v>
          </cell>
          <cell r="BT157" t="e">
            <v>#REF!</v>
          </cell>
        </row>
        <row r="158">
          <cell r="A158" t="str">
            <v>W3-12</v>
          </cell>
          <cell r="B158" t="str">
            <v>通常入力</v>
          </cell>
          <cell r="C158" t="str">
            <v>後加工</v>
          </cell>
          <cell r="D158" t="str">
            <v>古家</v>
          </cell>
          <cell r="E158">
            <v>46090.686585648145</v>
          </cell>
          <cell r="F158"/>
          <cell r="G158">
            <v>6798</v>
          </cell>
          <cell r="H158" t="str">
            <v>15020-JW07-1550X 30
15020-AW07-1550X271</v>
          </cell>
          <cell r="I158" t="str">
            <v>FA</v>
          </cell>
          <cell r="J158" t="str">
            <v xml:space="preserve">   </v>
          </cell>
          <cell r="K158" t="str">
            <v>V</v>
          </cell>
          <cell r="L158" t="str">
            <v xml:space="preserve"> </v>
          </cell>
          <cell r="M158" t="str">
            <v>30
271</v>
          </cell>
          <cell r="N158" t="str">
            <v>Ｈ面
-</v>
          </cell>
          <cell r="O158"/>
          <cell r="P158">
            <v>1</v>
          </cell>
          <cell r="Q158">
            <v>6798</v>
          </cell>
          <cell r="R158" t="str">
            <v>15020-AW07-1550X300</v>
          </cell>
          <cell r="S158" t="str">
            <v>FA</v>
          </cell>
          <cell r="T158" t="str">
            <v xml:space="preserve">   </v>
          </cell>
          <cell r="U158" t="str">
            <v>V</v>
          </cell>
          <cell r="V158">
            <v>300</v>
          </cell>
          <cell r="W158" t="str">
            <v>滋賀</v>
          </cell>
          <cell r="X158" t="str">
            <v>ｽﾘｯﾄ</v>
          </cell>
          <cell r="Y158">
            <v>46092</v>
          </cell>
          <cell r="Z158" t="str">
            <v>EC,分割</v>
          </cell>
          <cell r="AA158"/>
          <cell r="AB158"/>
          <cell r="AC158"/>
          <cell r="AD158" t="str">
            <v>W（自動車）</v>
          </cell>
          <cell r="AE158" t="str">
            <v>ｳﾙﾄﾗｽｴｰﾄﾞ</v>
          </cell>
          <cell r="AF158">
            <v>46097</v>
          </cell>
          <cell r="AG158">
            <v>46097</v>
          </cell>
          <cell r="AH158" t="str">
            <v>33
15</v>
          </cell>
          <cell r="AI158" t="str">
            <v>178260A
178436P</v>
          </cell>
          <cell r="AJ158">
            <v>1</v>
          </cell>
          <cell r="AK158">
            <v>3</v>
          </cell>
          <cell r="AL158" t="e">
            <v>#VALUE!</v>
          </cell>
          <cell r="AM158" t="str">
            <v>30
271</v>
          </cell>
          <cell r="AN158" t="str">
            <v>33
15</v>
          </cell>
          <cell r="AO158">
            <v>5055</v>
          </cell>
          <cell r="AP158"/>
          <cell r="AQ158"/>
          <cell r="AR158"/>
          <cell r="AS158"/>
          <cell r="AT158"/>
          <cell r="AU158"/>
          <cell r="AV158"/>
          <cell r="AW158"/>
          <cell r="AX158"/>
          <cell r="AY158"/>
          <cell r="AZ158"/>
          <cell r="BA158"/>
          <cell r="BB158"/>
          <cell r="BC158"/>
          <cell r="BD158"/>
          <cell r="BE158"/>
          <cell r="BF158"/>
          <cell r="BG158">
            <v>3</v>
          </cell>
          <cell r="BH158" t="str">
            <v>33
15</v>
          </cell>
          <cell r="BI158" t="e">
            <v>#VALUE!</v>
          </cell>
          <cell r="BJ158" t="e">
            <v>#REF!</v>
          </cell>
          <cell r="BK158" t="e">
            <v>#REF!</v>
          </cell>
          <cell r="BL158" t="e">
            <v>#REF!</v>
          </cell>
          <cell r="BM158" t="e">
            <v>#REF!</v>
          </cell>
          <cell r="BN158" t="e">
            <v>#REF!</v>
          </cell>
          <cell r="BO158" t="e">
            <v>#REF!</v>
          </cell>
          <cell r="BP158" t="e">
            <v>#REF!</v>
          </cell>
          <cell r="BQ158" t="e">
            <v>#REF!</v>
          </cell>
          <cell r="BR158" t="e">
            <v>#REF!</v>
          </cell>
          <cell r="BS158" t="e">
            <v>#REF!</v>
          </cell>
          <cell r="BT158" t="e">
            <v>#REF!</v>
          </cell>
        </row>
        <row r="159">
          <cell r="A159" t="str">
            <v>W3-11</v>
          </cell>
          <cell r="B159" t="str">
            <v>通常入力</v>
          </cell>
          <cell r="C159" t="str">
            <v>後加工</v>
          </cell>
          <cell r="D159" t="str">
            <v>古家</v>
          </cell>
          <cell r="E159">
            <v>46090.684467592589</v>
          </cell>
          <cell r="F159"/>
          <cell r="G159">
            <v>6798</v>
          </cell>
          <cell r="H159" t="str">
            <v>15024-JRHW-1550X20
15020-KRHW- 800X 10
15024-SRHW-1860X210</v>
          </cell>
          <cell r="I159" t="str">
            <v>FA</v>
          </cell>
          <cell r="J159" t="str">
            <v xml:space="preserve">   </v>
          </cell>
          <cell r="K159" t="str">
            <v>B</v>
          </cell>
          <cell r="L159" t="str">
            <v xml:space="preserve"> </v>
          </cell>
          <cell r="M159" t="str">
            <v>20
10
210</v>
          </cell>
          <cell r="N159" t="str">
            <v>H面
H面
-</v>
          </cell>
          <cell r="O159"/>
          <cell r="P159">
            <v>1</v>
          </cell>
          <cell r="Q159">
            <v>6798</v>
          </cell>
          <cell r="R159" t="str">
            <v>15024-SRHW-1860X250</v>
          </cell>
          <cell r="S159" t="str">
            <v>FA</v>
          </cell>
          <cell r="T159" t="str">
            <v xml:space="preserve">   </v>
          </cell>
          <cell r="U159" t="str">
            <v>B</v>
          </cell>
          <cell r="V159">
            <v>250</v>
          </cell>
          <cell r="W159" t="str">
            <v>滋賀</v>
          </cell>
          <cell r="X159" t="str">
            <v>ｽﾘｯﾄ</v>
          </cell>
          <cell r="Y159">
            <v>46091</v>
          </cell>
          <cell r="Z159" t="str">
            <v>EC,ｽﾘｯﾄ,分割,ｽﾗｲｽ</v>
          </cell>
          <cell r="AA159"/>
          <cell r="AB159"/>
          <cell r="AC159"/>
          <cell r="AD159" t="str">
            <v>W（自動車）</v>
          </cell>
          <cell r="AE159" t="str">
            <v>ｳﾙﾄﾗｽｴｰﾄﾞ</v>
          </cell>
          <cell r="AF159">
            <v>46097</v>
          </cell>
          <cell r="AG159">
            <v>46097</v>
          </cell>
          <cell r="AH159" t="str">
            <v>50
72
15</v>
          </cell>
          <cell r="AI159" t="str">
            <v>178158F
178159W
178434Z</v>
          </cell>
          <cell r="AJ159">
            <v>1</v>
          </cell>
          <cell r="AK159">
            <v>3</v>
          </cell>
          <cell r="AL159" t="e">
            <v>#VALUE!</v>
          </cell>
          <cell r="AM159" t="str">
            <v>20
10
210</v>
          </cell>
          <cell r="AN159" t="str">
            <v>50
72
15</v>
          </cell>
          <cell r="AO159">
            <v>4870</v>
          </cell>
          <cell r="AP159"/>
          <cell r="AQ159"/>
          <cell r="AR159"/>
          <cell r="AS159"/>
          <cell r="AT159"/>
          <cell r="AU159"/>
          <cell r="AV159"/>
          <cell r="AW159"/>
          <cell r="AX159"/>
          <cell r="AY159"/>
          <cell r="AZ159"/>
          <cell r="BA159"/>
          <cell r="BB159"/>
          <cell r="BC159"/>
          <cell r="BD159"/>
          <cell r="BE159"/>
          <cell r="BF159"/>
          <cell r="BG159">
            <v>3</v>
          </cell>
          <cell r="BH159" t="str">
            <v>50
72
15</v>
          </cell>
          <cell r="BI159" t="e">
            <v>#VALUE!</v>
          </cell>
          <cell r="BJ159" t="e">
            <v>#REF!</v>
          </cell>
          <cell r="BK159" t="e">
            <v>#REF!</v>
          </cell>
          <cell r="BL159" t="e">
            <v>#REF!</v>
          </cell>
          <cell r="BM159" t="e">
            <v>#REF!</v>
          </cell>
          <cell r="BN159" t="e">
            <v>#REF!</v>
          </cell>
          <cell r="BO159" t="e">
            <v>#REF!</v>
          </cell>
          <cell r="BP159" t="e">
            <v>#REF!</v>
          </cell>
          <cell r="BQ159" t="e">
            <v>#REF!</v>
          </cell>
          <cell r="BR159" t="e">
            <v>#REF!</v>
          </cell>
          <cell r="BS159" t="e">
            <v>#REF!</v>
          </cell>
          <cell r="BT159" t="e">
            <v>#REF!</v>
          </cell>
        </row>
        <row r="160">
          <cell r="A160" t="str">
            <v>W3-10</v>
          </cell>
          <cell r="B160" t="str">
            <v>通常入力</v>
          </cell>
          <cell r="C160" t="str">
            <v>後加工</v>
          </cell>
          <cell r="D160" t="str">
            <v>古家</v>
          </cell>
          <cell r="E160">
            <v>46090.682303240741</v>
          </cell>
          <cell r="F160"/>
          <cell r="G160">
            <v>6783</v>
          </cell>
          <cell r="H160" t="str">
            <v>15020-JP17- 800X 50
15020-AP17-1300X250</v>
          </cell>
          <cell r="I160" t="str">
            <v>FA</v>
          </cell>
          <cell r="J160" t="str">
            <v xml:space="preserve">   </v>
          </cell>
          <cell r="K160" t="str">
            <v>P</v>
          </cell>
          <cell r="L160" t="str">
            <v xml:space="preserve"> </v>
          </cell>
          <cell r="M160" t="str">
            <v>50
250</v>
          </cell>
          <cell r="N160" t="str">
            <v>Ｈ面
-</v>
          </cell>
          <cell r="O160"/>
          <cell r="P160">
            <v>1</v>
          </cell>
          <cell r="Q160">
            <v>6780</v>
          </cell>
          <cell r="R160" t="str">
            <v>15020-AP17-1300X300</v>
          </cell>
          <cell r="S160" t="str">
            <v>FA</v>
          </cell>
          <cell r="T160" t="str">
            <v xml:space="preserve">   </v>
          </cell>
          <cell r="U160" t="str">
            <v>P</v>
          </cell>
          <cell r="V160">
            <v>300</v>
          </cell>
          <cell r="W160" t="str">
            <v>滋賀</v>
          </cell>
          <cell r="X160" t="str">
            <v>ｽﾘｯﾄ</v>
          </cell>
          <cell r="Y160">
            <v>46091</v>
          </cell>
          <cell r="Z160" t="str">
            <v>EC,ｽﾘｯﾄ,分割</v>
          </cell>
          <cell r="AA160"/>
          <cell r="AB160"/>
          <cell r="AC160"/>
          <cell r="AD160" t="str">
            <v>W（自動車）</v>
          </cell>
          <cell r="AE160" t="str">
            <v>ｳﾙﾄﾗｽｴｰﾄﾞ</v>
          </cell>
          <cell r="AF160">
            <v>46097</v>
          </cell>
          <cell r="AG160">
            <v>46097</v>
          </cell>
          <cell r="AH160" t="str">
            <v>50
15</v>
          </cell>
          <cell r="AI160" t="str">
            <v>178164S
178433H</v>
          </cell>
          <cell r="AJ160">
            <v>1</v>
          </cell>
          <cell r="AK160">
            <v>3</v>
          </cell>
          <cell r="AL160" t="e">
            <v>#VALUE!</v>
          </cell>
          <cell r="AM160" t="str">
            <v>50
250</v>
          </cell>
          <cell r="AN160" t="str">
            <v>50
15</v>
          </cell>
          <cell r="AO160">
            <v>6250</v>
          </cell>
          <cell r="AP160"/>
          <cell r="AQ160"/>
          <cell r="AR160"/>
          <cell r="AS160"/>
          <cell r="AT160"/>
          <cell r="AU160"/>
          <cell r="AV160"/>
          <cell r="AW160"/>
          <cell r="AX160"/>
          <cell r="AY160"/>
          <cell r="AZ160"/>
          <cell r="BA160"/>
          <cell r="BB160"/>
          <cell r="BC160"/>
          <cell r="BD160"/>
          <cell r="BE160"/>
          <cell r="BF160"/>
          <cell r="BG160">
            <v>3</v>
          </cell>
          <cell r="BH160" t="str">
            <v>50
15</v>
          </cell>
          <cell r="BI160" t="e">
            <v>#VALUE!</v>
          </cell>
          <cell r="BJ160" t="e">
            <v>#REF!</v>
          </cell>
          <cell r="BK160" t="e">
            <v>#REF!</v>
          </cell>
          <cell r="BL160" t="e">
            <v>#REF!</v>
          </cell>
          <cell r="BM160" t="e">
            <v>#REF!</v>
          </cell>
          <cell r="BN160" t="e">
            <v>#REF!</v>
          </cell>
          <cell r="BO160" t="e">
            <v>#REF!</v>
          </cell>
          <cell r="BP160" t="e">
            <v>#REF!</v>
          </cell>
          <cell r="BQ160" t="e">
            <v>#REF!</v>
          </cell>
          <cell r="BR160" t="e">
            <v>#REF!</v>
          </cell>
          <cell r="BS160" t="e">
            <v>#REF!</v>
          </cell>
          <cell r="BT160" t="e">
            <v>#REF!</v>
          </cell>
        </row>
        <row r="161">
          <cell r="A161" t="str">
            <v>GB60206</v>
          </cell>
          <cell r="B161" t="str">
            <v>通常入力</v>
          </cell>
          <cell r="C161" t="str">
            <v>TPI</v>
          </cell>
          <cell r="D161" t="str">
            <v>古家</v>
          </cell>
          <cell r="E161">
            <v>46090.578090277777</v>
          </cell>
          <cell r="F161"/>
          <cell r="G161">
            <v>0</v>
          </cell>
          <cell r="H161" t="str">
            <v>30020-A05W-1000X100</v>
          </cell>
          <cell r="I161">
            <v>0</v>
          </cell>
          <cell r="J161" t="str">
            <v>BKB</v>
          </cell>
          <cell r="K161">
            <v>0</v>
          </cell>
          <cell r="L161" t="str">
            <v xml:space="preserve"> </v>
          </cell>
          <cell r="M161">
            <v>1000</v>
          </cell>
          <cell r="N161">
            <v>0</v>
          </cell>
          <cell r="O161"/>
          <cell r="P161">
            <v>1</v>
          </cell>
          <cell r="Q161" t="str">
            <v>7A1</v>
          </cell>
          <cell r="R161" t="str">
            <v>FEL3002BGB05W-1000X100</v>
          </cell>
          <cell r="S161" t="str">
            <v xml:space="preserve"> </v>
          </cell>
          <cell r="T161" t="str">
            <v>DB</v>
          </cell>
          <cell r="U161">
            <v>0</v>
          </cell>
          <cell r="V161">
            <v>1000</v>
          </cell>
          <cell r="W161" t="str">
            <v>湖南</v>
          </cell>
          <cell r="X161" t="str">
            <v>SEC</v>
          </cell>
          <cell r="Y161">
            <v>46092</v>
          </cell>
          <cell r="Z161" t="str">
            <v>SEC</v>
          </cell>
          <cell r="AA161"/>
          <cell r="AB161"/>
          <cell r="AC161"/>
          <cell r="AD161" t="str">
            <v>小口加工</v>
          </cell>
          <cell r="AE161">
            <v>0</v>
          </cell>
          <cell r="AF161">
            <v>46092</v>
          </cell>
          <cell r="AG161">
            <v>46092</v>
          </cell>
          <cell r="AH161"/>
          <cell r="AI161"/>
          <cell r="AJ161">
            <v>10</v>
          </cell>
          <cell r="AK161">
            <v>3</v>
          </cell>
          <cell r="AL161">
            <v>0</v>
          </cell>
          <cell r="AM161">
            <v>1000</v>
          </cell>
          <cell r="AN161">
            <v>0</v>
          </cell>
          <cell r="AO161">
            <v>0</v>
          </cell>
          <cell r="AP161"/>
          <cell r="AQ161"/>
          <cell r="AR161"/>
          <cell r="AS161"/>
          <cell r="AT161"/>
          <cell r="AU161"/>
          <cell r="AV161"/>
          <cell r="AW161"/>
          <cell r="AX161"/>
          <cell r="AY161"/>
          <cell r="AZ161"/>
          <cell r="BA161"/>
          <cell r="BB161"/>
          <cell r="BC161"/>
          <cell r="BD161"/>
          <cell r="BE161"/>
          <cell r="BF161"/>
          <cell r="BG161">
            <v>3</v>
          </cell>
          <cell r="BH161">
            <v>0</v>
          </cell>
          <cell r="BI161">
            <v>0</v>
          </cell>
          <cell r="BJ161" t="e">
            <v>#REF!</v>
          </cell>
          <cell r="BK161" t="e">
            <v>#REF!</v>
          </cell>
          <cell r="BL161" t="e">
            <v>#REF!</v>
          </cell>
          <cell r="BM161" t="e">
            <v>#REF!</v>
          </cell>
          <cell r="BN161" t="e">
            <v>#REF!</v>
          </cell>
          <cell r="BO161" t="e">
            <v>#REF!</v>
          </cell>
          <cell r="BP161" t="e">
            <v>#REF!</v>
          </cell>
          <cell r="BQ161" t="e">
            <v>#REF!</v>
          </cell>
          <cell r="BR161" t="e">
            <v>#REF!</v>
          </cell>
          <cell r="BS161" t="e">
            <v>#REF!</v>
          </cell>
          <cell r="BT161" t="e">
            <v>#REF!</v>
          </cell>
        </row>
        <row r="162">
          <cell r="A162" t="str">
            <v>Y3-16</v>
          </cell>
          <cell r="B162" t="str">
            <v>通常入力</v>
          </cell>
          <cell r="C162" t="str">
            <v>後加工</v>
          </cell>
          <cell r="D162" t="str">
            <v>古家</v>
          </cell>
          <cell r="E162">
            <v>46090.53707175926</v>
          </cell>
          <cell r="F162"/>
          <cell r="G162">
            <v>6713</v>
          </cell>
          <cell r="H162" t="str">
            <v>30020-BY00- 450X250</v>
          </cell>
          <cell r="I162" t="str">
            <v>FA</v>
          </cell>
          <cell r="J162" t="str">
            <v xml:space="preserve"> </v>
          </cell>
          <cell r="K162" t="str">
            <v>C</v>
          </cell>
          <cell r="L162" t="str">
            <v xml:space="preserve"> </v>
          </cell>
          <cell r="M162">
            <v>5000</v>
          </cell>
          <cell r="N162">
            <v>0</v>
          </cell>
          <cell r="O162"/>
          <cell r="P162">
            <v>1</v>
          </cell>
          <cell r="Q162">
            <v>6710</v>
          </cell>
          <cell r="R162" t="str">
            <v>30040-AY00- 960X250</v>
          </cell>
          <cell r="S162" t="str">
            <v>FA</v>
          </cell>
          <cell r="T162" t="str">
            <v xml:space="preserve"> </v>
          </cell>
          <cell r="U162" t="str">
            <v>C</v>
          </cell>
          <cell r="V162">
            <v>1250</v>
          </cell>
          <cell r="W162" t="str">
            <v>山田</v>
          </cell>
          <cell r="X162" t="str">
            <v>ｽﾘｯﾄ</v>
          </cell>
          <cell r="Y162">
            <v>46097</v>
          </cell>
          <cell r="Z162" t="str">
            <v>ｽﾘｯﾄ、ｽﾗｲｽ</v>
          </cell>
          <cell r="AA162"/>
          <cell r="AB162"/>
          <cell r="AC162"/>
          <cell r="AD162" t="str">
            <v>Y（工材）</v>
          </cell>
          <cell r="AE162" t="str">
            <v>ﾌｶｻﾜ</v>
          </cell>
          <cell r="AF162">
            <v>46104</v>
          </cell>
          <cell r="AG162">
            <v>46104</v>
          </cell>
          <cell r="AH162">
            <v>19.5</v>
          </cell>
          <cell r="AI162" t="str">
            <v>178191K</v>
          </cell>
          <cell r="AJ162">
            <v>5</v>
          </cell>
          <cell r="AK162">
            <v>3</v>
          </cell>
          <cell r="AL162">
            <v>97500</v>
          </cell>
          <cell r="AM162">
            <v>5000</v>
          </cell>
          <cell r="AN162">
            <v>19.5</v>
          </cell>
          <cell r="AO162">
            <v>97500</v>
          </cell>
          <cell r="AP162"/>
          <cell r="AQ162"/>
          <cell r="AR162"/>
          <cell r="AS162"/>
          <cell r="AT162"/>
          <cell r="AU162"/>
          <cell r="AV162"/>
          <cell r="AW162"/>
          <cell r="AX162"/>
          <cell r="AY162"/>
          <cell r="AZ162"/>
          <cell r="BA162"/>
          <cell r="BB162"/>
          <cell r="BC162"/>
          <cell r="BD162"/>
          <cell r="BE162"/>
          <cell r="BF162"/>
          <cell r="BG162">
            <v>3</v>
          </cell>
          <cell r="BH162">
            <v>19.5</v>
          </cell>
          <cell r="BI162">
            <v>97500</v>
          </cell>
          <cell r="BJ162" t="e">
            <v>#REF!</v>
          </cell>
          <cell r="BK162" t="e">
            <v>#REF!</v>
          </cell>
          <cell r="BL162" t="e">
            <v>#REF!</v>
          </cell>
          <cell r="BM162" t="e">
            <v>#REF!</v>
          </cell>
          <cell r="BN162" t="e">
            <v>#REF!</v>
          </cell>
          <cell r="BO162" t="e">
            <v>#REF!</v>
          </cell>
          <cell r="BP162" t="e">
            <v>#REF!</v>
          </cell>
          <cell r="BQ162" t="e">
            <v>#REF!</v>
          </cell>
          <cell r="BR162" t="e">
            <v>#REF!</v>
          </cell>
          <cell r="BS162" t="e">
            <v>#REF!</v>
          </cell>
          <cell r="BT162" t="e">
            <v>#REF!</v>
          </cell>
        </row>
        <row r="163">
          <cell r="A163" t="str">
            <v>Y3-15</v>
          </cell>
          <cell r="B163" t="str">
            <v>通常入力</v>
          </cell>
          <cell r="C163" t="str">
            <v>後加工</v>
          </cell>
          <cell r="D163" t="str">
            <v>古家</v>
          </cell>
          <cell r="E163">
            <v>46087.649189814816</v>
          </cell>
          <cell r="F163"/>
          <cell r="G163">
            <v>6713</v>
          </cell>
          <cell r="H163" t="str">
            <v>0R040-8Y0B- 260X200</v>
          </cell>
          <cell r="I163" t="str">
            <v>HA</v>
          </cell>
          <cell r="J163" t="str">
            <v>BG1</v>
          </cell>
          <cell r="K163" t="str">
            <v>C</v>
          </cell>
          <cell r="L163" t="str">
            <v xml:space="preserve"> </v>
          </cell>
          <cell r="M163">
            <v>2400</v>
          </cell>
          <cell r="N163">
            <v>0</v>
          </cell>
          <cell r="O163"/>
          <cell r="P163">
            <v>1</v>
          </cell>
          <cell r="Q163">
            <v>6710</v>
          </cell>
          <cell r="R163" t="str">
            <v>50080-AY0B- 870X200</v>
          </cell>
          <cell r="S163" t="str">
            <v>FA</v>
          </cell>
          <cell r="T163" t="str">
            <v>BG1</v>
          </cell>
          <cell r="U163" t="str">
            <v>C</v>
          </cell>
          <cell r="V163">
            <v>400</v>
          </cell>
          <cell r="W163" t="str">
            <v>滋賀</v>
          </cell>
          <cell r="X163" t="str">
            <v>SEC</v>
          </cell>
          <cell r="Y163">
            <v>46093</v>
          </cell>
          <cell r="Z163" t="str">
            <v>SEC,ｽﾘｯﾄ</v>
          </cell>
          <cell r="AA163"/>
          <cell r="AB163"/>
          <cell r="AC163"/>
          <cell r="AD163" t="str">
            <v>Y（工材）</v>
          </cell>
          <cell r="AE163" t="str">
            <v>屋根</v>
          </cell>
          <cell r="AF163">
            <v>46098</v>
          </cell>
          <cell r="AG163">
            <v>46098</v>
          </cell>
          <cell r="AH163">
            <v>18.670000000000002</v>
          </cell>
          <cell r="AI163" t="str">
            <v>178118P</v>
          </cell>
          <cell r="AJ163">
            <v>2</v>
          </cell>
          <cell r="AK163">
            <v>3</v>
          </cell>
          <cell r="AL163">
            <v>44808.000000000007</v>
          </cell>
          <cell r="AM163">
            <v>2400</v>
          </cell>
          <cell r="AN163">
            <v>18.670000000000002</v>
          </cell>
          <cell r="AO163">
            <v>44808.000000000007</v>
          </cell>
          <cell r="AP163"/>
          <cell r="AQ163"/>
          <cell r="AR163"/>
          <cell r="AS163"/>
          <cell r="AT163"/>
          <cell r="AU163"/>
          <cell r="AV163"/>
          <cell r="AW163"/>
          <cell r="AX163"/>
          <cell r="AY163"/>
          <cell r="AZ163"/>
          <cell r="BA163"/>
          <cell r="BB163"/>
          <cell r="BC163"/>
          <cell r="BD163"/>
          <cell r="BE163"/>
          <cell r="BF163"/>
          <cell r="BG163">
            <v>3</v>
          </cell>
          <cell r="BH163">
            <v>18.670000000000002</v>
          </cell>
          <cell r="BI163">
            <v>44808.000000000007</v>
          </cell>
          <cell r="BJ163" t="e">
            <v>#REF!</v>
          </cell>
          <cell r="BK163" t="e">
            <v>#REF!</v>
          </cell>
          <cell r="BL163" t="e">
            <v>#REF!</v>
          </cell>
          <cell r="BM163" t="e">
            <v>#REF!</v>
          </cell>
          <cell r="BN163" t="e">
            <v>#REF!</v>
          </cell>
          <cell r="BO163" t="e">
            <v>#REF!</v>
          </cell>
          <cell r="BP163" t="e">
            <v>#REF!</v>
          </cell>
          <cell r="BQ163" t="e">
            <v>#REF!</v>
          </cell>
          <cell r="BR163" t="e">
            <v>#REF!</v>
          </cell>
          <cell r="BS163" t="e">
            <v>#REF!</v>
          </cell>
          <cell r="BT163" t="e">
            <v>#REF!</v>
          </cell>
        </row>
        <row r="164">
          <cell r="A164" t="str">
            <v>Y3-14</v>
          </cell>
          <cell r="B164" t="str">
            <v>通常入力</v>
          </cell>
          <cell r="C164" t="str">
            <v>後加工</v>
          </cell>
          <cell r="D164" t="str">
            <v>古家</v>
          </cell>
          <cell r="E164">
            <v>46087.556944444441</v>
          </cell>
          <cell r="F164"/>
          <cell r="G164">
            <v>6713</v>
          </cell>
          <cell r="H164" t="str">
            <v>0R040-8Y0B- 870X200</v>
          </cell>
          <cell r="I164" t="str">
            <v>FA</v>
          </cell>
          <cell r="J164" t="str">
            <v>BG1</v>
          </cell>
          <cell r="K164" t="str">
            <v>C</v>
          </cell>
          <cell r="L164" t="str">
            <v xml:space="preserve"> </v>
          </cell>
          <cell r="M164">
            <v>11200</v>
          </cell>
          <cell r="N164">
            <v>0</v>
          </cell>
          <cell r="O164"/>
          <cell r="P164">
            <v>1</v>
          </cell>
          <cell r="Q164">
            <v>6710</v>
          </cell>
          <cell r="R164" t="str">
            <v>50080-AY0B- 870X200</v>
          </cell>
          <cell r="S164" t="str">
            <v>FA</v>
          </cell>
          <cell r="T164" t="str">
            <v>BG1</v>
          </cell>
          <cell r="U164" t="str">
            <v>C</v>
          </cell>
          <cell r="V164">
            <v>5600</v>
          </cell>
          <cell r="W164" t="str">
            <v>滋賀</v>
          </cell>
          <cell r="X164" t="str">
            <v>SEC</v>
          </cell>
          <cell r="Y164">
            <v>46099</v>
          </cell>
          <cell r="Z164" t="str">
            <v>SEC</v>
          </cell>
          <cell r="AA164"/>
          <cell r="AB164"/>
          <cell r="AC164"/>
          <cell r="AD164" t="str">
            <v>Y（工材）</v>
          </cell>
          <cell r="AE164">
            <v>0</v>
          </cell>
          <cell r="AF164">
            <v>46104</v>
          </cell>
          <cell r="AG164">
            <v>46104</v>
          </cell>
          <cell r="AH164">
            <v>13</v>
          </cell>
          <cell r="AI164" t="str">
            <v>178050B</v>
          </cell>
          <cell r="AJ164">
            <v>28</v>
          </cell>
          <cell r="AK164">
            <v>3</v>
          </cell>
          <cell r="AL164">
            <v>145600</v>
          </cell>
          <cell r="AM164">
            <v>11200</v>
          </cell>
          <cell r="AN164">
            <v>13</v>
          </cell>
          <cell r="AO164">
            <v>145600</v>
          </cell>
          <cell r="AP164"/>
          <cell r="AQ164"/>
          <cell r="AR164"/>
          <cell r="AS164"/>
          <cell r="AT164"/>
          <cell r="AU164"/>
          <cell r="AV164"/>
          <cell r="AW164"/>
          <cell r="AX164"/>
          <cell r="AY164"/>
          <cell r="AZ164"/>
          <cell r="BA164"/>
          <cell r="BB164"/>
          <cell r="BC164"/>
          <cell r="BD164"/>
          <cell r="BE164"/>
          <cell r="BF164"/>
          <cell r="BG164">
            <v>3</v>
          </cell>
          <cell r="BH164">
            <v>13</v>
          </cell>
          <cell r="BI164">
            <v>145600</v>
          </cell>
          <cell r="BJ164" t="e">
            <v>#REF!</v>
          </cell>
          <cell r="BK164" t="e">
            <v>#REF!</v>
          </cell>
          <cell r="BL164" t="e">
            <v>#REF!</v>
          </cell>
          <cell r="BM164" t="e">
            <v>#REF!</v>
          </cell>
          <cell r="BN164" t="e">
            <v>#REF!</v>
          </cell>
          <cell r="BO164" t="e">
            <v>#REF!</v>
          </cell>
          <cell r="BP164" t="e">
            <v>#REF!</v>
          </cell>
          <cell r="BQ164" t="e">
            <v>#REF!</v>
          </cell>
          <cell r="BR164" t="e">
            <v>#REF!</v>
          </cell>
          <cell r="BS164" t="e">
            <v>#REF!</v>
          </cell>
          <cell r="BT164" t="e">
            <v>#REF!</v>
          </cell>
        </row>
        <row r="165">
          <cell r="A165" t="str">
            <v>Y3-13</v>
          </cell>
          <cell r="B165" t="str">
            <v>通常入力</v>
          </cell>
          <cell r="C165" t="str">
            <v>後加工</v>
          </cell>
          <cell r="D165" t="str">
            <v>古家</v>
          </cell>
          <cell r="E165">
            <v>46087.556620370371</v>
          </cell>
          <cell r="F165"/>
          <cell r="G165">
            <v>6713</v>
          </cell>
          <cell r="H165" t="str">
            <v>0R040-8Y0B- 870X200</v>
          </cell>
          <cell r="I165" t="str">
            <v>FA</v>
          </cell>
          <cell r="J165" t="str">
            <v>BG1</v>
          </cell>
          <cell r="K165" t="str">
            <v>C</v>
          </cell>
          <cell r="L165" t="str">
            <v xml:space="preserve"> </v>
          </cell>
          <cell r="M165">
            <v>12000</v>
          </cell>
          <cell r="N165">
            <v>0</v>
          </cell>
          <cell r="O165"/>
          <cell r="P165">
            <v>1</v>
          </cell>
          <cell r="Q165">
            <v>6710</v>
          </cell>
          <cell r="R165" t="str">
            <v>50080-AY0B- 870X200</v>
          </cell>
          <cell r="S165" t="str">
            <v>FA</v>
          </cell>
          <cell r="T165" t="str">
            <v>BG1</v>
          </cell>
          <cell r="U165" t="str">
            <v>C</v>
          </cell>
          <cell r="V165">
            <v>6000</v>
          </cell>
          <cell r="W165" t="str">
            <v>滋賀</v>
          </cell>
          <cell r="X165" t="str">
            <v>SEC</v>
          </cell>
          <cell r="Y165">
            <v>46093</v>
          </cell>
          <cell r="Z165" t="str">
            <v>SEC</v>
          </cell>
          <cell r="AA165"/>
          <cell r="AB165"/>
          <cell r="AC165"/>
          <cell r="AD165" t="str">
            <v>Y（工材）</v>
          </cell>
          <cell r="AE165">
            <v>0</v>
          </cell>
          <cell r="AF165">
            <v>46101</v>
          </cell>
          <cell r="AG165">
            <v>46101</v>
          </cell>
          <cell r="AH165">
            <v>13</v>
          </cell>
          <cell r="AI165" t="str">
            <v>178049V</v>
          </cell>
          <cell r="AJ165">
            <v>30</v>
          </cell>
          <cell r="AK165">
            <v>3</v>
          </cell>
          <cell r="AL165">
            <v>156000</v>
          </cell>
          <cell r="AM165">
            <v>12000</v>
          </cell>
          <cell r="AN165">
            <v>13</v>
          </cell>
          <cell r="AO165">
            <v>156000</v>
          </cell>
          <cell r="AP165"/>
          <cell r="AQ165"/>
          <cell r="AR165"/>
          <cell r="AS165"/>
          <cell r="AT165"/>
          <cell r="AU165"/>
          <cell r="AV165"/>
          <cell r="AW165"/>
          <cell r="AX165"/>
          <cell r="AY165"/>
          <cell r="AZ165"/>
          <cell r="BA165"/>
          <cell r="BB165"/>
          <cell r="BC165"/>
          <cell r="BD165"/>
          <cell r="BE165"/>
          <cell r="BF165"/>
          <cell r="BG165">
            <v>3</v>
          </cell>
          <cell r="BH165">
            <v>13</v>
          </cell>
          <cell r="BI165">
            <v>156000</v>
          </cell>
          <cell r="BJ165" t="e">
            <v>#REF!</v>
          </cell>
          <cell r="BK165" t="e">
            <v>#REF!</v>
          </cell>
          <cell r="BL165" t="e">
            <v>#REF!</v>
          </cell>
          <cell r="BM165" t="e">
            <v>#REF!</v>
          </cell>
          <cell r="BN165" t="e">
            <v>#REF!</v>
          </cell>
          <cell r="BO165" t="e">
            <v>#REF!</v>
          </cell>
          <cell r="BP165" t="e">
            <v>#REF!</v>
          </cell>
          <cell r="BQ165" t="e">
            <v>#REF!</v>
          </cell>
          <cell r="BR165" t="e">
            <v>#REF!</v>
          </cell>
          <cell r="BS165" t="e">
            <v>#REF!</v>
          </cell>
          <cell r="BT165" t="e">
            <v>#REF!</v>
          </cell>
        </row>
        <row r="166">
          <cell r="A166" t="str">
            <v>JR260302</v>
          </cell>
          <cell r="B166" t="str">
            <v>通常入力</v>
          </cell>
          <cell r="C166" t="str">
            <v>TPI</v>
          </cell>
          <cell r="D166" t="str">
            <v>古家</v>
          </cell>
          <cell r="E166">
            <v>46087.499097222222</v>
          </cell>
          <cell r="F166"/>
          <cell r="G166">
            <v>0</v>
          </cell>
          <cell r="H166" t="str">
            <v>40040-R10W- 690X 95</v>
          </cell>
          <cell r="I166" t="str">
            <v xml:space="preserve">  </v>
          </cell>
          <cell r="J166" t="str">
            <v xml:space="preserve">   </v>
          </cell>
          <cell r="K166" t="str">
            <v xml:space="preserve"> </v>
          </cell>
          <cell r="L166" t="str">
            <v xml:space="preserve"> </v>
          </cell>
          <cell r="M166">
            <v>190</v>
          </cell>
          <cell r="N166">
            <v>0</v>
          </cell>
          <cell r="O166"/>
          <cell r="P166">
            <v>1</v>
          </cell>
          <cell r="Q166" t="str">
            <v xml:space="preserve"> </v>
          </cell>
          <cell r="R166" t="str">
            <v>FEL4004AY-10WD-1000X100</v>
          </cell>
          <cell r="S166" t="str">
            <v xml:space="preserve">  </v>
          </cell>
          <cell r="T166" t="str">
            <v xml:space="preserve">   </v>
          </cell>
          <cell r="U166" t="str">
            <v xml:space="preserve"> </v>
          </cell>
          <cell r="V166">
            <v>200</v>
          </cell>
          <cell r="W166" t="str">
            <v>湖南</v>
          </cell>
          <cell r="X166" t="str">
            <v>SEC</v>
          </cell>
          <cell r="Y166">
            <v>46092</v>
          </cell>
          <cell r="Z166" t="str">
            <v>SEC,ｽﾘｯﾄ(JR)</v>
          </cell>
          <cell r="AA166"/>
          <cell r="AB166"/>
          <cell r="AC166"/>
          <cell r="AD166" t="str">
            <v>JR（屋根）</v>
          </cell>
          <cell r="AE166">
            <v>0</v>
          </cell>
          <cell r="AF166">
            <v>46098</v>
          </cell>
          <cell r="AG166">
            <v>46098</v>
          </cell>
          <cell r="AH166">
            <v>43</v>
          </cell>
          <cell r="AI166" t="str">
            <v>P74495</v>
          </cell>
          <cell r="AJ166">
            <v>2</v>
          </cell>
          <cell r="AK166">
            <v>3</v>
          </cell>
          <cell r="AL166">
            <v>8170</v>
          </cell>
          <cell r="AM166">
            <v>190</v>
          </cell>
          <cell r="AN166">
            <v>43</v>
          </cell>
          <cell r="AO166">
            <v>8170</v>
          </cell>
          <cell r="AP166"/>
          <cell r="AQ166"/>
          <cell r="AR166"/>
          <cell r="AS166"/>
          <cell r="AT166"/>
          <cell r="AU166"/>
          <cell r="AV166"/>
          <cell r="AW166"/>
          <cell r="AX166"/>
          <cell r="AY166"/>
          <cell r="AZ166"/>
          <cell r="BA166"/>
          <cell r="BB166"/>
          <cell r="BC166"/>
          <cell r="BD166"/>
          <cell r="BE166"/>
          <cell r="BF166"/>
          <cell r="BG166">
            <v>3</v>
          </cell>
          <cell r="BH166">
            <v>43</v>
          </cell>
          <cell r="BI166">
            <v>8170</v>
          </cell>
          <cell r="BJ166" t="e">
            <v>#REF!</v>
          </cell>
          <cell r="BK166" t="e">
            <v>#REF!</v>
          </cell>
          <cell r="BL166" t="e">
            <v>#REF!</v>
          </cell>
          <cell r="BM166" t="e">
            <v>#REF!</v>
          </cell>
          <cell r="BN166" t="e">
            <v>#REF!</v>
          </cell>
          <cell r="BO166" t="e">
            <v>#REF!</v>
          </cell>
          <cell r="BP166" t="e">
            <v>#REF!</v>
          </cell>
          <cell r="BQ166" t="e">
            <v>#REF!</v>
          </cell>
          <cell r="BR166" t="e">
            <v>#REF!</v>
          </cell>
          <cell r="BS166" t="e">
            <v>#REF!</v>
          </cell>
          <cell r="BT166" t="e">
            <v>#REF!</v>
          </cell>
        </row>
        <row r="167">
          <cell r="A167" t="str">
            <v>A3-4</v>
          </cell>
          <cell r="B167" t="str">
            <v>通常入力</v>
          </cell>
          <cell r="C167" t="str">
            <v>TPI</v>
          </cell>
          <cell r="D167" t="str">
            <v>古家</v>
          </cell>
          <cell r="E167">
            <v>46087.365254629629</v>
          </cell>
          <cell r="F167"/>
          <cell r="G167">
            <v>6713</v>
          </cell>
          <cell r="H167" t="str">
            <v>40050-BG00-1080X210</v>
          </cell>
          <cell r="I167" t="str">
            <v>FA</v>
          </cell>
          <cell r="J167" t="str">
            <v xml:space="preserve">   </v>
          </cell>
          <cell r="K167" t="str">
            <v>X</v>
          </cell>
          <cell r="L167" t="str">
            <v xml:space="preserve"> </v>
          </cell>
          <cell r="M167">
            <v>3150</v>
          </cell>
          <cell r="N167">
            <v>0</v>
          </cell>
          <cell r="O167"/>
          <cell r="P167">
            <v>1</v>
          </cell>
          <cell r="Q167">
            <v>6710</v>
          </cell>
          <cell r="R167" t="str">
            <v>40100-AG00-1080X105</v>
          </cell>
          <cell r="S167" t="str">
            <v>FA</v>
          </cell>
          <cell r="T167" t="str">
            <v xml:space="preserve">   </v>
          </cell>
          <cell r="U167" t="str">
            <v xml:space="preserve"> </v>
          </cell>
          <cell r="V167">
            <v>1575</v>
          </cell>
          <cell r="W167" t="str">
            <v>湖南</v>
          </cell>
          <cell r="X167" t="str">
            <v>ｽﾗｲｽ</v>
          </cell>
          <cell r="Y167">
            <v>46099</v>
          </cell>
          <cell r="Z167" t="str">
            <v>ｽﾗｲｽ,熱融着</v>
          </cell>
          <cell r="AA167"/>
          <cell r="AB167"/>
          <cell r="AC167"/>
          <cell r="AD167" t="str">
            <v>A（TPI）</v>
          </cell>
          <cell r="AE167">
            <v>0</v>
          </cell>
          <cell r="AF167">
            <v>46104</v>
          </cell>
          <cell r="AG167">
            <v>46104</v>
          </cell>
          <cell r="AH167">
            <v>26</v>
          </cell>
          <cell r="AI167" t="str">
            <v>P443004</v>
          </cell>
          <cell r="AJ167">
            <v>15</v>
          </cell>
          <cell r="AK167">
            <v>3</v>
          </cell>
          <cell r="AL167">
            <v>81900</v>
          </cell>
          <cell r="AM167">
            <v>3150</v>
          </cell>
          <cell r="AN167">
            <v>26</v>
          </cell>
          <cell r="AO167">
            <v>81900</v>
          </cell>
          <cell r="AP167"/>
          <cell r="AQ167"/>
          <cell r="AR167"/>
          <cell r="AS167"/>
          <cell r="AT167"/>
          <cell r="AU167"/>
          <cell r="AV167"/>
          <cell r="AW167"/>
          <cell r="AX167"/>
          <cell r="AY167"/>
          <cell r="AZ167"/>
          <cell r="BA167"/>
          <cell r="BB167"/>
          <cell r="BC167"/>
          <cell r="BD167"/>
          <cell r="BE167"/>
          <cell r="BF167"/>
          <cell r="BG167">
            <v>3</v>
          </cell>
          <cell r="BH167">
            <v>26</v>
          </cell>
          <cell r="BI167">
            <v>81900</v>
          </cell>
          <cell r="BJ167" t="e">
            <v>#REF!</v>
          </cell>
          <cell r="BK167" t="e">
            <v>#REF!</v>
          </cell>
          <cell r="BL167" t="e">
            <v>#REF!</v>
          </cell>
          <cell r="BM167" t="e">
            <v>#REF!</v>
          </cell>
          <cell r="BN167" t="e">
            <v>#REF!</v>
          </cell>
          <cell r="BO167" t="e">
            <v>#REF!</v>
          </cell>
          <cell r="BP167" t="e">
            <v>#REF!</v>
          </cell>
          <cell r="BQ167" t="e">
            <v>#REF!</v>
          </cell>
          <cell r="BR167" t="e">
            <v>#REF!</v>
          </cell>
          <cell r="BS167" t="e">
            <v>#REF!</v>
          </cell>
          <cell r="BT167" t="e">
            <v>#REF!</v>
          </cell>
        </row>
        <row r="168">
          <cell r="A168" t="str">
            <v>GB60301</v>
          </cell>
          <cell r="B168" t="str">
            <v>通常入力</v>
          </cell>
          <cell r="C168" t="str">
            <v>TPI</v>
          </cell>
          <cell r="D168" t="str">
            <v>古家</v>
          </cell>
          <cell r="E168">
            <v>46086.624456018515</v>
          </cell>
          <cell r="F168"/>
          <cell r="G168">
            <v>0</v>
          </cell>
          <cell r="H168" t="str">
            <v>30045-BG00-1050X100
30020-BG00- 970X 24
30050-BW00-1000X 22</v>
          </cell>
          <cell r="I168" t="str">
            <v>FA</v>
          </cell>
          <cell r="J168" t="str">
            <v xml:space="preserve">   </v>
          </cell>
          <cell r="K168"/>
          <cell r="L168" t="str">
            <v xml:space="preserve"> </v>
          </cell>
          <cell r="M168">
            <v>292</v>
          </cell>
          <cell r="N168">
            <v>0</v>
          </cell>
          <cell r="O168"/>
          <cell r="P168">
            <v>1</v>
          </cell>
          <cell r="Q168">
            <v>0</v>
          </cell>
          <cell r="R168" t="str">
            <v>30090-GB00-1050X100
30080-GB00- 970X 24
30100-WB00-1000X 22</v>
          </cell>
          <cell r="S168" t="str">
            <v>FA</v>
          </cell>
          <cell r="T168" t="str">
            <v xml:space="preserve">   </v>
          </cell>
          <cell r="U168"/>
          <cell r="V168">
            <v>146</v>
          </cell>
          <cell r="W168" t="str">
            <v>湖南</v>
          </cell>
          <cell r="X168" t="str">
            <v>ｽﾗｲｽ</v>
          </cell>
          <cell r="Y168">
            <v>46090</v>
          </cell>
          <cell r="Z168" t="str">
            <v>スライス</v>
          </cell>
          <cell r="AA168"/>
          <cell r="AB168"/>
          <cell r="AC168"/>
          <cell r="AD168" t="str">
            <v>小口加工</v>
          </cell>
          <cell r="AE168">
            <v>0</v>
          </cell>
          <cell r="AF168">
            <v>46094</v>
          </cell>
          <cell r="AG168">
            <v>46094</v>
          </cell>
          <cell r="AH168"/>
          <cell r="AI168"/>
          <cell r="AJ168">
            <v>7</v>
          </cell>
          <cell r="AK168">
            <v>3</v>
          </cell>
          <cell r="AL168">
            <v>0</v>
          </cell>
          <cell r="AM168">
            <v>292</v>
          </cell>
          <cell r="AN168">
            <v>0</v>
          </cell>
          <cell r="AO168">
            <v>0</v>
          </cell>
          <cell r="AP168"/>
          <cell r="AQ168"/>
          <cell r="AR168"/>
          <cell r="AS168"/>
          <cell r="AT168"/>
          <cell r="AU168"/>
          <cell r="AV168"/>
          <cell r="AW168"/>
          <cell r="AX168"/>
          <cell r="AY168"/>
          <cell r="AZ168"/>
          <cell r="BA168"/>
          <cell r="BB168"/>
          <cell r="BC168"/>
          <cell r="BD168"/>
          <cell r="BE168"/>
          <cell r="BF168"/>
          <cell r="BG168">
            <v>3</v>
          </cell>
          <cell r="BH168">
            <v>0</v>
          </cell>
          <cell r="BI168">
            <v>0</v>
          </cell>
          <cell r="BJ168" t="e">
            <v>#REF!</v>
          </cell>
          <cell r="BK168" t="e">
            <v>#REF!</v>
          </cell>
          <cell r="BL168" t="e">
            <v>#REF!</v>
          </cell>
          <cell r="BM168" t="e">
            <v>#REF!</v>
          </cell>
          <cell r="BN168" t="e">
            <v>#REF!</v>
          </cell>
          <cell r="BO168" t="e">
            <v>#REF!</v>
          </cell>
          <cell r="BP168" t="e">
            <v>#REF!</v>
          </cell>
          <cell r="BQ168" t="e">
            <v>#REF!</v>
          </cell>
          <cell r="BR168" t="e">
            <v>#REF!</v>
          </cell>
          <cell r="BS168" t="e">
            <v>#REF!</v>
          </cell>
          <cell r="BT168" t="e">
            <v>#REF!</v>
          </cell>
        </row>
        <row r="169">
          <cell r="A169" t="str">
            <v>JR260301</v>
          </cell>
          <cell r="B169" t="str">
            <v>通常入力</v>
          </cell>
          <cell r="C169" t="str">
            <v>TPI</v>
          </cell>
          <cell r="D169" t="str">
            <v>古家</v>
          </cell>
          <cell r="E169">
            <v>46086.447638888887</v>
          </cell>
          <cell r="F169"/>
          <cell r="G169">
            <v>0</v>
          </cell>
          <cell r="H169" t="str">
            <v>30020-A05W- 870X 97
30020-A05W- 870X 95</v>
          </cell>
          <cell r="I169">
            <v>0</v>
          </cell>
          <cell r="J169" t="str">
            <v>LG</v>
          </cell>
          <cell r="K169">
            <v>0</v>
          </cell>
          <cell r="L169" t="str">
            <v xml:space="preserve"> </v>
          </cell>
          <cell r="M169" t="str">
            <v>873
95</v>
          </cell>
          <cell r="N169">
            <v>0</v>
          </cell>
          <cell r="O169"/>
          <cell r="P169">
            <v>1</v>
          </cell>
          <cell r="Q169" t="str">
            <v>7A1</v>
          </cell>
          <cell r="R169" t="str">
            <v>FEL3002BY0510WD-1000X 95</v>
          </cell>
          <cell r="S169" t="str">
            <v xml:space="preserve"> </v>
          </cell>
          <cell r="T169" t="str">
            <v>LG</v>
          </cell>
          <cell r="U169">
            <v>0</v>
          </cell>
          <cell r="V169">
            <v>950</v>
          </cell>
          <cell r="W169" t="str">
            <v>湖南</v>
          </cell>
          <cell r="X169" t="str">
            <v>SEC</v>
          </cell>
          <cell r="Y169">
            <v>46094</v>
          </cell>
          <cell r="Z169" t="str">
            <v>SEC,ｽﾘｯﾄ(JR)</v>
          </cell>
          <cell r="AA169" t="str">
            <v>原反実長97ⅿ以上あり</v>
          </cell>
          <cell r="AB169"/>
          <cell r="AC169"/>
          <cell r="AD169" t="str">
            <v>JR（屋根）</v>
          </cell>
          <cell r="AE169">
            <v>0</v>
          </cell>
          <cell r="AF169">
            <v>46098</v>
          </cell>
          <cell r="AG169">
            <v>46098</v>
          </cell>
          <cell r="AH169">
            <v>43</v>
          </cell>
          <cell r="AI169" t="str">
            <v>P74485</v>
          </cell>
          <cell r="AJ169">
            <v>10</v>
          </cell>
          <cell r="AK169">
            <v>3</v>
          </cell>
          <cell r="AL169" t="e">
            <v>#VALUE!</v>
          </cell>
          <cell r="AM169" t="str">
            <v>873
95</v>
          </cell>
          <cell r="AN169">
            <v>43</v>
          </cell>
          <cell r="AO169">
            <v>41624</v>
          </cell>
          <cell r="AP169"/>
          <cell r="AQ169"/>
          <cell r="AR169"/>
          <cell r="AS169"/>
          <cell r="AT169"/>
          <cell r="AU169"/>
          <cell r="AV169"/>
          <cell r="AW169"/>
          <cell r="AX169"/>
          <cell r="AY169"/>
          <cell r="AZ169"/>
          <cell r="BA169"/>
          <cell r="BB169"/>
          <cell r="BC169"/>
          <cell r="BD169"/>
          <cell r="BE169"/>
          <cell r="BF169"/>
          <cell r="BG169">
            <v>3</v>
          </cell>
          <cell r="BH169">
            <v>43</v>
          </cell>
          <cell r="BI169" t="e">
            <v>#VALUE!</v>
          </cell>
          <cell r="BJ169" t="e">
            <v>#REF!</v>
          </cell>
          <cell r="BK169" t="e">
            <v>#REF!</v>
          </cell>
          <cell r="BL169" t="e">
            <v>#REF!</v>
          </cell>
          <cell r="BM169" t="e">
            <v>#REF!</v>
          </cell>
          <cell r="BN169" t="e">
            <v>#REF!</v>
          </cell>
          <cell r="BO169" t="e">
            <v>#REF!</v>
          </cell>
          <cell r="BP169" t="e">
            <v>#REF!</v>
          </cell>
          <cell r="BQ169" t="e">
            <v>#REF!</v>
          </cell>
          <cell r="BR169" t="e">
            <v>#REF!</v>
          </cell>
          <cell r="BS169" t="e">
            <v>#REF!</v>
          </cell>
          <cell r="BT169" t="e">
            <v>#REF!</v>
          </cell>
        </row>
        <row r="170">
          <cell r="A170" t="str">
            <v>Y3-12</v>
          </cell>
          <cell r="B170" t="str">
            <v>通常入力</v>
          </cell>
          <cell r="C170" t="str">
            <v>後加工</v>
          </cell>
          <cell r="D170" t="str">
            <v>古家</v>
          </cell>
          <cell r="E170">
            <v>46086.397951388892</v>
          </cell>
          <cell r="F170"/>
          <cell r="G170">
            <v>6713</v>
          </cell>
          <cell r="H170" t="str">
            <v>0R040-8Y0B- 680X200</v>
          </cell>
          <cell r="I170" t="str">
            <v>FA</v>
          </cell>
          <cell r="J170" t="str">
            <v>BG1</v>
          </cell>
          <cell r="K170" t="str">
            <v>C</v>
          </cell>
          <cell r="L170" t="str">
            <v xml:space="preserve"> </v>
          </cell>
          <cell r="M170">
            <v>400</v>
          </cell>
          <cell r="N170">
            <v>0</v>
          </cell>
          <cell r="O170"/>
          <cell r="P170">
            <v>1</v>
          </cell>
          <cell r="Q170">
            <v>6710</v>
          </cell>
          <cell r="R170" t="str">
            <v>50080-AY0B- 870X200</v>
          </cell>
          <cell r="S170" t="str">
            <v>FA</v>
          </cell>
          <cell r="T170" t="str">
            <v>BG1</v>
          </cell>
          <cell r="U170" t="str">
            <v>C</v>
          </cell>
          <cell r="V170">
            <v>200</v>
          </cell>
          <cell r="W170" t="str">
            <v>湖南</v>
          </cell>
          <cell r="X170" t="str">
            <v>ｽﾘｯﾄ</v>
          </cell>
          <cell r="Y170">
            <v>46092</v>
          </cell>
          <cell r="Z170" t="str">
            <v>SEC,ｽﾘｯﾄ</v>
          </cell>
          <cell r="AA170" t="str">
            <v>原反キズあり</v>
          </cell>
          <cell r="AB170" t="str">
            <v>№61J2105</v>
          </cell>
          <cell r="AC170"/>
          <cell r="AD170" t="str">
            <v>Y（工材）</v>
          </cell>
          <cell r="AE170">
            <v>0</v>
          </cell>
          <cell r="AF170">
            <v>46098</v>
          </cell>
          <cell r="AG170">
            <v>46098</v>
          </cell>
          <cell r="AH170">
            <v>21.5</v>
          </cell>
          <cell r="AI170" t="str">
            <v>178001F</v>
          </cell>
          <cell r="AJ170">
            <v>1</v>
          </cell>
          <cell r="AK170">
            <v>3</v>
          </cell>
          <cell r="AL170">
            <v>8600</v>
          </cell>
          <cell r="AM170">
            <v>400</v>
          </cell>
          <cell r="AN170">
            <v>21.5</v>
          </cell>
          <cell r="AO170">
            <v>8600</v>
          </cell>
          <cell r="AP170"/>
          <cell r="AQ170"/>
          <cell r="AR170"/>
          <cell r="AS170"/>
          <cell r="AT170"/>
          <cell r="AU170"/>
          <cell r="AV170"/>
          <cell r="AW170"/>
          <cell r="AX170"/>
          <cell r="AY170"/>
          <cell r="AZ170"/>
          <cell r="BA170"/>
          <cell r="BB170"/>
          <cell r="BC170"/>
          <cell r="BD170"/>
          <cell r="BE170"/>
          <cell r="BF170"/>
          <cell r="BG170">
            <v>3</v>
          </cell>
          <cell r="BH170">
            <v>21.5</v>
          </cell>
          <cell r="BI170">
            <v>8600</v>
          </cell>
          <cell r="BJ170" t="e">
            <v>#REF!</v>
          </cell>
          <cell r="BK170" t="e">
            <v>#REF!</v>
          </cell>
          <cell r="BL170" t="e">
            <v>#REF!</v>
          </cell>
          <cell r="BM170" t="e">
            <v>#REF!</v>
          </cell>
          <cell r="BN170" t="e">
            <v>#REF!</v>
          </cell>
          <cell r="BO170" t="e">
            <v>#REF!</v>
          </cell>
          <cell r="BP170" t="e">
            <v>#REF!</v>
          </cell>
          <cell r="BQ170" t="e">
            <v>#REF!</v>
          </cell>
          <cell r="BR170" t="e">
            <v>#REF!</v>
          </cell>
          <cell r="BS170" t="e">
            <v>#REF!</v>
          </cell>
          <cell r="BT170" t="e">
            <v>#REF!</v>
          </cell>
        </row>
        <row r="171">
          <cell r="A171" t="str">
            <v>Y3-11</v>
          </cell>
          <cell r="B171" t="str">
            <v>通常入力</v>
          </cell>
          <cell r="C171" t="str">
            <v>後加工</v>
          </cell>
          <cell r="D171" t="str">
            <v>古家</v>
          </cell>
          <cell r="E171">
            <v>46086.384050925924</v>
          </cell>
          <cell r="F171"/>
          <cell r="G171">
            <v>6713</v>
          </cell>
          <cell r="H171" t="str">
            <v>0R040-8Y0B- 680X200</v>
          </cell>
          <cell r="I171" t="str">
            <v>FA</v>
          </cell>
          <cell r="J171" t="str">
            <v xml:space="preserve">   </v>
          </cell>
          <cell r="K171" t="str">
            <v>C</v>
          </cell>
          <cell r="L171" t="str">
            <v xml:space="preserve"> </v>
          </cell>
          <cell r="M171">
            <v>0</v>
          </cell>
          <cell r="N171">
            <v>0</v>
          </cell>
          <cell r="O171"/>
          <cell r="P171">
            <v>1</v>
          </cell>
          <cell r="Q171">
            <v>6710</v>
          </cell>
          <cell r="R171" t="str">
            <v>50080-AY0B- 680X200</v>
          </cell>
          <cell r="S171" t="str">
            <v>FA</v>
          </cell>
          <cell r="T171" t="str">
            <v xml:space="preserve">   </v>
          </cell>
          <cell r="U171" t="str">
            <v>C</v>
          </cell>
          <cell r="V171">
            <v>0</v>
          </cell>
          <cell r="W171" t="str">
            <v>滋賀</v>
          </cell>
          <cell r="X171" t="str">
            <v>SEC</v>
          </cell>
          <cell r="Y171">
            <v>46093</v>
          </cell>
          <cell r="Z171" t="str">
            <v>SEC</v>
          </cell>
          <cell r="AA171" t="str">
            <v>キャンセル</v>
          </cell>
          <cell r="AB171"/>
          <cell r="AC171"/>
          <cell r="AD171" t="str">
            <v>Y（工材）</v>
          </cell>
          <cell r="AE171">
            <v>0</v>
          </cell>
          <cell r="AF171">
            <v>46098</v>
          </cell>
          <cell r="AG171">
            <v>46098</v>
          </cell>
          <cell r="AH171">
            <v>13</v>
          </cell>
          <cell r="AI171"/>
          <cell r="AJ171">
            <v>0</v>
          </cell>
          <cell r="AK171">
            <v>3</v>
          </cell>
          <cell r="AL171">
            <v>0</v>
          </cell>
          <cell r="AM171">
            <v>0</v>
          </cell>
          <cell r="AN171">
            <v>13</v>
          </cell>
          <cell r="AO171">
            <v>0</v>
          </cell>
          <cell r="AP171"/>
          <cell r="AQ171"/>
          <cell r="AR171"/>
          <cell r="AS171"/>
          <cell r="AT171"/>
          <cell r="AU171"/>
          <cell r="AV171"/>
          <cell r="AW171"/>
          <cell r="AX171"/>
          <cell r="AY171"/>
          <cell r="AZ171"/>
          <cell r="BA171"/>
          <cell r="BB171"/>
          <cell r="BC171"/>
          <cell r="BD171"/>
          <cell r="BE171"/>
          <cell r="BF171"/>
          <cell r="BG171">
            <v>3</v>
          </cell>
          <cell r="BH171">
            <v>13</v>
          </cell>
          <cell r="BI171">
            <v>0</v>
          </cell>
          <cell r="BJ171" t="e">
            <v>#REF!</v>
          </cell>
          <cell r="BK171" t="e">
            <v>#REF!</v>
          </cell>
          <cell r="BL171" t="e">
            <v>#REF!</v>
          </cell>
          <cell r="BM171" t="e">
            <v>#REF!</v>
          </cell>
          <cell r="BN171" t="e">
            <v>#REF!</v>
          </cell>
          <cell r="BO171" t="e">
            <v>#REF!</v>
          </cell>
          <cell r="BP171" t="e">
            <v>#REF!</v>
          </cell>
          <cell r="BQ171" t="e">
            <v>#REF!</v>
          </cell>
          <cell r="BR171" t="e">
            <v>#REF!</v>
          </cell>
          <cell r="BS171" t="e">
            <v>#REF!</v>
          </cell>
          <cell r="BT171" t="e">
            <v>#REF!</v>
          </cell>
        </row>
        <row r="172">
          <cell r="A172" t="str">
            <v>W3-9</v>
          </cell>
          <cell r="B172" t="str">
            <v>通常入力</v>
          </cell>
          <cell r="C172" t="str">
            <v>後加工</v>
          </cell>
          <cell r="D172" t="str">
            <v>古家</v>
          </cell>
          <cell r="E172">
            <v>46086.371921296297</v>
          </cell>
          <cell r="F172"/>
          <cell r="G172">
            <v>6783</v>
          </cell>
          <cell r="H172" t="str">
            <v>15020-JX5R-1300X300</v>
          </cell>
          <cell r="I172" t="str">
            <v>FA</v>
          </cell>
          <cell r="J172" t="str">
            <v xml:space="preserve">   </v>
          </cell>
          <cell r="K172" t="str">
            <v>R</v>
          </cell>
          <cell r="L172" t="str">
            <v xml:space="preserve"> </v>
          </cell>
          <cell r="M172">
            <v>5700</v>
          </cell>
          <cell r="N172" t="str">
            <v>Ｈ面</v>
          </cell>
          <cell r="O172"/>
          <cell r="P172">
            <v>1</v>
          </cell>
          <cell r="Q172">
            <v>6780</v>
          </cell>
          <cell r="R172" t="str">
            <v>15020-AX5R-1300X300</v>
          </cell>
          <cell r="S172" t="str">
            <v>FA</v>
          </cell>
          <cell r="T172" t="str">
            <v xml:space="preserve">   </v>
          </cell>
          <cell r="U172" t="str">
            <v>P</v>
          </cell>
          <cell r="V172">
            <v>5700</v>
          </cell>
          <cell r="W172" t="str">
            <v>滋賀
湖南</v>
          </cell>
          <cell r="X172" t="str">
            <v>EC</v>
          </cell>
          <cell r="Y172">
            <v>46098</v>
          </cell>
          <cell r="Z172" t="str">
            <v>EC,検査</v>
          </cell>
          <cell r="AA172" t="str">
            <v>欠点個数確認チェックラベル◎</v>
          </cell>
          <cell r="AB172" t="str">
            <v>確認済明記</v>
          </cell>
          <cell r="AC172"/>
          <cell r="AD172" t="str">
            <v>W（自動車）</v>
          </cell>
          <cell r="AE172" t="str">
            <v>共和ﾚｻﾞｰ</v>
          </cell>
          <cell r="AF172">
            <v>46107</v>
          </cell>
          <cell r="AG172">
            <v>46107</v>
          </cell>
          <cell r="AH172">
            <v>38</v>
          </cell>
          <cell r="AI172" t="str">
            <v>177861Z</v>
          </cell>
          <cell r="AJ172">
            <v>19</v>
          </cell>
          <cell r="AK172">
            <v>3</v>
          </cell>
          <cell r="AL172">
            <v>216600</v>
          </cell>
          <cell r="AM172">
            <v>5700</v>
          </cell>
          <cell r="AN172">
            <v>38</v>
          </cell>
          <cell r="AO172">
            <v>216600</v>
          </cell>
          <cell r="AP172"/>
          <cell r="AQ172"/>
          <cell r="AR172"/>
          <cell r="AS172"/>
          <cell r="AT172"/>
          <cell r="AU172"/>
          <cell r="AV172"/>
          <cell r="AW172"/>
          <cell r="AX172"/>
          <cell r="AY172"/>
          <cell r="AZ172"/>
          <cell r="BA172"/>
          <cell r="BB172"/>
          <cell r="BC172"/>
          <cell r="BD172"/>
          <cell r="BE172"/>
          <cell r="BF172"/>
          <cell r="BG172">
            <v>3</v>
          </cell>
          <cell r="BH172">
            <v>38</v>
          </cell>
          <cell r="BI172">
            <v>216600</v>
          </cell>
          <cell r="BJ172" t="e">
            <v>#REF!</v>
          </cell>
          <cell r="BK172" t="e">
            <v>#REF!</v>
          </cell>
          <cell r="BL172" t="e">
            <v>#REF!</v>
          </cell>
          <cell r="BM172" t="e">
            <v>#REF!</v>
          </cell>
          <cell r="BN172" t="e">
            <v>#REF!</v>
          </cell>
          <cell r="BO172" t="e">
            <v>#REF!</v>
          </cell>
          <cell r="BP172" t="e">
            <v>#REF!</v>
          </cell>
          <cell r="BQ172" t="e">
            <v>#REF!</v>
          </cell>
          <cell r="BR172" t="e">
            <v>#REF!</v>
          </cell>
          <cell r="BS172" t="e">
            <v>#REF!</v>
          </cell>
          <cell r="BT172" t="e">
            <v>#REF!</v>
          </cell>
        </row>
        <row r="173">
          <cell r="A173" t="str">
            <v>W3-8</v>
          </cell>
          <cell r="B173" t="str">
            <v>通常入力</v>
          </cell>
          <cell r="C173" t="str">
            <v>後加工</v>
          </cell>
          <cell r="D173" t="str">
            <v>古家</v>
          </cell>
          <cell r="E173">
            <v>46086.370636574073</v>
          </cell>
          <cell r="F173"/>
          <cell r="G173">
            <v>6783</v>
          </cell>
          <cell r="H173" t="str">
            <v>25025-JP17-1100X250</v>
          </cell>
          <cell r="I173" t="str">
            <v>FA</v>
          </cell>
          <cell r="J173" t="str">
            <v xml:space="preserve">   </v>
          </cell>
          <cell r="K173" t="str">
            <v>Q</v>
          </cell>
          <cell r="L173" t="str">
            <v xml:space="preserve"> </v>
          </cell>
          <cell r="M173">
            <v>3000</v>
          </cell>
          <cell r="N173" t="str">
            <v>Ｑ面</v>
          </cell>
          <cell r="O173"/>
          <cell r="P173">
            <v>1</v>
          </cell>
          <cell r="Q173">
            <v>6780</v>
          </cell>
          <cell r="R173" t="str">
            <v>25025-AP17-1100X250</v>
          </cell>
          <cell r="S173" t="str">
            <v>FA</v>
          </cell>
          <cell r="T173" t="str">
            <v xml:space="preserve">   </v>
          </cell>
          <cell r="U173" t="str">
            <v>P</v>
          </cell>
          <cell r="V173">
            <v>3000</v>
          </cell>
          <cell r="W173" t="str">
            <v>滋賀</v>
          </cell>
          <cell r="X173" t="str">
            <v>EC</v>
          </cell>
          <cell r="Y173">
            <v>46097</v>
          </cell>
          <cell r="Z173" t="str">
            <v>EC</v>
          </cell>
          <cell r="AA173" t="str">
            <v>欠点個数確認チェックラベル◎</v>
          </cell>
          <cell r="AB173"/>
          <cell r="AC173"/>
          <cell r="AD173" t="str">
            <v>W（自動車）</v>
          </cell>
          <cell r="AE173" t="str">
            <v>共和ﾚｻﾞｰ</v>
          </cell>
          <cell r="AF173">
            <v>46106</v>
          </cell>
          <cell r="AG173">
            <v>46106</v>
          </cell>
          <cell r="AH173">
            <v>18</v>
          </cell>
          <cell r="AI173" t="str">
            <v>177859M</v>
          </cell>
          <cell r="AJ173">
            <v>12</v>
          </cell>
          <cell r="AK173">
            <v>3</v>
          </cell>
          <cell r="AL173">
            <v>54000</v>
          </cell>
          <cell r="AM173">
            <v>3000</v>
          </cell>
          <cell r="AN173">
            <v>18</v>
          </cell>
          <cell r="AO173">
            <v>54000</v>
          </cell>
          <cell r="AP173"/>
          <cell r="AQ173"/>
          <cell r="AR173"/>
          <cell r="AS173"/>
          <cell r="AT173"/>
          <cell r="AU173"/>
          <cell r="AV173"/>
          <cell r="AW173"/>
          <cell r="AX173"/>
          <cell r="AY173"/>
          <cell r="AZ173"/>
          <cell r="BA173"/>
          <cell r="BB173"/>
          <cell r="BC173"/>
          <cell r="BD173"/>
          <cell r="BE173"/>
          <cell r="BF173"/>
          <cell r="BG173">
            <v>3</v>
          </cell>
          <cell r="BH173">
            <v>18</v>
          </cell>
          <cell r="BI173">
            <v>54000</v>
          </cell>
          <cell r="BJ173" t="e">
            <v>#REF!</v>
          </cell>
          <cell r="BK173" t="e">
            <v>#REF!</v>
          </cell>
          <cell r="BL173" t="e">
            <v>#REF!</v>
          </cell>
          <cell r="BM173" t="e">
            <v>#REF!</v>
          </cell>
          <cell r="BN173" t="e">
            <v>#REF!</v>
          </cell>
          <cell r="BO173" t="e">
            <v>#REF!</v>
          </cell>
          <cell r="BP173" t="e">
            <v>#REF!</v>
          </cell>
          <cell r="BQ173" t="e">
            <v>#REF!</v>
          </cell>
          <cell r="BR173" t="e">
            <v>#REF!</v>
          </cell>
          <cell r="BS173" t="e">
            <v>#REF!</v>
          </cell>
          <cell r="BT173" t="e">
            <v>#REF!</v>
          </cell>
        </row>
        <row r="174">
          <cell r="A174" t="str">
            <v>W3-7</v>
          </cell>
          <cell r="B174" t="str">
            <v>通常入力</v>
          </cell>
          <cell r="C174" t="str">
            <v>後加工</v>
          </cell>
          <cell r="D174" t="str">
            <v>古家</v>
          </cell>
          <cell r="E174">
            <v>46086.36959490741</v>
          </cell>
          <cell r="F174"/>
          <cell r="G174">
            <v>6783</v>
          </cell>
          <cell r="H174" t="str">
            <v>15020-JX5R-1440X300
15020-JX5R-1440X275</v>
          </cell>
          <cell r="I174" t="str">
            <v>FA</v>
          </cell>
          <cell r="J174" t="str">
            <v xml:space="preserve">   </v>
          </cell>
          <cell r="K174" t="str">
            <v>R</v>
          </cell>
          <cell r="L174" t="str">
            <v xml:space="preserve"> </v>
          </cell>
          <cell r="M174" t="str">
            <v>6000
275</v>
          </cell>
          <cell r="N174" t="str">
            <v>Ｈ面</v>
          </cell>
          <cell r="O174"/>
          <cell r="P174">
            <v>1</v>
          </cell>
          <cell r="Q174">
            <v>6780</v>
          </cell>
          <cell r="R174" t="str">
            <v>15020-AX5R-1440X300</v>
          </cell>
          <cell r="S174" t="str">
            <v>FA</v>
          </cell>
          <cell r="T174" t="str">
            <v xml:space="preserve">   </v>
          </cell>
          <cell r="U174" t="str">
            <v>P</v>
          </cell>
          <cell r="V174">
            <v>6300</v>
          </cell>
          <cell r="W174" t="str">
            <v>滋賀</v>
          </cell>
          <cell r="X174" t="str">
            <v>EC</v>
          </cell>
          <cell r="Y174">
            <v>46094</v>
          </cell>
          <cell r="Z174" t="str">
            <v>EC，検査</v>
          </cell>
          <cell r="AA174" t="str">
            <v>欠点個数確認チェックラベル◎</v>
          </cell>
          <cell r="AB174" t="str">
            <v>確認済明記</v>
          </cell>
          <cell r="AC174"/>
          <cell r="AD174" t="str">
            <v>W（自動車）</v>
          </cell>
          <cell r="AE174" t="str">
            <v>共和ﾚｻﾞｰ</v>
          </cell>
          <cell r="AF174">
            <v>46099</v>
          </cell>
          <cell r="AG174">
            <v>46099</v>
          </cell>
          <cell r="AH174">
            <v>38</v>
          </cell>
          <cell r="AI174" t="str">
            <v>177858S
178895J</v>
          </cell>
          <cell r="AJ174">
            <v>21</v>
          </cell>
          <cell r="AK174">
            <v>3</v>
          </cell>
          <cell r="AL174" t="e">
            <v>#VALUE!</v>
          </cell>
          <cell r="AM174" t="str">
            <v>6000
275</v>
          </cell>
          <cell r="AN174">
            <v>38</v>
          </cell>
          <cell r="AO174">
            <v>238450</v>
          </cell>
          <cell r="AP174"/>
          <cell r="AQ174"/>
          <cell r="AR174"/>
          <cell r="AS174"/>
          <cell r="AT174"/>
          <cell r="AU174"/>
          <cell r="AV174"/>
          <cell r="AW174"/>
          <cell r="AX174"/>
          <cell r="AY174"/>
          <cell r="AZ174"/>
          <cell r="BA174"/>
          <cell r="BB174"/>
          <cell r="BC174"/>
          <cell r="BD174"/>
          <cell r="BE174"/>
          <cell r="BF174"/>
          <cell r="BG174">
            <v>3</v>
          </cell>
          <cell r="BH174">
            <v>38</v>
          </cell>
          <cell r="BI174" t="e">
            <v>#VALUE!</v>
          </cell>
          <cell r="BJ174" t="e">
            <v>#REF!</v>
          </cell>
          <cell r="BK174" t="e">
            <v>#REF!</v>
          </cell>
          <cell r="BL174" t="e">
            <v>#REF!</v>
          </cell>
          <cell r="BM174" t="e">
            <v>#REF!</v>
          </cell>
          <cell r="BN174" t="e">
            <v>#REF!</v>
          </cell>
          <cell r="BO174" t="e">
            <v>#REF!</v>
          </cell>
          <cell r="BP174" t="e">
            <v>#REF!</v>
          </cell>
          <cell r="BQ174" t="e">
            <v>#REF!</v>
          </cell>
          <cell r="BR174" t="e">
            <v>#REF!</v>
          </cell>
          <cell r="BS174" t="e">
            <v>#REF!</v>
          </cell>
          <cell r="BT174" t="e">
            <v>#REF!</v>
          </cell>
        </row>
        <row r="175">
          <cell r="A175" t="str">
            <v>W3-6</v>
          </cell>
          <cell r="B175" t="str">
            <v>通常入力</v>
          </cell>
          <cell r="C175" t="str">
            <v>後加工</v>
          </cell>
          <cell r="D175" t="str">
            <v>古家</v>
          </cell>
          <cell r="E175">
            <v>46086.369085648148</v>
          </cell>
          <cell r="F175"/>
          <cell r="G175">
            <v>6783</v>
          </cell>
          <cell r="H175" t="str">
            <v>15020-JX5R-1440X300</v>
          </cell>
          <cell r="I175" t="str">
            <v>FA</v>
          </cell>
          <cell r="J175" t="str">
            <v xml:space="preserve">   </v>
          </cell>
          <cell r="K175" t="str">
            <v>R</v>
          </cell>
          <cell r="L175" t="str">
            <v xml:space="preserve"> </v>
          </cell>
          <cell r="M175">
            <v>3000</v>
          </cell>
          <cell r="N175" t="str">
            <v>Ｈ面</v>
          </cell>
          <cell r="O175"/>
          <cell r="P175">
            <v>1</v>
          </cell>
          <cell r="Q175">
            <v>6780</v>
          </cell>
          <cell r="R175" t="str">
            <v>15020-AX5R-1440X300</v>
          </cell>
          <cell r="S175" t="str">
            <v>FA</v>
          </cell>
          <cell r="T175" t="str">
            <v xml:space="preserve">   </v>
          </cell>
          <cell r="U175" t="str">
            <v>P</v>
          </cell>
          <cell r="V175">
            <v>3000</v>
          </cell>
          <cell r="W175" t="str">
            <v>滋賀</v>
          </cell>
          <cell r="X175" t="str">
            <v>EC</v>
          </cell>
          <cell r="Y175">
            <v>46094</v>
          </cell>
          <cell r="Z175" t="str">
            <v>EC，検査</v>
          </cell>
          <cell r="AA175" t="str">
            <v>欠点個数確認チェックラベル◎</v>
          </cell>
          <cell r="AB175" t="str">
            <v>確認済明記</v>
          </cell>
          <cell r="AC175"/>
          <cell r="AD175" t="str">
            <v>W（自動車）</v>
          </cell>
          <cell r="AE175" t="str">
            <v>共和ﾚｻﾞｰ</v>
          </cell>
          <cell r="AF175">
            <v>46098</v>
          </cell>
          <cell r="AG175">
            <v>46098</v>
          </cell>
          <cell r="AH175">
            <v>38</v>
          </cell>
          <cell r="AI175" t="str">
            <v>177857Y</v>
          </cell>
          <cell r="AJ175">
            <v>10</v>
          </cell>
          <cell r="AK175">
            <v>3</v>
          </cell>
          <cell r="AL175">
            <v>114000</v>
          </cell>
          <cell r="AM175">
            <v>3000</v>
          </cell>
          <cell r="AN175">
            <v>38</v>
          </cell>
          <cell r="AO175">
            <v>114000</v>
          </cell>
          <cell r="AP175"/>
          <cell r="AQ175"/>
          <cell r="AR175"/>
          <cell r="AS175"/>
          <cell r="AT175"/>
          <cell r="AU175"/>
          <cell r="AV175"/>
          <cell r="AW175"/>
          <cell r="AX175"/>
          <cell r="AY175"/>
          <cell r="AZ175"/>
          <cell r="BA175"/>
          <cell r="BB175"/>
          <cell r="BC175"/>
          <cell r="BD175"/>
          <cell r="BE175"/>
          <cell r="BF175"/>
          <cell r="BG175">
            <v>3</v>
          </cell>
          <cell r="BH175">
            <v>38</v>
          </cell>
          <cell r="BI175">
            <v>114000</v>
          </cell>
          <cell r="BJ175" t="e">
            <v>#REF!</v>
          </cell>
          <cell r="BK175" t="e">
            <v>#REF!</v>
          </cell>
          <cell r="BL175" t="e">
            <v>#REF!</v>
          </cell>
          <cell r="BM175" t="e">
            <v>#REF!</v>
          </cell>
          <cell r="BN175" t="e">
            <v>#REF!</v>
          </cell>
          <cell r="BO175" t="e">
            <v>#REF!</v>
          </cell>
          <cell r="BP175" t="e">
            <v>#REF!</v>
          </cell>
          <cell r="BQ175" t="e">
            <v>#REF!</v>
          </cell>
          <cell r="BR175" t="e">
            <v>#REF!</v>
          </cell>
          <cell r="BS175" t="e">
            <v>#REF!</v>
          </cell>
          <cell r="BT175" t="e">
            <v>#REF!</v>
          </cell>
        </row>
        <row r="176">
          <cell r="A176" t="str">
            <v>W3-5</v>
          </cell>
          <cell r="B176" t="str">
            <v>通常入力</v>
          </cell>
          <cell r="C176" t="str">
            <v>後加工</v>
          </cell>
          <cell r="D176" t="str">
            <v>古家</v>
          </cell>
          <cell r="E176">
            <v>46086.368125000001</v>
          </cell>
          <cell r="F176"/>
          <cell r="G176">
            <v>6783</v>
          </cell>
          <cell r="H176" t="str">
            <v>15020-JX5R- 770X300</v>
          </cell>
          <cell r="I176" t="str">
            <v>FA</v>
          </cell>
          <cell r="J176" t="str">
            <v xml:space="preserve">   </v>
          </cell>
          <cell r="K176" t="str">
            <v>R</v>
          </cell>
          <cell r="L176" t="str">
            <v xml:space="preserve"> </v>
          </cell>
          <cell r="M176">
            <v>7800</v>
          </cell>
          <cell r="N176" t="str">
            <v>Ｈ面</v>
          </cell>
          <cell r="O176"/>
          <cell r="P176">
            <v>1</v>
          </cell>
          <cell r="Q176">
            <v>6780</v>
          </cell>
          <cell r="R176" t="str">
            <v>15020-AX5R- 770X300</v>
          </cell>
          <cell r="S176" t="str">
            <v>FA</v>
          </cell>
          <cell r="T176" t="str">
            <v xml:space="preserve">   </v>
          </cell>
          <cell r="U176" t="str">
            <v>P</v>
          </cell>
          <cell r="V176">
            <v>7800</v>
          </cell>
          <cell r="W176" t="str">
            <v>湖南</v>
          </cell>
          <cell r="X176" t="str">
            <v>EC</v>
          </cell>
          <cell r="Y176">
            <v>46099</v>
          </cell>
          <cell r="Z176" t="str">
            <v>EC，検査</v>
          </cell>
          <cell r="AA176" t="str">
            <v>欠点個数確認チェックラベル◎</v>
          </cell>
          <cell r="AB176" t="str">
            <v>確認済明記</v>
          </cell>
          <cell r="AC176"/>
          <cell r="AD176" t="str">
            <v>W（自動車）</v>
          </cell>
          <cell r="AE176" t="str">
            <v>共和ﾚｻﾞｰ</v>
          </cell>
          <cell r="AF176">
            <v>46108</v>
          </cell>
          <cell r="AG176">
            <v>46108</v>
          </cell>
          <cell r="AH176">
            <v>38</v>
          </cell>
          <cell r="AI176" t="str">
            <v>177854R</v>
          </cell>
          <cell r="AJ176">
            <v>26</v>
          </cell>
          <cell r="AK176">
            <v>3</v>
          </cell>
          <cell r="AL176">
            <v>296400</v>
          </cell>
          <cell r="AM176">
            <v>7800</v>
          </cell>
          <cell r="AN176">
            <v>38</v>
          </cell>
          <cell r="AO176">
            <v>296400</v>
          </cell>
          <cell r="AP176"/>
          <cell r="AQ176"/>
          <cell r="AR176"/>
          <cell r="AS176"/>
          <cell r="AT176"/>
          <cell r="AU176"/>
          <cell r="AV176"/>
          <cell r="AW176"/>
          <cell r="AX176"/>
          <cell r="AY176"/>
          <cell r="AZ176"/>
          <cell r="BA176"/>
          <cell r="BB176"/>
          <cell r="BC176"/>
          <cell r="BD176"/>
          <cell r="BE176"/>
          <cell r="BF176"/>
          <cell r="BG176">
            <v>3</v>
          </cell>
          <cell r="BH176">
            <v>38</v>
          </cell>
          <cell r="BI176">
            <v>296400</v>
          </cell>
          <cell r="BJ176" t="e">
            <v>#REF!</v>
          </cell>
          <cell r="BK176" t="e">
            <v>#REF!</v>
          </cell>
          <cell r="BL176" t="e">
            <v>#REF!</v>
          </cell>
          <cell r="BM176" t="e">
            <v>#REF!</v>
          </cell>
          <cell r="BN176" t="e">
            <v>#REF!</v>
          </cell>
          <cell r="BO176" t="e">
            <v>#REF!</v>
          </cell>
          <cell r="BP176" t="e">
            <v>#REF!</v>
          </cell>
          <cell r="BQ176" t="e">
            <v>#REF!</v>
          </cell>
          <cell r="BR176" t="e">
            <v>#REF!</v>
          </cell>
          <cell r="BS176" t="e">
            <v>#REF!</v>
          </cell>
          <cell r="BT176" t="e">
            <v>#REF!</v>
          </cell>
        </row>
        <row r="177">
          <cell r="A177" t="str">
            <v>E3-1</v>
          </cell>
          <cell r="B177" t="str">
            <v>通常入力</v>
          </cell>
          <cell r="C177" t="str">
            <v>後加工</v>
          </cell>
          <cell r="D177" t="str">
            <v>古家</v>
          </cell>
          <cell r="E177">
            <v>46085.422256944446</v>
          </cell>
          <cell r="G177">
            <v>6783</v>
          </cell>
          <cell r="H177" t="str">
            <v>15025-NR28-1550X250</v>
          </cell>
          <cell r="I177" t="str">
            <v>FA</v>
          </cell>
          <cell r="J177" t="str">
            <v>BK0</v>
          </cell>
          <cell r="K177" t="str">
            <v>J</v>
          </cell>
          <cell r="L177" t="str">
            <v xml:space="preserve"> </v>
          </cell>
          <cell r="M177">
            <v>1500</v>
          </cell>
          <cell r="N177" t="str">
            <v>両面</v>
          </cell>
          <cell r="P177">
            <v>1</v>
          </cell>
          <cell r="Q177">
            <v>6780</v>
          </cell>
          <cell r="R177" t="str">
            <v>15025-SR28-1550X250</v>
          </cell>
          <cell r="S177" t="str">
            <v>FA</v>
          </cell>
          <cell r="T177" t="str">
            <v>BK0</v>
          </cell>
          <cell r="U177" t="str">
            <v>J</v>
          </cell>
          <cell r="V177">
            <v>1500</v>
          </cell>
          <cell r="W177" t="str">
            <v>滋賀</v>
          </cell>
          <cell r="X177" t="str">
            <v>EC</v>
          </cell>
          <cell r="Y177">
            <v>46087</v>
          </cell>
          <cell r="Z177" t="str">
            <v>EC,巻き返し</v>
          </cell>
          <cell r="AA177" t="str">
            <v>Q面外巻き</v>
          </cell>
          <cell r="AD177" t="str">
            <v>B（輸出）</v>
          </cell>
          <cell r="AE177" t="str">
            <v>天安</v>
          </cell>
          <cell r="AF177">
            <v>46094</v>
          </cell>
          <cell r="AG177">
            <v>46094</v>
          </cell>
          <cell r="AH177">
            <v>49</v>
          </cell>
          <cell r="AI177" t="str">
            <v>177836W</v>
          </cell>
          <cell r="AJ177">
            <v>6</v>
          </cell>
          <cell r="AK177">
            <v>3</v>
          </cell>
          <cell r="AL177">
            <v>73500</v>
          </cell>
          <cell r="AM177">
            <v>1500</v>
          </cell>
          <cell r="AN177">
            <v>49</v>
          </cell>
          <cell r="AO177">
            <v>73500</v>
          </cell>
          <cell r="AP177"/>
          <cell r="AQ177"/>
          <cell r="AR177"/>
          <cell r="AS177"/>
          <cell r="AT177"/>
          <cell r="AU177"/>
          <cell r="AV177"/>
          <cell r="AW177"/>
          <cell r="AX177"/>
          <cell r="AY177"/>
          <cell r="AZ177"/>
          <cell r="BA177"/>
          <cell r="BB177"/>
          <cell r="BC177"/>
          <cell r="BD177"/>
          <cell r="BE177"/>
          <cell r="BF177"/>
          <cell r="BG177">
            <v>3</v>
          </cell>
          <cell r="BH177">
            <v>49</v>
          </cell>
          <cell r="BI177">
            <v>73500</v>
          </cell>
          <cell r="BJ177" t="e">
            <v>#REF!</v>
          </cell>
          <cell r="BK177" t="e">
            <v>#REF!</v>
          </cell>
          <cell r="BL177" t="e">
            <v>#REF!</v>
          </cell>
          <cell r="BM177" t="e">
            <v>#REF!</v>
          </cell>
          <cell r="BN177" t="e">
            <v>#REF!</v>
          </cell>
          <cell r="BO177" t="e">
            <v>#REF!</v>
          </cell>
          <cell r="BP177" t="e">
            <v>#REF!</v>
          </cell>
          <cell r="BQ177" t="e">
            <v>#REF!</v>
          </cell>
          <cell r="BR177" t="e">
            <v>#REF!</v>
          </cell>
          <cell r="BS177" t="e">
            <v>#REF!</v>
          </cell>
          <cell r="BT177" t="e">
            <v>#REF!</v>
          </cell>
        </row>
        <row r="178">
          <cell r="A178" t="str">
            <v>Y3-10</v>
          </cell>
          <cell r="B178" t="str">
            <v>通常入力</v>
          </cell>
          <cell r="C178" t="str">
            <v>後加工</v>
          </cell>
          <cell r="D178" t="str">
            <v>古家</v>
          </cell>
          <cell r="E178">
            <v>46083.667731481481</v>
          </cell>
          <cell r="G178">
            <v>6713</v>
          </cell>
          <cell r="H178" t="str">
            <v>0R040-8Y0B- 680X200</v>
          </cell>
          <cell r="I178" t="str">
            <v>FA</v>
          </cell>
          <cell r="J178" t="str">
            <v xml:space="preserve">   </v>
          </cell>
          <cell r="K178" t="str">
            <v>C</v>
          </cell>
          <cell r="L178" t="str">
            <v xml:space="preserve"> </v>
          </cell>
          <cell r="M178">
            <v>2800</v>
          </cell>
          <cell r="N178">
            <v>0</v>
          </cell>
          <cell r="P178">
            <v>1</v>
          </cell>
          <cell r="Q178">
            <v>6710</v>
          </cell>
          <cell r="R178" t="str">
            <v>50080-AY0B- 680X200</v>
          </cell>
          <cell r="S178" t="str">
            <v>FA</v>
          </cell>
          <cell r="T178" t="str">
            <v xml:space="preserve">   </v>
          </cell>
          <cell r="U178" t="str">
            <v>C</v>
          </cell>
          <cell r="V178">
            <v>1400</v>
          </cell>
          <cell r="W178" t="str">
            <v>湖南</v>
          </cell>
          <cell r="X178" t="str">
            <v>SEC</v>
          </cell>
          <cell r="Y178">
            <v>46086</v>
          </cell>
          <cell r="Z178" t="str">
            <v>SEC</v>
          </cell>
          <cell r="AD178" t="str">
            <v>Y（工材）</v>
          </cell>
          <cell r="AE178">
            <v>0</v>
          </cell>
          <cell r="AF178">
            <v>46090</v>
          </cell>
          <cell r="AG178">
            <v>46090</v>
          </cell>
          <cell r="AH178">
            <v>13</v>
          </cell>
          <cell r="AI178" t="str">
            <v>177614H</v>
          </cell>
          <cell r="AJ178">
            <v>7</v>
          </cell>
          <cell r="AK178">
            <v>3</v>
          </cell>
          <cell r="AL178">
            <v>36400</v>
          </cell>
          <cell r="AM178">
            <v>2800</v>
          </cell>
          <cell r="AN178">
            <v>13</v>
          </cell>
          <cell r="AO178">
            <v>36400</v>
          </cell>
          <cell r="AP178"/>
          <cell r="AQ178"/>
          <cell r="AR178"/>
          <cell r="AS178"/>
          <cell r="AT178"/>
          <cell r="AU178"/>
          <cell r="AV178"/>
          <cell r="AW178"/>
          <cell r="AX178"/>
          <cell r="AY178"/>
          <cell r="AZ178"/>
          <cell r="BA178"/>
          <cell r="BB178"/>
          <cell r="BC178"/>
          <cell r="BD178"/>
          <cell r="BE178"/>
          <cell r="BF178"/>
          <cell r="BG178">
            <v>3</v>
          </cell>
          <cell r="BH178">
            <v>13</v>
          </cell>
          <cell r="BI178">
            <v>36400</v>
          </cell>
          <cell r="BJ178" t="e">
            <v>#REF!</v>
          </cell>
          <cell r="BK178" t="e">
            <v>#REF!</v>
          </cell>
          <cell r="BL178" t="e">
            <v>#REF!</v>
          </cell>
          <cell r="BM178" t="e">
            <v>#REF!</v>
          </cell>
          <cell r="BN178" t="e">
            <v>#REF!</v>
          </cell>
          <cell r="BO178" t="e">
            <v>#REF!</v>
          </cell>
          <cell r="BP178" t="e">
            <v>#REF!</v>
          </cell>
          <cell r="BQ178" t="e">
            <v>#REF!</v>
          </cell>
          <cell r="BR178" t="e">
            <v>#REF!</v>
          </cell>
          <cell r="BS178" t="e">
            <v>#REF!</v>
          </cell>
          <cell r="BT178" t="e">
            <v>#REF!</v>
          </cell>
        </row>
        <row r="179">
          <cell r="A179" t="str">
            <v>Y3-9</v>
          </cell>
          <cell r="B179" t="str">
            <v>通常入力</v>
          </cell>
          <cell r="C179" t="str">
            <v>後加工</v>
          </cell>
          <cell r="D179" t="str">
            <v>古家</v>
          </cell>
          <cell r="E179">
            <v>46083.592627314814</v>
          </cell>
          <cell r="G179">
            <v>6713</v>
          </cell>
          <cell r="H179" t="str">
            <v>30020-BY00- 450X250</v>
          </cell>
          <cell r="I179" t="str">
            <v>FA</v>
          </cell>
          <cell r="J179" t="str">
            <v xml:space="preserve"> </v>
          </cell>
          <cell r="K179" t="str">
            <v>C</v>
          </cell>
          <cell r="L179" t="str">
            <v xml:space="preserve"> </v>
          </cell>
          <cell r="M179">
            <v>6000</v>
          </cell>
          <cell r="N179">
            <v>0</v>
          </cell>
          <cell r="P179">
            <v>1</v>
          </cell>
          <cell r="Q179">
            <v>6710</v>
          </cell>
          <cell r="R179" t="str">
            <v>30040-AY00- 960X250</v>
          </cell>
          <cell r="S179" t="str">
            <v>FA</v>
          </cell>
          <cell r="T179" t="str">
            <v xml:space="preserve"> </v>
          </cell>
          <cell r="U179" t="str">
            <v>C</v>
          </cell>
          <cell r="V179">
            <v>1500</v>
          </cell>
          <cell r="W179" t="str">
            <v>山田</v>
          </cell>
          <cell r="X179" t="str">
            <v>ｽﾘｯﾄ</v>
          </cell>
          <cell r="Y179">
            <v>46094</v>
          </cell>
          <cell r="Z179" t="str">
            <v>ｽﾘｯﾄ、ｽﾗｲｽ</v>
          </cell>
          <cell r="AD179" t="str">
            <v>Y（工材）</v>
          </cell>
          <cell r="AE179" t="str">
            <v>ﾌｶｻﾜ</v>
          </cell>
          <cell r="AF179">
            <v>46100</v>
          </cell>
          <cell r="AG179">
            <v>46100</v>
          </cell>
          <cell r="AH179">
            <v>19.5</v>
          </cell>
          <cell r="AI179" t="str">
            <v>177570R</v>
          </cell>
          <cell r="AJ179">
            <v>6</v>
          </cell>
          <cell r="AK179">
            <v>3</v>
          </cell>
          <cell r="AL179">
            <v>117000</v>
          </cell>
          <cell r="AM179">
            <v>6000</v>
          </cell>
          <cell r="AN179">
            <v>19.5</v>
          </cell>
          <cell r="AO179">
            <v>117000</v>
          </cell>
          <cell r="AP179"/>
          <cell r="AQ179"/>
          <cell r="AR179"/>
          <cell r="AS179"/>
          <cell r="AT179"/>
          <cell r="AU179"/>
          <cell r="AV179"/>
          <cell r="AW179"/>
          <cell r="AX179"/>
          <cell r="AY179"/>
          <cell r="AZ179"/>
          <cell r="BA179"/>
          <cell r="BB179"/>
          <cell r="BC179"/>
          <cell r="BD179"/>
          <cell r="BE179"/>
          <cell r="BF179"/>
          <cell r="BG179">
            <v>3</v>
          </cell>
          <cell r="BH179">
            <v>19.5</v>
          </cell>
          <cell r="BI179">
            <v>117000</v>
          </cell>
          <cell r="BJ179" t="e">
            <v>#REF!</v>
          </cell>
          <cell r="BK179" t="e">
            <v>#REF!</v>
          </cell>
          <cell r="BL179" t="e">
            <v>#REF!</v>
          </cell>
          <cell r="BM179" t="e">
            <v>#REF!</v>
          </cell>
          <cell r="BN179" t="e">
            <v>#REF!</v>
          </cell>
          <cell r="BO179" t="e">
            <v>#REF!</v>
          </cell>
          <cell r="BP179" t="e">
            <v>#REF!</v>
          </cell>
          <cell r="BQ179" t="e">
            <v>#REF!</v>
          </cell>
          <cell r="BR179" t="e">
            <v>#REF!</v>
          </cell>
          <cell r="BS179" t="e">
            <v>#REF!</v>
          </cell>
          <cell r="BT179" t="e">
            <v>#REF!</v>
          </cell>
        </row>
        <row r="180">
          <cell r="A180" t="str">
            <v>W3-4</v>
          </cell>
          <cell r="B180" t="str">
            <v>通常入力</v>
          </cell>
          <cell r="C180" t="str">
            <v>後加工</v>
          </cell>
          <cell r="D180" t="str">
            <v>古家</v>
          </cell>
          <cell r="E180">
            <v>46083.554976851854</v>
          </cell>
          <cell r="G180">
            <v>6783</v>
          </cell>
          <cell r="H180" t="str">
            <v>25025-JP17-1100X250</v>
          </cell>
          <cell r="I180" t="str">
            <v>FA</v>
          </cell>
          <cell r="J180" t="str">
            <v xml:space="preserve">   </v>
          </cell>
          <cell r="K180" t="str">
            <v>Q</v>
          </cell>
          <cell r="L180" t="str">
            <v xml:space="preserve"> </v>
          </cell>
          <cell r="M180">
            <v>5000</v>
          </cell>
          <cell r="N180" t="str">
            <v>Ｑ面</v>
          </cell>
          <cell r="P180">
            <v>1</v>
          </cell>
          <cell r="Q180">
            <v>6780</v>
          </cell>
          <cell r="R180" t="str">
            <v>25025-AP17-1100X250</v>
          </cell>
          <cell r="S180" t="str">
            <v>FA</v>
          </cell>
          <cell r="T180" t="str">
            <v xml:space="preserve">   </v>
          </cell>
          <cell r="U180" t="str">
            <v>P</v>
          </cell>
          <cell r="V180">
            <v>5000</v>
          </cell>
          <cell r="W180" t="str">
            <v>滋賀</v>
          </cell>
          <cell r="X180" t="str">
            <v>EC</v>
          </cell>
          <cell r="Y180">
            <v>46087</v>
          </cell>
          <cell r="Z180" t="str">
            <v>EC</v>
          </cell>
          <cell r="AA180" t="str">
            <v>欠点個数確認チェックラベル◎</v>
          </cell>
          <cell r="AD180" t="str">
            <v>W（自動車）</v>
          </cell>
          <cell r="AE180" t="str">
            <v>共和ﾚｻﾞｰ</v>
          </cell>
          <cell r="AF180">
            <v>46091</v>
          </cell>
          <cell r="AG180">
            <v>46091</v>
          </cell>
          <cell r="AH180">
            <v>18</v>
          </cell>
          <cell r="AI180" t="str">
            <v>177604B</v>
          </cell>
          <cell r="AJ180">
            <v>20</v>
          </cell>
          <cell r="AK180">
            <v>3</v>
          </cell>
          <cell r="AL180">
            <v>90000</v>
          </cell>
          <cell r="AM180">
            <v>5000</v>
          </cell>
          <cell r="AN180">
            <v>18</v>
          </cell>
          <cell r="AO180">
            <v>90000</v>
          </cell>
          <cell r="AP180"/>
          <cell r="AQ180"/>
          <cell r="AR180"/>
          <cell r="AS180"/>
          <cell r="AT180"/>
          <cell r="AU180"/>
          <cell r="AV180"/>
          <cell r="AW180"/>
          <cell r="AX180"/>
          <cell r="AY180"/>
          <cell r="AZ180"/>
          <cell r="BA180"/>
          <cell r="BB180"/>
          <cell r="BC180"/>
          <cell r="BD180"/>
          <cell r="BE180"/>
          <cell r="BF180"/>
          <cell r="BG180">
            <v>3</v>
          </cell>
          <cell r="BH180">
            <v>18</v>
          </cell>
          <cell r="BI180">
            <v>90000</v>
          </cell>
          <cell r="BJ180" t="e">
            <v>#REF!</v>
          </cell>
          <cell r="BK180" t="e">
            <v>#REF!</v>
          </cell>
          <cell r="BL180" t="e">
            <v>#REF!</v>
          </cell>
          <cell r="BM180" t="e">
            <v>#REF!</v>
          </cell>
          <cell r="BN180" t="e">
            <v>#REF!</v>
          </cell>
          <cell r="BO180" t="e">
            <v>#REF!</v>
          </cell>
          <cell r="BP180" t="e">
            <v>#REF!</v>
          </cell>
          <cell r="BQ180" t="e">
            <v>#REF!</v>
          </cell>
          <cell r="BR180" t="e">
            <v>#REF!</v>
          </cell>
          <cell r="BS180" t="e">
            <v>#REF!</v>
          </cell>
          <cell r="BT180" t="e">
            <v>#REF!</v>
          </cell>
        </row>
        <row r="181">
          <cell r="A181" t="str">
            <v>W3-3</v>
          </cell>
          <cell r="B181" t="str">
            <v>通常入力</v>
          </cell>
          <cell r="C181" t="str">
            <v>後加工</v>
          </cell>
          <cell r="D181" t="str">
            <v>古家</v>
          </cell>
          <cell r="E181">
            <v>46083.554016203707</v>
          </cell>
          <cell r="G181">
            <v>6783</v>
          </cell>
          <cell r="H181" t="str">
            <v>15020-JX5R-1300X300</v>
          </cell>
          <cell r="I181" t="str">
            <v>FA</v>
          </cell>
          <cell r="J181" t="str">
            <v xml:space="preserve">   </v>
          </cell>
          <cell r="K181" t="str">
            <v>R</v>
          </cell>
          <cell r="L181" t="str">
            <v xml:space="preserve"> </v>
          </cell>
          <cell r="M181">
            <v>6000</v>
          </cell>
          <cell r="N181" t="str">
            <v>Ｈ面</v>
          </cell>
          <cell r="P181">
            <v>1</v>
          </cell>
          <cell r="Q181">
            <v>6780</v>
          </cell>
          <cell r="R181" t="str">
            <v>15020-AX5R-1300X300</v>
          </cell>
          <cell r="S181" t="str">
            <v>FA</v>
          </cell>
          <cell r="T181" t="str">
            <v xml:space="preserve">   </v>
          </cell>
          <cell r="U181" t="str">
            <v>P</v>
          </cell>
          <cell r="V181">
            <v>6000</v>
          </cell>
          <cell r="W181" t="str">
            <v>湖南</v>
          </cell>
          <cell r="X181" t="str">
            <v>EC</v>
          </cell>
          <cell r="Y181">
            <v>46092</v>
          </cell>
          <cell r="Z181" t="str">
            <v>EC,検査</v>
          </cell>
          <cell r="AA181" t="str">
            <v>欠点個数確認チェックラベル◎</v>
          </cell>
          <cell r="AB181" t="str">
            <v>確認済明記</v>
          </cell>
          <cell r="AD181" t="str">
            <v>W（自動車）</v>
          </cell>
          <cell r="AE181" t="str">
            <v>共和ﾚｻﾞｰ</v>
          </cell>
          <cell r="AF181">
            <v>46098</v>
          </cell>
          <cell r="AG181">
            <v>46098</v>
          </cell>
          <cell r="AH181">
            <v>38</v>
          </cell>
          <cell r="AI181" t="str">
            <v>177603V</v>
          </cell>
          <cell r="AJ181">
            <v>20</v>
          </cell>
          <cell r="AK181">
            <v>3</v>
          </cell>
          <cell r="AL181">
            <v>228000</v>
          </cell>
          <cell r="AM181">
            <v>6000</v>
          </cell>
          <cell r="AN181">
            <v>38</v>
          </cell>
          <cell r="AO181">
            <v>228000</v>
          </cell>
          <cell r="AP181"/>
          <cell r="AQ181"/>
          <cell r="AR181"/>
          <cell r="AS181"/>
          <cell r="AT181"/>
          <cell r="AU181"/>
          <cell r="AV181"/>
          <cell r="AW181"/>
          <cell r="AX181"/>
          <cell r="AY181"/>
          <cell r="AZ181"/>
          <cell r="BA181"/>
          <cell r="BB181"/>
          <cell r="BC181"/>
          <cell r="BD181"/>
          <cell r="BE181"/>
          <cell r="BF181"/>
          <cell r="BG181">
            <v>3</v>
          </cell>
          <cell r="BH181">
            <v>38</v>
          </cell>
          <cell r="BI181">
            <v>228000</v>
          </cell>
          <cell r="BJ181" t="e">
            <v>#REF!</v>
          </cell>
          <cell r="BK181" t="e">
            <v>#REF!</v>
          </cell>
          <cell r="BL181" t="e">
            <v>#REF!</v>
          </cell>
          <cell r="BM181" t="e">
            <v>#REF!</v>
          </cell>
          <cell r="BN181" t="e">
            <v>#REF!</v>
          </cell>
          <cell r="BO181" t="e">
            <v>#REF!</v>
          </cell>
          <cell r="BP181" t="e">
            <v>#REF!</v>
          </cell>
          <cell r="BQ181" t="e">
            <v>#REF!</v>
          </cell>
          <cell r="BR181" t="e">
            <v>#REF!</v>
          </cell>
          <cell r="BS181" t="e">
            <v>#REF!</v>
          </cell>
          <cell r="BT181" t="e">
            <v>#REF!</v>
          </cell>
        </row>
        <row r="182">
          <cell r="A182" t="str">
            <v>W3-2</v>
          </cell>
          <cell r="B182" t="str">
            <v>通常入力</v>
          </cell>
          <cell r="C182" t="str">
            <v>後加工</v>
          </cell>
          <cell r="D182" t="str">
            <v>古家</v>
          </cell>
          <cell r="E182">
            <v>46083.552615740744</v>
          </cell>
          <cell r="G182">
            <v>6783</v>
          </cell>
          <cell r="H182" t="str">
            <v>15020-JX5R- 770X300</v>
          </cell>
          <cell r="I182" t="str">
            <v>FA</v>
          </cell>
          <cell r="J182" t="str">
            <v xml:space="preserve">   </v>
          </cell>
          <cell r="K182" t="str">
            <v>R</v>
          </cell>
          <cell r="L182" t="str">
            <v xml:space="preserve"> </v>
          </cell>
          <cell r="M182">
            <v>6000</v>
          </cell>
          <cell r="N182" t="str">
            <v>Ｈ面</v>
          </cell>
          <cell r="P182">
            <v>1</v>
          </cell>
          <cell r="Q182">
            <v>6780</v>
          </cell>
          <cell r="R182" t="str">
            <v>15020-AX5R- 770X300</v>
          </cell>
          <cell r="S182" t="str">
            <v>FA</v>
          </cell>
          <cell r="T182" t="str">
            <v xml:space="preserve">   </v>
          </cell>
          <cell r="U182" t="str">
            <v>P</v>
          </cell>
          <cell r="V182">
            <v>6000</v>
          </cell>
          <cell r="W182" t="str">
            <v>湖南</v>
          </cell>
          <cell r="X182" t="str">
            <v>EC</v>
          </cell>
          <cell r="Y182">
            <v>46087</v>
          </cell>
          <cell r="Z182" t="str">
            <v>EC,検査</v>
          </cell>
          <cell r="AA182" t="str">
            <v>欠点個数確認チェックラベル◎</v>
          </cell>
          <cell r="AB182" t="str">
            <v>確認済明記</v>
          </cell>
          <cell r="AD182" t="str">
            <v>W（自動車）</v>
          </cell>
          <cell r="AE182" t="str">
            <v>共和ﾚｻﾞｰ</v>
          </cell>
          <cell r="AF182">
            <v>46099</v>
          </cell>
          <cell r="AG182">
            <v>46099</v>
          </cell>
          <cell r="AH182">
            <v>38</v>
          </cell>
          <cell r="AI182" t="str">
            <v>177602A</v>
          </cell>
          <cell r="AJ182">
            <v>20</v>
          </cell>
          <cell r="AK182">
            <v>3</v>
          </cell>
          <cell r="AL182">
            <v>228000</v>
          </cell>
          <cell r="AM182">
            <v>6000</v>
          </cell>
          <cell r="AN182">
            <v>38</v>
          </cell>
          <cell r="AO182">
            <v>228000</v>
          </cell>
          <cell r="AP182"/>
          <cell r="AQ182"/>
          <cell r="AR182"/>
          <cell r="AS182"/>
          <cell r="AT182"/>
          <cell r="AU182"/>
          <cell r="AV182"/>
          <cell r="AW182"/>
          <cell r="AX182"/>
          <cell r="AY182"/>
          <cell r="AZ182"/>
          <cell r="BA182"/>
          <cell r="BB182"/>
          <cell r="BC182"/>
          <cell r="BD182"/>
          <cell r="BE182"/>
          <cell r="BF182"/>
          <cell r="BG182">
            <v>3</v>
          </cell>
          <cell r="BH182">
            <v>38</v>
          </cell>
          <cell r="BI182">
            <v>228000</v>
          </cell>
          <cell r="BJ182" t="e">
            <v>#REF!</v>
          </cell>
          <cell r="BK182" t="e">
            <v>#REF!</v>
          </cell>
          <cell r="BL182" t="e">
            <v>#REF!</v>
          </cell>
          <cell r="BM182" t="e">
            <v>#REF!</v>
          </cell>
          <cell r="BN182" t="e">
            <v>#REF!</v>
          </cell>
          <cell r="BO182" t="e">
            <v>#REF!</v>
          </cell>
          <cell r="BP182" t="e">
            <v>#REF!</v>
          </cell>
          <cell r="BQ182" t="e">
            <v>#REF!</v>
          </cell>
          <cell r="BR182" t="e">
            <v>#REF!</v>
          </cell>
          <cell r="BS182" t="e">
            <v>#REF!</v>
          </cell>
          <cell r="BT182" t="e">
            <v>#REF!</v>
          </cell>
        </row>
        <row r="183">
          <cell r="A183" t="str">
            <v>W3-1</v>
          </cell>
          <cell r="B183" t="str">
            <v>通常入力</v>
          </cell>
          <cell r="C183" t="str">
            <v>後加工</v>
          </cell>
          <cell r="D183" t="str">
            <v>古家</v>
          </cell>
          <cell r="E183">
            <v>46083.54923611111</v>
          </cell>
          <cell r="G183">
            <v>6783</v>
          </cell>
          <cell r="H183" t="str">
            <v>15020-JX5R-1440X300</v>
          </cell>
          <cell r="I183" t="str">
            <v>FA</v>
          </cell>
          <cell r="J183" t="str">
            <v xml:space="preserve">   </v>
          </cell>
          <cell r="K183" t="str">
            <v>R</v>
          </cell>
          <cell r="L183" t="str">
            <v xml:space="preserve"> </v>
          </cell>
          <cell r="M183">
            <v>8100</v>
          </cell>
          <cell r="N183" t="str">
            <v>Ｈ面</v>
          </cell>
          <cell r="P183">
            <v>1</v>
          </cell>
          <cell r="Q183">
            <v>6780</v>
          </cell>
          <cell r="R183" t="str">
            <v>15020-AX5R-1440X300</v>
          </cell>
          <cell r="S183" t="str">
            <v>FA</v>
          </cell>
          <cell r="T183" t="str">
            <v xml:space="preserve">   </v>
          </cell>
          <cell r="U183" t="str">
            <v>P</v>
          </cell>
          <cell r="V183">
            <v>8100</v>
          </cell>
          <cell r="W183" t="str">
            <v>湖南</v>
          </cell>
          <cell r="X183" t="str">
            <v>EC</v>
          </cell>
          <cell r="Y183">
            <v>46084</v>
          </cell>
          <cell r="Z183" t="str">
            <v>EC,検査</v>
          </cell>
          <cell r="AA183" t="str">
            <v>欠点個数確認チェックラベル◎</v>
          </cell>
          <cell r="AB183" t="str">
            <v>確認済明記</v>
          </cell>
          <cell r="AD183" t="str">
            <v>W（自動車）</v>
          </cell>
          <cell r="AE183" t="str">
            <v>共和ﾚｻﾞｰ</v>
          </cell>
          <cell r="AF183">
            <v>46091</v>
          </cell>
          <cell r="AG183">
            <v>46091</v>
          </cell>
          <cell r="AH183">
            <v>38</v>
          </cell>
          <cell r="AI183" t="str">
            <v>177601J</v>
          </cell>
          <cell r="AJ183">
            <v>27</v>
          </cell>
          <cell r="AK183">
            <v>3</v>
          </cell>
          <cell r="AL183">
            <v>307800</v>
          </cell>
          <cell r="AM183">
            <v>8100</v>
          </cell>
          <cell r="AN183">
            <v>38</v>
          </cell>
          <cell r="AO183">
            <v>307800</v>
          </cell>
          <cell r="AP183"/>
          <cell r="AQ183"/>
          <cell r="AR183"/>
          <cell r="AS183"/>
          <cell r="AT183"/>
          <cell r="AU183"/>
          <cell r="AV183"/>
          <cell r="AW183"/>
          <cell r="AX183"/>
          <cell r="AY183"/>
          <cell r="AZ183"/>
          <cell r="BA183"/>
          <cell r="BB183"/>
          <cell r="BC183"/>
          <cell r="BD183"/>
          <cell r="BE183"/>
          <cell r="BF183"/>
          <cell r="BG183">
            <v>3</v>
          </cell>
          <cell r="BH183">
            <v>38</v>
          </cell>
          <cell r="BI183">
            <v>307800</v>
          </cell>
          <cell r="BJ183" t="e">
            <v>#REF!</v>
          </cell>
          <cell r="BK183" t="e">
            <v>#REF!</v>
          </cell>
          <cell r="BL183" t="e">
            <v>#REF!</v>
          </cell>
          <cell r="BM183" t="e">
            <v>#REF!</v>
          </cell>
          <cell r="BN183" t="e">
            <v>#REF!</v>
          </cell>
          <cell r="BO183" t="e">
            <v>#REF!</v>
          </cell>
          <cell r="BP183" t="e">
            <v>#REF!</v>
          </cell>
          <cell r="BQ183" t="e">
            <v>#REF!</v>
          </cell>
          <cell r="BR183" t="e">
            <v>#REF!</v>
          </cell>
          <cell r="BS183" t="e">
            <v>#REF!</v>
          </cell>
          <cell r="BT183" t="e">
            <v>#REF!</v>
          </cell>
        </row>
        <row r="184">
          <cell r="A184" t="str">
            <v>A3-3</v>
          </cell>
          <cell r="B184" t="str">
            <v>通常入力</v>
          </cell>
          <cell r="C184" t="str">
            <v>TPI</v>
          </cell>
          <cell r="D184" t="str">
            <v>古家</v>
          </cell>
          <cell r="E184">
            <v>46083.53292824074</v>
          </cell>
          <cell r="G184">
            <v>6713</v>
          </cell>
          <cell r="H184" t="str">
            <v>30100-AG00-1000X 25</v>
          </cell>
          <cell r="I184" t="str">
            <v>FA</v>
          </cell>
          <cell r="J184" t="str">
            <v xml:space="preserve">   </v>
          </cell>
          <cell r="K184" t="str">
            <v>X</v>
          </cell>
          <cell r="L184" t="str">
            <v xml:space="preserve"> </v>
          </cell>
          <cell r="M184">
            <v>50</v>
          </cell>
          <cell r="N184">
            <v>0</v>
          </cell>
          <cell r="P184">
            <v>1</v>
          </cell>
          <cell r="Q184">
            <v>6710</v>
          </cell>
          <cell r="R184" t="str">
            <v>30100-AG00-1000X 50</v>
          </cell>
          <cell r="S184" t="str">
            <v>FA</v>
          </cell>
          <cell r="T184" t="str">
            <v xml:space="preserve">   </v>
          </cell>
          <cell r="U184" t="str">
            <v xml:space="preserve"> </v>
          </cell>
          <cell r="V184">
            <v>50</v>
          </cell>
          <cell r="W184" t="str">
            <v>湖南</v>
          </cell>
          <cell r="X184" t="str">
            <v>ｽﾘｯﾄ</v>
          </cell>
          <cell r="Y184">
            <v>46084</v>
          </cell>
          <cell r="Z184" t="str">
            <v>分割</v>
          </cell>
          <cell r="AD184" t="str">
            <v>A（TPI）</v>
          </cell>
          <cell r="AE184">
            <v>0</v>
          </cell>
          <cell r="AF184">
            <v>46086</v>
          </cell>
          <cell r="AG184">
            <v>46086</v>
          </cell>
          <cell r="AH184">
            <v>15</v>
          </cell>
          <cell r="AI184" t="str">
            <v>P443003</v>
          </cell>
          <cell r="AJ184">
            <v>1</v>
          </cell>
          <cell r="AK184">
            <v>3</v>
          </cell>
          <cell r="AL184">
            <v>750</v>
          </cell>
          <cell r="AM184">
            <v>50</v>
          </cell>
          <cell r="AN184">
            <v>15</v>
          </cell>
          <cell r="AO184">
            <v>750</v>
          </cell>
          <cell r="AP184"/>
          <cell r="AQ184"/>
          <cell r="AR184"/>
          <cell r="AS184"/>
          <cell r="AT184"/>
          <cell r="AU184"/>
          <cell r="AV184"/>
          <cell r="AW184"/>
          <cell r="AX184"/>
          <cell r="AY184"/>
          <cell r="AZ184"/>
          <cell r="BA184"/>
          <cell r="BB184"/>
          <cell r="BC184"/>
          <cell r="BD184"/>
          <cell r="BE184"/>
          <cell r="BF184"/>
          <cell r="BG184">
            <v>3</v>
          </cell>
          <cell r="BH184">
            <v>15</v>
          </cell>
          <cell r="BI184">
            <v>750</v>
          </cell>
          <cell r="BJ184" t="e">
            <v>#REF!</v>
          </cell>
          <cell r="BK184" t="e">
            <v>#REF!</v>
          </cell>
          <cell r="BL184" t="e">
            <v>#REF!</v>
          </cell>
          <cell r="BM184" t="e">
            <v>#REF!</v>
          </cell>
          <cell r="BN184" t="e">
            <v>#REF!</v>
          </cell>
          <cell r="BO184" t="e">
            <v>#REF!</v>
          </cell>
          <cell r="BP184" t="e">
            <v>#REF!</v>
          </cell>
          <cell r="BQ184" t="e">
            <v>#REF!</v>
          </cell>
          <cell r="BR184" t="e">
            <v>#REF!</v>
          </cell>
          <cell r="BS184" t="e">
            <v>#REF!</v>
          </cell>
          <cell r="BT184" t="e">
            <v>#REF!</v>
          </cell>
        </row>
        <row r="185">
          <cell r="A185" t="str">
            <v>Y3-8</v>
          </cell>
          <cell r="B185" t="str">
            <v>通常入力</v>
          </cell>
          <cell r="C185" t="str">
            <v>後加工</v>
          </cell>
          <cell r="D185" t="str">
            <v>古家</v>
          </cell>
          <cell r="E185">
            <v>46080.643229166664</v>
          </cell>
          <cell r="G185">
            <v>6713</v>
          </cell>
          <cell r="H185" t="str">
            <v>0R040-8Y0B- 350X200</v>
          </cell>
          <cell r="I185" t="str">
            <v>GA</v>
          </cell>
          <cell r="J185" t="str">
            <v>GA1</v>
          </cell>
          <cell r="K185" t="str">
            <v>C</v>
          </cell>
          <cell r="L185" t="str">
            <v xml:space="preserve"> </v>
          </cell>
          <cell r="M185">
            <v>2400</v>
          </cell>
          <cell r="N185">
            <v>0</v>
          </cell>
          <cell r="P185">
            <v>1</v>
          </cell>
          <cell r="Q185">
            <v>6710</v>
          </cell>
          <cell r="R185" t="str">
            <v>50080-AY0B- 870X200</v>
          </cell>
          <cell r="S185" t="str">
            <v>FA</v>
          </cell>
          <cell r="T185" t="str">
            <v>GA1</v>
          </cell>
          <cell r="U185" t="str">
            <v>C</v>
          </cell>
          <cell r="V185">
            <v>600</v>
          </cell>
          <cell r="W185" t="str">
            <v>滋賀</v>
          </cell>
          <cell r="X185" t="str">
            <v>SEC</v>
          </cell>
          <cell r="Y185">
            <v>46086</v>
          </cell>
          <cell r="Z185" t="str">
            <v>SEC,ｽﾘｯﾄ</v>
          </cell>
          <cell r="AD185" t="str">
            <v>Y（工材）</v>
          </cell>
          <cell r="AE185" t="str">
            <v>屋根</v>
          </cell>
          <cell r="AF185">
            <v>46100</v>
          </cell>
          <cell r="AG185">
            <v>46100</v>
          </cell>
          <cell r="AH185">
            <v>21.5</v>
          </cell>
          <cell r="AI185" t="str">
            <v>177446W</v>
          </cell>
          <cell r="AJ185">
            <v>3</v>
          </cell>
          <cell r="AK185">
            <v>3</v>
          </cell>
          <cell r="AL185">
            <v>51600</v>
          </cell>
          <cell r="AM185">
            <v>2400</v>
          </cell>
          <cell r="AN185">
            <v>21.5</v>
          </cell>
          <cell r="AO185">
            <v>51600</v>
          </cell>
          <cell r="AP185"/>
          <cell r="AQ185"/>
          <cell r="AR185"/>
          <cell r="AS185"/>
          <cell r="AT185"/>
          <cell r="AU185"/>
          <cell r="AV185"/>
          <cell r="AW185"/>
          <cell r="AX185"/>
          <cell r="AY185"/>
          <cell r="AZ185"/>
          <cell r="BA185"/>
          <cell r="BB185"/>
          <cell r="BC185"/>
          <cell r="BD185"/>
          <cell r="BE185"/>
          <cell r="BF185"/>
          <cell r="BG185">
            <v>3</v>
          </cell>
          <cell r="BH185">
            <v>21.5</v>
          </cell>
          <cell r="BI185">
            <v>51600</v>
          </cell>
          <cell r="BJ185" t="e">
            <v>#REF!</v>
          </cell>
          <cell r="BK185" t="e">
            <v>#REF!</v>
          </cell>
          <cell r="BL185" t="e">
            <v>#REF!</v>
          </cell>
          <cell r="BM185" t="e">
            <v>#REF!</v>
          </cell>
          <cell r="BN185" t="e">
            <v>#REF!</v>
          </cell>
          <cell r="BO185" t="e">
            <v>#REF!</v>
          </cell>
          <cell r="BP185" t="e">
            <v>#REF!</v>
          </cell>
          <cell r="BQ185" t="e">
            <v>#REF!</v>
          </cell>
          <cell r="BR185" t="e">
            <v>#REF!</v>
          </cell>
          <cell r="BS185" t="e">
            <v>#REF!</v>
          </cell>
          <cell r="BT185" t="e">
            <v>#REF!</v>
          </cell>
        </row>
        <row r="186">
          <cell r="A186" t="str">
            <v>Y3-7</v>
          </cell>
          <cell r="B186" t="str">
            <v>通常入力</v>
          </cell>
          <cell r="C186" t="str">
            <v>後加工</v>
          </cell>
          <cell r="D186" t="str">
            <v>古家</v>
          </cell>
          <cell r="E186">
            <v>46080.642453703702</v>
          </cell>
          <cell r="G186">
            <v>6713</v>
          </cell>
          <cell r="H186" t="str">
            <v>30022-BG00-1000X200</v>
          </cell>
          <cell r="I186" t="str">
            <v>FA</v>
          </cell>
          <cell r="J186" t="str">
            <v>WH1</v>
          </cell>
          <cell r="K186" t="str">
            <v>C</v>
          </cell>
          <cell r="L186" t="str">
            <v xml:space="preserve"> </v>
          </cell>
          <cell r="M186">
            <v>14400</v>
          </cell>
          <cell r="N186">
            <v>0</v>
          </cell>
          <cell r="P186">
            <v>1</v>
          </cell>
          <cell r="Q186">
            <v>6710</v>
          </cell>
          <cell r="R186" t="str">
            <v>30044-AG00-1000X200</v>
          </cell>
          <cell r="S186" t="str">
            <v>FA</v>
          </cell>
          <cell r="T186" t="str">
            <v>WH1</v>
          </cell>
          <cell r="U186" t="str">
            <v>C</v>
          </cell>
          <cell r="V186">
            <v>7200</v>
          </cell>
          <cell r="W186" t="str">
            <v>湖南</v>
          </cell>
          <cell r="X186" t="str">
            <v>ｽﾗｲｽ</v>
          </cell>
          <cell r="Y186">
            <v>46093</v>
          </cell>
          <cell r="Z186" t="str">
            <v>ｽﾗｲｽ</v>
          </cell>
          <cell r="AD186" t="str">
            <v>Y（工材）</v>
          </cell>
          <cell r="AE186" t="str">
            <v>大伸工業</v>
          </cell>
          <cell r="AF186">
            <v>46099</v>
          </cell>
          <cell r="AG186">
            <v>46099</v>
          </cell>
          <cell r="AH186">
            <v>11</v>
          </cell>
          <cell r="AI186" t="str">
            <v>177443B</v>
          </cell>
          <cell r="AJ186">
            <v>36</v>
          </cell>
          <cell r="AK186">
            <v>3</v>
          </cell>
          <cell r="AL186">
            <v>158400</v>
          </cell>
          <cell r="AM186">
            <v>14400</v>
          </cell>
          <cell r="AN186">
            <v>11</v>
          </cell>
          <cell r="AO186">
            <v>158400</v>
          </cell>
          <cell r="AP186"/>
          <cell r="AQ186"/>
          <cell r="AR186"/>
          <cell r="AS186"/>
          <cell r="AT186"/>
          <cell r="AU186"/>
          <cell r="AV186"/>
          <cell r="AW186"/>
          <cell r="AX186"/>
          <cell r="AY186"/>
          <cell r="AZ186"/>
          <cell r="BA186"/>
          <cell r="BB186"/>
          <cell r="BC186"/>
          <cell r="BD186"/>
          <cell r="BE186"/>
          <cell r="BF186"/>
          <cell r="BG186">
            <v>3</v>
          </cell>
          <cell r="BH186">
            <v>11</v>
          </cell>
          <cell r="BI186">
            <v>158400</v>
          </cell>
          <cell r="BJ186" t="e">
            <v>#REF!</v>
          </cell>
          <cell r="BK186" t="e">
            <v>#REF!</v>
          </cell>
          <cell r="BL186" t="e">
            <v>#REF!</v>
          </cell>
          <cell r="BM186" t="e">
            <v>#REF!</v>
          </cell>
          <cell r="BN186" t="e">
            <v>#REF!</v>
          </cell>
          <cell r="BO186" t="e">
            <v>#REF!</v>
          </cell>
          <cell r="BP186" t="e">
            <v>#REF!</v>
          </cell>
          <cell r="BQ186" t="e">
            <v>#REF!</v>
          </cell>
          <cell r="BR186" t="e">
            <v>#REF!</v>
          </cell>
          <cell r="BS186" t="e">
            <v>#REF!</v>
          </cell>
          <cell r="BT186" t="e">
            <v>#REF!</v>
          </cell>
        </row>
        <row r="187">
          <cell r="A187" t="str">
            <v>A3-2</v>
          </cell>
          <cell r="B187" t="str">
            <v>通常入力</v>
          </cell>
          <cell r="C187" t="str">
            <v>TPI</v>
          </cell>
          <cell r="D187" t="str">
            <v>古家</v>
          </cell>
          <cell r="E187">
            <v>46080.612488425926</v>
          </cell>
          <cell r="G187">
            <v>6713</v>
          </cell>
          <cell r="H187" t="str">
            <v>30100-AG00-1000X 50</v>
          </cell>
          <cell r="I187" t="str">
            <v>FA</v>
          </cell>
          <cell r="J187" t="str">
            <v xml:space="preserve">   </v>
          </cell>
          <cell r="K187" t="str">
            <v>X</v>
          </cell>
          <cell r="L187" t="str">
            <v xml:space="preserve"> </v>
          </cell>
          <cell r="M187">
            <v>300</v>
          </cell>
          <cell r="N187">
            <v>0</v>
          </cell>
          <cell r="P187">
            <v>1</v>
          </cell>
          <cell r="Q187">
            <v>6710</v>
          </cell>
          <cell r="R187" t="str">
            <v>30100-AG00-1000X 50</v>
          </cell>
          <cell r="S187" t="str">
            <v>FA</v>
          </cell>
          <cell r="T187" t="str">
            <v xml:space="preserve">   </v>
          </cell>
          <cell r="U187" t="str">
            <v xml:space="preserve"> </v>
          </cell>
          <cell r="V187">
            <v>300</v>
          </cell>
          <cell r="W187" t="str">
            <v>湖南</v>
          </cell>
          <cell r="X187" t="str">
            <v>ｽﾘｯﾄ</v>
          </cell>
          <cell r="Y187">
            <v>46087</v>
          </cell>
          <cell r="Z187" t="str">
            <v>巻き返し</v>
          </cell>
          <cell r="AD187" t="str">
            <v>A（TPI）</v>
          </cell>
          <cell r="AE187">
            <v>0</v>
          </cell>
          <cell r="AF187">
            <v>46091</v>
          </cell>
          <cell r="AG187">
            <v>46091</v>
          </cell>
          <cell r="AH187">
            <v>13</v>
          </cell>
          <cell r="AI187" t="str">
            <v>P443002</v>
          </cell>
          <cell r="AJ187">
            <v>6</v>
          </cell>
          <cell r="AK187">
            <v>3</v>
          </cell>
          <cell r="AL187">
            <v>3900</v>
          </cell>
          <cell r="AM187">
            <v>300</v>
          </cell>
          <cell r="AN187">
            <v>13</v>
          </cell>
          <cell r="AO187">
            <v>3900</v>
          </cell>
          <cell r="AP187"/>
          <cell r="AQ187"/>
          <cell r="AR187"/>
          <cell r="AS187"/>
          <cell r="AT187"/>
          <cell r="AU187"/>
          <cell r="AV187"/>
          <cell r="AW187"/>
          <cell r="AX187"/>
          <cell r="AY187"/>
          <cell r="AZ187"/>
          <cell r="BA187"/>
          <cell r="BB187"/>
          <cell r="BC187"/>
          <cell r="BD187"/>
          <cell r="BE187"/>
          <cell r="BF187"/>
          <cell r="BG187">
            <v>3</v>
          </cell>
          <cell r="BH187">
            <v>13</v>
          </cell>
          <cell r="BI187">
            <v>3900</v>
          </cell>
          <cell r="BJ187" t="e">
            <v>#REF!</v>
          </cell>
          <cell r="BK187" t="e">
            <v>#REF!</v>
          </cell>
          <cell r="BL187" t="e">
            <v>#REF!</v>
          </cell>
          <cell r="BM187" t="e">
            <v>#REF!</v>
          </cell>
          <cell r="BN187" t="e">
            <v>#REF!</v>
          </cell>
          <cell r="BO187" t="e">
            <v>#REF!</v>
          </cell>
          <cell r="BP187" t="e">
            <v>#REF!</v>
          </cell>
          <cell r="BQ187" t="e">
            <v>#REF!</v>
          </cell>
          <cell r="BR187" t="e">
            <v>#REF!</v>
          </cell>
          <cell r="BS187" t="e">
            <v>#REF!</v>
          </cell>
          <cell r="BT187" t="e">
            <v>#REF!</v>
          </cell>
        </row>
        <row r="188">
          <cell r="A188" t="str">
            <v>A3-1</v>
          </cell>
          <cell r="B188" t="str">
            <v>通常入力</v>
          </cell>
          <cell r="C188" t="str">
            <v>TPI</v>
          </cell>
          <cell r="D188" t="str">
            <v>古家</v>
          </cell>
          <cell r="E188">
            <v>46080.611863425926</v>
          </cell>
          <cell r="G188">
            <v>6713</v>
          </cell>
          <cell r="H188" t="str">
            <v>30080-AG00-1000X100</v>
          </cell>
          <cell r="I188" t="str">
            <v>FA</v>
          </cell>
          <cell r="J188" t="str">
            <v xml:space="preserve">   </v>
          </cell>
          <cell r="K188" t="str">
            <v>X</v>
          </cell>
          <cell r="L188" t="str">
            <v xml:space="preserve"> </v>
          </cell>
          <cell r="M188">
            <v>300</v>
          </cell>
          <cell r="N188">
            <v>0</v>
          </cell>
          <cell r="P188">
            <v>1</v>
          </cell>
          <cell r="Q188">
            <v>6710</v>
          </cell>
          <cell r="R188" t="str">
            <v>30080-AG00-1000X100</v>
          </cell>
          <cell r="S188" t="str">
            <v>FA</v>
          </cell>
          <cell r="T188" t="str">
            <v xml:space="preserve">   </v>
          </cell>
          <cell r="U188" t="str">
            <v xml:space="preserve"> </v>
          </cell>
          <cell r="V188">
            <v>300</v>
          </cell>
          <cell r="W188" t="str">
            <v>湖南</v>
          </cell>
          <cell r="X188" t="str">
            <v>ｽﾘｯﾄ</v>
          </cell>
          <cell r="Y188">
            <v>46087</v>
          </cell>
          <cell r="Z188" t="str">
            <v>巻き返し</v>
          </cell>
          <cell r="AD188" t="str">
            <v>A（TPI）</v>
          </cell>
          <cell r="AE188">
            <v>0</v>
          </cell>
          <cell r="AF188">
            <v>46091</v>
          </cell>
          <cell r="AG188">
            <v>46091</v>
          </cell>
          <cell r="AH188">
            <v>13</v>
          </cell>
          <cell r="AI188" t="str">
            <v>P443001</v>
          </cell>
          <cell r="AJ188">
            <v>3</v>
          </cell>
          <cell r="AK188">
            <v>3</v>
          </cell>
          <cell r="AL188">
            <v>3900</v>
          </cell>
          <cell r="AM188">
            <v>300</v>
          </cell>
          <cell r="AN188">
            <v>13</v>
          </cell>
          <cell r="AO188">
            <v>3900</v>
          </cell>
          <cell r="AP188"/>
          <cell r="AQ188"/>
          <cell r="AR188"/>
          <cell r="AS188"/>
          <cell r="AT188"/>
          <cell r="AU188"/>
          <cell r="AV188"/>
          <cell r="AW188"/>
          <cell r="AX188"/>
          <cell r="AY188"/>
          <cell r="AZ188"/>
          <cell r="BA188"/>
          <cell r="BB188"/>
          <cell r="BC188"/>
          <cell r="BD188"/>
          <cell r="BE188"/>
          <cell r="BF188"/>
          <cell r="BG188">
            <v>3</v>
          </cell>
          <cell r="BH188">
            <v>13</v>
          </cell>
          <cell r="BI188">
            <v>3900</v>
          </cell>
          <cell r="BJ188" t="e">
            <v>#REF!</v>
          </cell>
          <cell r="BK188" t="e">
            <v>#REF!</v>
          </cell>
          <cell r="BL188" t="e">
            <v>#REF!</v>
          </cell>
          <cell r="BM188" t="e">
            <v>#REF!</v>
          </cell>
          <cell r="BN188" t="e">
            <v>#REF!</v>
          </cell>
          <cell r="BO188" t="e">
            <v>#REF!</v>
          </cell>
          <cell r="BP188" t="e">
            <v>#REF!</v>
          </cell>
          <cell r="BQ188" t="e">
            <v>#REF!</v>
          </cell>
          <cell r="BR188" t="e">
            <v>#REF!</v>
          </cell>
          <cell r="BS188" t="e">
            <v>#REF!</v>
          </cell>
          <cell r="BT188" t="e">
            <v>#REF!</v>
          </cell>
        </row>
        <row r="189">
          <cell r="A189" t="str">
            <v>GB60205</v>
          </cell>
          <cell r="B189" t="str">
            <v>通常入力</v>
          </cell>
          <cell r="C189" t="str">
            <v>TPI</v>
          </cell>
          <cell r="D189" t="str">
            <v>古家</v>
          </cell>
          <cell r="E189">
            <v>46080.451678240737</v>
          </cell>
          <cell r="G189">
            <v>0</v>
          </cell>
          <cell r="H189" t="str">
            <v>30020-A05W- 870X 90</v>
          </cell>
          <cell r="I189">
            <v>0</v>
          </cell>
          <cell r="J189" t="str">
            <v>BKB</v>
          </cell>
          <cell r="K189">
            <v>0</v>
          </cell>
          <cell r="L189" t="str">
            <v xml:space="preserve"> </v>
          </cell>
          <cell r="M189">
            <v>90</v>
          </cell>
          <cell r="N189">
            <v>0</v>
          </cell>
          <cell r="P189">
            <v>1</v>
          </cell>
          <cell r="Q189" t="str">
            <v>7A1</v>
          </cell>
          <cell r="R189" t="str">
            <v>FEL3002BGB05WDB-1000X 90</v>
          </cell>
          <cell r="S189" t="str">
            <v xml:space="preserve"> </v>
          </cell>
          <cell r="T189" t="str">
            <v>BK0</v>
          </cell>
          <cell r="U189">
            <v>0</v>
          </cell>
          <cell r="V189">
            <v>90</v>
          </cell>
          <cell r="W189" t="str">
            <v>湖南</v>
          </cell>
          <cell r="X189" t="str">
            <v>SEC</v>
          </cell>
          <cell r="Y189">
            <v>46084</v>
          </cell>
          <cell r="Z189" t="str">
            <v>SEC,ｽﾘｯﾄ</v>
          </cell>
          <cell r="AD189" t="str">
            <v>小口加工</v>
          </cell>
          <cell r="AE189">
            <v>0</v>
          </cell>
          <cell r="AF189">
            <v>46090</v>
          </cell>
          <cell r="AG189">
            <v>46090</v>
          </cell>
          <cell r="AH189">
            <v>0</v>
          </cell>
          <cell r="AJ189">
            <v>1</v>
          </cell>
          <cell r="AK189">
            <v>3</v>
          </cell>
          <cell r="AL189">
            <v>0</v>
          </cell>
          <cell r="AM189">
            <v>90</v>
          </cell>
          <cell r="AN189">
            <v>0</v>
          </cell>
          <cell r="AO189">
            <v>0</v>
          </cell>
          <cell r="AP189"/>
          <cell r="AQ189"/>
          <cell r="AR189"/>
          <cell r="AS189"/>
          <cell r="AT189"/>
          <cell r="AU189"/>
          <cell r="AV189"/>
          <cell r="AW189"/>
          <cell r="AX189"/>
          <cell r="AY189"/>
          <cell r="AZ189"/>
          <cell r="BA189"/>
          <cell r="BB189"/>
          <cell r="BC189"/>
          <cell r="BD189"/>
          <cell r="BE189"/>
          <cell r="BF189"/>
          <cell r="BG189">
            <v>3</v>
          </cell>
          <cell r="BH189">
            <v>0</v>
          </cell>
          <cell r="BI189">
            <v>0</v>
          </cell>
          <cell r="BJ189" t="e">
            <v>#REF!</v>
          </cell>
          <cell r="BK189" t="e">
            <v>#REF!</v>
          </cell>
          <cell r="BL189" t="e">
            <v>#REF!</v>
          </cell>
          <cell r="BM189" t="e">
            <v>#REF!</v>
          </cell>
          <cell r="BN189" t="e">
            <v>#REF!</v>
          </cell>
          <cell r="BO189" t="e">
            <v>#REF!</v>
          </cell>
          <cell r="BP189" t="e">
            <v>#REF!</v>
          </cell>
          <cell r="BQ189" t="e">
            <v>#REF!</v>
          </cell>
          <cell r="BR189" t="e">
            <v>#REF!</v>
          </cell>
          <cell r="BS189" t="e">
            <v>#REF!</v>
          </cell>
          <cell r="BT189" t="e">
            <v>#REF!</v>
          </cell>
        </row>
        <row r="190">
          <cell r="A190" t="str">
            <v>Y3-6</v>
          </cell>
          <cell r="B190" t="str">
            <v>通常入力</v>
          </cell>
          <cell r="C190" t="str">
            <v>後加工</v>
          </cell>
          <cell r="D190" t="str">
            <v>古家</v>
          </cell>
          <cell r="E190">
            <v>46079.622337962966</v>
          </cell>
          <cell r="G190">
            <v>6713</v>
          </cell>
          <cell r="H190" t="str">
            <v>30033-BY00- 640X200</v>
          </cell>
          <cell r="I190" t="str">
            <v>FA</v>
          </cell>
          <cell r="J190" t="str">
            <v>GA0</v>
          </cell>
          <cell r="K190" t="str">
            <v>C</v>
          </cell>
          <cell r="L190" t="str">
            <v xml:space="preserve"> </v>
          </cell>
          <cell r="M190">
            <v>13600</v>
          </cell>
          <cell r="N190">
            <v>0</v>
          </cell>
          <cell r="P190">
            <v>1</v>
          </cell>
          <cell r="Q190">
            <v>6710</v>
          </cell>
          <cell r="R190" t="str">
            <v>30066-AY00- 640X200</v>
          </cell>
          <cell r="S190" t="str">
            <v>FA</v>
          </cell>
          <cell r="T190" t="str">
            <v>GA0</v>
          </cell>
          <cell r="U190" t="str">
            <v>C</v>
          </cell>
          <cell r="V190">
            <v>6800</v>
          </cell>
          <cell r="W190" t="str">
            <v>滋賀</v>
          </cell>
          <cell r="X190" t="str">
            <v>ｽﾗｲｽ</v>
          </cell>
          <cell r="Y190">
            <v>46092</v>
          </cell>
          <cell r="Z190" t="str">
            <v>ｽﾗｲｽ</v>
          </cell>
          <cell r="AD190" t="str">
            <v>Y（工材）</v>
          </cell>
          <cell r="AE190" t="str">
            <v>阿部加工</v>
          </cell>
          <cell r="AF190">
            <v>46098</v>
          </cell>
          <cell r="AG190">
            <v>46098</v>
          </cell>
          <cell r="AH190">
            <v>11</v>
          </cell>
          <cell r="AI190" t="str">
            <v>177328S</v>
          </cell>
          <cell r="AJ190">
            <v>34</v>
          </cell>
          <cell r="AK190">
            <v>3</v>
          </cell>
          <cell r="AL190">
            <v>149600</v>
          </cell>
          <cell r="AM190">
            <v>13600</v>
          </cell>
          <cell r="AN190">
            <v>11</v>
          </cell>
          <cell r="AO190">
            <v>149600</v>
          </cell>
          <cell r="AP190"/>
          <cell r="AQ190"/>
          <cell r="AR190"/>
          <cell r="AS190"/>
          <cell r="AT190"/>
          <cell r="AU190"/>
          <cell r="AV190"/>
          <cell r="AW190"/>
          <cell r="AX190"/>
          <cell r="AY190"/>
          <cell r="AZ190"/>
          <cell r="BA190"/>
          <cell r="BB190"/>
          <cell r="BC190"/>
          <cell r="BD190"/>
          <cell r="BE190"/>
          <cell r="BF190"/>
          <cell r="BG190">
            <v>3</v>
          </cell>
          <cell r="BH190">
            <v>11</v>
          </cell>
          <cell r="BI190">
            <v>149600</v>
          </cell>
          <cell r="BJ190" t="e">
            <v>#REF!</v>
          </cell>
          <cell r="BK190" t="e">
            <v>#REF!</v>
          </cell>
          <cell r="BL190" t="e">
            <v>#REF!</v>
          </cell>
          <cell r="BM190" t="e">
            <v>#REF!</v>
          </cell>
          <cell r="BN190" t="e">
            <v>#REF!</v>
          </cell>
          <cell r="BO190" t="e">
            <v>#REF!</v>
          </cell>
          <cell r="BP190" t="e">
            <v>#REF!</v>
          </cell>
          <cell r="BQ190" t="e">
            <v>#REF!</v>
          </cell>
          <cell r="BR190" t="e">
            <v>#REF!</v>
          </cell>
          <cell r="BS190" t="e">
            <v>#REF!</v>
          </cell>
          <cell r="BT190" t="e">
            <v>#REF!</v>
          </cell>
        </row>
        <row r="191">
          <cell r="A191" t="str">
            <v>Y3-5</v>
          </cell>
          <cell r="B191" t="str">
            <v>通常入力</v>
          </cell>
          <cell r="C191" t="str">
            <v>後加工</v>
          </cell>
          <cell r="D191" t="str">
            <v>古家</v>
          </cell>
          <cell r="E191">
            <v>46079.621874999997</v>
          </cell>
          <cell r="G191">
            <v>6713</v>
          </cell>
          <cell r="H191" t="str">
            <v>30033-BY00- 640X200</v>
          </cell>
          <cell r="I191" t="str">
            <v>FA</v>
          </cell>
          <cell r="J191" t="str">
            <v>GA0</v>
          </cell>
          <cell r="K191" t="str">
            <v>C</v>
          </cell>
          <cell r="L191" t="str">
            <v xml:space="preserve"> </v>
          </cell>
          <cell r="M191">
            <v>18000</v>
          </cell>
          <cell r="N191">
            <v>0</v>
          </cell>
          <cell r="P191">
            <v>1</v>
          </cell>
          <cell r="Q191">
            <v>6710</v>
          </cell>
          <cell r="R191" t="str">
            <v>30066-AY00- 640X200</v>
          </cell>
          <cell r="S191" t="str">
            <v>FA</v>
          </cell>
          <cell r="T191" t="str">
            <v>GA0</v>
          </cell>
          <cell r="U191" t="str">
            <v>C</v>
          </cell>
          <cell r="V191">
            <v>9000</v>
          </cell>
          <cell r="W191" t="str">
            <v>滋賀</v>
          </cell>
          <cell r="X191" t="str">
            <v>ｽﾗｲｽ</v>
          </cell>
          <cell r="Y191">
            <v>46090</v>
          </cell>
          <cell r="Z191" t="str">
            <v>ｽﾗｲｽ</v>
          </cell>
          <cell r="AD191" t="str">
            <v>Y（工材）</v>
          </cell>
          <cell r="AE191" t="str">
            <v>阿部加工</v>
          </cell>
          <cell r="AF191">
            <v>46097</v>
          </cell>
          <cell r="AG191">
            <v>46097</v>
          </cell>
          <cell r="AH191">
            <v>11</v>
          </cell>
          <cell r="AI191" t="str">
            <v>177327Y</v>
          </cell>
          <cell r="AJ191">
            <v>45</v>
          </cell>
          <cell r="AK191">
            <v>3</v>
          </cell>
          <cell r="AL191">
            <v>198000</v>
          </cell>
          <cell r="AM191">
            <v>18000</v>
          </cell>
          <cell r="AN191">
            <v>11</v>
          </cell>
          <cell r="AO191">
            <v>198000</v>
          </cell>
          <cell r="AP191"/>
          <cell r="AQ191"/>
          <cell r="AR191"/>
          <cell r="AS191"/>
          <cell r="AT191"/>
          <cell r="AU191"/>
          <cell r="AV191"/>
          <cell r="AW191"/>
          <cell r="AX191"/>
          <cell r="AY191"/>
          <cell r="AZ191"/>
          <cell r="BA191"/>
          <cell r="BB191"/>
          <cell r="BC191"/>
          <cell r="BD191"/>
          <cell r="BE191"/>
          <cell r="BF191"/>
          <cell r="BG191">
            <v>3</v>
          </cell>
          <cell r="BH191">
            <v>11</v>
          </cell>
          <cell r="BI191">
            <v>198000</v>
          </cell>
          <cell r="BJ191" t="e">
            <v>#REF!</v>
          </cell>
          <cell r="BK191" t="e">
            <v>#REF!</v>
          </cell>
          <cell r="BL191" t="e">
            <v>#REF!</v>
          </cell>
          <cell r="BM191" t="e">
            <v>#REF!</v>
          </cell>
          <cell r="BN191" t="e">
            <v>#REF!</v>
          </cell>
          <cell r="BO191" t="e">
            <v>#REF!</v>
          </cell>
          <cell r="BP191" t="e">
            <v>#REF!</v>
          </cell>
          <cell r="BQ191" t="e">
            <v>#REF!</v>
          </cell>
          <cell r="BR191" t="e">
            <v>#REF!</v>
          </cell>
          <cell r="BS191" t="e">
            <v>#REF!</v>
          </cell>
          <cell r="BT191" t="e">
            <v>#REF!</v>
          </cell>
        </row>
        <row r="192">
          <cell r="A192" t="str">
            <v>Y3-4</v>
          </cell>
          <cell r="B192" t="str">
            <v>通常入力</v>
          </cell>
          <cell r="C192" t="str">
            <v>後加工</v>
          </cell>
          <cell r="D192" t="str">
            <v>古家</v>
          </cell>
          <cell r="E192">
            <v>46079.621574074074</v>
          </cell>
          <cell r="G192">
            <v>6713</v>
          </cell>
          <cell r="H192" t="str">
            <v>30033-BY00- 640X200</v>
          </cell>
          <cell r="I192" t="str">
            <v>FA</v>
          </cell>
          <cell r="J192" t="str">
            <v>GA0</v>
          </cell>
          <cell r="K192" t="str">
            <v>C</v>
          </cell>
          <cell r="L192" t="str">
            <v xml:space="preserve"> </v>
          </cell>
          <cell r="M192">
            <v>18000</v>
          </cell>
          <cell r="N192">
            <v>0</v>
          </cell>
          <cell r="P192">
            <v>1</v>
          </cell>
          <cell r="Q192">
            <v>6710</v>
          </cell>
          <cell r="R192" t="str">
            <v>30066-AY00- 640X200</v>
          </cell>
          <cell r="S192" t="str">
            <v>FA</v>
          </cell>
          <cell r="T192" t="str">
            <v>GA0</v>
          </cell>
          <cell r="U192" t="str">
            <v>C</v>
          </cell>
          <cell r="V192">
            <v>9000</v>
          </cell>
          <cell r="W192" t="str">
            <v>滋賀</v>
          </cell>
          <cell r="X192" t="str">
            <v>ｽﾗｲｽ</v>
          </cell>
          <cell r="Y192">
            <v>46087</v>
          </cell>
          <cell r="Z192" t="str">
            <v>ｽﾗｲｽ</v>
          </cell>
          <cell r="AD192" t="str">
            <v>Y（工材）</v>
          </cell>
          <cell r="AE192" t="str">
            <v>阿部加工</v>
          </cell>
          <cell r="AF192">
            <v>46094</v>
          </cell>
          <cell r="AG192">
            <v>46094</v>
          </cell>
          <cell r="AH192">
            <v>11</v>
          </cell>
          <cell r="AI192" t="str">
            <v>177324R</v>
          </cell>
          <cell r="AJ192">
            <v>45</v>
          </cell>
          <cell r="AK192">
            <v>3</v>
          </cell>
          <cell r="AL192">
            <v>198000</v>
          </cell>
          <cell r="AM192">
            <v>18000</v>
          </cell>
          <cell r="AN192">
            <v>11</v>
          </cell>
          <cell r="AO192">
            <v>198000</v>
          </cell>
          <cell r="AP192"/>
          <cell r="AQ192"/>
          <cell r="AR192"/>
          <cell r="AS192"/>
          <cell r="AT192"/>
          <cell r="AU192"/>
          <cell r="AV192"/>
          <cell r="AW192"/>
          <cell r="AX192"/>
          <cell r="AY192"/>
          <cell r="AZ192"/>
          <cell r="BA192"/>
          <cell r="BB192"/>
          <cell r="BC192"/>
          <cell r="BD192"/>
          <cell r="BE192"/>
          <cell r="BF192"/>
          <cell r="BG192">
            <v>3</v>
          </cell>
          <cell r="BH192">
            <v>11</v>
          </cell>
          <cell r="BI192">
            <v>198000</v>
          </cell>
          <cell r="BJ192" t="e">
            <v>#REF!</v>
          </cell>
          <cell r="BK192" t="e">
            <v>#REF!</v>
          </cell>
          <cell r="BL192" t="e">
            <v>#REF!</v>
          </cell>
          <cell r="BM192" t="e">
            <v>#REF!</v>
          </cell>
          <cell r="BN192" t="e">
            <v>#REF!</v>
          </cell>
          <cell r="BO192" t="e">
            <v>#REF!</v>
          </cell>
          <cell r="BP192" t="e">
            <v>#REF!</v>
          </cell>
          <cell r="BQ192" t="e">
            <v>#REF!</v>
          </cell>
          <cell r="BR192" t="e">
            <v>#REF!</v>
          </cell>
          <cell r="BS192" t="e">
            <v>#REF!</v>
          </cell>
          <cell r="BT192" t="e">
            <v>#REF!</v>
          </cell>
        </row>
        <row r="193">
          <cell r="A193" t="str">
            <v>Y3-3</v>
          </cell>
          <cell r="B193" t="str">
            <v>通常入力</v>
          </cell>
          <cell r="C193" t="str">
            <v>後加工</v>
          </cell>
          <cell r="D193" t="str">
            <v>古家</v>
          </cell>
          <cell r="E193">
            <v>46079.620763888888</v>
          </cell>
          <cell r="G193">
            <v>6713</v>
          </cell>
          <cell r="H193" t="str">
            <v>0R040-8Y0B- 870X200</v>
          </cell>
          <cell r="I193" t="str">
            <v>FA</v>
          </cell>
          <cell r="J193" t="str">
            <v xml:space="preserve">   </v>
          </cell>
          <cell r="K193" t="str">
            <v>C</v>
          </cell>
          <cell r="L193" t="str">
            <v xml:space="preserve"> </v>
          </cell>
          <cell r="M193">
            <v>2800</v>
          </cell>
          <cell r="N193">
            <v>0</v>
          </cell>
          <cell r="P193">
            <v>1</v>
          </cell>
          <cell r="Q193">
            <v>6710</v>
          </cell>
          <cell r="R193" t="str">
            <v>50080-AY0B- 870X200</v>
          </cell>
          <cell r="S193" t="str">
            <v>FA</v>
          </cell>
          <cell r="T193" t="str">
            <v xml:space="preserve">   </v>
          </cell>
          <cell r="U193" t="str">
            <v>C</v>
          </cell>
          <cell r="V193">
            <v>1400</v>
          </cell>
          <cell r="W193" t="str">
            <v>滋賀</v>
          </cell>
          <cell r="X193" t="str">
            <v>SEC</v>
          </cell>
          <cell r="Y193">
            <v>46086</v>
          </cell>
          <cell r="Z193" t="str">
            <v>SEC</v>
          </cell>
          <cell r="AD193" t="str">
            <v>Y（工材）</v>
          </cell>
          <cell r="AE193">
            <v>0</v>
          </cell>
          <cell r="AF193">
            <v>46091</v>
          </cell>
          <cell r="AG193">
            <v>46091</v>
          </cell>
          <cell r="AH193">
            <v>13</v>
          </cell>
          <cell r="AI193" t="str">
            <v>177321K</v>
          </cell>
          <cell r="AJ193">
            <v>7</v>
          </cell>
          <cell r="AK193">
            <v>3</v>
          </cell>
          <cell r="AL193">
            <v>36400</v>
          </cell>
          <cell r="AM193">
            <v>2800</v>
          </cell>
          <cell r="AN193">
            <v>13</v>
          </cell>
          <cell r="AO193">
            <v>36400</v>
          </cell>
          <cell r="AP193"/>
          <cell r="AQ193"/>
          <cell r="AR193"/>
          <cell r="AS193"/>
          <cell r="AT193"/>
          <cell r="AU193"/>
          <cell r="AV193"/>
          <cell r="AW193"/>
          <cell r="AX193"/>
          <cell r="AY193"/>
          <cell r="AZ193"/>
          <cell r="BA193"/>
          <cell r="BB193"/>
          <cell r="BC193"/>
          <cell r="BD193"/>
          <cell r="BE193"/>
          <cell r="BF193"/>
          <cell r="BG193">
            <v>3</v>
          </cell>
          <cell r="BH193">
            <v>13</v>
          </cell>
          <cell r="BI193">
            <v>36400</v>
          </cell>
          <cell r="BJ193" t="e">
            <v>#REF!</v>
          </cell>
          <cell r="BK193" t="e">
            <v>#REF!</v>
          </cell>
          <cell r="BL193" t="e">
            <v>#REF!</v>
          </cell>
          <cell r="BM193" t="e">
            <v>#REF!</v>
          </cell>
          <cell r="BN193" t="e">
            <v>#REF!</v>
          </cell>
          <cell r="BO193" t="e">
            <v>#REF!</v>
          </cell>
          <cell r="BP193" t="e">
            <v>#REF!</v>
          </cell>
          <cell r="BQ193" t="e">
            <v>#REF!</v>
          </cell>
          <cell r="BR193" t="e">
            <v>#REF!</v>
          </cell>
          <cell r="BS193" t="e">
            <v>#REF!</v>
          </cell>
          <cell r="BT193" t="e">
            <v>#REF!</v>
          </cell>
        </row>
        <row r="194">
          <cell r="A194" t="str">
            <v>Y3-2</v>
          </cell>
          <cell r="B194" t="str">
            <v>通常入力</v>
          </cell>
          <cell r="C194" t="str">
            <v>後加工</v>
          </cell>
          <cell r="D194" t="str">
            <v>古家</v>
          </cell>
          <cell r="E194">
            <v>46079.619780092595</v>
          </cell>
          <cell r="G194">
            <v>6713</v>
          </cell>
          <cell r="H194" t="str">
            <v>25020-FG00- 740X200</v>
          </cell>
          <cell r="I194" t="str">
            <v>FA</v>
          </cell>
          <cell r="J194" t="str">
            <v>GR0</v>
          </cell>
          <cell r="K194" t="str">
            <v>M</v>
          </cell>
          <cell r="L194" t="str">
            <v xml:space="preserve"> </v>
          </cell>
          <cell r="M194">
            <v>2400</v>
          </cell>
          <cell r="N194">
            <v>0</v>
          </cell>
          <cell r="P194">
            <v>1</v>
          </cell>
          <cell r="Q194">
            <v>6710</v>
          </cell>
          <cell r="R194" t="str">
            <v>25020-AG00- 750X400</v>
          </cell>
          <cell r="S194" t="str">
            <v>FA</v>
          </cell>
          <cell r="T194" t="str">
            <v>GR0</v>
          </cell>
          <cell r="U194" t="str">
            <v>C</v>
          </cell>
          <cell r="V194">
            <v>2400</v>
          </cell>
          <cell r="W194" t="str">
            <v>滋賀</v>
          </cell>
          <cell r="X194" t="str">
            <v>ｴﾝﾎﾞｽ</v>
          </cell>
          <cell r="Y194">
            <v>46090</v>
          </cell>
          <cell r="Z194" t="str">
            <v>ｴﾝﾎﾞｽ,分割</v>
          </cell>
          <cell r="AA194" t="str">
            <v>ミワエンボス</v>
          </cell>
          <cell r="AB194" t="str">
            <v>キヌシボ明記</v>
          </cell>
          <cell r="AD194" t="str">
            <v>Y（工材）</v>
          </cell>
          <cell r="AE194" t="str">
            <v>ニックス</v>
          </cell>
          <cell r="AF194">
            <v>46099</v>
          </cell>
          <cell r="AG194">
            <v>46099</v>
          </cell>
          <cell r="AH194">
            <v>32</v>
          </cell>
          <cell r="AI194" t="str">
            <v>177320B</v>
          </cell>
          <cell r="AJ194">
            <v>6</v>
          </cell>
          <cell r="AK194">
            <v>3</v>
          </cell>
          <cell r="AL194">
            <v>76800</v>
          </cell>
          <cell r="AM194">
            <v>2400</v>
          </cell>
          <cell r="AN194">
            <v>32</v>
          </cell>
          <cell r="AO194">
            <v>76800</v>
          </cell>
          <cell r="AP194"/>
          <cell r="AQ194"/>
          <cell r="AR194"/>
          <cell r="AS194"/>
          <cell r="AT194"/>
          <cell r="AU194"/>
          <cell r="AV194"/>
          <cell r="AW194"/>
          <cell r="AX194"/>
          <cell r="AY194"/>
          <cell r="AZ194"/>
          <cell r="BA194"/>
          <cell r="BB194"/>
          <cell r="BC194"/>
          <cell r="BD194"/>
          <cell r="BE194"/>
          <cell r="BF194"/>
          <cell r="BG194">
            <v>3</v>
          </cell>
          <cell r="BH194">
            <v>32</v>
          </cell>
          <cell r="BI194">
            <v>76800</v>
          </cell>
          <cell r="BJ194" t="e">
            <v>#REF!</v>
          </cell>
          <cell r="BK194" t="e">
            <v>#REF!</v>
          </cell>
          <cell r="BL194" t="e">
            <v>#REF!</v>
          </cell>
          <cell r="BM194" t="e">
            <v>#REF!</v>
          </cell>
          <cell r="BN194" t="e">
            <v>#REF!</v>
          </cell>
          <cell r="BO194" t="e">
            <v>#REF!</v>
          </cell>
          <cell r="BP194" t="e">
            <v>#REF!</v>
          </cell>
          <cell r="BQ194" t="e">
            <v>#REF!</v>
          </cell>
          <cell r="BR194" t="e">
            <v>#REF!</v>
          </cell>
          <cell r="BS194" t="e">
            <v>#REF!</v>
          </cell>
          <cell r="BT194" t="e">
            <v>#REF!</v>
          </cell>
        </row>
        <row r="195">
          <cell r="A195" t="str">
            <v>Y3-1</v>
          </cell>
          <cell r="B195" t="str">
            <v>通常入力</v>
          </cell>
          <cell r="C195" t="str">
            <v>後加工</v>
          </cell>
          <cell r="D195" t="str">
            <v>古家</v>
          </cell>
          <cell r="E195">
            <v>46079.398946759262</v>
          </cell>
          <cell r="G195">
            <v>6713</v>
          </cell>
          <cell r="H195" t="str">
            <v>25020-FG00-1070X200</v>
          </cell>
          <cell r="I195" t="str">
            <v>FA</v>
          </cell>
          <cell r="J195" t="str">
            <v>GR0</v>
          </cell>
          <cell r="K195" t="str">
            <v>M</v>
          </cell>
          <cell r="L195" t="str">
            <v xml:space="preserve"> </v>
          </cell>
          <cell r="M195">
            <v>400</v>
          </cell>
          <cell r="N195">
            <v>0</v>
          </cell>
          <cell r="P195">
            <v>1</v>
          </cell>
          <cell r="Q195">
            <v>6710</v>
          </cell>
          <cell r="R195" t="str">
            <v>25020-AG00-1080X200</v>
          </cell>
          <cell r="S195" t="str">
            <v>FA</v>
          </cell>
          <cell r="T195" t="str">
            <v>GR0</v>
          </cell>
          <cell r="U195" t="str">
            <v>C</v>
          </cell>
          <cell r="V195">
            <v>400</v>
          </cell>
          <cell r="W195" t="str">
            <v>湖南</v>
          </cell>
          <cell r="X195" t="str">
            <v>ｽﾘｯﾄ</v>
          </cell>
          <cell r="Y195">
            <v>46083</v>
          </cell>
          <cell r="Z195" t="str">
            <v>エンボス</v>
          </cell>
          <cell r="AA195" t="str">
            <v>ミワエンボス</v>
          </cell>
          <cell r="AB195" t="str">
            <v>キヌシボ明記</v>
          </cell>
          <cell r="AD195" t="str">
            <v>Y（工材）</v>
          </cell>
          <cell r="AE195" t="str">
            <v>ニックス</v>
          </cell>
          <cell r="AF195">
            <v>46087</v>
          </cell>
          <cell r="AG195">
            <v>46087</v>
          </cell>
          <cell r="AH195">
            <v>17</v>
          </cell>
          <cell r="AI195" t="str">
            <v>177292H</v>
          </cell>
          <cell r="AJ195">
            <v>2</v>
          </cell>
          <cell r="AK195">
            <v>3</v>
          </cell>
          <cell r="AL195">
            <v>6800</v>
          </cell>
          <cell r="AM195">
            <v>400</v>
          </cell>
          <cell r="AN195">
            <v>17</v>
          </cell>
          <cell r="AO195">
            <v>6800</v>
          </cell>
          <cell r="AP195"/>
          <cell r="AQ195"/>
          <cell r="AR195"/>
          <cell r="AS195"/>
          <cell r="AT195"/>
          <cell r="AU195"/>
          <cell r="AV195"/>
          <cell r="AW195"/>
          <cell r="AX195"/>
          <cell r="AY195"/>
          <cell r="AZ195"/>
          <cell r="BA195"/>
          <cell r="BB195"/>
          <cell r="BC195"/>
          <cell r="BD195"/>
          <cell r="BE195"/>
          <cell r="BF195"/>
          <cell r="BG195">
            <v>3</v>
          </cell>
          <cell r="BH195">
            <v>17</v>
          </cell>
          <cell r="BI195">
            <v>6800</v>
          </cell>
          <cell r="BJ195" t="e">
            <v>#REF!</v>
          </cell>
          <cell r="BK195" t="e">
            <v>#REF!</v>
          </cell>
          <cell r="BL195" t="e">
            <v>#REF!</v>
          </cell>
          <cell r="BM195" t="e">
            <v>#REF!</v>
          </cell>
          <cell r="BN195" t="e">
            <v>#REF!</v>
          </cell>
          <cell r="BO195" t="e">
            <v>#REF!</v>
          </cell>
          <cell r="BP195" t="e">
            <v>#REF!</v>
          </cell>
          <cell r="BQ195" t="e">
            <v>#REF!</v>
          </cell>
          <cell r="BR195" t="e">
            <v>#REF!</v>
          </cell>
          <cell r="BS195" t="e">
            <v>#REF!</v>
          </cell>
          <cell r="BT195" t="e">
            <v>#REF!</v>
          </cell>
        </row>
        <row r="196">
          <cell r="A196" t="str">
            <v>V3-5</v>
          </cell>
          <cell r="B196" t="str">
            <v>通常入力</v>
          </cell>
          <cell r="C196" t="str">
            <v>後加工</v>
          </cell>
          <cell r="D196" t="str">
            <v>古家</v>
          </cell>
          <cell r="E196">
            <v>46079.395879629628</v>
          </cell>
          <cell r="G196">
            <v>6713</v>
          </cell>
          <cell r="H196" t="str">
            <v>30025-BG20-1050X200</v>
          </cell>
          <cell r="I196" t="str">
            <v>FA</v>
          </cell>
          <cell r="J196" t="str">
            <v>GA0</v>
          </cell>
          <cell r="K196" t="str">
            <v>U</v>
          </cell>
          <cell r="L196" t="str">
            <v xml:space="preserve"> </v>
          </cell>
          <cell r="M196">
            <v>400</v>
          </cell>
          <cell r="N196">
            <v>0</v>
          </cell>
          <cell r="P196">
            <v>1</v>
          </cell>
          <cell r="Q196">
            <v>6710</v>
          </cell>
          <cell r="R196" t="str">
            <v>30050-AG20-1050X200</v>
          </cell>
          <cell r="S196" t="str">
            <v>FA</v>
          </cell>
          <cell r="T196" t="str">
            <v>GA0</v>
          </cell>
          <cell r="U196" t="str">
            <v>U</v>
          </cell>
          <cell r="V196">
            <v>200</v>
          </cell>
          <cell r="W196" t="str">
            <v>滋賀</v>
          </cell>
          <cell r="X196" t="str">
            <v>ｽﾗｲｽ</v>
          </cell>
          <cell r="Y196">
            <v>46079</v>
          </cell>
          <cell r="Z196" t="str">
            <v>ｽﾗｲｽ</v>
          </cell>
          <cell r="AD196" t="str">
            <v>Y（工材）</v>
          </cell>
          <cell r="AE196" t="str">
            <v>TPI湖南</v>
          </cell>
          <cell r="AF196">
            <v>46080</v>
          </cell>
          <cell r="AG196">
            <v>46080</v>
          </cell>
          <cell r="AH196">
            <v>11</v>
          </cell>
          <cell r="AI196" t="str">
            <v>177274M</v>
          </cell>
          <cell r="AJ196">
            <v>1</v>
          </cell>
          <cell r="AK196">
            <v>2</v>
          </cell>
          <cell r="AL196">
            <v>4400</v>
          </cell>
          <cell r="AM196">
            <v>400</v>
          </cell>
          <cell r="AN196">
            <v>11</v>
          </cell>
          <cell r="AO196">
            <v>4400</v>
          </cell>
          <cell r="AP196"/>
          <cell r="AQ196"/>
          <cell r="AR196"/>
          <cell r="AS196"/>
          <cell r="AT196"/>
          <cell r="AU196"/>
          <cell r="AV196"/>
          <cell r="AW196"/>
          <cell r="AX196"/>
          <cell r="AY196"/>
          <cell r="AZ196"/>
          <cell r="BA196"/>
          <cell r="BB196"/>
          <cell r="BC196"/>
          <cell r="BD196"/>
          <cell r="BE196"/>
          <cell r="BF196"/>
          <cell r="BG196">
            <v>2</v>
          </cell>
          <cell r="BH196">
            <v>11</v>
          </cell>
          <cell r="BI196">
            <v>4400</v>
          </cell>
          <cell r="BJ196" t="e">
            <v>#REF!</v>
          </cell>
          <cell r="BK196" t="e">
            <v>#REF!</v>
          </cell>
          <cell r="BL196" t="e">
            <v>#REF!</v>
          </cell>
          <cell r="BM196" t="e">
            <v>#REF!</v>
          </cell>
          <cell r="BN196" t="e">
            <v>#REF!</v>
          </cell>
          <cell r="BO196" t="e">
            <v>#REF!</v>
          </cell>
          <cell r="BP196" t="e">
            <v>#REF!</v>
          </cell>
          <cell r="BQ196" t="e">
            <v>#REF!</v>
          </cell>
          <cell r="BR196" t="e">
            <v>#REF!</v>
          </cell>
          <cell r="BS196" t="e">
            <v>#REF!</v>
          </cell>
          <cell r="BT196" t="e">
            <v>#REF!</v>
          </cell>
        </row>
        <row r="197">
          <cell r="A197" t="str">
            <v>V3-4</v>
          </cell>
          <cell r="B197" t="str">
            <v>通常入力</v>
          </cell>
          <cell r="C197" t="str">
            <v>後加工</v>
          </cell>
          <cell r="D197" t="str">
            <v>古家</v>
          </cell>
          <cell r="E197">
            <v>46078.572233796294</v>
          </cell>
          <cell r="G197">
            <v>6713</v>
          </cell>
          <cell r="H197" t="str">
            <v>30020-BY00- 650X250</v>
          </cell>
          <cell r="I197" t="str">
            <v>FA</v>
          </cell>
          <cell r="J197" t="str">
            <v>WH1</v>
          </cell>
          <cell r="K197" t="str">
            <v>C</v>
          </cell>
          <cell r="L197" t="str">
            <v xml:space="preserve"> </v>
          </cell>
          <cell r="M197">
            <v>23000</v>
          </cell>
          <cell r="N197">
            <v>0</v>
          </cell>
          <cell r="P197">
            <v>1</v>
          </cell>
          <cell r="Q197">
            <v>6710</v>
          </cell>
          <cell r="R197" t="str">
            <v>30040-AY00- 650X250</v>
          </cell>
          <cell r="S197" t="str">
            <v>FA</v>
          </cell>
          <cell r="T197" t="str">
            <v>WH1</v>
          </cell>
          <cell r="U197" t="str">
            <v>C</v>
          </cell>
          <cell r="V197">
            <v>11500</v>
          </cell>
          <cell r="W197" t="str">
            <v>滋賀</v>
          </cell>
          <cell r="X197" t="str">
            <v>ｽﾗｲｽ</v>
          </cell>
          <cell r="Y197">
            <v>46083</v>
          </cell>
          <cell r="Z197" t="str">
            <v>ｽﾗｲｽ</v>
          </cell>
          <cell r="AD197" t="str">
            <v>V（TPI）</v>
          </cell>
          <cell r="AE197" t="str">
            <v>TPI湖南</v>
          </cell>
          <cell r="AF197">
            <v>46090</v>
          </cell>
          <cell r="AG197">
            <v>46090</v>
          </cell>
          <cell r="AH197">
            <v>11</v>
          </cell>
          <cell r="AI197" t="str">
            <v>177279J</v>
          </cell>
          <cell r="AJ197">
            <v>46</v>
          </cell>
          <cell r="AK197">
            <v>3</v>
          </cell>
          <cell r="AL197">
            <v>253000</v>
          </cell>
          <cell r="AM197">
            <v>23000</v>
          </cell>
          <cell r="AN197">
            <v>11</v>
          </cell>
          <cell r="AO197">
            <v>253000</v>
          </cell>
          <cell r="AP197"/>
          <cell r="AQ197"/>
          <cell r="AR197"/>
          <cell r="AS197"/>
          <cell r="AT197"/>
          <cell r="AU197"/>
          <cell r="AV197"/>
          <cell r="AW197"/>
          <cell r="AX197"/>
          <cell r="AY197"/>
          <cell r="AZ197"/>
          <cell r="BA197"/>
          <cell r="BB197"/>
          <cell r="BC197"/>
          <cell r="BD197"/>
          <cell r="BE197"/>
          <cell r="BF197"/>
          <cell r="BG197">
            <v>3</v>
          </cell>
          <cell r="BH197">
            <v>11</v>
          </cell>
          <cell r="BI197">
            <v>253000</v>
          </cell>
          <cell r="BJ197" t="e">
            <v>#REF!</v>
          </cell>
          <cell r="BK197" t="e">
            <v>#REF!</v>
          </cell>
          <cell r="BL197" t="e">
            <v>#REF!</v>
          </cell>
          <cell r="BM197" t="e">
            <v>#REF!</v>
          </cell>
          <cell r="BN197" t="e">
            <v>#REF!</v>
          </cell>
          <cell r="BO197" t="e">
            <v>#REF!</v>
          </cell>
          <cell r="BP197" t="e">
            <v>#REF!</v>
          </cell>
          <cell r="BQ197" t="e">
            <v>#REF!</v>
          </cell>
          <cell r="BR197" t="e">
            <v>#REF!</v>
          </cell>
          <cell r="BS197" t="e">
            <v>#REF!</v>
          </cell>
          <cell r="BT197" t="e">
            <v>#REF!</v>
          </cell>
        </row>
        <row r="198">
          <cell r="A198" t="str">
            <v>V3-3</v>
          </cell>
          <cell r="B198" t="str">
            <v>通常入力</v>
          </cell>
          <cell r="C198" t="str">
            <v>後加工</v>
          </cell>
          <cell r="D198" t="str">
            <v>古家</v>
          </cell>
          <cell r="E198">
            <v>46078.570752314816</v>
          </cell>
          <cell r="G198">
            <v>6713</v>
          </cell>
          <cell r="H198" t="str">
            <v>30020-BG00-1030X200</v>
          </cell>
          <cell r="I198" t="str">
            <v>FA</v>
          </cell>
          <cell r="J198" t="str">
            <v>BK0</v>
          </cell>
          <cell r="K198" t="str">
            <v>C</v>
          </cell>
          <cell r="L198" t="str">
            <v xml:space="preserve"> </v>
          </cell>
          <cell r="M198">
            <v>1200</v>
          </cell>
          <cell r="N198">
            <v>0</v>
          </cell>
          <cell r="P198">
            <v>1</v>
          </cell>
          <cell r="Q198">
            <v>6710</v>
          </cell>
          <cell r="R198" t="str">
            <v>30040-AG00-1030X200</v>
          </cell>
          <cell r="S198" t="str">
            <v>FA</v>
          </cell>
          <cell r="T198" t="str">
            <v>BK0</v>
          </cell>
          <cell r="U198" t="str">
            <v>C</v>
          </cell>
          <cell r="V198">
            <v>600</v>
          </cell>
          <cell r="W198" t="str">
            <v>滋賀</v>
          </cell>
          <cell r="X198" t="str">
            <v>ｽﾗｲｽ</v>
          </cell>
          <cell r="Y198">
            <v>46083</v>
          </cell>
          <cell r="Z198" t="str">
            <v>ｽﾗｲｽ</v>
          </cell>
          <cell r="AD198" t="str">
            <v>Y（工材）</v>
          </cell>
          <cell r="AE198" t="str">
            <v>TPI湖南</v>
          </cell>
          <cell r="AF198">
            <v>46086</v>
          </cell>
          <cell r="AG198">
            <v>46086</v>
          </cell>
          <cell r="AH198">
            <v>11</v>
          </cell>
          <cell r="AI198" t="str">
            <v>177277T</v>
          </cell>
          <cell r="AJ198">
            <v>3</v>
          </cell>
          <cell r="AK198">
            <v>3</v>
          </cell>
          <cell r="AL198">
            <v>13200</v>
          </cell>
          <cell r="AM198">
            <v>1200</v>
          </cell>
          <cell r="AN198">
            <v>11</v>
          </cell>
          <cell r="AO198">
            <v>13200</v>
          </cell>
          <cell r="AP198"/>
          <cell r="AQ198"/>
          <cell r="AR198"/>
          <cell r="AS198"/>
          <cell r="AT198"/>
          <cell r="AU198"/>
          <cell r="AV198"/>
          <cell r="AW198"/>
          <cell r="AX198"/>
          <cell r="AY198"/>
          <cell r="AZ198"/>
          <cell r="BA198"/>
          <cell r="BB198"/>
          <cell r="BC198"/>
          <cell r="BD198"/>
          <cell r="BE198"/>
          <cell r="BF198"/>
          <cell r="BG198">
            <v>3</v>
          </cell>
          <cell r="BH198">
            <v>11</v>
          </cell>
          <cell r="BI198">
            <v>13200</v>
          </cell>
          <cell r="BJ198" t="e">
            <v>#REF!</v>
          </cell>
          <cell r="BK198" t="e">
            <v>#REF!</v>
          </cell>
          <cell r="BL198" t="e">
            <v>#REF!</v>
          </cell>
          <cell r="BM198" t="e">
            <v>#REF!</v>
          </cell>
          <cell r="BN198" t="e">
            <v>#REF!</v>
          </cell>
          <cell r="BO198" t="e">
            <v>#REF!</v>
          </cell>
          <cell r="BP198" t="e">
            <v>#REF!</v>
          </cell>
          <cell r="BQ198" t="e">
            <v>#REF!</v>
          </cell>
          <cell r="BR198" t="e">
            <v>#REF!</v>
          </cell>
          <cell r="BS198" t="e">
            <v>#REF!</v>
          </cell>
          <cell r="BT198" t="e">
            <v>#REF!</v>
          </cell>
        </row>
        <row r="199">
          <cell r="A199" t="str">
            <v>V3-2</v>
          </cell>
          <cell r="B199" t="str">
            <v>通常入力</v>
          </cell>
          <cell r="C199" t="str">
            <v>後加工</v>
          </cell>
          <cell r="D199" t="str">
            <v>古家</v>
          </cell>
          <cell r="E199">
            <v>46078.569745370369</v>
          </cell>
          <cell r="G199">
            <v>6713</v>
          </cell>
          <cell r="H199" t="str">
            <v>30020-BG20-1050X196</v>
          </cell>
          <cell r="I199" t="str">
            <v>FA</v>
          </cell>
          <cell r="J199" t="str">
            <v>GA0</v>
          </cell>
          <cell r="K199" t="str">
            <v>U</v>
          </cell>
          <cell r="L199" t="str">
            <v xml:space="preserve"> </v>
          </cell>
          <cell r="M199">
            <v>392</v>
          </cell>
          <cell r="N199">
            <v>0</v>
          </cell>
          <cell r="P199">
            <v>1</v>
          </cell>
          <cell r="Q199">
            <v>6710</v>
          </cell>
          <cell r="R199" t="str">
            <v>30040-AG20-1050X200</v>
          </cell>
          <cell r="S199" t="str">
            <v>FA</v>
          </cell>
          <cell r="T199" t="str">
            <v>GA0</v>
          </cell>
          <cell r="U199" t="str">
            <v>U</v>
          </cell>
          <cell r="V199">
            <v>200</v>
          </cell>
          <cell r="W199" t="str">
            <v>滋賀</v>
          </cell>
          <cell r="X199" t="str">
            <v>ｽﾗｲｽ</v>
          </cell>
          <cell r="Y199">
            <v>46083</v>
          </cell>
          <cell r="Z199" t="str">
            <v>ｽﾗｲｽ,接続</v>
          </cell>
          <cell r="AD199" t="str">
            <v>Y（工材）</v>
          </cell>
          <cell r="AE199" t="str">
            <v>TPI湖南</v>
          </cell>
          <cell r="AF199">
            <v>46086</v>
          </cell>
          <cell r="AG199">
            <v>46086</v>
          </cell>
          <cell r="AH199">
            <v>26</v>
          </cell>
          <cell r="AI199" t="str">
            <v>177276Z</v>
          </cell>
          <cell r="AJ199">
            <v>1</v>
          </cell>
          <cell r="AK199">
            <v>3</v>
          </cell>
          <cell r="AL199">
            <v>10192</v>
          </cell>
          <cell r="AM199">
            <v>392</v>
          </cell>
          <cell r="AN199">
            <v>26</v>
          </cell>
          <cell r="AO199">
            <v>10192</v>
          </cell>
          <cell r="AP199"/>
          <cell r="AQ199"/>
          <cell r="AR199"/>
          <cell r="AS199"/>
          <cell r="AT199"/>
          <cell r="AU199"/>
          <cell r="AV199"/>
          <cell r="AW199"/>
          <cell r="AX199"/>
          <cell r="AY199"/>
          <cell r="AZ199"/>
          <cell r="BA199"/>
          <cell r="BB199"/>
          <cell r="BC199"/>
          <cell r="BD199"/>
          <cell r="BE199"/>
          <cell r="BF199"/>
          <cell r="BG199">
            <v>3</v>
          </cell>
          <cell r="BH199">
            <v>26</v>
          </cell>
          <cell r="BI199">
            <v>10192</v>
          </cell>
          <cell r="BJ199" t="e">
            <v>#REF!</v>
          </cell>
          <cell r="BK199" t="e">
            <v>#REF!</v>
          </cell>
          <cell r="BL199" t="e">
            <v>#REF!</v>
          </cell>
          <cell r="BM199" t="e">
            <v>#REF!</v>
          </cell>
          <cell r="BN199" t="e">
            <v>#REF!</v>
          </cell>
          <cell r="BO199" t="e">
            <v>#REF!</v>
          </cell>
          <cell r="BP199" t="e">
            <v>#REF!</v>
          </cell>
          <cell r="BQ199" t="e">
            <v>#REF!</v>
          </cell>
          <cell r="BR199" t="e">
            <v>#REF!</v>
          </cell>
          <cell r="BS199" t="e">
            <v>#REF!</v>
          </cell>
          <cell r="BT199" t="e">
            <v>#REF!</v>
          </cell>
        </row>
        <row r="200">
          <cell r="A200" t="str">
            <v>V3-1</v>
          </cell>
          <cell r="B200" t="str">
            <v>通常入力</v>
          </cell>
          <cell r="C200" t="str">
            <v>後加工</v>
          </cell>
          <cell r="D200" t="str">
            <v>古家</v>
          </cell>
          <cell r="E200">
            <v>46078.56894675926</v>
          </cell>
          <cell r="G200">
            <v>6783</v>
          </cell>
          <cell r="H200" t="str">
            <v>30025-BV90-1000X200</v>
          </cell>
          <cell r="I200" t="str">
            <v>FA</v>
          </cell>
          <cell r="J200" t="str">
            <v xml:space="preserve">   </v>
          </cell>
          <cell r="K200" t="str">
            <v>C</v>
          </cell>
          <cell r="L200" t="str">
            <v xml:space="preserve"> </v>
          </cell>
          <cell r="M200">
            <v>1200</v>
          </cell>
          <cell r="N200">
            <v>0</v>
          </cell>
          <cell r="P200">
            <v>1</v>
          </cell>
          <cell r="Q200">
            <v>6780</v>
          </cell>
          <cell r="R200" t="str">
            <v>30050-AV90-1000X200</v>
          </cell>
          <cell r="S200" t="str">
            <v>FA</v>
          </cell>
          <cell r="T200" t="str">
            <v xml:space="preserve">   </v>
          </cell>
          <cell r="U200" t="str">
            <v>C</v>
          </cell>
          <cell r="V200">
            <v>600</v>
          </cell>
          <cell r="W200" t="str">
            <v>滋賀</v>
          </cell>
          <cell r="X200" t="str">
            <v>ｽﾗｲｽ</v>
          </cell>
          <cell r="Y200">
            <v>46083</v>
          </cell>
          <cell r="Z200" t="str">
            <v>ｽﾗｲｽ</v>
          </cell>
          <cell r="AD200" t="str">
            <v>V（TPI）</v>
          </cell>
          <cell r="AE200" t="str">
            <v>TPI湖南</v>
          </cell>
          <cell r="AF200">
            <v>46086</v>
          </cell>
          <cell r="AG200">
            <v>46086</v>
          </cell>
          <cell r="AH200">
            <v>11</v>
          </cell>
          <cell r="AI200" t="str">
            <v>177275H</v>
          </cell>
          <cell r="AJ200">
            <v>3</v>
          </cell>
          <cell r="AK200">
            <v>3</v>
          </cell>
          <cell r="AL200">
            <v>13200</v>
          </cell>
          <cell r="AM200">
            <v>1200</v>
          </cell>
          <cell r="AN200">
            <v>11</v>
          </cell>
          <cell r="AO200">
            <v>13200</v>
          </cell>
          <cell r="AP200"/>
          <cell r="AQ200"/>
          <cell r="AR200"/>
          <cell r="AS200"/>
          <cell r="AT200"/>
          <cell r="AU200"/>
          <cell r="AV200"/>
          <cell r="AW200"/>
          <cell r="AX200"/>
          <cell r="AY200"/>
          <cell r="AZ200"/>
          <cell r="BA200"/>
          <cell r="BB200"/>
          <cell r="BC200"/>
          <cell r="BD200"/>
          <cell r="BE200"/>
          <cell r="BF200"/>
          <cell r="BG200">
            <v>3</v>
          </cell>
          <cell r="BH200">
            <v>11</v>
          </cell>
          <cell r="BI200">
            <v>13200</v>
          </cell>
          <cell r="BJ200" t="e">
            <v>#REF!</v>
          </cell>
          <cell r="BK200" t="e">
            <v>#REF!</v>
          </cell>
          <cell r="BL200" t="e">
            <v>#REF!</v>
          </cell>
          <cell r="BM200" t="e">
            <v>#REF!</v>
          </cell>
          <cell r="BN200" t="e">
            <v>#REF!</v>
          </cell>
          <cell r="BO200" t="e">
            <v>#REF!</v>
          </cell>
          <cell r="BP200" t="e">
            <v>#REF!</v>
          </cell>
          <cell r="BQ200" t="e">
            <v>#REF!</v>
          </cell>
          <cell r="BR200" t="e">
            <v>#REF!</v>
          </cell>
          <cell r="BS200" t="e">
            <v>#REF!</v>
          </cell>
          <cell r="BT200" t="e">
            <v>#REF!</v>
          </cell>
        </row>
        <row r="201">
          <cell r="A201" t="str">
            <v>PN03-01</v>
          </cell>
          <cell r="B201" t="str">
            <v>通常入力</v>
          </cell>
          <cell r="C201" t="str">
            <v>TPI</v>
          </cell>
          <cell r="D201" t="str">
            <v>古家</v>
          </cell>
          <cell r="E201">
            <v>46078</v>
          </cell>
          <cell r="G201" t="str">
            <v>7C8</v>
          </cell>
          <cell r="H201" t="str">
            <v>FEL3002BY05WDLG-EC</v>
          </cell>
          <cell r="I201" t="str">
            <v>FA</v>
          </cell>
          <cell r="J201" t="str">
            <v xml:space="preserve">   </v>
          </cell>
          <cell r="K201" t="str">
            <v>C</v>
          </cell>
          <cell r="L201" t="str">
            <v xml:space="preserve"> </v>
          </cell>
          <cell r="M201">
            <v>2000</v>
          </cell>
          <cell r="P201">
            <v>1</v>
          </cell>
          <cell r="Q201" t="str">
            <v>7A1</v>
          </cell>
          <cell r="R201" t="str">
            <v>FEL3002BY05WD</v>
          </cell>
          <cell r="T201" t="str">
            <v>LG</v>
          </cell>
          <cell r="V201">
            <v>2000</v>
          </cell>
          <cell r="W201" t="str">
            <v>湖南</v>
          </cell>
          <cell r="X201" t="str">
            <v>SEC</v>
          </cell>
          <cell r="Y201">
            <v>46087</v>
          </cell>
          <cell r="Z201" t="str">
            <v>EC</v>
          </cell>
          <cell r="AA201" t="str">
            <v>ﾂﾅｷﾞﾅｼ</v>
          </cell>
          <cell r="AD201" t="str">
            <v>P（TPI）</v>
          </cell>
          <cell r="AE201" t="str">
            <v>TPI湖南</v>
          </cell>
          <cell r="AF201">
            <v>46091</v>
          </cell>
          <cell r="AG201">
            <v>46091</v>
          </cell>
          <cell r="AH201">
            <v>18</v>
          </cell>
          <cell r="AI201" t="str">
            <v>P74407</v>
          </cell>
          <cell r="AJ201" t="e">
            <v>#N/A</v>
          </cell>
          <cell r="AK201">
            <v>3</v>
          </cell>
          <cell r="AL201">
            <v>36000</v>
          </cell>
          <cell r="AM201">
            <v>2000</v>
          </cell>
          <cell r="AN201">
            <v>18</v>
          </cell>
          <cell r="AO201">
            <v>36000</v>
          </cell>
          <cell r="AP201"/>
          <cell r="AQ201"/>
          <cell r="AR201"/>
          <cell r="AS201"/>
          <cell r="AT201"/>
          <cell r="AU201"/>
          <cell r="AV201"/>
          <cell r="AW201"/>
          <cell r="AX201"/>
          <cell r="AY201"/>
          <cell r="AZ201"/>
          <cell r="BA201"/>
          <cell r="BB201"/>
          <cell r="BC201"/>
          <cell r="BD201"/>
          <cell r="BE201"/>
          <cell r="BF201"/>
          <cell r="BG201">
            <v>3</v>
          </cell>
          <cell r="BH201">
            <v>18</v>
          </cell>
          <cell r="BI201">
            <v>36000</v>
          </cell>
          <cell r="BJ201" t="e">
            <v>#REF!</v>
          </cell>
          <cell r="BK201" t="e">
            <v>#REF!</v>
          </cell>
          <cell r="BL201" t="e">
            <v>#REF!</v>
          </cell>
          <cell r="BM201" t="e">
            <v>#REF!</v>
          </cell>
          <cell r="BN201" t="e">
            <v>#REF!</v>
          </cell>
          <cell r="BO201" t="e">
            <v>#REF!</v>
          </cell>
          <cell r="BP201" t="e">
            <v>#REF!</v>
          </cell>
          <cell r="BQ201" t="e">
            <v>#REF!</v>
          </cell>
          <cell r="BR201" t="e">
            <v>#REF!</v>
          </cell>
          <cell r="BS201" t="e">
            <v>#REF!</v>
          </cell>
          <cell r="BT201" t="e">
            <v>#REF!</v>
          </cell>
        </row>
        <row r="202">
          <cell r="A202" t="str">
            <v>W2-12</v>
          </cell>
          <cell r="B202" t="str">
            <v>通常入力</v>
          </cell>
          <cell r="C202" t="str">
            <v>後加工</v>
          </cell>
          <cell r="D202" t="str">
            <v>古家</v>
          </cell>
          <cell r="E202">
            <v>46077.5784375</v>
          </cell>
          <cell r="G202">
            <v>6783</v>
          </cell>
          <cell r="H202" t="str">
            <v>25025-JP17- 940X250</v>
          </cell>
          <cell r="I202" t="str">
            <v>FA</v>
          </cell>
          <cell r="J202" t="str">
            <v xml:space="preserve">   </v>
          </cell>
          <cell r="K202" t="str">
            <v>Q</v>
          </cell>
          <cell r="L202" t="str">
            <v xml:space="preserve"> </v>
          </cell>
          <cell r="M202">
            <v>3500</v>
          </cell>
          <cell r="N202" t="str">
            <v>Ｑ面</v>
          </cell>
          <cell r="P202">
            <v>1</v>
          </cell>
          <cell r="Q202">
            <v>6780</v>
          </cell>
          <cell r="R202" t="str">
            <v>25025-AP17-1010X250</v>
          </cell>
          <cell r="S202" t="str">
            <v>FA</v>
          </cell>
          <cell r="T202" t="str">
            <v xml:space="preserve">   </v>
          </cell>
          <cell r="U202" t="str">
            <v>P</v>
          </cell>
          <cell r="V202">
            <v>3500</v>
          </cell>
          <cell r="W202" t="str">
            <v>湖南</v>
          </cell>
          <cell r="X202" t="str">
            <v>ｽﾘｯﾄ</v>
          </cell>
          <cell r="Y202">
            <v>46083</v>
          </cell>
          <cell r="Z202" t="str">
            <v>EC,ｽﾘｯﾄ</v>
          </cell>
          <cell r="AA202" t="str">
            <v>欠点個数確認チェックラベル◎</v>
          </cell>
          <cell r="AD202" t="str">
            <v>W（自動車）</v>
          </cell>
          <cell r="AE202" t="str">
            <v>共和ﾚｻﾞｰ</v>
          </cell>
          <cell r="AF202">
            <v>46085</v>
          </cell>
          <cell r="AG202">
            <v>46085</v>
          </cell>
          <cell r="AH202">
            <v>35</v>
          </cell>
          <cell r="AI202" t="str">
            <v>177008G</v>
          </cell>
          <cell r="AJ202">
            <v>14</v>
          </cell>
          <cell r="AK202">
            <v>3</v>
          </cell>
          <cell r="AL202">
            <v>122500</v>
          </cell>
          <cell r="AM202">
            <v>3500</v>
          </cell>
          <cell r="AN202">
            <v>35</v>
          </cell>
          <cell r="AO202">
            <v>122500</v>
          </cell>
          <cell r="AP202"/>
          <cell r="AQ202"/>
          <cell r="AR202"/>
          <cell r="AS202"/>
          <cell r="AT202"/>
          <cell r="AU202"/>
          <cell r="AV202"/>
          <cell r="AW202"/>
          <cell r="AX202"/>
          <cell r="AY202"/>
          <cell r="AZ202"/>
          <cell r="BA202"/>
          <cell r="BB202"/>
          <cell r="BC202"/>
          <cell r="BD202"/>
          <cell r="BE202"/>
          <cell r="BF202"/>
          <cell r="BG202">
            <v>3</v>
          </cell>
          <cell r="BH202">
            <v>35</v>
          </cell>
          <cell r="BI202">
            <v>122500</v>
          </cell>
          <cell r="BJ202" t="e">
            <v>#REF!</v>
          </cell>
          <cell r="BK202" t="e">
            <v>#REF!</v>
          </cell>
          <cell r="BL202" t="e">
            <v>#REF!</v>
          </cell>
          <cell r="BM202" t="e">
            <v>#REF!</v>
          </cell>
          <cell r="BN202" t="e">
            <v>#REF!</v>
          </cell>
          <cell r="BO202" t="e">
            <v>#REF!</v>
          </cell>
          <cell r="BP202" t="e">
            <v>#REF!</v>
          </cell>
          <cell r="BQ202" t="e">
            <v>#REF!</v>
          </cell>
          <cell r="BR202" t="e">
            <v>#REF!</v>
          </cell>
          <cell r="BS202" t="e">
            <v>#REF!</v>
          </cell>
          <cell r="BT202" t="e">
            <v>#REF!</v>
          </cell>
        </row>
        <row r="203">
          <cell r="A203" t="str">
            <v>W2-11</v>
          </cell>
          <cell r="B203" t="str">
            <v>通常入力</v>
          </cell>
          <cell r="C203" t="str">
            <v>後加工</v>
          </cell>
          <cell r="D203" t="str">
            <v>古家</v>
          </cell>
          <cell r="E203">
            <v>46077.57707175926</v>
          </cell>
          <cell r="G203">
            <v>6783</v>
          </cell>
          <cell r="H203" t="str">
            <v>15020-JX5R-1300X300</v>
          </cell>
          <cell r="I203" t="str">
            <v>FA</v>
          </cell>
          <cell r="J203" t="str">
            <v xml:space="preserve">   </v>
          </cell>
          <cell r="K203" t="str">
            <v>R</v>
          </cell>
          <cell r="L203" t="str">
            <v xml:space="preserve"> </v>
          </cell>
          <cell r="M203">
            <v>3000</v>
          </cell>
          <cell r="N203" t="str">
            <v>Ｈ面</v>
          </cell>
          <cell r="P203">
            <v>1</v>
          </cell>
          <cell r="Q203">
            <v>6780</v>
          </cell>
          <cell r="R203" t="str">
            <v>15020-AX5R-1300X300</v>
          </cell>
          <cell r="S203" t="str">
            <v>FA</v>
          </cell>
          <cell r="T203" t="str">
            <v xml:space="preserve">   </v>
          </cell>
          <cell r="U203" t="str">
            <v>P</v>
          </cell>
          <cell r="V203">
            <v>3000</v>
          </cell>
          <cell r="W203" t="str">
            <v>湖南</v>
          </cell>
          <cell r="X203" t="str">
            <v>EC</v>
          </cell>
          <cell r="Y203">
            <v>46083</v>
          </cell>
          <cell r="Z203" t="str">
            <v>EC,検査</v>
          </cell>
          <cell r="AA203" t="str">
            <v>欠点個数確認チェックラベル◎</v>
          </cell>
          <cell r="AB203" t="str">
            <v>確認済明記</v>
          </cell>
          <cell r="AD203" t="str">
            <v>W（自動車）</v>
          </cell>
          <cell r="AE203" t="str">
            <v>共和ﾚｻﾞｰ</v>
          </cell>
          <cell r="AF203">
            <v>46084</v>
          </cell>
          <cell r="AG203">
            <v>46084</v>
          </cell>
          <cell r="AH203">
            <v>38</v>
          </cell>
          <cell r="AI203" t="str">
            <v>177007L</v>
          </cell>
          <cell r="AJ203">
            <v>10</v>
          </cell>
          <cell r="AK203">
            <v>3</v>
          </cell>
          <cell r="AL203">
            <v>114000</v>
          </cell>
          <cell r="AM203">
            <v>3000</v>
          </cell>
          <cell r="AN203">
            <v>38</v>
          </cell>
          <cell r="AO203">
            <v>114000</v>
          </cell>
          <cell r="AP203"/>
          <cell r="AQ203"/>
          <cell r="AR203"/>
          <cell r="AS203"/>
          <cell r="AT203"/>
          <cell r="AU203"/>
          <cell r="AV203"/>
          <cell r="AW203"/>
          <cell r="AX203"/>
          <cell r="AY203"/>
          <cell r="AZ203"/>
          <cell r="BA203"/>
          <cell r="BB203"/>
          <cell r="BC203"/>
          <cell r="BD203"/>
          <cell r="BE203"/>
          <cell r="BF203"/>
          <cell r="BG203">
            <v>3</v>
          </cell>
          <cell r="BH203">
            <v>38</v>
          </cell>
          <cell r="BI203">
            <v>114000</v>
          </cell>
          <cell r="BJ203" t="e">
            <v>#REF!</v>
          </cell>
          <cell r="BK203" t="e">
            <v>#REF!</v>
          </cell>
          <cell r="BL203" t="e">
            <v>#REF!</v>
          </cell>
          <cell r="BM203" t="e">
            <v>#REF!</v>
          </cell>
          <cell r="BN203" t="e">
            <v>#REF!</v>
          </cell>
          <cell r="BO203" t="e">
            <v>#REF!</v>
          </cell>
          <cell r="BP203" t="e">
            <v>#REF!</v>
          </cell>
          <cell r="BQ203" t="e">
            <v>#REF!</v>
          </cell>
          <cell r="BR203" t="e">
            <v>#REF!</v>
          </cell>
          <cell r="BS203" t="e">
            <v>#REF!</v>
          </cell>
          <cell r="BT203" t="e">
            <v>#REF!</v>
          </cell>
        </row>
      </sheetData>
      <sheetData sheetId="6"/>
      <sheetData sheetId="7"/>
      <sheetData sheetId="8"/>
      <sheetData sheetId="9"/>
      <sheetData sheetId="10"/>
      <sheetData sheetId="1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ﾏﾆｭｱﾙ"/>
      <sheetName val="ｶﾚﾝﾀﾞｰ"/>
      <sheetName val="計画表"/>
      <sheetName val="検索計画表"/>
      <sheetName val="加工日報SEC"/>
      <sheetName val="稼働記録"/>
    </sheetNames>
    <sheetDataSet>
      <sheetData sheetId="0"/>
      <sheetData sheetId="1"/>
      <sheetData sheetId="2"/>
      <sheetData sheetId="3"/>
      <sheetData sheetId="4">
        <row r="5">
          <cell r="A5" t="str">
            <v>依頼No</v>
          </cell>
          <cell r="B5" t="str">
            <v>加工日</v>
          </cell>
          <cell r="C5" t="str">
            <v>工程名</v>
          </cell>
          <cell r="D5" t="str">
            <v>未使用1</v>
          </cell>
          <cell r="E5" t="str">
            <v>担当者</v>
          </cell>
          <cell r="F5" t="str">
            <v>開始時間</v>
          </cell>
          <cell r="G5" t="str">
            <v>終了時間</v>
          </cell>
          <cell r="H5" t="str">
            <v>入力ｺｰﾄﾞ</v>
          </cell>
          <cell r="I5" t="str">
            <v>製品</v>
          </cell>
          <cell r="J5" t="str">
            <v>投入原反</v>
          </cell>
          <cell r="K5" t="str">
            <v>加工内容</v>
          </cell>
          <cell r="L5" t="str">
            <v>国分搬送日</v>
          </cell>
          <cell r="M5" t="str">
            <v>出荷
納期</v>
          </cell>
          <cell r="N5" t="str">
            <v>受注数</v>
          </cell>
          <cell r="O5" t="str">
            <v>加工実績累計</v>
          </cell>
          <cell r="P5" t="str">
            <v>加工完了</v>
          </cell>
          <cell r="Q5" t="str">
            <v>未使用2</v>
          </cell>
          <cell r="R5" t="str">
            <v>未使用3</v>
          </cell>
          <cell r="S5" t="str">
            <v>未使用4</v>
          </cell>
          <cell r="T5" t="str">
            <v>未使用5</v>
          </cell>
          <cell r="U5" t="str">
            <v>未使用6</v>
          </cell>
          <cell r="V5" t="str">
            <v>未使用7</v>
          </cell>
          <cell r="W5" t="str">
            <v>未使用8</v>
          </cell>
          <cell r="X5" t="str">
            <v>未使用9</v>
          </cell>
          <cell r="Y5" t="str">
            <v>未使用10</v>
          </cell>
          <cell r="Z5" t="str">
            <v>未使用11</v>
          </cell>
          <cell r="AA5" t="str">
            <v>未使用12</v>
          </cell>
          <cell r="AB5" t="str">
            <v>未使用13</v>
          </cell>
          <cell r="AC5" t="str">
            <v>未使用14</v>
          </cell>
          <cell r="AD5" t="str">
            <v>加工：備考欄</v>
          </cell>
          <cell r="AE5" t="str">
            <v>未使用15</v>
          </cell>
          <cell r="AF5" t="str">
            <v>未使用16</v>
          </cell>
          <cell r="AG5" t="str">
            <v>未使用17</v>
          </cell>
          <cell r="AH5" t="str">
            <v>未使用18</v>
          </cell>
          <cell r="AI5" t="str">
            <v>未使用19</v>
          </cell>
          <cell r="AJ5" t="str">
            <v>未使用20</v>
          </cell>
          <cell r="AK5" t="str">
            <v>未使用21</v>
          </cell>
          <cell r="AL5" t="str">
            <v>未使用22</v>
          </cell>
          <cell r="AM5" t="str">
            <v>目抜
加工日</v>
          </cell>
          <cell r="AN5" t="str">
            <v>目抜
加工量</v>
          </cell>
          <cell r="AO5" t="str">
            <v>目抜加工量
累計</v>
          </cell>
          <cell r="AP5" t="str">
            <v>K/SR3/H
加工日</v>
          </cell>
          <cell r="AQ5" t="str">
            <v>K/SR3/H
加工量</v>
          </cell>
          <cell r="AR5" t="str">
            <v>K/SR3/H
累計</v>
          </cell>
          <cell r="AS5" t="str">
            <v>ﾊﾞｰﾁ
加工日</v>
          </cell>
          <cell r="AT5" t="str">
            <v>ﾊﾞｰﾁ
加工量</v>
          </cell>
          <cell r="AU5" t="str">
            <v>ﾊﾞｰﾁ
累計</v>
          </cell>
          <cell r="AV5" t="str">
            <v>打抜
加工日</v>
          </cell>
          <cell r="AW5" t="str">
            <v>打抜
加工量</v>
          </cell>
          <cell r="AX5" t="str">
            <v>打抜
累計</v>
          </cell>
          <cell r="AY5" t="str">
            <v>大石
搬送日</v>
          </cell>
          <cell r="AZ5" t="str">
            <v>大石
搬送量</v>
          </cell>
          <cell r="BA5" t="str">
            <v>大石
搬送
累計</v>
          </cell>
          <cell r="BB5" t="str">
            <v>未使用23</v>
          </cell>
          <cell r="BC5" t="str">
            <v>未使用24</v>
          </cell>
          <cell r="BD5" t="str">
            <v>未使用25</v>
          </cell>
          <cell r="BE5" t="str">
            <v>未使用26</v>
          </cell>
          <cell r="BF5" t="str">
            <v>未使用27</v>
          </cell>
          <cell r="BG5" t="str">
            <v>未使用28</v>
          </cell>
          <cell r="BH5" t="str">
            <v>未使用29</v>
          </cell>
          <cell r="BI5" t="str">
            <v>未使用30</v>
          </cell>
          <cell r="BJ5" t="str">
            <v>未使用31</v>
          </cell>
          <cell r="BK5" t="str">
            <v>未使用32</v>
          </cell>
          <cell r="BL5" t="str">
            <v>未使用33</v>
          </cell>
          <cell r="BM5" t="str">
            <v>未使用34</v>
          </cell>
          <cell r="BN5" t="str">
            <v>未使用35</v>
          </cell>
          <cell r="BO5" t="str">
            <v>残業時間</v>
          </cell>
          <cell r="BP5" t="str">
            <v>残業
担当者</v>
          </cell>
          <cell r="BQ5" t="str">
            <v>停機内容</v>
          </cell>
          <cell r="BR5" t="str">
            <v>停機時間</v>
          </cell>
          <cell r="BS5" t="str">
            <v>休憩時間</v>
          </cell>
          <cell r="BT5" t="str">
            <v>稼働時間</v>
          </cell>
          <cell r="BU5" t="str">
            <v>枝番</v>
          </cell>
          <cell r="BV5" t="str">
            <v>製品Ａ</v>
          </cell>
          <cell r="BW5" t="str">
            <v>梱包</v>
          </cell>
          <cell r="BX5" t="str">
            <v>色</v>
          </cell>
          <cell r="BY5" t="str">
            <v>区分</v>
          </cell>
          <cell r="BZ5" t="str">
            <v>所要
時間
m/min</v>
          </cell>
          <cell r="CA5" t="str">
            <v>投入原反A</v>
          </cell>
          <cell r="CB5" t="str">
            <v>梱包1</v>
          </cell>
          <cell r="CC5" t="str">
            <v>色1</v>
          </cell>
          <cell r="CD5" t="str">
            <v>区分1</v>
          </cell>
          <cell r="CE5" t="str">
            <v>投入量A</v>
          </cell>
          <cell r="CF5" t="str">
            <v>出来高A</v>
          </cell>
          <cell r="CG5" t="str">
            <v>実製品出来高A</v>
          </cell>
          <cell r="CH5" t="str">
            <v>実加工量A</v>
          </cell>
          <cell r="CI5" t="str">
            <v>EC・ﾄﾘA</v>
          </cell>
          <cell r="CJ5" t="str">
            <v>原反着予定</v>
          </cell>
          <cell r="CK5" t="str">
            <v>調整納期A</v>
          </cell>
          <cell r="CL5" t="str">
            <v>加工予定A</v>
          </cell>
          <cell r="CM5" t="str">
            <v>加工内容
備考A</v>
          </cell>
          <cell r="CN5" t="str">
            <v>加工：
特記事項A</v>
          </cell>
          <cell r="CO5" t="str">
            <v>未使用44</v>
          </cell>
          <cell r="CP5" t="str">
            <v>完了区分A</v>
          </cell>
          <cell r="CQ5" t="str">
            <v>未使用45</v>
          </cell>
          <cell r="CR5" t="str">
            <v>未使用46</v>
          </cell>
          <cell r="CS5" t="str">
            <v>未使用47</v>
          </cell>
          <cell r="CT5" t="str">
            <v>型取り数</v>
          </cell>
          <cell r="CU5" t="str">
            <v>ｶｯﾄ寸法</v>
          </cell>
          <cell r="CV5" t="str">
            <v>梱包ｹｰｽ</v>
          </cell>
          <cell r="CW5" t="str">
            <v>ｹｰｽ入数</v>
          </cell>
          <cell r="CX5" t="str">
            <v>袋入数</v>
          </cell>
          <cell r="CY5" t="str">
            <v>加工要領及び注意事項</v>
          </cell>
          <cell r="CZ5" t="str">
            <v>備考（条件書）</v>
          </cell>
          <cell r="DA5" t="str">
            <v>備考（条件書）</v>
          </cell>
          <cell r="DB5" t="str">
            <v>未使用48</v>
          </cell>
          <cell r="DC5" t="str">
            <v>加工実績累計A</v>
          </cell>
          <cell r="DD5" t="str">
            <v>実製品出来高累計A</v>
          </cell>
          <cell r="DE5"/>
          <cell r="DF5"/>
          <cell r="DG5"/>
          <cell r="DH5"/>
        </row>
        <row r="6">
          <cell r="A6" t="str">
            <v>JR260401</v>
          </cell>
          <cell r="B6">
            <v>46113</v>
          </cell>
          <cell r="E6" t="str">
            <v xml:space="preserve">図司 智子
冨田 裕子
</v>
          </cell>
          <cell r="F6">
            <v>0.70833333333333337</v>
          </cell>
          <cell r="G6">
            <v>0.70833333333333337</v>
          </cell>
          <cell r="BO6">
            <v>0</v>
          </cell>
          <cell r="BP6" t="str">
            <v xml:space="preserve">
</v>
          </cell>
          <cell r="BQ6">
            <v>0</v>
          </cell>
          <cell r="BR6">
            <v>0</v>
          </cell>
          <cell r="BS6">
            <v>0</v>
          </cell>
          <cell r="BT6">
            <v>0</v>
          </cell>
          <cell r="BU6" t="str">
            <v xml:space="preserve"> </v>
          </cell>
          <cell r="BV6" t="str">
            <v>40040-R10W- 870X 95</v>
          </cell>
          <cell r="BW6" t="str">
            <v xml:space="preserve">  </v>
          </cell>
          <cell r="BX6" t="str">
            <v xml:space="preserve">LG </v>
          </cell>
          <cell r="BY6" t="str">
            <v xml:space="preserve"> </v>
          </cell>
          <cell r="BZ6" t="str">
            <v/>
          </cell>
          <cell r="CA6" t="str">
            <v>FEL4004AY-10WD-1000X100</v>
          </cell>
          <cell r="CB6" t="str">
            <v xml:space="preserve">  </v>
          </cell>
          <cell r="CC6" t="str">
            <v xml:space="preserve">LG </v>
          </cell>
          <cell r="CD6" t="str">
            <v xml:space="preserve"> </v>
          </cell>
          <cell r="CE6">
            <v>1000</v>
          </cell>
          <cell r="CF6">
            <v>950</v>
          </cell>
          <cell r="CG6">
            <v>950</v>
          </cell>
          <cell r="CH6">
            <v>1000</v>
          </cell>
          <cell r="CI6">
            <v>0</v>
          </cell>
          <cell r="CJ6">
            <v>46114</v>
          </cell>
          <cell r="CK6">
            <v>46120</v>
          </cell>
          <cell r="CL6">
            <v>46113</v>
          </cell>
          <cell r="CM6" t="str">
            <v>SEC,ｽﾘｯﾄ(JR)　　</v>
          </cell>
          <cell r="CN6"/>
          <cell r="CP6" t="str">
            <v>完</v>
          </cell>
          <cell r="DC6">
            <v>1000</v>
          </cell>
          <cell r="DD6">
            <v>950</v>
          </cell>
        </row>
        <row r="7">
          <cell r="A7" t="str">
            <v>PN04-01</v>
          </cell>
          <cell r="B7">
            <v>46113</v>
          </cell>
          <cell r="E7" t="str">
            <v xml:space="preserve">図司 智子
冨田 裕子
</v>
          </cell>
          <cell r="F7">
            <v>0.70833333333333337</v>
          </cell>
          <cell r="G7">
            <v>0.70833333333333337</v>
          </cell>
          <cell r="BO7">
            <v>0</v>
          </cell>
          <cell r="BP7" t="str">
            <v xml:space="preserve">
</v>
          </cell>
          <cell r="BQ7">
            <v>0</v>
          </cell>
          <cell r="BR7">
            <v>0</v>
          </cell>
          <cell r="BS7">
            <v>0</v>
          </cell>
          <cell r="BT7">
            <v>0</v>
          </cell>
          <cell r="BU7" t="str">
            <v xml:space="preserve"> </v>
          </cell>
          <cell r="BV7" t="str">
            <v>FEL3002BY05WDLG-EC</v>
          </cell>
          <cell r="BW7" t="str">
            <v>FA</v>
          </cell>
          <cell r="BX7" t="str">
            <v xml:space="preserve">   </v>
          </cell>
          <cell r="BY7" t="str">
            <v>C</v>
          </cell>
          <cell r="BZ7" t="str">
            <v/>
          </cell>
          <cell r="CA7" t="str">
            <v>FEL3002BY05WD</v>
          </cell>
          <cell r="CB7">
            <v>0</v>
          </cell>
          <cell r="CC7" t="str">
            <v>LG</v>
          </cell>
          <cell r="CD7">
            <v>0</v>
          </cell>
          <cell r="CE7">
            <v>2000</v>
          </cell>
          <cell r="CF7">
            <v>2000</v>
          </cell>
          <cell r="CG7">
            <v>2000</v>
          </cell>
          <cell r="CH7">
            <v>2000</v>
          </cell>
          <cell r="CI7">
            <v>0</v>
          </cell>
          <cell r="CJ7">
            <v>46073</v>
          </cell>
          <cell r="CK7">
            <v>46115</v>
          </cell>
          <cell r="CL7">
            <v>46113</v>
          </cell>
          <cell r="CM7" t="str">
            <v>ECﾂﾅｷﾞﾅｼ　　</v>
          </cell>
          <cell r="CN7"/>
          <cell r="CP7" t="str">
            <v>完</v>
          </cell>
          <cell r="DC7">
            <v>2000</v>
          </cell>
          <cell r="DD7">
            <v>2000</v>
          </cell>
        </row>
        <row r="8">
          <cell r="A8" t="str">
            <v>JR260402</v>
          </cell>
          <cell r="B8">
            <v>46113</v>
          </cell>
          <cell r="E8" t="str">
            <v xml:space="preserve">図司 智子
冨田 裕子
</v>
          </cell>
          <cell r="F8">
            <v>0.70833333333333337</v>
          </cell>
          <cell r="G8">
            <v>0.70833333333333337</v>
          </cell>
          <cell r="BO8">
            <v>0</v>
          </cell>
          <cell r="BP8" t="str">
            <v xml:space="preserve">
</v>
          </cell>
          <cell r="BQ8">
            <v>0</v>
          </cell>
          <cell r="BR8">
            <v>0</v>
          </cell>
          <cell r="BS8">
            <v>0</v>
          </cell>
          <cell r="BT8">
            <v>0</v>
          </cell>
          <cell r="BU8" t="str">
            <v xml:space="preserve"> </v>
          </cell>
          <cell r="BV8" t="str">
            <v>40040-R10W- 870X 95</v>
          </cell>
          <cell r="BW8" t="str">
            <v xml:space="preserve">  </v>
          </cell>
          <cell r="BX8" t="str">
            <v xml:space="preserve">   </v>
          </cell>
          <cell r="BY8" t="str">
            <v xml:space="preserve"> </v>
          </cell>
          <cell r="BZ8" t="str">
            <v/>
          </cell>
          <cell r="CA8" t="str">
            <v>FEL4004AY-10WD-1000X100</v>
          </cell>
          <cell r="CB8" t="str">
            <v xml:space="preserve">  </v>
          </cell>
          <cell r="CC8" t="str">
            <v xml:space="preserve">   </v>
          </cell>
          <cell r="CD8" t="str">
            <v xml:space="preserve"> </v>
          </cell>
          <cell r="CE8">
            <v>1000</v>
          </cell>
          <cell r="CF8">
            <v>950</v>
          </cell>
          <cell r="CG8">
            <v>950</v>
          </cell>
          <cell r="CH8">
            <v>1000</v>
          </cell>
          <cell r="CI8">
            <v>0</v>
          </cell>
          <cell r="CJ8">
            <v>46114</v>
          </cell>
          <cell r="CK8">
            <v>46120</v>
          </cell>
          <cell r="CL8">
            <v>46113</v>
          </cell>
          <cell r="CM8" t="str">
            <v>SEC,ｽﾘｯﾄ(JR)　　</v>
          </cell>
          <cell r="CN8"/>
          <cell r="CP8" t="str">
            <v>完</v>
          </cell>
          <cell r="DC8">
            <v>1000</v>
          </cell>
          <cell r="DD8">
            <v>950</v>
          </cell>
        </row>
        <row r="9">
          <cell r="A9" t="str">
            <v>Y3-26</v>
          </cell>
          <cell r="B9">
            <v>46114</v>
          </cell>
          <cell r="E9" t="str">
            <v>冨田 裕子
菅沼 めぐみ
森岡 真由美</v>
          </cell>
          <cell r="F9">
            <v>0.35069444444444442</v>
          </cell>
          <cell r="G9">
            <v>0.70833333333333337</v>
          </cell>
          <cell r="BO9">
            <v>0</v>
          </cell>
          <cell r="BP9" t="str">
            <v xml:space="preserve">
</v>
          </cell>
          <cell r="BQ9" t="str">
            <v>加工準備</v>
          </cell>
          <cell r="BR9">
            <v>200</v>
          </cell>
          <cell r="BS9">
            <v>65</v>
          </cell>
          <cell r="BT9">
            <v>250.00000000000011</v>
          </cell>
          <cell r="BU9" t="str">
            <v xml:space="preserve"> </v>
          </cell>
          <cell r="BV9" t="str">
            <v>0R040-8Y0B- 680X200</v>
          </cell>
          <cell r="BW9" t="str">
            <v>FA</v>
          </cell>
          <cell r="BX9" t="str">
            <v>GA1</v>
          </cell>
          <cell r="BY9" t="str">
            <v>C</v>
          </cell>
          <cell r="BZ9">
            <v>25.599999999999987</v>
          </cell>
          <cell r="CA9" t="str">
            <v>50080-AY0B- 680X200</v>
          </cell>
          <cell r="CB9" t="str">
            <v>FA</v>
          </cell>
          <cell r="CC9" t="str">
            <v>GA1</v>
          </cell>
          <cell r="CD9" t="str">
            <v>C</v>
          </cell>
          <cell r="CE9">
            <v>6400</v>
          </cell>
          <cell r="CF9">
            <v>12800</v>
          </cell>
          <cell r="CG9">
            <v>12800</v>
          </cell>
          <cell r="CH9">
            <v>6400</v>
          </cell>
          <cell r="CI9">
            <v>0</v>
          </cell>
          <cell r="CJ9">
            <v>46114</v>
          </cell>
          <cell r="CK9">
            <v>46119</v>
          </cell>
          <cell r="CL9">
            <v>46114</v>
          </cell>
          <cell r="CM9" t="str">
            <v>SEC4/6 4000m出荷　　</v>
          </cell>
          <cell r="CN9"/>
          <cell r="CP9" t="str">
            <v>完</v>
          </cell>
          <cell r="DC9">
            <v>6400</v>
          </cell>
          <cell r="DD9">
            <v>12800</v>
          </cell>
        </row>
        <row r="10">
          <cell r="A10" t="str">
            <v>Y4-16</v>
          </cell>
          <cell r="B10">
            <v>46115</v>
          </cell>
          <cell r="E10" t="str">
            <v>冨田 裕子
菅沼 めぐみ
森岡 真由美</v>
          </cell>
          <cell r="F10">
            <v>0.35069444444444442</v>
          </cell>
          <cell r="G10">
            <v>0.70833333333333337</v>
          </cell>
          <cell r="BO10">
            <v>0</v>
          </cell>
          <cell r="BP10" t="str">
            <v xml:space="preserve">
</v>
          </cell>
          <cell r="BQ10" t="str">
            <v>その他</v>
          </cell>
          <cell r="BR10">
            <v>290</v>
          </cell>
          <cell r="BS10">
            <v>65</v>
          </cell>
          <cell r="BT10">
            <v>160.00000000000011</v>
          </cell>
          <cell r="BU10" t="str">
            <v xml:space="preserve"> </v>
          </cell>
          <cell r="BV10" t="str">
            <v>0R040-8Y0B- 870X200
0R040-8Y0B- 870X200</v>
          </cell>
          <cell r="BW10" t="str">
            <v>FA
FA</v>
          </cell>
          <cell r="BX10" t="str">
            <v>GA1
GA1</v>
          </cell>
          <cell r="BY10" t="str">
            <v>H
Q</v>
          </cell>
          <cell r="BZ10">
            <v>19.999999999999986</v>
          </cell>
          <cell r="CA10" t="str">
            <v>50080-AY0B- 870X200</v>
          </cell>
          <cell r="CB10" t="str">
            <v>FA</v>
          </cell>
          <cell r="CC10" t="str">
            <v>GA1</v>
          </cell>
          <cell r="CD10" t="str">
            <v>C</v>
          </cell>
          <cell r="CE10">
            <v>10800</v>
          </cell>
          <cell r="CF10" t="str">
            <v>10800
10800</v>
          </cell>
          <cell r="CG10">
            <v>6400</v>
          </cell>
          <cell r="CH10">
            <v>3200</v>
          </cell>
          <cell r="CI10">
            <v>0</v>
          </cell>
          <cell r="CJ10">
            <v>46115</v>
          </cell>
          <cell r="CK10">
            <v>46122</v>
          </cell>
          <cell r="CL10">
            <v>46115</v>
          </cell>
          <cell r="CM10" t="str">
            <v>SEC　　検査前入庫依頼</v>
          </cell>
          <cell r="CN10"/>
          <cell r="CP10" t="str">
            <v>完</v>
          </cell>
          <cell r="DC10">
            <v>10800</v>
          </cell>
          <cell r="DD10">
            <v>21600</v>
          </cell>
        </row>
        <row r="11">
          <cell r="A11" t="str">
            <v>Y4-16</v>
          </cell>
          <cell r="B11">
            <v>46119</v>
          </cell>
          <cell r="E11" t="str">
            <v>宮島 剛
図司 智子
菅沼 めぐみ</v>
          </cell>
          <cell r="F11">
            <v>0.35069444444444442</v>
          </cell>
          <cell r="G11">
            <v>0.60763888888888884</v>
          </cell>
          <cell r="BO11">
            <v>0</v>
          </cell>
          <cell r="BP11" t="str">
            <v xml:space="preserve">
</v>
          </cell>
          <cell r="BQ11" t="str">
            <v>加工準備</v>
          </cell>
          <cell r="BR11">
            <v>40</v>
          </cell>
          <cell r="BS11">
            <v>50</v>
          </cell>
          <cell r="BT11">
            <v>279.99999999999994</v>
          </cell>
          <cell r="BU11" t="str">
            <v xml:space="preserve"> </v>
          </cell>
          <cell r="BV11" t="str">
            <v>0R040-8Y0B- 870X200
0R040-8Y0B- 870X200</v>
          </cell>
          <cell r="BW11" t="str">
            <v>FA
FA</v>
          </cell>
          <cell r="BX11" t="str">
            <v>GA1
GA1</v>
          </cell>
          <cell r="BY11" t="str">
            <v>H
Q</v>
          </cell>
          <cell r="BZ11">
            <v>27.142857142857149</v>
          </cell>
          <cell r="CA11" t="str">
            <v>50080-AY0B- 870X200</v>
          </cell>
          <cell r="CB11" t="str">
            <v>FA</v>
          </cell>
          <cell r="CC11" t="str">
            <v>GA1</v>
          </cell>
          <cell r="CD11" t="str">
            <v>C</v>
          </cell>
          <cell r="CE11">
            <v>10800</v>
          </cell>
          <cell r="CF11" t="str">
            <v>10800
10800</v>
          </cell>
          <cell r="CG11">
            <v>15200</v>
          </cell>
          <cell r="CH11">
            <v>7600</v>
          </cell>
          <cell r="CI11">
            <v>0</v>
          </cell>
          <cell r="CJ11">
            <v>46115</v>
          </cell>
          <cell r="CK11">
            <v>46122</v>
          </cell>
          <cell r="CL11">
            <v>46115</v>
          </cell>
          <cell r="CM11" t="str">
            <v>SEC　　検査前入庫依頼</v>
          </cell>
          <cell r="CN11"/>
          <cell r="CP11" t="str">
            <v>完</v>
          </cell>
          <cell r="DC11">
            <v>10800</v>
          </cell>
          <cell r="DD11">
            <v>21600</v>
          </cell>
        </row>
        <row r="12">
          <cell r="A12" t="str">
            <v>Y4-8</v>
          </cell>
          <cell r="B12">
            <v>46119</v>
          </cell>
          <cell r="E12" t="str">
            <v>宮島 剛
図司 智子
菅沼 めぐみ</v>
          </cell>
          <cell r="F12">
            <v>0.60763888888888884</v>
          </cell>
          <cell r="G12">
            <v>0.70833333333333337</v>
          </cell>
          <cell r="BO12">
            <v>0</v>
          </cell>
          <cell r="BP12" t="str">
            <v xml:space="preserve">
</v>
          </cell>
          <cell r="BQ12" t="str">
            <v>後段取り</v>
          </cell>
          <cell r="BR12">
            <v>30</v>
          </cell>
          <cell r="BS12">
            <v>15</v>
          </cell>
          <cell r="BT12">
            <v>100.00000000000011</v>
          </cell>
          <cell r="BU12" t="str">
            <v xml:space="preserve"> </v>
          </cell>
          <cell r="BV12" t="str">
            <v>0R040-8Y0B- 870X200</v>
          </cell>
          <cell r="BW12" t="str">
            <v>FA</v>
          </cell>
          <cell r="BX12" t="str">
            <v>BG1</v>
          </cell>
          <cell r="BY12" t="str">
            <v>C</v>
          </cell>
          <cell r="BZ12">
            <v>23.999999999999972</v>
          </cell>
          <cell r="CA12" t="str">
            <v>50080-AY0B- 870X200</v>
          </cell>
          <cell r="CB12" t="str">
            <v>FA</v>
          </cell>
          <cell r="CC12" t="str">
            <v>BG1</v>
          </cell>
          <cell r="CD12" t="str">
            <v>C</v>
          </cell>
          <cell r="CE12">
            <v>12000</v>
          </cell>
          <cell r="CF12">
            <v>24000</v>
          </cell>
          <cell r="CG12">
            <v>4800</v>
          </cell>
          <cell r="CH12">
            <v>2400</v>
          </cell>
          <cell r="CI12">
            <v>0</v>
          </cell>
          <cell r="CJ12">
            <v>46119</v>
          </cell>
          <cell r="CK12">
            <v>46122</v>
          </cell>
          <cell r="CL12">
            <v>46119</v>
          </cell>
          <cell r="CM12" t="str">
            <v>SEC　　</v>
          </cell>
          <cell r="CN12"/>
          <cell r="CP12" t="str">
            <v>完</v>
          </cell>
          <cell r="DC12">
            <v>12000</v>
          </cell>
          <cell r="DD12">
            <v>24000</v>
          </cell>
        </row>
        <row r="13">
          <cell r="A13" t="str">
            <v>Y4-24</v>
          </cell>
          <cell r="B13">
            <v>46120</v>
          </cell>
          <cell r="E13" t="str">
            <v>宮島 剛
冨田 裕子
竹内 正美</v>
          </cell>
          <cell r="F13">
            <v>0.35069444444444442</v>
          </cell>
          <cell r="G13">
            <v>0.39513888888888887</v>
          </cell>
          <cell r="BO13">
            <v>0</v>
          </cell>
          <cell r="BP13" t="str">
            <v xml:space="preserve">
</v>
          </cell>
          <cell r="BQ13" t="str">
            <v>加工準備</v>
          </cell>
          <cell r="BR13">
            <v>45</v>
          </cell>
          <cell r="BS13">
            <v>0</v>
          </cell>
          <cell r="BT13">
            <v>19.000000000000014</v>
          </cell>
          <cell r="BU13" t="str">
            <v xml:space="preserve"> </v>
          </cell>
          <cell r="BV13" t="str">
            <v>30020-KG00- 935X200
30020-KG00- 935X198</v>
          </cell>
          <cell r="BW13" t="str">
            <v>FA</v>
          </cell>
          <cell r="BX13" t="str">
            <v>GA1</v>
          </cell>
          <cell r="BY13" t="str">
            <v>V</v>
          </cell>
          <cell r="BZ13">
            <v>10.526315789473676</v>
          </cell>
          <cell r="CA13" t="str">
            <v>30040-AG00- 935X200</v>
          </cell>
          <cell r="CB13" t="str">
            <v>FA</v>
          </cell>
          <cell r="CC13" t="str">
            <v>GA1</v>
          </cell>
          <cell r="CD13" t="str">
            <v>C</v>
          </cell>
          <cell r="CE13">
            <v>200</v>
          </cell>
          <cell r="CF13" t="str">
            <v>200
198</v>
          </cell>
          <cell r="CG13">
            <v>200</v>
          </cell>
          <cell r="CH13">
            <v>200</v>
          </cell>
          <cell r="CI13">
            <v>0</v>
          </cell>
          <cell r="CJ13">
            <v>46119</v>
          </cell>
          <cell r="CK13">
            <v>46122</v>
          </cell>
          <cell r="CL13">
            <v>46120</v>
          </cell>
          <cell r="CM13" t="str">
            <v>SEC穴なし　3インチ紙管　</v>
          </cell>
          <cell r="CN13"/>
          <cell r="CP13"/>
          <cell r="DC13">
            <v>200</v>
          </cell>
          <cell r="DD13">
            <v>200</v>
          </cell>
        </row>
        <row r="14">
          <cell r="A14" t="str">
            <v>Y4-8</v>
          </cell>
          <cell r="B14">
            <v>46120</v>
          </cell>
          <cell r="E14" t="str">
            <v>宮島 剛
冨田 裕子
竹内 正美</v>
          </cell>
          <cell r="F14">
            <v>0.39513888888888887</v>
          </cell>
          <cell r="G14">
            <v>0.70833333333333337</v>
          </cell>
          <cell r="BO14">
            <v>0</v>
          </cell>
          <cell r="BP14" t="str">
            <v xml:space="preserve">
</v>
          </cell>
          <cell r="BQ14" t="str">
            <v>切替え</v>
          </cell>
          <cell r="BR14">
            <v>50</v>
          </cell>
          <cell r="BS14">
            <v>65</v>
          </cell>
          <cell r="BT14">
            <v>336.00000000000006</v>
          </cell>
          <cell r="BU14" t="str">
            <v xml:space="preserve"> </v>
          </cell>
          <cell r="BV14" t="str">
            <v>0R040-8Y0B- 870X200</v>
          </cell>
          <cell r="BW14" t="str">
            <v>FA</v>
          </cell>
          <cell r="BX14" t="str">
            <v>BG1</v>
          </cell>
          <cell r="BY14" t="str">
            <v>C</v>
          </cell>
          <cell r="BZ14">
            <v>26.785714285714281</v>
          </cell>
          <cell r="CA14" t="str">
            <v>50080-AY0B- 870X200</v>
          </cell>
          <cell r="CB14" t="str">
            <v>FA</v>
          </cell>
          <cell r="CC14" t="str">
            <v>BG1</v>
          </cell>
          <cell r="CD14" t="str">
            <v>C</v>
          </cell>
          <cell r="CE14">
            <v>12000</v>
          </cell>
          <cell r="CF14">
            <v>24000</v>
          </cell>
          <cell r="CG14">
            <v>17600</v>
          </cell>
          <cell r="CH14">
            <v>9000</v>
          </cell>
          <cell r="CI14">
            <v>0</v>
          </cell>
          <cell r="CJ14">
            <v>46119</v>
          </cell>
          <cell r="CK14">
            <v>46122</v>
          </cell>
          <cell r="CL14">
            <v>46119</v>
          </cell>
          <cell r="CM14" t="str">
            <v>SEC　　</v>
          </cell>
          <cell r="CN14"/>
          <cell r="CP14" t="str">
            <v>完</v>
          </cell>
          <cell r="DC14">
            <v>12000</v>
          </cell>
          <cell r="DD14">
            <v>24000</v>
          </cell>
        </row>
        <row r="15">
          <cell r="A15" t="str">
            <v>Y4-26</v>
          </cell>
          <cell r="B15">
            <v>46121</v>
          </cell>
          <cell r="E15" t="str">
            <v>宮島 剛
冨田 裕子
竹内 正美</v>
          </cell>
          <cell r="F15">
            <v>0.35069444444444442</v>
          </cell>
          <cell r="G15">
            <v>0.41319444444444442</v>
          </cell>
          <cell r="BO15">
            <v>0</v>
          </cell>
          <cell r="BP15" t="str">
            <v xml:space="preserve">
</v>
          </cell>
          <cell r="BQ15" t="str">
            <v>加工準備</v>
          </cell>
          <cell r="BR15">
            <v>60</v>
          </cell>
          <cell r="BS15">
            <v>0</v>
          </cell>
          <cell r="BT15">
            <v>30</v>
          </cell>
          <cell r="BU15" t="str">
            <v xml:space="preserve"> </v>
          </cell>
          <cell r="BV15" t="str">
            <v>30020-8G00- 310X200</v>
          </cell>
          <cell r="BW15" t="str">
            <v>HA</v>
          </cell>
          <cell r="BX15" t="str">
            <v xml:space="preserve">   </v>
          </cell>
          <cell r="BY15" t="str">
            <v>C</v>
          </cell>
          <cell r="BZ15">
            <v>20</v>
          </cell>
          <cell r="CA15" t="str">
            <v>30040-AG00-1000X200</v>
          </cell>
          <cell r="CB15" t="str">
            <v>FA</v>
          </cell>
          <cell r="CC15" t="str">
            <v xml:space="preserve">   </v>
          </cell>
          <cell r="CD15" t="str">
            <v>C</v>
          </cell>
          <cell r="CE15">
            <v>600</v>
          </cell>
          <cell r="CF15">
            <v>3600</v>
          </cell>
          <cell r="CG15">
            <v>1200</v>
          </cell>
          <cell r="CH15">
            <v>600</v>
          </cell>
          <cell r="CI15">
            <v>0</v>
          </cell>
          <cell r="CJ15">
            <v>46119</v>
          </cell>
          <cell r="CK15">
            <v>46125</v>
          </cell>
          <cell r="CL15">
            <v>46121</v>
          </cell>
          <cell r="CM15" t="str">
            <v>SEC,スリット　　</v>
          </cell>
          <cell r="CN15"/>
          <cell r="CP15" t="str">
            <v>完</v>
          </cell>
          <cell r="DC15">
            <v>600</v>
          </cell>
          <cell r="DD15">
            <v>1200</v>
          </cell>
        </row>
        <row r="16">
          <cell r="A16" t="str">
            <v>Y4-17</v>
          </cell>
          <cell r="B16">
            <v>46121</v>
          </cell>
          <cell r="E16" t="str">
            <v>宮島 剛
冨田 裕子
竹内 正美</v>
          </cell>
          <cell r="F16">
            <v>0.41319444444444442</v>
          </cell>
          <cell r="G16">
            <v>0.47569444444444442</v>
          </cell>
          <cell r="BO16">
            <v>0</v>
          </cell>
          <cell r="BP16" t="str">
            <v xml:space="preserve">
</v>
          </cell>
          <cell r="BQ16" t="str">
            <v>切替え</v>
          </cell>
          <cell r="BR16">
            <v>10</v>
          </cell>
          <cell r="BS16">
            <v>0</v>
          </cell>
          <cell r="BT16">
            <v>80</v>
          </cell>
          <cell r="BU16" t="str">
            <v xml:space="preserve"> </v>
          </cell>
          <cell r="BV16" t="str">
            <v>0R040-8Y0B- 850X200</v>
          </cell>
          <cell r="BW16" t="str">
            <v>FA</v>
          </cell>
          <cell r="BX16" t="str">
            <v>GA1</v>
          </cell>
          <cell r="BY16" t="str">
            <v>C</v>
          </cell>
          <cell r="BZ16">
            <v>25</v>
          </cell>
          <cell r="CA16" t="str">
            <v>50080-AY0B- 850X200</v>
          </cell>
          <cell r="CB16" t="str">
            <v>FA</v>
          </cell>
          <cell r="CC16" t="str">
            <v>GA1</v>
          </cell>
          <cell r="CD16" t="str">
            <v>C</v>
          </cell>
          <cell r="CE16">
            <v>2000</v>
          </cell>
          <cell r="CF16">
            <v>4000</v>
          </cell>
          <cell r="CG16">
            <v>4000</v>
          </cell>
          <cell r="CH16">
            <v>2000</v>
          </cell>
          <cell r="CI16">
            <v>0</v>
          </cell>
          <cell r="CJ16">
            <v>46119</v>
          </cell>
          <cell r="CK16">
            <v>46122</v>
          </cell>
          <cell r="CL16">
            <v>46121</v>
          </cell>
          <cell r="CM16" t="str">
            <v>SEC検査前入庫依頼　　</v>
          </cell>
          <cell r="CN16"/>
          <cell r="CP16" t="str">
            <v>完</v>
          </cell>
          <cell r="DC16">
            <v>2000</v>
          </cell>
          <cell r="DD16">
            <v>4000</v>
          </cell>
        </row>
        <row r="17">
          <cell r="A17" t="str">
            <v>Y4-30</v>
          </cell>
          <cell r="B17">
            <v>46121</v>
          </cell>
          <cell r="E17" t="str">
            <v>宮島 剛
冨田 裕子
竹内 正美</v>
          </cell>
          <cell r="F17">
            <v>0.47569444444444442</v>
          </cell>
          <cell r="G17">
            <v>0.57638888888888884</v>
          </cell>
          <cell r="BO17">
            <v>0</v>
          </cell>
          <cell r="BP17" t="str">
            <v xml:space="preserve">
</v>
          </cell>
          <cell r="BQ17">
            <v>0</v>
          </cell>
          <cell r="BR17">
            <v>0</v>
          </cell>
          <cell r="BS17">
            <v>50</v>
          </cell>
          <cell r="BT17">
            <v>94.999999999999972</v>
          </cell>
          <cell r="BU17" t="str">
            <v xml:space="preserve"> </v>
          </cell>
          <cell r="BV17" t="str">
            <v>0R040-8Y0B- 400X200
0R040-8Y0B-400X198</v>
          </cell>
          <cell r="BW17" t="str">
            <v>GA</v>
          </cell>
          <cell r="BX17" t="str">
            <v>GA1</v>
          </cell>
          <cell r="BY17" t="str">
            <v>C</v>
          </cell>
          <cell r="BZ17">
            <v>27.368421052631586</v>
          </cell>
          <cell r="CA17" t="str">
            <v>0R040-8Y0B- 870X200</v>
          </cell>
          <cell r="CB17" t="str">
            <v>FA</v>
          </cell>
          <cell r="CC17" t="str">
            <v>GA1</v>
          </cell>
          <cell r="CD17" t="str">
            <v>C</v>
          </cell>
          <cell r="CE17">
            <v>2600</v>
          </cell>
          <cell r="CF17" t="str">
            <v>9600
792</v>
          </cell>
          <cell r="CG17">
            <v>5200</v>
          </cell>
          <cell r="CH17">
            <v>2600</v>
          </cell>
          <cell r="CI17">
            <v>0</v>
          </cell>
          <cell r="CJ17">
            <v>46120</v>
          </cell>
          <cell r="CK17">
            <v>46125</v>
          </cell>
          <cell r="CL17">
            <v>46121</v>
          </cell>
          <cell r="CM17" t="str">
            <v>SEC,スリット　　</v>
          </cell>
          <cell r="CN17"/>
          <cell r="CP17" t="str">
            <v>完</v>
          </cell>
          <cell r="DC17">
            <v>2600</v>
          </cell>
          <cell r="DD17">
            <v>5200</v>
          </cell>
        </row>
        <row r="18">
          <cell r="A18" t="str">
            <v>Y4-31</v>
          </cell>
          <cell r="B18">
            <v>46121</v>
          </cell>
          <cell r="E18" t="str">
            <v>宮島 剛
冨田 裕子
竹内 正美</v>
          </cell>
          <cell r="F18">
            <v>0.57638888888888884</v>
          </cell>
          <cell r="G18">
            <v>0.59375</v>
          </cell>
          <cell r="BO18">
            <v>0</v>
          </cell>
          <cell r="BP18" t="str">
            <v xml:space="preserve">
</v>
          </cell>
          <cell r="BQ18">
            <v>0</v>
          </cell>
          <cell r="BR18">
            <v>0</v>
          </cell>
          <cell r="BS18">
            <v>0</v>
          </cell>
          <cell r="BT18">
            <v>25.000000000000071</v>
          </cell>
          <cell r="BU18" t="str">
            <v xml:space="preserve"> </v>
          </cell>
          <cell r="BV18" t="str">
            <v>0R040-8Y0B- 250X200
0R040-8Y0B-250X199</v>
          </cell>
          <cell r="BW18" t="str">
            <v>HA</v>
          </cell>
          <cell r="BX18" t="str">
            <v>GA1</v>
          </cell>
          <cell r="BY18" t="str">
            <v>C</v>
          </cell>
          <cell r="BZ18">
            <v>31.999999999999908</v>
          </cell>
          <cell r="CA18" t="str">
            <v>50080-AY0B- 870X200</v>
          </cell>
          <cell r="CB18" t="str">
            <v>FA</v>
          </cell>
          <cell r="CC18" t="str">
            <v>GA1</v>
          </cell>
          <cell r="CD18" t="str">
            <v>C</v>
          </cell>
          <cell r="CE18">
            <v>800</v>
          </cell>
          <cell r="CF18" t="str">
            <v>4200
597</v>
          </cell>
          <cell r="CG18">
            <v>1600</v>
          </cell>
          <cell r="CH18">
            <v>800</v>
          </cell>
          <cell r="CI18">
            <v>0</v>
          </cell>
          <cell r="CJ18">
            <v>46120</v>
          </cell>
          <cell r="CK18">
            <v>46132</v>
          </cell>
          <cell r="CL18">
            <v>46121</v>
          </cell>
          <cell r="CM18" t="str">
            <v>SEC,ｽﾘｯﾄ　　</v>
          </cell>
          <cell r="CN18"/>
          <cell r="CP18" t="str">
            <v>完</v>
          </cell>
          <cell r="DC18">
            <v>800</v>
          </cell>
          <cell r="DD18">
            <v>1600</v>
          </cell>
        </row>
        <row r="19">
          <cell r="A19" t="str">
            <v>Y4-8</v>
          </cell>
          <cell r="B19">
            <v>46121</v>
          </cell>
          <cell r="E19" t="str">
            <v>宮島 剛
冨田 裕子
竹内 正美</v>
          </cell>
          <cell r="F19">
            <v>0.59375</v>
          </cell>
          <cell r="G19">
            <v>0.61111111111111116</v>
          </cell>
          <cell r="BO19">
            <v>0</v>
          </cell>
          <cell r="BP19" t="str">
            <v xml:space="preserve">
</v>
          </cell>
          <cell r="BQ19">
            <v>0</v>
          </cell>
          <cell r="BR19">
            <v>0</v>
          </cell>
          <cell r="BS19">
            <v>0</v>
          </cell>
          <cell r="BT19">
            <v>25.000000000000071</v>
          </cell>
          <cell r="BU19" t="str">
            <v xml:space="preserve"> </v>
          </cell>
          <cell r="BV19" t="str">
            <v>0R040-8Y0B- 870X200</v>
          </cell>
          <cell r="BW19" t="str">
            <v>FA</v>
          </cell>
          <cell r="BX19" t="str">
            <v>BG1</v>
          </cell>
          <cell r="BY19" t="str">
            <v>C</v>
          </cell>
          <cell r="BZ19">
            <v>23.999999999999932</v>
          </cell>
          <cell r="CA19" t="str">
            <v>50080-AY0B- 870X200</v>
          </cell>
          <cell r="CB19" t="str">
            <v>FA</v>
          </cell>
          <cell r="CC19" t="str">
            <v>BG1</v>
          </cell>
          <cell r="CD19" t="str">
            <v>C</v>
          </cell>
          <cell r="CE19">
            <v>12000</v>
          </cell>
          <cell r="CF19">
            <v>24000</v>
          </cell>
          <cell r="CG19">
            <v>1600</v>
          </cell>
          <cell r="CH19">
            <v>600</v>
          </cell>
          <cell r="CI19">
            <v>0</v>
          </cell>
          <cell r="CJ19">
            <v>46119</v>
          </cell>
          <cell r="CK19">
            <v>46122</v>
          </cell>
          <cell r="CL19">
            <v>46119</v>
          </cell>
          <cell r="CM19" t="str">
            <v>SEC　　</v>
          </cell>
          <cell r="CN19"/>
          <cell r="CP19" t="str">
            <v>完</v>
          </cell>
          <cell r="DC19">
            <v>12000</v>
          </cell>
          <cell r="DD19">
            <v>24000</v>
          </cell>
        </row>
        <row r="20">
          <cell r="A20" t="str">
            <v>Y4-19</v>
          </cell>
          <cell r="B20">
            <v>46121</v>
          </cell>
          <cell r="E20" t="str">
            <v>宮島 剛
冨田 裕子
竹内 正美</v>
          </cell>
          <cell r="F20">
            <v>0.61111111111111116</v>
          </cell>
          <cell r="G20">
            <v>0.70833333333333337</v>
          </cell>
          <cell r="BO20">
            <v>0</v>
          </cell>
          <cell r="BP20" t="str">
            <v xml:space="preserve">
</v>
          </cell>
          <cell r="BQ20" t="str">
            <v>後段取り</v>
          </cell>
          <cell r="BR20">
            <v>40</v>
          </cell>
          <cell r="BS20">
            <v>15</v>
          </cell>
          <cell r="BT20">
            <v>84.999999999999972</v>
          </cell>
          <cell r="BU20" t="str">
            <v xml:space="preserve"> </v>
          </cell>
          <cell r="BV20" t="str">
            <v>0R040-8Y0B- 870X200
0R040-8Y0B- 870X200</v>
          </cell>
          <cell r="BW20" t="str">
            <v>FA
FA</v>
          </cell>
          <cell r="BX20" t="str">
            <v>GA1
GA1</v>
          </cell>
          <cell r="BY20" t="str">
            <v>H
Q</v>
          </cell>
          <cell r="BZ20">
            <v>23.529411764705891</v>
          </cell>
          <cell r="CA20" t="str">
            <v>50080-AY0B- 870X200</v>
          </cell>
          <cell r="CB20" t="str">
            <v>FA</v>
          </cell>
          <cell r="CC20" t="str">
            <v>GA1</v>
          </cell>
          <cell r="CD20" t="str">
            <v>C</v>
          </cell>
          <cell r="CE20">
            <v>9000</v>
          </cell>
          <cell r="CF20" t="str">
            <v>9000
9000</v>
          </cell>
          <cell r="CG20">
            <v>4000</v>
          </cell>
          <cell r="CH20">
            <v>2000</v>
          </cell>
          <cell r="CI20">
            <v>0</v>
          </cell>
          <cell r="CJ20">
            <v>46120</v>
          </cell>
          <cell r="CK20">
            <v>46125</v>
          </cell>
          <cell r="CL20">
            <v>46121</v>
          </cell>
          <cell r="CM20" t="str">
            <v>SEC検査前入庫依頼　　</v>
          </cell>
          <cell r="CN20"/>
          <cell r="CP20" t="str">
            <v>完</v>
          </cell>
          <cell r="DC20">
            <v>9000</v>
          </cell>
          <cell r="DD20">
            <v>18000</v>
          </cell>
        </row>
        <row r="21">
          <cell r="A21" t="str">
            <v>Y4-19</v>
          </cell>
          <cell r="B21">
            <v>46122</v>
          </cell>
          <cell r="E21" t="str">
            <v>宮島 剛
冨田 裕子
竹内 正美</v>
          </cell>
          <cell r="F21">
            <v>0.35069444444444442</v>
          </cell>
          <cell r="G21">
            <v>0.70833333333333337</v>
          </cell>
          <cell r="BO21">
            <v>0</v>
          </cell>
          <cell r="BP21" t="str">
            <v xml:space="preserve">
</v>
          </cell>
          <cell r="BQ21" t="str">
            <v>後段取り</v>
          </cell>
          <cell r="BR21">
            <v>250</v>
          </cell>
          <cell r="BS21">
            <v>65</v>
          </cell>
          <cell r="BT21">
            <v>200.00000000000011</v>
          </cell>
          <cell r="BU21" t="str">
            <v xml:space="preserve"> </v>
          </cell>
          <cell r="BV21" t="str">
            <v>0R040-8Y0B- 870X200
0R040-8Y0B- 870X200</v>
          </cell>
          <cell r="BW21" t="str">
            <v>FA
FA</v>
          </cell>
          <cell r="BX21" t="str">
            <v>GA1
GA1</v>
          </cell>
          <cell r="BY21" t="str">
            <v>H
Q</v>
          </cell>
          <cell r="BZ21">
            <v>29.999999999999982</v>
          </cell>
          <cell r="CA21" t="str">
            <v>50080-AY0B- 870X200</v>
          </cell>
          <cell r="CB21" t="str">
            <v>FA</v>
          </cell>
          <cell r="CC21" t="str">
            <v>GA1</v>
          </cell>
          <cell r="CD21" t="str">
            <v>C</v>
          </cell>
          <cell r="CE21">
            <v>9000</v>
          </cell>
          <cell r="CF21" t="str">
            <v>9000
9000</v>
          </cell>
          <cell r="CG21">
            <v>12000</v>
          </cell>
          <cell r="CH21">
            <v>6000</v>
          </cell>
          <cell r="CI21">
            <v>0</v>
          </cell>
          <cell r="CJ21">
            <v>46120</v>
          </cell>
          <cell r="CK21">
            <v>46125</v>
          </cell>
          <cell r="CL21">
            <v>46121</v>
          </cell>
          <cell r="CM21" t="str">
            <v>SEC検査前入庫依頼　　</v>
          </cell>
          <cell r="CN21"/>
          <cell r="CP21" t="str">
            <v>完</v>
          </cell>
          <cell r="DC21">
            <v>9000</v>
          </cell>
          <cell r="DD21">
            <v>18000</v>
          </cell>
        </row>
        <row r="22">
          <cell r="A22" t="str">
            <v>Y4-19</v>
          </cell>
          <cell r="B22">
            <v>46125</v>
          </cell>
          <cell r="E22" t="str">
            <v>冨田 裕子
菅沼 めぐみ
森岡 真由美</v>
          </cell>
          <cell r="F22">
            <v>0.35069444444444442</v>
          </cell>
          <cell r="G22">
            <v>0.4375</v>
          </cell>
          <cell r="BO22">
            <v>0</v>
          </cell>
          <cell r="BP22" t="str">
            <v xml:space="preserve">
</v>
          </cell>
          <cell r="BQ22" t="str">
            <v>加工準備</v>
          </cell>
          <cell r="BR22">
            <v>70</v>
          </cell>
          <cell r="BS22">
            <v>0</v>
          </cell>
          <cell r="BT22">
            <v>55.000000000000028</v>
          </cell>
          <cell r="BU22" t="str">
            <v xml:space="preserve"> </v>
          </cell>
          <cell r="BV22" t="str">
            <v>0R040-8Y0B- 870X200
0R040-8Y0B- 870X200</v>
          </cell>
          <cell r="BW22" t="str">
            <v>FA
FA</v>
          </cell>
          <cell r="BX22" t="str">
            <v>GA1
GA1</v>
          </cell>
          <cell r="BY22" t="str">
            <v>H
Q</v>
          </cell>
          <cell r="BZ22">
            <v>18.181818181818173</v>
          </cell>
          <cell r="CA22" t="str">
            <v>50080-AY0B- 870X200</v>
          </cell>
          <cell r="CB22" t="str">
            <v>FA</v>
          </cell>
          <cell r="CC22" t="str">
            <v>GA1</v>
          </cell>
          <cell r="CD22" t="str">
            <v>C</v>
          </cell>
          <cell r="CE22">
            <v>9000</v>
          </cell>
          <cell r="CF22" t="str">
            <v>9000
9000</v>
          </cell>
          <cell r="CG22">
            <v>2000</v>
          </cell>
          <cell r="CH22">
            <v>1000</v>
          </cell>
          <cell r="CI22">
            <v>0</v>
          </cell>
          <cell r="CJ22">
            <v>46120</v>
          </cell>
          <cell r="CK22">
            <v>46125</v>
          </cell>
          <cell r="CL22">
            <v>46121</v>
          </cell>
          <cell r="CM22" t="str">
            <v>SEC検査前入庫依頼　　</v>
          </cell>
          <cell r="CN22"/>
          <cell r="CP22" t="str">
            <v>完</v>
          </cell>
          <cell r="DC22">
            <v>9000</v>
          </cell>
          <cell r="DD22">
            <v>18000</v>
          </cell>
        </row>
        <row r="23">
          <cell r="A23" t="str">
            <v>Y4-18</v>
          </cell>
          <cell r="B23">
            <v>46125</v>
          </cell>
          <cell r="E23" t="str">
            <v>冨田 裕子
菅沼 めぐみ
森岡 真由美</v>
          </cell>
          <cell r="F23">
            <v>0.4375</v>
          </cell>
          <cell r="G23">
            <v>0.70833333333333337</v>
          </cell>
          <cell r="BO23">
            <v>0</v>
          </cell>
          <cell r="BP23" t="str">
            <v xml:space="preserve">
</v>
          </cell>
          <cell r="BQ23">
            <v>0</v>
          </cell>
          <cell r="BR23">
            <v>0</v>
          </cell>
          <cell r="BS23">
            <v>65</v>
          </cell>
          <cell r="BT23">
            <v>325.00000000000006</v>
          </cell>
          <cell r="BU23" t="str">
            <v xml:space="preserve"> </v>
          </cell>
          <cell r="BV23" t="str">
            <v>0R040-8Y0B- 870X200
0R040-8Y0B- 870X200</v>
          </cell>
          <cell r="BW23" t="str">
            <v>FA
FA</v>
          </cell>
          <cell r="BX23" t="str">
            <v>GA1
GA1</v>
          </cell>
          <cell r="BY23" t="str">
            <v>H
Q</v>
          </cell>
          <cell r="BZ23">
            <v>27.692307692307686</v>
          </cell>
          <cell r="CA23" t="str">
            <v>50080-AY0B- 870X200</v>
          </cell>
          <cell r="CB23" t="str">
            <v>FA</v>
          </cell>
          <cell r="CC23" t="str">
            <v>GA1</v>
          </cell>
          <cell r="CD23" t="str">
            <v>C</v>
          </cell>
          <cell r="CE23">
            <v>9000</v>
          </cell>
          <cell r="CF23" t="str">
            <v>9000
9000</v>
          </cell>
          <cell r="CG23">
            <v>18000</v>
          </cell>
          <cell r="CH23">
            <v>9000</v>
          </cell>
          <cell r="CI23">
            <v>0</v>
          </cell>
          <cell r="CJ23">
            <v>46121</v>
          </cell>
          <cell r="CK23">
            <v>46129</v>
          </cell>
          <cell r="CL23">
            <v>46125</v>
          </cell>
          <cell r="CM23" t="str">
            <v>SEC検査前入庫依頼　　</v>
          </cell>
          <cell r="CN23"/>
          <cell r="CP23" t="str">
            <v>完</v>
          </cell>
          <cell r="DC23">
            <v>9000</v>
          </cell>
          <cell r="DD23">
            <v>18000</v>
          </cell>
        </row>
        <row r="24">
          <cell r="A24" t="str">
            <v>Y4-40</v>
          </cell>
          <cell r="B24">
            <v>46128</v>
          </cell>
          <cell r="E24" t="str">
            <v>図司 智子
冨田 裕子
竹内 正美</v>
          </cell>
          <cell r="F24">
            <v>0.35069444444444442</v>
          </cell>
          <cell r="G24">
            <v>0.41041666666666665</v>
          </cell>
          <cell r="BO24">
            <v>0</v>
          </cell>
          <cell r="BP24" t="str">
            <v xml:space="preserve">
</v>
          </cell>
          <cell r="BQ24" t="str">
            <v>加工準備</v>
          </cell>
          <cell r="BR24">
            <v>45</v>
          </cell>
          <cell r="BS24">
            <v>0</v>
          </cell>
          <cell r="BT24">
            <v>41.000000000000014</v>
          </cell>
          <cell r="BU24" t="str">
            <v xml:space="preserve"> </v>
          </cell>
          <cell r="BV24" t="str">
            <v>0R040-8Y0B- 820X200</v>
          </cell>
          <cell r="BW24" t="str">
            <v>FA</v>
          </cell>
          <cell r="BX24" t="str">
            <v xml:space="preserve"> </v>
          </cell>
          <cell r="BY24" t="str">
            <v>C</v>
          </cell>
          <cell r="BZ24">
            <v>24.390243902439018</v>
          </cell>
          <cell r="CA24" t="str">
            <v>50080-AY0B- 870X200</v>
          </cell>
          <cell r="CB24" t="str">
            <v>FA</v>
          </cell>
          <cell r="CC24" t="str">
            <v xml:space="preserve"> </v>
          </cell>
          <cell r="CD24" t="str">
            <v>C</v>
          </cell>
          <cell r="CE24">
            <v>1000</v>
          </cell>
          <cell r="CF24">
            <v>2000</v>
          </cell>
          <cell r="CG24">
            <v>2000</v>
          </cell>
          <cell r="CH24">
            <v>1000</v>
          </cell>
          <cell r="CI24">
            <v>0</v>
          </cell>
          <cell r="CJ24">
            <v>46126</v>
          </cell>
          <cell r="CK24">
            <v>46133</v>
          </cell>
          <cell r="CL24">
            <v>46128</v>
          </cell>
          <cell r="CM24" t="str">
            <v>ｽﾘｯﾄ,SEC　　</v>
          </cell>
          <cell r="CN24"/>
          <cell r="CP24" t="str">
            <v>完</v>
          </cell>
          <cell r="DC24">
            <v>1000</v>
          </cell>
          <cell r="DD24">
            <v>2000</v>
          </cell>
        </row>
        <row r="25">
          <cell r="A25" t="str">
            <v>Y4-41</v>
          </cell>
          <cell r="B25">
            <v>46128</v>
          </cell>
          <cell r="E25" t="str">
            <v>図司 智子
冨田 裕子
竹内 正美</v>
          </cell>
          <cell r="F25">
            <v>0.41041666666666665</v>
          </cell>
          <cell r="G25">
            <v>0.45069444444444445</v>
          </cell>
          <cell r="BO25">
            <v>0</v>
          </cell>
          <cell r="BP25" t="str">
            <v xml:space="preserve">
</v>
          </cell>
          <cell r="BQ25">
            <v>0</v>
          </cell>
          <cell r="BR25">
            <v>0</v>
          </cell>
          <cell r="BS25">
            <v>0</v>
          </cell>
          <cell r="BT25">
            <v>58.000000000000036</v>
          </cell>
          <cell r="BU25" t="str">
            <v xml:space="preserve"> </v>
          </cell>
          <cell r="BV25" t="str">
            <v>0R040-8Y0B- 830X200</v>
          </cell>
          <cell r="BW25" t="str">
            <v>FA</v>
          </cell>
          <cell r="BX25" t="str">
            <v>BG1</v>
          </cell>
          <cell r="BY25" t="str">
            <v>C</v>
          </cell>
          <cell r="BZ25">
            <v>27.586206896551708</v>
          </cell>
          <cell r="CA25" t="str">
            <v>50080-AY0B- 870X200</v>
          </cell>
          <cell r="CB25" t="str">
            <v>FA</v>
          </cell>
          <cell r="CC25" t="str">
            <v>BG1</v>
          </cell>
          <cell r="CD25" t="str">
            <v>C</v>
          </cell>
          <cell r="CE25">
            <v>1600</v>
          </cell>
          <cell r="CF25">
            <v>3200</v>
          </cell>
          <cell r="CG25">
            <v>3200</v>
          </cell>
          <cell r="CH25">
            <v>1600</v>
          </cell>
          <cell r="CI25">
            <v>0</v>
          </cell>
          <cell r="CJ25">
            <v>46126</v>
          </cell>
          <cell r="CK25">
            <v>46133</v>
          </cell>
          <cell r="CL25">
            <v>46128</v>
          </cell>
          <cell r="CM25" t="str">
            <v>ｽﾘｯﾄ,SEC　　</v>
          </cell>
          <cell r="CN25"/>
          <cell r="CP25" t="str">
            <v>完</v>
          </cell>
          <cell r="DC25">
            <v>1600</v>
          </cell>
          <cell r="DD25">
            <v>3200</v>
          </cell>
        </row>
        <row r="26">
          <cell r="A26" t="str">
            <v>Y4-22</v>
          </cell>
          <cell r="B26">
            <v>46128</v>
          </cell>
          <cell r="E26" t="str">
            <v>図司 智子
冨田 裕子
竹内 正美</v>
          </cell>
          <cell r="F26">
            <v>0.45069444444444445</v>
          </cell>
          <cell r="G26">
            <v>0.45624999999999999</v>
          </cell>
          <cell r="BO26">
            <v>0</v>
          </cell>
          <cell r="BP26" t="str">
            <v xml:space="preserve">
</v>
          </cell>
          <cell r="BQ26">
            <v>0</v>
          </cell>
          <cell r="BR26">
            <v>0</v>
          </cell>
          <cell r="BS26">
            <v>0</v>
          </cell>
          <cell r="BT26">
            <v>7.9999999999999716</v>
          </cell>
          <cell r="BU26" t="str">
            <v xml:space="preserve"> </v>
          </cell>
          <cell r="BV26" t="str">
            <v>0R040-8Y0B- 530X200</v>
          </cell>
          <cell r="BW26" t="str">
            <v>FA</v>
          </cell>
          <cell r="BX26" t="str">
            <v>BG1</v>
          </cell>
          <cell r="BY26" t="str">
            <v>C</v>
          </cell>
          <cell r="BZ26">
            <v>25.000000000000089</v>
          </cell>
          <cell r="CA26" t="str">
            <v>0R040-8Y0B- 680X200</v>
          </cell>
          <cell r="CB26" t="str">
            <v>FA</v>
          </cell>
          <cell r="CC26" t="str">
            <v>BG1</v>
          </cell>
          <cell r="CD26" t="str">
            <v>C</v>
          </cell>
          <cell r="CE26">
            <v>200</v>
          </cell>
          <cell r="CF26">
            <v>400</v>
          </cell>
          <cell r="CG26">
            <v>400</v>
          </cell>
          <cell r="CH26">
            <v>200</v>
          </cell>
          <cell r="CI26">
            <v>0</v>
          </cell>
          <cell r="CJ26">
            <v>46127</v>
          </cell>
          <cell r="CK26">
            <v>46134</v>
          </cell>
          <cell r="CL26">
            <v>46128</v>
          </cell>
          <cell r="CM26" t="str">
            <v>SEC,  ｽﾘｯﾄﾛｯﾄ指定5Ｃ22220（ｷｽﾞ品）　　</v>
          </cell>
          <cell r="CN26"/>
          <cell r="CP26" t="str">
            <v>完</v>
          </cell>
          <cell r="DC26">
            <v>200</v>
          </cell>
          <cell r="DD26">
            <v>400</v>
          </cell>
        </row>
        <row r="27">
          <cell r="A27" t="str">
            <v>Y4-23</v>
          </cell>
          <cell r="B27">
            <v>46128</v>
          </cell>
          <cell r="E27" t="str">
            <v>図司 智子
冨田 裕子
竹内 正美</v>
          </cell>
          <cell r="F27">
            <v>0.45624999999999999</v>
          </cell>
          <cell r="G27">
            <v>0.49652777777777779</v>
          </cell>
          <cell r="BO27">
            <v>0</v>
          </cell>
          <cell r="BP27" t="str">
            <v xml:space="preserve">
</v>
          </cell>
          <cell r="BQ27">
            <v>0</v>
          </cell>
          <cell r="BR27">
            <v>0</v>
          </cell>
          <cell r="BS27">
            <v>0</v>
          </cell>
          <cell r="BT27">
            <v>58.000000000000036</v>
          </cell>
          <cell r="BU27" t="str">
            <v xml:space="preserve"> </v>
          </cell>
          <cell r="BV27" t="str">
            <v>0R040-8Y0B- 530X200</v>
          </cell>
          <cell r="BW27" t="str">
            <v>FA</v>
          </cell>
          <cell r="BX27" t="str">
            <v>BG1</v>
          </cell>
          <cell r="BY27" t="str">
            <v>C</v>
          </cell>
          <cell r="BZ27">
            <v>27.586206896551708</v>
          </cell>
          <cell r="CA27" t="str">
            <v>0R040-8Y0B- 680X200</v>
          </cell>
          <cell r="CB27" t="str">
            <v>FA</v>
          </cell>
          <cell r="CC27" t="str">
            <v>BG1</v>
          </cell>
          <cell r="CD27" t="str">
            <v>C</v>
          </cell>
          <cell r="CE27">
            <v>1600</v>
          </cell>
          <cell r="CF27">
            <v>3200</v>
          </cell>
          <cell r="CG27">
            <v>3200</v>
          </cell>
          <cell r="CH27">
            <v>1600</v>
          </cell>
          <cell r="CI27">
            <v>0</v>
          </cell>
          <cell r="CJ27">
            <v>46127</v>
          </cell>
          <cell r="CK27">
            <v>46134</v>
          </cell>
          <cell r="CL27">
            <v>46128</v>
          </cell>
          <cell r="CM27" t="str">
            <v>SEC,ｽﾘｯﾄ検査前入庫依頼　　</v>
          </cell>
          <cell r="CN27"/>
          <cell r="CP27" t="str">
            <v>完</v>
          </cell>
          <cell r="DC27">
            <v>1600</v>
          </cell>
          <cell r="DD27">
            <v>3200</v>
          </cell>
        </row>
        <row r="28">
          <cell r="A28" t="str">
            <v>Y4-10</v>
          </cell>
          <cell r="B28">
            <v>46128</v>
          </cell>
          <cell r="E28" t="str">
            <v>図司 智子
冨田 裕子
竹内 正美</v>
          </cell>
          <cell r="F28">
            <v>0.49652777777777779</v>
          </cell>
          <cell r="G28">
            <v>0.55347222222222225</v>
          </cell>
          <cell r="BO28">
            <v>0</v>
          </cell>
          <cell r="BP28" t="str">
            <v xml:space="preserve">
</v>
          </cell>
          <cell r="BQ28">
            <v>0</v>
          </cell>
          <cell r="BR28">
            <v>0</v>
          </cell>
          <cell r="BS28">
            <v>50</v>
          </cell>
          <cell r="BT28">
            <v>32.000000000000028</v>
          </cell>
          <cell r="BU28" t="str">
            <v xml:space="preserve"> </v>
          </cell>
          <cell r="BV28" t="str">
            <v>0R040-8Y0B- 680X200</v>
          </cell>
          <cell r="BW28" t="str">
            <v>FA</v>
          </cell>
          <cell r="BX28" t="str">
            <v>GA1</v>
          </cell>
          <cell r="BY28" t="str">
            <v>C</v>
          </cell>
          <cell r="BZ28">
            <v>24.999999999999979</v>
          </cell>
          <cell r="CA28" t="str">
            <v>50080-AY0B- 680X200</v>
          </cell>
          <cell r="CB28" t="str">
            <v>FA</v>
          </cell>
          <cell r="CC28" t="str">
            <v>GA1</v>
          </cell>
          <cell r="CD28" t="str">
            <v>F</v>
          </cell>
          <cell r="CE28">
            <v>1600</v>
          </cell>
          <cell r="CF28">
            <v>1600</v>
          </cell>
          <cell r="CG28">
            <v>1600</v>
          </cell>
          <cell r="CH28">
            <v>800</v>
          </cell>
          <cell r="CI28">
            <v>0</v>
          </cell>
          <cell r="CJ28">
            <v>46127</v>
          </cell>
          <cell r="CK28">
            <v>46133</v>
          </cell>
          <cell r="CL28">
            <v>46128</v>
          </cell>
          <cell r="CM28" t="str">
            <v>SEC,融着　　</v>
          </cell>
          <cell r="CN28"/>
          <cell r="CP28" t="str">
            <v>完</v>
          </cell>
          <cell r="DC28">
            <v>800</v>
          </cell>
          <cell r="DD28">
            <v>1600</v>
          </cell>
        </row>
        <row r="29">
          <cell r="A29" t="str">
            <v>Y4-9</v>
          </cell>
          <cell r="B29">
            <v>46128</v>
          </cell>
          <cell r="E29" t="str">
            <v>図司 智子
冨田 裕子
竹内 正美</v>
          </cell>
          <cell r="F29">
            <v>0.55347222222222225</v>
          </cell>
          <cell r="G29">
            <v>0.58263888888888893</v>
          </cell>
          <cell r="BO29">
            <v>0</v>
          </cell>
          <cell r="BP29" t="str">
            <v xml:space="preserve">
</v>
          </cell>
          <cell r="BQ29">
            <v>0</v>
          </cell>
          <cell r="BR29">
            <v>0</v>
          </cell>
          <cell r="BS29">
            <v>0</v>
          </cell>
          <cell r="BT29">
            <v>42.000000000000014</v>
          </cell>
          <cell r="BU29" t="str">
            <v xml:space="preserve"> </v>
          </cell>
          <cell r="BV29" t="str">
            <v>0R040-8Y0B- 870X200</v>
          </cell>
          <cell r="BW29" t="str">
            <v>FA</v>
          </cell>
          <cell r="BX29" t="str">
            <v>BG1</v>
          </cell>
          <cell r="BY29" t="str">
            <v>C</v>
          </cell>
          <cell r="BZ29">
            <v>23.809523809523803</v>
          </cell>
          <cell r="CA29" t="str">
            <v>50080-AY0B- 870X200</v>
          </cell>
          <cell r="CB29" t="str">
            <v>FA</v>
          </cell>
          <cell r="CC29" t="str">
            <v>BG1</v>
          </cell>
          <cell r="CD29" t="str">
            <v>F</v>
          </cell>
          <cell r="CE29">
            <v>1000</v>
          </cell>
          <cell r="CF29">
            <v>2000</v>
          </cell>
          <cell r="CG29">
            <v>2000</v>
          </cell>
          <cell r="CH29">
            <v>1000</v>
          </cell>
          <cell r="CI29">
            <v>0</v>
          </cell>
          <cell r="CJ29">
            <v>46127</v>
          </cell>
          <cell r="CK29">
            <v>46133</v>
          </cell>
          <cell r="CL29">
            <v>46128</v>
          </cell>
          <cell r="CM29" t="str">
            <v>SEC,融着　　</v>
          </cell>
          <cell r="CN29"/>
          <cell r="CP29" t="str">
            <v>完</v>
          </cell>
          <cell r="DC29">
            <v>1000</v>
          </cell>
          <cell r="DD29">
            <v>2000</v>
          </cell>
        </row>
        <row r="30">
          <cell r="A30" t="str">
            <v>JR260403</v>
          </cell>
          <cell r="B30">
            <v>46128</v>
          </cell>
          <cell r="E30" t="str">
            <v>図司 智子
冨田 裕子
竹内 正美</v>
          </cell>
          <cell r="F30">
            <v>0.58263888888888893</v>
          </cell>
          <cell r="G30">
            <v>0.6069444444444444</v>
          </cell>
          <cell r="BO30">
            <v>0</v>
          </cell>
          <cell r="BP30" t="str">
            <v xml:space="preserve">
</v>
          </cell>
          <cell r="BQ30" t="str">
            <v>切替え</v>
          </cell>
          <cell r="BR30">
            <v>15</v>
          </cell>
          <cell r="BS30">
            <v>0</v>
          </cell>
          <cell r="BT30">
            <v>19.999999999999872</v>
          </cell>
          <cell r="BU30" t="str">
            <v xml:space="preserve"> </v>
          </cell>
          <cell r="BV30" t="str">
            <v>40040-R10W- 870X 95</v>
          </cell>
          <cell r="BW30" t="str">
            <v xml:space="preserve">  </v>
          </cell>
          <cell r="BX30" t="str">
            <v xml:space="preserve">LG </v>
          </cell>
          <cell r="BY30" t="str">
            <v xml:space="preserve"> </v>
          </cell>
          <cell r="BZ30">
            <v>25.00000000000016</v>
          </cell>
          <cell r="CA30" t="str">
            <v>FEL4004AY-10WD-1000X100</v>
          </cell>
          <cell r="CB30" t="str">
            <v xml:space="preserve">  </v>
          </cell>
          <cell r="CC30" t="str">
            <v xml:space="preserve">LG </v>
          </cell>
          <cell r="CD30" t="str">
            <v xml:space="preserve"> </v>
          </cell>
          <cell r="CE30">
            <v>500</v>
          </cell>
          <cell r="CF30">
            <v>475</v>
          </cell>
          <cell r="CG30">
            <v>475</v>
          </cell>
          <cell r="CH30">
            <v>500</v>
          </cell>
          <cell r="CI30">
            <v>0</v>
          </cell>
          <cell r="CJ30">
            <v>46129</v>
          </cell>
          <cell r="CK30">
            <v>46133</v>
          </cell>
          <cell r="CL30">
            <v>46128</v>
          </cell>
          <cell r="CM30" t="str">
            <v>SEC,ｽﾘｯﾄ(JR)　　</v>
          </cell>
          <cell r="CN30"/>
          <cell r="CP30" t="str">
            <v>完</v>
          </cell>
          <cell r="DC30">
            <v>500</v>
          </cell>
          <cell r="DD30">
            <v>475</v>
          </cell>
        </row>
        <row r="31">
          <cell r="A31" t="str">
            <v>PN04-02</v>
          </cell>
          <cell r="B31">
            <v>46128</v>
          </cell>
          <cell r="E31" t="str">
            <v>図司 智子
冨田 裕子
竹内 正美</v>
          </cell>
          <cell r="F31">
            <v>0.6069444444444444</v>
          </cell>
          <cell r="G31">
            <v>0.70833333333333337</v>
          </cell>
          <cell r="BO31">
            <v>0</v>
          </cell>
          <cell r="BP31" t="str">
            <v xml:space="preserve">
</v>
          </cell>
          <cell r="BQ31" t="str">
            <v>切替え</v>
          </cell>
          <cell r="BR31">
            <v>40</v>
          </cell>
          <cell r="BS31">
            <v>15</v>
          </cell>
          <cell r="BT31">
            <v>91.000000000000114</v>
          </cell>
          <cell r="BU31" t="str">
            <v xml:space="preserve"> </v>
          </cell>
          <cell r="BV31" t="str">
            <v>FEL3002BY05WDLG-EC</v>
          </cell>
          <cell r="BW31" t="str">
            <v>FA</v>
          </cell>
          <cell r="BX31" t="str">
            <v xml:space="preserve">   </v>
          </cell>
          <cell r="BY31">
            <v>0</v>
          </cell>
          <cell r="BZ31">
            <v>21.97802197802195</v>
          </cell>
          <cell r="CA31" t="str">
            <v>FEL3002BY05WDLG</v>
          </cell>
          <cell r="CB31" t="str">
            <v>FA</v>
          </cell>
          <cell r="CC31" t="str">
            <v xml:space="preserve">   </v>
          </cell>
          <cell r="CD31">
            <v>0</v>
          </cell>
          <cell r="CE31">
            <v>2000</v>
          </cell>
          <cell r="CF31">
            <v>2000</v>
          </cell>
          <cell r="CG31">
            <v>2000</v>
          </cell>
          <cell r="CH31">
            <v>2000</v>
          </cell>
          <cell r="CI31">
            <v>0</v>
          </cell>
          <cell r="CJ31">
            <v>46129</v>
          </cell>
          <cell r="CK31">
            <v>46133</v>
          </cell>
          <cell r="CL31">
            <v>46128</v>
          </cell>
          <cell r="CM31" t="str">
            <v>ECﾂﾅｷﾞﾅｼ　　</v>
          </cell>
          <cell r="CN31"/>
          <cell r="CP31" t="str">
            <v>完</v>
          </cell>
          <cell r="DC31">
            <v>2000</v>
          </cell>
          <cell r="DD31">
            <v>2000</v>
          </cell>
        </row>
        <row r="32">
          <cell r="A32" t="str">
            <v>Y4-42</v>
          </cell>
          <cell r="B32">
            <v>46129</v>
          </cell>
          <cell r="E32" t="str">
            <v>冨田 裕子
菅沼 めぐみ
竹内 正美</v>
          </cell>
          <cell r="F32">
            <v>0.35069444444444442</v>
          </cell>
          <cell r="G32">
            <v>0.47013888888888888</v>
          </cell>
          <cell r="BO32">
            <v>0</v>
          </cell>
          <cell r="BP32" t="str">
            <v xml:space="preserve">
</v>
          </cell>
          <cell r="BQ32" t="str">
            <v>加工準備</v>
          </cell>
          <cell r="BR32">
            <v>60</v>
          </cell>
          <cell r="BS32">
            <v>0</v>
          </cell>
          <cell r="BT32">
            <v>112.00000000000003</v>
          </cell>
          <cell r="BU32" t="str">
            <v xml:space="preserve"> </v>
          </cell>
          <cell r="BV32" t="str">
            <v>0R040-8Y0B- 870X200
0R040-8Y0B- 870X200</v>
          </cell>
          <cell r="BW32" t="str">
            <v>FA
FA</v>
          </cell>
          <cell r="BX32" t="str">
            <v>GA1
GA1</v>
          </cell>
          <cell r="BY32" t="str">
            <v>H
Q</v>
          </cell>
          <cell r="BZ32">
            <v>26.785714285714278</v>
          </cell>
          <cell r="CA32" t="str">
            <v>50080-AY0B- 870X200</v>
          </cell>
          <cell r="CB32" t="str">
            <v>FA</v>
          </cell>
          <cell r="CC32" t="str">
            <v>GA1</v>
          </cell>
          <cell r="CD32" t="str">
            <v>F</v>
          </cell>
          <cell r="CE32">
            <v>3000</v>
          </cell>
          <cell r="CF32" t="str">
            <v>3000
3000</v>
          </cell>
          <cell r="CG32">
            <v>6000</v>
          </cell>
          <cell r="CH32">
            <v>3000</v>
          </cell>
          <cell r="CI32">
            <v>0</v>
          </cell>
          <cell r="CJ32">
            <v>46127</v>
          </cell>
          <cell r="CK32">
            <v>46135</v>
          </cell>
          <cell r="CL32">
            <v>46129</v>
          </cell>
          <cell r="CM32" t="str">
            <v>SEC,熱融着　　</v>
          </cell>
          <cell r="CN32"/>
          <cell r="CP32" t="str">
            <v>完</v>
          </cell>
          <cell r="DC32">
            <v>3000</v>
          </cell>
          <cell r="DD32">
            <v>6000</v>
          </cell>
        </row>
        <row r="33">
          <cell r="A33" t="str">
            <v>Y4-34</v>
          </cell>
          <cell r="B33">
            <v>46129</v>
          </cell>
          <cell r="E33" t="str">
            <v>冨田 裕子
菅沼 めぐみ
竹内 正美</v>
          </cell>
          <cell r="F33">
            <v>0.47013888888888888</v>
          </cell>
          <cell r="G33">
            <v>0.58194444444444449</v>
          </cell>
          <cell r="BO33">
            <v>0</v>
          </cell>
          <cell r="BP33" t="str">
            <v xml:space="preserve">
</v>
          </cell>
          <cell r="BQ33">
            <v>0</v>
          </cell>
          <cell r="BR33">
            <v>0</v>
          </cell>
          <cell r="BS33">
            <v>50</v>
          </cell>
          <cell r="BT33">
            <v>111.00000000000006</v>
          </cell>
          <cell r="BU33" t="str">
            <v xml:space="preserve"> </v>
          </cell>
          <cell r="BV33" t="str">
            <v>0R040-8Y0B- 680X200</v>
          </cell>
          <cell r="BW33" t="str">
            <v>FA</v>
          </cell>
          <cell r="BX33" t="str">
            <v>BG1</v>
          </cell>
          <cell r="BY33" t="str">
            <v>C</v>
          </cell>
          <cell r="BZ33">
            <v>27.027027027027014</v>
          </cell>
          <cell r="CA33" t="str">
            <v>50080-AY0B- 680X200</v>
          </cell>
          <cell r="CB33" t="str">
            <v>FA</v>
          </cell>
          <cell r="CC33" t="str">
            <v>BG1</v>
          </cell>
          <cell r="CD33" t="str">
            <v>C</v>
          </cell>
          <cell r="CE33">
            <v>3000</v>
          </cell>
          <cell r="CF33">
            <v>6000</v>
          </cell>
          <cell r="CG33">
            <v>6000</v>
          </cell>
          <cell r="CH33">
            <v>3000</v>
          </cell>
          <cell r="CI33">
            <v>0</v>
          </cell>
          <cell r="CJ33">
            <v>46126</v>
          </cell>
          <cell r="CK33">
            <v>46132</v>
          </cell>
          <cell r="CL33">
            <v>46129</v>
          </cell>
          <cell r="CM33" t="str">
            <v>SEC　　</v>
          </cell>
          <cell r="CN33"/>
          <cell r="CP33" t="str">
            <v>完</v>
          </cell>
          <cell r="DC33">
            <v>3000</v>
          </cell>
          <cell r="DD33">
            <v>6000</v>
          </cell>
        </row>
        <row r="34">
          <cell r="A34" t="str">
            <v>Y4-20</v>
          </cell>
          <cell r="B34">
            <v>46129</v>
          </cell>
          <cell r="E34" t="str">
            <v>冨田 裕子
菅沼 めぐみ
竹内 正美</v>
          </cell>
          <cell r="F34">
            <v>0.58194444444444449</v>
          </cell>
          <cell r="G34">
            <v>0.70833333333333337</v>
          </cell>
          <cell r="BO34">
            <v>0</v>
          </cell>
          <cell r="BP34" t="str">
            <v xml:space="preserve">
</v>
          </cell>
          <cell r="BQ34" t="str">
            <v>後段取り</v>
          </cell>
          <cell r="BR34">
            <v>30</v>
          </cell>
          <cell r="BS34">
            <v>15</v>
          </cell>
          <cell r="BT34">
            <v>137</v>
          </cell>
          <cell r="BU34" t="str">
            <v xml:space="preserve"> </v>
          </cell>
          <cell r="BV34" t="str">
            <v>0R040-8Y0B- 680X200</v>
          </cell>
          <cell r="BW34" t="str">
            <v>FA</v>
          </cell>
          <cell r="BX34" t="str">
            <v>GA1</v>
          </cell>
          <cell r="BY34" t="str">
            <v>C</v>
          </cell>
          <cell r="BZ34">
            <v>21.897810218978101</v>
          </cell>
          <cell r="CA34" t="str">
            <v>50080-AY0B- 680X200</v>
          </cell>
          <cell r="CB34" t="str">
            <v>FA</v>
          </cell>
          <cell r="CC34" t="str">
            <v>GA1</v>
          </cell>
          <cell r="CD34" t="str">
            <v>C</v>
          </cell>
          <cell r="CE34">
            <v>6000</v>
          </cell>
          <cell r="CF34">
            <v>12000</v>
          </cell>
          <cell r="CG34">
            <v>6000</v>
          </cell>
          <cell r="CH34">
            <v>3000</v>
          </cell>
          <cell r="CI34">
            <v>0</v>
          </cell>
          <cell r="CJ34">
            <v>46129</v>
          </cell>
          <cell r="CK34">
            <v>46135</v>
          </cell>
          <cell r="CL34">
            <v>46129</v>
          </cell>
          <cell r="CM34" t="str">
            <v>SEC検査前入庫依頼　　</v>
          </cell>
          <cell r="CN34"/>
          <cell r="CP34" t="str">
            <v>完</v>
          </cell>
          <cell r="DC34">
            <v>6000</v>
          </cell>
          <cell r="DD34">
            <v>12000</v>
          </cell>
        </row>
        <row r="35">
          <cell r="A35" t="str">
            <v>Y4-20</v>
          </cell>
          <cell r="B35">
            <v>46132</v>
          </cell>
          <cell r="E35" t="str">
            <v>図司 智子
冨田 裕子
菅沼 めぐみ</v>
          </cell>
          <cell r="F35">
            <v>0.35069444444444442</v>
          </cell>
          <cell r="G35">
            <v>0.46597222222222223</v>
          </cell>
          <cell r="BO35">
            <v>0</v>
          </cell>
          <cell r="BP35" t="str">
            <v xml:space="preserve">
</v>
          </cell>
          <cell r="BQ35" t="str">
            <v>加工準備</v>
          </cell>
          <cell r="BR35">
            <v>45</v>
          </cell>
          <cell r="BS35">
            <v>180</v>
          </cell>
          <cell r="BT35">
            <v>-58.999999999999943</v>
          </cell>
          <cell r="BU35" t="str">
            <v xml:space="preserve"> </v>
          </cell>
          <cell r="BV35" t="str">
            <v>0R040-8Y0B- 680X200</v>
          </cell>
          <cell r="BW35" t="str">
            <v>FA</v>
          </cell>
          <cell r="BX35" t="str">
            <v>GA1</v>
          </cell>
          <cell r="BY35" t="str">
            <v>C</v>
          </cell>
          <cell r="BZ35">
            <v>-50.847457627118693</v>
          </cell>
          <cell r="CA35" t="str">
            <v>50080-AY0B- 680X200</v>
          </cell>
          <cell r="CB35" t="str">
            <v>FA</v>
          </cell>
          <cell r="CC35" t="str">
            <v>GA1</v>
          </cell>
          <cell r="CD35" t="str">
            <v>C</v>
          </cell>
          <cell r="CE35">
            <v>6000</v>
          </cell>
          <cell r="CF35">
            <v>12000</v>
          </cell>
          <cell r="CG35">
            <v>6000</v>
          </cell>
          <cell r="CH35">
            <v>3000</v>
          </cell>
          <cell r="CI35">
            <v>0</v>
          </cell>
          <cell r="CJ35">
            <v>46129</v>
          </cell>
          <cell r="CK35">
            <v>46135</v>
          </cell>
          <cell r="CL35">
            <v>46129</v>
          </cell>
          <cell r="CM35" t="str">
            <v>SEC検査前入庫依頼　　</v>
          </cell>
          <cell r="CN35"/>
          <cell r="CP35" t="str">
            <v>完</v>
          </cell>
          <cell r="DC35">
            <v>6000</v>
          </cell>
          <cell r="DD35">
            <v>12000</v>
          </cell>
        </row>
        <row r="36">
          <cell r="A36" t="str">
            <v>Y4-45</v>
          </cell>
          <cell r="B36">
            <v>46132</v>
          </cell>
          <cell r="E36" t="str">
            <v>図司 智子
冨田 裕子
菅沼 めぐみ</v>
          </cell>
          <cell r="F36">
            <v>0.46597222222222223</v>
          </cell>
          <cell r="G36">
            <v>0.58888888888888891</v>
          </cell>
          <cell r="BO36">
            <v>0</v>
          </cell>
          <cell r="BP36" t="str">
            <v xml:space="preserve">
</v>
          </cell>
          <cell r="BQ36">
            <v>0</v>
          </cell>
          <cell r="BR36">
            <v>0</v>
          </cell>
          <cell r="BS36">
            <v>50</v>
          </cell>
          <cell r="BT36">
            <v>127</v>
          </cell>
          <cell r="BU36" t="str">
            <v xml:space="preserve"> </v>
          </cell>
          <cell r="BV36" t="str">
            <v>0R040-8Y0B- 680X200</v>
          </cell>
          <cell r="BW36" t="str">
            <v>FA</v>
          </cell>
          <cell r="BX36" t="str">
            <v xml:space="preserve">   </v>
          </cell>
          <cell r="BY36" t="str">
            <v>C</v>
          </cell>
          <cell r="BZ36">
            <v>23.622047244094489</v>
          </cell>
          <cell r="CA36" t="str">
            <v>50080-AY0B- 680X200</v>
          </cell>
          <cell r="CB36" t="str">
            <v>FA</v>
          </cell>
          <cell r="CC36" t="str">
            <v xml:space="preserve">   </v>
          </cell>
          <cell r="CD36" t="str">
            <v>C</v>
          </cell>
          <cell r="CE36">
            <v>3000</v>
          </cell>
          <cell r="CF36">
            <v>6000</v>
          </cell>
          <cell r="CG36">
            <v>6000</v>
          </cell>
          <cell r="CH36">
            <v>3000</v>
          </cell>
          <cell r="CI36">
            <v>0</v>
          </cell>
          <cell r="CJ36">
            <v>46132</v>
          </cell>
          <cell r="CK36">
            <v>46134</v>
          </cell>
          <cell r="CL36">
            <v>46132</v>
          </cell>
          <cell r="CM36" t="str">
            <v>SEC　　</v>
          </cell>
          <cell r="CN36"/>
          <cell r="CP36" t="str">
            <v>完</v>
          </cell>
          <cell r="DC36">
            <v>3000</v>
          </cell>
          <cell r="DD36">
            <v>6000</v>
          </cell>
        </row>
        <row r="37">
          <cell r="A37" t="str">
            <v>Y4-46</v>
          </cell>
          <cell r="B37">
            <v>46132</v>
          </cell>
          <cell r="E37" t="str">
            <v>図司 智子
冨田 裕子
菅沼 めぐみ</v>
          </cell>
          <cell r="F37">
            <v>0.58888888888888891</v>
          </cell>
          <cell r="G37">
            <v>0.70833333333333337</v>
          </cell>
          <cell r="BO37">
            <v>0</v>
          </cell>
          <cell r="BP37" t="str">
            <v xml:space="preserve">
</v>
          </cell>
          <cell r="BQ37" t="str">
            <v>後段取り</v>
          </cell>
          <cell r="BR37">
            <v>40</v>
          </cell>
          <cell r="BS37">
            <v>15</v>
          </cell>
          <cell r="BT37">
            <v>117.00000000000003</v>
          </cell>
          <cell r="BU37" t="str">
            <v xml:space="preserve"> </v>
          </cell>
          <cell r="BV37" t="str">
            <v>0R040-8Y0B- 870X200</v>
          </cell>
          <cell r="BW37" t="str">
            <v>FA</v>
          </cell>
          <cell r="BX37" t="str">
            <v xml:space="preserve">   </v>
          </cell>
          <cell r="BY37" t="str">
            <v>C</v>
          </cell>
          <cell r="BZ37">
            <v>25.641025641025635</v>
          </cell>
          <cell r="CA37" t="str">
            <v>50080-AY0B- 870X200</v>
          </cell>
          <cell r="CB37" t="str">
            <v>FA</v>
          </cell>
          <cell r="CC37" t="str">
            <v xml:space="preserve">   </v>
          </cell>
          <cell r="CD37" t="str">
            <v>C</v>
          </cell>
          <cell r="CE37">
            <v>3000</v>
          </cell>
          <cell r="CF37">
            <v>6000</v>
          </cell>
          <cell r="CG37">
            <v>6000</v>
          </cell>
          <cell r="CH37">
            <v>3000</v>
          </cell>
          <cell r="CI37">
            <v>0</v>
          </cell>
          <cell r="CJ37">
            <v>46132</v>
          </cell>
          <cell r="CK37">
            <v>46135</v>
          </cell>
          <cell r="CL37">
            <v>46132</v>
          </cell>
          <cell r="CM37" t="str">
            <v>SEC　　</v>
          </cell>
          <cell r="CN37"/>
          <cell r="CP37" t="str">
            <v>完</v>
          </cell>
          <cell r="DC37">
            <v>3000</v>
          </cell>
          <cell r="DD37">
            <v>6000</v>
          </cell>
        </row>
        <row r="38">
          <cell r="A38" t="str">
            <v>Y4-21</v>
          </cell>
          <cell r="B38">
            <v>46133</v>
          </cell>
          <cell r="E38" t="str">
            <v>冨田 裕子
菅沼 めぐみ
森岡 真由美</v>
          </cell>
          <cell r="F38">
            <v>0.35069444444444442</v>
          </cell>
          <cell r="G38">
            <v>0.67013888888888884</v>
          </cell>
          <cell r="BO38">
            <v>0</v>
          </cell>
          <cell r="BP38" t="str">
            <v xml:space="preserve">
</v>
          </cell>
          <cell r="BQ38" t="str">
            <v>加工準備</v>
          </cell>
          <cell r="BR38">
            <v>30</v>
          </cell>
          <cell r="BS38">
            <v>65</v>
          </cell>
          <cell r="BT38">
            <v>364.99999999999994</v>
          </cell>
          <cell r="BU38" t="str">
            <v xml:space="preserve"> </v>
          </cell>
          <cell r="BV38" t="str">
            <v>0R040-8Y0B- 870X200
0R040-8Y0B- 870X200</v>
          </cell>
          <cell r="BW38" t="str">
            <v>FA
FA</v>
          </cell>
          <cell r="BX38" t="str">
            <v>GA1
GA1</v>
          </cell>
          <cell r="BY38" t="str">
            <v>H
Q</v>
          </cell>
          <cell r="BZ38">
            <v>24.657534246575345</v>
          </cell>
          <cell r="CA38" t="str">
            <v>50080-AY0B- 870X200</v>
          </cell>
          <cell r="CB38" t="str">
            <v>FA</v>
          </cell>
          <cell r="CC38" t="str">
            <v>GA1</v>
          </cell>
          <cell r="CD38" t="str">
            <v>C</v>
          </cell>
          <cell r="CE38">
            <v>9000</v>
          </cell>
          <cell r="CF38" t="str">
            <v>9000
9000</v>
          </cell>
          <cell r="CG38">
            <v>18000</v>
          </cell>
          <cell r="CH38">
            <v>9000</v>
          </cell>
          <cell r="CI38">
            <v>0</v>
          </cell>
          <cell r="CJ38">
            <v>46132</v>
          </cell>
          <cell r="CK38">
            <v>46136</v>
          </cell>
          <cell r="CL38">
            <v>46133</v>
          </cell>
          <cell r="CM38" t="str">
            <v>SEC検査前入庫依頼　　</v>
          </cell>
          <cell r="CN38"/>
          <cell r="CP38" t="str">
            <v>完</v>
          </cell>
          <cell r="DC38">
            <v>9000</v>
          </cell>
          <cell r="DD38">
            <v>18000</v>
          </cell>
        </row>
        <row r="39">
          <cell r="A39"/>
          <cell r="B39"/>
          <cell r="E39"/>
          <cell r="F39"/>
          <cell r="G39"/>
          <cell r="BO39"/>
          <cell r="BP39"/>
          <cell r="BQ39"/>
          <cell r="BR39"/>
          <cell r="BS39"/>
          <cell r="BT39">
            <v>0</v>
          </cell>
          <cell r="BU39" t="str">
            <v/>
          </cell>
          <cell r="BV39" t="str">
            <v/>
          </cell>
          <cell r="BW39" t="str">
            <v/>
          </cell>
          <cell r="BX39" t="str">
            <v/>
          </cell>
          <cell r="BY39" t="str">
            <v/>
          </cell>
          <cell r="BZ39" t="str">
            <v/>
          </cell>
          <cell r="CA39" t="str">
            <v/>
          </cell>
          <cell r="CB39" t="str">
            <v/>
          </cell>
          <cell r="CC39" t="str">
            <v/>
          </cell>
          <cell r="CD39" t="str">
            <v/>
          </cell>
          <cell r="CE39" t="str">
            <v/>
          </cell>
          <cell r="CF39" t="str">
            <v/>
          </cell>
          <cell r="CG39"/>
          <cell r="CH39"/>
          <cell r="CI39" t="str">
            <v/>
          </cell>
          <cell r="CJ39" t="str">
            <v/>
          </cell>
          <cell r="CK39" t="str">
            <v/>
          </cell>
          <cell r="CL39" t="str">
            <v/>
          </cell>
          <cell r="CM39" t="str">
            <v/>
          </cell>
          <cell r="CN39"/>
          <cell r="CP39"/>
          <cell r="DC39">
            <v>0</v>
          </cell>
          <cell r="DD39">
            <v>0</v>
          </cell>
        </row>
        <row r="40">
          <cell r="A40"/>
          <cell r="B40"/>
          <cell r="E40"/>
          <cell r="F40"/>
          <cell r="G40"/>
          <cell r="BO40"/>
          <cell r="BP40"/>
          <cell r="BQ40"/>
          <cell r="BR40"/>
          <cell r="BS40"/>
          <cell r="BT40">
            <v>0</v>
          </cell>
          <cell r="BU40" t="str">
            <v/>
          </cell>
          <cell r="BV40" t="str">
            <v/>
          </cell>
          <cell r="BW40" t="str">
            <v/>
          </cell>
          <cell r="BX40" t="str">
            <v/>
          </cell>
          <cell r="BY40" t="str">
            <v/>
          </cell>
          <cell r="BZ40" t="str">
            <v/>
          </cell>
          <cell r="CA40" t="str">
            <v/>
          </cell>
          <cell r="CB40" t="str">
            <v/>
          </cell>
          <cell r="CC40" t="str">
            <v/>
          </cell>
          <cell r="CD40" t="str">
            <v/>
          </cell>
          <cell r="CE40" t="str">
            <v/>
          </cell>
          <cell r="CF40" t="str">
            <v/>
          </cell>
          <cell r="CG40"/>
          <cell r="CH40"/>
          <cell r="CI40" t="str">
            <v/>
          </cell>
          <cell r="CJ40" t="str">
            <v/>
          </cell>
          <cell r="CK40" t="str">
            <v/>
          </cell>
          <cell r="CL40" t="str">
            <v/>
          </cell>
          <cell r="CM40" t="str">
            <v/>
          </cell>
          <cell r="CN40"/>
          <cell r="CP40"/>
          <cell r="DC40">
            <v>0</v>
          </cell>
          <cell r="DD40">
            <v>0</v>
          </cell>
        </row>
        <row r="41">
          <cell r="A41"/>
          <cell r="B41"/>
          <cell r="E41"/>
          <cell r="F41"/>
          <cell r="G41"/>
          <cell r="BO41"/>
          <cell r="BP41"/>
          <cell r="BQ41"/>
          <cell r="BR41"/>
          <cell r="BS41"/>
          <cell r="BT41">
            <v>0</v>
          </cell>
          <cell r="BU41" t="str">
            <v/>
          </cell>
          <cell r="BV41" t="str">
            <v/>
          </cell>
          <cell r="BW41" t="str">
            <v/>
          </cell>
          <cell r="BX41" t="str">
            <v/>
          </cell>
          <cell r="BY41" t="str">
            <v/>
          </cell>
          <cell r="BZ41" t="str">
            <v/>
          </cell>
          <cell r="CA41" t="str">
            <v/>
          </cell>
          <cell r="CB41" t="str">
            <v/>
          </cell>
          <cell r="CC41" t="str">
            <v/>
          </cell>
          <cell r="CD41" t="str">
            <v/>
          </cell>
          <cell r="CE41" t="str">
            <v/>
          </cell>
          <cell r="CF41" t="str">
            <v/>
          </cell>
          <cell r="CG41"/>
          <cell r="CH41"/>
          <cell r="CI41" t="str">
            <v/>
          </cell>
          <cell r="CJ41" t="str">
            <v/>
          </cell>
          <cell r="CK41" t="str">
            <v/>
          </cell>
          <cell r="CL41" t="str">
            <v/>
          </cell>
          <cell r="CM41" t="str">
            <v/>
          </cell>
          <cell r="CN41"/>
          <cell r="CP41"/>
          <cell r="DC41">
            <v>0</v>
          </cell>
          <cell r="DD41">
            <v>0</v>
          </cell>
        </row>
        <row r="42">
          <cell r="A42"/>
          <cell r="B42"/>
          <cell r="E42"/>
          <cell r="F42"/>
          <cell r="G42"/>
          <cell r="BO42"/>
          <cell r="BP42"/>
          <cell r="BQ42"/>
          <cell r="BR42"/>
          <cell r="BS42"/>
          <cell r="BT42">
            <v>0</v>
          </cell>
          <cell r="BU42" t="str">
            <v/>
          </cell>
          <cell r="BV42" t="str">
            <v/>
          </cell>
          <cell r="BW42" t="str">
            <v/>
          </cell>
          <cell r="BX42" t="str">
            <v/>
          </cell>
          <cell r="BY42" t="str">
            <v/>
          </cell>
          <cell r="BZ42" t="str">
            <v/>
          </cell>
          <cell r="CA42" t="str">
            <v/>
          </cell>
          <cell r="CB42" t="str">
            <v/>
          </cell>
          <cell r="CC42" t="str">
            <v/>
          </cell>
          <cell r="CD42" t="str">
            <v/>
          </cell>
          <cell r="CE42" t="str">
            <v/>
          </cell>
          <cell r="CF42" t="str">
            <v/>
          </cell>
          <cell r="CG42"/>
          <cell r="CH42"/>
          <cell r="CI42" t="str">
            <v/>
          </cell>
          <cell r="CJ42" t="str">
            <v/>
          </cell>
          <cell r="CK42" t="str">
            <v/>
          </cell>
          <cell r="CL42" t="str">
            <v/>
          </cell>
          <cell r="CM42" t="str">
            <v/>
          </cell>
          <cell r="CN42"/>
          <cell r="CP42"/>
          <cell r="DC42">
            <v>0</v>
          </cell>
          <cell r="DD42">
            <v>0</v>
          </cell>
        </row>
        <row r="43">
          <cell r="A43"/>
          <cell r="B43"/>
          <cell r="E43"/>
          <cell r="F43"/>
          <cell r="G43"/>
          <cell r="BO43"/>
          <cell r="BP43"/>
          <cell r="BQ43"/>
          <cell r="BR43"/>
          <cell r="BS43"/>
          <cell r="BT43">
            <v>0</v>
          </cell>
          <cell r="BU43" t="str">
            <v/>
          </cell>
          <cell r="BV43" t="str">
            <v/>
          </cell>
          <cell r="BW43" t="str">
            <v/>
          </cell>
          <cell r="BX43" t="str">
            <v/>
          </cell>
          <cell r="BY43" t="str">
            <v/>
          </cell>
          <cell r="BZ43" t="str">
            <v/>
          </cell>
          <cell r="CA43" t="str">
            <v/>
          </cell>
          <cell r="CB43" t="str">
            <v/>
          </cell>
          <cell r="CC43" t="str">
            <v/>
          </cell>
          <cell r="CD43" t="str">
            <v/>
          </cell>
          <cell r="CE43" t="str">
            <v/>
          </cell>
          <cell r="CF43" t="str">
            <v/>
          </cell>
          <cell r="CG43"/>
          <cell r="CH43"/>
          <cell r="CI43" t="str">
            <v/>
          </cell>
          <cell r="CJ43" t="str">
            <v/>
          </cell>
          <cell r="CK43" t="str">
            <v/>
          </cell>
          <cell r="CL43" t="str">
            <v/>
          </cell>
          <cell r="CM43" t="str">
            <v/>
          </cell>
          <cell r="CN43"/>
          <cell r="CP43"/>
          <cell r="DC43">
            <v>0</v>
          </cell>
          <cell r="DD43">
            <v>0</v>
          </cell>
        </row>
        <row r="44">
          <cell r="A44"/>
          <cell r="B44"/>
          <cell r="E44"/>
          <cell r="F44"/>
          <cell r="G44"/>
          <cell r="BO44"/>
          <cell r="BP44"/>
          <cell r="BQ44"/>
          <cell r="BR44"/>
          <cell r="BS44"/>
          <cell r="BT44">
            <v>0</v>
          </cell>
          <cell r="BU44" t="str">
            <v/>
          </cell>
          <cell r="BV44" t="str">
            <v/>
          </cell>
          <cell r="BW44" t="str">
            <v/>
          </cell>
          <cell r="BX44" t="str">
            <v/>
          </cell>
          <cell r="BY44" t="str">
            <v/>
          </cell>
          <cell r="BZ44" t="str">
            <v/>
          </cell>
          <cell r="CA44" t="str">
            <v/>
          </cell>
          <cell r="CB44" t="str">
            <v/>
          </cell>
          <cell r="CC44" t="str">
            <v/>
          </cell>
          <cell r="CD44" t="str">
            <v/>
          </cell>
          <cell r="CE44" t="str">
            <v/>
          </cell>
          <cell r="CF44" t="str">
            <v/>
          </cell>
          <cell r="CG44"/>
          <cell r="CH44"/>
          <cell r="CI44" t="str">
            <v/>
          </cell>
          <cell r="CJ44" t="str">
            <v/>
          </cell>
          <cell r="CK44" t="str">
            <v/>
          </cell>
          <cell r="CL44" t="str">
            <v/>
          </cell>
          <cell r="CM44" t="str">
            <v/>
          </cell>
          <cell r="CN44"/>
          <cell r="CP44"/>
          <cell r="DC44">
            <v>0</v>
          </cell>
          <cell r="DD44">
            <v>0</v>
          </cell>
        </row>
        <row r="45">
          <cell r="A45"/>
          <cell r="B45"/>
          <cell r="E45"/>
          <cell r="F45"/>
          <cell r="G45"/>
          <cell r="BO45"/>
          <cell r="BP45"/>
          <cell r="BQ45"/>
          <cell r="BR45"/>
          <cell r="BS45"/>
          <cell r="BT45">
            <v>0</v>
          </cell>
          <cell r="BU45" t="str">
            <v/>
          </cell>
          <cell r="BV45" t="str">
            <v/>
          </cell>
          <cell r="BW45" t="str">
            <v/>
          </cell>
          <cell r="BX45" t="str">
            <v/>
          </cell>
          <cell r="BY45" t="str">
            <v/>
          </cell>
          <cell r="BZ45" t="str">
            <v/>
          </cell>
          <cell r="CA45" t="str">
            <v/>
          </cell>
          <cell r="CB45" t="str">
            <v/>
          </cell>
          <cell r="CC45" t="str">
            <v/>
          </cell>
          <cell r="CD45" t="str">
            <v/>
          </cell>
          <cell r="CE45" t="str">
            <v/>
          </cell>
          <cell r="CF45" t="str">
            <v/>
          </cell>
          <cell r="CG45"/>
          <cell r="CH45"/>
          <cell r="CI45" t="str">
            <v/>
          </cell>
          <cell r="CJ45" t="str">
            <v/>
          </cell>
          <cell r="CK45" t="str">
            <v/>
          </cell>
          <cell r="CL45" t="str">
            <v/>
          </cell>
          <cell r="CM45" t="str">
            <v/>
          </cell>
          <cell r="CN45"/>
          <cell r="CP45"/>
          <cell r="DC45">
            <v>0</v>
          </cell>
          <cell r="DD45">
            <v>0</v>
          </cell>
        </row>
        <row r="46">
          <cell r="A46"/>
          <cell r="B46"/>
          <cell r="E46"/>
          <cell r="F46"/>
          <cell r="G46"/>
          <cell r="BO46"/>
          <cell r="BP46"/>
          <cell r="BQ46"/>
          <cell r="BR46"/>
          <cell r="BS46"/>
          <cell r="BT46">
            <v>0</v>
          </cell>
          <cell r="BU46" t="str">
            <v/>
          </cell>
          <cell r="BV46" t="str">
            <v/>
          </cell>
          <cell r="BW46" t="str">
            <v/>
          </cell>
          <cell r="BX46" t="str">
            <v/>
          </cell>
          <cell r="BY46" t="str">
            <v/>
          </cell>
          <cell r="BZ46" t="str">
            <v/>
          </cell>
          <cell r="CA46" t="str">
            <v/>
          </cell>
          <cell r="CB46" t="str">
            <v/>
          </cell>
          <cell r="CC46" t="str">
            <v/>
          </cell>
          <cell r="CD46" t="str">
            <v/>
          </cell>
          <cell r="CE46" t="str">
            <v/>
          </cell>
          <cell r="CF46" t="str">
            <v/>
          </cell>
          <cell r="CG46"/>
          <cell r="CH46"/>
          <cell r="CI46" t="str">
            <v/>
          </cell>
          <cell r="CJ46" t="str">
            <v/>
          </cell>
          <cell r="CK46" t="str">
            <v/>
          </cell>
          <cell r="CL46" t="str">
            <v/>
          </cell>
          <cell r="CM46" t="str">
            <v/>
          </cell>
          <cell r="CN46"/>
          <cell r="CP46"/>
          <cell r="DC46">
            <v>0</v>
          </cell>
          <cell r="DD46">
            <v>0</v>
          </cell>
        </row>
        <row r="47">
          <cell r="A47"/>
          <cell r="B47"/>
          <cell r="E47"/>
          <cell r="F47"/>
          <cell r="G47"/>
          <cell r="BO47"/>
          <cell r="BP47"/>
          <cell r="BQ47"/>
          <cell r="BR47"/>
          <cell r="BS47"/>
          <cell r="BT47">
            <v>0</v>
          </cell>
          <cell r="BU47" t="str">
            <v/>
          </cell>
          <cell r="BV47" t="str">
            <v/>
          </cell>
          <cell r="BW47" t="str">
            <v/>
          </cell>
          <cell r="BX47" t="str">
            <v/>
          </cell>
          <cell r="BY47" t="str">
            <v/>
          </cell>
          <cell r="BZ47" t="str">
            <v/>
          </cell>
          <cell r="CA47" t="str">
            <v/>
          </cell>
          <cell r="CB47" t="str">
            <v/>
          </cell>
          <cell r="CC47" t="str">
            <v/>
          </cell>
          <cell r="CD47" t="str">
            <v/>
          </cell>
          <cell r="CE47" t="str">
            <v/>
          </cell>
          <cell r="CF47" t="str">
            <v/>
          </cell>
          <cell r="CG47"/>
          <cell r="CH47"/>
          <cell r="CI47" t="str">
            <v/>
          </cell>
          <cell r="CJ47" t="str">
            <v/>
          </cell>
          <cell r="CK47" t="str">
            <v/>
          </cell>
          <cell r="CL47" t="str">
            <v/>
          </cell>
          <cell r="CM47" t="str">
            <v/>
          </cell>
          <cell r="CN47"/>
          <cell r="CP47"/>
          <cell r="DC47">
            <v>0</v>
          </cell>
          <cell r="DD47">
            <v>0</v>
          </cell>
        </row>
        <row r="48">
          <cell r="A48"/>
          <cell r="B48"/>
          <cell r="E48"/>
          <cell r="F48"/>
          <cell r="G48"/>
          <cell r="BO48"/>
          <cell r="BP48"/>
          <cell r="BQ48"/>
          <cell r="BR48"/>
          <cell r="BS48"/>
          <cell r="BT48">
            <v>0</v>
          </cell>
          <cell r="BU48" t="str">
            <v/>
          </cell>
          <cell r="BV48" t="str">
            <v/>
          </cell>
          <cell r="BW48" t="str">
            <v/>
          </cell>
          <cell r="BX48" t="str">
            <v/>
          </cell>
          <cell r="BY48" t="str">
            <v/>
          </cell>
          <cell r="BZ48" t="str">
            <v/>
          </cell>
          <cell r="CA48" t="str">
            <v/>
          </cell>
          <cell r="CB48" t="str">
            <v/>
          </cell>
          <cell r="CC48" t="str">
            <v/>
          </cell>
          <cell r="CD48" t="str">
            <v/>
          </cell>
          <cell r="CE48" t="str">
            <v/>
          </cell>
          <cell r="CF48" t="str">
            <v/>
          </cell>
          <cell r="CG48"/>
          <cell r="CH48"/>
          <cell r="CI48" t="str">
            <v/>
          </cell>
          <cell r="CJ48" t="str">
            <v/>
          </cell>
          <cell r="CK48" t="str">
            <v/>
          </cell>
          <cell r="CL48" t="str">
            <v/>
          </cell>
          <cell r="CM48" t="str">
            <v/>
          </cell>
          <cell r="CN48"/>
          <cell r="CP48"/>
          <cell r="DC48">
            <v>0</v>
          </cell>
          <cell r="DD48">
            <v>0</v>
          </cell>
        </row>
        <row r="49">
          <cell r="A49"/>
          <cell r="B49"/>
          <cell r="E49"/>
          <cell r="F49"/>
          <cell r="G49"/>
          <cell r="BO49"/>
          <cell r="BP49"/>
          <cell r="BQ49"/>
          <cell r="BR49"/>
          <cell r="BS49"/>
          <cell r="BT49">
            <v>0</v>
          </cell>
          <cell r="BU49" t="str">
            <v/>
          </cell>
          <cell r="BV49" t="str">
            <v/>
          </cell>
          <cell r="BW49" t="str">
            <v/>
          </cell>
          <cell r="BX49" t="str">
            <v/>
          </cell>
          <cell r="BY49" t="str">
            <v/>
          </cell>
          <cell r="BZ49" t="str">
            <v/>
          </cell>
          <cell r="CA49" t="str">
            <v/>
          </cell>
          <cell r="CB49" t="str">
            <v/>
          </cell>
          <cell r="CC49" t="str">
            <v/>
          </cell>
          <cell r="CD49" t="str">
            <v/>
          </cell>
          <cell r="CE49" t="str">
            <v/>
          </cell>
          <cell r="CF49" t="str">
            <v/>
          </cell>
          <cell r="CG49"/>
          <cell r="CH49"/>
          <cell r="CI49" t="str">
            <v/>
          </cell>
          <cell r="CJ49" t="str">
            <v/>
          </cell>
          <cell r="CK49" t="str">
            <v/>
          </cell>
          <cell r="CL49" t="str">
            <v/>
          </cell>
          <cell r="CM49" t="str">
            <v/>
          </cell>
          <cell r="CN49"/>
          <cell r="CP49"/>
          <cell r="DC49">
            <v>0</v>
          </cell>
          <cell r="DD49">
            <v>0</v>
          </cell>
        </row>
        <row r="50">
          <cell r="A50"/>
          <cell r="B50"/>
          <cell r="E50"/>
          <cell r="F50"/>
          <cell r="G50"/>
          <cell r="BO50"/>
          <cell r="BP50"/>
          <cell r="BQ50"/>
          <cell r="BR50"/>
          <cell r="BS50"/>
          <cell r="BT50">
            <v>0</v>
          </cell>
          <cell r="BU50" t="str">
            <v/>
          </cell>
          <cell r="BV50" t="str">
            <v/>
          </cell>
          <cell r="BW50" t="str">
            <v/>
          </cell>
          <cell r="BX50" t="str">
            <v/>
          </cell>
          <cell r="BY50" t="str">
            <v/>
          </cell>
          <cell r="BZ50" t="str">
            <v/>
          </cell>
          <cell r="CA50" t="str">
            <v/>
          </cell>
          <cell r="CB50" t="str">
            <v/>
          </cell>
          <cell r="CC50" t="str">
            <v/>
          </cell>
          <cell r="CD50" t="str">
            <v/>
          </cell>
          <cell r="CE50" t="str">
            <v/>
          </cell>
          <cell r="CF50" t="str">
            <v/>
          </cell>
          <cell r="CG50"/>
          <cell r="CH50"/>
          <cell r="CI50" t="str">
            <v/>
          </cell>
          <cell r="CJ50" t="str">
            <v/>
          </cell>
          <cell r="CK50" t="str">
            <v/>
          </cell>
          <cell r="CL50" t="str">
            <v/>
          </cell>
          <cell r="CM50" t="str">
            <v/>
          </cell>
          <cell r="CN50"/>
          <cell r="CP50"/>
          <cell r="DC50">
            <v>0</v>
          </cell>
          <cell r="DD50">
            <v>0</v>
          </cell>
        </row>
        <row r="51">
          <cell r="A51"/>
          <cell r="B51"/>
          <cell r="E51"/>
          <cell r="F51"/>
          <cell r="G51"/>
          <cell r="BO51"/>
          <cell r="BP51"/>
          <cell r="BQ51"/>
          <cell r="BR51"/>
          <cell r="BS51"/>
          <cell r="BT51">
            <v>0</v>
          </cell>
          <cell r="BU51" t="str">
            <v/>
          </cell>
          <cell r="BV51" t="str">
            <v/>
          </cell>
          <cell r="BW51" t="str">
            <v/>
          </cell>
          <cell r="BX51" t="str">
            <v/>
          </cell>
          <cell r="BY51" t="str">
            <v/>
          </cell>
          <cell r="BZ51" t="str">
            <v/>
          </cell>
          <cell r="CA51" t="str">
            <v/>
          </cell>
          <cell r="CB51" t="str">
            <v/>
          </cell>
          <cell r="CC51" t="str">
            <v/>
          </cell>
          <cell r="CD51" t="str">
            <v/>
          </cell>
          <cell r="CE51" t="str">
            <v/>
          </cell>
          <cell r="CF51" t="str">
            <v/>
          </cell>
          <cell r="CG51"/>
          <cell r="CH51"/>
          <cell r="CI51" t="str">
            <v/>
          </cell>
          <cell r="CJ51" t="str">
            <v/>
          </cell>
          <cell r="CK51" t="str">
            <v/>
          </cell>
          <cell r="CL51" t="str">
            <v/>
          </cell>
          <cell r="CM51" t="str">
            <v/>
          </cell>
          <cell r="CN51"/>
          <cell r="CP51"/>
          <cell r="DC51">
            <v>0</v>
          </cell>
          <cell r="DD51">
            <v>0</v>
          </cell>
        </row>
        <row r="52">
          <cell r="A52"/>
          <cell r="B52"/>
          <cell r="E52"/>
          <cell r="F52"/>
          <cell r="G52"/>
          <cell r="BO52"/>
          <cell r="BP52"/>
          <cell r="BQ52"/>
          <cell r="BR52"/>
          <cell r="BS52"/>
          <cell r="BT52">
            <v>0</v>
          </cell>
          <cell r="BU52" t="str">
            <v/>
          </cell>
          <cell r="BV52" t="str">
            <v/>
          </cell>
          <cell r="BW52" t="str">
            <v/>
          </cell>
          <cell r="BX52" t="str">
            <v/>
          </cell>
          <cell r="BY52" t="str">
            <v/>
          </cell>
          <cell r="BZ52" t="str">
            <v/>
          </cell>
          <cell r="CA52" t="str">
            <v/>
          </cell>
          <cell r="CB52" t="str">
            <v/>
          </cell>
          <cell r="CC52" t="str">
            <v/>
          </cell>
          <cell r="CD52" t="str">
            <v/>
          </cell>
          <cell r="CE52" t="str">
            <v/>
          </cell>
          <cell r="CF52" t="str">
            <v/>
          </cell>
          <cell r="CG52"/>
          <cell r="CH52"/>
          <cell r="CI52" t="str">
            <v/>
          </cell>
          <cell r="CJ52" t="str">
            <v/>
          </cell>
          <cell r="CK52" t="str">
            <v/>
          </cell>
          <cell r="CL52" t="str">
            <v/>
          </cell>
          <cell r="CM52" t="str">
            <v/>
          </cell>
          <cell r="CN52"/>
          <cell r="CP52"/>
          <cell r="DC52">
            <v>0</v>
          </cell>
          <cell r="DD52">
            <v>0</v>
          </cell>
        </row>
        <row r="53">
          <cell r="A53"/>
          <cell r="B53"/>
          <cell r="E53"/>
          <cell r="F53"/>
          <cell r="G53"/>
          <cell r="BO53"/>
          <cell r="BP53"/>
          <cell r="BQ53"/>
          <cell r="BR53"/>
          <cell r="BS53"/>
          <cell r="BT53">
            <v>0</v>
          </cell>
          <cell r="BU53" t="str">
            <v/>
          </cell>
          <cell r="BV53" t="str">
            <v/>
          </cell>
          <cell r="BW53" t="str">
            <v/>
          </cell>
          <cell r="BX53" t="str">
            <v/>
          </cell>
          <cell r="BY53" t="str">
            <v/>
          </cell>
          <cell r="BZ53" t="str">
            <v/>
          </cell>
          <cell r="CA53" t="str">
            <v/>
          </cell>
          <cell r="CB53" t="str">
            <v/>
          </cell>
          <cell r="CC53" t="str">
            <v/>
          </cell>
          <cell r="CD53" t="str">
            <v/>
          </cell>
          <cell r="CE53" t="str">
            <v/>
          </cell>
          <cell r="CF53" t="str">
            <v/>
          </cell>
          <cell r="CG53"/>
          <cell r="CH53"/>
          <cell r="CI53" t="str">
            <v/>
          </cell>
          <cell r="CJ53" t="str">
            <v/>
          </cell>
          <cell r="CK53" t="str">
            <v/>
          </cell>
          <cell r="CL53" t="str">
            <v/>
          </cell>
          <cell r="CM53" t="str">
            <v/>
          </cell>
          <cell r="CN53"/>
          <cell r="CP53"/>
          <cell r="DC53">
            <v>0</v>
          </cell>
          <cell r="DD53">
            <v>0</v>
          </cell>
        </row>
        <row r="54">
          <cell r="A54"/>
          <cell r="B54"/>
          <cell r="E54"/>
          <cell r="F54"/>
          <cell r="G54"/>
          <cell r="BO54"/>
          <cell r="BP54"/>
          <cell r="BQ54"/>
          <cell r="BR54"/>
          <cell r="BS54"/>
          <cell r="BT54">
            <v>0</v>
          </cell>
          <cell r="BU54" t="str">
            <v/>
          </cell>
          <cell r="BV54" t="str">
            <v/>
          </cell>
          <cell r="BW54" t="str">
            <v/>
          </cell>
          <cell r="BX54" t="str">
            <v/>
          </cell>
          <cell r="BY54" t="str">
            <v/>
          </cell>
          <cell r="BZ54" t="str">
            <v/>
          </cell>
          <cell r="CA54" t="str">
            <v/>
          </cell>
          <cell r="CB54" t="str">
            <v/>
          </cell>
          <cell r="CC54" t="str">
            <v/>
          </cell>
          <cell r="CD54" t="str">
            <v/>
          </cell>
          <cell r="CE54" t="str">
            <v/>
          </cell>
          <cell r="CF54" t="str">
            <v/>
          </cell>
          <cell r="CG54"/>
          <cell r="CH54"/>
          <cell r="CI54" t="str">
            <v/>
          </cell>
          <cell r="CJ54" t="str">
            <v/>
          </cell>
          <cell r="CK54" t="str">
            <v/>
          </cell>
          <cell r="CL54" t="str">
            <v/>
          </cell>
          <cell r="CM54" t="str">
            <v/>
          </cell>
          <cell r="CN54"/>
          <cell r="CP54"/>
          <cell r="DC54">
            <v>0</v>
          </cell>
          <cell r="DD54">
            <v>0</v>
          </cell>
        </row>
        <row r="55">
          <cell r="A55"/>
          <cell r="B55"/>
          <cell r="E55"/>
          <cell r="F55"/>
          <cell r="G55"/>
          <cell r="BO55"/>
          <cell r="BP55"/>
          <cell r="BQ55"/>
          <cell r="BR55"/>
          <cell r="BS55"/>
          <cell r="BT55">
            <v>0</v>
          </cell>
          <cell r="BU55" t="str">
            <v/>
          </cell>
          <cell r="BV55" t="str">
            <v/>
          </cell>
          <cell r="BW55" t="str">
            <v/>
          </cell>
          <cell r="BX55" t="str">
            <v/>
          </cell>
          <cell r="BY55" t="str">
            <v/>
          </cell>
          <cell r="BZ55" t="str">
            <v/>
          </cell>
          <cell r="CA55" t="str">
            <v/>
          </cell>
          <cell r="CB55" t="str">
            <v/>
          </cell>
          <cell r="CC55" t="str">
            <v/>
          </cell>
          <cell r="CD55" t="str">
            <v/>
          </cell>
          <cell r="CE55" t="str">
            <v/>
          </cell>
          <cell r="CF55" t="str">
            <v/>
          </cell>
          <cell r="CG55"/>
          <cell r="CH55"/>
          <cell r="CI55" t="str">
            <v/>
          </cell>
          <cell r="CJ55" t="str">
            <v/>
          </cell>
          <cell r="CK55" t="str">
            <v/>
          </cell>
          <cell r="CL55" t="str">
            <v/>
          </cell>
          <cell r="CM55" t="str">
            <v/>
          </cell>
          <cell r="CN55"/>
          <cell r="CP55"/>
          <cell r="DC55">
            <v>0</v>
          </cell>
          <cell r="DD55">
            <v>0</v>
          </cell>
        </row>
        <row r="56">
          <cell r="A56"/>
          <cell r="B56"/>
          <cell r="E56"/>
          <cell r="F56"/>
          <cell r="G56"/>
          <cell r="BO56"/>
          <cell r="BP56"/>
          <cell r="BQ56"/>
          <cell r="BR56"/>
          <cell r="BS56"/>
          <cell r="BT56">
            <v>0</v>
          </cell>
          <cell r="BU56" t="str">
            <v/>
          </cell>
          <cell r="BV56" t="str">
            <v/>
          </cell>
          <cell r="BW56" t="str">
            <v/>
          </cell>
          <cell r="BX56" t="str">
            <v/>
          </cell>
          <cell r="BY56" t="str">
            <v/>
          </cell>
          <cell r="BZ56" t="str">
            <v/>
          </cell>
          <cell r="CA56" t="str">
            <v/>
          </cell>
          <cell r="CB56" t="str">
            <v/>
          </cell>
          <cell r="CC56" t="str">
            <v/>
          </cell>
          <cell r="CD56" t="str">
            <v/>
          </cell>
          <cell r="CE56" t="str">
            <v/>
          </cell>
          <cell r="CF56" t="str">
            <v/>
          </cell>
          <cell r="CG56"/>
          <cell r="CH56"/>
          <cell r="CI56" t="str">
            <v/>
          </cell>
          <cell r="CJ56" t="str">
            <v/>
          </cell>
          <cell r="CK56" t="str">
            <v/>
          </cell>
          <cell r="CL56" t="str">
            <v/>
          </cell>
          <cell r="CM56" t="str">
            <v/>
          </cell>
          <cell r="CN56"/>
          <cell r="CP56"/>
          <cell r="DC56">
            <v>0</v>
          </cell>
          <cell r="DD56">
            <v>0</v>
          </cell>
        </row>
        <row r="57">
          <cell r="A57"/>
          <cell r="B57"/>
          <cell r="E57"/>
          <cell r="F57"/>
          <cell r="G57"/>
          <cell r="BO57"/>
          <cell r="BP57"/>
          <cell r="BQ57"/>
          <cell r="BR57"/>
          <cell r="BS57"/>
          <cell r="BT57">
            <v>0</v>
          </cell>
          <cell r="BU57" t="str">
            <v/>
          </cell>
          <cell r="BV57" t="str">
            <v/>
          </cell>
          <cell r="BW57" t="str">
            <v/>
          </cell>
          <cell r="BX57" t="str">
            <v/>
          </cell>
          <cell r="BY57" t="str">
            <v/>
          </cell>
          <cell r="BZ57" t="str">
            <v/>
          </cell>
          <cell r="CA57" t="str">
            <v/>
          </cell>
          <cell r="CB57" t="str">
            <v/>
          </cell>
          <cell r="CC57" t="str">
            <v/>
          </cell>
          <cell r="CD57" t="str">
            <v/>
          </cell>
          <cell r="CE57" t="str">
            <v/>
          </cell>
          <cell r="CF57" t="str">
            <v/>
          </cell>
          <cell r="CG57"/>
          <cell r="CH57"/>
          <cell r="CI57" t="str">
            <v/>
          </cell>
          <cell r="CJ57" t="str">
            <v/>
          </cell>
          <cell r="CK57" t="str">
            <v/>
          </cell>
          <cell r="CL57" t="str">
            <v/>
          </cell>
          <cell r="CM57" t="str">
            <v/>
          </cell>
          <cell r="CN57"/>
          <cell r="CP57"/>
          <cell r="DC57">
            <v>0</v>
          </cell>
          <cell r="DD57">
            <v>0</v>
          </cell>
        </row>
        <row r="58">
          <cell r="A58"/>
          <cell r="B58"/>
          <cell r="E58"/>
          <cell r="F58"/>
          <cell r="G58"/>
          <cell r="BO58"/>
          <cell r="BP58"/>
          <cell r="BQ58"/>
          <cell r="BR58"/>
          <cell r="BS58"/>
          <cell r="BT58">
            <v>0</v>
          </cell>
          <cell r="BU58" t="str">
            <v/>
          </cell>
          <cell r="BV58" t="str">
            <v/>
          </cell>
          <cell r="BW58" t="str">
            <v/>
          </cell>
          <cell r="BX58" t="str">
            <v/>
          </cell>
          <cell r="BY58" t="str">
            <v/>
          </cell>
          <cell r="BZ58" t="str">
            <v/>
          </cell>
          <cell r="CA58" t="str">
            <v/>
          </cell>
          <cell r="CB58" t="str">
            <v/>
          </cell>
          <cell r="CC58" t="str">
            <v/>
          </cell>
          <cell r="CD58" t="str">
            <v/>
          </cell>
          <cell r="CE58" t="str">
            <v/>
          </cell>
          <cell r="CF58" t="str">
            <v/>
          </cell>
          <cell r="CG58"/>
          <cell r="CH58"/>
          <cell r="CI58" t="str">
            <v/>
          </cell>
          <cell r="CJ58" t="str">
            <v/>
          </cell>
          <cell r="CK58" t="str">
            <v/>
          </cell>
          <cell r="CL58" t="str">
            <v/>
          </cell>
          <cell r="CM58" t="str">
            <v/>
          </cell>
          <cell r="CN58"/>
          <cell r="CP58"/>
          <cell r="DC58">
            <v>0</v>
          </cell>
          <cell r="DD58">
            <v>0</v>
          </cell>
        </row>
        <row r="59">
          <cell r="A59"/>
          <cell r="B59"/>
          <cell r="E59"/>
          <cell r="F59"/>
          <cell r="G59"/>
          <cell r="BO59"/>
          <cell r="BP59"/>
          <cell r="BQ59"/>
          <cell r="BR59"/>
          <cell r="BS59"/>
          <cell r="BT59">
            <v>0</v>
          </cell>
          <cell r="BU59" t="str">
            <v/>
          </cell>
          <cell r="BV59" t="str">
            <v/>
          </cell>
          <cell r="BW59" t="str">
            <v/>
          </cell>
          <cell r="BX59" t="str">
            <v/>
          </cell>
          <cell r="BY59" t="str">
            <v/>
          </cell>
          <cell r="BZ59" t="str">
            <v/>
          </cell>
          <cell r="CA59" t="str">
            <v/>
          </cell>
          <cell r="CB59" t="str">
            <v/>
          </cell>
          <cell r="CC59" t="str">
            <v/>
          </cell>
          <cell r="CD59" t="str">
            <v/>
          </cell>
          <cell r="CE59" t="str">
            <v/>
          </cell>
          <cell r="CF59" t="str">
            <v/>
          </cell>
          <cell r="CG59"/>
          <cell r="CH59"/>
          <cell r="CI59" t="str">
            <v/>
          </cell>
          <cell r="CJ59" t="str">
            <v/>
          </cell>
          <cell r="CK59" t="str">
            <v/>
          </cell>
          <cell r="CL59" t="str">
            <v/>
          </cell>
          <cell r="CM59" t="str">
            <v/>
          </cell>
          <cell r="CN59"/>
          <cell r="CP59"/>
          <cell r="DC59">
            <v>0</v>
          </cell>
          <cell r="DD59">
            <v>0</v>
          </cell>
        </row>
        <row r="60">
          <cell r="A60"/>
          <cell r="B60"/>
          <cell r="E60"/>
          <cell r="F60"/>
          <cell r="G60"/>
          <cell r="BO60"/>
          <cell r="BP60"/>
          <cell r="BQ60"/>
          <cell r="BR60"/>
          <cell r="BS60"/>
          <cell r="BT60">
            <v>0</v>
          </cell>
          <cell r="BU60" t="str">
            <v/>
          </cell>
          <cell r="BV60" t="str">
            <v/>
          </cell>
          <cell r="BW60" t="str">
            <v/>
          </cell>
          <cell r="BX60" t="str">
            <v/>
          </cell>
          <cell r="BY60" t="str">
            <v/>
          </cell>
          <cell r="BZ60" t="str">
            <v/>
          </cell>
          <cell r="CA60" t="str">
            <v/>
          </cell>
          <cell r="CB60" t="str">
            <v/>
          </cell>
          <cell r="CC60" t="str">
            <v/>
          </cell>
          <cell r="CD60" t="str">
            <v/>
          </cell>
          <cell r="CE60" t="str">
            <v/>
          </cell>
          <cell r="CF60" t="str">
            <v/>
          </cell>
          <cell r="CG60"/>
          <cell r="CH60"/>
          <cell r="CI60" t="str">
            <v/>
          </cell>
          <cell r="CJ60" t="str">
            <v/>
          </cell>
          <cell r="CK60" t="str">
            <v/>
          </cell>
          <cell r="CL60" t="str">
            <v/>
          </cell>
          <cell r="CM60" t="str">
            <v/>
          </cell>
          <cell r="CN60"/>
          <cell r="CP60"/>
          <cell r="DC60">
            <v>0</v>
          </cell>
          <cell r="DD60">
            <v>0</v>
          </cell>
        </row>
        <row r="61">
          <cell r="A61"/>
          <cell r="B61"/>
          <cell r="E61"/>
          <cell r="F61"/>
          <cell r="G61"/>
          <cell r="BO61"/>
          <cell r="BP61"/>
          <cell r="BQ61"/>
          <cell r="BR61"/>
          <cell r="BS61"/>
          <cell r="BT61">
            <v>0</v>
          </cell>
          <cell r="BU61" t="str">
            <v/>
          </cell>
          <cell r="BV61" t="str">
            <v/>
          </cell>
          <cell r="BW61" t="str">
            <v/>
          </cell>
          <cell r="BX61" t="str">
            <v/>
          </cell>
          <cell r="BY61" t="str">
            <v/>
          </cell>
          <cell r="BZ61" t="str">
            <v/>
          </cell>
          <cell r="CA61" t="str">
            <v/>
          </cell>
          <cell r="CB61" t="str">
            <v/>
          </cell>
          <cell r="CC61" t="str">
            <v/>
          </cell>
          <cell r="CD61" t="str">
            <v/>
          </cell>
          <cell r="CE61" t="str">
            <v/>
          </cell>
          <cell r="CF61" t="str">
            <v/>
          </cell>
          <cell r="CG61"/>
          <cell r="CH61"/>
          <cell r="CI61" t="str">
            <v/>
          </cell>
          <cell r="CJ61" t="str">
            <v/>
          </cell>
          <cell r="CK61" t="str">
            <v/>
          </cell>
          <cell r="CL61" t="str">
            <v/>
          </cell>
          <cell r="CM61" t="str">
            <v/>
          </cell>
          <cell r="CN61"/>
          <cell r="CP61"/>
          <cell r="DC61">
            <v>0</v>
          </cell>
          <cell r="DD61">
            <v>0</v>
          </cell>
        </row>
        <row r="62">
          <cell r="A62"/>
          <cell r="B62"/>
          <cell r="E62"/>
          <cell r="F62"/>
          <cell r="G62"/>
          <cell r="BO62"/>
          <cell r="BP62"/>
          <cell r="BQ62"/>
          <cell r="BR62"/>
          <cell r="BS62"/>
          <cell r="BT62">
            <v>0</v>
          </cell>
          <cell r="BU62" t="str">
            <v/>
          </cell>
          <cell r="BV62" t="str">
            <v/>
          </cell>
          <cell r="BW62" t="str">
            <v/>
          </cell>
          <cell r="BX62" t="str">
            <v/>
          </cell>
          <cell r="BY62" t="str">
            <v/>
          </cell>
          <cell r="BZ62" t="str">
            <v/>
          </cell>
          <cell r="CA62" t="str">
            <v/>
          </cell>
          <cell r="CB62" t="str">
            <v/>
          </cell>
          <cell r="CC62" t="str">
            <v/>
          </cell>
          <cell r="CD62" t="str">
            <v/>
          </cell>
          <cell r="CE62" t="str">
            <v/>
          </cell>
          <cell r="CF62" t="str">
            <v/>
          </cell>
          <cell r="CG62"/>
          <cell r="CH62"/>
          <cell r="CI62" t="str">
            <v/>
          </cell>
          <cell r="CJ62" t="str">
            <v/>
          </cell>
          <cell r="CK62" t="str">
            <v/>
          </cell>
          <cell r="CL62" t="str">
            <v/>
          </cell>
          <cell r="CM62" t="str">
            <v/>
          </cell>
          <cell r="CN62"/>
          <cell r="CP62"/>
          <cell r="DC62">
            <v>0</v>
          </cell>
          <cell r="DD62">
            <v>0</v>
          </cell>
        </row>
        <row r="63">
          <cell r="A63"/>
          <cell r="B63"/>
          <cell r="E63"/>
          <cell r="F63"/>
          <cell r="G63"/>
          <cell r="BO63"/>
          <cell r="BP63"/>
          <cell r="BQ63"/>
          <cell r="BR63"/>
          <cell r="BS63"/>
          <cell r="BT63">
            <v>0</v>
          </cell>
          <cell r="BU63" t="str">
            <v/>
          </cell>
          <cell r="BV63" t="str">
            <v/>
          </cell>
          <cell r="BW63" t="str">
            <v/>
          </cell>
          <cell r="BX63" t="str">
            <v/>
          </cell>
          <cell r="BY63" t="str">
            <v/>
          </cell>
          <cell r="BZ63" t="str">
            <v/>
          </cell>
          <cell r="CA63" t="str">
            <v/>
          </cell>
          <cell r="CB63" t="str">
            <v/>
          </cell>
          <cell r="CC63" t="str">
            <v/>
          </cell>
          <cell r="CD63" t="str">
            <v/>
          </cell>
          <cell r="CE63" t="str">
            <v/>
          </cell>
          <cell r="CF63" t="str">
            <v/>
          </cell>
          <cell r="CG63"/>
          <cell r="CH63"/>
          <cell r="CI63" t="str">
            <v/>
          </cell>
          <cell r="CJ63" t="str">
            <v/>
          </cell>
          <cell r="CK63" t="str">
            <v/>
          </cell>
          <cell r="CL63" t="str">
            <v/>
          </cell>
          <cell r="CM63" t="str">
            <v/>
          </cell>
          <cell r="CN63"/>
          <cell r="CP63"/>
          <cell r="DC63">
            <v>0</v>
          </cell>
          <cell r="DD63">
            <v>0</v>
          </cell>
        </row>
        <row r="64">
          <cell r="A64"/>
          <cell r="B64"/>
          <cell r="E64"/>
          <cell r="F64"/>
          <cell r="G64"/>
          <cell r="BO64"/>
          <cell r="BP64"/>
          <cell r="BQ64"/>
          <cell r="BR64"/>
          <cell r="BS64"/>
          <cell r="BT64">
            <v>0</v>
          </cell>
          <cell r="BU64" t="str">
            <v/>
          </cell>
          <cell r="BV64" t="str">
            <v/>
          </cell>
          <cell r="BW64" t="str">
            <v/>
          </cell>
          <cell r="BX64" t="str">
            <v/>
          </cell>
          <cell r="BY64" t="str">
            <v/>
          </cell>
          <cell r="BZ64" t="str">
            <v/>
          </cell>
          <cell r="CA64" t="str">
            <v/>
          </cell>
          <cell r="CB64" t="str">
            <v/>
          </cell>
          <cell r="CC64" t="str">
            <v/>
          </cell>
          <cell r="CD64" t="str">
            <v/>
          </cell>
          <cell r="CE64" t="str">
            <v/>
          </cell>
          <cell r="CF64" t="str">
            <v/>
          </cell>
          <cell r="CG64"/>
          <cell r="CH64"/>
          <cell r="CI64" t="str">
            <v/>
          </cell>
          <cell r="CJ64" t="str">
            <v/>
          </cell>
          <cell r="CK64" t="str">
            <v/>
          </cell>
          <cell r="CL64" t="str">
            <v/>
          </cell>
          <cell r="CM64" t="str">
            <v/>
          </cell>
          <cell r="CN64"/>
          <cell r="CP64"/>
          <cell r="DC64">
            <v>0</v>
          </cell>
          <cell r="DD64">
            <v>0</v>
          </cell>
        </row>
        <row r="65">
          <cell r="A65"/>
          <cell r="B65"/>
          <cell r="E65"/>
          <cell r="F65"/>
          <cell r="G65"/>
          <cell r="BO65"/>
          <cell r="BP65"/>
          <cell r="BQ65"/>
          <cell r="BR65"/>
          <cell r="BS65"/>
          <cell r="BT65">
            <v>0</v>
          </cell>
          <cell r="BU65" t="str">
            <v/>
          </cell>
          <cell r="BV65" t="str">
            <v/>
          </cell>
          <cell r="BW65" t="str">
            <v/>
          </cell>
          <cell r="BX65" t="str">
            <v/>
          </cell>
          <cell r="BY65" t="str">
            <v/>
          </cell>
          <cell r="BZ65" t="str">
            <v/>
          </cell>
          <cell r="CA65" t="str">
            <v/>
          </cell>
          <cell r="CB65" t="str">
            <v/>
          </cell>
          <cell r="CC65" t="str">
            <v/>
          </cell>
          <cell r="CD65" t="str">
            <v/>
          </cell>
          <cell r="CE65" t="str">
            <v/>
          </cell>
          <cell r="CF65" t="str">
            <v/>
          </cell>
          <cell r="CG65"/>
          <cell r="CH65"/>
          <cell r="CI65" t="str">
            <v/>
          </cell>
          <cell r="CJ65" t="str">
            <v/>
          </cell>
          <cell r="CK65" t="str">
            <v/>
          </cell>
          <cell r="CL65" t="str">
            <v/>
          </cell>
          <cell r="CM65" t="str">
            <v/>
          </cell>
          <cell r="CN65"/>
          <cell r="CP65"/>
          <cell r="DC65">
            <v>0</v>
          </cell>
          <cell r="DD65">
            <v>0</v>
          </cell>
        </row>
        <row r="66">
          <cell r="A66"/>
          <cell r="B66"/>
          <cell r="E66"/>
          <cell r="F66"/>
          <cell r="G66"/>
          <cell r="BO66"/>
          <cell r="BP66"/>
          <cell r="BQ66"/>
          <cell r="BR66"/>
          <cell r="BS66"/>
          <cell r="BT66">
            <v>0</v>
          </cell>
          <cell r="BU66" t="str">
            <v/>
          </cell>
          <cell r="BV66" t="str">
            <v/>
          </cell>
          <cell r="BW66" t="str">
            <v/>
          </cell>
          <cell r="BX66" t="str">
            <v/>
          </cell>
          <cell r="BY66" t="str">
            <v/>
          </cell>
          <cell r="BZ66" t="str">
            <v/>
          </cell>
          <cell r="CA66" t="str">
            <v/>
          </cell>
          <cell r="CB66" t="str">
            <v/>
          </cell>
          <cell r="CC66" t="str">
            <v/>
          </cell>
          <cell r="CD66" t="str">
            <v/>
          </cell>
          <cell r="CE66" t="str">
            <v/>
          </cell>
          <cell r="CF66" t="str">
            <v/>
          </cell>
          <cell r="CG66"/>
          <cell r="CH66"/>
          <cell r="CI66" t="str">
            <v/>
          </cell>
          <cell r="CJ66" t="str">
            <v/>
          </cell>
          <cell r="CK66" t="str">
            <v/>
          </cell>
          <cell r="CL66" t="str">
            <v/>
          </cell>
          <cell r="CM66" t="str">
            <v/>
          </cell>
          <cell r="CN66"/>
          <cell r="CP66"/>
          <cell r="DC66">
            <v>0</v>
          </cell>
          <cell r="DD66">
            <v>0</v>
          </cell>
        </row>
        <row r="67">
          <cell r="A67"/>
          <cell r="B67"/>
          <cell r="E67"/>
          <cell r="F67"/>
          <cell r="G67"/>
          <cell r="BO67"/>
          <cell r="BP67"/>
          <cell r="BQ67"/>
          <cell r="BR67"/>
          <cell r="BS67"/>
          <cell r="BT67">
            <v>0</v>
          </cell>
          <cell r="BU67" t="str">
            <v/>
          </cell>
          <cell r="BV67" t="str">
            <v/>
          </cell>
          <cell r="BW67" t="str">
            <v/>
          </cell>
          <cell r="BX67" t="str">
            <v/>
          </cell>
          <cell r="BY67" t="str">
            <v/>
          </cell>
          <cell r="BZ67" t="str">
            <v/>
          </cell>
          <cell r="CA67" t="str">
            <v/>
          </cell>
          <cell r="CB67" t="str">
            <v/>
          </cell>
          <cell r="CC67" t="str">
            <v/>
          </cell>
          <cell r="CD67" t="str">
            <v/>
          </cell>
          <cell r="CE67" t="str">
            <v/>
          </cell>
          <cell r="CF67" t="str">
            <v/>
          </cell>
          <cell r="CG67"/>
          <cell r="CH67"/>
          <cell r="CI67" t="str">
            <v/>
          </cell>
          <cell r="CJ67" t="str">
            <v/>
          </cell>
          <cell r="CK67" t="str">
            <v/>
          </cell>
          <cell r="CL67" t="str">
            <v/>
          </cell>
          <cell r="CM67" t="str">
            <v/>
          </cell>
          <cell r="CN67"/>
          <cell r="CP67"/>
          <cell r="DC67">
            <v>0</v>
          </cell>
          <cell r="DD67">
            <v>0</v>
          </cell>
        </row>
        <row r="68">
          <cell r="A68"/>
          <cell r="B68"/>
          <cell r="E68"/>
          <cell r="F68"/>
          <cell r="G68"/>
          <cell r="BO68"/>
          <cell r="BP68"/>
          <cell r="BQ68"/>
          <cell r="BR68"/>
          <cell r="BS68"/>
          <cell r="BT68">
            <v>0</v>
          </cell>
          <cell r="BU68" t="str">
            <v/>
          </cell>
          <cell r="BV68" t="str">
            <v/>
          </cell>
          <cell r="BW68" t="str">
            <v/>
          </cell>
          <cell r="BX68" t="str">
            <v/>
          </cell>
          <cell r="BY68" t="str">
            <v/>
          </cell>
          <cell r="BZ68" t="str">
            <v/>
          </cell>
          <cell r="CA68" t="str">
            <v/>
          </cell>
          <cell r="CB68" t="str">
            <v/>
          </cell>
          <cell r="CC68" t="str">
            <v/>
          </cell>
          <cell r="CD68" t="str">
            <v/>
          </cell>
          <cell r="CE68" t="str">
            <v/>
          </cell>
          <cell r="CF68" t="str">
            <v/>
          </cell>
          <cell r="CG68"/>
          <cell r="CH68"/>
          <cell r="CI68" t="str">
            <v/>
          </cell>
          <cell r="CJ68" t="str">
            <v/>
          </cell>
          <cell r="CK68" t="str">
            <v/>
          </cell>
          <cell r="CL68" t="str">
            <v/>
          </cell>
          <cell r="CM68" t="str">
            <v/>
          </cell>
          <cell r="CN68"/>
          <cell r="CP68"/>
          <cell r="DC68">
            <v>0</v>
          </cell>
          <cell r="DD68">
            <v>0</v>
          </cell>
        </row>
        <row r="69">
          <cell r="A69"/>
          <cell r="B69"/>
          <cell r="E69"/>
          <cell r="F69"/>
          <cell r="G69"/>
          <cell r="BO69"/>
          <cell r="BP69"/>
          <cell r="BQ69"/>
          <cell r="BR69"/>
          <cell r="BS69"/>
          <cell r="BT69">
            <v>0</v>
          </cell>
          <cell r="BU69" t="str">
            <v/>
          </cell>
          <cell r="BV69" t="str">
            <v/>
          </cell>
          <cell r="BW69" t="str">
            <v/>
          </cell>
          <cell r="BX69" t="str">
            <v/>
          </cell>
          <cell r="BY69" t="str">
            <v/>
          </cell>
          <cell r="BZ69" t="str">
            <v/>
          </cell>
          <cell r="CA69" t="str">
            <v/>
          </cell>
          <cell r="CB69" t="str">
            <v/>
          </cell>
          <cell r="CC69" t="str">
            <v/>
          </cell>
          <cell r="CD69" t="str">
            <v/>
          </cell>
          <cell r="CE69" t="str">
            <v/>
          </cell>
          <cell r="CF69" t="str">
            <v/>
          </cell>
          <cell r="CG69"/>
          <cell r="CH69"/>
          <cell r="CI69" t="str">
            <v/>
          </cell>
          <cell r="CJ69" t="str">
            <v/>
          </cell>
          <cell r="CK69" t="str">
            <v/>
          </cell>
          <cell r="CL69" t="str">
            <v/>
          </cell>
          <cell r="CM69" t="str">
            <v/>
          </cell>
          <cell r="CN69"/>
          <cell r="CP69"/>
          <cell r="DC69">
            <v>0</v>
          </cell>
          <cell r="DD69">
            <v>0</v>
          </cell>
        </row>
        <row r="75">
          <cell r="BP75"/>
        </row>
      </sheetData>
      <sheetData sheetId="5"/>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ﾏﾆｭｱﾙ"/>
      <sheetName val="ｶﾚﾝﾀﾞｰ"/>
      <sheetName val="計画表"/>
      <sheetName val="加工日報その他"/>
      <sheetName val="検索計画表"/>
      <sheetName val="稼働記録"/>
    </sheetNames>
    <sheetDataSet>
      <sheetData sheetId="0"/>
      <sheetData sheetId="1"/>
      <sheetData sheetId="2"/>
      <sheetData sheetId="3">
        <row r="5">
          <cell r="A5" t="str">
            <v>依頼No</v>
          </cell>
          <cell r="B5" t="str">
            <v>加工日</v>
          </cell>
          <cell r="C5" t="str">
            <v>工程名</v>
          </cell>
          <cell r="D5" t="str">
            <v>未使用1</v>
          </cell>
          <cell r="E5" t="str">
            <v>担当者</v>
          </cell>
          <cell r="F5" t="str">
            <v>開始時間</v>
          </cell>
          <cell r="G5" t="str">
            <v>終了時間</v>
          </cell>
          <cell r="H5" t="str">
            <v>入力ｺｰﾄﾞ</v>
          </cell>
          <cell r="I5" t="str">
            <v>製品</v>
          </cell>
          <cell r="J5" t="str">
            <v>投入原反</v>
          </cell>
          <cell r="K5" t="str">
            <v>加工内容</v>
          </cell>
          <cell r="L5" t="str">
            <v>国分搬送日</v>
          </cell>
          <cell r="M5" t="str">
            <v>出荷
納期</v>
          </cell>
          <cell r="N5" t="str">
            <v>受注数</v>
          </cell>
          <cell r="O5" t="str">
            <v>加工実績累計</v>
          </cell>
          <cell r="P5" t="str">
            <v>加工完了</v>
          </cell>
          <cell r="Q5" t="str">
            <v>未使用2</v>
          </cell>
          <cell r="R5" t="str">
            <v>未使用3</v>
          </cell>
          <cell r="S5" t="str">
            <v>未使用4</v>
          </cell>
          <cell r="T5" t="str">
            <v>未使用5</v>
          </cell>
          <cell r="U5" t="str">
            <v>未使用6</v>
          </cell>
          <cell r="V5" t="str">
            <v>未使用7</v>
          </cell>
          <cell r="W5" t="str">
            <v>未使用8</v>
          </cell>
          <cell r="X5" t="str">
            <v>未使用9</v>
          </cell>
          <cell r="Y5" t="str">
            <v>未使用10</v>
          </cell>
          <cell r="Z5" t="str">
            <v>未使用11</v>
          </cell>
          <cell r="AA5" t="str">
            <v>未使用12</v>
          </cell>
          <cell r="AB5" t="str">
            <v>未使用13</v>
          </cell>
          <cell r="AC5" t="str">
            <v>未使用14</v>
          </cell>
          <cell r="AD5" t="str">
            <v>加工：備考欄</v>
          </cell>
          <cell r="AE5" t="str">
            <v>未使用15</v>
          </cell>
          <cell r="AF5" t="str">
            <v>未使用16</v>
          </cell>
          <cell r="AG5" t="str">
            <v>未使用17</v>
          </cell>
          <cell r="AH5" t="str">
            <v>未使用18</v>
          </cell>
          <cell r="AI5" t="str">
            <v>未使用19</v>
          </cell>
          <cell r="AJ5" t="str">
            <v>未使用20</v>
          </cell>
          <cell r="AK5" t="str">
            <v>未使用21</v>
          </cell>
          <cell r="AL5" t="str">
            <v>未使用22</v>
          </cell>
          <cell r="AM5" t="str">
            <v>目抜
加工日</v>
          </cell>
          <cell r="AN5" t="str">
            <v>目抜
加工量</v>
          </cell>
          <cell r="AO5" t="str">
            <v>目抜加工量
累計</v>
          </cell>
          <cell r="AP5" t="str">
            <v>K/SR3/H
加工日</v>
          </cell>
          <cell r="AQ5" t="str">
            <v>K/SR3/H
加工量</v>
          </cell>
          <cell r="AR5" t="str">
            <v>K/SR3/H
累計</v>
          </cell>
          <cell r="AS5" t="str">
            <v>ﾊﾞｰﾁ
加工日</v>
          </cell>
          <cell r="AT5" t="str">
            <v>ﾊﾞｰﾁ
加工量</v>
          </cell>
          <cell r="AU5" t="str">
            <v>ﾊﾞｰﾁ
累計</v>
          </cell>
          <cell r="AV5" t="str">
            <v>打抜
加工日</v>
          </cell>
          <cell r="AW5" t="str">
            <v>打抜
加工量</v>
          </cell>
          <cell r="AX5" t="str">
            <v>打抜
累計</v>
          </cell>
          <cell r="AY5" t="str">
            <v>大石
搬送日</v>
          </cell>
          <cell r="AZ5" t="str">
            <v>大石
搬送量</v>
          </cell>
          <cell r="BA5" t="str">
            <v>大石
搬送
累計</v>
          </cell>
          <cell r="BB5" t="str">
            <v>未使用23</v>
          </cell>
          <cell r="BC5" t="str">
            <v>未使用24</v>
          </cell>
          <cell r="BD5" t="str">
            <v>未使用25</v>
          </cell>
          <cell r="BE5" t="str">
            <v>未使用26</v>
          </cell>
          <cell r="BF5" t="str">
            <v>未使用27</v>
          </cell>
          <cell r="BG5" t="str">
            <v>未使用28</v>
          </cell>
          <cell r="BH5" t="str">
            <v>未使用29</v>
          </cell>
          <cell r="BI5" t="str">
            <v>未使用30</v>
          </cell>
          <cell r="BJ5" t="str">
            <v>未使用31</v>
          </cell>
          <cell r="BK5" t="str">
            <v>未使用32</v>
          </cell>
          <cell r="BL5" t="str">
            <v>未使用33</v>
          </cell>
          <cell r="BM5" t="str">
            <v>未使用34</v>
          </cell>
          <cell r="BN5" t="str">
            <v>未使用35</v>
          </cell>
          <cell r="BO5" t="str">
            <v>残業時間</v>
          </cell>
          <cell r="BP5" t="str">
            <v>残業
担当者</v>
          </cell>
          <cell r="BQ5" t="str">
            <v>停機内容</v>
          </cell>
          <cell r="BR5" t="str">
            <v>停機時間</v>
          </cell>
          <cell r="BS5" t="str">
            <v>休憩時間</v>
          </cell>
          <cell r="BT5" t="str">
            <v>稼働時間</v>
          </cell>
          <cell r="BU5" t="str">
            <v>枝番</v>
          </cell>
          <cell r="BV5" t="str">
            <v>製品Ａ</v>
          </cell>
          <cell r="BW5" t="str">
            <v>梱包</v>
          </cell>
          <cell r="BX5" t="str">
            <v>色</v>
          </cell>
          <cell r="BY5" t="str">
            <v>区分</v>
          </cell>
          <cell r="BZ5" t="str">
            <v>所要
時間
m/min</v>
          </cell>
          <cell r="CA5" t="str">
            <v>投入原反A</v>
          </cell>
          <cell r="CB5" t="str">
            <v>梱包1</v>
          </cell>
          <cell r="CC5" t="str">
            <v>色1</v>
          </cell>
          <cell r="CD5" t="str">
            <v>区分1</v>
          </cell>
          <cell r="CE5" t="str">
            <v>投入量A</v>
          </cell>
          <cell r="CF5" t="str">
            <v>出来高A</v>
          </cell>
          <cell r="CG5" t="str">
            <v>実製品出来高A</v>
          </cell>
          <cell r="CH5" t="str">
            <v>実加工量A</v>
          </cell>
          <cell r="CI5" t="str">
            <v>EC・ﾄﾘA</v>
          </cell>
          <cell r="CJ5" t="str">
            <v>原反着予定</v>
          </cell>
          <cell r="CK5" t="str">
            <v>調整納期A</v>
          </cell>
          <cell r="CL5" t="str">
            <v>加工予定A</v>
          </cell>
          <cell r="CM5" t="str">
            <v>加工内容
備考A</v>
          </cell>
          <cell r="CN5" t="str">
            <v>加工：
特記事項A</v>
          </cell>
          <cell r="CO5" t="str">
            <v>未使用44</v>
          </cell>
          <cell r="CP5" t="str">
            <v>完了区分A</v>
          </cell>
          <cell r="CQ5" t="str">
            <v>未使用45</v>
          </cell>
          <cell r="CR5" t="str">
            <v>未使用46</v>
          </cell>
          <cell r="CS5" t="str">
            <v>未使用47</v>
          </cell>
          <cell r="CT5" t="str">
            <v>型取り数</v>
          </cell>
          <cell r="CU5" t="str">
            <v>ｶｯﾄ寸法</v>
          </cell>
          <cell r="CV5" t="str">
            <v>梱包ｹｰｽ</v>
          </cell>
          <cell r="CW5" t="str">
            <v>ｹｰｽ入数</v>
          </cell>
          <cell r="CX5" t="str">
            <v>袋入数</v>
          </cell>
          <cell r="CY5" t="str">
            <v>加工要領及び注意事項</v>
          </cell>
          <cell r="CZ5" t="str">
            <v>備考（条件書）</v>
          </cell>
          <cell r="DA5" t="str">
            <v>備考（条件書）</v>
          </cell>
          <cell r="DB5" t="str">
            <v>未使用48</v>
          </cell>
          <cell r="DC5" t="str">
            <v>加工実績累計A</v>
          </cell>
          <cell r="DD5" t="str">
            <v>実製品出来高累計A</v>
          </cell>
        </row>
        <row r="6">
          <cell r="A6" t="str">
            <v>W2-11</v>
          </cell>
          <cell r="B6">
            <v>46083</v>
          </cell>
          <cell r="C6"/>
          <cell r="D6"/>
          <cell r="E6" t="str">
            <v xml:space="preserve">冨田 裕子
</v>
          </cell>
          <cell r="F6">
            <v>0.35069444444444442</v>
          </cell>
          <cell r="G6">
            <v>0.70833333333333337</v>
          </cell>
          <cell r="H6"/>
          <cell r="I6"/>
          <cell r="J6"/>
          <cell r="K6"/>
          <cell r="L6"/>
          <cell r="M6"/>
          <cell r="N6"/>
          <cell r="O6"/>
          <cell r="P6"/>
          <cell r="Q6"/>
          <cell r="R6"/>
          <cell r="S6"/>
          <cell r="T6"/>
          <cell r="U6"/>
          <cell r="V6"/>
          <cell r="W6"/>
          <cell r="X6"/>
          <cell r="Y6"/>
          <cell r="Z6"/>
          <cell r="AA6"/>
          <cell r="AB6"/>
          <cell r="AC6"/>
          <cell r="AD6"/>
          <cell r="AE6"/>
          <cell r="AF6"/>
          <cell r="AG6"/>
          <cell r="AH6"/>
          <cell r="AI6"/>
          <cell r="AJ6"/>
          <cell r="AK6"/>
          <cell r="AL6"/>
          <cell r="AM6"/>
          <cell r="AN6"/>
          <cell r="AO6"/>
          <cell r="AP6"/>
          <cell r="AQ6"/>
          <cell r="AR6"/>
          <cell r="AS6"/>
          <cell r="AT6"/>
          <cell r="AU6"/>
          <cell r="AV6"/>
          <cell r="AW6"/>
          <cell r="AX6"/>
          <cell r="AY6"/>
          <cell r="AZ6"/>
          <cell r="BA6"/>
          <cell r="BB6"/>
          <cell r="BC6"/>
          <cell r="BD6"/>
          <cell r="BE6"/>
          <cell r="BF6"/>
          <cell r="BG6"/>
          <cell r="BH6"/>
          <cell r="BI6"/>
          <cell r="BJ6"/>
          <cell r="BK6"/>
          <cell r="BL6"/>
          <cell r="BM6"/>
          <cell r="BN6"/>
          <cell r="BO6">
            <v>0</v>
          </cell>
          <cell r="BP6" t="str">
            <v xml:space="preserve">
</v>
          </cell>
          <cell r="BQ6" t="str">
            <v>加工準備</v>
          </cell>
          <cell r="BR6">
            <v>110</v>
          </cell>
          <cell r="BS6">
            <v>65</v>
          </cell>
          <cell r="BT6">
            <v>340.00000000000011</v>
          </cell>
          <cell r="BU6"/>
          <cell r="BV6" t="str">
            <v>15020-JX5R-1300X300</v>
          </cell>
          <cell r="BW6" t="str">
            <v>FA</v>
          </cell>
          <cell r="BX6" t="str">
            <v xml:space="preserve">   </v>
          </cell>
          <cell r="BY6" t="str">
            <v>R</v>
          </cell>
          <cell r="BZ6"/>
          <cell r="CA6" t="str">
            <v>15020-AX5R-1300X300</v>
          </cell>
          <cell r="CB6" t="str">
            <v>FA</v>
          </cell>
          <cell r="CC6" t="str">
            <v xml:space="preserve">   </v>
          </cell>
          <cell r="CD6" t="str">
            <v>P</v>
          </cell>
          <cell r="CE6">
            <v>3000</v>
          </cell>
          <cell r="CF6">
            <v>3000</v>
          </cell>
          <cell r="CG6">
            <v>3000</v>
          </cell>
          <cell r="CH6">
            <v>3000</v>
          </cell>
          <cell r="CI6">
            <v>0</v>
          </cell>
          <cell r="CJ6">
            <v>46083</v>
          </cell>
          <cell r="CK6">
            <v>46084</v>
          </cell>
          <cell r="CL6">
            <v>46083</v>
          </cell>
          <cell r="CM6" t="str">
            <v>EC,検査欠点個数確認チェックラベル◎　確認済明記　</v>
          </cell>
          <cell r="CN6" t="str">
            <v>検査</v>
          </cell>
          <cell r="CO6"/>
          <cell r="CP6" t="str">
            <v>完</v>
          </cell>
          <cell r="CQ6">
            <v>417</v>
          </cell>
          <cell r="CR6"/>
          <cell r="CS6"/>
          <cell r="CT6"/>
          <cell r="CU6"/>
          <cell r="CV6"/>
          <cell r="CW6"/>
          <cell r="CX6"/>
          <cell r="CY6"/>
          <cell r="CZ6"/>
          <cell r="DA6"/>
          <cell r="DB6"/>
          <cell r="DC6">
            <v>3000</v>
          </cell>
          <cell r="DD6">
            <v>3000</v>
          </cell>
        </row>
        <row r="7">
          <cell r="A7" t="str">
            <v>A3-3</v>
          </cell>
          <cell r="B7">
            <v>46084</v>
          </cell>
          <cell r="C7"/>
          <cell r="D7"/>
          <cell r="E7" t="str">
            <v xml:space="preserve">冨田 裕子
</v>
          </cell>
          <cell r="F7">
            <v>0.39930555555555558</v>
          </cell>
          <cell r="G7">
            <v>0.70833333333333337</v>
          </cell>
          <cell r="H7"/>
          <cell r="I7"/>
          <cell r="J7"/>
          <cell r="K7"/>
          <cell r="L7"/>
          <cell r="M7"/>
          <cell r="N7"/>
          <cell r="O7"/>
          <cell r="P7"/>
          <cell r="Q7"/>
          <cell r="R7"/>
          <cell r="S7"/>
          <cell r="T7"/>
          <cell r="U7"/>
          <cell r="V7"/>
          <cell r="W7"/>
          <cell r="X7"/>
          <cell r="Y7"/>
          <cell r="Z7"/>
          <cell r="AA7"/>
          <cell r="AB7"/>
          <cell r="AC7"/>
          <cell r="AD7"/>
          <cell r="AE7"/>
          <cell r="AF7"/>
          <cell r="AG7"/>
          <cell r="AH7"/>
          <cell r="AI7"/>
          <cell r="AJ7"/>
          <cell r="AK7"/>
          <cell r="AL7"/>
          <cell r="AM7"/>
          <cell r="AN7"/>
          <cell r="AO7"/>
          <cell r="AP7"/>
          <cell r="AQ7"/>
          <cell r="AR7"/>
          <cell r="AS7"/>
          <cell r="AT7"/>
          <cell r="AU7"/>
          <cell r="AV7"/>
          <cell r="AW7"/>
          <cell r="AX7"/>
          <cell r="AY7"/>
          <cell r="AZ7"/>
          <cell r="BA7"/>
          <cell r="BB7"/>
          <cell r="BC7"/>
          <cell r="BD7"/>
          <cell r="BE7"/>
          <cell r="BF7"/>
          <cell r="BG7"/>
          <cell r="BH7"/>
          <cell r="BI7"/>
          <cell r="BJ7"/>
          <cell r="BK7"/>
          <cell r="BL7"/>
          <cell r="BM7"/>
          <cell r="BN7"/>
          <cell r="BO7">
            <v>0</v>
          </cell>
          <cell r="BP7" t="str">
            <v xml:space="preserve">
</v>
          </cell>
          <cell r="BQ7" t="str">
            <v>その他</v>
          </cell>
          <cell r="BR7">
            <v>330</v>
          </cell>
          <cell r="BS7">
            <v>65</v>
          </cell>
          <cell r="BT7">
            <v>50</v>
          </cell>
          <cell r="BU7"/>
          <cell r="BV7" t="str">
            <v>30100-AG00-1000X 25</v>
          </cell>
          <cell r="BW7" t="str">
            <v>FA</v>
          </cell>
          <cell r="BX7" t="str">
            <v xml:space="preserve">   </v>
          </cell>
          <cell r="BY7" t="str">
            <v>X</v>
          </cell>
          <cell r="BZ7"/>
          <cell r="CA7" t="str">
            <v>30100-AG00-1000X 50</v>
          </cell>
          <cell r="CB7" t="str">
            <v>FA</v>
          </cell>
          <cell r="CC7" t="str">
            <v xml:space="preserve">   </v>
          </cell>
          <cell r="CD7" t="str">
            <v xml:space="preserve"> </v>
          </cell>
          <cell r="CE7">
            <v>50</v>
          </cell>
          <cell r="CF7">
            <v>50</v>
          </cell>
          <cell r="CG7">
            <v>50</v>
          </cell>
          <cell r="CH7">
            <v>50</v>
          </cell>
          <cell r="CI7">
            <v>0</v>
          </cell>
          <cell r="CJ7">
            <v>46084</v>
          </cell>
          <cell r="CK7">
            <v>46086</v>
          </cell>
          <cell r="CL7">
            <v>46084</v>
          </cell>
          <cell r="CM7" t="str">
            <v>分割　　</v>
          </cell>
          <cell r="CN7" t="str">
            <v>分割</v>
          </cell>
          <cell r="CO7"/>
          <cell r="CP7" t="str">
            <v>完</v>
          </cell>
          <cell r="CQ7">
            <v>417</v>
          </cell>
          <cell r="CR7"/>
          <cell r="CS7"/>
          <cell r="CT7"/>
          <cell r="CU7"/>
          <cell r="CV7"/>
          <cell r="CW7"/>
          <cell r="CX7"/>
          <cell r="CY7"/>
          <cell r="CZ7"/>
          <cell r="DA7"/>
          <cell r="DB7"/>
          <cell r="DC7">
            <v>50</v>
          </cell>
          <cell r="DD7">
            <v>50</v>
          </cell>
        </row>
        <row r="8">
          <cell r="A8" t="str">
            <v>GB60205</v>
          </cell>
          <cell r="B8">
            <v>46084</v>
          </cell>
          <cell r="C8"/>
          <cell r="D8"/>
          <cell r="E8" t="str">
            <v xml:space="preserve">冨田 裕子
</v>
          </cell>
          <cell r="F8">
            <v>0.70833333333333337</v>
          </cell>
          <cell r="G8">
            <v>0.70833333333333337</v>
          </cell>
          <cell r="H8"/>
          <cell r="I8"/>
          <cell r="J8"/>
          <cell r="K8"/>
          <cell r="L8"/>
          <cell r="M8"/>
          <cell r="N8"/>
          <cell r="O8"/>
          <cell r="P8"/>
          <cell r="Q8"/>
          <cell r="R8"/>
          <cell r="S8"/>
          <cell r="T8"/>
          <cell r="U8"/>
          <cell r="V8"/>
          <cell r="W8"/>
          <cell r="X8"/>
          <cell r="Y8"/>
          <cell r="Z8"/>
          <cell r="AA8"/>
          <cell r="AB8"/>
          <cell r="AC8"/>
          <cell r="AD8"/>
          <cell r="AE8"/>
          <cell r="AF8"/>
          <cell r="AG8"/>
          <cell r="AH8"/>
          <cell r="AI8"/>
          <cell r="AJ8"/>
          <cell r="AK8"/>
          <cell r="AL8"/>
          <cell r="AM8"/>
          <cell r="AN8"/>
          <cell r="AO8"/>
          <cell r="AP8"/>
          <cell r="AQ8"/>
          <cell r="AR8"/>
          <cell r="AS8"/>
          <cell r="AT8"/>
          <cell r="AU8"/>
          <cell r="AV8"/>
          <cell r="AW8"/>
          <cell r="AX8"/>
          <cell r="AY8"/>
          <cell r="AZ8"/>
          <cell r="BA8"/>
          <cell r="BB8"/>
          <cell r="BC8"/>
          <cell r="BD8"/>
          <cell r="BE8"/>
          <cell r="BF8"/>
          <cell r="BG8"/>
          <cell r="BH8"/>
          <cell r="BI8"/>
          <cell r="BJ8"/>
          <cell r="BK8"/>
          <cell r="BL8"/>
          <cell r="BM8"/>
          <cell r="BN8"/>
          <cell r="BO8">
            <v>0</v>
          </cell>
          <cell r="BP8" t="str">
            <v xml:space="preserve">
</v>
          </cell>
          <cell r="BQ8">
            <v>0</v>
          </cell>
          <cell r="BR8">
            <v>0</v>
          </cell>
          <cell r="BS8">
            <v>0</v>
          </cell>
          <cell r="BT8">
            <v>0</v>
          </cell>
          <cell r="BU8"/>
          <cell r="BV8" t="str">
            <v/>
          </cell>
          <cell r="BW8" t="str">
            <v/>
          </cell>
          <cell r="BX8" t="str">
            <v/>
          </cell>
          <cell r="BY8" t="str">
            <v/>
          </cell>
          <cell r="BZ8"/>
          <cell r="CA8" t="str">
            <v/>
          </cell>
          <cell r="CB8" t="str">
            <v/>
          </cell>
          <cell r="CC8" t="str">
            <v/>
          </cell>
          <cell r="CD8" t="str">
            <v/>
          </cell>
          <cell r="CE8" t="str">
            <v/>
          </cell>
          <cell r="CF8" t="str">
            <v/>
          </cell>
          <cell r="CG8">
            <v>100</v>
          </cell>
          <cell r="CH8">
            <v>100</v>
          </cell>
          <cell r="CI8" t="str">
            <v/>
          </cell>
          <cell r="CJ8" t="str">
            <v/>
          </cell>
          <cell r="CK8" t="str">
            <v/>
          </cell>
          <cell r="CL8" t="str">
            <v/>
          </cell>
          <cell r="CM8" t="str">
            <v/>
          </cell>
          <cell r="CN8" t="str">
            <v>梱包</v>
          </cell>
          <cell r="CO8"/>
          <cell r="CP8" t="str">
            <v>完</v>
          </cell>
          <cell r="CQ8">
            <v>417</v>
          </cell>
          <cell r="CR8"/>
          <cell r="CS8"/>
          <cell r="CT8"/>
          <cell r="CU8"/>
          <cell r="CV8"/>
          <cell r="CW8"/>
          <cell r="CX8"/>
          <cell r="CY8"/>
          <cell r="CZ8"/>
          <cell r="DA8"/>
          <cell r="DB8"/>
          <cell r="DC8">
            <v>100</v>
          </cell>
          <cell r="DD8">
            <v>100</v>
          </cell>
        </row>
        <row r="9">
          <cell r="A9" t="str">
            <v>W3-1</v>
          </cell>
          <cell r="B9">
            <v>46085</v>
          </cell>
          <cell r="C9"/>
          <cell r="D9"/>
          <cell r="E9" t="str">
            <v xml:space="preserve">竹内 正美
</v>
          </cell>
          <cell r="F9">
            <v>0.35069444444444442</v>
          </cell>
          <cell r="G9">
            <v>0.70833333333333337</v>
          </cell>
          <cell r="H9"/>
          <cell r="I9"/>
          <cell r="J9"/>
          <cell r="K9"/>
          <cell r="L9"/>
          <cell r="M9"/>
          <cell r="N9"/>
          <cell r="O9"/>
          <cell r="P9"/>
          <cell r="Q9"/>
          <cell r="R9"/>
          <cell r="S9"/>
          <cell r="T9"/>
          <cell r="U9"/>
          <cell r="V9"/>
          <cell r="W9"/>
          <cell r="X9"/>
          <cell r="Y9"/>
          <cell r="Z9"/>
          <cell r="AA9"/>
          <cell r="AB9"/>
          <cell r="AC9"/>
          <cell r="AD9"/>
          <cell r="AE9"/>
          <cell r="AF9"/>
          <cell r="AG9"/>
          <cell r="AH9"/>
          <cell r="AI9"/>
          <cell r="AJ9"/>
          <cell r="AK9"/>
          <cell r="AL9"/>
          <cell r="AM9"/>
          <cell r="AN9"/>
          <cell r="AO9"/>
          <cell r="AP9"/>
          <cell r="AQ9"/>
          <cell r="AR9"/>
          <cell r="AS9"/>
          <cell r="AT9"/>
          <cell r="AU9"/>
          <cell r="AV9"/>
          <cell r="AW9"/>
          <cell r="AX9"/>
          <cell r="AY9"/>
          <cell r="AZ9"/>
          <cell r="BA9"/>
          <cell r="BB9"/>
          <cell r="BC9"/>
          <cell r="BD9"/>
          <cell r="BE9"/>
          <cell r="BF9"/>
          <cell r="BG9"/>
          <cell r="BH9"/>
          <cell r="BI9"/>
          <cell r="BJ9"/>
          <cell r="BK9"/>
          <cell r="BL9"/>
          <cell r="BM9"/>
          <cell r="BN9"/>
          <cell r="BO9">
            <v>0</v>
          </cell>
          <cell r="BP9" t="str">
            <v xml:space="preserve">
</v>
          </cell>
          <cell r="BQ9" t="str">
            <v>加工準備</v>
          </cell>
          <cell r="BR9">
            <v>40</v>
          </cell>
          <cell r="BS9">
            <v>65</v>
          </cell>
          <cell r="BT9">
            <v>410.00000000000011</v>
          </cell>
          <cell r="BU9"/>
          <cell r="BV9" t="str">
            <v>15020-JX5R-1440X300</v>
          </cell>
          <cell r="BW9" t="str">
            <v>FA</v>
          </cell>
          <cell r="BX9" t="str">
            <v xml:space="preserve">   </v>
          </cell>
          <cell r="BY9" t="str">
            <v>R</v>
          </cell>
          <cell r="BZ9"/>
          <cell r="CA9" t="str">
            <v>15020-AX5R-1440X300</v>
          </cell>
          <cell r="CB9" t="str">
            <v>FA</v>
          </cell>
          <cell r="CC9" t="str">
            <v xml:space="preserve">   </v>
          </cell>
          <cell r="CD9" t="str">
            <v>P</v>
          </cell>
          <cell r="CE9">
            <v>8100</v>
          </cell>
          <cell r="CF9">
            <v>8100</v>
          </cell>
          <cell r="CG9">
            <v>3300</v>
          </cell>
          <cell r="CH9">
            <v>3300</v>
          </cell>
          <cell r="CI9">
            <v>0</v>
          </cell>
          <cell r="CJ9">
            <v>46084</v>
          </cell>
          <cell r="CK9">
            <v>46091</v>
          </cell>
          <cell r="CL9">
            <v>46085</v>
          </cell>
          <cell r="CM9" t="str">
            <v>EC,検査欠点個数確認チェックラベル◎　確認済明記　</v>
          </cell>
          <cell r="CN9" t="str">
            <v>検査</v>
          </cell>
          <cell r="CO9"/>
          <cell r="CP9"/>
          <cell r="CQ9">
            <v>417</v>
          </cell>
          <cell r="CR9"/>
          <cell r="CS9"/>
          <cell r="CT9"/>
          <cell r="CU9"/>
          <cell r="CV9"/>
          <cell r="CW9"/>
          <cell r="CX9"/>
          <cell r="CY9"/>
          <cell r="CZ9"/>
          <cell r="DA9"/>
          <cell r="DB9"/>
          <cell r="DC9">
            <v>3300</v>
          </cell>
          <cell r="DD9">
            <v>3300</v>
          </cell>
        </row>
        <row r="10">
          <cell r="A10" t="str">
            <v>Y4-3</v>
          </cell>
          <cell r="B10">
            <v>46113</v>
          </cell>
          <cell r="C10"/>
          <cell r="D10"/>
          <cell r="E10" t="str">
            <v xml:space="preserve">菅沼 めぐみ
森岡 真由美
</v>
          </cell>
          <cell r="F10">
            <v>0.35069444444444442</v>
          </cell>
          <cell r="G10">
            <v>0.4909722222222222</v>
          </cell>
          <cell r="H10"/>
          <cell r="I10"/>
          <cell r="J10"/>
          <cell r="K10"/>
          <cell r="L10"/>
          <cell r="M10"/>
          <cell r="N10"/>
          <cell r="O10"/>
          <cell r="P10"/>
          <cell r="Q10"/>
          <cell r="R10"/>
          <cell r="S10"/>
          <cell r="T10"/>
          <cell r="U10"/>
          <cell r="V10"/>
          <cell r="W10"/>
          <cell r="X10"/>
          <cell r="Y10"/>
          <cell r="Z10"/>
          <cell r="AA10"/>
          <cell r="AB10"/>
          <cell r="AC10"/>
          <cell r="AD10"/>
          <cell r="AE10"/>
          <cell r="AF10"/>
          <cell r="AG10"/>
          <cell r="AH10"/>
          <cell r="AI10"/>
          <cell r="AJ10"/>
          <cell r="AK10"/>
          <cell r="AL10"/>
          <cell r="AM10"/>
          <cell r="AN10"/>
          <cell r="AO10"/>
          <cell r="AP10"/>
          <cell r="AQ10"/>
          <cell r="AR10"/>
          <cell r="AS10"/>
          <cell r="AT10"/>
          <cell r="AU10"/>
          <cell r="AV10"/>
          <cell r="AW10"/>
          <cell r="AX10"/>
          <cell r="AY10"/>
          <cell r="AZ10"/>
          <cell r="BA10"/>
          <cell r="BB10"/>
          <cell r="BC10"/>
          <cell r="BD10"/>
          <cell r="BE10"/>
          <cell r="BF10"/>
          <cell r="BG10"/>
          <cell r="BH10"/>
          <cell r="BI10"/>
          <cell r="BJ10"/>
          <cell r="BK10"/>
          <cell r="BL10"/>
          <cell r="BM10"/>
          <cell r="BN10"/>
          <cell r="BO10">
            <v>0</v>
          </cell>
          <cell r="BP10" t="str">
            <v xml:space="preserve">
</v>
          </cell>
          <cell r="BQ10" t="str">
            <v>加工準備</v>
          </cell>
          <cell r="BR10">
            <v>50</v>
          </cell>
          <cell r="BS10">
            <v>0</v>
          </cell>
          <cell r="BT10">
            <v>152</v>
          </cell>
          <cell r="BU10"/>
          <cell r="BV10" t="str">
            <v>19022-FG00- 940X200</v>
          </cell>
          <cell r="BW10" t="str">
            <v>FA</v>
          </cell>
          <cell r="BX10" t="str">
            <v>GR2</v>
          </cell>
          <cell r="BY10" t="str">
            <v>M</v>
          </cell>
          <cell r="BZ10"/>
          <cell r="CA10" t="str">
            <v>19022-AG00- 940X400</v>
          </cell>
          <cell r="CB10" t="str">
            <v>FA</v>
          </cell>
          <cell r="CC10" t="str">
            <v>GR2</v>
          </cell>
          <cell r="CD10" t="str">
            <v>C</v>
          </cell>
          <cell r="CE10">
            <v>2800</v>
          </cell>
          <cell r="CF10">
            <v>2800</v>
          </cell>
          <cell r="CG10">
            <v>2800</v>
          </cell>
          <cell r="CH10">
            <v>2800</v>
          </cell>
          <cell r="CI10">
            <v>0</v>
          </cell>
          <cell r="CJ10">
            <v>46113</v>
          </cell>
          <cell r="CK10">
            <v>46120</v>
          </cell>
          <cell r="CL10">
            <v>46113</v>
          </cell>
          <cell r="CM10" t="str">
            <v>ｴﾝﾎﾞｽ，分割ﾐﾜｴﾝﾎﾞｽ　　</v>
          </cell>
          <cell r="CN10" t="str">
            <v>分割</v>
          </cell>
          <cell r="CO10"/>
          <cell r="CP10" t="str">
            <v>完</v>
          </cell>
          <cell r="CQ10">
            <v>417</v>
          </cell>
          <cell r="CR10"/>
          <cell r="CS10"/>
          <cell r="CT10"/>
          <cell r="CU10"/>
          <cell r="CV10"/>
          <cell r="CW10"/>
          <cell r="CX10"/>
          <cell r="CY10"/>
          <cell r="CZ10"/>
          <cell r="DA10"/>
          <cell r="DB10"/>
          <cell r="DC10">
            <v>2800</v>
          </cell>
          <cell r="DD10">
            <v>2800</v>
          </cell>
        </row>
        <row r="11">
          <cell r="A11" t="str">
            <v>PN04-01</v>
          </cell>
          <cell r="B11">
            <v>46113</v>
          </cell>
          <cell r="C11"/>
          <cell r="D11"/>
          <cell r="E11" t="str">
            <v xml:space="preserve">図司 智子
</v>
          </cell>
          <cell r="F11">
            <v>0.70833333333333337</v>
          </cell>
          <cell r="G11">
            <v>0.70833333333333337</v>
          </cell>
          <cell r="H11"/>
          <cell r="I11"/>
          <cell r="J11"/>
          <cell r="K11"/>
          <cell r="L11"/>
          <cell r="M11"/>
          <cell r="N11"/>
          <cell r="O11"/>
          <cell r="P11"/>
          <cell r="Q11"/>
          <cell r="R11"/>
          <cell r="S11"/>
          <cell r="T11"/>
          <cell r="U11"/>
          <cell r="V11"/>
          <cell r="W11"/>
          <cell r="X11"/>
          <cell r="Y11"/>
          <cell r="Z11"/>
          <cell r="AA11"/>
          <cell r="AB11"/>
          <cell r="AC11"/>
          <cell r="AD11"/>
          <cell r="AE11"/>
          <cell r="AF11"/>
          <cell r="AG11"/>
          <cell r="AH11"/>
          <cell r="AI11"/>
          <cell r="AJ11"/>
          <cell r="AK11"/>
          <cell r="AL11"/>
          <cell r="AM11"/>
          <cell r="AN11"/>
          <cell r="AO11"/>
          <cell r="AP11"/>
          <cell r="AQ11"/>
          <cell r="AR11"/>
          <cell r="AS11"/>
          <cell r="AT11"/>
          <cell r="AU11"/>
          <cell r="AV11"/>
          <cell r="AW11"/>
          <cell r="AX11"/>
          <cell r="AY11"/>
          <cell r="AZ11"/>
          <cell r="BA11"/>
          <cell r="BB11"/>
          <cell r="BC11"/>
          <cell r="BD11"/>
          <cell r="BE11"/>
          <cell r="BF11"/>
          <cell r="BG11"/>
          <cell r="BH11"/>
          <cell r="BI11"/>
          <cell r="BJ11"/>
          <cell r="BK11"/>
          <cell r="BL11"/>
          <cell r="BM11"/>
          <cell r="BN11"/>
          <cell r="BO11">
            <v>0</v>
          </cell>
          <cell r="BP11" t="str">
            <v xml:space="preserve">
</v>
          </cell>
          <cell r="BQ11">
            <v>0</v>
          </cell>
          <cell r="BR11">
            <v>0</v>
          </cell>
          <cell r="BS11">
            <v>0</v>
          </cell>
          <cell r="BT11">
            <v>0</v>
          </cell>
          <cell r="BU11"/>
          <cell r="BV11" t="str">
            <v>FEL3002BY05WDLG-EC</v>
          </cell>
          <cell r="BW11" t="str">
            <v>FA</v>
          </cell>
          <cell r="BX11" t="str">
            <v xml:space="preserve">   </v>
          </cell>
          <cell r="BY11" t="str">
            <v>C</v>
          </cell>
          <cell r="BZ11"/>
          <cell r="CA11" t="str">
            <v>FEL3002BY05WD</v>
          </cell>
          <cell r="CB11">
            <v>0</v>
          </cell>
          <cell r="CC11" t="str">
            <v>LG</v>
          </cell>
          <cell r="CD11">
            <v>0</v>
          </cell>
          <cell r="CE11">
            <v>2000</v>
          </cell>
          <cell r="CF11">
            <v>2000</v>
          </cell>
          <cell r="CG11">
            <v>2000</v>
          </cell>
          <cell r="CH11">
            <v>2000</v>
          </cell>
          <cell r="CI11">
            <v>0</v>
          </cell>
          <cell r="CJ11">
            <v>46073</v>
          </cell>
          <cell r="CK11">
            <v>46115</v>
          </cell>
          <cell r="CL11">
            <v>46113</v>
          </cell>
          <cell r="CM11" t="str">
            <v>ECﾂﾅｷﾞﾅｼ　　</v>
          </cell>
          <cell r="CN11" t="str">
            <v>梱包</v>
          </cell>
          <cell r="CO11"/>
          <cell r="CP11" t="str">
            <v>完</v>
          </cell>
          <cell r="CQ11">
            <v>417</v>
          </cell>
          <cell r="CR11"/>
          <cell r="CS11"/>
          <cell r="CT11"/>
          <cell r="CU11"/>
          <cell r="CV11"/>
          <cell r="CW11"/>
          <cell r="CX11"/>
          <cell r="CY11"/>
          <cell r="CZ11"/>
          <cell r="DA11"/>
          <cell r="DB11"/>
          <cell r="DC11">
            <v>2000</v>
          </cell>
          <cell r="DD11">
            <v>2000</v>
          </cell>
        </row>
        <row r="12">
          <cell r="A12" t="str">
            <v>W4-1</v>
          </cell>
          <cell r="B12">
            <v>46113</v>
          </cell>
          <cell r="C12"/>
          <cell r="D12"/>
          <cell r="E12" t="str">
            <v xml:space="preserve">竹内 正美
</v>
          </cell>
          <cell r="F12">
            <v>0.35069444444444442</v>
          </cell>
          <cell r="G12">
            <v>0.70833333333333337</v>
          </cell>
          <cell r="H12"/>
          <cell r="I12"/>
          <cell r="J12"/>
          <cell r="K12"/>
          <cell r="L12"/>
          <cell r="M12"/>
          <cell r="N12"/>
          <cell r="O12"/>
          <cell r="P12"/>
          <cell r="Q12"/>
          <cell r="R12"/>
          <cell r="S12"/>
          <cell r="T12"/>
          <cell r="U12"/>
          <cell r="V12"/>
          <cell r="W12"/>
          <cell r="X12"/>
          <cell r="Y12"/>
          <cell r="Z12"/>
          <cell r="AA12"/>
          <cell r="AB12"/>
          <cell r="AC12"/>
          <cell r="AD12"/>
          <cell r="AE12"/>
          <cell r="AF12"/>
          <cell r="AG12"/>
          <cell r="AH12"/>
          <cell r="AI12"/>
          <cell r="AJ12"/>
          <cell r="AK12"/>
          <cell r="AL12"/>
          <cell r="AM12"/>
          <cell r="AN12"/>
          <cell r="AO12"/>
          <cell r="AP12"/>
          <cell r="AQ12"/>
          <cell r="AR12"/>
          <cell r="AS12"/>
          <cell r="AT12"/>
          <cell r="AU12"/>
          <cell r="AV12"/>
          <cell r="AW12"/>
          <cell r="AX12"/>
          <cell r="AY12"/>
          <cell r="AZ12"/>
          <cell r="BA12"/>
          <cell r="BB12"/>
          <cell r="BC12"/>
          <cell r="BD12"/>
          <cell r="BE12"/>
          <cell r="BF12"/>
          <cell r="BG12"/>
          <cell r="BH12"/>
          <cell r="BI12"/>
          <cell r="BJ12"/>
          <cell r="BK12"/>
          <cell r="BL12"/>
          <cell r="BM12"/>
          <cell r="BN12"/>
          <cell r="BO12">
            <v>0</v>
          </cell>
          <cell r="BP12" t="str">
            <v xml:space="preserve">
</v>
          </cell>
          <cell r="BQ12" t="str">
            <v>加工準備</v>
          </cell>
          <cell r="BR12">
            <v>20</v>
          </cell>
          <cell r="BS12">
            <v>65</v>
          </cell>
          <cell r="BT12">
            <v>430.00000000000011</v>
          </cell>
          <cell r="BU12"/>
          <cell r="BV12" t="str">
            <v>15020-JX5R-1440X300</v>
          </cell>
          <cell r="BW12" t="str">
            <v>FA</v>
          </cell>
          <cell r="BX12" t="str">
            <v xml:space="preserve">   </v>
          </cell>
          <cell r="BY12" t="str">
            <v>R</v>
          </cell>
          <cell r="BZ12"/>
          <cell r="CA12" t="str">
            <v>15020-AX5R-1440X300</v>
          </cell>
          <cell r="CB12" t="str">
            <v>FA</v>
          </cell>
          <cell r="CC12" t="str">
            <v xml:space="preserve">   </v>
          </cell>
          <cell r="CD12" t="str">
            <v>P</v>
          </cell>
          <cell r="CE12">
            <v>5700</v>
          </cell>
          <cell r="CF12">
            <v>5700</v>
          </cell>
          <cell r="CG12">
            <v>3600</v>
          </cell>
          <cell r="CH12">
            <v>3600</v>
          </cell>
          <cell r="CI12">
            <v>0</v>
          </cell>
          <cell r="CJ12">
            <v>46113</v>
          </cell>
          <cell r="CK12">
            <v>46118</v>
          </cell>
          <cell r="CL12">
            <v>46113</v>
          </cell>
          <cell r="CM12" t="str">
            <v>EC,ゴミ除去欠点個数確認ﾁｪｯｸ　ﾗﾍﾞﾙ◎　確認済明記</v>
          </cell>
          <cell r="CN12" t="str">
            <v>検査</v>
          </cell>
          <cell r="CO12"/>
          <cell r="CP12" t="str">
            <v>完</v>
          </cell>
          <cell r="CQ12">
            <v>417</v>
          </cell>
          <cell r="CR12"/>
          <cell r="CS12"/>
          <cell r="CT12"/>
          <cell r="CU12"/>
          <cell r="CV12"/>
          <cell r="CW12"/>
          <cell r="CX12"/>
          <cell r="CY12"/>
          <cell r="CZ12"/>
          <cell r="DA12"/>
          <cell r="DB12"/>
          <cell r="DC12">
            <v>5700</v>
          </cell>
          <cell r="DD12">
            <v>5700</v>
          </cell>
        </row>
        <row r="13">
          <cell r="A13" t="str">
            <v>W4-1</v>
          </cell>
          <cell r="B13">
            <v>46113</v>
          </cell>
          <cell r="C13"/>
          <cell r="D13"/>
          <cell r="E13" t="str">
            <v xml:space="preserve">菅沼 めぐみ
</v>
          </cell>
          <cell r="F13">
            <v>0.70833333333333337</v>
          </cell>
          <cell r="G13">
            <v>0.70833333333333337</v>
          </cell>
          <cell r="H13"/>
          <cell r="I13"/>
          <cell r="J13"/>
          <cell r="K13"/>
          <cell r="L13"/>
          <cell r="M13"/>
          <cell r="N13"/>
          <cell r="O13"/>
          <cell r="P13"/>
          <cell r="Q13"/>
          <cell r="R13"/>
          <cell r="S13"/>
          <cell r="T13"/>
          <cell r="U13"/>
          <cell r="V13"/>
          <cell r="W13"/>
          <cell r="X13"/>
          <cell r="Y13"/>
          <cell r="Z13"/>
          <cell r="AA13"/>
          <cell r="AB13"/>
          <cell r="AC13"/>
          <cell r="AD13"/>
          <cell r="AE13"/>
          <cell r="AF13"/>
          <cell r="AG13"/>
          <cell r="AH13"/>
          <cell r="AI13"/>
          <cell r="AJ13"/>
          <cell r="AK13"/>
          <cell r="AL13"/>
          <cell r="AM13"/>
          <cell r="AN13"/>
          <cell r="AO13"/>
          <cell r="AP13"/>
          <cell r="AQ13"/>
          <cell r="AR13"/>
          <cell r="AS13"/>
          <cell r="AT13"/>
          <cell r="AU13"/>
          <cell r="AV13"/>
          <cell r="AW13"/>
          <cell r="AX13"/>
          <cell r="AY13"/>
          <cell r="AZ13"/>
          <cell r="BA13"/>
          <cell r="BB13"/>
          <cell r="BC13"/>
          <cell r="BD13"/>
          <cell r="BE13"/>
          <cell r="BF13"/>
          <cell r="BG13"/>
          <cell r="BH13"/>
          <cell r="BI13"/>
          <cell r="BJ13"/>
          <cell r="BK13"/>
          <cell r="BL13"/>
          <cell r="BM13"/>
          <cell r="BN13"/>
          <cell r="BO13">
            <v>0</v>
          </cell>
          <cell r="BP13" t="str">
            <v xml:space="preserve">
</v>
          </cell>
          <cell r="BQ13">
            <v>0</v>
          </cell>
          <cell r="BR13">
            <v>0</v>
          </cell>
          <cell r="BS13">
            <v>0</v>
          </cell>
          <cell r="BT13">
            <v>0</v>
          </cell>
          <cell r="BU13"/>
          <cell r="BV13" t="str">
            <v>15020-JX5R-1440X300</v>
          </cell>
          <cell r="BW13" t="str">
            <v>FA</v>
          </cell>
          <cell r="BX13" t="str">
            <v xml:space="preserve">   </v>
          </cell>
          <cell r="BY13" t="str">
            <v>R</v>
          </cell>
          <cell r="BZ13"/>
          <cell r="CA13" t="str">
            <v>15020-AX5R-1440X300</v>
          </cell>
          <cell r="CB13" t="str">
            <v>FA</v>
          </cell>
          <cell r="CC13" t="str">
            <v xml:space="preserve">   </v>
          </cell>
          <cell r="CD13" t="str">
            <v>P</v>
          </cell>
          <cell r="CE13">
            <v>5700</v>
          </cell>
          <cell r="CF13">
            <v>5700</v>
          </cell>
          <cell r="CG13">
            <v>1800</v>
          </cell>
          <cell r="CH13">
            <v>1800</v>
          </cell>
          <cell r="CI13">
            <v>0</v>
          </cell>
          <cell r="CJ13">
            <v>46113</v>
          </cell>
          <cell r="CK13">
            <v>46118</v>
          </cell>
          <cell r="CL13">
            <v>46113</v>
          </cell>
          <cell r="CM13" t="str">
            <v>EC,ゴミ除去欠点個数確認ﾁｪｯｸ　ﾗﾍﾞﾙ◎　確認済明記</v>
          </cell>
          <cell r="CN13" t="str">
            <v>検査</v>
          </cell>
          <cell r="CO13"/>
          <cell r="CP13" t="str">
            <v>完</v>
          </cell>
          <cell r="CQ13">
            <v>417</v>
          </cell>
          <cell r="CR13"/>
          <cell r="CS13"/>
          <cell r="CT13"/>
          <cell r="CU13"/>
          <cell r="CV13"/>
          <cell r="CW13"/>
          <cell r="CX13"/>
          <cell r="CY13"/>
          <cell r="CZ13"/>
          <cell r="DA13"/>
          <cell r="DB13"/>
          <cell r="DC13">
            <v>5700</v>
          </cell>
          <cell r="DD13">
            <v>5700</v>
          </cell>
        </row>
        <row r="14">
          <cell r="A14" t="str">
            <v>JR260401</v>
          </cell>
          <cell r="B14">
            <v>46113</v>
          </cell>
          <cell r="C14"/>
          <cell r="D14"/>
          <cell r="E14" t="str">
            <v xml:space="preserve">冨田 裕子
</v>
          </cell>
          <cell r="F14">
            <v>0.70833333333333337</v>
          </cell>
          <cell r="G14">
            <v>0.70833333333333337</v>
          </cell>
          <cell r="H14"/>
          <cell r="I14"/>
          <cell r="J14"/>
          <cell r="K14"/>
          <cell r="L14"/>
          <cell r="M14"/>
          <cell r="N14"/>
          <cell r="O14"/>
          <cell r="P14"/>
          <cell r="Q14"/>
          <cell r="R14"/>
          <cell r="S14"/>
          <cell r="T14"/>
          <cell r="U14"/>
          <cell r="V14"/>
          <cell r="W14"/>
          <cell r="X14"/>
          <cell r="Y14"/>
          <cell r="Z14"/>
          <cell r="AA14"/>
          <cell r="AB14"/>
          <cell r="AC14"/>
          <cell r="AD14"/>
          <cell r="AE14"/>
          <cell r="AF14"/>
          <cell r="AG14"/>
          <cell r="AH14"/>
          <cell r="AI14"/>
          <cell r="AJ14"/>
          <cell r="AK14"/>
          <cell r="AL14"/>
          <cell r="AM14"/>
          <cell r="AN14"/>
          <cell r="AO14"/>
          <cell r="AP14"/>
          <cell r="AQ14"/>
          <cell r="AR14"/>
          <cell r="AS14"/>
          <cell r="AT14"/>
          <cell r="AU14"/>
          <cell r="AV14"/>
          <cell r="AW14"/>
          <cell r="AX14"/>
          <cell r="AY14"/>
          <cell r="AZ14"/>
          <cell r="BA14"/>
          <cell r="BB14"/>
          <cell r="BC14"/>
          <cell r="BD14"/>
          <cell r="BE14"/>
          <cell r="BF14"/>
          <cell r="BG14"/>
          <cell r="BH14"/>
          <cell r="BI14"/>
          <cell r="BJ14"/>
          <cell r="BK14"/>
          <cell r="BL14"/>
          <cell r="BM14"/>
          <cell r="BN14"/>
          <cell r="BO14">
            <v>0</v>
          </cell>
          <cell r="BP14" t="str">
            <v xml:space="preserve">
</v>
          </cell>
          <cell r="BQ14">
            <v>0</v>
          </cell>
          <cell r="BR14">
            <v>0</v>
          </cell>
          <cell r="BS14">
            <v>0</v>
          </cell>
          <cell r="BT14">
            <v>0</v>
          </cell>
          <cell r="BU14"/>
          <cell r="BV14" t="str">
            <v>40040-R10W- 870X 95</v>
          </cell>
          <cell r="BW14" t="str">
            <v xml:space="preserve">  </v>
          </cell>
          <cell r="BX14" t="str">
            <v xml:space="preserve">LG </v>
          </cell>
          <cell r="BY14" t="str">
            <v xml:space="preserve"> </v>
          </cell>
          <cell r="BZ14"/>
          <cell r="CA14" t="str">
            <v>FEL4004AY-10WD-1000X100</v>
          </cell>
          <cell r="CB14" t="str">
            <v xml:space="preserve">  </v>
          </cell>
          <cell r="CC14" t="str">
            <v xml:space="preserve">LG </v>
          </cell>
          <cell r="CD14" t="str">
            <v xml:space="preserve"> </v>
          </cell>
          <cell r="CE14">
            <v>1000</v>
          </cell>
          <cell r="CF14">
            <v>950</v>
          </cell>
          <cell r="CG14">
            <v>700</v>
          </cell>
          <cell r="CH14">
            <v>700</v>
          </cell>
          <cell r="CI14">
            <v>0</v>
          </cell>
          <cell r="CJ14">
            <v>46114</v>
          </cell>
          <cell r="CK14">
            <v>46120</v>
          </cell>
          <cell r="CL14">
            <v>46113</v>
          </cell>
          <cell r="CM14" t="str">
            <v>SEC,ｽﾘｯﾄ(JR)　　</v>
          </cell>
          <cell r="CN14" t="str">
            <v>梱包</v>
          </cell>
          <cell r="CO14"/>
          <cell r="CP14" t="str">
            <v>完</v>
          </cell>
          <cell r="CQ14">
            <v>417</v>
          </cell>
          <cell r="CR14"/>
          <cell r="CS14"/>
          <cell r="CT14"/>
          <cell r="CU14"/>
          <cell r="CV14"/>
          <cell r="CW14"/>
          <cell r="CX14"/>
          <cell r="CY14"/>
          <cell r="CZ14"/>
          <cell r="DA14"/>
          <cell r="DB14"/>
          <cell r="DC14">
            <v>1000</v>
          </cell>
          <cell r="DD14">
            <v>1000</v>
          </cell>
        </row>
        <row r="15">
          <cell r="A15" t="str">
            <v>JR260402</v>
          </cell>
          <cell r="B15">
            <v>46113</v>
          </cell>
          <cell r="C15"/>
          <cell r="D15"/>
          <cell r="E15" t="str">
            <v xml:space="preserve">冨田 裕子
</v>
          </cell>
          <cell r="F15">
            <v>0.70833333333333337</v>
          </cell>
          <cell r="G15">
            <v>0.70833333333333337</v>
          </cell>
          <cell r="H15"/>
          <cell r="I15"/>
          <cell r="J15"/>
          <cell r="K15"/>
          <cell r="L15"/>
          <cell r="M15"/>
          <cell r="N15"/>
          <cell r="O15"/>
          <cell r="P15"/>
          <cell r="Q15"/>
          <cell r="R15"/>
          <cell r="S15"/>
          <cell r="T15"/>
          <cell r="U15"/>
          <cell r="V15"/>
          <cell r="W15"/>
          <cell r="X15"/>
          <cell r="Y15"/>
          <cell r="Z15"/>
          <cell r="AA15"/>
          <cell r="AB15"/>
          <cell r="AC15"/>
          <cell r="AD15"/>
          <cell r="AE15"/>
          <cell r="AF15"/>
          <cell r="AG15"/>
          <cell r="AH15"/>
          <cell r="AI15"/>
          <cell r="AJ15"/>
          <cell r="AK15"/>
          <cell r="AL15"/>
          <cell r="AM15"/>
          <cell r="AN15"/>
          <cell r="AO15"/>
          <cell r="AP15"/>
          <cell r="AQ15"/>
          <cell r="AR15"/>
          <cell r="AS15"/>
          <cell r="AT15"/>
          <cell r="AU15"/>
          <cell r="AV15"/>
          <cell r="AW15"/>
          <cell r="AX15"/>
          <cell r="AY15"/>
          <cell r="AZ15"/>
          <cell r="BA15"/>
          <cell r="BB15"/>
          <cell r="BC15"/>
          <cell r="BD15"/>
          <cell r="BE15"/>
          <cell r="BF15"/>
          <cell r="BG15"/>
          <cell r="BH15"/>
          <cell r="BI15"/>
          <cell r="BJ15"/>
          <cell r="BK15"/>
          <cell r="BL15"/>
          <cell r="BM15"/>
          <cell r="BN15"/>
          <cell r="BO15">
            <v>0</v>
          </cell>
          <cell r="BP15" t="str">
            <v xml:space="preserve">
</v>
          </cell>
          <cell r="BQ15">
            <v>0</v>
          </cell>
          <cell r="BR15">
            <v>0</v>
          </cell>
          <cell r="BS15">
            <v>0</v>
          </cell>
          <cell r="BT15">
            <v>0</v>
          </cell>
          <cell r="BU15"/>
          <cell r="BV15" t="str">
            <v>40040-R10W- 870X 95</v>
          </cell>
          <cell r="BW15" t="str">
            <v xml:space="preserve">  </v>
          </cell>
          <cell r="BX15" t="str">
            <v xml:space="preserve">   </v>
          </cell>
          <cell r="BY15" t="str">
            <v xml:space="preserve"> </v>
          </cell>
          <cell r="BZ15"/>
          <cell r="CA15" t="str">
            <v>FEL4004AY-10WD-1000X100</v>
          </cell>
          <cell r="CB15" t="str">
            <v xml:space="preserve">  </v>
          </cell>
          <cell r="CC15" t="str">
            <v xml:space="preserve">   </v>
          </cell>
          <cell r="CD15" t="str">
            <v xml:space="preserve"> </v>
          </cell>
          <cell r="CE15">
            <v>1000</v>
          </cell>
          <cell r="CF15">
            <v>950</v>
          </cell>
          <cell r="CG15">
            <v>800</v>
          </cell>
          <cell r="CH15">
            <v>800</v>
          </cell>
          <cell r="CI15">
            <v>0</v>
          </cell>
          <cell r="CJ15">
            <v>46114</v>
          </cell>
          <cell r="CK15">
            <v>46120</v>
          </cell>
          <cell r="CL15">
            <v>46113</v>
          </cell>
          <cell r="CM15" t="str">
            <v>SEC,ｽﾘｯﾄ(JR)　　</v>
          </cell>
          <cell r="CN15" t="str">
            <v>梱包</v>
          </cell>
          <cell r="CO15"/>
          <cell r="CP15" t="str">
            <v>完</v>
          </cell>
          <cell r="CQ15">
            <v>417</v>
          </cell>
          <cell r="CR15"/>
          <cell r="CS15"/>
          <cell r="CT15"/>
          <cell r="CU15"/>
          <cell r="CV15"/>
          <cell r="CW15"/>
          <cell r="CX15"/>
          <cell r="CY15"/>
          <cell r="CZ15"/>
          <cell r="DA15"/>
          <cell r="DB15"/>
          <cell r="DC15">
            <v>1000</v>
          </cell>
          <cell r="DD15">
            <v>1000</v>
          </cell>
        </row>
        <row r="16">
          <cell r="A16" t="str">
            <v>W4-1</v>
          </cell>
          <cell r="B16">
            <v>46114</v>
          </cell>
          <cell r="C16"/>
          <cell r="D16"/>
          <cell r="E16" t="str">
            <v xml:space="preserve">図司 智子
</v>
          </cell>
          <cell r="F16">
            <v>0.35069444444444442</v>
          </cell>
          <cell r="G16">
            <v>0.37708333333333338</v>
          </cell>
          <cell r="H16"/>
          <cell r="I16"/>
          <cell r="J16"/>
          <cell r="K16"/>
          <cell r="L16"/>
          <cell r="M16"/>
          <cell r="N16"/>
          <cell r="O16"/>
          <cell r="P16"/>
          <cell r="Q16"/>
          <cell r="R16"/>
          <cell r="S16"/>
          <cell r="T16"/>
          <cell r="U16"/>
          <cell r="V16"/>
          <cell r="W16"/>
          <cell r="X16"/>
          <cell r="Y16"/>
          <cell r="Z16"/>
          <cell r="AA16"/>
          <cell r="AB16"/>
          <cell r="AC16"/>
          <cell r="AD16"/>
          <cell r="AE16"/>
          <cell r="AF16"/>
          <cell r="AG16"/>
          <cell r="AH16"/>
          <cell r="AI16"/>
          <cell r="AJ16"/>
          <cell r="AK16"/>
          <cell r="AL16"/>
          <cell r="AM16"/>
          <cell r="AN16"/>
          <cell r="AO16"/>
          <cell r="AP16"/>
          <cell r="AQ16"/>
          <cell r="AR16"/>
          <cell r="AS16"/>
          <cell r="AT16"/>
          <cell r="AU16"/>
          <cell r="AV16"/>
          <cell r="AW16"/>
          <cell r="AX16"/>
          <cell r="AY16"/>
          <cell r="AZ16"/>
          <cell r="BA16"/>
          <cell r="BB16"/>
          <cell r="BC16"/>
          <cell r="BD16"/>
          <cell r="BE16"/>
          <cell r="BF16"/>
          <cell r="BG16"/>
          <cell r="BH16"/>
          <cell r="BI16"/>
          <cell r="BJ16"/>
          <cell r="BK16"/>
          <cell r="BL16"/>
          <cell r="BM16"/>
          <cell r="BN16"/>
          <cell r="BO16">
            <v>0</v>
          </cell>
          <cell r="BP16" t="str">
            <v xml:space="preserve">
</v>
          </cell>
          <cell r="BQ16" t="str">
            <v>加工準備</v>
          </cell>
          <cell r="BR16">
            <v>20</v>
          </cell>
          <cell r="BS16">
            <v>0</v>
          </cell>
          <cell r="BT16">
            <v>18.000000000000107</v>
          </cell>
          <cell r="BU16"/>
          <cell r="BV16" t="str">
            <v>15020-JX5R-1440X300</v>
          </cell>
          <cell r="BW16" t="str">
            <v>FA</v>
          </cell>
          <cell r="BX16" t="str">
            <v xml:space="preserve">   </v>
          </cell>
          <cell r="BY16" t="str">
            <v>R</v>
          </cell>
          <cell r="BZ16"/>
          <cell r="CA16" t="str">
            <v>15020-AX5R-1440X300</v>
          </cell>
          <cell r="CB16" t="str">
            <v>FA</v>
          </cell>
          <cell r="CC16" t="str">
            <v xml:space="preserve">   </v>
          </cell>
          <cell r="CD16" t="str">
            <v>P</v>
          </cell>
          <cell r="CE16">
            <v>5700</v>
          </cell>
          <cell r="CF16">
            <v>5700</v>
          </cell>
          <cell r="CG16">
            <v>300</v>
          </cell>
          <cell r="CH16">
            <v>300</v>
          </cell>
          <cell r="CI16">
            <v>0</v>
          </cell>
          <cell r="CJ16">
            <v>46113</v>
          </cell>
          <cell r="CK16">
            <v>46118</v>
          </cell>
          <cell r="CL16">
            <v>46113</v>
          </cell>
          <cell r="CM16" t="str">
            <v>EC,ゴミ除去欠点個数確認ﾁｪｯｸ　ﾗﾍﾞﾙ◎　確認済明記</v>
          </cell>
          <cell r="CN16" t="str">
            <v>検査</v>
          </cell>
          <cell r="CO16"/>
          <cell r="CP16" t="str">
            <v>完</v>
          </cell>
          <cell r="CQ16">
            <v>417</v>
          </cell>
          <cell r="CR16"/>
          <cell r="CS16"/>
          <cell r="CT16"/>
          <cell r="CU16"/>
          <cell r="CV16"/>
          <cell r="CW16"/>
          <cell r="CX16"/>
          <cell r="CY16"/>
          <cell r="CZ16"/>
          <cell r="DA16"/>
          <cell r="DB16"/>
          <cell r="DC16">
            <v>5700</v>
          </cell>
          <cell r="DD16">
            <v>5700</v>
          </cell>
        </row>
        <row r="17">
          <cell r="A17" t="str">
            <v>W3-13</v>
          </cell>
          <cell r="B17">
            <v>46114</v>
          </cell>
          <cell r="C17"/>
          <cell r="D17"/>
          <cell r="E17" t="str">
            <v xml:space="preserve">図司 智子
森岡 真由美
</v>
          </cell>
          <cell r="F17">
            <v>0.37708333333333338</v>
          </cell>
          <cell r="G17">
            <v>0.70833333333333337</v>
          </cell>
          <cell r="H17"/>
          <cell r="I17"/>
          <cell r="J17"/>
          <cell r="K17"/>
          <cell r="L17"/>
          <cell r="M17"/>
          <cell r="N17"/>
          <cell r="O17"/>
          <cell r="P17"/>
          <cell r="Q17"/>
          <cell r="R17"/>
          <cell r="S17"/>
          <cell r="T17"/>
          <cell r="U17"/>
          <cell r="V17"/>
          <cell r="W17"/>
          <cell r="X17"/>
          <cell r="Y17"/>
          <cell r="Z17"/>
          <cell r="AA17"/>
          <cell r="AB17"/>
          <cell r="AC17"/>
          <cell r="AD17"/>
          <cell r="AE17"/>
          <cell r="AF17"/>
          <cell r="AG17"/>
          <cell r="AH17"/>
          <cell r="AI17"/>
          <cell r="AJ17"/>
          <cell r="AK17"/>
          <cell r="AL17"/>
          <cell r="AM17"/>
          <cell r="AN17"/>
          <cell r="AO17"/>
          <cell r="AP17"/>
          <cell r="AQ17"/>
          <cell r="AR17"/>
          <cell r="AS17"/>
          <cell r="AT17"/>
          <cell r="AU17"/>
          <cell r="AV17"/>
          <cell r="AW17"/>
          <cell r="AX17"/>
          <cell r="AY17"/>
          <cell r="AZ17"/>
          <cell r="BA17"/>
          <cell r="BB17"/>
          <cell r="BC17"/>
          <cell r="BD17"/>
          <cell r="BE17"/>
          <cell r="BF17"/>
          <cell r="BG17"/>
          <cell r="BH17"/>
          <cell r="BI17"/>
          <cell r="BJ17"/>
          <cell r="BK17"/>
          <cell r="BL17"/>
          <cell r="BM17"/>
          <cell r="BN17"/>
          <cell r="BO17">
            <v>0</v>
          </cell>
          <cell r="BP17" t="str">
            <v xml:space="preserve">
</v>
          </cell>
          <cell r="BQ17">
            <v>0</v>
          </cell>
          <cell r="BR17">
            <v>0</v>
          </cell>
          <cell r="BS17">
            <v>50</v>
          </cell>
          <cell r="BT17">
            <v>427</v>
          </cell>
          <cell r="BU17"/>
          <cell r="BV17" t="str">
            <v>15020-JX5R-1300X300</v>
          </cell>
          <cell r="BW17" t="str">
            <v>FA</v>
          </cell>
          <cell r="BX17" t="str">
            <v xml:space="preserve">   </v>
          </cell>
          <cell r="BY17" t="str">
            <v>R</v>
          </cell>
          <cell r="BZ17"/>
          <cell r="CA17" t="str">
            <v>15020-AX5R-1380X300</v>
          </cell>
          <cell r="CB17" t="str">
            <v>FA</v>
          </cell>
          <cell r="CC17" t="str">
            <v xml:space="preserve">   </v>
          </cell>
          <cell r="CD17" t="str">
            <v>P</v>
          </cell>
          <cell r="CE17">
            <v>6000</v>
          </cell>
          <cell r="CF17">
            <v>6000</v>
          </cell>
          <cell r="CG17">
            <v>3600</v>
          </cell>
          <cell r="CH17">
            <v>3600</v>
          </cell>
          <cell r="CI17">
            <v>0</v>
          </cell>
          <cell r="CJ17">
            <v>46104</v>
          </cell>
          <cell r="CK17">
            <v>46115</v>
          </cell>
          <cell r="CL17">
            <v>46114</v>
          </cell>
          <cell r="CM17" t="str">
            <v>EC,検査欠点個数確認チェックラベル◎　確認済明記　</v>
          </cell>
          <cell r="CN17" t="str">
            <v>検査</v>
          </cell>
          <cell r="CO17"/>
          <cell r="CP17" t="str">
            <v>完</v>
          </cell>
          <cell r="CQ17">
            <v>417</v>
          </cell>
          <cell r="CR17"/>
          <cell r="CS17"/>
          <cell r="CT17"/>
          <cell r="CU17"/>
          <cell r="CV17"/>
          <cell r="CW17"/>
          <cell r="CX17"/>
          <cell r="CY17"/>
          <cell r="CZ17"/>
          <cell r="DA17"/>
          <cell r="DB17"/>
          <cell r="DC17">
            <v>6000</v>
          </cell>
          <cell r="DD17">
            <v>6000</v>
          </cell>
        </row>
        <row r="18">
          <cell r="A18" t="str">
            <v>Y4-2</v>
          </cell>
          <cell r="B18">
            <v>46114</v>
          </cell>
          <cell r="C18"/>
          <cell r="D18"/>
          <cell r="E18" t="str">
            <v xml:space="preserve">宮島 剛
竹内 正美
</v>
          </cell>
          <cell r="F18">
            <v>0.70833333333333337</v>
          </cell>
          <cell r="G18">
            <v>0.70833333333333337</v>
          </cell>
          <cell r="H18"/>
          <cell r="I18"/>
          <cell r="J18"/>
          <cell r="K18"/>
          <cell r="L18"/>
          <cell r="M18"/>
          <cell r="N18"/>
          <cell r="O18"/>
          <cell r="P18"/>
          <cell r="Q18"/>
          <cell r="R18"/>
          <cell r="S18"/>
          <cell r="T18"/>
          <cell r="U18"/>
          <cell r="V18"/>
          <cell r="W18"/>
          <cell r="X18"/>
          <cell r="Y18"/>
          <cell r="Z18"/>
          <cell r="AA18"/>
          <cell r="AB18"/>
          <cell r="AC18"/>
          <cell r="AD18"/>
          <cell r="AE18"/>
          <cell r="AF18"/>
          <cell r="AG18"/>
          <cell r="AH18"/>
          <cell r="AI18"/>
          <cell r="AJ18"/>
          <cell r="AK18"/>
          <cell r="AL18"/>
          <cell r="AM18"/>
          <cell r="AN18"/>
          <cell r="AO18"/>
          <cell r="AP18"/>
          <cell r="AQ18"/>
          <cell r="AR18"/>
          <cell r="AS18"/>
          <cell r="AT18"/>
          <cell r="AU18"/>
          <cell r="AV18"/>
          <cell r="AW18"/>
          <cell r="AX18"/>
          <cell r="AY18"/>
          <cell r="AZ18"/>
          <cell r="BA18"/>
          <cell r="BB18"/>
          <cell r="BC18"/>
          <cell r="BD18"/>
          <cell r="BE18"/>
          <cell r="BF18"/>
          <cell r="BG18"/>
          <cell r="BH18"/>
          <cell r="BI18"/>
          <cell r="BJ18"/>
          <cell r="BK18"/>
          <cell r="BL18"/>
          <cell r="BM18"/>
          <cell r="BN18"/>
          <cell r="BO18">
            <v>0</v>
          </cell>
          <cell r="BP18" t="str">
            <v xml:space="preserve">
</v>
          </cell>
          <cell r="BQ18">
            <v>0</v>
          </cell>
          <cell r="BR18">
            <v>0</v>
          </cell>
          <cell r="BS18">
            <v>0</v>
          </cell>
          <cell r="BT18">
            <v>0</v>
          </cell>
          <cell r="BU18"/>
          <cell r="BV18" t="str">
            <v>25020-FG00- 740X200</v>
          </cell>
          <cell r="BW18" t="str">
            <v>FA</v>
          </cell>
          <cell r="BX18" t="str">
            <v>GR0</v>
          </cell>
          <cell r="BY18" t="str">
            <v>M</v>
          </cell>
          <cell r="BZ18"/>
          <cell r="CA18" t="str">
            <v>25020-AG00- 750X400</v>
          </cell>
          <cell r="CB18" t="str">
            <v>FA</v>
          </cell>
          <cell r="CC18" t="str">
            <v>GR0</v>
          </cell>
          <cell r="CD18" t="str">
            <v>C</v>
          </cell>
          <cell r="CE18">
            <v>1200</v>
          </cell>
          <cell r="CF18">
            <v>1200</v>
          </cell>
          <cell r="CG18">
            <v>1200</v>
          </cell>
          <cell r="CH18">
            <v>1200</v>
          </cell>
          <cell r="CI18">
            <v>0</v>
          </cell>
          <cell r="CJ18">
            <v>46114</v>
          </cell>
          <cell r="CK18">
            <v>46118</v>
          </cell>
          <cell r="CL18">
            <v>46114</v>
          </cell>
          <cell r="CM18" t="str">
            <v>ｴﾝﾎﾞｽ，分割ﾐﾜｴﾝﾎﾞｽ　ｷﾇｼﾎﾞ明記　</v>
          </cell>
          <cell r="CN18" t="str">
            <v>分割</v>
          </cell>
          <cell r="CO18"/>
          <cell r="CP18" t="str">
            <v>完</v>
          </cell>
          <cell r="CQ18">
            <v>417</v>
          </cell>
          <cell r="CR18"/>
          <cell r="CS18"/>
          <cell r="CT18"/>
          <cell r="CU18"/>
          <cell r="CV18"/>
          <cell r="CW18"/>
          <cell r="CX18"/>
          <cell r="CY18"/>
          <cell r="CZ18"/>
          <cell r="DA18"/>
          <cell r="DB18"/>
          <cell r="DC18">
            <v>1200</v>
          </cell>
          <cell r="DD18">
            <v>1200</v>
          </cell>
        </row>
        <row r="19">
          <cell r="A19" t="str">
            <v>E4-1</v>
          </cell>
          <cell r="B19">
            <v>46115</v>
          </cell>
          <cell r="C19"/>
          <cell r="D19"/>
          <cell r="E19" t="str">
            <v xml:space="preserve">宮島 剛
竹内 正美
</v>
          </cell>
          <cell r="F19">
            <v>0.70833333333333337</v>
          </cell>
          <cell r="G19">
            <v>0.70833333333333337</v>
          </cell>
          <cell r="H19"/>
          <cell r="I19"/>
          <cell r="J19"/>
          <cell r="K19"/>
          <cell r="L19"/>
          <cell r="M19"/>
          <cell r="N19"/>
          <cell r="O19"/>
          <cell r="P19"/>
          <cell r="Q19"/>
          <cell r="R19"/>
          <cell r="S19"/>
          <cell r="T19"/>
          <cell r="U19"/>
          <cell r="V19"/>
          <cell r="W19"/>
          <cell r="X19"/>
          <cell r="Y19"/>
          <cell r="Z19"/>
          <cell r="AA19"/>
          <cell r="AB19"/>
          <cell r="AC19"/>
          <cell r="AD19"/>
          <cell r="AE19"/>
          <cell r="AF19"/>
          <cell r="AG19"/>
          <cell r="AH19"/>
          <cell r="AI19"/>
          <cell r="AJ19"/>
          <cell r="AK19"/>
          <cell r="AL19"/>
          <cell r="AM19"/>
          <cell r="AN19"/>
          <cell r="AO19"/>
          <cell r="AP19"/>
          <cell r="AQ19"/>
          <cell r="AR19"/>
          <cell r="AS19"/>
          <cell r="AT19"/>
          <cell r="AU19"/>
          <cell r="AV19"/>
          <cell r="AW19"/>
          <cell r="AX19"/>
          <cell r="AY19"/>
          <cell r="AZ19"/>
          <cell r="BA19"/>
          <cell r="BB19"/>
          <cell r="BC19"/>
          <cell r="BD19"/>
          <cell r="BE19"/>
          <cell r="BF19"/>
          <cell r="BG19"/>
          <cell r="BH19"/>
          <cell r="BI19"/>
          <cell r="BJ19"/>
          <cell r="BK19"/>
          <cell r="BL19"/>
          <cell r="BM19"/>
          <cell r="BN19"/>
          <cell r="BO19">
            <v>0</v>
          </cell>
          <cell r="BP19" t="str">
            <v xml:space="preserve">
</v>
          </cell>
          <cell r="BQ19">
            <v>0</v>
          </cell>
          <cell r="BR19">
            <v>0</v>
          </cell>
          <cell r="BS19">
            <v>0</v>
          </cell>
          <cell r="BT19">
            <v>0</v>
          </cell>
          <cell r="BU19"/>
          <cell r="BV19" t="str">
            <v>15025-NR28-1550X250</v>
          </cell>
          <cell r="BW19" t="str">
            <v>FA</v>
          </cell>
          <cell r="BX19" t="str">
            <v>BK0</v>
          </cell>
          <cell r="BY19" t="str">
            <v>J</v>
          </cell>
          <cell r="BZ19"/>
          <cell r="CA19" t="str">
            <v>15025-SR28-1550X250</v>
          </cell>
          <cell r="CB19" t="str">
            <v>FA</v>
          </cell>
          <cell r="CC19" t="str">
            <v>BK0</v>
          </cell>
          <cell r="CD19" t="str">
            <v>J</v>
          </cell>
          <cell r="CE19">
            <v>1750</v>
          </cell>
          <cell r="CF19">
            <v>1750</v>
          </cell>
          <cell r="CG19">
            <v>1750</v>
          </cell>
          <cell r="CH19">
            <v>1750</v>
          </cell>
          <cell r="CI19">
            <v>0</v>
          </cell>
          <cell r="CJ19">
            <v>46114</v>
          </cell>
          <cell r="CK19">
            <v>46119</v>
          </cell>
          <cell r="CL19">
            <v>46115</v>
          </cell>
          <cell r="CM19" t="str">
            <v>EC,巻き返しQ面外巻(ｲﾝﾗｲﾝEC仕様）　　</v>
          </cell>
          <cell r="CN19" t="str">
            <v>巻返し</v>
          </cell>
          <cell r="CO19"/>
          <cell r="CP19" t="str">
            <v>完</v>
          </cell>
          <cell r="CQ19">
            <v>417</v>
          </cell>
          <cell r="CR19"/>
          <cell r="CS19"/>
          <cell r="CT19"/>
          <cell r="CU19"/>
          <cell r="CV19"/>
          <cell r="CW19"/>
          <cell r="CX19"/>
          <cell r="CY19"/>
          <cell r="CZ19"/>
          <cell r="DA19"/>
          <cell r="DB19"/>
          <cell r="DC19">
            <v>1750</v>
          </cell>
          <cell r="DD19">
            <v>1750</v>
          </cell>
        </row>
        <row r="20">
          <cell r="A20" t="str">
            <v>W4-7</v>
          </cell>
          <cell r="B20">
            <v>46115</v>
          </cell>
          <cell r="C20"/>
          <cell r="D20"/>
          <cell r="E20" t="str">
            <v xml:space="preserve">冨田 裕子
</v>
          </cell>
          <cell r="F20">
            <v>0.70833333333333337</v>
          </cell>
          <cell r="G20">
            <v>0.70833333333333337</v>
          </cell>
          <cell r="H20"/>
          <cell r="I20"/>
          <cell r="J20"/>
          <cell r="K20"/>
          <cell r="L20"/>
          <cell r="M20"/>
          <cell r="N20"/>
          <cell r="O20"/>
          <cell r="P20"/>
          <cell r="Q20"/>
          <cell r="R20"/>
          <cell r="S20"/>
          <cell r="T20"/>
          <cell r="U20"/>
          <cell r="V20"/>
          <cell r="W20"/>
          <cell r="X20"/>
          <cell r="Y20"/>
          <cell r="Z20"/>
          <cell r="AA20"/>
          <cell r="AB20"/>
          <cell r="AC20"/>
          <cell r="AD20"/>
          <cell r="AE20"/>
          <cell r="AF20"/>
          <cell r="AG20"/>
          <cell r="AH20"/>
          <cell r="AI20"/>
          <cell r="AJ20"/>
          <cell r="AK20"/>
          <cell r="AL20"/>
          <cell r="AM20"/>
          <cell r="AN20"/>
          <cell r="AO20"/>
          <cell r="AP20"/>
          <cell r="AQ20"/>
          <cell r="AR20"/>
          <cell r="AS20"/>
          <cell r="AT20"/>
          <cell r="AU20"/>
          <cell r="AV20"/>
          <cell r="AW20"/>
          <cell r="AX20"/>
          <cell r="AY20"/>
          <cell r="AZ20"/>
          <cell r="BA20"/>
          <cell r="BB20"/>
          <cell r="BC20"/>
          <cell r="BD20"/>
          <cell r="BE20"/>
          <cell r="BF20"/>
          <cell r="BG20"/>
          <cell r="BH20"/>
          <cell r="BI20"/>
          <cell r="BJ20"/>
          <cell r="BK20"/>
          <cell r="BL20"/>
          <cell r="BM20"/>
          <cell r="BN20"/>
          <cell r="BO20">
            <v>0</v>
          </cell>
          <cell r="BP20" t="str">
            <v xml:space="preserve">
</v>
          </cell>
          <cell r="BQ20">
            <v>0</v>
          </cell>
          <cell r="BR20">
            <v>0</v>
          </cell>
          <cell r="BS20">
            <v>0</v>
          </cell>
          <cell r="BT20">
            <v>0</v>
          </cell>
          <cell r="BU20"/>
          <cell r="BV20" t="str">
            <v>15025-JH1F-1550X250</v>
          </cell>
          <cell r="BW20" t="str">
            <v>FA</v>
          </cell>
          <cell r="BX20" t="str">
            <v xml:space="preserve">   </v>
          </cell>
          <cell r="BY20" t="str">
            <v>S</v>
          </cell>
          <cell r="BZ20"/>
          <cell r="CA20" t="str">
            <v>15025-AH1F-1550X250</v>
          </cell>
          <cell r="CB20" t="str">
            <v>FA</v>
          </cell>
          <cell r="CC20" t="str">
            <v xml:space="preserve">   </v>
          </cell>
          <cell r="CD20" t="str">
            <v>S</v>
          </cell>
          <cell r="CE20">
            <v>250</v>
          </cell>
          <cell r="CF20">
            <v>250</v>
          </cell>
          <cell r="CG20">
            <v>250</v>
          </cell>
          <cell r="CH20">
            <v>250</v>
          </cell>
          <cell r="CI20">
            <v>0</v>
          </cell>
          <cell r="CJ20">
            <v>46114</v>
          </cell>
          <cell r="CK20">
            <v>46118</v>
          </cell>
          <cell r="CL20">
            <v>46115</v>
          </cell>
          <cell r="CM20" t="str">
            <v>EC,巻き返し、欠点表示6インチ紙管　ＥC面外巻き　Q面ﾃｰﾌﾟﾏｰｷﾝｸﾞ外す</v>
          </cell>
          <cell r="CN20" t="str">
            <v>欠点表示</v>
          </cell>
          <cell r="CO20"/>
          <cell r="CP20" t="str">
            <v>完</v>
          </cell>
          <cell r="CQ20">
            <v>417</v>
          </cell>
          <cell r="CR20"/>
          <cell r="CS20"/>
          <cell r="CT20"/>
          <cell r="CU20"/>
          <cell r="CV20"/>
          <cell r="CW20"/>
          <cell r="CX20"/>
          <cell r="CY20"/>
          <cell r="CZ20"/>
          <cell r="DA20"/>
          <cell r="DB20"/>
          <cell r="DC20">
            <v>500</v>
          </cell>
          <cell r="DD20">
            <v>500</v>
          </cell>
        </row>
        <row r="21">
          <cell r="A21" t="str">
            <v>W4-7</v>
          </cell>
          <cell r="B21">
            <v>46115</v>
          </cell>
          <cell r="C21"/>
          <cell r="D21"/>
          <cell r="E21" t="str">
            <v xml:space="preserve">冨田 裕子
</v>
          </cell>
          <cell r="F21">
            <v>0.40694444444444444</v>
          </cell>
          <cell r="G21">
            <v>0.70833333333333337</v>
          </cell>
          <cell r="H21"/>
          <cell r="I21"/>
          <cell r="J21"/>
          <cell r="K21"/>
          <cell r="L21"/>
          <cell r="M21"/>
          <cell r="N21"/>
          <cell r="O21"/>
          <cell r="P21"/>
          <cell r="Q21"/>
          <cell r="R21"/>
          <cell r="S21"/>
          <cell r="T21"/>
          <cell r="U21"/>
          <cell r="V21"/>
          <cell r="W21"/>
          <cell r="X21"/>
          <cell r="Y21"/>
          <cell r="Z21"/>
          <cell r="AA21"/>
          <cell r="AB21"/>
          <cell r="AC21"/>
          <cell r="AD21"/>
          <cell r="AE21"/>
          <cell r="AF21"/>
          <cell r="AG21"/>
          <cell r="AH21"/>
          <cell r="AI21"/>
          <cell r="AJ21"/>
          <cell r="AK21"/>
          <cell r="AL21"/>
          <cell r="AM21"/>
          <cell r="AN21"/>
          <cell r="AO21"/>
          <cell r="AP21"/>
          <cell r="AQ21"/>
          <cell r="AR21"/>
          <cell r="AS21"/>
          <cell r="AT21"/>
          <cell r="AU21"/>
          <cell r="AV21"/>
          <cell r="AW21"/>
          <cell r="AX21"/>
          <cell r="AY21"/>
          <cell r="AZ21"/>
          <cell r="BA21"/>
          <cell r="BB21"/>
          <cell r="BC21"/>
          <cell r="BD21"/>
          <cell r="BE21"/>
          <cell r="BF21"/>
          <cell r="BG21"/>
          <cell r="BH21"/>
          <cell r="BI21"/>
          <cell r="BJ21"/>
          <cell r="BK21"/>
          <cell r="BL21"/>
          <cell r="BM21"/>
          <cell r="BN21"/>
          <cell r="BO21">
            <v>0</v>
          </cell>
          <cell r="BP21" t="str">
            <v xml:space="preserve">
</v>
          </cell>
          <cell r="BQ21" t="str">
            <v>その他</v>
          </cell>
          <cell r="BR21">
            <v>360</v>
          </cell>
          <cell r="BS21">
            <v>65</v>
          </cell>
          <cell r="BT21">
            <v>9.0000000000000568</v>
          </cell>
          <cell r="BU21"/>
          <cell r="BV21" t="str">
            <v>15025-JH1F-1550X250</v>
          </cell>
          <cell r="BW21" t="str">
            <v>FA</v>
          </cell>
          <cell r="BX21" t="str">
            <v xml:space="preserve">   </v>
          </cell>
          <cell r="BY21" t="str">
            <v>S</v>
          </cell>
          <cell r="BZ21"/>
          <cell r="CA21" t="str">
            <v>15025-AH1F-1550X250</v>
          </cell>
          <cell r="CB21" t="str">
            <v>FA</v>
          </cell>
          <cell r="CC21" t="str">
            <v xml:space="preserve">   </v>
          </cell>
          <cell r="CD21" t="str">
            <v>S</v>
          </cell>
          <cell r="CE21">
            <v>250</v>
          </cell>
          <cell r="CF21">
            <v>250</v>
          </cell>
          <cell r="CG21">
            <v>250</v>
          </cell>
          <cell r="CH21">
            <v>250</v>
          </cell>
          <cell r="CI21">
            <v>0</v>
          </cell>
          <cell r="CJ21">
            <v>46114</v>
          </cell>
          <cell r="CK21">
            <v>46118</v>
          </cell>
          <cell r="CL21">
            <v>46115</v>
          </cell>
          <cell r="CM21" t="str">
            <v>EC,巻き返し、欠点表示6インチ紙管　ＥC面外巻き　Q面ﾃｰﾌﾟﾏｰｷﾝｸﾞ外す</v>
          </cell>
          <cell r="CN21" t="str">
            <v>巻返し</v>
          </cell>
          <cell r="CO21"/>
          <cell r="CP21" t="str">
            <v>完</v>
          </cell>
          <cell r="CQ21">
            <v>417</v>
          </cell>
          <cell r="CR21"/>
          <cell r="CS21"/>
          <cell r="CT21"/>
          <cell r="CU21"/>
          <cell r="CV21"/>
          <cell r="CW21"/>
          <cell r="CX21"/>
          <cell r="CY21"/>
          <cell r="CZ21"/>
          <cell r="DA21"/>
          <cell r="DB21"/>
          <cell r="DC21">
            <v>500</v>
          </cell>
          <cell r="DD21">
            <v>500</v>
          </cell>
        </row>
        <row r="22">
          <cell r="A22" t="str">
            <v>W3-13</v>
          </cell>
          <cell r="B22">
            <v>46115</v>
          </cell>
          <cell r="C22"/>
          <cell r="D22"/>
          <cell r="E22" t="str">
            <v xml:space="preserve">図司 智子
</v>
          </cell>
          <cell r="F22">
            <v>0.35069444444444442</v>
          </cell>
          <cell r="G22">
            <v>0.70833333333333337</v>
          </cell>
          <cell r="H22"/>
          <cell r="I22"/>
          <cell r="J22"/>
          <cell r="K22"/>
          <cell r="L22"/>
          <cell r="M22"/>
          <cell r="N22"/>
          <cell r="O22"/>
          <cell r="P22"/>
          <cell r="Q22"/>
          <cell r="R22"/>
          <cell r="S22"/>
          <cell r="T22"/>
          <cell r="U22"/>
          <cell r="V22"/>
          <cell r="W22"/>
          <cell r="X22"/>
          <cell r="Y22"/>
          <cell r="Z22"/>
          <cell r="AA22"/>
          <cell r="AB22"/>
          <cell r="AC22"/>
          <cell r="AD22"/>
          <cell r="AE22"/>
          <cell r="AF22"/>
          <cell r="AG22"/>
          <cell r="AH22"/>
          <cell r="AI22"/>
          <cell r="AJ22"/>
          <cell r="AK22"/>
          <cell r="AL22"/>
          <cell r="AM22"/>
          <cell r="AN22"/>
          <cell r="AO22"/>
          <cell r="AP22"/>
          <cell r="AQ22"/>
          <cell r="AR22"/>
          <cell r="AS22"/>
          <cell r="AT22"/>
          <cell r="AU22"/>
          <cell r="AV22"/>
          <cell r="AW22"/>
          <cell r="AX22"/>
          <cell r="AY22"/>
          <cell r="AZ22"/>
          <cell r="BA22"/>
          <cell r="BB22"/>
          <cell r="BC22"/>
          <cell r="BD22"/>
          <cell r="BE22"/>
          <cell r="BF22"/>
          <cell r="BG22"/>
          <cell r="BH22"/>
          <cell r="BI22"/>
          <cell r="BJ22"/>
          <cell r="BK22"/>
          <cell r="BL22"/>
          <cell r="BM22"/>
          <cell r="BN22"/>
          <cell r="BO22">
            <v>0</v>
          </cell>
          <cell r="BP22" t="str">
            <v xml:space="preserve">
</v>
          </cell>
          <cell r="BQ22" t="str">
            <v>加工準備</v>
          </cell>
          <cell r="BR22">
            <v>140</v>
          </cell>
          <cell r="BS22">
            <v>65</v>
          </cell>
          <cell r="BT22">
            <v>310.00000000000011</v>
          </cell>
          <cell r="BU22"/>
          <cell r="BV22" t="str">
            <v>15020-JX5R-1300X300</v>
          </cell>
          <cell r="BW22" t="str">
            <v>FA</v>
          </cell>
          <cell r="BX22" t="str">
            <v xml:space="preserve">   </v>
          </cell>
          <cell r="BY22" t="str">
            <v>R</v>
          </cell>
          <cell r="BZ22"/>
          <cell r="CA22" t="str">
            <v>15020-AX5R-1380X300</v>
          </cell>
          <cell r="CB22" t="str">
            <v>FA</v>
          </cell>
          <cell r="CC22" t="str">
            <v xml:space="preserve">   </v>
          </cell>
          <cell r="CD22" t="str">
            <v>P</v>
          </cell>
          <cell r="CE22">
            <v>6000</v>
          </cell>
          <cell r="CF22">
            <v>6000</v>
          </cell>
          <cell r="CG22">
            <v>2400</v>
          </cell>
          <cell r="CH22">
            <v>2400</v>
          </cell>
          <cell r="CI22">
            <v>0</v>
          </cell>
          <cell r="CJ22">
            <v>46104</v>
          </cell>
          <cell r="CK22">
            <v>46115</v>
          </cell>
          <cell r="CL22">
            <v>46114</v>
          </cell>
          <cell r="CM22" t="str">
            <v>EC,検査欠点個数確認チェックラベル◎　確認済明記　</v>
          </cell>
          <cell r="CN22" t="str">
            <v>検査</v>
          </cell>
          <cell r="CO22"/>
          <cell r="CP22" t="str">
            <v>完</v>
          </cell>
          <cell r="CQ22">
            <v>417</v>
          </cell>
          <cell r="CR22"/>
          <cell r="CS22"/>
          <cell r="CT22"/>
          <cell r="CU22"/>
          <cell r="CV22"/>
          <cell r="CW22"/>
          <cell r="CX22"/>
          <cell r="CY22"/>
          <cell r="CZ22"/>
          <cell r="DA22"/>
          <cell r="DB22"/>
          <cell r="DC22">
            <v>6000</v>
          </cell>
          <cell r="DD22">
            <v>6000</v>
          </cell>
        </row>
        <row r="23">
          <cell r="A23" t="str">
            <v>W4-2</v>
          </cell>
          <cell r="B23">
            <v>46116</v>
          </cell>
          <cell r="C23"/>
          <cell r="D23"/>
          <cell r="E23" t="str">
            <v xml:space="preserve">竹内 正美
</v>
          </cell>
          <cell r="F23">
            <v>0.35069444444444442</v>
          </cell>
          <cell r="G23">
            <v>0.70833333333333337</v>
          </cell>
          <cell r="H23"/>
          <cell r="I23"/>
          <cell r="J23"/>
          <cell r="K23"/>
          <cell r="L23"/>
          <cell r="M23"/>
          <cell r="N23"/>
          <cell r="O23"/>
          <cell r="P23"/>
          <cell r="Q23"/>
          <cell r="R23"/>
          <cell r="S23"/>
          <cell r="T23"/>
          <cell r="U23"/>
          <cell r="V23"/>
          <cell r="W23"/>
          <cell r="X23"/>
          <cell r="Y23"/>
          <cell r="Z23"/>
          <cell r="AA23"/>
          <cell r="AB23"/>
          <cell r="AC23"/>
          <cell r="AD23"/>
          <cell r="AE23"/>
          <cell r="AF23"/>
          <cell r="AG23"/>
          <cell r="AH23"/>
          <cell r="AI23"/>
          <cell r="AJ23"/>
          <cell r="AK23"/>
          <cell r="AL23"/>
          <cell r="AM23"/>
          <cell r="AN23"/>
          <cell r="AO23"/>
          <cell r="AP23"/>
          <cell r="AQ23"/>
          <cell r="AR23"/>
          <cell r="AS23"/>
          <cell r="AT23"/>
          <cell r="AU23"/>
          <cell r="AV23"/>
          <cell r="AW23"/>
          <cell r="AX23"/>
          <cell r="AY23"/>
          <cell r="AZ23"/>
          <cell r="BA23"/>
          <cell r="BB23"/>
          <cell r="BC23"/>
          <cell r="BD23"/>
          <cell r="BE23"/>
          <cell r="BF23"/>
          <cell r="BG23"/>
          <cell r="BH23"/>
          <cell r="BI23"/>
          <cell r="BJ23"/>
          <cell r="BK23"/>
          <cell r="BL23"/>
          <cell r="BM23"/>
          <cell r="BN23"/>
          <cell r="BO23">
            <v>0</v>
          </cell>
          <cell r="BP23" t="str">
            <v xml:space="preserve">
</v>
          </cell>
          <cell r="BQ23" t="str">
            <v>加工準備</v>
          </cell>
          <cell r="BR23">
            <v>40</v>
          </cell>
          <cell r="BS23">
            <v>65</v>
          </cell>
          <cell r="BT23">
            <v>410.00000000000011</v>
          </cell>
          <cell r="BU23"/>
          <cell r="BV23" t="str">
            <v>15020-JX5R-1440X300</v>
          </cell>
          <cell r="BW23" t="str">
            <v>FA</v>
          </cell>
          <cell r="BX23" t="str">
            <v xml:space="preserve">   </v>
          </cell>
          <cell r="BY23" t="str">
            <v>R</v>
          </cell>
          <cell r="BZ23"/>
          <cell r="CA23" t="str">
            <v>15020-AX5R-1440X300</v>
          </cell>
          <cell r="CB23" t="str">
            <v>FA</v>
          </cell>
          <cell r="CC23" t="str">
            <v xml:space="preserve">   </v>
          </cell>
          <cell r="CD23" t="str">
            <v>P</v>
          </cell>
          <cell r="CE23">
            <v>9300</v>
          </cell>
          <cell r="CF23">
            <v>9300</v>
          </cell>
          <cell r="CG23">
            <v>3300</v>
          </cell>
          <cell r="CH23">
            <v>3300</v>
          </cell>
          <cell r="CI23">
            <v>0</v>
          </cell>
          <cell r="CJ23">
            <v>46113</v>
          </cell>
          <cell r="CK23">
            <v>46128</v>
          </cell>
          <cell r="CL23">
            <v>46116</v>
          </cell>
          <cell r="CM23" t="str">
            <v>EC,ゴミ除去欠点個数確認ﾁｪｯｸ　ﾗﾍﾞﾙ◎　確認済明記</v>
          </cell>
          <cell r="CN23" t="str">
            <v>検査</v>
          </cell>
          <cell r="CO23"/>
          <cell r="CP23" t="str">
            <v>完</v>
          </cell>
          <cell r="CQ23">
            <v>417</v>
          </cell>
          <cell r="CR23"/>
          <cell r="CS23"/>
          <cell r="CT23"/>
          <cell r="CU23"/>
          <cell r="CV23"/>
          <cell r="CW23"/>
          <cell r="CX23"/>
          <cell r="CY23"/>
          <cell r="CZ23"/>
          <cell r="DA23"/>
          <cell r="DB23"/>
          <cell r="DC23">
            <v>9300</v>
          </cell>
          <cell r="DD23">
            <v>9300</v>
          </cell>
        </row>
        <row r="24">
          <cell r="A24" t="str">
            <v>JR260401</v>
          </cell>
          <cell r="B24">
            <v>46118</v>
          </cell>
          <cell r="C24"/>
          <cell r="D24"/>
          <cell r="E24" t="str">
            <v xml:space="preserve">図司 智子
</v>
          </cell>
          <cell r="F24">
            <v>0.70833333333333337</v>
          </cell>
          <cell r="G24">
            <v>0.70833333333333337</v>
          </cell>
          <cell r="H24"/>
          <cell r="I24"/>
          <cell r="J24"/>
          <cell r="K24"/>
          <cell r="L24"/>
          <cell r="M24"/>
          <cell r="N24"/>
          <cell r="O24"/>
          <cell r="P24"/>
          <cell r="Q24"/>
          <cell r="R24"/>
          <cell r="S24"/>
          <cell r="T24"/>
          <cell r="U24"/>
          <cell r="V24"/>
          <cell r="W24"/>
          <cell r="X24"/>
          <cell r="Y24"/>
          <cell r="Z24"/>
          <cell r="AA24"/>
          <cell r="AB24"/>
          <cell r="AC24"/>
          <cell r="AD24"/>
          <cell r="AE24"/>
          <cell r="AF24"/>
          <cell r="AG24"/>
          <cell r="AH24"/>
          <cell r="AI24"/>
          <cell r="AJ24"/>
          <cell r="AK24"/>
          <cell r="AL24"/>
          <cell r="AM24"/>
          <cell r="AN24"/>
          <cell r="AO24"/>
          <cell r="AP24"/>
          <cell r="AQ24"/>
          <cell r="AR24"/>
          <cell r="AS24"/>
          <cell r="AT24"/>
          <cell r="AU24"/>
          <cell r="AV24"/>
          <cell r="AW24"/>
          <cell r="AX24"/>
          <cell r="AY24"/>
          <cell r="AZ24"/>
          <cell r="BA24"/>
          <cell r="BB24"/>
          <cell r="BC24"/>
          <cell r="BD24"/>
          <cell r="BE24"/>
          <cell r="BF24"/>
          <cell r="BG24"/>
          <cell r="BH24"/>
          <cell r="BI24"/>
          <cell r="BJ24"/>
          <cell r="BK24"/>
          <cell r="BL24"/>
          <cell r="BM24"/>
          <cell r="BN24"/>
          <cell r="BO24">
            <v>0</v>
          </cell>
          <cell r="BP24" t="str">
            <v xml:space="preserve">
</v>
          </cell>
          <cell r="BQ24">
            <v>0</v>
          </cell>
          <cell r="BR24">
            <v>0</v>
          </cell>
          <cell r="BS24">
            <v>0</v>
          </cell>
          <cell r="BT24">
            <v>0</v>
          </cell>
          <cell r="BU24"/>
          <cell r="BV24" t="str">
            <v>40040-R10W- 870X 95</v>
          </cell>
          <cell r="BW24" t="str">
            <v xml:space="preserve">  </v>
          </cell>
          <cell r="BX24" t="str">
            <v xml:space="preserve">LG </v>
          </cell>
          <cell r="BY24" t="str">
            <v xml:space="preserve"> </v>
          </cell>
          <cell r="BZ24"/>
          <cell r="CA24" t="str">
            <v>FEL4004AY-10WD-1000X100</v>
          </cell>
          <cell r="CB24" t="str">
            <v xml:space="preserve">  </v>
          </cell>
          <cell r="CC24" t="str">
            <v xml:space="preserve">LG </v>
          </cell>
          <cell r="CD24" t="str">
            <v xml:space="preserve"> </v>
          </cell>
          <cell r="CE24">
            <v>1000</v>
          </cell>
          <cell r="CF24">
            <v>950</v>
          </cell>
          <cell r="CG24">
            <v>300</v>
          </cell>
          <cell r="CH24">
            <v>300</v>
          </cell>
          <cell r="CI24">
            <v>0</v>
          </cell>
          <cell r="CJ24">
            <v>46114</v>
          </cell>
          <cell r="CK24">
            <v>46120</v>
          </cell>
          <cell r="CL24">
            <v>46113</v>
          </cell>
          <cell r="CM24" t="str">
            <v>SEC,ｽﾘｯﾄ(JR)　　</v>
          </cell>
          <cell r="CN24" t="str">
            <v>梱包</v>
          </cell>
          <cell r="CO24"/>
          <cell r="CP24" t="str">
            <v>完</v>
          </cell>
          <cell r="CQ24">
            <v>417</v>
          </cell>
          <cell r="CR24"/>
          <cell r="CS24"/>
          <cell r="CT24"/>
          <cell r="CU24"/>
          <cell r="CV24"/>
          <cell r="CW24"/>
          <cell r="CX24"/>
          <cell r="CY24"/>
          <cell r="CZ24"/>
          <cell r="DA24"/>
          <cell r="DB24"/>
          <cell r="DC24">
            <v>1000</v>
          </cell>
          <cell r="DD24">
            <v>1000</v>
          </cell>
        </row>
        <row r="25">
          <cell r="A25" t="str">
            <v>JR260402</v>
          </cell>
          <cell r="B25">
            <v>46118</v>
          </cell>
          <cell r="C25"/>
          <cell r="D25"/>
          <cell r="E25" t="str">
            <v xml:space="preserve">図司 智子
</v>
          </cell>
          <cell r="F25">
            <v>0.70833333333333337</v>
          </cell>
          <cell r="G25">
            <v>0.70833333333333337</v>
          </cell>
          <cell r="H25"/>
          <cell r="I25"/>
          <cell r="J25"/>
          <cell r="K25"/>
          <cell r="L25"/>
          <cell r="M25"/>
          <cell r="N25"/>
          <cell r="O25"/>
          <cell r="P25"/>
          <cell r="Q25"/>
          <cell r="R25"/>
          <cell r="S25"/>
          <cell r="T25"/>
          <cell r="U25"/>
          <cell r="V25"/>
          <cell r="W25"/>
          <cell r="X25"/>
          <cell r="Y25"/>
          <cell r="Z25"/>
          <cell r="AA25"/>
          <cell r="AB25"/>
          <cell r="AC25"/>
          <cell r="AD25"/>
          <cell r="AE25"/>
          <cell r="AF25"/>
          <cell r="AG25"/>
          <cell r="AH25"/>
          <cell r="AI25"/>
          <cell r="AJ25"/>
          <cell r="AK25"/>
          <cell r="AL25"/>
          <cell r="AM25"/>
          <cell r="AN25"/>
          <cell r="AO25"/>
          <cell r="AP25"/>
          <cell r="AQ25"/>
          <cell r="AR25"/>
          <cell r="AS25"/>
          <cell r="AT25"/>
          <cell r="AU25"/>
          <cell r="AV25"/>
          <cell r="AW25"/>
          <cell r="AX25"/>
          <cell r="AY25"/>
          <cell r="AZ25"/>
          <cell r="BA25"/>
          <cell r="BB25"/>
          <cell r="BC25"/>
          <cell r="BD25"/>
          <cell r="BE25"/>
          <cell r="BF25"/>
          <cell r="BG25"/>
          <cell r="BH25"/>
          <cell r="BI25"/>
          <cell r="BJ25"/>
          <cell r="BK25"/>
          <cell r="BL25"/>
          <cell r="BM25"/>
          <cell r="BN25"/>
          <cell r="BO25">
            <v>0</v>
          </cell>
          <cell r="BP25" t="str">
            <v xml:space="preserve">
</v>
          </cell>
          <cell r="BQ25">
            <v>0</v>
          </cell>
          <cell r="BR25">
            <v>0</v>
          </cell>
          <cell r="BS25">
            <v>0</v>
          </cell>
          <cell r="BT25">
            <v>0</v>
          </cell>
          <cell r="BU25"/>
          <cell r="BV25" t="str">
            <v>40040-R10W- 870X 95</v>
          </cell>
          <cell r="BW25" t="str">
            <v xml:space="preserve">  </v>
          </cell>
          <cell r="BX25" t="str">
            <v xml:space="preserve">   </v>
          </cell>
          <cell r="BY25" t="str">
            <v xml:space="preserve"> </v>
          </cell>
          <cell r="BZ25"/>
          <cell r="CA25" t="str">
            <v>FEL4004AY-10WD-1000X100</v>
          </cell>
          <cell r="CB25" t="str">
            <v xml:space="preserve">  </v>
          </cell>
          <cell r="CC25" t="str">
            <v xml:space="preserve">   </v>
          </cell>
          <cell r="CD25" t="str">
            <v xml:space="preserve"> </v>
          </cell>
          <cell r="CE25">
            <v>1000</v>
          </cell>
          <cell r="CF25">
            <v>950</v>
          </cell>
          <cell r="CG25">
            <v>200</v>
          </cell>
          <cell r="CH25">
            <v>200</v>
          </cell>
          <cell r="CI25">
            <v>0</v>
          </cell>
          <cell r="CJ25">
            <v>46114</v>
          </cell>
          <cell r="CK25">
            <v>46120</v>
          </cell>
          <cell r="CL25">
            <v>46113</v>
          </cell>
          <cell r="CM25" t="str">
            <v>SEC,ｽﾘｯﾄ(JR)　　</v>
          </cell>
          <cell r="CN25" t="str">
            <v>梱包</v>
          </cell>
          <cell r="CO25"/>
          <cell r="CP25" t="str">
            <v>完</v>
          </cell>
          <cell r="CQ25">
            <v>417</v>
          </cell>
          <cell r="CR25"/>
          <cell r="CS25"/>
          <cell r="CT25"/>
          <cell r="CU25"/>
          <cell r="CV25"/>
          <cell r="CW25"/>
          <cell r="CX25"/>
          <cell r="CY25"/>
          <cell r="CZ25"/>
          <cell r="DA25"/>
          <cell r="DB25"/>
          <cell r="DC25">
            <v>1000</v>
          </cell>
          <cell r="DD25">
            <v>1000</v>
          </cell>
        </row>
        <row r="26">
          <cell r="A26" t="str">
            <v>W4-2</v>
          </cell>
          <cell r="B26">
            <v>46118</v>
          </cell>
          <cell r="C26"/>
          <cell r="D26"/>
          <cell r="E26" t="str">
            <v xml:space="preserve">図司 智子
森岡 真由美
</v>
          </cell>
          <cell r="F26">
            <v>0.70833333333333337</v>
          </cell>
          <cell r="G26">
            <v>0.70833333333333337</v>
          </cell>
          <cell r="H26"/>
          <cell r="I26"/>
          <cell r="J26"/>
          <cell r="K26"/>
          <cell r="L26"/>
          <cell r="M26"/>
          <cell r="N26"/>
          <cell r="O26"/>
          <cell r="P26"/>
          <cell r="Q26"/>
          <cell r="R26"/>
          <cell r="S26"/>
          <cell r="T26"/>
          <cell r="U26"/>
          <cell r="V26"/>
          <cell r="W26"/>
          <cell r="X26"/>
          <cell r="Y26"/>
          <cell r="Z26"/>
          <cell r="AA26"/>
          <cell r="AB26"/>
          <cell r="AC26"/>
          <cell r="AD26"/>
          <cell r="AE26"/>
          <cell r="AF26"/>
          <cell r="AG26"/>
          <cell r="AH26"/>
          <cell r="AI26"/>
          <cell r="AJ26"/>
          <cell r="AK26"/>
          <cell r="AL26"/>
          <cell r="AM26"/>
          <cell r="AN26"/>
          <cell r="AO26"/>
          <cell r="AP26"/>
          <cell r="AQ26"/>
          <cell r="AR26"/>
          <cell r="AS26"/>
          <cell r="AT26"/>
          <cell r="AU26"/>
          <cell r="AV26"/>
          <cell r="AW26"/>
          <cell r="AX26"/>
          <cell r="AY26"/>
          <cell r="AZ26"/>
          <cell r="BA26"/>
          <cell r="BB26"/>
          <cell r="BC26"/>
          <cell r="BD26"/>
          <cell r="BE26"/>
          <cell r="BF26"/>
          <cell r="BG26"/>
          <cell r="BH26"/>
          <cell r="BI26"/>
          <cell r="BJ26"/>
          <cell r="BK26"/>
          <cell r="BL26"/>
          <cell r="BM26"/>
          <cell r="BN26"/>
          <cell r="BO26">
            <v>0</v>
          </cell>
          <cell r="BP26" t="str">
            <v xml:space="preserve">
</v>
          </cell>
          <cell r="BQ26" t="str">
            <v>その他</v>
          </cell>
          <cell r="BR26">
            <v>330</v>
          </cell>
          <cell r="BS26">
            <v>0</v>
          </cell>
          <cell r="BT26">
            <v>-330</v>
          </cell>
          <cell r="BU26"/>
          <cell r="BV26" t="str">
            <v>15020-JX5R-1440X300</v>
          </cell>
          <cell r="BW26" t="str">
            <v>FA</v>
          </cell>
          <cell r="BX26" t="str">
            <v xml:space="preserve">   </v>
          </cell>
          <cell r="BY26" t="str">
            <v>R</v>
          </cell>
          <cell r="BZ26"/>
          <cell r="CA26" t="str">
            <v>15020-AX5R-1440X300</v>
          </cell>
          <cell r="CB26" t="str">
            <v>FA</v>
          </cell>
          <cell r="CC26" t="str">
            <v xml:space="preserve">   </v>
          </cell>
          <cell r="CD26" t="str">
            <v>P</v>
          </cell>
          <cell r="CE26">
            <v>9300</v>
          </cell>
          <cell r="CF26">
            <v>9300</v>
          </cell>
          <cell r="CG26">
            <v>900</v>
          </cell>
          <cell r="CH26">
            <v>900</v>
          </cell>
          <cell r="CI26">
            <v>0</v>
          </cell>
          <cell r="CJ26">
            <v>46113</v>
          </cell>
          <cell r="CK26">
            <v>46128</v>
          </cell>
          <cell r="CL26">
            <v>46116</v>
          </cell>
          <cell r="CM26" t="str">
            <v>EC,ゴミ除去欠点個数確認ﾁｪｯｸ　ﾗﾍﾞﾙ◎　確認済明記</v>
          </cell>
          <cell r="CN26" t="str">
            <v>検査</v>
          </cell>
          <cell r="CO26"/>
          <cell r="CP26" t="str">
            <v>完</v>
          </cell>
          <cell r="CQ26">
            <v>417</v>
          </cell>
          <cell r="CR26"/>
          <cell r="CS26"/>
          <cell r="CT26"/>
          <cell r="CU26"/>
          <cell r="CV26"/>
          <cell r="CW26"/>
          <cell r="CX26"/>
          <cell r="CY26"/>
          <cell r="CZ26"/>
          <cell r="DA26"/>
          <cell r="DB26"/>
          <cell r="DC26">
            <v>9300</v>
          </cell>
          <cell r="DD26">
            <v>9300</v>
          </cell>
        </row>
        <row r="27">
          <cell r="A27" t="str">
            <v>JR260401-1</v>
          </cell>
          <cell r="B27">
            <v>46118</v>
          </cell>
          <cell r="C27"/>
          <cell r="D27"/>
          <cell r="E27" t="str">
            <v xml:space="preserve">宮島 剛
竹内 正美
</v>
          </cell>
          <cell r="F27">
            <v>0.35069444444444442</v>
          </cell>
          <cell r="G27">
            <v>0.39583333333333331</v>
          </cell>
          <cell r="H27"/>
          <cell r="I27"/>
          <cell r="J27"/>
          <cell r="K27"/>
          <cell r="L27"/>
          <cell r="M27"/>
          <cell r="N27"/>
          <cell r="O27"/>
          <cell r="P27"/>
          <cell r="Q27"/>
          <cell r="R27"/>
          <cell r="S27"/>
          <cell r="T27"/>
          <cell r="U27"/>
          <cell r="V27"/>
          <cell r="W27"/>
          <cell r="X27"/>
          <cell r="Y27"/>
          <cell r="Z27"/>
          <cell r="AA27"/>
          <cell r="AB27"/>
          <cell r="AC27"/>
          <cell r="AD27"/>
          <cell r="AE27"/>
          <cell r="AF27"/>
          <cell r="AG27"/>
          <cell r="AH27"/>
          <cell r="AI27"/>
          <cell r="AJ27"/>
          <cell r="AK27"/>
          <cell r="AL27"/>
          <cell r="AM27"/>
          <cell r="AN27"/>
          <cell r="AO27"/>
          <cell r="AP27"/>
          <cell r="AQ27"/>
          <cell r="AR27"/>
          <cell r="AS27"/>
          <cell r="AT27"/>
          <cell r="AU27"/>
          <cell r="AV27"/>
          <cell r="AW27"/>
          <cell r="AX27"/>
          <cell r="AY27"/>
          <cell r="AZ27"/>
          <cell r="BA27"/>
          <cell r="BB27"/>
          <cell r="BC27"/>
          <cell r="BD27"/>
          <cell r="BE27"/>
          <cell r="BF27"/>
          <cell r="BG27"/>
          <cell r="BH27"/>
          <cell r="BI27"/>
          <cell r="BJ27"/>
          <cell r="BK27"/>
          <cell r="BL27"/>
          <cell r="BM27"/>
          <cell r="BN27"/>
          <cell r="BO27">
            <v>0</v>
          </cell>
          <cell r="BP27" t="str">
            <v xml:space="preserve">
</v>
          </cell>
          <cell r="BQ27" t="str">
            <v>加工準備</v>
          </cell>
          <cell r="BR27">
            <v>30</v>
          </cell>
          <cell r="BS27">
            <v>0</v>
          </cell>
          <cell r="BT27">
            <v>35.000000000000014</v>
          </cell>
          <cell r="BU27"/>
          <cell r="BV27" t="str">
            <v>40040-R10W- 870X 95</v>
          </cell>
          <cell r="BW27" t="str">
            <v xml:space="preserve">  </v>
          </cell>
          <cell r="BX27" t="str">
            <v xml:space="preserve">LG </v>
          </cell>
          <cell r="BY27" t="str">
            <v xml:space="preserve"> </v>
          </cell>
          <cell r="BZ27"/>
          <cell r="CA27" t="str">
            <v>FEL4004AY-10WD-1000X100</v>
          </cell>
          <cell r="CB27" t="str">
            <v xml:space="preserve">  </v>
          </cell>
          <cell r="CC27" t="str">
            <v xml:space="preserve">LG </v>
          </cell>
          <cell r="CD27" t="str">
            <v xml:space="preserve"> </v>
          </cell>
          <cell r="CE27">
            <v>300</v>
          </cell>
          <cell r="CF27">
            <v>285</v>
          </cell>
          <cell r="CG27">
            <v>285</v>
          </cell>
          <cell r="CH27">
            <v>285</v>
          </cell>
          <cell r="CI27">
            <v>0</v>
          </cell>
          <cell r="CJ27">
            <v>46114</v>
          </cell>
          <cell r="CK27">
            <v>46120</v>
          </cell>
          <cell r="CL27">
            <v>46118</v>
          </cell>
          <cell r="CM27" t="str">
            <v>熱融着　　</v>
          </cell>
          <cell r="CN27" t="str">
            <v>接続</v>
          </cell>
          <cell r="CO27"/>
          <cell r="CP27" t="str">
            <v>完</v>
          </cell>
          <cell r="CQ27">
            <v>417</v>
          </cell>
          <cell r="CR27"/>
          <cell r="CS27"/>
          <cell r="CT27"/>
          <cell r="CU27"/>
          <cell r="CV27"/>
          <cell r="CW27"/>
          <cell r="CX27"/>
          <cell r="CY27"/>
          <cell r="CZ27"/>
          <cell r="DA27"/>
          <cell r="DB27"/>
          <cell r="DC27">
            <v>285</v>
          </cell>
          <cell r="DD27">
            <v>285</v>
          </cell>
        </row>
        <row r="28">
          <cell r="A28" t="str">
            <v>JR260402-1</v>
          </cell>
          <cell r="B28">
            <v>46118</v>
          </cell>
          <cell r="C28"/>
          <cell r="D28"/>
          <cell r="E28" t="str">
            <v xml:space="preserve">宮島 剛
竹内 正美
</v>
          </cell>
          <cell r="F28">
            <v>0.39583333333333331</v>
          </cell>
          <cell r="G28">
            <v>0.40625</v>
          </cell>
          <cell r="H28"/>
          <cell r="I28"/>
          <cell r="J28"/>
          <cell r="K28"/>
          <cell r="L28"/>
          <cell r="M28"/>
          <cell r="N28"/>
          <cell r="O28"/>
          <cell r="P28"/>
          <cell r="Q28"/>
          <cell r="R28"/>
          <cell r="S28"/>
          <cell r="T28"/>
          <cell r="U28"/>
          <cell r="V28"/>
          <cell r="W28"/>
          <cell r="X28"/>
          <cell r="Y28"/>
          <cell r="Z28"/>
          <cell r="AA28"/>
          <cell r="AB28"/>
          <cell r="AC28"/>
          <cell r="AD28"/>
          <cell r="AE28"/>
          <cell r="AF28"/>
          <cell r="AG28"/>
          <cell r="AH28"/>
          <cell r="AI28"/>
          <cell r="AJ28"/>
          <cell r="AK28"/>
          <cell r="AL28"/>
          <cell r="AM28"/>
          <cell r="AN28"/>
          <cell r="AO28"/>
          <cell r="AP28"/>
          <cell r="AQ28"/>
          <cell r="AR28"/>
          <cell r="AS28"/>
          <cell r="AT28"/>
          <cell r="AU28"/>
          <cell r="AV28"/>
          <cell r="AW28"/>
          <cell r="AX28"/>
          <cell r="AY28"/>
          <cell r="AZ28"/>
          <cell r="BA28"/>
          <cell r="BB28"/>
          <cell r="BC28"/>
          <cell r="BD28"/>
          <cell r="BE28"/>
          <cell r="BF28"/>
          <cell r="BG28"/>
          <cell r="BH28"/>
          <cell r="BI28"/>
          <cell r="BJ28"/>
          <cell r="BK28"/>
          <cell r="BL28"/>
          <cell r="BM28"/>
          <cell r="BN28"/>
          <cell r="BO28">
            <v>0</v>
          </cell>
          <cell r="BP28" t="str">
            <v xml:space="preserve">
</v>
          </cell>
          <cell r="BQ28">
            <v>0</v>
          </cell>
          <cell r="BR28">
            <v>0</v>
          </cell>
          <cell r="BS28">
            <v>0</v>
          </cell>
          <cell r="BT28">
            <v>15.000000000000027</v>
          </cell>
          <cell r="BU28"/>
          <cell r="BV28" t="str">
            <v>40040-R10W- 870X 95</v>
          </cell>
          <cell r="BW28" t="str">
            <v xml:space="preserve">  </v>
          </cell>
          <cell r="BX28" t="str">
            <v xml:space="preserve">   </v>
          </cell>
          <cell r="BY28" t="str">
            <v xml:space="preserve"> </v>
          </cell>
          <cell r="BZ28"/>
          <cell r="CA28" t="str">
            <v>FEL4004AY-10WD-1000X100</v>
          </cell>
          <cell r="CB28" t="str">
            <v xml:space="preserve">  </v>
          </cell>
          <cell r="CC28" t="str">
            <v xml:space="preserve">   </v>
          </cell>
          <cell r="CD28" t="str">
            <v xml:space="preserve"> </v>
          </cell>
          <cell r="CE28">
            <v>200</v>
          </cell>
          <cell r="CF28">
            <v>190</v>
          </cell>
          <cell r="CG28">
            <v>190</v>
          </cell>
          <cell r="CH28">
            <v>190</v>
          </cell>
          <cell r="CI28">
            <v>0</v>
          </cell>
          <cell r="CJ28">
            <v>46114</v>
          </cell>
          <cell r="CK28">
            <v>46120</v>
          </cell>
          <cell r="CL28">
            <v>46118</v>
          </cell>
          <cell r="CM28" t="str">
            <v>熱融着　　</v>
          </cell>
          <cell r="CN28" t="str">
            <v>接続</v>
          </cell>
          <cell r="CO28"/>
          <cell r="CP28" t="str">
            <v>完</v>
          </cell>
          <cell r="CQ28">
            <v>417</v>
          </cell>
          <cell r="CR28"/>
          <cell r="CS28"/>
          <cell r="CT28"/>
          <cell r="CU28"/>
          <cell r="CV28"/>
          <cell r="CW28"/>
          <cell r="CX28"/>
          <cell r="CY28"/>
          <cell r="CZ28"/>
          <cell r="DA28"/>
          <cell r="DB28"/>
          <cell r="DC28">
            <v>190</v>
          </cell>
          <cell r="DD28">
            <v>190</v>
          </cell>
        </row>
        <row r="29">
          <cell r="A29" t="str">
            <v>V4-5</v>
          </cell>
          <cell r="B29">
            <v>46118</v>
          </cell>
          <cell r="C29"/>
          <cell r="D29"/>
          <cell r="E29" t="str">
            <v xml:space="preserve">宮島 剛
竹内 正美
</v>
          </cell>
          <cell r="F29">
            <v>0.40625</v>
          </cell>
          <cell r="G29">
            <v>0.4548611111111111</v>
          </cell>
          <cell r="H29"/>
          <cell r="I29"/>
          <cell r="J29"/>
          <cell r="K29"/>
          <cell r="L29"/>
          <cell r="M29"/>
          <cell r="N29"/>
          <cell r="O29"/>
          <cell r="P29"/>
          <cell r="Q29"/>
          <cell r="R29"/>
          <cell r="S29"/>
          <cell r="T29"/>
          <cell r="U29"/>
          <cell r="V29"/>
          <cell r="W29"/>
          <cell r="X29"/>
          <cell r="Y29"/>
          <cell r="Z29"/>
          <cell r="AA29"/>
          <cell r="AB29"/>
          <cell r="AC29"/>
          <cell r="AD29"/>
          <cell r="AE29"/>
          <cell r="AF29"/>
          <cell r="AG29"/>
          <cell r="AH29"/>
          <cell r="AI29"/>
          <cell r="AJ29"/>
          <cell r="AK29"/>
          <cell r="AL29"/>
          <cell r="AM29"/>
          <cell r="AN29"/>
          <cell r="AO29"/>
          <cell r="AP29"/>
          <cell r="AQ29"/>
          <cell r="AR29"/>
          <cell r="AS29"/>
          <cell r="AT29"/>
          <cell r="AU29"/>
          <cell r="AV29"/>
          <cell r="AW29"/>
          <cell r="AX29"/>
          <cell r="AY29"/>
          <cell r="AZ29"/>
          <cell r="BA29"/>
          <cell r="BB29"/>
          <cell r="BC29"/>
          <cell r="BD29"/>
          <cell r="BE29"/>
          <cell r="BF29"/>
          <cell r="BG29"/>
          <cell r="BH29"/>
          <cell r="BI29"/>
          <cell r="BJ29"/>
          <cell r="BK29"/>
          <cell r="BL29"/>
          <cell r="BM29"/>
          <cell r="BN29"/>
          <cell r="BO29">
            <v>0</v>
          </cell>
          <cell r="BP29" t="str">
            <v xml:space="preserve">
</v>
          </cell>
          <cell r="BQ29" t="str">
            <v>切替え</v>
          </cell>
          <cell r="BR29">
            <v>10</v>
          </cell>
          <cell r="BS29">
            <v>0</v>
          </cell>
          <cell r="BT29">
            <v>59.999999999999986</v>
          </cell>
          <cell r="BU29"/>
          <cell r="BV29" t="str">
            <v>30040-AS60-1000X200</v>
          </cell>
          <cell r="BW29" t="str">
            <v>FA</v>
          </cell>
          <cell r="BX29" t="str">
            <v xml:space="preserve">   </v>
          </cell>
          <cell r="BY29" t="str">
            <v>C</v>
          </cell>
          <cell r="BZ29"/>
          <cell r="CA29" t="str">
            <v>30040-AS60-1000X200</v>
          </cell>
          <cell r="CB29" t="str">
            <v>FA</v>
          </cell>
          <cell r="CC29" t="str">
            <v xml:space="preserve">   </v>
          </cell>
          <cell r="CD29" t="str">
            <v>F</v>
          </cell>
          <cell r="CE29">
            <v>1200</v>
          </cell>
          <cell r="CF29">
            <v>1200</v>
          </cell>
          <cell r="CG29">
            <v>1200</v>
          </cell>
          <cell r="CH29">
            <v>1200</v>
          </cell>
          <cell r="CI29">
            <v>0</v>
          </cell>
          <cell r="CJ29">
            <v>46113</v>
          </cell>
          <cell r="CK29">
            <v>46118</v>
          </cell>
          <cell r="CL29">
            <v>46118</v>
          </cell>
          <cell r="CM29" t="str">
            <v>熱融着　　</v>
          </cell>
          <cell r="CN29" t="str">
            <v>接続</v>
          </cell>
          <cell r="CO29"/>
          <cell r="CP29" t="str">
            <v>完</v>
          </cell>
          <cell r="CQ29">
            <v>417</v>
          </cell>
          <cell r="CR29"/>
          <cell r="CS29"/>
          <cell r="CT29"/>
          <cell r="CU29"/>
          <cell r="CV29"/>
          <cell r="CW29"/>
          <cell r="CX29"/>
          <cell r="CY29"/>
          <cell r="CZ29"/>
          <cell r="DA29"/>
          <cell r="DB29"/>
          <cell r="DC29">
            <v>1200</v>
          </cell>
          <cell r="DD29">
            <v>1200</v>
          </cell>
        </row>
        <row r="30">
          <cell r="A30" t="str">
            <v>V4-4</v>
          </cell>
          <cell r="B30">
            <v>46118</v>
          </cell>
          <cell r="C30"/>
          <cell r="D30"/>
          <cell r="E30" t="str">
            <v xml:space="preserve">宮島 剛
竹内 正美
</v>
          </cell>
          <cell r="F30">
            <v>0.4548611111111111</v>
          </cell>
          <cell r="G30">
            <v>0.70833333333333337</v>
          </cell>
          <cell r="H30"/>
          <cell r="I30"/>
          <cell r="J30"/>
          <cell r="K30"/>
          <cell r="L30"/>
          <cell r="M30"/>
          <cell r="N30"/>
          <cell r="O30"/>
          <cell r="P30"/>
          <cell r="Q30"/>
          <cell r="R30"/>
          <cell r="S30"/>
          <cell r="T30"/>
          <cell r="U30"/>
          <cell r="V30"/>
          <cell r="W30"/>
          <cell r="X30"/>
          <cell r="Y30"/>
          <cell r="Z30"/>
          <cell r="AA30"/>
          <cell r="AB30"/>
          <cell r="AC30"/>
          <cell r="AD30"/>
          <cell r="AE30"/>
          <cell r="AF30"/>
          <cell r="AG30"/>
          <cell r="AH30"/>
          <cell r="AI30"/>
          <cell r="AJ30"/>
          <cell r="AK30"/>
          <cell r="AL30"/>
          <cell r="AM30"/>
          <cell r="AN30"/>
          <cell r="AO30"/>
          <cell r="AP30"/>
          <cell r="AQ30"/>
          <cell r="AR30"/>
          <cell r="AS30"/>
          <cell r="AT30"/>
          <cell r="AU30"/>
          <cell r="AV30"/>
          <cell r="AW30"/>
          <cell r="AX30"/>
          <cell r="AY30"/>
          <cell r="AZ30"/>
          <cell r="BA30"/>
          <cell r="BB30"/>
          <cell r="BC30"/>
          <cell r="BD30"/>
          <cell r="BE30"/>
          <cell r="BF30"/>
          <cell r="BG30"/>
          <cell r="BH30"/>
          <cell r="BI30"/>
          <cell r="BJ30"/>
          <cell r="BK30"/>
          <cell r="BL30"/>
          <cell r="BM30"/>
          <cell r="BN30"/>
          <cell r="BO30">
            <v>0</v>
          </cell>
          <cell r="BP30" t="str">
            <v xml:space="preserve">
</v>
          </cell>
          <cell r="BQ30" t="str">
            <v>その他</v>
          </cell>
          <cell r="BR30">
            <v>220</v>
          </cell>
          <cell r="BS30">
            <v>65</v>
          </cell>
          <cell r="BT30">
            <v>80.000000000000057</v>
          </cell>
          <cell r="BU30"/>
          <cell r="BV30" t="str">
            <v>30030-AT60-1000X200</v>
          </cell>
          <cell r="BW30" t="str">
            <v>FA</v>
          </cell>
          <cell r="BX30" t="str">
            <v xml:space="preserve">   </v>
          </cell>
          <cell r="BY30" t="str">
            <v>C</v>
          </cell>
          <cell r="BZ30"/>
          <cell r="CA30" t="str">
            <v>30030-AT60-1000X200</v>
          </cell>
          <cell r="CB30" t="str">
            <v>FA</v>
          </cell>
          <cell r="CC30" t="str">
            <v xml:space="preserve">   </v>
          </cell>
          <cell r="CD30" t="str">
            <v>F</v>
          </cell>
          <cell r="CE30">
            <v>1600</v>
          </cell>
          <cell r="CF30">
            <v>1600</v>
          </cell>
          <cell r="CG30">
            <v>1600</v>
          </cell>
          <cell r="CH30">
            <v>1600</v>
          </cell>
          <cell r="CI30">
            <v>0</v>
          </cell>
          <cell r="CJ30">
            <v>46113</v>
          </cell>
          <cell r="CK30">
            <v>46118</v>
          </cell>
          <cell r="CL30">
            <v>46118</v>
          </cell>
          <cell r="CM30" t="str">
            <v>熱融着　　</v>
          </cell>
          <cell r="CN30" t="str">
            <v>接続</v>
          </cell>
          <cell r="CO30"/>
          <cell r="CP30" t="str">
            <v>完</v>
          </cell>
          <cell r="CQ30">
            <v>417</v>
          </cell>
          <cell r="CR30"/>
          <cell r="CS30"/>
          <cell r="CT30"/>
          <cell r="CU30"/>
          <cell r="CV30"/>
          <cell r="CW30"/>
          <cell r="CX30"/>
          <cell r="CY30"/>
          <cell r="CZ30"/>
          <cell r="DA30"/>
          <cell r="DB30"/>
          <cell r="DC30">
            <v>1600</v>
          </cell>
          <cell r="DD30">
            <v>1600</v>
          </cell>
        </row>
        <row r="31">
          <cell r="A31" t="str">
            <v>W4-2</v>
          </cell>
          <cell r="B31">
            <v>46119</v>
          </cell>
          <cell r="C31"/>
          <cell r="D31"/>
          <cell r="E31" t="str">
            <v xml:space="preserve">竹内 正美
</v>
          </cell>
          <cell r="F31">
            <v>0.35069444444444442</v>
          </cell>
          <cell r="G31">
            <v>0.70833333333333337</v>
          </cell>
          <cell r="H31"/>
          <cell r="I31"/>
          <cell r="J31"/>
          <cell r="K31"/>
          <cell r="L31"/>
          <cell r="M31"/>
          <cell r="N31"/>
          <cell r="O31"/>
          <cell r="P31"/>
          <cell r="Q31"/>
          <cell r="R31"/>
          <cell r="S31"/>
          <cell r="T31"/>
          <cell r="U31"/>
          <cell r="V31"/>
          <cell r="W31"/>
          <cell r="X31"/>
          <cell r="Y31"/>
          <cell r="Z31"/>
          <cell r="AA31"/>
          <cell r="AB31"/>
          <cell r="AC31"/>
          <cell r="AD31"/>
          <cell r="AE31"/>
          <cell r="AF31"/>
          <cell r="AG31"/>
          <cell r="AH31"/>
          <cell r="AI31"/>
          <cell r="AJ31"/>
          <cell r="AK31"/>
          <cell r="AL31"/>
          <cell r="AM31"/>
          <cell r="AN31"/>
          <cell r="AO31"/>
          <cell r="AP31"/>
          <cell r="AQ31"/>
          <cell r="AR31"/>
          <cell r="AS31"/>
          <cell r="AT31"/>
          <cell r="AU31"/>
          <cell r="AV31"/>
          <cell r="AW31"/>
          <cell r="AX31"/>
          <cell r="AY31"/>
          <cell r="AZ31"/>
          <cell r="BA31"/>
          <cell r="BB31"/>
          <cell r="BC31"/>
          <cell r="BD31"/>
          <cell r="BE31"/>
          <cell r="BF31"/>
          <cell r="BG31"/>
          <cell r="BH31"/>
          <cell r="BI31"/>
          <cell r="BJ31"/>
          <cell r="BK31"/>
          <cell r="BL31"/>
          <cell r="BM31"/>
          <cell r="BN31"/>
          <cell r="BO31">
            <v>0</v>
          </cell>
          <cell r="BP31" t="str">
            <v xml:space="preserve">
</v>
          </cell>
          <cell r="BQ31" t="str">
            <v>加工準備</v>
          </cell>
          <cell r="BR31">
            <v>25</v>
          </cell>
          <cell r="BS31">
            <v>65</v>
          </cell>
          <cell r="BT31">
            <v>425.00000000000011</v>
          </cell>
          <cell r="BU31"/>
          <cell r="BV31" t="str">
            <v>15020-JX5R-1440X300</v>
          </cell>
          <cell r="BW31" t="str">
            <v>FA</v>
          </cell>
          <cell r="BX31" t="str">
            <v xml:space="preserve">   </v>
          </cell>
          <cell r="BY31" t="str">
            <v>R</v>
          </cell>
          <cell r="BZ31"/>
          <cell r="CA31" t="str">
            <v>15020-AX5R-1440X300</v>
          </cell>
          <cell r="CB31" t="str">
            <v>FA</v>
          </cell>
          <cell r="CC31" t="str">
            <v xml:space="preserve">   </v>
          </cell>
          <cell r="CD31" t="str">
            <v>P</v>
          </cell>
          <cell r="CE31">
            <v>9300</v>
          </cell>
          <cell r="CF31">
            <v>9300</v>
          </cell>
          <cell r="CG31">
            <v>3600</v>
          </cell>
          <cell r="CH31">
            <v>3600</v>
          </cell>
          <cell r="CI31">
            <v>0</v>
          </cell>
          <cell r="CJ31">
            <v>46113</v>
          </cell>
          <cell r="CK31">
            <v>46128</v>
          </cell>
          <cell r="CL31">
            <v>46116</v>
          </cell>
          <cell r="CM31" t="str">
            <v>EC,ゴミ除去欠点個数確認ﾁｪｯｸ　ﾗﾍﾞﾙ◎　確認済明記</v>
          </cell>
          <cell r="CN31" t="str">
            <v>検査</v>
          </cell>
          <cell r="CO31"/>
          <cell r="CP31" t="str">
            <v>完</v>
          </cell>
          <cell r="CQ31">
            <v>417</v>
          </cell>
          <cell r="CR31"/>
          <cell r="CS31"/>
          <cell r="CT31"/>
          <cell r="CU31"/>
          <cell r="CV31"/>
          <cell r="CW31"/>
          <cell r="CX31"/>
          <cell r="CY31"/>
          <cell r="CZ31"/>
          <cell r="DA31"/>
          <cell r="DB31"/>
          <cell r="DC31">
            <v>9300</v>
          </cell>
          <cell r="DD31">
            <v>9300</v>
          </cell>
        </row>
        <row r="32">
          <cell r="A32" t="str">
            <v>A4-1</v>
          </cell>
          <cell r="B32">
            <v>46120</v>
          </cell>
          <cell r="C32"/>
          <cell r="D32"/>
          <cell r="E32" t="str">
            <v xml:space="preserve">図司 智子
</v>
          </cell>
          <cell r="F32">
            <v>0.64583333333333337</v>
          </cell>
          <cell r="G32">
            <v>0.70833333333333337</v>
          </cell>
          <cell r="H32"/>
          <cell r="I32"/>
          <cell r="J32"/>
          <cell r="K32"/>
          <cell r="L32"/>
          <cell r="M32"/>
          <cell r="N32"/>
          <cell r="O32"/>
          <cell r="P32"/>
          <cell r="Q32"/>
          <cell r="R32"/>
          <cell r="S32"/>
          <cell r="T32"/>
          <cell r="U32"/>
          <cell r="V32"/>
          <cell r="W32"/>
          <cell r="X32"/>
          <cell r="Y32"/>
          <cell r="Z32"/>
          <cell r="AA32"/>
          <cell r="AB32"/>
          <cell r="AC32"/>
          <cell r="AD32"/>
          <cell r="AE32"/>
          <cell r="AF32"/>
          <cell r="AG32"/>
          <cell r="AH32"/>
          <cell r="AI32"/>
          <cell r="AJ32"/>
          <cell r="AK32"/>
          <cell r="AL32"/>
          <cell r="AM32"/>
          <cell r="AN32"/>
          <cell r="AO32"/>
          <cell r="AP32"/>
          <cell r="AQ32"/>
          <cell r="AR32"/>
          <cell r="AS32"/>
          <cell r="AT32"/>
          <cell r="AU32"/>
          <cell r="AV32"/>
          <cell r="AW32"/>
          <cell r="AX32"/>
          <cell r="AY32"/>
          <cell r="AZ32"/>
          <cell r="BA32"/>
          <cell r="BB32"/>
          <cell r="BC32"/>
          <cell r="BD32"/>
          <cell r="BE32"/>
          <cell r="BF32"/>
          <cell r="BG32"/>
          <cell r="BH32"/>
          <cell r="BI32"/>
          <cell r="BJ32"/>
          <cell r="BK32"/>
          <cell r="BL32"/>
          <cell r="BM32"/>
          <cell r="BN32"/>
          <cell r="BO32">
            <v>0</v>
          </cell>
          <cell r="BP32" t="str">
            <v xml:space="preserve">
</v>
          </cell>
          <cell r="BQ32" t="str">
            <v>後段取り</v>
          </cell>
          <cell r="BR32">
            <v>60</v>
          </cell>
          <cell r="BS32">
            <v>0</v>
          </cell>
          <cell r="BT32">
            <v>30</v>
          </cell>
          <cell r="BU32"/>
          <cell r="BV32" t="str">
            <v>30060-AG00-1000X100</v>
          </cell>
          <cell r="BW32" t="str">
            <v>FA</v>
          </cell>
          <cell r="BX32" t="str">
            <v xml:space="preserve">   </v>
          </cell>
          <cell r="BY32" t="str">
            <v>X</v>
          </cell>
          <cell r="BZ32"/>
          <cell r="CA32" t="str">
            <v>30060-AG00-1000X100</v>
          </cell>
          <cell r="CB32" t="str">
            <v>FA</v>
          </cell>
          <cell r="CC32" t="str">
            <v xml:space="preserve">   </v>
          </cell>
          <cell r="CD32" t="str">
            <v>C</v>
          </cell>
          <cell r="CE32">
            <v>300</v>
          </cell>
          <cell r="CF32">
            <v>300</v>
          </cell>
          <cell r="CG32">
            <v>300</v>
          </cell>
          <cell r="CH32">
            <v>300</v>
          </cell>
          <cell r="CI32">
            <v>0</v>
          </cell>
          <cell r="CJ32">
            <v>46120</v>
          </cell>
          <cell r="CK32">
            <v>46122</v>
          </cell>
          <cell r="CL32">
            <v>46119</v>
          </cell>
          <cell r="CM32" t="str">
            <v>巻き返し　　</v>
          </cell>
          <cell r="CN32" t="str">
            <v>巻返し</v>
          </cell>
          <cell r="CO32"/>
          <cell r="CP32" t="str">
            <v>完</v>
          </cell>
          <cell r="CQ32">
            <v>417</v>
          </cell>
          <cell r="CR32"/>
          <cell r="CS32"/>
          <cell r="CT32"/>
          <cell r="CU32"/>
          <cell r="CV32"/>
          <cell r="CW32"/>
          <cell r="CX32"/>
          <cell r="CY32"/>
          <cell r="CZ32"/>
          <cell r="DA32"/>
          <cell r="DB32"/>
          <cell r="DC32">
            <v>300</v>
          </cell>
          <cell r="DD32">
            <v>300</v>
          </cell>
        </row>
        <row r="33">
          <cell r="A33" t="str">
            <v>Y4-24</v>
          </cell>
          <cell r="B33">
            <v>46121</v>
          </cell>
          <cell r="C33"/>
          <cell r="D33"/>
          <cell r="E33" t="str">
            <v xml:space="preserve">図司 智子
</v>
          </cell>
          <cell r="F33">
            <v>0.35069444444444442</v>
          </cell>
          <cell r="G33">
            <v>0.39652777777777776</v>
          </cell>
          <cell r="H33"/>
          <cell r="I33"/>
          <cell r="J33"/>
          <cell r="K33"/>
          <cell r="L33"/>
          <cell r="M33"/>
          <cell r="N33"/>
          <cell r="O33"/>
          <cell r="P33"/>
          <cell r="Q33"/>
          <cell r="R33"/>
          <cell r="S33"/>
          <cell r="T33"/>
          <cell r="U33"/>
          <cell r="V33"/>
          <cell r="W33"/>
          <cell r="X33"/>
          <cell r="Y33"/>
          <cell r="Z33"/>
          <cell r="AA33"/>
          <cell r="AB33"/>
          <cell r="AC33"/>
          <cell r="AD33"/>
          <cell r="AE33"/>
          <cell r="AF33"/>
          <cell r="AG33"/>
          <cell r="AH33"/>
          <cell r="AI33"/>
          <cell r="AJ33"/>
          <cell r="AK33"/>
          <cell r="AL33"/>
          <cell r="AM33"/>
          <cell r="AN33"/>
          <cell r="AO33"/>
          <cell r="AP33"/>
          <cell r="AQ33"/>
          <cell r="AR33"/>
          <cell r="AS33"/>
          <cell r="AT33"/>
          <cell r="AU33"/>
          <cell r="AV33"/>
          <cell r="AW33"/>
          <cell r="AX33"/>
          <cell r="AY33"/>
          <cell r="AZ33"/>
          <cell r="BA33"/>
          <cell r="BB33"/>
          <cell r="BC33"/>
          <cell r="BD33"/>
          <cell r="BE33"/>
          <cell r="BF33"/>
          <cell r="BG33"/>
          <cell r="BH33"/>
          <cell r="BI33"/>
          <cell r="BJ33"/>
          <cell r="BK33"/>
          <cell r="BL33"/>
          <cell r="BM33"/>
          <cell r="BN33"/>
          <cell r="BO33">
            <v>0</v>
          </cell>
          <cell r="BP33"/>
          <cell r="BQ33">
            <v>0</v>
          </cell>
          <cell r="BR33">
            <v>30</v>
          </cell>
          <cell r="BS33">
            <v>0</v>
          </cell>
          <cell r="BT33">
            <v>36</v>
          </cell>
          <cell r="BU33"/>
          <cell r="BV33" t="str">
            <v>30020-KG00- 935X200
30020-KG00- 935X198</v>
          </cell>
          <cell r="BW33" t="str">
            <v>FA</v>
          </cell>
          <cell r="BX33" t="str">
            <v>GA1</v>
          </cell>
          <cell r="BY33" t="str">
            <v>V</v>
          </cell>
          <cell r="BZ33"/>
          <cell r="CA33" t="str">
            <v>30040-AG00- 935X200</v>
          </cell>
          <cell r="CB33" t="str">
            <v>FA</v>
          </cell>
          <cell r="CC33" t="str">
            <v>GA1</v>
          </cell>
          <cell r="CD33" t="str">
            <v>C</v>
          </cell>
          <cell r="CE33">
            <v>200</v>
          </cell>
          <cell r="CF33" t="str">
            <v>200
198</v>
          </cell>
          <cell r="CG33">
            <v>200</v>
          </cell>
          <cell r="CH33">
            <v>400</v>
          </cell>
          <cell r="CI33">
            <v>0</v>
          </cell>
          <cell r="CJ33">
            <v>46119</v>
          </cell>
          <cell r="CK33">
            <v>46122</v>
          </cell>
          <cell r="CL33">
            <v>46121</v>
          </cell>
          <cell r="CM33" t="str">
            <v>SEC穴なし　3インチ紙管　</v>
          </cell>
          <cell r="CN33" t="str">
            <v>巻返し</v>
          </cell>
          <cell r="CO33"/>
          <cell r="CP33" t="str">
            <v>完</v>
          </cell>
          <cell r="CQ33">
            <v>417</v>
          </cell>
          <cell r="CR33"/>
          <cell r="CS33"/>
          <cell r="CT33"/>
          <cell r="CU33"/>
          <cell r="CV33"/>
          <cell r="CW33"/>
          <cell r="CX33"/>
          <cell r="CY33"/>
          <cell r="CZ33"/>
          <cell r="DA33"/>
          <cell r="DB33"/>
          <cell r="DC33">
            <v>400</v>
          </cell>
          <cell r="DD33">
            <v>398</v>
          </cell>
        </row>
        <row r="34">
          <cell r="A34" t="str">
            <v>Y4-24</v>
          </cell>
          <cell r="B34">
            <v>46121</v>
          </cell>
          <cell r="C34"/>
          <cell r="D34"/>
          <cell r="E34" t="str">
            <v xml:space="preserve">図司 智子
</v>
          </cell>
          <cell r="F34">
            <v>0.70833333333333337</v>
          </cell>
          <cell r="G34">
            <v>0.70833333333333337</v>
          </cell>
          <cell r="H34"/>
          <cell r="I34"/>
          <cell r="J34"/>
          <cell r="K34"/>
          <cell r="L34"/>
          <cell r="M34"/>
          <cell r="N34"/>
          <cell r="O34"/>
          <cell r="P34"/>
          <cell r="Q34"/>
          <cell r="R34"/>
          <cell r="S34"/>
          <cell r="T34"/>
          <cell r="U34"/>
          <cell r="V34"/>
          <cell r="W34"/>
          <cell r="X34"/>
          <cell r="Y34"/>
          <cell r="Z34"/>
          <cell r="AA34"/>
          <cell r="AB34"/>
          <cell r="AC34"/>
          <cell r="AD34"/>
          <cell r="AE34"/>
          <cell r="AF34"/>
          <cell r="AG34"/>
          <cell r="AH34"/>
          <cell r="AI34"/>
          <cell r="AJ34"/>
          <cell r="AK34"/>
          <cell r="AL34"/>
          <cell r="AM34"/>
          <cell r="AN34"/>
          <cell r="AO34"/>
          <cell r="AP34"/>
          <cell r="AQ34"/>
          <cell r="AR34"/>
          <cell r="AS34"/>
          <cell r="AT34"/>
          <cell r="AU34"/>
          <cell r="AV34"/>
          <cell r="AW34"/>
          <cell r="AX34"/>
          <cell r="AY34"/>
          <cell r="AZ34"/>
          <cell r="BA34"/>
          <cell r="BB34"/>
          <cell r="BC34"/>
          <cell r="BD34"/>
          <cell r="BE34"/>
          <cell r="BF34"/>
          <cell r="BG34"/>
          <cell r="BH34"/>
          <cell r="BI34"/>
          <cell r="BJ34"/>
          <cell r="BK34"/>
          <cell r="BL34"/>
          <cell r="BM34"/>
          <cell r="BN34"/>
          <cell r="BO34">
            <v>0</v>
          </cell>
          <cell r="BP34" t="str">
            <v xml:space="preserve">
</v>
          </cell>
          <cell r="BQ34">
            <v>0</v>
          </cell>
          <cell r="BR34">
            <v>0</v>
          </cell>
          <cell r="BS34">
            <v>0</v>
          </cell>
          <cell r="BT34">
            <v>0</v>
          </cell>
          <cell r="BU34"/>
          <cell r="BV34" t="str">
            <v>30020-KG00- 935X200
30020-KG00- 935X198</v>
          </cell>
          <cell r="BW34" t="str">
            <v>FA</v>
          </cell>
          <cell r="BX34" t="str">
            <v>GA1</v>
          </cell>
          <cell r="BY34" t="str">
            <v>V</v>
          </cell>
          <cell r="BZ34"/>
          <cell r="CA34" t="str">
            <v>30040-AG00- 935X200</v>
          </cell>
          <cell r="CB34" t="str">
            <v>FA</v>
          </cell>
          <cell r="CC34" t="str">
            <v>GA1</v>
          </cell>
          <cell r="CD34" t="str">
            <v>C</v>
          </cell>
          <cell r="CE34">
            <v>200</v>
          </cell>
          <cell r="CF34" t="str">
            <v>200
198</v>
          </cell>
          <cell r="CG34">
            <v>198</v>
          </cell>
          <cell r="CH34">
            <v>0</v>
          </cell>
          <cell r="CI34">
            <v>0</v>
          </cell>
          <cell r="CJ34">
            <v>46119</v>
          </cell>
          <cell r="CK34">
            <v>46122</v>
          </cell>
          <cell r="CL34">
            <v>46121</v>
          </cell>
          <cell r="CM34" t="str">
            <v>SEC穴なし　3インチ紙管　</v>
          </cell>
          <cell r="CN34" t="str">
            <v>巻返し</v>
          </cell>
          <cell r="CO34"/>
          <cell r="CP34" t="str">
            <v>完</v>
          </cell>
          <cell r="CQ34">
            <v>417</v>
          </cell>
          <cell r="CR34"/>
          <cell r="CS34"/>
          <cell r="CT34"/>
          <cell r="CU34"/>
          <cell r="CV34"/>
          <cell r="CW34"/>
          <cell r="CX34"/>
          <cell r="CY34"/>
          <cell r="CZ34"/>
          <cell r="DA34"/>
          <cell r="DB34"/>
          <cell r="DC34">
            <v>400</v>
          </cell>
          <cell r="DD34">
            <v>398</v>
          </cell>
        </row>
        <row r="35">
          <cell r="A35" t="str">
            <v>W4-2</v>
          </cell>
          <cell r="B35">
            <v>46122</v>
          </cell>
          <cell r="C35"/>
          <cell r="D35"/>
          <cell r="E35" t="str">
            <v xml:space="preserve">竹内 正美
</v>
          </cell>
          <cell r="F35">
            <v>0.35069444444444442</v>
          </cell>
          <cell r="G35">
            <v>0.4861111111111111</v>
          </cell>
          <cell r="H35"/>
          <cell r="I35"/>
          <cell r="J35"/>
          <cell r="K35"/>
          <cell r="L35"/>
          <cell r="M35"/>
          <cell r="N35"/>
          <cell r="O35"/>
          <cell r="P35"/>
          <cell r="Q35"/>
          <cell r="R35"/>
          <cell r="S35"/>
          <cell r="T35"/>
          <cell r="U35"/>
          <cell r="V35"/>
          <cell r="W35"/>
          <cell r="X35"/>
          <cell r="Y35"/>
          <cell r="Z35"/>
          <cell r="AA35"/>
          <cell r="AB35"/>
          <cell r="AC35"/>
          <cell r="AD35"/>
          <cell r="AE35"/>
          <cell r="AF35"/>
          <cell r="AG35"/>
          <cell r="AH35"/>
          <cell r="AI35"/>
          <cell r="AJ35"/>
          <cell r="AK35"/>
          <cell r="AL35"/>
          <cell r="AM35"/>
          <cell r="AN35"/>
          <cell r="AO35"/>
          <cell r="AP35"/>
          <cell r="AQ35"/>
          <cell r="AR35"/>
          <cell r="AS35"/>
          <cell r="AT35"/>
          <cell r="AU35"/>
          <cell r="AV35"/>
          <cell r="AW35"/>
          <cell r="AX35"/>
          <cell r="AY35"/>
          <cell r="AZ35"/>
          <cell r="BA35"/>
          <cell r="BB35"/>
          <cell r="BC35"/>
          <cell r="BD35"/>
          <cell r="BE35"/>
          <cell r="BF35"/>
          <cell r="BG35"/>
          <cell r="BH35"/>
          <cell r="BI35"/>
          <cell r="BJ35"/>
          <cell r="BK35"/>
          <cell r="BL35"/>
          <cell r="BM35"/>
          <cell r="BN35"/>
          <cell r="BO35">
            <v>0</v>
          </cell>
          <cell r="BP35" t="str">
            <v xml:space="preserve">
</v>
          </cell>
          <cell r="BQ35" t="str">
            <v>加工準備</v>
          </cell>
          <cell r="BR35">
            <v>20</v>
          </cell>
          <cell r="BS35">
            <v>0</v>
          </cell>
          <cell r="BT35">
            <v>175.00000000000003</v>
          </cell>
          <cell r="BU35"/>
          <cell r="BV35" t="str">
            <v>15020-JX5R-1440X300</v>
          </cell>
          <cell r="BW35" t="str">
            <v>FA</v>
          </cell>
          <cell r="BX35" t="str">
            <v xml:space="preserve">   </v>
          </cell>
          <cell r="BY35" t="str">
            <v>R</v>
          </cell>
          <cell r="BZ35"/>
          <cell r="CA35" t="str">
            <v>15020-AX5R-1440X300</v>
          </cell>
          <cell r="CB35" t="str">
            <v>FA</v>
          </cell>
          <cell r="CC35" t="str">
            <v xml:space="preserve">   </v>
          </cell>
          <cell r="CD35" t="str">
            <v>P</v>
          </cell>
          <cell r="CE35">
            <v>9300</v>
          </cell>
          <cell r="CF35">
            <v>9300</v>
          </cell>
          <cell r="CG35">
            <v>1500</v>
          </cell>
          <cell r="CH35">
            <v>1500</v>
          </cell>
          <cell r="CI35">
            <v>0</v>
          </cell>
          <cell r="CJ35">
            <v>46113</v>
          </cell>
          <cell r="CK35">
            <v>46128</v>
          </cell>
          <cell r="CL35">
            <v>46116</v>
          </cell>
          <cell r="CM35" t="str">
            <v>EC,ゴミ除去欠点個数確認ﾁｪｯｸ　ﾗﾍﾞﾙ◎　確認済明記</v>
          </cell>
          <cell r="CN35" t="str">
            <v>検査</v>
          </cell>
          <cell r="CO35"/>
          <cell r="CP35" t="str">
            <v>完</v>
          </cell>
          <cell r="CQ35">
            <v>417</v>
          </cell>
          <cell r="CR35"/>
          <cell r="CS35"/>
          <cell r="CT35"/>
          <cell r="CU35"/>
          <cell r="CV35"/>
          <cell r="CW35"/>
          <cell r="CX35"/>
          <cell r="CY35"/>
          <cell r="CZ35"/>
          <cell r="DA35"/>
          <cell r="DB35"/>
          <cell r="DC35">
            <v>9300</v>
          </cell>
          <cell r="DD35">
            <v>9300</v>
          </cell>
        </row>
        <row r="36">
          <cell r="A36" t="str">
            <v>W4-3</v>
          </cell>
          <cell r="B36">
            <v>46122</v>
          </cell>
          <cell r="C36"/>
          <cell r="D36"/>
          <cell r="E36" t="str">
            <v xml:space="preserve">図司 智子
竹内 正美
</v>
          </cell>
          <cell r="F36">
            <v>0.4861111111111111</v>
          </cell>
          <cell r="G36">
            <v>0.70833333333333337</v>
          </cell>
          <cell r="H36"/>
          <cell r="I36"/>
          <cell r="J36"/>
          <cell r="K36"/>
          <cell r="L36"/>
          <cell r="M36"/>
          <cell r="N36"/>
          <cell r="O36"/>
          <cell r="P36"/>
          <cell r="Q36"/>
          <cell r="R36"/>
          <cell r="S36"/>
          <cell r="T36"/>
          <cell r="U36"/>
          <cell r="V36"/>
          <cell r="W36"/>
          <cell r="X36"/>
          <cell r="Y36"/>
          <cell r="Z36"/>
          <cell r="AA36"/>
          <cell r="AB36"/>
          <cell r="AC36"/>
          <cell r="AD36"/>
          <cell r="AE36"/>
          <cell r="AF36"/>
          <cell r="AG36"/>
          <cell r="AH36"/>
          <cell r="AI36"/>
          <cell r="AJ36"/>
          <cell r="AK36"/>
          <cell r="AL36"/>
          <cell r="AM36"/>
          <cell r="AN36"/>
          <cell r="AO36"/>
          <cell r="AP36"/>
          <cell r="AQ36"/>
          <cell r="AR36"/>
          <cell r="AS36"/>
          <cell r="AT36"/>
          <cell r="AU36"/>
          <cell r="AV36"/>
          <cell r="AW36"/>
          <cell r="AX36"/>
          <cell r="AY36"/>
          <cell r="AZ36"/>
          <cell r="BA36"/>
          <cell r="BB36"/>
          <cell r="BC36"/>
          <cell r="BD36"/>
          <cell r="BE36"/>
          <cell r="BF36"/>
          <cell r="BG36"/>
          <cell r="BH36"/>
          <cell r="BI36"/>
          <cell r="BJ36"/>
          <cell r="BK36"/>
          <cell r="BL36"/>
          <cell r="BM36"/>
          <cell r="BN36"/>
          <cell r="BO36">
            <v>0</v>
          </cell>
          <cell r="BP36" t="str">
            <v xml:space="preserve">
</v>
          </cell>
          <cell r="BQ36" t="str">
            <v>後段取り</v>
          </cell>
          <cell r="BR36">
            <v>30</v>
          </cell>
          <cell r="BS36">
            <v>65</v>
          </cell>
          <cell r="BT36">
            <v>225.00000000000006</v>
          </cell>
          <cell r="BU36"/>
          <cell r="BV36" t="str">
            <v>15020-JX5R-1440X300</v>
          </cell>
          <cell r="BW36" t="str">
            <v>FA</v>
          </cell>
          <cell r="BX36" t="str">
            <v xml:space="preserve">   </v>
          </cell>
          <cell r="BY36" t="str">
            <v>R</v>
          </cell>
          <cell r="BZ36"/>
          <cell r="CA36" t="str">
            <v>15020-AX5R-1440X300</v>
          </cell>
          <cell r="CB36" t="str">
            <v>FA</v>
          </cell>
          <cell r="CC36" t="str">
            <v xml:space="preserve">   </v>
          </cell>
          <cell r="CD36" t="str">
            <v>P</v>
          </cell>
          <cell r="CE36">
            <v>5700</v>
          </cell>
          <cell r="CF36">
            <v>5700</v>
          </cell>
          <cell r="CG36">
            <v>2100</v>
          </cell>
          <cell r="CH36">
            <v>2100</v>
          </cell>
          <cell r="CI36">
            <v>0</v>
          </cell>
          <cell r="CJ36">
            <v>46114</v>
          </cell>
          <cell r="CK36">
            <v>46133</v>
          </cell>
          <cell r="CL36">
            <v>46125</v>
          </cell>
          <cell r="CM36" t="str">
            <v>EC,ゴミ除去欠点個数確認ﾁｪｯｸ　ﾗﾍﾞﾙ◎　確認済明記</v>
          </cell>
          <cell r="CN36" t="str">
            <v>検査</v>
          </cell>
          <cell r="CO36"/>
          <cell r="CP36" t="str">
            <v>完</v>
          </cell>
          <cell r="CQ36">
            <v>417</v>
          </cell>
          <cell r="CR36"/>
          <cell r="CS36"/>
          <cell r="CT36"/>
          <cell r="CU36"/>
          <cell r="CV36"/>
          <cell r="CW36"/>
          <cell r="CX36"/>
          <cell r="CY36"/>
          <cell r="CZ36"/>
          <cell r="DA36"/>
          <cell r="DB36"/>
          <cell r="DC36">
            <v>5700</v>
          </cell>
          <cell r="DD36">
            <v>5700</v>
          </cell>
        </row>
        <row r="37">
          <cell r="A37" t="str">
            <v>W4-3</v>
          </cell>
          <cell r="B37">
            <v>46125</v>
          </cell>
          <cell r="C37"/>
          <cell r="D37"/>
          <cell r="E37" t="str">
            <v xml:space="preserve">図司 智子
</v>
          </cell>
          <cell r="F37">
            <v>0.35069444444444442</v>
          </cell>
          <cell r="G37">
            <v>0.70833333333333337</v>
          </cell>
          <cell r="H37"/>
          <cell r="I37"/>
          <cell r="J37"/>
          <cell r="K37"/>
          <cell r="L37"/>
          <cell r="M37"/>
          <cell r="N37"/>
          <cell r="O37"/>
          <cell r="P37"/>
          <cell r="Q37"/>
          <cell r="R37"/>
          <cell r="S37"/>
          <cell r="T37"/>
          <cell r="U37"/>
          <cell r="V37"/>
          <cell r="W37"/>
          <cell r="X37"/>
          <cell r="Y37"/>
          <cell r="Z37"/>
          <cell r="AA37"/>
          <cell r="AB37"/>
          <cell r="AC37"/>
          <cell r="AD37"/>
          <cell r="AE37"/>
          <cell r="AF37"/>
          <cell r="AG37"/>
          <cell r="AH37"/>
          <cell r="AI37"/>
          <cell r="AJ37"/>
          <cell r="AK37"/>
          <cell r="AL37"/>
          <cell r="AM37"/>
          <cell r="AN37"/>
          <cell r="AO37"/>
          <cell r="AP37"/>
          <cell r="AQ37"/>
          <cell r="AR37"/>
          <cell r="AS37"/>
          <cell r="AT37"/>
          <cell r="AU37"/>
          <cell r="AV37"/>
          <cell r="AW37"/>
          <cell r="AX37"/>
          <cell r="AY37"/>
          <cell r="AZ37"/>
          <cell r="BA37"/>
          <cell r="BB37"/>
          <cell r="BC37"/>
          <cell r="BD37"/>
          <cell r="BE37"/>
          <cell r="BF37"/>
          <cell r="BG37"/>
          <cell r="BH37"/>
          <cell r="BI37"/>
          <cell r="BJ37"/>
          <cell r="BK37"/>
          <cell r="BL37"/>
          <cell r="BM37"/>
          <cell r="BN37"/>
          <cell r="BO37">
            <v>0</v>
          </cell>
          <cell r="BP37" t="str">
            <v xml:space="preserve">
</v>
          </cell>
          <cell r="BQ37" t="str">
            <v>加工準備</v>
          </cell>
          <cell r="BR37">
            <v>100</v>
          </cell>
          <cell r="BS37">
            <v>65</v>
          </cell>
          <cell r="BT37">
            <v>350.00000000000011</v>
          </cell>
          <cell r="BU37"/>
          <cell r="BV37" t="str">
            <v>15020-JX5R-1440X300</v>
          </cell>
          <cell r="BW37" t="str">
            <v>FA</v>
          </cell>
          <cell r="BX37" t="str">
            <v xml:space="preserve">   </v>
          </cell>
          <cell r="BY37" t="str">
            <v>R</v>
          </cell>
          <cell r="BZ37"/>
          <cell r="CA37" t="str">
            <v>15020-AX5R-1440X300</v>
          </cell>
          <cell r="CB37" t="str">
            <v>FA</v>
          </cell>
          <cell r="CC37" t="str">
            <v xml:space="preserve">   </v>
          </cell>
          <cell r="CD37" t="str">
            <v>P</v>
          </cell>
          <cell r="CE37">
            <v>5700</v>
          </cell>
          <cell r="CF37">
            <v>5700</v>
          </cell>
          <cell r="CG37">
            <v>3000</v>
          </cell>
          <cell r="CH37">
            <v>3000</v>
          </cell>
          <cell r="CI37">
            <v>0</v>
          </cell>
          <cell r="CJ37">
            <v>46114</v>
          </cell>
          <cell r="CK37">
            <v>46133</v>
          </cell>
          <cell r="CL37">
            <v>46125</v>
          </cell>
          <cell r="CM37" t="str">
            <v>EC,ゴミ除去欠点個数確認ﾁｪｯｸ　ﾗﾍﾞﾙ◎　確認済明記</v>
          </cell>
          <cell r="CN37" t="str">
            <v>検査</v>
          </cell>
          <cell r="CO37"/>
          <cell r="CP37" t="str">
            <v>完</v>
          </cell>
          <cell r="CQ37">
            <v>417</v>
          </cell>
          <cell r="CR37"/>
          <cell r="CS37"/>
          <cell r="CT37"/>
          <cell r="CU37"/>
          <cell r="CV37"/>
          <cell r="CW37"/>
          <cell r="CX37"/>
          <cell r="CY37"/>
          <cell r="CZ37"/>
          <cell r="DA37"/>
          <cell r="DB37"/>
          <cell r="DC37">
            <v>5700</v>
          </cell>
          <cell r="DD37">
            <v>5700</v>
          </cell>
        </row>
        <row r="38">
          <cell r="A38" t="str">
            <v>W4-3</v>
          </cell>
          <cell r="B38">
            <v>46126</v>
          </cell>
          <cell r="C38"/>
          <cell r="D38"/>
          <cell r="E38" t="str">
            <v xml:space="preserve">図司 智子
</v>
          </cell>
          <cell r="F38">
            <v>0.35069444444444442</v>
          </cell>
          <cell r="G38">
            <v>0.41805555555555557</v>
          </cell>
          <cell r="H38"/>
          <cell r="I38"/>
          <cell r="J38"/>
          <cell r="K38"/>
          <cell r="L38"/>
          <cell r="M38"/>
          <cell r="N38"/>
          <cell r="O38"/>
          <cell r="P38"/>
          <cell r="Q38"/>
          <cell r="R38"/>
          <cell r="S38"/>
          <cell r="T38"/>
          <cell r="U38"/>
          <cell r="V38"/>
          <cell r="W38"/>
          <cell r="X38"/>
          <cell r="Y38"/>
          <cell r="Z38"/>
          <cell r="AA38"/>
          <cell r="AB38"/>
          <cell r="AC38"/>
          <cell r="AD38"/>
          <cell r="AE38"/>
          <cell r="AF38"/>
          <cell r="AG38"/>
          <cell r="AH38"/>
          <cell r="AI38"/>
          <cell r="AJ38"/>
          <cell r="AK38"/>
          <cell r="AL38"/>
          <cell r="AM38"/>
          <cell r="AN38"/>
          <cell r="AO38"/>
          <cell r="AP38"/>
          <cell r="AQ38"/>
          <cell r="AR38"/>
          <cell r="AS38"/>
          <cell r="AT38"/>
          <cell r="AU38"/>
          <cell r="AV38"/>
          <cell r="AW38"/>
          <cell r="AX38"/>
          <cell r="AY38"/>
          <cell r="AZ38"/>
          <cell r="BA38"/>
          <cell r="BB38"/>
          <cell r="BC38"/>
          <cell r="BD38"/>
          <cell r="BE38"/>
          <cell r="BF38"/>
          <cell r="BG38"/>
          <cell r="BH38"/>
          <cell r="BI38"/>
          <cell r="BJ38"/>
          <cell r="BK38"/>
          <cell r="BL38"/>
          <cell r="BM38"/>
          <cell r="BN38"/>
          <cell r="BO38">
            <v>0</v>
          </cell>
          <cell r="BP38" t="str">
            <v xml:space="preserve">
</v>
          </cell>
          <cell r="BQ38" t="str">
            <v>加工準備</v>
          </cell>
          <cell r="BR38">
            <v>30</v>
          </cell>
          <cell r="BS38">
            <v>0</v>
          </cell>
          <cell r="BT38">
            <v>67.000000000000057</v>
          </cell>
          <cell r="BU38"/>
          <cell r="BV38" t="str">
            <v>15020-JX5R-1440X300</v>
          </cell>
          <cell r="BW38" t="str">
            <v>FA</v>
          </cell>
          <cell r="BX38" t="str">
            <v xml:space="preserve">   </v>
          </cell>
          <cell r="BY38" t="str">
            <v>R</v>
          </cell>
          <cell r="BZ38"/>
          <cell r="CA38" t="str">
            <v>15020-AX5R-1440X300</v>
          </cell>
          <cell r="CB38" t="str">
            <v>FA</v>
          </cell>
          <cell r="CC38" t="str">
            <v xml:space="preserve">   </v>
          </cell>
          <cell r="CD38" t="str">
            <v>P</v>
          </cell>
          <cell r="CE38">
            <v>5700</v>
          </cell>
          <cell r="CF38">
            <v>5700</v>
          </cell>
          <cell r="CG38">
            <v>600</v>
          </cell>
          <cell r="CH38">
            <v>600</v>
          </cell>
          <cell r="CI38">
            <v>0</v>
          </cell>
          <cell r="CJ38">
            <v>46114</v>
          </cell>
          <cell r="CK38">
            <v>46133</v>
          </cell>
          <cell r="CL38">
            <v>46125</v>
          </cell>
          <cell r="CM38" t="str">
            <v>EC,ゴミ除去欠点個数確認ﾁｪｯｸ　ﾗﾍﾞﾙ◎　確認済明記</v>
          </cell>
          <cell r="CN38" t="str">
            <v>検査</v>
          </cell>
          <cell r="CO38"/>
          <cell r="CP38" t="str">
            <v>完</v>
          </cell>
          <cell r="CQ38">
            <v>417</v>
          </cell>
          <cell r="CR38"/>
          <cell r="CS38"/>
          <cell r="CT38"/>
          <cell r="CU38"/>
          <cell r="CV38"/>
          <cell r="CW38"/>
          <cell r="CX38"/>
          <cell r="CY38"/>
          <cell r="CZ38"/>
          <cell r="DA38"/>
          <cell r="DB38"/>
          <cell r="DC38">
            <v>5700</v>
          </cell>
          <cell r="DD38">
            <v>5700</v>
          </cell>
        </row>
        <row r="39">
          <cell r="A39" t="str">
            <v>W4-5</v>
          </cell>
          <cell r="B39">
            <v>46126</v>
          </cell>
          <cell r="C39"/>
          <cell r="D39"/>
          <cell r="E39" t="str">
            <v xml:space="preserve">図司 智子
</v>
          </cell>
          <cell r="F39">
            <v>0.41805555555555557</v>
          </cell>
          <cell r="G39">
            <v>0.70833333333333337</v>
          </cell>
          <cell r="H39"/>
          <cell r="I39"/>
          <cell r="J39"/>
          <cell r="K39"/>
          <cell r="L39"/>
          <cell r="M39"/>
          <cell r="N39"/>
          <cell r="O39"/>
          <cell r="P39"/>
          <cell r="Q39"/>
          <cell r="R39"/>
          <cell r="S39"/>
          <cell r="T39"/>
          <cell r="U39"/>
          <cell r="V39"/>
          <cell r="W39"/>
          <cell r="X39"/>
          <cell r="Y39"/>
          <cell r="Z39"/>
          <cell r="AA39"/>
          <cell r="AB39"/>
          <cell r="AC39"/>
          <cell r="AD39"/>
          <cell r="AE39"/>
          <cell r="AF39"/>
          <cell r="AG39"/>
          <cell r="AH39"/>
          <cell r="AI39"/>
          <cell r="AJ39"/>
          <cell r="AK39"/>
          <cell r="AL39"/>
          <cell r="AM39"/>
          <cell r="AN39"/>
          <cell r="AO39"/>
          <cell r="AP39"/>
          <cell r="AQ39"/>
          <cell r="AR39"/>
          <cell r="AS39"/>
          <cell r="AT39"/>
          <cell r="AU39"/>
          <cell r="AV39"/>
          <cell r="AW39"/>
          <cell r="AX39"/>
          <cell r="AY39"/>
          <cell r="AZ39"/>
          <cell r="BA39"/>
          <cell r="BB39"/>
          <cell r="BC39"/>
          <cell r="BD39"/>
          <cell r="BE39"/>
          <cell r="BF39"/>
          <cell r="BG39"/>
          <cell r="BH39"/>
          <cell r="BI39"/>
          <cell r="BJ39"/>
          <cell r="BK39"/>
          <cell r="BL39"/>
          <cell r="BM39"/>
          <cell r="BN39"/>
          <cell r="BO39">
            <v>0</v>
          </cell>
          <cell r="BP39" t="str">
            <v xml:space="preserve">
</v>
          </cell>
          <cell r="BQ39" t="str">
            <v>後段取り</v>
          </cell>
          <cell r="BR39">
            <v>30</v>
          </cell>
          <cell r="BS39">
            <v>65</v>
          </cell>
          <cell r="BT39">
            <v>323.00000000000006</v>
          </cell>
          <cell r="BU39"/>
          <cell r="BV39" t="str">
            <v>15020-JX5R-1300X300</v>
          </cell>
          <cell r="BW39" t="str">
            <v>FA</v>
          </cell>
          <cell r="BX39" t="str">
            <v xml:space="preserve">   </v>
          </cell>
          <cell r="BY39" t="str">
            <v>R</v>
          </cell>
          <cell r="BZ39"/>
          <cell r="CA39" t="str">
            <v>15020-AX5R-1300X300</v>
          </cell>
          <cell r="CB39" t="str">
            <v>FA</v>
          </cell>
          <cell r="CC39" t="str">
            <v xml:space="preserve">   </v>
          </cell>
          <cell r="CD39" t="str">
            <v>P</v>
          </cell>
          <cell r="CE39">
            <v>6600</v>
          </cell>
          <cell r="CF39">
            <v>6600</v>
          </cell>
          <cell r="CG39">
            <v>3300</v>
          </cell>
          <cell r="CH39">
            <v>3300</v>
          </cell>
          <cell r="CI39">
            <v>0</v>
          </cell>
          <cell r="CJ39">
            <v>46125</v>
          </cell>
          <cell r="CK39">
            <v>46139</v>
          </cell>
          <cell r="CL39">
            <v>46126</v>
          </cell>
          <cell r="CM39" t="str">
            <v>EC,検査欠点個数確認チェックラベル◎　確認済明記　</v>
          </cell>
          <cell r="CN39" t="str">
            <v>検査</v>
          </cell>
          <cell r="CO39"/>
          <cell r="CP39" t="str">
            <v>完</v>
          </cell>
          <cell r="CQ39">
            <v>417</v>
          </cell>
          <cell r="CR39"/>
          <cell r="CS39"/>
          <cell r="CT39"/>
          <cell r="CU39"/>
          <cell r="CV39"/>
          <cell r="CW39"/>
          <cell r="CX39"/>
          <cell r="CY39"/>
          <cell r="CZ39"/>
          <cell r="DA39"/>
          <cell r="DB39"/>
          <cell r="DC39">
            <v>6600</v>
          </cell>
          <cell r="DD39">
            <v>6600</v>
          </cell>
        </row>
        <row r="40">
          <cell r="A40" t="str">
            <v>Y4-29</v>
          </cell>
          <cell r="B40">
            <v>46126</v>
          </cell>
          <cell r="C40"/>
          <cell r="D40"/>
          <cell r="E40" t="str">
            <v xml:space="preserve">冨田 裕子
</v>
          </cell>
          <cell r="F40">
            <v>0.42708333333333331</v>
          </cell>
          <cell r="G40">
            <v>0.5625</v>
          </cell>
          <cell r="H40"/>
          <cell r="I40"/>
          <cell r="J40"/>
          <cell r="K40"/>
          <cell r="L40"/>
          <cell r="M40"/>
          <cell r="N40"/>
          <cell r="O40"/>
          <cell r="P40"/>
          <cell r="Q40"/>
          <cell r="R40"/>
          <cell r="S40"/>
          <cell r="T40"/>
          <cell r="U40"/>
          <cell r="V40"/>
          <cell r="W40"/>
          <cell r="X40"/>
          <cell r="Y40"/>
          <cell r="Z40"/>
          <cell r="AA40"/>
          <cell r="AB40"/>
          <cell r="AC40"/>
          <cell r="AD40"/>
          <cell r="AE40"/>
          <cell r="AF40"/>
          <cell r="AG40"/>
          <cell r="AH40"/>
          <cell r="AI40"/>
          <cell r="AJ40"/>
          <cell r="AK40"/>
          <cell r="AL40"/>
          <cell r="AM40"/>
          <cell r="AN40"/>
          <cell r="AO40"/>
          <cell r="AP40"/>
          <cell r="AQ40"/>
          <cell r="AR40"/>
          <cell r="AS40"/>
          <cell r="AT40"/>
          <cell r="AU40"/>
          <cell r="AV40"/>
          <cell r="AW40"/>
          <cell r="AX40"/>
          <cell r="AY40"/>
          <cell r="AZ40"/>
          <cell r="BA40"/>
          <cell r="BB40"/>
          <cell r="BC40"/>
          <cell r="BD40"/>
          <cell r="BE40"/>
          <cell r="BF40"/>
          <cell r="BG40"/>
          <cell r="BH40"/>
          <cell r="BI40"/>
          <cell r="BJ40"/>
          <cell r="BK40"/>
          <cell r="BL40"/>
          <cell r="BM40"/>
          <cell r="BN40"/>
          <cell r="BO40">
            <v>0</v>
          </cell>
          <cell r="BP40" t="str">
            <v xml:space="preserve">
</v>
          </cell>
          <cell r="BQ40">
            <v>0</v>
          </cell>
          <cell r="BR40">
            <v>0</v>
          </cell>
          <cell r="BS40">
            <v>50</v>
          </cell>
          <cell r="BT40">
            <v>145.00000000000003</v>
          </cell>
          <cell r="BU40"/>
          <cell r="BV40" t="str">
            <v>30040-AG00-1000X100</v>
          </cell>
          <cell r="BW40" t="str">
            <v>FA</v>
          </cell>
          <cell r="BX40" t="str">
            <v xml:space="preserve">   </v>
          </cell>
          <cell r="BY40" t="str">
            <v>C</v>
          </cell>
          <cell r="BZ40"/>
          <cell r="CA40" t="str">
            <v>30040-AG00-1000X200</v>
          </cell>
          <cell r="CB40" t="str">
            <v>FA</v>
          </cell>
          <cell r="CC40" t="str">
            <v xml:space="preserve">   </v>
          </cell>
          <cell r="CD40" t="str">
            <v>C</v>
          </cell>
          <cell r="CE40">
            <v>1400</v>
          </cell>
          <cell r="CF40">
            <v>1400</v>
          </cell>
          <cell r="CG40">
            <v>1400</v>
          </cell>
          <cell r="CH40">
            <v>1400</v>
          </cell>
          <cell r="CI40">
            <v>0</v>
          </cell>
          <cell r="CJ40">
            <v>46125</v>
          </cell>
          <cell r="CK40">
            <v>46127</v>
          </cell>
          <cell r="CL40">
            <v>46126</v>
          </cell>
          <cell r="CM40" t="str">
            <v>分割　　</v>
          </cell>
          <cell r="CN40" t="str">
            <v>分割</v>
          </cell>
          <cell r="CO40"/>
          <cell r="CP40" t="str">
            <v>完</v>
          </cell>
          <cell r="CQ40">
            <v>417</v>
          </cell>
          <cell r="CR40"/>
          <cell r="CS40"/>
          <cell r="CT40"/>
          <cell r="CU40"/>
          <cell r="CV40"/>
          <cell r="CW40"/>
          <cell r="CX40"/>
          <cell r="CY40"/>
          <cell r="CZ40"/>
          <cell r="DA40"/>
          <cell r="DB40"/>
          <cell r="DC40">
            <v>1400</v>
          </cell>
          <cell r="DD40">
            <v>1400</v>
          </cell>
        </row>
        <row r="41">
          <cell r="A41" t="str">
            <v>GB60401</v>
          </cell>
          <cell r="B41">
            <v>46126</v>
          </cell>
          <cell r="C41"/>
          <cell r="D41"/>
          <cell r="E41" t="str">
            <v xml:space="preserve">冨田 裕子
</v>
          </cell>
          <cell r="F41">
            <v>0.70833333333333337</v>
          </cell>
          <cell r="G41">
            <v>0.70833333333333337</v>
          </cell>
          <cell r="H41"/>
          <cell r="I41"/>
          <cell r="J41"/>
          <cell r="K41"/>
          <cell r="L41"/>
          <cell r="M41"/>
          <cell r="N41"/>
          <cell r="O41"/>
          <cell r="P41"/>
          <cell r="Q41"/>
          <cell r="R41"/>
          <cell r="S41"/>
          <cell r="T41"/>
          <cell r="U41"/>
          <cell r="V41"/>
          <cell r="W41"/>
          <cell r="X41"/>
          <cell r="Y41"/>
          <cell r="Z41"/>
          <cell r="AA41"/>
          <cell r="AB41"/>
          <cell r="AC41"/>
          <cell r="AD41"/>
          <cell r="AE41"/>
          <cell r="AF41"/>
          <cell r="AG41"/>
          <cell r="AH41"/>
          <cell r="AI41"/>
          <cell r="AJ41"/>
          <cell r="AK41"/>
          <cell r="AL41"/>
          <cell r="AM41"/>
          <cell r="AN41"/>
          <cell r="AO41"/>
          <cell r="AP41"/>
          <cell r="AQ41"/>
          <cell r="AR41"/>
          <cell r="AS41"/>
          <cell r="AT41"/>
          <cell r="AU41"/>
          <cell r="AV41"/>
          <cell r="AW41"/>
          <cell r="AX41"/>
          <cell r="AY41"/>
          <cell r="AZ41"/>
          <cell r="BA41"/>
          <cell r="BB41"/>
          <cell r="BC41"/>
          <cell r="BD41"/>
          <cell r="BE41"/>
          <cell r="BF41"/>
          <cell r="BG41"/>
          <cell r="BH41"/>
          <cell r="BI41"/>
          <cell r="BJ41"/>
          <cell r="BK41"/>
          <cell r="BL41"/>
          <cell r="BM41"/>
          <cell r="BN41"/>
          <cell r="BO41">
            <v>0</v>
          </cell>
          <cell r="BP41" t="str">
            <v xml:space="preserve">
</v>
          </cell>
          <cell r="BQ41">
            <v>0</v>
          </cell>
          <cell r="BR41">
            <v>0</v>
          </cell>
          <cell r="BS41">
            <v>0</v>
          </cell>
          <cell r="BT41">
            <v>0</v>
          </cell>
          <cell r="BU41"/>
          <cell r="BV41" t="str">
            <v>ｳﾙﾄﾗｽｴｰﾄﾞ-KV- 790X 20
ｳﾙﾄﾗｽｴｰﾄﾞ-KV-1580X 40
ｳﾙﾄﾗｽｴｰﾄﾞ-KV-1220X 34</v>
          </cell>
          <cell r="BW41" t="str">
            <v>FA</v>
          </cell>
          <cell r="BX41" t="str">
            <v>BK0</v>
          </cell>
          <cell r="BY41" t="str">
            <v xml:space="preserve"> </v>
          </cell>
          <cell r="BZ41"/>
          <cell r="CA41" t="str">
            <v>ｳﾙﾄﾗｽｴｰﾄﾞ-KV-1580X 60
ｳﾙﾄﾗｽｴｰﾄﾞ-KV-1530X 34</v>
          </cell>
          <cell r="CB41" t="str">
            <v>FA</v>
          </cell>
          <cell r="CC41" t="str">
            <v>BK0</v>
          </cell>
          <cell r="CD41" t="str">
            <v xml:space="preserve"> </v>
          </cell>
          <cell r="CE41" t="str">
            <v>60
34</v>
          </cell>
          <cell r="CF41" t="str">
            <v>40
40
34</v>
          </cell>
          <cell r="CG41">
            <v>60</v>
          </cell>
          <cell r="CH41">
            <v>60</v>
          </cell>
          <cell r="CI41">
            <v>0</v>
          </cell>
          <cell r="CJ41">
            <v>46126</v>
          </cell>
          <cell r="CK41">
            <v>46126</v>
          </cell>
          <cell r="CL41">
            <v>46126</v>
          </cell>
          <cell r="CM41" t="str">
            <v>巻返し,ｽﾘｯﾄ　　</v>
          </cell>
          <cell r="CN41" t="str">
            <v>分割</v>
          </cell>
          <cell r="CO41"/>
          <cell r="CP41" t="str">
            <v>完</v>
          </cell>
          <cell r="CQ41">
            <v>417</v>
          </cell>
          <cell r="CR41"/>
          <cell r="CS41"/>
          <cell r="CT41"/>
          <cell r="CU41"/>
          <cell r="CV41"/>
          <cell r="CW41"/>
          <cell r="CX41"/>
          <cell r="CY41"/>
          <cell r="CZ41"/>
          <cell r="DA41"/>
          <cell r="DB41"/>
          <cell r="DC41">
            <v>154</v>
          </cell>
          <cell r="DD41">
            <v>154</v>
          </cell>
        </row>
        <row r="42">
          <cell r="A42" t="str">
            <v>GB60401</v>
          </cell>
          <cell r="B42">
            <v>46126</v>
          </cell>
          <cell r="C42"/>
          <cell r="D42"/>
          <cell r="E42" t="str">
            <v xml:space="preserve">冨田 裕子
</v>
          </cell>
          <cell r="F42">
            <v>0.70833333333333337</v>
          </cell>
          <cell r="G42">
            <v>0.70833333333333337</v>
          </cell>
          <cell r="H42"/>
          <cell r="I42"/>
          <cell r="J42"/>
          <cell r="K42"/>
          <cell r="L42"/>
          <cell r="M42"/>
          <cell r="N42"/>
          <cell r="O42"/>
          <cell r="P42"/>
          <cell r="Q42"/>
          <cell r="R42"/>
          <cell r="S42"/>
          <cell r="T42"/>
          <cell r="U42"/>
          <cell r="V42"/>
          <cell r="W42"/>
          <cell r="X42"/>
          <cell r="Y42"/>
          <cell r="Z42"/>
          <cell r="AA42"/>
          <cell r="AB42"/>
          <cell r="AC42"/>
          <cell r="AD42"/>
          <cell r="AE42"/>
          <cell r="AF42"/>
          <cell r="AG42"/>
          <cell r="AH42"/>
          <cell r="AI42"/>
          <cell r="AJ42"/>
          <cell r="AK42"/>
          <cell r="AL42"/>
          <cell r="AM42"/>
          <cell r="AN42"/>
          <cell r="AO42"/>
          <cell r="AP42"/>
          <cell r="AQ42"/>
          <cell r="AR42"/>
          <cell r="AS42"/>
          <cell r="AT42"/>
          <cell r="AU42"/>
          <cell r="AV42"/>
          <cell r="AW42"/>
          <cell r="AX42"/>
          <cell r="AY42"/>
          <cell r="AZ42"/>
          <cell r="BA42"/>
          <cell r="BB42"/>
          <cell r="BC42"/>
          <cell r="BD42"/>
          <cell r="BE42"/>
          <cell r="BF42"/>
          <cell r="BG42"/>
          <cell r="BH42"/>
          <cell r="BI42"/>
          <cell r="BJ42"/>
          <cell r="BK42"/>
          <cell r="BL42"/>
          <cell r="BM42"/>
          <cell r="BN42"/>
          <cell r="BO42">
            <v>0</v>
          </cell>
          <cell r="BP42" t="str">
            <v xml:space="preserve">
</v>
          </cell>
          <cell r="BQ42">
            <v>0</v>
          </cell>
          <cell r="BR42">
            <v>0</v>
          </cell>
          <cell r="BS42">
            <v>0</v>
          </cell>
          <cell r="BT42">
            <v>0</v>
          </cell>
          <cell r="BU42"/>
          <cell r="BV42" t="str">
            <v>ｳﾙﾄﾗｽｴｰﾄﾞ-KV- 790X 20
ｳﾙﾄﾗｽｴｰﾄﾞ-KV-1580X 40
ｳﾙﾄﾗｽｴｰﾄﾞ-KV-1220X 34</v>
          </cell>
          <cell r="BW42" t="str">
            <v>FA</v>
          </cell>
          <cell r="BX42" t="str">
            <v>BK0</v>
          </cell>
          <cell r="BY42" t="str">
            <v xml:space="preserve"> </v>
          </cell>
          <cell r="BZ42"/>
          <cell r="CA42" t="str">
            <v>ｳﾙﾄﾗｽｴｰﾄﾞ-KV-1580X 60
ｳﾙﾄﾗｽｴｰﾄﾞ-KV-1530X 34</v>
          </cell>
          <cell r="CB42" t="str">
            <v>FA</v>
          </cell>
          <cell r="CC42" t="str">
            <v>BK0</v>
          </cell>
          <cell r="CD42" t="str">
            <v xml:space="preserve"> </v>
          </cell>
          <cell r="CE42" t="str">
            <v>60
34</v>
          </cell>
          <cell r="CF42" t="str">
            <v>40
40
34</v>
          </cell>
          <cell r="CG42">
            <v>94</v>
          </cell>
          <cell r="CH42">
            <v>94</v>
          </cell>
          <cell r="CI42">
            <v>0</v>
          </cell>
          <cell r="CJ42">
            <v>46126</v>
          </cell>
          <cell r="CK42">
            <v>46126</v>
          </cell>
          <cell r="CL42">
            <v>46126</v>
          </cell>
          <cell r="CM42" t="str">
            <v>巻返し,ｽﾘｯﾄ　　</v>
          </cell>
          <cell r="CN42" t="str">
            <v>巻返し</v>
          </cell>
          <cell r="CO42"/>
          <cell r="CP42" t="str">
            <v>完</v>
          </cell>
          <cell r="CQ42">
            <v>417</v>
          </cell>
          <cell r="CR42"/>
          <cell r="CS42"/>
          <cell r="CT42"/>
          <cell r="CU42"/>
          <cell r="CV42"/>
          <cell r="CW42"/>
          <cell r="CX42"/>
          <cell r="CY42"/>
          <cell r="CZ42"/>
          <cell r="DA42"/>
          <cell r="DB42"/>
          <cell r="DC42">
            <v>154</v>
          </cell>
          <cell r="DD42">
            <v>154</v>
          </cell>
        </row>
        <row r="43">
          <cell r="A43" t="str">
            <v>Y4-37</v>
          </cell>
          <cell r="B43">
            <v>46128</v>
          </cell>
          <cell r="C43"/>
          <cell r="D43"/>
          <cell r="E43" t="str">
            <v xml:space="preserve">菅沼 めぐみ
森岡 真由美
</v>
          </cell>
          <cell r="F43">
            <v>0.70833333333333337</v>
          </cell>
          <cell r="G43">
            <v>0.70833333333333337</v>
          </cell>
          <cell r="H43"/>
          <cell r="I43"/>
          <cell r="J43"/>
          <cell r="K43"/>
          <cell r="L43"/>
          <cell r="M43"/>
          <cell r="N43"/>
          <cell r="O43"/>
          <cell r="P43"/>
          <cell r="Q43"/>
          <cell r="R43"/>
          <cell r="S43"/>
          <cell r="T43"/>
          <cell r="U43"/>
          <cell r="V43"/>
          <cell r="W43"/>
          <cell r="X43"/>
          <cell r="Y43"/>
          <cell r="Z43"/>
          <cell r="AA43"/>
          <cell r="AB43"/>
          <cell r="AC43"/>
          <cell r="AD43"/>
          <cell r="AE43"/>
          <cell r="AF43"/>
          <cell r="AG43"/>
          <cell r="AH43"/>
          <cell r="AI43"/>
          <cell r="AJ43"/>
          <cell r="AK43"/>
          <cell r="AL43"/>
          <cell r="AM43"/>
          <cell r="AN43"/>
          <cell r="AO43"/>
          <cell r="AP43"/>
          <cell r="AQ43"/>
          <cell r="AR43"/>
          <cell r="AS43"/>
          <cell r="AT43"/>
          <cell r="AU43"/>
          <cell r="AV43"/>
          <cell r="AW43"/>
          <cell r="AX43"/>
          <cell r="AY43"/>
          <cell r="AZ43"/>
          <cell r="BA43"/>
          <cell r="BB43"/>
          <cell r="BC43"/>
          <cell r="BD43"/>
          <cell r="BE43"/>
          <cell r="BF43"/>
          <cell r="BG43"/>
          <cell r="BH43"/>
          <cell r="BI43"/>
          <cell r="BJ43"/>
          <cell r="BK43"/>
          <cell r="BL43"/>
          <cell r="BM43"/>
          <cell r="BN43"/>
          <cell r="BO43">
            <v>0</v>
          </cell>
          <cell r="BP43" t="str">
            <v xml:space="preserve">
</v>
          </cell>
          <cell r="BQ43">
            <v>0</v>
          </cell>
          <cell r="BR43">
            <v>0</v>
          </cell>
          <cell r="BS43">
            <v>0</v>
          </cell>
          <cell r="BT43">
            <v>0</v>
          </cell>
          <cell r="BU43"/>
          <cell r="BV43" t="str">
            <v>20020-BY00- 640X125</v>
          </cell>
          <cell r="BW43" t="str">
            <v>FA</v>
          </cell>
          <cell r="BX43" t="str">
            <v>WH1</v>
          </cell>
          <cell r="BY43" t="str">
            <v>C</v>
          </cell>
          <cell r="BZ43"/>
          <cell r="CA43" t="str">
            <v>20040-AY00- 640X250</v>
          </cell>
          <cell r="CB43" t="str">
            <v>FA</v>
          </cell>
          <cell r="CC43" t="str">
            <v>WH1</v>
          </cell>
          <cell r="CD43" t="str">
            <v>C</v>
          </cell>
          <cell r="CE43">
            <v>500</v>
          </cell>
          <cell r="CF43">
            <v>1000</v>
          </cell>
          <cell r="CG43">
            <v>500</v>
          </cell>
          <cell r="CH43">
            <v>500</v>
          </cell>
          <cell r="CI43">
            <v>0</v>
          </cell>
          <cell r="CJ43">
            <v>46127</v>
          </cell>
          <cell r="CK43">
            <v>46129</v>
          </cell>
          <cell r="CL43">
            <v>46128</v>
          </cell>
          <cell r="CM43" t="str">
            <v>ｽﾗｲｽ,分割　　</v>
          </cell>
          <cell r="CN43" t="str">
            <v>分割</v>
          </cell>
          <cell r="CO43"/>
          <cell r="CP43" t="str">
            <v>完</v>
          </cell>
          <cell r="CQ43">
            <v>417</v>
          </cell>
          <cell r="CR43"/>
          <cell r="CS43"/>
          <cell r="CT43"/>
          <cell r="CU43"/>
          <cell r="CV43"/>
          <cell r="CW43"/>
          <cell r="CX43"/>
          <cell r="CY43"/>
          <cell r="CZ43"/>
          <cell r="DA43"/>
          <cell r="DB43"/>
          <cell r="DC43">
            <v>500</v>
          </cell>
          <cell r="DD43">
            <v>500</v>
          </cell>
        </row>
        <row r="44">
          <cell r="A44" t="str">
            <v>PN04-02</v>
          </cell>
          <cell r="B44">
            <v>46128</v>
          </cell>
          <cell r="C44"/>
          <cell r="D44"/>
          <cell r="E44" t="str">
            <v xml:space="preserve">図司 智子
</v>
          </cell>
          <cell r="F44">
            <v>0.70833333333333337</v>
          </cell>
          <cell r="G44">
            <v>0.70833333333333337</v>
          </cell>
          <cell r="H44"/>
          <cell r="I44"/>
          <cell r="J44"/>
          <cell r="K44"/>
          <cell r="L44"/>
          <cell r="M44"/>
          <cell r="N44"/>
          <cell r="O44"/>
          <cell r="P44"/>
          <cell r="Q44"/>
          <cell r="R44"/>
          <cell r="S44"/>
          <cell r="T44"/>
          <cell r="U44"/>
          <cell r="V44"/>
          <cell r="W44"/>
          <cell r="X44"/>
          <cell r="Y44"/>
          <cell r="Z44"/>
          <cell r="AA44"/>
          <cell r="AB44"/>
          <cell r="AC44"/>
          <cell r="AD44"/>
          <cell r="AE44"/>
          <cell r="AF44"/>
          <cell r="AG44"/>
          <cell r="AH44"/>
          <cell r="AI44"/>
          <cell r="AJ44"/>
          <cell r="AK44"/>
          <cell r="AL44"/>
          <cell r="AM44"/>
          <cell r="AN44"/>
          <cell r="AO44"/>
          <cell r="AP44"/>
          <cell r="AQ44"/>
          <cell r="AR44"/>
          <cell r="AS44"/>
          <cell r="AT44"/>
          <cell r="AU44"/>
          <cell r="AV44"/>
          <cell r="AW44"/>
          <cell r="AX44"/>
          <cell r="AY44"/>
          <cell r="AZ44"/>
          <cell r="BA44"/>
          <cell r="BB44"/>
          <cell r="BC44"/>
          <cell r="BD44"/>
          <cell r="BE44"/>
          <cell r="BF44"/>
          <cell r="BG44"/>
          <cell r="BH44"/>
          <cell r="BI44"/>
          <cell r="BJ44"/>
          <cell r="BK44"/>
          <cell r="BL44"/>
          <cell r="BM44"/>
          <cell r="BN44"/>
          <cell r="BO44">
            <v>0</v>
          </cell>
          <cell r="BP44" t="str">
            <v xml:space="preserve">
</v>
          </cell>
          <cell r="BQ44">
            <v>0</v>
          </cell>
          <cell r="BR44">
            <v>0</v>
          </cell>
          <cell r="BS44">
            <v>0</v>
          </cell>
          <cell r="BT44">
            <v>0</v>
          </cell>
          <cell r="BU44"/>
          <cell r="BV44" t="str">
            <v>FEL3002BY05WDLG-EC</v>
          </cell>
          <cell r="BW44" t="str">
            <v>FA</v>
          </cell>
          <cell r="BX44" t="str">
            <v xml:space="preserve">   </v>
          </cell>
          <cell r="BY44">
            <v>0</v>
          </cell>
          <cell r="BZ44"/>
          <cell r="CA44" t="str">
            <v>FEL3002BY05WDLG</v>
          </cell>
          <cell r="CB44" t="str">
            <v>FA</v>
          </cell>
          <cell r="CC44" t="str">
            <v xml:space="preserve">   </v>
          </cell>
          <cell r="CD44">
            <v>0</v>
          </cell>
          <cell r="CE44">
            <v>2000</v>
          </cell>
          <cell r="CF44">
            <v>2000</v>
          </cell>
          <cell r="CG44">
            <v>2000</v>
          </cell>
          <cell r="CH44">
            <v>2000</v>
          </cell>
          <cell r="CI44">
            <v>0</v>
          </cell>
          <cell r="CJ44">
            <v>46129</v>
          </cell>
          <cell r="CK44">
            <v>46133</v>
          </cell>
          <cell r="CL44">
            <v>46129</v>
          </cell>
          <cell r="CM44" t="str">
            <v>ECﾂﾅｷﾞﾅｼ　　</v>
          </cell>
          <cell r="CN44" t="str">
            <v>梱包</v>
          </cell>
          <cell r="CO44"/>
          <cell r="CP44" t="str">
            <v>完</v>
          </cell>
          <cell r="CQ44">
            <v>417</v>
          </cell>
          <cell r="CR44"/>
          <cell r="CS44"/>
          <cell r="CT44"/>
          <cell r="CU44"/>
          <cell r="CV44"/>
          <cell r="CW44"/>
          <cell r="CX44"/>
          <cell r="CY44"/>
          <cell r="CZ44"/>
          <cell r="DA44"/>
          <cell r="DB44"/>
          <cell r="DC44">
            <v>2000</v>
          </cell>
          <cell r="DD44">
            <v>2000</v>
          </cell>
        </row>
        <row r="45">
          <cell r="A45" t="str">
            <v>Y4-10</v>
          </cell>
          <cell r="B45">
            <v>46128</v>
          </cell>
          <cell r="C45"/>
          <cell r="D45"/>
          <cell r="E45" t="str">
            <v xml:space="preserve">宮島 剛
</v>
          </cell>
          <cell r="F45">
            <v>0.35069444444444442</v>
          </cell>
          <cell r="G45">
            <v>0.42708333333333331</v>
          </cell>
          <cell r="H45"/>
          <cell r="I45"/>
          <cell r="J45"/>
          <cell r="K45"/>
          <cell r="L45"/>
          <cell r="M45"/>
          <cell r="N45"/>
          <cell r="O45"/>
          <cell r="P45"/>
          <cell r="Q45"/>
          <cell r="R45"/>
          <cell r="S45"/>
          <cell r="T45"/>
          <cell r="U45"/>
          <cell r="V45"/>
          <cell r="W45"/>
          <cell r="X45"/>
          <cell r="Y45"/>
          <cell r="Z45"/>
          <cell r="AA45"/>
          <cell r="AB45"/>
          <cell r="AC45"/>
          <cell r="AD45"/>
          <cell r="AE45"/>
          <cell r="AF45"/>
          <cell r="AG45"/>
          <cell r="AH45"/>
          <cell r="AI45"/>
          <cell r="AJ45"/>
          <cell r="AK45"/>
          <cell r="AL45"/>
          <cell r="AM45"/>
          <cell r="AN45"/>
          <cell r="AO45"/>
          <cell r="AP45"/>
          <cell r="AQ45"/>
          <cell r="AR45"/>
          <cell r="AS45"/>
          <cell r="AT45"/>
          <cell r="AU45"/>
          <cell r="AV45"/>
          <cell r="AW45"/>
          <cell r="AX45"/>
          <cell r="AY45"/>
          <cell r="AZ45"/>
          <cell r="BA45"/>
          <cell r="BB45"/>
          <cell r="BC45"/>
          <cell r="BD45"/>
          <cell r="BE45"/>
          <cell r="BF45"/>
          <cell r="BG45"/>
          <cell r="BH45"/>
          <cell r="BI45"/>
          <cell r="BJ45"/>
          <cell r="BK45"/>
          <cell r="BL45"/>
          <cell r="BM45"/>
          <cell r="BN45"/>
          <cell r="BO45">
            <v>0</v>
          </cell>
          <cell r="BP45" t="str">
            <v xml:space="preserve">
</v>
          </cell>
          <cell r="BQ45" t="str">
            <v>加工準備</v>
          </cell>
          <cell r="BR45">
            <v>40</v>
          </cell>
          <cell r="BS45">
            <v>0</v>
          </cell>
          <cell r="BT45">
            <v>70.000000000000014</v>
          </cell>
          <cell r="BU45"/>
          <cell r="BV45" t="str">
            <v>0R040-8Y0B- 680X200</v>
          </cell>
          <cell r="BW45" t="str">
            <v>FA</v>
          </cell>
          <cell r="BX45" t="str">
            <v>GA1</v>
          </cell>
          <cell r="BY45" t="str">
            <v>C</v>
          </cell>
          <cell r="BZ45"/>
          <cell r="CA45" t="str">
            <v>50080-AY0B- 680X200</v>
          </cell>
          <cell r="CB45" t="str">
            <v>FA</v>
          </cell>
          <cell r="CC45" t="str">
            <v>GA1</v>
          </cell>
          <cell r="CD45" t="str">
            <v>F</v>
          </cell>
          <cell r="CE45">
            <v>1600</v>
          </cell>
          <cell r="CF45">
            <v>1600</v>
          </cell>
          <cell r="CG45">
            <v>800</v>
          </cell>
          <cell r="CH45">
            <v>800</v>
          </cell>
          <cell r="CI45">
            <v>0</v>
          </cell>
          <cell r="CJ45">
            <v>46127</v>
          </cell>
          <cell r="CK45">
            <v>46133</v>
          </cell>
          <cell r="CL45">
            <v>46128</v>
          </cell>
          <cell r="CM45" t="str">
            <v>SEC,融着　　</v>
          </cell>
          <cell r="CN45" t="str">
            <v>接続</v>
          </cell>
          <cell r="CO45"/>
          <cell r="CP45" t="str">
            <v>完</v>
          </cell>
          <cell r="CQ45">
            <v>417</v>
          </cell>
          <cell r="CR45"/>
          <cell r="CS45"/>
          <cell r="CT45"/>
          <cell r="CU45"/>
          <cell r="CV45"/>
          <cell r="CW45"/>
          <cell r="CX45"/>
          <cell r="CY45"/>
          <cell r="CZ45"/>
          <cell r="DA45"/>
          <cell r="DB45"/>
          <cell r="DC45">
            <v>800</v>
          </cell>
          <cell r="DD45">
            <v>800</v>
          </cell>
        </row>
        <row r="46">
          <cell r="A46" t="str">
            <v>Y4-9</v>
          </cell>
          <cell r="B46">
            <v>46128</v>
          </cell>
          <cell r="C46"/>
          <cell r="D46"/>
          <cell r="E46" t="str">
            <v xml:space="preserve">宮島 剛
</v>
          </cell>
          <cell r="F46">
            <v>0.42708333333333331</v>
          </cell>
          <cell r="G46">
            <v>0.47916666666666669</v>
          </cell>
          <cell r="H46"/>
          <cell r="I46"/>
          <cell r="J46"/>
          <cell r="K46"/>
          <cell r="L46"/>
          <cell r="M46"/>
          <cell r="N46"/>
          <cell r="O46"/>
          <cell r="P46"/>
          <cell r="Q46"/>
          <cell r="R46"/>
          <cell r="S46"/>
          <cell r="T46"/>
          <cell r="U46"/>
          <cell r="V46"/>
          <cell r="W46"/>
          <cell r="X46"/>
          <cell r="Y46"/>
          <cell r="Z46"/>
          <cell r="AA46"/>
          <cell r="AB46"/>
          <cell r="AC46"/>
          <cell r="AD46"/>
          <cell r="AE46"/>
          <cell r="AF46"/>
          <cell r="AG46"/>
          <cell r="AH46"/>
          <cell r="AI46"/>
          <cell r="AJ46"/>
          <cell r="AK46"/>
          <cell r="AL46"/>
          <cell r="AM46"/>
          <cell r="AN46"/>
          <cell r="AO46"/>
          <cell r="AP46"/>
          <cell r="AQ46"/>
          <cell r="AR46"/>
          <cell r="AS46"/>
          <cell r="AT46"/>
          <cell r="AU46"/>
          <cell r="AV46"/>
          <cell r="AW46"/>
          <cell r="AX46"/>
          <cell r="AY46"/>
          <cell r="AZ46"/>
          <cell r="BA46"/>
          <cell r="BB46"/>
          <cell r="BC46"/>
          <cell r="BD46"/>
          <cell r="BE46"/>
          <cell r="BF46"/>
          <cell r="BG46"/>
          <cell r="BH46"/>
          <cell r="BI46"/>
          <cell r="BJ46"/>
          <cell r="BK46"/>
          <cell r="BL46"/>
          <cell r="BM46"/>
          <cell r="BN46"/>
          <cell r="BO46">
            <v>0</v>
          </cell>
          <cell r="BP46" t="str">
            <v xml:space="preserve">
</v>
          </cell>
          <cell r="BQ46" t="str">
            <v>切替え</v>
          </cell>
          <cell r="BR46">
            <v>5</v>
          </cell>
          <cell r="BS46">
            <v>0</v>
          </cell>
          <cell r="BT46">
            <v>70.000000000000057</v>
          </cell>
          <cell r="BU46"/>
          <cell r="BV46" t="str">
            <v>0R040-8Y0B- 870X200</v>
          </cell>
          <cell r="BW46" t="str">
            <v>FA</v>
          </cell>
          <cell r="BX46" t="str">
            <v>BG1</v>
          </cell>
          <cell r="BY46" t="str">
            <v>C</v>
          </cell>
          <cell r="BZ46"/>
          <cell r="CA46" t="str">
            <v>50080-AY0B- 870X200</v>
          </cell>
          <cell r="CB46" t="str">
            <v>FA</v>
          </cell>
          <cell r="CC46" t="str">
            <v>BG1</v>
          </cell>
          <cell r="CD46" t="str">
            <v>F</v>
          </cell>
          <cell r="CE46">
            <v>1000</v>
          </cell>
          <cell r="CF46">
            <v>2000</v>
          </cell>
          <cell r="CG46">
            <v>1000</v>
          </cell>
          <cell r="CH46">
            <v>1000</v>
          </cell>
          <cell r="CI46">
            <v>0</v>
          </cell>
          <cell r="CJ46">
            <v>46127</v>
          </cell>
          <cell r="CK46">
            <v>46133</v>
          </cell>
          <cell r="CL46">
            <v>46128</v>
          </cell>
          <cell r="CM46" t="str">
            <v>SEC,融着　　</v>
          </cell>
          <cell r="CN46" t="str">
            <v>接続</v>
          </cell>
          <cell r="CO46"/>
          <cell r="CP46" t="str">
            <v>完</v>
          </cell>
          <cell r="CQ46">
            <v>417</v>
          </cell>
          <cell r="CR46"/>
          <cell r="CS46"/>
          <cell r="CT46"/>
          <cell r="CU46"/>
          <cell r="CV46"/>
          <cell r="CW46"/>
          <cell r="CX46"/>
          <cell r="CY46"/>
          <cell r="CZ46"/>
          <cell r="DA46"/>
          <cell r="DB46"/>
          <cell r="DC46">
            <v>1000</v>
          </cell>
          <cell r="DD46">
            <v>1000</v>
          </cell>
        </row>
        <row r="47">
          <cell r="A47" t="str">
            <v>Y4-42</v>
          </cell>
          <cell r="B47">
            <v>46128</v>
          </cell>
          <cell r="C47"/>
          <cell r="D47"/>
          <cell r="E47" t="str">
            <v xml:space="preserve">宮島 剛
</v>
          </cell>
          <cell r="F47">
            <v>0.47916666666666669</v>
          </cell>
          <cell r="G47">
            <v>0.70833333333333337</v>
          </cell>
          <cell r="H47"/>
          <cell r="I47"/>
          <cell r="J47"/>
          <cell r="K47"/>
          <cell r="L47"/>
          <cell r="M47"/>
          <cell r="N47"/>
          <cell r="O47"/>
          <cell r="P47"/>
          <cell r="Q47"/>
          <cell r="R47"/>
          <cell r="S47"/>
          <cell r="T47"/>
          <cell r="U47"/>
          <cell r="V47"/>
          <cell r="W47"/>
          <cell r="X47"/>
          <cell r="Y47"/>
          <cell r="Z47"/>
          <cell r="AA47"/>
          <cell r="AB47"/>
          <cell r="AC47"/>
          <cell r="AD47"/>
          <cell r="AE47"/>
          <cell r="AF47"/>
          <cell r="AG47"/>
          <cell r="AH47"/>
          <cell r="AI47"/>
          <cell r="AJ47"/>
          <cell r="AK47"/>
          <cell r="AL47"/>
          <cell r="AM47"/>
          <cell r="AN47"/>
          <cell r="AO47"/>
          <cell r="AP47"/>
          <cell r="AQ47"/>
          <cell r="AR47"/>
          <cell r="AS47"/>
          <cell r="AT47"/>
          <cell r="AU47"/>
          <cell r="AV47"/>
          <cell r="AW47"/>
          <cell r="AX47"/>
          <cell r="AY47"/>
          <cell r="AZ47"/>
          <cell r="BA47"/>
          <cell r="BB47"/>
          <cell r="BC47"/>
          <cell r="BD47"/>
          <cell r="BE47"/>
          <cell r="BF47"/>
          <cell r="BG47"/>
          <cell r="BH47"/>
          <cell r="BI47"/>
          <cell r="BJ47"/>
          <cell r="BK47"/>
          <cell r="BL47"/>
          <cell r="BM47"/>
          <cell r="BN47"/>
          <cell r="BO47">
            <v>0</v>
          </cell>
          <cell r="BP47" t="str">
            <v xml:space="preserve">
</v>
          </cell>
          <cell r="BQ47" t="str">
            <v>後段取り</v>
          </cell>
          <cell r="BR47">
            <v>15</v>
          </cell>
          <cell r="BS47">
            <v>65</v>
          </cell>
          <cell r="BT47">
            <v>250</v>
          </cell>
          <cell r="BU47"/>
          <cell r="BV47" t="str">
            <v>0R040-8Y0B- 870X200
0R040-8Y0B- 870X200</v>
          </cell>
          <cell r="BW47" t="str">
            <v>FA
FA</v>
          </cell>
          <cell r="BX47" t="str">
            <v>GA1
GA1</v>
          </cell>
          <cell r="BY47" t="str">
            <v>H
Q</v>
          </cell>
          <cell r="BZ47"/>
          <cell r="CA47" t="str">
            <v>50080-AY0B- 870X200</v>
          </cell>
          <cell r="CB47" t="str">
            <v>FA</v>
          </cell>
          <cell r="CC47" t="str">
            <v>GA1</v>
          </cell>
          <cell r="CD47" t="str">
            <v>F</v>
          </cell>
          <cell r="CE47">
            <v>3000</v>
          </cell>
          <cell r="CF47" t="str">
            <v>3000
3000</v>
          </cell>
          <cell r="CG47">
            <v>3000</v>
          </cell>
          <cell r="CH47">
            <v>3000</v>
          </cell>
          <cell r="CI47">
            <v>0</v>
          </cell>
          <cell r="CJ47">
            <v>46127</v>
          </cell>
          <cell r="CK47">
            <v>46135</v>
          </cell>
          <cell r="CL47">
            <v>46128</v>
          </cell>
          <cell r="CM47" t="str">
            <v>SEC,熱融着　　</v>
          </cell>
          <cell r="CN47" t="str">
            <v>接続</v>
          </cell>
          <cell r="CO47"/>
          <cell r="CP47" t="str">
            <v>完</v>
          </cell>
          <cell r="CQ47">
            <v>417</v>
          </cell>
          <cell r="CR47"/>
          <cell r="CS47"/>
          <cell r="CT47"/>
          <cell r="CU47"/>
          <cell r="CV47"/>
          <cell r="CW47"/>
          <cell r="CX47"/>
          <cell r="CY47"/>
          <cell r="CZ47"/>
          <cell r="DA47"/>
          <cell r="DB47"/>
          <cell r="DC47">
            <v>3000</v>
          </cell>
          <cell r="DD47">
            <v>3000</v>
          </cell>
        </row>
        <row r="48">
          <cell r="A48" t="str">
            <v>JR260403</v>
          </cell>
          <cell r="B48">
            <v>46129</v>
          </cell>
          <cell r="C48"/>
          <cell r="D48"/>
          <cell r="E48" t="str">
            <v xml:space="preserve">図司 智子
</v>
          </cell>
          <cell r="F48">
            <v>0.70833333333333337</v>
          </cell>
          <cell r="G48">
            <v>0.70833333333333337</v>
          </cell>
          <cell r="H48"/>
          <cell r="I48"/>
          <cell r="J48"/>
          <cell r="K48"/>
          <cell r="L48"/>
          <cell r="M48"/>
          <cell r="N48"/>
          <cell r="O48"/>
          <cell r="P48"/>
          <cell r="Q48"/>
          <cell r="R48"/>
          <cell r="S48"/>
          <cell r="T48"/>
          <cell r="U48"/>
          <cell r="V48"/>
          <cell r="W48"/>
          <cell r="X48"/>
          <cell r="Y48"/>
          <cell r="Z48"/>
          <cell r="AA48"/>
          <cell r="AB48"/>
          <cell r="AC48"/>
          <cell r="AD48"/>
          <cell r="AE48"/>
          <cell r="AF48"/>
          <cell r="AG48"/>
          <cell r="AH48"/>
          <cell r="AI48"/>
          <cell r="AJ48"/>
          <cell r="AK48"/>
          <cell r="AL48"/>
          <cell r="AM48"/>
          <cell r="AN48"/>
          <cell r="AO48"/>
          <cell r="AP48"/>
          <cell r="AQ48"/>
          <cell r="AR48"/>
          <cell r="AS48"/>
          <cell r="AT48"/>
          <cell r="AU48"/>
          <cell r="AV48"/>
          <cell r="AW48"/>
          <cell r="AX48"/>
          <cell r="AY48"/>
          <cell r="AZ48"/>
          <cell r="BA48"/>
          <cell r="BB48"/>
          <cell r="BC48"/>
          <cell r="BD48"/>
          <cell r="BE48"/>
          <cell r="BF48"/>
          <cell r="BG48"/>
          <cell r="BH48"/>
          <cell r="BI48"/>
          <cell r="BJ48"/>
          <cell r="BK48"/>
          <cell r="BL48"/>
          <cell r="BM48"/>
          <cell r="BN48"/>
          <cell r="BO48">
            <v>0</v>
          </cell>
          <cell r="BP48" t="str">
            <v xml:space="preserve">
</v>
          </cell>
          <cell r="BQ48">
            <v>0</v>
          </cell>
          <cell r="BR48">
            <v>0</v>
          </cell>
          <cell r="BS48">
            <v>0</v>
          </cell>
          <cell r="BT48">
            <v>0</v>
          </cell>
          <cell r="BU48"/>
          <cell r="BV48" t="str">
            <v>40040-R10W- 870X 95</v>
          </cell>
          <cell r="BW48" t="str">
            <v xml:space="preserve">  </v>
          </cell>
          <cell r="BX48" t="str">
            <v xml:space="preserve">LG </v>
          </cell>
          <cell r="BY48" t="str">
            <v xml:space="preserve"> </v>
          </cell>
          <cell r="BZ48"/>
          <cell r="CA48" t="str">
            <v>FEL4004AY-10WD-1000X100</v>
          </cell>
          <cell r="CB48" t="str">
            <v xml:space="preserve">  </v>
          </cell>
          <cell r="CC48" t="str">
            <v xml:space="preserve">LG </v>
          </cell>
          <cell r="CD48" t="str">
            <v xml:space="preserve"> </v>
          </cell>
          <cell r="CE48">
            <v>500</v>
          </cell>
          <cell r="CF48">
            <v>475</v>
          </cell>
          <cell r="CG48">
            <v>500</v>
          </cell>
          <cell r="CH48">
            <v>500</v>
          </cell>
          <cell r="CI48">
            <v>0</v>
          </cell>
          <cell r="CJ48">
            <v>46129</v>
          </cell>
          <cell r="CK48">
            <v>46133</v>
          </cell>
          <cell r="CL48">
            <v>46128</v>
          </cell>
          <cell r="CM48" t="str">
            <v>SEC,ｽﾘｯﾄ(JR)　　</v>
          </cell>
          <cell r="CN48" t="str">
            <v>梱包</v>
          </cell>
          <cell r="CO48"/>
          <cell r="CP48" t="str">
            <v>完</v>
          </cell>
          <cell r="CQ48">
            <v>417</v>
          </cell>
          <cell r="CR48"/>
          <cell r="CS48"/>
          <cell r="CT48"/>
          <cell r="CU48"/>
          <cell r="CV48"/>
          <cell r="CW48"/>
          <cell r="CX48"/>
          <cell r="CY48"/>
          <cell r="CZ48"/>
          <cell r="DA48"/>
          <cell r="DB48"/>
          <cell r="DC48">
            <v>500</v>
          </cell>
          <cell r="DD48">
            <v>500</v>
          </cell>
        </row>
        <row r="49">
          <cell r="A49" t="str">
            <v>W4-15</v>
          </cell>
          <cell r="B49">
            <v>46129</v>
          </cell>
          <cell r="C49"/>
          <cell r="D49"/>
          <cell r="E49" t="str">
            <v xml:space="preserve">図司 智子
</v>
          </cell>
          <cell r="F49">
            <v>0.70833333333333337</v>
          </cell>
          <cell r="G49">
            <v>0.70833333333333337</v>
          </cell>
          <cell r="H49"/>
          <cell r="I49"/>
          <cell r="J49"/>
          <cell r="K49"/>
          <cell r="L49"/>
          <cell r="M49"/>
          <cell r="N49"/>
          <cell r="O49"/>
          <cell r="P49"/>
          <cell r="Q49"/>
          <cell r="R49"/>
          <cell r="S49"/>
          <cell r="T49"/>
          <cell r="U49"/>
          <cell r="V49"/>
          <cell r="W49"/>
          <cell r="X49"/>
          <cell r="Y49"/>
          <cell r="Z49"/>
          <cell r="AA49"/>
          <cell r="AB49"/>
          <cell r="AC49"/>
          <cell r="AD49"/>
          <cell r="AE49"/>
          <cell r="AF49"/>
          <cell r="AG49"/>
          <cell r="AH49"/>
          <cell r="AI49"/>
          <cell r="AJ49"/>
          <cell r="AK49"/>
          <cell r="AL49"/>
          <cell r="AM49"/>
          <cell r="AN49"/>
          <cell r="AO49"/>
          <cell r="AP49"/>
          <cell r="AQ49"/>
          <cell r="AR49"/>
          <cell r="AS49"/>
          <cell r="AT49"/>
          <cell r="AU49"/>
          <cell r="AV49"/>
          <cell r="AW49"/>
          <cell r="AX49"/>
          <cell r="AY49"/>
          <cell r="AZ49"/>
          <cell r="BA49"/>
          <cell r="BB49"/>
          <cell r="BC49"/>
          <cell r="BD49"/>
          <cell r="BE49"/>
          <cell r="BF49"/>
          <cell r="BG49"/>
          <cell r="BH49"/>
          <cell r="BI49"/>
          <cell r="BJ49"/>
          <cell r="BK49"/>
          <cell r="BL49"/>
          <cell r="BM49"/>
          <cell r="BN49"/>
          <cell r="BO49">
            <v>0</v>
          </cell>
          <cell r="BP49" t="str">
            <v xml:space="preserve">
</v>
          </cell>
          <cell r="BQ49">
            <v>0</v>
          </cell>
          <cell r="BR49">
            <v>0</v>
          </cell>
          <cell r="BS49">
            <v>0</v>
          </cell>
          <cell r="BT49">
            <v>0</v>
          </cell>
          <cell r="BU49"/>
          <cell r="BV49" t="str">
            <v>20020-AP17- 850X295</v>
          </cell>
          <cell r="BW49" t="str">
            <v>FA</v>
          </cell>
          <cell r="BX49" t="str">
            <v xml:space="preserve">   </v>
          </cell>
          <cell r="BY49" t="str">
            <v>G</v>
          </cell>
          <cell r="BZ49"/>
          <cell r="CA49" t="str">
            <v>20020-NP17-1310X295</v>
          </cell>
          <cell r="CB49" t="str">
            <v>FA</v>
          </cell>
          <cell r="CC49" t="str">
            <v xml:space="preserve">   </v>
          </cell>
          <cell r="CD49" t="str">
            <v>J</v>
          </cell>
          <cell r="CE49">
            <v>295</v>
          </cell>
          <cell r="CF49">
            <v>295</v>
          </cell>
          <cell r="CG49">
            <v>0</v>
          </cell>
          <cell r="CH49">
            <v>295</v>
          </cell>
          <cell r="CI49">
            <v>0</v>
          </cell>
          <cell r="CJ49">
            <v>46129</v>
          </cell>
          <cell r="CK49">
            <v>46139</v>
          </cell>
          <cell r="CL49">
            <v>46136</v>
          </cell>
          <cell r="CM49" t="str">
            <v>ｽﾘｯﾄ,欠点表示Q面ﾃｰﾌﾟﾏｰｷﾝｸﾞ外す　　</v>
          </cell>
          <cell r="CN49" t="str">
            <v>欠点表示</v>
          </cell>
          <cell r="CO49"/>
          <cell r="CP49" t="str">
            <v>完</v>
          </cell>
          <cell r="CQ49">
            <v>417</v>
          </cell>
          <cell r="CR49"/>
          <cell r="CS49"/>
          <cell r="CT49"/>
          <cell r="CU49"/>
          <cell r="CV49"/>
          <cell r="CW49"/>
          <cell r="CX49"/>
          <cell r="CY49"/>
          <cell r="CZ49"/>
          <cell r="DA49"/>
          <cell r="DB49"/>
          <cell r="DC49">
            <v>295</v>
          </cell>
          <cell r="DD49">
            <v>0</v>
          </cell>
        </row>
        <row r="50">
          <cell r="A50" t="str">
            <v>A4-2</v>
          </cell>
          <cell r="B50">
            <v>46129</v>
          </cell>
          <cell r="C50"/>
          <cell r="D50"/>
          <cell r="E50" t="str">
            <v xml:space="preserve">図司 智子
</v>
          </cell>
          <cell r="F50">
            <v>0.5</v>
          </cell>
          <cell r="G50">
            <v>0.59652777777777777</v>
          </cell>
          <cell r="H50"/>
          <cell r="I50"/>
          <cell r="J50"/>
          <cell r="K50"/>
          <cell r="L50"/>
          <cell r="M50"/>
          <cell r="N50"/>
          <cell r="O50"/>
          <cell r="P50"/>
          <cell r="Q50"/>
          <cell r="R50"/>
          <cell r="S50"/>
          <cell r="T50"/>
          <cell r="U50"/>
          <cell r="V50"/>
          <cell r="W50"/>
          <cell r="X50"/>
          <cell r="Y50"/>
          <cell r="Z50"/>
          <cell r="AA50"/>
          <cell r="AB50"/>
          <cell r="AC50"/>
          <cell r="AD50"/>
          <cell r="AE50"/>
          <cell r="AF50"/>
          <cell r="AG50"/>
          <cell r="AH50"/>
          <cell r="AI50"/>
          <cell r="AJ50"/>
          <cell r="AK50"/>
          <cell r="AL50"/>
          <cell r="AM50"/>
          <cell r="AN50"/>
          <cell r="AO50"/>
          <cell r="AP50"/>
          <cell r="AQ50"/>
          <cell r="AR50"/>
          <cell r="AS50"/>
          <cell r="AT50"/>
          <cell r="AU50"/>
          <cell r="AV50"/>
          <cell r="AW50"/>
          <cell r="AX50"/>
          <cell r="AY50"/>
          <cell r="AZ50"/>
          <cell r="BA50"/>
          <cell r="BB50"/>
          <cell r="BC50"/>
          <cell r="BD50"/>
          <cell r="BE50"/>
          <cell r="BF50"/>
          <cell r="BG50"/>
          <cell r="BH50"/>
          <cell r="BI50"/>
          <cell r="BJ50"/>
          <cell r="BK50"/>
          <cell r="BL50"/>
          <cell r="BM50"/>
          <cell r="BN50"/>
          <cell r="BO50">
            <v>0</v>
          </cell>
          <cell r="BP50" t="str">
            <v xml:space="preserve">
</v>
          </cell>
          <cell r="BQ50" t="str">
            <v>切替え</v>
          </cell>
          <cell r="BR50">
            <v>20</v>
          </cell>
          <cell r="BS50">
            <v>50</v>
          </cell>
          <cell r="BT50">
            <v>69</v>
          </cell>
          <cell r="BU50"/>
          <cell r="BV50" t="str">
            <v>30100-AG00-1000X 50</v>
          </cell>
          <cell r="BW50" t="str">
            <v>FA</v>
          </cell>
          <cell r="BX50" t="str">
            <v xml:space="preserve">   </v>
          </cell>
          <cell r="BY50" t="str">
            <v>X</v>
          </cell>
          <cell r="BZ50"/>
          <cell r="CA50" t="str">
            <v>30100-AG00-1000X 50</v>
          </cell>
          <cell r="CB50" t="str">
            <v>FA</v>
          </cell>
          <cell r="CC50" t="str">
            <v xml:space="preserve">   </v>
          </cell>
          <cell r="CD50" t="str">
            <v xml:space="preserve"> </v>
          </cell>
          <cell r="CE50">
            <v>300</v>
          </cell>
          <cell r="CF50">
            <v>300</v>
          </cell>
          <cell r="CG50">
            <v>300</v>
          </cell>
          <cell r="CH50">
            <v>300</v>
          </cell>
          <cell r="CI50">
            <v>0</v>
          </cell>
          <cell r="CJ50">
            <v>46129</v>
          </cell>
          <cell r="CK50">
            <v>46133</v>
          </cell>
          <cell r="CL50">
            <v>46129</v>
          </cell>
          <cell r="CM50" t="str">
            <v>巻き返し長さ幅厚み全量測定　6322/63Ｃ2ｼﾘｰｽﾞ指定　接なし指定</v>
          </cell>
          <cell r="CN50" t="str">
            <v>巻返し</v>
          </cell>
          <cell r="CO50"/>
          <cell r="CP50" t="str">
            <v>完</v>
          </cell>
          <cell r="CQ50">
            <v>417</v>
          </cell>
          <cell r="CR50"/>
          <cell r="CS50"/>
          <cell r="CT50"/>
          <cell r="CU50"/>
          <cell r="CV50"/>
          <cell r="CW50"/>
          <cell r="CX50"/>
          <cell r="CY50"/>
          <cell r="CZ50"/>
          <cell r="DA50"/>
          <cell r="DB50"/>
          <cell r="DC50">
            <v>300</v>
          </cell>
          <cell r="DD50">
            <v>300</v>
          </cell>
        </row>
        <row r="51">
          <cell r="A51" t="str">
            <v>W4-14</v>
          </cell>
          <cell r="B51">
            <v>46129</v>
          </cell>
          <cell r="C51"/>
          <cell r="D51"/>
          <cell r="E51" t="str">
            <v xml:space="preserve">図司 智子
</v>
          </cell>
          <cell r="F51">
            <v>0.70833333333333337</v>
          </cell>
          <cell r="G51">
            <v>0.70833333333333337</v>
          </cell>
          <cell r="H51"/>
          <cell r="I51"/>
          <cell r="J51"/>
          <cell r="K51"/>
          <cell r="L51"/>
          <cell r="M51"/>
          <cell r="N51"/>
          <cell r="O51"/>
          <cell r="P51"/>
          <cell r="Q51"/>
          <cell r="R51"/>
          <cell r="S51"/>
          <cell r="T51"/>
          <cell r="U51"/>
          <cell r="V51"/>
          <cell r="W51"/>
          <cell r="X51"/>
          <cell r="Y51"/>
          <cell r="Z51"/>
          <cell r="AA51"/>
          <cell r="AB51"/>
          <cell r="AC51"/>
          <cell r="AD51"/>
          <cell r="AE51"/>
          <cell r="AF51"/>
          <cell r="AG51"/>
          <cell r="AH51"/>
          <cell r="AI51"/>
          <cell r="AJ51"/>
          <cell r="AK51"/>
          <cell r="AL51"/>
          <cell r="AM51"/>
          <cell r="AN51"/>
          <cell r="AO51"/>
          <cell r="AP51"/>
          <cell r="AQ51"/>
          <cell r="AR51"/>
          <cell r="AS51"/>
          <cell r="AT51"/>
          <cell r="AU51"/>
          <cell r="AV51"/>
          <cell r="AW51"/>
          <cell r="AX51"/>
          <cell r="AY51"/>
          <cell r="AZ51"/>
          <cell r="BA51"/>
          <cell r="BB51"/>
          <cell r="BC51"/>
          <cell r="BD51"/>
          <cell r="BE51"/>
          <cell r="BF51"/>
          <cell r="BG51"/>
          <cell r="BH51"/>
          <cell r="BI51"/>
          <cell r="BJ51"/>
          <cell r="BK51"/>
          <cell r="BL51"/>
          <cell r="BM51"/>
          <cell r="BN51"/>
          <cell r="BO51">
            <v>0</v>
          </cell>
          <cell r="BP51" t="str">
            <v xml:space="preserve">
</v>
          </cell>
          <cell r="BQ51">
            <v>0</v>
          </cell>
          <cell r="BR51">
            <v>0</v>
          </cell>
          <cell r="BS51">
            <v>0</v>
          </cell>
          <cell r="BT51">
            <v>0</v>
          </cell>
          <cell r="BU51"/>
          <cell r="BV51" t="str">
            <v>20020-AP17- 850X300</v>
          </cell>
          <cell r="BW51" t="str">
            <v>FA</v>
          </cell>
          <cell r="BX51" t="str">
            <v xml:space="preserve">   </v>
          </cell>
          <cell r="BY51" t="str">
            <v>G</v>
          </cell>
          <cell r="BZ51"/>
          <cell r="CA51" t="str">
            <v>20020-NP17-1310X300</v>
          </cell>
          <cell r="CB51" t="str">
            <v>FA</v>
          </cell>
          <cell r="CC51" t="str">
            <v xml:space="preserve">   </v>
          </cell>
          <cell r="CD51" t="str">
            <v>J</v>
          </cell>
          <cell r="CE51">
            <v>2700</v>
          </cell>
          <cell r="CF51">
            <v>2700</v>
          </cell>
          <cell r="CG51">
            <v>900</v>
          </cell>
          <cell r="CH51">
            <v>900</v>
          </cell>
          <cell r="CI51">
            <v>0</v>
          </cell>
          <cell r="CJ51">
            <v>46129</v>
          </cell>
          <cell r="CK51">
            <v>46139</v>
          </cell>
          <cell r="CL51">
            <v>46136</v>
          </cell>
          <cell r="CM51" t="str">
            <v>ｽﾘｯﾄ,欠点表示Q面ﾃｰﾌﾟﾏｰｷﾝｸﾞ外す　　</v>
          </cell>
          <cell r="CN51" t="str">
            <v>欠点表示</v>
          </cell>
          <cell r="CO51"/>
          <cell r="CP51" t="str">
            <v>完</v>
          </cell>
          <cell r="CQ51">
            <v>417</v>
          </cell>
          <cell r="CR51"/>
          <cell r="CS51"/>
          <cell r="CT51"/>
          <cell r="CU51"/>
          <cell r="CV51"/>
          <cell r="CW51"/>
          <cell r="CX51"/>
          <cell r="CY51"/>
          <cell r="CZ51"/>
          <cell r="DA51"/>
          <cell r="DB51"/>
          <cell r="DC51">
            <v>2700</v>
          </cell>
          <cell r="DD51">
            <v>2700</v>
          </cell>
        </row>
        <row r="52">
          <cell r="A52" t="str">
            <v>W4-14</v>
          </cell>
          <cell r="B52">
            <v>46132</v>
          </cell>
          <cell r="C52"/>
          <cell r="D52"/>
          <cell r="E52" t="str">
            <v xml:space="preserve">宮島 剛
森岡 真由美
</v>
          </cell>
          <cell r="F52">
            <v>0.70833333333333337</v>
          </cell>
          <cell r="G52">
            <v>0.70833333333333337</v>
          </cell>
          <cell r="H52"/>
          <cell r="I52"/>
          <cell r="J52"/>
          <cell r="K52"/>
          <cell r="L52"/>
          <cell r="M52"/>
          <cell r="N52"/>
          <cell r="O52"/>
          <cell r="P52"/>
          <cell r="Q52"/>
          <cell r="R52"/>
          <cell r="S52"/>
          <cell r="T52"/>
          <cell r="U52"/>
          <cell r="V52"/>
          <cell r="W52"/>
          <cell r="X52"/>
          <cell r="Y52"/>
          <cell r="Z52"/>
          <cell r="AA52"/>
          <cell r="AB52"/>
          <cell r="AC52"/>
          <cell r="AD52"/>
          <cell r="AE52"/>
          <cell r="AF52"/>
          <cell r="AG52"/>
          <cell r="AH52"/>
          <cell r="AI52"/>
          <cell r="AJ52"/>
          <cell r="AK52"/>
          <cell r="AL52"/>
          <cell r="AM52"/>
          <cell r="AN52"/>
          <cell r="AO52"/>
          <cell r="AP52"/>
          <cell r="AQ52"/>
          <cell r="AR52"/>
          <cell r="AS52"/>
          <cell r="AT52"/>
          <cell r="AU52"/>
          <cell r="AV52"/>
          <cell r="AW52"/>
          <cell r="AX52"/>
          <cell r="AY52"/>
          <cell r="AZ52"/>
          <cell r="BA52"/>
          <cell r="BB52"/>
          <cell r="BC52"/>
          <cell r="BD52"/>
          <cell r="BE52"/>
          <cell r="BF52"/>
          <cell r="BG52"/>
          <cell r="BH52"/>
          <cell r="BI52"/>
          <cell r="BJ52"/>
          <cell r="BK52"/>
          <cell r="BL52"/>
          <cell r="BM52"/>
          <cell r="BN52"/>
          <cell r="BO52">
            <v>0</v>
          </cell>
          <cell r="BP52" t="str">
            <v xml:space="preserve">
</v>
          </cell>
          <cell r="BQ52">
            <v>0</v>
          </cell>
          <cell r="BR52">
            <v>0</v>
          </cell>
          <cell r="BS52">
            <v>0</v>
          </cell>
          <cell r="BT52">
            <v>0</v>
          </cell>
          <cell r="BU52"/>
          <cell r="BV52" t="str">
            <v>20020-AP17- 850X300</v>
          </cell>
          <cell r="BW52" t="str">
            <v>FA</v>
          </cell>
          <cell r="BX52" t="str">
            <v xml:space="preserve">   </v>
          </cell>
          <cell r="BY52" t="str">
            <v>G</v>
          </cell>
          <cell r="BZ52"/>
          <cell r="CA52" t="str">
            <v>20020-NP17-1310X300</v>
          </cell>
          <cell r="CB52" t="str">
            <v>FA</v>
          </cell>
          <cell r="CC52" t="str">
            <v xml:space="preserve">   </v>
          </cell>
          <cell r="CD52" t="str">
            <v>J</v>
          </cell>
          <cell r="CE52">
            <v>2700</v>
          </cell>
          <cell r="CF52">
            <v>2700</v>
          </cell>
          <cell r="CG52">
            <v>1800</v>
          </cell>
          <cell r="CH52">
            <v>1800</v>
          </cell>
          <cell r="CI52">
            <v>0</v>
          </cell>
          <cell r="CJ52">
            <v>46129</v>
          </cell>
          <cell r="CK52">
            <v>46139</v>
          </cell>
          <cell r="CL52">
            <v>46136</v>
          </cell>
          <cell r="CM52" t="str">
            <v>ｽﾘｯﾄ,欠点表示Q面ﾃｰﾌﾟﾏｰｷﾝｸﾞ外す　　</v>
          </cell>
          <cell r="CN52" t="str">
            <v>欠点表示</v>
          </cell>
          <cell r="CO52"/>
          <cell r="CP52" t="str">
            <v>完</v>
          </cell>
          <cell r="CQ52">
            <v>417</v>
          </cell>
          <cell r="CR52"/>
          <cell r="CS52"/>
          <cell r="CT52"/>
          <cell r="CU52"/>
          <cell r="CV52"/>
          <cell r="CW52"/>
          <cell r="CX52"/>
          <cell r="CY52"/>
          <cell r="CZ52"/>
          <cell r="DA52"/>
          <cell r="DB52"/>
          <cell r="DC52">
            <v>2700</v>
          </cell>
          <cell r="DD52">
            <v>2700</v>
          </cell>
        </row>
        <row r="53">
          <cell r="A53" t="str">
            <v>V4-10</v>
          </cell>
          <cell r="B53">
            <v>46132</v>
          </cell>
          <cell r="C53"/>
          <cell r="D53"/>
          <cell r="E53" t="str">
            <v xml:space="preserve">竹内 正美
</v>
          </cell>
          <cell r="F53">
            <v>0.35069444444444442</v>
          </cell>
          <cell r="G53">
            <v>0.60763888888888895</v>
          </cell>
          <cell r="H53"/>
          <cell r="I53"/>
          <cell r="J53"/>
          <cell r="K53"/>
          <cell r="L53"/>
          <cell r="M53"/>
          <cell r="N53"/>
          <cell r="O53"/>
          <cell r="P53"/>
          <cell r="Q53"/>
          <cell r="R53"/>
          <cell r="S53"/>
          <cell r="T53"/>
          <cell r="U53"/>
          <cell r="V53"/>
          <cell r="W53"/>
          <cell r="X53"/>
          <cell r="Y53"/>
          <cell r="Z53"/>
          <cell r="AA53"/>
          <cell r="AB53"/>
          <cell r="AC53"/>
          <cell r="AD53"/>
          <cell r="AE53"/>
          <cell r="AF53"/>
          <cell r="AG53"/>
          <cell r="AH53"/>
          <cell r="AI53"/>
          <cell r="AJ53"/>
          <cell r="AK53"/>
          <cell r="AL53"/>
          <cell r="AM53"/>
          <cell r="AN53"/>
          <cell r="AO53"/>
          <cell r="AP53"/>
          <cell r="AQ53"/>
          <cell r="AR53"/>
          <cell r="AS53"/>
          <cell r="AT53"/>
          <cell r="AU53"/>
          <cell r="AV53"/>
          <cell r="AW53"/>
          <cell r="AX53"/>
          <cell r="AY53"/>
          <cell r="AZ53"/>
          <cell r="BA53"/>
          <cell r="BB53"/>
          <cell r="BC53"/>
          <cell r="BD53"/>
          <cell r="BE53"/>
          <cell r="BF53"/>
          <cell r="BG53"/>
          <cell r="BH53"/>
          <cell r="BI53"/>
          <cell r="BJ53"/>
          <cell r="BK53"/>
          <cell r="BL53"/>
          <cell r="BM53"/>
          <cell r="BN53"/>
          <cell r="BO53">
            <v>0</v>
          </cell>
          <cell r="BP53" t="str">
            <v xml:space="preserve">
</v>
          </cell>
          <cell r="BQ53" t="str">
            <v>加工準備</v>
          </cell>
          <cell r="BR53">
            <v>40</v>
          </cell>
          <cell r="BS53">
            <v>50</v>
          </cell>
          <cell r="BT53">
            <v>280.00000000000011</v>
          </cell>
          <cell r="BU53"/>
          <cell r="BV53" t="str">
            <v>30030-AT60-1000X200</v>
          </cell>
          <cell r="BW53" t="str">
            <v>FA</v>
          </cell>
          <cell r="BX53" t="str">
            <v xml:space="preserve">   </v>
          </cell>
          <cell r="BY53" t="str">
            <v>C</v>
          </cell>
          <cell r="BZ53"/>
          <cell r="CA53" t="str">
            <v>30030-AT60-1000X200</v>
          </cell>
          <cell r="CB53" t="str">
            <v>FA</v>
          </cell>
          <cell r="CC53" t="str">
            <v xml:space="preserve">   </v>
          </cell>
          <cell r="CD53" t="str">
            <v>F</v>
          </cell>
          <cell r="CE53">
            <v>3200</v>
          </cell>
          <cell r="CF53">
            <v>3200</v>
          </cell>
          <cell r="CG53">
            <v>3200</v>
          </cell>
          <cell r="CH53">
            <v>3200</v>
          </cell>
          <cell r="CI53">
            <v>0</v>
          </cell>
          <cell r="CJ53">
            <v>46128</v>
          </cell>
          <cell r="CK53">
            <v>46133</v>
          </cell>
          <cell r="CL53">
            <v>46132</v>
          </cell>
          <cell r="CM53" t="str">
            <v>接続　　</v>
          </cell>
          <cell r="CN53" t="str">
            <v>接続</v>
          </cell>
          <cell r="CO53"/>
          <cell r="CP53" t="str">
            <v>完</v>
          </cell>
          <cell r="CQ53">
            <v>417</v>
          </cell>
          <cell r="CR53"/>
          <cell r="CS53"/>
          <cell r="CT53"/>
          <cell r="CU53"/>
          <cell r="CV53"/>
          <cell r="CW53"/>
          <cell r="CX53"/>
          <cell r="CY53"/>
          <cell r="CZ53"/>
          <cell r="DA53"/>
          <cell r="DB53"/>
          <cell r="DC53">
            <v>3200</v>
          </cell>
          <cell r="DD53">
            <v>3200</v>
          </cell>
        </row>
        <row r="54">
          <cell r="A54" t="str">
            <v>V4-11</v>
          </cell>
          <cell r="B54">
            <v>46132</v>
          </cell>
          <cell r="C54"/>
          <cell r="D54"/>
          <cell r="E54" t="str">
            <v xml:space="preserve">竹内 正美
</v>
          </cell>
          <cell r="F54">
            <v>0.60763888888888895</v>
          </cell>
          <cell r="G54">
            <v>0.70833333333333337</v>
          </cell>
          <cell r="H54"/>
          <cell r="I54"/>
          <cell r="J54"/>
          <cell r="K54"/>
          <cell r="L54"/>
          <cell r="M54"/>
          <cell r="N54"/>
          <cell r="O54"/>
          <cell r="P54"/>
          <cell r="Q54"/>
          <cell r="R54"/>
          <cell r="S54"/>
          <cell r="T54"/>
          <cell r="U54"/>
          <cell r="V54"/>
          <cell r="W54"/>
          <cell r="X54"/>
          <cell r="Y54"/>
          <cell r="Z54"/>
          <cell r="AA54"/>
          <cell r="AB54"/>
          <cell r="AC54"/>
          <cell r="AD54"/>
          <cell r="AE54"/>
          <cell r="AF54"/>
          <cell r="AG54"/>
          <cell r="AH54"/>
          <cell r="AI54"/>
          <cell r="AJ54"/>
          <cell r="AK54"/>
          <cell r="AL54"/>
          <cell r="AM54"/>
          <cell r="AN54"/>
          <cell r="AO54"/>
          <cell r="AP54"/>
          <cell r="AQ54"/>
          <cell r="AR54"/>
          <cell r="AS54"/>
          <cell r="AT54"/>
          <cell r="AU54"/>
          <cell r="AV54"/>
          <cell r="AW54"/>
          <cell r="AX54"/>
          <cell r="AY54"/>
          <cell r="AZ54"/>
          <cell r="BA54"/>
          <cell r="BB54"/>
          <cell r="BC54"/>
          <cell r="BD54"/>
          <cell r="BE54"/>
          <cell r="BF54"/>
          <cell r="BG54"/>
          <cell r="BH54"/>
          <cell r="BI54"/>
          <cell r="BJ54"/>
          <cell r="BK54"/>
          <cell r="BL54"/>
          <cell r="BM54"/>
          <cell r="BN54"/>
          <cell r="BO54">
            <v>0</v>
          </cell>
          <cell r="BP54" t="str">
            <v xml:space="preserve">
</v>
          </cell>
          <cell r="BQ54">
            <v>0</v>
          </cell>
          <cell r="BR54">
            <v>0</v>
          </cell>
          <cell r="BS54">
            <v>15</v>
          </cell>
          <cell r="BT54">
            <v>129.99999999999997</v>
          </cell>
          <cell r="BU54"/>
          <cell r="BV54" t="str">
            <v>30040-AS60-1000X200</v>
          </cell>
          <cell r="BW54" t="str">
            <v>FA</v>
          </cell>
          <cell r="BX54" t="str">
            <v xml:space="preserve">   </v>
          </cell>
          <cell r="BY54" t="str">
            <v>C</v>
          </cell>
          <cell r="BZ54"/>
          <cell r="CA54" t="str">
            <v>30040-AS60-1000X200</v>
          </cell>
          <cell r="CB54" t="str">
            <v>FA</v>
          </cell>
          <cell r="CC54" t="str">
            <v xml:space="preserve">   </v>
          </cell>
          <cell r="CD54" t="str">
            <v>F</v>
          </cell>
          <cell r="CE54">
            <v>1000</v>
          </cell>
          <cell r="CF54">
            <v>1000</v>
          </cell>
          <cell r="CG54">
            <v>1000</v>
          </cell>
          <cell r="CH54">
            <v>1000</v>
          </cell>
          <cell r="CI54">
            <v>0</v>
          </cell>
          <cell r="CJ54">
            <v>46128</v>
          </cell>
          <cell r="CK54">
            <v>46133</v>
          </cell>
          <cell r="CL54">
            <v>46132</v>
          </cell>
          <cell r="CM54" t="str">
            <v>接続　　</v>
          </cell>
          <cell r="CN54" t="str">
            <v>接続</v>
          </cell>
          <cell r="CO54"/>
          <cell r="CP54" t="str">
            <v>完</v>
          </cell>
          <cell r="CQ54">
            <v>417</v>
          </cell>
          <cell r="CR54"/>
          <cell r="CS54"/>
          <cell r="CT54"/>
          <cell r="CU54"/>
          <cell r="CV54"/>
          <cell r="CW54"/>
          <cell r="CX54"/>
          <cell r="CY54"/>
          <cell r="CZ54"/>
          <cell r="DA54"/>
          <cell r="DB54"/>
          <cell r="DC54">
            <v>1000</v>
          </cell>
          <cell r="DD54">
            <v>1000</v>
          </cell>
        </row>
        <row r="55">
          <cell r="A55" t="str">
            <v>W4-5</v>
          </cell>
          <cell r="B55">
            <v>46133</v>
          </cell>
          <cell r="C55"/>
          <cell r="D55"/>
          <cell r="E55" t="str">
            <v xml:space="preserve">図司 智子
</v>
          </cell>
          <cell r="F55">
            <v>0.35069444444444442</v>
          </cell>
          <cell r="G55">
            <v>0.65625</v>
          </cell>
          <cell r="H55"/>
          <cell r="I55"/>
          <cell r="J55"/>
          <cell r="K55"/>
          <cell r="L55"/>
          <cell r="M55"/>
          <cell r="N55"/>
          <cell r="O55"/>
          <cell r="P55"/>
          <cell r="Q55"/>
          <cell r="R55"/>
          <cell r="S55"/>
          <cell r="T55"/>
          <cell r="U55"/>
          <cell r="V55"/>
          <cell r="W55"/>
          <cell r="X55"/>
          <cell r="Y55"/>
          <cell r="Z55"/>
          <cell r="AA55"/>
          <cell r="AB55"/>
          <cell r="AC55"/>
          <cell r="AD55"/>
          <cell r="AE55"/>
          <cell r="AF55"/>
          <cell r="AG55"/>
          <cell r="AH55"/>
          <cell r="AI55"/>
          <cell r="AJ55"/>
          <cell r="AK55"/>
          <cell r="AL55"/>
          <cell r="AM55"/>
          <cell r="AN55"/>
          <cell r="AO55"/>
          <cell r="AP55"/>
          <cell r="AQ55"/>
          <cell r="AR55"/>
          <cell r="AS55"/>
          <cell r="AT55"/>
          <cell r="AU55"/>
          <cell r="AV55"/>
          <cell r="AW55"/>
          <cell r="AX55"/>
          <cell r="AY55"/>
          <cell r="AZ55"/>
          <cell r="BA55"/>
          <cell r="BB55"/>
          <cell r="BC55"/>
          <cell r="BD55"/>
          <cell r="BE55"/>
          <cell r="BF55"/>
          <cell r="BG55"/>
          <cell r="BH55"/>
          <cell r="BI55"/>
          <cell r="BJ55"/>
          <cell r="BK55"/>
          <cell r="BL55"/>
          <cell r="BM55"/>
          <cell r="BN55"/>
          <cell r="BO55">
            <v>0</v>
          </cell>
          <cell r="BP55" t="str">
            <v xml:space="preserve">
</v>
          </cell>
          <cell r="BQ55" t="str">
            <v>加工準備</v>
          </cell>
          <cell r="BR55">
            <v>25</v>
          </cell>
          <cell r="BS55">
            <v>65</v>
          </cell>
          <cell r="BT55">
            <v>350.00000000000006</v>
          </cell>
          <cell r="BU55"/>
          <cell r="BV55" t="str">
            <v>15020-JX5R-1300X300</v>
          </cell>
          <cell r="BW55" t="str">
            <v>FA</v>
          </cell>
          <cell r="BX55" t="str">
            <v xml:space="preserve">   </v>
          </cell>
          <cell r="BY55" t="str">
            <v>R</v>
          </cell>
          <cell r="BZ55"/>
          <cell r="CA55" t="str">
            <v>15020-AX5R-1300X300</v>
          </cell>
          <cell r="CB55" t="str">
            <v>FA</v>
          </cell>
          <cell r="CC55" t="str">
            <v xml:space="preserve">   </v>
          </cell>
          <cell r="CD55" t="str">
            <v>P</v>
          </cell>
          <cell r="CE55">
            <v>6600</v>
          </cell>
          <cell r="CF55">
            <v>6600</v>
          </cell>
          <cell r="CG55">
            <v>3300</v>
          </cell>
          <cell r="CH55">
            <v>3300</v>
          </cell>
          <cell r="CI55">
            <v>0</v>
          </cell>
          <cell r="CJ55">
            <v>46125</v>
          </cell>
          <cell r="CK55">
            <v>46139</v>
          </cell>
          <cell r="CL55">
            <v>46126</v>
          </cell>
          <cell r="CM55" t="str">
            <v>EC,検査欠点個数確認チェックラベル◎　確認済明記　</v>
          </cell>
          <cell r="CN55" t="str">
            <v>検査</v>
          </cell>
          <cell r="CO55"/>
          <cell r="CP55" t="str">
            <v>完</v>
          </cell>
          <cell r="CQ55">
            <v>417</v>
          </cell>
          <cell r="CR55"/>
          <cell r="CS55"/>
          <cell r="CT55"/>
          <cell r="CU55"/>
          <cell r="CV55"/>
          <cell r="CW55"/>
          <cell r="CX55"/>
          <cell r="CY55"/>
          <cell r="CZ55"/>
          <cell r="DA55"/>
          <cell r="DB55"/>
          <cell r="DC55">
            <v>6600</v>
          </cell>
          <cell r="DD55">
            <v>6600</v>
          </cell>
        </row>
        <row r="56">
          <cell r="A56" t="str">
            <v>W4-6</v>
          </cell>
          <cell r="B56">
            <v>46133</v>
          </cell>
          <cell r="C56"/>
          <cell r="D56"/>
          <cell r="E56" t="str">
            <v xml:space="preserve">図司 智子
</v>
          </cell>
          <cell r="F56">
            <v>0.65625</v>
          </cell>
          <cell r="G56">
            <v>0.70833333333333337</v>
          </cell>
          <cell r="H56"/>
          <cell r="I56"/>
          <cell r="J56"/>
          <cell r="K56"/>
          <cell r="L56"/>
          <cell r="M56"/>
          <cell r="N56"/>
          <cell r="O56"/>
          <cell r="P56"/>
          <cell r="Q56"/>
          <cell r="R56"/>
          <cell r="S56"/>
          <cell r="T56"/>
          <cell r="U56"/>
          <cell r="V56"/>
          <cell r="W56"/>
          <cell r="X56"/>
          <cell r="Y56"/>
          <cell r="Z56"/>
          <cell r="AA56"/>
          <cell r="AB56"/>
          <cell r="AC56"/>
          <cell r="AD56"/>
          <cell r="AE56"/>
          <cell r="AF56"/>
          <cell r="AG56"/>
          <cell r="AH56"/>
          <cell r="AI56"/>
          <cell r="AJ56"/>
          <cell r="AK56"/>
          <cell r="AL56"/>
          <cell r="AM56"/>
          <cell r="AN56"/>
          <cell r="AO56"/>
          <cell r="AP56"/>
          <cell r="AQ56"/>
          <cell r="AR56"/>
          <cell r="AS56"/>
          <cell r="AT56"/>
          <cell r="AU56"/>
          <cell r="AV56"/>
          <cell r="AW56"/>
          <cell r="AX56"/>
          <cell r="AY56"/>
          <cell r="AZ56"/>
          <cell r="BA56"/>
          <cell r="BB56"/>
          <cell r="BC56"/>
          <cell r="BD56"/>
          <cell r="BE56"/>
          <cell r="BF56"/>
          <cell r="BG56"/>
          <cell r="BH56"/>
          <cell r="BI56"/>
          <cell r="BJ56"/>
          <cell r="BK56"/>
          <cell r="BL56"/>
          <cell r="BM56"/>
          <cell r="BN56"/>
          <cell r="BO56">
            <v>0</v>
          </cell>
          <cell r="BP56" t="str">
            <v xml:space="preserve">
</v>
          </cell>
          <cell r="BQ56">
            <v>0</v>
          </cell>
          <cell r="BR56">
            <v>0</v>
          </cell>
          <cell r="BS56">
            <v>0</v>
          </cell>
          <cell r="BT56">
            <v>75.000000000000057</v>
          </cell>
          <cell r="BU56"/>
          <cell r="BV56" t="str">
            <v>15020-JX5R- 770X300</v>
          </cell>
          <cell r="BW56" t="str">
            <v>FA</v>
          </cell>
          <cell r="BX56" t="str">
            <v xml:space="preserve">   </v>
          </cell>
          <cell r="BY56" t="str">
            <v>R</v>
          </cell>
          <cell r="BZ56"/>
          <cell r="CA56" t="str">
            <v>15020-AX5R- 770X300</v>
          </cell>
          <cell r="CB56" t="str">
            <v>FA</v>
          </cell>
          <cell r="CC56" t="str">
            <v xml:space="preserve">   </v>
          </cell>
          <cell r="CD56" t="str">
            <v>P</v>
          </cell>
          <cell r="CE56">
            <v>6000</v>
          </cell>
          <cell r="CF56">
            <v>6000</v>
          </cell>
          <cell r="CG56">
            <v>600</v>
          </cell>
          <cell r="CH56">
            <v>600</v>
          </cell>
          <cell r="CI56">
            <v>0</v>
          </cell>
          <cell r="CJ56">
            <v>46126</v>
          </cell>
          <cell r="CK56">
            <v>46142</v>
          </cell>
          <cell r="CL56">
            <v>46133</v>
          </cell>
          <cell r="CM56" t="str">
            <v>EC,検査欠点個数確認チェックラベル◎　確認済明記　</v>
          </cell>
          <cell r="CN56" t="str">
            <v>検査</v>
          </cell>
          <cell r="CO56"/>
          <cell r="CP56"/>
          <cell r="CQ56">
            <v>417</v>
          </cell>
          <cell r="CR56"/>
          <cell r="CS56"/>
          <cell r="CT56"/>
          <cell r="CU56"/>
          <cell r="CV56"/>
          <cell r="CW56"/>
          <cell r="CX56"/>
          <cell r="CY56"/>
          <cell r="CZ56"/>
          <cell r="DA56"/>
          <cell r="DB56"/>
          <cell r="DC56">
            <v>600</v>
          </cell>
          <cell r="DD56">
            <v>600</v>
          </cell>
        </row>
        <row r="57">
          <cell r="A57"/>
          <cell r="B57"/>
          <cell r="C57"/>
          <cell r="D57"/>
          <cell r="E57"/>
          <cell r="F57"/>
          <cell r="G57"/>
          <cell r="H57"/>
          <cell r="I57"/>
          <cell r="J57"/>
          <cell r="K57"/>
          <cell r="L57"/>
          <cell r="M57"/>
          <cell r="N57"/>
          <cell r="O57"/>
          <cell r="P57"/>
          <cell r="Q57"/>
          <cell r="R57"/>
          <cell r="S57"/>
          <cell r="T57"/>
          <cell r="U57"/>
          <cell r="V57"/>
          <cell r="W57"/>
          <cell r="X57"/>
          <cell r="Y57"/>
          <cell r="Z57"/>
          <cell r="AA57"/>
          <cell r="AB57"/>
          <cell r="AC57"/>
          <cell r="AD57"/>
          <cell r="AE57"/>
          <cell r="AF57"/>
          <cell r="AG57"/>
          <cell r="AH57"/>
          <cell r="AI57"/>
          <cell r="AJ57"/>
          <cell r="AK57"/>
          <cell r="AL57"/>
          <cell r="AM57"/>
          <cell r="AN57"/>
          <cell r="AO57"/>
          <cell r="AP57"/>
          <cell r="AQ57"/>
          <cell r="AR57"/>
          <cell r="AS57"/>
          <cell r="AT57"/>
          <cell r="AU57"/>
          <cell r="AV57"/>
          <cell r="AW57"/>
          <cell r="AX57"/>
          <cell r="AY57"/>
          <cell r="AZ57"/>
          <cell r="BA57"/>
          <cell r="BB57"/>
          <cell r="BC57"/>
          <cell r="BD57"/>
          <cell r="BE57"/>
          <cell r="BF57"/>
          <cell r="BG57"/>
          <cell r="BH57"/>
          <cell r="BI57"/>
          <cell r="BJ57"/>
          <cell r="BK57"/>
          <cell r="BL57"/>
          <cell r="BM57"/>
          <cell r="BN57"/>
          <cell r="BO57"/>
          <cell r="BP57"/>
          <cell r="BQ57"/>
          <cell r="BR57"/>
          <cell r="BS57"/>
          <cell r="BT57">
            <v>0</v>
          </cell>
          <cell r="BU57"/>
          <cell r="BV57" t="str">
            <v/>
          </cell>
          <cell r="BW57" t="str">
            <v/>
          </cell>
          <cell r="BX57" t="str">
            <v/>
          </cell>
          <cell r="BY57" t="str">
            <v/>
          </cell>
          <cell r="BZ57"/>
          <cell r="CA57" t="str">
            <v/>
          </cell>
          <cell r="CB57" t="str">
            <v/>
          </cell>
          <cell r="CC57" t="str">
            <v/>
          </cell>
          <cell r="CD57" t="str">
            <v/>
          </cell>
          <cell r="CE57" t="str">
            <v/>
          </cell>
          <cell r="CF57" t="str">
            <v/>
          </cell>
          <cell r="CG57"/>
          <cell r="CH57"/>
          <cell r="CI57" t="str">
            <v/>
          </cell>
          <cell r="CJ57" t="str">
            <v/>
          </cell>
          <cell r="CK57" t="str">
            <v/>
          </cell>
          <cell r="CL57" t="str">
            <v/>
          </cell>
          <cell r="CM57" t="str">
            <v/>
          </cell>
          <cell r="CN57"/>
          <cell r="CO57"/>
          <cell r="CP57"/>
          <cell r="CQ57">
            <v>417</v>
          </cell>
          <cell r="CR57"/>
          <cell r="CS57"/>
          <cell r="CT57"/>
          <cell r="CU57"/>
          <cell r="CV57"/>
          <cell r="CW57"/>
          <cell r="CX57"/>
          <cell r="CY57"/>
          <cell r="CZ57"/>
          <cell r="DA57"/>
          <cell r="DB57"/>
          <cell r="DC57">
            <v>0</v>
          </cell>
          <cell r="DD57">
            <v>0</v>
          </cell>
        </row>
        <row r="58">
          <cell r="A58"/>
          <cell r="B58"/>
          <cell r="C58"/>
          <cell r="D58"/>
          <cell r="E58"/>
          <cell r="F58"/>
          <cell r="G58"/>
          <cell r="H58"/>
          <cell r="I58"/>
          <cell r="J58"/>
          <cell r="K58"/>
          <cell r="L58"/>
          <cell r="M58"/>
          <cell r="N58"/>
          <cell r="O58"/>
          <cell r="P58"/>
          <cell r="Q58"/>
          <cell r="R58"/>
          <cell r="S58"/>
          <cell r="T58"/>
          <cell r="U58"/>
          <cell r="V58"/>
          <cell r="W58"/>
          <cell r="X58"/>
          <cell r="Y58"/>
          <cell r="Z58"/>
          <cell r="AA58"/>
          <cell r="AB58"/>
          <cell r="AC58"/>
          <cell r="AD58"/>
          <cell r="AE58"/>
          <cell r="AF58"/>
          <cell r="AG58"/>
          <cell r="AH58"/>
          <cell r="AI58"/>
          <cell r="AJ58"/>
          <cell r="AK58"/>
          <cell r="AL58"/>
          <cell r="AM58"/>
          <cell r="AN58"/>
          <cell r="AO58"/>
          <cell r="AP58"/>
          <cell r="AQ58"/>
          <cell r="AR58"/>
          <cell r="AS58"/>
          <cell r="AT58"/>
          <cell r="AU58"/>
          <cell r="AV58"/>
          <cell r="AW58"/>
          <cell r="AX58"/>
          <cell r="AY58"/>
          <cell r="AZ58"/>
          <cell r="BA58"/>
          <cell r="BB58"/>
          <cell r="BC58"/>
          <cell r="BD58"/>
          <cell r="BE58"/>
          <cell r="BF58"/>
          <cell r="BG58"/>
          <cell r="BH58"/>
          <cell r="BI58"/>
          <cell r="BJ58"/>
          <cell r="BK58"/>
          <cell r="BL58"/>
          <cell r="BM58"/>
          <cell r="BN58"/>
          <cell r="BO58"/>
          <cell r="BP58"/>
          <cell r="BQ58"/>
          <cell r="BR58"/>
          <cell r="BS58"/>
          <cell r="BT58">
            <v>0</v>
          </cell>
          <cell r="BU58"/>
          <cell r="BV58" t="str">
            <v/>
          </cell>
          <cell r="BW58" t="str">
            <v/>
          </cell>
          <cell r="BX58" t="str">
            <v/>
          </cell>
          <cell r="BY58" t="str">
            <v/>
          </cell>
          <cell r="BZ58"/>
          <cell r="CA58" t="str">
            <v/>
          </cell>
          <cell r="CB58" t="str">
            <v/>
          </cell>
          <cell r="CC58" t="str">
            <v/>
          </cell>
          <cell r="CD58" t="str">
            <v/>
          </cell>
          <cell r="CE58" t="str">
            <v/>
          </cell>
          <cell r="CF58" t="str">
            <v/>
          </cell>
          <cell r="CG58"/>
          <cell r="CH58"/>
          <cell r="CI58" t="str">
            <v/>
          </cell>
          <cell r="CJ58" t="str">
            <v/>
          </cell>
          <cell r="CK58" t="str">
            <v/>
          </cell>
          <cell r="CL58" t="str">
            <v/>
          </cell>
          <cell r="CM58" t="str">
            <v/>
          </cell>
          <cell r="CN58"/>
          <cell r="CO58"/>
          <cell r="CP58"/>
          <cell r="CQ58">
            <v>417</v>
          </cell>
          <cell r="CR58"/>
          <cell r="CS58"/>
          <cell r="CT58"/>
          <cell r="CU58"/>
          <cell r="CV58"/>
          <cell r="CW58"/>
          <cell r="CX58"/>
          <cell r="CY58"/>
          <cell r="CZ58"/>
          <cell r="DA58"/>
          <cell r="DB58"/>
          <cell r="DC58">
            <v>0</v>
          </cell>
          <cell r="DD58">
            <v>0</v>
          </cell>
        </row>
        <row r="59">
          <cell r="A59"/>
          <cell r="B59"/>
          <cell r="C59"/>
          <cell r="D59"/>
          <cell r="E59"/>
          <cell r="F59"/>
          <cell r="G59"/>
          <cell r="H59"/>
          <cell r="I59"/>
          <cell r="J59"/>
          <cell r="K59"/>
          <cell r="L59"/>
          <cell r="M59"/>
          <cell r="N59"/>
          <cell r="O59"/>
          <cell r="P59"/>
          <cell r="Q59"/>
          <cell r="R59"/>
          <cell r="S59"/>
          <cell r="T59"/>
          <cell r="U59"/>
          <cell r="V59"/>
          <cell r="W59"/>
          <cell r="X59"/>
          <cell r="Y59"/>
          <cell r="Z59"/>
          <cell r="AA59"/>
          <cell r="AB59"/>
          <cell r="AC59"/>
          <cell r="AD59"/>
          <cell r="AE59"/>
          <cell r="AF59"/>
          <cell r="AG59"/>
          <cell r="AH59"/>
          <cell r="AI59"/>
          <cell r="AJ59"/>
          <cell r="AK59"/>
          <cell r="AL59"/>
          <cell r="AM59"/>
          <cell r="AN59"/>
          <cell r="AO59"/>
          <cell r="AP59"/>
          <cell r="AQ59"/>
          <cell r="AR59"/>
          <cell r="AS59"/>
          <cell r="AT59"/>
          <cell r="AU59"/>
          <cell r="AV59"/>
          <cell r="AW59"/>
          <cell r="AX59"/>
          <cell r="AY59"/>
          <cell r="AZ59"/>
          <cell r="BA59"/>
          <cell r="BB59"/>
          <cell r="BC59"/>
          <cell r="BD59"/>
          <cell r="BE59"/>
          <cell r="BF59"/>
          <cell r="BG59"/>
          <cell r="BH59"/>
          <cell r="BI59"/>
          <cell r="BJ59"/>
          <cell r="BK59"/>
          <cell r="BL59"/>
          <cell r="BM59"/>
          <cell r="BN59"/>
          <cell r="BO59"/>
          <cell r="BP59"/>
          <cell r="BQ59"/>
          <cell r="BR59"/>
          <cell r="BS59"/>
          <cell r="BT59">
            <v>0</v>
          </cell>
          <cell r="BU59"/>
          <cell r="BV59" t="str">
            <v/>
          </cell>
          <cell r="BW59" t="str">
            <v/>
          </cell>
          <cell r="BX59" t="str">
            <v/>
          </cell>
          <cell r="BY59" t="str">
            <v/>
          </cell>
          <cell r="BZ59"/>
          <cell r="CA59" t="str">
            <v/>
          </cell>
          <cell r="CB59" t="str">
            <v/>
          </cell>
          <cell r="CC59" t="str">
            <v/>
          </cell>
          <cell r="CD59" t="str">
            <v/>
          </cell>
          <cell r="CE59" t="str">
            <v/>
          </cell>
          <cell r="CF59" t="str">
            <v/>
          </cell>
          <cell r="CG59"/>
          <cell r="CH59"/>
          <cell r="CI59" t="str">
            <v/>
          </cell>
          <cell r="CJ59" t="str">
            <v/>
          </cell>
          <cell r="CK59" t="str">
            <v/>
          </cell>
          <cell r="CL59" t="str">
            <v/>
          </cell>
          <cell r="CM59" t="str">
            <v/>
          </cell>
          <cell r="CN59"/>
          <cell r="CO59"/>
          <cell r="CP59"/>
          <cell r="CQ59">
            <v>417</v>
          </cell>
          <cell r="CR59"/>
          <cell r="CS59"/>
          <cell r="CT59"/>
          <cell r="CU59"/>
          <cell r="CV59"/>
          <cell r="CW59"/>
          <cell r="CX59"/>
          <cell r="CY59"/>
          <cell r="CZ59"/>
          <cell r="DA59"/>
          <cell r="DB59"/>
          <cell r="DC59">
            <v>0</v>
          </cell>
          <cell r="DD59">
            <v>0</v>
          </cell>
        </row>
        <row r="60">
          <cell r="A60"/>
          <cell r="B60"/>
          <cell r="C60"/>
          <cell r="D60"/>
          <cell r="E60"/>
          <cell r="F60"/>
          <cell r="G60"/>
          <cell r="H60"/>
          <cell r="I60"/>
          <cell r="J60"/>
          <cell r="K60"/>
          <cell r="L60"/>
          <cell r="M60"/>
          <cell r="N60"/>
          <cell r="O60"/>
          <cell r="P60"/>
          <cell r="Q60"/>
          <cell r="R60"/>
          <cell r="S60"/>
          <cell r="T60"/>
          <cell r="U60"/>
          <cell r="V60"/>
          <cell r="W60"/>
          <cell r="X60"/>
          <cell r="Y60"/>
          <cell r="Z60"/>
          <cell r="AA60"/>
          <cell r="AB60"/>
          <cell r="AC60"/>
          <cell r="AD60"/>
          <cell r="AE60"/>
          <cell r="AF60"/>
          <cell r="AG60"/>
          <cell r="AH60"/>
          <cell r="AI60"/>
          <cell r="AJ60"/>
          <cell r="AK60"/>
          <cell r="AL60"/>
          <cell r="AM60"/>
          <cell r="AN60"/>
          <cell r="AO60"/>
          <cell r="AP60"/>
          <cell r="AQ60"/>
          <cell r="AR60"/>
          <cell r="AS60"/>
          <cell r="AT60"/>
          <cell r="AU60"/>
          <cell r="AV60"/>
          <cell r="AW60"/>
          <cell r="AX60"/>
          <cell r="AY60"/>
          <cell r="AZ60"/>
          <cell r="BA60"/>
          <cell r="BB60"/>
          <cell r="BC60"/>
          <cell r="BD60"/>
          <cell r="BE60"/>
          <cell r="BF60"/>
          <cell r="BG60"/>
          <cell r="BH60"/>
          <cell r="BI60"/>
          <cell r="BJ60"/>
          <cell r="BK60"/>
          <cell r="BL60"/>
          <cell r="BM60"/>
          <cell r="BN60"/>
          <cell r="BO60"/>
          <cell r="BP60"/>
          <cell r="BQ60"/>
          <cell r="BR60"/>
          <cell r="BS60"/>
          <cell r="BT60">
            <v>0</v>
          </cell>
          <cell r="BU60"/>
          <cell r="BV60" t="str">
            <v/>
          </cell>
          <cell r="BW60" t="str">
            <v/>
          </cell>
          <cell r="BX60" t="str">
            <v/>
          </cell>
          <cell r="BY60" t="str">
            <v/>
          </cell>
          <cell r="BZ60"/>
          <cell r="CA60" t="str">
            <v/>
          </cell>
          <cell r="CB60" t="str">
            <v/>
          </cell>
          <cell r="CC60" t="str">
            <v/>
          </cell>
          <cell r="CD60" t="str">
            <v/>
          </cell>
          <cell r="CE60" t="str">
            <v/>
          </cell>
          <cell r="CF60" t="str">
            <v/>
          </cell>
          <cell r="CG60"/>
          <cell r="CH60"/>
          <cell r="CI60" t="str">
            <v/>
          </cell>
          <cell r="CJ60" t="str">
            <v/>
          </cell>
          <cell r="CK60" t="str">
            <v/>
          </cell>
          <cell r="CL60" t="str">
            <v/>
          </cell>
          <cell r="CM60" t="str">
            <v/>
          </cell>
          <cell r="CN60"/>
          <cell r="CO60"/>
          <cell r="CP60"/>
          <cell r="CQ60">
            <v>417</v>
          </cell>
          <cell r="CR60"/>
          <cell r="CS60"/>
          <cell r="CT60"/>
          <cell r="CU60"/>
          <cell r="CV60"/>
          <cell r="CW60"/>
          <cell r="CX60"/>
          <cell r="CY60"/>
          <cell r="CZ60"/>
          <cell r="DA60"/>
          <cell r="DB60"/>
          <cell r="DC60">
            <v>0</v>
          </cell>
          <cell r="DD60">
            <v>0</v>
          </cell>
        </row>
        <row r="61">
          <cell r="A61"/>
          <cell r="B61"/>
          <cell r="C61"/>
          <cell r="D61"/>
          <cell r="E61"/>
          <cell r="F61"/>
          <cell r="G61"/>
          <cell r="H61"/>
          <cell r="I61"/>
          <cell r="J61"/>
          <cell r="K61"/>
          <cell r="L61"/>
          <cell r="M61"/>
          <cell r="N61"/>
          <cell r="O61"/>
          <cell r="P61"/>
          <cell r="Q61"/>
          <cell r="R61"/>
          <cell r="S61"/>
          <cell r="T61"/>
          <cell r="U61"/>
          <cell r="V61"/>
          <cell r="W61"/>
          <cell r="X61"/>
          <cell r="Y61"/>
          <cell r="Z61"/>
          <cell r="AA61"/>
          <cell r="AB61"/>
          <cell r="AC61"/>
          <cell r="AD61"/>
          <cell r="AE61"/>
          <cell r="AF61"/>
          <cell r="AG61"/>
          <cell r="AH61"/>
          <cell r="AI61"/>
          <cell r="AJ61"/>
          <cell r="AK61"/>
          <cell r="AL61"/>
          <cell r="AM61"/>
          <cell r="AN61"/>
          <cell r="AO61"/>
          <cell r="AP61"/>
          <cell r="AQ61"/>
          <cell r="AR61"/>
          <cell r="AS61"/>
          <cell r="AT61"/>
          <cell r="AU61"/>
          <cell r="AV61"/>
          <cell r="AW61"/>
          <cell r="AX61"/>
          <cell r="AY61"/>
          <cell r="AZ61"/>
          <cell r="BA61"/>
          <cell r="BB61"/>
          <cell r="BC61"/>
          <cell r="BD61"/>
          <cell r="BE61"/>
          <cell r="BF61"/>
          <cell r="BG61"/>
          <cell r="BH61"/>
          <cell r="BI61"/>
          <cell r="BJ61"/>
          <cell r="BK61"/>
          <cell r="BL61"/>
          <cell r="BM61"/>
          <cell r="BN61"/>
          <cell r="BO61"/>
          <cell r="BP61"/>
          <cell r="BQ61"/>
          <cell r="BR61"/>
          <cell r="BS61"/>
          <cell r="BT61">
            <v>0</v>
          </cell>
          <cell r="BU61"/>
          <cell r="BV61" t="str">
            <v/>
          </cell>
          <cell r="BW61" t="str">
            <v/>
          </cell>
          <cell r="BX61" t="str">
            <v/>
          </cell>
          <cell r="BY61" t="str">
            <v/>
          </cell>
          <cell r="BZ61"/>
          <cell r="CA61" t="str">
            <v/>
          </cell>
          <cell r="CB61" t="str">
            <v/>
          </cell>
          <cell r="CC61" t="str">
            <v/>
          </cell>
          <cell r="CD61" t="str">
            <v/>
          </cell>
          <cell r="CE61" t="str">
            <v/>
          </cell>
          <cell r="CF61" t="str">
            <v/>
          </cell>
          <cell r="CG61"/>
          <cell r="CH61"/>
          <cell r="CI61" t="str">
            <v/>
          </cell>
          <cell r="CJ61" t="str">
            <v/>
          </cell>
          <cell r="CK61" t="str">
            <v/>
          </cell>
          <cell r="CL61" t="str">
            <v/>
          </cell>
          <cell r="CM61" t="str">
            <v/>
          </cell>
          <cell r="CN61"/>
          <cell r="CO61"/>
          <cell r="CP61"/>
          <cell r="CQ61">
            <v>417</v>
          </cell>
          <cell r="CR61"/>
          <cell r="CS61"/>
          <cell r="CT61"/>
          <cell r="CU61"/>
          <cell r="CV61"/>
          <cell r="CW61"/>
          <cell r="CX61"/>
          <cell r="CY61"/>
          <cell r="CZ61"/>
          <cell r="DA61"/>
          <cell r="DB61"/>
          <cell r="DC61">
            <v>0</v>
          </cell>
          <cell r="DD61">
            <v>0</v>
          </cell>
        </row>
        <row r="62">
          <cell r="A62"/>
          <cell r="B62"/>
          <cell r="C62"/>
          <cell r="D62"/>
          <cell r="E62"/>
          <cell r="F62"/>
          <cell r="G62"/>
          <cell r="H62"/>
          <cell r="I62"/>
          <cell r="J62"/>
          <cell r="K62"/>
          <cell r="L62"/>
          <cell r="M62"/>
          <cell r="N62"/>
          <cell r="O62"/>
          <cell r="P62"/>
          <cell r="Q62"/>
          <cell r="R62"/>
          <cell r="S62"/>
          <cell r="T62"/>
          <cell r="U62"/>
          <cell r="V62"/>
          <cell r="W62"/>
          <cell r="X62"/>
          <cell r="Y62"/>
          <cell r="Z62"/>
          <cell r="AA62"/>
          <cell r="AB62"/>
          <cell r="AC62"/>
          <cell r="AD62"/>
          <cell r="AE62"/>
          <cell r="AF62"/>
          <cell r="AG62"/>
          <cell r="AH62"/>
          <cell r="AI62"/>
          <cell r="AJ62"/>
          <cell r="AK62"/>
          <cell r="AL62"/>
          <cell r="AM62"/>
          <cell r="AN62"/>
          <cell r="AO62"/>
          <cell r="AP62"/>
          <cell r="AQ62"/>
          <cell r="AR62"/>
          <cell r="AS62"/>
          <cell r="AT62"/>
          <cell r="AU62"/>
          <cell r="AV62"/>
          <cell r="AW62"/>
          <cell r="AX62"/>
          <cell r="AY62"/>
          <cell r="AZ62"/>
          <cell r="BA62"/>
          <cell r="BB62"/>
          <cell r="BC62"/>
          <cell r="BD62"/>
          <cell r="BE62"/>
          <cell r="BF62"/>
          <cell r="BG62"/>
          <cell r="BH62"/>
          <cell r="BI62"/>
          <cell r="BJ62"/>
          <cell r="BK62"/>
          <cell r="BL62"/>
          <cell r="BM62"/>
          <cell r="BN62"/>
          <cell r="BO62"/>
          <cell r="BP62"/>
          <cell r="BQ62"/>
          <cell r="BR62"/>
          <cell r="BS62"/>
          <cell r="BT62">
            <v>0</v>
          </cell>
          <cell r="BU62"/>
          <cell r="BV62" t="str">
            <v/>
          </cell>
          <cell r="BW62" t="str">
            <v/>
          </cell>
          <cell r="BX62" t="str">
            <v/>
          </cell>
          <cell r="BY62" t="str">
            <v/>
          </cell>
          <cell r="BZ62"/>
          <cell r="CA62" t="str">
            <v/>
          </cell>
          <cell r="CB62" t="str">
            <v/>
          </cell>
          <cell r="CC62" t="str">
            <v/>
          </cell>
          <cell r="CD62" t="str">
            <v/>
          </cell>
          <cell r="CE62" t="str">
            <v/>
          </cell>
          <cell r="CF62" t="str">
            <v/>
          </cell>
          <cell r="CG62"/>
          <cell r="CH62"/>
          <cell r="CI62" t="str">
            <v/>
          </cell>
          <cell r="CJ62" t="str">
            <v/>
          </cell>
          <cell r="CK62" t="str">
            <v/>
          </cell>
          <cell r="CL62" t="str">
            <v/>
          </cell>
          <cell r="CM62" t="str">
            <v/>
          </cell>
          <cell r="CN62"/>
          <cell r="CO62"/>
          <cell r="CP62"/>
          <cell r="CQ62">
            <v>417</v>
          </cell>
          <cell r="CR62"/>
          <cell r="CS62"/>
          <cell r="CT62"/>
          <cell r="CU62"/>
          <cell r="CV62"/>
          <cell r="CW62"/>
          <cell r="CX62"/>
          <cell r="CY62"/>
          <cell r="CZ62"/>
          <cell r="DA62"/>
          <cell r="DB62"/>
          <cell r="DC62">
            <v>0</v>
          </cell>
          <cell r="DD62">
            <v>0</v>
          </cell>
        </row>
        <row r="63">
          <cell r="A63"/>
          <cell r="B63"/>
          <cell r="C63"/>
          <cell r="D63"/>
          <cell r="E63"/>
          <cell r="F63"/>
          <cell r="G63"/>
          <cell r="H63"/>
          <cell r="I63"/>
          <cell r="J63"/>
          <cell r="K63"/>
          <cell r="L63"/>
          <cell r="M63"/>
          <cell r="N63"/>
          <cell r="O63"/>
          <cell r="P63"/>
          <cell r="Q63"/>
          <cell r="R63"/>
          <cell r="S63"/>
          <cell r="T63"/>
          <cell r="U63"/>
          <cell r="V63"/>
          <cell r="W63"/>
          <cell r="X63"/>
          <cell r="Y63"/>
          <cell r="Z63"/>
          <cell r="AA63"/>
          <cell r="AB63"/>
          <cell r="AC63"/>
          <cell r="AD63"/>
          <cell r="AE63"/>
          <cell r="AF63"/>
          <cell r="AG63"/>
          <cell r="AH63"/>
          <cell r="AI63"/>
          <cell r="AJ63"/>
          <cell r="AK63"/>
          <cell r="AL63"/>
          <cell r="AM63"/>
          <cell r="AN63"/>
          <cell r="AO63"/>
          <cell r="AP63"/>
          <cell r="AQ63"/>
          <cell r="AR63"/>
          <cell r="AS63"/>
          <cell r="AT63"/>
          <cell r="AU63"/>
          <cell r="AV63"/>
          <cell r="AW63"/>
          <cell r="AX63"/>
          <cell r="AY63"/>
          <cell r="AZ63"/>
          <cell r="BA63"/>
          <cell r="BB63"/>
          <cell r="BC63"/>
          <cell r="BD63"/>
          <cell r="BE63"/>
          <cell r="BF63"/>
          <cell r="BG63"/>
          <cell r="BH63"/>
          <cell r="BI63"/>
          <cell r="BJ63"/>
          <cell r="BK63"/>
          <cell r="BL63"/>
          <cell r="BM63"/>
          <cell r="BN63"/>
          <cell r="BO63"/>
          <cell r="BP63"/>
          <cell r="BQ63"/>
          <cell r="BR63"/>
          <cell r="BS63"/>
          <cell r="BT63">
            <v>0</v>
          </cell>
          <cell r="BU63"/>
          <cell r="BV63" t="str">
            <v/>
          </cell>
          <cell r="BW63" t="str">
            <v/>
          </cell>
          <cell r="BX63" t="str">
            <v/>
          </cell>
          <cell r="BY63" t="str">
            <v/>
          </cell>
          <cell r="BZ63"/>
          <cell r="CA63" t="str">
            <v/>
          </cell>
          <cell r="CB63" t="str">
            <v/>
          </cell>
          <cell r="CC63" t="str">
            <v/>
          </cell>
          <cell r="CD63" t="str">
            <v/>
          </cell>
          <cell r="CE63" t="str">
            <v/>
          </cell>
          <cell r="CF63" t="str">
            <v/>
          </cell>
          <cell r="CG63"/>
          <cell r="CH63"/>
          <cell r="CI63" t="str">
            <v/>
          </cell>
          <cell r="CJ63" t="str">
            <v/>
          </cell>
          <cell r="CK63" t="str">
            <v/>
          </cell>
          <cell r="CL63" t="str">
            <v/>
          </cell>
          <cell r="CM63" t="str">
            <v/>
          </cell>
          <cell r="CN63"/>
          <cell r="CO63"/>
          <cell r="CP63"/>
          <cell r="CQ63">
            <v>417</v>
          </cell>
          <cell r="CR63"/>
          <cell r="CS63"/>
          <cell r="CT63"/>
          <cell r="CU63"/>
          <cell r="CV63"/>
          <cell r="CW63"/>
          <cell r="CX63"/>
          <cell r="CY63"/>
          <cell r="CZ63"/>
          <cell r="DA63"/>
          <cell r="DB63"/>
          <cell r="DC63">
            <v>0</v>
          </cell>
          <cell r="DD63">
            <v>0</v>
          </cell>
        </row>
        <row r="64">
          <cell r="A64"/>
          <cell r="B64"/>
          <cell r="C64"/>
          <cell r="D64"/>
          <cell r="E64"/>
          <cell r="F64"/>
          <cell r="G64"/>
          <cell r="H64"/>
          <cell r="I64"/>
          <cell r="J64"/>
          <cell r="K64"/>
          <cell r="L64"/>
          <cell r="M64"/>
          <cell r="N64"/>
          <cell r="O64"/>
          <cell r="P64"/>
          <cell r="Q64"/>
          <cell r="R64"/>
          <cell r="S64"/>
          <cell r="T64"/>
          <cell r="U64"/>
          <cell r="V64"/>
          <cell r="W64"/>
          <cell r="X64"/>
          <cell r="Y64"/>
          <cell r="Z64"/>
          <cell r="AA64"/>
          <cell r="AB64"/>
          <cell r="AC64"/>
          <cell r="AD64"/>
          <cell r="AE64"/>
          <cell r="AF64"/>
          <cell r="AG64"/>
          <cell r="AH64"/>
          <cell r="AI64"/>
          <cell r="AJ64"/>
          <cell r="AK64"/>
          <cell r="AL64"/>
          <cell r="AM64"/>
          <cell r="AN64"/>
          <cell r="AO64"/>
          <cell r="AP64"/>
          <cell r="AQ64"/>
          <cell r="AR64"/>
          <cell r="AS64"/>
          <cell r="AT64"/>
          <cell r="AU64"/>
          <cell r="AV64"/>
          <cell r="AW64"/>
          <cell r="AX64"/>
          <cell r="AY64"/>
          <cell r="AZ64"/>
          <cell r="BA64"/>
          <cell r="BB64"/>
          <cell r="BC64"/>
          <cell r="BD64"/>
          <cell r="BE64"/>
          <cell r="BF64"/>
          <cell r="BG64"/>
          <cell r="BH64"/>
          <cell r="BI64"/>
          <cell r="BJ64"/>
          <cell r="BK64"/>
          <cell r="BL64"/>
          <cell r="BM64"/>
          <cell r="BN64"/>
          <cell r="BO64"/>
          <cell r="BP64"/>
          <cell r="BQ64"/>
          <cell r="BR64"/>
          <cell r="BS64"/>
          <cell r="BT64">
            <v>0</v>
          </cell>
          <cell r="BU64"/>
          <cell r="BV64" t="str">
            <v/>
          </cell>
          <cell r="BW64" t="str">
            <v/>
          </cell>
          <cell r="BX64" t="str">
            <v/>
          </cell>
          <cell r="BY64" t="str">
            <v/>
          </cell>
          <cell r="BZ64"/>
          <cell r="CA64" t="str">
            <v/>
          </cell>
          <cell r="CB64" t="str">
            <v/>
          </cell>
          <cell r="CC64" t="str">
            <v/>
          </cell>
          <cell r="CD64" t="str">
            <v/>
          </cell>
          <cell r="CE64" t="str">
            <v/>
          </cell>
          <cell r="CF64" t="str">
            <v/>
          </cell>
          <cell r="CG64"/>
          <cell r="CH64"/>
          <cell r="CI64" t="str">
            <v/>
          </cell>
          <cell r="CJ64" t="str">
            <v/>
          </cell>
          <cell r="CK64" t="str">
            <v/>
          </cell>
          <cell r="CL64" t="str">
            <v/>
          </cell>
          <cell r="CM64" t="str">
            <v/>
          </cell>
          <cell r="CN64"/>
          <cell r="CO64"/>
          <cell r="CP64"/>
          <cell r="CQ64">
            <v>417</v>
          </cell>
          <cell r="CR64"/>
          <cell r="CS64"/>
          <cell r="CT64"/>
          <cell r="CU64"/>
          <cell r="CV64"/>
          <cell r="CW64"/>
          <cell r="CX64"/>
          <cell r="CY64"/>
          <cell r="CZ64"/>
          <cell r="DA64"/>
          <cell r="DB64"/>
          <cell r="DC64">
            <v>0</v>
          </cell>
          <cell r="DD64">
            <v>0</v>
          </cell>
        </row>
        <row r="65">
          <cell r="A65"/>
          <cell r="B65"/>
          <cell r="C65"/>
          <cell r="D65"/>
          <cell r="E65"/>
          <cell r="F65"/>
          <cell r="G65"/>
          <cell r="H65"/>
          <cell r="I65"/>
          <cell r="J65"/>
          <cell r="K65"/>
          <cell r="L65"/>
          <cell r="M65"/>
          <cell r="N65"/>
          <cell r="O65"/>
          <cell r="P65"/>
          <cell r="Q65"/>
          <cell r="R65"/>
          <cell r="S65"/>
          <cell r="T65"/>
          <cell r="U65"/>
          <cell r="V65"/>
          <cell r="W65"/>
          <cell r="X65"/>
          <cell r="Y65"/>
          <cell r="Z65"/>
          <cell r="AA65"/>
          <cell r="AB65"/>
          <cell r="AC65"/>
          <cell r="AD65"/>
          <cell r="AE65"/>
          <cell r="AF65"/>
          <cell r="AG65"/>
          <cell r="AH65"/>
          <cell r="AI65"/>
          <cell r="AJ65"/>
          <cell r="AK65"/>
          <cell r="AL65"/>
          <cell r="AM65"/>
          <cell r="AN65"/>
          <cell r="AO65"/>
          <cell r="AP65"/>
          <cell r="AQ65"/>
          <cell r="AR65"/>
          <cell r="AS65"/>
          <cell r="AT65"/>
          <cell r="AU65"/>
          <cell r="AV65"/>
          <cell r="AW65"/>
          <cell r="AX65"/>
          <cell r="AY65"/>
          <cell r="AZ65"/>
          <cell r="BA65"/>
          <cell r="BB65"/>
          <cell r="BC65"/>
          <cell r="BD65"/>
          <cell r="BE65"/>
          <cell r="BF65"/>
          <cell r="BG65"/>
          <cell r="BH65"/>
          <cell r="BI65"/>
          <cell r="BJ65"/>
          <cell r="BK65"/>
          <cell r="BL65"/>
          <cell r="BM65"/>
          <cell r="BN65"/>
          <cell r="BO65"/>
          <cell r="BP65"/>
          <cell r="BQ65"/>
          <cell r="BR65"/>
          <cell r="BS65"/>
          <cell r="BT65">
            <v>0</v>
          </cell>
          <cell r="BU65"/>
          <cell r="BV65" t="str">
            <v/>
          </cell>
          <cell r="BW65" t="str">
            <v/>
          </cell>
          <cell r="BX65" t="str">
            <v/>
          </cell>
          <cell r="BY65" t="str">
            <v/>
          </cell>
          <cell r="BZ65"/>
          <cell r="CA65" t="str">
            <v/>
          </cell>
          <cell r="CB65" t="str">
            <v/>
          </cell>
          <cell r="CC65" t="str">
            <v/>
          </cell>
          <cell r="CD65" t="str">
            <v/>
          </cell>
          <cell r="CE65" t="str">
            <v/>
          </cell>
          <cell r="CF65" t="str">
            <v/>
          </cell>
          <cell r="CG65"/>
          <cell r="CH65"/>
          <cell r="CI65" t="str">
            <v/>
          </cell>
          <cell r="CJ65" t="str">
            <v/>
          </cell>
          <cell r="CK65" t="str">
            <v/>
          </cell>
          <cell r="CL65" t="str">
            <v/>
          </cell>
          <cell r="CM65" t="str">
            <v/>
          </cell>
          <cell r="CN65"/>
          <cell r="CO65"/>
          <cell r="CP65"/>
          <cell r="CQ65">
            <v>417</v>
          </cell>
          <cell r="CR65"/>
          <cell r="CS65"/>
          <cell r="CT65"/>
          <cell r="CU65"/>
          <cell r="CV65"/>
          <cell r="CW65"/>
          <cell r="CX65"/>
          <cell r="CY65"/>
          <cell r="CZ65"/>
          <cell r="DA65"/>
          <cell r="DB65"/>
          <cell r="DC65">
            <v>0</v>
          </cell>
          <cell r="DD65">
            <v>0</v>
          </cell>
        </row>
        <row r="66">
          <cell r="A66"/>
          <cell r="B66"/>
          <cell r="C66"/>
          <cell r="D66"/>
          <cell r="E66"/>
          <cell r="F66"/>
          <cell r="G66"/>
          <cell r="H66"/>
          <cell r="I66"/>
          <cell r="J66"/>
          <cell r="K66"/>
          <cell r="L66"/>
          <cell r="M66"/>
          <cell r="N66"/>
          <cell r="O66"/>
          <cell r="P66"/>
          <cell r="Q66"/>
          <cell r="R66"/>
          <cell r="S66"/>
          <cell r="T66"/>
          <cell r="U66"/>
          <cell r="V66"/>
          <cell r="W66"/>
          <cell r="X66"/>
          <cell r="Y66"/>
          <cell r="Z66"/>
          <cell r="AA66"/>
          <cell r="AB66"/>
          <cell r="AC66"/>
          <cell r="AD66"/>
          <cell r="AE66"/>
          <cell r="AF66"/>
          <cell r="AG66"/>
          <cell r="AH66"/>
          <cell r="AI66"/>
          <cell r="AJ66"/>
          <cell r="AK66"/>
          <cell r="AL66"/>
          <cell r="AM66"/>
          <cell r="AN66"/>
          <cell r="AO66"/>
          <cell r="AP66"/>
          <cell r="AQ66"/>
          <cell r="AR66"/>
          <cell r="AS66"/>
          <cell r="AT66"/>
          <cell r="AU66"/>
          <cell r="AV66"/>
          <cell r="AW66"/>
          <cell r="AX66"/>
          <cell r="AY66"/>
          <cell r="AZ66"/>
          <cell r="BA66"/>
          <cell r="BB66"/>
          <cell r="BC66"/>
          <cell r="BD66"/>
          <cell r="BE66"/>
          <cell r="BF66"/>
          <cell r="BG66"/>
          <cell r="BH66"/>
          <cell r="BI66"/>
          <cell r="BJ66"/>
          <cell r="BK66"/>
          <cell r="BL66"/>
          <cell r="BM66"/>
          <cell r="BN66"/>
          <cell r="BO66"/>
          <cell r="BP66"/>
          <cell r="BQ66"/>
          <cell r="BR66"/>
          <cell r="BS66"/>
          <cell r="BT66">
            <v>0</v>
          </cell>
          <cell r="BU66"/>
          <cell r="BV66" t="str">
            <v/>
          </cell>
          <cell r="BW66" t="str">
            <v/>
          </cell>
          <cell r="BX66" t="str">
            <v/>
          </cell>
          <cell r="BY66" t="str">
            <v/>
          </cell>
          <cell r="BZ66"/>
          <cell r="CA66" t="str">
            <v/>
          </cell>
          <cell r="CB66" t="str">
            <v/>
          </cell>
          <cell r="CC66" t="str">
            <v/>
          </cell>
          <cell r="CD66" t="str">
            <v/>
          </cell>
          <cell r="CE66" t="str">
            <v/>
          </cell>
          <cell r="CF66" t="str">
            <v/>
          </cell>
          <cell r="CG66"/>
          <cell r="CH66"/>
          <cell r="CI66" t="str">
            <v/>
          </cell>
          <cell r="CJ66" t="str">
            <v/>
          </cell>
          <cell r="CK66" t="str">
            <v/>
          </cell>
          <cell r="CL66" t="str">
            <v/>
          </cell>
          <cell r="CM66" t="str">
            <v/>
          </cell>
          <cell r="CN66"/>
          <cell r="CO66"/>
          <cell r="CP66"/>
          <cell r="CQ66">
            <v>417</v>
          </cell>
          <cell r="CR66"/>
          <cell r="CS66"/>
          <cell r="CT66"/>
          <cell r="CU66"/>
          <cell r="CV66"/>
          <cell r="CW66"/>
          <cell r="CX66"/>
          <cell r="CY66"/>
          <cell r="CZ66"/>
          <cell r="DA66"/>
          <cell r="DB66"/>
          <cell r="DC66">
            <v>0</v>
          </cell>
          <cell r="DD66">
            <v>0</v>
          </cell>
        </row>
        <row r="67">
          <cell r="A67"/>
          <cell r="B67"/>
          <cell r="C67"/>
          <cell r="D67"/>
          <cell r="E67"/>
          <cell r="F67"/>
          <cell r="G67"/>
          <cell r="H67"/>
          <cell r="I67"/>
          <cell r="J67"/>
          <cell r="K67"/>
          <cell r="L67"/>
          <cell r="M67"/>
          <cell r="N67"/>
          <cell r="O67"/>
          <cell r="P67"/>
          <cell r="Q67"/>
          <cell r="R67"/>
          <cell r="S67"/>
          <cell r="T67"/>
          <cell r="U67"/>
          <cell r="V67"/>
          <cell r="W67"/>
          <cell r="X67"/>
          <cell r="Y67"/>
          <cell r="Z67"/>
          <cell r="AA67"/>
          <cell r="AB67"/>
          <cell r="AC67"/>
          <cell r="AD67"/>
          <cell r="AE67"/>
          <cell r="AF67"/>
          <cell r="AG67"/>
          <cell r="AH67"/>
          <cell r="AI67"/>
          <cell r="AJ67"/>
          <cell r="AK67"/>
          <cell r="AL67"/>
          <cell r="AM67"/>
          <cell r="AN67"/>
          <cell r="AO67"/>
          <cell r="AP67"/>
          <cell r="AQ67"/>
          <cell r="AR67"/>
          <cell r="AS67"/>
          <cell r="AT67"/>
          <cell r="AU67"/>
          <cell r="AV67"/>
          <cell r="AW67"/>
          <cell r="AX67"/>
          <cell r="AY67"/>
          <cell r="AZ67"/>
          <cell r="BA67"/>
          <cell r="BB67"/>
          <cell r="BC67"/>
          <cell r="BD67"/>
          <cell r="BE67"/>
          <cell r="BF67"/>
          <cell r="BG67"/>
          <cell r="BH67"/>
          <cell r="BI67"/>
          <cell r="BJ67"/>
          <cell r="BK67"/>
          <cell r="BL67"/>
          <cell r="BM67"/>
          <cell r="BN67"/>
          <cell r="BO67"/>
          <cell r="BP67"/>
          <cell r="BQ67"/>
          <cell r="BR67"/>
          <cell r="BS67"/>
          <cell r="BT67">
            <v>0</v>
          </cell>
          <cell r="BU67"/>
          <cell r="BV67" t="str">
            <v/>
          </cell>
          <cell r="BW67" t="str">
            <v/>
          </cell>
          <cell r="BX67" t="str">
            <v/>
          </cell>
          <cell r="BY67" t="str">
            <v/>
          </cell>
          <cell r="BZ67"/>
          <cell r="CA67" t="str">
            <v/>
          </cell>
          <cell r="CB67" t="str">
            <v/>
          </cell>
          <cell r="CC67" t="str">
            <v/>
          </cell>
          <cell r="CD67" t="str">
            <v/>
          </cell>
          <cell r="CE67" t="str">
            <v/>
          </cell>
          <cell r="CF67" t="str">
            <v/>
          </cell>
          <cell r="CG67"/>
          <cell r="CH67"/>
          <cell r="CI67" t="str">
            <v/>
          </cell>
          <cell r="CJ67" t="str">
            <v/>
          </cell>
          <cell r="CK67" t="str">
            <v/>
          </cell>
          <cell r="CL67" t="str">
            <v/>
          </cell>
          <cell r="CM67" t="str">
            <v/>
          </cell>
          <cell r="CN67"/>
          <cell r="CO67"/>
          <cell r="CP67"/>
          <cell r="CQ67">
            <v>417</v>
          </cell>
          <cell r="CR67"/>
          <cell r="CS67"/>
          <cell r="CT67"/>
          <cell r="CU67"/>
          <cell r="CV67"/>
          <cell r="CW67"/>
          <cell r="CX67"/>
          <cell r="CY67"/>
          <cell r="CZ67"/>
          <cell r="DA67"/>
          <cell r="DB67"/>
          <cell r="DC67">
            <v>0</v>
          </cell>
          <cell r="DD67">
            <v>0</v>
          </cell>
        </row>
        <row r="68">
          <cell r="A68"/>
          <cell r="B68"/>
          <cell r="C68"/>
          <cell r="D68"/>
          <cell r="E68"/>
          <cell r="F68"/>
          <cell r="G68"/>
          <cell r="H68"/>
          <cell r="I68"/>
          <cell r="J68"/>
          <cell r="K68"/>
          <cell r="L68"/>
          <cell r="M68"/>
          <cell r="N68"/>
          <cell r="O68"/>
          <cell r="P68"/>
          <cell r="Q68"/>
          <cell r="R68"/>
          <cell r="S68"/>
          <cell r="T68"/>
          <cell r="U68"/>
          <cell r="V68"/>
          <cell r="W68"/>
          <cell r="X68"/>
          <cell r="Y68"/>
          <cell r="Z68"/>
          <cell r="AA68"/>
          <cell r="AB68"/>
          <cell r="AC68"/>
          <cell r="AD68"/>
          <cell r="AE68"/>
          <cell r="AF68"/>
          <cell r="AG68"/>
          <cell r="AH68"/>
          <cell r="AI68"/>
          <cell r="AJ68"/>
          <cell r="AK68"/>
          <cell r="AL68"/>
          <cell r="AM68"/>
          <cell r="AN68"/>
          <cell r="AO68"/>
          <cell r="AP68"/>
          <cell r="AQ68"/>
          <cell r="AR68"/>
          <cell r="AS68"/>
          <cell r="AT68"/>
          <cell r="AU68"/>
          <cell r="AV68"/>
          <cell r="AW68"/>
          <cell r="AX68"/>
          <cell r="AY68"/>
          <cell r="AZ68"/>
          <cell r="BA68"/>
          <cell r="BB68"/>
          <cell r="BC68"/>
          <cell r="BD68"/>
          <cell r="BE68"/>
          <cell r="BF68"/>
          <cell r="BG68"/>
          <cell r="BH68"/>
          <cell r="BI68"/>
          <cell r="BJ68"/>
          <cell r="BK68"/>
          <cell r="BL68"/>
          <cell r="BM68"/>
          <cell r="BN68"/>
          <cell r="BO68"/>
          <cell r="BP68"/>
          <cell r="BQ68"/>
          <cell r="BR68"/>
          <cell r="BS68"/>
          <cell r="BT68">
            <v>0</v>
          </cell>
          <cell r="BU68"/>
          <cell r="BV68" t="str">
            <v/>
          </cell>
          <cell r="BW68" t="str">
            <v/>
          </cell>
          <cell r="BX68" t="str">
            <v/>
          </cell>
          <cell r="BY68" t="str">
            <v/>
          </cell>
          <cell r="BZ68"/>
          <cell r="CA68" t="str">
            <v/>
          </cell>
          <cell r="CB68" t="str">
            <v/>
          </cell>
          <cell r="CC68" t="str">
            <v/>
          </cell>
          <cell r="CD68" t="str">
            <v/>
          </cell>
          <cell r="CE68" t="str">
            <v/>
          </cell>
          <cell r="CF68" t="str">
            <v/>
          </cell>
          <cell r="CG68"/>
          <cell r="CH68"/>
          <cell r="CI68" t="str">
            <v/>
          </cell>
          <cell r="CJ68" t="str">
            <v/>
          </cell>
          <cell r="CK68" t="str">
            <v/>
          </cell>
          <cell r="CL68" t="str">
            <v/>
          </cell>
          <cell r="CM68" t="str">
            <v/>
          </cell>
          <cell r="CN68"/>
          <cell r="CO68"/>
          <cell r="CP68"/>
          <cell r="CQ68">
            <v>417</v>
          </cell>
          <cell r="CR68"/>
          <cell r="CS68"/>
          <cell r="CT68"/>
          <cell r="CU68"/>
          <cell r="CV68"/>
          <cell r="CW68"/>
          <cell r="CX68"/>
          <cell r="CY68"/>
          <cell r="CZ68"/>
          <cell r="DA68"/>
          <cell r="DB68"/>
          <cell r="DC68">
            <v>0</v>
          </cell>
          <cell r="DD68">
            <v>0</v>
          </cell>
        </row>
        <row r="69">
          <cell r="A69"/>
          <cell r="B69"/>
          <cell r="C69"/>
          <cell r="D69"/>
          <cell r="E69"/>
          <cell r="F69"/>
          <cell r="G69"/>
          <cell r="H69"/>
          <cell r="I69"/>
          <cell r="J69"/>
          <cell r="K69"/>
          <cell r="L69"/>
          <cell r="M69"/>
          <cell r="N69"/>
          <cell r="O69"/>
          <cell r="P69"/>
          <cell r="Q69"/>
          <cell r="R69"/>
          <cell r="S69"/>
          <cell r="T69"/>
          <cell r="U69"/>
          <cell r="V69"/>
          <cell r="W69"/>
          <cell r="X69"/>
          <cell r="Y69"/>
          <cell r="Z69"/>
          <cell r="AA69"/>
          <cell r="AB69"/>
          <cell r="AC69"/>
          <cell r="AD69"/>
          <cell r="AE69"/>
          <cell r="AF69"/>
          <cell r="AG69"/>
          <cell r="AH69"/>
          <cell r="AI69"/>
          <cell r="AJ69"/>
          <cell r="AK69"/>
          <cell r="AL69"/>
          <cell r="AM69"/>
          <cell r="AN69"/>
          <cell r="AO69"/>
          <cell r="AP69"/>
          <cell r="AQ69"/>
          <cell r="AR69"/>
          <cell r="AS69"/>
          <cell r="AT69"/>
          <cell r="AU69"/>
          <cell r="AV69"/>
          <cell r="AW69"/>
          <cell r="AX69"/>
          <cell r="AY69"/>
          <cell r="AZ69"/>
          <cell r="BA69"/>
          <cell r="BB69"/>
          <cell r="BC69"/>
          <cell r="BD69"/>
          <cell r="BE69"/>
          <cell r="BF69"/>
          <cell r="BG69"/>
          <cell r="BH69"/>
          <cell r="BI69"/>
          <cell r="BJ69"/>
          <cell r="BK69"/>
          <cell r="BL69"/>
          <cell r="BM69"/>
          <cell r="BN69"/>
          <cell r="BO69"/>
          <cell r="BP69"/>
          <cell r="BQ69"/>
          <cell r="BR69"/>
          <cell r="BS69"/>
          <cell r="BT69">
            <v>0</v>
          </cell>
          <cell r="BU69"/>
          <cell r="BV69" t="str">
            <v/>
          </cell>
          <cell r="BW69" t="str">
            <v/>
          </cell>
          <cell r="BX69" t="str">
            <v/>
          </cell>
          <cell r="BY69" t="str">
            <v/>
          </cell>
          <cell r="BZ69"/>
          <cell r="CA69" t="str">
            <v/>
          </cell>
          <cell r="CB69" t="str">
            <v/>
          </cell>
          <cell r="CC69" t="str">
            <v/>
          </cell>
          <cell r="CD69" t="str">
            <v/>
          </cell>
          <cell r="CE69" t="str">
            <v/>
          </cell>
          <cell r="CF69" t="str">
            <v/>
          </cell>
          <cell r="CG69"/>
          <cell r="CH69"/>
          <cell r="CI69" t="str">
            <v/>
          </cell>
          <cell r="CJ69" t="str">
            <v/>
          </cell>
          <cell r="CK69" t="str">
            <v/>
          </cell>
          <cell r="CL69" t="str">
            <v/>
          </cell>
          <cell r="CM69" t="str">
            <v/>
          </cell>
          <cell r="CN69"/>
          <cell r="CO69"/>
          <cell r="CP69"/>
          <cell r="CQ69">
            <v>417</v>
          </cell>
          <cell r="CR69"/>
          <cell r="CS69"/>
          <cell r="CT69"/>
          <cell r="CU69"/>
          <cell r="CV69"/>
          <cell r="CW69"/>
          <cell r="CX69"/>
          <cell r="CY69"/>
          <cell r="CZ69"/>
          <cell r="DA69"/>
          <cell r="DB69"/>
          <cell r="DC69">
            <v>0</v>
          </cell>
          <cell r="DD69">
            <v>0</v>
          </cell>
        </row>
        <row r="70">
          <cell r="A70"/>
          <cell r="B70"/>
          <cell r="C70"/>
          <cell r="D70"/>
          <cell r="E70"/>
          <cell r="F70"/>
          <cell r="G70"/>
          <cell r="H70"/>
          <cell r="I70"/>
          <cell r="J70"/>
          <cell r="K70"/>
          <cell r="L70"/>
          <cell r="M70"/>
          <cell r="N70"/>
          <cell r="O70"/>
          <cell r="P70"/>
          <cell r="Q70"/>
          <cell r="R70"/>
          <cell r="S70"/>
          <cell r="T70"/>
          <cell r="U70"/>
          <cell r="V70"/>
          <cell r="W70"/>
          <cell r="X70"/>
          <cell r="Y70"/>
          <cell r="Z70"/>
          <cell r="AA70"/>
          <cell r="AB70"/>
          <cell r="AC70"/>
          <cell r="AD70"/>
          <cell r="AE70"/>
          <cell r="AF70"/>
          <cell r="AG70"/>
          <cell r="AH70"/>
          <cell r="AI70"/>
          <cell r="AJ70"/>
          <cell r="AK70"/>
          <cell r="AL70"/>
          <cell r="AM70"/>
          <cell r="AN70"/>
          <cell r="AO70"/>
          <cell r="AP70"/>
          <cell r="AQ70"/>
          <cell r="AR70"/>
          <cell r="AS70"/>
          <cell r="AT70"/>
          <cell r="AU70"/>
          <cell r="AV70"/>
          <cell r="AW70"/>
          <cell r="AX70"/>
          <cell r="AY70"/>
          <cell r="AZ70"/>
          <cell r="BA70"/>
          <cell r="BB70"/>
          <cell r="BC70"/>
          <cell r="BD70"/>
          <cell r="BE70"/>
          <cell r="BF70"/>
          <cell r="BG70"/>
          <cell r="BH70"/>
          <cell r="BI70"/>
          <cell r="BJ70"/>
          <cell r="BK70"/>
          <cell r="BL70"/>
          <cell r="BM70"/>
          <cell r="BN70"/>
          <cell r="BO70"/>
          <cell r="BP70"/>
          <cell r="BQ70"/>
          <cell r="BR70"/>
          <cell r="BS70"/>
          <cell r="BT70">
            <v>0</v>
          </cell>
          <cell r="BU70"/>
          <cell r="BV70" t="str">
            <v/>
          </cell>
          <cell r="BW70" t="str">
            <v/>
          </cell>
          <cell r="BX70" t="str">
            <v/>
          </cell>
          <cell r="BY70" t="str">
            <v/>
          </cell>
          <cell r="BZ70"/>
          <cell r="CA70" t="str">
            <v/>
          </cell>
          <cell r="CB70" t="str">
            <v/>
          </cell>
          <cell r="CC70" t="str">
            <v/>
          </cell>
          <cell r="CD70" t="str">
            <v/>
          </cell>
          <cell r="CE70" t="str">
            <v/>
          </cell>
          <cell r="CF70" t="str">
            <v/>
          </cell>
          <cell r="CG70"/>
          <cell r="CH70"/>
          <cell r="CI70" t="str">
            <v/>
          </cell>
          <cell r="CJ70" t="str">
            <v/>
          </cell>
          <cell r="CK70" t="str">
            <v/>
          </cell>
          <cell r="CL70" t="str">
            <v/>
          </cell>
          <cell r="CM70" t="str">
            <v/>
          </cell>
          <cell r="CN70"/>
          <cell r="CO70"/>
          <cell r="CP70"/>
          <cell r="CQ70">
            <v>417</v>
          </cell>
          <cell r="CR70"/>
          <cell r="CS70"/>
          <cell r="CT70"/>
          <cell r="CU70"/>
          <cell r="CV70"/>
          <cell r="CW70"/>
          <cell r="CX70"/>
          <cell r="CY70"/>
          <cell r="CZ70"/>
          <cell r="DA70"/>
          <cell r="DB70"/>
          <cell r="DC70">
            <v>0</v>
          </cell>
          <cell r="DD70">
            <v>0</v>
          </cell>
        </row>
        <row r="71">
          <cell r="A71"/>
          <cell r="B71"/>
          <cell r="C71"/>
          <cell r="D71"/>
          <cell r="E71"/>
          <cell r="F71"/>
          <cell r="G71"/>
          <cell r="H71"/>
          <cell r="I71"/>
          <cell r="J71"/>
          <cell r="K71"/>
          <cell r="L71"/>
          <cell r="M71"/>
          <cell r="N71"/>
          <cell r="O71"/>
          <cell r="P71"/>
          <cell r="Q71"/>
          <cell r="R71"/>
          <cell r="S71"/>
          <cell r="T71"/>
          <cell r="U71"/>
          <cell r="V71"/>
          <cell r="W71"/>
          <cell r="X71"/>
          <cell r="Y71"/>
          <cell r="Z71"/>
          <cell r="AA71"/>
          <cell r="AB71"/>
          <cell r="AC71"/>
          <cell r="AD71"/>
          <cell r="AE71"/>
          <cell r="AF71"/>
          <cell r="AG71"/>
          <cell r="AH71"/>
          <cell r="AI71"/>
          <cell r="AJ71"/>
          <cell r="AK71"/>
          <cell r="AL71"/>
          <cell r="AM71"/>
          <cell r="AN71"/>
          <cell r="AO71"/>
          <cell r="AP71"/>
          <cell r="AQ71"/>
          <cell r="AR71"/>
          <cell r="AS71"/>
          <cell r="AT71"/>
          <cell r="AU71"/>
          <cell r="AV71"/>
          <cell r="AW71"/>
          <cell r="AX71"/>
          <cell r="AY71"/>
          <cell r="AZ71"/>
          <cell r="BA71"/>
          <cell r="BB71"/>
          <cell r="BC71"/>
          <cell r="BD71"/>
          <cell r="BE71"/>
          <cell r="BF71"/>
          <cell r="BG71"/>
          <cell r="BH71"/>
          <cell r="BI71"/>
          <cell r="BJ71"/>
          <cell r="BK71"/>
          <cell r="BL71"/>
          <cell r="BM71"/>
          <cell r="BN71"/>
          <cell r="BO71"/>
          <cell r="BP71"/>
          <cell r="BQ71"/>
          <cell r="BR71"/>
          <cell r="BS71"/>
          <cell r="BT71">
            <v>0</v>
          </cell>
          <cell r="BU71"/>
          <cell r="BV71" t="str">
            <v/>
          </cell>
          <cell r="BW71" t="str">
            <v/>
          </cell>
          <cell r="BX71" t="str">
            <v/>
          </cell>
          <cell r="BY71" t="str">
            <v/>
          </cell>
          <cell r="BZ71"/>
          <cell r="CA71" t="str">
            <v/>
          </cell>
          <cell r="CB71" t="str">
            <v/>
          </cell>
          <cell r="CC71" t="str">
            <v/>
          </cell>
          <cell r="CD71" t="str">
            <v/>
          </cell>
          <cell r="CE71" t="str">
            <v/>
          </cell>
          <cell r="CF71" t="str">
            <v/>
          </cell>
          <cell r="CG71"/>
          <cell r="CH71"/>
          <cell r="CI71" t="str">
            <v/>
          </cell>
          <cell r="CJ71" t="str">
            <v/>
          </cell>
          <cell r="CK71" t="str">
            <v/>
          </cell>
          <cell r="CL71" t="str">
            <v/>
          </cell>
          <cell r="CM71" t="str">
            <v/>
          </cell>
          <cell r="CN71"/>
          <cell r="CO71"/>
          <cell r="CP71"/>
          <cell r="CQ71">
            <v>417</v>
          </cell>
          <cell r="CR71"/>
          <cell r="CS71"/>
          <cell r="CT71"/>
          <cell r="CU71"/>
          <cell r="CV71"/>
          <cell r="CW71"/>
          <cell r="CX71"/>
          <cell r="CY71"/>
          <cell r="CZ71"/>
          <cell r="DA71"/>
          <cell r="DB71"/>
          <cell r="DC71">
            <v>0</v>
          </cell>
          <cell r="DD71">
            <v>0</v>
          </cell>
        </row>
        <row r="72">
          <cell r="A72"/>
          <cell r="B72"/>
          <cell r="C72"/>
          <cell r="D72"/>
          <cell r="E72"/>
          <cell r="F72"/>
          <cell r="G72"/>
          <cell r="H72"/>
          <cell r="I72"/>
          <cell r="J72"/>
          <cell r="K72"/>
          <cell r="L72"/>
          <cell r="M72"/>
          <cell r="N72"/>
          <cell r="O72"/>
          <cell r="P72"/>
          <cell r="Q72"/>
          <cell r="R72"/>
          <cell r="S72"/>
          <cell r="T72"/>
          <cell r="U72"/>
          <cell r="V72"/>
          <cell r="W72"/>
          <cell r="X72"/>
          <cell r="Y72"/>
          <cell r="Z72"/>
          <cell r="AA72"/>
          <cell r="AB72"/>
          <cell r="AC72"/>
          <cell r="AD72"/>
          <cell r="AE72"/>
          <cell r="AF72"/>
          <cell r="AG72"/>
          <cell r="AH72"/>
          <cell r="AI72"/>
          <cell r="AJ72"/>
          <cell r="AK72"/>
          <cell r="AL72"/>
          <cell r="AM72"/>
          <cell r="AN72"/>
          <cell r="AO72"/>
          <cell r="AP72"/>
          <cell r="AQ72"/>
          <cell r="AR72"/>
          <cell r="AS72"/>
          <cell r="AT72"/>
          <cell r="AU72"/>
          <cell r="AV72"/>
          <cell r="AW72"/>
          <cell r="AX72"/>
          <cell r="AY72"/>
          <cell r="AZ72"/>
          <cell r="BA72"/>
          <cell r="BB72"/>
          <cell r="BC72"/>
          <cell r="BD72"/>
          <cell r="BE72"/>
          <cell r="BF72"/>
          <cell r="BG72"/>
          <cell r="BH72"/>
          <cell r="BI72"/>
          <cell r="BJ72"/>
          <cell r="BK72"/>
          <cell r="BL72"/>
          <cell r="BM72"/>
          <cell r="BN72"/>
          <cell r="BO72"/>
          <cell r="BP72"/>
          <cell r="BQ72"/>
          <cell r="BR72"/>
          <cell r="BS72"/>
          <cell r="BT72">
            <v>0</v>
          </cell>
          <cell r="BU72"/>
          <cell r="BV72" t="str">
            <v/>
          </cell>
          <cell r="BW72" t="str">
            <v/>
          </cell>
          <cell r="BX72" t="str">
            <v/>
          </cell>
          <cell r="BY72" t="str">
            <v/>
          </cell>
          <cell r="BZ72"/>
          <cell r="CA72" t="str">
            <v/>
          </cell>
          <cell r="CB72" t="str">
            <v/>
          </cell>
          <cell r="CC72" t="str">
            <v/>
          </cell>
          <cell r="CD72" t="str">
            <v/>
          </cell>
          <cell r="CE72" t="str">
            <v/>
          </cell>
          <cell r="CF72" t="str">
            <v/>
          </cell>
          <cell r="CG72"/>
          <cell r="CH72"/>
          <cell r="CI72" t="str">
            <v/>
          </cell>
          <cell r="CJ72" t="str">
            <v/>
          </cell>
          <cell r="CK72" t="str">
            <v/>
          </cell>
          <cell r="CL72" t="str">
            <v/>
          </cell>
          <cell r="CM72" t="str">
            <v/>
          </cell>
          <cell r="CN72"/>
          <cell r="CO72"/>
          <cell r="CP72"/>
          <cell r="CQ72">
            <v>417</v>
          </cell>
          <cell r="CR72"/>
          <cell r="CS72"/>
          <cell r="CT72"/>
          <cell r="CU72"/>
          <cell r="CV72"/>
          <cell r="CW72"/>
          <cell r="CX72"/>
          <cell r="CY72"/>
          <cell r="CZ72"/>
          <cell r="DA72"/>
          <cell r="DB72"/>
          <cell r="DC72">
            <v>0</v>
          </cell>
          <cell r="DD72">
            <v>0</v>
          </cell>
        </row>
        <row r="73">
          <cell r="A73"/>
          <cell r="B73"/>
          <cell r="C73"/>
          <cell r="D73"/>
          <cell r="E73"/>
          <cell r="F73"/>
          <cell r="G73"/>
          <cell r="H73"/>
          <cell r="I73"/>
          <cell r="J73"/>
          <cell r="K73"/>
          <cell r="L73"/>
          <cell r="M73"/>
          <cell r="N73"/>
          <cell r="O73"/>
          <cell r="P73"/>
          <cell r="Q73"/>
          <cell r="R73"/>
          <cell r="S73"/>
          <cell r="T73"/>
          <cell r="U73"/>
          <cell r="V73"/>
          <cell r="W73"/>
          <cell r="X73"/>
          <cell r="Y73"/>
          <cell r="Z73"/>
          <cell r="AA73"/>
          <cell r="AB73"/>
          <cell r="AC73"/>
          <cell r="AD73"/>
          <cell r="AE73"/>
          <cell r="AF73"/>
          <cell r="AG73"/>
          <cell r="AH73"/>
          <cell r="AI73"/>
          <cell r="AJ73"/>
          <cell r="AK73"/>
          <cell r="AL73"/>
          <cell r="AM73"/>
          <cell r="AN73"/>
          <cell r="AO73"/>
          <cell r="AP73"/>
          <cell r="AQ73"/>
          <cell r="AR73"/>
          <cell r="AS73"/>
          <cell r="AT73"/>
          <cell r="AU73"/>
          <cell r="AV73"/>
          <cell r="AW73"/>
          <cell r="AX73"/>
          <cell r="AY73"/>
          <cell r="AZ73"/>
          <cell r="BA73"/>
          <cell r="BB73"/>
          <cell r="BC73"/>
          <cell r="BD73"/>
          <cell r="BE73"/>
          <cell r="BF73"/>
          <cell r="BG73"/>
          <cell r="BH73"/>
          <cell r="BI73"/>
          <cell r="BJ73"/>
          <cell r="BK73"/>
          <cell r="BL73"/>
          <cell r="BM73"/>
          <cell r="BN73"/>
          <cell r="BO73"/>
          <cell r="BP73"/>
          <cell r="BQ73"/>
          <cell r="BR73"/>
          <cell r="BS73"/>
          <cell r="BT73">
            <v>0</v>
          </cell>
          <cell r="BU73"/>
          <cell r="BV73" t="str">
            <v/>
          </cell>
          <cell r="BW73" t="str">
            <v/>
          </cell>
          <cell r="BX73" t="str">
            <v/>
          </cell>
          <cell r="BY73" t="str">
            <v/>
          </cell>
          <cell r="BZ73"/>
          <cell r="CA73" t="str">
            <v/>
          </cell>
          <cell r="CB73" t="str">
            <v/>
          </cell>
          <cell r="CC73" t="str">
            <v/>
          </cell>
          <cell r="CD73" t="str">
            <v/>
          </cell>
          <cell r="CE73" t="str">
            <v/>
          </cell>
          <cell r="CF73" t="str">
            <v/>
          </cell>
          <cell r="CG73"/>
          <cell r="CH73"/>
          <cell r="CI73" t="str">
            <v/>
          </cell>
          <cell r="CJ73" t="str">
            <v/>
          </cell>
          <cell r="CK73" t="str">
            <v/>
          </cell>
          <cell r="CL73" t="str">
            <v/>
          </cell>
          <cell r="CM73" t="str">
            <v/>
          </cell>
          <cell r="CN73"/>
          <cell r="CO73"/>
          <cell r="CP73"/>
          <cell r="CQ73">
            <v>417</v>
          </cell>
          <cell r="CR73"/>
          <cell r="CS73"/>
          <cell r="CT73"/>
          <cell r="CU73"/>
          <cell r="CV73"/>
          <cell r="CW73"/>
          <cell r="CX73"/>
          <cell r="CY73"/>
          <cell r="CZ73"/>
          <cell r="DA73"/>
          <cell r="DB73"/>
          <cell r="DC73">
            <v>0</v>
          </cell>
          <cell r="DD73">
            <v>0</v>
          </cell>
        </row>
        <row r="74">
          <cell r="A74"/>
          <cell r="B74"/>
          <cell r="C74"/>
          <cell r="D74"/>
          <cell r="E74"/>
          <cell r="F74"/>
          <cell r="G74"/>
          <cell r="H74"/>
          <cell r="I74"/>
          <cell r="J74"/>
          <cell r="K74"/>
          <cell r="L74"/>
          <cell r="M74"/>
          <cell r="N74"/>
          <cell r="O74"/>
          <cell r="P74"/>
          <cell r="Q74"/>
          <cell r="R74"/>
          <cell r="S74"/>
          <cell r="T74"/>
          <cell r="U74"/>
          <cell r="V74"/>
          <cell r="W74"/>
          <cell r="X74"/>
          <cell r="Y74"/>
          <cell r="Z74"/>
          <cell r="AA74"/>
          <cell r="AB74"/>
          <cell r="AC74"/>
          <cell r="AD74"/>
          <cell r="AE74"/>
          <cell r="AF74"/>
          <cell r="AG74"/>
          <cell r="AH74"/>
          <cell r="AI74"/>
          <cell r="AJ74"/>
          <cell r="AK74"/>
          <cell r="AL74"/>
          <cell r="AM74"/>
          <cell r="AN74"/>
          <cell r="AO74"/>
          <cell r="AP74"/>
          <cell r="AQ74"/>
          <cell r="AR74"/>
          <cell r="AS74"/>
          <cell r="AT74"/>
          <cell r="AU74"/>
          <cell r="AV74"/>
          <cell r="AW74"/>
          <cell r="AX74"/>
          <cell r="AY74"/>
          <cell r="AZ74"/>
          <cell r="BA74"/>
          <cell r="BB74"/>
          <cell r="BC74"/>
          <cell r="BD74"/>
          <cell r="BE74"/>
          <cell r="BF74"/>
          <cell r="BG74"/>
          <cell r="BH74"/>
          <cell r="BI74"/>
          <cell r="BJ74"/>
          <cell r="BK74"/>
          <cell r="BL74"/>
          <cell r="BM74"/>
          <cell r="BN74"/>
          <cell r="BO74"/>
          <cell r="BP74"/>
          <cell r="BQ74"/>
          <cell r="BR74"/>
          <cell r="BS74"/>
          <cell r="BT74">
            <v>0</v>
          </cell>
          <cell r="BU74"/>
          <cell r="BV74" t="str">
            <v/>
          </cell>
          <cell r="BW74" t="str">
            <v/>
          </cell>
          <cell r="BX74" t="str">
            <v/>
          </cell>
          <cell r="BY74" t="str">
            <v/>
          </cell>
          <cell r="BZ74"/>
          <cell r="CA74" t="str">
            <v/>
          </cell>
          <cell r="CB74" t="str">
            <v/>
          </cell>
          <cell r="CC74" t="str">
            <v/>
          </cell>
          <cell r="CD74" t="str">
            <v/>
          </cell>
          <cell r="CE74" t="str">
            <v/>
          </cell>
          <cell r="CF74" t="str">
            <v/>
          </cell>
          <cell r="CG74"/>
          <cell r="CH74"/>
          <cell r="CI74" t="str">
            <v/>
          </cell>
          <cell r="CJ74" t="str">
            <v/>
          </cell>
          <cell r="CK74" t="str">
            <v/>
          </cell>
          <cell r="CL74" t="str">
            <v/>
          </cell>
          <cell r="CM74" t="str">
            <v/>
          </cell>
          <cell r="CN74"/>
          <cell r="CO74"/>
          <cell r="CP74"/>
          <cell r="CQ74">
            <v>417</v>
          </cell>
          <cell r="CR74"/>
          <cell r="CS74"/>
          <cell r="CT74"/>
          <cell r="CU74"/>
          <cell r="CV74"/>
          <cell r="CW74"/>
          <cell r="CX74"/>
          <cell r="CY74"/>
          <cell r="CZ74"/>
          <cell r="DA74"/>
          <cell r="DB74"/>
          <cell r="DC74">
            <v>0</v>
          </cell>
          <cell r="DD74">
            <v>0</v>
          </cell>
        </row>
        <row r="75">
          <cell r="A75"/>
          <cell r="B75"/>
          <cell r="C75"/>
          <cell r="D75"/>
          <cell r="E75"/>
          <cell r="F75"/>
          <cell r="G75"/>
          <cell r="H75"/>
          <cell r="I75"/>
          <cell r="J75"/>
          <cell r="K75"/>
          <cell r="L75"/>
          <cell r="M75"/>
          <cell r="N75"/>
          <cell r="O75"/>
          <cell r="P75"/>
          <cell r="Q75"/>
          <cell r="R75"/>
          <cell r="S75"/>
          <cell r="T75"/>
          <cell r="U75"/>
          <cell r="V75"/>
          <cell r="W75"/>
          <cell r="X75"/>
          <cell r="Y75"/>
          <cell r="Z75"/>
          <cell r="AA75"/>
          <cell r="AB75"/>
          <cell r="AC75"/>
          <cell r="AD75"/>
          <cell r="AE75"/>
          <cell r="AF75"/>
          <cell r="AG75"/>
          <cell r="AH75"/>
          <cell r="AI75"/>
          <cell r="AJ75"/>
          <cell r="AK75"/>
          <cell r="AL75"/>
          <cell r="AM75"/>
          <cell r="AN75"/>
          <cell r="AO75"/>
          <cell r="AP75"/>
          <cell r="AQ75"/>
          <cell r="AR75"/>
          <cell r="AS75"/>
          <cell r="AT75"/>
          <cell r="AU75"/>
          <cell r="AV75"/>
          <cell r="AW75"/>
          <cell r="AX75"/>
          <cell r="AY75"/>
          <cell r="AZ75"/>
          <cell r="BA75"/>
          <cell r="BB75"/>
          <cell r="BC75"/>
          <cell r="BD75"/>
          <cell r="BE75"/>
          <cell r="BF75"/>
          <cell r="BG75"/>
          <cell r="BH75"/>
          <cell r="BI75"/>
          <cell r="BJ75"/>
          <cell r="BK75"/>
          <cell r="BL75"/>
          <cell r="BM75"/>
          <cell r="BN75"/>
          <cell r="BO75"/>
          <cell r="BP75"/>
          <cell r="BQ75"/>
          <cell r="BR75"/>
          <cell r="BS75"/>
          <cell r="BT75">
            <v>0</v>
          </cell>
          <cell r="BU75"/>
          <cell r="BV75" t="str">
            <v/>
          </cell>
          <cell r="BW75" t="str">
            <v/>
          </cell>
          <cell r="BX75" t="str">
            <v/>
          </cell>
          <cell r="BY75" t="str">
            <v/>
          </cell>
          <cell r="BZ75"/>
          <cell r="CA75" t="str">
            <v/>
          </cell>
          <cell r="CB75" t="str">
            <v/>
          </cell>
          <cell r="CC75" t="str">
            <v/>
          </cell>
          <cell r="CD75" t="str">
            <v/>
          </cell>
          <cell r="CE75" t="str">
            <v/>
          </cell>
          <cell r="CF75" t="str">
            <v/>
          </cell>
          <cell r="CG75"/>
          <cell r="CH75"/>
          <cell r="CI75" t="str">
            <v/>
          </cell>
          <cell r="CJ75" t="str">
            <v/>
          </cell>
          <cell r="CK75" t="str">
            <v/>
          </cell>
          <cell r="CL75" t="str">
            <v/>
          </cell>
          <cell r="CM75" t="str">
            <v/>
          </cell>
          <cell r="CN75"/>
          <cell r="CO75"/>
          <cell r="CP75"/>
          <cell r="CQ75">
            <v>417</v>
          </cell>
          <cell r="CR75"/>
          <cell r="CS75"/>
          <cell r="CT75"/>
          <cell r="CU75"/>
          <cell r="CV75"/>
          <cell r="CW75"/>
          <cell r="CX75"/>
          <cell r="CY75"/>
          <cell r="CZ75"/>
          <cell r="DA75"/>
          <cell r="DB75"/>
          <cell r="DC75">
            <v>0</v>
          </cell>
          <cell r="DD75">
            <v>0</v>
          </cell>
        </row>
        <row r="76">
          <cell r="A76"/>
          <cell r="B76"/>
          <cell r="C76"/>
          <cell r="D76"/>
          <cell r="E76"/>
          <cell r="F76"/>
          <cell r="G76"/>
          <cell r="H76"/>
          <cell r="I76"/>
          <cell r="J76"/>
          <cell r="K76"/>
          <cell r="L76"/>
          <cell r="M76"/>
          <cell r="N76"/>
          <cell r="O76"/>
          <cell r="P76"/>
          <cell r="Q76"/>
          <cell r="R76"/>
          <cell r="S76"/>
          <cell r="T76"/>
          <cell r="U76"/>
          <cell r="V76"/>
          <cell r="W76"/>
          <cell r="X76"/>
          <cell r="Y76"/>
          <cell r="Z76"/>
          <cell r="AA76"/>
          <cell r="AB76"/>
          <cell r="AC76"/>
          <cell r="AD76"/>
          <cell r="AE76"/>
          <cell r="AF76"/>
          <cell r="AG76"/>
          <cell r="AH76"/>
          <cell r="AI76"/>
          <cell r="AJ76"/>
          <cell r="AK76"/>
          <cell r="AL76"/>
          <cell r="AM76"/>
          <cell r="AN76"/>
          <cell r="AO76"/>
          <cell r="AP76"/>
          <cell r="AQ76"/>
          <cell r="AR76"/>
          <cell r="AS76"/>
          <cell r="AT76"/>
          <cell r="AU76"/>
          <cell r="AV76"/>
          <cell r="AW76"/>
          <cell r="AX76"/>
          <cell r="AY76"/>
          <cell r="AZ76"/>
          <cell r="BA76"/>
          <cell r="BB76"/>
          <cell r="BC76"/>
          <cell r="BD76"/>
          <cell r="BE76"/>
          <cell r="BF76"/>
          <cell r="BG76"/>
          <cell r="BH76"/>
          <cell r="BI76"/>
          <cell r="BJ76"/>
          <cell r="BK76"/>
          <cell r="BL76"/>
          <cell r="BM76"/>
          <cell r="BN76"/>
          <cell r="BO76"/>
          <cell r="BP76"/>
          <cell r="BQ76"/>
          <cell r="BR76"/>
          <cell r="BS76"/>
          <cell r="BT76">
            <v>0</v>
          </cell>
          <cell r="BU76"/>
          <cell r="BV76" t="str">
            <v/>
          </cell>
          <cell r="BW76" t="str">
            <v/>
          </cell>
          <cell r="BX76" t="str">
            <v/>
          </cell>
          <cell r="BY76" t="str">
            <v/>
          </cell>
          <cell r="BZ76"/>
          <cell r="CA76" t="str">
            <v/>
          </cell>
          <cell r="CB76" t="str">
            <v/>
          </cell>
          <cell r="CC76" t="str">
            <v/>
          </cell>
          <cell r="CD76" t="str">
            <v/>
          </cell>
          <cell r="CE76" t="str">
            <v/>
          </cell>
          <cell r="CF76" t="str">
            <v/>
          </cell>
          <cell r="CG76"/>
          <cell r="CH76"/>
          <cell r="CI76" t="str">
            <v/>
          </cell>
          <cell r="CJ76" t="str">
            <v/>
          </cell>
          <cell r="CK76" t="str">
            <v/>
          </cell>
          <cell r="CL76" t="str">
            <v/>
          </cell>
          <cell r="CM76" t="str">
            <v/>
          </cell>
          <cell r="CN76"/>
          <cell r="CO76"/>
          <cell r="CP76"/>
          <cell r="CQ76">
            <v>417</v>
          </cell>
          <cell r="CR76"/>
          <cell r="CS76"/>
          <cell r="CT76"/>
          <cell r="CU76"/>
          <cell r="CV76"/>
          <cell r="CW76"/>
          <cell r="CX76"/>
          <cell r="CY76"/>
          <cell r="CZ76"/>
          <cell r="DA76"/>
          <cell r="DB76"/>
          <cell r="DC76">
            <v>0</v>
          </cell>
          <cell r="DD76">
            <v>0</v>
          </cell>
        </row>
        <row r="77">
          <cell r="A77"/>
          <cell r="B77"/>
          <cell r="C77"/>
          <cell r="D77"/>
          <cell r="E77"/>
          <cell r="F77"/>
          <cell r="G77"/>
          <cell r="H77"/>
          <cell r="I77"/>
          <cell r="J77"/>
          <cell r="K77"/>
          <cell r="L77"/>
          <cell r="M77"/>
          <cell r="N77"/>
          <cell r="O77"/>
          <cell r="P77"/>
          <cell r="Q77"/>
          <cell r="R77"/>
          <cell r="S77"/>
          <cell r="T77"/>
          <cell r="U77"/>
          <cell r="V77"/>
          <cell r="W77"/>
          <cell r="X77"/>
          <cell r="Y77"/>
          <cell r="Z77"/>
          <cell r="AA77"/>
          <cell r="AB77"/>
          <cell r="AC77"/>
          <cell r="AD77"/>
          <cell r="AE77"/>
          <cell r="AF77"/>
          <cell r="AG77"/>
          <cell r="AH77"/>
          <cell r="AI77"/>
          <cell r="AJ77"/>
          <cell r="AK77"/>
          <cell r="AL77"/>
          <cell r="AM77"/>
          <cell r="AN77"/>
          <cell r="AO77"/>
          <cell r="AP77"/>
          <cell r="AQ77"/>
          <cell r="AR77"/>
          <cell r="AS77"/>
          <cell r="AT77"/>
          <cell r="AU77"/>
          <cell r="AV77"/>
          <cell r="AW77"/>
          <cell r="AX77"/>
          <cell r="AY77"/>
          <cell r="AZ77"/>
          <cell r="BA77"/>
          <cell r="BB77"/>
          <cell r="BC77"/>
          <cell r="BD77"/>
          <cell r="BE77"/>
          <cell r="BF77"/>
          <cell r="BG77"/>
          <cell r="BH77"/>
          <cell r="BI77"/>
          <cell r="BJ77"/>
          <cell r="BK77"/>
          <cell r="BL77"/>
          <cell r="BM77"/>
          <cell r="BN77"/>
          <cell r="BO77"/>
          <cell r="BP77"/>
          <cell r="BQ77"/>
          <cell r="BR77"/>
          <cell r="BS77"/>
          <cell r="BT77">
            <v>0</v>
          </cell>
          <cell r="BU77"/>
          <cell r="BV77" t="str">
            <v/>
          </cell>
          <cell r="BW77" t="str">
            <v/>
          </cell>
          <cell r="BX77" t="str">
            <v/>
          </cell>
          <cell r="BY77" t="str">
            <v/>
          </cell>
          <cell r="BZ77"/>
          <cell r="CA77" t="str">
            <v/>
          </cell>
          <cell r="CB77" t="str">
            <v/>
          </cell>
          <cell r="CC77" t="str">
            <v/>
          </cell>
          <cell r="CD77" t="str">
            <v/>
          </cell>
          <cell r="CE77" t="str">
            <v/>
          </cell>
          <cell r="CF77" t="str">
            <v/>
          </cell>
          <cell r="CG77"/>
          <cell r="CH77"/>
          <cell r="CI77" t="str">
            <v/>
          </cell>
          <cell r="CJ77" t="str">
            <v/>
          </cell>
          <cell r="CK77" t="str">
            <v/>
          </cell>
          <cell r="CL77" t="str">
            <v/>
          </cell>
          <cell r="CM77" t="str">
            <v/>
          </cell>
          <cell r="CN77"/>
          <cell r="CO77"/>
          <cell r="CP77"/>
          <cell r="CQ77">
            <v>417</v>
          </cell>
          <cell r="CR77"/>
          <cell r="CS77"/>
          <cell r="CT77"/>
          <cell r="CU77"/>
          <cell r="CV77"/>
          <cell r="CW77"/>
          <cell r="CX77"/>
          <cell r="CY77"/>
          <cell r="CZ77"/>
          <cell r="DA77"/>
          <cell r="DB77"/>
          <cell r="DC77">
            <v>0</v>
          </cell>
          <cell r="DD77">
            <v>0</v>
          </cell>
        </row>
        <row r="78">
          <cell r="A78"/>
          <cell r="B78"/>
          <cell r="C78"/>
          <cell r="D78"/>
          <cell r="E78"/>
          <cell r="F78"/>
          <cell r="G78"/>
          <cell r="H78"/>
          <cell r="I78"/>
          <cell r="J78"/>
          <cell r="K78"/>
          <cell r="L78"/>
          <cell r="M78"/>
          <cell r="N78"/>
          <cell r="O78"/>
          <cell r="P78"/>
          <cell r="Q78"/>
          <cell r="R78"/>
          <cell r="S78"/>
          <cell r="T78"/>
          <cell r="U78"/>
          <cell r="V78"/>
          <cell r="W78"/>
          <cell r="X78"/>
          <cell r="Y78"/>
          <cell r="Z78"/>
          <cell r="AA78"/>
          <cell r="AB78"/>
          <cell r="AC78"/>
          <cell r="AD78"/>
          <cell r="AE78"/>
          <cell r="AF78"/>
          <cell r="AG78"/>
          <cell r="AH78"/>
          <cell r="AI78"/>
          <cell r="AJ78"/>
          <cell r="AK78"/>
          <cell r="AL78"/>
          <cell r="AM78"/>
          <cell r="AN78"/>
          <cell r="AO78"/>
          <cell r="AP78"/>
          <cell r="AQ78"/>
          <cell r="AR78"/>
          <cell r="AS78"/>
          <cell r="AT78"/>
          <cell r="AU78"/>
          <cell r="AV78"/>
          <cell r="AW78"/>
          <cell r="AX78"/>
          <cell r="AY78"/>
          <cell r="AZ78"/>
          <cell r="BA78"/>
          <cell r="BB78"/>
          <cell r="BC78"/>
          <cell r="BD78"/>
          <cell r="BE78"/>
          <cell r="BF78"/>
          <cell r="BG78"/>
          <cell r="BH78"/>
          <cell r="BI78"/>
          <cell r="BJ78"/>
          <cell r="BK78"/>
          <cell r="BL78"/>
          <cell r="BM78"/>
          <cell r="BN78"/>
          <cell r="BO78"/>
          <cell r="BP78"/>
          <cell r="BQ78"/>
          <cell r="BR78"/>
          <cell r="BS78"/>
          <cell r="BT78">
            <v>0</v>
          </cell>
          <cell r="BU78"/>
          <cell r="BV78" t="str">
            <v/>
          </cell>
          <cell r="BW78" t="str">
            <v/>
          </cell>
          <cell r="BX78" t="str">
            <v/>
          </cell>
          <cell r="BY78" t="str">
            <v/>
          </cell>
          <cell r="BZ78"/>
          <cell r="CA78" t="str">
            <v/>
          </cell>
          <cell r="CB78" t="str">
            <v/>
          </cell>
          <cell r="CC78" t="str">
            <v/>
          </cell>
          <cell r="CD78" t="str">
            <v/>
          </cell>
          <cell r="CE78" t="str">
            <v/>
          </cell>
          <cell r="CF78" t="str">
            <v/>
          </cell>
          <cell r="CG78"/>
          <cell r="CH78"/>
          <cell r="CI78" t="str">
            <v/>
          </cell>
          <cell r="CJ78" t="str">
            <v/>
          </cell>
          <cell r="CK78" t="str">
            <v/>
          </cell>
          <cell r="CL78" t="str">
            <v/>
          </cell>
          <cell r="CM78" t="str">
            <v/>
          </cell>
          <cell r="CN78"/>
          <cell r="CO78"/>
          <cell r="CP78"/>
          <cell r="CQ78">
            <v>417</v>
          </cell>
          <cell r="CR78"/>
          <cell r="CS78"/>
          <cell r="CT78"/>
          <cell r="CU78"/>
          <cell r="CV78"/>
          <cell r="CW78"/>
          <cell r="CX78"/>
          <cell r="CY78"/>
          <cell r="CZ78"/>
          <cell r="DA78"/>
          <cell r="DB78"/>
          <cell r="DC78">
            <v>0</v>
          </cell>
          <cell r="DD78">
            <v>0</v>
          </cell>
        </row>
        <row r="79">
          <cell r="A79"/>
          <cell r="B79"/>
          <cell r="C79"/>
          <cell r="D79"/>
          <cell r="E79"/>
          <cell r="F79"/>
          <cell r="G79"/>
          <cell r="H79"/>
          <cell r="I79"/>
          <cell r="J79"/>
          <cell r="K79"/>
          <cell r="L79"/>
          <cell r="M79"/>
          <cell r="N79"/>
          <cell r="O79"/>
          <cell r="P79"/>
          <cell r="Q79"/>
          <cell r="R79"/>
          <cell r="S79"/>
          <cell r="T79"/>
          <cell r="U79"/>
          <cell r="V79"/>
          <cell r="W79"/>
          <cell r="X79"/>
          <cell r="Y79"/>
          <cell r="Z79"/>
          <cell r="AA79"/>
          <cell r="AB79"/>
          <cell r="AC79"/>
          <cell r="AD79"/>
          <cell r="AE79"/>
          <cell r="AF79"/>
          <cell r="AG79"/>
          <cell r="AH79"/>
          <cell r="AI79"/>
          <cell r="AJ79"/>
          <cell r="AK79"/>
          <cell r="AL79"/>
          <cell r="AM79"/>
          <cell r="AN79"/>
          <cell r="AO79"/>
          <cell r="AP79"/>
          <cell r="AQ79"/>
          <cell r="AR79"/>
          <cell r="AS79"/>
          <cell r="AT79"/>
          <cell r="AU79"/>
          <cell r="AV79"/>
          <cell r="AW79"/>
          <cell r="AX79"/>
          <cell r="AY79"/>
          <cell r="AZ79"/>
          <cell r="BA79"/>
          <cell r="BB79"/>
          <cell r="BC79"/>
          <cell r="BD79"/>
          <cell r="BE79"/>
          <cell r="BF79"/>
          <cell r="BG79"/>
          <cell r="BH79"/>
          <cell r="BI79"/>
          <cell r="BJ79"/>
          <cell r="BK79"/>
          <cell r="BL79"/>
          <cell r="BM79"/>
          <cell r="BN79"/>
          <cell r="BO79"/>
          <cell r="BP79"/>
          <cell r="BQ79"/>
          <cell r="BR79"/>
          <cell r="BS79"/>
          <cell r="BT79">
            <v>0</v>
          </cell>
          <cell r="BU79"/>
          <cell r="BV79" t="str">
            <v/>
          </cell>
          <cell r="BW79" t="str">
            <v/>
          </cell>
          <cell r="BX79" t="str">
            <v/>
          </cell>
          <cell r="BY79" t="str">
            <v/>
          </cell>
          <cell r="BZ79"/>
          <cell r="CA79" t="str">
            <v/>
          </cell>
          <cell r="CB79" t="str">
            <v/>
          </cell>
          <cell r="CC79" t="str">
            <v/>
          </cell>
          <cell r="CD79" t="str">
            <v/>
          </cell>
          <cell r="CE79" t="str">
            <v/>
          </cell>
          <cell r="CF79" t="str">
            <v/>
          </cell>
          <cell r="CG79"/>
          <cell r="CH79"/>
          <cell r="CI79" t="str">
            <v/>
          </cell>
          <cell r="CJ79" t="str">
            <v/>
          </cell>
          <cell r="CK79" t="str">
            <v/>
          </cell>
          <cell r="CL79" t="str">
            <v/>
          </cell>
          <cell r="CM79" t="str">
            <v/>
          </cell>
          <cell r="CN79"/>
          <cell r="CO79"/>
          <cell r="CP79"/>
          <cell r="CQ79">
            <v>417</v>
          </cell>
          <cell r="CR79"/>
          <cell r="CS79"/>
          <cell r="CT79"/>
          <cell r="CU79"/>
          <cell r="CV79"/>
          <cell r="CW79"/>
          <cell r="CX79"/>
          <cell r="CY79"/>
          <cell r="CZ79"/>
          <cell r="DA79"/>
          <cell r="DB79"/>
          <cell r="DC79">
            <v>0</v>
          </cell>
          <cell r="DD79">
            <v>0</v>
          </cell>
        </row>
        <row r="80">
          <cell r="A80"/>
          <cell r="B80"/>
          <cell r="C80"/>
          <cell r="D80"/>
          <cell r="E80"/>
          <cell r="F80"/>
          <cell r="G80"/>
          <cell r="H80"/>
          <cell r="I80"/>
          <cell r="J80"/>
          <cell r="K80"/>
          <cell r="L80"/>
          <cell r="M80"/>
          <cell r="N80"/>
          <cell r="O80"/>
          <cell r="P80"/>
          <cell r="Q80"/>
          <cell r="R80"/>
          <cell r="S80"/>
          <cell r="T80"/>
          <cell r="U80"/>
          <cell r="V80"/>
          <cell r="W80"/>
          <cell r="X80"/>
          <cell r="Y80"/>
          <cell r="Z80"/>
          <cell r="AA80"/>
          <cell r="AB80"/>
          <cell r="AC80"/>
          <cell r="AD80"/>
          <cell r="AE80"/>
          <cell r="AF80"/>
          <cell r="AG80"/>
          <cell r="AH80"/>
          <cell r="AI80"/>
          <cell r="AJ80"/>
          <cell r="AK80"/>
          <cell r="AL80"/>
          <cell r="AM80"/>
          <cell r="AN80"/>
          <cell r="AO80"/>
          <cell r="AP80"/>
          <cell r="AQ80"/>
          <cell r="AR80"/>
          <cell r="AS80"/>
          <cell r="AT80"/>
          <cell r="AU80"/>
          <cell r="AV80"/>
          <cell r="AW80"/>
          <cell r="AX80"/>
          <cell r="AY80"/>
          <cell r="AZ80"/>
          <cell r="BA80"/>
          <cell r="BB80"/>
          <cell r="BC80"/>
          <cell r="BD80"/>
          <cell r="BE80"/>
          <cell r="BF80"/>
          <cell r="BG80"/>
          <cell r="BH80"/>
          <cell r="BI80"/>
          <cell r="BJ80"/>
          <cell r="BK80"/>
          <cell r="BL80"/>
          <cell r="BM80"/>
          <cell r="BN80"/>
          <cell r="BO80"/>
          <cell r="BP80"/>
          <cell r="BQ80"/>
          <cell r="BR80"/>
          <cell r="BS80"/>
          <cell r="BT80">
            <v>0</v>
          </cell>
          <cell r="BU80"/>
          <cell r="BV80" t="str">
            <v/>
          </cell>
          <cell r="BW80" t="str">
            <v/>
          </cell>
          <cell r="BX80" t="str">
            <v/>
          </cell>
          <cell r="BY80" t="str">
            <v/>
          </cell>
          <cell r="BZ80"/>
          <cell r="CA80" t="str">
            <v/>
          </cell>
          <cell r="CB80" t="str">
            <v/>
          </cell>
          <cell r="CC80" t="str">
            <v/>
          </cell>
          <cell r="CD80" t="str">
            <v/>
          </cell>
          <cell r="CE80" t="str">
            <v/>
          </cell>
          <cell r="CF80" t="str">
            <v/>
          </cell>
          <cell r="CG80"/>
          <cell r="CH80"/>
          <cell r="CI80" t="str">
            <v/>
          </cell>
          <cell r="CJ80" t="str">
            <v/>
          </cell>
          <cell r="CK80" t="str">
            <v/>
          </cell>
          <cell r="CL80" t="str">
            <v/>
          </cell>
          <cell r="CM80" t="str">
            <v/>
          </cell>
          <cell r="CN80"/>
          <cell r="CO80"/>
          <cell r="CP80"/>
          <cell r="CQ80">
            <v>417</v>
          </cell>
          <cell r="CR80"/>
          <cell r="CS80"/>
          <cell r="CT80"/>
          <cell r="CU80"/>
          <cell r="CV80"/>
          <cell r="CW80"/>
          <cell r="CX80"/>
          <cell r="CY80"/>
          <cell r="CZ80"/>
          <cell r="DA80"/>
          <cell r="DB80"/>
          <cell r="DC80">
            <v>0</v>
          </cell>
          <cell r="DD80">
            <v>0</v>
          </cell>
        </row>
        <row r="81">
          <cell r="A81"/>
          <cell r="B81"/>
          <cell r="C81"/>
          <cell r="D81"/>
          <cell r="E81"/>
          <cell r="F81"/>
          <cell r="G81"/>
          <cell r="H81"/>
          <cell r="I81"/>
          <cell r="J81"/>
          <cell r="K81"/>
          <cell r="L81"/>
          <cell r="M81"/>
          <cell r="N81"/>
          <cell r="O81"/>
          <cell r="P81"/>
          <cell r="Q81"/>
          <cell r="R81"/>
          <cell r="S81"/>
          <cell r="T81"/>
          <cell r="U81"/>
          <cell r="V81"/>
          <cell r="W81"/>
          <cell r="X81"/>
          <cell r="Y81"/>
          <cell r="Z81"/>
          <cell r="AA81"/>
          <cell r="AB81"/>
          <cell r="AC81"/>
          <cell r="AD81"/>
          <cell r="AE81"/>
          <cell r="AF81"/>
          <cell r="AG81"/>
          <cell r="AH81"/>
          <cell r="AI81"/>
          <cell r="AJ81"/>
          <cell r="AK81"/>
          <cell r="AL81"/>
          <cell r="AM81"/>
          <cell r="AN81"/>
          <cell r="AO81"/>
          <cell r="AP81"/>
          <cell r="AQ81"/>
          <cell r="AR81"/>
          <cell r="AS81"/>
          <cell r="AT81"/>
          <cell r="AU81"/>
          <cell r="AV81"/>
          <cell r="AW81"/>
          <cell r="AX81"/>
          <cell r="AY81"/>
          <cell r="AZ81"/>
          <cell r="BA81"/>
          <cell r="BB81"/>
          <cell r="BC81"/>
          <cell r="BD81"/>
          <cell r="BE81"/>
          <cell r="BF81"/>
          <cell r="BG81"/>
          <cell r="BH81"/>
          <cell r="BI81"/>
          <cell r="BJ81"/>
          <cell r="BK81"/>
          <cell r="BL81"/>
          <cell r="BM81"/>
          <cell r="BN81"/>
          <cell r="BO81"/>
          <cell r="BP81"/>
          <cell r="BQ81"/>
          <cell r="BR81"/>
          <cell r="BS81"/>
          <cell r="BT81">
            <v>0</v>
          </cell>
          <cell r="BU81"/>
          <cell r="BV81" t="str">
            <v/>
          </cell>
          <cell r="BW81" t="str">
            <v/>
          </cell>
          <cell r="BX81" t="str">
            <v/>
          </cell>
          <cell r="BY81" t="str">
            <v/>
          </cell>
          <cell r="BZ81"/>
          <cell r="CA81" t="str">
            <v/>
          </cell>
          <cell r="CB81" t="str">
            <v/>
          </cell>
          <cell r="CC81" t="str">
            <v/>
          </cell>
          <cell r="CD81" t="str">
            <v/>
          </cell>
          <cell r="CE81" t="str">
            <v/>
          </cell>
          <cell r="CF81" t="str">
            <v/>
          </cell>
          <cell r="CG81"/>
          <cell r="CH81"/>
          <cell r="CI81" t="str">
            <v/>
          </cell>
          <cell r="CJ81" t="str">
            <v/>
          </cell>
          <cell r="CK81" t="str">
            <v/>
          </cell>
          <cell r="CL81" t="str">
            <v/>
          </cell>
          <cell r="CM81" t="str">
            <v/>
          </cell>
          <cell r="CN81"/>
          <cell r="CO81"/>
          <cell r="CP81"/>
          <cell r="CQ81">
            <v>417</v>
          </cell>
          <cell r="CR81"/>
          <cell r="CS81"/>
          <cell r="CT81"/>
          <cell r="CU81"/>
          <cell r="CV81"/>
          <cell r="CW81"/>
          <cell r="CX81"/>
          <cell r="CY81"/>
          <cell r="CZ81"/>
          <cell r="DA81"/>
          <cell r="DB81"/>
          <cell r="DC81">
            <v>0</v>
          </cell>
          <cell r="DD81">
            <v>0</v>
          </cell>
        </row>
        <row r="82">
          <cell r="A82"/>
          <cell r="B82"/>
          <cell r="C82"/>
          <cell r="D82"/>
          <cell r="E82"/>
          <cell r="F82"/>
          <cell r="G82"/>
          <cell r="H82"/>
          <cell r="I82"/>
          <cell r="J82"/>
          <cell r="K82"/>
          <cell r="L82"/>
          <cell r="M82"/>
          <cell r="N82"/>
          <cell r="O82"/>
          <cell r="P82"/>
          <cell r="Q82"/>
          <cell r="R82"/>
          <cell r="S82"/>
          <cell r="T82"/>
          <cell r="U82"/>
          <cell r="V82"/>
          <cell r="W82"/>
          <cell r="X82"/>
          <cell r="Y82"/>
          <cell r="Z82"/>
          <cell r="AA82"/>
          <cell r="AB82"/>
          <cell r="AC82"/>
          <cell r="AD82"/>
          <cell r="AE82"/>
          <cell r="AF82"/>
          <cell r="AG82"/>
          <cell r="AH82"/>
          <cell r="AI82"/>
          <cell r="AJ82"/>
          <cell r="AK82"/>
          <cell r="AL82"/>
          <cell r="AM82"/>
          <cell r="AN82"/>
          <cell r="AO82"/>
          <cell r="AP82"/>
          <cell r="AQ82"/>
          <cell r="AR82"/>
          <cell r="AS82"/>
          <cell r="AT82"/>
          <cell r="AU82"/>
          <cell r="AV82"/>
          <cell r="AW82"/>
          <cell r="AX82"/>
          <cell r="AY82"/>
          <cell r="AZ82"/>
          <cell r="BA82"/>
          <cell r="BB82"/>
          <cell r="BC82"/>
          <cell r="BD82"/>
          <cell r="BE82"/>
          <cell r="BF82"/>
          <cell r="BG82"/>
          <cell r="BH82"/>
          <cell r="BI82"/>
          <cell r="BJ82"/>
          <cell r="BK82"/>
          <cell r="BL82"/>
          <cell r="BM82"/>
          <cell r="BN82"/>
          <cell r="BO82"/>
          <cell r="BP82"/>
          <cell r="BQ82"/>
          <cell r="BR82"/>
          <cell r="BS82"/>
          <cell r="BT82">
            <v>0</v>
          </cell>
          <cell r="BU82"/>
          <cell r="BV82" t="str">
            <v/>
          </cell>
          <cell r="BW82" t="str">
            <v/>
          </cell>
          <cell r="BX82" t="str">
            <v/>
          </cell>
          <cell r="BY82" t="str">
            <v/>
          </cell>
          <cell r="BZ82"/>
          <cell r="CA82" t="str">
            <v/>
          </cell>
          <cell r="CB82" t="str">
            <v/>
          </cell>
          <cell r="CC82" t="str">
            <v/>
          </cell>
          <cell r="CD82" t="str">
            <v/>
          </cell>
          <cell r="CE82" t="str">
            <v/>
          </cell>
          <cell r="CF82" t="str">
            <v/>
          </cell>
          <cell r="CG82"/>
          <cell r="CH82"/>
          <cell r="CI82" t="str">
            <v/>
          </cell>
          <cell r="CJ82" t="str">
            <v/>
          </cell>
          <cell r="CK82" t="str">
            <v/>
          </cell>
          <cell r="CL82" t="str">
            <v/>
          </cell>
          <cell r="CM82" t="str">
            <v/>
          </cell>
          <cell r="CN82"/>
          <cell r="CO82"/>
          <cell r="CP82"/>
          <cell r="CQ82">
            <v>417</v>
          </cell>
          <cell r="CR82"/>
          <cell r="CS82"/>
          <cell r="CT82"/>
          <cell r="CU82"/>
          <cell r="CV82"/>
          <cell r="CW82"/>
          <cell r="CX82"/>
          <cell r="CY82"/>
          <cell r="CZ82"/>
          <cell r="DA82"/>
          <cell r="DB82"/>
          <cell r="DC82">
            <v>0</v>
          </cell>
          <cell r="DD82">
            <v>0</v>
          </cell>
        </row>
        <row r="83">
          <cell r="A83"/>
          <cell r="B83"/>
          <cell r="C83"/>
          <cell r="D83"/>
          <cell r="E83"/>
          <cell r="F83"/>
          <cell r="G83"/>
          <cell r="H83"/>
          <cell r="I83"/>
          <cell r="J83"/>
          <cell r="K83"/>
          <cell r="L83"/>
          <cell r="M83"/>
          <cell r="N83"/>
          <cell r="O83"/>
          <cell r="P83"/>
          <cell r="Q83"/>
          <cell r="R83"/>
          <cell r="S83"/>
          <cell r="T83"/>
          <cell r="U83"/>
          <cell r="V83"/>
          <cell r="W83"/>
          <cell r="X83"/>
          <cell r="Y83"/>
          <cell r="Z83"/>
          <cell r="AA83"/>
          <cell r="AB83"/>
          <cell r="AC83"/>
          <cell r="AD83"/>
          <cell r="AE83"/>
          <cell r="AF83"/>
          <cell r="AG83"/>
          <cell r="AH83"/>
          <cell r="AI83"/>
          <cell r="AJ83"/>
          <cell r="AK83"/>
          <cell r="AL83"/>
          <cell r="AM83"/>
          <cell r="AN83"/>
          <cell r="AO83"/>
          <cell r="AP83"/>
          <cell r="AQ83"/>
          <cell r="AR83"/>
          <cell r="AS83"/>
          <cell r="AT83"/>
          <cell r="AU83"/>
          <cell r="AV83"/>
          <cell r="AW83"/>
          <cell r="AX83"/>
          <cell r="AY83"/>
          <cell r="AZ83"/>
          <cell r="BA83"/>
          <cell r="BB83"/>
          <cell r="BC83"/>
          <cell r="BD83"/>
          <cell r="BE83"/>
          <cell r="BF83"/>
          <cell r="BG83"/>
          <cell r="BH83"/>
          <cell r="BI83"/>
          <cell r="BJ83"/>
          <cell r="BK83"/>
          <cell r="BL83"/>
          <cell r="BM83"/>
          <cell r="BN83"/>
          <cell r="BO83"/>
          <cell r="BP83"/>
          <cell r="BQ83"/>
          <cell r="BR83"/>
          <cell r="BS83"/>
          <cell r="BT83">
            <v>0</v>
          </cell>
          <cell r="BU83"/>
          <cell r="BV83" t="str">
            <v/>
          </cell>
          <cell r="BW83" t="str">
            <v/>
          </cell>
          <cell r="BX83" t="str">
            <v/>
          </cell>
          <cell r="BY83" t="str">
            <v/>
          </cell>
          <cell r="BZ83"/>
          <cell r="CA83" t="str">
            <v/>
          </cell>
          <cell r="CB83" t="str">
            <v/>
          </cell>
          <cell r="CC83" t="str">
            <v/>
          </cell>
          <cell r="CD83" t="str">
            <v/>
          </cell>
          <cell r="CE83" t="str">
            <v/>
          </cell>
          <cell r="CF83" t="str">
            <v/>
          </cell>
          <cell r="CG83"/>
          <cell r="CH83"/>
          <cell r="CI83" t="str">
            <v/>
          </cell>
          <cell r="CJ83" t="str">
            <v/>
          </cell>
          <cell r="CK83" t="str">
            <v/>
          </cell>
          <cell r="CL83" t="str">
            <v/>
          </cell>
          <cell r="CM83" t="str">
            <v/>
          </cell>
          <cell r="CN83"/>
          <cell r="CO83"/>
          <cell r="CP83"/>
          <cell r="CQ83">
            <v>417</v>
          </cell>
          <cell r="CR83"/>
          <cell r="CS83"/>
          <cell r="CT83"/>
          <cell r="CU83"/>
          <cell r="CV83"/>
          <cell r="CW83"/>
          <cell r="CX83"/>
          <cell r="CY83"/>
          <cell r="CZ83"/>
          <cell r="DA83"/>
          <cell r="DB83"/>
          <cell r="DC83">
            <v>0</v>
          </cell>
          <cell r="DD83">
            <v>0</v>
          </cell>
        </row>
        <row r="84">
          <cell r="A84"/>
          <cell r="B84"/>
          <cell r="C84"/>
          <cell r="D84"/>
          <cell r="E84"/>
          <cell r="F84"/>
          <cell r="G84"/>
          <cell r="H84"/>
          <cell r="I84"/>
          <cell r="J84"/>
          <cell r="K84"/>
          <cell r="L84"/>
          <cell r="M84"/>
          <cell r="N84"/>
          <cell r="O84"/>
          <cell r="P84"/>
          <cell r="Q84"/>
          <cell r="R84"/>
          <cell r="S84"/>
          <cell r="T84"/>
          <cell r="U84"/>
          <cell r="V84"/>
          <cell r="W84"/>
          <cell r="X84"/>
          <cell r="Y84"/>
          <cell r="Z84"/>
          <cell r="AA84"/>
          <cell r="AB84"/>
          <cell r="AC84"/>
          <cell r="AD84"/>
          <cell r="AE84"/>
          <cell r="AF84"/>
          <cell r="AG84"/>
          <cell r="AH84"/>
          <cell r="AI84"/>
          <cell r="AJ84"/>
          <cell r="AK84"/>
          <cell r="AL84"/>
          <cell r="AM84"/>
          <cell r="AN84"/>
          <cell r="AO84"/>
          <cell r="AP84"/>
          <cell r="AQ84"/>
          <cell r="AR84"/>
          <cell r="AS84"/>
          <cell r="AT84"/>
          <cell r="AU84"/>
          <cell r="AV84"/>
          <cell r="AW84"/>
          <cell r="AX84"/>
          <cell r="AY84"/>
          <cell r="AZ84"/>
          <cell r="BA84"/>
          <cell r="BB84"/>
          <cell r="BC84"/>
          <cell r="BD84"/>
          <cell r="BE84"/>
          <cell r="BF84"/>
          <cell r="BG84"/>
          <cell r="BH84"/>
          <cell r="BI84"/>
          <cell r="BJ84"/>
          <cell r="BK84"/>
          <cell r="BL84"/>
          <cell r="BM84"/>
          <cell r="BN84"/>
          <cell r="BO84"/>
          <cell r="BP84"/>
          <cell r="BQ84"/>
          <cell r="BR84"/>
          <cell r="BS84"/>
          <cell r="BT84">
            <v>0</v>
          </cell>
          <cell r="BU84"/>
          <cell r="BV84" t="str">
            <v/>
          </cell>
          <cell r="BW84" t="str">
            <v/>
          </cell>
          <cell r="BX84" t="str">
            <v/>
          </cell>
          <cell r="BY84" t="str">
            <v/>
          </cell>
          <cell r="BZ84"/>
          <cell r="CA84" t="str">
            <v/>
          </cell>
          <cell r="CB84" t="str">
            <v/>
          </cell>
          <cell r="CC84" t="str">
            <v/>
          </cell>
          <cell r="CD84" t="str">
            <v/>
          </cell>
          <cell r="CE84" t="str">
            <v/>
          </cell>
          <cell r="CF84" t="str">
            <v/>
          </cell>
          <cell r="CG84"/>
          <cell r="CH84"/>
          <cell r="CI84" t="str">
            <v/>
          </cell>
          <cell r="CJ84" t="str">
            <v/>
          </cell>
          <cell r="CK84" t="str">
            <v/>
          </cell>
          <cell r="CL84" t="str">
            <v/>
          </cell>
          <cell r="CM84" t="str">
            <v/>
          </cell>
          <cell r="CN84"/>
          <cell r="CO84"/>
          <cell r="CP84"/>
          <cell r="CQ84">
            <v>417</v>
          </cell>
          <cell r="CR84"/>
          <cell r="CS84"/>
          <cell r="CT84"/>
          <cell r="CU84"/>
          <cell r="CV84"/>
          <cell r="CW84"/>
          <cell r="CX84"/>
          <cell r="CY84"/>
          <cell r="CZ84"/>
          <cell r="DA84"/>
          <cell r="DB84"/>
          <cell r="DC84">
            <v>0</v>
          </cell>
          <cell r="DD84">
            <v>0</v>
          </cell>
        </row>
        <row r="85">
          <cell r="A85"/>
          <cell r="B85"/>
          <cell r="C85"/>
          <cell r="D85"/>
          <cell r="E85"/>
          <cell r="F85"/>
          <cell r="G85"/>
          <cell r="H85"/>
          <cell r="I85"/>
          <cell r="J85"/>
          <cell r="K85"/>
          <cell r="L85"/>
          <cell r="M85"/>
          <cell r="N85"/>
          <cell r="O85"/>
          <cell r="P85"/>
          <cell r="Q85"/>
          <cell r="R85"/>
          <cell r="S85"/>
          <cell r="T85"/>
          <cell r="U85"/>
          <cell r="V85"/>
          <cell r="W85"/>
          <cell r="X85"/>
          <cell r="Y85"/>
          <cell r="Z85"/>
          <cell r="AA85"/>
          <cell r="AB85"/>
          <cell r="AC85"/>
          <cell r="AD85"/>
          <cell r="AE85"/>
          <cell r="AF85"/>
          <cell r="AG85"/>
          <cell r="AH85"/>
          <cell r="AI85"/>
          <cell r="AJ85"/>
          <cell r="AK85"/>
          <cell r="AL85"/>
          <cell r="AM85"/>
          <cell r="AN85"/>
          <cell r="AO85"/>
          <cell r="AP85"/>
          <cell r="AQ85"/>
          <cell r="AR85"/>
          <cell r="AS85"/>
          <cell r="AT85"/>
          <cell r="AU85"/>
          <cell r="AV85"/>
          <cell r="AW85"/>
          <cell r="AX85"/>
          <cell r="AY85"/>
          <cell r="AZ85"/>
          <cell r="BA85"/>
          <cell r="BB85"/>
          <cell r="BC85"/>
          <cell r="BD85"/>
          <cell r="BE85"/>
          <cell r="BF85"/>
          <cell r="BG85"/>
          <cell r="BH85"/>
          <cell r="BI85"/>
          <cell r="BJ85"/>
          <cell r="BK85"/>
          <cell r="BL85"/>
          <cell r="BM85"/>
          <cell r="BN85"/>
          <cell r="BO85"/>
          <cell r="BP85"/>
          <cell r="BQ85"/>
          <cell r="BR85"/>
          <cell r="BS85"/>
          <cell r="BT85">
            <v>0</v>
          </cell>
          <cell r="BU85"/>
          <cell r="BV85" t="str">
            <v/>
          </cell>
          <cell r="BW85" t="str">
            <v/>
          </cell>
          <cell r="BX85" t="str">
            <v/>
          </cell>
          <cell r="BY85" t="str">
            <v/>
          </cell>
          <cell r="BZ85"/>
          <cell r="CA85" t="str">
            <v/>
          </cell>
          <cell r="CB85" t="str">
            <v/>
          </cell>
          <cell r="CC85" t="str">
            <v/>
          </cell>
          <cell r="CD85" t="str">
            <v/>
          </cell>
          <cell r="CE85" t="str">
            <v/>
          </cell>
          <cell r="CF85" t="str">
            <v/>
          </cell>
          <cell r="CG85"/>
          <cell r="CH85"/>
          <cell r="CI85" t="str">
            <v/>
          </cell>
          <cell r="CJ85" t="str">
            <v/>
          </cell>
          <cell r="CK85" t="str">
            <v/>
          </cell>
          <cell r="CL85" t="str">
            <v/>
          </cell>
          <cell r="CM85" t="str">
            <v/>
          </cell>
          <cell r="CN85"/>
          <cell r="CO85"/>
          <cell r="CP85"/>
          <cell r="CQ85">
            <v>417</v>
          </cell>
          <cell r="CR85"/>
          <cell r="CS85"/>
          <cell r="CT85"/>
          <cell r="CU85"/>
          <cell r="CV85"/>
          <cell r="CW85"/>
          <cell r="CX85"/>
          <cell r="CY85"/>
          <cell r="CZ85"/>
          <cell r="DA85"/>
          <cell r="DB85"/>
          <cell r="DC85">
            <v>0</v>
          </cell>
          <cell r="DD85">
            <v>0</v>
          </cell>
        </row>
        <row r="86">
          <cell r="A86"/>
          <cell r="B86"/>
          <cell r="C86"/>
          <cell r="D86"/>
          <cell r="E86"/>
          <cell r="F86"/>
          <cell r="G86"/>
          <cell r="H86"/>
          <cell r="I86"/>
          <cell r="J86"/>
          <cell r="K86"/>
          <cell r="L86"/>
          <cell r="M86"/>
          <cell r="N86"/>
          <cell r="O86"/>
          <cell r="P86"/>
          <cell r="Q86"/>
          <cell r="R86"/>
          <cell r="S86"/>
          <cell r="T86"/>
          <cell r="U86"/>
          <cell r="V86"/>
          <cell r="W86"/>
          <cell r="X86"/>
          <cell r="Y86"/>
          <cell r="Z86"/>
          <cell r="AA86"/>
          <cell r="AB86"/>
          <cell r="AC86"/>
          <cell r="AD86"/>
          <cell r="AE86"/>
          <cell r="AF86"/>
          <cell r="AG86"/>
          <cell r="AH86"/>
          <cell r="AI86"/>
          <cell r="AJ86"/>
          <cell r="AK86"/>
          <cell r="AL86"/>
          <cell r="AM86"/>
          <cell r="AN86"/>
          <cell r="AO86"/>
          <cell r="AP86"/>
          <cell r="AQ86"/>
          <cell r="AR86"/>
          <cell r="AS86"/>
          <cell r="AT86"/>
          <cell r="AU86"/>
          <cell r="AV86"/>
          <cell r="AW86"/>
          <cell r="AX86"/>
          <cell r="AY86"/>
          <cell r="AZ86"/>
          <cell r="BA86"/>
          <cell r="BB86"/>
          <cell r="BC86"/>
          <cell r="BD86"/>
          <cell r="BE86"/>
          <cell r="BF86"/>
          <cell r="BG86"/>
          <cell r="BH86"/>
          <cell r="BI86"/>
          <cell r="BJ86"/>
          <cell r="BK86"/>
          <cell r="BL86"/>
          <cell r="BM86"/>
          <cell r="BN86"/>
          <cell r="BO86"/>
          <cell r="BP86"/>
          <cell r="BQ86"/>
          <cell r="BR86"/>
          <cell r="BS86"/>
          <cell r="BT86">
            <v>0</v>
          </cell>
          <cell r="BU86"/>
          <cell r="BV86" t="str">
            <v/>
          </cell>
          <cell r="BW86" t="str">
            <v/>
          </cell>
          <cell r="BX86" t="str">
            <v/>
          </cell>
          <cell r="BY86" t="str">
            <v/>
          </cell>
          <cell r="BZ86"/>
          <cell r="CA86" t="str">
            <v/>
          </cell>
          <cell r="CB86" t="str">
            <v/>
          </cell>
          <cell r="CC86" t="str">
            <v/>
          </cell>
          <cell r="CD86" t="str">
            <v/>
          </cell>
          <cell r="CE86" t="str">
            <v/>
          </cell>
          <cell r="CF86" t="str">
            <v/>
          </cell>
          <cell r="CG86"/>
          <cell r="CH86"/>
          <cell r="CI86" t="str">
            <v/>
          </cell>
          <cell r="CJ86" t="str">
            <v/>
          </cell>
          <cell r="CK86" t="str">
            <v/>
          </cell>
          <cell r="CL86" t="str">
            <v/>
          </cell>
          <cell r="CM86" t="str">
            <v/>
          </cell>
          <cell r="CN86"/>
          <cell r="CO86"/>
          <cell r="CP86"/>
          <cell r="CQ86">
            <v>417</v>
          </cell>
          <cell r="CR86"/>
          <cell r="CS86"/>
          <cell r="CT86"/>
          <cell r="CU86"/>
          <cell r="CV86"/>
          <cell r="CW86"/>
          <cell r="CX86"/>
          <cell r="CY86"/>
          <cell r="CZ86"/>
          <cell r="DA86"/>
          <cell r="DB86"/>
          <cell r="DC86">
            <v>0</v>
          </cell>
          <cell r="DD86">
            <v>0</v>
          </cell>
        </row>
        <row r="87">
          <cell r="A87"/>
          <cell r="B87"/>
          <cell r="C87"/>
          <cell r="D87"/>
          <cell r="E87"/>
          <cell r="F87"/>
          <cell r="G87"/>
          <cell r="H87"/>
          <cell r="I87"/>
          <cell r="J87"/>
          <cell r="K87"/>
          <cell r="L87"/>
          <cell r="M87"/>
          <cell r="N87"/>
          <cell r="O87"/>
          <cell r="P87"/>
          <cell r="Q87"/>
          <cell r="R87"/>
          <cell r="S87"/>
          <cell r="T87"/>
          <cell r="U87"/>
          <cell r="V87"/>
          <cell r="W87"/>
          <cell r="X87"/>
          <cell r="Y87"/>
          <cell r="Z87"/>
          <cell r="AA87"/>
          <cell r="AB87"/>
          <cell r="AC87"/>
          <cell r="AD87"/>
          <cell r="AE87"/>
          <cell r="AF87"/>
          <cell r="AG87"/>
          <cell r="AH87"/>
          <cell r="AI87"/>
          <cell r="AJ87"/>
          <cell r="AK87"/>
          <cell r="AL87"/>
          <cell r="AM87"/>
          <cell r="AN87"/>
          <cell r="AO87"/>
          <cell r="AP87"/>
          <cell r="AQ87"/>
          <cell r="AR87"/>
          <cell r="AS87"/>
          <cell r="AT87"/>
          <cell r="AU87"/>
          <cell r="AV87"/>
          <cell r="AW87"/>
          <cell r="AX87"/>
          <cell r="AY87"/>
          <cell r="AZ87"/>
          <cell r="BA87"/>
          <cell r="BB87"/>
          <cell r="BC87"/>
          <cell r="BD87"/>
          <cell r="BE87"/>
          <cell r="BF87"/>
          <cell r="BG87"/>
          <cell r="BH87"/>
          <cell r="BI87"/>
          <cell r="BJ87"/>
          <cell r="BK87"/>
          <cell r="BL87"/>
          <cell r="BM87"/>
          <cell r="BN87"/>
          <cell r="BO87"/>
          <cell r="BP87"/>
          <cell r="BQ87"/>
          <cell r="BR87"/>
          <cell r="BS87"/>
          <cell r="BT87">
            <v>0</v>
          </cell>
          <cell r="BU87"/>
          <cell r="BV87" t="str">
            <v/>
          </cell>
          <cell r="BW87" t="str">
            <v/>
          </cell>
          <cell r="BX87" t="str">
            <v/>
          </cell>
          <cell r="BY87" t="str">
            <v/>
          </cell>
          <cell r="BZ87"/>
          <cell r="CA87" t="str">
            <v/>
          </cell>
          <cell r="CB87" t="str">
            <v/>
          </cell>
          <cell r="CC87" t="str">
            <v/>
          </cell>
          <cell r="CD87" t="str">
            <v/>
          </cell>
          <cell r="CE87" t="str">
            <v/>
          </cell>
          <cell r="CF87" t="str">
            <v/>
          </cell>
          <cell r="CG87"/>
          <cell r="CH87"/>
          <cell r="CI87" t="str">
            <v/>
          </cell>
          <cell r="CJ87" t="str">
            <v/>
          </cell>
          <cell r="CK87" t="str">
            <v/>
          </cell>
          <cell r="CL87" t="str">
            <v/>
          </cell>
          <cell r="CM87" t="str">
            <v/>
          </cell>
          <cell r="CN87"/>
          <cell r="CO87"/>
          <cell r="CP87"/>
          <cell r="CQ87">
            <v>417</v>
          </cell>
          <cell r="CR87"/>
          <cell r="CS87"/>
          <cell r="CT87"/>
          <cell r="CU87"/>
          <cell r="CV87"/>
          <cell r="CW87"/>
          <cell r="CX87"/>
          <cell r="CY87"/>
          <cell r="CZ87"/>
          <cell r="DA87"/>
          <cell r="DB87"/>
          <cell r="DC87">
            <v>0</v>
          </cell>
          <cell r="DD87">
            <v>0</v>
          </cell>
        </row>
        <row r="88">
          <cell r="A88"/>
          <cell r="B88"/>
          <cell r="C88"/>
          <cell r="D88"/>
          <cell r="E88"/>
          <cell r="F88"/>
          <cell r="G88"/>
          <cell r="H88"/>
          <cell r="I88"/>
          <cell r="J88"/>
          <cell r="K88"/>
          <cell r="L88"/>
          <cell r="M88"/>
          <cell r="N88"/>
          <cell r="O88"/>
          <cell r="P88"/>
          <cell r="Q88"/>
          <cell r="R88"/>
          <cell r="S88"/>
          <cell r="T88"/>
          <cell r="U88"/>
          <cell r="V88"/>
          <cell r="W88"/>
          <cell r="X88"/>
          <cell r="Y88"/>
          <cell r="Z88"/>
          <cell r="AA88"/>
          <cell r="AB88"/>
          <cell r="AC88"/>
          <cell r="AD88"/>
          <cell r="AE88"/>
          <cell r="AF88"/>
          <cell r="AG88"/>
          <cell r="AH88"/>
          <cell r="AI88"/>
          <cell r="AJ88"/>
          <cell r="AK88"/>
          <cell r="AL88"/>
          <cell r="AM88"/>
          <cell r="AN88"/>
          <cell r="AO88"/>
          <cell r="AP88"/>
          <cell r="AQ88"/>
          <cell r="AR88"/>
          <cell r="AS88"/>
          <cell r="AT88"/>
          <cell r="AU88"/>
          <cell r="AV88"/>
          <cell r="AW88"/>
          <cell r="AX88"/>
          <cell r="AY88"/>
          <cell r="AZ88"/>
          <cell r="BA88"/>
          <cell r="BB88"/>
          <cell r="BC88"/>
          <cell r="BD88"/>
          <cell r="BE88"/>
          <cell r="BF88"/>
          <cell r="BG88"/>
          <cell r="BH88"/>
          <cell r="BI88"/>
          <cell r="BJ88"/>
          <cell r="BK88"/>
          <cell r="BL88"/>
          <cell r="BM88"/>
          <cell r="BN88"/>
          <cell r="BO88"/>
          <cell r="BP88"/>
          <cell r="BQ88"/>
          <cell r="BR88"/>
          <cell r="BS88"/>
          <cell r="BT88">
            <v>0</v>
          </cell>
          <cell r="BU88"/>
          <cell r="BV88" t="str">
            <v/>
          </cell>
          <cell r="BW88" t="str">
            <v/>
          </cell>
          <cell r="BX88" t="str">
            <v/>
          </cell>
          <cell r="BY88" t="str">
            <v/>
          </cell>
          <cell r="BZ88"/>
          <cell r="CA88" t="str">
            <v/>
          </cell>
          <cell r="CB88" t="str">
            <v/>
          </cell>
          <cell r="CC88" t="str">
            <v/>
          </cell>
          <cell r="CD88" t="str">
            <v/>
          </cell>
          <cell r="CE88" t="str">
            <v/>
          </cell>
          <cell r="CF88" t="str">
            <v/>
          </cell>
          <cell r="CG88"/>
          <cell r="CH88"/>
          <cell r="CI88" t="str">
            <v/>
          </cell>
          <cell r="CJ88" t="str">
            <v/>
          </cell>
          <cell r="CK88" t="str">
            <v/>
          </cell>
          <cell r="CL88" t="str">
            <v/>
          </cell>
          <cell r="CM88" t="str">
            <v/>
          </cell>
          <cell r="CN88"/>
          <cell r="CO88"/>
          <cell r="CP88"/>
          <cell r="CQ88">
            <v>417</v>
          </cell>
          <cell r="CR88"/>
          <cell r="CS88"/>
          <cell r="CT88"/>
          <cell r="CU88"/>
          <cell r="CV88"/>
          <cell r="CW88"/>
          <cell r="CX88"/>
          <cell r="CY88"/>
          <cell r="CZ88"/>
          <cell r="DA88"/>
          <cell r="DB88"/>
          <cell r="DC88">
            <v>0</v>
          </cell>
          <cell r="DD88">
            <v>0</v>
          </cell>
        </row>
        <row r="89">
          <cell r="A89"/>
          <cell r="B89"/>
          <cell r="C89"/>
          <cell r="D89"/>
          <cell r="E89"/>
          <cell r="F89"/>
          <cell r="G89"/>
          <cell r="H89"/>
          <cell r="I89"/>
          <cell r="J89"/>
          <cell r="K89"/>
          <cell r="L89"/>
          <cell r="M89"/>
          <cell r="N89"/>
          <cell r="O89"/>
          <cell r="P89"/>
          <cell r="Q89"/>
          <cell r="R89"/>
          <cell r="S89"/>
          <cell r="T89"/>
          <cell r="U89"/>
          <cell r="V89"/>
          <cell r="W89"/>
          <cell r="X89"/>
          <cell r="Y89"/>
          <cell r="Z89"/>
          <cell r="AA89"/>
          <cell r="AB89"/>
          <cell r="AC89"/>
          <cell r="AD89"/>
          <cell r="AE89"/>
          <cell r="AF89"/>
          <cell r="AG89"/>
          <cell r="AH89"/>
          <cell r="AI89"/>
          <cell r="AJ89"/>
          <cell r="AK89"/>
          <cell r="AL89"/>
          <cell r="AM89"/>
          <cell r="AN89"/>
          <cell r="AO89"/>
          <cell r="AP89"/>
          <cell r="AQ89"/>
          <cell r="AR89"/>
          <cell r="AS89"/>
          <cell r="AT89"/>
          <cell r="AU89"/>
          <cell r="AV89"/>
          <cell r="AW89"/>
          <cell r="AX89"/>
          <cell r="AY89"/>
          <cell r="AZ89"/>
          <cell r="BA89"/>
          <cell r="BB89"/>
          <cell r="BC89"/>
          <cell r="BD89"/>
          <cell r="BE89"/>
          <cell r="BF89"/>
          <cell r="BG89"/>
          <cell r="BH89"/>
          <cell r="BI89"/>
          <cell r="BJ89"/>
          <cell r="BK89"/>
          <cell r="BL89"/>
          <cell r="BM89"/>
          <cell r="BN89"/>
          <cell r="BO89"/>
          <cell r="BP89"/>
          <cell r="BQ89"/>
          <cell r="BR89"/>
          <cell r="BS89"/>
          <cell r="BT89">
            <v>0</v>
          </cell>
          <cell r="BU89"/>
          <cell r="BV89" t="str">
            <v/>
          </cell>
          <cell r="BW89" t="str">
            <v/>
          </cell>
          <cell r="BX89" t="str">
            <v/>
          </cell>
          <cell r="BY89" t="str">
            <v/>
          </cell>
          <cell r="BZ89"/>
          <cell r="CA89" t="str">
            <v/>
          </cell>
          <cell r="CB89" t="str">
            <v/>
          </cell>
          <cell r="CC89" t="str">
            <v/>
          </cell>
          <cell r="CD89" t="str">
            <v/>
          </cell>
          <cell r="CE89" t="str">
            <v/>
          </cell>
          <cell r="CF89" t="str">
            <v/>
          </cell>
          <cell r="CG89"/>
          <cell r="CH89"/>
          <cell r="CI89" t="str">
            <v/>
          </cell>
          <cell r="CJ89" t="str">
            <v/>
          </cell>
          <cell r="CK89" t="str">
            <v/>
          </cell>
          <cell r="CL89" t="str">
            <v/>
          </cell>
          <cell r="CM89" t="str">
            <v/>
          </cell>
          <cell r="CN89"/>
          <cell r="CO89"/>
          <cell r="CP89"/>
          <cell r="CQ89">
            <v>417</v>
          </cell>
          <cell r="CR89"/>
          <cell r="CS89"/>
          <cell r="CT89"/>
          <cell r="CU89"/>
          <cell r="CV89"/>
          <cell r="CW89"/>
          <cell r="CX89"/>
          <cell r="CY89"/>
          <cell r="CZ89"/>
          <cell r="DA89"/>
          <cell r="DB89"/>
          <cell r="DC89">
            <v>0</v>
          </cell>
          <cell r="DD89">
            <v>0</v>
          </cell>
        </row>
        <row r="90">
          <cell r="A90"/>
          <cell r="B90"/>
          <cell r="C90"/>
          <cell r="D90"/>
          <cell r="E90"/>
          <cell r="F90"/>
          <cell r="G90"/>
          <cell r="H90"/>
          <cell r="I90"/>
          <cell r="J90"/>
          <cell r="K90"/>
          <cell r="L90"/>
          <cell r="M90"/>
          <cell r="N90"/>
          <cell r="O90"/>
          <cell r="P90"/>
          <cell r="Q90"/>
          <cell r="R90"/>
          <cell r="S90"/>
          <cell r="T90"/>
          <cell r="U90"/>
          <cell r="V90"/>
          <cell r="W90"/>
          <cell r="X90"/>
          <cell r="Y90"/>
          <cell r="Z90"/>
          <cell r="AA90"/>
          <cell r="AB90"/>
          <cell r="AC90"/>
          <cell r="AD90"/>
          <cell r="AE90"/>
          <cell r="AF90"/>
          <cell r="AG90"/>
          <cell r="AH90"/>
          <cell r="AI90"/>
          <cell r="AJ90"/>
          <cell r="AK90"/>
          <cell r="AL90"/>
          <cell r="AM90"/>
          <cell r="AN90"/>
          <cell r="AO90"/>
          <cell r="AP90"/>
          <cell r="AQ90"/>
          <cell r="AR90"/>
          <cell r="AS90"/>
          <cell r="AT90"/>
          <cell r="AU90"/>
          <cell r="AV90"/>
          <cell r="AW90"/>
          <cell r="AX90"/>
          <cell r="AY90"/>
          <cell r="AZ90"/>
          <cell r="BA90"/>
          <cell r="BB90"/>
          <cell r="BC90"/>
          <cell r="BD90"/>
          <cell r="BE90"/>
          <cell r="BF90"/>
          <cell r="BG90"/>
          <cell r="BH90"/>
          <cell r="BI90"/>
          <cell r="BJ90"/>
          <cell r="BK90"/>
          <cell r="BL90"/>
          <cell r="BM90"/>
          <cell r="BN90"/>
          <cell r="BO90"/>
          <cell r="BP90"/>
          <cell r="BQ90"/>
          <cell r="BR90"/>
          <cell r="BS90"/>
          <cell r="BT90">
            <v>0</v>
          </cell>
          <cell r="BU90"/>
          <cell r="BV90" t="str">
            <v/>
          </cell>
          <cell r="BW90" t="str">
            <v/>
          </cell>
          <cell r="BX90" t="str">
            <v/>
          </cell>
          <cell r="BY90" t="str">
            <v/>
          </cell>
          <cell r="BZ90"/>
          <cell r="CA90" t="str">
            <v/>
          </cell>
          <cell r="CB90" t="str">
            <v/>
          </cell>
          <cell r="CC90" t="str">
            <v/>
          </cell>
          <cell r="CD90" t="str">
            <v/>
          </cell>
          <cell r="CE90" t="str">
            <v/>
          </cell>
          <cell r="CF90" t="str">
            <v/>
          </cell>
          <cell r="CG90"/>
          <cell r="CH90"/>
          <cell r="CI90" t="str">
            <v/>
          </cell>
          <cell r="CJ90" t="str">
            <v/>
          </cell>
          <cell r="CK90" t="str">
            <v/>
          </cell>
          <cell r="CL90" t="str">
            <v/>
          </cell>
          <cell r="CM90" t="str">
            <v/>
          </cell>
          <cell r="CN90"/>
          <cell r="CO90"/>
          <cell r="CP90"/>
          <cell r="CQ90">
            <v>417</v>
          </cell>
          <cell r="CR90"/>
          <cell r="CS90"/>
          <cell r="CT90"/>
          <cell r="CU90"/>
          <cell r="CV90"/>
          <cell r="CW90"/>
          <cell r="CX90"/>
          <cell r="CY90"/>
          <cell r="CZ90"/>
          <cell r="DA90"/>
          <cell r="DB90"/>
          <cell r="DC90">
            <v>0</v>
          </cell>
          <cell r="DD90">
            <v>0</v>
          </cell>
        </row>
        <row r="91">
          <cell r="A91"/>
          <cell r="B91"/>
          <cell r="C91"/>
          <cell r="D91"/>
          <cell r="E91"/>
          <cell r="F91"/>
          <cell r="G91"/>
          <cell r="H91"/>
          <cell r="I91"/>
          <cell r="J91"/>
          <cell r="K91"/>
          <cell r="L91"/>
          <cell r="M91"/>
          <cell r="N91"/>
          <cell r="O91"/>
          <cell r="P91"/>
          <cell r="Q91"/>
          <cell r="R91"/>
          <cell r="S91"/>
          <cell r="T91"/>
          <cell r="U91"/>
          <cell r="V91"/>
          <cell r="W91"/>
          <cell r="X91"/>
          <cell r="Y91"/>
          <cell r="Z91"/>
          <cell r="AA91"/>
          <cell r="AB91"/>
          <cell r="AC91"/>
          <cell r="AD91"/>
          <cell r="AE91"/>
          <cell r="AF91"/>
          <cell r="AG91"/>
          <cell r="AH91"/>
          <cell r="AI91"/>
          <cell r="AJ91"/>
          <cell r="AK91"/>
          <cell r="AL91"/>
          <cell r="AM91"/>
          <cell r="AN91"/>
          <cell r="AO91"/>
          <cell r="AP91"/>
          <cell r="AQ91"/>
          <cell r="AR91"/>
          <cell r="AS91"/>
          <cell r="AT91"/>
          <cell r="AU91"/>
          <cell r="AV91"/>
          <cell r="AW91"/>
          <cell r="AX91"/>
          <cell r="AY91"/>
          <cell r="AZ91"/>
          <cell r="BA91"/>
          <cell r="BB91"/>
          <cell r="BC91"/>
          <cell r="BD91"/>
          <cell r="BE91"/>
          <cell r="BF91"/>
          <cell r="BG91"/>
          <cell r="BH91"/>
          <cell r="BI91"/>
          <cell r="BJ91"/>
          <cell r="BK91"/>
          <cell r="BL91"/>
          <cell r="BM91"/>
          <cell r="BN91"/>
          <cell r="BO91"/>
          <cell r="BP91"/>
          <cell r="BQ91"/>
          <cell r="BR91"/>
          <cell r="BS91"/>
          <cell r="BT91">
            <v>0</v>
          </cell>
          <cell r="BU91"/>
          <cell r="BV91" t="str">
            <v/>
          </cell>
          <cell r="BW91" t="str">
            <v/>
          </cell>
          <cell r="BX91" t="str">
            <v/>
          </cell>
          <cell r="BY91" t="str">
            <v/>
          </cell>
          <cell r="BZ91"/>
          <cell r="CA91" t="str">
            <v/>
          </cell>
          <cell r="CB91" t="str">
            <v/>
          </cell>
          <cell r="CC91" t="str">
            <v/>
          </cell>
          <cell r="CD91" t="str">
            <v/>
          </cell>
          <cell r="CE91" t="str">
            <v/>
          </cell>
          <cell r="CF91" t="str">
            <v/>
          </cell>
          <cell r="CG91"/>
          <cell r="CH91"/>
          <cell r="CI91" t="str">
            <v/>
          </cell>
          <cell r="CJ91" t="str">
            <v/>
          </cell>
          <cell r="CK91" t="str">
            <v/>
          </cell>
          <cell r="CL91" t="str">
            <v/>
          </cell>
          <cell r="CM91" t="str">
            <v/>
          </cell>
          <cell r="CN91"/>
          <cell r="CO91"/>
          <cell r="CP91"/>
          <cell r="CQ91">
            <v>417</v>
          </cell>
          <cell r="CR91"/>
          <cell r="CS91"/>
          <cell r="CT91"/>
          <cell r="CU91"/>
          <cell r="CV91"/>
          <cell r="CW91"/>
          <cell r="CX91"/>
          <cell r="CY91"/>
          <cell r="CZ91"/>
          <cell r="DA91"/>
          <cell r="DB91"/>
          <cell r="DC91">
            <v>0</v>
          </cell>
          <cell r="DD91">
            <v>0</v>
          </cell>
        </row>
        <row r="92">
          <cell r="A92"/>
          <cell r="B92"/>
          <cell r="C92"/>
          <cell r="D92"/>
          <cell r="E92"/>
          <cell r="F92"/>
          <cell r="G92"/>
          <cell r="H92"/>
          <cell r="I92"/>
          <cell r="J92"/>
          <cell r="K92"/>
          <cell r="L92"/>
          <cell r="M92"/>
          <cell r="N92"/>
          <cell r="O92"/>
          <cell r="P92"/>
          <cell r="Q92"/>
          <cell r="R92"/>
          <cell r="S92"/>
          <cell r="T92"/>
          <cell r="U92"/>
          <cell r="V92"/>
          <cell r="W92"/>
          <cell r="X92"/>
          <cell r="Y92"/>
          <cell r="Z92"/>
          <cell r="AA92"/>
          <cell r="AB92"/>
          <cell r="AC92"/>
          <cell r="AD92"/>
          <cell r="AE92"/>
          <cell r="AF92"/>
          <cell r="AG92"/>
          <cell r="AH92"/>
          <cell r="AI92"/>
          <cell r="AJ92"/>
          <cell r="AK92"/>
          <cell r="AL92"/>
          <cell r="AM92"/>
          <cell r="AN92"/>
          <cell r="AO92"/>
          <cell r="AP92"/>
          <cell r="AQ92"/>
          <cell r="AR92"/>
          <cell r="AS92"/>
          <cell r="AT92"/>
          <cell r="AU92"/>
          <cell r="AV92"/>
          <cell r="AW92"/>
          <cell r="AX92"/>
          <cell r="AY92"/>
          <cell r="AZ92"/>
          <cell r="BA92"/>
          <cell r="BB92"/>
          <cell r="BC92"/>
          <cell r="BD92"/>
          <cell r="BE92"/>
          <cell r="BF92"/>
          <cell r="BG92"/>
          <cell r="BH92"/>
          <cell r="BI92"/>
          <cell r="BJ92"/>
          <cell r="BK92"/>
          <cell r="BL92"/>
          <cell r="BM92"/>
          <cell r="BN92"/>
          <cell r="BO92"/>
          <cell r="BP92"/>
          <cell r="BQ92"/>
          <cell r="BR92"/>
          <cell r="BS92"/>
          <cell r="BT92">
            <v>0</v>
          </cell>
          <cell r="BU92"/>
          <cell r="BV92" t="str">
            <v/>
          </cell>
          <cell r="BW92" t="str">
            <v/>
          </cell>
          <cell r="BX92" t="str">
            <v/>
          </cell>
          <cell r="BY92" t="str">
            <v/>
          </cell>
          <cell r="BZ92"/>
          <cell r="CA92" t="str">
            <v/>
          </cell>
          <cell r="CB92" t="str">
            <v/>
          </cell>
          <cell r="CC92" t="str">
            <v/>
          </cell>
          <cell r="CD92" t="str">
            <v/>
          </cell>
          <cell r="CE92" t="str">
            <v/>
          </cell>
          <cell r="CF92" t="str">
            <v/>
          </cell>
          <cell r="CG92"/>
          <cell r="CH92"/>
          <cell r="CI92" t="str">
            <v/>
          </cell>
          <cell r="CJ92" t="str">
            <v/>
          </cell>
          <cell r="CK92" t="str">
            <v/>
          </cell>
          <cell r="CL92" t="str">
            <v/>
          </cell>
          <cell r="CM92" t="str">
            <v/>
          </cell>
          <cell r="CN92"/>
          <cell r="CO92"/>
          <cell r="CP92"/>
          <cell r="CQ92">
            <v>417</v>
          </cell>
          <cell r="CR92"/>
          <cell r="CS92"/>
          <cell r="CT92"/>
          <cell r="CU92"/>
          <cell r="CV92"/>
          <cell r="CW92"/>
          <cell r="CX92"/>
          <cell r="CY92"/>
          <cell r="CZ92"/>
          <cell r="DA92"/>
          <cell r="DB92"/>
          <cell r="DC92">
            <v>0</v>
          </cell>
          <cell r="DD92">
            <v>0</v>
          </cell>
        </row>
        <row r="93">
          <cell r="A93"/>
          <cell r="B93"/>
          <cell r="C93"/>
          <cell r="D93"/>
          <cell r="E93"/>
          <cell r="F93"/>
          <cell r="G93"/>
          <cell r="H93"/>
          <cell r="I93"/>
          <cell r="J93"/>
          <cell r="K93"/>
          <cell r="L93"/>
          <cell r="M93"/>
          <cell r="N93"/>
          <cell r="O93"/>
          <cell r="P93"/>
          <cell r="Q93"/>
          <cell r="R93"/>
          <cell r="S93"/>
          <cell r="T93"/>
          <cell r="U93"/>
          <cell r="V93"/>
          <cell r="W93"/>
          <cell r="X93"/>
          <cell r="Y93"/>
          <cell r="Z93"/>
          <cell r="AA93"/>
          <cell r="AB93"/>
          <cell r="AC93"/>
          <cell r="AD93"/>
          <cell r="AE93"/>
          <cell r="AF93"/>
          <cell r="AG93"/>
          <cell r="AH93"/>
          <cell r="AI93"/>
          <cell r="AJ93"/>
          <cell r="AK93"/>
          <cell r="AL93"/>
          <cell r="AM93"/>
          <cell r="AN93"/>
          <cell r="AO93"/>
          <cell r="AP93"/>
          <cell r="AQ93"/>
          <cell r="AR93"/>
          <cell r="AS93"/>
          <cell r="AT93"/>
          <cell r="AU93"/>
          <cell r="AV93"/>
          <cell r="AW93"/>
          <cell r="AX93"/>
          <cell r="AY93"/>
          <cell r="AZ93"/>
          <cell r="BA93"/>
          <cell r="BB93"/>
          <cell r="BC93"/>
          <cell r="BD93"/>
          <cell r="BE93"/>
          <cell r="BF93"/>
          <cell r="BG93"/>
          <cell r="BH93"/>
          <cell r="BI93"/>
          <cell r="BJ93"/>
          <cell r="BK93"/>
          <cell r="BL93"/>
          <cell r="BM93"/>
          <cell r="BN93"/>
          <cell r="BO93"/>
          <cell r="BP93"/>
          <cell r="BQ93"/>
          <cell r="BR93"/>
          <cell r="BS93"/>
          <cell r="BT93">
            <v>0</v>
          </cell>
          <cell r="BU93"/>
          <cell r="BV93" t="str">
            <v/>
          </cell>
          <cell r="BW93" t="str">
            <v/>
          </cell>
          <cell r="BX93" t="str">
            <v/>
          </cell>
          <cell r="BY93" t="str">
            <v/>
          </cell>
          <cell r="BZ93"/>
          <cell r="CA93" t="str">
            <v/>
          </cell>
          <cell r="CB93" t="str">
            <v/>
          </cell>
          <cell r="CC93" t="str">
            <v/>
          </cell>
          <cell r="CD93" t="str">
            <v/>
          </cell>
          <cell r="CE93" t="str">
            <v/>
          </cell>
          <cell r="CF93" t="str">
            <v/>
          </cell>
          <cell r="CG93"/>
          <cell r="CH93"/>
          <cell r="CI93" t="str">
            <v/>
          </cell>
          <cell r="CJ93" t="str">
            <v/>
          </cell>
          <cell r="CK93" t="str">
            <v/>
          </cell>
          <cell r="CL93" t="str">
            <v/>
          </cell>
          <cell r="CM93" t="str">
            <v/>
          </cell>
          <cell r="CN93"/>
          <cell r="CO93"/>
          <cell r="CP93"/>
          <cell r="CQ93">
            <v>417</v>
          </cell>
          <cell r="CR93"/>
          <cell r="CS93"/>
          <cell r="CT93"/>
          <cell r="CU93"/>
          <cell r="CV93"/>
          <cell r="CW93"/>
          <cell r="CX93"/>
          <cell r="CY93"/>
          <cell r="CZ93"/>
          <cell r="DA93"/>
          <cell r="DB93"/>
          <cell r="DC93">
            <v>0</v>
          </cell>
          <cell r="DD93">
            <v>0</v>
          </cell>
        </row>
        <row r="94">
          <cell r="A94"/>
          <cell r="B94"/>
          <cell r="C94"/>
          <cell r="D94"/>
          <cell r="E94"/>
          <cell r="F94"/>
          <cell r="G94"/>
          <cell r="H94"/>
          <cell r="I94"/>
          <cell r="J94"/>
          <cell r="K94"/>
          <cell r="L94"/>
          <cell r="M94"/>
          <cell r="N94"/>
          <cell r="O94"/>
          <cell r="P94"/>
          <cell r="Q94"/>
          <cell r="R94"/>
          <cell r="S94"/>
          <cell r="T94"/>
          <cell r="U94"/>
          <cell r="V94"/>
          <cell r="W94"/>
          <cell r="X94"/>
          <cell r="Y94"/>
          <cell r="Z94"/>
          <cell r="AA94"/>
          <cell r="AB94"/>
          <cell r="AC94"/>
          <cell r="AD94"/>
          <cell r="AE94"/>
          <cell r="AF94"/>
          <cell r="AG94"/>
          <cell r="AH94"/>
          <cell r="AI94"/>
          <cell r="AJ94"/>
          <cell r="AK94"/>
          <cell r="AL94"/>
          <cell r="AM94"/>
          <cell r="AN94"/>
          <cell r="AO94"/>
          <cell r="AP94"/>
          <cell r="AQ94"/>
          <cell r="AR94"/>
          <cell r="AS94"/>
          <cell r="AT94"/>
          <cell r="AU94"/>
          <cell r="AV94"/>
          <cell r="AW94"/>
          <cell r="AX94"/>
          <cell r="AY94"/>
          <cell r="AZ94"/>
          <cell r="BA94"/>
          <cell r="BB94"/>
          <cell r="BC94"/>
          <cell r="BD94"/>
          <cell r="BE94"/>
          <cell r="BF94"/>
          <cell r="BG94"/>
          <cell r="BH94"/>
          <cell r="BI94"/>
          <cell r="BJ94"/>
          <cell r="BK94"/>
          <cell r="BL94"/>
          <cell r="BM94"/>
          <cell r="BN94"/>
          <cell r="BO94"/>
          <cell r="BP94"/>
          <cell r="BQ94"/>
          <cell r="BR94"/>
          <cell r="BS94"/>
          <cell r="BT94">
            <v>0</v>
          </cell>
          <cell r="BU94"/>
          <cell r="BV94" t="str">
            <v/>
          </cell>
          <cell r="BW94" t="str">
            <v/>
          </cell>
          <cell r="BX94" t="str">
            <v/>
          </cell>
          <cell r="BY94" t="str">
            <v/>
          </cell>
          <cell r="BZ94"/>
          <cell r="CA94" t="str">
            <v/>
          </cell>
          <cell r="CB94" t="str">
            <v/>
          </cell>
          <cell r="CC94" t="str">
            <v/>
          </cell>
          <cell r="CD94" t="str">
            <v/>
          </cell>
          <cell r="CE94" t="str">
            <v/>
          </cell>
          <cell r="CF94" t="str">
            <v/>
          </cell>
          <cell r="CG94"/>
          <cell r="CH94"/>
          <cell r="CI94" t="str">
            <v/>
          </cell>
          <cell r="CJ94" t="str">
            <v/>
          </cell>
          <cell r="CK94" t="str">
            <v/>
          </cell>
          <cell r="CL94" t="str">
            <v/>
          </cell>
          <cell r="CM94" t="str">
            <v/>
          </cell>
          <cell r="CN94"/>
          <cell r="CO94"/>
          <cell r="CP94"/>
          <cell r="CQ94">
            <v>417</v>
          </cell>
          <cell r="CR94"/>
          <cell r="CS94"/>
          <cell r="CT94"/>
          <cell r="CU94"/>
          <cell r="CV94"/>
          <cell r="CW94"/>
          <cell r="CX94"/>
          <cell r="CY94"/>
          <cell r="CZ94"/>
          <cell r="DA94"/>
          <cell r="DB94"/>
          <cell r="DC94">
            <v>0</v>
          </cell>
          <cell r="DD94">
            <v>0</v>
          </cell>
        </row>
        <row r="95">
          <cell r="A95"/>
          <cell r="B95"/>
          <cell r="C95"/>
          <cell r="D95"/>
          <cell r="E95"/>
          <cell r="F95"/>
          <cell r="G95"/>
          <cell r="H95"/>
          <cell r="I95"/>
          <cell r="J95"/>
          <cell r="K95"/>
          <cell r="L95"/>
          <cell r="M95"/>
          <cell r="N95"/>
          <cell r="O95"/>
          <cell r="P95"/>
          <cell r="Q95"/>
          <cell r="R95"/>
          <cell r="S95"/>
          <cell r="T95"/>
          <cell r="U95"/>
          <cell r="V95"/>
          <cell r="W95"/>
          <cell r="X95"/>
          <cell r="Y95"/>
          <cell r="Z95"/>
          <cell r="AA95"/>
          <cell r="AB95"/>
          <cell r="AC95"/>
          <cell r="AD95"/>
          <cell r="AE95"/>
          <cell r="AF95"/>
          <cell r="AG95"/>
          <cell r="AH95"/>
          <cell r="AI95"/>
          <cell r="AJ95"/>
          <cell r="AK95"/>
          <cell r="AL95"/>
          <cell r="AM95"/>
          <cell r="AN95"/>
          <cell r="AO95"/>
          <cell r="AP95"/>
          <cell r="AQ95"/>
          <cell r="AR95"/>
          <cell r="AS95"/>
          <cell r="AT95"/>
          <cell r="AU95"/>
          <cell r="AV95"/>
          <cell r="AW95"/>
          <cell r="AX95"/>
          <cell r="AY95"/>
          <cell r="AZ95"/>
          <cell r="BA95"/>
          <cell r="BB95"/>
          <cell r="BC95"/>
          <cell r="BD95"/>
          <cell r="BE95"/>
          <cell r="BF95"/>
          <cell r="BG95"/>
          <cell r="BH95"/>
          <cell r="BI95"/>
          <cell r="BJ95"/>
          <cell r="BK95"/>
          <cell r="BL95"/>
          <cell r="BM95"/>
          <cell r="BN95"/>
          <cell r="BO95"/>
          <cell r="BP95"/>
          <cell r="BQ95"/>
          <cell r="BR95"/>
          <cell r="BS95"/>
          <cell r="BT95">
            <v>0</v>
          </cell>
          <cell r="BU95"/>
          <cell r="BV95" t="str">
            <v/>
          </cell>
          <cell r="BW95" t="str">
            <v/>
          </cell>
          <cell r="BX95" t="str">
            <v/>
          </cell>
          <cell r="BY95" t="str">
            <v/>
          </cell>
          <cell r="BZ95"/>
          <cell r="CA95" t="str">
            <v/>
          </cell>
          <cell r="CB95" t="str">
            <v/>
          </cell>
          <cell r="CC95" t="str">
            <v/>
          </cell>
          <cell r="CD95" t="str">
            <v/>
          </cell>
          <cell r="CE95" t="str">
            <v/>
          </cell>
          <cell r="CF95" t="str">
            <v/>
          </cell>
          <cell r="CG95"/>
          <cell r="CH95"/>
          <cell r="CI95" t="str">
            <v/>
          </cell>
          <cell r="CJ95" t="str">
            <v/>
          </cell>
          <cell r="CK95" t="str">
            <v/>
          </cell>
          <cell r="CL95" t="str">
            <v/>
          </cell>
          <cell r="CM95" t="str">
            <v/>
          </cell>
          <cell r="CN95"/>
          <cell r="CO95"/>
          <cell r="CP95"/>
          <cell r="CQ95">
            <v>417</v>
          </cell>
          <cell r="CR95"/>
          <cell r="CS95"/>
          <cell r="CT95"/>
          <cell r="CU95"/>
          <cell r="CV95"/>
          <cell r="CW95"/>
          <cell r="CX95"/>
          <cell r="CY95"/>
          <cell r="CZ95"/>
          <cell r="DA95"/>
          <cell r="DB95"/>
          <cell r="DC95">
            <v>0</v>
          </cell>
          <cell r="DD95">
            <v>0</v>
          </cell>
        </row>
        <row r="96">
          <cell r="A96"/>
          <cell r="B96"/>
          <cell r="C96"/>
          <cell r="D96"/>
          <cell r="E96"/>
          <cell r="F96"/>
          <cell r="G96"/>
          <cell r="H96"/>
          <cell r="I96"/>
          <cell r="J96"/>
          <cell r="K96"/>
          <cell r="L96"/>
          <cell r="M96"/>
          <cell r="N96"/>
          <cell r="O96"/>
          <cell r="P96"/>
          <cell r="Q96"/>
          <cell r="R96"/>
          <cell r="S96"/>
          <cell r="T96"/>
          <cell r="U96"/>
          <cell r="V96"/>
          <cell r="W96"/>
          <cell r="X96"/>
          <cell r="Y96"/>
          <cell r="Z96"/>
          <cell r="AA96"/>
          <cell r="AB96"/>
          <cell r="AC96"/>
          <cell r="AD96"/>
          <cell r="AE96"/>
          <cell r="AF96"/>
          <cell r="AG96"/>
          <cell r="AH96"/>
          <cell r="AI96"/>
          <cell r="AJ96"/>
          <cell r="AK96"/>
          <cell r="AL96"/>
          <cell r="AM96"/>
          <cell r="AN96"/>
          <cell r="AO96"/>
          <cell r="AP96"/>
          <cell r="AQ96"/>
          <cell r="AR96"/>
          <cell r="AS96"/>
          <cell r="AT96"/>
          <cell r="AU96"/>
          <cell r="AV96"/>
          <cell r="AW96"/>
          <cell r="AX96"/>
          <cell r="AY96"/>
          <cell r="AZ96"/>
          <cell r="BA96"/>
          <cell r="BB96"/>
          <cell r="BC96"/>
          <cell r="BD96"/>
          <cell r="BE96"/>
          <cell r="BF96"/>
          <cell r="BG96"/>
          <cell r="BH96"/>
          <cell r="BI96"/>
          <cell r="BJ96"/>
          <cell r="BK96"/>
          <cell r="BL96"/>
          <cell r="BM96"/>
          <cell r="BN96"/>
          <cell r="BO96"/>
          <cell r="BP96"/>
          <cell r="BQ96"/>
          <cell r="BR96"/>
          <cell r="BS96"/>
          <cell r="BT96">
            <v>0</v>
          </cell>
          <cell r="BU96"/>
          <cell r="BV96" t="str">
            <v/>
          </cell>
          <cell r="BW96" t="str">
            <v/>
          </cell>
          <cell r="BX96" t="str">
            <v/>
          </cell>
          <cell r="BY96" t="str">
            <v/>
          </cell>
          <cell r="BZ96"/>
          <cell r="CA96" t="str">
            <v/>
          </cell>
          <cell r="CB96" t="str">
            <v/>
          </cell>
          <cell r="CC96" t="str">
            <v/>
          </cell>
          <cell r="CD96" t="str">
            <v/>
          </cell>
          <cell r="CE96" t="str">
            <v/>
          </cell>
          <cell r="CF96" t="str">
            <v/>
          </cell>
          <cell r="CG96"/>
          <cell r="CH96"/>
          <cell r="CI96" t="str">
            <v/>
          </cell>
          <cell r="CJ96" t="str">
            <v/>
          </cell>
          <cell r="CK96" t="str">
            <v/>
          </cell>
          <cell r="CL96" t="str">
            <v/>
          </cell>
          <cell r="CM96" t="str">
            <v/>
          </cell>
          <cell r="CN96"/>
          <cell r="CO96"/>
          <cell r="CP96"/>
          <cell r="CQ96">
            <v>417</v>
          </cell>
          <cell r="CR96"/>
          <cell r="CS96"/>
          <cell r="CT96"/>
          <cell r="CU96"/>
          <cell r="CV96"/>
          <cell r="CW96"/>
          <cell r="CX96"/>
          <cell r="CY96"/>
          <cell r="CZ96"/>
          <cell r="DA96"/>
          <cell r="DB96"/>
          <cell r="DC96">
            <v>0</v>
          </cell>
          <cell r="DD96">
            <v>0</v>
          </cell>
        </row>
        <row r="97">
          <cell r="A97"/>
          <cell r="B97"/>
          <cell r="C97"/>
          <cell r="D97"/>
          <cell r="E97"/>
          <cell r="F97"/>
          <cell r="G97"/>
          <cell r="H97"/>
          <cell r="I97"/>
          <cell r="J97"/>
          <cell r="K97"/>
          <cell r="L97"/>
          <cell r="M97"/>
          <cell r="N97"/>
          <cell r="O97"/>
          <cell r="P97"/>
          <cell r="Q97"/>
          <cell r="R97"/>
          <cell r="S97"/>
          <cell r="T97"/>
          <cell r="U97"/>
          <cell r="V97"/>
          <cell r="W97"/>
          <cell r="X97"/>
          <cell r="Y97"/>
          <cell r="Z97"/>
          <cell r="AA97"/>
          <cell r="AB97"/>
          <cell r="AC97"/>
          <cell r="AD97"/>
          <cell r="AE97"/>
          <cell r="AF97"/>
          <cell r="AG97"/>
          <cell r="AH97"/>
          <cell r="AI97"/>
          <cell r="AJ97"/>
          <cell r="AK97"/>
          <cell r="AL97"/>
          <cell r="AM97"/>
          <cell r="AN97"/>
          <cell r="AO97"/>
          <cell r="AP97"/>
          <cell r="AQ97"/>
          <cell r="AR97"/>
          <cell r="AS97"/>
          <cell r="AT97"/>
          <cell r="AU97"/>
          <cell r="AV97"/>
          <cell r="AW97"/>
          <cell r="AX97"/>
          <cell r="AY97"/>
          <cell r="AZ97"/>
          <cell r="BA97"/>
          <cell r="BB97"/>
          <cell r="BC97"/>
          <cell r="BD97"/>
          <cell r="BE97"/>
          <cell r="BF97"/>
          <cell r="BG97"/>
          <cell r="BH97"/>
          <cell r="BI97"/>
          <cell r="BJ97"/>
          <cell r="BK97"/>
          <cell r="BL97"/>
          <cell r="BM97"/>
          <cell r="BN97"/>
          <cell r="BO97"/>
          <cell r="BP97"/>
          <cell r="BQ97"/>
          <cell r="BR97"/>
          <cell r="BS97"/>
          <cell r="BT97">
            <v>0</v>
          </cell>
          <cell r="BU97"/>
          <cell r="BV97" t="str">
            <v/>
          </cell>
          <cell r="BW97" t="str">
            <v/>
          </cell>
          <cell r="BX97" t="str">
            <v/>
          </cell>
          <cell r="BY97" t="str">
            <v/>
          </cell>
          <cell r="BZ97"/>
          <cell r="CA97" t="str">
            <v/>
          </cell>
          <cell r="CB97" t="str">
            <v/>
          </cell>
          <cell r="CC97" t="str">
            <v/>
          </cell>
          <cell r="CD97" t="str">
            <v/>
          </cell>
          <cell r="CE97" t="str">
            <v/>
          </cell>
          <cell r="CF97" t="str">
            <v/>
          </cell>
          <cell r="CG97"/>
          <cell r="CH97"/>
          <cell r="CI97" t="str">
            <v/>
          </cell>
          <cell r="CJ97" t="str">
            <v/>
          </cell>
          <cell r="CK97" t="str">
            <v/>
          </cell>
          <cell r="CL97" t="str">
            <v/>
          </cell>
          <cell r="CM97" t="str">
            <v/>
          </cell>
          <cell r="CN97"/>
          <cell r="CO97"/>
          <cell r="CP97"/>
          <cell r="CQ97">
            <v>417</v>
          </cell>
          <cell r="CR97"/>
          <cell r="CS97"/>
          <cell r="CT97"/>
          <cell r="CU97"/>
          <cell r="CV97"/>
          <cell r="CW97"/>
          <cell r="CX97"/>
          <cell r="CY97"/>
          <cell r="CZ97"/>
          <cell r="DA97"/>
          <cell r="DB97"/>
          <cell r="DC97">
            <v>0</v>
          </cell>
          <cell r="DD97">
            <v>0</v>
          </cell>
        </row>
        <row r="98">
          <cell r="A98"/>
          <cell r="B98"/>
          <cell r="C98"/>
          <cell r="D98"/>
          <cell r="E98"/>
          <cell r="F98"/>
          <cell r="G98"/>
          <cell r="H98"/>
          <cell r="I98"/>
          <cell r="J98"/>
          <cell r="K98"/>
          <cell r="L98"/>
          <cell r="M98"/>
          <cell r="N98"/>
          <cell r="O98"/>
          <cell r="P98"/>
          <cell r="Q98"/>
          <cell r="R98"/>
          <cell r="S98"/>
          <cell r="T98"/>
          <cell r="U98"/>
          <cell r="V98"/>
          <cell r="W98"/>
          <cell r="X98"/>
          <cell r="Y98"/>
          <cell r="Z98"/>
          <cell r="AA98"/>
          <cell r="AB98"/>
          <cell r="AC98"/>
          <cell r="AD98"/>
          <cell r="AE98"/>
          <cell r="AF98"/>
          <cell r="AG98"/>
          <cell r="AH98"/>
          <cell r="AI98"/>
          <cell r="AJ98"/>
          <cell r="AK98"/>
          <cell r="AL98"/>
          <cell r="AM98"/>
          <cell r="AN98"/>
          <cell r="AO98"/>
          <cell r="AP98"/>
          <cell r="AQ98"/>
          <cell r="AR98"/>
          <cell r="AS98"/>
          <cell r="AT98"/>
          <cell r="AU98"/>
          <cell r="AV98"/>
          <cell r="AW98"/>
          <cell r="AX98"/>
          <cell r="AY98"/>
          <cell r="AZ98"/>
          <cell r="BA98"/>
          <cell r="BB98"/>
          <cell r="BC98"/>
          <cell r="BD98"/>
          <cell r="BE98"/>
          <cell r="BF98"/>
          <cell r="BG98"/>
          <cell r="BH98"/>
          <cell r="BI98"/>
          <cell r="BJ98"/>
          <cell r="BK98"/>
          <cell r="BL98"/>
          <cell r="BM98"/>
          <cell r="BN98"/>
          <cell r="BO98"/>
          <cell r="BP98"/>
          <cell r="BQ98"/>
          <cell r="BR98"/>
          <cell r="BS98"/>
          <cell r="BT98">
            <v>0</v>
          </cell>
          <cell r="BU98"/>
          <cell r="BV98" t="str">
            <v/>
          </cell>
          <cell r="BW98" t="str">
            <v/>
          </cell>
          <cell r="BX98" t="str">
            <v/>
          </cell>
          <cell r="BY98" t="str">
            <v/>
          </cell>
          <cell r="BZ98"/>
          <cell r="CA98" t="str">
            <v/>
          </cell>
          <cell r="CB98" t="str">
            <v/>
          </cell>
          <cell r="CC98" t="str">
            <v/>
          </cell>
          <cell r="CD98" t="str">
            <v/>
          </cell>
          <cell r="CE98" t="str">
            <v/>
          </cell>
          <cell r="CF98" t="str">
            <v/>
          </cell>
          <cell r="CG98"/>
          <cell r="CH98"/>
          <cell r="CI98" t="str">
            <v/>
          </cell>
          <cell r="CJ98" t="str">
            <v/>
          </cell>
          <cell r="CK98" t="str">
            <v/>
          </cell>
          <cell r="CL98" t="str">
            <v/>
          </cell>
          <cell r="CM98" t="str">
            <v/>
          </cell>
          <cell r="CN98"/>
          <cell r="CO98"/>
          <cell r="CP98"/>
          <cell r="CQ98">
            <v>417</v>
          </cell>
          <cell r="CR98"/>
          <cell r="CS98"/>
          <cell r="CT98"/>
          <cell r="CU98"/>
          <cell r="CV98"/>
          <cell r="CW98"/>
          <cell r="CX98"/>
          <cell r="CY98"/>
          <cell r="CZ98"/>
          <cell r="DA98"/>
          <cell r="DB98"/>
          <cell r="DC98">
            <v>0</v>
          </cell>
          <cell r="DD98">
            <v>0</v>
          </cell>
        </row>
        <row r="99">
          <cell r="A99"/>
          <cell r="B99"/>
          <cell r="C99"/>
          <cell r="D99"/>
          <cell r="E99"/>
          <cell r="F99"/>
          <cell r="G99"/>
          <cell r="H99"/>
          <cell r="I99"/>
          <cell r="J99"/>
          <cell r="K99"/>
          <cell r="L99"/>
          <cell r="M99"/>
          <cell r="N99"/>
          <cell r="O99"/>
          <cell r="P99"/>
          <cell r="Q99"/>
          <cell r="R99"/>
          <cell r="S99"/>
          <cell r="T99"/>
          <cell r="U99"/>
          <cell r="V99"/>
          <cell r="W99"/>
          <cell r="X99"/>
          <cell r="Y99"/>
          <cell r="Z99"/>
          <cell r="AA99"/>
          <cell r="AB99"/>
          <cell r="AC99"/>
          <cell r="AD99"/>
          <cell r="AE99"/>
          <cell r="AF99"/>
          <cell r="AG99"/>
          <cell r="AH99"/>
          <cell r="AI99"/>
          <cell r="AJ99"/>
          <cell r="AK99"/>
          <cell r="AL99"/>
          <cell r="AM99"/>
          <cell r="AN99"/>
          <cell r="AO99"/>
          <cell r="AP99"/>
          <cell r="AQ99"/>
          <cell r="AR99"/>
          <cell r="AS99"/>
          <cell r="AT99"/>
          <cell r="AU99"/>
          <cell r="AV99"/>
          <cell r="AW99"/>
          <cell r="AX99"/>
          <cell r="AY99"/>
          <cell r="AZ99"/>
          <cell r="BA99"/>
          <cell r="BB99"/>
          <cell r="BC99"/>
          <cell r="BD99"/>
          <cell r="BE99"/>
          <cell r="BF99"/>
          <cell r="BG99"/>
          <cell r="BH99"/>
          <cell r="BI99"/>
          <cell r="BJ99"/>
          <cell r="BK99"/>
          <cell r="BL99"/>
          <cell r="BM99"/>
          <cell r="BN99"/>
          <cell r="BO99"/>
          <cell r="BP99"/>
          <cell r="BQ99"/>
          <cell r="BR99"/>
          <cell r="BS99"/>
          <cell r="BT99">
            <v>0</v>
          </cell>
          <cell r="BU99"/>
          <cell r="BV99" t="str">
            <v/>
          </cell>
          <cell r="BW99" t="str">
            <v/>
          </cell>
          <cell r="BX99" t="str">
            <v/>
          </cell>
          <cell r="BY99" t="str">
            <v/>
          </cell>
          <cell r="BZ99"/>
          <cell r="CA99" t="str">
            <v/>
          </cell>
          <cell r="CB99" t="str">
            <v/>
          </cell>
          <cell r="CC99" t="str">
            <v/>
          </cell>
          <cell r="CD99" t="str">
            <v/>
          </cell>
          <cell r="CE99" t="str">
            <v/>
          </cell>
          <cell r="CF99" t="str">
            <v/>
          </cell>
          <cell r="CG99"/>
          <cell r="CH99"/>
          <cell r="CI99" t="str">
            <v/>
          </cell>
          <cell r="CJ99" t="str">
            <v/>
          </cell>
          <cell r="CK99" t="str">
            <v/>
          </cell>
          <cell r="CL99" t="str">
            <v/>
          </cell>
          <cell r="CM99" t="str">
            <v/>
          </cell>
          <cell r="CN99"/>
          <cell r="CO99"/>
          <cell r="CP99"/>
          <cell r="CQ99">
            <v>417</v>
          </cell>
          <cell r="CR99"/>
          <cell r="CS99"/>
          <cell r="CT99"/>
          <cell r="CU99"/>
          <cell r="CV99"/>
          <cell r="CW99"/>
          <cell r="CX99"/>
          <cell r="CY99"/>
          <cell r="CZ99"/>
          <cell r="DA99"/>
          <cell r="DB99"/>
          <cell r="DC99">
            <v>0</v>
          </cell>
          <cell r="DD99">
            <v>0</v>
          </cell>
        </row>
        <row r="100">
          <cell r="A100"/>
          <cell r="B100"/>
          <cell r="C100"/>
          <cell r="D100"/>
          <cell r="E100"/>
          <cell r="F100"/>
          <cell r="G100"/>
          <cell r="H100"/>
          <cell r="I100"/>
          <cell r="J100"/>
          <cell r="K100"/>
          <cell r="L100"/>
          <cell r="M100"/>
          <cell r="N100"/>
          <cell r="O100"/>
          <cell r="P100"/>
          <cell r="Q100"/>
          <cell r="R100"/>
          <cell r="S100"/>
          <cell r="T100"/>
          <cell r="U100"/>
          <cell r="V100"/>
          <cell r="W100"/>
          <cell r="X100"/>
          <cell r="Y100"/>
          <cell r="Z100"/>
          <cell r="AA100"/>
          <cell r="AB100"/>
          <cell r="AC100"/>
          <cell r="AD100"/>
          <cell r="AE100"/>
          <cell r="AF100"/>
          <cell r="AG100"/>
          <cell r="AH100"/>
          <cell r="AI100"/>
          <cell r="AJ100"/>
          <cell r="AK100"/>
          <cell r="AL100"/>
          <cell r="AM100"/>
          <cell r="AN100"/>
          <cell r="AO100"/>
          <cell r="AP100"/>
          <cell r="AQ100"/>
          <cell r="AR100"/>
          <cell r="AS100"/>
          <cell r="AT100"/>
          <cell r="AU100"/>
          <cell r="AV100"/>
          <cell r="AW100"/>
          <cell r="AX100"/>
          <cell r="AY100"/>
          <cell r="AZ100"/>
          <cell r="BA100"/>
          <cell r="BB100"/>
          <cell r="BC100"/>
          <cell r="BD100"/>
          <cell r="BE100"/>
          <cell r="BF100"/>
          <cell r="BG100"/>
          <cell r="BH100"/>
          <cell r="BI100"/>
          <cell r="BJ100"/>
          <cell r="BK100"/>
          <cell r="BL100"/>
          <cell r="BM100"/>
          <cell r="BN100"/>
          <cell r="BO100"/>
          <cell r="BP100"/>
          <cell r="BQ100"/>
          <cell r="BR100"/>
          <cell r="BS100"/>
          <cell r="BT100">
            <v>0</v>
          </cell>
          <cell r="BU100"/>
          <cell r="BV100" t="str">
            <v/>
          </cell>
          <cell r="BW100" t="str">
            <v/>
          </cell>
          <cell r="BX100" t="str">
            <v/>
          </cell>
          <cell r="BY100" t="str">
            <v/>
          </cell>
          <cell r="BZ100"/>
          <cell r="CA100" t="str">
            <v/>
          </cell>
          <cell r="CB100" t="str">
            <v/>
          </cell>
          <cell r="CC100" t="str">
            <v/>
          </cell>
          <cell r="CD100" t="str">
            <v/>
          </cell>
          <cell r="CE100" t="str">
            <v/>
          </cell>
          <cell r="CF100" t="str">
            <v/>
          </cell>
          <cell r="CG100"/>
          <cell r="CH100"/>
          <cell r="CI100" t="str">
            <v/>
          </cell>
          <cell r="CJ100" t="str">
            <v/>
          </cell>
          <cell r="CK100" t="str">
            <v/>
          </cell>
          <cell r="CL100" t="str">
            <v/>
          </cell>
          <cell r="CM100" t="str">
            <v/>
          </cell>
          <cell r="CN100"/>
          <cell r="CO100"/>
          <cell r="CP100"/>
          <cell r="CQ100">
            <v>417</v>
          </cell>
          <cell r="CR100"/>
          <cell r="CS100"/>
          <cell r="CT100"/>
          <cell r="CU100"/>
          <cell r="CV100"/>
          <cell r="CW100"/>
          <cell r="CX100"/>
          <cell r="CY100"/>
          <cell r="CZ100"/>
          <cell r="DA100"/>
          <cell r="DB100"/>
          <cell r="DC100">
            <v>0</v>
          </cell>
          <cell r="DD100">
            <v>0</v>
          </cell>
        </row>
        <row r="101">
          <cell r="A101"/>
          <cell r="B101"/>
          <cell r="C101"/>
          <cell r="D101"/>
          <cell r="E101"/>
          <cell r="F101"/>
          <cell r="G101"/>
          <cell r="H101"/>
          <cell r="I101"/>
          <cell r="J101"/>
          <cell r="K101"/>
          <cell r="L101"/>
          <cell r="M101"/>
          <cell r="N101"/>
          <cell r="O101"/>
          <cell r="P101"/>
          <cell r="Q101"/>
          <cell r="R101"/>
          <cell r="S101"/>
          <cell r="T101"/>
          <cell r="U101"/>
          <cell r="V101"/>
          <cell r="W101"/>
          <cell r="X101"/>
          <cell r="Y101"/>
          <cell r="Z101"/>
          <cell r="AA101"/>
          <cell r="AB101"/>
          <cell r="AC101"/>
          <cell r="AD101"/>
          <cell r="AE101"/>
          <cell r="AF101"/>
          <cell r="AG101"/>
          <cell r="AH101"/>
          <cell r="AI101"/>
          <cell r="AJ101"/>
          <cell r="AK101"/>
          <cell r="AL101"/>
          <cell r="AM101"/>
          <cell r="AN101"/>
          <cell r="AO101"/>
          <cell r="AP101"/>
          <cell r="AQ101"/>
          <cell r="AR101"/>
          <cell r="AS101"/>
          <cell r="AT101"/>
          <cell r="AU101"/>
          <cell r="AV101"/>
          <cell r="AW101"/>
          <cell r="AX101"/>
          <cell r="AY101"/>
          <cell r="AZ101"/>
          <cell r="BA101"/>
          <cell r="BB101"/>
          <cell r="BC101"/>
          <cell r="BD101"/>
          <cell r="BE101"/>
          <cell r="BF101"/>
          <cell r="BG101"/>
          <cell r="BH101"/>
          <cell r="BI101"/>
          <cell r="BJ101"/>
          <cell r="BK101"/>
          <cell r="BL101"/>
          <cell r="BM101"/>
          <cell r="BN101"/>
          <cell r="BO101"/>
          <cell r="BP101"/>
          <cell r="BQ101"/>
          <cell r="BR101"/>
          <cell r="BS101"/>
          <cell r="BT101">
            <v>0</v>
          </cell>
          <cell r="BU101"/>
          <cell r="BV101" t="str">
            <v/>
          </cell>
          <cell r="BW101" t="str">
            <v/>
          </cell>
          <cell r="BX101" t="str">
            <v/>
          </cell>
          <cell r="BY101" t="str">
            <v/>
          </cell>
          <cell r="BZ101"/>
          <cell r="CA101" t="str">
            <v/>
          </cell>
          <cell r="CB101" t="str">
            <v/>
          </cell>
          <cell r="CC101" t="str">
            <v/>
          </cell>
          <cell r="CD101" t="str">
            <v/>
          </cell>
          <cell r="CE101" t="str">
            <v/>
          </cell>
          <cell r="CF101" t="str">
            <v/>
          </cell>
          <cell r="CG101"/>
          <cell r="CH101"/>
          <cell r="CI101" t="str">
            <v/>
          </cell>
          <cell r="CJ101" t="str">
            <v/>
          </cell>
          <cell r="CK101" t="str">
            <v/>
          </cell>
          <cell r="CL101" t="str">
            <v/>
          </cell>
          <cell r="CM101" t="str">
            <v/>
          </cell>
          <cell r="CN101"/>
          <cell r="CO101"/>
          <cell r="CP101"/>
          <cell r="CQ101">
            <v>417</v>
          </cell>
          <cell r="CR101"/>
          <cell r="CS101"/>
          <cell r="CT101"/>
          <cell r="CU101"/>
          <cell r="CV101"/>
          <cell r="CW101"/>
          <cell r="CX101"/>
          <cell r="CY101"/>
          <cell r="CZ101"/>
          <cell r="DA101"/>
          <cell r="DB101"/>
          <cell r="DC101">
            <v>0</v>
          </cell>
          <cell r="DD101">
            <v>0</v>
          </cell>
        </row>
        <row r="102">
          <cell r="A102"/>
          <cell r="B102"/>
          <cell r="C102"/>
          <cell r="D102"/>
          <cell r="E102"/>
          <cell r="F102"/>
          <cell r="G102"/>
          <cell r="H102"/>
          <cell r="I102"/>
          <cell r="J102"/>
          <cell r="K102"/>
          <cell r="L102"/>
          <cell r="M102"/>
          <cell r="N102"/>
          <cell r="O102"/>
          <cell r="P102"/>
          <cell r="Q102"/>
          <cell r="R102"/>
          <cell r="S102"/>
          <cell r="T102"/>
          <cell r="U102"/>
          <cell r="V102"/>
          <cell r="W102"/>
          <cell r="X102"/>
          <cell r="Y102"/>
          <cell r="Z102"/>
          <cell r="AA102"/>
          <cell r="AB102"/>
          <cell r="AC102"/>
          <cell r="AD102"/>
          <cell r="AE102"/>
          <cell r="AF102"/>
          <cell r="AG102"/>
          <cell r="AH102"/>
          <cell r="AI102"/>
          <cell r="AJ102"/>
          <cell r="AK102"/>
          <cell r="AL102"/>
          <cell r="AM102"/>
          <cell r="AN102"/>
          <cell r="AO102"/>
          <cell r="AP102"/>
          <cell r="AQ102"/>
          <cell r="AR102"/>
          <cell r="AS102"/>
          <cell r="AT102"/>
          <cell r="AU102"/>
          <cell r="AV102"/>
          <cell r="AW102"/>
          <cell r="AX102"/>
          <cell r="AY102"/>
          <cell r="AZ102"/>
          <cell r="BA102"/>
          <cell r="BB102"/>
          <cell r="BC102"/>
          <cell r="BD102"/>
          <cell r="BE102"/>
          <cell r="BF102"/>
          <cell r="BG102"/>
          <cell r="BH102"/>
          <cell r="BI102"/>
          <cell r="BJ102"/>
          <cell r="BK102"/>
          <cell r="BL102"/>
          <cell r="BM102"/>
          <cell r="BN102"/>
          <cell r="BO102"/>
          <cell r="BP102"/>
          <cell r="BQ102"/>
          <cell r="BR102"/>
          <cell r="BS102"/>
          <cell r="BT102">
            <v>0</v>
          </cell>
          <cell r="BU102"/>
          <cell r="BV102" t="str">
            <v/>
          </cell>
          <cell r="BW102" t="str">
            <v/>
          </cell>
          <cell r="BX102" t="str">
            <v/>
          </cell>
          <cell r="BY102" t="str">
            <v/>
          </cell>
          <cell r="BZ102"/>
          <cell r="CA102" t="str">
            <v/>
          </cell>
          <cell r="CB102" t="str">
            <v/>
          </cell>
          <cell r="CC102" t="str">
            <v/>
          </cell>
          <cell r="CD102" t="str">
            <v/>
          </cell>
          <cell r="CE102" t="str">
            <v/>
          </cell>
          <cell r="CF102" t="str">
            <v/>
          </cell>
          <cell r="CG102"/>
          <cell r="CH102"/>
          <cell r="CI102" t="str">
            <v/>
          </cell>
          <cell r="CJ102" t="str">
            <v/>
          </cell>
          <cell r="CK102" t="str">
            <v/>
          </cell>
          <cell r="CL102" t="str">
            <v/>
          </cell>
          <cell r="CM102" t="str">
            <v/>
          </cell>
          <cell r="CN102"/>
          <cell r="CO102"/>
          <cell r="CP102"/>
          <cell r="CQ102">
            <v>427</v>
          </cell>
          <cell r="CR102"/>
          <cell r="CS102"/>
          <cell r="CT102"/>
          <cell r="CU102"/>
          <cell r="CV102"/>
          <cell r="CW102"/>
          <cell r="CX102"/>
          <cell r="CY102"/>
          <cell r="CZ102"/>
          <cell r="DA102"/>
          <cell r="DB102"/>
          <cell r="DC102">
            <v>0</v>
          </cell>
          <cell r="DD102">
            <v>0</v>
          </cell>
        </row>
        <row r="103">
          <cell r="A103"/>
          <cell r="B103"/>
          <cell r="C103"/>
          <cell r="D103"/>
          <cell r="E103"/>
          <cell r="F103"/>
          <cell r="G103"/>
          <cell r="H103"/>
          <cell r="I103"/>
          <cell r="J103"/>
          <cell r="K103"/>
          <cell r="L103"/>
          <cell r="M103"/>
          <cell r="N103"/>
          <cell r="O103"/>
          <cell r="P103"/>
          <cell r="Q103"/>
          <cell r="R103"/>
          <cell r="S103"/>
          <cell r="T103"/>
          <cell r="U103"/>
          <cell r="V103"/>
          <cell r="W103"/>
          <cell r="X103"/>
          <cell r="Y103"/>
          <cell r="Z103"/>
          <cell r="AA103"/>
          <cell r="AB103"/>
          <cell r="AC103"/>
          <cell r="AD103"/>
          <cell r="AE103"/>
          <cell r="AF103"/>
          <cell r="AG103"/>
          <cell r="AH103"/>
          <cell r="AI103"/>
          <cell r="AJ103"/>
          <cell r="AK103"/>
          <cell r="AL103"/>
          <cell r="AM103"/>
          <cell r="AN103"/>
          <cell r="AO103"/>
          <cell r="AP103"/>
          <cell r="AQ103"/>
          <cell r="AR103"/>
          <cell r="AS103"/>
          <cell r="AT103"/>
          <cell r="AU103"/>
          <cell r="AV103"/>
          <cell r="AW103"/>
          <cell r="AX103"/>
          <cell r="AY103"/>
          <cell r="AZ103"/>
          <cell r="BA103"/>
          <cell r="BB103"/>
          <cell r="BC103"/>
          <cell r="BD103"/>
          <cell r="BE103"/>
          <cell r="BF103"/>
          <cell r="BG103"/>
          <cell r="BH103"/>
          <cell r="BI103"/>
          <cell r="BJ103"/>
          <cell r="BK103"/>
          <cell r="BL103"/>
          <cell r="BM103"/>
          <cell r="BN103"/>
          <cell r="BO103"/>
          <cell r="BP103"/>
          <cell r="BQ103"/>
          <cell r="BR103"/>
          <cell r="BS103"/>
          <cell r="BT103">
            <v>0</v>
          </cell>
          <cell r="BU103"/>
          <cell r="BV103" t="str">
            <v/>
          </cell>
          <cell r="BW103" t="str">
            <v/>
          </cell>
          <cell r="BX103" t="str">
            <v/>
          </cell>
          <cell r="BY103" t="str">
            <v/>
          </cell>
          <cell r="BZ103"/>
          <cell r="CA103" t="str">
            <v/>
          </cell>
          <cell r="CB103" t="str">
            <v/>
          </cell>
          <cell r="CC103" t="str">
            <v/>
          </cell>
          <cell r="CD103" t="str">
            <v/>
          </cell>
          <cell r="CE103" t="str">
            <v/>
          </cell>
          <cell r="CF103" t="str">
            <v/>
          </cell>
          <cell r="CG103"/>
          <cell r="CH103"/>
          <cell r="CI103" t="str">
            <v/>
          </cell>
          <cell r="CJ103" t="str">
            <v/>
          </cell>
          <cell r="CK103" t="str">
            <v/>
          </cell>
          <cell r="CL103" t="str">
            <v/>
          </cell>
          <cell r="CM103" t="str">
            <v/>
          </cell>
          <cell r="CN103"/>
          <cell r="CO103"/>
          <cell r="CP103"/>
          <cell r="CQ103">
            <v>427</v>
          </cell>
          <cell r="CR103"/>
          <cell r="CS103"/>
          <cell r="CT103"/>
          <cell r="CU103"/>
          <cell r="CV103"/>
          <cell r="CW103"/>
          <cell r="CX103"/>
          <cell r="CY103"/>
          <cell r="CZ103"/>
          <cell r="DA103"/>
          <cell r="DB103"/>
          <cell r="DC103">
            <v>0</v>
          </cell>
          <cell r="DD103">
            <v>0</v>
          </cell>
        </row>
        <row r="104">
          <cell r="A104"/>
          <cell r="B104"/>
          <cell r="C104"/>
          <cell r="D104"/>
          <cell r="E104"/>
          <cell r="F104"/>
          <cell r="G104"/>
          <cell r="H104"/>
          <cell r="I104"/>
          <cell r="J104"/>
          <cell r="K104"/>
          <cell r="L104"/>
          <cell r="M104"/>
          <cell r="N104"/>
          <cell r="O104"/>
          <cell r="P104"/>
          <cell r="Q104"/>
          <cell r="R104"/>
          <cell r="S104"/>
          <cell r="T104"/>
          <cell r="U104"/>
          <cell r="V104"/>
          <cell r="W104"/>
          <cell r="X104"/>
          <cell r="Y104"/>
          <cell r="Z104"/>
          <cell r="AA104"/>
          <cell r="AB104"/>
          <cell r="AC104"/>
          <cell r="AD104"/>
          <cell r="AE104"/>
          <cell r="AF104"/>
          <cell r="AG104"/>
          <cell r="AH104"/>
          <cell r="AI104"/>
          <cell r="AJ104"/>
          <cell r="AK104"/>
          <cell r="AL104"/>
          <cell r="AM104"/>
          <cell r="AN104"/>
          <cell r="AO104"/>
          <cell r="AP104"/>
          <cell r="AQ104"/>
          <cell r="AR104"/>
          <cell r="AS104"/>
          <cell r="AT104"/>
          <cell r="AU104"/>
          <cell r="AV104"/>
          <cell r="AW104"/>
          <cell r="AX104"/>
          <cell r="AY104"/>
          <cell r="AZ104"/>
          <cell r="BA104"/>
          <cell r="BB104"/>
          <cell r="BC104"/>
          <cell r="BD104"/>
          <cell r="BE104"/>
          <cell r="BF104"/>
          <cell r="BG104"/>
          <cell r="BH104"/>
          <cell r="BI104"/>
          <cell r="BJ104"/>
          <cell r="BK104"/>
          <cell r="BL104"/>
          <cell r="BM104"/>
          <cell r="BN104"/>
          <cell r="BO104"/>
          <cell r="BP104"/>
          <cell r="BQ104"/>
          <cell r="BR104"/>
          <cell r="BS104"/>
          <cell r="BT104">
            <v>0</v>
          </cell>
          <cell r="BU104"/>
          <cell r="BV104" t="str">
            <v/>
          </cell>
          <cell r="BW104" t="str">
            <v/>
          </cell>
          <cell r="BX104" t="str">
            <v/>
          </cell>
          <cell r="BY104" t="str">
            <v/>
          </cell>
          <cell r="BZ104"/>
          <cell r="CA104" t="str">
            <v/>
          </cell>
          <cell r="CB104" t="str">
            <v/>
          </cell>
          <cell r="CC104" t="str">
            <v/>
          </cell>
          <cell r="CD104" t="str">
            <v/>
          </cell>
          <cell r="CE104" t="str">
            <v/>
          </cell>
          <cell r="CF104" t="str">
            <v/>
          </cell>
          <cell r="CG104"/>
          <cell r="CH104"/>
          <cell r="CI104" t="str">
            <v/>
          </cell>
          <cell r="CJ104" t="str">
            <v/>
          </cell>
          <cell r="CK104" t="str">
            <v/>
          </cell>
          <cell r="CL104" t="str">
            <v/>
          </cell>
          <cell r="CM104" t="str">
            <v/>
          </cell>
          <cell r="CN104"/>
          <cell r="CO104"/>
          <cell r="CP104"/>
          <cell r="CQ104">
            <v>427</v>
          </cell>
          <cell r="CR104"/>
          <cell r="CS104"/>
          <cell r="CT104"/>
          <cell r="CU104"/>
          <cell r="CV104"/>
          <cell r="CW104"/>
          <cell r="CX104"/>
          <cell r="CY104"/>
          <cell r="CZ104"/>
          <cell r="DA104"/>
          <cell r="DB104"/>
          <cell r="DC104">
            <v>0</v>
          </cell>
          <cell r="DD104">
            <v>0</v>
          </cell>
        </row>
        <row r="105">
          <cell r="A105"/>
          <cell r="B105"/>
          <cell r="C105"/>
          <cell r="D105"/>
          <cell r="E105"/>
          <cell r="F105"/>
          <cell r="G105"/>
          <cell r="H105"/>
          <cell r="I105"/>
          <cell r="J105"/>
          <cell r="K105"/>
          <cell r="L105"/>
          <cell r="M105"/>
          <cell r="N105"/>
          <cell r="O105"/>
          <cell r="P105"/>
          <cell r="Q105"/>
          <cell r="R105"/>
          <cell r="S105"/>
          <cell r="T105"/>
          <cell r="U105"/>
          <cell r="V105"/>
          <cell r="W105"/>
          <cell r="X105"/>
          <cell r="Y105"/>
          <cell r="Z105"/>
          <cell r="AA105"/>
          <cell r="AB105"/>
          <cell r="AC105"/>
          <cell r="AD105"/>
          <cell r="AE105"/>
          <cell r="AF105"/>
          <cell r="AG105"/>
          <cell r="AH105"/>
          <cell r="AI105"/>
          <cell r="AJ105"/>
          <cell r="AK105"/>
          <cell r="AL105"/>
          <cell r="AM105"/>
          <cell r="AN105"/>
          <cell r="AO105"/>
          <cell r="AP105"/>
          <cell r="AQ105"/>
          <cell r="AR105"/>
          <cell r="AS105"/>
          <cell r="AT105"/>
          <cell r="AU105"/>
          <cell r="AV105"/>
          <cell r="AW105"/>
          <cell r="AX105"/>
          <cell r="AY105"/>
          <cell r="AZ105"/>
          <cell r="BA105"/>
          <cell r="BB105"/>
          <cell r="BC105"/>
          <cell r="BD105"/>
          <cell r="BE105"/>
          <cell r="BF105"/>
          <cell r="BG105"/>
          <cell r="BH105"/>
          <cell r="BI105"/>
          <cell r="BJ105"/>
          <cell r="BK105"/>
          <cell r="BL105"/>
          <cell r="BM105"/>
          <cell r="BN105"/>
          <cell r="BO105"/>
          <cell r="BP105"/>
          <cell r="BQ105"/>
          <cell r="BR105"/>
          <cell r="BS105"/>
          <cell r="BT105">
            <v>0</v>
          </cell>
          <cell r="BU105"/>
          <cell r="BV105" t="str">
            <v/>
          </cell>
          <cell r="BW105" t="str">
            <v/>
          </cell>
          <cell r="BX105" t="str">
            <v/>
          </cell>
          <cell r="BY105" t="str">
            <v/>
          </cell>
          <cell r="BZ105"/>
          <cell r="CA105" t="str">
            <v/>
          </cell>
          <cell r="CB105" t="str">
            <v/>
          </cell>
          <cell r="CC105" t="str">
            <v/>
          </cell>
          <cell r="CD105" t="str">
            <v/>
          </cell>
          <cell r="CE105" t="str">
            <v/>
          </cell>
          <cell r="CF105" t="str">
            <v/>
          </cell>
          <cell r="CG105"/>
          <cell r="CH105"/>
          <cell r="CI105" t="str">
            <v/>
          </cell>
          <cell r="CJ105" t="str">
            <v/>
          </cell>
          <cell r="CK105" t="str">
            <v/>
          </cell>
          <cell r="CL105" t="str">
            <v/>
          </cell>
          <cell r="CM105" t="str">
            <v/>
          </cell>
          <cell r="CN105"/>
          <cell r="CO105"/>
          <cell r="CP105"/>
          <cell r="CQ105">
            <v>427</v>
          </cell>
          <cell r="CR105"/>
          <cell r="CS105"/>
          <cell r="CT105"/>
          <cell r="CU105"/>
          <cell r="CV105"/>
          <cell r="CW105"/>
          <cell r="CX105"/>
          <cell r="CY105"/>
          <cell r="CZ105"/>
          <cell r="DA105"/>
          <cell r="DB105"/>
          <cell r="DC105">
            <v>0</v>
          </cell>
          <cell r="DD105">
            <v>0</v>
          </cell>
        </row>
        <row r="106">
          <cell r="A106"/>
          <cell r="B106"/>
          <cell r="C106"/>
          <cell r="D106"/>
          <cell r="E106"/>
          <cell r="F106"/>
          <cell r="G106"/>
          <cell r="H106"/>
          <cell r="I106"/>
          <cell r="J106"/>
          <cell r="K106"/>
          <cell r="L106"/>
          <cell r="M106"/>
          <cell r="N106"/>
          <cell r="O106"/>
          <cell r="P106"/>
          <cell r="Q106"/>
          <cell r="R106"/>
          <cell r="S106"/>
          <cell r="T106"/>
          <cell r="U106"/>
          <cell r="V106"/>
          <cell r="W106"/>
          <cell r="X106"/>
          <cell r="Y106"/>
          <cell r="Z106"/>
          <cell r="AA106"/>
          <cell r="AB106"/>
          <cell r="AC106"/>
          <cell r="AD106"/>
          <cell r="AE106"/>
          <cell r="AF106"/>
          <cell r="AG106"/>
          <cell r="AH106"/>
          <cell r="AI106"/>
          <cell r="AJ106"/>
          <cell r="AK106"/>
          <cell r="AL106"/>
          <cell r="AM106"/>
          <cell r="AN106"/>
          <cell r="AO106"/>
          <cell r="AP106"/>
          <cell r="AQ106"/>
          <cell r="AR106"/>
          <cell r="AS106"/>
          <cell r="AT106"/>
          <cell r="AU106"/>
          <cell r="AV106"/>
          <cell r="AW106"/>
          <cell r="AX106"/>
          <cell r="AY106"/>
          <cell r="AZ106"/>
          <cell r="BA106"/>
          <cell r="BB106"/>
          <cell r="BC106"/>
          <cell r="BD106"/>
          <cell r="BE106"/>
          <cell r="BF106"/>
          <cell r="BG106"/>
          <cell r="BH106"/>
          <cell r="BI106"/>
          <cell r="BJ106"/>
          <cell r="BK106"/>
          <cell r="BL106"/>
          <cell r="BM106"/>
          <cell r="BN106"/>
          <cell r="BO106"/>
          <cell r="BP106"/>
          <cell r="BQ106"/>
          <cell r="BR106"/>
          <cell r="BS106"/>
          <cell r="BT106">
            <v>0</v>
          </cell>
          <cell r="BU106"/>
          <cell r="BV106" t="str">
            <v/>
          </cell>
          <cell r="BW106" t="str">
            <v/>
          </cell>
          <cell r="BX106" t="str">
            <v/>
          </cell>
          <cell r="BY106" t="str">
            <v/>
          </cell>
          <cell r="BZ106"/>
          <cell r="CA106" t="str">
            <v/>
          </cell>
          <cell r="CB106" t="str">
            <v/>
          </cell>
          <cell r="CC106" t="str">
            <v/>
          </cell>
          <cell r="CD106" t="str">
            <v/>
          </cell>
          <cell r="CE106" t="str">
            <v/>
          </cell>
          <cell r="CF106" t="str">
            <v/>
          </cell>
          <cell r="CG106"/>
          <cell r="CH106"/>
          <cell r="CI106" t="str">
            <v/>
          </cell>
          <cell r="CJ106" t="str">
            <v/>
          </cell>
          <cell r="CK106" t="str">
            <v/>
          </cell>
          <cell r="CL106" t="str">
            <v/>
          </cell>
          <cell r="CM106" t="str">
            <v/>
          </cell>
          <cell r="CN106"/>
          <cell r="CO106"/>
          <cell r="CP106"/>
          <cell r="CQ106">
            <v>427</v>
          </cell>
          <cell r="CR106"/>
          <cell r="CS106"/>
          <cell r="CT106"/>
          <cell r="CU106"/>
          <cell r="CV106"/>
          <cell r="CW106"/>
          <cell r="CX106"/>
          <cell r="CY106"/>
          <cell r="CZ106"/>
          <cell r="DA106"/>
          <cell r="DB106"/>
          <cell r="DC106">
            <v>0</v>
          </cell>
          <cell r="DD106">
            <v>0</v>
          </cell>
        </row>
        <row r="107">
          <cell r="A107"/>
          <cell r="B107"/>
          <cell r="C107"/>
          <cell r="D107"/>
          <cell r="E107"/>
          <cell r="F107"/>
          <cell r="G107"/>
          <cell r="H107"/>
          <cell r="I107"/>
          <cell r="J107"/>
          <cell r="K107"/>
          <cell r="L107"/>
          <cell r="M107"/>
          <cell r="N107"/>
          <cell r="O107"/>
          <cell r="P107"/>
          <cell r="Q107"/>
          <cell r="R107"/>
          <cell r="S107"/>
          <cell r="T107"/>
          <cell r="U107"/>
          <cell r="V107"/>
          <cell r="W107"/>
          <cell r="X107"/>
          <cell r="Y107"/>
          <cell r="Z107"/>
          <cell r="AA107"/>
          <cell r="AB107"/>
          <cell r="AC107"/>
          <cell r="AD107"/>
          <cell r="AE107"/>
          <cell r="AF107"/>
          <cell r="AG107"/>
          <cell r="AH107"/>
          <cell r="AI107"/>
          <cell r="AJ107"/>
          <cell r="AK107"/>
          <cell r="AL107"/>
          <cell r="AM107"/>
          <cell r="AN107"/>
          <cell r="AO107"/>
          <cell r="AP107"/>
          <cell r="AQ107"/>
          <cell r="AR107"/>
          <cell r="AS107"/>
          <cell r="AT107"/>
          <cell r="AU107"/>
          <cell r="AV107"/>
          <cell r="AW107"/>
          <cell r="AX107"/>
          <cell r="AY107"/>
          <cell r="AZ107"/>
          <cell r="BA107"/>
          <cell r="BB107"/>
          <cell r="BC107"/>
          <cell r="BD107"/>
          <cell r="BE107"/>
          <cell r="BF107"/>
          <cell r="BG107"/>
          <cell r="BH107"/>
          <cell r="BI107"/>
          <cell r="BJ107"/>
          <cell r="BK107"/>
          <cell r="BL107"/>
          <cell r="BM107"/>
          <cell r="BN107"/>
          <cell r="BO107"/>
          <cell r="BP107"/>
          <cell r="BQ107"/>
          <cell r="BR107"/>
          <cell r="BS107"/>
          <cell r="BT107">
            <v>0</v>
          </cell>
          <cell r="BU107"/>
          <cell r="BV107" t="str">
            <v/>
          </cell>
          <cell r="BW107" t="str">
            <v/>
          </cell>
          <cell r="BX107" t="str">
            <v/>
          </cell>
          <cell r="BY107" t="str">
            <v/>
          </cell>
          <cell r="BZ107"/>
          <cell r="CA107" t="str">
            <v/>
          </cell>
          <cell r="CB107" t="str">
            <v/>
          </cell>
          <cell r="CC107" t="str">
            <v/>
          </cell>
          <cell r="CD107" t="str">
            <v/>
          </cell>
          <cell r="CE107" t="str">
            <v/>
          </cell>
          <cell r="CF107" t="str">
            <v/>
          </cell>
          <cell r="CG107"/>
          <cell r="CH107"/>
          <cell r="CI107" t="str">
            <v/>
          </cell>
          <cell r="CJ107" t="str">
            <v/>
          </cell>
          <cell r="CK107" t="str">
            <v/>
          </cell>
          <cell r="CL107" t="str">
            <v/>
          </cell>
          <cell r="CM107" t="str">
            <v/>
          </cell>
          <cell r="CN107"/>
          <cell r="CO107"/>
          <cell r="CP107"/>
          <cell r="CQ107">
            <v>427</v>
          </cell>
          <cell r="CR107"/>
          <cell r="CS107"/>
          <cell r="CT107"/>
          <cell r="CU107"/>
          <cell r="CV107"/>
          <cell r="CW107"/>
          <cell r="CX107"/>
          <cell r="CY107"/>
          <cell r="CZ107"/>
          <cell r="DA107"/>
          <cell r="DB107"/>
          <cell r="DC107">
            <v>0</v>
          </cell>
          <cell r="DD107">
            <v>0</v>
          </cell>
        </row>
        <row r="108">
          <cell r="A108"/>
          <cell r="B108"/>
          <cell r="C108"/>
          <cell r="D108"/>
          <cell r="E108"/>
          <cell r="F108"/>
          <cell r="G108"/>
          <cell r="H108"/>
          <cell r="I108"/>
          <cell r="J108"/>
          <cell r="K108"/>
          <cell r="L108"/>
          <cell r="M108"/>
          <cell r="N108"/>
          <cell r="O108"/>
          <cell r="P108"/>
          <cell r="Q108"/>
          <cell r="R108"/>
          <cell r="S108"/>
          <cell r="T108"/>
          <cell r="U108"/>
          <cell r="V108"/>
          <cell r="W108"/>
          <cell r="X108"/>
          <cell r="Y108"/>
          <cell r="Z108"/>
          <cell r="AA108"/>
          <cell r="AB108"/>
          <cell r="AC108"/>
          <cell r="AD108"/>
          <cell r="AE108"/>
          <cell r="AF108"/>
          <cell r="AG108"/>
          <cell r="AH108"/>
          <cell r="AI108"/>
          <cell r="AJ108"/>
          <cell r="AK108"/>
          <cell r="AL108"/>
          <cell r="AM108"/>
          <cell r="AN108"/>
          <cell r="AO108"/>
          <cell r="AP108"/>
          <cell r="AQ108"/>
          <cell r="AR108"/>
          <cell r="AS108"/>
          <cell r="AT108"/>
          <cell r="AU108"/>
          <cell r="AV108"/>
          <cell r="AW108"/>
          <cell r="AX108"/>
          <cell r="AY108"/>
          <cell r="AZ108"/>
          <cell r="BA108"/>
          <cell r="BB108"/>
          <cell r="BC108"/>
          <cell r="BD108"/>
          <cell r="BE108"/>
          <cell r="BF108"/>
          <cell r="BG108"/>
          <cell r="BH108"/>
          <cell r="BI108"/>
          <cell r="BJ108"/>
          <cell r="BK108"/>
          <cell r="BL108"/>
          <cell r="BM108"/>
          <cell r="BN108"/>
          <cell r="BO108"/>
          <cell r="BP108"/>
          <cell r="BQ108"/>
          <cell r="BR108"/>
          <cell r="BS108"/>
          <cell r="BT108">
            <v>0</v>
          </cell>
          <cell r="BU108"/>
          <cell r="BV108" t="str">
            <v/>
          </cell>
          <cell r="BW108" t="str">
            <v/>
          </cell>
          <cell r="BX108" t="str">
            <v/>
          </cell>
          <cell r="BY108" t="str">
            <v/>
          </cell>
          <cell r="BZ108"/>
          <cell r="CA108" t="str">
            <v/>
          </cell>
          <cell r="CB108" t="str">
            <v/>
          </cell>
          <cell r="CC108" t="str">
            <v/>
          </cell>
          <cell r="CD108" t="str">
            <v/>
          </cell>
          <cell r="CE108" t="str">
            <v/>
          </cell>
          <cell r="CF108" t="str">
            <v/>
          </cell>
          <cell r="CG108"/>
          <cell r="CH108"/>
          <cell r="CI108" t="str">
            <v/>
          </cell>
          <cell r="CJ108" t="str">
            <v/>
          </cell>
          <cell r="CK108" t="str">
            <v/>
          </cell>
          <cell r="CL108" t="str">
            <v/>
          </cell>
          <cell r="CM108" t="str">
            <v/>
          </cell>
          <cell r="CN108"/>
          <cell r="CO108"/>
          <cell r="CP108"/>
          <cell r="CQ108">
            <v>427</v>
          </cell>
          <cell r="CR108"/>
          <cell r="CS108"/>
          <cell r="CT108"/>
          <cell r="CU108"/>
          <cell r="CV108"/>
          <cell r="CW108"/>
          <cell r="CX108"/>
          <cell r="CY108"/>
          <cell r="CZ108"/>
          <cell r="DA108"/>
          <cell r="DB108"/>
          <cell r="DC108">
            <v>0</v>
          </cell>
          <cell r="DD108">
            <v>0</v>
          </cell>
        </row>
        <row r="109">
          <cell r="A109"/>
          <cell r="B109"/>
          <cell r="C109"/>
          <cell r="D109"/>
          <cell r="E109"/>
          <cell r="F109"/>
          <cell r="G109"/>
          <cell r="H109"/>
          <cell r="I109"/>
          <cell r="J109"/>
          <cell r="K109"/>
          <cell r="L109"/>
          <cell r="M109"/>
          <cell r="N109"/>
          <cell r="O109"/>
          <cell r="P109"/>
          <cell r="Q109"/>
          <cell r="R109"/>
          <cell r="S109"/>
          <cell r="T109"/>
          <cell r="U109"/>
          <cell r="V109"/>
          <cell r="W109"/>
          <cell r="X109"/>
          <cell r="Y109"/>
          <cell r="Z109"/>
          <cell r="AA109"/>
          <cell r="AB109"/>
          <cell r="AC109"/>
          <cell r="AD109"/>
          <cell r="AE109"/>
          <cell r="AF109"/>
          <cell r="AG109"/>
          <cell r="AH109"/>
          <cell r="AI109"/>
          <cell r="AJ109"/>
          <cell r="AK109"/>
          <cell r="AL109"/>
          <cell r="AM109"/>
          <cell r="AN109"/>
          <cell r="AO109"/>
          <cell r="AP109"/>
          <cell r="AQ109"/>
          <cell r="AR109"/>
          <cell r="AS109"/>
          <cell r="AT109"/>
          <cell r="AU109"/>
          <cell r="AV109"/>
          <cell r="AW109"/>
          <cell r="AX109"/>
          <cell r="AY109"/>
          <cell r="AZ109"/>
          <cell r="BA109"/>
          <cell r="BB109"/>
          <cell r="BC109"/>
          <cell r="BD109"/>
          <cell r="BE109"/>
          <cell r="BF109"/>
          <cell r="BG109"/>
          <cell r="BH109"/>
          <cell r="BI109"/>
          <cell r="BJ109"/>
          <cell r="BK109"/>
          <cell r="BL109"/>
          <cell r="BM109"/>
          <cell r="BN109"/>
          <cell r="BO109"/>
          <cell r="BP109"/>
          <cell r="BQ109"/>
          <cell r="BR109"/>
          <cell r="BS109"/>
          <cell r="BT109">
            <v>0</v>
          </cell>
          <cell r="BU109"/>
          <cell r="BV109" t="str">
            <v/>
          </cell>
          <cell r="BW109" t="str">
            <v/>
          </cell>
          <cell r="BX109" t="str">
            <v/>
          </cell>
          <cell r="BY109" t="str">
            <v/>
          </cell>
          <cell r="BZ109"/>
          <cell r="CA109" t="str">
            <v/>
          </cell>
          <cell r="CB109" t="str">
            <v/>
          </cell>
          <cell r="CC109" t="str">
            <v/>
          </cell>
          <cell r="CD109" t="str">
            <v/>
          </cell>
          <cell r="CE109" t="str">
            <v/>
          </cell>
          <cell r="CF109" t="str">
            <v/>
          </cell>
          <cell r="CG109"/>
          <cell r="CH109"/>
          <cell r="CI109" t="str">
            <v/>
          </cell>
          <cell r="CJ109" t="str">
            <v/>
          </cell>
          <cell r="CK109" t="str">
            <v/>
          </cell>
          <cell r="CL109" t="str">
            <v/>
          </cell>
          <cell r="CM109" t="str">
            <v/>
          </cell>
          <cell r="CN109"/>
          <cell r="CO109"/>
          <cell r="CP109"/>
          <cell r="CQ109">
            <v>427</v>
          </cell>
          <cell r="CR109"/>
          <cell r="CS109"/>
          <cell r="CT109"/>
          <cell r="CU109"/>
          <cell r="CV109"/>
          <cell r="CW109"/>
          <cell r="CX109"/>
          <cell r="CY109"/>
          <cell r="CZ109"/>
          <cell r="DA109"/>
          <cell r="DB109"/>
          <cell r="DC109">
            <v>0</v>
          </cell>
          <cell r="DD109">
            <v>0</v>
          </cell>
        </row>
        <row r="110">
          <cell r="A110"/>
          <cell r="B110"/>
          <cell r="C110"/>
          <cell r="D110"/>
          <cell r="E110"/>
          <cell r="F110"/>
          <cell r="G110"/>
          <cell r="H110"/>
          <cell r="I110"/>
          <cell r="J110"/>
          <cell r="K110"/>
          <cell r="L110"/>
          <cell r="M110"/>
          <cell r="N110"/>
          <cell r="O110"/>
          <cell r="P110"/>
          <cell r="Q110"/>
          <cell r="R110"/>
          <cell r="S110"/>
          <cell r="T110"/>
          <cell r="U110"/>
          <cell r="V110"/>
          <cell r="W110"/>
          <cell r="X110"/>
          <cell r="Y110"/>
          <cell r="Z110"/>
          <cell r="AA110"/>
          <cell r="AB110"/>
          <cell r="AC110"/>
          <cell r="AD110"/>
          <cell r="AE110"/>
          <cell r="AF110"/>
          <cell r="AG110"/>
          <cell r="AH110"/>
          <cell r="AI110"/>
          <cell r="AJ110"/>
          <cell r="AK110"/>
          <cell r="AL110"/>
          <cell r="AM110"/>
          <cell r="AN110"/>
          <cell r="AO110"/>
          <cell r="AP110"/>
          <cell r="AQ110"/>
          <cell r="AR110"/>
          <cell r="AS110"/>
          <cell r="AT110"/>
          <cell r="AU110"/>
          <cell r="AV110"/>
          <cell r="AW110"/>
          <cell r="AX110"/>
          <cell r="AY110"/>
          <cell r="AZ110"/>
          <cell r="BA110"/>
          <cell r="BB110"/>
          <cell r="BC110"/>
          <cell r="BD110"/>
          <cell r="BE110"/>
          <cell r="BF110"/>
          <cell r="BG110"/>
          <cell r="BH110"/>
          <cell r="BI110"/>
          <cell r="BJ110"/>
          <cell r="BK110"/>
          <cell r="BL110"/>
          <cell r="BM110"/>
          <cell r="BN110"/>
          <cell r="BO110"/>
          <cell r="BP110"/>
          <cell r="BQ110"/>
          <cell r="BR110"/>
          <cell r="BS110"/>
          <cell r="BT110">
            <v>0</v>
          </cell>
          <cell r="BU110"/>
          <cell r="BV110" t="str">
            <v/>
          </cell>
          <cell r="BW110" t="str">
            <v/>
          </cell>
          <cell r="BX110" t="str">
            <v/>
          </cell>
          <cell r="BY110" t="str">
            <v/>
          </cell>
          <cell r="BZ110"/>
          <cell r="CA110" t="str">
            <v/>
          </cell>
          <cell r="CB110" t="str">
            <v/>
          </cell>
          <cell r="CC110" t="str">
            <v/>
          </cell>
          <cell r="CD110" t="str">
            <v/>
          </cell>
          <cell r="CE110" t="str">
            <v/>
          </cell>
          <cell r="CF110" t="str">
            <v/>
          </cell>
          <cell r="CG110"/>
          <cell r="CH110"/>
          <cell r="CI110" t="str">
            <v/>
          </cell>
          <cell r="CJ110" t="str">
            <v/>
          </cell>
          <cell r="CK110" t="str">
            <v/>
          </cell>
          <cell r="CL110" t="str">
            <v/>
          </cell>
          <cell r="CM110" t="str">
            <v/>
          </cell>
          <cell r="CN110"/>
          <cell r="CO110"/>
          <cell r="CP110"/>
          <cell r="CQ110">
            <v>427</v>
          </cell>
          <cell r="CR110"/>
          <cell r="CS110"/>
          <cell r="CT110"/>
          <cell r="CU110"/>
          <cell r="CV110"/>
          <cell r="CW110"/>
          <cell r="CX110"/>
          <cell r="CY110"/>
          <cell r="CZ110"/>
          <cell r="DA110"/>
          <cell r="DB110"/>
          <cell r="DC110">
            <v>0</v>
          </cell>
          <cell r="DD110">
            <v>0</v>
          </cell>
        </row>
        <row r="111">
          <cell r="A111"/>
          <cell r="B111"/>
          <cell r="C111"/>
          <cell r="D111"/>
          <cell r="E111"/>
          <cell r="F111"/>
          <cell r="G111"/>
          <cell r="H111"/>
          <cell r="I111"/>
          <cell r="J111"/>
          <cell r="K111"/>
          <cell r="L111"/>
          <cell r="M111"/>
          <cell r="N111"/>
          <cell r="O111"/>
          <cell r="P111"/>
          <cell r="Q111"/>
          <cell r="R111"/>
          <cell r="S111"/>
          <cell r="T111"/>
          <cell r="U111"/>
          <cell r="V111"/>
          <cell r="W111"/>
          <cell r="X111"/>
          <cell r="Y111"/>
          <cell r="Z111"/>
          <cell r="AA111"/>
          <cell r="AB111"/>
          <cell r="AC111"/>
          <cell r="AD111"/>
          <cell r="AE111"/>
          <cell r="AF111"/>
          <cell r="AG111"/>
          <cell r="AH111"/>
          <cell r="AI111"/>
          <cell r="AJ111"/>
          <cell r="AK111"/>
          <cell r="AL111"/>
          <cell r="AM111"/>
          <cell r="AN111"/>
          <cell r="AO111"/>
          <cell r="AP111"/>
          <cell r="AQ111"/>
          <cell r="AR111"/>
          <cell r="AS111"/>
          <cell r="AT111"/>
          <cell r="AU111"/>
          <cell r="AV111"/>
          <cell r="AW111"/>
          <cell r="AX111"/>
          <cell r="AY111"/>
          <cell r="AZ111"/>
          <cell r="BA111"/>
          <cell r="BB111"/>
          <cell r="BC111"/>
          <cell r="BD111"/>
          <cell r="BE111"/>
          <cell r="BF111"/>
          <cell r="BG111"/>
          <cell r="BH111"/>
          <cell r="BI111"/>
          <cell r="BJ111"/>
          <cell r="BK111"/>
          <cell r="BL111"/>
          <cell r="BM111"/>
          <cell r="BN111"/>
          <cell r="BO111"/>
          <cell r="BP111"/>
          <cell r="BQ111"/>
          <cell r="BR111"/>
          <cell r="BS111"/>
          <cell r="BT111">
            <v>0</v>
          </cell>
          <cell r="BU111"/>
          <cell r="BV111" t="str">
            <v/>
          </cell>
          <cell r="BW111" t="str">
            <v/>
          </cell>
          <cell r="BX111" t="str">
            <v/>
          </cell>
          <cell r="BY111" t="str">
            <v/>
          </cell>
          <cell r="BZ111"/>
          <cell r="CA111" t="str">
            <v/>
          </cell>
          <cell r="CB111" t="str">
            <v/>
          </cell>
          <cell r="CC111" t="str">
            <v/>
          </cell>
          <cell r="CD111" t="str">
            <v/>
          </cell>
          <cell r="CE111" t="str">
            <v/>
          </cell>
          <cell r="CF111" t="str">
            <v/>
          </cell>
          <cell r="CG111"/>
          <cell r="CH111"/>
          <cell r="CI111" t="str">
            <v/>
          </cell>
          <cell r="CJ111" t="str">
            <v/>
          </cell>
          <cell r="CK111" t="str">
            <v/>
          </cell>
          <cell r="CL111" t="str">
            <v/>
          </cell>
          <cell r="CM111" t="str">
            <v/>
          </cell>
          <cell r="CN111"/>
          <cell r="CO111"/>
          <cell r="CP111"/>
          <cell r="CQ111">
            <v>427</v>
          </cell>
          <cell r="CR111"/>
          <cell r="CS111"/>
          <cell r="CT111"/>
          <cell r="CU111"/>
          <cell r="CV111"/>
          <cell r="CW111"/>
          <cell r="CX111"/>
          <cell r="CY111"/>
          <cell r="CZ111"/>
          <cell r="DA111"/>
          <cell r="DB111"/>
          <cell r="DC111">
            <v>0</v>
          </cell>
          <cell r="DD111">
            <v>0</v>
          </cell>
        </row>
        <row r="112">
          <cell r="A112"/>
          <cell r="B112"/>
          <cell r="C112"/>
          <cell r="D112"/>
          <cell r="E112"/>
          <cell r="F112"/>
          <cell r="G112"/>
          <cell r="H112"/>
          <cell r="I112"/>
          <cell r="J112"/>
          <cell r="K112"/>
          <cell r="L112"/>
          <cell r="M112"/>
          <cell r="N112"/>
          <cell r="O112"/>
          <cell r="P112"/>
          <cell r="Q112"/>
          <cell r="R112"/>
          <cell r="S112"/>
          <cell r="T112"/>
          <cell r="U112"/>
          <cell r="V112"/>
          <cell r="W112"/>
          <cell r="X112"/>
          <cell r="Y112"/>
          <cell r="Z112"/>
          <cell r="AA112"/>
          <cell r="AB112"/>
          <cell r="AC112"/>
          <cell r="AD112"/>
          <cell r="AE112"/>
          <cell r="AF112"/>
          <cell r="AG112"/>
          <cell r="AH112"/>
          <cell r="AI112"/>
          <cell r="AJ112"/>
          <cell r="AK112"/>
          <cell r="AL112"/>
          <cell r="AM112"/>
          <cell r="AN112"/>
          <cell r="AO112"/>
          <cell r="AP112"/>
          <cell r="AQ112"/>
          <cell r="AR112"/>
          <cell r="AS112"/>
          <cell r="AT112"/>
          <cell r="AU112"/>
          <cell r="AV112"/>
          <cell r="AW112"/>
          <cell r="AX112"/>
          <cell r="AY112"/>
          <cell r="AZ112"/>
          <cell r="BA112"/>
          <cell r="BB112"/>
          <cell r="BC112"/>
          <cell r="BD112"/>
          <cell r="BE112"/>
          <cell r="BF112"/>
          <cell r="BG112"/>
          <cell r="BH112"/>
          <cell r="BI112"/>
          <cell r="BJ112"/>
          <cell r="BK112"/>
          <cell r="BL112"/>
          <cell r="BM112"/>
          <cell r="BN112"/>
          <cell r="BO112"/>
          <cell r="BP112"/>
          <cell r="BQ112"/>
          <cell r="BR112"/>
          <cell r="BS112"/>
          <cell r="BT112">
            <v>0</v>
          </cell>
          <cell r="BU112"/>
          <cell r="BV112" t="str">
            <v/>
          </cell>
          <cell r="BW112" t="str">
            <v/>
          </cell>
          <cell r="BX112" t="str">
            <v/>
          </cell>
          <cell r="BY112" t="str">
            <v/>
          </cell>
          <cell r="BZ112"/>
          <cell r="CA112" t="str">
            <v/>
          </cell>
          <cell r="CB112" t="str">
            <v/>
          </cell>
          <cell r="CC112" t="str">
            <v/>
          </cell>
          <cell r="CD112" t="str">
            <v/>
          </cell>
          <cell r="CE112" t="str">
            <v/>
          </cell>
          <cell r="CF112" t="str">
            <v/>
          </cell>
          <cell r="CG112"/>
          <cell r="CH112"/>
          <cell r="CI112" t="str">
            <v/>
          </cell>
          <cell r="CJ112" t="str">
            <v/>
          </cell>
          <cell r="CK112" t="str">
            <v/>
          </cell>
          <cell r="CL112" t="str">
            <v/>
          </cell>
          <cell r="CM112" t="str">
            <v/>
          </cell>
          <cell r="CN112"/>
          <cell r="CO112"/>
          <cell r="CP112"/>
          <cell r="CQ112">
            <v>427</v>
          </cell>
          <cell r="CR112"/>
          <cell r="CS112"/>
          <cell r="CT112"/>
          <cell r="CU112"/>
          <cell r="CV112"/>
          <cell r="CW112"/>
          <cell r="CX112"/>
          <cell r="CY112"/>
          <cell r="CZ112"/>
          <cell r="DA112"/>
          <cell r="DB112"/>
          <cell r="DC112">
            <v>0</v>
          </cell>
          <cell r="DD112">
            <v>0</v>
          </cell>
        </row>
        <row r="113">
          <cell r="A113"/>
          <cell r="B113"/>
          <cell r="C113"/>
          <cell r="D113"/>
          <cell r="E113"/>
          <cell r="F113"/>
          <cell r="G113"/>
          <cell r="H113"/>
          <cell r="I113"/>
          <cell r="J113"/>
          <cell r="K113"/>
          <cell r="L113"/>
          <cell r="M113"/>
          <cell r="N113"/>
          <cell r="O113"/>
          <cell r="P113"/>
          <cell r="Q113"/>
          <cell r="R113"/>
          <cell r="S113"/>
          <cell r="T113"/>
          <cell r="U113"/>
          <cell r="V113"/>
          <cell r="W113"/>
          <cell r="X113"/>
          <cell r="Y113"/>
          <cell r="Z113"/>
          <cell r="AA113"/>
          <cell r="AB113"/>
          <cell r="AC113"/>
          <cell r="AD113"/>
          <cell r="AE113"/>
          <cell r="AF113"/>
          <cell r="AG113"/>
          <cell r="AH113"/>
          <cell r="AI113"/>
          <cell r="AJ113"/>
          <cell r="AK113"/>
          <cell r="AL113"/>
          <cell r="AM113"/>
          <cell r="AN113"/>
          <cell r="AO113"/>
          <cell r="AP113"/>
          <cell r="AQ113"/>
          <cell r="AR113"/>
          <cell r="AS113"/>
          <cell r="AT113"/>
          <cell r="AU113"/>
          <cell r="AV113"/>
          <cell r="AW113"/>
          <cell r="AX113"/>
          <cell r="AY113"/>
          <cell r="AZ113"/>
          <cell r="BA113"/>
          <cell r="BB113"/>
          <cell r="BC113"/>
          <cell r="BD113"/>
          <cell r="BE113"/>
          <cell r="BF113"/>
          <cell r="BG113"/>
          <cell r="BH113"/>
          <cell r="BI113"/>
          <cell r="BJ113"/>
          <cell r="BK113"/>
          <cell r="BL113"/>
          <cell r="BM113"/>
          <cell r="BN113"/>
          <cell r="BO113"/>
          <cell r="BP113"/>
          <cell r="BQ113"/>
          <cell r="BR113"/>
          <cell r="BS113"/>
          <cell r="BT113">
            <v>0</v>
          </cell>
          <cell r="BU113"/>
          <cell r="BV113" t="str">
            <v/>
          </cell>
          <cell r="BW113" t="str">
            <v/>
          </cell>
          <cell r="BX113" t="str">
            <v/>
          </cell>
          <cell r="BY113" t="str">
            <v/>
          </cell>
          <cell r="BZ113"/>
          <cell r="CA113" t="str">
            <v/>
          </cell>
          <cell r="CB113" t="str">
            <v/>
          </cell>
          <cell r="CC113" t="str">
            <v/>
          </cell>
          <cell r="CD113" t="str">
            <v/>
          </cell>
          <cell r="CE113" t="str">
            <v/>
          </cell>
          <cell r="CF113" t="str">
            <v/>
          </cell>
          <cell r="CG113"/>
          <cell r="CH113"/>
          <cell r="CI113" t="str">
            <v/>
          </cell>
          <cell r="CJ113" t="str">
            <v/>
          </cell>
          <cell r="CK113" t="str">
            <v/>
          </cell>
          <cell r="CL113" t="str">
            <v/>
          </cell>
          <cell r="CM113" t="str">
            <v/>
          </cell>
          <cell r="CN113"/>
          <cell r="CO113"/>
          <cell r="CP113"/>
          <cell r="CQ113">
            <v>427</v>
          </cell>
          <cell r="CR113"/>
          <cell r="CS113"/>
          <cell r="CT113"/>
          <cell r="CU113"/>
          <cell r="CV113"/>
          <cell r="CW113"/>
          <cell r="CX113"/>
          <cell r="CY113"/>
          <cell r="CZ113"/>
          <cell r="DA113"/>
          <cell r="DB113"/>
          <cell r="DC113">
            <v>0</v>
          </cell>
          <cell r="DD113">
            <v>0</v>
          </cell>
        </row>
        <row r="114">
          <cell r="A114"/>
          <cell r="B114"/>
          <cell r="C114"/>
          <cell r="D114"/>
          <cell r="E114"/>
          <cell r="F114"/>
          <cell r="G114"/>
          <cell r="H114"/>
          <cell r="I114"/>
          <cell r="J114"/>
          <cell r="K114"/>
          <cell r="L114"/>
          <cell r="M114"/>
          <cell r="N114"/>
          <cell r="O114"/>
          <cell r="P114"/>
          <cell r="Q114"/>
          <cell r="R114"/>
          <cell r="S114"/>
          <cell r="T114"/>
          <cell r="U114"/>
          <cell r="V114"/>
          <cell r="W114"/>
          <cell r="X114"/>
          <cell r="Y114"/>
          <cell r="Z114"/>
          <cell r="AA114"/>
          <cell r="AB114"/>
          <cell r="AC114"/>
          <cell r="AD114"/>
          <cell r="AE114"/>
          <cell r="AF114"/>
          <cell r="AG114"/>
          <cell r="AH114"/>
          <cell r="AI114"/>
          <cell r="AJ114"/>
          <cell r="AK114"/>
          <cell r="AL114"/>
          <cell r="AM114"/>
          <cell r="AN114"/>
          <cell r="AO114"/>
          <cell r="AP114"/>
          <cell r="AQ114"/>
          <cell r="AR114"/>
          <cell r="AS114"/>
          <cell r="AT114"/>
          <cell r="AU114"/>
          <cell r="AV114"/>
          <cell r="AW114"/>
          <cell r="AX114"/>
          <cell r="AY114"/>
          <cell r="AZ114"/>
          <cell r="BA114"/>
          <cell r="BB114"/>
          <cell r="BC114"/>
          <cell r="BD114"/>
          <cell r="BE114"/>
          <cell r="BF114"/>
          <cell r="BG114"/>
          <cell r="BH114"/>
          <cell r="BI114"/>
          <cell r="BJ114"/>
          <cell r="BK114"/>
          <cell r="BL114"/>
          <cell r="BM114"/>
          <cell r="BN114"/>
          <cell r="BO114"/>
          <cell r="BP114"/>
          <cell r="BQ114"/>
          <cell r="BR114"/>
          <cell r="BS114"/>
          <cell r="BT114">
            <v>0</v>
          </cell>
          <cell r="BU114"/>
          <cell r="BV114" t="str">
            <v/>
          </cell>
          <cell r="BW114" t="str">
            <v/>
          </cell>
          <cell r="BX114" t="str">
            <v/>
          </cell>
          <cell r="BY114" t="str">
            <v/>
          </cell>
          <cell r="BZ114"/>
          <cell r="CA114" t="str">
            <v/>
          </cell>
          <cell r="CB114" t="str">
            <v/>
          </cell>
          <cell r="CC114" t="str">
            <v/>
          </cell>
          <cell r="CD114" t="str">
            <v/>
          </cell>
          <cell r="CE114" t="str">
            <v/>
          </cell>
          <cell r="CF114" t="str">
            <v/>
          </cell>
          <cell r="CG114"/>
          <cell r="CH114"/>
          <cell r="CI114" t="str">
            <v/>
          </cell>
          <cell r="CJ114" t="str">
            <v/>
          </cell>
          <cell r="CK114" t="str">
            <v/>
          </cell>
          <cell r="CL114" t="str">
            <v/>
          </cell>
          <cell r="CM114" t="str">
            <v/>
          </cell>
          <cell r="CN114"/>
          <cell r="CO114"/>
          <cell r="CP114"/>
          <cell r="CQ114">
            <v>427</v>
          </cell>
          <cell r="CR114"/>
          <cell r="CS114"/>
          <cell r="CT114"/>
          <cell r="CU114"/>
          <cell r="CV114"/>
          <cell r="CW114"/>
          <cell r="CX114"/>
          <cell r="CY114"/>
          <cell r="CZ114"/>
          <cell r="DA114"/>
          <cell r="DB114"/>
          <cell r="DC114">
            <v>0</v>
          </cell>
          <cell r="DD114">
            <v>0</v>
          </cell>
        </row>
        <row r="115">
          <cell r="A115"/>
          <cell r="B115"/>
          <cell r="C115"/>
          <cell r="D115"/>
          <cell r="E115"/>
          <cell r="F115"/>
          <cell r="G115"/>
          <cell r="H115"/>
          <cell r="I115"/>
          <cell r="J115"/>
          <cell r="K115"/>
          <cell r="L115"/>
          <cell r="M115"/>
          <cell r="N115"/>
          <cell r="O115"/>
          <cell r="P115"/>
          <cell r="Q115"/>
          <cell r="R115"/>
          <cell r="S115"/>
          <cell r="T115"/>
          <cell r="U115"/>
          <cell r="V115"/>
          <cell r="W115"/>
          <cell r="X115"/>
          <cell r="Y115"/>
          <cell r="Z115"/>
          <cell r="AA115"/>
          <cell r="AB115"/>
          <cell r="AC115"/>
          <cell r="AD115"/>
          <cell r="AE115"/>
          <cell r="AF115"/>
          <cell r="AG115"/>
          <cell r="AH115"/>
          <cell r="AI115"/>
          <cell r="AJ115"/>
          <cell r="AK115"/>
          <cell r="AL115"/>
          <cell r="AM115"/>
          <cell r="AN115"/>
          <cell r="AO115"/>
          <cell r="AP115"/>
          <cell r="AQ115"/>
          <cell r="AR115"/>
          <cell r="AS115"/>
          <cell r="AT115"/>
          <cell r="AU115"/>
          <cell r="AV115"/>
          <cell r="AW115"/>
          <cell r="AX115"/>
          <cell r="AY115"/>
          <cell r="AZ115"/>
          <cell r="BA115"/>
          <cell r="BB115"/>
          <cell r="BC115"/>
          <cell r="BD115"/>
          <cell r="BE115"/>
          <cell r="BF115"/>
          <cell r="BG115"/>
          <cell r="BH115"/>
          <cell r="BI115"/>
          <cell r="BJ115"/>
          <cell r="BK115"/>
          <cell r="BL115"/>
          <cell r="BM115"/>
          <cell r="BN115"/>
          <cell r="BO115"/>
          <cell r="BP115"/>
          <cell r="BQ115"/>
          <cell r="BR115"/>
          <cell r="BS115"/>
          <cell r="BT115">
            <v>0</v>
          </cell>
          <cell r="BU115"/>
          <cell r="BV115" t="str">
            <v/>
          </cell>
          <cell r="BW115" t="str">
            <v/>
          </cell>
          <cell r="BX115" t="str">
            <v/>
          </cell>
          <cell r="BY115" t="str">
            <v/>
          </cell>
          <cell r="BZ115"/>
          <cell r="CA115" t="str">
            <v/>
          </cell>
          <cell r="CB115" t="str">
            <v/>
          </cell>
          <cell r="CC115" t="str">
            <v/>
          </cell>
          <cell r="CD115" t="str">
            <v/>
          </cell>
          <cell r="CE115" t="str">
            <v/>
          </cell>
          <cell r="CF115" t="str">
            <v/>
          </cell>
          <cell r="CG115"/>
          <cell r="CH115"/>
          <cell r="CI115" t="str">
            <v/>
          </cell>
          <cell r="CJ115" t="str">
            <v/>
          </cell>
          <cell r="CK115" t="str">
            <v/>
          </cell>
          <cell r="CL115" t="str">
            <v/>
          </cell>
          <cell r="CM115" t="str">
            <v/>
          </cell>
          <cell r="CN115"/>
          <cell r="CO115"/>
          <cell r="CP115"/>
          <cell r="CQ115">
            <v>427</v>
          </cell>
          <cell r="CR115"/>
          <cell r="CS115"/>
          <cell r="CT115"/>
          <cell r="CU115"/>
          <cell r="CV115"/>
          <cell r="CW115"/>
          <cell r="CX115"/>
          <cell r="CY115"/>
          <cell r="CZ115"/>
          <cell r="DA115"/>
          <cell r="DB115"/>
          <cell r="DC115">
            <v>0</v>
          </cell>
          <cell r="DD115">
            <v>0</v>
          </cell>
        </row>
        <row r="116">
          <cell r="A116"/>
          <cell r="B116"/>
          <cell r="C116"/>
          <cell r="D116"/>
          <cell r="E116"/>
          <cell r="F116"/>
          <cell r="G116"/>
          <cell r="H116"/>
          <cell r="I116"/>
          <cell r="J116"/>
          <cell r="K116"/>
          <cell r="L116"/>
          <cell r="M116"/>
          <cell r="N116"/>
          <cell r="O116"/>
          <cell r="P116"/>
          <cell r="Q116"/>
          <cell r="R116"/>
          <cell r="S116"/>
          <cell r="T116"/>
          <cell r="U116"/>
          <cell r="V116"/>
          <cell r="W116"/>
          <cell r="X116"/>
          <cell r="Y116"/>
          <cell r="Z116"/>
          <cell r="AA116"/>
          <cell r="AB116"/>
          <cell r="AC116"/>
          <cell r="AD116"/>
          <cell r="AE116"/>
          <cell r="AF116"/>
          <cell r="AG116"/>
          <cell r="AH116"/>
          <cell r="AI116"/>
          <cell r="AJ116"/>
          <cell r="AK116"/>
          <cell r="AL116"/>
          <cell r="AM116"/>
          <cell r="AN116"/>
          <cell r="AO116"/>
          <cell r="AP116"/>
          <cell r="AQ116"/>
          <cell r="AR116"/>
          <cell r="AS116"/>
          <cell r="AT116"/>
          <cell r="AU116"/>
          <cell r="AV116"/>
          <cell r="AW116"/>
          <cell r="AX116"/>
          <cell r="AY116"/>
          <cell r="AZ116"/>
          <cell r="BA116"/>
          <cell r="BB116"/>
          <cell r="BC116"/>
          <cell r="BD116"/>
          <cell r="BE116"/>
          <cell r="BF116"/>
          <cell r="BG116"/>
          <cell r="BH116"/>
          <cell r="BI116"/>
          <cell r="BJ116"/>
          <cell r="BK116"/>
          <cell r="BL116"/>
          <cell r="BM116"/>
          <cell r="BN116"/>
          <cell r="BO116"/>
          <cell r="BP116"/>
          <cell r="BQ116"/>
          <cell r="BR116"/>
          <cell r="BS116"/>
          <cell r="BT116">
            <v>0</v>
          </cell>
          <cell r="BU116"/>
          <cell r="BV116" t="str">
            <v/>
          </cell>
          <cell r="BW116" t="str">
            <v/>
          </cell>
          <cell r="BX116" t="str">
            <v/>
          </cell>
          <cell r="BY116" t="str">
            <v/>
          </cell>
          <cell r="BZ116"/>
          <cell r="CA116" t="str">
            <v/>
          </cell>
          <cell r="CB116" t="str">
            <v/>
          </cell>
          <cell r="CC116" t="str">
            <v/>
          </cell>
          <cell r="CD116" t="str">
            <v/>
          </cell>
          <cell r="CE116" t="str">
            <v/>
          </cell>
          <cell r="CF116" t="str">
            <v/>
          </cell>
          <cell r="CG116"/>
          <cell r="CH116"/>
          <cell r="CI116" t="str">
            <v/>
          </cell>
          <cell r="CJ116" t="str">
            <v/>
          </cell>
          <cell r="CK116" t="str">
            <v/>
          </cell>
          <cell r="CL116" t="str">
            <v/>
          </cell>
          <cell r="CM116" t="str">
            <v/>
          </cell>
          <cell r="CN116"/>
          <cell r="CO116"/>
          <cell r="CP116"/>
          <cell r="CQ116">
            <v>427</v>
          </cell>
          <cell r="CR116"/>
          <cell r="CS116"/>
          <cell r="CT116"/>
          <cell r="CU116"/>
          <cell r="CV116"/>
          <cell r="CW116"/>
          <cell r="CX116"/>
          <cell r="CY116"/>
          <cell r="CZ116"/>
          <cell r="DA116"/>
          <cell r="DB116"/>
          <cell r="DC116">
            <v>0</v>
          </cell>
          <cell r="DD116">
            <v>0</v>
          </cell>
        </row>
        <row r="117">
          <cell r="A117"/>
          <cell r="B117"/>
          <cell r="C117"/>
          <cell r="D117"/>
          <cell r="E117"/>
          <cell r="F117"/>
          <cell r="G117"/>
          <cell r="H117"/>
          <cell r="I117"/>
          <cell r="J117"/>
          <cell r="K117"/>
          <cell r="L117"/>
          <cell r="M117"/>
          <cell r="N117"/>
          <cell r="O117"/>
          <cell r="P117"/>
          <cell r="Q117"/>
          <cell r="R117"/>
          <cell r="S117"/>
          <cell r="T117"/>
          <cell r="U117"/>
          <cell r="V117"/>
          <cell r="W117"/>
          <cell r="X117"/>
          <cell r="Y117"/>
          <cell r="Z117"/>
          <cell r="AA117"/>
          <cell r="AB117"/>
          <cell r="AC117"/>
          <cell r="AD117"/>
          <cell r="AE117"/>
          <cell r="AF117"/>
          <cell r="AG117"/>
          <cell r="AH117"/>
          <cell r="AI117"/>
          <cell r="AJ117"/>
          <cell r="AK117"/>
          <cell r="AL117"/>
          <cell r="AM117"/>
          <cell r="AN117"/>
          <cell r="AO117"/>
          <cell r="AP117"/>
          <cell r="AQ117"/>
          <cell r="AR117"/>
          <cell r="AS117"/>
          <cell r="AT117"/>
          <cell r="AU117"/>
          <cell r="AV117"/>
          <cell r="AW117"/>
          <cell r="AX117"/>
          <cell r="AY117"/>
          <cell r="AZ117"/>
          <cell r="BA117"/>
          <cell r="BB117"/>
          <cell r="BC117"/>
          <cell r="BD117"/>
          <cell r="BE117"/>
          <cell r="BF117"/>
          <cell r="BG117"/>
          <cell r="BH117"/>
          <cell r="BI117"/>
          <cell r="BJ117"/>
          <cell r="BK117"/>
          <cell r="BL117"/>
          <cell r="BM117"/>
          <cell r="BN117"/>
          <cell r="BO117"/>
          <cell r="BP117"/>
          <cell r="BQ117"/>
          <cell r="BR117"/>
          <cell r="BS117"/>
          <cell r="BT117">
            <v>0</v>
          </cell>
          <cell r="BU117"/>
          <cell r="BV117" t="str">
            <v/>
          </cell>
          <cell r="BW117" t="str">
            <v/>
          </cell>
          <cell r="BX117" t="str">
            <v/>
          </cell>
          <cell r="BY117" t="str">
            <v/>
          </cell>
          <cell r="BZ117"/>
          <cell r="CA117" t="str">
            <v/>
          </cell>
          <cell r="CB117" t="str">
            <v/>
          </cell>
          <cell r="CC117" t="str">
            <v/>
          </cell>
          <cell r="CD117" t="str">
            <v/>
          </cell>
          <cell r="CE117" t="str">
            <v/>
          </cell>
          <cell r="CF117" t="str">
            <v/>
          </cell>
          <cell r="CG117"/>
          <cell r="CH117"/>
          <cell r="CI117" t="str">
            <v/>
          </cell>
          <cell r="CJ117" t="str">
            <v/>
          </cell>
          <cell r="CK117" t="str">
            <v/>
          </cell>
          <cell r="CL117" t="str">
            <v/>
          </cell>
          <cell r="CM117" t="str">
            <v/>
          </cell>
          <cell r="CN117"/>
          <cell r="CO117"/>
          <cell r="CP117"/>
          <cell r="CQ117">
            <v>427</v>
          </cell>
          <cell r="CR117"/>
          <cell r="CS117"/>
          <cell r="CT117"/>
          <cell r="CU117"/>
          <cell r="CV117"/>
          <cell r="CW117"/>
          <cell r="CX117"/>
          <cell r="CY117"/>
          <cell r="CZ117"/>
          <cell r="DA117"/>
          <cell r="DB117"/>
          <cell r="DC117">
            <v>0</v>
          </cell>
          <cell r="DD117">
            <v>0</v>
          </cell>
        </row>
        <row r="118">
          <cell r="A118"/>
          <cell r="B118"/>
          <cell r="C118"/>
          <cell r="D118"/>
          <cell r="E118"/>
          <cell r="F118"/>
          <cell r="G118"/>
          <cell r="H118"/>
          <cell r="I118"/>
          <cell r="J118"/>
          <cell r="K118"/>
          <cell r="L118"/>
          <cell r="M118"/>
          <cell r="N118"/>
          <cell r="O118"/>
          <cell r="P118"/>
          <cell r="Q118"/>
          <cell r="R118"/>
          <cell r="S118"/>
          <cell r="T118"/>
          <cell r="U118"/>
          <cell r="V118"/>
          <cell r="W118"/>
          <cell r="X118"/>
          <cell r="Y118"/>
          <cell r="Z118"/>
          <cell r="AA118"/>
          <cell r="AB118"/>
          <cell r="AC118"/>
          <cell r="AD118"/>
          <cell r="AE118"/>
          <cell r="AF118"/>
          <cell r="AG118"/>
          <cell r="AH118"/>
          <cell r="AI118"/>
          <cell r="AJ118"/>
          <cell r="AK118"/>
          <cell r="AL118"/>
          <cell r="AM118"/>
          <cell r="AN118"/>
          <cell r="AO118"/>
          <cell r="AP118"/>
          <cell r="AQ118"/>
          <cell r="AR118"/>
          <cell r="AS118"/>
          <cell r="AT118"/>
          <cell r="AU118"/>
          <cell r="AV118"/>
          <cell r="AW118"/>
          <cell r="AX118"/>
          <cell r="AY118"/>
          <cell r="AZ118"/>
          <cell r="BA118"/>
          <cell r="BB118"/>
          <cell r="BC118"/>
          <cell r="BD118"/>
          <cell r="BE118"/>
          <cell r="BF118"/>
          <cell r="BG118"/>
          <cell r="BH118"/>
          <cell r="BI118"/>
          <cell r="BJ118"/>
          <cell r="BK118"/>
          <cell r="BL118"/>
          <cell r="BM118"/>
          <cell r="BN118"/>
          <cell r="BO118"/>
          <cell r="BP118"/>
          <cell r="BQ118"/>
          <cell r="BR118"/>
          <cell r="BS118"/>
          <cell r="BT118">
            <v>0</v>
          </cell>
          <cell r="BU118"/>
          <cell r="BV118" t="str">
            <v/>
          </cell>
          <cell r="BW118" t="str">
            <v/>
          </cell>
          <cell r="BX118" t="str">
            <v/>
          </cell>
          <cell r="BY118" t="str">
            <v/>
          </cell>
          <cell r="BZ118"/>
          <cell r="CA118" t="str">
            <v/>
          </cell>
          <cell r="CB118" t="str">
            <v/>
          </cell>
          <cell r="CC118" t="str">
            <v/>
          </cell>
          <cell r="CD118" t="str">
            <v/>
          </cell>
          <cell r="CE118" t="str">
            <v/>
          </cell>
          <cell r="CF118" t="str">
            <v/>
          </cell>
          <cell r="CG118"/>
          <cell r="CH118"/>
          <cell r="CI118" t="str">
            <v/>
          </cell>
          <cell r="CJ118" t="str">
            <v/>
          </cell>
          <cell r="CK118" t="str">
            <v/>
          </cell>
          <cell r="CL118" t="str">
            <v/>
          </cell>
          <cell r="CM118" t="str">
            <v/>
          </cell>
          <cell r="CN118"/>
          <cell r="CO118"/>
          <cell r="CP118"/>
          <cell r="CQ118">
            <v>427</v>
          </cell>
          <cell r="CR118"/>
          <cell r="CS118"/>
          <cell r="CT118"/>
          <cell r="CU118"/>
          <cell r="CV118"/>
          <cell r="CW118"/>
          <cell r="CX118"/>
          <cell r="CY118"/>
          <cell r="CZ118"/>
          <cell r="DA118"/>
          <cell r="DB118"/>
          <cell r="DC118">
            <v>0</v>
          </cell>
          <cell r="DD118">
            <v>0</v>
          </cell>
        </row>
        <row r="119">
          <cell r="A119"/>
          <cell r="B119"/>
          <cell r="C119"/>
          <cell r="D119"/>
          <cell r="E119"/>
          <cell r="F119"/>
          <cell r="G119"/>
          <cell r="H119"/>
          <cell r="I119"/>
          <cell r="J119"/>
          <cell r="K119"/>
          <cell r="L119"/>
          <cell r="M119"/>
          <cell r="N119"/>
          <cell r="O119"/>
          <cell r="P119"/>
          <cell r="Q119"/>
          <cell r="R119"/>
          <cell r="S119"/>
          <cell r="T119"/>
          <cell r="U119"/>
          <cell r="V119"/>
          <cell r="W119"/>
          <cell r="X119"/>
          <cell r="Y119"/>
          <cell r="Z119"/>
          <cell r="AA119"/>
          <cell r="AB119"/>
          <cell r="AC119"/>
          <cell r="AD119"/>
          <cell r="AE119"/>
          <cell r="AF119"/>
          <cell r="AG119"/>
          <cell r="AH119"/>
          <cell r="AI119"/>
          <cell r="AJ119"/>
          <cell r="AK119"/>
          <cell r="AL119"/>
          <cell r="AM119"/>
          <cell r="AN119"/>
          <cell r="AO119"/>
          <cell r="AP119"/>
          <cell r="AQ119"/>
          <cell r="AR119"/>
          <cell r="AS119"/>
          <cell r="AT119"/>
          <cell r="AU119"/>
          <cell r="AV119"/>
          <cell r="AW119"/>
          <cell r="AX119"/>
          <cell r="AY119"/>
          <cell r="AZ119"/>
          <cell r="BA119"/>
          <cell r="BB119"/>
          <cell r="BC119"/>
          <cell r="BD119"/>
          <cell r="BE119"/>
          <cell r="BF119"/>
          <cell r="BG119"/>
          <cell r="BH119"/>
          <cell r="BI119"/>
          <cell r="BJ119"/>
          <cell r="BK119"/>
          <cell r="BL119"/>
          <cell r="BM119"/>
          <cell r="BN119"/>
          <cell r="BO119"/>
          <cell r="BP119"/>
          <cell r="BQ119"/>
          <cell r="BR119"/>
          <cell r="BS119"/>
          <cell r="BT119">
            <v>0</v>
          </cell>
          <cell r="BU119"/>
          <cell r="BV119" t="str">
            <v/>
          </cell>
          <cell r="BW119" t="str">
            <v/>
          </cell>
          <cell r="BX119" t="str">
            <v/>
          </cell>
          <cell r="BY119" t="str">
            <v/>
          </cell>
          <cell r="BZ119"/>
          <cell r="CA119" t="str">
            <v/>
          </cell>
          <cell r="CB119" t="str">
            <v/>
          </cell>
          <cell r="CC119" t="str">
            <v/>
          </cell>
          <cell r="CD119" t="str">
            <v/>
          </cell>
          <cell r="CE119" t="str">
            <v/>
          </cell>
          <cell r="CF119" t="str">
            <v/>
          </cell>
          <cell r="CG119"/>
          <cell r="CH119"/>
          <cell r="CI119" t="str">
            <v/>
          </cell>
          <cell r="CJ119" t="str">
            <v/>
          </cell>
          <cell r="CK119" t="str">
            <v/>
          </cell>
          <cell r="CL119" t="str">
            <v/>
          </cell>
          <cell r="CM119" t="str">
            <v/>
          </cell>
          <cell r="CN119"/>
          <cell r="CO119"/>
          <cell r="CP119"/>
          <cell r="CQ119">
            <v>427</v>
          </cell>
          <cell r="CR119"/>
          <cell r="CS119"/>
          <cell r="CT119"/>
          <cell r="CU119"/>
          <cell r="CV119"/>
          <cell r="CW119"/>
          <cell r="CX119"/>
          <cell r="CY119"/>
          <cell r="CZ119"/>
          <cell r="DA119"/>
          <cell r="DB119"/>
          <cell r="DC119">
            <v>0</v>
          </cell>
          <cell r="DD119">
            <v>0</v>
          </cell>
        </row>
        <row r="120">
          <cell r="A120"/>
          <cell r="B120"/>
          <cell r="C120"/>
          <cell r="D120"/>
          <cell r="E120"/>
          <cell r="F120"/>
          <cell r="G120"/>
          <cell r="H120"/>
          <cell r="I120"/>
          <cell r="J120"/>
          <cell r="K120"/>
          <cell r="L120"/>
          <cell r="M120"/>
          <cell r="N120"/>
          <cell r="O120"/>
          <cell r="P120"/>
          <cell r="Q120"/>
          <cell r="R120"/>
          <cell r="S120"/>
          <cell r="T120"/>
          <cell r="U120"/>
          <cell r="V120"/>
          <cell r="W120"/>
          <cell r="X120"/>
          <cell r="Y120"/>
          <cell r="Z120"/>
          <cell r="AA120"/>
          <cell r="AB120"/>
          <cell r="AC120"/>
          <cell r="AD120"/>
          <cell r="AE120"/>
          <cell r="AF120"/>
          <cell r="AG120"/>
          <cell r="AH120"/>
          <cell r="AI120"/>
          <cell r="AJ120"/>
          <cell r="AK120"/>
          <cell r="AL120"/>
          <cell r="AM120"/>
          <cell r="AN120"/>
          <cell r="AO120"/>
          <cell r="AP120"/>
          <cell r="AQ120"/>
          <cell r="AR120"/>
          <cell r="AS120"/>
          <cell r="AT120"/>
          <cell r="AU120"/>
          <cell r="AV120"/>
          <cell r="AW120"/>
          <cell r="AX120"/>
          <cell r="AY120"/>
          <cell r="AZ120"/>
          <cell r="BA120"/>
          <cell r="BB120"/>
          <cell r="BC120"/>
          <cell r="BD120"/>
          <cell r="BE120"/>
          <cell r="BF120"/>
          <cell r="BG120"/>
          <cell r="BH120"/>
          <cell r="BI120"/>
          <cell r="BJ120"/>
          <cell r="BK120"/>
          <cell r="BL120"/>
          <cell r="BM120"/>
          <cell r="BN120"/>
          <cell r="BO120"/>
          <cell r="BP120"/>
          <cell r="BQ120"/>
          <cell r="BR120"/>
          <cell r="BS120"/>
          <cell r="BT120">
            <v>0</v>
          </cell>
          <cell r="BU120"/>
          <cell r="BV120" t="str">
            <v/>
          </cell>
          <cell r="BW120" t="str">
            <v/>
          </cell>
          <cell r="BX120" t="str">
            <v/>
          </cell>
          <cell r="BY120" t="str">
            <v/>
          </cell>
          <cell r="BZ120"/>
          <cell r="CA120" t="str">
            <v/>
          </cell>
          <cell r="CB120" t="str">
            <v/>
          </cell>
          <cell r="CC120" t="str">
            <v/>
          </cell>
          <cell r="CD120" t="str">
            <v/>
          </cell>
          <cell r="CE120" t="str">
            <v/>
          </cell>
          <cell r="CF120" t="str">
            <v/>
          </cell>
          <cell r="CG120"/>
          <cell r="CH120"/>
          <cell r="CI120" t="str">
            <v/>
          </cell>
          <cell r="CJ120" t="str">
            <v/>
          </cell>
          <cell r="CK120" t="str">
            <v/>
          </cell>
          <cell r="CL120" t="str">
            <v/>
          </cell>
          <cell r="CM120" t="str">
            <v/>
          </cell>
          <cell r="CN120"/>
          <cell r="CO120"/>
          <cell r="CP120"/>
          <cell r="CQ120">
            <v>427</v>
          </cell>
          <cell r="CR120"/>
          <cell r="CS120"/>
          <cell r="CT120"/>
          <cell r="CU120"/>
          <cell r="CV120"/>
          <cell r="CW120"/>
          <cell r="CX120"/>
          <cell r="CY120"/>
          <cell r="CZ120"/>
          <cell r="DA120"/>
          <cell r="DB120"/>
          <cell r="DC120">
            <v>0</v>
          </cell>
          <cell r="DD120">
            <v>0</v>
          </cell>
        </row>
        <row r="121">
          <cell r="A121"/>
          <cell r="B121"/>
          <cell r="C121"/>
          <cell r="D121"/>
          <cell r="E121"/>
          <cell r="F121"/>
          <cell r="G121"/>
          <cell r="H121"/>
          <cell r="I121"/>
          <cell r="J121"/>
          <cell r="K121"/>
          <cell r="L121"/>
          <cell r="M121"/>
          <cell r="N121"/>
          <cell r="O121"/>
          <cell r="P121"/>
          <cell r="Q121"/>
          <cell r="R121"/>
          <cell r="S121"/>
          <cell r="T121"/>
          <cell r="U121"/>
          <cell r="V121"/>
          <cell r="W121"/>
          <cell r="X121"/>
          <cell r="Y121"/>
          <cell r="Z121"/>
          <cell r="AA121"/>
          <cell r="AB121"/>
          <cell r="AC121"/>
          <cell r="AD121"/>
          <cell r="AE121"/>
          <cell r="AF121"/>
          <cell r="AG121"/>
          <cell r="AH121"/>
          <cell r="AI121"/>
          <cell r="AJ121"/>
          <cell r="AK121"/>
          <cell r="AL121"/>
          <cell r="AM121"/>
          <cell r="AN121"/>
          <cell r="AO121"/>
          <cell r="AP121"/>
          <cell r="AQ121"/>
          <cell r="AR121"/>
          <cell r="AS121"/>
          <cell r="AT121"/>
          <cell r="AU121"/>
          <cell r="AV121"/>
          <cell r="AW121"/>
          <cell r="AX121"/>
          <cell r="AY121"/>
          <cell r="AZ121"/>
          <cell r="BA121"/>
          <cell r="BB121"/>
          <cell r="BC121"/>
          <cell r="BD121"/>
          <cell r="BE121"/>
          <cell r="BF121"/>
          <cell r="BG121"/>
          <cell r="BH121"/>
          <cell r="BI121"/>
          <cell r="BJ121"/>
          <cell r="BK121"/>
          <cell r="BL121"/>
          <cell r="BM121"/>
          <cell r="BN121"/>
          <cell r="BO121"/>
          <cell r="BP121"/>
          <cell r="BQ121"/>
          <cell r="BR121"/>
          <cell r="BS121"/>
          <cell r="BT121">
            <v>0</v>
          </cell>
          <cell r="BU121"/>
          <cell r="BV121" t="str">
            <v/>
          </cell>
          <cell r="BW121" t="str">
            <v/>
          </cell>
          <cell r="BX121" t="str">
            <v/>
          </cell>
          <cell r="BY121" t="str">
            <v/>
          </cell>
          <cell r="BZ121"/>
          <cell r="CA121" t="str">
            <v/>
          </cell>
          <cell r="CB121" t="str">
            <v/>
          </cell>
          <cell r="CC121" t="str">
            <v/>
          </cell>
          <cell r="CD121" t="str">
            <v/>
          </cell>
          <cell r="CE121" t="str">
            <v/>
          </cell>
          <cell r="CF121" t="str">
            <v/>
          </cell>
          <cell r="CG121"/>
          <cell r="CH121"/>
          <cell r="CI121" t="str">
            <v/>
          </cell>
          <cell r="CJ121" t="str">
            <v/>
          </cell>
          <cell r="CK121" t="str">
            <v/>
          </cell>
          <cell r="CL121" t="str">
            <v/>
          </cell>
          <cell r="CM121" t="str">
            <v/>
          </cell>
          <cell r="CN121"/>
          <cell r="CO121"/>
          <cell r="CP121"/>
          <cell r="CQ121">
            <v>427</v>
          </cell>
          <cell r="CR121"/>
          <cell r="CS121"/>
          <cell r="CT121"/>
          <cell r="CU121"/>
          <cell r="CV121"/>
          <cell r="CW121"/>
          <cell r="CX121"/>
          <cell r="CY121"/>
          <cell r="CZ121"/>
          <cell r="DA121"/>
          <cell r="DB121"/>
          <cell r="DC121">
            <v>0</v>
          </cell>
          <cell r="DD121">
            <v>0</v>
          </cell>
        </row>
        <row r="122">
          <cell r="A122"/>
          <cell r="B122"/>
          <cell r="C122"/>
          <cell r="D122"/>
          <cell r="E122"/>
          <cell r="F122"/>
          <cell r="G122"/>
          <cell r="H122"/>
          <cell r="I122"/>
          <cell r="J122"/>
          <cell r="K122"/>
          <cell r="L122"/>
          <cell r="M122"/>
          <cell r="N122"/>
          <cell r="O122"/>
          <cell r="P122"/>
          <cell r="Q122"/>
          <cell r="R122"/>
          <cell r="S122"/>
          <cell r="T122"/>
          <cell r="U122"/>
          <cell r="V122"/>
          <cell r="W122"/>
          <cell r="X122"/>
          <cell r="Y122"/>
          <cell r="Z122"/>
          <cell r="AA122"/>
          <cell r="AB122"/>
          <cell r="AC122"/>
          <cell r="AD122"/>
          <cell r="AE122"/>
          <cell r="AF122"/>
          <cell r="AG122"/>
          <cell r="AH122"/>
          <cell r="AI122"/>
          <cell r="AJ122"/>
          <cell r="AK122"/>
          <cell r="AL122"/>
          <cell r="AM122"/>
          <cell r="AN122"/>
          <cell r="AO122"/>
          <cell r="AP122"/>
          <cell r="AQ122"/>
          <cell r="AR122"/>
          <cell r="AS122"/>
          <cell r="AT122"/>
          <cell r="AU122"/>
          <cell r="AV122"/>
          <cell r="AW122"/>
          <cell r="AX122"/>
          <cell r="AY122"/>
          <cell r="AZ122"/>
          <cell r="BA122"/>
          <cell r="BB122"/>
          <cell r="BC122"/>
          <cell r="BD122"/>
          <cell r="BE122"/>
          <cell r="BF122"/>
          <cell r="BG122"/>
          <cell r="BH122"/>
          <cell r="BI122"/>
          <cell r="BJ122"/>
          <cell r="BK122"/>
          <cell r="BL122"/>
          <cell r="BM122"/>
          <cell r="BN122"/>
          <cell r="BO122"/>
          <cell r="BP122"/>
          <cell r="BQ122"/>
          <cell r="BR122"/>
          <cell r="BS122"/>
          <cell r="BT122">
            <v>0</v>
          </cell>
          <cell r="BU122"/>
          <cell r="BV122" t="str">
            <v/>
          </cell>
          <cell r="BW122" t="str">
            <v/>
          </cell>
          <cell r="BX122" t="str">
            <v/>
          </cell>
          <cell r="BY122" t="str">
            <v/>
          </cell>
          <cell r="BZ122"/>
          <cell r="CA122" t="str">
            <v/>
          </cell>
          <cell r="CB122" t="str">
            <v/>
          </cell>
          <cell r="CC122" t="str">
            <v/>
          </cell>
          <cell r="CD122" t="str">
            <v/>
          </cell>
          <cell r="CE122" t="str">
            <v/>
          </cell>
          <cell r="CF122" t="str">
            <v/>
          </cell>
          <cell r="CG122"/>
          <cell r="CH122"/>
          <cell r="CI122" t="str">
            <v/>
          </cell>
          <cell r="CJ122" t="str">
            <v/>
          </cell>
          <cell r="CK122" t="str">
            <v/>
          </cell>
          <cell r="CL122" t="str">
            <v/>
          </cell>
          <cell r="CM122" t="str">
            <v/>
          </cell>
          <cell r="CN122"/>
          <cell r="CO122"/>
          <cell r="CP122"/>
          <cell r="CQ122">
            <v>427</v>
          </cell>
          <cell r="CR122"/>
          <cell r="CS122"/>
          <cell r="CT122"/>
          <cell r="CU122"/>
          <cell r="CV122"/>
          <cell r="CW122"/>
          <cell r="CX122"/>
          <cell r="CY122"/>
          <cell r="CZ122"/>
          <cell r="DA122"/>
          <cell r="DB122"/>
          <cell r="DC122">
            <v>0</v>
          </cell>
          <cell r="DD122">
            <v>0</v>
          </cell>
        </row>
        <row r="123">
          <cell r="A123"/>
          <cell r="B123"/>
          <cell r="C123"/>
          <cell r="D123"/>
          <cell r="E123"/>
          <cell r="F123"/>
          <cell r="G123"/>
          <cell r="H123"/>
          <cell r="I123"/>
          <cell r="J123"/>
          <cell r="K123"/>
          <cell r="L123"/>
          <cell r="M123"/>
          <cell r="N123"/>
          <cell r="O123"/>
          <cell r="P123"/>
          <cell r="Q123"/>
          <cell r="R123"/>
          <cell r="S123"/>
          <cell r="T123"/>
          <cell r="U123"/>
          <cell r="V123"/>
          <cell r="W123"/>
          <cell r="X123"/>
          <cell r="Y123"/>
          <cell r="Z123"/>
          <cell r="AA123"/>
          <cell r="AB123"/>
          <cell r="AC123"/>
          <cell r="AD123"/>
          <cell r="AE123"/>
          <cell r="AF123"/>
          <cell r="AG123"/>
          <cell r="AH123"/>
          <cell r="AI123"/>
          <cell r="AJ123"/>
          <cell r="AK123"/>
          <cell r="AL123"/>
          <cell r="AM123"/>
          <cell r="AN123"/>
          <cell r="AO123"/>
          <cell r="AP123"/>
          <cell r="AQ123"/>
          <cell r="AR123"/>
          <cell r="AS123"/>
          <cell r="AT123"/>
          <cell r="AU123"/>
          <cell r="AV123"/>
          <cell r="AW123"/>
          <cell r="AX123"/>
          <cell r="AY123"/>
          <cell r="AZ123"/>
          <cell r="BA123"/>
          <cell r="BB123"/>
          <cell r="BC123"/>
          <cell r="BD123"/>
          <cell r="BE123"/>
          <cell r="BF123"/>
          <cell r="BG123"/>
          <cell r="BH123"/>
          <cell r="BI123"/>
          <cell r="BJ123"/>
          <cell r="BK123"/>
          <cell r="BL123"/>
          <cell r="BM123"/>
          <cell r="BN123"/>
          <cell r="BO123"/>
          <cell r="BP123"/>
          <cell r="BQ123"/>
          <cell r="BR123"/>
          <cell r="BS123"/>
          <cell r="BT123">
            <v>0</v>
          </cell>
          <cell r="BU123"/>
          <cell r="BV123" t="str">
            <v/>
          </cell>
          <cell r="BW123" t="str">
            <v/>
          </cell>
          <cell r="BX123" t="str">
            <v/>
          </cell>
          <cell r="BY123" t="str">
            <v/>
          </cell>
          <cell r="BZ123"/>
          <cell r="CA123" t="str">
            <v/>
          </cell>
          <cell r="CB123" t="str">
            <v/>
          </cell>
          <cell r="CC123" t="str">
            <v/>
          </cell>
          <cell r="CD123" t="str">
            <v/>
          </cell>
          <cell r="CE123" t="str">
            <v/>
          </cell>
          <cell r="CF123" t="str">
            <v/>
          </cell>
          <cell r="CG123"/>
          <cell r="CH123"/>
          <cell r="CI123" t="str">
            <v/>
          </cell>
          <cell r="CJ123" t="str">
            <v/>
          </cell>
          <cell r="CK123" t="str">
            <v/>
          </cell>
          <cell r="CL123" t="str">
            <v/>
          </cell>
          <cell r="CM123" t="str">
            <v/>
          </cell>
          <cell r="CN123"/>
          <cell r="CO123"/>
          <cell r="CP123"/>
          <cell r="CQ123">
            <v>427</v>
          </cell>
          <cell r="CR123"/>
          <cell r="CS123"/>
          <cell r="CT123"/>
          <cell r="CU123"/>
          <cell r="CV123"/>
          <cell r="CW123"/>
          <cell r="CX123"/>
          <cell r="CY123"/>
          <cell r="CZ123"/>
          <cell r="DA123"/>
          <cell r="DB123"/>
          <cell r="DC123">
            <v>0</v>
          </cell>
          <cell r="DD123">
            <v>0</v>
          </cell>
        </row>
        <row r="124">
          <cell r="A124"/>
          <cell r="B124"/>
          <cell r="C124"/>
          <cell r="D124"/>
          <cell r="E124"/>
          <cell r="F124"/>
          <cell r="G124"/>
          <cell r="H124"/>
          <cell r="I124"/>
          <cell r="J124"/>
          <cell r="K124"/>
          <cell r="L124"/>
          <cell r="M124"/>
          <cell r="N124"/>
          <cell r="O124"/>
          <cell r="P124"/>
          <cell r="Q124"/>
          <cell r="R124"/>
          <cell r="S124"/>
          <cell r="T124"/>
          <cell r="U124"/>
          <cell r="V124"/>
          <cell r="W124"/>
          <cell r="X124"/>
          <cell r="Y124"/>
          <cell r="Z124"/>
          <cell r="AA124"/>
          <cell r="AB124"/>
          <cell r="AC124"/>
          <cell r="AD124"/>
          <cell r="AE124"/>
          <cell r="AF124"/>
          <cell r="AG124"/>
          <cell r="AH124"/>
          <cell r="AI124"/>
          <cell r="AJ124"/>
          <cell r="AK124"/>
          <cell r="AL124"/>
          <cell r="AM124"/>
          <cell r="AN124"/>
          <cell r="AO124"/>
          <cell r="AP124"/>
          <cell r="AQ124"/>
          <cell r="AR124"/>
          <cell r="AS124"/>
          <cell r="AT124"/>
          <cell r="AU124"/>
          <cell r="AV124"/>
          <cell r="AW124"/>
          <cell r="AX124"/>
          <cell r="AY124"/>
          <cell r="AZ124"/>
          <cell r="BA124"/>
          <cell r="BB124"/>
          <cell r="BC124"/>
          <cell r="BD124"/>
          <cell r="BE124"/>
          <cell r="BF124"/>
          <cell r="BG124"/>
          <cell r="BH124"/>
          <cell r="BI124"/>
          <cell r="BJ124"/>
          <cell r="BK124"/>
          <cell r="BL124"/>
          <cell r="BM124"/>
          <cell r="BN124"/>
          <cell r="BO124"/>
          <cell r="BP124"/>
          <cell r="BQ124"/>
          <cell r="BR124"/>
          <cell r="BS124"/>
          <cell r="BT124">
            <v>0</v>
          </cell>
          <cell r="BU124"/>
          <cell r="BV124" t="str">
            <v/>
          </cell>
          <cell r="BW124" t="str">
            <v/>
          </cell>
          <cell r="BX124" t="str">
            <v/>
          </cell>
          <cell r="BY124" t="str">
            <v/>
          </cell>
          <cell r="BZ124"/>
          <cell r="CA124" t="str">
            <v/>
          </cell>
          <cell r="CB124" t="str">
            <v/>
          </cell>
          <cell r="CC124" t="str">
            <v/>
          </cell>
          <cell r="CD124" t="str">
            <v/>
          </cell>
          <cell r="CE124" t="str">
            <v/>
          </cell>
          <cell r="CF124" t="str">
            <v/>
          </cell>
          <cell r="CG124"/>
          <cell r="CH124"/>
          <cell r="CI124" t="str">
            <v/>
          </cell>
          <cell r="CJ124" t="str">
            <v/>
          </cell>
          <cell r="CK124" t="str">
            <v/>
          </cell>
          <cell r="CL124" t="str">
            <v/>
          </cell>
          <cell r="CM124" t="str">
            <v/>
          </cell>
          <cell r="CN124"/>
          <cell r="CO124"/>
          <cell r="CP124"/>
          <cell r="CQ124">
            <v>427</v>
          </cell>
          <cell r="CR124"/>
          <cell r="CS124"/>
          <cell r="CT124"/>
          <cell r="CU124"/>
          <cell r="CV124"/>
          <cell r="CW124"/>
          <cell r="CX124"/>
          <cell r="CY124"/>
          <cell r="CZ124"/>
          <cell r="DA124"/>
          <cell r="DB124"/>
          <cell r="DC124">
            <v>0</v>
          </cell>
          <cell r="DD124">
            <v>0</v>
          </cell>
        </row>
        <row r="125">
          <cell r="A125"/>
          <cell r="B125"/>
          <cell r="C125"/>
          <cell r="D125"/>
          <cell r="E125"/>
          <cell r="F125"/>
          <cell r="G125"/>
          <cell r="H125"/>
          <cell r="I125"/>
          <cell r="J125"/>
          <cell r="K125"/>
          <cell r="L125"/>
          <cell r="M125"/>
          <cell r="N125"/>
          <cell r="O125"/>
          <cell r="P125"/>
          <cell r="Q125"/>
          <cell r="R125"/>
          <cell r="S125"/>
          <cell r="T125"/>
          <cell r="U125"/>
          <cell r="V125"/>
          <cell r="W125"/>
          <cell r="X125"/>
          <cell r="Y125"/>
          <cell r="Z125"/>
          <cell r="AA125"/>
          <cell r="AB125"/>
          <cell r="AC125"/>
          <cell r="AD125"/>
          <cell r="AE125"/>
          <cell r="AF125"/>
          <cell r="AG125"/>
          <cell r="AH125"/>
          <cell r="AI125"/>
          <cell r="AJ125"/>
          <cell r="AK125"/>
          <cell r="AL125"/>
          <cell r="AM125"/>
          <cell r="AN125"/>
          <cell r="AO125"/>
          <cell r="AP125"/>
          <cell r="AQ125"/>
          <cell r="AR125"/>
          <cell r="AS125"/>
          <cell r="AT125"/>
          <cell r="AU125"/>
          <cell r="AV125"/>
          <cell r="AW125"/>
          <cell r="AX125"/>
          <cell r="AY125"/>
          <cell r="AZ125"/>
          <cell r="BA125"/>
          <cell r="BB125"/>
          <cell r="BC125"/>
          <cell r="BD125"/>
          <cell r="BE125"/>
          <cell r="BF125"/>
          <cell r="BG125"/>
          <cell r="BH125"/>
          <cell r="BI125"/>
          <cell r="BJ125"/>
          <cell r="BK125"/>
          <cell r="BL125"/>
          <cell r="BM125"/>
          <cell r="BN125"/>
          <cell r="BO125"/>
          <cell r="BP125"/>
          <cell r="BQ125"/>
          <cell r="BR125"/>
          <cell r="BS125"/>
          <cell r="BT125">
            <v>0</v>
          </cell>
          <cell r="BU125"/>
          <cell r="BV125" t="str">
            <v/>
          </cell>
          <cell r="BW125" t="str">
            <v/>
          </cell>
          <cell r="BX125" t="str">
            <v/>
          </cell>
          <cell r="BY125" t="str">
            <v/>
          </cell>
          <cell r="BZ125"/>
          <cell r="CA125" t="str">
            <v/>
          </cell>
          <cell r="CB125" t="str">
            <v/>
          </cell>
          <cell r="CC125" t="str">
            <v/>
          </cell>
          <cell r="CD125" t="str">
            <v/>
          </cell>
          <cell r="CE125" t="str">
            <v/>
          </cell>
          <cell r="CF125" t="str">
            <v/>
          </cell>
          <cell r="CG125"/>
          <cell r="CH125"/>
          <cell r="CI125" t="str">
            <v/>
          </cell>
          <cell r="CJ125" t="str">
            <v/>
          </cell>
          <cell r="CK125" t="str">
            <v/>
          </cell>
          <cell r="CL125" t="str">
            <v/>
          </cell>
          <cell r="CM125" t="str">
            <v/>
          </cell>
          <cell r="CN125"/>
          <cell r="CO125"/>
          <cell r="CP125"/>
          <cell r="CQ125">
            <v>427</v>
          </cell>
          <cell r="CR125"/>
          <cell r="CS125"/>
          <cell r="CT125"/>
          <cell r="CU125"/>
          <cell r="CV125"/>
          <cell r="CW125"/>
          <cell r="CX125"/>
          <cell r="CY125"/>
          <cell r="CZ125"/>
          <cell r="DA125"/>
          <cell r="DB125"/>
          <cell r="DC125">
            <v>0</v>
          </cell>
          <cell r="DD125">
            <v>0</v>
          </cell>
        </row>
        <row r="126">
          <cell r="A126"/>
          <cell r="B126"/>
          <cell r="C126"/>
          <cell r="D126"/>
          <cell r="E126"/>
          <cell r="F126"/>
          <cell r="G126"/>
          <cell r="H126"/>
          <cell r="I126"/>
          <cell r="J126"/>
          <cell r="K126"/>
          <cell r="L126"/>
          <cell r="M126"/>
          <cell r="N126"/>
          <cell r="O126"/>
          <cell r="P126"/>
          <cell r="Q126"/>
          <cell r="R126"/>
          <cell r="S126"/>
          <cell r="T126"/>
          <cell r="U126"/>
          <cell r="V126"/>
          <cell r="W126"/>
          <cell r="X126"/>
          <cell r="Y126"/>
          <cell r="Z126"/>
          <cell r="AA126"/>
          <cell r="AB126"/>
          <cell r="AC126"/>
          <cell r="AD126"/>
          <cell r="AE126"/>
          <cell r="AF126"/>
          <cell r="AG126"/>
          <cell r="AH126"/>
          <cell r="AI126"/>
          <cell r="AJ126"/>
          <cell r="AK126"/>
          <cell r="AL126"/>
          <cell r="AM126"/>
          <cell r="AN126"/>
          <cell r="AO126"/>
          <cell r="AP126"/>
          <cell r="AQ126"/>
          <cell r="AR126"/>
          <cell r="AS126"/>
          <cell r="AT126"/>
          <cell r="AU126"/>
          <cell r="AV126"/>
          <cell r="AW126"/>
          <cell r="AX126"/>
          <cell r="AY126"/>
          <cell r="AZ126"/>
          <cell r="BA126"/>
          <cell r="BB126"/>
          <cell r="BC126"/>
          <cell r="BD126"/>
          <cell r="BE126"/>
          <cell r="BF126"/>
          <cell r="BG126"/>
          <cell r="BH126"/>
          <cell r="BI126"/>
          <cell r="BJ126"/>
          <cell r="BK126"/>
          <cell r="BL126"/>
          <cell r="BM126"/>
          <cell r="BN126"/>
          <cell r="BO126"/>
          <cell r="BP126"/>
          <cell r="BQ126"/>
          <cell r="BR126"/>
          <cell r="BS126"/>
          <cell r="BT126">
            <v>0</v>
          </cell>
          <cell r="BU126"/>
          <cell r="BV126" t="str">
            <v/>
          </cell>
          <cell r="BW126" t="str">
            <v/>
          </cell>
          <cell r="BX126" t="str">
            <v/>
          </cell>
          <cell r="BY126" t="str">
            <v/>
          </cell>
          <cell r="BZ126"/>
          <cell r="CA126" t="str">
            <v/>
          </cell>
          <cell r="CB126" t="str">
            <v/>
          </cell>
          <cell r="CC126" t="str">
            <v/>
          </cell>
          <cell r="CD126" t="str">
            <v/>
          </cell>
          <cell r="CE126" t="str">
            <v/>
          </cell>
          <cell r="CF126" t="str">
            <v/>
          </cell>
          <cell r="CG126"/>
          <cell r="CH126"/>
          <cell r="CI126" t="str">
            <v/>
          </cell>
          <cell r="CJ126" t="str">
            <v/>
          </cell>
          <cell r="CK126" t="str">
            <v/>
          </cell>
          <cell r="CL126" t="str">
            <v/>
          </cell>
          <cell r="CM126" t="str">
            <v/>
          </cell>
          <cell r="CN126"/>
          <cell r="CO126"/>
          <cell r="CP126"/>
          <cell r="CQ126">
            <v>427</v>
          </cell>
          <cell r="CR126"/>
          <cell r="CS126"/>
          <cell r="CT126"/>
          <cell r="CU126"/>
          <cell r="CV126"/>
          <cell r="CW126"/>
          <cell r="CX126"/>
          <cell r="CY126"/>
          <cell r="CZ126"/>
          <cell r="DA126"/>
          <cell r="DB126"/>
          <cell r="DC126">
            <v>0</v>
          </cell>
          <cell r="DD126">
            <v>0</v>
          </cell>
        </row>
        <row r="127">
          <cell r="A127"/>
          <cell r="B127"/>
          <cell r="C127"/>
          <cell r="D127"/>
          <cell r="E127"/>
          <cell r="F127"/>
          <cell r="G127"/>
          <cell r="H127"/>
          <cell r="I127"/>
          <cell r="J127"/>
          <cell r="K127"/>
          <cell r="L127"/>
          <cell r="M127"/>
          <cell r="N127"/>
          <cell r="O127"/>
          <cell r="P127"/>
          <cell r="Q127"/>
          <cell r="R127"/>
          <cell r="S127"/>
          <cell r="T127"/>
          <cell r="U127"/>
          <cell r="V127"/>
          <cell r="W127"/>
          <cell r="X127"/>
          <cell r="Y127"/>
          <cell r="Z127"/>
          <cell r="AA127"/>
          <cell r="AB127"/>
          <cell r="AC127"/>
          <cell r="AD127"/>
          <cell r="AE127"/>
          <cell r="AF127"/>
          <cell r="AG127"/>
          <cell r="AH127"/>
          <cell r="AI127"/>
          <cell r="AJ127"/>
          <cell r="AK127"/>
          <cell r="AL127"/>
          <cell r="AM127"/>
          <cell r="AN127"/>
          <cell r="AO127"/>
          <cell r="AP127"/>
          <cell r="AQ127"/>
          <cell r="AR127"/>
          <cell r="AS127"/>
          <cell r="AT127"/>
          <cell r="AU127"/>
          <cell r="AV127"/>
          <cell r="AW127"/>
          <cell r="AX127"/>
          <cell r="AY127"/>
          <cell r="AZ127"/>
          <cell r="BA127"/>
          <cell r="BB127"/>
          <cell r="BC127"/>
          <cell r="BD127"/>
          <cell r="BE127"/>
          <cell r="BF127"/>
          <cell r="BG127"/>
          <cell r="BH127"/>
          <cell r="BI127"/>
          <cell r="BJ127"/>
          <cell r="BK127"/>
          <cell r="BL127"/>
          <cell r="BM127"/>
          <cell r="BN127"/>
          <cell r="BO127"/>
          <cell r="BP127"/>
          <cell r="BQ127"/>
          <cell r="BR127"/>
          <cell r="BS127"/>
          <cell r="BT127">
            <v>0</v>
          </cell>
          <cell r="BU127"/>
          <cell r="BV127" t="str">
            <v/>
          </cell>
          <cell r="BW127" t="str">
            <v/>
          </cell>
          <cell r="BX127" t="str">
            <v/>
          </cell>
          <cell r="BY127" t="str">
            <v/>
          </cell>
          <cell r="BZ127"/>
          <cell r="CA127" t="str">
            <v/>
          </cell>
          <cell r="CB127" t="str">
            <v/>
          </cell>
          <cell r="CC127" t="str">
            <v/>
          </cell>
          <cell r="CD127" t="str">
            <v/>
          </cell>
          <cell r="CE127" t="str">
            <v/>
          </cell>
          <cell r="CF127" t="str">
            <v/>
          </cell>
          <cell r="CG127"/>
          <cell r="CH127"/>
          <cell r="CI127" t="str">
            <v/>
          </cell>
          <cell r="CJ127" t="str">
            <v/>
          </cell>
          <cell r="CK127" t="str">
            <v/>
          </cell>
          <cell r="CL127" t="str">
            <v/>
          </cell>
          <cell r="CM127" t="str">
            <v/>
          </cell>
          <cell r="CN127"/>
          <cell r="CO127"/>
          <cell r="CP127"/>
          <cell r="CQ127">
            <v>427</v>
          </cell>
          <cell r="CR127"/>
          <cell r="CS127"/>
          <cell r="CT127"/>
          <cell r="CU127"/>
          <cell r="CV127"/>
          <cell r="CW127"/>
          <cell r="CX127"/>
          <cell r="CY127"/>
          <cell r="CZ127"/>
          <cell r="DA127"/>
          <cell r="DB127"/>
          <cell r="DC127">
            <v>0</v>
          </cell>
          <cell r="DD127">
            <v>0</v>
          </cell>
        </row>
        <row r="128">
          <cell r="A128"/>
          <cell r="B128"/>
          <cell r="C128"/>
          <cell r="D128"/>
          <cell r="E128"/>
          <cell r="F128"/>
          <cell r="G128"/>
          <cell r="H128"/>
          <cell r="I128"/>
          <cell r="J128"/>
          <cell r="K128"/>
          <cell r="L128"/>
          <cell r="M128"/>
          <cell r="N128"/>
          <cell r="O128"/>
          <cell r="P128"/>
          <cell r="Q128"/>
          <cell r="R128"/>
          <cell r="S128"/>
          <cell r="T128"/>
          <cell r="U128"/>
          <cell r="V128"/>
          <cell r="W128"/>
          <cell r="X128"/>
          <cell r="Y128"/>
          <cell r="Z128"/>
          <cell r="AA128"/>
          <cell r="AB128"/>
          <cell r="AC128"/>
          <cell r="AD128"/>
          <cell r="AE128"/>
          <cell r="AF128"/>
          <cell r="AG128"/>
          <cell r="AH128"/>
          <cell r="AI128"/>
          <cell r="AJ128"/>
          <cell r="AK128"/>
          <cell r="AL128"/>
          <cell r="AM128"/>
          <cell r="AN128"/>
          <cell r="AO128"/>
          <cell r="AP128"/>
          <cell r="AQ128"/>
          <cell r="AR128"/>
          <cell r="AS128"/>
          <cell r="AT128"/>
          <cell r="AU128"/>
          <cell r="AV128"/>
          <cell r="AW128"/>
          <cell r="AX128"/>
          <cell r="AY128"/>
          <cell r="AZ128"/>
          <cell r="BA128"/>
          <cell r="BB128"/>
          <cell r="BC128"/>
          <cell r="BD128"/>
          <cell r="BE128"/>
          <cell r="BF128"/>
          <cell r="BG128"/>
          <cell r="BH128"/>
          <cell r="BI128"/>
          <cell r="BJ128"/>
          <cell r="BK128"/>
          <cell r="BL128"/>
          <cell r="BM128"/>
          <cell r="BN128"/>
          <cell r="BO128"/>
          <cell r="BP128"/>
          <cell r="BQ128"/>
          <cell r="BR128"/>
          <cell r="BS128"/>
          <cell r="BT128">
            <v>0</v>
          </cell>
          <cell r="BU128"/>
          <cell r="BV128" t="str">
            <v/>
          </cell>
          <cell r="BW128" t="str">
            <v/>
          </cell>
          <cell r="BX128" t="str">
            <v/>
          </cell>
          <cell r="BY128" t="str">
            <v/>
          </cell>
          <cell r="BZ128"/>
          <cell r="CA128" t="str">
            <v/>
          </cell>
          <cell r="CB128" t="str">
            <v/>
          </cell>
          <cell r="CC128" t="str">
            <v/>
          </cell>
          <cell r="CD128" t="str">
            <v/>
          </cell>
          <cell r="CE128" t="str">
            <v/>
          </cell>
          <cell r="CF128" t="str">
            <v/>
          </cell>
          <cell r="CG128"/>
          <cell r="CH128"/>
          <cell r="CI128" t="str">
            <v/>
          </cell>
          <cell r="CJ128" t="str">
            <v/>
          </cell>
          <cell r="CK128" t="str">
            <v/>
          </cell>
          <cell r="CL128" t="str">
            <v/>
          </cell>
          <cell r="CM128" t="str">
            <v/>
          </cell>
          <cell r="CN128"/>
          <cell r="CO128"/>
          <cell r="CP128"/>
          <cell r="CQ128">
            <v>427</v>
          </cell>
          <cell r="CR128"/>
          <cell r="CS128"/>
          <cell r="CT128"/>
          <cell r="CU128"/>
          <cell r="CV128"/>
          <cell r="CW128"/>
          <cell r="CX128"/>
          <cell r="CY128"/>
          <cell r="CZ128"/>
          <cell r="DA128"/>
          <cell r="DB128"/>
          <cell r="DC128">
            <v>0</v>
          </cell>
          <cell r="DD128">
            <v>0</v>
          </cell>
        </row>
        <row r="129">
          <cell r="A129"/>
          <cell r="B129"/>
          <cell r="C129"/>
          <cell r="D129"/>
          <cell r="E129"/>
          <cell r="F129"/>
          <cell r="G129"/>
          <cell r="H129"/>
          <cell r="I129"/>
          <cell r="J129"/>
          <cell r="K129"/>
          <cell r="L129"/>
          <cell r="M129"/>
          <cell r="N129"/>
          <cell r="O129"/>
          <cell r="P129"/>
          <cell r="Q129"/>
          <cell r="R129"/>
          <cell r="S129"/>
          <cell r="T129"/>
          <cell r="U129"/>
          <cell r="V129"/>
          <cell r="W129"/>
          <cell r="X129"/>
          <cell r="Y129"/>
          <cell r="Z129"/>
          <cell r="AA129"/>
          <cell r="AB129"/>
          <cell r="AC129"/>
          <cell r="AD129"/>
          <cell r="AE129"/>
          <cell r="AF129"/>
          <cell r="AG129"/>
          <cell r="AH129"/>
          <cell r="AI129"/>
          <cell r="AJ129"/>
          <cell r="AK129"/>
          <cell r="AL129"/>
          <cell r="AM129"/>
          <cell r="AN129"/>
          <cell r="AO129"/>
          <cell r="AP129"/>
          <cell r="AQ129"/>
          <cell r="AR129"/>
          <cell r="AS129"/>
          <cell r="AT129"/>
          <cell r="AU129"/>
          <cell r="AV129"/>
          <cell r="AW129"/>
          <cell r="AX129"/>
          <cell r="AY129"/>
          <cell r="AZ129"/>
          <cell r="BA129"/>
          <cell r="BB129"/>
          <cell r="BC129"/>
          <cell r="BD129"/>
          <cell r="BE129"/>
          <cell r="BF129"/>
          <cell r="BG129"/>
          <cell r="BH129"/>
          <cell r="BI129"/>
          <cell r="BJ129"/>
          <cell r="BK129"/>
          <cell r="BL129"/>
          <cell r="BM129"/>
          <cell r="BN129"/>
          <cell r="BO129"/>
          <cell r="BP129"/>
          <cell r="BQ129"/>
          <cell r="BR129"/>
          <cell r="BS129"/>
          <cell r="BT129">
            <v>0</v>
          </cell>
          <cell r="BU129"/>
          <cell r="BV129" t="str">
            <v/>
          </cell>
          <cell r="BW129" t="str">
            <v/>
          </cell>
          <cell r="BX129" t="str">
            <v/>
          </cell>
          <cell r="BY129" t="str">
            <v/>
          </cell>
          <cell r="BZ129"/>
          <cell r="CA129" t="str">
            <v/>
          </cell>
          <cell r="CB129" t="str">
            <v/>
          </cell>
          <cell r="CC129" t="str">
            <v/>
          </cell>
          <cell r="CD129" t="str">
            <v/>
          </cell>
          <cell r="CE129" t="str">
            <v/>
          </cell>
          <cell r="CF129" t="str">
            <v/>
          </cell>
          <cell r="CG129"/>
          <cell r="CH129"/>
          <cell r="CI129" t="str">
            <v/>
          </cell>
          <cell r="CJ129" t="str">
            <v/>
          </cell>
          <cell r="CK129" t="str">
            <v/>
          </cell>
          <cell r="CL129" t="str">
            <v/>
          </cell>
          <cell r="CM129" t="str">
            <v/>
          </cell>
          <cell r="CN129"/>
          <cell r="CO129"/>
          <cell r="CP129"/>
          <cell r="CQ129">
            <v>427</v>
          </cell>
          <cell r="CR129"/>
          <cell r="CS129"/>
          <cell r="CT129"/>
          <cell r="CU129"/>
          <cell r="CV129"/>
          <cell r="CW129"/>
          <cell r="CX129"/>
          <cell r="CY129"/>
          <cell r="CZ129"/>
          <cell r="DA129"/>
          <cell r="DB129"/>
          <cell r="DC129">
            <v>0</v>
          </cell>
          <cell r="DD129">
            <v>0</v>
          </cell>
        </row>
        <row r="130">
          <cell r="A130"/>
          <cell r="B130"/>
          <cell r="C130"/>
          <cell r="D130"/>
          <cell r="E130"/>
          <cell r="F130"/>
          <cell r="G130"/>
          <cell r="H130"/>
          <cell r="I130"/>
          <cell r="J130"/>
          <cell r="K130"/>
          <cell r="L130"/>
          <cell r="M130"/>
          <cell r="N130"/>
          <cell r="O130"/>
          <cell r="P130"/>
          <cell r="Q130"/>
          <cell r="R130"/>
          <cell r="S130"/>
          <cell r="T130"/>
          <cell r="U130"/>
          <cell r="V130"/>
          <cell r="W130"/>
          <cell r="X130"/>
          <cell r="Y130"/>
          <cell r="Z130"/>
          <cell r="AA130"/>
          <cell r="AB130"/>
          <cell r="AC130"/>
          <cell r="AD130"/>
          <cell r="AE130"/>
          <cell r="AF130"/>
          <cell r="AG130"/>
          <cell r="AH130"/>
          <cell r="AI130"/>
          <cell r="AJ130"/>
          <cell r="AK130"/>
          <cell r="AL130"/>
          <cell r="AM130"/>
          <cell r="AN130"/>
          <cell r="AO130"/>
          <cell r="AP130"/>
          <cell r="AQ130"/>
          <cell r="AR130"/>
          <cell r="AS130"/>
          <cell r="AT130"/>
          <cell r="AU130"/>
          <cell r="AV130"/>
          <cell r="AW130"/>
          <cell r="AX130"/>
          <cell r="AY130"/>
          <cell r="AZ130"/>
          <cell r="BA130"/>
          <cell r="BB130"/>
          <cell r="BC130"/>
          <cell r="BD130"/>
          <cell r="BE130"/>
          <cell r="BF130"/>
          <cell r="BG130"/>
          <cell r="BH130"/>
          <cell r="BI130"/>
          <cell r="BJ130"/>
          <cell r="BK130"/>
          <cell r="BL130"/>
          <cell r="BM130"/>
          <cell r="BN130"/>
          <cell r="BO130"/>
          <cell r="BP130"/>
          <cell r="BQ130"/>
          <cell r="BR130"/>
          <cell r="BS130"/>
          <cell r="BT130">
            <v>0</v>
          </cell>
          <cell r="BU130"/>
          <cell r="BV130" t="str">
            <v/>
          </cell>
          <cell r="BW130" t="str">
            <v/>
          </cell>
          <cell r="BX130" t="str">
            <v/>
          </cell>
          <cell r="BY130" t="str">
            <v/>
          </cell>
          <cell r="BZ130"/>
          <cell r="CA130" t="str">
            <v/>
          </cell>
          <cell r="CB130" t="str">
            <v/>
          </cell>
          <cell r="CC130" t="str">
            <v/>
          </cell>
          <cell r="CD130" t="str">
            <v/>
          </cell>
          <cell r="CE130" t="str">
            <v/>
          </cell>
          <cell r="CF130" t="str">
            <v/>
          </cell>
          <cell r="CG130"/>
          <cell r="CH130"/>
          <cell r="CI130" t="str">
            <v/>
          </cell>
          <cell r="CJ130" t="str">
            <v/>
          </cell>
          <cell r="CK130" t="str">
            <v/>
          </cell>
          <cell r="CL130" t="str">
            <v/>
          </cell>
          <cell r="CM130" t="str">
            <v/>
          </cell>
          <cell r="CN130"/>
          <cell r="CO130"/>
          <cell r="CP130"/>
          <cell r="CQ130">
            <v>417</v>
          </cell>
          <cell r="CR130"/>
          <cell r="CS130"/>
          <cell r="CT130"/>
          <cell r="CU130"/>
          <cell r="CV130"/>
          <cell r="CW130"/>
          <cell r="CX130"/>
          <cell r="CY130"/>
          <cell r="CZ130"/>
          <cell r="DA130"/>
          <cell r="DB130"/>
          <cell r="DC130">
            <v>0</v>
          </cell>
          <cell r="DD130">
            <v>0</v>
          </cell>
        </row>
        <row r="131">
          <cell r="A131"/>
          <cell r="B131"/>
          <cell r="C131"/>
          <cell r="D131"/>
          <cell r="E131"/>
          <cell r="F131"/>
          <cell r="G131"/>
          <cell r="H131"/>
          <cell r="I131"/>
          <cell r="J131"/>
          <cell r="K131"/>
          <cell r="L131"/>
          <cell r="M131"/>
          <cell r="N131"/>
          <cell r="O131"/>
          <cell r="P131"/>
          <cell r="Q131"/>
          <cell r="R131"/>
          <cell r="S131"/>
          <cell r="T131"/>
          <cell r="U131"/>
          <cell r="V131"/>
          <cell r="W131"/>
          <cell r="X131"/>
          <cell r="Y131"/>
          <cell r="Z131"/>
          <cell r="AA131"/>
          <cell r="AB131"/>
          <cell r="AC131"/>
          <cell r="AD131"/>
          <cell r="AE131"/>
          <cell r="AF131"/>
          <cell r="AG131"/>
          <cell r="AH131"/>
          <cell r="AI131"/>
          <cell r="AJ131"/>
          <cell r="AK131"/>
          <cell r="AL131"/>
          <cell r="AM131"/>
          <cell r="AN131"/>
          <cell r="AO131"/>
          <cell r="AP131"/>
          <cell r="AQ131"/>
          <cell r="AR131"/>
          <cell r="AS131"/>
          <cell r="AT131"/>
          <cell r="AU131"/>
          <cell r="AV131"/>
          <cell r="AW131"/>
          <cell r="AX131"/>
          <cell r="AY131"/>
          <cell r="AZ131"/>
          <cell r="BA131"/>
          <cell r="BB131"/>
          <cell r="BC131"/>
          <cell r="BD131"/>
          <cell r="BE131"/>
          <cell r="BF131"/>
          <cell r="BG131"/>
          <cell r="BH131"/>
          <cell r="BI131"/>
          <cell r="BJ131"/>
          <cell r="BK131"/>
          <cell r="BL131"/>
          <cell r="BM131"/>
          <cell r="BN131"/>
          <cell r="BO131"/>
          <cell r="BP131"/>
          <cell r="BQ131"/>
          <cell r="BR131"/>
          <cell r="BS131"/>
          <cell r="BT131">
            <v>0</v>
          </cell>
          <cell r="BU131"/>
          <cell r="BV131" t="str">
            <v/>
          </cell>
          <cell r="BW131" t="str">
            <v/>
          </cell>
          <cell r="BX131" t="str">
            <v/>
          </cell>
          <cell r="BY131" t="str">
            <v/>
          </cell>
          <cell r="BZ131"/>
          <cell r="CA131" t="str">
            <v/>
          </cell>
          <cell r="CB131" t="str">
            <v/>
          </cell>
          <cell r="CC131" t="str">
            <v/>
          </cell>
          <cell r="CD131" t="str">
            <v/>
          </cell>
          <cell r="CE131" t="str">
            <v/>
          </cell>
          <cell r="CF131" t="str">
            <v/>
          </cell>
          <cell r="CG131"/>
          <cell r="CH131"/>
          <cell r="CI131" t="str">
            <v/>
          </cell>
          <cell r="CJ131" t="str">
            <v/>
          </cell>
          <cell r="CK131" t="str">
            <v/>
          </cell>
          <cell r="CL131" t="str">
            <v/>
          </cell>
          <cell r="CM131" t="str">
            <v/>
          </cell>
          <cell r="CN131"/>
          <cell r="CO131"/>
          <cell r="CP131"/>
          <cell r="CQ131">
            <v>418</v>
          </cell>
          <cell r="CR131"/>
          <cell r="CS131"/>
          <cell r="CT131"/>
          <cell r="CU131"/>
          <cell r="CV131"/>
          <cell r="CW131"/>
          <cell r="CX131"/>
          <cell r="CY131"/>
          <cell r="CZ131"/>
          <cell r="DA131"/>
          <cell r="DB131"/>
          <cell r="DC131">
            <v>0</v>
          </cell>
          <cell r="DD131">
            <v>0</v>
          </cell>
        </row>
        <row r="132">
          <cell r="A132"/>
          <cell r="B132"/>
          <cell r="C132"/>
          <cell r="D132"/>
          <cell r="E132"/>
          <cell r="F132"/>
          <cell r="G132"/>
          <cell r="H132"/>
          <cell r="I132"/>
          <cell r="J132"/>
          <cell r="K132"/>
          <cell r="L132"/>
          <cell r="M132"/>
          <cell r="N132"/>
          <cell r="O132"/>
          <cell r="P132"/>
          <cell r="Q132"/>
          <cell r="R132"/>
          <cell r="S132"/>
          <cell r="T132"/>
          <cell r="U132"/>
          <cell r="V132"/>
          <cell r="W132"/>
          <cell r="X132"/>
          <cell r="Y132"/>
          <cell r="Z132"/>
          <cell r="AA132"/>
          <cell r="AB132"/>
          <cell r="AC132"/>
          <cell r="AD132"/>
          <cell r="AE132"/>
          <cell r="AF132"/>
          <cell r="AG132"/>
          <cell r="AH132"/>
          <cell r="AI132"/>
          <cell r="AJ132"/>
          <cell r="AK132"/>
          <cell r="AL132"/>
          <cell r="AM132"/>
          <cell r="AN132"/>
          <cell r="AO132"/>
          <cell r="AP132"/>
          <cell r="AQ132"/>
          <cell r="AR132"/>
          <cell r="AS132"/>
          <cell r="AT132"/>
          <cell r="AU132"/>
          <cell r="AV132"/>
          <cell r="AW132"/>
          <cell r="AX132"/>
          <cell r="AY132"/>
          <cell r="AZ132"/>
          <cell r="BA132"/>
          <cell r="BB132"/>
          <cell r="BC132"/>
          <cell r="BD132"/>
          <cell r="BE132"/>
          <cell r="BF132"/>
          <cell r="BG132"/>
          <cell r="BH132"/>
          <cell r="BI132"/>
          <cell r="BJ132"/>
          <cell r="BK132"/>
          <cell r="BL132"/>
          <cell r="BM132"/>
          <cell r="BN132"/>
          <cell r="BO132"/>
          <cell r="BP132"/>
          <cell r="BQ132"/>
          <cell r="BR132"/>
          <cell r="BS132"/>
          <cell r="BT132">
            <v>0</v>
          </cell>
          <cell r="BU132"/>
          <cell r="BV132" t="str">
            <v/>
          </cell>
          <cell r="BW132" t="str">
            <v/>
          </cell>
          <cell r="BX132" t="str">
            <v/>
          </cell>
          <cell r="BY132" t="str">
            <v/>
          </cell>
          <cell r="BZ132"/>
          <cell r="CA132" t="str">
            <v/>
          </cell>
          <cell r="CB132" t="str">
            <v/>
          </cell>
          <cell r="CC132" t="str">
            <v/>
          </cell>
          <cell r="CD132" t="str">
            <v/>
          </cell>
          <cell r="CE132" t="str">
            <v/>
          </cell>
          <cell r="CF132" t="str">
            <v/>
          </cell>
          <cell r="CG132"/>
          <cell r="CH132"/>
          <cell r="CI132" t="str">
            <v/>
          </cell>
          <cell r="CJ132" t="str">
            <v/>
          </cell>
          <cell r="CK132" t="str">
            <v/>
          </cell>
          <cell r="CL132" t="str">
            <v/>
          </cell>
          <cell r="CM132" t="str">
            <v/>
          </cell>
          <cell r="CN132"/>
          <cell r="CO132"/>
          <cell r="CP132"/>
          <cell r="CQ132">
            <v>419</v>
          </cell>
          <cell r="CR132"/>
          <cell r="CS132"/>
          <cell r="CT132"/>
          <cell r="CU132"/>
          <cell r="CV132"/>
          <cell r="CW132"/>
          <cell r="CX132"/>
          <cell r="CY132"/>
          <cell r="CZ132"/>
          <cell r="DA132"/>
          <cell r="DB132"/>
          <cell r="DC132">
            <v>0</v>
          </cell>
          <cell r="DD132">
            <v>0</v>
          </cell>
        </row>
        <row r="133">
          <cell r="A133"/>
          <cell r="B133"/>
          <cell r="C133"/>
          <cell r="D133"/>
          <cell r="E133"/>
          <cell r="F133"/>
          <cell r="G133"/>
          <cell r="H133"/>
          <cell r="I133"/>
          <cell r="J133"/>
          <cell r="K133"/>
          <cell r="L133"/>
          <cell r="M133"/>
          <cell r="N133"/>
          <cell r="O133"/>
          <cell r="P133"/>
          <cell r="Q133"/>
          <cell r="R133"/>
          <cell r="S133"/>
          <cell r="T133"/>
          <cell r="U133"/>
          <cell r="V133"/>
          <cell r="W133"/>
          <cell r="X133"/>
          <cell r="Y133"/>
          <cell r="Z133"/>
          <cell r="AA133"/>
          <cell r="AB133"/>
          <cell r="AC133"/>
          <cell r="AD133"/>
          <cell r="AE133"/>
          <cell r="AF133"/>
          <cell r="AG133"/>
          <cell r="AH133"/>
          <cell r="AI133"/>
          <cell r="AJ133"/>
          <cell r="AK133"/>
          <cell r="AL133"/>
          <cell r="AM133"/>
          <cell r="AN133"/>
          <cell r="AO133"/>
          <cell r="AP133"/>
          <cell r="AQ133"/>
          <cell r="AR133"/>
          <cell r="AS133"/>
          <cell r="AT133"/>
          <cell r="AU133"/>
          <cell r="AV133"/>
          <cell r="AW133"/>
          <cell r="AX133"/>
          <cell r="AY133"/>
          <cell r="AZ133"/>
          <cell r="BA133"/>
          <cell r="BB133"/>
          <cell r="BC133"/>
          <cell r="BD133"/>
          <cell r="BE133"/>
          <cell r="BF133"/>
          <cell r="BG133"/>
          <cell r="BH133"/>
          <cell r="BI133"/>
          <cell r="BJ133"/>
          <cell r="BK133"/>
          <cell r="BL133"/>
          <cell r="BM133"/>
          <cell r="BN133"/>
          <cell r="BO133"/>
          <cell r="BP133"/>
          <cell r="BQ133"/>
          <cell r="BR133"/>
          <cell r="BS133"/>
          <cell r="BT133">
            <v>0</v>
          </cell>
          <cell r="BU133"/>
          <cell r="BV133" t="str">
            <v/>
          </cell>
          <cell r="BW133" t="str">
            <v/>
          </cell>
          <cell r="BX133" t="str">
            <v/>
          </cell>
          <cell r="BY133" t="str">
            <v/>
          </cell>
          <cell r="BZ133"/>
          <cell r="CA133" t="str">
            <v/>
          </cell>
          <cell r="CB133" t="str">
            <v/>
          </cell>
          <cell r="CC133" t="str">
            <v/>
          </cell>
          <cell r="CD133" t="str">
            <v/>
          </cell>
          <cell r="CE133" t="str">
            <v/>
          </cell>
          <cell r="CF133" t="str">
            <v/>
          </cell>
          <cell r="CG133"/>
          <cell r="CH133"/>
          <cell r="CI133" t="str">
            <v/>
          </cell>
          <cell r="CJ133" t="str">
            <v/>
          </cell>
          <cell r="CK133" t="str">
            <v/>
          </cell>
          <cell r="CL133" t="str">
            <v/>
          </cell>
          <cell r="CM133" t="str">
            <v/>
          </cell>
          <cell r="CN133"/>
          <cell r="CO133"/>
          <cell r="CP133"/>
          <cell r="CQ133">
            <v>420</v>
          </cell>
          <cell r="CR133"/>
          <cell r="CS133"/>
          <cell r="CT133"/>
          <cell r="CU133"/>
          <cell r="CV133"/>
          <cell r="CW133"/>
          <cell r="CX133"/>
          <cell r="CY133"/>
          <cell r="CZ133"/>
          <cell r="DA133"/>
          <cell r="DB133"/>
          <cell r="DC133">
            <v>0</v>
          </cell>
          <cell r="DD133">
            <v>0</v>
          </cell>
        </row>
        <row r="134">
          <cell r="A134"/>
          <cell r="B134"/>
          <cell r="C134"/>
          <cell r="D134"/>
          <cell r="E134"/>
          <cell r="F134"/>
          <cell r="G134"/>
          <cell r="H134"/>
          <cell r="I134"/>
          <cell r="J134"/>
          <cell r="K134"/>
          <cell r="L134"/>
          <cell r="M134"/>
          <cell r="N134"/>
          <cell r="O134"/>
          <cell r="P134"/>
          <cell r="Q134"/>
          <cell r="R134"/>
          <cell r="S134"/>
          <cell r="T134"/>
          <cell r="U134"/>
          <cell r="V134"/>
          <cell r="W134"/>
          <cell r="X134"/>
          <cell r="Y134"/>
          <cell r="Z134"/>
          <cell r="AA134"/>
          <cell r="AB134"/>
          <cell r="AC134"/>
          <cell r="AD134"/>
          <cell r="AE134"/>
          <cell r="AF134"/>
          <cell r="AG134"/>
          <cell r="AH134"/>
          <cell r="AI134"/>
          <cell r="AJ134"/>
          <cell r="AK134"/>
          <cell r="AL134"/>
          <cell r="AM134"/>
          <cell r="AN134"/>
          <cell r="AO134"/>
          <cell r="AP134"/>
          <cell r="AQ134"/>
          <cell r="AR134"/>
          <cell r="AS134"/>
          <cell r="AT134"/>
          <cell r="AU134"/>
          <cell r="AV134"/>
          <cell r="AW134"/>
          <cell r="AX134"/>
          <cell r="AY134"/>
          <cell r="AZ134"/>
          <cell r="BA134"/>
          <cell r="BB134"/>
          <cell r="BC134"/>
          <cell r="BD134"/>
          <cell r="BE134"/>
          <cell r="BF134"/>
          <cell r="BG134"/>
          <cell r="BH134"/>
          <cell r="BI134"/>
          <cell r="BJ134"/>
          <cell r="BK134"/>
          <cell r="BL134"/>
          <cell r="BM134"/>
          <cell r="BN134"/>
          <cell r="BO134"/>
          <cell r="BP134"/>
          <cell r="BQ134"/>
          <cell r="BR134"/>
          <cell r="BS134"/>
          <cell r="BT134">
            <v>0</v>
          </cell>
          <cell r="BU134"/>
          <cell r="BV134" t="str">
            <v/>
          </cell>
          <cell r="BW134" t="str">
            <v/>
          </cell>
          <cell r="BX134" t="str">
            <v/>
          </cell>
          <cell r="BY134" t="str">
            <v/>
          </cell>
          <cell r="BZ134"/>
          <cell r="CA134" t="str">
            <v/>
          </cell>
          <cell r="CB134" t="str">
            <v/>
          </cell>
          <cell r="CC134" t="str">
            <v/>
          </cell>
          <cell r="CD134" t="str">
            <v/>
          </cell>
          <cell r="CE134" t="str">
            <v/>
          </cell>
          <cell r="CF134" t="str">
            <v/>
          </cell>
          <cell r="CG134"/>
          <cell r="CH134"/>
          <cell r="CI134" t="str">
            <v/>
          </cell>
          <cell r="CJ134" t="str">
            <v/>
          </cell>
          <cell r="CK134" t="str">
            <v/>
          </cell>
          <cell r="CL134" t="str">
            <v/>
          </cell>
          <cell r="CM134" t="str">
            <v/>
          </cell>
          <cell r="CN134"/>
          <cell r="CO134"/>
          <cell r="CP134"/>
          <cell r="CQ134">
            <v>421</v>
          </cell>
          <cell r="CR134"/>
          <cell r="CS134"/>
          <cell r="CT134"/>
          <cell r="CU134"/>
          <cell r="CV134"/>
          <cell r="CW134"/>
          <cell r="CX134"/>
          <cell r="CY134"/>
          <cell r="CZ134"/>
          <cell r="DA134"/>
          <cell r="DB134"/>
          <cell r="DC134">
            <v>0</v>
          </cell>
          <cell r="DD134">
            <v>0</v>
          </cell>
        </row>
        <row r="135">
          <cell r="A135"/>
          <cell r="B135"/>
          <cell r="C135"/>
          <cell r="D135"/>
          <cell r="E135"/>
          <cell r="F135"/>
          <cell r="G135"/>
          <cell r="H135"/>
          <cell r="I135"/>
          <cell r="J135"/>
          <cell r="K135"/>
          <cell r="L135"/>
          <cell r="M135"/>
          <cell r="N135"/>
          <cell r="O135"/>
          <cell r="P135"/>
          <cell r="Q135"/>
          <cell r="R135"/>
          <cell r="S135"/>
          <cell r="T135"/>
          <cell r="U135"/>
          <cell r="V135"/>
          <cell r="W135"/>
          <cell r="X135"/>
          <cell r="Y135"/>
          <cell r="Z135"/>
          <cell r="AA135"/>
          <cell r="AB135"/>
          <cell r="AC135"/>
          <cell r="AD135"/>
          <cell r="AE135"/>
          <cell r="AF135"/>
          <cell r="AG135"/>
          <cell r="AH135"/>
          <cell r="AI135"/>
          <cell r="AJ135"/>
          <cell r="AK135"/>
          <cell r="AL135"/>
          <cell r="AM135"/>
          <cell r="AN135"/>
          <cell r="AO135"/>
          <cell r="AP135"/>
          <cell r="AQ135"/>
          <cell r="AR135"/>
          <cell r="AS135"/>
          <cell r="AT135"/>
          <cell r="AU135"/>
          <cell r="AV135"/>
          <cell r="AW135"/>
          <cell r="AX135"/>
          <cell r="AY135"/>
          <cell r="AZ135"/>
          <cell r="BA135"/>
          <cell r="BB135"/>
          <cell r="BC135"/>
          <cell r="BD135"/>
          <cell r="BE135"/>
          <cell r="BF135"/>
          <cell r="BG135"/>
          <cell r="BH135"/>
          <cell r="BI135"/>
          <cell r="BJ135"/>
          <cell r="BK135"/>
          <cell r="BL135"/>
          <cell r="BM135"/>
          <cell r="BN135"/>
          <cell r="BO135"/>
          <cell r="BP135"/>
          <cell r="BQ135"/>
          <cell r="BR135"/>
          <cell r="BS135"/>
          <cell r="BT135">
            <v>0</v>
          </cell>
          <cell r="BU135"/>
          <cell r="BV135" t="str">
            <v/>
          </cell>
          <cell r="BW135" t="str">
            <v/>
          </cell>
          <cell r="BX135" t="str">
            <v/>
          </cell>
          <cell r="BY135" t="str">
            <v/>
          </cell>
          <cell r="BZ135"/>
          <cell r="CA135" t="str">
            <v/>
          </cell>
          <cell r="CB135" t="str">
            <v/>
          </cell>
          <cell r="CC135" t="str">
            <v/>
          </cell>
          <cell r="CD135" t="str">
            <v/>
          </cell>
          <cell r="CE135" t="str">
            <v/>
          </cell>
          <cell r="CF135" t="str">
            <v/>
          </cell>
          <cell r="CG135"/>
          <cell r="CH135"/>
          <cell r="CI135" t="str">
            <v/>
          </cell>
          <cell r="CJ135" t="str">
            <v/>
          </cell>
          <cell r="CK135" t="str">
            <v/>
          </cell>
          <cell r="CL135" t="str">
            <v/>
          </cell>
          <cell r="CM135" t="str">
            <v/>
          </cell>
          <cell r="CN135"/>
          <cell r="CO135"/>
          <cell r="CP135"/>
          <cell r="CQ135">
            <v>422</v>
          </cell>
          <cell r="CR135"/>
          <cell r="CS135"/>
          <cell r="CT135"/>
          <cell r="CU135"/>
          <cell r="CV135"/>
          <cell r="CW135"/>
          <cell r="CX135"/>
          <cell r="CY135"/>
          <cell r="CZ135"/>
          <cell r="DA135"/>
          <cell r="DB135"/>
          <cell r="DC135">
            <v>0</v>
          </cell>
          <cell r="DD135">
            <v>0</v>
          </cell>
        </row>
        <row r="136">
          <cell r="A136"/>
          <cell r="B136"/>
          <cell r="C136"/>
          <cell r="D136"/>
          <cell r="E136"/>
          <cell r="F136"/>
          <cell r="G136"/>
          <cell r="H136"/>
          <cell r="I136"/>
          <cell r="J136"/>
          <cell r="K136"/>
          <cell r="L136"/>
          <cell r="M136"/>
          <cell r="N136"/>
          <cell r="O136"/>
          <cell r="P136"/>
          <cell r="Q136"/>
          <cell r="R136"/>
          <cell r="S136"/>
          <cell r="T136"/>
          <cell r="U136"/>
          <cell r="V136"/>
          <cell r="W136"/>
          <cell r="X136"/>
          <cell r="Y136"/>
          <cell r="Z136"/>
          <cell r="AA136"/>
          <cell r="AB136"/>
          <cell r="AC136"/>
          <cell r="AD136"/>
          <cell r="AE136"/>
          <cell r="AF136"/>
          <cell r="AG136"/>
          <cell r="AH136"/>
          <cell r="AI136"/>
          <cell r="AJ136"/>
          <cell r="AK136"/>
          <cell r="AL136"/>
          <cell r="AM136"/>
          <cell r="AN136"/>
          <cell r="AO136"/>
          <cell r="AP136"/>
          <cell r="AQ136"/>
          <cell r="AR136"/>
          <cell r="AS136"/>
          <cell r="AT136"/>
          <cell r="AU136"/>
          <cell r="AV136"/>
          <cell r="AW136"/>
          <cell r="AX136"/>
          <cell r="AY136"/>
          <cell r="AZ136"/>
          <cell r="BA136"/>
          <cell r="BB136"/>
          <cell r="BC136"/>
          <cell r="BD136"/>
          <cell r="BE136"/>
          <cell r="BF136"/>
          <cell r="BG136"/>
          <cell r="BH136"/>
          <cell r="BI136"/>
          <cell r="BJ136"/>
          <cell r="BK136"/>
          <cell r="BL136"/>
          <cell r="BM136"/>
          <cell r="BN136"/>
          <cell r="BO136"/>
          <cell r="BP136"/>
          <cell r="BQ136"/>
          <cell r="BR136"/>
          <cell r="BS136"/>
          <cell r="BT136">
            <v>0</v>
          </cell>
          <cell r="BU136"/>
          <cell r="BV136" t="str">
            <v/>
          </cell>
          <cell r="BW136" t="str">
            <v/>
          </cell>
          <cell r="BX136" t="str">
            <v/>
          </cell>
          <cell r="BY136" t="str">
            <v/>
          </cell>
          <cell r="BZ136"/>
          <cell r="CA136" t="str">
            <v/>
          </cell>
          <cell r="CB136" t="str">
            <v/>
          </cell>
          <cell r="CC136" t="str">
            <v/>
          </cell>
          <cell r="CD136" t="str">
            <v/>
          </cell>
          <cell r="CE136" t="str">
            <v/>
          </cell>
          <cell r="CF136" t="str">
            <v/>
          </cell>
          <cell r="CG136"/>
          <cell r="CH136"/>
          <cell r="CI136" t="str">
            <v/>
          </cell>
          <cell r="CJ136" t="str">
            <v/>
          </cell>
          <cell r="CK136" t="str">
            <v/>
          </cell>
          <cell r="CL136" t="str">
            <v/>
          </cell>
          <cell r="CM136" t="str">
            <v/>
          </cell>
          <cell r="CN136"/>
          <cell r="CO136"/>
          <cell r="CP136"/>
          <cell r="CQ136">
            <v>423</v>
          </cell>
          <cell r="CR136"/>
          <cell r="CS136"/>
          <cell r="CT136"/>
          <cell r="CU136"/>
          <cell r="CV136"/>
          <cell r="CW136"/>
          <cell r="CX136"/>
          <cell r="CY136"/>
          <cell r="CZ136"/>
          <cell r="DA136"/>
          <cell r="DB136"/>
          <cell r="DC136">
            <v>0</v>
          </cell>
          <cell r="DD136">
            <v>0</v>
          </cell>
        </row>
        <row r="137">
          <cell r="A137"/>
          <cell r="B137"/>
          <cell r="C137"/>
          <cell r="D137"/>
          <cell r="E137"/>
          <cell r="F137"/>
          <cell r="G137"/>
          <cell r="H137"/>
          <cell r="I137"/>
          <cell r="J137"/>
          <cell r="K137"/>
          <cell r="L137"/>
          <cell r="M137"/>
          <cell r="N137"/>
          <cell r="O137"/>
          <cell r="P137"/>
          <cell r="Q137"/>
          <cell r="R137"/>
          <cell r="S137"/>
          <cell r="T137"/>
          <cell r="U137"/>
          <cell r="V137"/>
          <cell r="W137"/>
          <cell r="X137"/>
          <cell r="Y137"/>
          <cell r="Z137"/>
          <cell r="AA137"/>
          <cell r="AB137"/>
          <cell r="AC137"/>
          <cell r="AD137"/>
          <cell r="AE137"/>
          <cell r="AF137"/>
          <cell r="AG137"/>
          <cell r="AH137"/>
          <cell r="AI137"/>
          <cell r="AJ137"/>
          <cell r="AK137"/>
          <cell r="AL137"/>
          <cell r="AM137"/>
          <cell r="AN137"/>
          <cell r="AO137"/>
          <cell r="AP137"/>
          <cell r="AQ137"/>
          <cell r="AR137"/>
          <cell r="AS137"/>
          <cell r="AT137"/>
          <cell r="AU137"/>
          <cell r="AV137"/>
          <cell r="AW137"/>
          <cell r="AX137"/>
          <cell r="AY137"/>
          <cell r="AZ137"/>
          <cell r="BA137"/>
          <cell r="BB137"/>
          <cell r="BC137"/>
          <cell r="BD137"/>
          <cell r="BE137"/>
          <cell r="BF137"/>
          <cell r="BG137"/>
          <cell r="BH137"/>
          <cell r="BI137"/>
          <cell r="BJ137"/>
          <cell r="BK137"/>
          <cell r="BL137"/>
          <cell r="BM137"/>
          <cell r="BN137"/>
          <cell r="BO137"/>
          <cell r="BP137"/>
          <cell r="BQ137"/>
          <cell r="BR137"/>
          <cell r="BS137"/>
          <cell r="BT137">
            <v>0</v>
          </cell>
          <cell r="BU137"/>
          <cell r="BV137" t="str">
            <v/>
          </cell>
          <cell r="BW137" t="str">
            <v/>
          </cell>
          <cell r="BX137" t="str">
            <v/>
          </cell>
          <cell r="BY137" t="str">
            <v/>
          </cell>
          <cell r="BZ137"/>
          <cell r="CA137" t="str">
            <v/>
          </cell>
          <cell r="CB137" t="str">
            <v/>
          </cell>
          <cell r="CC137" t="str">
            <v/>
          </cell>
          <cell r="CD137" t="str">
            <v/>
          </cell>
          <cell r="CE137" t="str">
            <v/>
          </cell>
          <cell r="CF137" t="str">
            <v/>
          </cell>
          <cell r="CG137"/>
          <cell r="CH137"/>
          <cell r="CI137" t="str">
            <v/>
          </cell>
          <cell r="CJ137" t="str">
            <v/>
          </cell>
          <cell r="CK137" t="str">
            <v/>
          </cell>
          <cell r="CL137" t="str">
            <v/>
          </cell>
          <cell r="CM137" t="str">
            <v/>
          </cell>
          <cell r="CN137"/>
          <cell r="CO137"/>
          <cell r="CP137"/>
          <cell r="CQ137">
            <v>424</v>
          </cell>
          <cell r="CR137"/>
          <cell r="CS137"/>
          <cell r="CT137"/>
          <cell r="CU137"/>
          <cell r="CV137"/>
          <cell r="CW137"/>
          <cell r="CX137"/>
          <cell r="CY137"/>
          <cell r="CZ137"/>
          <cell r="DA137"/>
          <cell r="DB137"/>
          <cell r="DC137">
            <v>0</v>
          </cell>
          <cell r="DD137">
            <v>0</v>
          </cell>
        </row>
        <row r="138">
          <cell r="A138"/>
          <cell r="B138"/>
          <cell r="C138"/>
          <cell r="D138"/>
          <cell r="E138"/>
          <cell r="F138"/>
          <cell r="G138"/>
          <cell r="H138"/>
          <cell r="I138"/>
          <cell r="J138"/>
          <cell r="K138"/>
          <cell r="L138"/>
          <cell r="M138"/>
          <cell r="N138"/>
          <cell r="O138"/>
          <cell r="P138"/>
          <cell r="Q138"/>
          <cell r="R138"/>
          <cell r="S138"/>
          <cell r="T138"/>
          <cell r="U138"/>
          <cell r="V138"/>
          <cell r="W138"/>
          <cell r="X138"/>
          <cell r="Y138"/>
          <cell r="Z138"/>
          <cell r="AA138"/>
          <cell r="AB138"/>
          <cell r="AC138"/>
          <cell r="AD138"/>
          <cell r="AE138"/>
          <cell r="AF138"/>
          <cell r="AG138"/>
          <cell r="AH138"/>
          <cell r="AI138"/>
          <cell r="AJ138"/>
          <cell r="AK138"/>
          <cell r="AL138"/>
          <cell r="AM138"/>
          <cell r="AN138"/>
          <cell r="AO138"/>
          <cell r="AP138"/>
          <cell r="AQ138"/>
          <cell r="AR138"/>
          <cell r="AS138"/>
          <cell r="AT138"/>
          <cell r="AU138"/>
          <cell r="AV138"/>
          <cell r="AW138"/>
          <cell r="AX138"/>
          <cell r="AY138"/>
          <cell r="AZ138"/>
          <cell r="BA138"/>
          <cell r="BB138"/>
          <cell r="BC138"/>
          <cell r="BD138"/>
          <cell r="BE138"/>
          <cell r="BF138"/>
          <cell r="BG138"/>
          <cell r="BH138"/>
          <cell r="BI138"/>
          <cell r="BJ138"/>
          <cell r="BK138"/>
          <cell r="BL138"/>
          <cell r="BM138"/>
          <cell r="BN138"/>
          <cell r="BO138"/>
          <cell r="BP138"/>
          <cell r="BQ138"/>
          <cell r="BR138"/>
          <cell r="BS138"/>
          <cell r="BT138">
            <v>0</v>
          </cell>
          <cell r="BU138"/>
          <cell r="BV138" t="str">
            <v/>
          </cell>
          <cell r="BW138" t="str">
            <v/>
          </cell>
          <cell r="BX138" t="str">
            <v/>
          </cell>
          <cell r="BY138" t="str">
            <v/>
          </cell>
          <cell r="BZ138"/>
          <cell r="CA138" t="str">
            <v/>
          </cell>
          <cell r="CB138" t="str">
            <v/>
          </cell>
          <cell r="CC138" t="str">
            <v/>
          </cell>
          <cell r="CD138" t="str">
            <v/>
          </cell>
          <cell r="CE138" t="str">
            <v/>
          </cell>
          <cell r="CF138" t="str">
            <v/>
          </cell>
          <cell r="CG138"/>
          <cell r="CH138"/>
          <cell r="CI138" t="str">
            <v/>
          </cell>
          <cell r="CJ138" t="str">
            <v/>
          </cell>
          <cell r="CK138" t="str">
            <v/>
          </cell>
          <cell r="CL138" t="str">
            <v/>
          </cell>
          <cell r="CM138" t="str">
            <v/>
          </cell>
          <cell r="CN138"/>
          <cell r="CO138"/>
          <cell r="CP138"/>
          <cell r="CQ138">
            <v>425</v>
          </cell>
          <cell r="CR138"/>
          <cell r="CS138"/>
          <cell r="CT138"/>
          <cell r="CU138"/>
          <cell r="CV138"/>
          <cell r="CW138"/>
          <cell r="CX138"/>
          <cell r="CY138"/>
          <cell r="CZ138"/>
          <cell r="DA138"/>
          <cell r="DB138"/>
          <cell r="DC138">
            <v>0</v>
          </cell>
          <cell r="DD138">
            <v>0</v>
          </cell>
        </row>
        <row r="139">
          <cell r="A139"/>
          <cell r="B139"/>
          <cell r="C139"/>
          <cell r="D139"/>
          <cell r="E139"/>
          <cell r="F139"/>
          <cell r="G139"/>
          <cell r="H139"/>
          <cell r="I139"/>
          <cell r="J139"/>
          <cell r="K139"/>
          <cell r="L139"/>
          <cell r="M139"/>
          <cell r="N139"/>
          <cell r="O139"/>
          <cell r="P139"/>
          <cell r="Q139"/>
          <cell r="R139"/>
          <cell r="S139"/>
          <cell r="T139"/>
          <cell r="U139"/>
          <cell r="V139"/>
          <cell r="W139"/>
          <cell r="X139"/>
          <cell r="Y139"/>
          <cell r="Z139"/>
          <cell r="AA139"/>
          <cell r="AB139"/>
          <cell r="AC139"/>
          <cell r="AD139"/>
          <cell r="AE139"/>
          <cell r="AF139"/>
          <cell r="AG139"/>
          <cell r="AH139"/>
          <cell r="AI139"/>
          <cell r="AJ139"/>
          <cell r="AK139"/>
          <cell r="AL139"/>
          <cell r="AM139"/>
          <cell r="AN139"/>
          <cell r="AO139"/>
          <cell r="AP139"/>
          <cell r="AQ139"/>
          <cell r="AR139"/>
          <cell r="AS139"/>
          <cell r="AT139"/>
          <cell r="AU139"/>
          <cell r="AV139"/>
          <cell r="AW139"/>
          <cell r="AX139"/>
          <cell r="AY139"/>
          <cell r="AZ139"/>
          <cell r="BA139"/>
          <cell r="BB139"/>
          <cell r="BC139"/>
          <cell r="BD139"/>
          <cell r="BE139"/>
          <cell r="BF139"/>
          <cell r="BG139"/>
          <cell r="BH139"/>
          <cell r="BI139"/>
          <cell r="BJ139"/>
          <cell r="BK139"/>
          <cell r="BL139"/>
          <cell r="BM139"/>
          <cell r="BN139"/>
          <cell r="BO139"/>
          <cell r="BP139"/>
          <cell r="BQ139"/>
          <cell r="BR139"/>
          <cell r="BS139"/>
          <cell r="BT139">
            <v>0</v>
          </cell>
          <cell r="BU139"/>
          <cell r="BV139" t="str">
            <v/>
          </cell>
          <cell r="BW139" t="str">
            <v/>
          </cell>
          <cell r="BX139" t="str">
            <v/>
          </cell>
          <cell r="BY139" t="str">
            <v/>
          </cell>
          <cell r="BZ139"/>
          <cell r="CA139" t="str">
            <v/>
          </cell>
          <cell r="CB139" t="str">
            <v/>
          </cell>
          <cell r="CC139" t="str">
            <v/>
          </cell>
          <cell r="CD139" t="str">
            <v/>
          </cell>
          <cell r="CE139" t="str">
            <v/>
          </cell>
          <cell r="CF139" t="str">
            <v/>
          </cell>
          <cell r="CG139"/>
          <cell r="CH139"/>
          <cell r="CI139" t="str">
            <v/>
          </cell>
          <cell r="CJ139" t="str">
            <v/>
          </cell>
          <cell r="CK139" t="str">
            <v/>
          </cell>
          <cell r="CL139" t="str">
            <v/>
          </cell>
          <cell r="CM139" t="str">
            <v/>
          </cell>
          <cell r="CN139"/>
          <cell r="CO139"/>
          <cell r="CP139"/>
          <cell r="CQ139">
            <v>426</v>
          </cell>
          <cell r="CR139"/>
          <cell r="CS139"/>
          <cell r="CT139"/>
          <cell r="CU139"/>
          <cell r="CV139"/>
          <cell r="CW139"/>
          <cell r="CX139"/>
          <cell r="CY139"/>
          <cell r="CZ139"/>
          <cell r="DA139"/>
          <cell r="DB139"/>
          <cell r="DC139">
            <v>0</v>
          </cell>
          <cell r="DD139">
            <v>0</v>
          </cell>
        </row>
        <row r="140">
          <cell r="A140"/>
          <cell r="B140"/>
          <cell r="C140"/>
          <cell r="D140"/>
          <cell r="E140"/>
          <cell r="F140"/>
          <cell r="G140"/>
          <cell r="H140"/>
          <cell r="I140"/>
          <cell r="J140"/>
          <cell r="K140"/>
          <cell r="L140"/>
          <cell r="M140"/>
          <cell r="N140"/>
          <cell r="O140"/>
          <cell r="P140"/>
          <cell r="Q140"/>
          <cell r="R140"/>
          <cell r="S140"/>
          <cell r="T140"/>
          <cell r="U140"/>
          <cell r="V140"/>
          <cell r="W140"/>
          <cell r="X140"/>
          <cell r="Y140"/>
          <cell r="Z140"/>
          <cell r="AA140"/>
          <cell r="AB140"/>
          <cell r="AC140"/>
          <cell r="AD140"/>
          <cell r="AE140"/>
          <cell r="AF140"/>
          <cell r="AG140"/>
          <cell r="AH140"/>
          <cell r="AI140"/>
          <cell r="AJ140"/>
          <cell r="AK140"/>
          <cell r="AL140"/>
          <cell r="AM140"/>
          <cell r="AN140"/>
          <cell r="AO140"/>
          <cell r="AP140"/>
          <cell r="AQ140"/>
          <cell r="AR140"/>
          <cell r="AS140"/>
          <cell r="AT140"/>
          <cell r="AU140"/>
          <cell r="AV140"/>
          <cell r="AW140"/>
          <cell r="AX140"/>
          <cell r="AY140"/>
          <cell r="AZ140"/>
          <cell r="BA140"/>
          <cell r="BB140"/>
          <cell r="BC140"/>
          <cell r="BD140"/>
          <cell r="BE140"/>
          <cell r="BF140"/>
          <cell r="BG140"/>
          <cell r="BH140"/>
          <cell r="BI140"/>
          <cell r="BJ140"/>
          <cell r="BK140"/>
          <cell r="BL140"/>
          <cell r="BM140"/>
          <cell r="BN140"/>
          <cell r="BO140"/>
          <cell r="BP140"/>
          <cell r="BQ140"/>
          <cell r="BR140"/>
          <cell r="BS140"/>
          <cell r="BT140">
            <v>0</v>
          </cell>
          <cell r="BU140"/>
          <cell r="BV140" t="str">
            <v/>
          </cell>
          <cell r="BW140" t="str">
            <v/>
          </cell>
          <cell r="BX140" t="str">
            <v/>
          </cell>
          <cell r="BY140" t="str">
            <v/>
          </cell>
          <cell r="BZ140"/>
          <cell r="CA140" t="str">
            <v/>
          </cell>
          <cell r="CB140" t="str">
            <v/>
          </cell>
          <cell r="CC140" t="str">
            <v/>
          </cell>
          <cell r="CD140" t="str">
            <v/>
          </cell>
          <cell r="CE140" t="str">
            <v/>
          </cell>
          <cell r="CF140" t="str">
            <v/>
          </cell>
          <cell r="CG140"/>
          <cell r="CH140"/>
          <cell r="CI140" t="str">
            <v/>
          </cell>
          <cell r="CJ140" t="str">
            <v/>
          </cell>
          <cell r="CK140" t="str">
            <v/>
          </cell>
          <cell r="CL140" t="str">
            <v/>
          </cell>
          <cell r="CM140" t="str">
            <v/>
          </cell>
          <cell r="CN140"/>
          <cell r="CO140"/>
          <cell r="CP140"/>
          <cell r="CQ140">
            <v>427</v>
          </cell>
          <cell r="CR140"/>
          <cell r="CS140"/>
          <cell r="CT140"/>
          <cell r="CU140"/>
          <cell r="CV140"/>
          <cell r="CW140"/>
          <cell r="CX140"/>
          <cell r="CY140"/>
          <cell r="CZ140"/>
          <cell r="DA140"/>
          <cell r="DB140"/>
          <cell r="DC140">
            <v>0</v>
          </cell>
          <cell r="DD140">
            <v>0</v>
          </cell>
        </row>
        <row r="141">
          <cell r="A141"/>
          <cell r="B141"/>
          <cell r="C141"/>
          <cell r="D141"/>
          <cell r="E141"/>
          <cell r="F141"/>
          <cell r="G141"/>
          <cell r="H141"/>
          <cell r="I141"/>
          <cell r="J141"/>
          <cell r="K141"/>
          <cell r="L141"/>
          <cell r="M141"/>
          <cell r="N141"/>
          <cell r="O141"/>
          <cell r="P141"/>
          <cell r="Q141"/>
          <cell r="R141"/>
          <cell r="S141"/>
          <cell r="T141"/>
          <cell r="U141"/>
          <cell r="V141"/>
          <cell r="W141"/>
          <cell r="X141"/>
          <cell r="Y141"/>
          <cell r="Z141"/>
          <cell r="AA141"/>
          <cell r="AB141"/>
          <cell r="AC141"/>
          <cell r="AD141"/>
          <cell r="AE141"/>
          <cell r="AF141"/>
          <cell r="AG141"/>
          <cell r="AH141"/>
          <cell r="AI141"/>
          <cell r="AJ141"/>
          <cell r="AK141"/>
          <cell r="AL141"/>
          <cell r="AM141"/>
          <cell r="AN141"/>
          <cell r="AO141"/>
          <cell r="AP141"/>
          <cell r="AQ141"/>
          <cell r="AR141"/>
          <cell r="AS141"/>
          <cell r="AT141"/>
          <cell r="AU141"/>
          <cell r="AV141"/>
          <cell r="AW141"/>
          <cell r="AX141"/>
          <cell r="AY141"/>
          <cell r="AZ141"/>
          <cell r="BA141"/>
          <cell r="BB141"/>
          <cell r="BC141"/>
          <cell r="BD141"/>
          <cell r="BE141"/>
          <cell r="BF141"/>
          <cell r="BG141"/>
          <cell r="BH141"/>
          <cell r="BI141"/>
          <cell r="BJ141"/>
          <cell r="BK141"/>
          <cell r="BL141"/>
          <cell r="BM141"/>
          <cell r="BN141"/>
          <cell r="BO141"/>
          <cell r="BP141"/>
          <cell r="BQ141"/>
          <cell r="BR141"/>
          <cell r="BS141"/>
          <cell r="BT141">
            <v>0</v>
          </cell>
          <cell r="BU141"/>
          <cell r="BV141" t="str">
            <v/>
          </cell>
          <cell r="BW141" t="str">
            <v/>
          </cell>
          <cell r="BX141" t="str">
            <v/>
          </cell>
          <cell r="BY141" t="str">
            <v/>
          </cell>
          <cell r="BZ141"/>
          <cell r="CA141" t="str">
            <v/>
          </cell>
          <cell r="CB141" t="str">
            <v/>
          </cell>
          <cell r="CC141" t="str">
            <v/>
          </cell>
          <cell r="CD141" t="str">
            <v/>
          </cell>
          <cell r="CE141" t="str">
            <v/>
          </cell>
          <cell r="CF141" t="str">
            <v/>
          </cell>
          <cell r="CG141"/>
          <cell r="CH141"/>
          <cell r="CI141" t="str">
            <v/>
          </cell>
          <cell r="CJ141" t="str">
            <v/>
          </cell>
          <cell r="CK141" t="str">
            <v/>
          </cell>
          <cell r="CL141" t="str">
            <v/>
          </cell>
          <cell r="CM141" t="str">
            <v/>
          </cell>
          <cell r="CN141"/>
          <cell r="CO141"/>
          <cell r="CP141"/>
          <cell r="CQ141">
            <v>428</v>
          </cell>
          <cell r="CR141"/>
          <cell r="CS141"/>
          <cell r="CT141"/>
          <cell r="CU141"/>
          <cell r="CV141"/>
          <cell r="CW141"/>
          <cell r="CX141"/>
          <cell r="CY141"/>
          <cell r="CZ141"/>
          <cell r="DA141"/>
          <cell r="DB141"/>
          <cell r="DC141">
            <v>0</v>
          </cell>
          <cell r="DD141">
            <v>0</v>
          </cell>
        </row>
        <row r="142">
          <cell r="A142"/>
          <cell r="B142"/>
          <cell r="C142"/>
          <cell r="D142"/>
          <cell r="E142"/>
          <cell r="F142"/>
          <cell r="G142"/>
          <cell r="H142"/>
          <cell r="I142"/>
          <cell r="J142"/>
          <cell r="K142"/>
          <cell r="L142"/>
          <cell r="M142"/>
          <cell r="N142"/>
          <cell r="O142"/>
          <cell r="P142"/>
          <cell r="Q142"/>
          <cell r="R142"/>
          <cell r="S142"/>
          <cell r="T142"/>
          <cell r="U142"/>
          <cell r="V142"/>
          <cell r="W142"/>
          <cell r="X142"/>
          <cell r="Y142"/>
          <cell r="Z142"/>
          <cell r="AA142"/>
          <cell r="AB142"/>
          <cell r="AC142"/>
          <cell r="AD142"/>
          <cell r="AE142"/>
          <cell r="AF142"/>
          <cell r="AG142"/>
          <cell r="AH142"/>
          <cell r="AI142"/>
          <cell r="AJ142"/>
          <cell r="AK142"/>
          <cell r="AL142"/>
          <cell r="AM142"/>
          <cell r="AN142"/>
          <cell r="AO142"/>
          <cell r="AP142"/>
          <cell r="AQ142"/>
          <cell r="AR142"/>
          <cell r="AS142"/>
          <cell r="AT142"/>
          <cell r="AU142"/>
          <cell r="AV142"/>
          <cell r="AW142"/>
          <cell r="AX142"/>
          <cell r="AY142"/>
          <cell r="AZ142"/>
          <cell r="BA142"/>
          <cell r="BB142"/>
          <cell r="BC142"/>
          <cell r="BD142"/>
          <cell r="BE142"/>
          <cell r="BF142"/>
          <cell r="BG142"/>
          <cell r="BH142"/>
          <cell r="BI142"/>
          <cell r="BJ142"/>
          <cell r="BK142"/>
          <cell r="BL142"/>
          <cell r="BM142"/>
          <cell r="BN142"/>
          <cell r="BO142"/>
          <cell r="BP142"/>
          <cell r="BQ142"/>
          <cell r="BR142"/>
          <cell r="BS142"/>
          <cell r="BT142">
            <v>0</v>
          </cell>
          <cell r="BU142"/>
          <cell r="BV142" t="str">
            <v/>
          </cell>
          <cell r="BW142" t="str">
            <v/>
          </cell>
          <cell r="BX142" t="str">
            <v/>
          </cell>
          <cell r="BY142" t="str">
            <v/>
          </cell>
          <cell r="BZ142"/>
          <cell r="CA142" t="str">
            <v/>
          </cell>
          <cell r="CB142" t="str">
            <v/>
          </cell>
          <cell r="CC142" t="str">
            <v/>
          </cell>
          <cell r="CD142" t="str">
            <v/>
          </cell>
          <cell r="CE142" t="str">
            <v/>
          </cell>
          <cell r="CF142" t="str">
            <v/>
          </cell>
          <cell r="CG142"/>
          <cell r="CH142"/>
          <cell r="CI142" t="str">
            <v/>
          </cell>
          <cell r="CJ142" t="str">
            <v/>
          </cell>
          <cell r="CK142" t="str">
            <v/>
          </cell>
          <cell r="CL142" t="str">
            <v/>
          </cell>
          <cell r="CM142" t="str">
            <v/>
          </cell>
          <cell r="CN142"/>
          <cell r="CO142"/>
          <cell r="CP142"/>
          <cell r="CQ142">
            <v>429</v>
          </cell>
          <cell r="CR142"/>
          <cell r="CS142"/>
          <cell r="CT142"/>
          <cell r="CU142"/>
          <cell r="CV142"/>
          <cell r="CW142"/>
          <cell r="CX142"/>
          <cell r="CY142"/>
          <cell r="CZ142"/>
          <cell r="DA142"/>
          <cell r="DB142"/>
          <cell r="DC142">
            <v>0</v>
          </cell>
          <cell r="DD142">
            <v>0</v>
          </cell>
        </row>
        <row r="143">
          <cell r="A143"/>
          <cell r="B143"/>
          <cell r="C143"/>
          <cell r="D143"/>
          <cell r="E143"/>
          <cell r="F143"/>
          <cell r="G143"/>
          <cell r="H143"/>
          <cell r="I143"/>
          <cell r="J143"/>
          <cell r="K143"/>
          <cell r="L143"/>
          <cell r="M143"/>
          <cell r="N143"/>
          <cell r="O143"/>
          <cell r="P143"/>
          <cell r="Q143"/>
          <cell r="R143"/>
          <cell r="S143"/>
          <cell r="T143"/>
          <cell r="U143"/>
          <cell r="V143"/>
          <cell r="W143"/>
          <cell r="X143"/>
          <cell r="Y143"/>
          <cell r="Z143"/>
          <cell r="AA143"/>
          <cell r="AB143"/>
          <cell r="AC143"/>
          <cell r="AD143"/>
          <cell r="AE143"/>
          <cell r="AF143"/>
          <cell r="AG143"/>
          <cell r="AH143"/>
          <cell r="AI143"/>
          <cell r="AJ143"/>
          <cell r="AK143"/>
          <cell r="AL143"/>
          <cell r="AM143"/>
          <cell r="AN143"/>
          <cell r="AO143"/>
          <cell r="AP143"/>
          <cell r="AQ143"/>
          <cell r="AR143"/>
          <cell r="AS143"/>
          <cell r="AT143"/>
          <cell r="AU143"/>
          <cell r="AV143"/>
          <cell r="AW143"/>
          <cell r="AX143"/>
          <cell r="AY143"/>
          <cell r="AZ143"/>
          <cell r="BA143"/>
          <cell r="BB143"/>
          <cell r="BC143"/>
          <cell r="BD143"/>
          <cell r="BE143"/>
          <cell r="BF143"/>
          <cell r="BG143"/>
          <cell r="BH143"/>
          <cell r="BI143"/>
          <cell r="BJ143"/>
          <cell r="BK143"/>
          <cell r="BL143"/>
          <cell r="BM143"/>
          <cell r="BN143"/>
          <cell r="BO143"/>
          <cell r="BP143"/>
          <cell r="BQ143"/>
          <cell r="BR143"/>
          <cell r="BS143"/>
          <cell r="BT143">
            <v>0</v>
          </cell>
          <cell r="BU143"/>
          <cell r="BV143" t="str">
            <v/>
          </cell>
          <cell r="BW143" t="str">
            <v/>
          </cell>
          <cell r="BX143" t="str">
            <v/>
          </cell>
          <cell r="BY143" t="str">
            <v/>
          </cell>
          <cell r="BZ143"/>
          <cell r="CA143" t="str">
            <v/>
          </cell>
          <cell r="CB143" t="str">
            <v/>
          </cell>
          <cell r="CC143" t="str">
            <v/>
          </cell>
          <cell r="CD143" t="str">
            <v/>
          </cell>
          <cell r="CE143" t="str">
            <v/>
          </cell>
          <cell r="CF143" t="str">
            <v/>
          </cell>
          <cell r="CG143"/>
          <cell r="CH143"/>
          <cell r="CI143" t="str">
            <v/>
          </cell>
          <cell r="CJ143" t="str">
            <v/>
          </cell>
          <cell r="CK143" t="str">
            <v/>
          </cell>
          <cell r="CL143" t="str">
            <v/>
          </cell>
          <cell r="CM143" t="str">
            <v/>
          </cell>
          <cell r="CN143"/>
          <cell r="CO143"/>
          <cell r="CP143"/>
          <cell r="CQ143">
            <v>430</v>
          </cell>
          <cell r="CR143"/>
          <cell r="CS143"/>
          <cell r="CT143"/>
          <cell r="CU143"/>
          <cell r="CV143"/>
          <cell r="CW143"/>
          <cell r="CX143"/>
          <cell r="CY143"/>
          <cell r="CZ143"/>
          <cell r="DA143"/>
          <cell r="DB143"/>
          <cell r="DC143">
            <v>0</v>
          </cell>
          <cell r="DD143">
            <v>0</v>
          </cell>
        </row>
        <row r="144">
          <cell r="A144"/>
          <cell r="B144"/>
          <cell r="C144"/>
          <cell r="D144"/>
          <cell r="E144"/>
          <cell r="F144"/>
          <cell r="G144"/>
          <cell r="H144"/>
          <cell r="I144"/>
          <cell r="J144"/>
          <cell r="K144"/>
          <cell r="L144"/>
          <cell r="M144"/>
          <cell r="N144"/>
          <cell r="O144"/>
          <cell r="P144"/>
          <cell r="Q144"/>
          <cell r="R144"/>
          <cell r="S144"/>
          <cell r="T144"/>
          <cell r="U144"/>
          <cell r="V144"/>
          <cell r="W144"/>
          <cell r="X144"/>
          <cell r="Y144"/>
          <cell r="Z144"/>
          <cell r="AA144"/>
          <cell r="AB144"/>
          <cell r="AC144"/>
          <cell r="AD144"/>
          <cell r="AE144"/>
          <cell r="AF144"/>
          <cell r="AG144"/>
          <cell r="AH144"/>
          <cell r="AI144"/>
          <cell r="AJ144"/>
          <cell r="AK144"/>
          <cell r="AL144"/>
          <cell r="AM144"/>
          <cell r="AN144"/>
          <cell r="AO144"/>
          <cell r="AP144"/>
          <cell r="AQ144"/>
          <cell r="AR144"/>
          <cell r="AS144"/>
          <cell r="AT144"/>
          <cell r="AU144"/>
          <cell r="AV144"/>
          <cell r="AW144"/>
          <cell r="AX144"/>
          <cell r="AY144"/>
          <cell r="AZ144"/>
          <cell r="BA144"/>
          <cell r="BB144"/>
          <cell r="BC144"/>
          <cell r="BD144"/>
          <cell r="BE144"/>
          <cell r="BF144"/>
          <cell r="BG144"/>
          <cell r="BH144"/>
          <cell r="BI144"/>
          <cell r="BJ144"/>
          <cell r="BK144"/>
          <cell r="BL144"/>
          <cell r="BM144"/>
          <cell r="BN144"/>
          <cell r="BO144"/>
          <cell r="BP144"/>
          <cell r="BQ144"/>
          <cell r="BR144"/>
          <cell r="BS144"/>
          <cell r="BT144">
            <v>0</v>
          </cell>
          <cell r="BU144"/>
          <cell r="BV144" t="str">
            <v/>
          </cell>
          <cell r="BW144" t="str">
            <v/>
          </cell>
          <cell r="BX144" t="str">
            <v/>
          </cell>
          <cell r="BY144" t="str">
            <v/>
          </cell>
          <cell r="BZ144"/>
          <cell r="CA144" t="str">
            <v/>
          </cell>
          <cell r="CB144" t="str">
            <v/>
          </cell>
          <cell r="CC144" t="str">
            <v/>
          </cell>
          <cell r="CD144" t="str">
            <v/>
          </cell>
          <cell r="CE144" t="str">
            <v/>
          </cell>
          <cell r="CF144" t="str">
            <v/>
          </cell>
          <cell r="CG144"/>
          <cell r="CH144"/>
          <cell r="CI144" t="str">
            <v/>
          </cell>
          <cell r="CJ144" t="str">
            <v/>
          </cell>
          <cell r="CK144" t="str">
            <v/>
          </cell>
          <cell r="CL144" t="str">
            <v/>
          </cell>
          <cell r="CM144" t="str">
            <v/>
          </cell>
          <cell r="CN144"/>
          <cell r="CO144"/>
          <cell r="CP144"/>
          <cell r="CQ144">
            <v>431</v>
          </cell>
          <cell r="CR144"/>
          <cell r="CS144"/>
          <cell r="CT144"/>
          <cell r="CU144"/>
          <cell r="CV144"/>
          <cell r="CW144"/>
          <cell r="CX144"/>
          <cell r="CY144"/>
          <cell r="CZ144"/>
          <cell r="DA144"/>
          <cell r="DB144"/>
          <cell r="DC144">
            <v>0</v>
          </cell>
          <cell r="DD144">
            <v>0</v>
          </cell>
        </row>
        <row r="145">
          <cell r="A145"/>
          <cell r="B145"/>
          <cell r="C145"/>
          <cell r="D145"/>
          <cell r="E145"/>
          <cell r="F145"/>
          <cell r="G145"/>
          <cell r="H145"/>
          <cell r="I145"/>
          <cell r="J145"/>
          <cell r="K145"/>
          <cell r="L145"/>
          <cell r="M145"/>
          <cell r="N145"/>
          <cell r="O145"/>
          <cell r="P145"/>
          <cell r="Q145"/>
          <cell r="R145"/>
          <cell r="S145"/>
          <cell r="T145"/>
          <cell r="U145"/>
          <cell r="V145"/>
          <cell r="W145"/>
          <cell r="X145"/>
          <cell r="Y145"/>
          <cell r="Z145"/>
          <cell r="AA145"/>
          <cell r="AB145"/>
          <cell r="AC145"/>
          <cell r="AD145"/>
          <cell r="AE145"/>
          <cell r="AF145"/>
          <cell r="AG145"/>
          <cell r="AH145"/>
          <cell r="AI145"/>
          <cell r="AJ145"/>
          <cell r="AK145"/>
          <cell r="AL145"/>
          <cell r="AM145"/>
          <cell r="AN145"/>
          <cell r="AO145"/>
          <cell r="AP145"/>
          <cell r="AQ145"/>
          <cell r="AR145"/>
          <cell r="AS145"/>
          <cell r="AT145"/>
          <cell r="AU145"/>
          <cell r="AV145"/>
          <cell r="AW145"/>
          <cell r="AX145"/>
          <cell r="AY145"/>
          <cell r="AZ145"/>
          <cell r="BA145"/>
          <cell r="BB145"/>
          <cell r="BC145"/>
          <cell r="BD145"/>
          <cell r="BE145"/>
          <cell r="BF145"/>
          <cell r="BG145"/>
          <cell r="BH145"/>
          <cell r="BI145"/>
          <cell r="BJ145"/>
          <cell r="BK145"/>
          <cell r="BL145"/>
          <cell r="BM145"/>
          <cell r="BN145"/>
          <cell r="BO145"/>
          <cell r="BP145"/>
          <cell r="BQ145"/>
          <cell r="BR145"/>
          <cell r="BS145"/>
          <cell r="BT145">
            <v>0</v>
          </cell>
          <cell r="BU145"/>
          <cell r="BV145" t="str">
            <v/>
          </cell>
          <cell r="BW145" t="str">
            <v/>
          </cell>
          <cell r="BX145" t="str">
            <v/>
          </cell>
          <cell r="BY145" t="str">
            <v/>
          </cell>
          <cell r="BZ145"/>
          <cell r="CA145" t="str">
            <v/>
          </cell>
          <cell r="CB145" t="str">
            <v/>
          </cell>
          <cell r="CC145" t="str">
            <v/>
          </cell>
          <cell r="CD145" t="str">
            <v/>
          </cell>
          <cell r="CE145" t="str">
            <v/>
          </cell>
          <cell r="CF145" t="str">
            <v/>
          </cell>
          <cell r="CG145"/>
          <cell r="CH145"/>
          <cell r="CI145" t="str">
            <v/>
          </cell>
          <cell r="CJ145" t="str">
            <v/>
          </cell>
          <cell r="CK145" t="str">
            <v/>
          </cell>
          <cell r="CL145" t="str">
            <v/>
          </cell>
          <cell r="CM145" t="str">
            <v/>
          </cell>
          <cell r="CN145"/>
          <cell r="CO145"/>
          <cell r="CP145"/>
          <cell r="CQ145">
            <v>432</v>
          </cell>
          <cell r="CR145"/>
          <cell r="CS145"/>
          <cell r="CT145"/>
          <cell r="CU145"/>
          <cell r="CV145"/>
          <cell r="CW145"/>
          <cell r="CX145"/>
          <cell r="CY145"/>
          <cell r="CZ145"/>
          <cell r="DA145"/>
          <cell r="DB145"/>
          <cell r="DC145">
            <v>0</v>
          </cell>
          <cell r="DD145">
            <v>0</v>
          </cell>
        </row>
        <row r="146">
          <cell r="A146"/>
          <cell r="B146"/>
          <cell r="C146"/>
          <cell r="D146"/>
          <cell r="E146"/>
          <cell r="F146"/>
          <cell r="G146"/>
          <cell r="H146"/>
          <cell r="I146"/>
          <cell r="J146"/>
          <cell r="K146"/>
          <cell r="L146"/>
          <cell r="M146"/>
          <cell r="N146"/>
          <cell r="O146"/>
          <cell r="P146"/>
          <cell r="Q146"/>
          <cell r="R146"/>
          <cell r="S146"/>
          <cell r="T146"/>
          <cell r="U146"/>
          <cell r="V146"/>
          <cell r="W146"/>
          <cell r="X146"/>
          <cell r="Y146"/>
          <cell r="Z146"/>
          <cell r="AA146"/>
          <cell r="AB146"/>
          <cell r="AC146"/>
          <cell r="AD146"/>
          <cell r="AE146"/>
          <cell r="AF146"/>
          <cell r="AG146"/>
          <cell r="AH146"/>
          <cell r="AI146"/>
          <cell r="AJ146"/>
          <cell r="AK146"/>
          <cell r="AL146"/>
          <cell r="AM146"/>
          <cell r="AN146"/>
          <cell r="AO146"/>
          <cell r="AP146"/>
          <cell r="AQ146"/>
          <cell r="AR146"/>
          <cell r="AS146"/>
          <cell r="AT146"/>
          <cell r="AU146"/>
          <cell r="AV146"/>
          <cell r="AW146"/>
          <cell r="AX146"/>
          <cell r="AY146"/>
          <cell r="AZ146"/>
          <cell r="BA146"/>
          <cell r="BB146"/>
          <cell r="BC146"/>
          <cell r="BD146"/>
          <cell r="BE146"/>
          <cell r="BF146"/>
          <cell r="BG146"/>
          <cell r="BH146"/>
          <cell r="BI146"/>
          <cell r="BJ146"/>
          <cell r="BK146"/>
          <cell r="BL146"/>
          <cell r="BM146"/>
          <cell r="BN146"/>
          <cell r="BO146"/>
          <cell r="BP146"/>
          <cell r="BQ146"/>
          <cell r="BR146"/>
          <cell r="BS146"/>
          <cell r="BT146">
            <v>0</v>
          </cell>
          <cell r="BU146"/>
          <cell r="BV146" t="str">
            <v/>
          </cell>
          <cell r="BW146" t="str">
            <v/>
          </cell>
          <cell r="BX146" t="str">
            <v/>
          </cell>
          <cell r="BY146" t="str">
            <v/>
          </cell>
          <cell r="BZ146"/>
          <cell r="CA146" t="str">
            <v/>
          </cell>
          <cell r="CB146" t="str">
            <v/>
          </cell>
          <cell r="CC146" t="str">
            <v/>
          </cell>
          <cell r="CD146" t="str">
            <v/>
          </cell>
          <cell r="CE146" t="str">
            <v/>
          </cell>
          <cell r="CF146" t="str">
            <v/>
          </cell>
          <cell r="CG146"/>
          <cell r="CH146"/>
          <cell r="CI146" t="str">
            <v/>
          </cell>
          <cell r="CJ146" t="str">
            <v/>
          </cell>
          <cell r="CK146" t="str">
            <v/>
          </cell>
          <cell r="CL146" t="str">
            <v/>
          </cell>
          <cell r="CM146" t="str">
            <v/>
          </cell>
          <cell r="CN146"/>
          <cell r="CO146"/>
          <cell r="CP146"/>
          <cell r="CQ146">
            <v>433</v>
          </cell>
          <cell r="CR146"/>
          <cell r="CS146"/>
          <cell r="CT146"/>
          <cell r="CU146"/>
          <cell r="CV146"/>
          <cell r="CW146"/>
          <cell r="CX146"/>
          <cell r="CY146"/>
          <cell r="CZ146"/>
          <cell r="DA146"/>
          <cell r="DB146"/>
          <cell r="DC146">
            <v>0</v>
          </cell>
          <cell r="DD146">
            <v>0</v>
          </cell>
        </row>
        <row r="147">
          <cell r="A147"/>
          <cell r="B147"/>
          <cell r="C147"/>
          <cell r="D147"/>
          <cell r="E147"/>
          <cell r="F147"/>
          <cell r="G147"/>
          <cell r="H147"/>
          <cell r="I147"/>
          <cell r="J147"/>
          <cell r="K147"/>
          <cell r="L147"/>
          <cell r="M147"/>
          <cell r="N147"/>
          <cell r="O147"/>
          <cell r="P147"/>
          <cell r="Q147"/>
          <cell r="R147"/>
          <cell r="S147"/>
          <cell r="T147"/>
          <cell r="U147"/>
          <cell r="V147"/>
          <cell r="W147"/>
          <cell r="X147"/>
          <cell r="Y147"/>
          <cell r="Z147"/>
          <cell r="AA147"/>
          <cell r="AB147"/>
          <cell r="AC147"/>
          <cell r="AD147"/>
          <cell r="AE147"/>
          <cell r="AF147"/>
          <cell r="AG147"/>
          <cell r="AH147"/>
          <cell r="AI147"/>
          <cell r="AJ147"/>
          <cell r="AK147"/>
          <cell r="AL147"/>
          <cell r="AM147"/>
          <cell r="AN147"/>
          <cell r="AO147"/>
          <cell r="AP147"/>
          <cell r="AQ147"/>
          <cell r="AR147"/>
          <cell r="AS147"/>
          <cell r="AT147"/>
          <cell r="AU147"/>
          <cell r="AV147"/>
          <cell r="AW147"/>
          <cell r="AX147"/>
          <cell r="AY147"/>
          <cell r="AZ147"/>
          <cell r="BA147"/>
          <cell r="BB147"/>
          <cell r="BC147"/>
          <cell r="BD147"/>
          <cell r="BE147"/>
          <cell r="BF147"/>
          <cell r="BG147"/>
          <cell r="BH147"/>
          <cell r="BI147"/>
          <cell r="BJ147"/>
          <cell r="BK147"/>
          <cell r="BL147"/>
          <cell r="BM147"/>
          <cell r="BN147"/>
          <cell r="BO147"/>
          <cell r="BP147"/>
          <cell r="BQ147"/>
          <cell r="BR147"/>
          <cell r="BS147"/>
          <cell r="BT147">
            <v>0</v>
          </cell>
          <cell r="BU147"/>
          <cell r="BV147" t="str">
            <v/>
          </cell>
          <cell r="BW147" t="str">
            <v/>
          </cell>
          <cell r="BX147" t="str">
            <v/>
          </cell>
          <cell r="BY147" t="str">
            <v/>
          </cell>
          <cell r="BZ147"/>
          <cell r="CA147" t="str">
            <v/>
          </cell>
          <cell r="CB147" t="str">
            <v/>
          </cell>
          <cell r="CC147" t="str">
            <v/>
          </cell>
          <cell r="CD147" t="str">
            <v/>
          </cell>
          <cell r="CE147" t="str">
            <v/>
          </cell>
          <cell r="CF147" t="str">
            <v/>
          </cell>
          <cell r="CG147"/>
          <cell r="CH147"/>
          <cell r="CI147" t="str">
            <v/>
          </cell>
          <cell r="CJ147" t="str">
            <v/>
          </cell>
          <cell r="CK147" t="str">
            <v/>
          </cell>
          <cell r="CL147" t="str">
            <v/>
          </cell>
          <cell r="CM147" t="str">
            <v/>
          </cell>
          <cell r="CN147"/>
          <cell r="CO147"/>
          <cell r="CP147"/>
          <cell r="CQ147">
            <v>434</v>
          </cell>
          <cell r="CR147"/>
          <cell r="CS147"/>
          <cell r="CT147"/>
          <cell r="CU147"/>
          <cell r="CV147"/>
          <cell r="CW147"/>
          <cell r="CX147"/>
          <cell r="CY147"/>
          <cell r="CZ147"/>
          <cell r="DA147"/>
          <cell r="DB147"/>
          <cell r="DC147">
            <v>0</v>
          </cell>
          <cell r="DD147">
            <v>0</v>
          </cell>
        </row>
        <row r="148">
          <cell r="A148"/>
          <cell r="B148"/>
          <cell r="C148"/>
          <cell r="D148"/>
          <cell r="E148"/>
          <cell r="F148"/>
          <cell r="G148"/>
          <cell r="H148"/>
          <cell r="I148"/>
          <cell r="J148"/>
          <cell r="K148"/>
          <cell r="L148"/>
          <cell r="M148"/>
          <cell r="N148"/>
          <cell r="O148"/>
          <cell r="P148"/>
          <cell r="Q148"/>
          <cell r="R148"/>
          <cell r="S148"/>
          <cell r="T148"/>
          <cell r="U148"/>
          <cell r="V148"/>
          <cell r="W148"/>
          <cell r="X148"/>
          <cell r="Y148"/>
          <cell r="Z148"/>
          <cell r="AA148"/>
          <cell r="AB148"/>
          <cell r="AC148"/>
          <cell r="AD148"/>
          <cell r="AE148"/>
          <cell r="AF148"/>
          <cell r="AG148"/>
          <cell r="AH148"/>
          <cell r="AI148"/>
          <cell r="AJ148"/>
          <cell r="AK148"/>
          <cell r="AL148"/>
          <cell r="AM148"/>
          <cell r="AN148"/>
          <cell r="AO148"/>
          <cell r="AP148"/>
          <cell r="AQ148"/>
          <cell r="AR148"/>
          <cell r="AS148"/>
          <cell r="AT148"/>
          <cell r="AU148"/>
          <cell r="AV148"/>
          <cell r="AW148"/>
          <cell r="AX148"/>
          <cell r="AY148"/>
          <cell r="AZ148"/>
          <cell r="BA148"/>
          <cell r="BB148"/>
          <cell r="BC148"/>
          <cell r="BD148"/>
          <cell r="BE148"/>
          <cell r="BF148"/>
          <cell r="BG148"/>
          <cell r="BH148"/>
          <cell r="BI148"/>
          <cell r="BJ148"/>
          <cell r="BK148"/>
          <cell r="BL148"/>
          <cell r="BM148"/>
          <cell r="BN148"/>
          <cell r="BO148"/>
          <cell r="BP148"/>
          <cell r="BQ148"/>
          <cell r="BR148"/>
          <cell r="BS148"/>
          <cell r="BT148">
            <v>0</v>
          </cell>
          <cell r="BU148"/>
          <cell r="BV148" t="str">
            <v/>
          </cell>
          <cell r="BW148" t="str">
            <v/>
          </cell>
          <cell r="BX148" t="str">
            <v/>
          </cell>
          <cell r="BY148" t="str">
            <v/>
          </cell>
          <cell r="BZ148"/>
          <cell r="CA148" t="str">
            <v/>
          </cell>
          <cell r="CB148" t="str">
            <v/>
          </cell>
          <cell r="CC148" t="str">
            <v/>
          </cell>
          <cell r="CD148" t="str">
            <v/>
          </cell>
          <cell r="CE148" t="str">
            <v/>
          </cell>
          <cell r="CF148" t="str">
            <v/>
          </cell>
          <cell r="CG148"/>
          <cell r="CH148"/>
          <cell r="CI148" t="str">
            <v/>
          </cell>
          <cell r="CJ148" t="str">
            <v/>
          </cell>
          <cell r="CK148" t="str">
            <v/>
          </cell>
          <cell r="CL148" t="str">
            <v/>
          </cell>
          <cell r="CM148" t="str">
            <v/>
          </cell>
          <cell r="CN148"/>
          <cell r="CO148"/>
          <cell r="CP148"/>
          <cell r="CQ148">
            <v>435</v>
          </cell>
          <cell r="CR148"/>
          <cell r="CS148"/>
          <cell r="CT148"/>
          <cell r="CU148"/>
          <cell r="CV148"/>
          <cell r="CW148"/>
          <cell r="CX148"/>
          <cell r="CY148"/>
          <cell r="CZ148"/>
          <cell r="DA148"/>
          <cell r="DB148"/>
          <cell r="DC148">
            <v>0</v>
          </cell>
          <cell r="DD148">
            <v>0</v>
          </cell>
        </row>
        <row r="149">
          <cell r="A149"/>
          <cell r="B149"/>
          <cell r="C149"/>
          <cell r="D149"/>
          <cell r="E149"/>
          <cell r="F149"/>
          <cell r="G149"/>
          <cell r="H149"/>
          <cell r="I149"/>
          <cell r="J149"/>
          <cell r="K149"/>
          <cell r="L149"/>
          <cell r="M149"/>
          <cell r="N149"/>
          <cell r="O149"/>
          <cell r="P149"/>
          <cell r="Q149"/>
          <cell r="R149"/>
          <cell r="S149"/>
          <cell r="T149"/>
          <cell r="U149"/>
          <cell r="V149"/>
          <cell r="W149"/>
          <cell r="X149"/>
          <cell r="Y149"/>
          <cell r="Z149"/>
          <cell r="AA149"/>
          <cell r="AB149"/>
          <cell r="AC149"/>
          <cell r="AD149"/>
          <cell r="AE149"/>
          <cell r="AF149"/>
          <cell r="AG149"/>
          <cell r="AH149"/>
          <cell r="AI149"/>
          <cell r="AJ149"/>
          <cell r="AK149"/>
          <cell r="AL149"/>
          <cell r="AM149"/>
          <cell r="AN149"/>
          <cell r="AO149"/>
          <cell r="AP149"/>
          <cell r="AQ149"/>
          <cell r="AR149"/>
          <cell r="AS149"/>
          <cell r="AT149"/>
          <cell r="AU149"/>
          <cell r="AV149"/>
          <cell r="AW149"/>
          <cell r="AX149"/>
          <cell r="AY149"/>
          <cell r="AZ149"/>
          <cell r="BA149"/>
          <cell r="BB149"/>
          <cell r="BC149"/>
          <cell r="BD149"/>
          <cell r="BE149"/>
          <cell r="BF149"/>
          <cell r="BG149"/>
          <cell r="BH149"/>
          <cell r="BI149"/>
          <cell r="BJ149"/>
          <cell r="BK149"/>
          <cell r="BL149"/>
          <cell r="BM149"/>
          <cell r="BN149"/>
          <cell r="BO149"/>
          <cell r="BP149"/>
          <cell r="BQ149"/>
          <cell r="BR149"/>
          <cell r="BS149"/>
          <cell r="BT149">
            <v>0</v>
          </cell>
          <cell r="BU149"/>
          <cell r="BV149" t="str">
            <v/>
          </cell>
          <cell r="BW149" t="str">
            <v/>
          </cell>
          <cell r="BX149" t="str">
            <v/>
          </cell>
          <cell r="BY149" t="str">
            <v/>
          </cell>
          <cell r="BZ149"/>
          <cell r="CA149" t="str">
            <v/>
          </cell>
          <cell r="CB149" t="str">
            <v/>
          </cell>
          <cell r="CC149" t="str">
            <v/>
          </cell>
          <cell r="CD149" t="str">
            <v/>
          </cell>
          <cell r="CE149" t="str">
            <v/>
          </cell>
          <cell r="CF149" t="str">
            <v/>
          </cell>
          <cell r="CG149"/>
          <cell r="CH149"/>
          <cell r="CI149" t="str">
            <v/>
          </cell>
          <cell r="CJ149" t="str">
            <v/>
          </cell>
          <cell r="CK149" t="str">
            <v/>
          </cell>
          <cell r="CL149" t="str">
            <v/>
          </cell>
          <cell r="CM149" t="str">
            <v/>
          </cell>
          <cell r="CN149"/>
          <cell r="CO149"/>
          <cell r="CP149"/>
          <cell r="CQ149">
            <v>436</v>
          </cell>
          <cell r="CR149"/>
          <cell r="CS149"/>
          <cell r="CT149"/>
          <cell r="CU149"/>
          <cell r="CV149"/>
          <cell r="CW149"/>
          <cell r="CX149"/>
          <cell r="CY149"/>
          <cell r="CZ149"/>
          <cell r="DA149"/>
          <cell r="DB149"/>
          <cell r="DC149">
            <v>0</v>
          </cell>
          <cell r="DD149">
            <v>0</v>
          </cell>
        </row>
        <row r="150">
          <cell r="A150"/>
          <cell r="B150"/>
          <cell r="C150"/>
          <cell r="D150"/>
          <cell r="E150"/>
          <cell r="F150"/>
          <cell r="G150"/>
          <cell r="H150"/>
          <cell r="I150"/>
          <cell r="J150"/>
          <cell r="K150"/>
          <cell r="L150"/>
          <cell r="M150"/>
          <cell r="N150"/>
          <cell r="O150"/>
          <cell r="P150"/>
          <cell r="Q150"/>
          <cell r="R150"/>
          <cell r="S150"/>
          <cell r="T150"/>
          <cell r="U150"/>
          <cell r="V150"/>
          <cell r="W150"/>
          <cell r="X150"/>
          <cell r="Y150"/>
          <cell r="Z150"/>
          <cell r="AA150"/>
          <cell r="AB150"/>
          <cell r="AC150"/>
          <cell r="AD150"/>
          <cell r="AE150"/>
          <cell r="AF150"/>
          <cell r="AG150"/>
          <cell r="AH150"/>
          <cell r="AI150"/>
          <cell r="AJ150"/>
          <cell r="AK150"/>
          <cell r="AL150"/>
          <cell r="AM150"/>
          <cell r="AN150"/>
          <cell r="AO150"/>
          <cell r="AP150"/>
          <cell r="AQ150"/>
          <cell r="AR150"/>
          <cell r="AS150"/>
          <cell r="AT150"/>
          <cell r="AU150"/>
          <cell r="AV150"/>
          <cell r="AW150"/>
          <cell r="AX150"/>
          <cell r="AY150"/>
          <cell r="AZ150"/>
          <cell r="BA150"/>
          <cell r="BB150"/>
          <cell r="BC150"/>
          <cell r="BD150"/>
          <cell r="BE150"/>
          <cell r="BF150"/>
          <cell r="BG150"/>
          <cell r="BH150"/>
          <cell r="BI150"/>
          <cell r="BJ150"/>
          <cell r="BK150"/>
          <cell r="BL150"/>
          <cell r="BM150"/>
          <cell r="BN150"/>
          <cell r="BO150"/>
          <cell r="BP150"/>
          <cell r="BQ150"/>
          <cell r="BR150"/>
          <cell r="BS150"/>
          <cell r="BT150">
            <v>0</v>
          </cell>
          <cell r="BU150"/>
          <cell r="BV150" t="str">
            <v/>
          </cell>
          <cell r="BW150" t="str">
            <v/>
          </cell>
          <cell r="BX150" t="str">
            <v/>
          </cell>
          <cell r="BY150" t="str">
            <v/>
          </cell>
          <cell r="BZ150"/>
          <cell r="CA150" t="str">
            <v/>
          </cell>
          <cell r="CB150" t="str">
            <v/>
          </cell>
          <cell r="CC150" t="str">
            <v/>
          </cell>
          <cell r="CD150" t="str">
            <v/>
          </cell>
          <cell r="CE150" t="str">
            <v/>
          </cell>
          <cell r="CF150" t="str">
            <v/>
          </cell>
          <cell r="CG150"/>
          <cell r="CH150"/>
          <cell r="CI150" t="str">
            <v/>
          </cell>
          <cell r="CJ150" t="str">
            <v/>
          </cell>
          <cell r="CK150" t="str">
            <v/>
          </cell>
          <cell r="CL150" t="str">
            <v/>
          </cell>
          <cell r="CM150" t="str">
            <v/>
          </cell>
          <cell r="CN150"/>
          <cell r="CO150"/>
          <cell r="CP150"/>
          <cell r="CQ150">
            <v>437</v>
          </cell>
          <cell r="CR150"/>
          <cell r="CS150"/>
          <cell r="CT150"/>
          <cell r="CU150"/>
          <cell r="CV150"/>
          <cell r="CW150"/>
          <cell r="CX150"/>
          <cell r="CY150"/>
          <cell r="CZ150"/>
          <cell r="DA150"/>
          <cell r="DB150"/>
          <cell r="DC150">
            <v>0</v>
          </cell>
          <cell r="DD150">
            <v>0</v>
          </cell>
        </row>
        <row r="151">
          <cell r="A151"/>
          <cell r="B151"/>
          <cell r="C151"/>
          <cell r="D151"/>
          <cell r="E151"/>
          <cell r="F151"/>
          <cell r="G151"/>
          <cell r="H151"/>
          <cell r="I151"/>
          <cell r="J151"/>
          <cell r="K151"/>
          <cell r="L151"/>
          <cell r="M151"/>
          <cell r="N151"/>
          <cell r="O151"/>
          <cell r="P151"/>
          <cell r="Q151"/>
          <cell r="R151"/>
          <cell r="S151"/>
          <cell r="T151"/>
          <cell r="U151"/>
          <cell r="V151"/>
          <cell r="W151"/>
          <cell r="X151"/>
          <cell r="Y151"/>
          <cell r="Z151"/>
          <cell r="AA151"/>
          <cell r="AB151"/>
          <cell r="AC151"/>
          <cell r="AD151"/>
          <cell r="AE151"/>
          <cell r="AF151"/>
          <cell r="AG151"/>
          <cell r="AH151"/>
          <cell r="AI151"/>
          <cell r="AJ151"/>
          <cell r="AK151"/>
          <cell r="AL151"/>
          <cell r="AM151"/>
          <cell r="AN151"/>
          <cell r="AO151"/>
          <cell r="AP151"/>
          <cell r="AQ151"/>
          <cell r="AR151"/>
          <cell r="AS151"/>
          <cell r="AT151"/>
          <cell r="AU151"/>
          <cell r="AV151"/>
          <cell r="AW151"/>
          <cell r="AX151"/>
          <cell r="AY151"/>
          <cell r="AZ151"/>
          <cell r="BA151"/>
          <cell r="BB151"/>
          <cell r="BC151"/>
          <cell r="BD151"/>
          <cell r="BE151"/>
          <cell r="BF151"/>
          <cell r="BG151"/>
          <cell r="BH151"/>
          <cell r="BI151"/>
          <cell r="BJ151"/>
          <cell r="BK151"/>
          <cell r="BL151"/>
          <cell r="BM151"/>
          <cell r="BN151"/>
          <cell r="BO151"/>
          <cell r="BP151"/>
          <cell r="BQ151"/>
          <cell r="BR151"/>
          <cell r="BS151"/>
          <cell r="BT151">
            <v>0</v>
          </cell>
          <cell r="BU151"/>
          <cell r="BV151" t="str">
            <v/>
          </cell>
          <cell r="BW151" t="str">
            <v/>
          </cell>
          <cell r="BX151" t="str">
            <v/>
          </cell>
          <cell r="BY151" t="str">
            <v/>
          </cell>
          <cell r="BZ151"/>
          <cell r="CA151" t="str">
            <v/>
          </cell>
          <cell r="CB151" t="str">
            <v/>
          </cell>
          <cell r="CC151" t="str">
            <v/>
          </cell>
          <cell r="CD151" t="str">
            <v/>
          </cell>
          <cell r="CE151" t="str">
            <v/>
          </cell>
          <cell r="CF151" t="str">
            <v/>
          </cell>
          <cell r="CG151"/>
          <cell r="CH151"/>
          <cell r="CI151" t="str">
            <v/>
          </cell>
          <cell r="CJ151" t="str">
            <v/>
          </cell>
          <cell r="CK151" t="str">
            <v/>
          </cell>
          <cell r="CL151" t="str">
            <v/>
          </cell>
          <cell r="CM151" t="str">
            <v/>
          </cell>
          <cell r="CN151"/>
          <cell r="CO151"/>
          <cell r="CP151"/>
          <cell r="CQ151">
            <v>438</v>
          </cell>
          <cell r="CR151"/>
          <cell r="CS151"/>
          <cell r="CT151"/>
          <cell r="CU151"/>
          <cell r="CV151"/>
          <cell r="CW151"/>
          <cell r="CX151"/>
          <cell r="CY151"/>
          <cell r="CZ151"/>
          <cell r="DA151"/>
          <cell r="DB151"/>
          <cell r="DC151">
            <v>0</v>
          </cell>
          <cell r="DD151">
            <v>0</v>
          </cell>
        </row>
        <row r="152">
          <cell r="A152"/>
          <cell r="B152"/>
          <cell r="C152"/>
          <cell r="D152"/>
          <cell r="E152"/>
          <cell r="F152"/>
          <cell r="G152"/>
          <cell r="H152"/>
          <cell r="I152"/>
          <cell r="J152"/>
          <cell r="K152"/>
          <cell r="L152"/>
          <cell r="M152"/>
          <cell r="N152"/>
          <cell r="O152"/>
          <cell r="P152"/>
          <cell r="Q152"/>
          <cell r="R152"/>
          <cell r="S152"/>
          <cell r="T152"/>
          <cell r="U152"/>
          <cell r="V152"/>
          <cell r="W152"/>
          <cell r="X152"/>
          <cell r="Y152"/>
          <cell r="Z152"/>
          <cell r="AA152"/>
          <cell r="AB152"/>
          <cell r="AC152"/>
          <cell r="AD152"/>
          <cell r="AE152"/>
          <cell r="AF152"/>
          <cell r="AG152"/>
          <cell r="AH152"/>
          <cell r="AI152"/>
          <cell r="AJ152"/>
          <cell r="AK152"/>
          <cell r="AL152"/>
          <cell r="AM152"/>
          <cell r="AN152"/>
          <cell r="AO152"/>
          <cell r="AP152"/>
          <cell r="AQ152"/>
          <cell r="AR152"/>
          <cell r="AS152"/>
          <cell r="AT152"/>
          <cell r="AU152"/>
          <cell r="AV152"/>
          <cell r="AW152"/>
          <cell r="AX152"/>
          <cell r="AY152"/>
          <cell r="AZ152"/>
          <cell r="BA152"/>
          <cell r="BB152"/>
          <cell r="BC152"/>
          <cell r="BD152"/>
          <cell r="BE152"/>
          <cell r="BF152"/>
          <cell r="BG152"/>
          <cell r="BH152"/>
          <cell r="BI152"/>
          <cell r="BJ152"/>
          <cell r="BK152"/>
          <cell r="BL152"/>
          <cell r="BM152"/>
          <cell r="BN152"/>
          <cell r="BO152"/>
          <cell r="BP152"/>
          <cell r="BQ152"/>
          <cell r="BR152"/>
          <cell r="BS152"/>
          <cell r="BT152">
            <v>0</v>
          </cell>
          <cell r="BU152"/>
          <cell r="BV152" t="str">
            <v/>
          </cell>
          <cell r="BW152" t="str">
            <v/>
          </cell>
          <cell r="BX152" t="str">
            <v/>
          </cell>
          <cell r="BY152" t="str">
            <v/>
          </cell>
          <cell r="BZ152"/>
          <cell r="CA152" t="str">
            <v/>
          </cell>
          <cell r="CB152" t="str">
            <v/>
          </cell>
          <cell r="CC152" t="str">
            <v/>
          </cell>
          <cell r="CD152" t="str">
            <v/>
          </cell>
          <cell r="CE152" t="str">
            <v/>
          </cell>
          <cell r="CF152" t="str">
            <v/>
          </cell>
          <cell r="CG152"/>
          <cell r="CH152"/>
          <cell r="CI152" t="str">
            <v/>
          </cell>
          <cell r="CJ152" t="str">
            <v/>
          </cell>
          <cell r="CK152" t="str">
            <v/>
          </cell>
          <cell r="CL152" t="str">
            <v/>
          </cell>
          <cell r="CM152" t="str">
            <v/>
          </cell>
          <cell r="CN152"/>
          <cell r="CO152"/>
          <cell r="CP152"/>
          <cell r="CQ152">
            <v>439</v>
          </cell>
          <cell r="CR152"/>
          <cell r="CS152"/>
          <cell r="CT152"/>
          <cell r="CU152"/>
          <cell r="CV152"/>
          <cell r="CW152"/>
          <cell r="CX152"/>
          <cell r="CY152"/>
          <cell r="CZ152"/>
          <cell r="DA152"/>
          <cell r="DB152"/>
          <cell r="DC152">
            <v>0</v>
          </cell>
          <cell r="DD152">
            <v>0</v>
          </cell>
        </row>
        <row r="153">
          <cell r="A153"/>
          <cell r="B153"/>
          <cell r="C153"/>
          <cell r="D153"/>
          <cell r="E153"/>
          <cell r="F153"/>
          <cell r="G153"/>
          <cell r="H153"/>
          <cell r="I153"/>
          <cell r="J153"/>
          <cell r="K153"/>
          <cell r="L153"/>
          <cell r="M153"/>
          <cell r="N153"/>
          <cell r="O153"/>
          <cell r="P153"/>
          <cell r="Q153"/>
          <cell r="R153"/>
          <cell r="S153"/>
          <cell r="T153"/>
          <cell r="U153"/>
          <cell r="V153"/>
          <cell r="W153"/>
          <cell r="X153"/>
          <cell r="Y153"/>
          <cell r="Z153"/>
          <cell r="AA153"/>
          <cell r="AB153"/>
          <cell r="AC153"/>
          <cell r="AD153"/>
          <cell r="AE153"/>
          <cell r="AF153"/>
          <cell r="AG153"/>
          <cell r="AH153"/>
          <cell r="AI153"/>
          <cell r="AJ153"/>
          <cell r="AK153"/>
          <cell r="AL153"/>
          <cell r="AM153"/>
          <cell r="AN153"/>
          <cell r="AO153"/>
          <cell r="AP153"/>
          <cell r="AQ153"/>
          <cell r="AR153"/>
          <cell r="AS153"/>
          <cell r="AT153"/>
          <cell r="AU153"/>
          <cell r="AV153"/>
          <cell r="AW153"/>
          <cell r="AX153"/>
          <cell r="AY153"/>
          <cell r="AZ153"/>
          <cell r="BA153"/>
          <cell r="BB153"/>
          <cell r="BC153"/>
          <cell r="BD153"/>
          <cell r="BE153"/>
          <cell r="BF153"/>
          <cell r="BG153"/>
          <cell r="BH153"/>
          <cell r="BI153"/>
          <cell r="BJ153"/>
          <cell r="BK153"/>
          <cell r="BL153"/>
          <cell r="BM153"/>
          <cell r="BN153"/>
          <cell r="BO153"/>
          <cell r="BP153"/>
          <cell r="BQ153"/>
          <cell r="BR153"/>
          <cell r="BS153"/>
          <cell r="BT153">
            <v>0</v>
          </cell>
          <cell r="BU153"/>
          <cell r="BV153" t="str">
            <v/>
          </cell>
          <cell r="BW153" t="str">
            <v/>
          </cell>
          <cell r="BX153" t="str">
            <v/>
          </cell>
          <cell r="BY153" t="str">
            <v/>
          </cell>
          <cell r="BZ153"/>
          <cell r="CA153" t="str">
            <v/>
          </cell>
          <cell r="CB153" t="str">
            <v/>
          </cell>
          <cell r="CC153" t="str">
            <v/>
          </cell>
          <cell r="CD153" t="str">
            <v/>
          </cell>
          <cell r="CE153" t="str">
            <v/>
          </cell>
          <cell r="CF153" t="str">
            <v/>
          </cell>
          <cell r="CG153"/>
          <cell r="CH153"/>
          <cell r="CI153" t="str">
            <v/>
          </cell>
          <cell r="CJ153" t="str">
            <v/>
          </cell>
          <cell r="CK153" t="str">
            <v/>
          </cell>
          <cell r="CL153" t="str">
            <v/>
          </cell>
          <cell r="CM153" t="str">
            <v/>
          </cell>
          <cell r="CN153"/>
          <cell r="CO153"/>
          <cell r="CP153"/>
          <cell r="CQ153">
            <v>440</v>
          </cell>
          <cell r="CR153"/>
          <cell r="CS153"/>
          <cell r="CT153"/>
          <cell r="CU153"/>
          <cell r="CV153"/>
          <cell r="CW153"/>
          <cell r="CX153"/>
          <cell r="CY153"/>
          <cell r="CZ153"/>
          <cell r="DA153"/>
          <cell r="DB153"/>
          <cell r="DC153">
            <v>0</v>
          </cell>
          <cell r="DD153">
            <v>0</v>
          </cell>
        </row>
        <row r="154">
          <cell r="A154"/>
          <cell r="B154"/>
          <cell r="C154"/>
          <cell r="D154"/>
          <cell r="E154"/>
          <cell r="F154"/>
          <cell r="G154"/>
          <cell r="H154"/>
          <cell r="I154"/>
          <cell r="J154"/>
          <cell r="K154"/>
          <cell r="L154"/>
          <cell r="M154"/>
          <cell r="N154"/>
          <cell r="O154"/>
          <cell r="P154"/>
          <cell r="Q154"/>
          <cell r="R154"/>
          <cell r="S154"/>
          <cell r="T154"/>
          <cell r="U154"/>
          <cell r="V154"/>
          <cell r="W154"/>
          <cell r="X154"/>
          <cell r="Y154"/>
          <cell r="Z154"/>
          <cell r="AA154"/>
          <cell r="AB154"/>
          <cell r="AC154"/>
          <cell r="AD154"/>
          <cell r="AE154"/>
          <cell r="AF154"/>
          <cell r="AG154"/>
          <cell r="AH154"/>
          <cell r="AI154"/>
          <cell r="AJ154"/>
          <cell r="AK154"/>
          <cell r="AL154"/>
          <cell r="AM154"/>
          <cell r="AN154"/>
          <cell r="AO154"/>
          <cell r="AP154"/>
          <cell r="AQ154"/>
          <cell r="AR154"/>
          <cell r="AS154"/>
          <cell r="AT154"/>
          <cell r="AU154"/>
          <cell r="AV154"/>
          <cell r="AW154"/>
          <cell r="AX154"/>
          <cell r="AY154"/>
          <cell r="AZ154"/>
          <cell r="BA154"/>
          <cell r="BB154"/>
          <cell r="BC154"/>
          <cell r="BD154"/>
          <cell r="BE154"/>
          <cell r="BF154"/>
          <cell r="BG154"/>
          <cell r="BH154"/>
          <cell r="BI154"/>
          <cell r="BJ154"/>
          <cell r="BK154"/>
          <cell r="BL154"/>
          <cell r="BM154"/>
          <cell r="BN154"/>
          <cell r="BO154"/>
          <cell r="BP154"/>
          <cell r="BQ154"/>
          <cell r="BR154"/>
          <cell r="BS154"/>
          <cell r="BT154">
            <v>0</v>
          </cell>
          <cell r="BU154"/>
          <cell r="BV154" t="str">
            <v/>
          </cell>
          <cell r="BW154" t="str">
            <v/>
          </cell>
          <cell r="BX154" t="str">
            <v/>
          </cell>
          <cell r="BY154" t="str">
            <v/>
          </cell>
          <cell r="BZ154"/>
          <cell r="CA154" t="str">
            <v/>
          </cell>
          <cell r="CB154" t="str">
            <v/>
          </cell>
          <cell r="CC154" t="str">
            <v/>
          </cell>
          <cell r="CD154" t="str">
            <v/>
          </cell>
          <cell r="CE154" t="str">
            <v/>
          </cell>
          <cell r="CF154" t="str">
            <v/>
          </cell>
          <cell r="CG154"/>
          <cell r="CH154"/>
          <cell r="CI154" t="str">
            <v/>
          </cell>
          <cell r="CJ154" t="str">
            <v/>
          </cell>
          <cell r="CK154" t="str">
            <v/>
          </cell>
          <cell r="CL154" t="str">
            <v/>
          </cell>
          <cell r="CM154" t="str">
            <v/>
          </cell>
          <cell r="CN154"/>
          <cell r="CO154"/>
          <cell r="CP154"/>
          <cell r="CQ154">
            <v>441</v>
          </cell>
          <cell r="CR154"/>
          <cell r="CS154"/>
          <cell r="CT154"/>
          <cell r="CU154"/>
          <cell r="CV154"/>
          <cell r="CW154"/>
          <cell r="CX154"/>
          <cell r="CY154"/>
          <cell r="CZ154"/>
          <cell r="DA154"/>
          <cell r="DB154"/>
          <cell r="DC154">
            <v>0</v>
          </cell>
          <cell r="DD154">
            <v>0</v>
          </cell>
        </row>
        <row r="155">
          <cell r="A155"/>
          <cell r="B155"/>
          <cell r="C155"/>
          <cell r="D155"/>
          <cell r="E155"/>
          <cell r="F155"/>
          <cell r="G155"/>
          <cell r="H155"/>
          <cell r="I155"/>
          <cell r="J155"/>
          <cell r="K155"/>
          <cell r="L155"/>
          <cell r="M155"/>
          <cell r="N155"/>
          <cell r="O155"/>
          <cell r="P155"/>
          <cell r="Q155"/>
          <cell r="R155"/>
          <cell r="S155"/>
          <cell r="T155"/>
          <cell r="U155"/>
          <cell r="V155"/>
          <cell r="W155"/>
          <cell r="X155"/>
          <cell r="Y155"/>
          <cell r="Z155"/>
          <cell r="AA155"/>
          <cell r="AB155"/>
          <cell r="AC155"/>
          <cell r="AD155"/>
          <cell r="AE155"/>
          <cell r="AF155"/>
          <cell r="AG155"/>
          <cell r="AH155"/>
          <cell r="AI155"/>
          <cell r="AJ155"/>
          <cell r="AK155"/>
          <cell r="AL155"/>
          <cell r="AM155"/>
          <cell r="AN155"/>
          <cell r="AO155"/>
          <cell r="AP155"/>
          <cell r="AQ155"/>
          <cell r="AR155"/>
          <cell r="AS155"/>
          <cell r="AT155"/>
          <cell r="AU155"/>
          <cell r="AV155"/>
          <cell r="AW155"/>
          <cell r="AX155"/>
          <cell r="AY155"/>
          <cell r="AZ155"/>
          <cell r="BA155"/>
          <cell r="BB155"/>
          <cell r="BC155"/>
          <cell r="BD155"/>
          <cell r="BE155"/>
          <cell r="BF155"/>
          <cell r="BG155"/>
          <cell r="BH155"/>
          <cell r="BI155"/>
          <cell r="BJ155"/>
          <cell r="BK155"/>
          <cell r="BL155"/>
          <cell r="BM155"/>
          <cell r="BN155"/>
          <cell r="BO155"/>
          <cell r="BP155"/>
          <cell r="BQ155"/>
          <cell r="BR155"/>
          <cell r="BS155"/>
          <cell r="BT155">
            <v>0</v>
          </cell>
          <cell r="BU155"/>
          <cell r="BV155" t="str">
            <v/>
          </cell>
          <cell r="BW155" t="str">
            <v/>
          </cell>
          <cell r="BX155" t="str">
            <v/>
          </cell>
          <cell r="BY155" t="str">
            <v/>
          </cell>
          <cell r="BZ155"/>
          <cell r="CA155" t="str">
            <v/>
          </cell>
          <cell r="CB155" t="str">
            <v/>
          </cell>
          <cell r="CC155" t="str">
            <v/>
          </cell>
          <cell r="CD155" t="str">
            <v/>
          </cell>
          <cell r="CE155" t="str">
            <v/>
          </cell>
          <cell r="CF155" t="str">
            <v/>
          </cell>
          <cell r="CG155"/>
          <cell r="CH155"/>
          <cell r="CI155" t="str">
            <v/>
          </cell>
          <cell r="CJ155" t="str">
            <v/>
          </cell>
          <cell r="CK155" t="str">
            <v/>
          </cell>
          <cell r="CL155" t="str">
            <v/>
          </cell>
          <cell r="CM155" t="str">
            <v/>
          </cell>
          <cell r="CN155"/>
          <cell r="CO155"/>
          <cell r="CP155"/>
          <cell r="CQ155">
            <v>442</v>
          </cell>
          <cell r="CR155"/>
          <cell r="CS155"/>
          <cell r="CT155"/>
          <cell r="CU155"/>
          <cell r="CV155"/>
          <cell r="CW155"/>
          <cell r="CX155"/>
          <cell r="CY155"/>
          <cell r="CZ155"/>
          <cell r="DA155"/>
          <cell r="DB155"/>
          <cell r="DC155">
            <v>0</v>
          </cell>
          <cell r="DD155">
            <v>0</v>
          </cell>
        </row>
        <row r="156">
          <cell r="A156"/>
          <cell r="B156"/>
          <cell r="C156"/>
          <cell r="D156"/>
          <cell r="E156"/>
          <cell r="F156"/>
          <cell r="G156"/>
          <cell r="H156"/>
          <cell r="I156"/>
          <cell r="J156"/>
          <cell r="K156"/>
          <cell r="L156"/>
          <cell r="M156"/>
          <cell r="N156"/>
          <cell r="O156"/>
          <cell r="P156"/>
          <cell r="Q156"/>
          <cell r="R156"/>
          <cell r="S156"/>
          <cell r="T156"/>
          <cell r="U156"/>
          <cell r="V156"/>
          <cell r="W156"/>
          <cell r="X156"/>
          <cell r="Y156"/>
          <cell r="Z156"/>
          <cell r="AA156"/>
          <cell r="AB156"/>
          <cell r="AC156"/>
          <cell r="AD156"/>
          <cell r="AE156"/>
          <cell r="AF156"/>
          <cell r="AG156"/>
          <cell r="AH156"/>
          <cell r="AI156"/>
          <cell r="AJ156"/>
          <cell r="AK156"/>
          <cell r="AL156"/>
          <cell r="AM156"/>
          <cell r="AN156"/>
          <cell r="AO156"/>
          <cell r="AP156"/>
          <cell r="AQ156"/>
          <cell r="AR156"/>
          <cell r="AS156"/>
          <cell r="AT156"/>
          <cell r="AU156"/>
          <cell r="AV156"/>
          <cell r="AW156"/>
          <cell r="AX156"/>
          <cell r="AY156"/>
          <cell r="AZ156"/>
          <cell r="BA156"/>
          <cell r="BB156"/>
          <cell r="BC156"/>
          <cell r="BD156"/>
          <cell r="BE156"/>
          <cell r="BF156"/>
          <cell r="BG156"/>
          <cell r="BH156"/>
          <cell r="BI156"/>
          <cell r="BJ156"/>
          <cell r="BK156"/>
          <cell r="BL156"/>
          <cell r="BM156"/>
          <cell r="BN156"/>
          <cell r="BO156"/>
          <cell r="BP156"/>
          <cell r="BQ156"/>
          <cell r="BR156"/>
          <cell r="BS156"/>
          <cell r="BT156">
            <v>0</v>
          </cell>
          <cell r="BU156"/>
          <cell r="BV156" t="str">
            <v/>
          </cell>
          <cell r="BW156" t="str">
            <v/>
          </cell>
          <cell r="BX156" t="str">
            <v/>
          </cell>
          <cell r="BY156" t="str">
            <v/>
          </cell>
          <cell r="BZ156"/>
          <cell r="CA156" t="str">
            <v/>
          </cell>
          <cell r="CB156" t="str">
            <v/>
          </cell>
          <cell r="CC156" t="str">
            <v/>
          </cell>
          <cell r="CD156" t="str">
            <v/>
          </cell>
          <cell r="CE156" t="str">
            <v/>
          </cell>
          <cell r="CF156" t="str">
            <v/>
          </cell>
          <cell r="CG156"/>
          <cell r="CH156"/>
          <cell r="CI156" t="str">
            <v/>
          </cell>
          <cell r="CJ156" t="str">
            <v/>
          </cell>
          <cell r="CK156" t="str">
            <v/>
          </cell>
          <cell r="CL156" t="str">
            <v/>
          </cell>
          <cell r="CM156" t="str">
            <v/>
          </cell>
          <cell r="CN156"/>
          <cell r="CO156"/>
          <cell r="CP156"/>
          <cell r="CQ156">
            <v>443</v>
          </cell>
          <cell r="CR156"/>
          <cell r="CS156"/>
          <cell r="CT156"/>
          <cell r="CU156"/>
          <cell r="CV156"/>
          <cell r="CW156"/>
          <cell r="CX156"/>
          <cell r="CY156"/>
          <cell r="CZ156"/>
          <cell r="DA156"/>
          <cell r="DB156"/>
          <cell r="DC156">
            <v>0</v>
          </cell>
          <cell r="DD156">
            <v>0</v>
          </cell>
        </row>
        <row r="157">
          <cell r="A157"/>
          <cell r="B157"/>
          <cell r="C157"/>
          <cell r="D157"/>
          <cell r="E157"/>
          <cell r="F157"/>
          <cell r="G157"/>
          <cell r="H157"/>
          <cell r="I157"/>
          <cell r="J157"/>
          <cell r="K157"/>
          <cell r="L157"/>
          <cell r="M157"/>
          <cell r="N157"/>
          <cell r="O157"/>
          <cell r="P157"/>
          <cell r="Q157"/>
          <cell r="R157"/>
          <cell r="S157"/>
          <cell r="T157"/>
          <cell r="U157"/>
          <cell r="V157"/>
          <cell r="W157"/>
          <cell r="X157"/>
          <cell r="Y157"/>
          <cell r="Z157"/>
          <cell r="AA157"/>
          <cell r="AB157"/>
          <cell r="AC157"/>
          <cell r="AD157"/>
          <cell r="AE157"/>
          <cell r="AF157"/>
          <cell r="AG157"/>
          <cell r="AH157"/>
          <cell r="AI157"/>
          <cell r="AJ157"/>
          <cell r="AK157"/>
          <cell r="AL157"/>
          <cell r="AM157"/>
          <cell r="AN157"/>
          <cell r="AO157"/>
          <cell r="AP157"/>
          <cell r="AQ157"/>
          <cell r="AR157"/>
          <cell r="AS157"/>
          <cell r="AT157"/>
          <cell r="AU157"/>
          <cell r="AV157"/>
          <cell r="AW157"/>
          <cell r="AX157"/>
          <cell r="AY157"/>
          <cell r="AZ157"/>
          <cell r="BA157"/>
          <cell r="BB157"/>
          <cell r="BC157"/>
          <cell r="BD157"/>
          <cell r="BE157"/>
          <cell r="BF157"/>
          <cell r="BG157"/>
          <cell r="BH157"/>
          <cell r="BI157"/>
          <cell r="BJ157"/>
          <cell r="BK157"/>
          <cell r="BL157"/>
          <cell r="BM157"/>
          <cell r="BN157"/>
          <cell r="BO157"/>
          <cell r="BP157"/>
          <cell r="BQ157"/>
          <cell r="BR157"/>
          <cell r="BS157"/>
          <cell r="BT157">
            <v>0</v>
          </cell>
          <cell r="BU157"/>
          <cell r="BV157" t="str">
            <v/>
          </cell>
          <cell r="BW157" t="str">
            <v/>
          </cell>
          <cell r="BX157" t="str">
            <v/>
          </cell>
          <cell r="BY157" t="str">
            <v/>
          </cell>
          <cell r="BZ157"/>
          <cell r="CA157" t="str">
            <v/>
          </cell>
          <cell r="CB157" t="str">
            <v/>
          </cell>
          <cell r="CC157" t="str">
            <v/>
          </cell>
          <cell r="CD157" t="str">
            <v/>
          </cell>
          <cell r="CE157" t="str">
            <v/>
          </cell>
          <cell r="CF157" t="str">
            <v/>
          </cell>
          <cell r="CG157"/>
          <cell r="CH157"/>
          <cell r="CI157" t="str">
            <v/>
          </cell>
          <cell r="CJ157" t="str">
            <v/>
          </cell>
          <cell r="CK157" t="str">
            <v/>
          </cell>
          <cell r="CL157" t="str">
            <v/>
          </cell>
          <cell r="CM157" t="str">
            <v/>
          </cell>
          <cell r="CN157"/>
          <cell r="CO157"/>
          <cell r="CP157"/>
          <cell r="CQ157">
            <v>444</v>
          </cell>
          <cell r="CR157"/>
          <cell r="CS157"/>
          <cell r="CT157"/>
          <cell r="CU157"/>
          <cell r="CV157"/>
          <cell r="CW157"/>
          <cell r="CX157"/>
          <cell r="CY157"/>
          <cell r="CZ157"/>
          <cell r="DA157"/>
          <cell r="DB157"/>
          <cell r="DC157">
            <v>0</v>
          </cell>
          <cell r="DD157">
            <v>0</v>
          </cell>
        </row>
        <row r="158">
          <cell r="A158"/>
          <cell r="B158"/>
          <cell r="C158"/>
          <cell r="D158"/>
          <cell r="E158"/>
          <cell r="F158"/>
          <cell r="G158"/>
          <cell r="H158"/>
          <cell r="I158"/>
          <cell r="J158"/>
          <cell r="K158"/>
          <cell r="L158"/>
          <cell r="M158"/>
          <cell r="N158"/>
          <cell r="O158"/>
          <cell r="P158"/>
          <cell r="Q158"/>
          <cell r="R158"/>
          <cell r="S158"/>
          <cell r="T158"/>
          <cell r="U158"/>
          <cell r="V158"/>
          <cell r="W158"/>
          <cell r="X158"/>
          <cell r="Y158"/>
          <cell r="Z158"/>
          <cell r="AA158"/>
          <cell r="AB158"/>
          <cell r="AC158"/>
          <cell r="AD158"/>
          <cell r="AE158"/>
          <cell r="AF158"/>
          <cell r="AG158"/>
          <cell r="AH158"/>
          <cell r="AI158"/>
          <cell r="AJ158"/>
          <cell r="AK158"/>
          <cell r="AL158"/>
          <cell r="AM158"/>
          <cell r="AN158"/>
          <cell r="AO158"/>
          <cell r="AP158"/>
          <cell r="AQ158"/>
          <cell r="AR158"/>
          <cell r="AS158"/>
          <cell r="AT158"/>
          <cell r="AU158"/>
          <cell r="AV158"/>
          <cell r="AW158"/>
          <cell r="AX158"/>
          <cell r="AY158"/>
          <cell r="AZ158"/>
          <cell r="BA158"/>
          <cell r="BB158"/>
          <cell r="BC158"/>
          <cell r="BD158"/>
          <cell r="BE158"/>
          <cell r="BF158"/>
          <cell r="BG158"/>
          <cell r="BH158"/>
          <cell r="BI158"/>
          <cell r="BJ158"/>
          <cell r="BK158"/>
          <cell r="BL158"/>
          <cell r="BM158"/>
          <cell r="BN158"/>
          <cell r="BO158"/>
          <cell r="BP158"/>
          <cell r="BQ158"/>
          <cell r="BR158"/>
          <cell r="BS158"/>
          <cell r="BT158">
            <v>0</v>
          </cell>
          <cell r="BU158"/>
          <cell r="BV158" t="str">
            <v/>
          </cell>
          <cell r="BW158" t="str">
            <v/>
          </cell>
          <cell r="BX158" t="str">
            <v/>
          </cell>
          <cell r="BY158" t="str">
            <v/>
          </cell>
          <cell r="BZ158"/>
          <cell r="CA158" t="str">
            <v/>
          </cell>
          <cell r="CB158" t="str">
            <v/>
          </cell>
          <cell r="CC158" t="str">
            <v/>
          </cell>
          <cell r="CD158" t="str">
            <v/>
          </cell>
          <cell r="CE158" t="str">
            <v/>
          </cell>
          <cell r="CF158" t="str">
            <v/>
          </cell>
          <cell r="CG158"/>
          <cell r="CH158"/>
          <cell r="CI158" t="str">
            <v/>
          </cell>
          <cell r="CJ158" t="str">
            <v/>
          </cell>
          <cell r="CK158" t="str">
            <v/>
          </cell>
          <cell r="CL158" t="str">
            <v/>
          </cell>
          <cell r="CM158" t="str">
            <v/>
          </cell>
          <cell r="CN158"/>
          <cell r="CO158"/>
          <cell r="CP158"/>
          <cell r="CQ158">
            <v>445</v>
          </cell>
          <cell r="CR158"/>
          <cell r="CS158"/>
          <cell r="CT158"/>
          <cell r="CU158"/>
          <cell r="CV158"/>
          <cell r="CW158"/>
          <cell r="CX158"/>
          <cell r="CY158"/>
          <cell r="CZ158"/>
          <cell r="DA158"/>
          <cell r="DB158"/>
          <cell r="DC158">
            <v>0</v>
          </cell>
          <cell r="DD158">
            <v>0</v>
          </cell>
        </row>
        <row r="159">
          <cell r="A159"/>
          <cell r="B159"/>
          <cell r="C159"/>
          <cell r="D159"/>
          <cell r="E159"/>
          <cell r="F159"/>
          <cell r="G159"/>
          <cell r="H159"/>
          <cell r="I159"/>
          <cell r="J159"/>
          <cell r="K159"/>
          <cell r="L159"/>
          <cell r="M159"/>
          <cell r="N159"/>
          <cell r="O159"/>
          <cell r="P159"/>
          <cell r="Q159"/>
          <cell r="R159"/>
          <cell r="S159"/>
          <cell r="T159"/>
          <cell r="U159"/>
          <cell r="V159"/>
          <cell r="W159"/>
          <cell r="X159"/>
          <cell r="Y159"/>
          <cell r="Z159"/>
          <cell r="AA159"/>
          <cell r="AB159"/>
          <cell r="AC159"/>
          <cell r="AD159"/>
          <cell r="AE159"/>
          <cell r="AF159"/>
          <cell r="AG159"/>
          <cell r="AH159"/>
          <cell r="AI159"/>
          <cell r="AJ159"/>
          <cell r="AK159"/>
          <cell r="AL159"/>
          <cell r="AM159"/>
          <cell r="AN159"/>
          <cell r="AO159"/>
          <cell r="AP159"/>
          <cell r="AQ159"/>
          <cell r="AR159"/>
          <cell r="AS159"/>
          <cell r="AT159"/>
          <cell r="AU159"/>
          <cell r="AV159"/>
          <cell r="AW159"/>
          <cell r="AX159"/>
          <cell r="AY159"/>
          <cell r="AZ159"/>
          <cell r="BA159"/>
          <cell r="BB159"/>
          <cell r="BC159"/>
          <cell r="BD159"/>
          <cell r="BE159"/>
          <cell r="BF159"/>
          <cell r="BG159"/>
          <cell r="BH159"/>
          <cell r="BI159"/>
          <cell r="BJ159"/>
          <cell r="BK159"/>
          <cell r="BL159"/>
          <cell r="BM159"/>
          <cell r="BN159"/>
          <cell r="BO159"/>
          <cell r="BP159"/>
          <cell r="BQ159"/>
          <cell r="BR159"/>
          <cell r="BS159"/>
          <cell r="BT159">
            <v>0</v>
          </cell>
          <cell r="BU159"/>
          <cell r="BV159" t="str">
            <v/>
          </cell>
          <cell r="BW159" t="str">
            <v/>
          </cell>
          <cell r="BX159" t="str">
            <v/>
          </cell>
          <cell r="BY159" t="str">
            <v/>
          </cell>
          <cell r="BZ159"/>
          <cell r="CA159" t="str">
            <v/>
          </cell>
          <cell r="CB159" t="str">
            <v/>
          </cell>
          <cell r="CC159" t="str">
            <v/>
          </cell>
          <cell r="CD159" t="str">
            <v/>
          </cell>
          <cell r="CE159" t="str">
            <v/>
          </cell>
          <cell r="CF159" t="str">
            <v/>
          </cell>
          <cell r="CG159"/>
          <cell r="CH159"/>
          <cell r="CI159" t="str">
            <v/>
          </cell>
          <cell r="CJ159" t="str">
            <v/>
          </cell>
          <cell r="CK159" t="str">
            <v/>
          </cell>
          <cell r="CL159" t="str">
            <v/>
          </cell>
          <cell r="CM159" t="str">
            <v/>
          </cell>
          <cell r="CN159"/>
          <cell r="CO159"/>
          <cell r="CP159"/>
          <cell r="CQ159">
            <v>446</v>
          </cell>
          <cell r="CR159"/>
          <cell r="CS159"/>
          <cell r="CT159"/>
          <cell r="CU159"/>
          <cell r="CV159"/>
          <cell r="CW159"/>
          <cell r="CX159"/>
          <cell r="CY159"/>
          <cell r="CZ159"/>
          <cell r="DA159"/>
          <cell r="DB159"/>
          <cell r="DC159">
            <v>0</v>
          </cell>
          <cell r="DD159">
            <v>0</v>
          </cell>
        </row>
        <row r="160">
          <cell r="A160"/>
          <cell r="B160"/>
          <cell r="C160"/>
          <cell r="D160"/>
          <cell r="E160"/>
          <cell r="F160"/>
          <cell r="G160"/>
          <cell r="H160"/>
          <cell r="I160"/>
          <cell r="J160"/>
          <cell r="K160"/>
          <cell r="L160"/>
          <cell r="M160"/>
          <cell r="N160"/>
          <cell r="O160"/>
          <cell r="P160"/>
          <cell r="Q160"/>
          <cell r="R160"/>
          <cell r="S160"/>
          <cell r="T160"/>
          <cell r="U160"/>
          <cell r="V160"/>
          <cell r="W160"/>
          <cell r="X160"/>
          <cell r="Y160"/>
          <cell r="Z160"/>
          <cell r="AA160"/>
          <cell r="AB160"/>
          <cell r="AC160"/>
          <cell r="AD160"/>
          <cell r="AE160"/>
          <cell r="AF160"/>
          <cell r="AG160"/>
          <cell r="AH160"/>
          <cell r="AI160"/>
          <cell r="AJ160"/>
          <cell r="AK160"/>
          <cell r="AL160"/>
          <cell r="AM160"/>
          <cell r="AN160"/>
          <cell r="AO160"/>
          <cell r="AP160"/>
          <cell r="AQ160"/>
          <cell r="AR160"/>
          <cell r="AS160"/>
          <cell r="AT160"/>
          <cell r="AU160"/>
          <cell r="AV160"/>
          <cell r="AW160"/>
          <cell r="AX160"/>
          <cell r="AY160"/>
          <cell r="AZ160"/>
          <cell r="BA160"/>
          <cell r="BB160"/>
          <cell r="BC160"/>
          <cell r="BD160"/>
          <cell r="BE160"/>
          <cell r="BF160"/>
          <cell r="BG160"/>
          <cell r="BH160"/>
          <cell r="BI160"/>
          <cell r="BJ160"/>
          <cell r="BK160"/>
          <cell r="BL160"/>
          <cell r="BM160"/>
          <cell r="BN160"/>
          <cell r="BO160"/>
          <cell r="BP160"/>
          <cell r="BQ160"/>
          <cell r="BR160"/>
          <cell r="BS160"/>
          <cell r="BT160">
            <v>0</v>
          </cell>
          <cell r="BU160"/>
          <cell r="BV160" t="str">
            <v/>
          </cell>
          <cell r="BW160" t="str">
            <v/>
          </cell>
          <cell r="BX160" t="str">
            <v/>
          </cell>
          <cell r="BY160" t="str">
            <v/>
          </cell>
          <cell r="BZ160"/>
          <cell r="CA160" t="str">
            <v/>
          </cell>
          <cell r="CB160" t="str">
            <v/>
          </cell>
          <cell r="CC160" t="str">
            <v/>
          </cell>
          <cell r="CD160" t="str">
            <v/>
          </cell>
          <cell r="CE160" t="str">
            <v/>
          </cell>
          <cell r="CF160" t="str">
            <v/>
          </cell>
          <cell r="CG160"/>
          <cell r="CH160"/>
          <cell r="CI160" t="str">
            <v/>
          </cell>
          <cell r="CJ160" t="str">
            <v/>
          </cell>
          <cell r="CK160" t="str">
            <v/>
          </cell>
          <cell r="CL160" t="str">
            <v/>
          </cell>
          <cell r="CM160" t="str">
            <v/>
          </cell>
          <cell r="CN160"/>
          <cell r="CO160"/>
          <cell r="CP160"/>
          <cell r="CQ160">
            <v>447</v>
          </cell>
          <cell r="CR160"/>
          <cell r="CS160"/>
          <cell r="CT160"/>
          <cell r="CU160"/>
          <cell r="CV160"/>
          <cell r="CW160"/>
          <cell r="CX160"/>
          <cell r="CY160"/>
          <cell r="CZ160"/>
          <cell r="DA160"/>
          <cell r="DB160"/>
          <cell r="DC160">
            <v>0</v>
          </cell>
          <cell r="DD160">
            <v>0</v>
          </cell>
        </row>
        <row r="161">
          <cell r="A161"/>
          <cell r="B161"/>
          <cell r="C161"/>
          <cell r="D161"/>
          <cell r="E161"/>
          <cell r="F161"/>
          <cell r="G161"/>
          <cell r="H161"/>
          <cell r="I161"/>
          <cell r="J161"/>
          <cell r="K161"/>
          <cell r="L161"/>
          <cell r="M161"/>
          <cell r="N161"/>
          <cell r="O161"/>
          <cell r="P161"/>
          <cell r="Q161"/>
          <cell r="R161"/>
          <cell r="S161"/>
          <cell r="T161"/>
          <cell r="U161"/>
          <cell r="V161"/>
          <cell r="W161"/>
          <cell r="X161"/>
          <cell r="Y161"/>
          <cell r="Z161"/>
          <cell r="AA161"/>
          <cell r="AB161"/>
          <cell r="AC161"/>
          <cell r="AD161"/>
          <cell r="AE161"/>
          <cell r="AF161"/>
          <cell r="AG161"/>
          <cell r="AH161"/>
          <cell r="AI161"/>
          <cell r="AJ161"/>
          <cell r="AK161"/>
          <cell r="AL161"/>
          <cell r="AM161"/>
          <cell r="AN161"/>
          <cell r="AO161"/>
          <cell r="AP161"/>
          <cell r="AQ161"/>
          <cell r="AR161"/>
          <cell r="AS161"/>
          <cell r="AT161"/>
          <cell r="AU161"/>
          <cell r="AV161"/>
          <cell r="AW161"/>
          <cell r="AX161"/>
          <cell r="AY161"/>
          <cell r="AZ161"/>
          <cell r="BA161"/>
          <cell r="BB161"/>
          <cell r="BC161"/>
          <cell r="BD161"/>
          <cell r="BE161"/>
          <cell r="BF161"/>
          <cell r="BG161"/>
          <cell r="BH161"/>
          <cell r="BI161"/>
          <cell r="BJ161"/>
          <cell r="BK161"/>
          <cell r="BL161"/>
          <cell r="BM161"/>
          <cell r="BN161"/>
          <cell r="BO161"/>
          <cell r="BP161"/>
          <cell r="BQ161"/>
          <cell r="BR161"/>
          <cell r="BS161"/>
          <cell r="BT161">
            <v>0</v>
          </cell>
          <cell r="BU161"/>
          <cell r="BV161" t="str">
            <v/>
          </cell>
          <cell r="BW161" t="str">
            <v/>
          </cell>
          <cell r="BX161" t="str">
            <v/>
          </cell>
          <cell r="BY161" t="str">
            <v/>
          </cell>
          <cell r="BZ161"/>
          <cell r="CA161" t="str">
            <v/>
          </cell>
          <cell r="CB161" t="str">
            <v/>
          </cell>
          <cell r="CC161" t="str">
            <v/>
          </cell>
          <cell r="CD161" t="str">
            <v/>
          </cell>
          <cell r="CE161" t="str">
            <v/>
          </cell>
          <cell r="CF161" t="str">
            <v/>
          </cell>
          <cell r="CG161"/>
          <cell r="CH161"/>
          <cell r="CI161" t="str">
            <v/>
          </cell>
          <cell r="CJ161" t="str">
            <v/>
          </cell>
          <cell r="CK161" t="str">
            <v/>
          </cell>
          <cell r="CL161" t="str">
            <v/>
          </cell>
          <cell r="CM161" t="str">
            <v/>
          </cell>
          <cell r="CN161"/>
          <cell r="CO161"/>
          <cell r="CP161"/>
          <cell r="CQ161">
            <v>448</v>
          </cell>
          <cell r="CR161"/>
          <cell r="CS161"/>
          <cell r="CT161"/>
          <cell r="CU161"/>
          <cell r="CV161"/>
          <cell r="CW161"/>
          <cell r="CX161"/>
          <cell r="CY161"/>
          <cell r="CZ161"/>
          <cell r="DA161"/>
          <cell r="DB161"/>
          <cell r="DC161">
            <v>0</v>
          </cell>
          <cell r="DD161">
            <v>0</v>
          </cell>
        </row>
        <row r="162">
          <cell r="A162"/>
          <cell r="B162"/>
          <cell r="C162"/>
          <cell r="D162"/>
          <cell r="E162"/>
          <cell r="F162"/>
          <cell r="G162"/>
          <cell r="H162"/>
          <cell r="I162"/>
          <cell r="J162"/>
          <cell r="K162"/>
          <cell r="L162"/>
          <cell r="M162"/>
          <cell r="N162"/>
          <cell r="O162"/>
          <cell r="P162"/>
          <cell r="Q162"/>
          <cell r="R162"/>
          <cell r="S162"/>
          <cell r="T162"/>
          <cell r="U162"/>
          <cell r="V162"/>
          <cell r="W162"/>
          <cell r="X162"/>
          <cell r="Y162"/>
          <cell r="Z162"/>
          <cell r="AA162"/>
          <cell r="AB162"/>
          <cell r="AC162"/>
          <cell r="AD162"/>
          <cell r="AE162"/>
          <cell r="AF162"/>
          <cell r="AG162"/>
          <cell r="AH162"/>
          <cell r="AI162"/>
          <cell r="AJ162"/>
          <cell r="AK162"/>
          <cell r="AL162"/>
          <cell r="AM162"/>
          <cell r="AN162"/>
          <cell r="AO162"/>
          <cell r="AP162"/>
          <cell r="AQ162"/>
          <cell r="AR162"/>
          <cell r="AS162"/>
          <cell r="AT162"/>
          <cell r="AU162"/>
          <cell r="AV162"/>
          <cell r="AW162"/>
          <cell r="AX162"/>
          <cell r="AY162"/>
          <cell r="AZ162"/>
          <cell r="BA162"/>
          <cell r="BB162"/>
          <cell r="BC162"/>
          <cell r="BD162"/>
          <cell r="BE162"/>
          <cell r="BF162"/>
          <cell r="BG162"/>
          <cell r="BH162"/>
          <cell r="BI162"/>
          <cell r="BJ162"/>
          <cell r="BK162"/>
          <cell r="BL162"/>
          <cell r="BM162"/>
          <cell r="BN162"/>
          <cell r="BO162"/>
          <cell r="BP162"/>
          <cell r="BQ162"/>
          <cell r="BR162"/>
          <cell r="BS162"/>
          <cell r="BT162">
            <v>0</v>
          </cell>
          <cell r="BU162"/>
          <cell r="BV162" t="str">
            <v/>
          </cell>
          <cell r="BW162" t="str">
            <v/>
          </cell>
          <cell r="BX162" t="str">
            <v/>
          </cell>
          <cell r="BY162" t="str">
            <v/>
          </cell>
          <cell r="BZ162"/>
          <cell r="CA162" t="str">
            <v/>
          </cell>
          <cell r="CB162" t="str">
            <v/>
          </cell>
          <cell r="CC162" t="str">
            <v/>
          </cell>
          <cell r="CD162" t="str">
            <v/>
          </cell>
          <cell r="CE162" t="str">
            <v/>
          </cell>
          <cell r="CF162" t="str">
            <v/>
          </cell>
          <cell r="CG162"/>
          <cell r="CH162"/>
          <cell r="CI162" t="str">
            <v/>
          </cell>
          <cell r="CJ162" t="str">
            <v/>
          </cell>
          <cell r="CK162" t="str">
            <v/>
          </cell>
          <cell r="CL162" t="str">
            <v/>
          </cell>
          <cell r="CM162" t="str">
            <v/>
          </cell>
          <cell r="CN162"/>
          <cell r="CO162"/>
          <cell r="CP162"/>
          <cell r="CQ162">
            <v>449</v>
          </cell>
          <cell r="CR162"/>
          <cell r="CS162"/>
          <cell r="CT162"/>
          <cell r="CU162"/>
          <cell r="CV162"/>
          <cell r="CW162"/>
          <cell r="CX162"/>
          <cell r="CY162"/>
          <cell r="CZ162"/>
          <cell r="DA162"/>
          <cell r="DB162"/>
          <cell r="DC162">
            <v>0</v>
          </cell>
          <cell r="DD162">
            <v>0</v>
          </cell>
        </row>
        <row r="163">
          <cell r="A163"/>
          <cell r="B163"/>
          <cell r="C163"/>
          <cell r="D163"/>
          <cell r="E163"/>
          <cell r="F163"/>
          <cell r="G163"/>
          <cell r="H163"/>
          <cell r="I163"/>
          <cell r="J163"/>
          <cell r="K163"/>
          <cell r="L163"/>
          <cell r="M163"/>
          <cell r="N163"/>
          <cell r="O163"/>
          <cell r="P163"/>
          <cell r="Q163"/>
          <cell r="R163"/>
          <cell r="S163"/>
          <cell r="T163"/>
          <cell r="U163"/>
          <cell r="V163"/>
          <cell r="W163"/>
          <cell r="X163"/>
          <cell r="Y163"/>
          <cell r="Z163"/>
          <cell r="AA163"/>
          <cell r="AB163"/>
          <cell r="AC163"/>
          <cell r="AD163"/>
          <cell r="AE163"/>
          <cell r="AF163"/>
          <cell r="AG163"/>
          <cell r="AH163"/>
          <cell r="AI163"/>
          <cell r="AJ163"/>
          <cell r="AK163"/>
          <cell r="AL163"/>
          <cell r="AM163"/>
          <cell r="AN163"/>
          <cell r="AO163"/>
          <cell r="AP163"/>
          <cell r="AQ163"/>
          <cell r="AR163"/>
          <cell r="AS163"/>
          <cell r="AT163"/>
          <cell r="AU163"/>
          <cell r="AV163"/>
          <cell r="AW163"/>
          <cell r="AX163"/>
          <cell r="AY163"/>
          <cell r="AZ163"/>
          <cell r="BA163"/>
          <cell r="BB163"/>
          <cell r="BC163"/>
          <cell r="BD163"/>
          <cell r="BE163"/>
          <cell r="BF163"/>
          <cell r="BG163"/>
          <cell r="BH163"/>
          <cell r="BI163"/>
          <cell r="BJ163"/>
          <cell r="BK163"/>
          <cell r="BL163"/>
          <cell r="BM163"/>
          <cell r="BN163"/>
          <cell r="BO163"/>
          <cell r="BP163"/>
          <cell r="BQ163"/>
          <cell r="BR163"/>
          <cell r="BS163"/>
          <cell r="BT163">
            <v>0</v>
          </cell>
          <cell r="BU163"/>
          <cell r="BV163" t="str">
            <v/>
          </cell>
          <cell r="BW163" t="str">
            <v/>
          </cell>
          <cell r="BX163" t="str">
            <v/>
          </cell>
          <cell r="BY163" t="str">
            <v/>
          </cell>
          <cell r="BZ163"/>
          <cell r="CA163" t="str">
            <v/>
          </cell>
          <cell r="CB163" t="str">
            <v/>
          </cell>
          <cell r="CC163" t="str">
            <v/>
          </cell>
          <cell r="CD163" t="str">
            <v/>
          </cell>
          <cell r="CE163" t="str">
            <v/>
          </cell>
          <cell r="CF163" t="str">
            <v/>
          </cell>
          <cell r="CG163"/>
          <cell r="CH163"/>
          <cell r="CI163" t="str">
            <v/>
          </cell>
          <cell r="CJ163" t="str">
            <v/>
          </cell>
          <cell r="CK163" t="str">
            <v/>
          </cell>
          <cell r="CL163" t="str">
            <v/>
          </cell>
          <cell r="CM163" t="str">
            <v/>
          </cell>
          <cell r="CN163"/>
          <cell r="CO163"/>
          <cell r="CP163"/>
          <cell r="CQ163">
            <v>450</v>
          </cell>
          <cell r="CR163"/>
          <cell r="CS163"/>
          <cell r="CT163"/>
          <cell r="CU163"/>
          <cell r="CV163"/>
          <cell r="CW163"/>
          <cell r="CX163"/>
          <cell r="CY163"/>
          <cell r="CZ163"/>
          <cell r="DA163"/>
          <cell r="DB163"/>
          <cell r="DC163">
            <v>0</v>
          </cell>
          <cell r="DD163">
            <v>0</v>
          </cell>
        </row>
        <row r="164">
          <cell r="A164"/>
          <cell r="B164"/>
          <cell r="C164"/>
          <cell r="D164"/>
          <cell r="E164"/>
          <cell r="F164"/>
          <cell r="G164"/>
          <cell r="H164"/>
          <cell r="I164"/>
          <cell r="J164"/>
          <cell r="K164"/>
          <cell r="L164"/>
          <cell r="M164"/>
          <cell r="N164"/>
          <cell r="O164"/>
          <cell r="P164"/>
          <cell r="Q164"/>
          <cell r="R164"/>
          <cell r="S164"/>
          <cell r="T164"/>
          <cell r="U164"/>
          <cell r="V164"/>
          <cell r="W164"/>
          <cell r="X164"/>
          <cell r="Y164"/>
          <cell r="Z164"/>
          <cell r="AA164"/>
          <cell r="AB164"/>
          <cell r="AC164"/>
          <cell r="AD164"/>
          <cell r="AE164"/>
          <cell r="AF164"/>
          <cell r="AG164"/>
          <cell r="AH164"/>
          <cell r="AI164"/>
          <cell r="AJ164"/>
          <cell r="AK164"/>
          <cell r="AL164"/>
          <cell r="AM164"/>
          <cell r="AN164"/>
          <cell r="AO164"/>
          <cell r="AP164"/>
          <cell r="AQ164"/>
          <cell r="AR164"/>
          <cell r="AS164"/>
          <cell r="AT164"/>
          <cell r="AU164"/>
          <cell r="AV164"/>
          <cell r="AW164"/>
          <cell r="AX164"/>
          <cell r="AY164"/>
          <cell r="AZ164"/>
          <cell r="BA164"/>
          <cell r="BB164"/>
          <cell r="BC164"/>
          <cell r="BD164"/>
          <cell r="BE164"/>
          <cell r="BF164"/>
          <cell r="BG164"/>
          <cell r="BH164"/>
          <cell r="BI164"/>
          <cell r="BJ164"/>
          <cell r="BK164"/>
          <cell r="BL164"/>
          <cell r="BM164"/>
          <cell r="BN164"/>
          <cell r="BO164"/>
          <cell r="BP164"/>
          <cell r="BQ164"/>
          <cell r="BR164"/>
          <cell r="BS164"/>
          <cell r="BT164">
            <v>0</v>
          </cell>
          <cell r="BU164"/>
          <cell r="BV164" t="str">
            <v/>
          </cell>
          <cell r="BW164" t="str">
            <v/>
          </cell>
          <cell r="BX164" t="str">
            <v/>
          </cell>
          <cell r="BY164" t="str">
            <v/>
          </cell>
          <cell r="BZ164"/>
          <cell r="CA164" t="str">
            <v/>
          </cell>
          <cell r="CB164" t="str">
            <v/>
          </cell>
          <cell r="CC164" t="str">
            <v/>
          </cell>
          <cell r="CD164" t="str">
            <v/>
          </cell>
          <cell r="CE164" t="str">
            <v/>
          </cell>
          <cell r="CF164" t="str">
            <v/>
          </cell>
          <cell r="CG164"/>
          <cell r="CH164"/>
          <cell r="CI164" t="str">
            <v/>
          </cell>
          <cell r="CJ164" t="str">
            <v/>
          </cell>
          <cell r="CK164" t="str">
            <v/>
          </cell>
          <cell r="CL164" t="str">
            <v/>
          </cell>
          <cell r="CM164" t="str">
            <v/>
          </cell>
          <cell r="CN164"/>
          <cell r="CO164"/>
          <cell r="CP164"/>
          <cell r="CQ164">
            <v>451</v>
          </cell>
          <cell r="CR164"/>
          <cell r="CS164"/>
          <cell r="CT164"/>
          <cell r="CU164"/>
          <cell r="CV164"/>
          <cell r="CW164"/>
          <cell r="CX164"/>
          <cell r="CY164"/>
          <cell r="CZ164"/>
          <cell r="DA164"/>
          <cell r="DB164"/>
          <cell r="DC164">
            <v>0</v>
          </cell>
          <cell r="DD164">
            <v>0</v>
          </cell>
        </row>
        <row r="165">
          <cell r="A165"/>
          <cell r="B165"/>
          <cell r="C165"/>
          <cell r="D165"/>
          <cell r="E165"/>
          <cell r="F165"/>
          <cell r="G165"/>
          <cell r="H165"/>
          <cell r="I165"/>
          <cell r="J165"/>
          <cell r="K165"/>
          <cell r="L165"/>
          <cell r="M165"/>
          <cell r="N165"/>
          <cell r="O165"/>
          <cell r="P165"/>
          <cell r="Q165"/>
          <cell r="R165"/>
          <cell r="S165"/>
          <cell r="T165"/>
          <cell r="U165"/>
          <cell r="V165"/>
          <cell r="W165"/>
          <cell r="X165"/>
          <cell r="Y165"/>
          <cell r="Z165"/>
          <cell r="AA165"/>
          <cell r="AB165"/>
          <cell r="AC165"/>
          <cell r="AD165"/>
          <cell r="AE165"/>
          <cell r="AF165"/>
          <cell r="AG165"/>
          <cell r="AH165"/>
          <cell r="AI165"/>
          <cell r="AJ165"/>
          <cell r="AK165"/>
          <cell r="AL165"/>
          <cell r="AM165"/>
          <cell r="AN165"/>
          <cell r="AO165"/>
          <cell r="AP165"/>
          <cell r="AQ165"/>
          <cell r="AR165"/>
          <cell r="AS165"/>
          <cell r="AT165"/>
          <cell r="AU165"/>
          <cell r="AV165"/>
          <cell r="AW165"/>
          <cell r="AX165"/>
          <cell r="AY165"/>
          <cell r="AZ165"/>
          <cell r="BA165"/>
          <cell r="BB165"/>
          <cell r="BC165"/>
          <cell r="BD165"/>
          <cell r="BE165"/>
          <cell r="BF165"/>
          <cell r="BG165"/>
          <cell r="BH165"/>
          <cell r="BI165"/>
          <cell r="BJ165"/>
          <cell r="BK165"/>
          <cell r="BL165"/>
          <cell r="BM165"/>
          <cell r="BN165"/>
          <cell r="BO165"/>
          <cell r="BP165"/>
          <cell r="BQ165"/>
          <cell r="BR165"/>
          <cell r="BS165"/>
          <cell r="BT165">
            <v>0</v>
          </cell>
          <cell r="BU165"/>
          <cell r="BV165" t="str">
            <v/>
          </cell>
          <cell r="BW165" t="str">
            <v/>
          </cell>
          <cell r="BX165" t="str">
            <v/>
          </cell>
          <cell r="BY165" t="str">
            <v/>
          </cell>
          <cell r="BZ165"/>
          <cell r="CA165" t="str">
            <v/>
          </cell>
          <cell r="CB165" t="str">
            <v/>
          </cell>
          <cell r="CC165" t="str">
            <v/>
          </cell>
          <cell r="CD165" t="str">
            <v/>
          </cell>
          <cell r="CE165" t="str">
            <v/>
          </cell>
          <cell r="CF165" t="str">
            <v/>
          </cell>
          <cell r="CG165"/>
          <cell r="CH165"/>
          <cell r="CI165" t="str">
            <v/>
          </cell>
          <cell r="CJ165" t="str">
            <v/>
          </cell>
          <cell r="CK165" t="str">
            <v/>
          </cell>
          <cell r="CL165" t="str">
            <v/>
          </cell>
          <cell r="CM165" t="str">
            <v/>
          </cell>
          <cell r="CN165"/>
          <cell r="CO165"/>
          <cell r="CP165"/>
          <cell r="CQ165">
            <v>452</v>
          </cell>
          <cell r="CR165"/>
          <cell r="CS165"/>
          <cell r="CT165"/>
          <cell r="CU165"/>
          <cell r="CV165"/>
          <cell r="CW165"/>
          <cell r="CX165"/>
          <cell r="CY165"/>
          <cell r="CZ165"/>
          <cell r="DA165"/>
          <cell r="DB165"/>
          <cell r="DC165">
            <v>0</v>
          </cell>
          <cell r="DD165">
            <v>0</v>
          </cell>
        </row>
        <row r="166">
          <cell r="A166"/>
          <cell r="B166"/>
          <cell r="C166"/>
          <cell r="D166"/>
          <cell r="E166"/>
          <cell r="F166"/>
          <cell r="G166"/>
          <cell r="H166"/>
          <cell r="I166"/>
          <cell r="J166"/>
          <cell r="K166"/>
          <cell r="L166"/>
          <cell r="M166"/>
          <cell r="N166"/>
          <cell r="O166"/>
          <cell r="P166"/>
          <cell r="Q166"/>
          <cell r="R166"/>
          <cell r="S166"/>
          <cell r="T166"/>
          <cell r="U166"/>
          <cell r="V166"/>
          <cell r="W166"/>
          <cell r="X166"/>
          <cell r="Y166"/>
          <cell r="Z166"/>
          <cell r="AA166"/>
          <cell r="AB166"/>
          <cell r="AC166"/>
          <cell r="AD166"/>
          <cell r="AE166"/>
          <cell r="AF166"/>
          <cell r="AG166"/>
          <cell r="AH166"/>
          <cell r="AI166"/>
          <cell r="AJ166"/>
          <cell r="AK166"/>
          <cell r="AL166"/>
          <cell r="AM166"/>
          <cell r="AN166"/>
          <cell r="AO166"/>
          <cell r="AP166"/>
          <cell r="AQ166"/>
          <cell r="AR166"/>
          <cell r="AS166"/>
          <cell r="AT166"/>
          <cell r="AU166"/>
          <cell r="AV166"/>
          <cell r="AW166"/>
          <cell r="AX166"/>
          <cell r="AY166"/>
          <cell r="AZ166"/>
          <cell r="BA166"/>
          <cell r="BB166"/>
          <cell r="BC166"/>
          <cell r="BD166"/>
          <cell r="BE166"/>
          <cell r="BF166"/>
          <cell r="BG166"/>
          <cell r="BH166"/>
          <cell r="BI166"/>
          <cell r="BJ166"/>
          <cell r="BK166"/>
          <cell r="BL166"/>
          <cell r="BM166"/>
          <cell r="BN166"/>
          <cell r="BO166"/>
          <cell r="BP166"/>
          <cell r="BQ166"/>
          <cell r="BR166"/>
          <cell r="BS166"/>
          <cell r="BT166">
            <v>0</v>
          </cell>
          <cell r="BU166"/>
          <cell r="BV166" t="str">
            <v/>
          </cell>
          <cell r="BW166" t="str">
            <v/>
          </cell>
          <cell r="BX166" t="str">
            <v/>
          </cell>
          <cell r="BY166" t="str">
            <v/>
          </cell>
          <cell r="BZ166"/>
          <cell r="CA166" t="str">
            <v/>
          </cell>
          <cell r="CB166" t="str">
            <v/>
          </cell>
          <cell r="CC166" t="str">
            <v/>
          </cell>
          <cell r="CD166" t="str">
            <v/>
          </cell>
          <cell r="CE166" t="str">
            <v/>
          </cell>
          <cell r="CF166" t="str">
            <v/>
          </cell>
          <cell r="CG166"/>
          <cell r="CH166"/>
          <cell r="CI166" t="str">
            <v/>
          </cell>
          <cell r="CJ166" t="str">
            <v/>
          </cell>
          <cell r="CK166" t="str">
            <v/>
          </cell>
          <cell r="CL166" t="str">
            <v/>
          </cell>
          <cell r="CM166" t="str">
            <v/>
          </cell>
          <cell r="CN166"/>
          <cell r="CO166"/>
          <cell r="CP166"/>
          <cell r="CQ166">
            <v>453</v>
          </cell>
          <cell r="CR166"/>
          <cell r="CS166"/>
          <cell r="CT166"/>
          <cell r="CU166"/>
          <cell r="CV166"/>
          <cell r="CW166"/>
          <cell r="CX166"/>
          <cell r="CY166"/>
          <cell r="CZ166"/>
          <cell r="DA166"/>
          <cell r="DB166"/>
          <cell r="DC166">
            <v>0</v>
          </cell>
          <cell r="DD166">
            <v>0</v>
          </cell>
        </row>
        <row r="167">
          <cell r="A167"/>
          <cell r="B167"/>
          <cell r="C167"/>
          <cell r="D167"/>
          <cell r="E167"/>
          <cell r="F167"/>
          <cell r="G167"/>
          <cell r="H167"/>
          <cell r="I167"/>
          <cell r="J167"/>
          <cell r="K167"/>
          <cell r="L167"/>
          <cell r="M167"/>
          <cell r="N167"/>
          <cell r="O167"/>
          <cell r="P167"/>
          <cell r="Q167"/>
          <cell r="R167"/>
          <cell r="S167"/>
          <cell r="T167"/>
          <cell r="U167"/>
          <cell r="V167"/>
          <cell r="W167"/>
          <cell r="X167"/>
          <cell r="Y167"/>
          <cell r="Z167"/>
          <cell r="AA167"/>
          <cell r="AB167"/>
          <cell r="AC167"/>
          <cell r="AD167"/>
          <cell r="AE167"/>
          <cell r="AF167"/>
          <cell r="AG167"/>
          <cell r="AH167"/>
          <cell r="AI167"/>
          <cell r="AJ167"/>
          <cell r="AK167"/>
          <cell r="AL167"/>
          <cell r="AM167"/>
          <cell r="AN167"/>
          <cell r="AO167"/>
          <cell r="AP167"/>
          <cell r="AQ167"/>
          <cell r="AR167"/>
          <cell r="AS167"/>
          <cell r="AT167"/>
          <cell r="AU167"/>
          <cell r="AV167"/>
          <cell r="AW167"/>
          <cell r="AX167"/>
          <cell r="AY167"/>
          <cell r="AZ167"/>
          <cell r="BA167"/>
          <cell r="BB167"/>
          <cell r="BC167"/>
          <cell r="BD167"/>
          <cell r="BE167"/>
          <cell r="BF167"/>
          <cell r="BG167"/>
          <cell r="BH167"/>
          <cell r="BI167"/>
          <cell r="BJ167"/>
          <cell r="BK167"/>
          <cell r="BL167"/>
          <cell r="BM167"/>
          <cell r="BN167"/>
          <cell r="BO167"/>
          <cell r="BP167"/>
          <cell r="BQ167"/>
          <cell r="BR167"/>
          <cell r="BS167"/>
          <cell r="BT167">
            <v>0</v>
          </cell>
          <cell r="BU167"/>
          <cell r="BV167" t="str">
            <v/>
          </cell>
          <cell r="BW167" t="str">
            <v/>
          </cell>
          <cell r="BX167" t="str">
            <v/>
          </cell>
          <cell r="BY167" t="str">
            <v/>
          </cell>
          <cell r="BZ167"/>
          <cell r="CA167" t="str">
            <v/>
          </cell>
          <cell r="CB167" t="str">
            <v/>
          </cell>
          <cell r="CC167" t="str">
            <v/>
          </cell>
          <cell r="CD167" t="str">
            <v/>
          </cell>
          <cell r="CE167" t="str">
            <v/>
          </cell>
          <cell r="CF167" t="str">
            <v/>
          </cell>
          <cell r="CG167"/>
          <cell r="CH167"/>
          <cell r="CI167" t="str">
            <v/>
          </cell>
          <cell r="CJ167" t="str">
            <v/>
          </cell>
          <cell r="CK167" t="str">
            <v/>
          </cell>
          <cell r="CL167" t="str">
            <v/>
          </cell>
          <cell r="CM167" t="str">
            <v/>
          </cell>
          <cell r="CN167"/>
          <cell r="CO167"/>
          <cell r="CP167"/>
          <cell r="CQ167">
            <v>454</v>
          </cell>
          <cell r="CR167"/>
          <cell r="CS167"/>
          <cell r="CT167"/>
          <cell r="CU167"/>
          <cell r="CV167"/>
          <cell r="CW167"/>
          <cell r="CX167"/>
          <cell r="CY167"/>
          <cell r="CZ167"/>
          <cell r="DA167"/>
          <cell r="DB167"/>
          <cell r="DC167">
            <v>0</v>
          </cell>
          <cell r="DD167">
            <v>0</v>
          </cell>
        </row>
        <row r="168">
          <cell r="A168"/>
          <cell r="B168"/>
          <cell r="C168"/>
          <cell r="D168"/>
          <cell r="E168"/>
          <cell r="F168"/>
          <cell r="G168"/>
          <cell r="H168"/>
          <cell r="I168"/>
          <cell r="J168"/>
          <cell r="K168"/>
          <cell r="L168"/>
          <cell r="M168"/>
          <cell r="N168"/>
          <cell r="O168"/>
          <cell r="P168"/>
          <cell r="Q168"/>
          <cell r="R168"/>
          <cell r="S168"/>
          <cell r="T168"/>
          <cell r="U168"/>
          <cell r="V168"/>
          <cell r="W168"/>
          <cell r="X168"/>
          <cell r="Y168"/>
          <cell r="Z168"/>
          <cell r="AA168"/>
          <cell r="AB168"/>
          <cell r="AC168"/>
          <cell r="AD168"/>
          <cell r="AE168"/>
          <cell r="AF168"/>
          <cell r="AG168"/>
          <cell r="AH168"/>
          <cell r="AI168"/>
          <cell r="AJ168"/>
          <cell r="AK168"/>
          <cell r="AL168"/>
          <cell r="AM168"/>
          <cell r="AN168"/>
          <cell r="AO168"/>
          <cell r="AP168"/>
          <cell r="AQ168"/>
          <cell r="AR168"/>
          <cell r="AS168"/>
          <cell r="AT168"/>
          <cell r="AU168"/>
          <cell r="AV168"/>
          <cell r="AW168"/>
          <cell r="AX168"/>
          <cell r="AY168"/>
          <cell r="AZ168"/>
          <cell r="BA168"/>
          <cell r="BB168"/>
          <cell r="BC168"/>
          <cell r="BD168"/>
          <cell r="BE168"/>
          <cell r="BF168"/>
          <cell r="BG168"/>
          <cell r="BH168"/>
          <cell r="BI168"/>
          <cell r="BJ168"/>
          <cell r="BK168"/>
          <cell r="BL168"/>
          <cell r="BM168"/>
          <cell r="BN168"/>
          <cell r="BO168"/>
          <cell r="BP168"/>
          <cell r="BQ168"/>
          <cell r="BR168"/>
          <cell r="BS168"/>
          <cell r="BT168">
            <v>0</v>
          </cell>
          <cell r="BU168"/>
          <cell r="BV168" t="str">
            <v/>
          </cell>
          <cell r="BW168" t="str">
            <v/>
          </cell>
          <cell r="BX168" t="str">
            <v/>
          </cell>
          <cell r="BY168" t="str">
            <v/>
          </cell>
          <cell r="BZ168"/>
          <cell r="CA168" t="str">
            <v/>
          </cell>
          <cell r="CB168" t="str">
            <v/>
          </cell>
          <cell r="CC168" t="str">
            <v/>
          </cell>
          <cell r="CD168" t="str">
            <v/>
          </cell>
          <cell r="CE168" t="str">
            <v/>
          </cell>
          <cell r="CF168" t="str">
            <v/>
          </cell>
          <cell r="CG168"/>
          <cell r="CH168"/>
          <cell r="CI168" t="str">
            <v/>
          </cell>
          <cell r="CJ168" t="str">
            <v/>
          </cell>
          <cell r="CK168" t="str">
            <v/>
          </cell>
          <cell r="CL168" t="str">
            <v/>
          </cell>
          <cell r="CM168" t="str">
            <v/>
          </cell>
          <cell r="CN168"/>
          <cell r="CO168"/>
          <cell r="CP168"/>
          <cell r="CQ168">
            <v>455</v>
          </cell>
          <cell r="CR168"/>
          <cell r="CS168"/>
          <cell r="CT168"/>
          <cell r="CU168"/>
          <cell r="CV168"/>
          <cell r="CW168"/>
          <cell r="CX168"/>
          <cell r="CY168"/>
          <cell r="CZ168"/>
          <cell r="DA168"/>
          <cell r="DB168"/>
          <cell r="DC168">
            <v>0</v>
          </cell>
          <cell r="DD168">
            <v>0</v>
          </cell>
        </row>
        <row r="169">
          <cell r="A169"/>
          <cell r="B169"/>
          <cell r="C169"/>
          <cell r="D169"/>
          <cell r="E169"/>
          <cell r="F169"/>
          <cell r="G169"/>
          <cell r="H169"/>
          <cell r="I169"/>
          <cell r="J169"/>
          <cell r="K169"/>
          <cell r="L169"/>
          <cell r="M169"/>
          <cell r="N169"/>
          <cell r="O169"/>
          <cell r="P169"/>
          <cell r="Q169"/>
          <cell r="R169"/>
          <cell r="S169"/>
          <cell r="T169"/>
          <cell r="U169"/>
          <cell r="V169"/>
          <cell r="W169"/>
          <cell r="X169"/>
          <cell r="Y169"/>
          <cell r="Z169"/>
          <cell r="AA169"/>
          <cell r="AB169"/>
          <cell r="AC169"/>
          <cell r="AD169"/>
          <cell r="AE169"/>
          <cell r="AF169"/>
          <cell r="AG169"/>
          <cell r="AH169"/>
          <cell r="AI169"/>
          <cell r="AJ169"/>
          <cell r="AK169"/>
          <cell r="AL169"/>
          <cell r="AM169"/>
          <cell r="AN169"/>
          <cell r="AO169"/>
          <cell r="AP169"/>
          <cell r="AQ169"/>
          <cell r="AR169"/>
          <cell r="AS169"/>
          <cell r="AT169"/>
          <cell r="AU169"/>
          <cell r="AV169"/>
          <cell r="AW169"/>
          <cell r="AX169"/>
          <cell r="AY169"/>
          <cell r="AZ169"/>
          <cell r="BA169"/>
          <cell r="BB169"/>
          <cell r="BC169"/>
          <cell r="BD169"/>
          <cell r="BE169"/>
          <cell r="BF169"/>
          <cell r="BG169"/>
          <cell r="BH169"/>
          <cell r="BI169"/>
          <cell r="BJ169"/>
          <cell r="BK169"/>
          <cell r="BL169"/>
          <cell r="BM169"/>
          <cell r="BN169"/>
          <cell r="BO169"/>
          <cell r="BP169"/>
          <cell r="BQ169"/>
          <cell r="BR169"/>
          <cell r="BS169"/>
          <cell r="BT169">
            <v>0</v>
          </cell>
          <cell r="BU169"/>
          <cell r="BV169" t="str">
            <v/>
          </cell>
          <cell r="BW169" t="str">
            <v/>
          </cell>
          <cell r="BX169" t="str">
            <v/>
          </cell>
          <cell r="BY169" t="str">
            <v/>
          </cell>
          <cell r="BZ169"/>
          <cell r="CA169" t="str">
            <v/>
          </cell>
          <cell r="CB169" t="str">
            <v/>
          </cell>
          <cell r="CC169" t="str">
            <v/>
          </cell>
          <cell r="CD169" t="str">
            <v/>
          </cell>
          <cell r="CE169" t="str">
            <v/>
          </cell>
          <cell r="CF169" t="str">
            <v/>
          </cell>
          <cell r="CG169"/>
          <cell r="CH169"/>
          <cell r="CI169" t="str">
            <v/>
          </cell>
          <cell r="CJ169" t="str">
            <v/>
          </cell>
          <cell r="CK169" t="str">
            <v/>
          </cell>
          <cell r="CL169" t="str">
            <v/>
          </cell>
          <cell r="CM169" t="str">
            <v/>
          </cell>
          <cell r="CN169"/>
          <cell r="CO169"/>
          <cell r="CP169"/>
          <cell r="CQ169">
            <v>456</v>
          </cell>
          <cell r="CR169"/>
          <cell r="CS169"/>
          <cell r="CT169"/>
          <cell r="CU169"/>
          <cell r="CV169"/>
          <cell r="CW169"/>
          <cell r="CX169"/>
          <cell r="CY169"/>
          <cell r="CZ169"/>
          <cell r="DA169"/>
          <cell r="DB169"/>
          <cell r="DC169">
            <v>0</v>
          </cell>
          <cell r="DD169">
            <v>0</v>
          </cell>
        </row>
        <row r="170">
          <cell r="A170"/>
          <cell r="B170"/>
          <cell r="C170"/>
          <cell r="D170"/>
          <cell r="E170"/>
          <cell r="F170"/>
          <cell r="G170"/>
          <cell r="H170"/>
          <cell r="I170"/>
          <cell r="J170"/>
          <cell r="K170"/>
          <cell r="L170"/>
          <cell r="M170"/>
          <cell r="N170"/>
          <cell r="O170"/>
          <cell r="P170"/>
          <cell r="Q170"/>
          <cell r="R170"/>
          <cell r="S170"/>
          <cell r="T170"/>
          <cell r="U170"/>
          <cell r="V170"/>
          <cell r="W170"/>
          <cell r="X170"/>
          <cell r="Y170"/>
          <cell r="Z170"/>
          <cell r="AA170"/>
          <cell r="AB170"/>
          <cell r="AC170"/>
          <cell r="AD170"/>
          <cell r="AE170"/>
          <cell r="AF170"/>
          <cell r="AG170"/>
          <cell r="AH170"/>
          <cell r="AI170"/>
          <cell r="AJ170"/>
          <cell r="AK170"/>
          <cell r="AL170"/>
          <cell r="AM170"/>
          <cell r="AN170"/>
          <cell r="AO170"/>
          <cell r="AP170"/>
          <cell r="AQ170"/>
          <cell r="AR170"/>
          <cell r="AS170"/>
          <cell r="AT170"/>
          <cell r="AU170"/>
          <cell r="AV170"/>
          <cell r="AW170"/>
          <cell r="AX170"/>
          <cell r="AY170"/>
          <cell r="AZ170"/>
          <cell r="BA170"/>
          <cell r="BB170"/>
          <cell r="BC170"/>
          <cell r="BD170"/>
          <cell r="BE170"/>
          <cell r="BF170"/>
          <cell r="BG170"/>
          <cell r="BH170"/>
          <cell r="BI170"/>
          <cell r="BJ170"/>
          <cell r="BK170"/>
          <cell r="BL170"/>
          <cell r="BM170"/>
          <cell r="BN170"/>
          <cell r="BO170"/>
          <cell r="BP170"/>
          <cell r="BQ170"/>
          <cell r="BR170"/>
          <cell r="BS170"/>
          <cell r="BT170">
            <v>0</v>
          </cell>
          <cell r="BU170"/>
          <cell r="BV170" t="str">
            <v/>
          </cell>
          <cell r="BW170" t="str">
            <v/>
          </cell>
          <cell r="BX170" t="str">
            <v/>
          </cell>
          <cell r="BY170" t="str">
            <v/>
          </cell>
          <cell r="BZ170"/>
          <cell r="CA170" t="str">
            <v/>
          </cell>
          <cell r="CB170" t="str">
            <v/>
          </cell>
          <cell r="CC170" t="str">
            <v/>
          </cell>
          <cell r="CD170" t="str">
            <v/>
          </cell>
          <cell r="CE170" t="str">
            <v/>
          </cell>
          <cell r="CF170" t="str">
            <v/>
          </cell>
          <cell r="CG170"/>
          <cell r="CH170"/>
          <cell r="CI170" t="str">
            <v/>
          </cell>
          <cell r="CJ170" t="str">
            <v/>
          </cell>
          <cell r="CK170" t="str">
            <v/>
          </cell>
          <cell r="CL170" t="str">
            <v/>
          </cell>
          <cell r="CM170" t="str">
            <v/>
          </cell>
          <cell r="CN170"/>
          <cell r="CO170"/>
          <cell r="CP170"/>
          <cell r="CQ170">
            <v>457</v>
          </cell>
          <cell r="CR170"/>
          <cell r="CS170"/>
          <cell r="CT170"/>
          <cell r="CU170"/>
          <cell r="CV170"/>
          <cell r="CW170"/>
          <cell r="CX170"/>
          <cell r="CY170"/>
          <cell r="CZ170"/>
          <cell r="DA170"/>
          <cell r="DB170"/>
          <cell r="DC170">
            <v>0</v>
          </cell>
          <cell r="DD170">
            <v>0</v>
          </cell>
        </row>
        <row r="239">
          <cell r="B239"/>
        </row>
        <row r="240">
          <cell r="O240"/>
          <cell r="P240"/>
          <cell r="Q240"/>
          <cell r="R240"/>
          <cell r="S240"/>
          <cell r="T240"/>
          <cell r="U240"/>
          <cell r="V240"/>
          <cell r="W240"/>
          <cell r="X240"/>
          <cell r="Y240"/>
          <cell r="Z240"/>
          <cell r="AA240"/>
          <cell r="AB240"/>
          <cell r="AC240"/>
          <cell r="AD240"/>
          <cell r="AE240"/>
          <cell r="AF240"/>
          <cell r="AG240"/>
          <cell r="AH240"/>
          <cell r="AI240"/>
          <cell r="AJ240"/>
          <cell r="AK240"/>
          <cell r="AL240"/>
          <cell r="AM240"/>
          <cell r="AN240"/>
          <cell r="AO240"/>
          <cell r="AP240"/>
          <cell r="AQ240"/>
          <cell r="AR240"/>
          <cell r="AS240"/>
          <cell r="AT240"/>
          <cell r="AU240"/>
          <cell r="AV240"/>
          <cell r="AW240"/>
          <cell r="AX240"/>
          <cell r="AY240"/>
          <cell r="AZ240"/>
          <cell r="BA240"/>
          <cell r="BB240"/>
          <cell r="BC240"/>
          <cell r="BD240"/>
          <cell r="BE240"/>
          <cell r="BF240"/>
          <cell r="BG240"/>
          <cell r="BH240"/>
          <cell r="BI240"/>
          <cell r="BJ240"/>
          <cell r="BK240"/>
          <cell r="BL240"/>
          <cell r="BM240"/>
          <cell r="BN240"/>
          <cell r="BO240"/>
          <cell r="BP240"/>
          <cell r="BQ240"/>
          <cell r="BR240"/>
          <cell r="BS240"/>
          <cell r="BT240"/>
          <cell r="BU240"/>
          <cell r="BV240"/>
          <cell r="BW240"/>
          <cell r="BX240"/>
          <cell r="BY240"/>
          <cell r="BZ240"/>
          <cell r="CA240"/>
          <cell r="CB240"/>
          <cell r="CC240"/>
          <cell r="CD240"/>
          <cell r="CE240"/>
          <cell r="CF240"/>
          <cell r="CG240"/>
          <cell r="CH240"/>
          <cell r="CI240"/>
          <cell r="CJ240"/>
          <cell r="CK240"/>
          <cell r="CL240"/>
          <cell r="CM240"/>
          <cell r="CN240"/>
          <cell r="CO240"/>
          <cell r="CP240"/>
          <cell r="CQ240"/>
          <cell r="CR240"/>
        </row>
        <row r="241">
          <cell r="O241"/>
          <cell r="P241"/>
          <cell r="Q241"/>
          <cell r="R241"/>
          <cell r="S241"/>
          <cell r="T241"/>
          <cell r="U241"/>
          <cell r="V241"/>
          <cell r="W241"/>
          <cell r="X241"/>
          <cell r="Y241"/>
          <cell r="Z241"/>
          <cell r="AA241"/>
          <cell r="AB241"/>
          <cell r="AC241"/>
          <cell r="AD241"/>
          <cell r="AE241"/>
          <cell r="AF241"/>
          <cell r="AG241"/>
          <cell r="AH241"/>
          <cell r="AI241"/>
          <cell r="AJ241"/>
          <cell r="AK241"/>
          <cell r="AL241"/>
          <cell r="AM241"/>
          <cell r="AN241"/>
          <cell r="AO241"/>
          <cell r="AP241"/>
          <cell r="AQ241"/>
          <cell r="AR241"/>
          <cell r="AS241"/>
          <cell r="AT241"/>
          <cell r="AU241"/>
          <cell r="AV241"/>
          <cell r="AW241"/>
          <cell r="AX241"/>
          <cell r="AY241"/>
          <cell r="AZ241"/>
          <cell r="BA241"/>
          <cell r="BB241"/>
          <cell r="BC241"/>
          <cell r="BD241"/>
          <cell r="BE241"/>
          <cell r="BF241"/>
          <cell r="BG241"/>
          <cell r="BH241"/>
          <cell r="BI241"/>
          <cell r="BJ241"/>
          <cell r="BK241"/>
          <cell r="BL241"/>
          <cell r="BM241"/>
          <cell r="BN241"/>
          <cell r="BO241"/>
          <cell r="BP241"/>
          <cell r="BQ241"/>
          <cell r="BR241"/>
          <cell r="BS241"/>
          <cell r="BT241"/>
          <cell r="BU241"/>
          <cell r="BV241"/>
          <cell r="BW241"/>
          <cell r="BX241"/>
          <cell r="BY241"/>
          <cell r="BZ241"/>
          <cell r="CA241"/>
          <cell r="CB241"/>
          <cell r="CC241"/>
          <cell r="CD241"/>
          <cell r="CE241"/>
          <cell r="CF241"/>
          <cell r="CG241"/>
          <cell r="CH241"/>
          <cell r="CI241"/>
          <cell r="CJ241"/>
          <cell r="CK241"/>
          <cell r="CL241"/>
          <cell r="CM241"/>
          <cell r="CN241"/>
          <cell r="CO241"/>
          <cell r="CP241"/>
          <cell r="CQ241"/>
          <cell r="CR241"/>
        </row>
        <row r="242">
          <cell r="O242"/>
          <cell r="P242"/>
          <cell r="Q242"/>
          <cell r="R242"/>
          <cell r="S242"/>
          <cell r="T242"/>
          <cell r="U242"/>
          <cell r="V242"/>
          <cell r="W242"/>
          <cell r="X242"/>
          <cell r="Y242"/>
          <cell r="Z242"/>
          <cell r="AA242"/>
          <cell r="AB242"/>
          <cell r="AC242"/>
          <cell r="AD242"/>
          <cell r="AE242"/>
          <cell r="AF242"/>
          <cell r="AG242"/>
          <cell r="AH242"/>
          <cell r="AI242"/>
          <cell r="AJ242"/>
          <cell r="AK242"/>
          <cell r="AL242"/>
          <cell r="AM242"/>
          <cell r="AN242"/>
          <cell r="AO242"/>
          <cell r="AP242"/>
          <cell r="AQ242"/>
          <cell r="AR242"/>
          <cell r="AS242"/>
          <cell r="AT242"/>
          <cell r="AU242"/>
          <cell r="AV242"/>
          <cell r="AW242"/>
          <cell r="AX242"/>
          <cell r="AY242"/>
          <cell r="AZ242"/>
          <cell r="BA242"/>
          <cell r="BB242"/>
          <cell r="BC242"/>
          <cell r="BD242"/>
          <cell r="BE242"/>
          <cell r="BF242"/>
          <cell r="BG242"/>
          <cell r="BH242"/>
          <cell r="BI242"/>
          <cell r="BJ242"/>
          <cell r="BK242"/>
          <cell r="BL242"/>
          <cell r="BM242"/>
          <cell r="BN242"/>
          <cell r="BO242"/>
          <cell r="BP242"/>
          <cell r="BQ242"/>
          <cell r="BR242"/>
          <cell r="BS242"/>
          <cell r="BT242"/>
          <cell r="BU242"/>
          <cell r="BV242"/>
          <cell r="BW242"/>
          <cell r="BX242"/>
          <cell r="BY242"/>
          <cell r="BZ242"/>
          <cell r="CA242"/>
          <cell r="CB242"/>
          <cell r="CC242"/>
          <cell r="CD242"/>
          <cell r="CE242"/>
          <cell r="CF242"/>
          <cell r="CG242"/>
          <cell r="CH242"/>
          <cell r="CI242"/>
          <cell r="CJ242"/>
          <cell r="CK242"/>
          <cell r="CL242"/>
          <cell r="CM242"/>
          <cell r="CN242"/>
          <cell r="CO242"/>
          <cell r="CP242"/>
          <cell r="CQ242"/>
          <cell r="CR242"/>
        </row>
        <row r="243">
          <cell r="O243"/>
          <cell r="P243"/>
          <cell r="Q243"/>
          <cell r="R243"/>
          <cell r="S243"/>
          <cell r="T243"/>
          <cell r="U243"/>
          <cell r="V243"/>
          <cell r="W243"/>
          <cell r="X243"/>
          <cell r="Y243"/>
          <cell r="Z243"/>
          <cell r="AA243"/>
          <cell r="AB243"/>
          <cell r="AC243"/>
          <cell r="AD243"/>
          <cell r="AE243"/>
          <cell r="AF243"/>
          <cell r="AG243"/>
          <cell r="AH243"/>
          <cell r="AI243"/>
          <cell r="AJ243"/>
          <cell r="AK243"/>
          <cell r="AL243"/>
          <cell r="AM243"/>
          <cell r="AN243"/>
          <cell r="AO243"/>
          <cell r="AP243"/>
          <cell r="AQ243"/>
          <cell r="AR243"/>
          <cell r="AS243"/>
          <cell r="AT243"/>
          <cell r="AU243"/>
          <cell r="AV243"/>
          <cell r="AW243"/>
          <cell r="AX243"/>
          <cell r="AY243"/>
          <cell r="AZ243"/>
          <cell r="BA243"/>
          <cell r="BB243"/>
          <cell r="BC243"/>
          <cell r="BD243"/>
          <cell r="BE243"/>
          <cell r="BF243"/>
          <cell r="BG243"/>
          <cell r="BH243"/>
          <cell r="BI243"/>
          <cell r="BJ243"/>
          <cell r="BK243"/>
          <cell r="BL243"/>
          <cell r="BM243"/>
          <cell r="BN243"/>
          <cell r="BO243"/>
          <cell r="BP243"/>
          <cell r="BQ243"/>
          <cell r="BR243"/>
          <cell r="BS243"/>
          <cell r="BT243"/>
          <cell r="BU243"/>
          <cell r="BV243"/>
          <cell r="BW243"/>
          <cell r="BX243"/>
          <cell r="BY243"/>
          <cell r="BZ243"/>
          <cell r="CA243"/>
          <cell r="CB243"/>
          <cell r="CC243"/>
          <cell r="CD243"/>
          <cell r="CE243"/>
          <cell r="CF243"/>
          <cell r="CG243"/>
          <cell r="CH243"/>
          <cell r="CI243"/>
          <cell r="CJ243"/>
          <cell r="CK243"/>
          <cell r="CL243"/>
          <cell r="CM243"/>
          <cell r="CN243"/>
          <cell r="CO243"/>
          <cell r="CP243"/>
          <cell r="CQ243"/>
          <cell r="CR243"/>
        </row>
        <row r="244">
          <cell r="O244"/>
          <cell r="P244"/>
          <cell r="Q244"/>
          <cell r="R244"/>
          <cell r="S244"/>
          <cell r="T244"/>
          <cell r="U244"/>
          <cell r="V244"/>
          <cell r="W244"/>
          <cell r="X244"/>
          <cell r="Y244"/>
          <cell r="Z244"/>
          <cell r="AA244"/>
          <cell r="AB244"/>
          <cell r="AC244"/>
          <cell r="AD244"/>
          <cell r="AE244"/>
          <cell r="AF244"/>
          <cell r="AG244"/>
          <cell r="AH244"/>
          <cell r="AI244"/>
          <cell r="AJ244"/>
          <cell r="AK244"/>
          <cell r="AL244"/>
          <cell r="AM244"/>
          <cell r="AN244"/>
          <cell r="AO244"/>
          <cell r="AP244"/>
          <cell r="AQ244"/>
          <cell r="AR244"/>
          <cell r="AS244"/>
          <cell r="AT244"/>
          <cell r="AU244"/>
          <cell r="AV244"/>
          <cell r="AW244"/>
          <cell r="AX244"/>
          <cell r="AY244"/>
          <cell r="AZ244"/>
          <cell r="BA244"/>
          <cell r="BB244"/>
          <cell r="BC244"/>
          <cell r="BD244"/>
          <cell r="BE244"/>
          <cell r="BF244"/>
          <cell r="BG244"/>
          <cell r="BH244"/>
          <cell r="BI244"/>
          <cell r="BJ244"/>
          <cell r="BK244"/>
          <cell r="BL244"/>
          <cell r="BM244"/>
          <cell r="BN244"/>
          <cell r="BO244"/>
          <cell r="BP244"/>
          <cell r="BQ244"/>
          <cell r="BR244"/>
          <cell r="BS244"/>
          <cell r="BT244"/>
          <cell r="BU244"/>
          <cell r="BV244"/>
          <cell r="BW244"/>
          <cell r="BX244"/>
          <cell r="BY244"/>
          <cell r="BZ244"/>
          <cell r="CA244"/>
          <cell r="CB244"/>
          <cell r="CC244"/>
          <cell r="CD244"/>
          <cell r="CE244"/>
          <cell r="CF244"/>
          <cell r="CG244"/>
          <cell r="CH244"/>
          <cell r="CI244"/>
          <cell r="CJ244"/>
          <cell r="CK244"/>
          <cell r="CL244"/>
          <cell r="CM244"/>
          <cell r="CN244"/>
          <cell r="CO244"/>
          <cell r="CP244"/>
          <cell r="CQ244"/>
          <cell r="CR244"/>
        </row>
        <row r="245">
          <cell r="O245"/>
          <cell r="P245"/>
          <cell r="Q245"/>
          <cell r="R245"/>
          <cell r="S245"/>
          <cell r="T245"/>
          <cell r="U245"/>
          <cell r="V245"/>
          <cell r="W245"/>
          <cell r="X245"/>
          <cell r="Y245"/>
          <cell r="Z245"/>
          <cell r="AA245"/>
          <cell r="AB245"/>
          <cell r="AC245"/>
          <cell r="AD245"/>
          <cell r="AE245"/>
          <cell r="AF245"/>
          <cell r="AG245"/>
          <cell r="AH245"/>
          <cell r="AI245"/>
          <cell r="AJ245"/>
          <cell r="AK245"/>
          <cell r="AL245"/>
          <cell r="AM245"/>
          <cell r="AN245"/>
          <cell r="AO245"/>
          <cell r="AP245"/>
          <cell r="AQ245"/>
          <cell r="AR245"/>
          <cell r="AS245"/>
          <cell r="AT245"/>
          <cell r="AU245"/>
          <cell r="AV245"/>
          <cell r="AW245"/>
          <cell r="AX245"/>
          <cell r="AY245"/>
          <cell r="AZ245"/>
          <cell r="BA245"/>
          <cell r="BB245"/>
          <cell r="BC245"/>
          <cell r="BD245"/>
          <cell r="BE245"/>
          <cell r="BF245"/>
          <cell r="BG245"/>
          <cell r="BH245"/>
          <cell r="BI245"/>
          <cell r="BJ245"/>
          <cell r="BK245"/>
          <cell r="BL245"/>
          <cell r="BM245"/>
          <cell r="BN245"/>
          <cell r="BO245"/>
          <cell r="BP245"/>
          <cell r="BQ245"/>
          <cell r="BR245"/>
          <cell r="BS245"/>
          <cell r="BT245"/>
          <cell r="BU245"/>
          <cell r="BV245"/>
          <cell r="BW245"/>
          <cell r="BX245"/>
          <cell r="BY245"/>
          <cell r="BZ245"/>
          <cell r="CA245"/>
          <cell r="CB245"/>
          <cell r="CC245"/>
          <cell r="CD245"/>
          <cell r="CE245"/>
          <cell r="CF245"/>
          <cell r="CG245"/>
          <cell r="CH245"/>
          <cell r="CI245"/>
          <cell r="CJ245"/>
          <cell r="CK245"/>
          <cell r="CL245"/>
          <cell r="CM245"/>
          <cell r="CN245"/>
          <cell r="CO245"/>
          <cell r="CP245"/>
          <cell r="CQ245"/>
          <cell r="CR245"/>
        </row>
        <row r="246">
          <cell r="B246"/>
          <cell r="O246"/>
          <cell r="P246"/>
          <cell r="Q246"/>
          <cell r="R246"/>
          <cell r="S246"/>
          <cell r="T246"/>
          <cell r="U246"/>
          <cell r="V246"/>
          <cell r="W246"/>
          <cell r="X246"/>
          <cell r="Y246"/>
          <cell r="Z246"/>
          <cell r="AA246"/>
          <cell r="AB246"/>
          <cell r="AC246"/>
          <cell r="AD246"/>
          <cell r="AE246"/>
          <cell r="AF246"/>
          <cell r="AG246"/>
          <cell r="AH246"/>
          <cell r="AI246"/>
          <cell r="AJ246"/>
          <cell r="AK246"/>
          <cell r="AL246"/>
          <cell r="AM246"/>
          <cell r="AN246"/>
          <cell r="AO246"/>
          <cell r="AP246"/>
          <cell r="AQ246"/>
          <cell r="AR246"/>
          <cell r="AS246"/>
          <cell r="AT246"/>
          <cell r="AU246"/>
          <cell r="AV246"/>
          <cell r="AW246"/>
          <cell r="AX246"/>
          <cell r="AY246"/>
          <cell r="AZ246"/>
          <cell r="BA246"/>
          <cell r="BB246"/>
          <cell r="BC246"/>
          <cell r="BD246"/>
          <cell r="BE246"/>
          <cell r="BF246"/>
          <cell r="BG246"/>
          <cell r="BH246"/>
          <cell r="BI246"/>
          <cell r="BJ246"/>
          <cell r="BK246"/>
          <cell r="BL246"/>
          <cell r="BM246"/>
          <cell r="BN246"/>
          <cell r="BO246"/>
          <cell r="BP246"/>
          <cell r="BQ246"/>
          <cell r="BR246"/>
          <cell r="BS246"/>
          <cell r="BT246"/>
          <cell r="BU246"/>
          <cell r="BV246"/>
          <cell r="BW246"/>
          <cell r="BX246"/>
          <cell r="BY246"/>
          <cell r="BZ246"/>
          <cell r="CA246"/>
          <cell r="CB246"/>
          <cell r="CC246"/>
          <cell r="CD246"/>
          <cell r="CE246"/>
          <cell r="CF246"/>
          <cell r="CG246"/>
          <cell r="CH246"/>
          <cell r="CI246"/>
          <cell r="CJ246"/>
          <cell r="CK246"/>
          <cell r="CL246"/>
          <cell r="CM246"/>
          <cell r="CN246"/>
          <cell r="CO246"/>
          <cell r="CP246"/>
          <cell r="CQ246"/>
          <cell r="CR246"/>
        </row>
        <row r="247">
          <cell r="B247"/>
          <cell r="O247"/>
          <cell r="P247"/>
          <cell r="Q247"/>
          <cell r="R247"/>
          <cell r="S247"/>
          <cell r="T247"/>
          <cell r="U247"/>
          <cell r="V247"/>
          <cell r="W247"/>
          <cell r="X247"/>
          <cell r="Y247"/>
          <cell r="Z247"/>
          <cell r="AA247"/>
          <cell r="AB247"/>
          <cell r="AC247"/>
          <cell r="AD247"/>
          <cell r="AE247"/>
          <cell r="AF247"/>
          <cell r="AG247"/>
          <cell r="AH247"/>
          <cell r="AI247"/>
          <cell r="AJ247"/>
          <cell r="AK247"/>
          <cell r="AL247"/>
          <cell r="AM247"/>
          <cell r="AN247"/>
          <cell r="AO247"/>
          <cell r="AP247"/>
          <cell r="AQ247"/>
          <cell r="AR247"/>
          <cell r="AS247"/>
          <cell r="AT247"/>
          <cell r="AU247"/>
          <cell r="AV247"/>
          <cell r="AW247"/>
          <cell r="AX247"/>
          <cell r="AY247"/>
          <cell r="AZ247"/>
          <cell r="BA247"/>
          <cell r="BB247"/>
          <cell r="BC247"/>
          <cell r="BD247"/>
          <cell r="BE247"/>
          <cell r="BF247"/>
          <cell r="BG247"/>
          <cell r="BH247"/>
          <cell r="BI247"/>
          <cell r="BJ247"/>
          <cell r="BK247"/>
          <cell r="BL247"/>
          <cell r="BM247"/>
          <cell r="BN247"/>
          <cell r="BO247"/>
          <cell r="BP247"/>
          <cell r="BQ247"/>
          <cell r="BR247"/>
          <cell r="BS247"/>
          <cell r="BT247"/>
          <cell r="BU247"/>
          <cell r="BV247"/>
          <cell r="BW247"/>
          <cell r="BX247"/>
          <cell r="BY247"/>
          <cell r="BZ247"/>
          <cell r="CA247"/>
          <cell r="CB247"/>
          <cell r="CC247"/>
          <cell r="CD247"/>
          <cell r="CE247"/>
          <cell r="CF247"/>
          <cell r="CG247"/>
          <cell r="CH247"/>
          <cell r="CI247"/>
          <cell r="CJ247"/>
          <cell r="CK247"/>
          <cell r="CL247"/>
          <cell r="CM247"/>
          <cell r="CN247"/>
          <cell r="CO247"/>
          <cell r="CP247"/>
          <cell r="CQ247"/>
          <cell r="CR247"/>
        </row>
        <row r="248">
          <cell r="B248"/>
          <cell r="O248"/>
          <cell r="P248"/>
          <cell r="Q248"/>
          <cell r="R248"/>
          <cell r="S248"/>
          <cell r="T248"/>
          <cell r="U248"/>
          <cell r="V248"/>
          <cell r="W248"/>
          <cell r="X248"/>
          <cell r="Y248"/>
          <cell r="Z248"/>
          <cell r="AA248"/>
          <cell r="AB248"/>
          <cell r="AC248"/>
          <cell r="AD248"/>
          <cell r="AE248"/>
          <cell r="AF248"/>
          <cell r="AG248"/>
          <cell r="AH248"/>
          <cell r="AI248"/>
          <cell r="AJ248"/>
          <cell r="AK248"/>
          <cell r="AL248"/>
          <cell r="AM248"/>
          <cell r="AN248"/>
          <cell r="AO248"/>
          <cell r="AP248"/>
          <cell r="AQ248"/>
          <cell r="AR248"/>
          <cell r="AS248"/>
          <cell r="AT248"/>
          <cell r="AU248"/>
          <cell r="AV248"/>
          <cell r="AW248"/>
          <cell r="AX248"/>
          <cell r="AY248"/>
          <cell r="AZ248"/>
          <cell r="BA248"/>
          <cell r="BB248"/>
          <cell r="BC248"/>
          <cell r="BD248"/>
          <cell r="BE248"/>
          <cell r="BF248"/>
          <cell r="BG248"/>
          <cell r="BH248"/>
          <cell r="BI248"/>
          <cell r="BJ248"/>
          <cell r="BK248"/>
          <cell r="BL248"/>
          <cell r="BM248"/>
          <cell r="BN248"/>
          <cell r="BO248"/>
          <cell r="BP248"/>
          <cell r="BQ248"/>
          <cell r="BR248"/>
          <cell r="BS248"/>
          <cell r="BT248"/>
          <cell r="BU248"/>
          <cell r="BV248"/>
          <cell r="BW248"/>
          <cell r="BX248"/>
          <cell r="BY248"/>
          <cell r="BZ248"/>
          <cell r="CA248"/>
          <cell r="CB248"/>
          <cell r="CC248"/>
          <cell r="CD248"/>
          <cell r="CE248"/>
          <cell r="CF248"/>
          <cell r="CG248"/>
          <cell r="CH248"/>
          <cell r="CI248"/>
          <cell r="CJ248"/>
          <cell r="CK248"/>
          <cell r="CL248"/>
          <cell r="CM248"/>
          <cell r="CN248"/>
          <cell r="CO248"/>
          <cell r="CP248"/>
          <cell r="CQ248"/>
          <cell r="CR248"/>
        </row>
        <row r="249">
          <cell r="B249"/>
          <cell r="O249"/>
          <cell r="P249"/>
          <cell r="Q249"/>
          <cell r="R249"/>
          <cell r="S249"/>
          <cell r="T249"/>
          <cell r="U249"/>
          <cell r="V249"/>
          <cell r="W249"/>
          <cell r="X249"/>
          <cell r="Y249"/>
          <cell r="Z249"/>
          <cell r="AA249"/>
          <cell r="AB249"/>
          <cell r="AC249"/>
          <cell r="AD249"/>
          <cell r="AE249"/>
          <cell r="AF249"/>
          <cell r="AG249"/>
          <cell r="AH249"/>
          <cell r="AI249"/>
          <cell r="AJ249"/>
          <cell r="AK249"/>
          <cell r="AL249"/>
          <cell r="AM249"/>
          <cell r="AN249"/>
          <cell r="AO249"/>
          <cell r="AP249"/>
          <cell r="AQ249"/>
          <cell r="AR249"/>
          <cell r="AS249"/>
          <cell r="AT249"/>
          <cell r="AU249"/>
          <cell r="AV249"/>
          <cell r="AW249"/>
          <cell r="AX249"/>
          <cell r="AY249"/>
          <cell r="AZ249"/>
          <cell r="BA249"/>
          <cell r="BB249"/>
          <cell r="BC249"/>
          <cell r="BD249"/>
          <cell r="BE249"/>
          <cell r="BF249"/>
          <cell r="BG249"/>
          <cell r="BH249"/>
          <cell r="BI249"/>
          <cell r="BJ249"/>
          <cell r="BK249"/>
          <cell r="BL249"/>
          <cell r="BM249"/>
          <cell r="BN249"/>
          <cell r="BO249"/>
          <cell r="BP249"/>
          <cell r="BQ249"/>
          <cell r="BR249"/>
          <cell r="BS249"/>
          <cell r="BT249"/>
          <cell r="BU249"/>
          <cell r="BV249"/>
          <cell r="BW249"/>
          <cell r="BX249"/>
          <cell r="BY249"/>
          <cell r="BZ249"/>
          <cell r="CA249"/>
          <cell r="CB249"/>
          <cell r="CC249"/>
          <cell r="CD249"/>
          <cell r="CE249"/>
          <cell r="CF249"/>
          <cell r="CG249"/>
          <cell r="CH249"/>
          <cell r="CI249"/>
          <cell r="CJ249"/>
          <cell r="CK249"/>
          <cell r="CL249"/>
          <cell r="CM249"/>
          <cell r="CN249"/>
          <cell r="CO249"/>
          <cell r="CP249"/>
          <cell r="CQ249"/>
          <cell r="CR249"/>
        </row>
        <row r="250">
          <cell r="B250"/>
          <cell r="O250"/>
          <cell r="P250"/>
          <cell r="Q250"/>
          <cell r="R250"/>
          <cell r="S250"/>
          <cell r="T250"/>
          <cell r="U250"/>
          <cell r="V250"/>
          <cell r="W250"/>
          <cell r="X250"/>
          <cell r="Y250"/>
          <cell r="Z250"/>
          <cell r="AA250"/>
          <cell r="AB250"/>
          <cell r="AC250"/>
          <cell r="AD250"/>
          <cell r="AE250"/>
          <cell r="AF250"/>
          <cell r="AG250"/>
          <cell r="AH250"/>
          <cell r="AI250"/>
          <cell r="AJ250"/>
          <cell r="AK250"/>
          <cell r="AL250"/>
          <cell r="AM250"/>
          <cell r="AN250"/>
          <cell r="AO250"/>
          <cell r="AP250"/>
          <cell r="AQ250"/>
          <cell r="AR250"/>
          <cell r="AS250"/>
          <cell r="AT250"/>
          <cell r="AU250"/>
          <cell r="AV250"/>
          <cell r="AW250"/>
          <cell r="AX250"/>
          <cell r="AY250"/>
          <cell r="AZ250"/>
          <cell r="BA250"/>
          <cell r="BB250"/>
          <cell r="BC250"/>
          <cell r="BD250"/>
          <cell r="BE250"/>
          <cell r="BF250"/>
          <cell r="BG250"/>
          <cell r="BH250"/>
          <cell r="BI250"/>
          <cell r="BJ250"/>
          <cell r="BK250"/>
          <cell r="BL250"/>
          <cell r="BM250"/>
          <cell r="BN250"/>
          <cell r="BO250"/>
          <cell r="BP250"/>
          <cell r="BQ250"/>
          <cell r="BR250"/>
          <cell r="BS250"/>
          <cell r="BT250"/>
          <cell r="BU250"/>
          <cell r="BV250"/>
          <cell r="BW250"/>
          <cell r="BX250"/>
          <cell r="BY250"/>
          <cell r="BZ250"/>
          <cell r="CA250"/>
          <cell r="CB250"/>
          <cell r="CC250"/>
          <cell r="CD250"/>
          <cell r="CE250"/>
          <cell r="CF250"/>
          <cell r="CG250"/>
          <cell r="CH250"/>
          <cell r="CI250"/>
          <cell r="CJ250"/>
          <cell r="CK250"/>
          <cell r="CL250"/>
          <cell r="CM250"/>
          <cell r="CN250"/>
          <cell r="CO250"/>
          <cell r="CP250"/>
          <cell r="CQ250"/>
          <cell r="CR250"/>
        </row>
        <row r="251">
          <cell r="B251"/>
          <cell r="O251"/>
          <cell r="P251"/>
          <cell r="Q251"/>
          <cell r="R251"/>
          <cell r="S251"/>
          <cell r="T251"/>
          <cell r="U251"/>
          <cell r="V251"/>
          <cell r="W251"/>
          <cell r="X251"/>
          <cell r="Y251"/>
          <cell r="Z251"/>
          <cell r="AA251"/>
          <cell r="AB251"/>
          <cell r="AC251"/>
          <cell r="AD251"/>
          <cell r="AE251"/>
          <cell r="AF251"/>
          <cell r="AG251"/>
          <cell r="AH251"/>
          <cell r="AI251"/>
          <cell r="AJ251"/>
          <cell r="AK251"/>
          <cell r="AL251"/>
          <cell r="AM251"/>
          <cell r="AN251"/>
          <cell r="AO251"/>
          <cell r="AP251"/>
          <cell r="AQ251"/>
          <cell r="AR251"/>
          <cell r="AS251"/>
          <cell r="AT251"/>
          <cell r="AU251"/>
          <cell r="AV251"/>
          <cell r="AW251"/>
          <cell r="AX251"/>
          <cell r="AY251"/>
          <cell r="AZ251"/>
          <cell r="BA251"/>
          <cell r="BB251"/>
          <cell r="BC251"/>
          <cell r="BD251"/>
          <cell r="BE251"/>
          <cell r="BF251"/>
          <cell r="BG251"/>
          <cell r="BH251"/>
          <cell r="BI251"/>
          <cell r="BJ251"/>
          <cell r="BK251"/>
          <cell r="BL251"/>
          <cell r="BM251"/>
          <cell r="BN251"/>
          <cell r="BO251"/>
          <cell r="BP251"/>
          <cell r="BQ251"/>
          <cell r="BR251"/>
          <cell r="BS251"/>
          <cell r="BT251"/>
          <cell r="BU251"/>
          <cell r="BV251"/>
          <cell r="BW251"/>
          <cell r="BX251"/>
          <cell r="BY251"/>
          <cell r="BZ251"/>
          <cell r="CA251"/>
          <cell r="CB251"/>
          <cell r="CC251"/>
          <cell r="CD251"/>
          <cell r="CE251"/>
          <cell r="CF251"/>
          <cell r="CG251"/>
          <cell r="CH251"/>
          <cell r="CI251"/>
          <cell r="CJ251"/>
          <cell r="CK251"/>
          <cell r="CL251"/>
          <cell r="CM251"/>
          <cell r="CN251"/>
          <cell r="CO251"/>
          <cell r="CP251"/>
          <cell r="CQ251"/>
          <cell r="CR251"/>
        </row>
        <row r="252">
          <cell r="B252"/>
          <cell r="O252"/>
          <cell r="P252"/>
          <cell r="Q252"/>
          <cell r="R252"/>
          <cell r="S252"/>
          <cell r="T252"/>
          <cell r="U252"/>
          <cell r="V252"/>
          <cell r="W252"/>
          <cell r="X252"/>
          <cell r="Y252"/>
          <cell r="Z252"/>
          <cell r="AA252"/>
          <cell r="AB252"/>
          <cell r="AC252"/>
          <cell r="AD252"/>
          <cell r="AE252"/>
          <cell r="AF252"/>
          <cell r="AG252"/>
          <cell r="AH252"/>
          <cell r="AI252"/>
          <cell r="AJ252"/>
          <cell r="AK252"/>
          <cell r="AL252"/>
          <cell r="AM252"/>
          <cell r="AN252"/>
          <cell r="AO252"/>
          <cell r="AP252"/>
          <cell r="AQ252"/>
          <cell r="AR252"/>
          <cell r="AS252"/>
          <cell r="AT252"/>
          <cell r="AU252"/>
          <cell r="AV252"/>
          <cell r="AW252"/>
          <cell r="AX252"/>
          <cell r="AY252"/>
          <cell r="AZ252"/>
          <cell r="BA252"/>
          <cell r="BB252"/>
          <cell r="BC252"/>
          <cell r="BD252"/>
          <cell r="BE252"/>
          <cell r="BF252"/>
          <cell r="BG252"/>
          <cell r="BH252"/>
          <cell r="BI252"/>
          <cell r="BJ252"/>
          <cell r="BK252"/>
          <cell r="BL252"/>
          <cell r="BM252"/>
          <cell r="BN252"/>
          <cell r="BO252"/>
          <cell r="BP252"/>
          <cell r="BQ252"/>
          <cell r="BR252"/>
          <cell r="BS252"/>
          <cell r="BT252"/>
          <cell r="BU252"/>
          <cell r="BV252"/>
          <cell r="BW252"/>
          <cell r="BX252"/>
          <cell r="BY252"/>
          <cell r="BZ252"/>
          <cell r="CA252"/>
          <cell r="CB252"/>
          <cell r="CC252"/>
          <cell r="CD252"/>
          <cell r="CE252"/>
          <cell r="CF252"/>
          <cell r="CG252"/>
          <cell r="CH252"/>
          <cell r="CI252"/>
          <cell r="CJ252"/>
          <cell r="CK252"/>
          <cell r="CL252"/>
          <cell r="CM252"/>
          <cell r="CN252"/>
          <cell r="CO252"/>
          <cell r="CP252"/>
          <cell r="CQ252"/>
          <cell r="CR252"/>
        </row>
      </sheetData>
      <sheetData sheetId="4"/>
      <sheetData sheetId="5"/>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ﾏﾆｭｱﾙ"/>
      <sheetName val="計画表"/>
      <sheetName val="ｶﾚﾝﾀﾞｰ"/>
      <sheetName val="加工日報ｴﾝﾎﾞｽ"/>
      <sheetName val="検索計画表"/>
      <sheetName val="稼働記録"/>
    </sheetNames>
    <sheetDataSet>
      <sheetData sheetId="0"/>
      <sheetData sheetId="1"/>
      <sheetData sheetId="2"/>
      <sheetData sheetId="3">
        <row r="5">
          <cell r="A5" t="str">
            <v>依頼No</v>
          </cell>
          <cell r="B5" t="str">
            <v>加工日</v>
          </cell>
          <cell r="C5" t="str">
            <v>工程名</v>
          </cell>
          <cell r="D5" t="str">
            <v>未使用1</v>
          </cell>
          <cell r="E5" t="str">
            <v>担当者</v>
          </cell>
          <cell r="F5" t="str">
            <v>開始時間</v>
          </cell>
          <cell r="G5" t="str">
            <v>終了時間</v>
          </cell>
          <cell r="H5" t="str">
            <v>入力ｺｰﾄﾞ</v>
          </cell>
          <cell r="I5" t="str">
            <v>製品</v>
          </cell>
          <cell r="J5" t="str">
            <v>投入原反</v>
          </cell>
          <cell r="K5" t="str">
            <v>加工内容</v>
          </cell>
          <cell r="L5" t="str">
            <v>国分搬送日</v>
          </cell>
          <cell r="M5" t="str">
            <v>出荷
納期</v>
          </cell>
          <cell r="N5" t="str">
            <v>受注数</v>
          </cell>
          <cell r="O5" t="str">
            <v>加工実績累計</v>
          </cell>
          <cell r="P5" t="str">
            <v>加工完了</v>
          </cell>
          <cell r="Q5" t="str">
            <v>未使用2</v>
          </cell>
          <cell r="R5" t="str">
            <v>未使用3</v>
          </cell>
          <cell r="S5" t="str">
            <v>未使用4</v>
          </cell>
          <cell r="T5" t="str">
            <v>未使用5</v>
          </cell>
          <cell r="U5" t="str">
            <v>未使用6</v>
          </cell>
          <cell r="V5" t="str">
            <v>未使用7</v>
          </cell>
          <cell r="W5" t="str">
            <v>未使用8</v>
          </cell>
          <cell r="X5" t="str">
            <v>未使用9</v>
          </cell>
          <cell r="Y5" t="str">
            <v>未使用10</v>
          </cell>
          <cell r="Z5" t="str">
            <v>未使用11</v>
          </cell>
          <cell r="AA5" t="str">
            <v>未使用12</v>
          </cell>
          <cell r="AB5" t="str">
            <v>未使用13</v>
          </cell>
          <cell r="AC5" t="str">
            <v>未使用14</v>
          </cell>
          <cell r="AD5" t="str">
            <v>加工：備考欄</v>
          </cell>
          <cell r="AE5" t="str">
            <v>未使用15</v>
          </cell>
          <cell r="AF5" t="str">
            <v>未使用16</v>
          </cell>
          <cell r="AG5" t="str">
            <v>未使用17</v>
          </cell>
          <cell r="AH5" t="str">
            <v>未使用18</v>
          </cell>
          <cell r="AI5" t="str">
            <v>未使用19</v>
          </cell>
          <cell r="AJ5" t="str">
            <v>未使用20</v>
          </cell>
          <cell r="AK5" t="str">
            <v>未使用21</v>
          </cell>
          <cell r="AL5" t="str">
            <v>未使用22</v>
          </cell>
          <cell r="AM5" t="str">
            <v>目抜
加工日</v>
          </cell>
          <cell r="AN5" t="str">
            <v>目抜
加工量</v>
          </cell>
          <cell r="AO5" t="str">
            <v>目抜加工量
累計</v>
          </cell>
          <cell r="AP5" t="str">
            <v>K/SR3/H
加工日</v>
          </cell>
          <cell r="AQ5" t="str">
            <v>K/SR3/H
加工量</v>
          </cell>
          <cell r="AR5" t="str">
            <v>K/SR3/H
累計</v>
          </cell>
          <cell r="AS5" t="str">
            <v>ﾊﾞｰﾁ
加工日</v>
          </cell>
          <cell r="AT5" t="str">
            <v>ﾊﾞｰﾁ
加工量</v>
          </cell>
          <cell r="AU5" t="str">
            <v>ﾊﾞｰﾁ
累計</v>
          </cell>
          <cell r="AV5" t="str">
            <v>打抜
加工日</v>
          </cell>
          <cell r="AW5" t="str">
            <v>打抜
加工量</v>
          </cell>
          <cell r="AX5" t="str">
            <v>打抜
累計</v>
          </cell>
          <cell r="AY5" t="str">
            <v>大石
搬送日</v>
          </cell>
          <cell r="AZ5" t="str">
            <v>大石
搬送量</v>
          </cell>
          <cell r="BA5" t="str">
            <v>大石
搬送
累計</v>
          </cell>
          <cell r="BB5" t="str">
            <v>未使用23</v>
          </cell>
          <cell r="BC5" t="str">
            <v>未使用24</v>
          </cell>
          <cell r="BD5" t="str">
            <v>未使用25</v>
          </cell>
          <cell r="BE5" t="str">
            <v>未使用26</v>
          </cell>
          <cell r="BF5" t="str">
            <v>未使用27</v>
          </cell>
          <cell r="BG5" t="str">
            <v>未使用28</v>
          </cell>
          <cell r="BH5" t="str">
            <v>未使用29</v>
          </cell>
          <cell r="BI5" t="str">
            <v>未使用30</v>
          </cell>
          <cell r="BJ5" t="str">
            <v>未使用31</v>
          </cell>
          <cell r="BK5" t="str">
            <v>未使用32</v>
          </cell>
          <cell r="BL5" t="str">
            <v>未使用33</v>
          </cell>
          <cell r="BM5" t="str">
            <v>未使用34</v>
          </cell>
          <cell r="BN5" t="str">
            <v>未使用35</v>
          </cell>
          <cell r="BO5" t="str">
            <v>残業時間</v>
          </cell>
          <cell r="BP5" t="str">
            <v>残業
担当者</v>
          </cell>
          <cell r="BQ5" t="str">
            <v>停機内容</v>
          </cell>
          <cell r="BR5" t="str">
            <v>停機時間</v>
          </cell>
          <cell r="BS5" t="str">
            <v>休憩時間</v>
          </cell>
          <cell r="BT5" t="str">
            <v>稼働時間</v>
          </cell>
          <cell r="BU5" t="str">
            <v>枝番</v>
          </cell>
          <cell r="BV5" t="str">
            <v>製品Ａ</v>
          </cell>
          <cell r="BW5" t="str">
            <v>梱包</v>
          </cell>
          <cell r="BX5" t="str">
            <v>色</v>
          </cell>
          <cell r="BY5" t="str">
            <v>区分</v>
          </cell>
          <cell r="BZ5" t="str">
            <v>所要
時間
m/min</v>
          </cell>
          <cell r="CA5" t="str">
            <v>投入原反A</v>
          </cell>
          <cell r="CB5" t="str">
            <v>梱包1</v>
          </cell>
          <cell r="CC5" t="str">
            <v>色1</v>
          </cell>
          <cell r="CD5" t="str">
            <v>区分1</v>
          </cell>
          <cell r="CE5" t="str">
            <v>投入量A</v>
          </cell>
          <cell r="CF5" t="str">
            <v>出来高A</v>
          </cell>
          <cell r="CG5" t="str">
            <v>実製品出来高A</v>
          </cell>
          <cell r="CH5" t="str">
            <v>実加工量A</v>
          </cell>
          <cell r="CI5" t="str">
            <v>EC・ﾄﾘA</v>
          </cell>
          <cell r="CJ5" t="str">
            <v>原反着予定</v>
          </cell>
          <cell r="CK5" t="str">
            <v>調整納期A</v>
          </cell>
          <cell r="CL5" t="str">
            <v>加工予定A</v>
          </cell>
          <cell r="CM5" t="str">
            <v>加工内容
備考A</v>
          </cell>
          <cell r="CN5" t="str">
            <v>加工：
特記事項A</v>
          </cell>
          <cell r="CO5" t="str">
            <v>未使用44</v>
          </cell>
          <cell r="CP5" t="str">
            <v>完了区分A</v>
          </cell>
          <cell r="CQ5" t="str">
            <v>未使用45</v>
          </cell>
          <cell r="CR5" t="str">
            <v>未使用46</v>
          </cell>
          <cell r="CS5" t="str">
            <v>未使用47</v>
          </cell>
          <cell r="CT5" t="str">
            <v>型取り数</v>
          </cell>
          <cell r="CU5" t="str">
            <v>ｶｯﾄ寸法</v>
          </cell>
          <cell r="CV5" t="str">
            <v>梱包ｹｰｽ</v>
          </cell>
          <cell r="CW5" t="str">
            <v>ｹｰｽ入数</v>
          </cell>
          <cell r="CX5" t="str">
            <v>袋入数</v>
          </cell>
          <cell r="CY5" t="str">
            <v>加工要領及び注意事項</v>
          </cell>
          <cell r="CZ5" t="str">
            <v>備考（条件書）</v>
          </cell>
          <cell r="DA5" t="str">
            <v>備考（条件書）</v>
          </cell>
          <cell r="DB5" t="str">
            <v>未使用48</v>
          </cell>
          <cell r="DC5" t="str">
            <v>加工実績累計A</v>
          </cell>
          <cell r="DD5" t="str">
            <v>実製品出来高累計A</v>
          </cell>
          <cell r="DE5"/>
          <cell r="DF5"/>
          <cell r="DG5"/>
          <cell r="DH5"/>
        </row>
        <row r="6">
          <cell r="A6" t="str">
            <v>Y3-30</v>
          </cell>
          <cell r="B6">
            <v>46114</v>
          </cell>
          <cell r="C6" t="str">
            <v>エンボス工程</v>
          </cell>
          <cell r="D6"/>
          <cell r="E6" t="str">
            <v xml:space="preserve">宮島 剛
竹内 正美
</v>
          </cell>
          <cell r="F6">
            <v>0.35069444444444442</v>
          </cell>
          <cell r="G6">
            <v>0.4513888888888889</v>
          </cell>
          <cell r="H6"/>
          <cell r="I6"/>
          <cell r="J6"/>
          <cell r="K6"/>
          <cell r="L6"/>
          <cell r="M6"/>
          <cell r="N6"/>
          <cell r="O6"/>
          <cell r="P6"/>
          <cell r="Q6"/>
          <cell r="R6"/>
          <cell r="S6"/>
          <cell r="T6"/>
          <cell r="U6"/>
          <cell r="V6"/>
          <cell r="W6"/>
          <cell r="X6"/>
          <cell r="Y6"/>
          <cell r="Z6"/>
          <cell r="AA6"/>
          <cell r="AB6"/>
          <cell r="AC6"/>
          <cell r="AD6"/>
          <cell r="AE6"/>
          <cell r="AF6"/>
          <cell r="AG6"/>
          <cell r="AH6"/>
          <cell r="AI6"/>
          <cell r="AJ6"/>
          <cell r="AK6"/>
          <cell r="AL6"/>
          <cell r="AM6"/>
          <cell r="AN6"/>
          <cell r="AO6"/>
          <cell r="AP6"/>
          <cell r="AQ6"/>
          <cell r="AR6"/>
          <cell r="AS6"/>
          <cell r="AT6"/>
          <cell r="AU6"/>
          <cell r="AV6"/>
          <cell r="AW6"/>
          <cell r="AX6"/>
          <cell r="AY6"/>
          <cell r="AZ6"/>
          <cell r="BA6"/>
          <cell r="BB6"/>
          <cell r="BC6"/>
          <cell r="BD6"/>
          <cell r="BE6"/>
          <cell r="BF6"/>
          <cell r="BG6"/>
          <cell r="BH6"/>
          <cell r="BI6"/>
          <cell r="BJ6"/>
          <cell r="BK6"/>
          <cell r="BL6"/>
          <cell r="BM6"/>
          <cell r="BN6"/>
          <cell r="BO6">
            <v>0</v>
          </cell>
          <cell r="BP6" t="str">
            <v xml:space="preserve">
</v>
          </cell>
          <cell r="BQ6" t="str">
            <v>加工準備</v>
          </cell>
          <cell r="BR6">
            <v>50</v>
          </cell>
          <cell r="BS6">
            <v>0</v>
          </cell>
          <cell r="BT6">
            <v>95.000000000000057</v>
          </cell>
          <cell r="BU6" t="str">
            <v xml:space="preserve"> </v>
          </cell>
          <cell r="BV6" t="str">
            <v>10010-FY00- 740X200</v>
          </cell>
          <cell r="BW6" t="str">
            <v>FA</v>
          </cell>
          <cell r="BX6" t="str">
            <v>GR0</v>
          </cell>
          <cell r="BY6" t="str">
            <v>C</v>
          </cell>
          <cell r="BZ6">
            <v>8.4210526315789416</v>
          </cell>
          <cell r="CA6" t="str">
            <v>10010-AY00- 750X200</v>
          </cell>
          <cell r="CB6" t="str">
            <v>FA</v>
          </cell>
          <cell r="CC6" t="str">
            <v>GR0</v>
          </cell>
          <cell r="CD6" t="str">
            <v>C</v>
          </cell>
          <cell r="CE6">
            <v>800</v>
          </cell>
          <cell r="CF6">
            <v>800</v>
          </cell>
          <cell r="CG6">
            <v>800</v>
          </cell>
          <cell r="CH6">
            <v>800</v>
          </cell>
          <cell r="CI6">
            <v>0</v>
          </cell>
          <cell r="CJ6">
            <v>46113</v>
          </cell>
          <cell r="CK6">
            <v>46118</v>
          </cell>
          <cell r="CL6">
            <v>46114</v>
          </cell>
          <cell r="CM6" t="str">
            <v>ｴﾝﾎﾞｽ　　</v>
          </cell>
          <cell r="CN6"/>
          <cell r="CO6"/>
          <cell r="CP6" t="str">
            <v>完</v>
          </cell>
          <cell r="CQ6"/>
          <cell r="CR6"/>
          <cell r="CS6"/>
          <cell r="CT6"/>
          <cell r="CU6"/>
          <cell r="CV6"/>
          <cell r="CW6"/>
          <cell r="CX6"/>
          <cell r="CY6"/>
          <cell r="CZ6"/>
          <cell r="DA6"/>
          <cell r="DB6"/>
          <cell r="DC6">
            <v>800</v>
          </cell>
          <cell r="DD6">
            <v>800</v>
          </cell>
          <cell r="DE6"/>
          <cell r="DF6"/>
          <cell r="DG6"/>
          <cell r="DH6"/>
          <cell r="DI6"/>
          <cell r="DJ6"/>
          <cell r="DK6"/>
          <cell r="DS6"/>
          <cell r="DT6"/>
          <cell r="DU6"/>
          <cell r="DV6"/>
        </row>
        <row r="7">
          <cell r="A7" t="str">
            <v>Y4-2</v>
          </cell>
          <cell r="B7">
            <v>46114</v>
          </cell>
          <cell r="C7" t="str">
            <v>エンボス工程</v>
          </cell>
          <cell r="D7"/>
          <cell r="E7" t="str">
            <v xml:space="preserve">宮島 剛
竹内 正美
</v>
          </cell>
          <cell r="F7">
            <v>0.4513888888888889</v>
          </cell>
          <cell r="G7">
            <v>0.57638888888888884</v>
          </cell>
          <cell r="H7"/>
          <cell r="I7"/>
          <cell r="J7"/>
          <cell r="K7"/>
          <cell r="L7"/>
          <cell r="M7"/>
          <cell r="N7"/>
          <cell r="O7"/>
          <cell r="P7"/>
          <cell r="Q7"/>
          <cell r="R7"/>
          <cell r="S7"/>
          <cell r="T7"/>
          <cell r="U7"/>
          <cell r="V7"/>
          <cell r="W7"/>
          <cell r="X7"/>
          <cell r="Y7"/>
          <cell r="Z7"/>
          <cell r="AA7"/>
          <cell r="AB7"/>
          <cell r="AC7"/>
          <cell r="AD7"/>
          <cell r="AE7"/>
          <cell r="AF7"/>
          <cell r="AG7"/>
          <cell r="AH7"/>
          <cell r="AI7"/>
          <cell r="AJ7"/>
          <cell r="AK7"/>
          <cell r="AL7"/>
          <cell r="AM7"/>
          <cell r="AN7"/>
          <cell r="AO7"/>
          <cell r="AP7"/>
          <cell r="AQ7"/>
          <cell r="AR7"/>
          <cell r="AS7"/>
          <cell r="AT7"/>
          <cell r="AU7"/>
          <cell r="AV7"/>
          <cell r="AW7"/>
          <cell r="AX7"/>
          <cell r="AY7"/>
          <cell r="AZ7"/>
          <cell r="BA7"/>
          <cell r="BB7"/>
          <cell r="BC7"/>
          <cell r="BD7"/>
          <cell r="BE7"/>
          <cell r="BF7"/>
          <cell r="BG7"/>
          <cell r="BH7"/>
          <cell r="BI7"/>
          <cell r="BJ7"/>
          <cell r="BK7"/>
          <cell r="BL7"/>
          <cell r="BM7"/>
          <cell r="BN7"/>
          <cell r="BO7">
            <v>0</v>
          </cell>
          <cell r="BP7" t="str">
            <v xml:space="preserve">
</v>
          </cell>
          <cell r="BQ7" t="str">
            <v>切替え</v>
          </cell>
          <cell r="BR7">
            <v>15</v>
          </cell>
          <cell r="BS7">
            <v>50</v>
          </cell>
          <cell r="BT7">
            <v>114.99999999999991</v>
          </cell>
          <cell r="BU7" t="str">
            <v xml:space="preserve"> </v>
          </cell>
          <cell r="BV7" t="str">
            <v>25020-FG00- 740X200</v>
          </cell>
          <cell r="BW7" t="str">
            <v>FA</v>
          </cell>
          <cell r="BX7" t="str">
            <v>GR0</v>
          </cell>
          <cell r="BY7" t="str">
            <v>M</v>
          </cell>
          <cell r="BZ7">
            <v>10.434782608695659</v>
          </cell>
          <cell r="CA7" t="str">
            <v>25020-AG00- 750X400</v>
          </cell>
          <cell r="CB7" t="str">
            <v>FA</v>
          </cell>
          <cell r="CC7" t="str">
            <v>GR0</v>
          </cell>
          <cell r="CD7" t="str">
            <v>C</v>
          </cell>
          <cell r="CE7">
            <v>1200</v>
          </cell>
          <cell r="CF7">
            <v>1200</v>
          </cell>
          <cell r="CG7">
            <v>1200</v>
          </cell>
          <cell r="CH7">
            <v>1200</v>
          </cell>
          <cell r="CI7">
            <v>0</v>
          </cell>
          <cell r="CJ7">
            <v>46114</v>
          </cell>
          <cell r="CK7">
            <v>46118</v>
          </cell>
          <cell r="CL7">
            <v>46114</v>
          </cell>
          <cell r="CM7" t="str">
            <v>ｴﾝﾎﾞｽ，分割ﾐﾜｴﾝﾎﾞｽ　ｷﾇｼﾎﾞ明記　</v>
          </cell>
          <cell r="CN7"/>
          <cell r="CO7"/>
          <cell r="CP7" t="str">
            <v>完</v>
          </cell>
          <cell r="CQ7"/>
          <cell r="CR7"/>
          <cell r="CS7"/>
          <cell r="CT7"/>
          <cell r="CU7"/>
          <cell r="CV7"/>
          <cell r="CW7"/>
          <cell r="CX7"/>
          <cell r="CY7"/>
          <cell r="CZ7"/>
          <cell r="DA7"/>
          <cell r="DB7"/>
          <cell r="DC7">
            <v>1200</v>
          </cell>
          <cell r="DD7">
            <v>1200</v>
          </cell>
          <cell r="DE7"/>
          <cell r="DF7"/>
          <cell r="DG7"/>
          <cell r="DH7"/>
          <cell r="DI7"/>
          <cell r="DJ7"/>
          <cell r="DK7"/>
          <cell r="DS7"/>
          <cell r="DT7"/>
          <cell r="DU7"/>
          <cell r="DV7"/>
        </row>
        <row r="8">
          <cell r="A8" t="str">
            <v>Y4-3</v>
          </cell>
          <cell r="B8">
            <v>46114</v>
          </cell>
          <cell r="C8" t="str">
            <v>エンボス工程</v>
          </cell>
          <cell r="D8"/>
          <cell r="E8" t="str">
            <v xml:space="preserve">冨田 裕子
菅沼 めぐみ
</v>
          </cell>
          <cell r="F8">
            <v>0.57638888888888884</v>
          </cell>
          <cell r="G8">
            <v>0.70833333333333337</v>
          </cell>
          <cell r="H8"/>
          <cell r="I8"/>
          <cell r="J8"/>
          <cell r="K8"/>
          <cell r="L8"/>
          <cell r="M8"/>
          <cell r="N8"/>
          <cell r="O8"/>
          <cell r="P8"/>
          <cell r="Q8"/>
          <cell r="R8"/>
          <cell r="S8"/>
          <cell r="T8"/>
          <cell r="U8"/>
          <cell r="V8"/>
          <cell r="W8"/>
          <cell r="X8"/>
          <cell r="Y8"/>
          <cell r="Z8"/>
          <cell r="AA8"/>
          <cell r="AB8"/>
          <cell r="AC8"/>
          <cell r="AD8"/>
          <cell r="AE8"/>
          <cell r="AF8"/>
          <cell r="AG8"/>
          <cell r="AH8"/>
          <cell r="AI8"/>
          <cell r="AJ8"/>
          <cell r="AK8"/>
          <cell r="AL8"/>
          <cell r="AM8"/>
          <cell r="AN8"/>
          <cell r="AO8"/>
          <cell r="AP8"/>
          <cell r="AQ8"/>
          <cell r="AR8"/>
          <cell r="AS8"/>
          <cell r="AT8"/>
          <cell r="AU8"/>
          <cell r="AV8"/>
          <cell r="AW8"/>
          <cell r="AX8"/>
          <cell r="AY8"/>
          <cell r="AZ8"/>
          <cell r="BA8"/>
          <cell r="BB8"/>
          <cell r="BC8"/>
          <cell r="BD8"/>
          <cell r="BE8"/>
          <cell r="BF8"/>
          <cell r="BG8"/>
          <cell r="BH8"/>
          <cell r="BI8"/>
          <cell r="BJ8"/>
          <cell r="BK8"/>
          <cell r="BL8"/>
          <cell r="BM8"/>
          <cell r="BN8"/>
          <cell r="BO8">
            <v>0</v>
          </cell>
          <cell r="BP8" t="str">
            <v xml:space="preserve">
</v>
          </cell>
          <cell r="BQ8" t="str">
            <v>切替え</v>
          </cell>
          <cell r="BR8">
            <v>30</v>
          </cell>
          <cell r="BS8">
            <v>0</v>
          </cell>
          <cell r="BT8">
            <v>160.00000000000011</v>
          </cell>
          <cell r="BU8" t="str">
            <v xml:space="preserve"> </v>
          </cell>
          <cell r="BV8" t="str">
            <v>19022-FG00- 940X200</v>
          </cell>
          <cell r="BW8" t="str">
            <v>FA</v>
          </cell>
          <cell r="BX8" t="str">
            <v>GR2</v>
          </cell>
          <cell r="BY8" t="str">
            <v>M</v>
          </cell>
          <cell r="BZ8">
            <v>9.9999999999999929</v>
          </cell>
          <cell r="CA8" t="str">
            <v>19022-AG00- 940X400</v>
          </cell>
          <cell r="CB8" t="str">
            <v>FA</v>
          </cell>
          <cell r="CC8" t="str">
            <v>GR2</v>
          </cell>
          <cell r="CD8" t="str">
            <v>C</v>
          </cell>
          <cell r="CE8">
            <v>2800</v>
          </cell>
          <cell r="CF8">
            <v>2800</v>
          </cell>
          <cell r="CG8">
            <v>1600</v>
          </cell>
          <cell r="CH8">
            <v>1600</v>
          </cell>
          <cell r="CI8">
            <v>0</v>
          </cell>
          <cell r="CJ8">
            <v>46113</v>
          </cell>
          <cell r="CK8">
            <v>46120</v>
          </cell>
          <cell r="CL8">
            <v>46114</v>
          </cell>
          <cell r="CM8" t="str">
            <v>ｴﾝﾎﾞｽ，分割ﾐﾜｴﾝﾎﾞｽ　　</v>
          </cell>
          <cell r="CN8"/>
          <cell r="CO8"/>
          <cell r="CP8" t="str">
            <v>完</v>
          </cell>
          <cell r="CQ8"/>
          <cell r="CR8"/>
          <cell r="CS8"/>
          <cell r="CT8"/>
          <cell r="CU8"/>
          <cell r="CV8"/>
          <cell r="CW8"/>
          <cell r="CX8"/>
          <cell r="CY8"/>
          <cell r="CZ8"/>
          <cell r="DA8"/>
          <cell r="DB8"/>
          <cell r="DC8">
            <v>2800</v>
          </cell>
          <cell r="DD8">
            <v>2800</v>
          </cell>
          <cell r="DE8"/>
          <cell r="DF8"/>
          <cell r="DG8"/>
          <cell r="DH8"/>
          <cell r="DI8"/>
          <cell r="DJ8"/>
          <cell r="DK8"/>
          <cell r="DS8"/>
          <cell r="DT8"/>
          <cell r="DU8"/>
          <cell r="DV8"/>
        </row>
        <row r="9">
          <cell r="A9" t="str">
            <v>Y4-3</v>
          </cell>
          <cell r="B9">
            <v>46115</v>
          </cell>
          <cell r="C9" t="str">
            <v>エンボス工程</v>
          </cell>
          <cell r="D9"/>
          <cell r="E9" t="str">
            <v xml:space="preserve">菅沼 めぐみ
森岡 真由美
</v>
          </cell>
          <cell r="F9">
            <v>0.35069444444444442</v>
          </cell>
          <cell r="G9">
            <v>0.70833333333333337</v>
          </cell>
          <cell r="H9"/>
          <cell r="I9"/>
          <cell r="J9"/>
          <cell r="K9"/>
          <cell r="L9"/>
          <cell r="M9"/>
          <cell r="N9"/>
          <cell r="O9"/>
          <cell r="P9"/>
          <cell r="Q9"/>
          <cell r="R9"/>
          <cell r="S9"/>
          <cell r="T9"/>
          <cell r="U9"/>
          <cell r="V9"/>
          <cell r="W9"/>
          <cell r="X9"/>
          <cell r="Y9"/>
          <cell r="Z9"/>
          <cell r="AA9"/>
          <cell r="AB9"/>
          <cell r="AC9"/>
          <cell r="AD9"/>
          <cell r="AE9"/>
          <cell r="AF9"/>
          <cell r="AG9"/>
          <cell r="AH9"/>
          <cell r="AI9"/>
          <cell r="AJ9"/>
          <cell r="AK9"/>
          <cell r="AL9"/>
          <cell r="AM9"/>
          <cell r="AN9"/>
          <cell r="AO9"/>
          <cell r="AP9"/>
          <cell r="AQ9"/>
          <cell r="AR9"/>
          <cell r="AS9"/>
          <cell r="AT9"/>
          <cell r="AU9"/>
          <cell r="AV9"/>
          <cell r="AW9"/>
          <cell r="AX9"/>
          <cell r="AY9"/>
          <cell r="AZ9"/>
          <cell r="BA9"/>
          <cell r="BB9"/>
          <cell r="BC9"/>
          <cell r="BD9"/>
          <cell r="BE9"/>
          <cell r="BF9"/>
          <cell r="BG9"/>
          <cell r="BH9"/>
          <cell r="BI9"/>
          <cell r="BJ9"/>
          <cell r="BK9"/>
          <cell r="BL9"/>
          <cell r="BM9"/>
          <cell r="BN9"/>
          <cell r="BO9">
            <v>0</v>
          </cell>
          <cell r="BP9" t="str">
            <v xml:space="preserve">
</v>
          </cell>
          <cell r="BQ9" t="str">
            <v>加工準備</v>
          </cell>
          <cell r="BR9">
            <v>310</v>
          </cell>
          <cell r="BS9">
            <v>65</v>
          </cell>
          <cell r="BT9">
            <v>140.00000000000011</v>
          </cell>
          <cell r="BU9" t="str">
            <v xml:space="preserve"> </v>
          </cell>
          <cell r="BV9" t="str">
            <v>19022-FG00- 940X200</v>
          </cell>
          <cell r="BW9" t="str">
            <v>FA</v>
          </cell>
          <cell r="BX9" t="str">
            <v>GR2</v>
          </cell>
          <cell r="BY9" t="str">
            <v>M</v>
          </cell>
          <cell r="BZ9">
            <v>8.5714285714285641</v>
          </cell>
          <cell r="CA9" t="str">
            <v>19022-AG00- 940X400</v>
          </cell>
          <cell r="CB9" t="str">
            <v>FA</v>
          </cell>
          <cell r="CC9" t="str">
            <v>GR2</v>
          </cell>
          <cell r="CD9" t="str">
            <v>C</v>
          </cell>
          <cell r="CE9">
            <v>2800</v>
          </cell>
          <cell r="CF9">
            <v>2800</v>
          </cell>
          <cell r="CG9">
            <v>1200</v>
          </cell>
          <cell r="CH9">
            <v>1200</v>
          </cell>
          <cell r="CI9">
            <v>0</v>
          </cell>
          <cell r="CJ9">
            <v>46113</v>
          </cell>
          <cell r="CK9">
            <v>46120</v>
          </cell>
          <cell r="CL9">
            <v>46114</v>
          </cell>
          <cell r="CM9" t="str">
            <v>ｴﾝﾎﾞｽ，分割ﾐﾜｴﾝﾎﾞｽ　　</v>
          </cell>
          <cell r="CN9"/>
          <cell r="CO9"/>
          <cell r="CP9" t="str">
            <v>完</v>
          </cell>
          <cell r="CQ9"/>
          <cell r="CR9"/>
          <cell r="CS9"/>
          <cell r="CT9"/>
          <cell r="CU9"/>
          <cell r="CV9"/>
          <cell r="CW9"/>
          <cell r="CX9"/>
          <cell r="CY9"/>
          <cell r="CZ9"/>
          <cell r="DA9"/>
          <cell r="DB9"/>
          <cell r="DC9">
            <v>2800</v>
          </cell>
          <cell r="DD9">
            <v>2800</v>
          </cell>
          <cell r="DE9"/>
          <cell r="DF9"/>
          <cell r="DG9"/>
          <cell r="DH9"/>
          <cell r="DI9"/>
          <cell r="DJ9"/>
          <cell r="DK9"/>
          <cell r="DS9"/>
          <cell r="DT9"/>
          <cell r="DU9"/>
          <cell r="DV9"/>
        </row>
        <row r="10">
          <cell r="A10"/>
          <cell r="B10"/>
          <cell r="C10" t="str">
            <v>エンボス工程</v>
          </cell>
          <cell r="D10"/>
          <cell r="E10"/>
          <cell r="F10"/>
          <cell r="G10"/>
          <cell r="H10"/>
          <cell r="I10"/>
          <cell r="J10"/>
          <cell r="K10"/>
          <cell r="L10"/>
          <cell r="M10"/>
          <cell r="N10"/>
          <cell r="O10"/>
          <cell r="P10"/>
          <cell r="Q10"/>
          <cell r="R10"/>
          <cell r="S10"/>
          <cell r="T10"/>
          <cell r="U10"/>
          <cell r="V10"/>
          <cell r="W10"/>
          <cell r="X10"/>
          <cell r="Y10"/>
          <cell r="Z10"/>
          <cell r="AA10"/>
          <cell r="AB10"/>
          <cell r="AC10"/>
          <cell r="AD10"/>
          <cell r="AE10"/>
          <cell r="AF10"/>
          <cell r="AG10"/>
          <cell r="AH10"/>
          <cell r="AI10"/>
          <cell r="AJ10"/>
          <cell r="AK10"/>
          <cell r="AL10"/>
          <cell r="AM10"/>
          <cell r="AN10"/>
          <cell r="AO10"/>
          <cell r="AP10"/>
          <cell r="AQ10"/>
          <cell r="AR10"/>
          <cell r="AS10"/>
          <cell r="AT10"/>
          <cell r="AU10"/>
          <cell r="AV10"/>
          <cell r="AW10"/>
          <cell r="AX10"/>
          <cell r="AY10"/>
          <cell r="AZ10"/>
          <cell r="BA10"/>
          <cell r="BB10"/>
          <cell r="BC10"/>
          <cell r="BD10"/>
          <cell r="BE10"/>
          <cell r="BF10"/>
          <cell r="BG10"/>
          <cell r="BH10"/>
          <cell r="BI10"/>
          <cell r="BJ10"/>
          <cell r="BK10"/>
          <cell r="BL10"/>
          <cell r="BM10"/>
          <cell r="BN10"/>
          <cell r="BO10"/>
          <cell r="BP10"/>
          <cell r="BQ10"/>
          <cell r="BR10"/>
          <cell r="BS10"/>
          <cell r="BT10">
            <v>0</v>
          </cell>
          <cell r="BU10" t="str">
            <v/>
          </cell>
          <cell r="BV10" t="str">
            <v/>
          </cell>
          <cell r="BW10" t="str">
            <v/>
          </cell>
          <cell r="BX10" t="str">
            <v/>
          </cell>
          <cell r="BY10" t="str">
            <v/>
          </cell>
          <cell r="BZ10" t="str">
            <v/>
          </cell>
          <cell r="CA10" t="str">
            <v/>
          </cell>
          <cell r="CB10" t="str">
            <v/>
          </cell>
          <cell r="CC10" t="str">
            <v/>
          </cell>
          <cell r="CD10" t="str">
            <v/>
          </cell>
          <cell r="CE10" t="str">
            <v/>
          </cell>
          <cell r="CF10" t="str">
            <v/>
          </cell>
          <cell r="CG10"/>
          <cell r="CH10"/>
          <cell r="CI10" t="str">
            <v/>
          </cell>
          <cell r="CJ10" t="str">
            <v/>
          </cell>
          <cell r="CK10" t="str">
            <v/>
          </cell>
          <cell r="CL10" t="str">
            <v/>
          </cell>
          <cell r="CM10" t="str">
            <v/>
          </cell>
          <cell r="CN10"/>
          <cell r="CO10"/>
          <cell r="CP10"/>
          <cell r="CQ10"/>
          <cell r="CR10"/>
          <cell r="CS10"/>
          <cell r="CT10"/>
          <cell r="CU10"/>
          <cell r="CV10"/>
          <cell r="CW10"/>
          <cell r="CX10"/>
          <cell r="CY10"/>
          <cell r="CZ10"/>
          <cell r="DA10"/>
          <cell r="DB10"/>
          <cell r="DC10">
            <v>0</v>
          </cell>
          <cell r="DD10">
            <v>0</v>
          </cell>
          <cell r="DE10"/>
          <cell r="DF10"/>
          <cell r="DG10"/>
          <cell r="DH10"/>
          <cell r="DI10"/>
          <cell r="DJ10"/>
          <cell r="DK10"/>
          <cell r="DS10"/>
          <cell r="DT10"/>
          <cell r="DU10"/>
          <cell r="DV10"/>
        </row>
        <row r="11">
          <cell r="A11"/>
          <cell r="B11"/>
          <cell r="C11" t="str">
            <v>エンボス工程</v>
          </cell>
          <cell r="D11"/>
          <cell r="E11"/>
          <cell r="F11"/>
          <cell r="G11"/>
          <cell r="H11"/>
          <cell r="I11"/>
          <cell r="J11"/>
          <cell r="K11"/>
          <cell r="L11"/>
          <cell r="M11"/>
          <cell r="N11"/>
          <cell r="O11"/>
          <cell r="P11"/>
          <cell r="Q11"/>
          <cell r="R11"/>
          <cell r="S11"/>
          <cell r="T11"/>
          <cell r="U11"/>
          <cell r="V11"/>
          <cell r="W11"/>
          <cell r="X11"/>
          <cell r="Y11"/>
          <cell r="Z11"/>
          <cell r="AA11"/>
          <cell r="AB11"/>
          <cell r="AC11"/>
          <cell r="AD11"/>
          <cell r="AE11"/>
          <cell r="AF11"/>
          <cell r="AG11"/>
          <cell r="AH11"/>
          <cell r="AI11"/>
          <cell r="AJ11"/>
          <cell r="AK11"/>
          <cell r="AL11"/>
          <cell r="AM11"/>
          <cell r="AN11"/>
          <cell r="AO11"/>
          <cell r="AP11"/>
          <cell r="AQ11"/>
          <cell r="AR11"/>
          <cell r="AS11"/>
          <cell r="AT11"/>
          <cell r="AU11"/>
          <cell r="AV11"/>
          <cell r="AW11"/>
          <cell r="AX11"/>
          <cell r="AY11"/>
          <cell r="AZ11"/>
          <cell r="BA11"/>
          <cell r="BB11"/>
          <cell r="BC11"/>
          <cell r="BD11"/>
          <cell r="BE11"/>
          <cell r="BF11"/>
          <cell r="BG11"/>
          <cell r="BH11"/>
          <cell r="BI11"/>
          <cell r="BJ11"/>
          <cell r="BK11"/>
          <cell r="BL11"/>
          <cell r="BM11"/>
          <cell r="BN11"/>
          <cell r="BO11"/>
          <cell r="BP11"/>
          <cell r="BQ11"/>
          <cell r="BR11"/>
          <cell r="BS11"/>
          <cell r="BT11">
            <v>0</v>
          </cell>
          <cell r="BU11" t="str">
            <v/>
          </cell>
          <cell r="BV11" t="str">
            <v/>
          </cell>
          <cell r="BW11" t="str">
            <v/>
          </cell>
          <cell r="BX11" t="str">
            <v/>
          </cell>
          <cell r="BY11" t="str">
            <v/>
          </cell>
          <cell r="BZ11" t="str">
            <v/>
          </cell>
          <cell r="CA11" t="str">
            <v/>
          </cell>
          <cell r="CB11" t="str">
            <v/>
          </cell>
          <cell r="CC11" t="str">
            <v/>
          </cell>
          <cell r="CD11" t="str">
            <v/>
          </cell>
          <cell r="CE11" t="str">
            <v/>
          </cell>
          <cell r="CF11" t="str">
            <v/>
          </cell>
          <cell r="CG11"/>
          <cell r="CH11"/>
          <cell r="CI11" t="str">
            <v/>
          </cell>
          <cell r="CJ11" t="str">
            <v/>
          </cell>
          <cell r="CK11" t="str">
            <v/>
          </cell>
          <cell r="CL11" t="str">
            <v/>
          </cell>
          <cell r="CM11" t="str">
            <v/>
          </cell>
          <cell r="CN11"/>
          <cell r="CO11"/>
          <cell r="CP11"/>
          <cell r="CQ11"/>
          <cell r="CR11"/>
          <cell r="CS11"/>
          <cell r="CT11"/>
          <cell r="CU11"/>
          <cell r="CV11"/>
          <cell r="CW11"/>
          <cell r="CX11"/>
          <cell r="CY11"/>
          <cell r="CZ11"/>
          <cell r="DA11"/>
          <cell r="DB11"/>
          <cell r="DC11">
            <v>0</v>
          </cell>
          <cell r="DD11">
            <v>0</v>
          </cell>
          <cell r="DE11"/>
          <cell r="DF11"/>
          <cell r="DG11"/>
          <cell r="DH11"/>
          <cell r="DI11"/>
          <cell r="DJ11"/>
          <cell r="DK11"/>
          <cell r="DS11"/>
          <cell r="DT11"/>
          <cell r="DU11"/>
          <cell r="DV11"/>
        </row>
        <row r="12">
          <cell r="A12"/>
          <cell r="B12"/>
          <cell r="C12" t="str">
            <v>エンボス工程</v>
          </cell>
          <cell r="D12"/>
          <cell r="E12"/>
          <cell r="F12"/>
          <cell r="G12"/>
          <cell r="H12"/>
          <cell r="I12"/>
          <cell r="J12"/>
          <cell r="K12"/>
          <cell r="L12"/>
          <cell r="M12"/>
          <cell r="N12"/>
          <cell r="O12"/>
          <cell r="P12"/>
          <cell r="Q12"/>
          <cell r="R12"/>
          <cell r="S12"/>
          <cell r="T12"/>
          <cell r="U12"/>
          <cell r="V12"/>
          <cell r="W12"/>
          <cell r="X12"/>
          <cell r="Y12"/>
          <cell r="Z12"/>
          <cell r="AA12"/>
          <cell r="AB12"/>
          <cell r="AC12"/>
          <cell r="AD12"/>
          <cell r="AE12"/>
          <cell r="AF12"/>
          <cell r="AG12"/>
          <cell r="AH12"/>
          <cell r="AI12"/>
          <cell r="AJ12"/>
          <cell r="AK12"/>
          <cell r="AL12"/>
          <cell r="AM12"/>
          <cell r="AN12"/>
          <cell r="AO12"/>
          <cell r="AP12"/>
          <cell r="AQ12"/>
          <cell r="AR12"/>
          <cell r="AS12"/>
          <cell r="AT12"/>
          <cell r="AU12"/>
          <cell r="AV12"/>
          <cell r="AW12"/>
          <cell r="AX12"/>
          <cell r="AY12"/>
          <cell r="AZ12"/>
          <cell r="BA12"/>
          <cell r="BB12"/>
          <cell r="BC12"/>
          <cell r="BD12"/>
          <cell r="BE12"/>
          <cell r="BF12"/>
          <cell r="BG12"/>
          <cell r="BH12"/>
          <cell r="BI12"/>
          <cell r="BJ12"/>
          <cell r="BK12"/>
          <cell r="BL12"/>
          <cell r="BM12"/>
          <cell r="BN12"/>
          <cell r="BO12"/>
          <cell r="BP12"/>
          <cell r="BQ12"/>
          <cell r="BR12"/>
          <cell r="BS12"/>
          <cell r="BT12">
            <v>0</v>
          </cell>
          <cell r="BU12" t="str">
            <v/>
          </cell>
          <cell r="BV12" t="str">
            <v/>
          </cell>
          <cell r="BW12" t="str">
            <v/>
          </cell>
          <cell r="BX12" t="str">
            <v/>
          </cell>
          <cell r="BY12" t="str">
            <v/>
          </cell>
          <cell r="BZ12" t="str">
            <v/>
          </cell>
          <cell r="CA12" t="str">
            <v/>
          </cell>
          <cell r="CB12" t="str">
            <v/>
          </cell>
          <cell r="CC12" t="str">
            <v/>
          </cell>
          <cell r="CD12" t="str">
            <v/>
          </cell>
          <cell r="CE12" t="str">
            <v/>
          </cell>
          <cell r="CF12" t="str">
            <v/>
          </cell>
          <cell r="CG12"/>
          <cell r="CH12"/>
          <cell r="CI12" t="str">
            <v/>
          </cell>
          <cell r="CJ12" t="str">
            <v/>
          </cell>
          <cell r="CK12" t="str">
            <v/>
          </cell>
          <cell r="CL12" t="str">
            <v/>
          </cell>
          <cell r="CM12" t="str">
            <v/>
          </cell>
          <cell r="CN12"/>
          <cell r="CO12"/>
          <cell r="CP12"/>
          <cell r="CQ12"/>
          <cell r="CR12"/>
          <cell r="CS12"/>
          <cell r="CT12"/>
          <cell r="CU12"/>
          <cell r="CV12"/>
          <cell r="CW12"/>
          <cell r="CX12"/>
          <cell r="CY12"/>
          <cell r="CZ12"/>
          <cell r="DA12"/>
          <cell r="DB12"/>
          <cell r="DC12">
            <v>0</v>
          </cell>
          <cell r="DD12">
            <v>0</v>
          </cell>
          <cell r="DE12"/>
          <cell r="DF12"/>
          <cell r="DG12"/>
          <cell r="DH12"/>
          <cell r="DI12"/>
          <cell r="DJ12"/>
          <cell r="DK12"/>
          <cell r="DS12"/>
          <cell r="DT12"/>
          <cell r="DU12"/>
          <cell r="DV12"/>
        </row>
        <row r="13">
          <cell r="A13"/>
          <cell r="B13"/>
          <cell r="C13" t="str">
            <v>エンボス工程</v>
          </cell>
          <cell r="D13"/>
          <cell r="E13"/>
          <cell r="F13"/>
          <cell r="G13"/>
          <cell r="H13"/>
          <cell r="I13"/>
          <cell r="J13"/>
          <cell r="K13"/>
          <cell r="L13"/>
          <cell r="M13"/>
          <cell r="N13"/>
          <cell r="O13"/>
          <cell r="P13"/>
          <cell r="Q13"/>
          <cell r="R13"/>
          <cell r="S13"/>
          <cell r="T13"/>
          <cell r="U13"/>
          <cell r="V13"/>
          <cell r="W13"/>
          <cell r="X13"/>
          <cell r="Y13"/>
          <cell r="Z13"/>
          <cell r="AA13"/>
          <cell r="AB13"/>
          <cell r="AC13"/>
          <cell r="AD13"/>
          <cell r="AE13"/>
          <cell r="AF13"/>
          <cell r="AG13"/>
          <cell r="AH13"/>
          <cell r="AI13"/>
          <cell r="AJ13"/>
          <cell r="AK13"/>
          <cell r="AL13"/>
          <cell r="AM13"/>
          <cell r="AN13"/>
          <cell r="AO13"/>
          <cell r="AP13"/>
          <cell r="AQ13"/>
          <cell r="AR13"/>
          <cell r="AS13"/>
          <cell r="AT13"/>
          <cell r="AU13"/>
          <cell r="AV13"/>
          <cell r="AW13"/>
          <cell r="AX13"/>
          <cell r="AY13"/>
          <cell r="AZ13"/>
          <cell r="BA13"/>
          <cell r="BB13"/>
          <cell r="BC13"/>
          <cell r="BD13"/>
          <cell r="BE13"/>
          <cell r="BF13"/>
          <cell r="BG13"/>
          <cell r="BH13"/>
          <cell r="BI13"/>
          <cell r="BJ13"/>
          <cell r="BK13"/>
          <cell r="BL13"/>
          <cell r="BM13"/>
          <cell r="BN13"/>
          <cell r="BO13"/>
          <cell r="BP13"/>
          <cell r="BQ13"/>
          <cell r="BR13"/>
          <cell r="BS13"/>
          <cell r="BT13">
            <v>0</v>
          </cell>
          <cell r="BU13" t="str">
            <v/>
          </cell>
          <cell r="BV13" t="str">
            <v/>
          </cell>
          <cell r="BW13" t="str">
            <v/>
          </cell>
          <cell r="BX13" t="str">
            <v/>
          </cell>
          <cell r="BY13" t="str">
            <v/>
          </cell>
          <cell r="BZ13" t="str">
            <v/>
          </cell>
          <cell r="CA13" t="str">
            <v/>
          </cell>
          <cell r="CB13" t="str">
            <v/>
          </cell>
          <cell r="CC13" t="str">
            <v/>
          </cell>
          <cell r="CD13" t="str">
            <v/>
          </cell>
          <cell r="CE13" t="str">
            <v/>
          </cell>
          <cell r="CF13" t="str">
            <v/>
          </cell>
          <cell r="CG13"/>
          <cell r="CH13"/>
          <cell r="CI13" t="str">
            <v/>
          </cell>
          <cell r="CJ13" t="str">
            <v/>
          </cell>
          <cell r="CK13" t="str">
            <v/>
          </cell>
          <cell r="CL13" t="str">
            <v/>
          </cell>
          <cell r="CM13" t="str">
            <v/>
          </cell>
          <cell r="CN13"/>
          <cell r="CO13"/>
          <cell r="CP13"/>
          <cell r="CQ13"/>
          <cell r="CR13"/>
          <cell r="CS13"/>
          <cell r="CT13"/>
          <cell r="CU13"/>
          <cell r="CV13"/>
          <cell r="CW13"/>
          <cell r="CX13"/>
          <cell r="CY13"/>
          <cell r="CZ13"/>
          <cell r="DA13"/>
          <cell r="DB13"/>
          <cell r="DC13">
            <v>0</v>
          </cell>
          <cell r="DD13">
            <v>0</v>
          </cell>
          <cell r="DE13"/>
          <cell r="DF13"/>
          <cell r="DG13"/>
          <cell r="DH13"/>
          <cell r="DI13"/>
          <cell r="DJ13"/>
          <cell r="DK13"/>
          <cell r="DS13"/>
          <cell r="DT13"/>
          <cell r="DU13"/>
          <cell r="DV13"/>
        </row>
        <row r="14">
          <cell r="A14"/>
          <cell r="B14"/>
          <cell r="C14" t="str">
            <v>エンボス工程</v>
          </cell>
          <cell r="D14"/>
          <cell r="E14"/>
          <cell r="F14"/>
          <cell r="G14"/>
          <cell r="H14"/>
          <cell r="I14"/>
          <cell r="J14"/>
          <cell r="K14"/>
          <cell r="L14"/>
          <cell r="M14"/>
          <cell r="N14"/>
          <cell r="O14"/>
          <cell r="P14"/>
          <cell r="Q14"/>
          <cell r="R14"/>
          <cell r="S14"/>
          <cell r="T14"/>
          <cell r="U14"/>
          <cell r="V14"/>
          <cell r="W14"/>
          <cell r="X14"/>
          <cell r="Y14"/>
          <cell r="Z14"/>
          <cell r="AA14"/>
          <cell r="AB14"/>
          <cell r="AC14"/>
          <cell r="AD14"/>
          <cell r="AE14"/>
          <cell r="AF14"/>
          <cell r="AG14"/>
          <cell r="AH14"/>
          <cell r="AI14"/>
          <cell r="AJ14"/>
          <cell r="AK14"/>
          <cell r="AL14"/>
          <cell r="AM14"/>
          <cell r="AN14"/>
          <cell r="AO14"/>
          <cell r="AP14"/>
          <cell r="AQ14"/>
          <cell r="AR14"/>
          <cell r="AS14"/>
          <cell r="AT14"/>
          <cell r="AU14"/>
          <cell r="AV14"/>
          <cell r="AW14"/>
          <cell r="AX14"/>
          <cell r="AY14"/>
          <cell r="AZ14"/>
          <cell r="BA14"/>
          <cell r="BB14"/>
          <cell r="BC14"/>
          <cell r="BD14"/>
          <cell r="BE14"/>
          <cell r="BF14"/>
          <cell r="BG14"/>
          <cell r="BH14"/>
          <cell r="BI14"/>
          <cell r="BJ14"/>
          <cell r="BK14"/>
          <cell r="BL14"/>
          <cell r="BM14"/>
          <cell r="BN14"/>
          <cell r="BO14"/>
          <cell r="BP14"/>
          <cell r="BQ14"/>
          <cell r="BR14"/>
          <cell r="BS14"/>
          <cell r="BT14">
            <v>0</v>
          </cell>
          <cell r="BU14" t="str">
            <v/>
          </cell>
          <cell r="BV14" t="str">
            <v/>
          </cell>
          <cell r="BW14" t="str">
            <v/>
          </cell>
          <cell r="BX14" t="str">
            <v/>
          </cell>
          <cell r="BY14" t="str">
            <v/>
          </cell>
          <cell r="BZ14" t="str">
            <v/>
          </cell>
          <cell r="CA14" t="str">
            <v/>
          </cell>
          <cell r="CB14" t="str">
            <v/>
          </cell>
          <cell r="CC14" t="str">
            <v/>
          </cell>
          <cell r="CD14" t="str">
            <v/>
          </cell>
          <cell r="CE14" t="str">
            <v/>
          </cell>
          <cell r="CF14" t="str">
            <v/>
          </cell>
          <cell r="CG14"/>
          <cell r="CH14"/>
          <cell r="CI14" t="str">
            <v/>
          </cell>
          <cell r="CJ14" t="str">
            <v/>
          </cell>
          <cell r="CK14" t="str">
            <v/>
          </cell>
          <cell r="CL14" t="str">
            <v/>
          </cell>
          <cell r="CM14" t="str">
            <v/>
          </cell>
          <cell r="CN14"/>
          <cell r="CO14"/>
          <cell r="CP14"/>
          <cell r="CQ14"/>
          <cell r="CR14"/>
          <cell r="CS14"/>
          <cell r="CT14"/>
          <cell r="CU14"/>
          <cell r="CV14"/>
          <cell r="CW14"/>
          <cell r="CX14"/>
          <cell r="CY14"/>
          <cell r="CZ14"/>
          <cell r="DA14"/>
          <cell r="DB14"/>
          <cell r="DC14">
            <v>0</v>
          </cell>
          <cell r="DD14">
            <v>0</v>
          </cell>
          <cell r="DE14"/>
          <cell r="DF14"/>
          <cell r="DG14"/>
          <cell r="DH14"/>
          <cell r="DI14"/>
          <cell r="DJ14"/>
          <cell r="DK14"/>
          <cell r="DS14"/>
          <cell r="DT14"/>
          <cell r="DU14"/>
          <cell r="DV14"/>
        </row>
        <row r="15">
          <cell r="A15"/>
          <cell r="B15"/>
          <cell r="C15" t="str">
            <v>エンボス工程</v>
          </cell>
          <cell r="D15"/>
          <cell r="E15"/>
          <cell r="F15"/>
          <cell r="G15"/>
          <cell r="H15"/>
          <cell r="I15"/>
          <cell r="J15"/>
          <cell r="K15"/>
          <cell r="L15"/>
          <cell r="M15"/>
          <cell r="N15"/>
          <cell r="O15"/>
          <cell r="P15"/>
          <cell r="Q15"/>
          <cell r="R15"/>
          <cell r="S15"/>
          <cell r="T15"/>
          <cell r="U15"/>
          <cell r="V15"/>
          <cell r="W15"/>
          <cell r="X15"/>
          <cell r="Y15"/>
          <cell r="Z15"/>
          <cell r="AA15"/>
          <cell r="AB15"/>
          <cell r="AC15"/>
          <cell r="AD15"/>
          <cell r="AE15"/>
          <cell r="AF15"/>
          <cell r="AG15"/>
          <cell r="AH15"/>
          <cell r="AI15"/>
          <cell r="AJ15"/>
          <cell r="AK15"/>
          <cell r="AL15"/>
          <cell r="AM15"/>
          <cell r="AN15"/>
          <cell r="AO15"/>
          <cell r="AP15"/>
          <cell r="AQ15"/>
          <cell r="AR15"/>
          <cell r="AS15"/>
          <cell r="AT15"/>
          <cell r="AU15"/>
          <cell r="AV15"/>
          <cell r="AW15"/>
          <cell r="AX15"/>
          <cell r="AY15"/>
          <cell r="AZ15"/>
          <cell r="BA15"/>
          <cell r="BB15"/>
          <cell r="BC15"/>
          <cell r="BD15"/>
          <cell r="BE15"/>
          <cell r="BF15"/>
          <cell r="BG15"/>
          <cell r="BH15"/>
          <cell r="BI15"/>
          <cell r="BJ15"/>
          <cell r="BK15"/>
          <cell r="BL15"/>
          <cell r="BM15"/>
          <cell r="BN15"/>
          <cell r="BO15"/>
          <cell r="BP15"/>
          <cell r="BQ15"/>
          <cell r="BR15"/>
          <cell r="BS15"/>
          <cell r="BT15">
            <v>0</v>
          </cell>
          <cell r="BU15" t="str">
            <v/>
          </cell>
          <cell r="BV15" t="str">
            <v/>
          </cell>
          <cell r="BW15" t="str">
            <v/>
          </cell>
          <cell r="BX15" t="str">
            <v/>
          </cell>
          <cell r="BY15" t="str">
            <v/>
          </cell>
          <cell r="BZ15" t="str">
            <v/>
          </cell>
          <cell r="CA15" t="str">
            <v/>
          </cell>
          <cell r="CB15" t="str">
            <v/>
          </cell>
          <cell r="CC15" t="str">
            <v/>
          </cell>
          <cell r="CD15" t="str">
            <v/>
          </cell>
          <cell r="CE15" t="str">
            <v/>
          </cell>
          <cell r="CF15" t="str">
            <v/>
          </cell>
          <cell r="CG15"/>
          <cell r="CH15"/>
          <cell r="CI15" t="str">
            <v/>
          </cell>
          <cell r="CJ15" t="str">
            <v/>
          </cell>
          <cell r="CK15" t="str">
            <v/>
          </cell>
          <cell r="CL15" t="str">
            <v/>
          </cell>
          <cell r="CM15" t="str">
            <v/>
          </cell>
          <cell r="CN15"/>
          <cell r="CO15"/>
          <cell r="CP15"/>
          <cell r="CQ15"/>
          <cell r="CR15"/>
          <cell r="CS15"/>
          <cell r="CT15"/>
          <cell r="CU15"/>
          <cell r="CV15"/>
          <cell r="CW15"/>
          <cell r="CX15"/>
          <cell r="CY15"/>
          <cell r="CZ15"/>
          <cell r="DA15"/>
          <cell r="DB15"/>
          <cell r="DC15">
            <v>0</v>
          </cell>
          <cell r="DD15">
            <v>0</v>
          </cell>
          <cell r="DE15"/>
          <cell r="DF15"/>
          <cell r="DG15"/>
          <cell r="DH15"/>
          <cell r="DI15"/>
          <cell r="DJ15"/>
          <cell r="DK15"/>
          <cell r="DS15"/>
          <cell r="DT15"/>
          <cell r="DU15"/>
          <cell r="DV15"/>
        </row>
        <row r="16">
          <cell r="A16"/>
          <cell r="B16"/>
          <cell r="C16" t="str">
            <v>エンボス工程</v>
          </cell>
          <cell r="D16"/>
          <cell r="E16"/>
          <cell r="F16"/>
          <cell r="G16"/>
          <cell r="H16"/>
          <cell r="I16"/>
          <cell r="J16"/>
          <cell r="K16"/>
          <cell r="L16"/>
          <cell r="M16"/>
          <cell r="N16"/>
          <cell r="O16"/>
          <cell r="P16"/>
          <cell r="Q16"/>
          <cell r="R16"/>
          <cell r="S16"/>
          <cell r="T16"/>
          <cell r="U16"/>
          <cell r="V16"/>
          <cell r="W16"/>
          <cell r="X16"/>
          <cell r="Y16"/>
          <cell r="Z16"/>
          <cell r="AA16"/>
          <cell r="AB16"/>
          <cell r="AC16"/>
          <cell r="AD16"/>
          <cell r="AE16"/>
          <cell r="AF16"/>
          <cell r="AG16"/>
          <cell r="AH16"/>
          <cell r="AI16"/>
          <cell r="AJ16"/>
          <cell r="AK16"/>
          <cell r="AL16"/>
          <cell r="AM16"/>
          <cell r="AN16"/>
          <cell r="AO16"/>
          <cell r="AP16"/>
          <cell r="AQ16"/>
          <cell r="AR16"/>
          <cell r="AS16"/>
          <cell r="AT16"/>
          <cell r="AU16"/>
          <cell r="AV16"/>
          <cell r="AW16"/>
          <cell r="AX16"/>
          <cell r="AY16"/>
          <cell r="AZ16"/>
          <cell r="BA16"/>
          <cell r="BB16"/>
          <cell r="BC16"/>
          <cell r="BD16"/>
          <cell r="BE16"/>
          <cell r="BF16"/>
          <cell r="BG16"/>
          <cell r="BH16"/>
          <cell r="BI16"/>
          <cell r="BJ16"/>
          <cell r="BK16"/>
          <cell r="BL16"/>
          <cell r="BM16"/>
          <cell r="BN16"/>
          <cell r="BO16"/>
          <cell r="BP16"/>
          <cell r="BQ16"/>
          <cell r="BR16"/>
          <cell r="BS16"/>
          <cell r="BT16">
            <v>0</v>
          </cell>
          <cell r="BU16" t="str">
            <v/>
          </cell>
          <cell r="BV16" t="str">
            <v/>
          </cell>
          <cell r="BW16" t="str">
            <v/>
          </cell>
          <cell r="BX16" t="str">
            <v/>
          </cell>
          <cell r="BY16" t="str">
            <v/>
          </cell>
          <cell r="BZ16" t="str">
            <v/>
          </cell>
          <cell r="CA16" t="str">
            <v/>
          </cell>
          <cell r="CB16" t="str">
            <v/>
          </cell>
          <cell r="CC16" t="str">
            <v/>
          </cell>
          <cell r="CD16" t="str">
            <v/>
          </cell>
          <cell r="CE16" t="str">
            <v/>
          </cell>
          <cell r="CF16" t="str">
            <v/>
          </cell>
          <cell r="CG16"/>
          <cell r="CH16"/>
          <cell r="CI16" t="str">
            <v/>
          </cell>
          <cell r="CJ16" t="str">
            <v/>
          </cell>
          <cell r="CK16" t="str">
            <v/>
          </cell>
          <cell r="CL16" t="str">
            <v/>
          </cell>
          <cell r="CM16" t="str">
            <v/>
          </cell>
          <cell r="CN16"/>
          <cell r="CO16"/>
          <cell r="CP16"/>
          <cell r="CQ16"/>
          <cell r="CR16"/>
          <cell r="CS16"/>
          <cell r="CT16"/>
          <cell r="CU16"/>
          <cell r="CV16"/>
          <cell r="CW16"/>
          <cell r="CX16"/>
          <cell r="CY16"/>
          <cell r="CZ16"/>
          <cell r="DA16"/>
          <cell r="DB16"/>
          <cell r="DC16">
            <v>0</v>
          </cell>
          <cell r="DD16">
            <v>0</v>
          </cell>
          <cell r="DE16"/>
          <cell r="DF16"/>
          <cell r="DG16"/>
          <cell r="DH16"/>
          <cell r="DI16"/>
          <cell r="DJ16"/>
          <cell r="DK16"/>
          <cell r="DS16"/>
          <cell r="DT16"/>
          <cell r="DU16"/>
          <cell r="DV16"/>
        </row>
        <row r="17">
          <cell r="A17"/>
          <cell r="B17"/>
          <cell r="C17" t="str">
            <v>エンボス工程</v>
          </cell>
          <cell r="D17"/>
          <cell r="E17"/>
          <cell r="F17"/>
          <cell r="G17"/>
          <cell r="H17"/>
          <cell r="I17"/>
          <cell r="J17"/>
          <cell r="K17"/>
          <cell r="L17"/>
          <cell r="M17"/>
          <cell r="N17"/>
          <cell r="O17"/>
          <cell r="P17"/>
          <cell r="Q17"/>
          <cell r="R17"/>
          <cell r="S17"/>
          <cell r="T17"/>
          <cell r="U17"/>
          <cell r="V17"/>
          <cell r="W17"/>
          <cell r="X17"/>
          <cell r="Y17"/>
          <cell r="Z17"/>
          <cell r="AA17"/>
          <cell r="AB17"/>
          <cell r="AC17"/>
          <cell r="AD17"/>
          <cell r="AE17"/>
          <cell r="AF17"/>
          <cell r="AG17"/>
          <cell r="AH17"/>
          <cell r="AI17"/>
          <cell r="AJ17"/>
          <cell r="AK17"/>
          <cell r="AL17"/>
          <cell r="AM17"/>
          <cell r="AN17"/>
          <cell r="AO17"/>
          <cell r="AP17"/>
          <cell r="AQ17"/>
          <cell r="AR17"/>
          <cell r="AS17"/>
          <cell r="AT17"/>
          <cell r="AU17"/>
          <cell r="AV17"/>
          <cell r="AW17"/>
          <cell r="AX17"/>
          <cell r="AY17"/>
          <cell r="AZ17"/>
          <cell r="BA17"/>
          <cell r="BB17"/>
          <cell r="BC17"/>
          <cell r="BD17"/>
          <cell r="BE17"/>
          <cell r="BF17"/>
          <cell r="BG17"/>
          <cell r="BH17"/>
          <cell r="BI17"/>
          <cell r="BJ17"/>
          <cell r="BK17"/>
          <cell r="BL17"/>
          <cell r="BM17"/>
          <cell r="BN17"/>
          <cell r="BO17"/>
          <cell r="BP17"/>
          <cell r="BQ17"/>
          <cell r="BR17"/>
          <cell r="BS17"/>
          <cell r="BT17">
            <v>0</v>
          </cell>
          <cell r="BU17" t="str">
            <v/>
          </cell>
          <cell r="BV17" t="str">
            <v/>
          </cell>
          <cell r="BW17" t="str">
            <v/>
          </cell>
          <cell r="BX17" t="str">
            <v/>
          </cell>
          <cell r="BY17" t="str">
            <v/>
          </cell>
          <cell r="BZ17" t="str">
            <v/>
          </cell>
          <cell r="CA17" t="str">
            <v/>
          </cell>
          <cell r="CB17" t="str">
            <v/>
          </cell>
          <cell r="CC17" t="str">
            <v/>
          </cell>
          <cell r="CD17" t="str">
            <v/>
          </cell>
          <cell r="CE17" t="str">
            <v/>
          </cell>
          <cell r="CF17" t="str">
            <v/>
          </cell>
          <cell r="CG17"/>
          <cell r="CH17"/>
          <cell r="CI17" t="str">
            <v/>
          </cell>
          <cell r="CJ17" t="str">
            <v/>
          </cell>
          <cell r="CK17" t="str">
            <v/>
          </cell>
          <cell r="CL17" t="str">
            <v/>
          </cell>
          <cell r="CM17" t="str">
            <v/>
          </cell>
          <cell r="CN17"/>
          <cell r="CO17"/>
          <cell r="CP17"/>
          <cell r="CQ17"/>
          <cell r="CR17"/>
          <cell r="CS17"/>
          <cell r="CT17"/>
          <cell r="CU17"/>
          <cell r="CV17"/>
          <cell r="CW17"/>
          <cell r="CX17"/>
          <cell r="CY17"/>
          <cell r="CZ17"/>
          <cell r="DA17"/>
          <cell r="DB17"/>
          <cell r="DC17">
            <v>0</v>
          </cell>
          <cell r="DD17">
            <v>0</v>
          </cell>
          <cell r="DE17"/>
          <cell r="DF17"/>
          <cell r="DG17"/>
          <cell r="DH17"/>
          <cell r="DI17"/>
          <cell r="DJ17"/>
          <cell r="DK17"/>
          <cell r="DS17"/>
          <cell r="DT17"/>
          <cell r="DU17"/>
          <cell r="DV17"/>
        </row>
        <row r="18">
          <cell r="A18"/>
          <cell r="B18"/>
          <cell r="C18" t="str">
            <v>エンボス工程</v>
          </cell>
          <cell r="D18"/>
          <cell r="E18"/>
          <cell r="F18"/>
          <cell r="G18"/>
          <cell r="H18"/>
          <cell r="I18"/>
          <cell r="J18"/>
          <cell r="K18"/>
          <cell r="L18"/>
          <cell r="M18"/>
          <cell r="N18"/>
          <cell r="O18"/>
          <cell r="P18"/>
          <cell r="Q18"/>
          <cell r="R18"/>
          <cell r="S18"/>
          <cell r="T18"/>
          <cell r="U18"/>
          <cell r="V18"/>
          <cell r="W18"/>
          <cell r="X18"/>
          <cell r="Y18"/>
          <cell r="Z18"/>
          <cell r="AA18"/>
          <cell r="AB18"/>
          <cell r="AC18"/>
          <cell r="AD18"/>
          <cell r="AE18"/>
          <cell r="AF18"/>
          <cell r="AG18"/>
          <cell r="AH18"/>
          <cell r="AI18"/>
          <cell r="AJ18"/>
          <cell r="AK18"/>
          <cell r="AL18"/>
          <cell r="AM18"/>
          <cell r="AN18"/>
          <cell r="AO18"/>
          <cell r="AP18"/>
          <cell r="AQ18"/>
          <cell r="AR18"/>
          <cell r="AS18"/>
          <cell r="AT18"/>
          <cell r="AU18"/>
          <cell r="AV18"/>
          <cell r="AW18"/>
          <cell r="AX18"/>
          <cell r="AY18"/>
          <cell r="AZ18"/>
          <cell r="BA18"/>
          <cell r="BB18"/>
          <cell r="BC18"/>
          <cell r="BD18"/>
          <cell r="BE18"/>
          <cell r="BF18"/>
          <cell r="BG18"/>
          <cell r="BH18"/>
          <cell r="BI18"/>
          <cell r="BJ18"/>
          <cell r="BK18"/>
          <cell r="BL18"/>
          <cell r="BM18"/>
          <cell r="BN18"/>
          <cell r="BO18"/>
          <cell r="BP18"/>
          <cell r="BQ18"/>
          <cell r="BR18"/>
          <cell r="BS18"/>
          <cell r="BT18">
            <v>0</v>
          </cell>
          <cell r="BU18" t="str">
            <v/>
          </cell>
          <cell r="BV18" t="str">
            <v/>
          </cell>
          <cell r="BW18" t="str">
            <v/>
          </cell>
          <cell r="BX18" t="str">
            <v/>
          </cell>
          <cell r="BY18" t="str">
            <v/>
          </cell>
          <cell r="BZ18" t="str">
            <v/>
          </cell>
          <cell r="CA18" t="str">
            <v/>
          </cell>
          <cell r="CB18" t="str">
            <v/>
          </cell>
          <cell r="CC18" t="str">
            <v/>
          </cell>
          <cell r="CD18" t="str">
            <v/>
          </cell>
          <cell r="CE18" t="str">
            <v/>
          </cell>
          <cell r="CF18" t="str">
            <v/>
          </cell>
          <cell r="CG18"/>
          <cell r="CH18"/>
          <cell r="CI18" t="str">
            <v/>
          </cell>
          <cell r="CJ18" t="str">
            <v/>
          </cell>
          <cell r="CK18" t="str">
            <v/>
          </cell>
          <cell r="CL18" t="str">
            <v/>
          </cell>
          <cell r="CM18" t="str">
            <v/>
          </cell>
          <cell r="CN18"/>
          <cell r="CO18"/>
          <cell r="CP18"/>
          <cell r="CQ18"/>
          <cell r="CR18"/>
          <cell r="CS18"/>
          <cell r="CT18"/>
          <cell r="CU18"/>
          <cell r="CV18"/>
          <cell r="CW18"/>
          <cell r="CX18"/>
          <cell r="CY18"/>
          <cell r="CZ18"/>
          <cell r="DA18"/>
          <cell r="DB18"/>
          <cell r="DC18">
            <v>0</v>
          </cell>
          <cell r="DD18">
            <v>0</v>
          </cell>
          <cell r="DE18"/>
          <cell r="DF18"/>
          <cell r="DG18"/>
          <cell r="DH18"/>
          <cell r="DI18"/>
          <cell r="DJ18"/>
          <cell r="DK18"/>
          <cell r="DS18"/>
          <cell r="DT18"/>
          <cell r="DU18"/>
          <cell r="DV18"/>
        </row>
        <row r="19">
          <cell r="A19"/>
          <cell r="B19"/>
          <cell r="C19" t="str">
            <v>エンボス工程</v>
          </cell>
          <cell r="D19"/>
          <cell r="E19"/>
          <cell r="F19"/>
          <cell r="G19"/>
          <cell r="H19"/>
          <cell r="I19"/>
          <cell r="J19"/>
          <cell r="K19"/>
          <cell r="L19"/>
          <cell r="M19"/>
          <cell r="N19"/>
          <cell r="O19"/>
          <cell r="P19"/>
          <cell r="Q19"/>
          <cell r="R19"/>
          <cell r="S19"/>
          <cell r="T19"/>
          <cell r="U19"/>
          <cell r="V19"/>
          <cell r="W19"/>
          <cell r="X19"/>
          <cell r="Y19"/>
          <cell r="Z19"/>
          <cell r="AA19"/>
          <cell r="AB19"/>
          <cell r="AC19"/>
          <cell r="AD19"/>
          <cell r="AE19"/>
          <cell r="AF19"/>
          <cell r="AG19"/>
          <cell r="AH19"/>
          <cell r="AI19"/>
          <cell r="AJ19"/>
          <cell r="AK19"/>
          <cell r="AL19"/>
          <cell r="AM19"/>
          <cell r="AN19"/>
          <cell r="AO19"/>
          <cell r="AP19"/>
          <cell r="AQ19"/>
          <cell r="AR19"/>
          <cell r="AS19"/>
          <cell r="AT19"/>
          <cell r="AU19"/>
          <cell r="AV19"/>
          <cell r="AW19"/>
          <cell r="AX19"/>
          <cell r="AY19"/>
          <cell r="AZ19"/>
          <cell r="BA19"/>
          <cell r="BB19"/>
          <cell r="BC19"/>
          <cell r="BD19"/>
          <cell r="BE19"/>
          <cell r="BF19"/>
          <cell r="BG19"/>
          <cell r="BH19"/>
          <cell r="BI19"/>
          <cell r="BJ19"/>
          <cell r="BK19"/>
          <cell r="BL19"/>
          <cell r="BM19"/>
          <cell r="BN19"/>
          <cell r="BO19"/>
          <cell r="BP19"/>
          <cell r="BQ19"/>
          <cell r="BR19"/>
          <cell r="BS19"/>
          <cell r="BT19">
            <v>0</v>
          </cell>
          <cell r="BU19" t="str">
            <v/>
          </cell>
          <cell r="BV19" t="str">
            <v/>
          </cell>
          <cell r="BW19" t="str">
            <v/>
          </cell>
          <cell r="BX19" t="str">
            <v/>
          </cell>
          <cell r="BY19" t="str">
            <v/>
          </cell>
          <cell r="BZ19" t="str">
            <v/>
          </cell>
          <cell r="CA19" t="str">
            <v/>
          </cell>
          <cell r="CB19" t="str">
            <v/>
          </cell>
          <cell r="CC19" t="str">
            <v/>
          </cell>
          <cell r="CD19" t="str">
            <v/>
          </cell>
          <cell r="CE19" t="str">
            <v/>
          </cell>
          <cell r="CF19" t="str">
            <v/>
          </cell>
          <cell r="CG19"/>
          <cell r="CH19"/>
          <cell r="CI19" t="str">
            <v/>
          </cell>
          <cell r="CJ19" t="str">
            <v/>
          </cell>
          <cell r="CK19" t="str">
            <v/>
          </cell>
          <cell r="CL19" t="str">
            <v/>
          </cell>
          <cell r="CM19" t="str">
            <v/>
          </cell>
          <cell r="CN19"/>
          <cell r="CO19"/>
          <cell r="CP19"/>
          <cell r="CQ19"/>
          <cell r="CR19"/>
          <cell r="CS19"/>
          <cell r="CT19"/>
          <cell r="CU19"/>
          <cell r="CV19"/>
          <cell r="CW19"/>
          <cell r="CX19"/>
          <cell r="CY19"/>
          <cell r="CZ19"/>
          <cell r="DA19"/>
          <cell r="DB19"/>
          <cell r="DC19">
            <v>0</v>
          </cell>
          <cell r="DD19">
            <v>0</v>
          </cell>
          <cell r="DE19"/>
          <cell r="DF19"/>
          <cell r="DG19"/>
          <cell r="DH19"/>
          <cell r="DI19"/>
          <cell r="DJ19"/>
          <cell r="DK19"/>
          <cell r="DS19"/>
          <cell r="DT19"/>
          <cell r="DU19"/>
          <cell r="DV19"/>
        </row>
        <row r="20">
          <cell r="A20"/>
          <cell r="B20"/>
          <cell r="C20" t="str">
            <v>エンボス工程</v>
          </cell>
          <cell r="D20"/>
          <cell r="E20"/>
          <cell r="F20"/>
          <cell r="G20"/>
          <cell r="H20"/>
          <cell r="I20"/>
          <cell r="J20"/>
          <cell r="K20"/>
          <cell r="L20"/>
          <cell r="M20"/>
          <cell r="N20"/>
          <cell r="O20"/>
          <cell r="P20"/>
          <cell r="Q20"/>
          <cell r="R20"/>
          <cell r="S20"/>
          <cell r="T20"/>
          <cell r="U20"/>
          <cell r="V20"/>
          <cell r="W20"/>
          <cell r="X20"/>
          <cell r="Y20"/>
          <cell r="Z20"/>
          <cell r="AA20"/>
          <cell r="AB20"/>
          <cell r="AC20"/>
          <cell r="AD20"/>
          <cell r="AE20"/>
          <cell r="AF20"/>
          <cell r="AG20"/>
          <cell r="AH20"/>
          <cell r="AI20"/>
          <cell r="AJ20"/>
          <cell r="AK20"/>
          <cell r="AL20"/>
          <cell r="AM20"/>
          <cell r="AN20"/>
          <cell r="AO20"/>
          <cell r="AP20"/>
          <cell r="AQ20"/>
          <cell r="AR20"/>
          <cell r="AS20"/>
          <cell r="AT20"/>
          <cell r="AU20"/>
          <cell r="AV20"/>
          <cell r="AW20"/>
          <cell r="AX20"/>
          <cell r="AY20"/>
          <cell r="AZ20"/>
          <cell r="BA20"/>
          <cell r="BB20"/>
          <cell r="BC20"/>
          <cell r="BD20"/>
          <cell r="BE20"/>
          <cell r="BF20"/>
          <cell r="BG20"/>
          <cell r="BH20"/>
          <cell r="BI20"/>
          <cell r="BJ20"/>
          <cell r="BK20"/>
          <cell r="BL20"/>
          <cell r="BM20"/>
          <cell r="BN20"/>
          <cell r="BO20"/>
          <cell r="BP20"/>
          <cell r="BQ20"/>
          <cell r="BR20"/>
          <cell r="BS20"/>
          <cell r="BT20">
            <v>0</v>
          </cell>
          <cell r="BU20" t="str">
            <v/>
          </cell>
          <cell r="BV20" t="str">
            <v/>
          </cell>
          <cell r="BW20" t="str">
            <v/>
          </cell>
          <cell r="BX20" t="str">
            <v/>
          </cell>
          <cell r="BY20" t="str">
            <v/>
          </cell>
          <cell r="BZ20" t="str">
            <v/>
          </cell>
          <cell r="CA20" t="str">
            <v/>
          </cell>
          <cell r="CB20" t="str">
            <v/>
          </cell>
          <cell r="CC20" t="str">
            <v/>
          </cell>
          <cell r="CD20" t="str">
            <v/>
          </cell>
          <cell r="CE20" t="str">
            <v/>
          </cell>
          <cell r="CF20" t="str">
            <v/>
          </cell>
          <cell r="CG20"/>
          <cell r="CH20"/>
          <cell r="CI20" t="str">
            <v/>
          </cell>
          <cell r="CJ20" t="str">
            <v/>
          </cell>
          <cell r="CK20" t="str">
            <v/>
          </cell>
          <cell r="CL20" t="str">
            <v/>
          </cell>
          <cell r="CM20" t="str">
            <v/>
          </cell>
          <cell r="CN20"/>
          <cell r="CO20"/>
          <cell r="CP20"/>
          <cell r="CQ20"/>
          <cell r="CR20"/>
          <cell r="CS20"/>
          <cell r="CT20"/>
          <cell r="CU20"/>
          <cell r="CV20"/>
          <cell r="CW20"/>
          <cell r="CX20"/>
          <cell r="CY20"/>
          <cell r="CZ20"/>
          <cell r="DA20"/>
          <cell r="DB20"/>
          <cell r="DC20">
            <v>0</v>
          </cell>
          <cell r="DD20">
            <v>0</v>
          </cell>
          <cell r="DE20"/>
          <cell r="DF20"/>
          <cell r="DG20"/>
          <cell r="DH20"/>
          <cell r="DI20"/>
          <cell r="DJ20"/>
          <cell r="DK20"/>
          <cell r="DS20"/>
          <cell r="DT20"/>
          <cell r="DU20"/>
          <cell r="DV20"/>
        </row>
        <row r="21">
          <cell r="A21"/>
          <cell r="B21"/>
          <cell r="C21" t="str">
            <v>エンボス工程</v>
          </cell>
          <cell r="D21"/>
          <cell r="E21"/>
          <cell r="F21"/>
          <cell r="G21"/>
          <cell r="H21"/>
          <cell r="I21"/>
          <cell r="J21"/>
          <cell r="K21"/>
          <cell r="L21"/>
          <cell r="M21"/>
          <cell r="N21"/>
          <cell r="O21"/>
          <cell r="P21"/>
          <cell r="Q21"/>
          <cell r="R21"/>
          <cell r="S21"/>
          <cell r="T21"/>
          <cell r="U21"/>
          <cell r="V21"/>
          <cell r="W21"/>
          <cell r="X21"/>
          <cell r="Y21"/>
          <cell r="Z21"/>
          <cell r="AA21"/>
          <cell r="AB21"/>
          <cell r="AC21"/>
          <cell r="AD21"/>
          <cell r="AE21"/>
          <cell r="AF21"/>
          <cell r="AG21"/>
          <cell r="AH21"/>
          <cell r="AI21"/>
          <cell r="AJ21"/>
          <cell r="AK21"/>
          <cell r="AL21"/>
          <cell r="AM21"/>
          <cell r="AN21"/>
          <cell r="AO21"/>
          <cell r="AP21"/>
          <cell r="AQ21"/>
          <cell r="AR21"/>
          <cell r="AS21"/>
          <cell r="AT21"/>
          <cell r="AU21"/>
          <cell r="AV21"/>
          <cell r="AW21"/>
          <cell r="AX21"/>
          <cell r="AY21"/>
          <cell r="AZ21"/>
          <cell r="BA21"/>
          <cell r="BB21"/>
          <cell r="BC21"/>
          <cell r="BD21"/>
          <cell r="BE21"/>
          <cell r="BF21"/>
          <cell r="BG21"/>
          <cell r="BH21"/>
          <cell r="BI21"/>
          <cell r="BJ21"/>
          <cell r="BK21"/>
          <cell r="BL21"/>
          <cell r="BM21"/>
          <cell r="BN21"/>
          <cell r="BO21"/>
          <cell r="BP21"/>
          <cell r="BQ21"/>
          <cell r="BR21"/>
          <cell r="BS21"/>
          <cell r="BT21">
            <v>0</v>
          </cell>
          <cell r="BU21" t="str">
            <v/>
          </cell>
          <cell r="BV21" t="str">
            <v/>
          </cell>
          <cell r="BW21" t="str">
            <v/>
          </cell>
          <cell r="BX21" t="str">
            <v/>
          </cell>
          <cell r="BY21" t="str">
            <v/>
          </cell>
          <cell r="BZ21" t="str">
            <v/>
          </cell>
          <cell r="CA21" t="str">
            <v/>
          </cell>
          <cell r="CB21" t="str">
            <v/>
          </cell>
          <cell r="CC21" t="str">
            <v/>
          </cell>
          <cell r="CD21" t="str">
            <v/>
          </cell>
          <cell r="CE21" t="str">
            <v/>
          </cell>
          <cell r="CF21" t="str">
            <v/>
          </cell>
          <cell r="CG21"/>
          <cell r="CH21"/>
          <cell r="CI21" t="str">
            <v/>
          </cell>
          <cell r="CJ21" t="str">
            <v/>
          </cell>
          <cell r="CK21" t="str">
            <v/>
          </cell>
          <cell r="CL21" t="str">
            <v/>
          </cell>
          <cell r="CM21" t="str">
            <v/>
          </cell>
          <cell r="CN21"/>
          <cell r="CO21"/>
          <cell r="CP21"/>
          <cell r="CQ21"/>
          <cell r="CR21"/>
          <cell r="CS21"/>
          <cell r="CT21"/>
          <cell r="CU21"/>
          <cell r="CV21"/>
          <cell r="CW21"/>
          <cell r="CX21"/>
          <cell r="CY21"/>
          <cell r="CZ21"/>
          <cell r="DA21"/>
          <cell r="DB21"/>
          <cell r="DC21">
            <v>0</v>
          </cell>
          <cell r="DD21">
            <v>0</v>
          </cell>
          <cell r="DE21"/>
          <cell r="DF21"/>
          <cell r="DG21"/>
          <cell r="DH21"/>
          <cell r="DI21"/>
          <cell r="DJ21"/>
          <cell r="DK21"/>
          <cell r="DS21"/>
          <cell r="DT21"/>
          <cell r="DU21"/>
          <cell r="DV21"/>
        </row>
        <row r="22">
          <cell r="A22"/>
          <cell r="B22"/>
          <cell r="C22" t="str">
            <v>エンボス工程</v>
          </cell>
          <cell r="D22"/>
          <cell r="E22"/>
          <cell r="F22"/>
          <cell r="G22"/>
          <cell r="H22"/>
          <cell r="I22"/>
          <cell r="J22"/>
          <cell r="K22"/>
          <cell r="L22"/>
          <cell r="M22"/>
          <cell r="N22"/>
          <cell r="O22"/>
          <cell r="P22"/>
          <cell r="Q22"/>
          <cell r="R22"/>
          <cell r="S22"/>
          <cell r="T22"/>
          <cell r="U22"/>
          <cell r="V22"/>
          <cell r="W22"/>
          <cell r="X22"/>
          <cell r="Y22"/>
          <cell r="Z22"/>
          <cell r="AA22"/>
          <cell r="AB22"/>
          <cell r="AC22"/>
          <cell r="AD22"/>
          <cell r="AE22"/>
          <cell r="AF22"/>
          <cell r="AG22"/>
          <cell r="AH22"/>
          <cell r="AI22"/>
          <cell r="AJ22"/>
          <cell r="AK22"/>
          <cell r="AL22"/>
          <cell r="AM22"/>
          <cell r="AN22"/>
          <cell r="AO22"/>
          <cell r="AP22"/>
          <cell r="AQ22"/>
          <cell r="AR22"/>
          <cell r="AS22"/>
          <cell r="AT22"/>
          <cell r="AU22"/>
          <cell r="AV22"/>
          <cell r="AW22"/>
          <cell r="AX22"/>
          <cell r="AY22"/>
          <cell r="AZ22"/>
          <cell r="BA22"/>
          <cell r="BB22"/>
          <cell r="BC22"/>
          <cell r="BD22"/>
          <cell r="BE22"/>
          <cell r="BF22"/>
          <cell r="BG22"/>
          <cell r="BH22"/>
          <cell r="BI22"/>
          <cell r="BJ22"/>
          <cell r="BK22"/>
          <cell r="BL22"/>
          <cell r="BM22"/>
          <cell r="BN22"/>
          <cell r="BO22"/>
          <cell r="BP22"/>
          <cell r="BQ22"/>
          <cell r="BR22"/>
          <cell r="BS22"/>
          <cell r="BT22">
            <v>0</v>
          </cell>
          <cell r="BU22" t="str">
            <v/>
          </cell>
          <cell r="BV22" t="str">
            <v/>
          </cell>
          <cell r="BW22" t="str">
            <v/>
          </cell>
          <cell r="BX22" t="str">
            <v/>
          </cell>
          <cell r="BY22" t="str">
            <v/>
          </cell>
          <cell r="BZ22" t="str">
            <v/>
          </cell>
          <cell r="CA22" t="str">
            <v/>
          </cell>
          <cell r="CB22" t="str">
            <v/>
          </cell>
          <cell r="CC22" t="str">
            <v/>
          </cell>
          <cell r="CD22" t="str">
            <v/>
          </cell>
          <cell r="CE22" t="str">
            <v/>
          </cell>
          <cell r="CF22" t="str">
            <v/>
          </cell>
          <cell r="CG22"/>
          <cell r="CH22"/>
          <cell r="CI22" t="str">
            <v/>
          </cell>
          <cell r="CJ22" t="str">
            <v/>
          </cell>
          <cell r="CK22" t="str">
            <v/>
          </cell>
          <cell r="CL22" t="str">
            <v/>
          </cell>
          <cell r="CM22" t="str">
            <v/>
          </cell>
          <cell r="CN22"/>
          <cell r="CO22"/>
          <cell r="CP22"/>
          <cell r="CQ22"/>
          <cell r="CR22"/>
          <cell r="CS22"/>
          <cell r="CT22"/>
          <cell r="CU22"/>
          <cell r="CV22"/>
          <cell r="CW22"/>
          <cell r="CX22"/>
          <cell r="CY22"/>
          <cell r="CZ22"/>
          <cell r="DA22"/>
          <cell r="DB22"/>
          <cell r="DC22">
            <v>0</v>
          </cell>
          <cell r="DD22">
            <v>0</v>
          </cell>
          <cell r="DE22"/>
          <cell r="DF22"/>
          <cell r="DG22"/>
          <cell r="DH22"/>
          <cell r="DI22"/>
          <cell r="DJ22"/>
          <cell r="DK22"/>
          <cell r="DS22"/>
          <cell r="DT22"/>
          <cell r="DU22"/>
          <cell r="DV22"/>
        </row>
        <row r="23">
          <cell r="A23"/>
          <cell r="B23"/>
          <cell r="C23" t="str">
            <v>エンボス工程</v>
          </cell>
          <cell r="D23"/>
          <cell r="E23"/>
          <cell r="F23"/>
          <cell r="G23"/>
          <cell r="H23"/>
          <cell r="I23"/>
          <cell r="J23"/>
          <cell r="K23"/>
          <cell r="L23"/>
          <cell r="M23"/>
          <cell r="N23"/>
          <cell r="O23"/>
          <cell r="P23"/>
          <cell r="Q23"/>
          <cell r="R23"/>
          <cell r="S23"/>
          <cell r="T23"/>
          <cell r="U23"/>
          <cell r="V23"/>
          <cell r="W23"/>
          <cell r="X23"/>
          <cell r="Y23"/>
          <cell r="Z23"/>
          <cell r="AA23"/>
          <cell r="AB23"/>
          <cell r="AC23"/>
          <cell r="AD23"/>
          <cell r="AE23"/>
          <cell r="AF23"/>
          <cell r="AG23"/>
          <cell r="AH23"/>
          <cell r="AI23"/>
          <cell r="AJ23"/>
          <cell r="AK23"/>
          <cell r="AL23"/>
          <cell r="AM23"/>
          <cell r="AN23"/>
          <cell r="AO23"/>
          <cell r="AP23"/>
          <cell r="AQ23"/>
          <cell r="AR23"/>
          <cell r="AS23"/>
          <cell r="AT23"/>
          <cell r="AU23"/>
          <cell r="AV23"/>
          <cell r="AW23"/>
          <cell r="AX23"/>
          <cell r="AY23"/>
          <cell r="AZ23"/>
          <cell r="BA23"/>
          <cell r="BB23"/>
          <cell r="BC23"/>
          <cell r="BD23"/>
          <cell r="BE23"/>
          <cell r="BF23"/>
          <cell r="BG23"/>
          <cell r="BH23"/>
          <cell r="BI23"/>
          <cell r="BJ23"/>
          <cell r="BK23"/>
          <cell r="BL23"/>
          <cell r="BM23"/>
          <cell r="BN23"/>
          <cell r="BO23"/>
          <cell r="BP23"/>
          <cell r="BQ23"/>
          <cell r="BR23"/>
          <cell r="BS23"/>
          <cell r="BT23">
            <v>0</v>
          </cell>
          <cell r="BU23" t="str">
            <v/>
          </cell>
          <cell r="BV23" t="str">
            <v/>
          </cell>
          <cell r="BW23" t="str">
            <v/>
          </cell>
          <cell r="BX23" t="str">
            <v/>
          </cell>
          <cell r="BY23" t="str">
            <v/>
          </cell>
          <cell r="BZ23" t="str">
            <v/>
          </cell>
          <cell r="CA23" t="str">
            <v/>
          </cell>
          <cell r="CB23" t="str">
            <v/>
          </cell>
          <cell r="CC23" t="str">
            <v/>
          </cell>
          <cell r="CD23" t="str">
            <v/>
          </cell>
          <cell r="CE23" t="str">
            <v/>
          </cell>
          <cell r="CF23" t="str">
            <v/>
          </cell>
          <cell r="CG23"/>
          <cell r="CH23"/>
          <cell r="CI23" t="str">
            <v/>
          </cell>
          <cell r="CJ23" t="str">
            <v/>
          </cell>
          <cell r="CK23" t="str">
            <v/>
          </cell>
          <cell r="CL23" t="str">
            <v/>
          </cell>
          <cell r="CM23" t="str">
            <v/>
          </cell>
          <cell r="CN23"/>
          <cell r="CO23"/>
          <cell r="CP23"/>
          <cell r="CQ23"/>
          <cell r="CR23"/>
          <cell r="CS23"/>
          <cell r="CT23"/>
          <cell r="CU23"/>
          <cell r="CV23"/>
          <cell r="CW23"/>
          <cell r="CX23"/>
          <cell r="CY23"/>
          <cell r="CZ23"/>
          <cell r="DA23"/>
          <cell r="DB23"/>
          <cell r="DC23">
            <v>0</v>
          </cell>
          <cell r="DD23">
            <v>0</v>
          </cell>
          <cell r="DE23"/>
          <cell r="DF23"/>
          <cell r="DG23"/>
          <cell r="DH23"/>
          <cell r="DI23"/>
          <cell r="DJ23"/>
          <cell r="DK23"/>
          <cell r="DS23"/>
          <cell r="DT23"/>
          <cell r="DU23"/>
          <cell r="DV23"/>
        </row>
        <row r="24">
          <cell r="A24"/>
          <cell r="B24"/>
          <cell r="C24" t="str">
            <v>エンボス工程</v>
          </cell>
          <cell r="D24"/>
          <cell r="E24"/>
          <cell r="F24"/>
          <cell r="G24"/>
          <cell r="H24"/>
          <cell r="I24"/>
          <cell r="J24"/>
          <cell r="K24"/>
          <cell r="L24"/>
          <cell r="M24"/>
          <cell r="N24"/>
          <cell r="O24"/>
          <cell r="P24"/>
          <cell r="Q24"/>
          <cell r="R24"/>
          <cell r="S24"/>
          <cell r="T24"/>
          <cell r="U24"/>
          <cell r="V24"/>
          <cell r="W24"/>
          <cell r="X24"/>
          <cell r="Y24"/>
          <cell r="Z24"/>
          <cell r="AA24"/>
          <cell r="AB24"/>
          <cell r="AC24"/>
          <cell r="AD24"/>
          <cell r="AE24"/>
          <cell r="AF24"/>
          <cell r="AG24"/>
          <cell r="AH24"/>
          <cell r="AI24"/>
          <cell r="AJ24"/>
          <cell r="AK24"/>
          <cell r="AL24"/>
          <cell r="AM24"/>
          <cell r="AN24"/>
          <cell r="AO24"/>
          <cell r="AP24"/>
          <cell r="AQ24"/>
          <cell r="AR24"/>
          <cell r="AS24"/>
          <cell r="AT24"/>
          <cell r="AU24"/>
          <cell r="AV24"/>
          <cell r="AW24"/>
          <cell r="AX24"/>
          <cell r="AY24"/>
          <cell r="AZ24"/>
          <cell r="BA24"/>
          <cell r="BB24"/>
          <cell r="BC24"/>
          <cell r="BD24"/>
          <cell r="BE24"/>
          <cell r="BF24"/>
          <cell r="BG24"/>
          <cell r="BH24"/>
          <cell r="BI24"/>
          <cell r="BJ24"/>
          <cell r="BK24"/>
          <cell r="BL24"/>
          <cell r="BM24"/>
          <cell r="BN24"/>
          <cell r="BO24"/>
          <cell r="BP24"/>
          <cell r="BQ24"/>
          <cell r="BR24"/>
          <cell r="BS24"/>
          <cell r="BT24">
            <v>0</v>
          </cell>
          <cell r="BU24" t="str">
            <v/>
          </cell>
          <cell r="BV24" t="str">
            <v/>
          </cell>
          <cell r="BW24" t="str">
            <v/>
          </cell>
          <cell r="BX24" t="str">
            <v/>
          </cell>
          <cell r="BY24" t="str">
            <v/>
          </cell>
          <cell r="BZ24" t="str">
            <v/>
          </cell>
          <cell r="CA24" t="str">
            <v/>
          </cell>
          <cell r="CB24" t="str">
            <v/>
          </cell>
          <cell r="CC24" t="str">
            <v/>
          </cell>
          <cell r="CD24" t="str">
            <v/>
          </cell>
          <cell r="CE24" t="str">
            <v/>
          </cell>
          <cell r="CF24" t="str">
            <v/>
          </cell>
          <cell r="CG24"/>
          <cell r="CH24"/>
          <cell r="CI24" t="str">
            <v/>
          </cell>
          <cell r="CJ24" t="str">
            <v/>
          </cell>
          <cell r="CK24" t="str">
            <v/>
          </cell>
          <cell r="CL24" t="str">
            <v/>
          </cell>
          <cell r="CM24" t="str">
            <v/>
          </cell>
          <cell r="CN24"/>
          <cell r="CO24"/>
          <cell r="CP24"/>
          <cell r="CQ24"/>
          <cell r="CR24"/>
          <cell r="CS24"/>
          <cell r="CT24"/>
          <cell r="CU24"/>
          <cell r="CV24"/>
          <cell r="CW24"/>
          <cell r="CX24"/>
          <cell r="CY24"/>
          <cell r="CZ24"/>
          <cell r="DA24"/>
          <cell r="DB24"/>
          <cell r="DC24">
            <v>0</v>
          </cell>
          <cell r="DD24">
            <v>0</v>
          </cell>
          <cell r="DE24"/>
          <cell r="DF24"/>
          <cell r="DG24"/>
          <cell r="DH24"/>
          <cell r="DI24"/>
          <cell r="DJ24"/>
          <cell r="DK24"/>
          <cell r="DS24"/>
          <cell r="DT24"/>
          <cell r="DU24"/>
          <cell r="DV24"/>
        </row>
        <row r="25">
          <cell r="A25"/>
          <cell r="B25"/>
          <cell r="C25" t="str">
            <v>エンボス工程</v>
          </cell>
          <cell r="D25"/>
          <cell r="E25"/>
          <cell r="F25"/>
          <cell r="G25"/>
          <cell r="H25"/>
          <cell r="I25"/>
          <cell r="J25"/>
          <cell r="K25"/>
          <cell r="L25"/>
          <cell r="M25"/>
          <cell r="N25"/>
          <cell r="O25"/>
          <cell r="P25"/>
          <cell r="Q25"/>
          <cell r="R25"/>
          <cell r="S25"/>
          <cell r="T25"/>
          <cell r="U25"/>
          <cell r="V25"/>
          <cell r="W25"/>
          <cell r="X25"/>
          <cell r="Y25"/>
          <cell r="Z25"/>
          <cell r="AA25"/>
          <cell r="AB25"/>
          <cell r="AC25"/>
          <cell r="AD25"/>
          <cell r="AE25"/>
          <cell r="AF25"/>
          <cell r="AG25"/>
          <cell r="AH25"/>
          <cell r="AI25"/>
          <cell r="AJ25"/>
          <cell r="AK25"/>
          <cell r="AL25"/>
          <cell r="AM25"/>
          <cell r="AN25"/>
          <cell r="AO25"/>
          <cell r="AP25"/>
          <cell r="AQ25"/>
          <cell r="AR25"/>
          <cell r="AS25"/>
          <cell r="AT25"/>
          <cell r="AU25"/>
          <cell r="AV25"/>
          <cell r="AW25"/>
          <cell r="AX25"/>
          <cell r="AY25"/>
          <cell r="AZ25"/>
          <cell r="BA25"/>
          <cell r="BB25"/>
          <cell r="BC25"/>
          <cell r="BD25"/>
          <cell r="BE25"/>
          <cell r="BF25"/>
          <cell r="BG25"/>
          <cell r="BH25"/>
          <cell r="BI25"/>
          <cell r="BJ25"/>
          <cell r="BK25"/>
          <cell r="BL25"/>
          <cell r="BM25"/>
          <cell r="BN25"/>
          <cell r="BO25"/>
          <cell r="BP25"/>
          <cell r="BQ25"/>
          <cell r="BR25"/>
          <cell r="BS25"/>
          <cell r="BT25">
            <v>0</v>
          </cell>
          <cell r="BU25" t="str">
            <v/>
          </cell>
          <cell r="BV25" t="str">
            <v/>
          </cell>
          <cell r="BW25" t="str">
            <v/>
          </cell>
          <cell r="BX25" t="str">
            <v/>
          </cell>
          <cell r="BY25" t="str">
            <v/>
          </cell>
          <cell r="BZ25" t="str">
            <v/>
          </cell>
          <cell r="CA25" t="str">
            <v/>
          </cell>
          <cell r="CB25" t="str">
            <v/>
          </cell>
          <cell r="CC25" t="str">
            <v/>
          </cell>
          <cell r="CD25" t="str">
            <v/>
          </cell>
          <cell r="CE25" t="str">
            <v/>
          </cell>
          <cell r="CF25" t="str">
            <v/>
          </cell>
          <cell r="CG25"/>
          <cell r="CH25"/>
          <cell r="CI25" t="str">
            <v/>
          </cell>
          <cell r="CJ25" t="str">
            <v/>
          </cell>
          <cell r="CK25" t="str">
            <v/>
          </cell>
          <cell r="CL25" t="str">
            <v/>
          </cell>
          <cell r="CM25" t="str">
            <v/>
          </cell>
          <cell r="CN25"/>
          <cell r="CO25"/>
          <cell r="CP25"/>
          <cell r="CQ25"/>
          <cell r="CR25"/>
          <cell r="CS25"/>
          <cell r="CT25"/>
          <cell r="CU25"/>
          <cell r="CV25"/>
          <cell r="CW25"/>
          <cell r="CX25"/>
          <cell r="CY25"/>
          <cell r="CZ25"/>
          <cell r="DA25"/>
          <cell r="DB25"/>
          <cell r="DC25">
            <v>0</v>
          </cell>
          <cell r="DD25">
            <v>0</v>
          </cell>
          <cell r="DE25"/>
          <cell r="DF25"/>
          <cell r="DG25"/>
          <cell r="DH25"/>
          <cell r="DI25"/>
          <cell r="DJ25"/>
          <cell r="DK25"/>
          <cell r="DS25"/>
          <cell r="DT25"/>
          <cell r="DU25"/>
          <cell r="DV25"/>
        </row>
        <row r="26">
          <cell r="A26"/>
          <cell r="B26"/>
          <cell r="C26" t="str">
            <v>エンボス工程</v>
          </cell>
          <cell r="D26"/>
          <cell r="E26"/>
          <cell r="F26"/>
          <cell r="G26"/>
          <cell r="H26"/>
          <cell r="I26"/>
          <cell r="J26"/>
          <cell r="K26"/>
          <cell r="L26"/>
          <cell r="M26"/>
          <cell r="N26"/>
          <cell r="O26"/>
          <cell r="P26"/>
          <cell r="Q26"/>
          <cell r="R26"/>
          <cell r="S26"/>
          <cell r="T26"/>
          <cell r="U26"/>
          <cell r="V26"/>
          <cell r="W26"/>
          <cell r="X26"/>
          <cell r="Y26"/>
          <cell r="Z26"/>
          <cell r="AA26"/>
          <cell r="AB26"/>
          <cell r="AC26"/>
          <cell r="AD26"/>
          <cell r="AE26"/>
          <cell r="AF26"/>
          <cell r="AG26"/>
          <cell r="AH26"/>
          <cell r="AI26"/>
          <cell r="AJ26"/>
          <cell r="AK26"/>
          <cell r="AL26"/>
          <cell r="AM26"/>
          <cell r="AN26"/>
          <cell r="AO26"/>
          <cell r="AP26"/>
          <cell r="AQ26"/>
          <cell r="AR26"/>
          <cell r="AS26"/>
          <cell r="AT26"/>
          <cell r="AU26"/>
          <cell r="AV26"/>
          <cell r="AW26"/>
          <cell r="AX26"/>
          <cell r="AY26"/>
          <cell r="AZ26"/>
          <cell r="BA26"/>
          <cell r="BB26"/>
          <cell r="BC26"/>
          <cell r="BD26"/>
          <cell r="BE26"/>
          <cell r="BF26"/>
          <cell r="BG26"/>
          <cell r="BH26"/>
          <cell r="BI26"/>
          <cell r="BJ26"/>
          <cell r="BK26"/>
          <cell r="BL26"/>
          <cell r="BM26"/>
          <cell r="BN26"/>
          <cell r="BO26"/>
          <cell r="BP26"/>
          <cell r="BQ26"/>
          <cell r="BR26"/>
          <cell r="BS26"/>
          <cell r="BT26">
            <v>0</v>
          </cell>
          <cell r="BU26" t="str">
            <v/>
          </cell>
          <cell r="BV26" t="str">
            <v/>
          </cell>
          <cell r="BW26" t="str">
            <v/>
          </cell>
          <cell r="BX26" t="str">
            <v/>
          </cell>
          <cell r="BY26" t="str">
            <v/>
          </cell>
          <cell r="BZ26" t="str">
            <v/>
          </cell>
          <cell r="CA26" t="str">
            <v/>
          </cell>
          <cell r="CB26" t="str">
            <v/>
          </cell>
          <cell r="CC26" t="str">
            <v/>
          </cell>
          <cell r="CD26" t="str">
            <v/>
          </cell>
          <cell r="CE26" t="str">
            <v/>
          </cell>
          <cell r="CF26" t="str">
            <v/>
          </cell>
          <cell r="CG26"/>
          <cell r="CH26"/>
          <cell r="CI26" t="str">
            <v/>
          </cell>
          <cell r="CJ26" t="str">
            <v/>
          </cell>
          <cell r="CK26" t="str">
            <v/>
          </cell>
          <cell r="CL26" t="str">
            <v/>
          </cell>
          <cell r="CM26" t="str">
            <v/>
          </cell>
          <cell r="CN26"/>
          <cell r="CO26"/>
          <cell r="CP26"/>
          <cell r="CQ26"/>
          <cell r="CR26"/>
          <cell r="CS26"/>
          <cell r="CT26"/>
          <cell r="CU26"/>
          <cell r="CV26"/>
          <cell r="CW26"/>
          <cell r="CX26"/>
          <cell r="CY26"/>
          <cell r="CZ26"/>
          <cell r="DA26"/>
          <cell r="DB26"/>
          <cell r="DC26">
            <v>0</v>
          </cell>
          <cell r="DD26">
            <v>0</v>
          </cell>
          <cell r="DE26"/>
          <cell r="DF26"/>
          <cell r="DG26"/>
          <cell r="DH26"/>
          <cell r="DI26"/>
          <cell r="DJ26"/>
          <cell r="DK26"/>
          <cell r="DS26"/>
          <cell r="DT26"/>
          <cell r="DU26"/>
          <cell r="DV26"/>
        </row>
        <row r="27">
          <cell r="A27"/>
          <cell r="B27"/>
          <cell r="C27" t="str">
            <v>エンボス工程</v>
          </cell>
          <cell r="D27"/>
          <cell r="E27"/>
          <cell r="F27"/>
          <cell r="G27"/>
          <cell r="H27"/>
          <cell r="I27"/>
          <cell r="J27"/>
          <cell r="K27"/>
          <cell r="L27"/>
          <cell r="M27"/>
          <cell r="N27"/>
          <cell r="O27"/>
          <cell r="P27"/>
          <cell r="Q27"/>
          <cell r="R27"/>
          <cell r="S27"/>
          <cell r="T27"/>
          <cell r="U27"/>
          <cell r="V27"/>
          <cell r="W27"/>
          <cell r="X27"/>
          <cell r="Y27"/>
          <cell r="Z27"/>
          <cell r="AA27"/>
          <cell r="AB27"/>
          <cell r="AC27"/>
          <cell r="AD27"/>
          <cell r="AE27"/>
          <cell r="AF27"/>
          <cell r="AG27"/>
          <cell r="AH27"/>
          <cell r="AI27"/>
          <cell r="AJ27"/>
          <cell r="AK27"/>
          <cell r="AL27"/>
          <cell r="AM27"/>
          <cell r="AN27"/>
          <cell r="AO27"/>
          <cell r="AP27"/>
          <cell r="AQ27"/>
          <cell r="AR27"/>
          <cell r="AS27"/>
          <cell r="AT27"/>
          <cell r="AU27"/>
          <cell r="AV27"/>
          <cell r="AW27"/>
          <cell r="AX27"/>
          <cell r="AY27"/>
          <cell r="AZ27"/>
          <cell r="BA27"/>
          <cell r="BB27"/>
          <cell r="BC27"/>
          <cell r="BD27"/>
          <cell r="BE27"/>
          <cell r="BF27"/>
          <cell r="BG27"/>
          <cell r="BH27"/>
          <cell r="BI27"/>
          <cell r="BJ27"/>
          <cell r="BK27"/>
          <cell r="BL27"/>
          <cell r="BM27"/>
          <cell r="BN27"/>
          <cell r="BO27"/>
          <cell r="BP27"/>
          <cell r="BQ27"/>
          <cell r="BR27"/>
          <cell r="BS27"/>
          <cell r="BT27">
            <v>0</v>
          </cell>
          <cell r="BU27" t="str">
            <v/>
          </cell>
          <cell r="BV27" t="str">
            <v/>
          </cell>
          <cell r="BW27" t="str">
            <v/>
          </cell>
          <cell r="BX27" t="str">
            <v/>
          </cell>
          <cell r="BY27" t="str">
            <v/>
          </cell>
          <cell r="BZ27" t="str">
            <v/>
          </cell>
          <cell r="CA27" t="str">
            <v/>
          </cell>
          <cell r="CB27" t="str">
            <v/>
          </cell>
          <cell r="CC27" t="str">
            <v/>
          </cell>
          <cell r="CD27" t="str">
            <v/>
          </cell>
          <cell r="CE27" t="str">
            <v/>
          </cell>
          <cell r="CF27" t="str">
            <v/>
          </cell>
          <cell r="CG27"/>
          <cell r="CH27"/>
          <cell r="CI27" t="str">
            <v/>
          </cell>
          <cell r="CJ27" t="str">
            <v/>
          </cell>
          <cell r="CK27" t="str">
            <v/>
          </cell>
          <cell r="CL27" t="str">
            <v/>
          </cell>
          <cell r="CM27" t="str">
            <v/>
          </cell>
          <cell r="CN27"/>
          <cell r="CO27"/>
          <cell r="CP27"/>
          <cell r="CQ27"/>
          <cell r="CR27"/>
          <cell r="CS27"/>
          <cell r="CT27"/>
          <cell r="CU27"/>
          <cell r="CV27"/>
          <cell r="CW27"/>
          <cell r="CX27"/>
          <cell r="CY27"/>
          <cell r="CZ27"/>
          <cell r="DA27"/>
          <cell r="DB27"/>
          <cell r="DC27">
            <v>0</v>
          </cell>
          <cell r="DD27">
            <v>0</v>
          </cell>
          <cell r="DE27"/>
          <cell r="DF27"/>
          <cell r="DG27"/>
          <cell r="DH27"/>
          <cell r="DI27"/>
          <cell r="DJ27"/>
          <cell r="DK27"/>
          <cell r="DS27"/>
          <cell r="DT27"/>
          <cell r="DU27"/>
          <cell r="DV27"/>
        </row>
        <row r="28">
          <cell r="A28"/>
          <cell r="B28"/>
          <cell r="C28" t="str">
            <v>エンボス工程</v>
          </cell>
          <cell r="D28"/>
          <cell r="E28"/>
          <cell r="F28"/>
          <cell r="G28"/>
          <cell r="H28"/>
          <cell r="I28"/>
          <cell r="J28"/>
          <cell r="K28"/>
          <cell r="L28"/>
          <cell r="M28"/>
          <cell r="N28"/>
          <cell r="O28"/>
          <cell r="P28"/>
          <cell r="Q28"/>
          <cell r="R28"/>
          <cell r="S28"/>
          <cell r="T28"/>
          <cell r="U28"/>
          <cell r="V28"/>
          <cell r="W28"/>
          <cell r="X28"/>
          <cell r="Y28"/>
          <cell r="Z28"/>
          <cell r="AA28"/>
          <cell r="AB28"/>
          <cell r="AC28"/>
          <cell r="AD28"/>
          <cell r="AE28"/>
          <cell r="AF28"/>
          <cell r="AG28"/>
          <cell r="AH28"/>
          <cell r="AI28"/>
          <cell r="AJ28"/>
          <cell r="AK28"/>
          <cell r="AL28"/>
          <cell r="AM28"/>
          <cell r="AN28"/>
          <cell r="AO28"/>
          <cell r="AP28"/>
          <cell r="AQ28"/>
          <cell r="AR28"/>
          <cell r="AS28"/>
          <cell r="AT28"/>
          <cell r="AU28"/>
          <cell r="AV28"/>
          <cell r="AW28"/>
          <cell r="AX28"/>
          <cell r="AY28"/>
          <cell r="AZ28"/>
          <cell r="BA28"/>
          <cell r="BB28"/>
          <cell r="BC28"/>
          <cell r="BD28"/>
          <cell r="BE28"/>
          <cell r="BF28"/>
          <cell r="BG28"/>
          <cell r="BH28"/>
          <cell r="BI28"/>
          <cell r="BJ28"/>
          <cell r="BK28"/>
          <cell r="BL28"/>
          <cell r="BM28"/>
          <cell r="BN28"/>
          <cell r="BO28"/>
          <cell r="BP28"/>
          <cell r="BQ28"/>
          <cell r="BR28"/>
          <cell r="BS28"/>
          <cell r="BT28">
            <v>0</v>
          </cell>
          <cell r="BU28" t="str">
            <v/>
          </cell>
          <cell r="BV28" t="str">
            <v/>
          </cell>
          <cell r="BW28" t="str">
            <v/>
          </cell>
          <cell r="BX28" t="str">
            <v/>
          </cell>
          <cell r="BY28" t="str">
            <v/>
          </cell>
          <cell r="BZ28" t="str">
            <v/>
          </cell>
          <cell r="CA28" t="str">
            <v/>
          </cell>
          <cell r="CB28" t="str">
            <v/>
          </cell>
          <cell r="CC28" t="str">
            <v/>
          </cell>
          <cell r="CD28" t="str">
            <v/>
          </cell>
          <cell r="CE28" t="str">
            <v/>
          </cell>
          <cell r="CF28" t="str">
            <v/>
          </cell>
          <cell r="CG28"/>
          <cell r="CH28"/>
          <cell r="CI28" t="str">
            <v/>
          </cell>
          <cell r="CJ28" t="str">
            <v/>
          </cell>
          <cell r="CK28" t="str">
            <v/>
          </cell>
          <cell r="CL28" t="str">
            <v/>
          </cell>
          <cell r="CM28" t="str">
            <v/>
          </cell>
          <cell r="CN28"/>
          <cell r="CO28"/>
          <cell r="CP28"/>
          <cell r="CQ28"/>
          <cell r="CR28"/>
          <cell r="CS28"/>
          <cell r="CT28"/>
          <cell r="CU28"/>
          <cell r="CV28"/>
          <cell r="CW28"/>
          <cell r="CX28"/>
          <cell r="CY28"/>
          <cell r="CZ28"/>
          <cell r="DA28"/>
          <cell r="DB28"/>
          <cell r="DC28">
            <v>0</v>
          </cell>
          <cell r="DD28">
            <v>0</v>
          </cell>
          <cell r="DE28"/>
          <cell r="DF28"/>
          <cell r="DG28"/>
          <cell r="DH28"/>
          <cell r="DI28"/>
          <cell r="DJ28"/>
          <cell r="DK28"/>
          <cell r="DS28"/>
          <cell r="DT28"/>
          <cell r="DU28"/>
          <cell r="DV28"/>
        </row>
        <row r="29">
          <cell r="A29"/>
          <cell r="B29"/>
          <cell r="C29" t="str">
            <v>エンボス工程</v>
          </cell>
          <cell r="D29"/>
          <cell r="E29"/>
          <cell r="F29"/>
          <cell r="G29"/>
          <cell r="H29"/>
          <cell r="I29"/>
          <cell r="J29"/>
          <cell r="K29"/>
          <cell r="L29"/>
          <cell r="M29"/>
          <cell r="N29"/>
          <cell r="O29"/>
          <cell r="P29"/>
          <cell r="Q29"/>
          <cell r="R29"/>
          <cell r="S29"/>
          <cell r="T29"/>
          <cell r="U29"/>
          <cell r="V29"/>
          <cell r="W29"/>
          <cell r="X29"/>
          <cell r="Y29"/>
          <cell r="Z29"/>
          <cell r="AA29"/>
          <cell r="AB29"/>
          <cell r="AC29"/>
          <cell r="AD29"/>
          <cell r="AE29"/>
          <cell r="AF29"/>
          <cell r="AG29"/>
          <cell r="AH29"/>
          <cell r="AI29"/>
          <cell r="AJ29"/>
          <cell r="AK29"/>
          <cell r="AL29"/>
          <cell r="AM29"/>
          <cell r="AN29"/>
          <cell r="AO29"/>
          <cell r="AP29"/>
          <cell r="AQ29"/>
          <cell r="AR29"/>
          <cell r="AS29"/>
          <cell r="AT29"/>
          <cell r="AU29"/>
          <cell r="AV29"/>
          <cell r="AW29"/>
          <cell r="AX29"/>
          <cell r="AY29"/>
          <cell r="AZ29"/>
          <cell r="BA29"/>
          <cell r="BB29"/>
          <cell r="BC29"/>
          <cell r="BD29"/>
          <cell r="BE29"/>
          <cell r="BF29"/>
          <cell r="BG29"/>
          <cell r="BH29"/>
          <cell r="BI29"/>
          <cell r="BJ29"/>
          <cell r="BK29"/>
          <cell r="BL29"/>
          <cell r="BM29"/>
          <cell r="BN29"/>
          <cell r="BO29"/>
          <cell r="BP29"/>
          <cell r="BQ29"/>
          <cell r="BR29"/>
          <cell r="BS29"/>
          <cell r="BT29">
            <v>0</v>
          </cell>
          <cell r="BU29" t="str">
            <v/>
          </cell>
          <cell r="BV29" t="str">
            <v/>
          </cell>
          <cell r="BW29" t="str">
            <v/>
          </cell>
          <cell r="BX29" t="str">
            <v/>
          </cell>
          <cell r="BY29" t="str">
            <v/>
          </cell>
          <cell r="BZ29" t="str">
            <v/>
          </cell>
          <cell r="CA29" t="str">
            <v/>
          </cell>
          <cell r="CB29" t="str">
            <v/>
          </cell>
          <cell r="CC29" t="str">
            <v/>
          </cell>
          <cell r="CD29" t="str">
            <v/>
          </cell>
          <cell r="CE29" t="str">
            <v/>
          </cell>
          <cell r="CF29" t="str">
            <v/>
          </cell>
          <cell r="CG29"/>
          <cell r="CH29"/>
          <cell r="CI29" t="str">
            <v/>
          </cell>
          <cell r="CJ29" t="str">
            <v/>
          </cell>
          <cell r="CK29" t="str">
            <v/>
          </cell>
          <cell r="CL29" t="str">
            <v/>
          </cell>
          <cell r="CM29" t="str">
            <v/>
          </cell>
          <cell r="CN29"/>
          <cell r="CO29"/>
          <cell r="CP29"/>
          <cell r="CQ29"/>
          <cell r="CR29"/>
          <cell r="CS29"/>
          <cell r="CT29"/>
          <cell r="CU29"/>
          <cell r="CV29"/>
          <cell r="CW29"/>
          <cell r="CX29"/>
          <cell r="CY29"/>
          <cell r="CZ29"/>
          <cell r="DA29"/>
          <cell r="DB29"/>
          <cell r="DC29">
            <v>0</v>
          </cell>
          <cell r="DD29">
            <v>0</v>
          </cell>
          <cell r="DE29"/>
          <cell r="DF29"/>
          <cell r="DG29"/>
          <cell r="DH29"/>
          <cell r="DI29"/>
          <cell r="DJ29"/>
          <cell r="DK29"/>
          <cell r="DS29"/>
          <cell r="DT29"/>
          <cell r="DU29"/>
          <cell r="DV29"/>
        </row>
        <row r="30">
          <cell r="A30"/>
          <cell r="B30"/>
          <cell r="C30" t="str">
            <v>エンボス工程</v>
          </cell>
          <cell r="D30"/>
          <cell r="E30"/>
          <cell r="F30"/>
          <cell r="G30"/>
          <cell r="H30"/>
          <cell r="I30"/>
          <cell r="J30"/>
          <cell r="K30"/>
          <cell r="L30"/>
          <cell r="M30"/>
          <cell r="N30"/>
          <cell r="O30"/>
          <cell r="P30"/>
          <cell r="Q30"/>
          <cell r="R30"/>
          <cell r="S30"/>
          <cell r="T30"/>
          <cell r="U30"/>
          <cell r="V30"/>
          <cell r="W30"/>
          <cell r="X30"/>
          <cell r="Y30"/>
          <cell r="Z30"/>
          <cell r="AA30"/>
          <cell r="AB30"/>
          <cell r="AC30"/>
          <cell r="AD30"/>
          <cell r="AE30"/>
          <cell r="AF30"/>
          <cell r="AG30"/>
          <cell r="AH30"/>
          <cell r="AI30"/>
          <cell r="AJ30"/>
          <cell r="AK30"/>
          <cell r="AL30"/>
          <cell r="AM30"/>
          <cell r="AN30"/>
          <cell r="AO30"/>
          <cell r="AP30"/>
          <cell r="AQ30"/>
          <cell r="AR30"/>
          <cell r="AS30"/>
          <cell r="AT30"/>
          <cell r="AU30"/>
          <cell r="AV30"/>
          <cell r="AW30"/>
          <cell r="AX30"/>
          <cell r="AY30"/>
          <cell r="AZ30"/>
          <cell r="BA30"/>
          <cell r="BB30"/>
          <cell r="BC30"/>
          <cell r="BD30"/>
          <cell r="BE30"/>
          <cell r="BF30"/>
          <cell r="BG30"/>
          <cell r="BH30"/>
          <cell r="BI30"/>
          <cell r="BJ30"/>
          <cell r="BK30"/>
          <cell r="BL30"/>
          <cell r="BM30"/>
          <cell r="BN30"/>
          <cell r="BO30"/>
          <cell r="BP30"/>
          <cell r="BQ30"/>
          <cell r="BR30"/>
          <cell r="BS30"/>
          <cell r="BT30">
            <v>0</v>
          </cell>
          <cell r="BU30" t="str">
            <v/>
          </cell>
          <cell r="BV30" t="str">
            <v/>
          </cell>
          <cell r="BW30" t="str">
            <v/>
          </cell>
          <cell r="BX30" t="str">
            <v/>
          </cell>
          <cell r="BY30" t="str">
            <v/>
          </cell>
          <cell r="BZ30" t="str">
            <v/>
          </cell>
          <cell r="CA30" t="str">
            <v/>
          </cell>
          <cell r="CB30" t="str">
            <v/>
          </cell>
          <cell r="CC30" t="str">
            <v/>
          </cell>
          <cell r="CD30" t="str">
            <v/>
          </cell>
          <cell r="CE30" t="str">
            <v/>
          </cell>
          <cell r="CF30" t="str">
            <v/>
          </cell>
          <cell r="CG30"/>
          <cell r="CH30"/>
          <cell r="CI30" t="str">
            <v/>
          </cell>
          <cell r="CJ30" t="str">
            <v/>
          </cell>
          <cell r="CK30" t="str">
            <v/>
          </cell>
          <cell r="CL30" t="str">
            <v/>
          </cell>
          <cell r="CM30" t="str">
            <v/>
          </cell>
          <cell r="CN30"/>
          <cell r="CO30"/>
          <cell r="CP30"/>
          <cell r="CQ30"/>
          <cell r="CR30"/>
          <cell r="CS30"/>
          <cell r="CT30"/>
          <cell r="CU30"/>
          <cell r="CV30"/>
          <cell r="CW30"/>
          <cell r="CX30"/>
          <cell r="CY30"/>
          <cell r="CZ30"/>
          <cell r="DA30"/>
          <cell r="DB30"/>
          <cell r="DC30">
            <v>0</v>
          </cell>
          <cell r="DD30">
            <v>0</v>
          </cell>
          <cell r="DE30"/>
          <cell r="DF30"/>
          <cell r="DG30"/>
          <cell r="DH30"/>
          <cell r="DI30"/>
          <cell r="DJ30"/>
          <cell r="DK30"/>
          <cell r="DS30"/>
          <cell r="DT30"/>
          <cell r="DU30"/>
          <cell r="DV30"/>
        </row>
        <row r="31">
          <cell r="A31"/>
          <cell r="B31"/>
          <cell r="C31" t="str">
            <v>エンボス工程</v>
          </cell>
          <cell r="D31"/>
          <cell r="E31"/>
          <cell r="F31"/>
          <cell r="G31"/>
          <cell r="H31"/>
          <cell r="I31"/>
          <cell r="J31"/>
          <cell r="K31"/>
          <cell r="L31"/>
          <cell r="M31"/>
          <cell r="N31"/>
          <cell r="O31"/>
          <cell r="P31"/>
          <cell r="Q31"/>
          <cell r="R31"/>
          <cell r="S31"/>
          <cell r="T31"/>
          <cell r="U31"/>
          <cell r="V31"/>
          <cell r="W31"/>
          <cell r="X31"/>
          <cell r="Y31"/>
          <cell r="Z31"/>
          <cell r="AA31"/>
          <cell r="AB31"/>
          <cell r="AC31"/>
          <cell r="AD31"/>
          <cell r="AE31"/>
          <cell r="AF31"/>
          <cell r="AG31"/>
          <cell r="AH31"/>
          <cell r="AI31"/>
          <cell r="AJ31"/>
          <cell r="AK31"/>
          <cell r="AL31"/>
          <cell r="AM31"/>
          <cell r="AN31"/>
          <cell r="AO31"/>
          <cell r="AP31"/>
          <cell r="AQ31"/>
          <cell r="AR31"/>
          <cell r="AS31"/>
          <cell r="AT31"/>
          <cell r="AU31"/>
          <cell r="AV31"/>
          <cell r="AW31"/>
          <cell r="AX31"/>
          <cell r="AY31"/>
          <cell r="AZ31"/>
          <cell r="BA31"/>
          <cell r="BB31"/>
          <cell r="BC31"/>
          <cell r="BD31"/>
          <cell r="BE31"/>
          <cell r="BF31"/>
          <cell r="BG31"/>
          <cell r="BH31"/>
          <cell r="BI31"/>
          <cell r="BJ31"/>
          <cell r="BK31"/>
          <cell r="BL31"/>
          <cell r="BM31"/>
          <cell r="BN31"/>
          <cell r="BO31"/>
          <cell r="BP31"/>
          <cell r="BQ31"/>
          <cell r="BR31"/>
          <cell r="BS31"/>
          <cell r="BT31">
            <v>0</v>
          </cell>
          <cell r="BU31" t="str">
            <v/>
          </cell>
          <cell r="BV31" t="str">
            <v/>
          </cell>
          <cell r="BW31" t="str">
            <v/>
          </cell>
          <cell r="BX31" t="str">
            <v/>
          </cell>
          <cell r="BY31" t="str">
            <v/>
          </cell>
          <cell r="BZ31" t="str">
            <v/>
          </cell>
          <cell r="CA31" t="str">
            <v/>
          </cell>
          <cell r="CB31" t="str">
            <v/>
          </cell>
          <cell r="CC31" t="str">
            <v/>
          </cell>
          <cell r="CD31" t="str">
            <v/>
          </cell>
          <cell r="CE31" t="str">
            <v/>
          </cell>
          <cell r="CF31" t="str">
            <v/>
          </cell>
          <cell r="CG31"/>
          <cell r="CH31"/>
          <cell r="CI31" t="str">
            <v/>
          </cell>
          <cell r="CJ31" t="str">
            <v/>
          </cell>
          <cell r="CK31" t="str">
            <v/>
          </cell>
          <cell r="CL31" t="str">
            <v/>
          </cell>
          <cell r="CM31" t="str">
            <v/>
          </cell>
          <cell r="CN31"/>
          <cell r="CO31"/>
          <cell r="CP31"/>
          <cell r="CQ31"/>
          <cell r="CR31"/>
          <cell r="CS31"/>
          <cell r="CT31"/>
          <cell r="CU31"/>
          <cell r="CV31"/>
          <cell r="CW31"/>
          <cell r="CX31"/>
          <cell r="CY31"/>
          <cell r="CZ31"/>
          <cell r="DA31"/>
          <cell r="DB31"/>
          <cell r="DC31">
            <v>0</v>
          </cell>
          <cell r="DD31">
            <v>0</v>
          </cell>
          <cell r="DE31"/>
          <cell r="DF31"/>
          <cell r="DG31"/>
          <cell r="DH31"/>
          <cell r="DI31"/>
          <cell r="DJ31"/>
          <cell r="DK31"/>
          <cell r="DS31"/>
          <cell r="DT31"/>
          <cell r="DU31"/>
          <cell r="DV31"/>
        </row>
        <row r="32">
          <cell r="A32"/>
          <cell r="B32"/>
          <cell r="C32" t="str">
            <v>エンボス工程</v>
          </cell>
          <cell r="D32"/>
          <cell r="E32"/>
          <cell r="F32"/>
          <cell r="G32"/>
          <cell r="H32"/>
          <cell r="I32"/>
          <cell r="J32"/>
          <cell r="K32"/>
          <cell r="L32"/>
          <cell r="M32"/>
          <cell r="N32"/>
          <cell r="O32"/>
          <cell r="P32"/>
          <cell r="Q32"/>
          <cell r="R32"/>
          <cell r="S32"/>
          <cell r="T32"/>
          <cell r="U32"/>
          <cell r="V32"/>
          <cell r="W32"/>
          <cell r="X32"/>
          <cell r="Y32"/>
          <cell r="Z32"/>
          <cell r="AA32"/>
          <cell r="AB32"/>
          <cell r="AC32"/>
          <cell r="AD32"/>
          <cell r="AE32"/>
          <cell r="AF32"/>
          <cell r="AG32"/>
          <cell r="AH32"/>
          <cell r="AI32"/>
          <cell r="AJ32"/>
          <cell r="AK32"/>
          <cell r="AL32"/>
          <cell r="AM32"/>
          <cell r="AN32"/>
          <cell r="AO32"/>
          <cell r="AP32"/>
          <cell r="AQ32"/>
          <cell r="AR32"/>
          <cell r="AS32"/>
          <cell r="AT32"/>
          <cell r="AU32"/>
          <cell r="AV32"/>
          <cell r="AW32"/>
          <cell r="AX32"/>
          <cell r="AY32"/>
          <cell r="AZ32"/>
          <cell r="BA32"/>
          <cell r="BB32"/>
          <cell r="BC32"/>
          <cell r="BD32"/>
          <cell r="BE32"/>
          <cell r="BF32"/>
          <cell r="BG32"/>
          <cell r="BH32"/>
          <cell r="BI32"/>
          <cell r="BJ32"/>
          <cell r="BK32"/>
          <cell r="BL32"/>
          <cell r="BM32"/>
          <cell r="BN32"/>
          <cell r="BO32"/>
          <cell r="BP32"/>
          <cell r="BQ32"/>
          <cell r="BR32"/>
          <cell r="BS32"/>
          <cell r="BT32">
            <v>0</v>
          </cell>
          <cell r="BU32" t="str">
            <v/>
          </cell>
          <cell r="BV32" t="str">
            <v/>
          </cell>
          <cell r="BW32" t="str">
            <v/>
          </cell>
          <cell r="BX32" t="str">
            <v/>
          </cell>
          <cell r="BY32" t="str">
            <v/>
          </cell>
          <cell r="BZ32" t="str">
            <v/>
          </cell>
          <cell r="CA32" t="str">
            <v/>
          </cell>
          <cell r="CB32" t="str">
            <v/>
          </cell>
          <cell r="CC32" t="str">
            <v/>
          </cell>
          <cell r="CD32" t="str">
            <v/>
          </cell>
          <cell r="CE32" t="str">
            <v/>
          </cell>
          <cell r="CF32" t="str">
            <v/>
          </cell>
          <cell r="CG32"/>
          <cell r="CH32"/>
          <cell r="CI32" t="str">
            <v/>
          </cell>
          <cell r="CJ32" t="str">
            <v/>
          </cell>
          <cell r="CK32" t="str">
            <v/>
          </cell>
          <cell r="CL32" t="str">
            <v/>
          </cell>
          <cell r="CM32" t="str">
            <v/>
          </cell>
          <cell r="CN32"/>
          <cell r="CO32"/>
          <cell r="CP32"/>
          <cell r="CQ32"/>
          <cell r="CR32"/>
          <cell r="CS32"/>
          <cell r="CT32"/>
          <cell r="CU32"/>
          <cell r="CV32"/>
          <cell r="CW32"/>
          <cell r="CX32"/>
          <cell r="CY32"/>
          <cell r="CZ32"/>
          <cell r="DA32"/>
          <cell r="DB32"/>
          <cell r="DC32">
            <v>0</v>
          </cell>
          <cell r="DD32">
            <v>0</v>
          </cell>
          <cell r="DE32"/>
          <cell r="DF32"/>
          <cell r="DG32"/>
          <cell r="DH32"/>
          <cell r="DI32"/>
          <cell r="DJ32"/>
          <cell r="DK32"/>
          <cell r="DS32"/>
          <cell r="DT32"/>
          <cell r="DU32"/>
          <cell r="DV32"/>
        </row>
        <row r="33">
          <cell r="A33"/>
          <cell r="B33"/>
          <cell r="C33" t="str">
            <v>エンボス工程</v>
          </cell>
          <cell r="D33"/>
          <cell r="E33"/>
          <cell r="F33"/>
          <cell r="G33"/>
          <cell r="H33"/>
          <cell r="I33"/>
          <cell r="J33"/>
          <cell r="K33"/>
          <cell r="L33"/>
          <cell r="M33"/>
          <cell r="N33"/>
          <cell r="O33"/>
          <cell r="P33"/>
          <cell r="Q33"/>
          <cell r="R33"/>
          <cell r="S33"/>
          <cell r="T33"/>
          <cell r="U33"/>
          <cell r="V33"/>
          <cell r="W33"/>
          <cell r="X33"/>
          <cell r="Y33"/>
          <cell r="Z33"/>
          <cell r="AA33"/>
          <cell r="AB33"/>
          <cell r="AC33"/>
          <cell r="AD33"/>
          <cell r="AE33"/>
          <cell r="AF33"/>
          <cell r="AG33"/>
          <cell r="AH33"/>
          <cell r="AI33"/>
          <cell r="AJ33"/>
          <cell r="AK33"/>
          <cell r="AL33"/>
          <cell r="AM33"/>
          <cell r="AN33"/>
          <cell r="AO33"/>
          <cell r="AP33"/>
          <cell r="AQ33"/>
          <cell r="AR33"/>
          <cell r="AS33"/>
          <cell r="AT33"/>
          <cell r="AU33"/>
          <cell r="AV33"/>
          <cell r="AW33"/>
          <cell r="AX33"/>
          <cell r="AY33"/>
          <cell r="AZ33"/>
          <cell r="BA33"/>
          <cell r="BB33"/>
          <cell r="BC33"/>
          <cell r="BD33"/>
          <cell r="BE33"/>
          <cell r="BF33"/>
          <cell r="BG33"/>
          <cell r="BH33"/>
          <cell r="BI33"/>
          <cell r="BJ33"/>
          <cell r="BK33"/>
          <cell r="BL33"/>
          <cell r="BM33"/>
          <cell r="BN33"/>
          <cell r="BO33"/>
          <cell r="BP33"/>
          <cell r="BQ33"/>
          <cell r="BR33"/>
          <cell r="BS33"/>
          <cell r="BT33">
            <v>0</v>
          </cell>
          <cell r="BU33" t="str">
            <v/>
          </cell>
          <cell r="BV33" t="str">
            <v/>
          </cell>
          <cell r="BW33" t="str">
            <v/>
          </cell>
          <cell r="BX33" t="str">
            <v/>
          </cell>
          <cell r="BY33" t="str">
            <v/>
          </cell>
          <cell r="BZ33" t="str">
            <v/>
          </cell>
          <cell r="CA33" t="str">
            <v/>
          </cell>
          <cell r="CB33" t="str">
            <v/>
          </cell>
          <cell r="CC33" t="str">
            <v/>
          </cell>
          <cell r="CD33" t="str">
            <v/>
          </cell>
          <cell r="CE33" t="str">
            <v/>
          </cell>
          <cell r="CF33" t="str">
            <v/>
          </cell>
          <cell r="CG33"/>
          <cell r="CH33"/>
          <cell r="CI33" t="str">
            <v/>
          </cell>
          <cell r="CJ33" t="str">
            <v/>
          </cell>
          <cell r="CK33" t="str">
            <v/>
          </cell>
          <cell r="CL33" t="str">
            <v/>
          </cell>
          <cell r="CM33" t="str">
            <v/>
          </cell>
          <cell r="CN33"/>
          <cell r="CO33"/>
          <cell r="CP33"/>
          <cell r="CQ33"/>
          <cell r="CR33"/>
          <cell r="CS33"/>
          <cell r="CT33"/>
          <cell r="CU33"/>
          <cell r="CV33"/>
          <cell r="CW33"/>
          <cell r="CX33"/>
          <cell r="CY33"/>
          <cell r="CZ33"/>
          <cell r="DA33"/>
          <cell r="DB33"/>
          <cell r="DC33">
            <v>0</v>
          </cell>
          <cell r="DD33">
            <v>0</v>
          </cell>
          <cell r="DE33"/>
          <cell r="DF33"/>
          <cell r="DG33"/>
          <cell r="DH33"/>
          <cell r="DI33"/>
          <cell r="DJ33"/>
          <cell r="DK33"/>
          <cell r="DS33"/>
          <cell r="DT33"/>
          <cell r="DU33"/>
          <cell r="DV33"/>
        </row>
        <row r="34">
          <cell r="A34"/>
          <cell r="B34"/>
          <cell r="C34" t="str">
            <v>エンボス工程</v>
          </cell>
          <cell r="D34"/>
          <cell r="E34"/>
          <cell r="F34"/>
          <cell r="G34"/>
          <cell r="H34"/>
          <cell r="I34"/>
          <cell r="J34"/>
          <cell r="K34"/>
          <cell r="L34"/>
          <cell r="M34"/>
          <cell r="N34"/>
          <cell r="O34"/>
          <cell r="P34"/>
          <cell r="Q34"/>
          <cell r="R34"/>
          <cell r="S34"/>
          <cell r="T34"/>
          <cell r="U34"/>
          <cell r="V34"/>
          <cell r="W34"/>
          <cell r="X34"/>
          <cell r="Y34"/>
          <cell r="Z34"/>
          <cell r="AA34"/>
          <cell r="AB34"/>
          <cell r="AC34"/>
          <cell r="AD34"/>
          <cell r="AE34"/>
          <cell r="AF34"/>
          <cell r="AG34"/>
          <cell r="AH34"/>
          <cell r="AI34"/>
          <cell r="AJ34"/>
          <cell r="AK34"/>
          <cell r="AL34"/>
          <cell r="AM34"/>
          <cell r="AN34"/>
          <cell r="AO34"/>
          <cell r="AP34"/>
          <cell r="AQ34"/>
          <cell r="AR34"/>
          <cell r="AS34"/>
          <cell r="AT34"/>
          <cell r="AU34"/>
          <cell r="AV34"/>
          <cell r="AW34"/>
          <cell r="AX34"/>
          <cell r="AY34"/>
          <cell r="AZ34"/>
          <cell r="BA34"/>
          <cell r="BB34"/>
          <cell r="BC34"/>
          <cell r="BD34"/>
          <cell r="BE34"/>
          <cell r="BF34"/>
          <cell r="BG34"/>
          <cell r="BH34"/>
          <cell r="BI34"/>
          <cell r="BJ34"/>
          <cell r="BK34"/>
          <cell r="BL34"/>
          <cell r="BM34"/>
          <cell r="BN34"/>
          <cell r="BO34"/>
          <cell r="BP34"/>
          <cell r="BQ34"/>
          <cell r="BR34"/>
          <cell r="BS34"/>
          <cell r="BT34">
            <v>0</v>
          </cell>
          <cell r="BU34" t="str">
            <v/>
          </cell>
          <cell r="BV34" t="str">
            <v/>
          </cell>
          <cell r="BW34" t="str">
            <v/>
          </cell>
          <cell r="BX34" t="str">
            <v/>
          </cell>
          <cell r="BY34" t="str">
            <v/>
          </cell>
          <cell r="BZ34" t="str">
            <v/>
          </cell>
          <cell r="CA34" t="str">
            <v/>
          </cell>
          <cell r="CB34" t="str">
            <v/>
          </cell>
          <cell r="CC34" t="str">
            <v/>
          </cell>
          <cell r="CD34" t="str">
            <v/>
          </cell>
          <cell r="CE34" t="str">
            <v/>
          </cell>
          <cell r="CF34" t="str">
            <v/>
          </cell>
          <cell r="CG34"/>
          <cell r="CH34"/>
          <cell r="CI34" t="str">
            <v/>
          </cell>
          <cell r="CJ34" t="str">
            <v/>
          </cell>
          <cell r="CK34" t="str">
            <v/>
          </cell>
          <cell r="CL34" t="str">
            <v/>
          </cell>
          <cell r="CM34" t="str">
            <v/>
          </cell>
          <cell r="CN34"/>
          <cell r="CO34"/>
          <cell r="CP34"/>
          <cell r="CQ34"/>
          <cell r="CR34"/>
          <cell r="CS34"/>
          <cell r="CT34"/>
          <cell r="CU34"/>
          <cell r="CV34"/>
          <cell r="CW34"/>
          <cell r="CX34"/>
          <cell r="CY34"/>
          <cell r="CZ34"/>
          <cell r="DA34"/>
          <cell r="DB34"/>
          <cell r="DC34">
            <v>0</v>
          </cell>
          <cell r="DD34">
            <v>0</v>
          </cell>
          <cell r="DE34"/>
          <cell r="DF34"/>
          <cell r="DG34"/>
          <cell r="DH34"/>
          <cell r="DI34"/>
          <cell r="DJ34"/>
          <cell r="DK34"/>
          <cell r="DS34"/>
          <cell r="DT34"/>
          <cell r="DU34"/>
          <cell r="DV34"/>
        </row>
        <row r="35">
          <cell r="A35"/>
          <cell r="B35"/>
          <cell r="C35" t="str">
            <v>エンボス工程</v>
          </cell>
          <cell r="D35"/>
          <cell r="E35"/>
          <cell r="F35"/>
          <cell r="G35"/>
          <cell r="H35"/>
          <cell r="I35"/>
          <cell r="J35"/>
          <cell r="K35"/>
          <cell r="L35"/>
          <cell r="M35"/>
          <cell r="N35"/>
          <cell r="O35"/>
          <cell r="P35"/>
          <cell r="Q35"/>
          <cell r="R35"/>
          <cell r="S35"/>
          <cell r="T35"/>
          <cell r="U35"/>
          <cell r="V35"/>
          <cell r="W35"/>
          <cell r="X35"/>
          <cell r="Y35"/>
          <cell r="Z35"/>
          <cell r="AA35"/>
          <cell r="AB35"/>
          <cell r="AC35"/>
          <cell r="AD35"/>
          <cell r="AE35"/>
          <cell r="AF35"/>
          <cell r="AG35"/>
          <cell r="AH35"/>
          <cell r="AI35"/>
          <cell r="AJ35"/>
          <cell r="AK35"/>
          <cell r="AL35"/>
          <cell r="AM35"/>
          <cell r="AN35"/>
          <cell r="AO35"/>
          <cell r="AP35"/>
          <cell r="AQ35"/>
          <cell r="AR35"/>
          <cell r="AS35"/>
          <cell r="AT35"/>
          <cell r="AU35"/>
          <cell r="AV35"/>
          <cell r="AW35"/>
          <cell r="AX35"/>
          <cell r="AY35"/>
          <cell r="AZ35"/>
          <cell r="BA35"/>
          <cell r="BB35"/>
          <cell r="BC35"/>
          <cell r="BD35"/>
          <cell r="BE35"/>
          <cell r="BF35"/>
          <cell r="BG35"/>
          <cell r="BH35"/>
          <cell r="BI35"/>
          <cell r="BJ35"/>
          <cell r="BK35"/>
          <cell r="BL35"/>
          <cell r="BM35"/>
          <cell r="BN35"/>
          <cell r="BO35"/>
          <cell r="BP35"/>
          <cell r="BQ35"/>
          <cell r="BR35"/>
          <cell r="BS35"/>
          <cell r="BT35">
            <v>0</v>
          </cell>
          <cell r="BU35" t="str">
            <v/>
          </cell>
          <cell r="BV35" t="str">
            <v/>
          </cell>
          <cell r="BW35" t="str">
            <v/>
          </cell>
          <cell r="BX35" t="str">
            <v/>
          </cell>
          <cell r="BY35" t="str">
            <v/>
          </cell>
          <cell r="BZ35" t="str">
            <v/>
          </cell>
          <cell r="CA35" t="str">
            <v/>
          </cell>
          <cell r="CB35" t="str">
            <v/>
          </cell>
          <cell r="CC35" t="str">
            <v/>
          </cell>
          <cell r="CD35" t="str">
            <v/>
          </cell>
          <cell r="CE35" t="str">
            <v/>
          </cell>
          <cell r="CF35" t="str">
            <v/>
          </cell>
          <cell r="CG35"/>
          <cell r="CH35"/>
          <cell r="CI35" t="str">
            <v/>
          </cell>
          <cell r="CJ35" t="str">
            <v/>
          </cell>
          <cell r="CK35" t="str">
            <v/>
          </cell>
          <cell r="CL35" t="str">
            <v/>
          </cell>
          <cell r="CM35" t="str">
            <v/>
          </cell>
          <cell r="CN35"/>
          <cell r="CO35"/>
          <cell r="CP35"/>
          <cell r="CQ35"/>
          <cell r="CR35"/>
          <cell r="CS35"/>
          <cell r="CT35"/>
          <cell r="CU35"/>
          <cell r="CV35"/>
          <cell r="CW35"/>
          <cell r="CX35"/>
          <cell r="CY35"/>
          <cell r="CZ35"/>
          <cell r="DA35"/>
          <cell r="DB35"/>
          <cell r="DC35">
            <v>0</v>
          </cell>
          <cell r="DD35">
            <v>0</v>
          </cell>
          <cell r="DE35"/>
          <cell r="DF35"/>
          <cell r="DG35"/>
          <cell r="DH35"/>
          <cell r="DI35"/>
          <cell r="DJ35"/>
          <cell r="DK35"/>
          <cell r="DS35"/>
          <cell r="DT35"/>
          <cell r="DU35"/>
          <cell r="DV35"/>
        </row>
        <row r="36">
          <cell r="A36"/>
          <cell r="B36"/>
          <cell r="C36" t="str">
            <v>エンボス工程</v>
          </cell>
          <cell r="D36"/>
          <cell r="E36"/>
          <cell r="F36"/>
          <cell r="G36"/>
          <cell r="H36"/>
          <cell r="I36"/>
          <cell r="J36"/>
          <cell r="K36"/>
          <cell r="L36"/>
          <cell r="M36"/>
          <cell r="N36"/>
          <cell r="O36"/>
          <cell r="P36"/>
          <cell r="Q36"/>
          <cell r="R36"/>
          <cell r="S36"/>
          <cell r="T36"/>
          <cell r="U36"/>
          <cell r="V36"/>
          <cell r="W36"/>
          <cell r="X36"/>
          <cell r="Y36"/>
          <cell r="Z36"/>
          <cell r="AA36"/>
          <cell r="AB36"/>
          <cell r="AC36"/>
          <cell r="AD36"/>
          <cell r="AE36"/>
          <cell r="AF36"/>
          <cell r="AG36"/>
          <cell r="AH36"/>
          <cell r="AI36"/>
          <cell r="AJ36"/>
          <cell r="AK36"/>
          <cell r="AL36"/>
          <cell r="AM36"/>
          <cell r="AN36"/>
          <cell r="AO36"/>
          <cell r="AP36"/>
          <cell r="AQ36"/>
          <cell r="AR36"/>
          <cell r="AS36"/>
          <cell r="AT36"/>
          <cell r="AU36"/>
          <cell r="AV36"/>
          <cell r="AW36"/>
          <cell r="AX36"/>
          <cell r="AY36"/>
          <cell r="AZ36"/>
          <cell r="BA36"/>
          <cell r="BB36"/>
          <cell r="BC36"/>
          <cell r="BD36"/>
          <cell r="BE36"/>
          <cell r="BF36"/>
          <cell r="BG36"/>
          <cell r="BH36"/>
          <cell r="BI36"/>
          <cell r="BJ36"/>
          <cell r="BK36"/>
          <cell r="BL36"/>
          <cell r="BM36"/>
          <cell r="BN36"/>
          <cell r="BO36"/>
          <cell r="BP36"/>
          <cell r="BQ36"/>
          <cell r="BR36"/>
          <cell r="BS36"/>
          <cell r="BT36">
            <v>0</v>
          </cell>
          <cell r="BU36" t="str">
            <v/>
          </cell>
          <cell r="BV36" t="str">
            <v/>
          </cell>
          <cell r="BW36" t="str">
            <v/>
          </cell>
          <cell r="BX36" t="str">
            <v/>
          </cell>
          <cell r="BY36" t="str">
            <v/>
          </cell>
          <cell r="BZ36" t="str">
            <v/>
          </cell>
          <cell r="CA36" t="str">
            <v/>
          </cell>
          <cell r="CB36" t="str">
            <v/>
          </cell>
          <cell r="CC36" t="str">
            <v/>
          </cell>
          <cell r="CD36" t="str">
            <v/>
          </cell>
          <cell r="CE36" t="str">
            <v/>
          </cell>
          <cell r="CF36" t="str">
            <v/>
          </cell>
          <cell r="CG36"/>
          <cell r="CH36"/>
          <cell r="CI36" t="str">
            <v/>
          </cell>
          <cell r="CJ36" t="str">
            <v/>
          </cell>
          <cell r="CK36" t="str">
            <v/>
          </cell>
          <cell r="CL36" t="str">
            <v/>
          </cell>
          <cell r="CM36" t="str">
            <v/>
          </cell>
          <cell r="CN36"/>
          <cell r="CO36"/>
          <cell r="CP36"/>
          <cell r="CQ36"/>
          <cell r="CR36"/>
          <cell r="CS36"/>
          <cell r="CT36"/>
          <cell r="CU36"/>
          <cell r="CV36"/>
          <cell r="CW36"/>
          <cell r="CX36"/>
          <cell r="CY36"/>
          <cell r="CZ36"/>
          <cell r="DA36"/>
          <cell r="DB36"/>
          <cell r="DC36">
            <v>0</v>
          </cell>
          <cell r="DD36">
            <v>0</v>
          </cell>
          <cell r="DE36"/>
          <cell r="DF36"/>
          <cell r="DG36"/>
          <cell r="DH36"/>
          <cell r="DI36"/>
          <cell r="DJ36"/>
          <cell r="DK36"/>
          <cell r="DS36"/>
          <cell r="DT36"/>
          <cell r="DU36"/>
          <cell r="DV36"/>
        </row>
        <row r="37">
          <cell r="A37"/>
          <cell r="B37"/>
          <cell r="C37" t="str">
            <v>エンボス工程</v>
          </cell>
          <cell r="D37"/>
          <cell r="E37"/>
          <cell r="F37"/>
          <cell r="G37"/>
          <cell r="H37"/>
          <cell r="I37"/>
          <cell r="J37"/>
          <cell r="K37"/>
          <cell r="L37"/>
          <cell r="M37"/>
          <cell r="N37"/>
          <cell r="O37"/>
          <cell r="P37"/>
          <cell r="Q37"/>
          <cell r="R37"/>
          <cell r="S37"/>
          <cell r="T37"/>
          <cell r="U37"/>
          <cell r="V37"/>
          <cell r="W37"/>
          <cell r="X37"/>
          <cell r="Y37"/>
          <cell r="Z37"/>
          <cell r="AA37"/>
          <cell r="AB37"/>
          <cell r="AC37"/>
          <cell r="AD37"/>
          <cell r="AE37"/>
          <cell r="AF37"/>
          <cell r="AG37"/>
          <cell r="AH37"/>
          <cell r="AI37"/>
          <cell r="AJ37"/>
          <cell r="AK37"/>
          <cell r="AL37"/>
          <cell r="AM37"/>
          <cell r="AN37"/>
          <cell r="AO37"/>
          <cell r="AP37"/>
          <cell r="AQ37"/>
          <cell r="AR37"/>
          <cell r="AS37"/>
          <cell r="AT37"/>
          <cell r="AU37"/>
          <cell r="AV37"/>
          <cell r="AW37"/>
          <cell r="AX37"/>
          <cell r="AY37"/>
          <cell r="AZ37"/>
          <cell r="BA37"/>
          <cell r="BB37"/>
          <cell r="BC37"/>
          <cell r="BD37"/>
          <cell r="BE37"/>
          <cell r="BF37"/>
          <cell r="BG37"/>
          <cell r="BH37"/>
          <cell r="BI37"/>
          <cell r="BJ37"/>
          <cell r="BK37"/>
          <cell r="BL37"/>
          <cell r="BM37"/>
          <cell r="BN37"/>
          <cell r="BO37"/>
          <cell r="BP37"/>
          <cell r="BQ37"/>
          <cell r="BR37"/>
          <cell r="BS37"/>
          <cell r="BT37">
            <v>0</v>
          </cell>
          <cell r="BU37" t="str">
            <v/>
          </cell>
          <cell r="BV37" t="str">
            <v/>
          </cell>
          <cell r="BW37" t="str">
            <v/>
          </cell>
          <cell r="BX37" t="str">
            <v/>
          </cell>
          <cell r="BY37" t="str">
            <v/>
          </cell>
          <cell r="BZ37" t="str">
            <v/>
          </cell>
          <cell r="CA37" t="str">
            <v/>
          </cell>
          <cell r="CB37" t="str">
            <v/>
          </cell>
          <cell r="CC37" t="str">
            <v/>
          </cell>
          <cell r="CD37" t="str">
            <v/>
          </cell>
          <cell r="CE37" t="str">
            <v/>
          </cell>
          <cell r="CF37" t="str">
            <v/>
          </cell>
          <cell r="CG37"/>
          <cell r="CH37"/>
          <cell r="CI37" t="str">
            <v/>
          </cell>
          <cell r="CJ37" t="str">
            <v/>
          </cell>
          <cell r="CK37" t="str">
            <v/>
          </cell>
          <cell r="CL37" t="str">
            <v/>
          </cell>
          <cell r="CM37" t="str">
            <v/>
          </cell>
          <cell r="CN37"/>
          <cell r="CO37"/>
          <cell r="CP37"/>
          <cell r="CQ37"/>
          <cell r="CR37"/>
          <cell r="CS37"/>
          <cell r="CT37"/>
          <cell r="CU37"/>
          <cell r="CV37"/>
          <cell r="CW37"/>
          <cell r="CX37"/>
          <cell r="CY37"/>
          <cell r="CZ37"/>
          <cell r="DA37"/>
          <cell r="DB37"/>
          <cell r="DC37">
            <v>0</v>
          </cell>
          <cell r="DD37">
            <v>0</v>
          </cell>
          <cell r="DE37"/>
          <cell r="DF37"/>
          <cell r="DG37"/>
          <cell r="DH37"/>
          <cell r="DI37"/>
          <cell r="DJ37"/>
          <cell r="DK37"/>
          <cell r="DS37"/>
          <cell r="DT37"/>
          <cell r="DU37"/>
          <cell r="DV37"/>
        </row>
        <row r="38">
          <cell r="A38"/>
          <cell r="B38"/>
          <cell r="C38" t="str">
            <v>エンボス工程</v>
          </cell>
          <cell r="D38"/>
          <cell r="E38"/>
          <cell r="F38"/>
          <cell r="G38"/>
          <cell r="H38"/>
          <cell r="I38"/>
          <cell r="J38"/>
          <cell r="K38"/>
          <cell r="L38"/>
          <cell r="M38"/>
          <cell r="N38"/>
          <cell r="O38"/>
          <cell r="P38"/>
          <cell r="Q38"/>
          <cell r="R38"/>
          <cell r="S38"/>
          <cell r="T38"/>
          <cell r="U38"/>
          <cell r="V38"/>
          <cell r="W38"/>
          <cell r="X38"/>
          <cell r="Y38"/>
          <cell r="Z38"/>
          <cell r="AA38"/>
          <cell r="AB38"/>
          <cell r="AC38"/>
          <cell r="AD38"/>
          <cell r="AE38"/>
          <cell r="AF38"/>
          <cell r="AG38"/>
          <cell r="AH38"/>
          <cell r="AI38"/>
          <cell r="AJ38"/>
          <cell r="AK38"/>
          <cell r="AL38"/>
          <cell r="AM38"/>
          <cell r="AN38"/>
          <cell r="AO38"/>
          <cell r="AP38"/>
          <cell r="AQ38"/>
          <cell r="AR38"/>
          <cell r="AS38"/>
          <cell r="AT38"/>
          <cell r="AU38"/>
          <cell r="AV38"/>
          <cell r="AW38"/>
          <cell r="AX38"/>
          <cell r="AY38"/>
          <cell r="AZ38"/>
          <cell r="BA38"/>
          <cell r="BB38"/>
          <cell r="BC38"/>
          <cell r="BD38"/>
          <cell r="BE38"/>
          <cell r="BF38"/>
          <cell r="BG38"/>
          <cell r="BH38"/>
          <cell r="BI38"/>
          <cell r="BJ38"/>
          <cell r="BK38"/>
          <cell r="BL38"/>
          <cell r="BM38"/>
          <cell r="BN38"/>
          <cell r="BO38"/>
          <cell r="BP38"/>
          <cell r="BQ38"/>
          <cell r="BR38"/>
          <cell r="BS38"/>
          <cell r="BT38">
            <v>0</v>
          </cell>
          <cell r="BU38" t="str">
            <v/>
          </cell>
          <cell r="BV38" t="str">
            <v/>
          </cell>
          <cell r="BW38" t="str">
            <v/>
          </cell>
          <cell r="BX38" t="str">
            <v/>
          </cell>
          <cell r="BY38" t="str">
            <v/>
          </cell>
          <cell r="BZ38" t="str">
            <v/>
          </cell>
          <cell r="CA38" t="str">
            <v/>
          </cell>
          <cell r="CB38" t="str">
            <v/>
          </cell>
          <cell r="CC38" t="str">
            <v/>
          </cell>
          <cell r="CD38" t="str">
            <v/>
          </cell>
          <cell r="CE38" t="str">
            <v/>
          </cell>
          <cell r="CF38" t="str">
            <v/>
          </cell>
          <cell r="CG38"/>
          <cell r="CH38"/>
          <cell r="CI38" t="str">
            <v/>
          </cell>
          <cell r="CJ38" t="str">
            <v/>
          </cell>
          <cell r="CK38" t="str">
            <v/>
          </cell>
          <cell r="CL38" t="str">
            <v/>
          </cell>
          <cell r="CM38" t="str">
            <v/>
          </cell>
          <cell r="CN38"/>
          <cell r="CO38"/>
          <cell r="CP38"/>
          <cell r="CQ38"/>
          <cell r="CR38"/>
          <cell r="CS38"/>
          <cell r="CT38"/>
          <cell r="CU38"/>
          <cell r="CV38"/>
          <cell r="CW38"/>
          <cell r="CX38"/>
          <cell r="CY38"/>
          <cell r="CZ38"/>
          <cell r="DA38"/>
          <cell r="DB38"/>
          <cell r="DC38">
            <v>0</v>
          </cell>
          <cell r="DD38">
            <v>0</v>
          </cell>
          <cell r="DE38"/>
          <cell r="DF38"/>
          <cell r="DG38"/>
          <cell r="DH38"/>
          <cell r="DI38"/>
          <cell r="DJ38"/>
          <cell r="DK38"/>
          <cell r="DS38"/>
          <cell r="DT38"/>
          <cell r="DU38"/>
          <cell r="DV38"/>
        </row>
        <row r="39">
          <cell r="A39"/>
          <cell r="B39"/>
          <cell r="C39" t="str">
            <v>エンボス工程</v>
          </cell>
          <cell r="D39"/>
          <cell r="E39"/>
          <cell r="F39"/>
          <cell r="G39"/>
          <cell r="H39"/>
          <cell r="I39"/>
          <cell r="J39"/>
          <cell r="K39"/>
          <cell r="L39"/>
          <cell r="M39"/>
          <cell r="N39"/>
          <cell r="O39"/>
          <cell r="P39"/>
          <cell r="Q39"/>
          <cell r="R39"/>
          <cell r="S39"/>
          <cell r="T39"/>
          <cell r="U39"/>
          <cell r="V39"/>
          <cell r="W39"/>
          <cell r="X39"/>
          <cell r="Y39"/>
          <cell r="Z39"/>
          <cell r="AA39"/>
          <cell r="AB39"/>
          <cell r="AC39"/>
          <cell r="AD39"/>
          <cell r="AE39"/>
          <cell r="AF39"/>
          <cell r="AG39"/>
          <cell r="AH39"/>
          <cell r="AI39"/>
          <cell r="AJ39"/>
          <cell r="AK39"/>
          <cell r="AL39"/>
          <cell r="AM39"/>
          <cell r="AN39"/>
          <cell r="AO39"/>
          <cell r="AP39"/>
          <cell r="AQ39"/>
          <cell r="AR39"/>
          <cell r="AS39"/>
          <cell r="AT39"/>
          <cell r="AU39"/>
          <cell r="AV39"/>
          <cell r="AW39"/>
          <cell r="AX39"/>
          <cell r="AY39"/>
          <cell r="AZ39"/>
          <cell r="BA39"/>
          <cell r="BB39"/>
          <cell r="BC39"/>
          <cell r="BD39"/>
          <cell r="BE39"/>
          <cell r="BF39"/>
          <cell r="BG39"/>
          <cell r="BH39"/>
          <cell r="BI39"/>
          <cell r="BJ39"/>
          <cell r="BK39"/>
          <cell r="BL39"/>
          <cell r="BM39"/>
          <cell r="BN39"/>
          <cell r="BO39"/>
          <cell r="BP39"/>
          <cell r="BQ39"/>
          <cell r="BR39"/>
          <cell r="BS39"/>
          <cell r="BT39">
            <v>0</v>
          </cell>
          <cell r="BU39" t="str">
            <v/>
          </cell>
          <cell r="BV39" t="str">
            <v/>
          </cell>
          <cell r="BW39" t="str">
            <v/>
          </cell>
          <cell r="BX39" t="str">
            <v/>
          </cell>
          <cell r="BY39" t="str">
            <v/>
          </cell>
          <cell r="BZ39" t="str">
            <v/>
          </cell>
          <cell r="CA39" t="str">
            <v/>
          </cell>
          <cell r="CB39" t="str">
            <v/>
          </cell>
          <cell r="CC39" t="str">
            <v/>
          </cell>
          <cell r="CD39" t="str">
            <v/>
          </cell>
          <cell r="CE39" t="str">
            <v/>
          </cell>
          <cell r="CF39" t="str">
            <v/>
          </cell>
          <cell r="CG39"/>
          <cell r="CH39"/>
          <cell r="CI39" t="str">
            <v/>
          </cell>
          <cell r="CJ39" t="str">
            <v/>
          </cell>
          <cell r="CK39" t="str">
            <v/>
          </cell>
          <cell r="CL39" t="str">
            <v/>
          </cell>
          <cell r="CM39" t="str">
            <v/>
          </cell>
          <cell r="CN39"/>
          <cell r="CO39"/>
          <cell r="CP39"/>
          <cell r="CQ39"/>
          <cell r="CR39"/>
          <cell r="CS39"/>
          <cell r="CT39"/>
          <cell r="CU39"/>
          <cell r="CV39"/>
          <cell r="CW39"/>
          <cell r="CX39"/>
          <cell r="CY39"/>
          <cell r="CZ39"/>
          <cell r="DA39"/>
          <cell r="DB39"/>
          <cell r="DC39">
            <v>0</v>
          </cell>
          <cell r="DD39">
            <v>0</v>
          </cell>
          <cell r="DE39"/>
          <cell r="DF39"/>
          <cell r="DG39"/>
          <cell r="DH39"/>
          <cell r="DI39"/>
          <cell r="DJ39"/>
          <cell r="DK39"/>
          <cell r="DS39"/>
          <cell r="DT39"/>
          <cell r="DU39"/>
          <cell r="DV39"/>
        </row>
        <row r="40">
          <cell r="A40"/>
          <cell r="B40"/>
          <cell r="C40" t="str">
            <v>エンボス工程</v>
          </cell>
          <cell r="D40"/>
          <cell r="E40"/>
          <cell r="F40"/>
          <cell r="G40"/>
          <cell r="H40"/>
          <cell r="I40"/>
          <cell r="J40"/>
          <cell r="K40"/>
          <cell r="L40"/>
          <cell r="M40"/>
          <cell r="N40"/>
          <cell r="O40"/>
          <cell r="P40"/>
          <cell r="Q40"/>
          <cell r="R40"/>
          <cell r="S40"/>
          <cell r="T40"/>
          <cell r="U40"/>
          <cell r="V40"/>
          <cell r="W40"/>
          <cell r="X40"/>
          <cell r="Y40"/>
          <cell r="Z40"/>
          <cell r="AA40"/>
          <cell r="AB40"/>
          <cell r="AC40"/>
          <cell r="AD40"/>
          <cell r="AE40"/>
          <cell r="AF40"/>
          <cell r="AG40"/>
          <cell r="AH40"/>
          <cell r="AI40"/>
          <cell r="AJ40"/>
          <cell r="AK40"/>
          <cell r="AL40"/>
          <cell r="AM40"/>
          <cell r="AN40"/>
          <cell r="AO40"/>
          <cell r="AP40"/>
          <cell r="AQ40"/>
          <cell r="AR40"/>
          <cell r="AS40"/>
          <cell r="AT40"/>
          <cell r="AU40"/>
          <cell r="AV40"/>
          <cell r="AW40"/>
          <cell r="AX40"/>
          <cell r="AY40"/>
          <cell r="AZ40"/>
          <cell r="BA40"/>
          <cell r="BB40"/>
          <cell r="BC40"/>
          <cell r="BD40"/>
          <cell r="BE40"/>
          <cell r="BF40"/>
          <cell r="BG40"/>
          <cell r="BH40"/>
          <cell r="BI40"/>
          <cell r="BJ40"/>
          <cell r="BK40"/>
          <cell r="BL40"/>
          <cell r="BM40"/>
          <cell r="BN40"/>
          <cell r="BO40"/>
          <cell r="BP40"/>
          <cell r="BQ40"/>
          <cell r="BR40"/>
          <cell r="BS40"/>
          <cell r="BT40">
            <v>0</v>
          </cell>
          <cell r="BU40" t="str">
            <v/>
          </cell>
          <cell r="BV40" t="str">
            <v/>
          </cell>
          <cell r="BW40" t="str">
            <v/>
          </cell>
          <cell r="BX40" t="str">
            <v/>
          </cell>
          <cell r="BY40" t="str">
            <v/>
          </cell>
          <cell r="BZ40" t="str">
            <v/>
          </cell>
          <cell r="CA40" t="str">
            <v/>
          </cell>
          <cell r="CB40" t="str">
            <v/>
          </cell>
          <cell r="CC40" t="str">
            <v/>
          </cell>
          <cell r="CD40" t="str">
            <v/>
          </cell>
          <cell r="CE40" t="str">
            <v/>
          </cell>
          <cell r="CF40" t="str">
            <v/>
          </cell>
          <cell r="CG40"/>
          <cell r="CH40"/>
          <cell r="CI40" t="str">
            <v/>
          </cell>
          <cell r="CJ40" t="str">
            <v/>
          </cell>
          <cell r="CK40" t="str">
            <v/>
          </cell>
          <cell r="CL40" t="str">
            <v/>
          </cell>
          <cell r="CM40" t="str">
            <v/>
          </cell>
          <cell r="CN40"/>
          <cell r="CO40"/>
          <cell r="CP40"/>
          <cell r="CQ40"/>
          <cell r="CR40"/>
          <cell r="CS40"/>
          <cell r="CT40"/>
          <cell r="CU40"/>
          <cell r="CV40"/>
          <cell r="CW40"/>
          <cell r="CX40"/>
          <cell r="CY40"/>
          <cell r="CZ40"/>
          <cell r="DA40"/>
          <cell r="DB40"/>
          <cell r="DC40">
            <v>0</v>
          </cell>
          <cell r="DD40">
            <v>0</v>
          </cell>
          <cell r="DE40"/>
          <cell r="DF40"/>
          <cell r="DG40"/>
          <cell r="DH40"/>
          <cell r="DI40"/>
          <cell r="DJ40"/>
          <cell r="DK40"/>
          <cell r="DS40"/>
          <cell r="DT40"/>
          <cell r="DU40"/>
          <cell r="DV40"/>
        </row>
        <row r="41">
          <cell r="A41"/>
          <cell r="B41"/>
          <cell r="C41" t="str">
            <v>エンボス工程</v>
          </cell>
          <cell r="D41"/>
          <cell r="E41"/>
          <cell r="F41"/>
          <cell r="G41"/>
          <cell r="H41"/>
          <cell r="I41"/>
          <cell r="J41"/>
          <cell r="K41"/>
          <cell r="L41"/>
          <cell r="M41"/>
          <cell r="N41"/>
          <cell r="O41"/>
          <cell r="P41"/>
          <cell r="Q41"/>
          <cell r="R41"/>
          <cell r="S41"/>
          <cell r="T41"/>
          <cell r="U41"/>
          <cell r="V41"/>
          <cell r="W41"/>
          <cell r="X41"/>
          <cell r="Y41"/>
          <cell r="Z41"/>
          <cell r="AA41"/>
          <cell r="AB41"/>
          <cell r="AC41"/>
          <cell r="AD41"/>
          <cell r="AE41"/>
          <cell r="AF41"/>
          <cell r="AG41"/>
          <cell r="AH41"/>
          <cell r="AI41"/>
          <cell r="AJ41"/>
          <cell r="AK41"/>
          <cell r="AL41"/>
          <cell r="AM41"/>
          <cell r="AN41"/>
          <cell r="AO41"/>
          <cell r="AP41"/>
          <cell r="AQ41"/>
          <cell r="AR41"/>
          <cell r="AS41"/>
          <cell r="AT41"/>
          <cell r="AU41"/>
          <cell r="AV41"/>
          <cell r="AW41"/>
          <cell r="AX41"/>
          <cell r="AY41"/>
          <cell r="AZ41"/>
          <cell r="BA41"/>
          <cell r="BB41"/>
          <cell r="BC41"/>
          <cell r="BD41"/>
          <cell r="BE41"/>
          <cell r="BF41"/>
          <cell r="BG41"/>
          <cell r="BH41"/>
          <cell r="BI41"/>
          <cell r="BJ41"/>
          <cell r="BK41"/>
          <cell r="BL41"/>
          <cell r="BM41"/>
          <cell r="BN41"/>
          <cell r="BO41"/>
          <cell r="BP41"/>
          <cell r="BQ41"/>
          <cell r="BR41"/>
          <cell r="BS41"/>
          <cell r="BT41">
            <v>0</v>
          </cell>
          <cell r="BU41" t="str">
            <v/>
          </cell>
          <cell r="BV41" t="str">
            <v/>
          </cell>
          <cell r="BW41" t="str">
            <v/>
          </cell>
          <cell r="BX41" t="str">
            <v/>
          </cell>
          <cell r="BY41" t="str">
            <v/>
          </cell>
          <cell r="BZ41" t="str">
            <v/>
          </cell>
          <cell r="CA41" t="str">
            <v/>
          </cell>
          <cell r="CB41" t="str">
            <v/>
          </cell>
          <cell r="CC41" t="str">
            <v/>
          </cell>
          <cell r="CD41" t="str">
            <v/>
          </cell>
          <cell r="CE41" t="str">
            <v/>
          </cell>
          <cell r="CF41" t="str">
            <v/>
          </cell>
          <cell r="CG41"/>
          <cell r="CH41"/>
          <cell r="CI41" t="str">
            <v/>
          </cell>
          <cell r="CJ41" t="str">
            <v/>
          </cell>
          <cell r="CK41" t="str">
            <v/>
          </cell>
          <cell r="CL41" t="str">
            <v/>
          </cell>
          <cell r="CM41" t="str">
            <v/>
          </cell>
          <cell r="CN41"/>
          <cell r="CO41"/>
          <cell r="CP41"/>
          <cell r="CQ41"/>
          <cell r="CR41"/>
          <cell r="CS41"/>
          <cell r="CT41"/>
          <cell r="CU41"/>
          <cell r="CV41"/>
          <cell r="CW41"/>
          <cell r="CX41"/>
          <cell r="CY41"/>
          <cell r="CZ41"/>
          <cell r="DA41"/>
          <cell r="DB41"/>
          <cell r="DC41">
            <v>0</v>
          </cell>
          <cell r="DD41">
            <v>0</v>
          </cell>
          <cell r="DE41"/>
          <cell r="DF41"/>
          <cell r="DG41"/>
          <cell r="DH41"/>
          <cell r="DI41"/>
          <cell r="DJ41"/>
          <cell r="DK41"/>
          <cell r="DS41"/>
          <cell r="DT41"/>
          <cell r="DU41"/>
          <cell r="DV41"/>
        </row>
        <row r="42">
          <cell r="A42"/>
          <cell r="B42"/>
          <cell r="C42" t="str">
            <v>エンボス工程</v>
          </cell>
          <cell r="D42"/>
          <cell r="E42"/>
          <cell r="F42"/>
          <cell r="G42"/>
          <cell r="H42"/>
          <cell r="I42"/>
          <cell r="J42"/>
          <cell r="K42"/>
          <cell r="L42"/>
          <cell r="M42"/>
          <cell r="N42"/>
          <cell r="O42"/>
          <cell r="P42"/>
          <cell r="Q42"/>
          <cell r="R42"/>
          <cell r="S42"/>
          <cell r="T42"/>
          <cell r="U42"/>
          <cell r="V42"/>
          <cell r="W42"/>
          <cell r="X42"/>
          <cell r="Y42"/>
          <cell r="Z42"/>
          <cell r="AA42"/>
          <cell r="AB42"/>
          <cell r="AC42"/>
          <cell r="AD42"/>
          <cell r="AE42"/>
          <cell r="AF42"/>
          <cell r="AG42"/>
          <cell r="AH42"/>
          <cell r="AI42"/>
          <cell r="AJ42"/>
          <cell r="AK42"/>
          <cell r="AL42"/>
          <cell r="AM42"/>
          <cell r="AN42"/>
          <cell r="AO42"/>
          <cell r="AP42"/>
          <cell r="AQ42"/>
          <cell r="AR42"/>
          <cell r="AS42"/>
          <cell r="AT42"/>
          <cell r="AU42"/>
          <cell r="AV42"/>
          <cell r="AW42"/>
          <cell r="AX42"/>
          <cell r="AY42"/>
          <cell r="AZ42"/>
          <cell r="BA42"/>
          <cell r="BB42"/>
          <cell r="BC42"/>
          <cell r="BD42"/>
          <cell r="BE42"/>
          <cell r="BF42"/>
          <cell r="BG42"/>
          <cell r="BH42"/>
          <cell r="BI42"/>
          <cell r="BJ42"/>
          <cell r="BK42"/>
          <cell r="BL42"/>
          <cell r="BM42"/>
          <cell r="BN42"/>
          <cell r="BO42"/>
          <cell r="BP42"/>
          <cell r="BQ42"/>
          <cell r="BR42"/>
          <cell r="BS42"/>
          <cell r="BT42">
            <v>0</v>
          </cell>
          <cell r="BU42" t="str">
            <v/>
          </cell>
          <cell r="BV42" t="str">
            <v/>
          </cell>
          <cell r="BW42" t="str">
            <v/>
          </cell>
          <cell r="BX42" t="str">
            <v/>
          </cell>
          <cell r="BY42" t="str">
            <v/>
          </cell>
          <cell r="BZ42" t="str">
            <v/>
          </cell>
          <cell r="CA42" t="str">
            <v/>
          </cell>
          <cell r="CB42" t="str">
            <v/>
          </cell>
          <cell r="CC42" t="str">
            <v/>
          </cell>
          <cell r="CD42" t="str">
            <v/>
          </cell>
          <cell r="CE42" t="str">
            <v/>
          </cell>
          <cell r="CF42" t="str">
            <v/>
          </cell>
          <cell r="CG42"/>
          <cell r="CH42"/>
          <cell r="CI42" t="str">
            <v/>
          </cell>
          <cell r="CJ42" t="str">
            <v/>
          </cell>
          <cell r="CK42" t="str">
            <v/>
          </cell>
          <cell r="CL42" t="str">
            <v/>
          </cell>
          <cell r="CM42" t="str">
            <v/>
          </cell>
          <cell r="CN42"/>
          <cell r="CO42"/>
          <cell r="CP42"/>
          <cell r="CQ42"/>
          <cell r="CR42"/>
          <cell r="CS42"/>
          <cell r="CT42"/>
          <cell r="CU42"/>
          <cell r="CV42"/>
          <cell r="CW42"/>
          <cell r="CX42"/>
          <cell r="CY42"/>
          <cell r="CZ42"/>
          <cell r="DA42"/>
          <cell r="DB42"/>
          <cell r="DC42">
            <v>0</v>
          </cell>
          <cell r="DD42">
            <v>0</v>
          </cell>
          <cell r="DE42"/>
          <cell r="DF42"/>
          <cell r="DG42"/>
          <cell r="DH42"/>
          <cell r="DI42"/>
          <cell r="DJ42"/>
          <cell r="DK42"/>
          <cell r="DS42"/>
          <cell r="DT42"/>
          <cell r="DU42"/>
          <cell r="DV42"/>
        </row>
        <row r="43">
          <cell r="A43"/>
          <cell r="B43"/>
          <cell r="C43" t="str">
            <v>エンボス工程</v>
          </cell>
          <cell r="D43"/>
          <cell r="E43"/>
          <cell r="F43"/>
          <cell r="G43"/>
          <cell r="H43"/>
          <cell r="I43"/>
          <cell r="J43"/>
          <cell r="K43"/>
          <cell r="L43"/>
          <cell r="M43"/>
          <cell r="N43"/>
          <cell r="O43"/>
          <cell r="P43"/>
          <cell r="Q43"/>
          <cell r="R43"/>
          <cell r="S43"/>
          <cell r="T43"/>
          <cell r="U43"/>
          <cell r="V43"/>
          <cell r="W43"/>
          <cell r="X43"/>
          <cell r="Y43"/>
          <cell r="Z43"/>
          <cell r="AA43"/>
          <cell r="AB43"/>
          <cell r="AC43"/>
          <cell r="AD43"/>
          <cell r="AE43"/>
          <cell r="AF43"/>
          <cell r="AG43"/>
          <cell r="AH43"/>
          <cell r="AI43"/>
          <cell r="AJ43"/>
          <cell r="AK43"/>
          <cell r="AL43"/>
          <cell r="AM43"/>
          <cell r="AN43"/>
          <cell r="AO43"/>
          <cell r="AP43"/>
          <cell r="AQ43"/>
          <cell r="AR43"/>
          <cell r="AS43"/>
          <cell r="AT43"/>
          <cell r="AU43"/>
          <cell r="AV43"/>
          <cell r="AW43"/>
          <cell r="AX43"/>
          <cell r="AY43"/>
          <cell r="AZ43"/>
          <cell r="BA43"/>
          <cell r="BB43"/>
          <cell r="BC43"/>
          <cell r="BD43"/>
          <cell r="BE43"/>
          <cell r="BF43"/>
          <cell r="BG43"/>
          <cell r="BH43"/>
          <cell r="BI43"/>
          <cell r="BJ43"/>
          <cell r="BK43"/>
          <cell r="BL43"/>
          <cell r="BM43"/>
          <cell r="BN43"/>
          <cell r="BO43"/>
          <cell r="BP43"/>
          <cell r="BQ43"/>
          <cell r="BR43"/>
          <cell r="BS43"/>
          <cell r="BT43">
            <v>0</v>
          </cell>
          <cell r="BU43" t="str">
            <v/>
          </cell>
          <cell r="BV43" t="str">
            <v/>
          </cell>
          <cell r="BW43" t="str">
            <v/>
          </cell>
          <cell r="BX43" t="str">
            <v/>
          </cell>
          <cell r="BY43" t="str">
            <v/>
          </cell>
          <cell r="BZ43" t="str">
            <v/>
          </cell>
          <cell r="CA43" t="str">
            <v/>
          </cell>
          <cell r="CB43" t="str">
            <v/>
          </cell>
          <cell r="CC43" t="str">
            <v/>
          </cell>
          <cell r="CD43" t="str">
            <v/>
          </cell>
          <cell r="CE43" t="str">
            <v/>
          </cell>
          <cell r="CF43" t="str">
            <v/>
          </cell>
          <cell r="CG43"/>
          <cell r="CH43"/>
          <cell r="CI43" t="str">
            <v/>
          </cell>
          <cell r="CJ43" t="str">
            <v/>
          </cell>
          <cell r="CK43" t="str">
            <v/>
          </cell>
          <cell r="CL43" t="str">
            <v/>
          </cell>
          <cell r="CM43" t="str">
            <v/>
          </cell>
          <cell r="CN43"/>
          <cell r="CO43"/>
          <cell r="CP43"/>
          <cell r="CQ43"/>
          <cell r="CR43"/>
          <cell r="CS43"/>
          <cell r="CT43"/>
          <cell r="CU43"/>
          <cell r="CV43"/>
          <cell r="CW43"/>
          <cell r="CX43"/>
          <cell r="CY43"/>
          <cell r="CZ43"/>
          <cell r="DA43"/>
          <cell r="DB43"/>
          <cell r="DC43">
            <v>0</v>
          </cell>
          <cell r="DD43">
            <v>0</v>
          </cell>
          <cell r="DE43"/>
          <cell r="DF43"/>
          <cell r="DG43"/>
          <cell r="DH43"/>
          <cell r="DI43"/>
          <cell r="DJ43"/>
          <cell r="DK43"/>
          <cell r="DS43"/>
          <cell r="DT43"/>
          <cell r="DU43"/>
          <cell r="DV43"/>
        </row>
        <row r="44">
          <cell r="A44"/>
          <cell r="B44"/>
          <cell r="C44" t="str">
            <v>エンボス工程</v>
          </cell>
          <cell r="D44"/>
          <cell r="E44"/>
          <cell r="F44"/>
          <cell r="G44"/>
          <cell r="H44"/>
          <cell r="I44"/>
          <cell r="J44"/>
          <cell r="K44"/>
          <cell r="L44"/>
          <cell r="M44"/>
          <cell r="N44"/>
          <cell r="O44"/>
          <cell r="P44"/>
          <cell r="Q44"/>
          <cell r="R44"/>
          <cell r="S44"/>
          <cell r="T44"/>
          <cell r="U44"/>
          <cell r="V44"/>
          <cell r="W44"/>
          <cell r="X44"/>
          <cell r="Y44"/>
          <cell r="Z44"/>
          <cell r="AA44"/>
          <cell r="AB44"/>
          <cell r="AC44"/>
          <cell r="AD44"/>
          <cell r="AE44"/>
          <cell r="AF44"/>
          <cell r="AG44"/>
          <cell r="AH44"/>
          <cell r="AI44"/>
          <cell r="AJ44"/>
          <cell r="AK44"/>
          <cell r="AL44"/>
          <cell r="AM44"/>
          <cell r="AN44"/>
          <cell r="AO44"/>
          <cell r="AP44"/>
          <cell r="AQ44"/>
          <cell r="AR44"/>
          <cell r="AS44"/>
          <cell r="AT44"/>
          <cell r="AU44"/>
          <cell r="AV44"/>
          <cell r="AW44"/>
          <cell r="AX44"/>
          <cell r="AY44"/>
          <cell r="AZ44"/>
          <cell r="BA44"/>
          <cell r="BB44"/>
          <cell r="BC44"/>
          <cell r="BD44"/>
          <cell r="BE44"/>
          <cell r="BF44"/>
          <cell r="BG44"/>
          <cell r="BH44"/>
          <cell r="BI44"/>
          <cell r="BJ44"/>
          <cell r="BK44"/>
          <cell r="BL44"/>
          <cell r="BM44"/>
          <cell r="BN44"/>
          <cell r="BO44"/>
          <cell r="BP44"/>
          <cell r="BQ44"/>
          <cell r="BR44"/>
          <cell r="BS44"/>
          <cell r="BT44">
            <v>0</v>
          </cell>
          <cell r="BU44" t="str">
            <v/>
          </cell>
          <cell r="BV44" t="str">
            <v/>
          </cell>
          <cell r="BW44" t="str">
            <v/>
          </cell>
          <cell r="BX44" t="str">
            <v/>
          </cell>
          <cell r="BY44" t="str">
            <v/>
          </cell>
          <cell r="BZ44" t="str">
            <v/>
          </cell>
          <cell r="CA44" t="str">
            <v/>
          </cell>
          <cell r="CB44" t="str">
            <v/>
          </cell>
          <cell r="CC44" t="str">
            <v/>
          </cell>
          <cell r="CD44" t="str">
            <v/>
          </cell>
          <cell r="CE44" t="str">
            <v/>
          </cell>
          <cell r="CF44" t="str">
            <v/>
          </cell>
          <cell r="CG44"/>
          <cell r="CH44"/>
          <cell r="CI44" t="str">
            <v/>
          </cell>
          <cell r="CJ44" t="str">
            <v/>
          </cell>
          <cell r="CK44" t="str">
            <v/>
          </cell>
          <cell r="CL44" t="str">
            <v/>
          </cell>
          <cell r="CM44" t="str">
            <v/>
          </cell>
          <cell r="CN44"/>
          <cell r="CO44"/>
          <cell r="CP44"/>
          <cell r="CQ44"/>
          <cell r="CR44"/>
          <cell r="CS44"/>
          <cell r="CT44"/>
          <cell r="CU44"/>
          <cell r="CV44"/>
          <cell r="CW44"/>
          <cell r="CX44"/>
          <cell r="CY44"/>
          <cell r="CZ44"/>
          <cell r="DA44"/>
          <cell r="DB44"/>
          <cell r="DC44">
            <v>0</v>
          </cell>
          <cell r="DD44">
            <v>0</v>
          </cell>
          <cell r="DE44"/>
          <cell r="DF44"/>
          <cell r="DG44"/>
          <cell r="DH44"/>
          <cell r="DI44"/>
          <cell r="DJ44"/>
          <cell r="DK44"/>
          <cell r="DS44"/>
          <cell r="DT44"/>
          <cell r="DU44"/>
          <cell r="DV44"/>
        </row>
        <row r="45">
          <cell r="A45"/>
          <cell r="B45"/>
          <cell r="C45" t="str">
            <v>エンボス工程</v>
          </cell>
          <cell r="D45"/>
          <cell r="E45"/>
          <cell r="F45"/>
          <cell r="G45"/>
          <cell r="H45"/>
          <cell r="I45"/>
          <cell r="J45"/>
          <cell r="K45"/>
          <cell r="L45"/>
          <cell r="M45"/>
          <cell r="N45"/>
          <cell r="O45"/>
          <cell r="P45"/>
          <cell r="Q45"/>
          <cell r="R45"/>
          <cell r="S45"/>
          <cell r="T45"/>
          <cell r="U45"/>
          <cell r="V45"/>
          <cell r="W45"/>
          <cell r="X45"/>
          <cell r="Y45"/>
          <cell r="Z45"/>
          <cell r="AA45"/>
          <cell r="AB45"/>
          <cell r="AC45"/>
          <cell r="AD45"/>
          <cell r="AE45"/>
          <cell r="AF45"/>
          <cell r="AG45"/>
          <cell r="AH45"/>
          <cell r="AI45"/>
          <cell r="AJ45"/>
          <cell r="AK45"/>
          <cell r="AL45"/>
          <cell r="AM45"/>
          <cell r="AN45"/>
          <cell r="AO45"/>
          <cell r="AP45"/>
          <cell r="AQ45"/>
          <cell r="AR45"/>
          <cell r="AS45"/>
          <cell r="AT45"/>
          <cell r="AU45"/>
          <cell r="AV45"/>
          <cell r="AW45"/>
          <cell r="AX45"/>
          <cell r="AY45"/>
          <cell r="AZ45"/>
          <cell r="BA45"/>
          <cell r="BB45"/>
          <cell r="BC45"/>
          <cell r="BD45"/>
          <cell r="BE45"/>
          <cell r="BF45"/>
          <cell r="BG45"/>
          <cell r="BH45"/>
          <cell r="BI45"/>
          <cell r="BJ45"/>
          <cell r="BK45"/>
          <cell r="BL45"/>
          <cell r="BM45"/>
          <cell r="BN45"/>
          <cell r="BO45"/>
          <cell r="BP45"/>
          <cell r="BQ45"/>
          <cell r="BR45"/>
          <cell r="BS45"/>
          <cell r="BT45">
            <v>0</v>
          </cell>
          <cell r="BU45" t="str">
            <v/>
          </cell>
          <cell r="BV45" t="str">
            <v/>
          </cell>
          <cell r="BW45" t="str">
            <v/>
          </cell>
          <cell r="BX45" t="str">
            <v/>
          </cell>
          <cell r="BY45" t="str">
            <v/>
          </cell>
          <cell r="BZ45" t="str">
            <v/>
          </cell>
          <cell r="CA45" t="str">
            <v/>
          </cell>
          <cell r="CB45" t="str">
            <v/>
          </cell>
          <cell r="CC45" t="str">
            <v/>
          </cell>
          <cell r="CD45" t="str">
            <v/>
          </cell>
          <cell r="CE45" t="str">
            <v/>
          </cell>
          <cell r="CF45" t="str">
            <v/>
          </cell>
          <cell r="CG45"/>
          <cell r="CH45"/>
          <cell r="CI45" t="str">
            <v/>
          </cell>
          <cell r="CJ45" t="str">
            <v/>
          </cell>
          <cell r="CK45" t="str">
            <v/>
          </cell>
          <cell r="CL45" t="str">
            <v/>
          </cell>
          <cell r="CM45" t="str">
            <v/>
          </cell>
          <cell r="CN45"/>
          <cell r="CO45"/>
          <cell r="CP45"/>
          <cell r="CQ45"/>
          <cell r="CR45"/>
          <cell r="CS45"/>
          <cell r="CT45"/>
          <cell r="CU45"/>
          <cell r="CV45"/>
          <cell r="CW45"/>
          <cell r="CX45"/>
          <cell r="CY45"/>
          <cell r="CZ45"/>
          <cell r="DA45"/>
          <cell r="DB45"/>
          <cell r="DC45">
            <v>0</v>
          </cell>
          <cell r="DD45">
            <v>0</v>
          </cell>
          <cell r="DE45"/>
          <cell r="DF45"/>
          <cell r="DG45"/>
          <cell r="DH45"/>
          <cell r="DI45"/>
          <cell r="DJ45"/>
          <cell r="DK45"/>
          <cell r="DS45"/>
          <cell r="DT45"/>
          <cell r="DU45"/>
          <cell r="DV45"/>
        </row>
        <row r="46">
          <cell r="A46"/>
          <cell r="B46"/>
          <cell r="C46" t="str">
            <v>エンボス工程</v>
          </cell>
          <cell r="D46"/>
          <cell r="E46"/>
          <cell r="F46"/>
          <cell r="G46"/>
          <cell r="H46"/>
          <cell r="I46"/>
          <cell r="J46"/>
          <cell r="K46"/>
          <cell r="L46"/>
          <cell r="M46"/>
          <cell r="N46"/>
          <cell r="O46"/>
          <cell r="P46"/>
          <cell r="Q46"/>
          <cell r="R46"/>
          <cell r="S46"/>
          <cell r="T46"/>
          <cell r="U46"/>
          <cell r="V46"/>
          <cell r="W46"/>
          <cell r="X46"/>
          <cell r="Y46"/>
          <cell r="Z46"/>
          <cell r="AA46"/>
          <cell r="AB46"/>
          <cell r="AC46"/>
          <cell r="AD46"/>
          <cell r="AE46"/>
          <cell r="AF46"/>
          <cell r="AG46"/>
          <cell r="AH46"/>
          <cell r="AI46"/>
          <cell r="AJ46"/>
          <cell r="AK46"/>
          <cell r="AL46"/>
          <cell r="AM46"/>
          <cell r="AN46"/>
          <cell r="AO46"/>
          <cell r="AP46"/>
          <cell r="AQ46"/>
          <cell r="AR46"/>
          <cell r="AS46"/>
          <cell r="AT46"/>
          <cell r="AU46"/>
          <cell r="AV46"/>
          <cell r="AW46"/>
          <cell r="AX46"/>
          <cell r="AY46"/>
          <cell r="AZ46"/>
          <cell r="BA46"/>
          <cell r="BB46"/>
          <cell r="BC46"/>
          <cell r="BD46"/>
          <cell r="BE46"/>
          <cell r="BF46"/>
          <cell r="BG46"/>
          <cell r="BH46"/>
          <cell r="BI46"/>
          <cell r="BJ46"/>
          <cell r="BK46"/>
          <cell r="BL46"/>
          <cell r="BM46"/>
          <cell r="BN46"/>
          <cell r="BO46"/>
          <cell r="BP46"/>
          <cell r="BQ46"/>
          <cell r="BR46"/>
          <cell r="BS46"/>
          <cell r="BT46">
            <v>0</v>
          </cell>
          <cell r="BU46" t="str">
            <v/>
          </cell>
          <cell r="BV46" t="str">
            <v/>
          </cell>
          <cell r="BW46" t="str">
            <v/>
          </cell>
          <cell r="BX46" t="str">
            <v/>
          </cell>
          <cell r="BY46" t="str">
            <v/>
          </cell>
          <cell r="BZ46" t="str">
            <v/>
          </cell>
          <cell r="CA46" t="str">
            <v/>
          </cell>
          <cell r="CB46" t="str">
            <v/>
          </cell>
          <cell r="CC46" t="str">
            <v/>
          </cell>
          <cell r="CD46" t="str">
            <v/>
          </cell>
          <cell r="CE46" t="str">
            <v/>
          </cell>
          <cell r="CF46" t="str">
            <v/>
          </cell>
          <cell r="CG46"/>
          <cell r="CH46"/>
          <cell r="CI46" t="str">
            <v/>
          </cell>
          <cell r="CJ46" t="str">
            <v/>
          </cell>
          <cell r="CK46" t="str">
            <v/>
          </cell>
          <cell r="CL46" t="str">
            <v/>
          </cell>
          <cell r="CM46" t="str">
            <v/>
          </cell>
          <cell r="CN46"/>
          <cell r="CO46"/>
          <cell r="CP46"/>
          <cell r="CQ46"/>
          <cell r="CR46"/>
          <cell r="CS46"/>
          <cell r="CT46"/>
          <cell r="CU46"/>
          <cell r="CV46"/>
          <cell r="CW46"/>
          <cell r="CX46"/>
          <cell r="CY46"/>
          <cell r="CZ46"/>
          <cell r="DA46"/>
          <cell r="DB46"/>
          <cell r="DC46">
            <v>0</v>
          </cell>
          <cell r="DD46">
            <v>0</v>
          </cell>
          <cell r="DE46"/>
          <cell r="DF46"/>
          <cell r="DG46"/>
          <cell r="DH46"/>
          <cell r="DI46"/>
          <cell r="DJ46"/>
          <cell r="DK46"/>
          <cell r="DS46"/>
          <cell r="DT46"/>
          <cell r="DU46"/>
          <cell r="DV46"/>
        </row>
        <row r="47">
          <cell r="A47"/>
          <cell r="B47"/>
          <cell r="C47" t="str">
            <v>エンボス工程</v>
          </cell>
          <cell r="D47"/>
          <cell r="E47"/>
          <cell r="F47"/>
          <cell r="G47"/>
          <cell r="H47"/>
          <cell r="I47"/>
          <cell r="J47"/>
          <cell r="K47"/>
          <cell r="L47"/>
          <cell r="M47"/>
          <cell r="N47"/>
          <cell r="O47"/>
          <cell r="P47"/>
          <cell r="Q47"/>
          <cell r="R47"/>
          <cell r="S47"/>
          <cell r="T47"/>
          <cell r="U47"/>
          <cell r="V47"/>
          <cell r="W47"/>
          <cell r="X47"/>
          <cell r="Y47"/>
          <cell r="Z47"/>
          <cell r="AA47"/>
          <cell r="AB47"/>
          <cell r="AC47"/>
          <cell r="AD47"/>
          <cell r="AE47"/>
          <cell r="AF47"/>
          <cell r="AG47"/>
          <cell r="AH47"/>
          <cell r="AI47"/>
          <cell r="AJ47"/>
          <cell r="AK47"/>
          <cell r="AL47"/>
          <cell r="AM47"/>
          <cell r="AN47"/>
          <cell r="AO47"/>
          <cell r="AP47"/>
          <cell r="AQ47"/>
          <cell r="AR47"/>
          <cell r="AS47"/>
          <cell r="AT47"/>
          <cell r="AU47"/>
          <cell r="AV47"/>
          <cell r="AW47"/>
          <cell r="AX47"/>
          <cell r="AY47"/>
          <cell r="AZ47"/>
          <cell r="BA47"/>
          <cell r="BB47"/>
          <cell r="BC47"/>
          <cell r="BD47"/>
          <cell r="BE47"/>
          <cell r="BF47"/>
          <cell r="BG47"/>
          <cell r="BH47"/>
          <cell r="BI47"/>
          <cell r="BJ47"/>
          <cell r="BK47"/>
          <cell r="BL47"/>
          <cell r="BM47"/>
          <cell r="BN47"/>
          <cell r="BO47"/>
          <cell r="BP47"/>
          <cell r="BQ47"/>
          <cell r="BR47"/>
          <cell r="BS47"/>
          <cell r="BT47">
            <v>0</v>
          </cell>
          <cell r="BU47" t="str">
            <v/>
          </cell>
          <cell r="BV47" t="str">
            <v/>
          </cell>
          <cell r="BW47" t="str">
            <v/>
          </cell>
          <cell r="BX47" t="str">
            <v/>
          </cell>
          <cell r="BY47" t="str">
            <v/>
          </cell>
          <cell r="BZ47" t="str">
            <v/>
          </cell>
          <cell r="CA47" t="str">
            <v/>
          </cell>
          <cell r="CB47" t="str">
            <v/>
          </cell>
          <cell r="CC47" t="str">
            <v/>
          </cell>
          <cell r="CD47" t="str">
            <v/>
          </cell>
          <cell r="CE47" t="str">
            <v/>
          </cell>
          <cell r="CF47" t="str">
            <v/>
          </cell>
          <cell r="CG47"/>
          <cell r="CH47"/>
          <cell r="CI47" t="str">
            <v/>
          </cell>
          <cell r="CJ47" t="str">
            <v/>
          </cell>
          <cell r="CK47" t="str">
            <v/>
          </cell>
          <cell r="CL47" t="str">
            <v/>
          </cell>
          <cell r="CM47" t="str">
            <v/>
          </cell>
          <cell r="CN47"/>
          <cell r="CO47"/>
          <cell r="CP47"/>
          <cell r="CQ47"/>
          <cell r="CR47"/>
          <cell r="CS47"/>
          <cell r="CT47"/>
          <cell r="CU47"/>
          <cell r="CV47"/>
          <cell r="CW47"/>
          <cell r="CX47"/>
          <cell r="CY47"/>
          <cell r="CZ47"/>
          <cell r="DA47"/>
          <cell r="DB47"/>
          <cell r="DC47">
            <v>0</v>
          </cell>
          <cell r="DD47">
            <v>0</v>
          </cell>
          <cell r="DE47"/>
          <cell r="DF47"/>
          <cell r="DG47"/>
          <cell r="DH47"/>
          <cell r="DI47"/>
          <cell r="DJ47"/>
          <cell r="DK47"/>
          <cell r="DS47"/>
          <cell r="DT47"/>
          <cell r="DU47"/>
          <cell r="DV47"/>
        </row>
        <row r="48">
          <cell r="A48"/>
          <cell r="B48"/>
          <cell r="C48" t="str">
            <v>エンボス工程</v>
          </cell>
          <cell r="D48"/>
          <cell r="E48"/>
          <cell r="F48"/>
          <cell r="G48"/>
          <cell r="H48"/>
          <cell r="I48"/>
          <cell r="J48"/>
          <cell r="K48"/>
          <cell r="L48"/>
          <cell r="M48"/>
          <cell r="N48"/>
          <cell r="O48"/>
          <cell r="P48"/>
          <cell r="Q48"/>
          <cell r="R48"/>
          <cell r="S48"/>
          <cell r="T48"/>
          <cell r="U48"/>
          <cell r="V48"/>
          <cell r="W48"/>
          <cell r="X48"/>
          <cell r="Y48"/>
          <cell r="Z48"/>
          <cell r="AA48"/>
          <cell r="AB48"/>
          <cell r="AC48"/>
          <cell r="AD48"/>
          <cell r="AE48"/>
          <cell r="AF48"/>
          <cell r="AG48"/>
          <cell r="AH48"/>
          <cell r="AI48"/>
          <cell r="AJ48"/>
          <cell r="AK48"/>
          <cell r="AL48"/>
          <cell r="AM48"/>
          <cell r="AN48"/>
          <cell r="AO48"/>
          <cell r="AP48"/>
          <cell r="AQ48"/>
          <cell r="AR48"/>
          <cell r="AS48"/>
          <cell r="AT48"/>
          <cell r="AU48"/>
          <cell r="AV48"/>
          <cell r="AW48"/>
          <cell r="AX48"/>
          <cell r="AY48"/>
          <cell r="AZ48"/>
          <cell r="BA48"/>
          <cell r="BB48"/>
          <cell r="BC48"/>
          <cell r="BD48"/>
          <cell r="BE48"/>
          <cell r="BF48"/>
          <cell r="BG48"/>
          <cell r="BH48"/>
          <cell r="BI48"/>
          <cell r="BJ48"/>
          <cell r="BK48"/>
          <cell r="BL48"/>
          <cell r="BM48"/>
          <cell r="BN48"/>
          <cell r="BO48"/>
          <cell r="BP48"/>
          <cell r="BQ48"/>
          <cell r="BR48"/>
          <cell r="BS48"/>
          <cell r="BT48">
            <v>0</v>
          </cell>
          <cell r="BU48" t="str">
            <v/>
          </cell>
          <cell r="BV48" t="str">
            <v/>
          </cell>
          <cell r="BW48" t="str">
            <v/>
          </cell>
          <cell r="BX48" t="str">
            <v/>
          </cell>
          <cell r="BY48" t="str">
            <v/>
          </cell>
          <cell r="BZ48" t="str">
            <v/>
          </cell>
          <cell r="CA48" t="str">
            <v/>
          </cell>
          <cell r="CB48" t="str">
            <v/>
          </cell>
          <cell r="CC48" t="str">
            <v/>
          </cell>
          <cell r="CD48" t="str">
            <v/>
          </cell>
          <cell r="CE48" t="str">
            <v/>
          </cell>
          <cell r="CF48" t="str">
            <v/>
          </cell>
          <cell r="CG48"/>
          <cell r="CH48"/>
          <cell r="CI48" t="str">
            <v/>
          </cell>
          <cell r="CJ48" t="str">
            <v/>
          </cell>
          <cell r="CK48" t="str">
            <v/>
          </cell>
          <cell r="CL48" t="str">
            <v/>
          </cell>
          <cell r="CM48" t="str">
            <v/>
          </cell>
          <cell r="CN48"/>
          <cell r="CO48"/>
          <cell r="CP48"/>
          <cell r="CQ48"/>
          <cell r="CR48"/>
          <cell r="CS48"/>
          <cell r="CT48"/>
          <cell r="CU48"/>
          <cell r="CV48"/>
          <cell r="CW48"/>
          <cell r="CX48"/>
          <cell r="CY48"/>
          <cell r="CZ48"/>
          <cell r="DA48"/>
          <cell r="DB48"/>
          <cell r="DC48">
            <v>0</v>
          </cell>
          <cell r="DD48">
            <v>0</v>
          </cell>
          <cell r="DE48"/>
          <cell r="DF48"/>
          <cell r="DG48"/>
          <cell r="DH48"/>
          <cell r="DI48"/>
          <cell r="DJ48"/>
          <cell r="DK48"/>
          <cell r="DS48"/>
          <cell r="DT48"/>
          <cell r="DU48"/>
          <cell r="DV48"/>
        </row>
        <row r="49">
          <cell r="A49"/>
          <cell r="B49"/>
          <cell r="C49" t="str">
            <v>エンボス工程</v>
          </cell>
          <cell r="D49"/>
          <cell r="E49"/>
          <cell r="F49"/>
          <cell r="G49"/>
          <cell r="H49"/>
          <cell r="I49"/>
          <cell r="J49"/>
          <cell r="K49"/>
          <cell r="L49"/>
          <cell r="M49"/>
          <cell r="N49"/>
          <cell r="O49"/>
          <cell r="P49"/>
          <cell r="Q49"/>
          <cell r="R49"/>
          <cell r="S49"/>
          <cell r="T49"/>
          <cell r="U49"/>
          <cell r="V49"/>
          <cell r="W49"/>
          <cell r="X49"/>
          <cell r="Y49"/>
          <cell r="Z49"/>
          <cell r="AA49"/>
          <cell r="AB49"/>
          <cell r="AC49"/>
          <cell r="AD49"/>
          <cell r="AE49"/>
          <cell r="AF49"/>
          <cell r="AG49"/>
          <cell r="AH49"/>
          <cell r="AI49"/>
          <cell r="AJ49"/>
          <cell r="AK49"/>
          <cell r="AL49"/>
          <cell r="AM49"/>
          <cell r="AN49"/>
          <cell r="AO49"/>
          <cell r="AP49"/>
          <cell r="AQ49"/>
          <cell r="AR49"/>
          <cell r="AS49"/>
          <cell r="AT49"/>
          <cell r="AU49"/>
          <cell r="AV49"/>
          <cell r="AW49"/>
          <cell r="AX49"/>
          <cell r="AY49"/>
          <cell r="AZ49"/>
          <cell r="BA49"/>
          <cell r="BB49"/>
          <cell r="BC49"/>
          <cell r="BD49"/>
          <cell r="BE49"/>
          <cell r="BF49"/>
          <cell r="BG49"/>
          <cell r="BH49"/>
          <cell r="BI49"/>
          <cell r="BJ49"/>
          <cell r="BK49"/>
          <cell r="BL49"/>
          <cell r="BM49"/>
          <cell r="BN49"/>
          <cell r="BO49"/>
          <cell r="BP49"/>
          <cell r="BQ49"/>
          <cell r="BR49"/>
          <cell r="BS49"/>
          <cell r="BT49">
            <v>0</v>
          </cell>
          <cell r="BU49" t="str">
            <v/>
          </cell>
          <cell r="BV49" t="str">
            <v/>
          </cell>
          <cell r="BW49" t="str">
            <v/>
          </cell>
          <cell r="BX49" t="str">
            <v/>
          </cell>
          <cell r="BY49" t="str">
            <v/>
          </cell>
          <cell r="BZ49" t="str">
            <v/>
          </cell>
          <cell r="CA49" t="str">
            <v/>
          </cell>
          <cell r="CB49" t="str">
            <v/>
          </cell>
          <cell r="CC49" t="str">
            <v/>
          </cell>
          <cell r="CD49" t="str">
            <v/>
          </cell>
          <cell r="CE49" t="str">
            <v/>
          </cell>
          <cell r="CF49" t="str">
            <v/>
          </cell>
          <cell r="CG49"/>
          <cell r="CH49"/>
          <cell r="CI49" t="str">
            <v/>
          </cell>
          <cell r="CJ49" t="str">
            <v/>
          </cell>
          <cell r="CK49" t="str">
            <v/>
          </cell>
          <cell r="CL49" t="str">
            <v/>
          </cell>
          <cell r="CM49" t="str">
            <v/>
          </cell>
          <cell r="CN49"/>
          <cell r="CO49"/>
          <cell r="CP49"/>
          <cell r="CQ49"/>
          <cell r="CR49"/>
          <cell r="CS49"/>
          <cell r="CT49"/>
          <cell r="CU49"/>
          <cell r="CV49"/>
          <cell r="CW49"/>
          <cell r="CX49"/>
          <cell r="CY49"/>
          <cell r="CZ49"/>
          <cell r="DA49"/>
          <cell r="DB49"/>
          <cell r="DC49">
            <v>0</v>
          </cell>
          <cell r="DD49">
            <v>0</v>
          </cell>
          <cell r="DE49"/>
          <cell r="DF49"/>
          <cell r="DG49"/>
          <cell r="DH49"/>
          <cell r="DI49"/>
          <cell r="DJ49"/>
          <cell r="DK49"/>
          <cell r="DS49"/>
          <cell r="DT49"/>
          <cell r="DU49"/>
          <cell r="DV49"/>
        </row>
        <row r="50">
          <cell r="A50"/>
          <cell r="B50"/>
          <cell r="C50" t="str">
            <v>エンボス工程</v>
          </cell>
          <cell r="D50"/>
          <cell r="E50"/>
          <cell r="F50"/>
          <cell r="G50"/>
          <cell r="H50"/>
          <cell r="I50"/>
          <cell r="J50"/>
          <cell r="K50"/>
          <cell r="L50"/>
          <cell r="M50"/>
          <cell r="N50"/>
          <cell r="O50"/>
          <cell r="P50"/>
          <cell r="Q50"/>
          <cell r="R50"/>
          <cell r="S50"/>
          <cell r="T50"/>
          <cell r="U50"/>
          <cell r="V50"/>
          <cell r="W50"/>
          <cell r="X50"/>
          <cell r="Y50"/>
          <cell r="Z50"/>
          <cell r="AA50"/>
          <cell r="AB50"/>
          <cell r="AC50"/>
          <cell r="AD50"/>
          <cell r="AE50"/>
          <cell r="AF50"/>
          <cell r="AG50"/>
          <cell r="AH50"/>
          <cell r="AI50"/>
          <cell r="AJ50"/>
          <cell r="AK50"/>
          <cell r="AL50"/>
          <cell r="AM50"/>
          <cell r="AN50"/>
          <cell r="AO50"/>
          <cell r="AP50"/>
          <cell r="AQ50"/>
          <cell r="AR50"/>
          <cell r="AS50"/>
          <cell r="AT50"/>
          <cell r="AU50"/>
          <cell r="AV50"/>
          <cell r="AW50"/>
          <cell r="AX50"/>
          <cell r="AY50"/>
          <cell r="AZ50"/>
          <cell r="BA50"/>
          <cell r="BB50"/>
          <cell r="BC50"/>
          <cell r="BD50"/>
          <cell r="BE50"/>
          <cell r="BF50"/>
          <cell r="BG50"/>
          <cell r="BH50"/>
          <cell r="BI50"/>
          <cell r="BJ50"/>
          <cell r="BK50"/>
          <cell r="BL50"/>
          <cell r="BM50"/>
          <cell r="BN50"/>
          <cell r="BO50"/>
          <cell r="BP50"/>
          <cell r="BQ50"/>
          <cell r="BR50"/>
          <cell r="BS50"/>
          <cell r="BT50">
            <v>0</v>
          </cell>
          <cell r="BU50" t="str">
            <v/>
          </cell>
          <cell r="BV50" t="str">
            <v/>
          </cell>
          <cell r="BW50" t="str">
            <v/>
          </cell>
          <cell r="BX50" t="str">
            <v/>
          </cell>
          <cell r="BY50" t="str">
            <v/>
          </cell>
          <cell r="BZ50" t="str">
            <v/>
          </cell>
          <cell r="CA50" t="str">
            <v/>
          </cell>
          <cell r="CB50" t="str">
            <v/>
          </cell>
          <cell r="CC50" t="str">
            <v/>
          </cell>
          <cell r="CD50" t="str">
            <v/>
          </cell>
          <cell r="CE50" t="str">
            <v/>
          </cell>
          <cell r="CF50" t="str">
            <v/>
          </cell>
          <cell r="CG50"/>
          <cell r="CH50"/>
          <cell r="CI50" t="str">
            <v/>
          </cell>
          <cell r="CJ50" t="str">
            <v/>
          </cell>
          <cell r="CK50" t="str">
            <v/>
          </cell>
          <cell r="CL50" t="str">
            <v/>
          </cell>
          <cell r="CM50" t="str">
            <v/>
          </cell>
          <cell r="CN50"/>
          <cell r="CO50"/>
          <cell r="CP50"/>
          <cell r="CQ50"/>
          <cell r="CR50"/>
          <cell r="CS50"/>
          <cell r="CT50"/>
          <cell r="CU50"/>
          <cell r="CV50"/>
          <cell r="CW50"/>
          <cell r="CX50"/>
          <cell r="CY50"/>
          <cell r="CZ50"/>
          <cell r="DA50"/>
          <cell r="DB50"/>
          <cell r="DC50">
            <v>0</v>
          </cell>
          <cell r="DD50">
            <v>0</v>
          </cell>
          <cell r="DE50"/>
          <cell r="DF50"/>
          <cell r="DG50"/>
          <cell r="DH50"/>
          <cell r="DI50"/>
          <cell r="DJ50"/>
          <cell r="DK50"/>
          <cell r="DS50"/>
          <cell r="DT50"/>
          <cell r="DU50"/>
          <cell r="DV50"/>
        </row>
        <row r="51">
          <cell r="A51"/>
          <cell r="B51"/>
          <cell r="C51" t="str">
            <v>エンボス工程</v>
          </cell>
          <cell r="D51"/>
          <cell r="E51"/>
          <cell r="F51"/>
          <cell r="G51"/>
          <cell r="H51"/>
          <cell r="I51"/>
          <cell r="J51"/>
          <cell r="K51"/>
          <cell r="L51"/>
          <cell r="M51"/>
          <cell r="N51"/>
          <cell r="O51"/>
          <cell r="P51"/>
          <cell r="Q51"/>
          <cell r="R51"/>
          <cell r="S51"/>
          <cell r="T51"/>
          <cell r="U51"/>
          <cell r="V51"/>
          <cell r="W51"/>
          <cell r="X51"/>
          <cell r="Y51"/>
          <cell r="Z51"/>
          <cell r="AA51"/>
          <cell r="AB51"/>
          <cell r="AC51"/>
          <cell r="AD51"/>
          <cell r="AE51"/>
          <cell r="AF51"/>
          <cell r="AG51"/>
          <cell r="AH51"/>
          <cell r="AI51"/>
          <cell r="AJ51"/>
          <cell r="AK51"/>
          <cell r="AL51"/>
          <cell r="AM51"/>
          <cell r="AN51"/>
          <cell r="AO51"/>
          <cell r="AP51"/>
          <cell r="AQ51"/>
          <cell r="AR51"/>
          <cell r="AS51"/>
          <cell r="AT51"/>
          <cell r="AU51"/>
          <cell r="AV51"/>
          <cell r="AW51"/>
          <cell r="AX51"/>
          <cell r="AY51"/>
          <cell r="AZ51"/>
          <cell r="BA51"/>
          <cell r="BB51"/>
          <cell r="BC51"/>
          <cell r="BD51"/>
          <cell r="BE51"/>
          <cell r="BF51"/>
          <cell r="BG51"/>
          <cell r="BH51"/>
          <cell r="BI51"/>
          <cell r="BJ51"/>
          <cell r="BK51"/>
          <cell r="BL51"/>
          <cell r="BM51"/>
          <cell r="BN51"/>
          <cell r="BO51"/>
          <cell r="BP51"/>
          <cell r="BQ51"/>
          <cell r="BR51"/>
          <cell r="BS51"/>
          <cell r="BT51">
            <v>0</v>
          </cell>
          <cell r="BU51" t="str">
            <v/>
          </cell>
          <cell r="BV51" t="str">
            <v/>
          </cell>
          <cell r="BW51" t="str">
            <v/>
          </cell>
          <cell r="BX51" t="str">
            <v/>
          </cell>
          <cell r="BY51" t="str">
            <v/>
          </cell>
          <cell r="BZ51" t="str">
            <v/>
          </cell>
          <cell r="CA51" t="str">
            <v/>
          </cell>
          <cell r="CB51" t="str">
            <v/>
          </cell>
          <cell r="CC51" t="str">
            <v/>
          </cell>
          <cell r="CD51" t="str">
            <v/>
          </cell>
          <cell r="CE51" t="str">
            <v/>
          </cell>
          <cell r="CF51" t="str">
            <v/>
          </cell>
          <cell r="CG51"/>
          <cell r="CH51"/>
          <cell r="CI51" t="str">
            <v/>
          </cell>
          <cell r="CJ51" t="str">
            <v/>
          </cell>
          <cell r="CK51" t="str">
            <v/>
          </cell>
          <cell r="CL51" t="str">
            <v/>
          </cell>
          <cell r="CM51" t="str">
            <v/>
          </cell>
          <cell r="CN51"/>
          <cell r="CO51"/>
          <cell r="CP51"/>
          <cell r="CQ51"/>
          <cell r="CR51"/>
          <cell r="CS51"/>
          <cell r="CT51"/>
          <cell r="CU51"/>
          <cell r="CV51"/>
          <cell r="CW51"/>
          <cell r="CX51"/>
          <cell r="CY51"/>
          <cell r="CZ51"/>
          <cell r="DA51"/>
          <cell r="DB51"/>
          <cell r="DC51">
            <v>0</v>
          </cell>
          <cell r="DD51">
            <v>0</v>
          </cell>
          <cell r="DE51"/>
          <cell r="DF51"/>
          <cell r="DG51"/>
          <cell r="DH51"/>
          <cell r="DI51"/>
          <cell r="DJ51"/>
          <cell r="DK51"/>
          <cell r="DS51"/>
          <cell r="DT51"/>
          <cell r="DU51"/>
          <cell r="DV51"/>
        </row>
        <row r="52">
          <cell r="A52"/>
          <cell r="B52"/>
          <cell r="C52" t="str">
            <v>エンボス工程</v>
          </cell>
          <cell r="D52"/>
          <cell r="E52"/>
          <cell r="F52"/>
          <cell r="G52"/>
          <cell r="H52"/>
          <cell r="I52"/>
          <cell r="J52"/>
          <cell r="K52"/>
          <cell r="L52"/>
          <cell r="M52"/>
          <cell r="N52"/>
          <cell r="O52"/>
          <cell r="P52"/>
          <cell r="Q52"/>
          <cell r="R52"/>
          <cell r="S52"/>
          <cell r="T52"/>
          <cell r="U52"/>
          <cell r="V52"/>
          <cell r="W52"/>
          <cell r="X52"/>
          <cell r="Y52"/>
          <cell r="Z52"/>
          <cell r="AA52"/>
          <cell r="AB52"/>
          <cell r="AC52"/>
          <cell r="AD52"/>
          <cell r="AE52"/>
          <cell r="AF52"/>
          <cell r="AG52"/>
          <cell r="AH52"/>
          <cell r="AI52"/>
          <cell r="AJ52"/>
          <cell r="AK52"/>
          <cell r="AL52"/>
          <cell r="AM52"/>
          <cell r="AN52"/>
          <cell r="AO52"/>
          <cell r="AP52"/>
          <cell r="AQ52"/>
          <cell r="AR52"/>
          <cell r="AS52"/>
          <cell r="AT52"/>
          <cell r="AU52"/>
          <cell r="AV52"/>
          <cell r="AW52"/>
          <cell r="AX52"/>
          <cell r="AY52"/>
          <cell r="AZ52"/>
          <cell r="BA52"/>
          <cell r="BB52"/>
          <cell r="BC52"/>
          <cell r="BD52"/>
          <cell r="BE52"/>
          <cell r="BF52"/>
          <cell r="BG52"/>
          <cell r="BH52"/>
          <cell r="BI52"/>
          <cell r="BJ52"/>
          <cell r="BK52"/>
          <cell r="BL52"/>
          <cell r="BM52"/>
          <cell r="BN52"/>
          <cell r="BO52"/>
          <cell r="BP52"/>
          <cell r="BQ52"/>
          <cell r="BR52"/>
          <cell r="BS52"/>
          <cell r="BT52">
            <v>0</v>
          </cell>
          <cell r="BU52" t="str">
            <v/>
          </cell>
          <cell r="BV52" t="str">
            <v/>
          </cell>
          <cell r="BW52" t="str">
            <v/>
          </cell>
          <cell r="BX52" t="str">
            <v/>
          </cell>
          <cell r="BY52" t="str">
            <v/>
          </cell>
          <cell r="BZ52" t="str">
            <v/>
          </cell>
          <cell r="CA52" t="str">
            <v/>
          </cell>
          <cell r="CB52" t="str">
            <v/>
          </cell>
          <cell r="CC52" t="str">
            <v/>
          </cell>
          <cell r="CD52" t="str">
            <v/>
          </cell>
          <cell r="CE52" t="str">
            <v/>
          </cell>
          <cell r="CF52" t="str">
            <v/>
          </cell>
          <cell r="CG52"/>
          <cell r="CH52"/>
          <cell r="CI52" t="str">
            <v/>
          </cell>
          <cell r="CJ52" t="str">
            <v/>
          </cell>
          <cell r="CK52" t="str">
            <v/>
          </cell>
          <cell r="CL52" t="str">
            <v/>
          </cell>
          <cell r="CM52" t="str">
            <v/>
          </cell>
          <cell r="CN52"/>
          <cell r="CO52"/>
          <cell r="CP52"/>
          <cell r="CQ52"/>
          <cell r="CR52"/>
          <cell r="CS52"/>
          <cell r="CT52"/>
          <cell r="CU52"/>
          <cell r="CV52"/>
          <cell r="CW52"/>
          <cell r="CX52"/>
          <cell r="CY52"/>
          <cell r="CZ52"/>
          <cell r="DA52"/>
          <cell r="DB52"/>
          <cell r="DC52">
            <v>0</v>
          </cell>
          <cell r="DD52">
            <v>0</v>
          </cell>
          <cell r="DE52"/>
          <cell r="DF52"/>
          <cell r="DG52"/>
          <cell r="DH52"/>
          <cell r="DI52"/>
          <cell r="DJ52"/>
          <cell r="DK52"/>
          <cell r="DS52"/>
          <cell r="DT52"/>
          <cell r="DU52"/>
          <cell r="DV52"/>
        </row>
        <row r="53">
          <cell r="A53"/>
          <cell r="B53"/>
          <cell r="C53" t="str">
            <v>エンボス工程</v>
          </cell>
          <cell r="D53"/>
          <cell r="E53"/>
          <cell r="F53"/>
          <cell r="G53"/>
          <cell r="H53"/>
          <cell r="I53"/>
          <cell r="J53"/>
          <cell r="K53"/>
          <cell r="L53"/>
          <cell r="M53"/>
          <cell r="N53"/>
          <cell r="O53"/>
          <cell r="P53"/>
          <cell r="Q53"/>
          <cell r="R53"/>
          <cell r="S53"/>
          <cell r="T53"/>
          <cell r="U53"/>
          <cell r="V53"/>
          <cell r="W53"/>
          <cell r="X53"/>
          <cell r="Y53"/>
          <cell r="Z53"/>
          <cell r="AA53"/>
          <cell r="AB53"/>
          <cell r="AC53"/>
          <cell r="AD53"/>
          <cell r="AE53"/>
          <cell r="AF53"/>
          <cell r="AG53"/>
          <cell r="AH53"/>
          <cell r="AI53"/>
          <cell r="AJ53"/>
          <cell r="AK53"/>
          <cell r="AL53"/>
          <cell r="AM53"/>
          <cell r="AN53"/>
          <cell r="AO53"/>
          <cell r="AP53"/>
          <cell r="AQ53"/>
          <cell r="AR53"/>
          <cell r="AS53"/>
          <cell r="AT53"/>
          <cell r="AU53"/>
          <cell r="AV53"/>
          <cell r="AW53"/>
          <cell r="AX53"/>
          <cell r="AY53"/>
          <cell r="AZ53"/>
          <cell r="BA53"/>
          <cell r="BB53"/>
          <cell r="BC53"/>
          <cell r="BD53"/>
          <cell r="BE53"/>
          <cell r="BF53"/>
          <cell r="BG53"/>
          <cell r="BH53"/>
          <cell r="BI53"/>
          <cell r="BJ53"/>
          <cell r="BK53"/>
          <cell r="BL53"/>
          <cell r="BM53"/>
          <cell r="BN53"/>
          <cell r="BO53"/>
          <cell r="BP53"/>
          <cell r="BQ53"/>
          <cell r="BR53"/>
          <cell r="BS53"/>
          <cell r="BT53">
            <v>0</v>
          </cell>
          <cell r="BU53" t="str">
            <v/>
          </cell>
          <cell r="BV53" t="str">
            <v/>
          </cell>
          <cell r="BW53" t="str">
            <v/>
          </cell>
          <cell r="BX53" t="str">
            <v/>
          </cell>
          <cell r="BY53" t="str">
            <v/>
          </cell>
          <cell r="BZ53" t="str">
            <v/>
          </cell>
          <cell r="CA53" t="str">
            <v/>
          </cell>
          <cell r="CB53" t="str">
            <v/>
          </cell>
          <cell r="CC53" t="str">
            <v/>
          </cell>
          <cell r="CD53" t="str">
            <v/>
          </cell>
          <cell r="CE53" t="str">
            <v/>
          </cell>
          <cell r="CF53" t="str">
            <v/>
          </cell>
          <cell r="CG53"/>
          <cell r="CH53"/>
          <cell r="CI53" t="str">
            <v/>
          </cell>
          <cell r="CJ53" t="str">
            <v/>
          </cell>
          <cell r="CK53" t="str">
            <v/>
          </cell>
          <cell r="CL53" t="str">
            <v/>
          </cell>
          <cell r="CM53" t="str">
            <v/>
          </cell>
          <cell r="CN53"/>
          <cell r="CO53"/>
          <cell r="CP53"/>
          <cell r="CQ53"/>
          <cell r="CR53"/>
          <cell r="CS53"/>
          <cell r="CT53"/>
          <cell r="CU53"/>
          <cell r="CV53"/>
          <cell r="CW53"/>
          <cell r="CX53"/>
          <cell r="CY53"/>
          <cell r="CZ53"/>
          <cell r="DA53"/>
          <cell r="DB53"/>
          <cell r="DC53">
            <v>0</v>
          </cell>
          <cell r="DD53">
            <v>0</v>
          </cell>
          <cell r="DE53"/>
          <cell r="DF53"/>
          <cell r="DG53"/>
          <cell r="DH53"/>
          <cell r="DI53"/>
          <cell r="DJ53"/>
          <cell r="DK53"/>
          <cell r="DS53"/>
          <cell r="DT53"/>
          <cell r="DU53"/>
          <cell r="DV53"/>
        </row>
        <row r="54">
          <cell r="A54"/>
          <cell r="B54"/>
          <cell r="C54" t="str">
            <v>エンボス工程</v>
          </cell>
          <cell r="D54"/>
          <cell r="E54"/>
          <cell r="F54"/>
          <cell r="G54"/>
          <cell r="H54"/>
          <cell r="I54"/>
          <cell r="J54"/>
          <cell r="K54"/>
          <cell r="L54"/>
          <cell r="M54"/>
          <cell r="N54"/>
          <cell r="O54"/>
          <cell r="P54"/>
          <cell r="Q54"/>
          <cell r="R54"/>
          <cell r="S54"/>
          <cell r="T54"/>
          <cell r="U54"/>
          <cell r="V54"/>
          <cell r="W54"/>
          <cell r="X54"/>
          <cell r="Y54"/>
          <cell r="Z54"/>
          <cell r="AA54"/>
          <cell r="AB54"/>
          <cell r="AC54"/>
          <cell r="AD54"/>
          <cell r="AE54"/>
          <cell r="AF54"/>
          <cell r="AG54"/>
          <cell r="AH54"/>
          <cell r="AI54"/>
          <cell r="AJ54"/>
          <cell r="AK54"/>
          <cell r="AL54"/>
          <cell r="AM54"/>
          <cell r="AN54"/>
          <cell r="AO54"/>
          <cell r="AP54"/>
          <cell r="AQ54"/>
          <cell r="AR54"/>
          <cell r="AS54"/>
          <cell r="AT54"/>
          <cell r="AU54"/>
          <cell r="AV54"/>
          <cell r="AW54"/>
          <cell r="AX54"/>
          <cell r="AY54"/>
          <cell r="AZ54"/>
          <cell r="BA54"/>
          <cell r="BB54"/>
          <cell r="BC54"/>
          <cell r="BD54"/>
          <cell r="BE54"/>
          <cell r="BF54"/>
          <cell r="BG54"/>
          <cell r="BH54"/>
          <cell r="BI54"/>
          <cell r="BJ54"/>
          <cell r="BK54"/>
          <cell r="BL54"/>
          <cell r="BM54"/>
          <cell r="BN54"/>
          <cell r="BO54"/>
          <cell r="BP54"/>
          <cell r="BQ54"/>
          <cell r="BR54"/>
          <cell r="BS54"/>
          <cell r="BT54">
            <v>0</v>
          </cell>
          <cell r="BU54" t="str">
            <v/>
          </cell>
          <cell r="BV54" t="str">
            <v/>
          </cell>
          <cell r="BW54" t="str">
            <v/>
          </cell>
          <cell r="BX54" t="str">
            <v/>
          </cell>
          <cell r="BY54" t="str">
            <v/>
          </cell>
          <cell r="BZ54" t="str">
            <v/>
          </cell>
          <cell r="CA54" t="str">
            <v/>
          </cell>
          <cell r="CB54" t="str">
            <v/>
          </cell>
          <cell r="CC54" t="str">
            <v/>
          </cell>
          <cell r="CD54" t="str">
            <v/>
          </cell>
          <cell r="CE54" t="str">
            <v/>
          </cell>
          <cell r="CF54" t="str">
            <v/>
          </cell>
          <cell r="CG54"/>
          <cell r="CH54"/>
          <cell r="CI54" t="str">
            <v/>
          </cell>
          <cell r="CJ54" t="str">
            <v/>
          </cell>
          <cell r="CK54" t="str">
            <v/>
          </cell>
          <cell r="CL54" t="str">
            <v/>
          </cell>
          <cell r="CM54" t="str">
            <v/>
          </cell>
          <cell r="CN54"/>
          <cell r="CO54"/>
          <cell r="CP54"/>
          <cell r="CQ54"/>
          <cell r="CR54"/>
          <cell r="CS54"/>
          <cell r="CT54"/>
          <cell r="CU54"/>
          <cell r="CV54"/>
          <cell r="CW54"/>
          <cell r="CX54"/>
          <cell r="CY54"/>
          <cell r="CZ54"/>
          <cell r="DA54"/>
          <cell r="DB54"/>
          <cell r="DC54">
            <v>0</v>
          </cell>
          <cell r="DD54">
            <v>0</v>
          </cell>
          <cell r="DE54"/>
          <cell r="DF54"/>
          <cell r="DG54"/>
          <cell r="DH54"/>
          <cell r="DI54"/>
          <cell r="DJ54"/>
          <cell r="DK54"/>
          <cell r="DS54"/>
          <cell r="DT54"/>
          <cell r="DU54"/>
          <cell r="DV54"/>
        </row>
        <row r="55">
          <cell r="A55"/>
          <cell r="B55"/>
          <cell r="C55" t="str">
            <v>エンボス工程</v>
          </cell>
          <cell r="D55"/>
          <cell r="E55"/>
          <cell r="F55"/>
          <cell r="G55"/>
          <cell r="H55"/>
          <cell r="I55"/>
          <cell r="J55"/>
          <cell r="K55"/>
          <cell r="L55"/>
          <cell r="M55"/>
          <cell r="N55"/>
          <cell r="O55"/>
          <cell r="P55"/>
          <cell r="Q55"/>
          <cell r="R55"/>
          <cell r="S55"/>
          <cell r="T55"/>
          <cell r="U55"/>
          <cell r="V55"/>
          <cell r="W55"/>
          <cell r="X55"/>
          <cell r="Y55"/>
          <cell r="Z55"/>
          <cell r="AA55"/>
          <cell r="AB55"/>
          <cell r="AC55"/>
          <cell r="AD55"/>
          <cell r="AE55"/>
          <cell r="AF55"/>
          <cell r="AG55"/>
          <cell r="AH55"/>
          <cell r="AI55"/>
          <cell r="AJ55"/>
          <cell r="AK55"/>
          <cell r="AL55"/>
          <cell r="AM55"/>
          <cell r="AN55"/>
          <cell r="AO55"/>
          <cell r="AP55"/>
          <cell r="AQ55"/>
          <cell r="AR55"/>
          <cell r="AS55"/>
          <cell r="AT55"/>
          <cell r="AU55"/>
          <cell r="AV55"/>
          <cell r="AW55"/>
          <cell r="AX55"/>
          <cell r="AY55"/>
          <cell r="AZ55"/>
          <cell r="BA55"/>
          <cell r="BB55"/>
          <cell r="BC55"/>
          <cell r="BD55"/>
          <cell r="BE55"/>
          <cell r="BF55"/>
          <cell r="BG55"/>
          <cell r="BH55"/>
          <cell r="BI55"/>
          <cell r="BJ55"/>
          <cell r="BK55"/>
          <cell r="BL55"/>
          <cell r="BM55"/>
          <cell r="BN55"/>
          <cell r="BO55"/>
          <cell r="BP55"/>
          <cell r="BQ55"/>
          <cell r="BR55"/>
          <cell r="BS55"/>
          <cell r="BT55">
            <v>0</v>
          </cell>
          <cell r="BU55" t="str">
            <v/>
          </cell>
          <cell r="BV55" t="str">
            <v/>
          </cell>
          <cell r="BW55" t="str">
            <v/>
          </cell>
          <cell r="BX55" t="str">
            <v/>
          </cell>
          <cell r="BY55" t="str">
            <v/>
          </cell>
          <cell r="BZ55" t="str">
            <v/>
          </cell>
          <cell r="CA55" t="str">
            <v/>
          </cell>
          <cell r="CB55" t="str">
            <v/>
          </cell>
          <cell r="CC55" t="str">
            <v/>
          </cell>
          <cell r="CD55" t="str">
            <v/>
          </cell>
          <cell r="CE55" t="str">
            <v/>
          </cell>
          <cell r="CF55" t="str">
            <v/>
          </cell>
          <cell r="CG55"/>
          <cell r="CH55"/>
          <cell r="CI55" t="str">
            <v/>
          </cell>
          <cell r="CJ55" t="str">
            <v/>
          </cell>
          <cell r="CK55" t="str">
            <v/>
          </cell>
          <cell r="CL55" t="str">
            <v/>
          </cell>
          <cell r="CM55" t="str">
            <v/>
          </cell>
          <cell r="CN55"/>
          <cell r="CO55"/>
          <cell r="CP55"/>
          <cell r="CQ55"/>
          <cell r="CR55"/>
          <cell r="CS55"/>
          <cell r="CT55"/>
          <cell r="CU55"/>
          <cell r="CV55"/>
          <cell r="CW55"/>
          <cell r="CX55"/>
          <cell r="CY55"/>
          <cell r="CZ55"/>
          <cell r="DA55"/>
          <cell r="DB55"/>
          <cell r="DC55">
            <v>0</v>
          </cell>
          <cell r="DD55">
            <v>0</v>
          </cell>
          <cell r="DE55"/>
          <cell r="DF55"/>
          <cell r="DG55"/>
          <cell r="DH55"/>
          <cell r="DI55"/>
          <cell r="DJ55"/>
          <cell r="DK55"/>
          <cell r="DS55"/>
          <cell r="DT55"/>
          <cell r="DU55"/>
          <cell r="DV55"/>
        </row>
        <row r="56">
          <cell r="A56"/>
          <cell r="B56"/>
          <cell r="C56" t="str">
            <v>エンボス工程</v>
          </cell>
          <cell r="D56"/>
          <cell r="E56"/>
          <cell r="F56"/>
          <cell r="G56"/>
          <cell r="H56"/>
          <cell r="I56"/>
          <cell r="J56"/>
          <cell r="K56"/>
          <cell r="L56"/>
          <cell r="M56"/>
          <cell r="N56"/>
          <cell r="O56"/>
          <cell r="P56"/>
          <cell r="Q56"/>
          <cell r="R56"/>
          <cell r="S56"/>
          <cell r="T56"/>
          <cell r="U56"/>
          <cell r="V56"/>
          <cell r="W56"/>
          <cell r="X56"/>
          <cell r="Y56"/>
          <cell r="Z56"/>
          <cell r="AA56"/>
          <cell r="AB56"/>
          <cell r="AC56"/>
          <cell r="AD56"/>
          <cell r="AE56"/>
          <cell r="AF56"/>
          <cell r="AG56"/>
          <cell r="AH56"/>
          <cell r="AI56"/>
          <cell r="AJ56"/>
          <cell r="AK56"/>
          <cell r="AL56"/>
          <cell r="AM56"/>
          <cell r="AN56"/>
          <cell r="AO56"/>
          <cell r="AP56"/>
          <cell r="AQ56"/>
          <cell r="AR56"/>
          <cell r="AS56"/>
          <cell r="AT56"/>
          <cell r="AU56"/>
          <cell r="AV56"/>
          <cell r="AW56"/>
          <cell r="AX56"/>
          <cell r="AY56"/>
          <cell r="AZ56"/>
          <cell r="BA56"/>
          <cell r="BB56"/>
          <cell r="BC56"/>
          <cell r="BD56"/>
          <cell r="BE56"/>
          <cell r="BF56"/>
          <cell r="BG56"/>
          <cell r="BH56"/>
          <cell r="BI56"/>
          <cell r="BJ56"/>
          <cell r="BK56"/>
          <cell r="BL56"/>
          <cell r="BM56"/>
          <cell r="BN56"/>
          <cell r="BO56"/>
          <cell r="BP56"/>
          <cell r="BQ56"/>
          <cell r="BR56"/>
          <cell r="BS56"/>
          <cell r="BT56">
            <v>0</v>
          </cell>
          <cell r="BU56" t="str">
            <v/>
          </cell>
          <cell r="BV56" t="str">
            <v/>
          </cell>
          <cell r="BW56" t="str">
            <v/>
          </cell>
          <cell r="BX56" t="str">
            <v/>
          </cell>
          <cell r="BY56" t="str">
            <v/>
          </cell>
          <cell r="BZ56" t="str">
            <v/>
          </cell>
          <cell r="CA56" t="str">
            <v/>
          </cell>
          <cell r="CB56" t="str">
            <v/>
          </cell>
          <cell r="CC56" t="str">
            <v/>
          </cell>
          <cell r="CD56" t="str">
            <v/>
          </cell>
          <cell r="CE56" t="str">
            <v/>
          </cell>
          <cell r="CF56" t="str">
            <v/>
          </cell>
          <cell r="CG56"/>
          <cell r="CH56"/>
          <cell r="CI56" t="str">
            <v/>
          </cell>
          <cell r="CJ56" t="str">
            <v/>
          </cell>
          <cell r="CK56" t="str">
            <v/>
          </cell>
          <cell r="CL56" t="str">
            <v/>
          </cell>
          <cell r="CM56" t="str">
            <v/>
          </cell>
          <cell r="CN56"/>
          <cell r="CO56"/>
          <cell r="CP56"/>
          <cell r="CQ56"/>
          <cell r="CR56"/>
          <cell r="CS56"/>
          <cell r="CT56"/>
          <cell r="CU56"/>
          <cell r="CV56"/>
          <cell r="CW56"/>
          <cell r="CX56"/>
          <cell r="CY56"/>
          <cell r="CZ56"/>
          <cell r="DA56"/>
          <cell r="DB56"/>
          <cell r="DC56">
            <v>0</v>
          </cell>
          <cell r="DD56">
            <v>0</v>
          </cell>
          <cell r="DE56"/>
          <cell r="DF56"/>
          <cell r="DG56"/>
          <cell r="DH56"/>
          <cell r="DI56"/>
          <cell r="DJ56"/>
          <cell r="DK56"/>
          <cell r="DS56"/>
          <cell r="DT56"/>
          <cell r="DU56"/>
          <cell r="DV56"/>
        </row>
        <row r="57">
          <cell r="A57"/>
          <cell r="B57"/>
          <cell r="C57" t="str">
            <v>エンボス工程</v>
          </cell>
          <cell r="D57"/>
          <cell r="E57"/>
          <cell r="F57"/>
          <cell r="G57"/>
          <cell r="H57"/>
          <cell r="I57"/>
          <cell r="J57"/>
          <cell r="K57"/>
          <cell r="L57"/>
          <cell r="M57"/>
          <cell r="N57"/>
          <cell r="O57"/>
          <cell r="P57"/>
          <cell r="Q57"/>
          <cell r="R57"/>
          <cell r="S57"/>
          <cell r="T57"/>
          <cell r="U57"/>
          <cell r="V57"/>
          <cell r="W57"/>
          <cell r="X57"/>
          <cell r="Y57"/>
          <cell r="Z57"/>
          <cell r="AA57"/>
          <cell r="AB57"/>
          <cell r="AC57"/>
          <cell r="AD57"/>
          <cell r="AE57"/>
          <cell r="AF57"/>
          <cell r="AG57"/>
          <cell r="AH57"/>
          <cell r="AI57"/>
          <cell r="AJ57"/>
          <cell r="AK57"/>
          <cell r="AL57"/>
          <cell r="AM57"/>
          <cell r="AN57"/>
          <cell r="AO57"/>
          <cell r="AP57"/>
          <cell r="AQ57"/>
          <cell r="AR57"/>
          <cell r="AS57"/>
          <cell r="AT57"/>
          <cell r="AU57"/>
          <cell r="AV57"/>
          <cell r="AW57"/>
          <cell r="AX57"/>
          <cell r="AY57"/>
          <cell r="AZ57"/>
          <cell r="BA57"/>
          <cell r="BB57"/>
          <cell r="BC57"/>
          <cell r="BD57"/>
          <cell r="BE57"/>
          <cell r="BF57"/>
          <cell r="BG57"/>
          <cell r="BH57"/>
          <cell r="BI57"/>
          <cell r="BJ57"/>
          <cell r="BK57"/>
          <cell r="BL57"/>
          <cell r="BM57"/>
          <cell r="BN57"/>
          <cell r="BO57"/>
          <cell r="BP57"/>
          <cell r="BQ57"/>
          <cell r="BR57"/>
          <cell r="BS57"/>
          <cell r="BT57">
            <v>0</v>
          </cell>
          <cell r="BU57" t="str">
            <v/>
          </cell>
          <cell r="BV57" t="str">
            <v/>
          </cell>
          <cell r="BW57" t="str">
            <v/>
          </cell>
          <cell r="BX57" t="str">
            <v/>
          </cell>
          <cell r="BY57" t="str">
            <v/>
          </cell>
          <cell r="BZ57" t="str">
            <v/>
          </cell>
          <cell r="CA57" t="str">
            <v/>
          </cell>
          <cell r="CB57" t="str">
            <v/>
          </cell>
          <cell r="CC57" t="str">
            <v/>
          </cell>
          <cell r="CD57" t="str">
            <v/>
          </cell>
          <cell r="CE57" t="str">
            <v/>
          </cell>
          <cell r="CF57" t="str">
            <v/>
          </cell>
          <cell r="CG57"/>
          <cell r="CH57"/>
          <cell r="CI57" t="str">
            <v/>
          </cell>
          <cell r="CJ57" t="str">
            <v/>
          </cell>
          <cell r="CK57" t="str">
            <v/>
          </cell>
          <cell r="CL57" t="str">
            <v/>
          </cell>
          <cell r="CM57" t="str">
            <v/>
          </cell>
          <cell r="CN57"/>
          <cell r="CO57"/>
          <cell r="CP57"/>
          <cell r="CQ57"/>
          <cell r="CR57"/>
          <cell r="CS57"/>
          <cell r="CT57"/>
          <cell r="CU57"/>
          <cell r="CV57"/>
          <cell r="CW57"/>
          <cell r="CX57"/>
          <cell r="CY57"/>
          <cell r="CZ57"/>
          <cell r="DA57"/>
          <cell r="DB57"/>
          <cell r="DC57">
            <v>0</v>
          </cell>
          <cell r="DD57">
            <v>0</v>
          </cell>
          <cell r="DE57"/>
          <cell r="DF57"/>
          <cell r="DG57"/>
          <cell r="DH57"/>
          <cell r="DI57"/>
          <cell r="DJ57"/>
          <cell r="DK57"/>
          <cell r="DS57"/>
          <cell r="DT57"/>
          <cell r="DU57"/>
          <cell r="DV57"/>
        </row>
        <row r="58">
          <cell r="A58"/>
          <cell r="B58"/>
          <cell r="C58" t="str">
            <v>エンボス工程</v>
          </cell>
          <cell r="D58"/>
          <cell r="E58"/>
          <cell r="F58"/>
          <cell r="G58"/>
          <cell r="H58"/>
          <cell r="I58"/>
          <cell r="J58"/>
          <cell r="K58"/>
          <cell r="L58"/>
          <cell r="M58"/>
          <cell r="N58"/>
          <cell r="O58"/>
          <cell r="P58"/>
          <cell r="Q58"/>
          <cell r="R58"/>
          <cell r="S58"/>
          <cell r="T58"/>
          <cell r="U58"/>
          <cell r="V58"/>
          <cell r="W58"/>
          <cell r="X58"/>
          <cell r="Y58"/>
          <cell r="Z58"/>
          <cell r="AA58"/>
          <cell r="AB58"/>
          <cell r="AC58"/>
          <cell r="AD58"/>
          <cell r="AE58"/>
          <cell r="AF58"/>
          <cell r="AG58"/>
          <cell r="AH58"/>
          <cell r="AI58"/>
          <cell r="AJ58"/>
          <cell r="AK58"/>
          <cell r="AL58"/>
          <cell r="AM58"/>
          <cell r="AN58"/>
          <cell r="AO58"/>
          <cell r="AP58"/>
          <cell r="AQ58"/>
          <cell r="AR58"/>
          <cell r="AS58"/>
          <cell r="AT58"/>
          <cell r="AU58"/>
          <cell r="AV58"/>
          <cell r="AW58"/>
          <cell r="AX58"/>
          <cell r="AY58"/>
          <cell r="AZ58"/>
          <cell r="BA58"/>
          <cell r="BB58"/>
          <cell r="BC58"/>
          <cell r="BD58"/>
          <cell r="BE58"/>
          <cell r="BF58"/>
          <cell r="BG58"/>
          <cell r="BH58"/>
          <cell r="BI58"/>
          <cell r="BJ58"/>
          <cell r="BK58"/>
          <cell r="BL58"/>
          <cell r="BM58"/>
          <cell r="BN58"/>
          <cell r="BO58"/>
          <cell r="BP58"/>
          <cell r="BQ58"/>
          <cell r="BR58"/>
          <cell r="BS58"/>
          <cell r="BT58">
            <v>0</v>
          </cell>
          <cell r="BU58" t="str">
            <v/>
          </cell>
          <cell r="BV58" t="str">
            <v/>
          </cell>
          <cell r="BW58" t="str">
            <v/>
          </cell>
          <cell r="BX58" t="str">
            <v/>
          </cell>
          <cell r="BY58" t="str">
            <v/>
          </cell>
          <cell r="BZ58" t="str">
            <v/>
          </cell>
          <cell r="CA58" t="str">
            <v/>
          </cell>
          <cell r="CB58" t="str">
            <v/>
          </cell>
          <cell r="CC58" t="str">
            <v/>
          </cell>
          <cell r="CD58" t="str">
            <v/>
          </cell>
          <cell r="CE58" t="str">
            <v/>
          </cell>
          <cell r="CF58" t="str">
            <v/>
          </cell>
          <cell r="CG58"/>
          <cell r="CH58"/>
          <cell r="CI58" t="str">
            <v/>
          </cell>
          <cell r="CJ58" t="str">
            <v/>
          </cell>
          <cell r="CK58" t="str">
            <v/>
          </cell>
          <cell r="CL58" t="str">
            <v/>
          </cell>
          <cell r="CM58" t="str">
            <v/>
          </cell>
          <cell r="CN58"/>
          <cell r="CO58"/>
          <cell r="CP58"/>
          <cell r="CQ58"/>
          <cell r="CR58"/>
          <cell r="CS58"/>
          <cell r="CT58"/>
          <cell r="CU58"/>
          <cell r="CV58"/>
          <cell r="CW58"/>
          <cell r="CX58"/>
          <cell r="CY58"/>
          <cell r="CZ58"/>
          <cell r="DA58"/>
          <cell r="DB58"/>
          <cell r="DC58">
            <v>0</v>
          </cell>
          <cell r="DD58">
            <v>0</v>
          </cell>
          <cell r="DE58"/>
          <cell r="DF58"/>
          <cell r="DG58"/>
          <cell r="DH58"/>
          <cell r="DI58"/>
          <cell r="DJ58"/>
          <cell r="DK58"/>
          <cell r="DS58"/>
          <cell r="DT58"/>
          <cell r="DU58"/>
          <cell r="DV58"/>
        </row>
        <row r="59">
          <cell r="A59"/>
          <cell r="B59"/>
          <cell r="C59" t="str">
            <v>エンボス工程</v>
          </cell>
          <cell r="D59"/>
          <cell r="E59"/>
          <cell r="F59"/>
          <cell r="G59"/>
          <cell r="H59"/>
          <cell r="I59"/>
          <cell r="J59"/>
          <cell r="K59"/>
          <cell r="L59"/>
          <cell r="M59"/>
          <cell r="N59"/>
          <cell r="O59"/>
          <cell r="P59"/>
          <cell r="Q59"/>
          <cell r="R59"/>
          <cell r="S59"/>
          <cell r="T59"/>
          <cell r="U59"/>
          <cell r="V59"/>
          <cell r="W59"/>
          <cell r="X59"/>
          <cell r="Y59"/>
          <cell r="Z59"/>
          <cell r="AA59"/>
          <cell r="AB59"/>
          <cell r="AC59"/>
          <cell r="AD59"/>
          <cell r="AE59"/>
          <cell r="AF59"/>
          <cell r="AG59"/>
          <cell r="AH59"/>
          <cell r="AI59"/>
          <cell r="AJ59"/>
          <cell r="AK59"/>
          <cell r="AL59"/>
          <cell r="AM59"/>
          <cell r="AN59"/>
          <cell r="AO59"/>
          <cell r="AP59"/>
          <cell r="AQ59"/>
          <cell r="AR59"/>
          <cell r="AS59"/>
          <cell r="AT59"/>
          <cell r="AU59"/>
          <cell r="AV59"/>
          <cell r="AW59"/>
          <cell r="AX59"/>
          <cell r="AY59"/>
          <cell r="AZ59"/>
          <cell r="BA59"/>
          <cell r="BB59"/>
          <cell r="BC59"/>
          <cell r="BD59"/>
          <cell r="BE59"/>
          <cell r="BF59"/>
          <cell r="BG59"/>
          <cell r="BH59"/>
          <cell r="BI59"/>
          <cell r="BJ59"/>
          <cell r="BK59"/>
          <cell r="BL59"/>
          <cell r="BM59"/>
          <cell r="BN59"/>
          <cell r="BO59"/>
          <cell r="BP59"/>
          <cell r="BQ59"/>
          <cell r="BR59"/>
          <cell r="BS59"/>
          <cell r="BT59">
            <v>0</v>
          </cell>
          <cell r="BU59" t="str">
            <v/>
          </cell>
          <cell r="BV59" t="str">
            <v/>
          </cell>
          <cell r="BW59" t="str">
            <v/>
          </cell>
          <cell r="BX59" t="str">
            <v/>
          </cell>
          <cell r="BY59" t="str">
            <v/>
          </cell>
          <cell r="BZ59" t="str">
            <v/>
          </cell>
          <cell r="CA59" t="str">
            <v/>
          </cell>
          <cell r="CB59" t="str">
            <v/>
          </cell>
          <cell r="CC59" t="str">
            <v/>
          </cell>
          <cell r="CD59" t="str">
            <v/>
          </cell>
          <cell r="CE59" t="str">
            <v/>
          </cell>
          <cell r="CF59" t="str">
            <v/>
          </cell>
          <cell r="CG59"/>
          <cell r="CH59"/>
          <cell r="CI59" t="str">
            <v/>
          </cell>
          <cell r="CJ59" t="str">
            <v/>
          </cell>
          <cell r="CK59" t="str">
            <v/>
          </cell>
          <cell r="CL59" t="str">
            <v/>
          </cell>
          <cell r="CM59" t="str">
            <v/>
          </cell>
          <cell r="CN59"/>
          <cell r="CO59"/>
          <cell r="CP59"/>
          <cell r="CQ59"/>
          <cell r="CR59"/>
          <cell r="CS59"/>
          <cell r="CT59"/>
          <cell r="CU59"/>
          <cell r="CV59"/>
          <cell r="CW59"/>
          <cell r="CX59"/>
          <cell r="CY59"/>
          <cell r="CZ59"/>
          <cell r="DA59"/>
          <cell r="DB59"/>
          <cell r="DC59">
            <v>0</v>
          </cell>
          <cell r="DD59">
            <v>0</v>
          </cell>
          <cell r="DE59"/>
          <cell r="DF59"/>
          <cell r="DG59"/>
          <cell r="DH59"/>
          <cell r="DI59"/>
          <cell r="DJ59"/>
          <cell r="DK59"/>
          <cell r="DS59"/>
          <cell r="DT59"/>
          <cell r="DU59"/>
          <cell r="DV59"/>
        </row>
        <row r="60">
          <cell r="A60"/>
          <cell r="B60"/>
          <cell r="C60" t="str">
            <v>エンボス工程</v>
          </cell>
          <cell r="D60"/>
          <cell r="E60"/>
          <cell r="F60"/>
          <cell r="G60"/>
          <cell r="H60"/>
          <cell r="I60"/>
          <cell r="J60"/>
          <cell r="K60"/>
          <cell r="L60"/>
          <cell r="M60"/>
          <cell r="N60"/>
          <cell r="O60"/>
          <cell r="P60"/>
          <cell r="Q60"/>
          <cell r="R60"/>
          <cell r="S60"/>
          <cell r="T60"/>
          <cell r="U60"/>
          <cell r="V60"/>
          <cell r="W60"/>
          <cell r="X60"/>
          <cell r="Y60"/>
          <cell r="Z60"/>
          <cell r="AA60"/>
          <cell r="AB60"/>
          <cell r="AC60"/>
          <cell r="AD60"/>
          <cell r="AE60"/>
          <cell r="AF60"/>
          <cell r="AG60"/>
          <cell r="AH60"/>
          <cell r="AI60"/>
          <cell r="AJ60"/>
          <cell r="AK60"/>
          <cell r="AL60"/>
          <cell r="AM60"/>
          <cell r="AN60"/>
          <cell r="AO60"/>
          <cell r="AP60"/>
          <cell r="AQ60"/>
          <cell r="AR60"/>
          <cell r="AS60"/>
          <cell r="AT60"/>
          <cell r="AU60"/>
          <cell r="AV60"/>
          <cell r="AW60"/>
          <cell r="AX60"/>
          <cell r="AY60"/>
          <cell r="AZ60"/>
          <cell r="BA60"/>
          <cell r="BB60"/>
          <cell r="BC60"/>
          <cell r="BD60"/>
          <cell r="BE60"/>
          <cell r="BF60"/>
          <cell r="BG60"/>
          <cell r="BH60"/>
          <cell r="BI60"/>
          <cell r="BJ60"/>
          <cell r="BK60"/>
          <cell r="BL60"/>
          <cell r="BM60"/>
          <cell r="BN60"/>
          <cell r="BO60"/>
          <cell r="BP60"/>
          <cell r="BQ60"/>
          <cell r="BR60"/>
          <cell r="BS60"/>
          <cell r="BT60">
            <v>0</v>
          </cell>
          <cell r="BU60" t="str">
            <v/>
          </cell>
          <cell r="BV60" t="str">
            <v/>
          </cell>
          <cell r="BW60" t="str">
            <v/>
          </cell>
          <cell r="BX60" t="str">
            <v/>
          </cell>
          <cell r="BY60" t="str">
            <v/>
          </cell>
          <cell r="BZ60" t="str">
            <v/>
          </cell>
          <cell r="CA60" t="str">
            <v/>
          </cell>
          <cell r="CB60" t="str">
            <v/>
          </cell>
          <cell r="CC60" t="str">
            <v/>
          </cell>
          <cell r="CD60" t="str">
            <v/>
          </cell>
          <cell r="CE60" t="str">
            <v/>
          </cell>
          <cell r="CF60" t="str">
            <v/>
          </cell>
          <cell r="CG60"/>
          <cell r="CH60"/>
          <cell r="CI60" t="str">
            <v/>
          </cell>
          <cell r="CJ60" t="str">
            <v/>
          </cell>
          <cell r="CK60" t="str">
            <v/>
          </cell>
          <cell r="CL60" t="str">
            <v/>
          </cell>
          <cell r="CM60" t="str">
            <v/>
          </cell>
          <cell r="CN60"/>
          <cell r="CO60"/>
          <cell r="CP60"/>
          <cell r="CQ60"/>
          <cell r="CR60"/>
          <cell r="CS60"/>
          <cell r="CT60"/>
          <cell r="CU60"/>
          <cell r="CV60"/>
          <cell r="CW60"/>
          <cell r="CX60"/>
          <cell r="CY60"/>
          <cell r="CZ60"/>
          <cell r="DA60"/>
          <cell r="DB60"/>
          <cell r="DC60">
            <v>0</v>
          </cell>
          <cell r="DD60">
            <v>0</v>
          </cell>
          <cell r="DE60"/>
          <cell r="DF60"/>
          <cell r="DG60"/>
          <cell r="DH60"/>
          <cell r="DI60"/>
          <cell r="DJ60"/>
          <cell r="DK60"/>
          <cell r="DS60"/>
          <cell r="DT60"/>
          <cell r="DU60"/>
          <cell r="DV60"/>
        </row>
        <row r="61">
          <cell r="A61"/>
          <cell r="B61"/>
          <cell r="C61" t="str">
            <v>エンボス工程</v>
          </cell>
          <cell r="D61"/>
          <cell r="E61"/>
          <cell r="F61"/>
          <cell r="G61"/>
          <cell r="H61"/>
          <cell r="I61"/>
          <cell r="J61"/>
          <cell r="K61"/>
          <cell r="L61"/>
          <cell r="M61"/>
          <cell r="N61"/>
          <cell r="O61"/>
          <cell r="P61"/>
          <cell r="Q61"/>
          <cell r="R61"/>
          <cell r="S61"/>
          <cell r="T61"/>
          <cell r="U61"/>
          <cell r="V61"/>
          <cell r="W61"/>
          <cell r="X61"/>
          <cell r="Y61"/>
          <cell r="Z61"/>
          <cell r="AA61"/>
          <cell r="AB61"/>
          <cell r="AC61"/>
          <cell r="AD61"/>
          <cell r="AE61"/>
          <cell r="AF61"/>
          <cell r="AG61"/>
          <cell r="AH61"/>
          <cell r="AI61"/>
          <cell r="AJ61"/>
          <cell r="AK61"/>
          <cell r="AL61"/>
          <cell r="AM61"/>
          <cell r="AN61"/>
          <cell r="AO61"/>
          <cell r="AP61"/>
          <cell r="AQ61"/>
          <cell r="AR61"/>
          <cell r="AS61"/>
          <cell r="AT61"/>
          <cell r="AU61"/>
          <cell r="AV61"/>
          <cell r="AW61"/>
          <cell r="AX61"/>
          <cell r="AY61"/>
          <cell r="AZ61"/>
          <cell r="BA61"/>
          <cell r="BB61"/>
          <cell r="BC61"/>
          <cell r="BD61"/>
          <cell r="BE61"/>
          <cell r="BF61"/>
          <cell r="BG61"/>
          <cell r="BH61"/>
          <cell r="BI61"/>
          <cell r="BJ61"/>
          <cell r="BK61"/>
          <cell r="BL61"/>
          <cell r="BM61"/>
          <cell r="BN61"/>
          <cell r="BO61"/>
          <cell r="BP61"/>
          <cell r="BQ61"/>
          <cell r="BR61"/>
          <cell r="BS61"/>
          <cell r="BT61">
            <v>0</v>
          </cell>
          <cell r="BU61" t="str">
            <v/>
          </cell>
          <cell r="BV61" t="str">
            <v/>
          </cell>
          <cell r="BW61" t="str">
            <v/>
          </cell>
          <cell r="BX61" t="str">
            <v/>
          </cell>
          <cell r="BY61" t="str">
            <v/>
          </cell>
          <cell r="BZ61" t="str">
            <v/>
          </cell>
          <cell r="CA61" t="str">
            <v/>
          </cell>
          <cell r="CB61" t="str">
            <v/>
          </cell>
          <cell r="CC61" t="str">
            <v/>
          </cell>
          <cell r="CD61" t="str">
            <v/>
          </cell>
          <cell r="CE61" t="str">
            <v/>
          </cell>
          <cell r="CF61" t="str">
            <v/>
          </cell>
          <cell r="CG61"/>
          <cell r="CH61"/>
          <cell r="CI61" t="str">
            <v/>
          </cell>
          <cell r="CJ61" t="str">
            <v/>
          </cell>
          <cell r="CK61" t="str">
            <v/>
          </cell>
          <cell r="CL61" t="str">
            <v/>
          </cell>
          <cell r="CM61" t="str">
            <v/>
          </cell>
          <cell r="CN61"/>
          <cell r="CO61"/>
          <cell r="CP61"/>
          <cell r="CQ61"/>
          <cell r="CR61"/>
          <cell r="CS61"/>
          <cell r="CT61"/>
          <cell r="CU61"/>
          <cell r="CV61"/>
          <cell r="CW61"/>
          <cell r="CX61"/>
          <cell r="CY61"/>
          <cell r="CZ61"/>
          <cell r="DA61"/>
          <cell r="DB61"/>
          <cell r="DC61">
            <v>0</v>
          </cell>
          <cell r="DD61">
            <v>0</v>
          </cell>
          <cell r="DE61"/>
          <cell r="DF61"/>
          <cell r="DG61"/>
          <cell r="DH61"/>
          <cell r="DI61"/>
          <cell r="DJ61"/>
          <cell r="DK61"/>
          <cell r="DS61"/>
          <cell r="DT61"/>
          <cell r="DU61"/>
          <cell r="DV61"/>
        </row>
        <row r="62">
          <cell r="A62"/>
          <cell r="B62"/>
          <cell r="C62" t="str">
            <v>エンボス工程</v>
          </cell>
          <cell r="D62"/>
          <cell r="E62"/>
          <cell r="F62"/>
          <cell r="G62"/>
          <cell r="H62"/>
          <cell r="I62"/>
          <cell r="J62"/>
          <cell r="K62"/>
          <cell r="L62"/>
          <cell r="M62"/>
          <cell r="N62"/>
          <cell r="O62"/>
          <cell r="P62"/>
          <cell r="Q62"/>
          <cell r="R62"/>
          <cell r="S62"/>
          <cell r="T62"/>
          <cell r="U62"/>
          <cell r="V62"/>
          <cell r="W62"/>
          <cell r="X62"/>
          <cell r="Y62"/>
          <cell r="Z62"/>
          <cell r="AA62"/>
          <cell r="AB62"/>
          <cell r="AC62"/>
          <cell r="AD62"/>
          <cell r="AE62"/>
          <cell r="AF62"/>
          <cell r="AG62"/>
          <cell r="AH62"/>
          <cell r="AI62"/>
          <cell r="AJ62"/>
          <cell r="AK62"/>
          <cell r="AL62"/>
          <cell r="AM62"/>
          <cell r="AN62"/>
          <cell r="AO62"/>
          <cell r="AP62"/>
          <cell r="AQ62"/>
          <cell r="AR62"/>
          <cell r="AS62"/>
          <cell r="AT62"/>
          <cell r="AU62"/>
          <cell r="AV62"/>
          <cell r="AW62"/>
          <cell r="AX62"/>
          <cell r="AY62"/>
          <cell r="AZ62"/>
          <cell r="BA62"/>
          <cell r="BB62"/>
          <cell r="BC62"/>
          <cell r="BD62"/>
          <cell r="BE62"/>
          <cell r="BF62"/>
          <cell r="BG62"/>
          <cell r="BH62"/>
          <cell r="BI62"/>
          <cell r="BJ62"/>
          <cell r="BK62"/>
          <cell r="BL62"/>
          <cell r="BM62"/>
          <cell r="BN62"/>
          <cell r="BO62"/>
          <cell r="BP62"/>
          <cell r="BQ62"/>
          <cell r="BR62"/>
          <cell r="BS62"/>
          <cell r="BT62">
            <v>0</v>
          </cell>
          <cell r="BU62" t="str">
            <v/>
          </cell>
          <cell r="BV62" t="str">
            <v/>
          </cell>
          <cell r="BW62" t="str">
            <v/>
          </cell>
          <cell r="BX62" t="str">
            <v/>
          </cell>
          <cell r="BY62" t="str">
            <v/>
          </cell>
          <cell r="BZ62" t="str">
            <v/>
          </cell>
          <cell r="CA62" t="str">
            <v/>
          </cell>
          <cell r="CB62" t="str">
            <v/>
          </cell>
          <cell r="CC62" t="str">
            <v/>
          </cell>
          <cell r="CD62" t="str">
            <v/>
          </cell>
          <cell r="CE62" t="str">
            <v/>
          </cell>
          <cell r="CF62" t="str">
            <v/>
          </cell>
          <cell r="CG62"/>
          <cell r="CH62"/>
          <cell r="CI62" t="str">
            <v/>
          </cell>
          <cell r="CJ62" t="str">
            <v/>
          </cell>
          <cell r="CK62" t="str">
            <v/>
          </cell>
          <cell r="CL62" t="str">
            <v/>
          </cell>
          <cell r="CM62" t="str">
            <v/>
          </cell>
          <cell r="CN62"/>
          <cell r="CO62"/>
          <cell r="CP62"/>
          <cell r="CQ62"/>
          <cell r="CR62"/>
          <cell r="CS62"/>
          <cell r="CT62"/>
          <cell r="CU62"/>
          <cell r="CV62"/>
          <cell r="CW62"/>
          <cell r="CX62"/>
          <cell r="CY62"/>
          <cell r="CZ62"/>
          <cell r="DA62"/>
          <cell r="DB62"/>
          <cell r="DC62">
            <v>0</v>
          </cell>
          <cell r="DD62">
            <v>0</v>
          </cell>
          <cell r="DE62"/>
          <cell r="DF62"/>
          <cell r="DG62"/>
          <cell r="DH62"/>
          <cell r="DI62"/>
          <cell r="DJ62"/>
          <cell r="DK62"/>
          <cell r="DS62"/>
          <cell r="DT62"/>
          <cell r="DU62"/>
          <cell r="DV62"/>
        </row>
        <row r="63">
          <cell r="A63"/>
          <cell r="B63"/>
          <cell r="C63" t="str">
            <v>エンボス工程</v>
          </cell>
          <cell r="D63"/>
          <cell r="E63"/>
          <cell r="F63"/>
          <cell r="G63"/>
          <cell r="H63"/>
          <cell r="I63"/>
          <cell r="J63"/>
          <cell r="K63"/>
          <cell r="L63"/>
          <cell r="M63"/>
          <cell r="N63"/>
          <cell r="O63"/>
          <cell r="P63"/>
          <cell r="Q63"/>
          <cell r="R63"/>
          <cell r="S63"/>
          <cell r="T63"/>
          <cell r="U63"/>
          <cell r="V63"/>
          <cell r="W63"/>
          <cell r="X63"/>
          <cell r="Y63"/>
          <cell r="Z63"/>
          <cell r="AA63"/>
          <cell r="AB63"/>
          <cell r="AC63"/>
          <cell r="AD63"/>
          <cell r="AE63"/>
          <cell r="AF63"/>
          <cell r="AG63"/>
          <cell r="AH63"/>
          <cell r="AI63"/>
          <cell r="AJ63"/>
          <cell r="AK63"/>
          <cell r="AL63"/>
          <cell r="AM63"/>
          <cell r="AN63"/>
          <cell r="AO63"/>
          <cell r="AP63"/>
          <cell r="AQ63"/>
          <cell r="AR63"/>
          <cell r="AS63"/>
          <cell r="AT63"/>
          <cell r="AU63"/>
          <cell r="AV63"/>
          <cell r="AW63"/>
          <cell r="AX63"/>
          <cell r="AY63"/>
          <cell r="AZ63"/>
          <cell r="BA63"/>
          <cell r="BB63"/>
          <cell r="BC63"/>
          <cell r="BD63"/>
          <cell r="BE63"/>
          <cell r="BF63"/>
          <cell r="BG63"/>
          <cell r="BH63"/>
          <cell r="BI63"/>
          <cell r="BJ63"/>
          <cell r="BK63"/>
          <cell r="BL63"/>
          <cell r="BM63"/>
          <cell r="BN63"/>
          <cell r="BO63"/>
          <cell r="BP63"/>
          <cell r="BQ63"/>
          <cell r="BR63"/>
          <cell r="BS63"/>
          <cell r="BT63">
            <v>0</v>
          </cell>
          <cell r="BU63" t="str">
            <v/>
          </cell>
          <cell r="BV63" t="str">
            <v/>
          </cell>
          <cell r="BW63" t="str">
            <v/>
          </cell>
          <cell r="BX63" t="str">
            <v/>
          </cell>
          <cell r="BY63" t="str">
            <v/>
          </cell>
          <cell r="BZ63" t="str">
            <v/>
          </cell>
          <cell r="CA63" t="str">
            <v/>
          </cell>
          <cell r="CB63" t="str">
            <v/>
          </cell>
          <cell r="CC63" t="str">
            <v/>
          </cell>
          <cell r="CD63" t="str">
            <v/>
          </cell>
          <cell r="CE63" t="str">
            <v/>
          </cell>
          <cell r="CF63" t="str">
            <v/>
          </cell>
          <cell r="CG63"/>
          <cell r="CH63"/>
          <cell r="CI63" t="str">
            <v/>
          </cell>
          <cell r="CJ63" t="str">
            <v/>
          </cell>
          <cell r="CK63" t="str">
            <v/>
          </cell>
          <cell r="CL63" t="str">
            <v/>
          </cell>
          <cell r="CM63" t="str">
            <v/>
          </cell>
          <cell r="CN63"/>
          <cell r="CO63"/>
          <cell r="CP63"/>
          <cell r="CQ63"/>
          <cell r="CR63"/>
          <cell r="CS63"/>
          <cell r="CT63"/>
          <cell r="CU63"/>
          <cell r="CV63"/>
          <cell r="CW63"/>
          <cell r="CX63"/>
          <cell r="CY63"/>
          <cell r="CZ63"/>
          <cell r="DA63"/>
          <cell r="DB63"/>
          <cell r="DC63">
            <v>0</v>
          </cell>
          <cell r="DD63">
            <v>0</v>
          </cell>
          <cell r="DE63"/>
          <cell r="DF63"/>
          <cell r="DG63"/>
          <cell r="DH63"/>
          <cell r="DI63"/>
          <cell r="DJ63"/>
          <cell r="DK63"/>
          <cell r="DS63"/>
          <cell r="DT63"/>
          <cell r="DU63"/>
          <cell r="DV63"/>
        </row>
        <row r="64">
          <cell r="A64"/>
          <cell r="B64"/>
          <cell r="C64" t="str">
            <v>エンボス工程</v>
          </cell>
          <cell r="D64"/>
          <cell r="E64"/>
          <cell r="F64"/>
          <cell r="G64"/>
          <cell r="H64"/>
          <cell r="I64"/>
          <cell r="J64"/>
          <cell r="K64"/>
          <cell r="L64"/>
          <cell r="M64"/>
          <cell r="N64"/>
          <cell r="O64"/>
          <cell r="P64"/>
          <cell r="Q64"/>
          <cell r="R64"/>
          <cell r="S64"/>
          <cell r="T64"/>
          <cell r="U64"/>
          <cell r="V64"/>
          <cell r="W64"/>
          <cell r="X64"/>
          <cell r="Y64"/>
          <cell r="Z64"/>
          <cell r="AA64"/>
          <cell r="AB64"/>
          <cell r="AC64"/>
          <cell r="AD64"/>
          <cell r="AE64"/>
          <cell r="AF64"/>
          <cell r="AG64"/>
          <cell r="AH64"/>
          <cell r="AI64"/>
          <cell r="AJ64"/>
          <cell r="AK64"/>
          <cell r="AL64"/>
          <cell r="AM64"/>
          <cell r="AN64"/>
          <cell r="AO64"/>
          <cell r="AP64"/>
          <cell r="AQ64"/>
          <cell r="AR64"/>
          <cell r="AS64"/>
          <cell r="AT64"/>
          <cell r="AU64"/>
          <cell r="AV64"/>
          <cell r="AW64"/>
          <cell r="AX64"/>
          <cell r="AY64"/>
          <cell r="AZ64"/>
          <cell r="BA64"/>
          <cell r="BB64"/>
          <cell r="BC64"/>
          <cell r="BD64"/>
          <cell r="BE64"/>
          <cell r="BF64"/>
          <cell r="BG64"/>
          <cell r="BH64"/>
          <cell r="BI64"/>
          <cell r="BJ64"/>
          <cell r="BK64"/>
          <cell r="BL64"/>
          <cell r="BM64"/>
          <cell r="BN64"/>
          <cell r="BO64"/>
          <cell r="BP64"/>
          <cell r="BQ64"/>
          <cell r="BR64"/>
          <cell r="BS64"/>
          <cell r="BT64">
            <v>0</v>
          </cell>
          <cell r="BU64" t="str">
            <v/>
          </cell>
          <cell r="BV64" t="str">
            <v/>
          </cell>
          <cell r="BW64" t="str">
            <v/>
          </cell>
          <cell r="BX64" t="str">
            <v/>
          </cell>
          <cell r="BY64" t="str">
            <v/>
          </cell>
          <cell r="BZ64" t="str">
            <v/>
          </cell>
          <cell r="CA64" t="str">
            <v/>
          </cell>
          <cell r="CB64" t="str">
            <v/>
          </cell>
          <cell r="CC64" t="str">
            <v/>
          </cell>
          <cell r="CD64" t="str">
            <v/>
          </cell>
          <cell r="CE64" t="str">
            <v/>
          </cell>
          <cell r="CF64" t="str">
            <v/>
          </cell>
          <cell r="CG64"/>
          <cell r="CH64"/>
          <cell r="CI64" t="str">
            <v/>
          </cell>
          <cell r="CJ64" t="str">
            <v/>
          </cell>
          <cell r="CK64" t="str">
            <v/>
          </cell>
          <cell r="CL64" t="str">
            <v/>
          </cell>
          <cell r="CM64" t="str">
            <v/>
          </cell>
          <cell r="CN64"/>
          <cell r="CO64"/>
          <cell r="CP64"/>
          <cell r="CQ64"/>
          <cell r="CR64"/>
          <cell r="CS64"/>
          <cell r="CT64"/>
          <cell r="CU64"/>
          <cell r="CV64"/>
          <cell r="CW64"/>
          <cell r="CX64"/>
          <cell r="CY64"/>
          <cell r="CZ64"/>
          <cell r="DA64"/>
          <cell r="DB64"/>
          <cell r="DC64">
            <v>0</v>
          </cell>
          <cell r="DD64">
            <v>0</v>
          </cell>
          <cell r="DE64"/>
          <cell r="DF64"/>
          <cell r="DG64"/>
          <cell r="DH64"/>
          <cell r="DI64"/>
          <cell r="DJ64"/>
          <cell r="DK64"/>
          <cell r="DS64"/>
          <cell r="DT64"/>
          <cell r="DU64"/>
          <cell r="DV64"/>
        </row>
        <row r="65">
          <cell r="A65"/>
          <cell r="B65"/>
          <cell r="C65" t="str">
            <v>エンボス工程</v>
          </cell>
          <cell r="D65"/>
          <cell r="E65"/>
          <cell r="F65"/>
          <cell r="G65"/>
          <cell r="H65"/>
          <cell r="I65"/>
          <cell r="J65"/>
          <cell r="K65"/>
          <cell r="L65"/>
          <cell r="M65"/>
          <cell r="N65"/>
          <cell r="O65"/>
          <cell r="P65"/>
          <cell r="Q65"/>
          <cell r="R65"/>
          <cell r="S65"/>
          <cell r="T65"/>
          <cell r="U65"/>
          <cell r="V65"/>
          <cell r="W65"/>
          <cell r="X65"/>
          <cell r="Y65"/>
          <cell r="Z65"/>
          <cell r="AA65"/>
          <cell r="AB65"/>
          <cell r="AC65"/>
          <cell r="AD65"/>
          <cell r="AE65"/>
          <cell r="AF65"/>
          <cell r="AG65"/>
          <cell r="AH65"/>
          <cell r="AI65"/>
          <cell r="AJ65"/>
          <cell r="AK65"/>
          <cell r="AL65"/>
          <cell r="AM65"/>
          <cell r="AN65"/>
          <cell r="AO65"/>
          <cell r="AP65"/>
          <cell r="AQ65"/>
          <cell r="AR65"/>
          <cell r="AS65"/>
          <cell r="AT65"/>
          <cell r="AU65"/>
          <cell r="AV65"/>
          <cell r="AW65"/>
          <cell r="AX65"/>
          <cell r="AY65"/>
          <cell r="AZ65"/>
          <cell r="BA65"/>
          <cell r="BB65"/>
          <cell r="BC65"/>
          <cell r="BD65"/>
          <cell r="BE65"/>
          <cell r="BF65"/>
          <cell r="BG65"/>
          <cell r="BH65"/>
          <cell r="BI65"/>
          <cell r="BJ65"/>
          <cell r="BK65"/>
          <cell r="BL65"/>
          <cell r="BM65"/>
          <cell r="BN65"/>
          <cell r="BO65"/>
          <cell r="BP65"/>
          <cell r="BQ65"/>
          <cell r="BR65"/>
          <cell r="BS65"/>
          <cell r="BT65">
            <v>0</v>
          </cell>
          <cell r="BU65" t="str">
            <v/>
          </cell>
          <cell r="BV65" t="str">
            <v/>
          </cell>
          <cell r="BW65" t="str">
            <v/>
          </cell>
          <cell r="BX65" t="str">
            <v/>
          </cell>
          <cell r="BY65" t="str">
            <v/>
          </cell>
          <cell r="BZ65" t="str">
            <v/>
          </cell>
          <cell r="CA65" t="str">
            <v/>
          </cell>
          <cell r="CB65" t="str">
            <v/>
          </cell>
          <cell r="CC65" t="str">
            <v/>
          </cell>
          <cell r="CD65" t="str">
            <v/>
          </cell>
          <cell r="CE65" t="str">
            <v/>
          </cell>
          <cell r="CF65" t="str">
            <v/>
          </cell>
          <cell r="CG65"/>
          <cell r="CH65"/>
          <cell r="CI65" t="str">
            <v/>
          </cell>
          <cell r="CJ65" t="str">
            <v/>
          </cell>
          <cell r="CK65" t="str">
            <v/>
          </cell>
          <cell r="CL65" t="str">
            <v/>
          </cell>
          <cell r="CM65" t="str">
            <v/>
          </cell>
          <cell r="CN65"/>
          <cell r="CO65"/>
          <cell r="CP65"/>
          <cell r="CQ65"/>
          <cell r="CR65"/>
          <cell r="CS65"/>
          <cell r="CT65"/>
          <cell r="CU65"/>
          <cell r="CV65"/>
          <cell r="CW65"/>
          <cell r="CX65"/>
          <cell r="CY65"/>
          <cell r="CZ65"/>
          <cell r="DA65"/>
          <cell r="DB65"/>
          <cell r="DC65">
            <v>0</v>
          </cell>
          <cell r="DD65">
            <v>0</v>
          </cell>
          <cell r="DE65"/>
          <cell r="DF65"/>
          <cell r="DG65"/>
          <cell r="DH65"/>
          <cell r="DI65"/>
          <cell r="DJ65"/>
          <cell r="DK65"/>
          <cell r="DS65"/>
          <cell r="DT65"/>
          <cell r="DU65"/>
          <cell r="DV65"/>
        </row>
        <row r="66">
          <cell r="A66"/>
          <cell r="B66"/>
          <cell r="C66" t="str">
            <v>エンボス工程</v>
          </cell>
          <cell r="D66"/>
          <cell r="E66"/>
          <cell r="F66"/>
          <cell r="G66"/>
          <cell r="H66"/>
          <cell r="I66"/>
          <cell r="J66"/>
          <cell r="K66"/>
          <cell r="L66"/>
          <cell r="M66"/>
          <cell r="N66"/>
          <cell r="O66"/>
          <cell r="P66"/>
          <cell r="Q66"/>
          <cell r="R66"/>
          <cell r="S66"/>
          <cell r="T66"/>
          <cell r="U66"/>
          <cell r="V66"/>
          <cell r="W66"/>
          <cell r="X66"/>
          <cell r="Y66"/>
          <cell r="Z66"/>
          <cell r="AA66"/>
          <cell r="AB66"/>
          <cell r="AC66"/>
          <cell r="AD66"/>
          <cell r="AE66"/>
          <cell r="AF66"/>
          <cell r="AG66"/>
          <cell r="AH66"/>
          <cell r="AI66"/>
          <cell r="AJ66"/>
          <cell r="AK66"/>
          <cell r="AL66"/>
          <cell r="AM66"/>
          <cell r="AN66"/>
          <cell r="AO66"/>
          <cell r="AP66"/>
          <cell r="AQ66"/>
          <cell r="AR66"/>
          <cell r="AS66"/>
          <cell r="AT66"/>
          <cell r="AU66"/>
          <cell r="AV66"/>
          <cell r="AW66"/>
          <cell r="AX66"/>
          <cell r="AY66"/>
          <cell r="AZ66"/>
          <cell r="BA66"/>
          <cell r="BB66"/>
          <cell r="BC66"/>
          <cell r="BD66"/>
          <cell r="BE66"/>
          <cell r="BF66"/>
          <cell r="BG66"/>
          <cell r="BH66"/>
          <cell r="BI66"/>
          <cell r="BJ66"/>
          <cell r="BK66"/>
          <cell r="BL66"/>
          <cell r="BM66"/>
          <cell r="BN66"/>
          <cell r="BO66"/>
          <cell r="BP66"/>
          <cell r="BQ66"/>
          <cell r="BR66"/>
          <cell r="BS66"/>
          <cell r="BT66">
            <v>0</v>
          </cell>
          <cell r="BU66" t="str">
            <v/>
          </cell>
          <cell r="BV66" t="str">
            <v/>
          </cell>
          <cell r="BW66" t="str">
            <v/>
          </cell>
          <cell r="BX66" t="str">
            <v/>
          </cell>
          <cell r="BY66" t="str">
            <v/>
          </cell>
          <cell r="BZ66" t="str">
            <v/>
          </cell>
          <cell r="CA66" t="str">
            <v/>
          </cell>
          <cell r="CB66" t="str">
            <v/>
          </cell>
          <cell r="CC66" t="str">
            <v/>
          </cell>
          <cell r="CD66" t="str">
            <v/>
          </cell>
          <cell r="CE66" t="str">
            <v/>
          </cell>
          <cell r="CF66" t="str">
            <v/>
          </cell>
          <cell r="CG66"/>
          <cell r="CH66"/>
          <cell r="CI66" t="str">
            <v/>
          </cell>
          <cell r="CJ66" t="str">
            <v/>
          </cell>
          <cell r="CK66" t="str">
            <v/>
          </cell>
          <cell r="CL66" t="str">
            <v/>
          </cell>
          <cell r="CM66" t="str">
            <v/>
          </cell>
          <cell r="CN66"/>
          <cell r="CO66"/>
          <cell r="CP66"/>
          <cell r="CQ66"/>
          <cell r="CR66"/>
          <cell r="CS66"/>
          <cell r="CT66"/>
          <cell r="CU66"/>
          <cell r="CV66"/>
          <cell r="CW66"/>
          <cell r="CX66"/>
          <cell r="CY66"/>
          <cell r="CZ66"/>
          <cell r="DA66"/>
          <cell r="DB66"/>
          <cell r="DC66">
            <v>0</v>
          </cell>
          <cell r="DD66">
            <v>0</v>
          </cell>
          <cell r="DE66"/>
          <cell r="DF66"/>
          <cell r="DG66"/>
          <cell r="DH66"/>
          <cell r="DI66"/>
          <cell r="DJ66"/>
          <cell r="DK66"/>
          <cell r="DS66"/>
          <cell r="DT66"/>
          <cell r="DU66"/>
          <cell r="DV66"/>
        </row>
        <row r="67">
          <cell r="A67"/>
          <cell r="B67"/>
          <cell r="C67" t="str">
            <v>エンボス工程</v>
          </cell>
          <cell r="D67"/>
          <cell r="E67"/>
          <cell r="F67"/>
          <cell r="G67"/>
          <cell r="H67"/>
          <cell r="I67"/>
          <cell r="J67"/>
          <cell r="K67"/>
          <cell r="L67"/>
          <cell r="M67"/>
          <cell r="N67"/>
          <cell r="O67"/>
          <cell r="P67"/>
          <cell r="Q67"/>
          <cell r="R67"/>
          <cell r="S67"/>
          <cell r="T67"/>
          <cell r="U67"/>
          <cell r="V67"/>
          <cell r="W67"/>
          <cell r="X67"/>
          <cell r="Y67"/>
          <cell r="Z67"/>
          <cell r="AA67"/>
          <cell r="AB67"/>
          <cell r="AC67"/>
          <cell r="AD67"/>
          <cell r="AE67"/>
          <cell r="AF67"/>
          <cell r="AG67"/>
          <cell r="AH67"/>
          <cell r="AI67"/>
          <cell r="AJ67"/>
          <cell r="AK67"/>
          <cell r="AL67"/>
          <cell r="AM67"/>
          <cell r="AN67"/>
          <cell r="AO67"/>
          <cell r="AP67"/>
          <cell r="AQ67"/>
          <cell r="AR67"/>
          <cell r="AS67"/>
          <cell r="AT67"/>
          <cell r="AU67"/>
          <cell r="AV67"/>
          <cell r="AW67"/>
          <cell r="AX67"/>
          <cell r="AY67"/>
          <cell r="AZ67"/>
          <cell r="BA67"/>
          <cell r="BB67"/>
          <cell r="BC67"/>
          <cell r="BD67"/>
          <cell r="BE67"/>
          <cell r="BF67"/>
          <cell r="BG67"/>
          <cell r="BH67"/>
          <cell r="BI67"/>
          <cell r="BJ67"/>
          <cell r="BK67"/>
          <cell r="BL67"/>
          <cell r="BM67"/>
          <cell r="BN67"/>
          <cell r="BO67"/>
          <cell r="BP67"/>
          <cell r="BQ67"/>
          <cell r="BR67"/>
          <cell r="BS67"/>
          <cell r="BT67">
            <v>0</v>
          </cell>
          <cell r="BU67" t="str">
            <v/>
          </cell>
          <cell r="BV67" t="str">
            <v/>
          </cell>
          <cell r="BW67" t="str">
            <v/>
          </cell>
          <cell r="BX67" t="str">
            <v/>
          </cell>
          <cell r="BY67" t="str">
            <v/>
          </cell>
          <cell r="BZ67" t="str">
            <v/>
          </cell>
          <cell r="CA67" t="str">
            <v/>
          </cell>
          <cell r="CB67" t="str">
            <v/>
          </cell>
          <cell r="CC67" t="str">
            <v/>
          </cell>
          <cell r="CD67" t="str">
            <v/>
          </cell>
          <cell r="CE67" t="str">
            <v/>
          </cell>
          <cell r="CF67" t="str">
            <v/>
          </cell>
          <cell r="CG67"/>
          <cell r="CH67"/>
          <cell r="CI67" t="str">
            <v/>
          </cell>
          <cell r="CJ67" t="str">
            <v/>
          </cell>
          <cell r="CK67" t="str">
            <v/>
          </cell>
          <cell r="CL67" t="str">
            <v/>
          </cell>
          <cell r="CM67" t="str">
            <v/>
          </cell>
          <cell r="CN67"/>
          <cell r="CO67"/>
          <cell r="CP67"/>
          <cell r="CQ67"/>
          <cell r="CR67"/>
          <cell r="CS67"/>
          <cell r="CT67"/>
          <cell r="CU67"/>
          <cell r="CV67"/>
          <cell r="CW67"/>
          <cell r="CX67"/>
          <cell r="CY67"/>
          <cell r="CZ67"/>
          <cell r="DA67"/>
          <cell r="DB67"/>
          <cell r="DC67">
            <v>0</v>
          </cell>
          <cell r="DD67">
            <v>0</v>
          </cell>
          <cell r="DE67"/>
          <cell r="DF67"/>
          <cell r="DG67"/>
          <cell r="DH67"/>
          <cell r="DI67"/>
          <cell r="DJ67"/>
          <cell r="DK67"/>
          <cell r="DS67"/>
          <cell r="DT67"/>
          <cell r="DU67"/>
          <cell r="DV67"/>
        </row>
        <row r="68">
          <cell r="A68"/>
          <cell r="B68"/>
          <cell r="C68" t="str">
            <v>エンボス工程</v>
          </cell>
          <cell r="D68"/>
          <cell r="E68"/>
          <cell r="F68"/>
          <cell r="G68"/>
          <cell r="H68"/>
          <cell r="I68"/>
          <cell r="J68"/>
          <cell r="K68"/>
          <cell r="L68"/>
          <cell r="M68"/>
          <cell r="N68"/>
          <cell r="O68"/>
          <cell r="P68"/>
          <cell r="Q68"/>
          <cell r="R68"/>
          <cell r="S68"/>
          <cell r="T68"/>
          <cell r="U68"/>
          <cell r="V68"/>
          <cell r="W68"/>
          <cell r="X68"/>
          <cell r="Y68"/>
          <cell r="Z68"/>
          <cell r="AA68"/>
          <cell r="AB68"/>
          <cell r="AC68"/>
          <cell r="AD68"/>
          <cell r="AE68"/>
          <cell r="AF68"/>
          <cell r="AG68"/>
          <cell r="AH68"/>
          <cell r="AI68"/>
          <cell r="AJ68"/>
          <cell r="AK68"/>
          <cell r="AL68"/>
          <cell r="AM68"/>
          <cell r="AN68"/>
          <cell r="AO68"/>
          <cell r="AP68"/>
          <cell r="AQ68"/>
          <cell r="AR68"/>
          <cell r="AS68"/>
          <cell r="AT68"/>
          <cell r="AU68"/>
          <cell r="AV68"/>
          <cell r="AW68"/>
          <cell r="AX68"/>
          <cell r="AY68"/>
          <cell r="AZ68"/>
          <cell r="BA68"/>
          <cell r="BB68"/>
          <cell r="BC68"/>
          <cell r="BD68"/>
          <cell r="BE68"/>
          <cell r="BF68"/>
          <cell r="BG68"/>
          <cell r="BH68"/>
          <cell r="BI68"/>
          <cell r="BJ68"/>
          <cell r="BK68"/>
          <cell r="BL68"/>
          <cell r="BM68"/>
          <cell r="BN68"/>
          <cell r="BO68"/>
          <cell r="BP68"/>
          <cell r="BQ68"/>
          <cell r="BR68"/>
          <cell r="BS68"/>
          <cell r="BT68">
            <v>0</v>
          </cell>
          <cell r="BU68" t="str">
            <v/>
          </cell>
          <cell r="BV68" t="str">
            <v/>
          </cell>
          <cell r="BW68" t="str">
            <v/>
          </cell>
          <cell r="BX68" t="str">
            <v/>
          </cell>
          <cell r="BY68" t="str">
            <v/>
          </cell>
          <cell r="BZ68" t="str">
            <v/>
          </cell>
          <cell r="CA68" t="str">
            <v/>
          </cell>
          <cell r="CB68" t="str">
            <v/>
          </cell>
          <cell r="CC68" t="str">
            <v/>
          </cell>
          <cell r="CD68" t="str">
            <v/>
          </cell>
          <cell r="CE68" t="str">
            <v/>
          </cell>
          <cell r="CF68" t="str">
            <v/>
          </cell>
          <cell r="CG68"/>
          <cell r="CH68"/>
          <cell r="CI68" t="str">
            <v/>
          </cell>
          <cell r="CJ68" t="str">
            <v/>
          </cell>
          <cell r="CK68" t="str">
            <v/>
          </cell>
          <cell r="CL68" t="str">
            <v/>
          </cell>
          <cell r="CM68" t="str">
            <v/>
          </cell>
          <cell r="CN68"/>
          <cell r="CO68"/>
          <cell r="CP68"/>
          <cell r="CQ68"/>
          <cell r="CR68"/>
          <cell r="CS68"/>
          <cell r="CT68"/>
          <cell r="CU68"/>
          <cell r="CV68"/>
          <cell r="CW68"/>
          <cell r="CX68"/>
          <cell r="CY68"/>
          <cell r="CZ68"/>
          <cell r="DA68"/>
          <cell r="DB68"/>
          <cell r="DC68">
            <v>0</v>
          </cell>
          <cell r="DD68">
            <v>0</v>
          </cell>
          <cell r="DE68"/>
          <cell r="DF68"/>
          <cell r="DG68"/>
          <cell r="DH68"/>
          <cell r="DI68"/>
          <cell r="DJ68"/>
          <cell r="DK68"/>
          <cell r="DS68"/>
          <cell r="DT68"/>
          <cell r="DU68"/>
          <cell r="DV68"/>
        </row>
        <row r="69">
          <cell r="A69"/>
          <cell r="B69"/>
          <cell r="C69" t="str">
            <v>エンボス工程</v>
          </cell>
          <cell r="D69"/>
          <cell r="E69"/>
          <cell r="F69"/>
          <cell r="G69"/>
          <cell r="H69"/>
          <cell r="I69"/>
          <cell r="J69"/>
          <cell r="K69"/>
          <cell r="L69"/>
          <cell r="M69"/>
          <cell r="N69"/>
          <cell r="O69"/>
          <cell r="P69"/>
          <cell r="Q69"/>
          <cell r="R69"/>
          <cell r="S69"/>
          <cell r="T69"/>
          <cell r="U69"/>
          <cell r="V69"/>
          <cell r="W69"/>
          <cell r="X69"/>
          <cell r="Y69"/>
          <cell r="Z69"/>
          <cell r="AA69"/>
          <cell r="AB69"/>
          <cell r="AC69"/>
          <cell r="AD69"/>
          <cell r="AE69"/>
          <cell r="AF69"/>
          <cell r="AG69"/>
          <cell r="AH69"/>
          <cell r="AI69"/>
          <cell r="AJ69"/>
          <cell r="AK69"/>
          <cell r="AL69"/>
          <cell r="AM69"/>
          <cell r="AN69"/>
          <cell r="AO69"/>
          <cell r="AP69"/>
          <cell r="AQ69"/>
          <cell r="AR69"/>
          <cell r="AS69"/>
          <cell r="AT69"/>
          <cell r="AU69"/>
          <cell r="AV69"/>
          <cell r="AW69"/>
          <cell r="AX69"/>
          <cell r="AY69"/>
          <cell r="AZ69"/>
          <cell r="BA69"/>
          <cell r="BB69"/>
          <cell r="BC69"/>
          <cell r="BD69"/>
          <cell r="BE69"/>
          <cell r="BF69"/>
          <cell r="BG69"/>
          <cell r="BH69"/>
          <cell r="BI69"/>
          <cell r="BJ69"/>
          <cell r="BK69"/>
          <cell r="BL69"/>
          <cell r="BM69"/>
          <cell r="BN69"/>
          <cell r="BO69"/>
          <cell r="BP69"/>
          <cell r="BQ69"/>
          <cell r="BR69"/>
          <cell r="BS69"/>
          <cell r="BT69">
            <v>0</v>
          </cell>
          <cell r="BU69" t="str">
            <v/>
          </cell>
          <cell r="BV69" t="str">
            <v/>
          </cell>
          <cell r="BW69" t="str">
            <v/>
          </cell>
          <cell r="BX69" t="str">
            <v/>
          </cell>
          <cell r="BY69" t="str">
            <v/>
          </cell>
          <cell r="BZ69" t="str">
            <v/>
          </cell>
          <cell r="CA69" t="str">
            <v/>
          </cell>
          <cell r="CB69" t="str">
            <v/>
          </cell>
          <cell r="CC69" t="str">
            <v/>
          </cell>
          <cell r="CD69" t="str">
            <v/>
          </cell>
          <cell r="CE69" t="str">
            <v/>
          </cell>
          <cell r="CF69" t="str">
            <v/>
          </cell>
          <cell r="CG69"/>
          <cell r="CH69"/>
          <cell r="CI69" t="str">
            <v/>
          </cell>
          <cell r="CJ69" t="str">
            <v/>
          </cell>
          <cell r="CK69" t="str">
            <v/>
          </cell>
          <cell r="CL69" t="str">
            <v/>
          </cell>
          <cell r="CM69" t="str">
            <v/>
          </cell>
          <cell r="CN69"/>
          <cell r="CO69"/>
          <cell r="CP69"/>
          <cell r="CQ69"/>
          <cell r="CR69"/>
          <cell r="CS69"/>
          <cell r="CT69"/>
          <cell r="CU69"/>
          <cell r="CV69"/>
          <cell r="CW69"/>
          <cell r="CX69"/>
          <cell r="CY69"/>
          <cell r="CZ69"/>
          <cell r="DA69"/>
          <cell r="DB69"/>
          <cell r="DC69">
            <v>0</v>
          </cell>
          <cell r="DD69">
            <v>0</v>
          </cell>
          <cell r="DE69"/>
          <cell r="DF69"/>
          <cell r="DG69"/>
          <cell r="DH69"/>
          <cell r="DI69"/>
          <cell r="DJ69"/>
          <cell r="DK69"/>
          <cell r="DS69"/>
          <cell r="DT69"/>
          <cell r="DU69"/>
          <cell r="DV69"/>
        </row>
        <row r="70">
          <cell r="A70"/>
          <cell r="B70"/>
          <cell r="C70" t="str">
            <v>エンボス工程</v>
          </cell>
          <cell r="D70"/>
          <cell r="E70"/>
          <cell r="F70"/>
          <cell r="G70"/>
          <cell r="H70"/>
          <cell r="I70"/>
          <cell r="J70"/>
          <cell r="K70"/>
          <cell r="L70"/>
          <cell r="M70"/>
          <cell r="N70"/>
          <cell r="O70"/>
          <cell r="P70"/>
          <cell r="Q70"/>
          <cell r="R70"/>
          <cell r="S70"/>
          <cell r="T70"/>
          <cell r="U70"/>
          <cell r="V70"/>
          <cell r="W70"/>
          <cell r="X70"/>
          <cell r="Y70"/>
          <cell r="Z70"/>
          <cell r="AA70"/>
          <cell r="AB70"/>
          <cell r="AC70"/>
          <cell r="AD70"/>
          <cell r="AE70"/>
          <cell r="AF70"/>
          <cell r="AG70"/>
          <cell r="AH70"/>
          <cell r="AI70"/>
          <cell r="AJ70"/>
          <cell r="AK70"/>
          <cell r="AL70"/>
          <cell r="AM70"/>
          <cell r="AN70"/>
          <cell r="AO70"/>
          <cell r="AP70"/>
          <cell r="AQ70"/>
          <cell r="AR70"/>
          <cell r="AS70"/>
          <cell r="AT70"/>
          <cell r="AU70"/>
          <cell r="AV70"/>
          <cell r="AW70"/>
          <cell r="AX70"/>
          <cell r="AY70"/>
          <cell r="AZ70"/>
          <cell r="BA70"/>
          <cell r="BB70"/>
          <cell r="BC70"/>
          <cell r="BD70"/>
          <cell r="BE70"/>
          <cell r="BF70"/>
          <cell r="BG70"/>
          <cell r="BH70"/>
          <cell r="BI70"/>
          <cell r="BJ70"/>
          <cell r="BK70"/>
          <cell r="BL70"/>
          <cell r="BM70"/>
          <cell r="BN70"/>
          <cell r="BO70"/>
          <cell r="BP70"/>
          <cell r="BQ70"/>
          <cell r="BR70"/>
          <cell r="BS70"/>
          <cell r="BT70">
            <v>0</v>
          </cell>
          <cell r="BU70" t="str">
            <v/>
          </cell>
          <cell r="BV70" t="str">
            <v/>
          </cell>
          <cell r="BW70" t="str">
            <v/>
          </cell>
          <cell r="BX70" t="str">
            <v/>
          </cell>
          <cell r="BY70" t="str">
            <v/>
          </cell>
          <cell r="BZ70" t="str">
            <v/>
          </cell>
          <cell r="CA70" t="str">
            <v/>
          </cell>
          <cell r="CB70" t="str">
            <v/>
          </cell>
          <cell r="CC70" t="str">
            <v/>
          </cell>
          <cell r="CD70" t="str">
            <v/>
          </cell>
          <cell r="CE70" t="str">
            <v/>
          </cell>
          <cell r="CF70" t="str">
            <v/>
          </cell>
          <cell r="CG70"/>
          <cell r="CH70"/>
          <cell r="CI70" t="str">
            <v/>
          </cell>
          <cell r="CJ70" t="str">
            <v/>
          </cell>
          <cell r="CK70" t="str">
            <v/>
          </cell>
          <cell r="CL70" t="str">
            <v/>
          </cell>
          <cell r="CM70" t="str">
            <v/>
          </cell>
          <cell r="CN70"/>
          <cell r="CO70"/>
          <cell r="CP70"/>
          <cell r="CQ70"/>
          <cell r="CR70"/>
          <cell r="CS70"/>
          <cell r="CT70"/>
          <cell r="CU70"/>
          <cell r="CV70"/>
          <cell r="CW70"/>
          <cell r="CX70"/>
          <cell r="CY70"/>
          <cell r="CZ70"/>
          <cell r="DA70"/>
          <cell r="DB70"/>
          <cell r="DC70">
            <v>0</v>
          </cell>
          <cell r="DD70">
            <v>0</v>
          </cell>
          <cell r="DE70"/>
          <cell r="DF70"/>
          <cell r="DG70"/>
          <cell r="DH70"/>
          <cell r="DI70"/>
          <cell r="DJ70"/>
          <cell r="DK70"/>
          <cell r="DS70"/>
          <cell r="DT70"/>
          <cell r="DU70"/>
          <cell r="DV70"/>
        </row>
        <row r="71">
          <cell r="A71"/>
          <cell r="B71"/>
          <cell r="C71" t="str">
            <v>エンボス工程</v>
          </cell>
          <cell r="D71"/>
          <cell r="E71"/>
          <cell r="F71"/>
          <cell r="G71"/>
          <cell r="H71"/>
          <cell r="I71"/>
          <cell r="J71"/>
          <cell r="K71"/>
          <cell r="L71"/>
          <cell r="M71"/>
          <cell r="N71"/>
          <cell r="O71"/>
          <cell r="P71"/>
          <cell r="Q71"/>
          <cell r="R71"/>
          <cell r="S71"/>
          <cell r="T71"/>
          <cell r="U71"/>
          <cell r="V71"/>
          <cell r="W71"/>
          <cell r="X71"/>
          <cell r="Y71"/>
          <cell r="Z71"/>
          <cell r="AA71"/>
          <cell r="AB71"/>
          <cell r="AC71"/>
          <cell r="AD71"/>
          <cell r="AE71"/>
          <cell r="AF71"/>
          <cell r="AG71"/>
          <cell r="AH71"/>
          <cell r="AI71"/>
          <cell r="AJ71"/>
          <cell r="AK71"/>
          <cell r="AL71"/>
          <cell r="AM71"/>
          <cell r="AN71"/>
          <cell r="AO71"/>
          <cell r="AP71"/>
          <cell r="AQ71"/>
          <cell r="AR71"/>
          <cell r="AS71"/>
          <cell r="AT71"/>
          <cell r="AU71"/>
          <cell r="AV71"/>
          <cell r="AW71"/>
          <cell r="AX71"/>
          <cell r="AY71"/>
          <cell r="AZ71"/>
          <cell r="BA71"/>
          <cell r="BB71"/>
          <cell r="BC71"/>
          <cell r="BD71"/>
          <cell r="BE71"/>
          <cell r="BF71"/>
          <cell r="BG71"/>
          <cell r="BH71"/>
          <cell r="BI71"/>
          <cell r="BJ71"/>
          <cell r="BK71"/>
          <cell r="BL71"/>
          <cell r="BM71"/>
          <cell r="BN71"/>
          <cell r="BO71"/>
          <cell r="BP71"/>
          <cell r="BQ71"/>
          <cell r="BR71"/>
          <cell r="BS71"/>
          <cell r="BT71">
            <v>0</v>
          </cell>
          <cell r="BU71" t="str">
            <v/>
          </cell>
          <cell r="BV71" t="str">
            <v/>
          </cell>
          <cell r="BW71" t="str">
            <v/>
          </cell>
          <cell r="BX71" t="str">
            <v/>
          </cell>
          <cell r="BY71" t="str">
            <v/>
          </cell>
          <cell r="BZ71" t="str">
            <v/>
          </cell>
          <cell r="CA71" t="str">
            <v/>
          </cell>
          <cell r="CB71" t="str">
            <v/>
          </cell>
          <cell r="CC71" t="str">
            <v/>
          </cell>
          <cell r="CD71" t="str">
            <v/>
          </cell>
          <cell r="CE71" t="str">
            <v/>
          </cell>
          <cell r="CF71" t="str">
            <v/>
          </cell>
          <cell r="CG71"/>
          <cell r="CH71"/>
          <cell r="CI71" t="str">
            <v/>
          </cell>
          <cell r="CJ71" t="str">
            <v/>
          </cell>
          <cell r="CK71" t="str">
            <v/>
          </cell>
          <cell r="CL71" t="str">
            <v/>
          </cell>
          <cell r="CM71" t="str">
            <v/>
          </cell>
          <cell r="CN71"/>
          <cell r="CO71"/>
          <cell r="CP71"/>
          <cell r="CQ71"/>
          <cell r="CR71"/>
          <cell r="CS71"/>
          <cell r="CT71"/>
          <cell r="CU71"/>
          <cell r="CV71"/>
          <cell r="CW71"/>
          <cell r="CX71"/>
          <cell r="CY71"/>
          <cell r="CZ71"/>
          <cell r="DA71"/>
          <cell r="DB71"/>
          <cell r="DC71">
            <v>0</v>
          </cell>
          <cell r="DD71">
            <v>0</v>
          </cell>
          <cell r="DE71"/>
          <cell r="DF71"/>
          <cell r="DG71"/>
          <cell r="DH71"/>
          <cell r="DI71"/>
          <cell r="DJ71"/>
          <cell r="DK71"/>
          <cell r="DS71"/>
          <cell r="DT71"/>
          <cell r="DU71"/>
          <cell r="DV71"/>
        </row>
        <row r="72">
          <cell r="A72"/>
          <cell r="B72"/>
          <cell r="C72" t="str">
            <v>エンボス工程</v>
          </cell>
          <cell r="D72"/>
          <cell r="E72"/>
          <cell r="F72"/>
          <cell r="G72"/>
          <cell r="H72"/>
          <cell r="I72"/>
          <cell r="J72"/>
          <cell r="K72"/>
          <cell r="L72"/>
          <cell r="M72"/>
          <cell r="N72"/>
          <cell r="O72"/>
          <cell r="P72"/>
          <cell r="Q72"/>
          <cell r="R72"/>
          <cell r="S72"/>
          <cell r="T72"/>
          <cell r="U72"/>
          <cell r="V72"/>
          <cell r="W72"/>
          <cell r="X72"/>
          <cell r="Y72"/>
          <cell r="Z72"/>
          <cell r="AA72"/>
          <cell r="AB72"/>
          <cell r="AC72"/>
          <cell r="AD72"/>
          <cell r="AE72"/>
          <cell r="AF72"/>
          <cell r="AG72"/>
          <cell r="AH72"/>
          <cell r="AI72"/>
          <cell r="AJ72"/>
          <cell r="AK72"/>
          <cell r="AL72"/>
          <cell r="AM72"/>
          <cell r="AN72"/>
          <cell r="AO72"/>
          <cell r="AP72"/>
          <cell r="AQ72"/>
          <cell r="AR72"/>
          <cell r="AS72"/>
          <cell r="AT72"/>
          <cell r="AU72"/>
          <cell r="AV72"/>
          <cell r="AW72"/>
          <cell r="AX72"/>
          <cell r="AY72"/>
          <cell r="AZ72"/>
          <cell r="BA72"/>
          <cell r="BB72"/>
          <cell r="BC72"/>
          <cell r="BD72"/>
          <cell r="BE72"/>
          <cell r="BF72"/>
          <cell r="BG72"/>
          <cell r="BH72"/>
          <cell r="BI72"/>
          <cell r="BJ72"/>
          <cell r="BK72"/>
          <cell r="BL72"/>
          <cell r="BM72"/>
          <cell r="BN72"/>
          <cell r="BO72"/>
          <cell r="BP72"/>
          <cell r="BQ72"/>
          <cell r="BR72"/>
          <cell r="BS72"/>
          <cell r="BT72">
            <v>0</v>
          </cell>
          <cell r="BU72" t="str">
            <v/>
          </cell>
          <cell r="BV72" t="str">
            <v/>
          </cell>
          <cell r="BW72" t="str">
            <v/>
          </cell>
          <cell r="BX72" t="str">
            <v/>
          </cell>
          <cell r="BY72" t="str">
            <v/>
          </cell>
          <cell r="BZ72" t="str">
            <v/>
          </cell>
          <cell r="CA72" t="str">
            <v/>
          </cell>
          <cell r="CB72" t="str">
            <v/>
          </cell>
          <cell r="CC72" t="str">
            <v/>
          </cell>
          <cell r="CD72" t="str">
            <v/>
          </cell>
          <cell r="CE72" t="str">
            <v/>
          </cell>
          <cell r="CF72" t="str">
            <v/>
          </cell>
          <cell r="CG72"/>
          <cell r="CH72"/>
          <cell r="CI72" t="str">
            <v/>
          </cell>
          <cell r="CJ72" t="str">
            <v/>
          </cell>
          <cell r="CK72" t="str">
            <v/>
          </cell>
          <cell r="CL72" t="str">
            <v/>
          </cell>
          <cell r="CM72" t="str">
            <v/>
          </cell>
          <cell r="CN72"/>
          <cell r="CO72"/>
          <cell r="CP72"/>
          <cell r="CQ72"/>
          <cell r="CR72"/>
          <cell r="CS72"/>
          <cell r="CT72"/>
          <cell r="CU72"/>
          <cell r="CV72"/>
          <cell r="CW72"/>
          <cell r="CX72"/>
          <cell r="CY72"/>
          <cell r="CZ72"/>
          <cell r="DA72"/>
          <cell r="DB72"/>
          <cell r="DC72">
            <v>0</v>
          </cell>
          <cell r="DD72">
            <v>0</v>
          </cell>
          <cell r="DE72"/>
          <cell r="DF72"/>
          <cell r="DG72"/>
          <cell r="DH72"/>
          <cell r="DI72"/>
          <cell r="DJ72"/>
          <cell r="DK72"/>
          <cell r="DS72"/>
          <cell r="DT72"/>
          <cell r="DU72"/>
          <cell r="DV72"/>
        </row>
        <row r="73">
          <cell r="A73"/>
          <cell r="B73"/>
          <cell r="C73" t="str">
            <v>エンボス工程</v>
          </cell>
          <cell r="D73"/>
          <cell r="E73"/>
          <cell r="F73"/>
          <cell r="G73"/>
          <cell r="H73"/>
          <cell r="I73"/>
          <cell r="J73"/>
          <cell r="K73"/>
          <cell r="L73"/>
          <cell r="M73"/>
          <cell r="N73"/>
          <cell r="O73"/>
          <cell r="P73"/>
          <cell r="Q73"/>
          <cell r="R73"/>
          <cell r="S73"/>
          <cell r="T73"/>
          <cell r="U73"/>
          <cell r="V73"/>
          <cell r="W73"/>
          <cell r="X73"/>
          <cell r="Y73"/>
          <cell r="Z73"/>
          <cell r="AA73"/>
          <cell r="AB73"/>
          <cell r="AC73"/>
          <cell r="AD73"/>
          <cell r="AE73"/>
          <cell r="AF73"/>
          <cell r="AG73"/>
          <cell r="AH73"/>
          <cell r="AI73"/>
          <cell r="AJ73"/>
          <cell r="AK73"/>
          <cell r="AL73"/>
          <cell r="AM73"/>
          <cell r="AN73"/>
          <cell r="AO73"/>
          <cell r="AP73"/>
          <cell r="AQ73"/>
          <cell r="AR73"/>
          <cell r="AS73"/>
          <cell r="AT73"/>
          <cell r="AU73"/>
          <cell r="AV73"/>
          <cell r="AW73"/>
          <cell r="AX73"/>
          <cell r="AY73"/>
          <cell r="AZ73"/>
          <cell r="BA73"/>
          <cell r="BB73"/>
          <cell r="BC73"/>
          <cell r="BD73"/>
          <cell r="BE73"/>
          <cell r="BF73"/>
          <cell r="BG73"/>
          <cell r="BH73"/>
          <cell r="BI73"/>
          <cell r="BJ73"/>
          <cell r="BK73"/>
          <cell r="BL73"/>
          <cell r="BM73"/>
          <cell r="BN73"/>
          <cell r="BO73"/>
          <cell r="BP73"/>
          <cell r="BQ73"/>
          <cell r="BR73"/>
          <cell r="BS73"/>
          <cell r="BT73">
            <v>0</v>
          </cell>
          <cell r="BU73" t="str">
            <v/>
          </cell>
          <cell r="BV73" t="str">
            <v/>
          </cell>
          <cell r="BW73" t="str">
            <v/>
          </cell>
          <cell r="BX73" t="str">
            <v/>
          </cell>
          <cell r="BY73" t="str">
            <v/>
          </cell>
          <cell r="BZ73" t="str">
            <v/>
          </cell>
          <cell r="CA73" t="str">
            <v/>
          </cell>
          <cell r="CB73" t="str">
            <v/>
          </cell>
          <cell r="CC73" t="str">
            <v/>
          </cell>
          <cell r="CD73" t="str">
            <v/>
          </cell>
          <cell r="CE73" t="str">
            <v/>
          </cell>
          <cell r="CF73" t="str">
            <v/>
          </cell>
          <cell r="CG73"/>
          <cell r="CH73"/>
          <cell r="CI73" t="str">
            <v/>
          </cell>
          <cell r="CJ73" t="str">
            <v/>
          </cell>
          <cell r="CK73" t="str">
            <v/>
          </cell>
          <cell r="CL73" t="str">
            <v/>
          </cell>
          <cell r="CM73" t="str">
            <v/>
          </cell>
          <cell r="CN73"/>
          <cell r="CO73"/>
          <cell r="CP73"/>
          <cell r="CQ73"/>
          <cell r="CR73"/>
          <cell r="CS73"/>
          <cell r="CT73"/>
          <cell r="CU73"/>
          <cell r="CV73"/>
          <cell r="CW73"/>
          <cell r="CX73"/>
          <cell r="CY73"/>
          <cell r="CZ73"/>
          <cell r="DA73"/>
          <cell r="DB73"/>
          <cell r="DC73">
            <v>0</v>
          </cell>
          <cell r="DD73">
            <v>0</v>
          </cell>
          <cell r="DE73"/>
          <cell r="DF73"/>
          <cell r="DG73"/>
          <cell r="DH73"/>
          <cell r="DI73"/>
          <cell r="DJ73"/>
          <cell r="DK73"/>
          <cell r="DS73"/>
          <cell r="DT73"/>
          <cell r="DU73"/>
          <cell r="DV73"/>
        </row>
        <row r="74">
          <cell r="A74"/>
          <cell r="B74"/>
          <cell r="C74" t="str">
            <v>エンボス工程</v>
          </cell>
          <cell r="D74"/>
          <cell r="E74"/>
          <cell r="F74"/>
          <cell r="G74"/>
          <cell r="H74"/>
          <cell r="I74"/>
          <cell r="J74"/>
          <cell r="K74"/>
          <cell r="L74"/>
          <cell r="M74"/>
          <cell r="N74"/>
          <cell r="O74"/>
          <cell r="P74"/>
          <cell r="Q74"/>
          <cell r="R74"/>
          <cell r="S74"/>
          <cell r="T74"/>
          <cell r="U74"/>
          <cell r="V74"/>
          <cell r="W74"/>
          <cell r="X74"/>
          <cell r="Y74"/>
          <cell r="Z74"/>
          <cell r="AA74"/>
          <cell r="AB74"/>
          <cell r="AC74"/>
          <cell r="AD74"/>
          <cell r="AE74"/>
          <cell r="AF74"/>
          <cell r="AG74"/>
          <cell r="AH74"/>
          <cell r="AI74"/>
          <cell r="AJ74"/>
          <cell r="AK74"/>
          <cell r="AL74"/>
          <cell r="AM74"/>
          <cell r="AN74"/>
          <cell r="AO74"/>
          <cell r="AP74"/>
          <cell r="AQ74"/>
          <cell r="AR74"/>
          <cell r="AS74"/>
          <cell r="AT74"/>
          <cell r="AU74"/>
          <cell r="AV74"/>
          <cell r="AW74"/>
          <cell r="AX74"/>
          <cell r="AY74"/>
          <cell r="AZ74"/>
          <cell r="BA74"/>
          <cell r="BB74"/>
          <cell r="BC74"/>
          <cell r="BD74"/>
          <cell r="BE74"/>
          <cell r="BF74"/>
          <cell r="BG74"/>
          <cell r="BH74"/>
          <cell r="BI74"/>
          <cell r="BJ74"/>
          <cell r="BK74"/>
          <cell r="BL74"/>
          <cell r="BM74"/>
          <cell r="BN74"/>
          <cell r="BO74"/>
          <cell r="BP74"/>
          <cell r="BQ74"/>
          <cell r="BR74"/>
          <cell r="BS74"/>
          <cell r="BT74">
            <v>0</v>
          </cell>
          <cell r="BU74" t="str">
            <v/>
          </cell>
          <cell r="BV74" t="str">
            <v/>
          </cell>
          <cell r="BW74" t="str">
            <v/>
          </cell>
          <cell r="BX74" t="str">
            <v/>
          </cell>
          <cell r="BY74" t="str">
            <v/>
          </cell>
          <cell r="BZ74" t="str">
            <v/>
          </cell>
          <cell r="CA74" t="str">
            <v/>
          </cell>
          <cell r="CB74" t="str">
            <v/>
          </cell>
          <cell r="CC74" t="str">
            <v/>
          </cell>
          <cell r="CD74" t="str">
            <v/>
          </cell>
          <cell r="CE74" t="str">
            <v/>
          </cell>
          <cell r="CF74" t="str">
            <v/>
          </cell>
          <cell r="CG74"/>
          <cell r="CH74"/>
          <cell r="CI74" t="str">
            <v/>
          </cell>
          <cell r="CJ74" t="str">
            <v/>
          </cell>
          <cell r="CK74" t="str">
            <v/>
          </cell>
          <cell r="CL74" t="str">
            <v/>
          </cell>
          <cell r="CM74" t="str">
            <v/>
          </cell>
          <cell r="CN74"/>
          <cell r="CO74"/>
          <cell r="CP74"/>
          <cell r="CQ74"/>
          <cell r="CR74"/>
          <cell r="CS74"/>
          <cell r="CT74"/>
          <cell r="CU74"/>
          <cell r="CV74"/>
          <cell r="CW74"/>
          <cell r="CX74"/>
          <cell r="CY74"/>
          <cell r="CZ74"/>
          <cell r="DA74"/>
          <cell r="DB74"/>
          <cell r="DC74">
            <v>0</v>
          </cell>
          <cell r="DD74">
            <v>0</v>
          </cell>
          <cell r="DE74"/>
          <cell r="DF74"/>
          <cell r="DG74"/>
          <cell r="DH74"/>
          <cell r="DI74"/>
          <cell r="DJ74"/>
          <cell r="DK74"/>
          <cell r="DS74"/>
          <cell r="DT74"/>
          <cell r="DU74"/>
          <cell r="DV74"/>
        </row>
        <row r="75">
          <cell r="A75"/>
          <cell r="B75"/>
          <cell r="C75" t="str">
            <v>エンボス工程</v>
          </cell>
          <cell r="D75"/>
          <cell r="E75"/>
          <cell r="F75"/>
          <cell r="G75"/>
          <cell r="H75"/>
          <cell r="I75"/>
          <cell r="J75"/>
          <cell r="K75"/>
          <cell r="L75"/>
          <cell r="M75"/>
          <cell r="N75"/>
          <cell r="O75"/>
          <cell r="P75"/>
          <cell r="Q75"/>
          <cell r="R75"/>
          <cell r="S75"/>
          <cell r="T75"/>
          <cell r="U75"/>
          <cell r="V75"/>
          <cell r="W75"/>
          <cell r="X75"/>
          <cell r="Y75"/>
          <cell r="Z75"/>
          <cell r="AA75"/>
          <cell r="AB75"/>
          <cell r="AC75"/>
          <cell r="AD75"/>
          <cell r="AE75"/>
          <cell r="AF75"/>
          <cell r="AG75"/>
          <cell r="AH75"/>
          <cell r="AI75"/>
          <cell r="AJ75"/>
          <cell r="AK75"/>
          <cell r="AL75"/>
          <cell r="AM75"/>
          <cell r="AN75"/>
          <cell r="AO75"/>
          <cell r="AP75"/>
          <cell r="AQ75"/>
          <cell r="AR75"/>
          <cell r="AS75"/>
          <cell r="AT75"/>
          <cell r="AU75"/>
          <cell r="AV75"/>
          <cell r="AW75"/>
          <cell r="AX75"/>
          <cell r="AY75"/>
          <cell r="AZ75"/>
          <cell r="BA75"/>
          <cell r="BB75"/>
          <cell r="BC75"/>
          <cell r="BD75"/>
          <cell r="BE75"/>
          <cell r="BF75"/>
          <cell r="BG75"/>
          <cell r="BH75"/>
          <cell r="BI75"/>
          <cell r="BJ75"/>
          <cell r="BK75"/>
          <cell r="BL75"/>
          <cell r="BM75"/>
          <cell r="BN75"/>
          <cell r="BO75"/>
          <cell r="BP75"/>
          <cell r="BQ75"/>
          <cell r="BR75"/>
          <cell r="BS75"/>
          <cell r="BT75">
            <v>0</v>
          </cell>
          <cell r="BU75" t="str">
            <v/>
          </cell>
          <cell r="BV75" t="str">
            <v/>
          </cell>
          <cell r="BW75" t="str">
            <v/>
          </cell>
          <cell r="BX75" t="str">
            <v/>
          </cell>
          <cell r="BY75" t="str">
            <v/>
          </cell>
          <cell r="BZ75" t="str">
            <v/>
          </cell>
          <cell r="CA75" t="str">
            <v/>
          </cell>
          <cell r="CB75" t="str">
            <v/>
          </cell>
          <cell r="CC75" t="str">
            <v/>
          </cell>
          <cell r="CD75" t="str">
            <v/>
          </cell>
          <cell r="CE75" t="str">
            <v/>
          </cell>
          <cell r="CF75" t="str">
            <v/>
          </cell>
          <cell r="CG75"/>
          <cell r="CH75"/>
          <cell r="CI75" t="str">
            <v/>
          </cell>
          <cell r="CJ75" t="str">
            <v/>
          </cell>
          <cell r="CK75" t="str">
            <v/>
          </cell>
          <cell r="CL75" t="str">
            <v/>
          </cell>
          <cell r="CM75" t="str">
            <v/>
          </cell>
          <cell r="CN75"/>
          <cell r="CO75"/>
          <cell r="CP75"/>
          <cell r="CQ75"/>
          <cell r="CR75"/>
          <cell r="CS75"/>
          <cell r="CT75"/>
          <cell r="CU75"/>
          <cell r="CV75"/>
          <cell r="CW75"/>
          <cell r="CX75"/>
          <cell r="CY75"/>
          <cell r="CZ75"/>
          <cell r="DA75"/>
          <cell r="DB75"/>
          <cell r="DC75">
            <v>0</v>
          </cell>
          <cell r="DD75">
            <v>0</v>
          </cell>
          <cell r="DE75"/>
          <cell r="DF75"/>
          <cell r="DG75"/>
          <cell r="DH75"/>
          <cell r="DI75"/>
          <cell r="DJ75"/>
          <cell r="DK75"/>
          <cell r="DS75"/>
          <cell r="DT75"/>
          <cell r="DU75"/>
          <cell r="DV75"/>
        </row>
        <row r="76">
          <cell r="A76"/>
          <cell r="B76"/>
          <cell r="C76" t="str">
            <v>エンボス工程</v>
          </cell>
          <cell r="D76"/>
          <cell r="E76"/>
          <cell r="F76"/>
          <cell r="G76"/>
          <cell r="H76"/>
          <cell r="I76"/>
          <cell r="J76"/>
          <cell r="K76"/>
          <cell r="L76"/>
          <cell r="M76"/>
          <cell r="N76"/>
          <cell r="O76"/>
          <cell r="P76"/>
          <cell r="Q76"/>
          <cell r="R76"/>
          <cell r="S76"/>
          <cell r="T76"/>
          <cell r="U76"/>
          <cell r="V76"/>
          <cell r="W76"/>
          <cell r="X76"/>
          <cell r="Y76"/>
          <cell r="Z76"/>
          <cell r="AA76"/>
          <cell r="AB76"/>
          <cell r="AC76"/>
          <cell r="AD76"/>
          <cell r="AE76"/>
          <cell r="AF76"/>
          <cell r="AG76"/>
          <cell r="AH76"/>
          <cell r="AI76"/>
          <cell r="AJ76"/>
          <cell r="AK76"/>
          <cell r="AL76"/>
          <cell r="AM76"/>
          <cell r="AN76"/>
          <cell r="AO76"/>
          <cell r="AP76"/>
          <cell r="AQ76"/>
          <cell r="AR76"/>
          <cell r="AS76"/>
          <cell r="AT76"/>
          <cell r="AU76"/>
          <cell r="AV76"/>
          <cell r="AW76"/>
          <cell r="AX76"/>
          <cell r="AY76"/>
          <cell r="AZ76"/>
          <cell r="BA76"/>
          <cell r="BB76"/>
          <cell r="BC76"/>
          <cell r="BD76"/>
          <cell r="BE76"/>
          <cell r="BF76"/>
          <cell r="BG76"/>
          <cell r="BH76"/>
          <cell r="BI76"/>
          <cell r="BJ76"/>
          <cell r="BK76"/>
          <cell r="BL76"/>
          <cell r="BM76"/>
          <cell r="BN76"/>
          <cell r="BO76"/>
          <cell r="BP76"/>
          <cell r="BQ76"/>
          <cell r="BR76"/>
          <cell r="BS76"/>
          <cell r="BT76">
            <v>0</v>
          </cell>
          <cell r="BU76" t="str">
            <v/>
          </cell>
          <cell r="BV76" t="str">
            <v/>
          </cell>
          <cell r="BW76" t="str">
            <v/>
          </cell>
          <cell r="BX76" t="str">
            <v/>
          </cell>
          <cell r="BY76" t="str">
            <v/>
          </cell>
          <cell r="BZ76" t="str">
            <v/>
          </cell>
          <cell r="CA76" t="str">
            <v/>
          </cell>
          <cell r="CB76" t="str">
            <v/>
          </cell>
          <cell r="CC76" t="str">
            <v/>
          </cell>
          <cell r="CD76" t="str">
            <v/>
          </cell>
          <cell r="CE76" t="str">
            <v/>
          </cell>
          <cell r="CF76" t="str">
            <v/>
          </cell>
          <cell r="CG76"/>
          <cell r="CH76"/>
          <cell r="CI76" t="str">
            <v/>
          </cell>
          <cell r="CJ76" t="str">
            <v/>
          </cell>
          <cell r="CK76" t="str">
            <v/>
          </cell>
          <cell r="CL76" t="str">
            <v/>
          </cell>
          <cell r="CM76" t="str">
            <v/>
          </cell>
          <cell r="CN76"/>
          <cell r="CO76"/>
          <cell r="CP76"/>
          <cell r="CQ76"/>
          <cell r="CR76"/>
          <cell r="CS76"/>
          <cell r="CT76"/>
          <cell r="CU76"/>
          <cell r="CV76"/>
          <cell r="CW76"/>
          <cell r="CX76"/>
          <cell r="CY76"/>
          <cell r="CZ76"/>
          <cell r="DA76"/>
          <cell r="DB76"/>
          <cell r="DC76">
            <v>0</v>
          </cell>
          <cell r="DD76">
            <v>0</v>
          </cell>
          <cell r="DE76"/>
          <cell r="DF76"/>
          <cell r="DG76"/>
          <cell r="DH76"/>
          <cell r="DI76"/>
          <cell r="DJ76"/>
          <cell r="DK76"/>
          <cell r="DS76"/>
          <cell r="DT76"/>
          <cell r="DU76"/>
          <cell r="DV76"/>
        </row>
        <row r="77">
          <cell r="A77"/>
          <cell r="B77"/>
          <cell r="C77" t="str">
            <v>エンボス工程</v>
          </cell>
          <cell r="D77"/>
          <cell r="E77"/>
          <cell r="F77"/>
          <cell r="G77"/>
          <cell r="H77"/>
          <cell r="I77"/>
          <cell r="J77"/>
          <cell r="K77"/>
          <cell r="L77"/>
          <cell r="M77"/>
          <cell r="N77"/>
          <cell r="O77"/>
          <cell r="P77"/>
          <cell r="Q77"/>
          <cell r="R77"/>
          <cell r="S77"/>
          <cell r="T77"/>
          <cell r="U77"/>
          <cell r="V77"/>
          <cell r="W77"/>
          <cell r="X77"/>
          <cell r="Y77"/>
          <cell r="Z77"/>
          <cell r="AA77"/>
          <cell r="AB77"/>
          <cell r="AC77"/>
          <cell r="AD77"/>
          <cell r="AE77"/>
          <cell r="AF77"/>
          <cell r="AG77"/>
          <cell r="AH77"/>
          <cell r="AI77"/>
          <cell r="AJ77"/>
          <cell r="AK77"/>
          <cell r="AL77"/>
          <cell r="AM77"/>
          <cell r="AN77"/>
          <cell r="AO77"/>
          <cell r="AP77"/>
          <cell r="AQ77"/>
          <cell r="AR77"/>
          <cell r="AS77"/>
          <cell r="AT77"/>
          <cell r="AU77"/>
          <cell r="AV77"/>
          <cell r="AW77"/>
          <cell r="AX77"/>
          <cell r="AY77"/>
          <cell r="AZ77"/>
          <cell r="BA77"/>
          <cell r="BB77"/>
          <cell r="BC77"/>
          <cell r="BD77"/>
          <cell r="BE77"/>
          <cell r="BF77"/>
          <cell r="BG77"/>
          <cell r="BH77"/>
          <cell r="BI77"/>
          <cell r="BJ77"/>
          <cell r="BK77"/>
          <cell r="BL77"/>
          <cell r="BM77"/>
          <cell r="BN77"/>
          <cell r="BO77"/>
          <cell r="BP77"/>
          <cell r="BQ77"/>
          <cell r="BR77"/>
          <cell r="BS77"/>
          <cell r="BT77">
            <v>0</v>
          </cell>
          <cell r="BU77" t="str">
            <v/>
          </cell>
          <cell r="BV77" t="str">
            <v/>
          </cell>
          <cell r="BW77" t="str">
            <v/>
          </cell>
          <cell r="BX77" t="str">
            <v/>
          </cell>
          <cell r="BY77" t="str">
            <v/>
          </cell>
          <cell r="BZ77" t="str">
            <v/>
          </cell>
          <cell r="CA77" t="str">
            <v/>
          </cell>
          <cell r="CB77" t="str">
            <v/>
          </cell>
          <cell r="CC77" t="str">
            <v/>
          </cell>
          <cell r="CD77" t="str">
            <v/>
          </cell>
          <cell r="CE77" t="str">
            <v/>
          </cell>
          <cell r="CF77" t="str">
            <v/>
          </cell>
          <cell r="CG77"/>
          <cell r="CH77"/>
          <cell r="CI77" t="str">
            <v/>
          </cell>
          <cell r="CJ77" t="str">
            <v/>
          </cell>
          <cell r="CK77" t="str">
            <v/>
          </cell>
          <cell r="CL77" t="str">
            <v/>
          </cell>
          <cell r="CM77" t="str">
            <v/>
          </cell>
          <cell r="CN77"/>
          <cell r="CO77"/>
          <cell r="CP77"/>
          <cell r="CQ77"/>
          <cell r="CR77"/>
          <cell r="CS77"/>
          <cell r="CT77"/>
          <cell r="CU77"/>
          <cell r="CV77"/>
          <cell r="CW77"/>
          <cell r="CX77"/>
          <cell r="CY77"/>
          <cell r="CZ77"/>
          <cell r="DA77"/>
          <cell r="DB77"/>
          <cell r="DC77">
            <v>0</v>
          </cell>
          <cell r="DD77">
            <v>0</v>
          </cell>
          <cell r="DE77"/>
          <cell r="DF77"/>
          <cell r="DG77"/>
          <cell r="DH77"/>
          <cell r="DI77"/>
          <cell r="DJ77"/>
          <cell r="DK77"/>
          <cell r="DS77"/>
          <cell r="DT77"/>
          <cell r="DU77"/>
          <cell r="DV77"/>
        </row>
        <row r="78">
          <cell r="A78"/>
          <cell r="B78"/>
          <cell r="C78" t="str">
            <v>エンボス工程</v>
          </cell>
          <cell r="D78"/>
          <cell r="E78"/>
          <cell r="F78"/>
          <cell r="G78"/>
          <cell r="H78"/>
          <cell r="I78"/>
          <cell r="J78"/>
          <cell r="K78"/>
          <cell r="L78"/>
          <cell r="M78"/>
          <cell r="N78"/>
          <cell r="O78"/>
          <cell r="P78"/>
          <cell r="Q78"/>
          <cell r="R78"/>
          <cell r="S78"/>
          <cell r="T78"/>
          <cell r="U78"/>
          <cell r="V78"/>
          <cell r="W78"/>
          <cell r="X78"/>
          <cell r="Y78"/>
          <cell r="Z78"/>
          <cell r="AA78"/>
          <cell r="AB78"/>
          <cell r="AC78"/>
          <cell r="AD78"/>
          <cell r="AE78"/>
          <cell r="AF78"/>
          <cell r="AG78"/>
          <cell r="AH78"/>
          <cell r="AI78"/>
          <cell r="AJ78"/>
          <cell r="AK78"/>
          <cell r="AL78"/>
          <cell r="AM78"/>
          <cell r="AN78"/>
          <cell r="AO78"/>
          <cell r="AP78"/>
          <cell r="AQ78"/>
          <cell r="AR78"/>
          <cell r="AS78"/>
          <cell r="AT78"/>
          <cell r="AU78"/>
          <cell r="AV78"/>
          <cell r="AW78"/>
          <cell r="AX78"/>
          <cell r="AY78"/>
          <cell r="AZ78"/>
          <cell r="BA78"/>
          <cell r="BB78"/>
          <cell r="BC78"/>
          <cell r="BD78"/>
          <cell r="BE78"/>
          <cell r="BF78"/>
          <cell r="BG78"/>
          <cell r="BH78"/>
          <cell r="BI78"/>
          <cell r="BJ78"/>
          <cell r="BK78"/>
          <cell r="BL78"/>
          <cell r="BM78"/>
          <cell r="BN78"/>
          <cell r="BO78"/>
          <cell r="BP78"/>
          <cell r="BQ78"/>
          <cell r="BR78"/>
          <cell r="BS78"/>
          <cell r="BT78">
            <v>0</v>
          </cell>
          <cell r="BU78" t="str">
            <v/>
          </cell>
          <cell r="BV78" t="str">
            <v/>
          </cell>
          <cell r="BW78" t="str">
            <v/>
          </cell>
          <cell r="BX78" t="str">
            <v/>
          </cell>
          <cell r="BY78" t="str">
            <v/>
          </cell>
          <cell r="BZ78" t="str">
            <v/>
          </cell>
          <cell r="CA78" t="str">
            <v/>
          </cell>
          <cell r="CB78" t="str">
            <v/>
          </cell>
          <cell r="CC78" t="str">
            <v/>
          </cell>
          <cell r="CD78" t="str">
            <v/>
          </cell>
          <cell r="CE78" t="str">
            <v/>
          </cell>
          <cell r="CF78" t="str">
            <v/>
          </cell>
          <cell r="CG78"/>
          <cell r="CH78"/>
          <cell r="CI78" t="str">
            <v/>
          </cell>
          <cell r="CJ78" t="str">
            <v/>
          </cell>
          <cell r="CK78" t="str">
            <v/>
          </cell>
          <cell r="CL78" t="str">
            <v/>
          </cell>
          <cell r="CM78" t="str">
            <v/>
          </cell>
          <cell r="CN78"/>
          <cell r="CO78"/>
          <cell r="CP78"/>
          <cell r="CQ78"/>
          <cell r="CR78"/>
          <cell r="CS78"/>
          <cell r="CT78"/>
          <cell r="CU78"/>
          <cell r="CV78"/>
          <cell r="CW78"/>
          <cell r="CX78"/>
          <cell r="CY78"/>
          <cell r="CZ78"/>
          <cell r="DA78"/>
          <cell r="DB78"/>
          <cell r="DC78">
            <v>0</v>
          </cell>
          <cell r="DD78">
            <v>0</v>
          </cell>
          <cell r="DE78"/>
          <cell r="DF78"/>
          <cell r="DG78"/>
          <cell r="DH78"/>
          <cell r="DI78"/>
          <cell r="DJ78"/>
          <cell r="DK78"/>
          <cell r="DS78"/>
          <cell r="DT78"/>
          <cell r="DU78"/>
          <cell r="DV78"/>
        </row>
        <row r="79">
          <cell r="A79"/>
          <cell r="B79"/>
          <cell r="C79" t="str">
            <v>エンボス工程</v>
          </cell>
          <cell r="D79"/>
          <cell r="E79"/>
          <cell r="F79"/>
          <cell r="G79"/>
          <cell r="H79"/>
          <cell r="I79"/>
          <cell r="J79"/>
          <cell r="K79"/>
          <cell r="L79"/>
          <cell r="M79"/>
          <cell r="N79"/>
          <cell r="O79"/>
          <cell r="P79"/>
          <cell r="Q79"/>
          <cell r="R79"/>
          <cell r="S79"/>
          <cell r="T79"/>
          <cell r="U79"/>
          <cell r="V79"/>
          <cell r="W79"/>
          <cell r="X79"/>
          <cell r="Y79"/>
          <cell r="Z79"/>
          <cell r="AA79"/>
          <cell r="AB79"/>
          <cell r="AC79"/>
          <cell r="AD79"/>
          <cell r="AE79"/>
          <cell r="AF79"/>
          <cell r="AG79"/>
          <cell r="AH79"/>
          <cell r="AI79"/>
          <cell r="AJ79"/>
          <cell r="AK79"/>
          <cell r="AL79"/>
          <cell r="AM79"/>
          <cell r="AN79"/>
          <cell r="AO79"/>
          <cell r="AP79"/>
          <cell r="AQ79"/>
          <cell r="AR79"/>
          <cell r="AS79"/>
          <cell r="AT79"/>
          <cell r="AU79"/>
          <cell r="AV79"/>
          <cell r="AW79"/>
          <cell r="AX79"/>
          <cell r="AY79"/>
          <cell r="AZ79"/>
          <cell r="BA79"/>
          <cell r="BB79"/>
          <cell r="BC79"/>
          <cell r="BD79"/>
          <cell r="BE79"/>
          <cell r="BF79"/>
          <cell r="BG79"/>
          <cell r="BH79"/>
          <cell r="BI79"/>
          <cell r="BJ79"/>
          <cell r="BK79"/>
          <cell r="BL79"/>
          <cell r="BM79"/>
          <cell r="BN79"/>
          <cell r="BO79"/>
          <cell r="BP79"/>
          <cell r="BQ79"/>
          <cell r="BR79"/>
          <cell r="BS79"/>
          <cell r="BT79">
            <v>0</v>
          </cell>
          <cell r="BU79" t="str">
            <v/>
          </cell>
          <cell r="BV79" t="str">
            <v/>
          </cell>
          <cell r="BW79" t="str">
            <v/>
          </cell>
          <cell r="BX79" t="str">
            <v/>
          </cell>
          <cell r="BY79" t="str">
            <v/>
          </cell>
          <cell r="BZ79" t="str">
            <v/>
          </cell>
          <cell r="CA79" t="str">
            <v/>
          </cell>
          <cell r="CB79" t="str">
            <v/>
          </cell>
          <cell r="CC79" t="str">
            <v/>
          </cell>
          <cell r="CD79" t="str">
            <v/>
          </cell>
          <cell r="CE79" t="str">
            <v/>
          </cell>
          <cell r="CF79" t="str">
            <v/>
          </cell>
          <cell r="CG79"/>
          <cell r="CH79"/>
          <cell r="CI79" t="str">
            <v/>
          </cell>
          <cell r="CJ79" t="str">
            <v/>
          </cell>
          <cell r="CK79" t="str">
            <v/>
          </cell>
          <cell r="CL79" t="str">
            <v/>
          </cell>
          <cell r="CM79" t="str">
            <v/>
          </cell>
          <cell r="CN79"/>
          <cell r="CO79"/>
          <cell r="CP79"/>
          <cell r="CQ79"/>
          <cell r="CR79"/>
          <cell r="CS79"/>
          <cell r="CT79"/>
          <cell r="CU79"/>
          <cell r="CV79"/>
          <cell r="CW79"/>
          <cell r="CX79"/>
          <cell r="CY79"/>
          <cell r="CZ79"/>
          <cell r="DA79"/>
          <cell r="DB79"/>
          <cell r="DC79">
            <v>0</v>
          </cell>
          <cell r="DD79">
            <v>0</v>
          </cell>
          <cell r="DE79"/>
          <cell r="DF79"/>
          <cell r="DG79"/>
          <cell r="DH79"/>
          <cell r="DI79"/>
          <cell r="DJ79"/>
          <cell r="DK79"/>
          <cell r="DS79"/>
          <cell r="DT79"/>
          <cell r="DU79"/>
          <cell r="DV79"/>
        </row>
        <row r="80">
          <cell r="A80"/>
          <cell r="B80"/>
          <cell r="C80" t="str">
            <v>エンボス工程</v>
          </cell>
          <cell r="D80"/>
          <cell r="E80"/>
          <cell r="F80"/>
          <cell r="G80"/>
          <cell r="H80"/>
          <cell r="I80"/>
          <cell r="J80"/>
          <cell r="K80"/>
          <cell r="L80"/>
          <cell r="M80"/>
          <cell r="N80"/>
          <cell r="O80"/>
          <cell r="P80"/>
          <cell r="Q80"/>
          <cell r="R80"/>
          <cell r="S80"/>
          <cell r="T80"/>
          <cell r="U80"/>
          <cell r="V80"/>
          <cell r="W80"/>
          <cell r="X80"/>
          <cell r="Y80"/>
          <cell r="Z80"/>
          <cell r="AA80"/>
          <cell r="AB80"/>
          <cell r="AC80"/>
          <cell r="AD80"/>
          <cell r="AE80"/>
          <cell r="AF80"/>
          <cell r="AG80"/>
          <cell r="AH80"/>
          <cell r="AI80"/>
          <cell r="AJ80"/>
          <cell r="AK80"/>
          <cell r="AL80"/>
          <cell r="AM80"/>
          <cell r="AN80"/>
          <cell r="AO80"/>
          <cell r="AP80"/>
          <cell r="AQ80"/>
          <cell r="AR80"/>
          <cell r="AS80"/>
          <cell r="AT80"/>
          <cell r="AU80"/>
          <cell r="AV80"/>
          <cell r="AW80"/>
          <cell r="AX80"/>
          <cell r="AY80"/>
          <cell r="AZ80"/>
          <cell r="BA80"/>
          <cell r="BB80"/>
          <cell r="BC80"/>
          <cell r="BD80"/>
          <cell r="BE80"/>
          <cell r="BF80"/>
          <cell r="BG80"/>
          <cell r="BH80"/>
          <cell r="BI80"/>
          <cell r="BJ80"/>
          <cell r="BK80"/>
          <cell r="BL80"/>
          <cell r="BM80"/>
          <cell r="BN80"/>
          <cell r="BO80"/>
          <cell r="BP80"/>
          <cell r="BQ80"/>
          <cell r="BR80"/>
          <cell r="BS80"/>
          <cell r="BT80">
            <v>0</v>
          </cell>
          <cell r="BU80" t="str">
            <v/>
          </cell>
          <cell r="BV80" t="str">
            <v/>
          </cell>
          <cell r="BW80" t="str">
            <v/>
          </cell>
          <cell r="BX80" t="str">
            <v/>
          </cell>
          <cell r="BY80" t="str">
            <v/>
          </cell>
          <cell r="BZ80" t="str">
            <v/>
          </cell>
          <cell r="CA80" t="str">
            <v/>
          </cell>
          <cell r="CB80" t="str">
            <v/>
          </cell>
          <cell r="CC80" t="str">
            <v/>
          </cell>
          <cell r="CD80" t="str">
            <v/>
          </cell>
          <cell r="CE80" t="str">
            <v/>
          </cell>
          <cell r="CF80" t="str">
            <v/>
          </cell>
          <cell r="CG80"/>
          <cell r="CH80"/>
          <cell r="CI80" t="str">
            <v/>
          </cell>
          <cell r="CJ80" t="str">
            <v/>
          </cell>
          <cell r="CK80" t="str">
            <v/>
          </cell>
          <cell r="CL80" t="str">
            <v/>
          </cell>
          <cell r="CM80" t="str">
            <v/>
          </cell>
          <cell r="CN80"/>
          <cell r="CO80"/>
          <cell r="CP80"/>
          <cell r="CQ80"/>
          <cell r="CR80"/>
          <cell r="CS80"/>
          <cell r="CT80"/>
          <cell r="CU80"/>
          <cell r="CV80"/>
          <cell r="CW80"/>
          <cell r="CX80"/>
          <cell r="CY80"/>
          <cell r="CZ80"/>
          <cell r="DA80"/>
          <cell r="DB80"/>
          <cell r="DC80">
            <v>0</v>
          </cell>
          <cell r="DD80">
            <v>0</v>
          </cell>
          <cell r="DE80"/>
          <cell r="DF80"/>
          <cell r="DG80"/>
          <cell r="DH80"/>
          <cell r="DI80"/>
          <cell r="DJ80"/>
          <cell r="DK80"/>
          <cell r="DS80"/>
          <cell r="DT80"/>
          <cell r="DU80"/>
          <cell r="DV80"/>
        </row>
        <row r="81">
          <cell r="A81"/>
          <cell r="B81"/>
          <cell r="C81" t="str">
            <v>エンボス工程</v>
          </cell>
          <cell r="D81"/>
          <cell r="E81"/>
          <cell r="F81"/>
          <cell r="G81"/>
          <cell r="H81"/>
          <cell r="I81"/>
          <cell r="J81"/>
          <cell r="K81"/>
          <cell r="L81"/>
          <cell r="M81"/>
          <cell r="N81"/>
          <cell r="O81"/>
          <cell r="P81"/>
          <cell r="Q81"/>
          <cell r="R81"/>
          <cell r="S81"/>
          <cell r="T81"/>
          <cell r="U81"/>
          <cell r="V81"/>
          <cell r="W81"/>
          <cell r="X81"/>
          <cell r="Y81"/>
          <cell r="Z81"/>
          <cell r="AA81"/>
          <cell r="AB81"/>
          <cell r="AC81"/>
          <cell r="AD81"/>
          <cell r="AE81"/>
          <cell r="AF81"/>
          <cell r="AG81"/>
          <cell r="AH81"/>
          <cell r="AI81"/>
          <cell r="AJ81"/>
          <cell r="AK81"/>
          <cell r="AL81"/>
          <cell r="AM81"/>
          <cell r="AN81"/>
          <cell r="AO81"/>
          <cell r="AP81"/>
          <cell r="AQ81"/>
          <cell r="AR81"/>
          <cell r="AS81"/>
          <cell r="AT81"/>
          <cell r="AU81"/>
          <cell r="AV81"/>
          <cell r="AW81"/>
          <cell r="AX81"/>
          <cell r="AY81"/>
          <cell r="AZ81"/>
          <cell r="BA81"/>
          <cell r="BB81"/>
          <cell r="BC81"/>
          <cell r="BD81"/>
          <cell r="BE81"/>
          <cell r="BF81"/>
          <cell r="BG81"/>
          <cell r="BH81"/>
          <cell r="BI81"/>
          <cell r="BJ81"/>
          <cell r="BK81"/>
          <cell r="BL81"/>
          <cell r="BM81"/>
          <cell r="BN81"/>
          <cell r="BO81"/>
          <cell r="BP81"/>
          <cell r="BQ81"/>
          <cell r="BR81"/>
          <cell r="BS81"/>
          <cell r="BT81">
            <v>0</v>
          </cell>
          <cell r="BU81" t="str">
            <v/>
          </cell>
          <cell r="BV81" t="str">
            <v/>
          </cell>
          <cell r="BW81" t="str">
            <v/>
          </cell>
          <cell r="BX81" t="str">
            <v/>
          </cell>
          <cell r="BY81" t="str">
            <v/>
          </cell>
          <cell r="BZ81" t="str">
            <v/>
          </cell>
          <cell r="CA81" t="str">
            <v/>
          </cell>
          <cell r="CB81" t="str">
            <v/>
          </cell>
          <cell r="CC81" t="str">
            <v/>
          </cell>
          <cell r="CD81" t="str">
            <v/>
          </cell>
          <cell r="CE81" t="str">
            <v/>
          </cell>
          <cell r="CF81" t="str">
            <v/>
          </cell>
          <cell r="CG81"/>
          <cell r="CH81"/>
          <cell r="CI81" t="str">
            <v/>
          </cell>
          <cell r="CJ81" t="str">
            <v/>
          </cell>
          <cell r="CK81" t="str">
            <v/>
          </cell>
          <cell r="CL81" t="str">
            <v/>
          </cell>
          <cell r="CM81" t="str">
            <v/>
          </cell>
          <cell r="CN81"/>
          <cell r="CO81"/>
          <cell r="CP81"/>
          <cell r="CQ81"/>
          <cell r="CR81"/>
          <cell r="CS81"/>
          <cell r="CT81"/>
          <cell r="CU81"/>
          <cell r="CV81"/>
          <cell r="CW81"/>
          <cell r="CX81"/>
          <cell r="CY81"/>
          <cell r="CZ81"/>
          <cell r="DA81"/>
          <cell r="DB81"/>
          <cell r="DC81">
            <v>0</v>
          </cell>
          <cell r="DD81">
            <v>0</v>
          </cell>
          <cell r="DE81"/>
          <cell r="DF81"/>
          <cell r="DG81"/>
          <cell r="DH81"/>
          <cell r="DI81"/>
          <cell r="DJ81"/>
          <cell r="DK81"/>
          <cell r="DS81"/>
          <cell r="DT81"/>
          <cell r="DU81"/>
          <cell r="DV81"/>
        </row>
        <row r="82">
          <cell r="A82"/>
          <cell r="B82"/>
          <cell r="C82" t="str">
            <v>エンボス工程</v>
          </cell>
          <cell r="D82"/>
          <cell r="E82"/>
          <cell r="F82"/>
          <cell r="G82"/>
          <cell r="H82"/>
          <cell r="I82"/>
          <cell r="J82"/>
          <cell r="K82"/>
          <cell r="L82"/>
          <cell r="M82"/>
          <cell r="N82"/>
          <cell r="O82"/>
          <cell r="P82"/>
          <cell r="Q82"/>
          <cell r="R82"/>
          <cell r="S82"/>
          <cell r="T82"/>
          <cell r="U82"/>
          <cell r="V82"/>
          <cell r="W82"/>
          <cell r="X82"/>
          <cell r="Y82"/>
          <cell r="Z82"/>
          <cell r="AA82"/>
          <cell r="AB82"/>
          <cell r="AC82"/>
          <cell r="AD82"/>
          <cell r="AE82"/>
          <cell r="AF82"/>
          <cell r="AG82"/>
          <cell r="AH82"/>
          <cell r="AI82"/>
          <cell r="AJ82"/>
          <cell r="AK82"/>
          <cell r="AL82"/>
          <cell r="AM82"/>
          <cell r="AN82"/>
          <cell r="AO82"/>
          <cell r="AP82"/>
          <cell r="AQ82"/>
          <cell r="AR82"/>
          <cell r="AS82"/>
          <cell r="AT82"/>
          <cell r="AU82"/>
          <cell r="AV82"/>
          <cell r="AW82"/>
          <cell r="AX82"/>
          <cell r="AY82"/>
          <cell r="AZ82"/>
          <cell r="BA82"/>
          <cell r="BB82"/>
          <cell r="BC82"/>
          <cell r="BD82"/>
          <cell r="BE82"/>
          <cell r="BF82"/>
          <cell r="BG82"/>
          <cell r="BH82"/>
          <cell r="BI82"/>
          <cell r="BJ82"/>
          <cell r="BK82"/>
          <cell r="BL82"/>
          <cell r="BM82"/>
          <cell r="BN82"/>
          <cell r="BO82"/>
          <cell r="BP82"/>
          <cell r="BQ82"/>
          <cell r="BR82"/>
          <cell r="BS82"/>
          <cell r="BT82">
            <v>0</v>
          </cell>
          <cell r="BU82" t="str">
            <v/>
          </cell>
          <cell r="BV82" t="str">
            <v/>
          </cell>
          <cell r="BW82" t="str">
            <v/>
          </cell>
          <cell r="BX82" t="str">
            <v/>
          </cell>
          <cell r="BY82" t="str">
            <v/>
          </cell>
          <cell r="BZ82" t="str">
            <v/>
          </cell>
          <cell r="CA82" t="str">
            <v/>
          </cell>
          <cell r="CB82" t="str">
            <v/>
          </cell>
          <cell r="CC82" t="str">
            <v/>
          </cell>
          <cell r="CD82" t="str">
            <v/>
          </cell>
          <cell r="CE82" t="str">
            <v/>
          </cell>
          <cell r="CF82" t="str">
            <v/>
          </cell>
          <cell r="CG82"/>
          <cell r="CH82"/>
          <cell r="CI82" t="str">
            <v/>
          </cell>
          <cell r="CJ82" t="str">
            <v/>
          </cell>
          <cell r="CK82" t="str">
            <v/>
          </cell>
          <cell r="CL82" t="str">
            <v/>
          </cell>
          <cell r="CM82" t="str">
            <v/>
          </cell>
          <cell r="CN82"/>
          <cell r="CO82"/>
          <cell r="CP82"/>
          <cell r="CQ82"/>
          <cell r="CR82"/>
          <cell r="CS82"/>
          <cell r="CT82"/>
          <cell r="CU82"/>
          <cell r="CV82"/>
          <cell r="CW82"/>
          <cell r="CX82"/>
          <cell r="CY82"/>
          <cell r="CZ82"/>
          <cell r="DA82"/>
          <cell r="DB82"/>
          <cell r="DC82">
            <v>0</v>
          </cell>
          <cell r="DD82">
            <v>0</v>
          </cell>
          <cell r="DE82"/>
          <cell r="DF82"/>
          <cell r="DG82"/>
          <cell r="DH82"/>
          <cell r="DI82"/>
          <cell r="DJ82"/>
          <cell r="DK82"/>
          <cell r="DS82"/>
          <cell r="DT82"/>
          <cell r="DU82"/>
          <cell r="DV82"/>
        </row>
        <row r="83">
          <cell r="A83"/>
          <cell r="B83"/>
          <cell r="C83" t="str">
            <v>エンボス工程</v>
          </cell>
          <cell r="D83"/>
          <cell r="E83"/>
          <cell r="F83"/>
          <cell r="G83"/>
          <cell r="H83"/>
          <cell r="I83"/>
          <cell r="J83"/>
          <cell r="K83"/>
          <cell r="L83"/>
          <cell r="M83"/>
          <cell r="N83"/>
          <cell r="O83"/>
          <cell r="P83"/>
          <cell r="Q83"/>
          <cell r="R83"/>
          <cell r="S83"/>
          <cell r="T83"/>
          <cell r="U83"/>
          <cell r="V83"/>
          <cell r="W83"/>
          <cell r="X83"/>
          <cell r="Y83"/>
          <cell r="Z83"/>
          <cell r="AA83"/>
          <cell r="AB83"/>
          <cell r="AC83"/>
          <cell r="AD83"/>
          <cell r="AE83"/>
          <cell r="AF83"/>
          <cell r="AG83"/>
          <cell r="AH83"/>
          <cell r="AI83"/>
          <cell r="AJ83"/>
          <cell r="AK83"/>
          <cell r="AL83"/>
          <cell r="AM83"/>
          <cell r="AN83"/>
          <cell r="AO83"/>
          <cell r="AP83"/>
          <cell r="AQ83"/>
          <cell r="AR83"/>
          <cell r="AS83"/>
          <cell r="AT83"/>
          <cell r="AU83"/>
          <cell r="AV83"/>
          <cell r="AW83"/>
          <cell r="AX83"/>
          <cell r="AY83"/>
          <cell r="AZ83"/>
          <cell r="BA83"/>
          <cell r="BB83"/>
          <cell r="BC83"/>
          <cell r="BD83"/>
          <cell r="BE83"/>
          <cell r="BF83"/>
          <cell r="BG83"/>
          <cell r="BH83"/>
          <cell r="BI83"/>
          <cell r="BJ83"/>
          <cell r="BK83"/>
          <cell r="BL83"/>
          <cell r="BM83"/>
          <cell r="BN83"/>
          <cell r="BO83"/>
          <cell r="BP83"/>
          <cell r="BQ83"/>
          <cell r="BR83"/>
          <cell r="BS83"/>
          <cell r="BT83">
            <v>0</v>
          </cell>
          <cell r="BU83" t="str">
            <v/>
          </cell>
          <cell r="BV83" t="str">
            <v/>
          </cell>
          <cell r="BW83" t="str">
            <v/>
          </cell>
          <cell r="BX83" t="str">
            <v/>
          </cell>
          <cell r="BY83" t="str">
            <v/>
          </cell>
          <cell r="BZ83" t="str">
            <v/>
          </cell>
          <cell r="CA83" t="str">
            <v/>
          </cell>
          <cell r="CB83" t="str">
            <v/>
          </cell>
          <cell r="CC83" t="str">
            <v/>
          </cell>
          <cell r="CD83" t="str">
            <v/>
          </cell>
          <cell r="CE83" t="str">
            <v/>
          </cell>
          <cell r="CF83" t="str">
            <v/>
          </cell>
          <cell r="CG83"/>
          <cell r="CH83"/>
          <cell r="CI83" t="str">
            <v/>
          </cell>
          <cell r="CJ83" t="str">
            <v/>
          </cell>
          <cell r="CK83" t="str">
            <v/>
          </cell>
          <cell r="CL83" t="str">
            <v/>
          </cell>
          <cell r="CM83" t="str">
            <v/>
          </cell>
          <cell r="CN83"/>
          <cell r="CO83"/>
          <cell r="CP83"/>
          <cell r="CQ83"/>
          <cell r="CR83"/>
          <cell r="CS83"/>
          <cell r="CT83"/>
          <cell r="CU83"/>
          <cell r="CV83"/>
          <cell r="CW83"/>
          <cell r="CX83"/>
          <cell r="CY83"/>
          <cell r="CZ83"/>
          <cell r="DA83"/>
          <cell r="DB83"/>
          <cell r="DC83">
            <v>0</v>
          </cell>
          <cell r="DD83">
            <v>0</v>
          </cell>
          <cell r="DE83"/>
          <cell r="DF83"/>
          <cell r="DG83"/>
          <cell r="DH83"/>
          <cell r="DI83"/>
          <cell r="DJ83"/>
          <cell r="DK83"/>
          <cell r="DS83"/>
          <cell r="DT83"/>
          <cell r="DU83"/>
          <cell r="DV83"/>
        </row>
        <row r="84">
          <cell r="A84"/>
          <cell r="B84"/>
          <cell r="C84" t="str">
            <v>エンボス工程</v>
          </cell>
          <cell r="D84"/>
          <cell r="E84"/>
          <cell r="F84"/>
          <cell r="G84"/>
          <cell r="H84"/>
          <cell r="I84"/>
          <cell r="J84"/>
          <cell r="K84"/>
          <cell r="L84"/>
          <cell r="M84"/>
          <cell r="N84"/>
          <cell r="O84"/>
          <cell r="P84"/>
          <cell r="Q84"/>
          <cell r="R84"/>
          <cell r="S84"/>
          <cell r="T84"/>
          <cell r="U84"/>
          <cell r="V84"/>
          <cell r="W84"/>
          <cell r="X84"/>
          <cell r="Y84"/>
          <cell r="Z84"/>
          <cell r="AA84"/>
          <cell r="AB84"/>
          <cell r="AC84"/>
          <cell r="AD84"/>
          <cell r="AE84"/>
          <cell r="AF84"/>
          <cell r="AG84"/>
          <cell r="AH84"/>
          <cell r="AI84"/>
          <cell r="AJ84"/>
          <cell r="AK84"/>
          <cell r="AL84"/>
          <cell r="AM84"/>
          <cell r="AN84"/>
          <cell r="AO84"/>
          <cell r="AP84"/>
          <cell r="AQ84"/>
          <cell r="AR84"/>
          <cell r="AS84"/>
          <cell r="AT84"/>
          <cell r="AU84"/>
          <cell r="AV84"/>
          <cell r="AW84"/>
          <cell r="AX84"/>
          <cell r="AY84"/>
          <cell r="AZ84"/>
          <cell r="BA84"/>
          <cell r="BB84"/>
          <cell r="BC84"/>
          <cell r="BD84"/>
          <cell r="BE84"/>
          <cell r="BF84"/>
          <cell r="BG84"/>
          <cell r="BH84"/>
          <cell r="BI84"/>
          <cell r="BJ84"/>
          <cell r="BK84"/>
          <cell r="BL84"/>
          <cell r="BM84"/>
          <cell r="BN84"/>
          <cell r="BO84"/>
          <cell r="BP84"/>
          <cell r="BQ84"/>
          <cell r="BR84"/>
          <cell r="BS84"/>
          <cell r="BT84">
            <v>0</v>
          </cell>
          <cell r="BU84" t="str">
            <v/>
          </cell>
          <cell r="BV84" t="str">
            <v/>
          </cell>
          <cell r="BW84" t="str">
            <v/>
          </cell>
          <cell r="BX84" t="str">
            <v/>
          </cell>
          <cell r="BY84" t="str">
            <v/>
          </cell>
          <cell r="BZ84" t="str">
            <v/>
          </cell>
          <cell r="CA84" t="str">
            <v/>
          </cell>
          <cell r="CB84" t="str">
            <v/>
          </cell>
          <cell r="CC84" t="str">
            <v/>
          </cell>
          <cell r="CD84" t="str">
            <v/>
          </cell>
          <cell r="CE84" t="str">
            <v/>
          </cell>
          <cell r="CF84" t="str">
            <v/>
          </cell>
          <cell r="CG84"/>
          <cell r="CH84"/>
          <cell r="CI84" t="str">
            <v/>
          </cell>
          <cell r="CJ84" t="str">
            <v/>
          </cell>
          <cell r="CK84" t="str">
            <v/>
          </cell>
          <cell r="CL84" t="str">
            <v/>
          </cell>
          <cell r="CM84" t="str">
            <v/>
          </cell>
          <cell r="CN84"/>
          <cell r="CO84"/>
          <cell r="CP84"/>
          <cell r="CQ84"/>
          <cell r="CR84"/>
          <cell r="CS84"/>
          <cell r="CT84"/>
          <cell r="CU84"/>
          <cell r="CV84"/>
          <cell r="CW84"/>
          <cell r="CX84"/>
          <cell r="CY84"/>
          <cell r="CZ84"/>
          <cell r="DA84"/>
          <cell r="DB84"/>
          <cell r="DC84">
            <v>0</v>
          </cell>
          <cell r="DD84">
            <v>0</v>
          </cell>
          <cell r="DE84"/>
          <cell r="DF84"/>
          <cell r="DG84"/>
          <cell r="DH84"/>
          <cell r="DI84"/>
          <cell r="DJ84"/>
          <cell r="DK84"/>
          <cell r="DS84"/>
          <cell r="DT84"/>
          <cell r="DU84"/>
          <cell r="DV84"/>
        </row>
        <row r="85">
          <cell r="A85"/>
          <cell r="B85"/>
          <cell r="C85" t="str">
            <v>エンボス工程</v>
          </cell>
          <cell r="D85"/>
          <cell r="E85"/>
          <cell r="F85"/>
          <cell r="G85"/>
          <cell r="H85"/>
          <cell r="I85"/>
          <cell r="J85"/>
          <cell r="K85"/>
          <cell r="L85"/>
          <cell r="M85"/>
          <cell r="N85"/>
          <cell r="O85"/>
          <cell r="P85"/>
          <cell r="Q85"/>
          <cell r="R85"/>
          <cell r="S85"/>
          <cell r="T85"/>
          <cell r="U85"/>
          <cell r="V85"/>
          <cell r="W85"/>
          <cell r="X85"/>
          <cell r="Y85"/>
          <cell r="Z85"/>
          <cell r="AA85"/>
          <cell r="AB85"/>
          <cell r="AC85"/>
          <cell r="AD85"/>
          <cell r="AE85"/>
          <cell r="AF85"/>
          <cell r="AG85"/>
          <cell r="AH85"/>
          <cell r="AI85"/>
          <cell r="AJ85"/>
          <cell r="AK85"/>
          <cell r="AL85"/>
          <cell r="AM85"/>
          <cell r="AN85"/>
          <cell r="AO85"/>
          <cell r="AP85"/>
          <cell r="AQ85"/>
          <cell r="AR85"/>
          <cell r="AS85"/>
          <cell r="AT85"/>
          <cell r="AU85"/>
          <cell r="AV85"/>
          <cell r="AW85"/>
          <cell r="AX85"/>
          <cell r="AY85"/>
          <cell r="AZ85"/>
          <cell r="BA85"/>
          <cell r="BB85"/>
          <cell r="BC85"/>
          <cell r="BD85"/>
          <cell r="BE85"/>
          <cell r="BF85"/>
          <cell r="BG85"/>
          <cell r="BH85"/>
          <cell r="BI85"/>
          <cell r="BJ85"/>
          <cell r="BK85"/>
          <cell r="BL85"/>
          <cell r="BM85"/>
          <cell r="BN85"/>
          <cell r="BO85"/>
          <cell r="BP85"/>
          <cell r="BQ85"/>
          <cell r="BR85"/>
          <cell r="BS85"/>
          <cell r="BT85">
            <v>0</v>
          </cell>
          <cell r="BU85" t="str">
            <v/>
          </cell>
          <cell r="BV85" t="str">
            <v/>
          </cell>
          <cell r="BW85" t="str">
            <v/>
          </cell>
          <cell r="BX85" t="str">
            <v/>
          </cell>
          <cell r="BY85" t="str">
            <v/>
          </cell>
          <cell r="BZ85" t="str">
            <v/>
          </cell>
          <cell r="CA85" t="str">
            <v/>
          </cell>
          <cell r="CB85" t="str">
            <v/>
          </cell>
          <cell r="CC85" t="str">
            <v/>
          </cell>
          <cell r="CD85" t="str">
            <v/>
          </cell>
          <cell r="CE85" t="str">
            <v/>
          </cell>
          <cell r="CF85" t="str">
            <v/>
          </cell>
          <cell r="CG85"/>
          <cell r="CH85"/>
          <cell r="CI85" t="str">
            <v/>
          </cell>
          <cell r="CJ85" t="str">
            <v/>
          </cell>
          <cell r="CK85" t="str">
            <v/>
          </cell>
          <cell r="CL85" t="str">
            <v/>
          </cell>
          <cell r="CM85" t="str">
            <v/>
          </cell>
          <cell r="CN85"/>
          <cell r="CO85"/>
          <cell r="CP85"/>
          <cell r="CQ85"/>
          <cell r="CR85"/>
          <cell r="CS85"/>
          <cell r="CT85"/>
          <cell r="CU85"/>
          <cell r="CV85"/>
          <cell r="CW85"/>
          <cell r="CX85"/>
          <cell r="CY85"/>
          <cell r="CZ85"/>
          <cell r="DA85"/>
          <cell r="DB85"/>
          <cell r="DC85">
            <v>0</v>
          </cell>
          <cell r="DD85">
            <v>0</v>
          </cell>
          <cell r="DE85"/>
          <cell r="DF85"/>
          <cell r="DG85"/>
          <cell r="DH85"/>
          <cell r="DI85"/>
          <cell r="DJ85"/>
          <cell r="DK85"/>
          <cell r="DS85"/>
          <cell r="DT85"/>
          <cell r="DU85"/>
          <cell r="DV85"/>
        </row>
        <row r="86">
          <cell r="A86"/>
          <cell r="B86"/>
          <cell r="C86" t="str">
            <v>エンボス工程</v>
          </cell>
          <cell r="D86"/>
          <cell r="E86"/>
          <cell r="F86"/>
          <cell r="G86"/>
          <cell r="H86"/>
          <cell r="I86"/>
          <cell r="J86"/>
          <cell r="K86"/>
          <cell r="L86"/>
          <cell r="M86"/>
          <cell r="N86"/>
          <cell r="O86"/>
          <cell r="P86"/>
          <cell r="Q86"/>
          <cell r="R86"/>
          <cell r="S86"/>
          <cell r="T86"/>
          <cell r="U86"/>
          <cell r="V86"/>
          <cell r="W86"/>
          <cell r="X86"/>
          <cell r="Y86"/>
          <cell r="Z86"/>
          <cell r="AA86"/>
          <cell r="AB86"/>
          <cell r="AC86"/>
          <cell r="AD86"/>
          <cell r="AE86"/>
          <cell r="AF86"/>
          <cell r="AG86"/>
          <cell r="AH86"/>
          <cell r="AI86"/>
          <cell r="AJ86"/>
          <cell r="AK86"/>
          <cell r="AL86"/>
          <cell r="AM86"/>
          <cell r="AN86"/>
          <cell r="AO86"/>
          <cell r="AP86"/>
          <cell r="AQ86"/>
          <cell r="AR86"/>
          <cell r="AS86"/>
          <cell r="AT86"/>
          <cell r="AU86"/>
          <cell r="AV86"/>
          <cell r="AW86"/>
          <cell r="AX86"/>
          <cell r="AY86"/>
          <cell r="AZ86"/>
          <cell r="BA86"/>
          <cell r="BB86"/>
          <cell r="BC86"/>
          <cell r="BD86"/>
          <cell r="BE86"/>
          <cell r="BF86"/>
          <cell r="BG86"/>
          <cell r="BH86"/>
          <cell r="BI86"/>
          <cell r="BJ86"/>
          <cell r="BK86"/>
          <cell r="BL86"/>
          <cell r="BM86"/>
          <cell r="BN86"/>
          <cell r="BO86"/>
          <cell r="BP86"/>
          <cell r="BQ86"/>
          <cell r="BR86"/>
          <cell r="BS86"/>
          <cell r="BT86">
            <v>0</v>
          </cell>
          <cell r="BU86" t="str">
            <v/>
          </cell>
          <cell r="BV86" t="str">
            <v/>
          </cell>
          <cell r="BW86" t="str">
            <v/>
          </cell>
          <cell r="BX86" t="str">
            <v/>
          </cell>
          <cell r="BY86" t="str">
            <v/>
          </cell>
          <cell r="BZ86" t="str">
            <v/>
          </cell>
          <cell r="CA86" t="str">
            <v/>
          </cell>
          <cell r="CB86" t="str">
            <v/>
          </cell>
          <cell r="CC86" t="str">
            <v/>
          </cell>
          <cell r="CD86" t="str">
            <v/>
          </cell>
          <cell r="CE86" t="str">
            <v/>
          </cell>
          <cell r="CF86" t="str">
            <v/>
          </cell>
          <cell r="CG86"/>
          <cell r="CH86"/>
          <cell r="CI86" t="str">
            <v/>
          </cell>
          <cell r="CJ86" t="str">
            <v/>
          </cell>
          <cell r="CK86" t="str">
            <v/>
          </cell>
          <cell r="CL86" t="str">
            <v/>
          </cell>
          <cell r="CM86" t="str">
            <v/>
          </cell>
          <cell r="CN86"/>
          <cell r="CO86"/>
          <cell r="CP86"/>
          <cell r="CQ86"/>
          <cell r="CR86"/>
          <cell r="CS86"/>
          <cell r="CT86"/>
          <cell r="CU86"/>
          <cell r="CV86"/>
          <cell r="CW86"/>
          <cell r="CX86"/>
          <cell r="CY86"/>
          <cell r="CZ86"/>
          <cell r="DA86"/>
          <cell r="DB86"/>
          <cell r="DC86">
            <v>0</v>
          </cell>
          <cell r="DD86">
            <v>0</v>
          </cell>
          <cell r="DE86"/>
          <cell r="DF86"/>
          <cell r="DG86"/>
          <cell r="DH86"/>
          <cell r="DI86"/>
          <cell r="DJ86"/>
          <cell r="DK86"/>
          <cell r="DS86"/>
          <cell r="DT86"/>
          <cell r="DU86"/>
          <cell r="DV86"/>
        </row>
        <row r="87">
          <cell r="A87"/>
          <cell r="B87"/>
          <cell r="C87" t="str">
            <v>エンボス工程</v>
          </cell>
          <cell r="D87"/>
          <cell r="E87"/>
          <cell r="F87"/>
          <cell r="G87"/>
          <cell r="H87"/>
          <cell r="I87"/>
          <cell r="J87"/>
          <cell r="K87"/>
          <cell r="L87"/>
          <cell r="M87"/>
          <cell r="N87"/>
          <cell r="O87"/>
          <cell r="P87"/>
          <cell r="Q87"/>
          <cell r="R87"/>
          <cell r="S87"/>
          <cell r="T87"/>
          <cell r="U87"/>
          <cell r="V87"/>
          <cell r="W87"/>
          <cell r="X87"/>
          <cell r="Y87"/>
          <cell r="Z87"/>
          <cell r="AA87"/>
          <cell r="AB87"/>
          <cell r="AC87"/>
          <cell r="AD87"/>
          <cell r="AE87"/>
          <cell r="AF87"/>
          <cell r="AG87"/>
          <cell r="AH87"/>
          <cell r="AI87"/>
          <cell r="AJ87"/>
          <cell r="AK87"/>
          <cell r="AL87"/>
          <cell r="AM87"/>
          <cell r="AN87"/>
          <cell r="AO87"/>
          <cell r="AP87"/>
          <cell r="AQ87"/>
          <cell r="AR87"/>
          <cell r="AS87"/>
          <cell r="AT87"/>
          <cell r="AU87"/>
          <cell r="AV87"/>
          <cell r="AW87"/>
          <cell r="AX87"/>
          <cell r="AY87"/>
          <cell r="AZ87"/>
          <cell r="BA87"/>
          <cell r="BB87"/>
          <cell r="BC87"/>
          <cell r="BD87"/>
          <cell r="BE87"/>
          <cell r="BF87"/>
          <cell r="BG87"/>
          <cell r="BH87"/>
          <cell r="BI87"/>
          <cell r="BJ87"/>
          <cell r="BK87"/>
          <cell r="BL87"/>
          <cell r="BM87"/>
          <cell r="BN87"/>
          <cell r="BO87"/>
          <cell r="BP87"/>
          <cell r="BQ87"/>
          <cell r="BR87"/>
          <cell r="BS87"/>
          <cell r="BT87">
            <v>0</v>
          </cell>
          <cell r="BU87" t="str">
            <v/>
          </cell>
          <cell r="BV87" t="str">
            <v/>
          </cell>
          <cell r="BW87" t="str">
            <v/>
          </cell>
          <cell r="BX87" t="str">
            <v/>
          </cell>
          <cell r="BY87" t="str">
            <v/>
          </cell>
          <cell r="BZ87" t="str">
            <v/>
          </cell>
          <cell r="CA87" t="str">
            <v/>
          </cell>
          <cell r="CB87" t="str">
            <v/>
          </cell>
          <cell r="CC87" t="str">
            <v/>
          </cell>
          <cell r="CD87" t="str">
            <v/>
          </cell>
          <cell r="CE87" t="str">
            <v/>
          </cell>
          <cell r="CF87" t="str">
            <v/>
          </cell>
          <cell r="CG87"/>
          <cell r="CH87"/>
          <cell r="CI87" t="str">
            <v/>
          </cell>
          <cell r="CJ87" t="str">
            <v/>
          </cell>
          <cell r="CK87" t="str">
            <v/>
          </cell>
          <cell r="CL87" t="str">
            <v/>
          </cell>
          <cell r="CM87" t="str">
            <v/>
          </cell>
          <cell r="CN87"/>
          <cell r="CO87"/>
          <cell r="CP87"/>
          <cell r="CQ87"/>
          <cell r="CR87"/>
          <cell r="CS87"/>
          <cell r="CT87"/>
          <cell r="CU87"/>
          <cell r="CV87"/>
          <cell r="CW87"/>
          <cell r="CX87"/>
          <cell r="CY87"/>
          <cell r="CZ87"/>
          <cell r="DA87"/>
          <cell r="DB87"/>
          <cell r="DC87">
            <v>0</v>
          </cell>
          <cell r="DD87">
            <v>0</v>
          </cell>
          <cell r="DE87"/>
          <cell r="DF87"/>
          <cell r="DG87"/>
          <cell r="DH87"/>
          <cell r="DI87"/>
          <cell r="DJ87"/>
          <cell r="DK87"/>
          <cell r="DS87"/>
          <cell r="DT87"/>
          <cell r="DU87"/>
          <cell r="DV87"/>
        </row>
        <row r="88">
          <cell r="A88"/>
          <cell r="B88"/>
          <cell r="C88" t="str">
            <v>エンボス工程</v>
          </cell>
          <cell r="D88"/>
          <cell r="E88"/>
          <cell r="F88"/>
          <cell r="G88"/>
          <cell r="H88"/>
          <cell r="I88"/>
          <cell r="J88"/>
          <cell r="K88"/>
          <cell r="L88"/>
          <cell r="M88"/>
          <cell r="N88"/>
          <cell r="O88"/>
          <cell r="P88"/>
          <cell r="Q88"/>
          <cell r="R88"/>
          <cell r="S88"/>
          <cell r="T88"/>
          <cell r="U88"/>
          <cell r="V88"/>
          <cell r="W88"/>
          <cell r="X88"/>
          <cell r="Y88"/>
          <cell r="Z88"/>
          <cell r="AA88"/>
          <cell r="AB88"/>
          <cell r="AC88"/>
          <cell r="AD88"/>
          <cell r="AE88"/>
          <cell r="AF88"/>
          <cell r="AG88"/>
          <cell r="AH88"/>
          <cell r="AI88"/>
          <cell r="AJ88"/>
          <cell r="AK88"/>
          <cell r="AL88"/>
          <cell r="AM88"/>
          <cell r="AN88"/>
          <cell r="AO88"/>
          <cell r="AP88"/>
          <cell r="AQ88"/>
          <cell r="AR88"/>
          <cell r="AS88"/>
          <cell r="AT88"/>
          <cell r="AU88"/>
          <cell r="AV88"/>
          <cell r="AW88"/>
          <cell r="AX88"/>
          <cell r="AY88"/>
          <cell r="AZ88"/>
          <cell r="BA88"/>
          <cell r="BB88"/>
          <cell r="BC88"/>
          <cell r="BD88"/>
          <cell r="BE88"/>
          <cell r="BF88"/>
          <cell r="BG88"/>
          <cell r="BH88"/>
          <cell r="BI88"/>
          <cell r="BJ88"/>
          <cell r="BK88"/>
          <cell r="BL88"/>
          <cell r="BM88"/>
          <cell r="BN88"/>
          <cell r="BO88"/>
          <cell r="BP88"/>
          <cell r="BQ88"/>
          <cell r="BR88"/>
          <cell r="BS88"/>
          <cell r="BT88">
            <v>0</v>
          </cell>
          <cell r="BU88" t="str">
            <v/>
          </cell>
          <cell r="BV88" t="str">
            <v/>
          </cell>
          <cell r="BW88" t="str">
            <v/>
          </cell>
          <cell r="BX88" t="str">
            <v/>
          </cell>
          <cell r="BY88" t="str">
            <v/>
          </cell>
          <cell r="BZ88" t="str">
            <v/>
          </cell>
          <cell r="CA88" t="str">
            <v/>
          </cell>
          <cell r="CB88" t="str">
            <v/>
          </cell>
          <cell r="CC88" t="str">
            <v/>
          </cell>
          <cell r="CD88" t="str">
            <v/>
          </cell>
          <cell r="CE88" t="str">
            <v/>
          </cell>
          <cell r="CF88" t="str">
            <v/>
          </cell>
          <cell r="CG88"/>
          <cell r="CH88"/>
          <cell r="CI88" t="str">
            <v/>
          </cell>
          <cell r="CJ88" t="str">
            <v/>
          </cell>
          <cell r="CK88" t="str">
            <v/>
          </cell>
          <cell r="CL88" t="str">
            <v/>
          </cell>
          <cell r="CM88" t="str">
            <v/>
          </cell>
          <cell r="CN88"/>
          <cell r="CO88"/>
          <cell r="CP88"/>
          <cell r="CQ88"/>
          <cell r="CR88"/>
          <cell r="CS88"/>
          <cell r="CT88"/>
          <cell r="CU88"/>
          <cell r="CV88"/>
          <cell r="CW88"/>
          <cell r="CX88"/>
          <cell r="CY88"/>
          <cell r="CZ88"/>
          <cell r="DA88"/>
          <cell r="DB88"/>
          <cell r="DC88">
            <v>0</v>
          </cell>
          <cell r="DD88">
            <v>0</v>
          </cell>
          <cell r="DE88"/>
          <cell r="DF88"/>
          <cell r="DG88"/>
          <cell r="DH88"/>
          <cell r="DI88"/>
          <cell r="DJ88"/>
          <cell r="DK88"/>
          <cell r="DS88"/>
          <cell r="DT88"/>
          <cell r="DU88"/>
          <cell r="DV88"/>
        </row>
        <row r="89">
          <cell r="A89"/>
          <cell r="B89"/>
          <cell r="C89" t="str">
            <v>エンボス工程</v>
          </cell>
          <cell r="D89"/>
          <cell r="E89"/>
          <cell r="F89"/>
          <cell r="G89"/>
          <cell r="H89"/>
          <cell r="I89"/>
          <cell r="J89"/>
          <cell r="K89"/>
          <cell r="L89"/>
          <cell r="M89"/>
          <cell r="N89"/>
          <cell r="O89"/>
          <cell r="P89"/>
          <cell r="Q89"/>
          <cell r="R89"/>
          <cell r="S89"/>
          <cell r="T89"/>
          <cell r="U89"/>
          <cell r="V89"/>
          <cell r="W89"/>
          <cell r="X89"/>
          <cell r="Y89"/>
          <cell r="Z89"/>
          <cell r="AA89"/>
          <cell r="AB89"/>
          <cell r="AC89"/>
          <cell r="AD89"/>
          <cell r="AE89"/>
          <cell r="AF89"/>
          <cell r="AG89"/>
          <cell r="AH89"/>
          <cell r="AI89"/>
          <cell r="AJ89"/>
          <cell r="AK89"/>
          <cell r="AL89"/>
          <cell r="AM89"/>
          <cell r="AN89"/>
          <cell r="AO89"/>
          <cell r="AP89"/>
          <cell r="AQ89"/>
          <cell r="AR89"/>
          <cell r="AS89"/>
          <cell r="AT89"/>
          <cell r="AU89"/>
          <cell r="AV89"/>
          <cell r="AW89"/>
          <cell r="AX89"/>
          <cell r="AY89"/>
          <cell r="AZ89"/>
          <cell r="BA89"/>
          <cell r="BB89"/>
          <cell r="BC89"/>
          <cell r="BD89"/>
          <cell r="BE89"/>
          <cell r="BF89"/>
          <cell r="BG89"/>
          <cell r="BH89"/>
          <cell r="BI89"/>
          <cell r="BJ89"/>
          <cell r="BK89"/>
          <cell r="BL89"/>
          <cell r="BM89"/>
          <cell r="BN89"/>
          <cell r="BO89"/>
          <cell r="BP89"/>
          <cell r="BQ89"/>
          <cell r="BR89"/>
          <cell r="BS89"/>
          <cell r="BT89">
            <v>0</v>
          </cell>
          <cell r="BU89" t="str">
            <v/>
          </cell>
          <cell r="BV89" t="str">
            <v/>
          </cell>
          <cell r="BW89" t="str">
            <v/>
          </cell>
          <cell r="BX89" t="str">
            <v/>
          </cell>
          <cell r="BY89" t="str">
            <v/>
          </cell>
          <cell r="BZ89" t="str">
            <v/>
          </cell>
          <cell r="CA89" t="str">
            <v/>
          </cell>
          <cell r="CB89" t="str">
            <v/>
          </cell>
          <cell r="CC89" t="str">
            <v/>
          </cell>
          <cell r="CD89" t="str">
            <v/>
          </cell>
          <cell r="CE89" t="str">
            <v/>
          </cell>
          <cell r="CF89" t="str">
            <v/>
          </cell>
          <cell r="CG89"/>
          <cell r="CH89"/>
          <cell r="CI89" t="str">
            <v/>
          </cell>
          <cell r="CJ89" t="str">
            <v/>
          </cell>
          <cell r="CK89" t="str">
            <v/>
          </cell>
          <cell r="CL89" t="str">
            <v/>
          </cell>
          <cell r="CM89" t="str">
            <v/>
          </cell>
          <cell r="CN89"/>
          <cell r="CO89"/>
          <cell r="CP89"/>
          <cell r="CQ89"/>
          <cell r="CR89"/>
          <cell r="CS89"/>
          <cell r="CT89"/>
          <cell r="CU89"/>
          <cell r="CV89"/>
          <cell r="CW89"/>
          <cell r="CX89"/>
          <cell r="CY89"/>
          <cell r="CZ89"/>
          <cell r="DA89"/>
          <cell r="DB89"/>
          <cell r="DC89">
            <v>0</v>
          </cell>
          <cell r="DD89">
            <v>0</v>
          </cell>
          <cell r="DE89"/>
          <cell r="DF89"/>
          <cell r="DG89"/>
          <cell r="DH89"/>
          <cell r="DI89"/>
          <cell r="DJ89"/>
          <cell r="DK89"/>
          <cell r="DS89"/>
          <cell r="DT89"/>
          <cell r="DU89"/>
          <cell r="DV89"/>
        </row>
        <row r="90">
          <cell r="A90"/>
          <cell r="B90"/>
          <cell r="C90" t="str">
            <v>エンボス工程</v>
          </cell>
          <cell r="D90"/>
          <cell r="E90"/>
          <cell r="F90"/>
          <cell r="G90"/>
          <cell r="H90"/>
          <cell r="I90"/>
          <cell r="J90"/>
          <cell r="K90"/>
          <cell r="L90"/>
          <cell r="M90"/>
          <cell r="N90"/>
          <cell r="O90"/>
          <cell r="P90"/>
          <cell r="Q90"/>
          <cell r="R90"/>
          <cell r="S90"/>
          <cell r="T90"/>
          <cell r="U90"/>
          <cell r="V90"/>
          <cell r="W90"/>
          <cell r="X90"/>
          <cell r="Y90"/>
          <cell r="Z90"/>
          <cell r="AA90"/>
          <cell r="AB90"/>
          <cell r="AC90"/>
          <cell r="AD90"/>
          <cell r="AE90"/>
          <cell r="AF90"/>
          <cell r="AG90"/>
          <cell r="AH90"/>
          <cell r="AI90"/>
          <cell r="AJ90"/>
          <cell r="AK90"/>
          <cell r="AL90"/>
          <cell r="AM90"/>
          <cell r="AN90"/>
          <cell r="AO90"/>
          <cell r="AP90"/>
          <cell r="AQ90"/>
          <cell r="AR90"/>
          <cell r="AS90"/>
          <cell r="AT90"/>
          <cell r="AU90"/>
          <cell r="AV90"/>
          <cell r="AW90"/>
          <cell r="AX90"/>
          <cell r="AY90"/>
          <cell r="AZ90"/>
          <cell r="BA90"/>
          <cell r="BB90"/>
          <cell r="BC90"/>
          <cell r="BD90"/>
          <cell r="BE90"/>
          <cell r="BF90"/>
          <cell r="BG90"/>
          <cell r="BH90"/>
          <cell r="BI90"/>
          <cell r="BJ90"/>
          <cell r="BK90"/>
          <cell r="BL90"/>
          <cell r="BM90"/>
          <cell r="BN90"/>
          <cell r="BO90"/>
          <cell r="BP90"/>
          <cell r="BQ90"/>
          <cell r="BR90"/>
          <cell r="BS90"/>
          <cell r="BT90">
            <v>0</v>
          </cell>
          <cell r="BU90" t="str">
            <v/>
          </cell>
          <cell r="BV90" t="str">
            <v/>
          </cell>
          <cell r="BW90" t="str">
            <v/>
          </cell>
          <cell r="BX90" t="str">
            <v/>
          </cell>
          <cell r="BY90" t="str">
            <v/>
          </cell>
          <cell r="BZ90" t="str">
            <v/>
          </cell>
          <cell r="CA90" t="str">
            <v/>
          </cell>
          <cell r="CB90" t="str">
            <v/>
          </cell>
          <cell r="CC90" t="str">
            <v/>
          </cell>
          <cell r="CD90" t="str">
            <v/>
          </cell>
          <cell r="CE90" t="str">
            <v/>
          </cell>
          <cell r="CF90" t="str">
            <v/>
          </cell>
          <cell r="CG90"/>
          <cell r="CH90"/>
          <cell r="CI90" t="str">
            <v/>
          </cell>
          <cell r="CJ90" t="str">
            <v/>
          </cell>
          <cell r="CK90" t="str">
            <v/>
          </cell>
          <cell r="CL90" t="str">
            <v/>
          </cell>
          <cell r="CM90" t="str">
            <v/>
          </cell>
          <cell r="CN90"/>
          <cell r="CO90"/>
          <cell r="CP90"/>
          <cell r="CQ90"/>
          <cell r="CR90"/>
          <cell r="CS90"/>
          <cell r="CT90"/>
          <cell r="CU90"/>
          <cell r="CV90"/>
          <cell r="CW90"/>
          <cell r="CX90"/>
          <cell r="CY90"/>
          <cell r="CZ90"/>
          <cell r="DA90"/>
          <cell r="DB90"/>
          <cell r="DC90">
            <v>0</v>
          </cell>
          <cell r="DD90">
            <v>0</v>
          </cell>
          <cell r="DE90"/>
          <cell r="DF90"/>
          <cell r="DG90"/>
          <cell r="DH90"/>
          <cell r="DI90"/>
          <cell r="DJ90"/>
          <cell r="DK90"/>
          <cell r="DS90"/>
          <cell r="DT90"/>
          <cell r="DU90"/>
          <cell r="DV90"/>
        </row>
        <row r="91">
          <cell r="A91"/>
          <cell r="B91"/>
          <cell r="C91" t="str">
            <v>エンボス工程</v>
          </cell>
          <cell r="D91"/>
          <cell r="E91"/>
          <cell r="F91"/>
          <cell r="G91"/>
          <cell r="H91"/>
          <cell r="I91"/>
          <cell r="J91"/>
          <cell r="K91"/>
          <cell r="L91"/>
          <cell r="M91"/>
          <cell r="N91"/>
          <cell r="O91"/>
          <cell r="P91"/>
          <cell r="Q91"/>
          <cell r="R91"/>
          <cell r="S91"/>
          <cell r="T91"/>
          <cell r="U91"/>
          <cell r="V91"/>
          <cell r="W91"/>
          <cell r="X91"/>
          <cell r="Y91"/>
          <cell r="Z91"/>
          <cell r="AA91"/>
          <cell r="AB91"/>
          <cell r="AC91"/>
          <cell r="AD91"/>
          <cell r="AE91"/>
          <cell r="AF91"/>
          <cell r="AG91"/>
          <cell r="AH91"/>
          <cell r="AI91"/>
          <cell r="AJ91"/>
          <cell r="AK91"/>
          <cell r="AL91"/>
          <cell r="AM91"/>
          <cell r="AN91"/>
          <cell r="AO91"/>
          <cell r="AP91"/>
          <cell r="AQ91"/>
          <cell r="AR91"/>
          <cell r="AS91"/>
          <cell r="AT91"/>
          <cell r="AU91"/>
          <cell r="AV91"/>
          <cell r="AW91"/>
          <cell r="AX91"/>
          <cell r="AY91"/>
          <cell r="AZ91"/>
          <cell r="BA91"/>
          <cell r="BB91"/>
          <cell r="BC91"/>
          <cell r="BD91"/>
          <cell r="BE91"/>
          <cell r="BF91"/>
          <cell r="BG91"/>
          <cell r="BH91"/>
          <cell r="BI91"/>
          <cell r="BJ91"/>
          <cell r="BK91"/>
          <cell r="BL91"/>
          <cell r="BM91"/>
          <cell r="BN91"/>
          <cell r="BO91"/>
          <cell r="BP91"/>
          <cell r="BQ91"/>
          <cell r="BR91"/>
          <cell r="BS91"/>
          <cell r="BT91">
            <v>0</v>
          </cell>
          <cell r="BU91" t="str">
            <v/>
          </cell>
          <cell r="BV91" t="str">
            <v/>
          </cell>
          <cell r="BW91" t="str">
            <v/>
          </cell>
          <cell r="BX91" t="str">
            <v/>
          </cell>
          <cell r="BY91" t="str">
            <v/>
          </cell>
          <cell r="BZ91" t="str">
            <v/>
          </cell>
          <cell r="CA91" t="str">
            <v/>
          </cell>
          <cell r="CB91" t="str">
            <v/>
          </cell>
          <cell r="CC91" t="str">
            <v/>
          </cell>
          <cell r="CD91" t="str">
            <v/>
          </cell>
          <cell r="CE91" t="str">
            <v/>
          </cell>
          <cell r="CF91" t="str">
            <v/>
          </cell>
          <cell r="CG91"/>
          <cell r="CH91"/>
          <cell r="CI91" t="str">
            <v/>
          </cell>
          <cell r="CJ91" t="str">
            <v/>
          </cell>
          <cell r="CK91" t="str">
            <v/>
          </cell>
          <cell r="CL91" t="str">
            <v/>
          </cell>
          <cell r="CM91" t="str">
            <v/>
          </cell>
          <cell r="CN91"/>
          <cell r="CO91"/>
          <cell r="CP91"/>
          <cell r="CQ91"/>
          <cell r="CR91"/>
          <cell r="CS91"/>
          <cell r="CT91"/>
          <cell r="CU91"/>
          <cell r="CV91"/>
          <cell r="CW91"/>
          <cell r="CX91"/>
          <cell r="CY91"/>
          <cell r="CZ91"/>
          <cell r="DA91"/>
          <cell r="DB91"/>
          <cell r="DC91">
            <v>0</v>
          </cell>
          <cell r="DD91">
            <v>0</v>
          </cell>
          <cell r="DE91"/>
          <cell r="DF91"/>
          <cell r="DG91"/>
          <cell r="DH91"/>
          <cell r="DI91"/>
          <cell r="DJ91"/>
          <cell r="DK91"/>
          <cell r="DS91"/>
          <cell r="DT91"/>
          <cell r="DU91"/>
          <cell r="DV91"/>
        </row>
        <row r="92">
          <cell r="A92"/>
          <cell r="B92"/>
          <cell r="C92" t="str">
            <v>エンボス工程</v>
          </cell>
          <cell r="D92"/>
          <cell r="E92"/>
          <cell r="F92"/>
          <cell r="G92"/>
          <cell r="H92"/>
          <cell r="I92"/>
          <cell r="J92"/>
          <cell r="K92"/>
          <cell r="L92"/>
          <cell r="M92"/>
          <cell r="N92"/>
          <cell r="O92"/>
          <cell r="P92"/>
          <cell r="Q92"/>
          <cell r="R92"/>
          <cell r="S92"/>
          <cell r="T92"/>
          <cell r="U92"/>
          <cell r="V92"/>
          <cell r="W92"/>
          <cell r="X92"/>
          <cell r="Y92"/>
          <cell r="Z92"/>
          <cell r="AA92"/>
          <cell r="AB92"/>
          <cell r="AC92"/>
          <cell r="AD92"/>
          <cell r="AE92"/>
          <cell r="AF92"/>
          <cell r="AG92"/>
          <cell r="AH92"/>
          <cell r="AI92"/>
          <cell r="AJ92"/>
          <cell r="AK92"/>
          <cell r="AL92"/>
          <cell r="AM92"/>
          <cell r="AN92"/>
          <cell r="AO92"/>
          <cell r="AP92"/>
          <cell r="AQ92"/>
          <cell r="AR92"/>
          <cell r="AS92"/>
          <cell r="AT92"/>
          <cell r="AU92"/>
          <cell r="AV92"/>
          <cell r="AW92"/>
          <cell r="AX92"/>
          <cell r="AY92"/>
          <cell r="AZ92"/>
          <cell r="BA92"/>
          <cell r="BB92"/>
          <cell r="BC92"/>
          <cell r="BD92"/>
          <cell r="BE92"/>
          <cell r="BF92"/>
          <cell r="BG92"/>
          <cell r="BH92"/>
          <cell r="BI92"/>
          <cell r="BJ92"/>
          <cell r="BK92"/>
          <cell r="BL92"/>
          <cell r="BM92"/>
          <cell r="BN92"/>
          <cell r="BO92"/>
          <cell r="BP92"/>
          <cell r="BQ92"/>
          <cell r="BR92"/>
          <cell r="BS92"/>
          <cell r="BT92">
            <v>0</v>
          </cell>
          <cell r="BU92" t="str">
            <v/>
          </cell>
          <cell r="BV92" t="str">
            <v/>
          </cell>
          <cell r="BW92" t="str">
            <v/>
          </cell>
          <cell r="BX92" t="str">
            <v/>
          </cell>
          <cell r="BY92" t="str">
            <v/>
          </cell>
          <cell r="BZ92" t="str">
            <v/>
          </cell>
          <cell r="CA92" t="str">
            <v/>
          </cell>
          <cell r="CB92" t="str">
            <v/>
          </cell>
          <cell r="CC92" t="str">
            <v/>
          </cell>
          <cell r="CD92" t="str">
            <v/>
          </cell>
          <cell r="CE92" t="str">
            <v/>
          </cell>
          <cell r="CF92" t="str">
            <v/>
          </cell>
          <cell r="CG92"/>
          <cell r="CH92"/>
          <cell r="CI92" t="str">
            <v/>
          </cell>
          <cell r="CJ92" t="str">
            <v/>
          </cell>
          <cell r="CK92" t="str">
            <v/>
          </cell>
          <cell r="CL92" t="str">
            <v/>
          </cell>
          <cell r="CM92" t="str">
            <v/>
          </cell>
          <cell r="CN92"/>
          <cell r="CO92"/>
          <cell r="CP92"/>
          <cell r="CQ92"/>
          <cell r="CR92"/>
          <cell r="CS92"/>
          <cell r="CT92"/>
          <cell r="CU92"/>
          <cell r="CV92"/>
          <cell r="CW92"/>
          <cell r="CX92"/>
          <cell r="CY92"/>
          <cell r="CZ92"/>
          <cell r="DA92"/>
          <cell r="DB92"/>
          <cell r="DC92">
            <v>0</v>
          </cell>
          <cell r="DD92">
            <v>0</v>
          </cell>
          <cell r="DE92"/>
          <cell r="DF92"/>
          <cell r="DG92"/>
          <cell r="DH92"/>
          <cell r="DI92"/>
          <cell r="DJ92"/>
          <cell r="DK92"/>
          <cell r="DS92"/>
          <cell r="DT92"/>
          <cell r="DU92"/>
          <cell r="DV92"/>
        </row>
        <row r="93">
          <cell r="A93"/>
          <cell r="B93"/>
          <cell r="C93" t="str">
            <v>エンボス工程</v>
          </cell>
          <cell r="D93"/>
          <cell r="E93"/>
          <cell r="F93"/>
          <cell r="G93"/>
          <cell r="H93"/>
          <cell r="I93"/>
          <cell r="J93"/>
          <cell r="K93"/>
          <cell r="L93"/>
          <cell r="M93"/>
          <cell r="N93"/>
          <cell r="O93"/>
          <cell r="P93"/>
          <cell r="Q93"/>
          <cell r="R93"/>
          <cell r="S93"/>
          <cell r="T93"/>
          <cell r="U93"/>
          <cell r="V93"/>
          <cell r="W93"/>
          <cell r="X93"/>
          <cell r="Y93"/>
          <cell r="Z93"/>
          <cell r="AA93"/>
          <cell r="AB93"/>
          <cell r="AC93"/>
          <cell r="AD93"/>
          <cell r="AE93"/>
          <cell r="AF93"/>
          <cell r="AG93"/>
          <cell r="AH93"/>
          <cell r="AI93"/>
          <cell r="AJ93"/>
          <cell r="AK93"/>
          <cell r="AL93"/>
          <cell r="AM93"/>
          <cell r="AN93"/>
          <cell r="AO93"/>
          <cell r="AP93"/>
          <cell r="AQ93"/>
          <cell r="AR93"/>
          <cell r="AS93"/>
          <cell r="AT93"/>
          <cell r="AU93"/>
          <cell r="AV93"/>
          <cell r="AW93"/>
          <cell r="AX93"/>
          <cell r="AY93"/>
          <cell r="AZ93"/>
          <cell r="BA93"/>
          <cell r="BB93"/>
          <cell r="BC93"/>
          <cell r="BD93"/>
          <cell r="BE93"/>
          <cell r="BF93"/>
          <cell r="BG93"/>
          <cell r="BH93"/>
          <cell r="BI93"/>
          <cell r="BJ93"/>
          <cell r="BK93"/>
          <cell r="BL93"/>
          <cell r="BM93"/>
          <cell r="BN93"/>
          <cell r="BO93"/>
          <cell r="BP93"/>
          <cell r="BQ93"/>
          <cell r="BR93"/>
          <cell r="BS93"/>
          <cell r="BT93">
            <v>0</v>
          </cell>
          <cell r="BU93" t="str">
            <v/>
          </cell>
          <cell r="BV93" t="str">
            <v/>
          </cell>
          <cell r="BW93" t="str">
            <v/>
          </cell>
          <cell r="BX93" t="str">
            <v/>
          </cell>
          <cell r="BY93" t="str">
            <v/>
          </cell>
          <cell r="BZ93" t="str">
            <v/>
          </cell>
          <cell r="CA93" t="str">
            <v/>
          </cell>
          <cell r="CB93" t="str">
            <v/>
          </cell>
          <cell r="CC93" t="str">
            <v/>
          </cell>
          <cell r="CD93" t="str">
            <v/>
          </cell>
          <cell r="CE93" t="str">
            <v/>
          </cell>
          <cell r="CF93" t="str">
            <v/>
          </cell>
          <cell r="CG93"/>
          <cell r="CH93"/>
          <cell r="CI93" t="str">
            <v/>
          </cell>
          <cell r="CJ93" t="str">
            <v/>
          </cell>
          <cell r="CK93" t="str">
            <v/>
          </cell>
          <cell r="CL93" t="str">
            <v/>
          </cell>
          <cell r="CM93" t="str">
            <v/>
          </cell>
          <cell r="CN93"/>
          <cell r="CO93"/>
          <cell r="CP93"/>
          <cell r="CQ93"/>
          <cell r="CR93"/>
          <cell r="CS93"/>
          <cell r="CT93"/>
          <cell r="CU93"/>
          <cell r="CV93"/>
          <cell r="CW93"/>
          <cell r="CX93"/>
          <cell r="CY93"/>
          <cell r="CZ93"/>
          <cell r="DA93"/>
          <cell r="DB93"/>
          <cell r="DC93">
            <v>0</v>
          </cell>
          <cell r="DD93">
            <v>0</v>
          </cell>
          <cell r="DE93"/>
          <cell r="DF93"/>
          <cell r="DG93"/>
          <cell r="DH93"/>
          <cell r="DI93"/>
          <cell r="DJ93"/>
          <cell r="DK93"/>
          <cell r="DS93"/>
          <cell r="DT93"/>
          <cell r="DU93"/>
          <cell r="DV93"/>
        </row>
        <row r="94">
          <cell r="A94"/>
          <cell r="B94"/>
          <cell r="C94" t="str">
            <v>エンボス工程</v>
          </cell>
          <cell r="D94"/>
          <cell r="E94"/>
          <cell r="F94"/>
          <cell r="G94"/>
          <cell r="H94"/>
          <cell r="I94"/>
          <cell r="J94"/>
          <cell r="K94"/>
          <cell r="L94"/>
          <cell r="M94"/>
          <cell r="N94"/>
          <cell r="O94"/>
          <cell r="P94"/>
          <cell r="Q94"/>
          <cell r="R94"/>
          <cell r="S94"/>
          <cell r="T94"/>
          <cell r="U94"/>
          <cell r="V94"/>
          <cell r="W94"/>
          <cell r="X94"/>
          <cell r="Y94"/>
          <cell r="Z94"/>
          <cell r="AA94"/>
          <cell r="AB94"/>
          <cell r="AC94"/>
          <cell r="AD94"/>
          <cell r="AE94"/>
          <cell r="AF94"/>
          <cell r="AG94"/>
          <cell r="AH94"/>
          <cell r="AI94"/>
          <cell r="AJ94"/>
          <cell r="AK94"/>
          <cell r="AL94"/>
          <cell r="AM94"/>
          <cell r="AN94"/>
          <cell r="AO94"/>
          <cell r="AP94"/>
          <cell r="AQ94"/>
          <cell r="AR94"/>
          <cell r="AS94"/>
          <cell r="AT94"/>
          <cell r="AU94"/>
          <cell r="AV94"/>
          <cell r="AW94"/>
          <cell r="AX94"/>
          <cell r="AY94"/>
          <cell r="AZ94"/>
          <cell r="BA94"/>
          <cell r="BB94"/>
          <cell r="BC94"/>
          <cell r="BD94"/>
          <cell r="BE94"/>
          <cell r="BF94"/>
          <cell r="BG94"/>
          <cell r="BH94"/>
          <cell r="BI94"/>
          <cell r="BJ94"/>
          <cell r="BK94"/>
          <cell r="BL94"/>
          <cell r="BM94"/>
          <cell r="BN94"/>
          <cell r="BO94"/>
          <cell r="BP94"/>
          <cell r="BQ94"/>
          <cell r="BR94"/>
          <cell r="BS94"/>
          <cell r="BT94">
            <v>0</v>
          </cell>
          <cell r="BU94" t="str">
            <v/>
          </cell>
          <cell r="BV94" t="str">
            <v/>
          </cell>
          <cell r="BW94" t="str">
            <v/>
          </cell>
          <cell r="BX94" t="str">
            <v/>
          </cell>
          <cell r="BY94" t="str">
            <v/>
          </cell>
          <cell r="BZ94" t="str">
            <v/>
          </cell>
          <cell r="CA94" t="str">
            <v/>
          </cell>
          <cell r="CB94" t="str">
            <v/>
          </cell>
          <cell r="CC94" t="str">
            <v/>
          </cell>
          <cell r="CD94" t="str">
            <v/>
          </cell>
          <cell r="CE94" t="str">
            <v/>
          </cell>
          <cell r="CF94" t="str">
            <v/>
          </cell>
          <cell r="CG94"/>
          <cell r="CH94"/>
          <cell r="CI94" t="str">
            <v/>
          </cell>
          <cell r="CJ94" t="str">
            <v/>
          </cell>
          <cell r="CK94" t="str">
            <v/>
          </cell>
          <cell r="CL94" t="str">
            <v/>
          </cell>
          <cell r="CM94" t="str">
            <v/>
          </cell>
          <cell r="CN94"/>
          <cell r="CO94"/>
          <cell r="CP94"/>
          <cell r="CQ94"/>
          <cell r="CR94"/>
          <cell r="CS94"/>
          <cell r="CT94"/>
          <cell r="CU94"/>
          <cell r="CV94"/>
          <cell r="CW94"/>
          <cell r="CX94"/>
          <cell r="CY94"/>
          <cell r="CZ94"/>
          <cell r="DA94"/>
          <cell r="DB94"/>
          <cell r="DC94">
            <v>0</v>
          </cell>
          <cell r="DD94">
            <v>0</v>
          </cell>
          <cell r="DE94"/>
          <cell r="DF94"/>
          <cell r="DG94"/>
          <cell r="DH94"/>
          <cell r="DI94"/>
          <cell r="DJ94"/>
          <cell r="DK94"/>
          <cell r="DS94"/>
          <cell r="DT94"/>
          <cell r="DU94"/>
          <cell r="DV94"/>
        </row>
        <row r="95">
          <cell r="A95"/>
          <cell r="B95"/>
          <cell r="C95" t="str">
            <v>エンボス工程</v>
          </cell>
          <cell r="D95"/>
          <cell r="E95"/>
          <cell r="F95"/>
          <cell r="G95"/>
          <cell r="H95"/>
          <cell r="I95"/>
          <cell r="J95"/>
          <cell r="K95"/>
          <cell r="L95"/>
          <cell r="M95"/>
          <cell r="N95"/>
          <cell r="O95"/>
          <cell r="P95"/>
          <cell r="Q95"/>
          <cell r="R95"/>
          <cell r="S95"/>
          <cell r="T95"/>
          <cell r="U95"/>
          <cell r="V95"/>
          <cell r="W95"/>
          <cell r="X95"/>
          <cell r="Y95"/>
          <cell r="Z95"/>
          <cell r="AA95"/>
          <cell r="AB95"/>
          <cell r="AC95"/>
          <cell r="AD95"/>
          <cell r="AE95"/>
          <cell r="AF95"/>
          <cell r="AG95"/>
          <cell r="AH95"/>
          <cell r="AI95"/>
          <cell r="AJ95"/>
          <cell r="AK95"/>
          <cell r="AL95"/>
          <cell r="AM95"/>
          <cell r="AN95"/>
          <cell r="AO95"/>
          <cell r="AP95"/>
          <cell r="AQ95"/>
          <cell r="AR95"/>
          <cell r="AS95"/>
          <cell r="AT95"/>
          <cell r="AU95"/>
          <cell r="AV95"/>
          <cell r="AW95"/>
          <cell r="AX95"/>
          <cell r="AY95"/>
          <cell r="AZ95"/>
          <cell r="BA95"/>
          <cell r="BB95"/>
          <cell r="BC95"/>
          <cell r="BD95"/>
          <cell r="BE95"/>
          <cell r="BF95"/>
          <cell r="BG95"/>
          <cell r="BH95"/>
          <cell r="BI95"/>
          <cell r="BJ95"/>
          <cell r="BK95"/>
          <cell r="BL95"/>
          <cell r="BM95"/>
          <cell r="BN95"/>
          <cell r="BO95"/>
          <cell r="BP95"/>
          <cell r="BQ95"/>
          <cell r="BR95"/>
          <cell r="BS95"/>
          <cell r="BT95">
            <v>0</v>
          </cell>
          <cell r="BU95" t="str">
            <v/>
          </cell>
          <cell r="BV95" t="str">
            <v/>
          </cell>
          <cell r="BW95" t="str">
            <v/>
          </cell>
          <cell r="BX95" t="str">
            <v/>
          </cell>
          <cell r="BY95" t="str">
            <v/>
          </cell>
          <cell r="BZ95" t="str">
            <v/>
          </cell>
          <cell r="CA95" t="str">
            <v/>
          </cell>
          <cell r="CB95" t="str">
            <v/>
          </cell>
          <cell r="CC95" t="str">
            <v/>
          </cell>
          <cell r="CD95" t="str">
            <v/>
          </cell>
          <cell r="CE95" t="str">
            <v/>
          </cell>
          <cell r="CF95" t="str">
            <v/>
          </cell>
          <cell r="CG95"/>
          <cell r="CH95"/>
          <cell r="CI95" t="str">
            <v/>
          </cell>
          <cell r="CJ95" t="str">
            <v/>
          </cell>
          <cell r="CK95" t="str">
            <v/>
          </cell>
          <cell r="CL95" t="str">
            <v/>
          </cell>
          <cell r="CM95" t="str">
            <v/>
          </cell>
          <cell r="CN95"/>
          <cell r="CO95"/>
          <cell r="CP95"/>
          <cell r="CQ95"/>
          <cell r="CR95"/>
          <cell r="CS95"/>
          <cell r="CT95"/>
          <cell r="CU95"/>
          <cell r="CV95"/>
          <cell r="CW95"/>
          <cell r="CX95"/>
          <cell r="CY95"/>
          <cell r="CZ95"/>
          <cell r="DA95"/>
          <cell r="DB95"/>
          <cell r="DC95">
            <v>0</v>
          </cell>
          <cell r="DD95">
            <v>0</v>
          </cell>
          <cell r="DE95"/>
          <cell r="DF95"/>
          <cell r="DG95"/>
          <cell r="DH95"/>
          <cell r="DI95"/>
          <cell r="DJ95"/>
          <cell r="DK95"/>
          <cell r="DS95"/>
          <cell r="DT95"/>
          <cell r="DU95"/>
          <cell r="DV95"/>
        </row>
        <row r="96">
          <cell r="A96"/>
          <cell r="B96"/>
          <cell r="C96" t="str">
            <v>エンボス工程</v>
          </cell>
          <cell r="D96"/>
          <cell r="E96"/>
          <cell r="F96"/>
          <cell r="G96"/>
          <cell r="H96"/>
          <cell r="I96"/>
          <cell r="J96"/>
          <cell r="K96"/>
          <cell r="L96"/>
          <cell r="M96"/>
          <cell r="N96"/>
          <cell r="O96"/>
          <cell r="P96"/>
          <cell r="Q96"/>
          <cell r="R96"/>
          <cell r="S96"/>
          <cell r="T96"/>
          <cell r="U96"/>
          <cell r="V96"/>
          <cell r="W96"/>
          <cell r="X96"/>
          <cell r="Y96"/>
          <cell r="Z96"/>
          <cell r="AA96"/>
          <cell r="AB96"/>
          <cell r="AC96"/>
          <cell r="AD96"/>
          <cell r="AE96"/>
          <cell r="AF96"/>
          <cell r="AG96"/>
          <cell r="AH96"/>
          <cell r="AI96"/>
          <cell r="AJ96"/>
          <cell r="AK96"/>
          <cell r="AL96"/>
          <cell r="AM96"/>
          <cell r="AN96"/>
          <cell r="AO96"/>
          <cell r="AP96"/>
          <cell r="AQ96"/>
          <cell r="AR96"/>
          <cell r="AS96"/>
          <cell r="AT96"/>
          <cell r="AU96"/>
          <cell r="AV96"/>
          <cell r="AW96"/>
          <cell r="AX96"/>
          <cell r="AY96"/>
          <cell r="AZ96"/>
          <cell r="BA96"/>
          <cell r="BB96"/>
          <cell r="BC96"/>
          <cell r="BD96"/>
          <cell r="BE96"/>
          <cell r="BF96"/>
          <cell r="BG96"/>
          <cell r="BH96"/>
          <cell r="BI96"/>
          <cell r="BJ96"/>
          <cell r="BK96"/>
          <cell r="BL96"/>
          <cell r="BM96"/>
          <cell r="BN96"/>
          <cell r="BO96"/>
          <cell r="BP96"/>
          <cell r="BQ96"/>
          <cell r="BR96"/>
          <cell r="BS96"/>
          <cell r="BT96">
            <v>0</v>
          </cell>
          <cell r="BU96" t="str">
            <v/>
          </cell>
          <cell r="BV96" t="str">
            <v/>
          </cell>
          <cell r="BW96" t="str">
            <v/>
          </cell>
          <cell r="BX96" t="str">
            <v/>
          </cell>
          <cell r="BY96" t="str">
            <v/>
          </cell>
          <cell r="BZ96" t="str">
            <v/>
          </cell>
          <cell r="CA96" t="str">
            <v/>
          </cell>
          <cell r="CB96" t="str">
            <v/>
          </cell>
          <cell r="CC96" t="str">
            <v/>
          </cell>
          <cell r="CD96" t="str">
            <v/>
          </cell>
          <cell r="CE96" t="str">
            <v/>
          </cell>
          <cell r="CF96" t="str">
            <v/>
          </cell>
          <cell r="CG96"/>
          <cell r="CH96"/>
          <cell r="CI96" t="str">
            <v/>
          </cell>
          <cell r="CJ96" t="str">
            <v/>
          </cell>
          <cell r="CK96" t="str">
            <v/>
          </cell>
          <cell r="CL96" t="str">
            <v/>
          </cell>
          <cell r="CM96" t="str">
            <v/>
          </cell>
          <cell r="CN96"/>
          <cell r="CO96"/>
          <cell r="CP96"/>
          <cell r="CQ96"/>
          <cell r="CR96"/>
          <cell r="CS96"/>
          <cell r="CT96"/>
          <cell r="CU96"/>
          <cell r="CV96"/>
          <cell r="CW96"/>
          <cell r="CX96"/>
          <cell r="CY96"/>
          <cell r="CZ96"/>
          <cell r="DA96"/>
          <cell r="DB96"/>
          <cell r="DC96">
            <v>0</v>
          </cell>
          <cell r="DD96">
            <v>0</v>
          </cell>
          <cell r="DE96"/>
          <cell r="DF96"/>
          <cell r="DG96"/>
          <cell r="DH96"/>
          <cell r="DI96"/>
          <cell r="DJ96"/>
          <cell r="DK96"/>
          <cell r="DS96"/>
          <cell r="DT96"/>
          <cell r="DU96"/>
          <cell r="DV96"/>
        </row>
        <row r="97">
          <cell r="A97"/>
          <cell r="B97"/>
          <cell r="C97" t="str">
            <v>エンボス工程</v>
          </cell>
          <cell r="D97"/>
          <cell r="E97"/>
          <cell r="F97"/>
          <cell r="G97"/>
          <cell r="H97"/>
          <cell r="I97"/>
          <cell r="J97"/>
          <cell r="K97"/>
          <cell r="L97"/>
          <cell r="M97"/>
          <cell r="N97"/>
          <cell r="O97"/>
          <cell r="P97"/>
          <cell r="Q97"/>
          <cell r="R97"/>
          <cell r="S97"/>
          <cell r="T97"/>
          <cell r="U97"/>
          <cell r="V97"/>
          <cell r="W97"/>
          <cell r="X97"/>
          <cell r="Y97"/>
          <cell r="Z97"/>
          <cell r="AA97"/>
          <cell r="AB97"/>
          <cell r="AC97"/>
          <cell r="AD97"/>
          <cell r="AE97"/>
          <cell r="AF97"/>
          <cell r="AG97"/>
          <cell r="AH97"/>
          <cell r="AI97"/>
          <cell r="AJ97"/>
          <cell r="AK97"/>
          <cell r="AL97"/>
          <cell r="AM97"/>
          <cell r="AN97"/>
          <cell r="AO97"/>
          <cell r="AP97"/>
          <cell r="AQ97"/>
          <cell r="AR97"/>
          <cell r="AS97"/>
          <cell r="AT97"/>
          <cell r="AU97"/>
          <cell r="AV97"/>
          <cell r="AW97"/>
          <cell r="AX97"/>
          <cell r="AY97"/>
          <cell r="AZ97"/>
          <cell r="BA97"/>
          <cell r="BB97"/>
          <cell r="BC97"/>
          <cell r="BD97"/>
          <cell r="BE97"/>
          <cell r="BF97"/>
          <cell r="BG97"/>
          <cell r="BH97"/>
          <cell r="BI97"/>
          <cell r="BJ97"/>
          <cell r="BK97"/>
          <cell r="BL97"/>
          <cell r="BM97"/>
          <cell r="BN97"/>
          <cell r="BO97"/>
          <cell r="BP97"/>
          <cell r="BQ97"/>
          <cell r="BR97"/>
          <cell r="BS97"/>
          <cell r="BT97">
            <v>0</v>
          </cell>
          <cell r="BU97" t="str">
            <v/>
          </cell>
          <cell r="BV97" t="str">
            <v/>
          </cell>
          <cell r="BW97" t="str">
            <v/>
          </cell>
          <cell r="BX97" t="str">
            <v/>
          </cell>
          <cell r="BY97" t="str">
            <v/>
          </cell>
          <cell r="BZ97" t="str">
            <v/>
          </cell>
          <cell r="CA97" t="str">
            <v/>
          </cell>
          <cell r="CB97" t="str">
            <v/>
          </cell>
          <cell r="CC97" t="str">
            <v/>
          </cell>
          <cell r="CD97" t="str">
            <v/>
          </cell>
          <cell r="CE97" t="str">
            <v/>
          </cell>
          <cell r="CF97" t="str">
            <v/>
          </cell>
          <cell r="CG97"/>
          <cell r="CH97"/>
          <cell r="CI97" t="str">
            <v/>
          </cell>
          <cell r="CJ97" t="str">
            <v/>
          </cell>
          <cell r="CK97" t="str">
            <v/>
          </cell>
          <cell r="CL97" t="str">
            <v/>
          </cell>
          <cell r="CM97" t="str">
            <v/>
          </cell>
          <cell r="CN97"/>
          <cell r="CO97"/>
          <cell r="CP97"/>
          <cell r="CQ97"/>
          <cell r="CR97"/>
          <cell r="CS97"/>
          <cell r="CT97"/>
          <cell r="CU97"/>
          <cell r="CV97"/>
          <cell r="CW97"/>
          <cell r="CX97"/>
          <cell r="CY97"/>
          <cell r="CZ97"/>
          <cell r="DA97"/>
          <cell r="DB97"/>
          <cell r="DC97">
            <v>0</v>
          </cell>
          <cell r="DD97">
            <v>0</v>
          </cell>
          <cell r="DE97"/>
          <cell r="DF97"/>
          <cell r="DG97"/>
          <cell r="DH97"/>
          <cell r="DI97"/>
          <cell r="DJ97"/>
          <cell r="DK97"/>
          <cell r="DS97"/>
          <cell r="DT97"/>
          <cell r="DU97"/>
          <cell r="DV97"/>
        </row>
        <row r="98">
          <cell r="A98"/>
          <cell r="B98"/>
          <cell r="C98" t="str">
            <v>エンボス工程</v>
          </cell>
          <cell r="D98"/>
          <cell r="E98"/>
          <cell r="F98"/>
          <cell r="G98"/>
          <cell r="H98"/>
          <cell r="I98"/>
          <cell r="J98"/>
          <cell r="K98"/>
          <cell r="L98"/>
          <cell r="M98"/>
          <cell r="N98"/>
          <cell r="O98"/>
          <cell r="P98"/>
          <cell r="Q98"/>
          <cell r="R98"/>
          <cell r="S98"/>
          <cell r="T98"/>
          <cell r="U98"/>
          <cell r="V98"/>
          <cell r="W98"/>
          <cell r="X98"/>
          <cell r="Y98"/>
          <cell r="Z98"/>
          <cell r="AA98"/>
          <cell r="AB98"/>
          <cell r="AC98"/>
          <cell r="AD98"/>
          <cell r="AE98"/>
          <cell r="AF98"/>
          <cell r="AG98"/>
          <cell r="AH98"/>
          <cell r="AI98"/>
          <cell r="AJ98"/>
          <cell r="AK98"/>
          <cell r="AL98"/>
          <cell r="AM98"/>
          <cell r="AN98"/>
          <cell r="AO98"/>
          <cell r="AP98"/>
          <cell r="AQ98"/>
          <cell r="AR98"/>
          <cell r="AS98"/>
          <cell r="AT98"/>
          <cell r="AU98"/>
          <cell r="AV98"/>
          <cell r="AW98"/>
          <cell r="AX98"/>
          <cell r="AY98"/>
          <cell r="AZ98"/>
          <cell r="BA98"/>
          <cell r="BB98"/>
          <cell r="BC98"/>
          <cell r="BD98"/>
          <cell r="BE98"/>
          <cell r="BF98"/>
          <cell r="BG98"/>
          <cell r="BH98"/>
          <cell r="BI98"/>
          <cell r="BJ98"/>
          <cell r="BK98"/>
          <cell r="BL98"/>
          <cell r="BM98"/>
          <cell r="BN98"/>
          <cell r="BO98"/>
          <cell r="BP98"/>
          <cell r="BQ98"/>
          <cell r="BR98"/>
          <cell r="BS98"/>
          <cell r="BT98">
            <v>0</v>
          </cell>
          <cell r="BU98" t="str">
            <v/>
          </cell>
          <cell r="BV98" t="str">
            <v/>
          </cell>
          <cell r="BW98" t="str">
            <v/>
          </cell>
          <cell r="BX98" t="str">
            <v/>
          </cell>
          <cell r="BY98" t="str">
            <v/>
          </cell>
          <cell r="BZ98" t="str">
            <v/>
          </cell>
          <cell r="CA98" t="str">
            <v/>
          </cell>
          <cell r="CB98" t="str">
            <v/>
          </cell>
          <cell r="CC98" t="str">
            <v/>
          </cell>
          <cell r="CD98" t="str">
            <v/>
          </cell>
          <cell r="CE98" t="str">
            <v/>
          </cell>
          <cell r="CF98" t="str">
            <v/>
          </cell>
          <cell r="CG98"/>
          <cell r="CH98"/>
          <cell r="CI98" t="str">
            <v/>
          </cell>
          <cell r="CJ98" t="str">
            <v/>
          </cell>
          <cell r="CK98" t="str">
            <v/>
          </cell>
          <cell r="CL98" t="str">
            <v/>
          </cell>
          <cell r="CM98" t="str">
            <v/>
          </cell>
          <cell r="CN98"/>
          <cell r="CO98"/>
          <cell r="CP98"/>
          <cell r="CQ98"/>
          <cell r="CR98"/>
          <cell r="CS98"/>
          <cell r="CT98"/>
          <cell r="CU98"/>
          <cell r="CV98"/>
          <cell r="CW98"/>
          <cell r="CX98"/>
          <cell r="CY98"/>
          <cell r="CZ98"/>
          <cell r="DA98"/>
          <cell r="DB98"/>
          <cell r="DC98">
            <v>0</v>
          </cell>
          <cell r="DD98">
            <v>0</v>
          </cell>
          <cell r="DE98"/>
          <cell r="DF98"/>
          <cell r="DG98"/>
          <cell r="DH98"/>
          <cell r="DI98"/>
          <cell r="DJ98"/>
          <cell r="DK98"/>
          <cell r="DS98"/>
          <cell r="DT98"/>
          <cell r="DU98"/>
          <cell r="DV98"/>
        </row>
        <row r="99">
          <cell r="A99"/>
          <cell r="B99"/>
          <cell r="C99" t="str">
            <v>エンボス工程</v>
          </cell>
          <cell r="D99"/>
          <cell r="E99"/>
          <cell r="F99"/>
          <cell r="G99"/>
          <cell r="H99"/>
          <cell r="I99"/>
          <cell r="J99"/>
          <cell r="K99"/>
          <cell r="L99"/>
          <cell r="M99"/>
          <cell r="N99"/>
          <cell r="O99"/>
          <cell r="P99"/>
          <cell r="Q99"/>
          <cell r="R99"/>
          <cell r="S99"/>
          <cell r="T99"/>
          <cell r="U99"/>
          <cell r="V99"/>
          <cell r="W99"/>
          <cell r="X99"/>
          <cell r="Y99"/>
          <cell r="Z99"/>
          <cell r="AA99"/>
          <cell r="AB99"/>
          <cell r="AC99"/>
          <cell r="AD99"/>
          <cell r="AE99"/>
          <cell r="AF99"/>
          <cell r="AG99"/>
          <cell r="AH99"/>
          <cell r="AI99"/>
          <cell r="AJ99"/>
          <cell r="AK99"/>
          <cell r="AL99"/>
          <cell r="AM99"/>
          <cell r="AN99"/>
          <cell r="AO99"/>
          <cell r="AP99"/>
          <cell r="AQ99"/>
          <cell r="AR99"/>
          <cell r="AS99"/>
          <cell r="AT99"/>
          <cell r="AU99"/>
          <cell r="AV99"/>
          <cell r="AW99"/>
          <cell r="AX99"/>
          <cell r="AY99"/>
          <cell r="AZ99"/>
          <cell r="BA99"/>
          <cell r="BB99"/>
          <cell r="BC99"/>
          <cell r="BD99"/>
          <cell r="BE99"/>
          <cell r="BF99"/>
          <cell r="BG99"/>
          <cell r="BH99"/>
          <cell r="BI99"/>
          <cell r="BJ99"/>
          <cell r="BK99"/>
          <cell r="BL99"/>
          <cell r="BM99"/>
          <cell r="BN99"/>
          <cell r="BO99"/>
          <cell r="BP99"/>
          <cell r="BQ99"/>
          <cell r="BR99"/>
          <cell r="BS99"/>
          <cell r="BT99">
            <v>0</v>
          </cell>
          <cell r="BU99" t="str">
            <v/>
          </cell>
          <cell r="BV99" t="str">
            <v/>
          </cell>
          <cell r="BW99" t="str">
            <v/>
          </cell>
          <cell r="BX99" t="str">
            <v/>
          </cell>
          <cell r="BY99" t="str">
            <v/>
          </cell>
          <cell r="BZ99" t="str">
            <v/>
          </cell>
          <cell r="CA99" t="str">
            <v/>
          </cell>
          <cell r="CB99" t="str">
            <v/>
          </cell>
          <cell r="CC99" t="str">
            <v/>
          </cell>
          <cell r="CD99" t="str">
            <v/>
          </cell>
          <cell r="CE99" t="str">
            <v/>
          </cell>
          <cell r="CF99" t="str">
            <v/>
          </cell>
          <cell r="CG99"/>
          <cell r="CH99"/>
          <cell r="CI99" t="str">
            <v/>
          </cell>
          <cell r="CJ99" t="str">
            <v/>
          </cell>
          <cell r="CK99" t="str">
            <v/>
          </cell>
          <cell r="CL99" t="str">
            <v/>
          </cell>
          <cell r="CM99" t="str">
            <v/>
          </cell>
          <cell r="CN99"/>
          <cell r="CO99"/>
          <cell r="CP99"/>
          <cell r="CQ99"/>
          <cell r="CR99"/>
          <cell r="CS99"/>
          <cell r="CT99"/>
          <cell r="CU99"/>
          <cell r="CV99"/>
          <cell r="CW99"/>
          <cell r="CX99"/>
          <cell r="CY99"/>
          <cell r="CZ99"/>
          <cell r="DA99"/>
          <cell r="DB99"/>
          <cell r="DC99">
            <v>0</v>
          </cell>
          <cell r="DD99">
            <v>0</v>
          </cell>
          <cell r="DE99"/>
          <cell r="DF99"/>
          <cell r="DG99"/>
          <cell r="DH99"/>
          <cell r="DI99"/>
          <cell r="DJ99"/>
          <cell r="DK99"/>
          <cell r="DS99"/>
          <cell r="DT99"/>
          <cell r="DU99"/>
          <cell r="DV99"/>
        </row>
        <row r="100">
          <cell r="A100"/>
          <cell r="B100"/>
          <cell r="C100" t="str">
            <v>エンボス工程</v>
          </cell>
          <cell r="D100"/>
          <cell r="E100"/>
          <cell r="F100"/>
          <cell r="G100"/>
          <cell r="H100"/>
          <cell r="I100"/>
          <cell r="J100"/>
          <cell r="K100"/>
          <cell r="L100"/>
          <cell r="M100"/>
          <cell r="N100"/>
          <cell r="O100"/>
          <cell r="P100"/>
          <cell r="Q100"/>
          <cell r="R100"/>
          <cell r="S100"/>
          <cell r="T100"/>
          <cell r="U100"/>
          <cell r="V100"/>
          <cell r="W100"/>
          <cell r="X100"/>
          <cell r="Y100"/>
          <cell r="Z100"/>
          <cell r="AA100"/>
          <cell r="AB100"/>
          <cell r="AC100"/>
          <cell r="AD100"/>
          <cell r="AE100"/>
          <cell r="AF100"/>
          <cell r="AG100"/>
          <cell r="AH100"/>
          <cell r="AI100"/>
          <cell r="AJ100"/>
          <cell r="AK100"/>
          <cell r="AL100"/>
          <cell r="AM100"/>
          <cell r="AN100"/>
          <cell r="AO100"/>
          <cell r="AP100"/>
          <cell r="AQ100"/>
          <cell r="AR100"/>
          <cell r="AS100"/>
          <cell r="AT100"/>
          <cell r="AU100"/>
          <cell r="AV100"/>
          <cell r="AW100"/>
          <cell r="AX100"/>
          <cell r="AY100"/>
          <cell r="AZ100"/>
          <cell r="BA100"/>
          <cell r="BB100"/>
          <cell r="BC100"/>
          <cell r="BD100"/>
          <cell r="BE100"/>
          <cell r="BF100"/>
          <cell r="BG100"/>
          <cell r="BH100"/>
          <cell r="BI100"/>
          <cell r="BJ100"/>
          <cell r="BK100"/>
          <cell r="BL100"/>
          <cell r="BM100"/>
          <cell r="BN100"/>
          <cell r="BO100"/>
          <cell r="BP100"/>
          <cell r="BQ100"/>
          <cell r="BR100"/>
          <cell r="BS100"/>
          <cell r="BT100">
            <v>0</v>
          </cell>
          <cell r="BU100" t="str">
            <v/>
          </cell>
          <cell r="BV100" t="str">
            <v/>
          </cell>
          <cell r="BW100" t="str">
            <v/>
          </cell>
          <cell r="BX100" t="str">
            <v/>
          </cell>
          <cell r="BY100" t="str">
            <v/>
          </cell>
          <cell r="BZ100" t="str">
            <v/>
          </cell>
          <cell r="CA100" t="str">
            <v/>
          </cell>
          <cell r="CB100" t="str">
            <v/>
          </cell>
          <cell r="CC100" t="str">
            <v/>
          </cell>
          <cell r="CD100" t="str">
            <v/>
          </cell>
          <cell r="CE100" t="str">
            <v/>
          </cell>
          <cell r="CF100" t="str">
            <v/>
          </cell>
          <cell r="CG100"/>
          <cell r="CH100"/>
          <cell r="CI100" t="str">
            <v/>
          </cell>
          <cell r="CJ100" t="str">
            <v/>
          </cell>
          <cell r="CK100" t="str">
            <v/>
          </cell>
          <cell r="CL100" t="str">
            <v/>
          </cell>
          <cell r="CM100" t="str">
            <v/>
          </cell>
          <cell r="CN100"/>
          <cell r="CO100"/>
          <cell r="CP100"/>
          <cell r="CQ100"/>
          <cell r="CR100"/>
          <cell r="CS100"/>
          <cell r="CT100"/>
          <cell r="CU100"/>
          <cell r="CV100"/>
          <cell r="CW100"/>
          <cell r="CX100"/>
          <cell r="CY100"/>
          <cell r="CZ100"/>
          <cell r="DA100"/>
          <cell r="DB100"/>
          <cell r="DC100">
            <v>0</v>
          </cell>
          <cell r="DD100">
            <v>0</v>
          </cell>
          <cell r="DE100"/>
          <cell r="DF100"/>
          <cell r="DG100"/>
          <cell r="DH100"/>
          <cell r="DI100"/>
          <cell r="DJ100"/>
          <cell r="DK100"/>
          <cell r="DS100"/>
          <cell r="DT100"/>
          <cell r="DU100"/>
          <cell r="DV100"/>
        </row>
        <row r="101">
          <cell r="A101"/>
          <cell r="B101"/>
          <cell r="C101" t="str">
            <v>エンボス工程</v>
          </cell>
          <cell r="D101"/>
          <cell r="E101"/>
          <cell r="F101"/>
          <cell r="G101"/>
          <cell r="H101"/>
          <cell r="I101"/>
          <cell r="J101"/>
          <cell r="K101"/>
          <cell r="L101"/>
          <cell r="M101"/>
          <cell r="N101"/>
          <cell r="O101"/>
          <cell r="P101"/>
          <cell r="Q101"/>
          <cell r="R101"/>
          <cell r="S101"/>
          <cell r="T101"/>
          <cell r="U101"/>
          <cell r="V101"/>
          <cell r="W101"/>
          <cell r="X101"/>
          <cell r="Y101"/>
          <cell r="Z101"/>
          <cell r="AA101"/>
          <cell r="AB101"/>
          <cell r="AC101"/>
          <cell r="AD101"/>
          <cell r="AE101"/>
          <cell r="AF101"/>
          <cell r="AG101"/>
          <cell r="AH101"/>
          <cell r="AI101"/>
          <cell r="AJ101"/>
          <cell r="AK101"/>
          <cell r="AL101"/>
          <cell r="AM101"/>
          <cell r="AN101"/>
          <cell r="AO101"/>
          <cell r="AP101"/>
          <cell r="AQ101"/>
          <cell r="AR101"/>
          <cell r="AS101"/>
          <cell r="AT101"/>
          <cell r="AU101"/>
          <cell r="AV101"/>
          <cell r="AW101"/>
          <cell r="AX101"/>
          <cell r="AY101"/>
          <cell r="AZ101"/>
          <cell r="BA101"/>
          <cell r="BB101"/>
          <cell r="BC101"/>
          <cell r="BD101"/>
          <cell r="BE101"/>
          <cell r="BF101"/>
          <cell r="BG101"/>
          <cell r="BH101"/>
          <cell r="BI101"/>
          <cell r="BJ101"/>
          <cell r="BK101"/>
          <cell r="BL101"/>
          <cell r="BM101"/>
          <cell r="BN101"/>
          <cell r="BO101"/>
          <cell r="BP101"/>
          <cell r="BQ101"/>
          <cell r="BR101"/>
          <cell r="BS101"/>
          <cell r="BT101">
            <v>0</v>
          </cell>
          <cell r="BU101" t="str">
            <v/>
          </cell>
          <cell r="BV101" t="str">
            <v/>
          </cell>
          <cell r="BW101" t="str">
            <v/>
          </cell>
          <cell r="BX101" t="str">
            <v/>
          </cell>
          <cell r="BY101" t="str">
            <v/>
          </cell>
          <cell r="BZ101" t="str">
            <v/>
          </cell>
          <cell r="CA101" t="str">
            <v/>
          </cell>
          <cell r="CB101" t="str">
            <v/>
          </cell>
          <cell r="CC101" t="str">
            <v/>
          </cell>
          <cell r="CD101" t="str">
            <v/>
          </cell>
          <cell r="CE101" t="str">
            <v/>
          </cell>
          <cell r="CF101" t="str">
            <v/>
          </cell>
          <cell r="CG101"/>
          <cell r="CH101"/>
          <cell r="CI101" t="str">
            <v/>
          </cell>
          <cell r="CJ101" t="str">
            <v/>
          </cell>
          <cell r="CK101" t="str">
            <v/>
          </cell>
          <cell r="CL101" t="str">
            <v/>
          </cell>
          <cell r="CM101" t="str">
            <v/>
          </cell>
          <cell r="CN101"/>
          <cell r="CO101"/>
          <cell r="CP101"/>
          <cell r="CQ101"/>
          <cell r="CR101"/>
          <cell r="CS101"/>
          <cell r="CT101"/>
          <cell r="CU101"/>
          <cell r="CV101"/>
          <cell r="CW101"/>
          <cell r="CX101"/>
          <cell r="CY101"/>
          <cell r="CZ101"/>
          <cell r="DA101"/>
          <cell r="DB101"/>
          <cell r="DC101">
            <v>0</v>
          </cell>
          <cell r="DD101">
            <v>0</v>
          </cell>
          <cell r="DE101"/>
          <cell r="DF101"/>
          <cell r="DG101"/>
          <cell r="DH101"/>
          <cell r="DI101"/>
          <cell r="DJ101"/>
          <cell r="DK101"/>
          <cell r="DS101"/>
          <cell r="DT101"/>
          <cell r="DU101"/>
          <cell r="DV101"/>
        </row>
        <row r="102">
          <cell r="A102"/>
          <cell r="B102"/>
          <cell r="C102" t="str">
            <v>エンボス工程</v>
          </cell>
          <cell r="D102"/>
          <cell r="E102"/>
          <cell r="F102"/>
          <cell r="G102"/>
          <cell r="H102"/>
          <cell r="I102"/>
          <cell r="J102"/>
          <cell r="K102"/>
          <cell r="L102"/>
          <cell r="M102"/>
          <cell r="N102"/>
          <cell r="O102"/>
          <cell r="P102"/>
          <cell r="Q102"/>
          <cell r="R102"/>
          <cell r="S102"/>
          <cell r="T102"/>
          <cell r="U102"/>
          <cell r="V102"/>
          <cell r="W102"/>
          <cell r="X102"/>
          <cell r="Y102"/>
          <cell r="Z102"/>
          <cell r="AA102"/>
          <cell r="AB102"/>
          <cell r="AC102"/>
          <cell r="AD102"/>
          <cell r="AE102"/>
          <cell r="AF102"/>
          <cell r="AG102"/>
          <cell r="AH102"/>
          <cell r="AI102"/>
          <cell r="AJ102"/>
          <cell r="AK102"/>
          <cell r="AL102"/>
          <cell r="AM102"/>
          <cell r="AN102"/>
          <cell r="AO102"/>
          <cell r="AP102"/>
          <cell r="AQ102"/>
          <cell r="AR102"/>
          <cell r="AS102"/>
          <cell r="AT102"/>
          <cell r="AU102"/>
          <cell r="AV102"/>
          <cell r="AW102"/>
          <cell r="AX102"/>
          <cell r="AY102"/>
          <cell r="AZ102"/>
          <cell r="BA102"/>
          <cell r="BB102"/>
          <cell r="BC102"/>
          <cell r="BD102"/>
          <cell r="BE102"/>
          <cell r="BF102"/>
          <cell r="BG102"/>
          <cell r="BH102"/>
          <cell r="BI102"/>
          <cell r="BJ102"/>
          <cell r="BK102"/>
          <cell r="BL102"/>
          <cell r="BM102"/>
          <cell r="BN102"/>
          <cell r="BO102"/>
          <cell r="BP102"/>
          <cell r="BQ102"/>
          <cell r="BR102"/>
          <cell r="BS102"/>
          <cell r="BT102">
            <v>0</v>
          </cell>
          <cell r="BU102" t="str">
            <v/>
          </cell>
          <cell r="BV102" t="str">
            <v/>
          </cell>
          <cell r="BW102" t="str">
            <v/>
          </cell>
          <cell r="BX102" t="str">
            <v/>
          </cell>
          <cell r="BY102" t="str">
            <v/>
          </cell>
          <cell r="BZ102" t="str">
            <v/>
          </cell>
          <cell r="CA102" t="str">
            <v/>
          </cell>
          <cell r="CB102" t="str">
            <v/>
          </cell>
          <cell r="CC102" t="str">
            <v/>
          </cell>
          <cell r="CD102" t="str">
            <v/>
          </cell>
          <cell r="CE102" t="str">
            <v/>
          </cell>
          <cell r="CF102" t="str">
            <v/>
          </cell>
          <cell r="CG102"/>
          <cell r="CH102"/>
          <cell r="CI102" t="str">
            <v/>
          </cell>
          <cell r="CJ102" t="str">
            <v/>
          </cell>
          <cell r="CK102" t="str">
            <v/>
          </cell>
          <cell r="CL102" t="str">
            <v/>
          </cell>
          <cell r="CM102" t="str">
            <v/>
          </cell>
          <cell r="CN102"/>
          <cell r="CO102"/>
          <cell r="CP102"/>
          <cell r="CQ102"/>
          <cell r="CR102"/>
          <cell r="CS102"/>
          <cell r="CT102"/>
          <cell r="CU102"/>
          <cell r="CV102"/>
          <cell r="CW102"/>
          <cell r="CX102"/>
          <cell r="CY102"/>
          <cell r="CZ102"/>
          <cell r="DA102"/>
          <cell r="DB102"/>
          <cell r="DC102">
            <v>0</v>
          </cell>
          <cell r="DD102">
            <v>0</v>
          </cell>
          <cell r="DE102"/>
          <cell r="DF102"/>
          <cell r="DG102"/>
          <cell r="DH102"/>
          <cell r="DI102"/>
          <cell r="DJ102"/>
          <cell r="DK102"/>
          <cell r="DS102"/>
          <cell r="DT102"/>
          <cell r="DU102"/>
          <cell r="DV102"/>
        </row>
        <row r="103">
          <cell r="A103"/>
          <cell r="B103"/>
          <cell r="C103" t="str">
            <v>エンボス工程</v>
          </cell>
          <cell r="D103"/>
          <cell r="E103"/>
          <cell r="F103"/>
          <cell r="G103"/>
          <cell r="H103"/>
          <cell r="I103"/>
          <cell r="J103"/>
          <cell r="K103"/>
          <cell r="L103"/>
          <cell r="M103"/>
          <cell r="N103"/>
          <cell r="O103"/>
          <cell r="P103"/>
          <cell r="Q103"/>
          <cell r="R103"/>
          <cell r="S103"/>
          <cell r="T103"/>
          <cell r="U103"/>
          <cell r="V103"/>
          <cell r="W103"/>
          <cell r="X103"/>
          <cell r="Y103"/>
          <cell r="Z103"/>
          <cell r="AA103"/>
          <cell r="AB103"/>
          <cell r="AC103"/>
          <cell r="AD103"/>
          <cell r="AE103"/>
          <cell r="AF103"/>
          <cell r="AG103"/>
          <cell r="AH103"/>
          <cell r="AI103"/>
          <cell r="AJ103"/>
          <cell r="AK103"/>
          <cell r="AL103"/>
          <cell r="AM103"/>
          <cell r="AN103"/>
          <cell r="AO103"/>
          <cell r="AP103"/>
          <cell r="AQ103"/>
          <cell r="AR103"/>
          <cell r="AS103"/>
          <cell r="AT103"/>
          <cell r="AU103"/>
          <cell r="AV103"/>
          <cell r="AW103"/>
          <cell r="AX103"/>
          <cell r="AY103"/>
          <cell r="AZ103"/>
          <cell r="BA103"/>
          <cell r="BB103"/>
          <cell r="BC103"/>
          <cell r="BD103"/>
          <cell r="BE103"/>
          <cell r="BF103"/>
          <cell r="BG103"/>
          <cell r="BH103"/>
          <cell r="BI103"/>
          <cell r="BJ103"/>
          <cell r="BK103"/>
          <cell r="BL103"/>
          <cell r="BM103"/>
          <cell r="BN103"/>
          <cell r="BO103"/>
          <cell r="BP103"/>
          <cell r="BQ103"/>
          <cell r="BR103"/>
          <cell r="BS103"/>
          <cell r="BT103">
            <v>0</v>
          </cell>
          <cell r="BU103" t="str">
            <v/>
          </cell>
          <cell r="BV103" t="str">
            <v/>
          </cell>
          <cell r="BW103" t="str">
            <v/>
          </cell>
          <cell r="BX103" t="str">
            <v/>
          </cell>
          <cell r="BY103" t="str">
            <v/>
          </cell>
          <cell r="BZ103" t="str">
            <v/>
          </cell>
          <cell r="CA103" t="str">
            <v/>
          </cell>
          <cell r="CB103" t="str">
            <v/>
          </cell>
          <cell r="CC103" t="str">
            <v/>
          </cell>
          <cell r="CD103" t="str">
            <v/>
          </cell>
          <cell r="CE103" t="str">
            <v/>
          </cell>
          <cell r="CF103" t="str">
            <v/>
          </cell>
          <cell r="CG103"/>
          <cell r="CH103"/>
          <cell r="CI103" t="str">
            <v/>
          </cell>
          <cell r="CJ103" t="str">
            <v/>
          </cell>
          <cell r="CK103" t="str">
            <v/>
          </cell>
          <cell r="CL103" t="str">
            <v/>
          </cell>
          <cell r="CM103" t="str">
            <v/>
          </cell>
          <cell r="CN103"/>
          <cell r="CO103"/>
          <cell r="CP103"/>
          <cell r="CQ103"/>
          <cell r="CR103"/>
          <cell r="CS103"/>
          <cell r="CT103"/>
          <cell r="CU103"/>
          <cell r="CV103"/>
          <cell r="CW103"/>
          <cell r="CX103"/>
          <cell r="CY103"/>
          <cell r="CZ103"/>
          <cell r="DA103"/>
          <cell r="DB103"/>
          <cell r="DC103">
            <v>0</v>
          </cell>
          <cell r="DD103">
            <v>0</v>
          </cell>
          <cell r="DE103"/>
          <cell r="DF103"/>
          <cell r="DG103"/>
          <cell r="DH103"/>
          <cell r="DI103"/>
          <cell r="DJ103"/>
          <cell r="DK103"/>
          <cell r="DS103"/>
          <cell r="DT103"/>
          <cell r="DU103"/>
          <cell r="DV103"/>
        </row>
        <row r="104">
          <cell r="A104"/>
          <cell r="B104"/>
          <cell r="C104" t="str">
            <v>エンボス工程</v>
          </cell>
          <cell r="D104"/>
          <cell r="E104"/>
          <cell r="F104"/>
          <cell r="G104"/>
          <cell r="H104"/>
          <cell r="I104"/>
          <cell r="J104"/>
          <cell r="K104"/>
          <cell r="L104"/>
          <cell r="M104"/>
          <cell r="N104"/>
          <cell r="O104"/>
          <cell r="P104"/>
          <cell r="Q104"/>
          <cell r="R104"/>
          <cell r="S104"/>
          <cell r="T104"/>
          <cell r="U104"/>
          <cell r="V104"/>
          <cell r="W104"/>
          <cell r="X104"/>
          <cell r="Y104"/>
          <cell r="Z104"/>
          <cell r="AA104"/>
          <cell r="AB104"/>
          <cell r="AC104"/>
          <cell r="AD104"/>
          <cell r="AE104"/>
          <cell r="AF104"/>
          <cell r="AG104"/>
          <cell r="AH104"/>
          <cell r="AI104"/>
          <cell r="AJ104"/>
          <cell r="AK104"/>
          <cell r="AL104"/>
          <cell r="AM104"/>
          <cell r="AN104"/>
          <cell r="AO104"/>
          <cell r="AP104"/>
          <cell r="AQ104"/>
          <cell r="AR104"/>
          <cell r="AS104"/>
          <cell r="AT104"/>
          <cell r="AU104"/>
          <cell r="AV104"/>
          <cell r="AW104"/>
          <cell r="AX104"/>
          <cell r="AY104"/>
          <cell r="AZ104"/>
          <cell r="BA104"/>
          <cell r="BB104"/>
          <cell r="BC104"/>
          <cell r="BD104"/>
          <cell r="BE104"/>
          <cell r="BF104"/>
          <cell r="BG104"/>
          <cell r="BH104"/>
          <cell r="BI104"/>
          <cell r="BJ104"/>
          <cell r="BK104"/>
          <cell r="BL104"/>
          <cell r="BM104"/>
          <cell r="BN104"/>
          <cell r="BO104"/>
          <cell r="BP104"/>
          <cell r="BQ104"/>
          <cell r="BR104"/>
          <cell r="BS104"/>
          <cell r="BT104">
            <v>0</v>
          </cell>
          <cell r="BU104" t="str">
            <v/>
          </cell>
          <cell r="BV104" t="str">
            <v/>
          </cell>
          <cell r="BW104" t="str">
            <v/>
          </cell>
          <cell r="BX104" t="str">
            <v/>
          </cell>
          <cell r="BY104" t="str">
            <v/>
          </cell>
          <cell r="BZ104" t="str">
            <v/>
          </cell>
          <cell r="CA104" t="str">
            <v/>
          </cell>
          <cell r="CB104" t="str">
            <v/>
          </cell>
          <cell r="CC104" t="str">
            <v/>
          </cell>
          <cell r="CD104" t="str">
            <v/>
          </cell>
          <cell r="CE104" t="str">
            <v/>
          </cell>
          <cell r="CF104" t="str">
            <v/>
          </cell>
          <cell r="CG104"/>
          <cell r="CH104"/>
          <cell r="CI104" t="str">
            <v/>
          </cell>
          <cell r="CJ104" t="str">
            <v/>
          </cell>
          <cell r="CK104" t="str">
            <v/>
          </cell>
          <cell r="CL104" t="str">
            <v/>
          </cell>
          <cell r="CM104" t="str">
            <v/>
          </cell>
          <cell r="CN104"/>
          <cell r="CO104"/>
          <cell r="CP104"/>
          <cell r="CQ104"/>
          <cell r="CR104"/>
          <cell r="CS104"/>
          <cell r="CT104"/>
          <cell r="CU104"/>
          <cell r="CV104"/>
          <cell r="CW104"/>
          <cell r="CX104"/>
          <cell r="CY104"/>
          <cell r="CZ104"/>
          <cell r="DA104"/>
          <cell r="DB104"/>
          <cell r="DC104">
            <v>0</v>
          </cell>
          <cell r="DD104">
            <v>0</v>
          </cell>
          <cell r="DE104"/>
          <cell r="DF104"/>
          <cell r="DG104"/>
          <cell r="DH104"/>
          <cell r="DI104"/>
          <cell r="DJ104"/>
          <cell r="DK104"/>
          <cell r="DS104"/>
          <cell r="DT104"/>
          <cell r="DU104"/>
          <cell r="DV104"/>
        </row>
        <row r="105">
          <cell r="A105"/>
          <cell r="B105"/>
          <cell r="C105" t="str">
            <v>エンボス工程</v>
          </cell>
          <cell r="D105"/>
          <cell r="E105"/>
          <cell r="F105"/>
          <cell r="G105"/>
          <cell r="H105"/>
          <cell r="I105"/>
          <cell r="J105"/>
          <cell r="K105"/>
          <cell r="L105"/>
          <cell r="M105"/>
          <cell r="N105"/>
          <cell r="O105"/>
          <cell r="P105"/>
          <cell r="Q105"/>
          <cell r="R105"/>
          <cell r="S105"/>
          <cell r="T105"/>
          <cell r="U105"/>
          <cell r="V105"/>
          <cell r="W105"/>
          <cell r="X105"/>
          <cell r="Y105"/>
          <cell r="Z105"/>
          <cell r="AA105"/>
          <cell r="AB105"/>
          <cell r="AC105"/>
          <cell r="AD105"/>
          <cell r="AE105"/>
          <cell r="AF105"/>
          <cell r="AG105"/>
          <cell r="AH105"/>
          <cell r="AI105"/>
          <cell r="AJ105"/>
          <cell r="AK105"/>
          <cell r="AL105"/>
          <cell r="AM105"/>
          <cell r="AN105"/>
          <cell r="AO105"/>
          <cell r="AP105"/>
          <cell r="AQ105"/>
          <cell r="AR105"/>
          <cell r="AS105"/>
          <cell r="AT105"/>
          <cell r="AU105"/>
          <cell r="AV105"/>
          <cell r="AW105"/>
          <cell r="AX105"/>
          <cell r="AY105"/>
          <cell r="AZ105"/>
          <cell r="BA105"/>
          <cell r="BB105"/>
          <cell r="BC105"/>
          <cell r="BD105"/>
          <cell r="BE105"/>
          <cell r="BF105"/>
          <cell r="BG105"/>
          <cell r="BH105"/>
          <cell r="BI105"/>
          <cell r="BJ105"/>
          <cell r="BK105"/>
          <cell r="BL105"/>
          <cell r="BM105"/>
          <cell r="BN105"/>
          <cell r="BO105"/>
          <cell r="BP105"/>
          <cell r="BQ105"/>
          <cell r="BR105"/>
          <cell r="BS105"/>
          <cell r="BT105">
            <v>0</v>
          </cell>
          <cell r="BU105" t="str">
            <v/>
          </cell>
          <cell r="BV105" t="str">
            <v/>
          </cell>
          <cell r="BW105" t="str">
            <v/>
          </cell>
          <cell r="BX105" t="str">
            <v/>
          </cell>
          <cell r="BY105" t="str">
            <v/>
          </cell>
          <cell r="BZ105" t="str">
            <v/>
          </cell>
          <cell r="CA105" t="str">
            <v/>
          </cell>
          <cell r="CB105" t="str">
            <v/>
          </cell>
          <cell r="CC105" t="str">
            <v/>
          </cell>
          <cell r="CD105" t="str">
            <v/>
          </cell>
          <cell r="CE105" t="str">
            <v/>
          </cell>
          <cell r="CF105" t="str">
            <v/>
          </cell>
          <cell r="CG105"/>
          <cell r="CH105"/>
          <cell r="CI105" t="str">
            <v/>
          </cell>
          <cell r="CJ105" t="str">
            <v/>
          </cell>
          <cell r="CK105" t="str">
            <v/>
          </cell>
          <cell r="CL105" t="str">
            <v/>
          </cell>
          <cell r="CM105" t="str">
            <v/>
          </cell>
          <cell r="CN105"/>
          <cell r="CO105"/>
          <cell r="CP105"/>
          <cell r="CQ105"/>
          <cell r="CR105"/>
          <cell r="CS105"/>
          <cell r="CT105"/>
          <cell r="CU105"/>
          <cell r="CV105"/>
          <cell r="CW105"/>
          <cell r="CX105"/>
          <cell r="CY105"/>
          <cell r="CZ105"/>
          <cell r="DA105"/>
          <cell r="DB105"/>
          <cell r="DC105">
            <v>0</v>
          </cell>
          <cell r="DD105">
            <v>0</v>
          </cell>
          <cell r="DE105"/>
          <cell r="DF105"/>
          <cell r="DG105"/>
          <cell r="DH105"/>
          <cell r="DI105"/>
          <cell r="DJ105"/>
          <cell r="DK105"/>
          <cell r="DS105"/>
          <cell r="DT105"/>
          <cell r="DU105"/>
          <cell r="DV105"/>
        </row>
        <row r="106">
          <cell r="A106"/>
          <cell r="B106"/>
          <cell r="C106" t="str">
            <v>エンボス工程</v>
          </cell>
          <cell r="D106"/>
          <cell r="E106"/>
          <cell r="F106"/>
          <cell r="G106"/>
          <cell r="H106"/>
          <cell r="I106"/>
          <cell r="J106"/>
          <cell r="K106"/>
          <cell r="L106"/>
          <cell r="M106"/>
          <cell r="N106"/>
          <cell r="O106"/>
          <cell r="P106"/>
          <cell r="Q106"/>
          <cell r="R106"/>
          <cell r="S106"/>
          <cell r="T106"/>
          <cell r="U106"/>
          <cell r="V106"/>
          <cell r="W106"/>
          <cell r="X106"/>
          <cell r="Y106"/>
          <cell r="Z106"/>
          <cell r="AA106"/>
          <cell r="AB106"/>
          <cell r="AC106"/>
          <cell r="AD106"/>
          <cell r="AE106"/>
          <cell r="AF106"/>
          <cell r="AG106"/>
          <cell r="AH106"/>
          <cell r="AI106"/>
          <cell r="AJ106"/>
          <cell r="AK106"/>
          <cell r="AL106"/>
          <cell r="AM106"/>
          <cell r="AN106"/>
          <cell r="AO106"/>
          <cell r="AP106"/>
          <cell r="AQ106"/>
          <cell r="AR106"/>
          <cell r="AS106"/>
          <cell r="AT106"/>
          <cell r="AU106"/>
          <cell r="AV106"/>
          <cell r="AW106"/>
          <cell r="AX106"/>
          <cell r="AY106"/>
          <cell r="AZ106"/>
          <cell r="BA106"/>
          <cell r="BB106"/>
          <cell r="BC106"/>
          <cell r="BD106"/>
          <cell r="BE106"/>
          <cell r="BF106"/>
          <cell r="BG106"/>
          <cell r="BH106"/>
          <cell r="BI106"/>
          <cell r="BJ106"/>
          <cell r="BK106"/>
          <cell r="BL106"/>
          <cell r="BM106"/>
          <cell r="BN106"/>
          <cell r="BO106"/>
          <cell r="BP106"/>
          <cell r="BQ106"/>
          <cell r="BR106"/>
          <cell r="BS106"/>
          <cell r="BT106">
            <v>0</v>
          </cell>
          <cell r="BU106" t="str">
            <v/>
          </cell>
          <cell r="BV106" t="str">
            <v/>
          </cell>
          <cell r="BW106" t="str">
            <v/>
          </cell>
          <cell r="BX106" t="str">
            <v/>
          </cell>
          <cell r="BY106" t="str">
            <v/>
          </cell>
          <cell r="BZ106" t="str">
            <v/>
          </cell>
          <cell r="CA106" t="str">
            <v/>
          </cell>
          <cell r="CB106" t="str">
            <v/>
          </cell>
          <cell r="CC106" t="str">
            <v/>
          </cell>
          <cell r="CD106" t="str">
            <v/>
          </cell>
          <cell r="CE106" t="str">
            <v/>
          </cell>
          <cell r="CF106" t="str">
            <v/>
          </cell>
          <cell r="CG106"/>
          <cell r="CH106"/>
          <cell r="CI106" t="str">
            <v/>
          </cell>
          <cell r="CJ106" t="str">
            <v/>
          </cell>
          <cell r="CK106" t="str">
            <v/>
          </cell>
          <cell r="CL106" t="str">
            <v/>
          </cell>
          <cell r="CM106" t="str">
            <v/>
          </cell>
          <cell r="CN106"/>
          <cell r="CO106"/>
          <cell r="CP106"/>
          <cell r="CQ106"/>
          <cell r="CR106"/>
          <cell r="CS106"/>
          <cell r="CT106"/>
          <cell r="CU106"/>
          <cell r="CV106"/>
          <cell r="CW106"/>
          <cell r="CX106"/>
          <cell r="CY106"/>
          <cell r="CZ106"/>
          <cell r="DA106"/>
          <cell r="DB106"/>
          <cell r="DC106">
            <v>0</v>
          </cell>
          <cell r="DD106">
            <v>0</v>
          </cell>
          <cell r="DE106"/>
          <cell r="DF106"/>
          <cell r="DG106"/>
          <cell r="DH106"/>
          <cell r="DI106"/>
          <cell r="DJ106"/>
          <cell r="DK106"/>
          <cell r="DS106"/>
          <cell r="DT106"/>
          <cell r="DU106"/>
          <cell r="DV106"/>
        </row>
        <row r="107">
          <cell r="A107"/>
          <cell r="B107"/>
          <cell r="C107" t="str">
            <v>エンボス工程</v>
          </cell>
          <cell r="D107"/>
          <cell r="E107"/>
          <cell r="F107"/>
          <cell r="G107"/>
          <cell r="H107"/>
          <cell r="I107"/>
          <cell r="J107"/>
          <cell r="K107"/>
          <cell r="L107"/>
          <cell r="M107"/>
          <cell r="N107"/>
          <cell r="O107"/>
          <cell r="P107"/>
          <cell r="Q107"/>
          <cell r="R107"/>
          <cell r="S107"/>
          <cell r="T107"/>
          <cell r="U107"/>
          <cell r="V107"/>
          <cell r="W107"/>
          <cell r="X107"/>
          <cell r="Y107"/>
          <cell r="Z107"/>
          <cell r="AA107"/>
          <cell r="AB107"/>
          <cell r="AC107"/>
          <cell r="AD107"/>
          <cell r="AE107"/>
          <cell r="AF107"/>
          <cell r="AG107"/>
          <cell r="AH107"/>
          <cell r="AI107"/>
          <cell r="AJ107"/>
          <cell r="AK107"/>
          <cell r="AL107"/>
          <cell r="AM107"/>
          <cell r="AN107"/>
          <cell r="AO107"/>
          <cell r="AP107"/>
          <cell r="AQ107"/>
          <cell r="AR107"/>
          <cell r="AS107"/>
          <cell r="AT107"/>
          <cell r="AU107"/>
          <cell r="AV107"/>
          <cell r="AW107"/>
          <cell r="AX107"/>
          <cell r="AY107"/>
          <cell r="AZ107"/>
          <cell r="BA107"/>
          <cell r="BB107"/>
          <cell r="BC107"/>
          <cell r="BD107"/>
          <cell r="BE107"/>
          <cell r="BF107"/>
          <cell r="BG107"/>
          <cell r="BH107"/>
          <cell r="BI107"/>
          <cell r="BJ107"/>
          <cell r="BK107"/>
          <cell r="BL107"/>
          <cell r="BM107"/>
          <cell r="BN107"/>
          <cell r="BO107"/>
          <cell r="BP107"/>
          <cell r="BQ107"/>
          <cell r="BR107"/>
          <cell r="BS107"/>
          <cell r="BT107">
            <v>0</v>
          </cell>
          <cell r="BU107" t="str">
            <v/>
          </cell>
          <cell r="BV107" t="str">
            <v/>
          </cell>
          <cell r="BW107" t="str">
            <v/>
          </cell>
          <cell r="BX107" t="str">
            <v/>
          </cell>
          <cell r="BY107" t="str">
            <v/>
          </cell>
          <cell r="BZ107" t="str">
            <v/>
          </cell>
          <cell r="CA107" t="str">
            <v/>
          </cell>
          <cell r="CB107" t="str">
            <v/>
          </cell>
          <cell r="CC107" t="str">
            <v/>
          </cell>
          <cell r="CD107" t="str">
            <v/>
          </cell>
          <cell r="CE107" t="str">
            <v/>
          </cell>
          <cell r="CF107" t="str">
            <v/>
          </cell>
          <cell r="CG107"/>
          <cell r="CH107"/>
          <cell r="CI107" t="str">
            <v/>
          </cell>
          <cell r="CJ107" t="str">
            <v/>
          </cell>
          <cell r="CK107" t="str">
            <v/>
          </cell>
          <cell r="CL107" t="str">
            <v/>
          </cell>
          <cell r="CM107" t="str">
            <v/>
          </cell>
          <cell r="CN107"/>
          <cell r="CO107"/>
          <cell r="CP107"/>
          <cell r="CQ107"/>
          <cell r="CR107"/>
          <cell r="CS107"/>
          <cell r="CT107"/>
          <cell r="CU107"/>
          <cell r="CV107"/>
          <cell r="CW107"/>
          <cell r="CX107"/>
          <cell r="CY107"/>
          <cell r="CZ107"/>
          <cell r="DA107"/>
          <cell r="DB107"/>
          <cell r="DC107">
            <v>0</v>
          </cell>
          <cell r="DD107">
            <v>0</v>
          </cell>
          <cell r="DE107"/>
          <cell r="DF107"/>
          <cell r="DG107"/>
          <cell r="DH107"/>
          <cell r="DI107"/>
          <cell r="DJ107"/>
          <cell r="DK107"/>
          <cell r="DS107"/>
          <cell r="DT107"/>
          <cell r="DU107"/>
          <cell r="DV107"/>
        </row>
        <row r="108">
          <cell r="A108"/>
          <cell r="B108"/>
          <cell r="C108" t="str">
            <v>エンボス工程</v>
          </cell>
          <cell r="D108"/>
          <cell r="E108"/>
          <cell r="F108"/>
          <cell r="G108"/>
          <cell r="H108"/>
          <cell r="I108"/>
          <cell r="J108"/>
          <cell r="K108"/>
          <cell r="L108"/>
          <cell r="M108"/>
          <cell r="N108"/>
          <cell r="O108"/>
          <cell r="P108"/>
          <cell r="Q108"/>
          <cell r="R108"/>
          <cell r="S108"/>
          <cell r="T108"/>
          <cell r="U108"/>
          <cell r="V108"/>
          <cell r="W108"/>
          <cell r="X108"/>
          <cell r="Y108"/>
          <cell r="Z108"/>
          <cell r="AA108"/>
          <cell r="AB108"/>
          <cell r="AC108"/>
          <cell r="AD108"/>
          <cell r="AE108"/>
          <cell r="AF108"/>
          <cell r="AG108"/>
          <cell r="AH108"/>
          <cell r="AI108"/>
          <cell r="AJ108"/>
          <cell r="AK108"/>
          <cell r="AL108"/>
          <cell r="AM108"/>
          <cell r="AN108"/>
          <cell r="AO108"/>
          <cell r="AP108"/>
          <cell r="AQ108"/>
          <cell r="AR108"/>
          <cell r="AS108"/>
          <cell r="AT108"/>
          <cell r="AU108"/>
          <cell r="AV108"/>
          <cell r="AW108"/>
          <cell r="AX108"/>
          <cell r="AY108"/>
          <cell r="AZ108"/>
          <cell r="BA108"/>
          <cell r="BB108"/>
          <cell r="BC108"/>
          <cell r="BD108"/>
          <cell r="BE108"/>
          <cell r="BF108"/>
          <cell r="BG108"/>
          <cell r="BH108"/>
          <cell r="BI108"/>
          <cell r="BJ108"/>
          <cell r="BK108"/>
          <cell r="BL108"/>
          <cell r="BM108"/>
          <cell r="BN108"/>
          <cell r="BO108"/>
          <cell r="BP108"/>
          <cell r="BQ108"/>
          <cell r="BR108"/>
          <cell r="BS108"/>
          <cell r="BT108">
            <v>0</v>
          </cell>
          <cell r="BU108" t="str">
            <v/>
          </cell>
          <cell r="BV108" t="str">
            <v/>
          </cell>
          <cell r="BW108" t="str">
            <v/>
          </cell>
          <cell r="BX108" t="str">
            <v/>
          </cell>
          <cell r="BY108" t="str">
            <v/>
          </cell>
          <cell r="BZ108" t="str">
            <v/>
          </cell>
          <cell r="CA108" t="str">
            <v/>
          </cell>
          <cell r="CB108" t="str">
            <v/>
          </cell>
          <cell r="CC108" t="str">
            <v/>
          </cell>
          <cell r="CD108" t="str">
            <v/>
          </cell>
          <cell r="CE108" t="str">
            <v/>
          </cell>
          <cell r="CF108" t="str">
            <v/>
          </cell>
          <cell r="CG108"/>
          <cell r="CH108"/>
          <cell r="CI108" t="str">
            <v/>
          </cell>
          <cell r="CJ108" t="str">
            <v/>
          </cell>
          <cell r="CK108" t="str">
            <v/>
          </cell>
          <cell r="CL108" t="str">
            <v/>
          </cell>
          <cell r="CM108" t="str">
            <v/>
          </cell>
          <cell r="CN108"/>
          <cell r="CO108"/>
          <cell r="CP108"/>
          <cell r="CQ108"/>
          <cell r="CR108"/>
          <cell r="CS108"/>
          <cell r="CT108"/>
          <cell r="CU108"/>
          <cell r="CV108"/>
          <cell r="CW108"/>
          <cell r="CX108"/>
          <cell r="CY108"/>
          <cell r="CZ108"/>
          <cell r="DA108"/>
          <cell r="DB108"/>
          <cell r="DC108">
            <v>0</v>
          </cell>
          <cell r="DD108">
            <v>0</v>
          </cell>
          <cell r="DE108"/>
          <cell r="DF108"/>
          <cell r="DG108"/>
          <cell r="DH108"/>
          <cell r="DI108"/>
          <cell r="DJ108"/>
          <cell r="DK108"/>
          <cell r="DS108"/>
          <cell r="DT108"/>
          <cell r="DU108"/>
          <cell r="DV108"/>
        </row>
        <row r="109">
          <cell r="A109"/>
          <cell r="B109"/>
          <cell r="C109" t="str">
            <v>エンボス工程</v>
          </cell>
          <cell r="D109"/>
          <cell r="E109"/>
          <cell r="F109"/>
          <cell r="G109"/>
          <cell r="H109"/>
          <cell r="I109"/>
          <cell r="J109"/>
          <cell r="K109"/>
          <cell r="L109"/>
          <cell r="M109"/>
          <cell r="N109"/>
          <cell r="O109"/>
          <cell r="P109"/>
          <cell r="Q109"/>
          <cell r="R109"/>
          <cell r="S109"/>
          <cell r="T109"/>
          <cell r="U109"/>
          <cell r="V109"/>
          <cell r="W109"/>
          <cell r="X109"/>
          <cell r="Y109"/>
          <cell r="Z109"/>
          <cell r="AA109"/>
          <cell r="AB109"/>
          <cell r="AC109"/>
          <cell r="AD109"/>
          <cell r="AE109"/>
          <cell r="AF109"/>
          <cell r="AG109"/>
          <cell r="AH109"/>
          <cell r="AI109"/>
          <cell r="AJ109"/>
          <cell r="AK109"/>
          <cell r="AL109"/>
          <cell r="AM109"/>
          <cell r="AN109"/>
          <cell r="AO109"/>
          <cell r="AP109"/>
          <cell r="AQ109"/>
          <cell r="AR109"/>
          <cell r="AS109"/>
          <cell r="AT109"/>
          <cell r="AU109"/>
          <cell r="AV109"/>
          <cell r="AW109"/>
          <cell r="AX109"/>
          <cell r="AY109"/>
          <cell r="AZ109"/>
          <cell r="BA109"/>
          <cell r="BB109"/>
          <cell r="BC109"/>
          <cell r="BD109"/>
          <cell r="BE109"/>
          <cell r="BF109"/>
          <cell r="BG109"/>
          <cell r="BH109"/>
          <cell r="BI109"/>
          <cell r="BJ109"/>
          <cell r="BK109"/>
          <cell r="BL109"/>
          <cell r="BM109"/>
          <cell r="BN109"/>
          <cell r="BO109"/>
          <cell r="BP109"/>
          <cell r="BQ109"/>
          <cell r="BR109"/>
          <cell r="BS109"/>
          <cell r="BT109">
            <v>0</v>
          </cell>
          <cell r="BU109" t="str">
            <v/>
          </cell>
          <cell r="BV109" t="str">
            <v/>
          </cell>
          <cell r="BW109" t="str">
            <v/>
          </cell>
          <cell r="BX109" t="str">
            <v/>
          </cell>
          <cell r="BY109" t="str">
            <v/>
          </cell>
          <cell r="BZ109" t="str">
            <v/>
          </cell>
          <cell r="CA109" t="str">
            <v/>
          </cell>
          <cell r="CB109" t="str">
            <v/>
          </cell>
          <cell r="CC109" t="str">
            <v/>
          </cell>
          <cell r="CD109" t="str">
            <v/>
          </cell>
          <cell r="CE109" t="str">
            <v/>
          </cell>
          <cell r="CF109" t="str">
            <v/>
          </cell>
          <cell r="CG109"/>
          <cell r="CH109"/>
          <cell r="CI109" t="str">
            <v/>
          </cell>
          <cell r="CJ109" t="str">
            <v/>
          </cell>
          <cell r="CK109" t="str">
            <v/>
          </cell>
          <cell r="CL109" t="str">
            <v/>
          </cell>
          <cell r="CM109" t="str">
            <v/>
          </cell>
          <cell r="CN109"/>
          <cell r="CO109"/>
          <cell r="CP109"/>
          <cell r="CQ109"/>
          <cell r="CR109"/>
          <cell r="CS109"/>
          <cell r="CT109"/>
          <cell r="CU109"/>
          <cell r="CV109"/>
          <cell r="CW109"/>
          <cell r="CX109"/>
          <cell r="CY109"/>
          <cell r="CZ109"/>
          <cell r="DA109"/>
          <cell r="DB109"/>
          <cell r="DC109">
            <v>0</v>
          </cell>
          <cell r="DD109">
            <v>0</v>
          </cell>
          <cell r="DE109"/>
          <cell r="DF109"/>
          <cell r="DG109"/>
          <cell r="DH109"/>
          <cell r="DI109"/>
          <cell r="DJ109"/>
          <cell r="DK109"/>
          <cell r="DS109"/>
          <cell r="DT109"/>
          <cell r="DU109"/>
          <cell r="DV109"/>
        </row>
        <row r="110">
          <cell r="A110"/>
          <cell r="B110"/>
          <cell r="C110" t="str">
            <v>エンボス工程</v>
          </cell>
          <cell r="D110"/>
          <cell r="E110"/>
          <cell r="F110"/>
          <cell r="G110"/>
          <cell r="H110"/>
          <cell r="I110"/>
          <cell r="J110"/>
          <cell r="K110"/>
          <cell r="L110"/>
          <cell r="M110"/>
          <cell r="N110"/>
          <cell r="O110"/>
          <cell r="P110"/>
          <cell r="Q110"/>
          <cell r="R110"/>
          <cell r="S110"/>
          <cell r="T110"/>
          <cell r="U110"/>
          <cell r="V110"/>
          <cell r="W110"/>
          <cell r="X110"/>
          <cell r="Y110"/>
          <cell r="Z110"/>
          <cell r="AA110"/>
          <cell r="AB110"/>
          <cell r="AC110"/>
          <cell r="AD110"/>
          <cell r="AE110"/>
          <cell r="AF110"/>
          <cell r="AG110"/>
          <cell r="AH110"/>
          <cell r="AI110"/>
          <cell r="AJ110"/>
          <cell r="AK110"/>
          <cell r="AL110"/>
          <cell r="AM110"/>
          <cell r="AN110"/>
          <cell r="AO110"/>
          <cell r="AP110"/>
          <cell r="AQ110"/>
          <cell r="AR110"/>
          <cell r="AS110"/>
          <cell r="AT110"/>
          <cell r="AU110"/>
          <cell r="AV110"/>
          <cell r="AW110"/>
          <cell r="AX110"/>
          <cell r="AY110"/>
          <cell r="AZ110"/>
          <cell r="BA110"/>
          <cell r="BB110"/>
          <cell r="BC110"/>
          <cell r="BD110"/>
          <cell r="BE110"/>
          <cell r="BF110"/>
          <cell r="BG110"/>
          <cell r="BH110"/>
          <cell r="BI110"/>
          <cell r="BJ110"/>
          <cell r="BK110"/>
          <cell r="BL110"/>
          <cell r="BM110"/>
          <cell r="BN110"/>
          <cell r="BO110"/>
          <cell r="BP110"/>
          <cell r="BQ110"/>
          <cell r="BR110"/>
          <cell r="BS110"/>
          <cell r="BT110">
            <v>0</v>
          </cell>
          <cell r="BU110" t="str">
            <v/>
          </cell>
          <cell r="BV110" t="str">
            <v/>
          </cell>
          <cell r="BW110" t="str">
            <v/>
          </cell>
          <cell r="BX110" t="str">
            <v/>
          </cell>
          <cell r="BY110" t="str">
            <v/>
          </cell>
          <cell r="BZ110" t="str">
            <v/>
          </cell>
          <cell r="CA110" t="str">
            <v/>
          </cell>
          <cell r="CB110" t="str">
            <v/>
          </cell>
          <cell r="CC110" t="str">
            <v/>
          </cell>
          <cell r="CD110" t="str">
            <v/>
          </cell>
          <cell r="CE110" t="str">
            <v/>
          </cell>
          <cell r="CF110" t="str">
            <v/>
          </cell>
          <cell r="CG110"/>
          <cell r="CH110"/>
          <cell r="CI110" t="str">
            <v/>
          </cell>
          <cell r="CJ110" t="str">
            <v/>
          </cell>
          <cell r="CK110" t="str">
            <v/>
          </cell>
          <cell r="CL110" t="str">
            <v/>
          </cell>
          <cell r="CM110" t="str">
            <v/>
          </cell>
          <cell r="CN110"/>
          <cell r="CO110"/>
          <cell r="CP110"/>
          <cell r="CQ110"/>
          <cell r="CR110"/>
          <cell r="CS110"/>
          <cell r="CT110"/>
          <cell r="CU110"/>
          <cell r="CV110"/>
          <cell r="CW110"/>
          <cell r="CX110"/>
          <cell r="CY110"/>
          <cell r="CZ110"/>
          <cell r="DA110"/>
          <cell r="DB110"/>
          <cell r="DC110">
            <v>0</v>
          </cell>
          <cell r="DD110">
            <v>0</v>
          </cell>
          <cell r="DE110"/>
          <cell r="DF110"/>
          <cell r="DG110"/>
          <cell r="DH110"/>
          <cell r="DI110"/>
          <cell r="DJ110"/>
          <cell r="DK110"/>
          <cell r="DS110"/>
          <cell r="DT110"/>
          <cell r="DU110"/>
          <cell r="DV110"/>
        </row>
        <row r="111">
          <cell r="A111"/>
          <cell r="B111"/>
          <cell r="C111" t="str">
            <v>エンボス工程</v>
          </cell>
          <cell r="D111"/>
          <cell r="E111"/>
          <cell r="F111"/>
          <cell r="G111"/>
          <cell r="H111"/>
          <cell r="I111"/>
          <cell r="J111"/>
          <cell r="K111"/>
          <cell r="L111"/>
          <cell r="M111"/>
          <cell r="N111"/>
          <cell r="O111"/>
          <cell r="P111"/>
          <cell r="Q111"/>
          <cell r="R111"/>
          <cell r="S111"/>
          <cell r="T111"/>
          <cell r="U111"/>
          <cell r="V111"/>
          <cell r="W111"/>
          <cell r="X111"/>
          <cell r="Y111"/>
          <cell r="Z111"/>
          <cell r="AA111"/>
          <cell r="AB111"/>
          <cell r="AC111"/>
          <cell r="AD111"/>
          <cell r="AE111"/>
          <cell r="AF111"/>
          <cell r="AG111"/>
          <cell r="AH111"/>
          <cell r="AI111"/>
          <cell r="AJ111"/>
          <cell r="AK111"/>
          <cell r="AL111"/>
          <cell r="AM111"/>
          <cell r="AN111"/>
          <cell r="AO111"/>
          <cell r="AP111"/>
          <cell r="AQ111"/>
          <cell r="AR111"/>
          <cell r="AS111"/>
          <cell r="AT111"/>
          <cell r="AU111"/>
          <cell r="AV111"/>
          <cell r="AW111"/>
          <cell r="AX111"/>
          <cell r="AY111"/>
          <cell r="AZ111"/>
          <cell r="BA111"/>
          <cell r="BB111"/>
          <cell r="BC111"/>
          <cell r="BD111"/>
          <cell r="BE111"/>
          <cell r="BF111"/>
          <cell r="BG111"/>
          <cell r="BH111"/>
          <cell r="BI111"/>
          <cell r="BJ111"/>
          <cell r="BK111"/>
          <cell r="BL111"/>
          <cell r="BM111"/>
          <cell r="BN111"/>
          <cell r="BO111"/>
          <cell r="BP111"/>
          <cell r="BQ111"/>
          <cell r="BR111"/>
          <cell r="BS111"/>
          <cell r="BT111">
            <v>0</v>
          </cell>
          <cell r="BU111" t="str">
            <v/>
          </cell>
          <cell r="BV111" t="str">
            <v/>
          </cell>
          <cell r="BW111" t="str">
            <v/>
          </cell>
          <cell r="BX111" t="str">
            <v/>
          </cell>
          <cell r="BY111" t="str">
            <v/>
          </cell>
          <cell r="BZ111" t="str">
            <v/>
          </cell>
          <cell r="CA111" t="str">
            <v/>
          </cell>
          <cell r="CB111" t="str">
            <v/>
          </cell>
          <cell r="CC111" t="str">
            <v/>
          </cell>
          <cell r="CD111" t="str">
            <v/>
          </cell>
          <cell r="CE111" t="str">
            <v/>
          </cell>
          <cell r="CF111" t="str">
            <v/>
          </cell>
          <cell r="CG111"/>
          <cell r="CH111"/>
          <cell r="CI111" t="str">
            <v/>
          </cell>
          <cell r="CJ111" t="str">
            <v/>
          </cell>
          <cell r="CK111" t="str">
            <v/>
          </cell>
          <cell r="CL111" t="str">
            <v/>
          </cell>
          <cell r="CM111" t="str">
            <v/>
          </cell>
          <cell r="CN111"/>
          <cell r="CO111"/>
          <cell r="CP111"/>
          <cell r="CQ111"/>
          <cell r="CR111"/>
          <cell r="CS111"/>
          <cell r="CT111"/>
          <cell r="CU111"/>
          <cell r="CV111"/>
          <cell r="CW111"/>
          <cell r="CX111"/>
          <cell r="CY111"/>
          <cell r="CZ111"/>
          <cell r="DA111"/>
          <cell r="DB111"/>
          <cell r="DC111">
            <v>0</v>
          </cell>
          <cell r="DD111">
            <v>0</v>
          </cell>
          <cell r="DE111"/>
          <cell r="DF111"/>
          <cell r="DG111"/>
          <cell r="DH111"/>
          <cell r="DI111"/>
          <cell r="DJ111"/>
          <cell r="DK111"/>
          <cell r="DS111"/>
          <cell r="DT111"/>
          <cell r="DU111"/>
          <cell r="DV111"/>
        </row>
        <row r="112">
          <cell r="A112"/>
          <cell r="B112"/>
          <cell r="C112" t="str">
            <v>エンボス工程</v>
          </cell>
          <cell r="D112"/>
          <cell r="E112"/>
          <cell r="F112"/>
          <cell r="G112"/>
          <cell r="H112"/>
          <cell r="I112"/>
          <cell r="J112"/>
          <cell r="K112"/>
          <cell r="L112"/>
          <cell r="M112"/>
          <cell r="N112"/>
          <cell r="O112"/>
          <cell r="P112"/>
          <cell r="Q112"/>
          <cell r="R112"/>
          <cell r="S112"/>
          <cell r="T112"/>
          <cell r="U112"/>
          <cell r="V112"/>
          <cell r="W112"/>
          <cell r="X112"/>
          <cell r="Y112"/>
          <cell r="Z112"/>
          <cell r="AA112"/>
          <cell r="AB112"/>
          <cell r="AC112"/>
          <cell r="AD112"/>
          <cell r="AE112"/>
          <cell r="AF112"/>
          <cell r="AG112"/>
          <cell r="AH112"/>
          <cell r="AI112"/>
          <cell r="AJ112"/>
          <cell r="AK112"/>
          <cell r="AL112"/>
          <cell r="AM112"/>
          <cell r="AN112"/>
          <cell r="AO112"/>
          <cell r="AP112"/>
          <cell r="AQ112"/>
          <cell r="AR112"/>
          <cell r="AS112"/>
          <cell r="AT112"/>
          <cell r="AU112"/>
          <cell r="AV112"/>
          <cell r="AW112"/>
          <cell r="AX112"/>
          <cell r="AY112"/>
          <cell r="AZ112"/>
          <cell r="BA112"/>
          <cell r="BB112"/>
          <cell r="BC112"/>
          <cell r="BD112"/>
          <cell r="BE112"/>
          <cell r="BF112"/>
          <cell r="BG112"/>
          <cell r="BH112"/>
          <cell r="BI112"/>
          <cell r="BJ112"/>
          <cell r="BK112"/>
          <cell r="BL112"/>
          <cell r="BM112"/>
          <cell r="BN112"/>
          <cell r="BO112"/>
          <cell r="BP112"/>
          <cell r="BQ112"/>
          <cell r="BR112"/>
          <cell r="BS112"/>
          <cell r="BT112">
            <v>0</v>
          </cell>
          <cell r="BU112" t="str">
            <v/>
          </cell>
          <cell r="BV112" t="str">
            <v/>
          </cell>
          <cell r="BW112" t="str">
            <v/>
          </cell>
          <cell r="BX112" t="str">
            <v/>
          </cell>
          <cell r="BY112" t="str">
            <v/>
          </cell>
          <cell r="BZ112" t="str">
            <v/>
          </cell>
          <cell r="CA112" t="str">
            <v/>
          </cell>
          <cell r="CB112" t="str">
            <v/>
          </cell>
          <cell r="CC112" t="str">
            <v/>
          </cell>
          <cell r="CD112" t="str">
            <v/>
          </cell>
          <cell r="CE112" t="str">
            <v/>
          </cell>
          <cell r="CF112" t="str">
            <v/>
          </cell>
          <cell r="CG112"/>
          <cell r="CH112"/>
          <cell r="CI112" t="str">
            <v/>
          </cell>
          <cell r="CJ112" t="str">
            <v/>
          </cell>
          <cell r="CK112" t="str">
            <v/>
          </cell>
          <cell r="CL112" t="str">
            <v/>
          </cell>
          <cell r="CM112" t="str">
            <v/>
          </cell>
          <cell r="CN112"/>
          <cell r="CO112"/>
          <cell r="CP112"/>
          <cell r="CQ112"/>
          <cell r="CR112"/>
          <cell r="CS112"/>
          <cell r="CT112"/>
          <cell r="CU112"/>
          <cell r="CV112"/>
          <cell r="CW112"/>
          <cell r="CX112"/>
          <cell r="CY112"/>
          <cell r="CZ112"/>
          <cell r="DA112"/>
          <cell r="DB112"/>
          <cell r="DC112">
            <v>0</v>
          </cell>
          <cell r="DD112">
            <v>0</v>
          </cell>
          <cell r="DE112"/>
          <cell r="DF112"/>
          <cell r="DG112"/>
          <cell r="DH112"/>
          <cell r="DI112"/>
          <cell r="DJ112"/>
          <cell r="DK112"/>
          <cell r="DS112"/>
          <cell r="DT112"/>
          <cell r="DU112"/>
          <cell r="DV112"/>
        </row>
        <row r="113">
          <cell r="A113"/>
          <cell r="B113"/>
          <cell r="C113" t="str">
            <v>エンボス工程</v>
          </cell>
          <cell r="D113"/>
          <cell r="E113"/>
          <cell r="F113"/>
          <cell r="G113"/>
          <cell r="H113"/>
          <cell r="I113"/>
          <cell r="J113"/>
          <cell r="K113"/>
          <cell r="L113"/>
          <cell r="M113"/>
          <cell r="N113"/>
          <cell r="O113"/>
          <cell r="P113"/>
          <cell r="Q113"/>
          <cell r="R113"/>
          <cell r="S113"/>
          <cell r="T113"/>
          <cell r="U113"/>
          <cell r="V113"/>
          <cell r="W113"/>
          <cell r="X113"/>
          <cell r="Y113"/>
          <cell r="Z113"/>
          <cell r="AA113"/>
          <cell r="AB113"/>
          <cell r="AC113"/>
          <cell r="AD113"/>
          <cell r="AE113"/>
          <cell r="AF113"/>
          <cell r="AG113"/>
          <cell r="AH113"/>
          <cell r="AI113"/>
          <cell r="AJ113"/>
          <cell r="AK113"/>
          <cell r="AL113"/>
          <cell r="AM113"/>
          <cell r="AN113"/>
          <cell r="AO113"/>
          <cell r="AP113"/>
          <cell r="AQ113"/>
          <cell r="AR113"/>
          <cell r="AS113"/>
          <cell r="AT113"/>
          <cell r="AU113"/>
          <cell r="AV113"/>
          <cell r="AW113"/>
          <cell r="AX113"/>
          <cell r="AY113"/>
          <cell r="AZ113"/>
          <cell r="BA113"/>
          <cell r="BB113"/>
          <cell r="BC113"/>
          <cell r="BD113"/>
          <cell r="BE113"/>
          <cell r="BF113"/>
          <cell r="BG113"/>
          <cell r="BH113"/>
          <cell r="BI113"/>
          <cell r="BJ113"/>
          <cell r="BK113"/>
          <cell r="BL113"/>
          <cell r="BM113"/>
          <cell r="BN113"/>
          <cell r="BO113"/>
          <cell r="BP113"/>
          <cell r="BQ113"/>
          <cell r="BR113"/>
          <cell r="BS113"/>
          <cell r="BT113">
            <v>0</v>
          </cell>
          <cell r="BU113" t="str">
            <v/>
          </cell>
          <cell r="BV113" t="str">
            <v/>
          </cell>
          <cell r="BW113" t="str">
            <v/>
          </cell>
          <cell r="BX113" t="str">
            <v/>
          </cell>
          <cell r="BY113" t="str">
            <v/>
          </cell>
          <cell r="BZ113" t="str">
            <v/>
          </cell>
          <cell r="CA113" t="str">
            <v/>
          </cell>
          <cell r="CB113" t="str">
            <v/>
          </cell>
          <cell r="CC113" t="str">
            <v/>
          </cell>
          <cell r="CD113" t="str">
            <v/>
          </cell>
          <cell r="CE113" t="str">
            <v/>
          </cell>
          <cell r="CF113" t="str">
            <v/>
          </cell>
          <cell r="CG113"/>
          <cell r="CH113"/>
          <cell r="CI113" t="str">
            <v/>
          </cell>
          <cell r="CJ113" t="str">
            <v/>
          </cell>
          <cell r="CK113" t="str">
            <v/>
          </cell>
          <cell r="CL113" t="str">
            <v/>
          </cell>
          <cell r="CM113" t="str">
            <v/>
          </cell>
          <cell r="CN113"/>
          <cell r="CO113"/>
          <cell r="CP113"/>
          <cell r="CQ113"/>
          <cell r="CR113"/>
          <cell r="CS113"/>
          <cell r="CT113"/>
          <cell r="CU113"/>
          <cell r="CV113"/>
          <cell r="CW113"/>
          <cell r="CX113"/>
          <cell r="CY113"/>
          <cell r="CZ113"/>
          <cell r="DA113"/>
          <cell r="DB113"/>
          <cell r="DC113">
            <v>0</v>
          </cell>
          <cell r="DD113">
            <v>0</v>
          </cell>
          <cell r="DE113"/>
          <cell r="DF113"/>
          <cell r="DG113"/>
          <cell r="DH113"/>
          <cell r="DI113"/>
          <cell r="DJ113"/>
          <cell r="DK113"/>
          <cell r="DS113"/>
          <cell r="DT113"/>
          <cell r="DU113"/>
          <cell r="DV113"/>
        </row>
        <row r="114">
          <cell r="A114"/>
          <cell r="B114"/>
          <cell r="C114" t="str">
            <v>エンボス工程</v>
          </cell>
          <cell r="D114"/>
          <cell r="E114"/>
          <cell r="F114"/>
          <cell r="G114"/>
          <cell r="H114"/>
          <cell r="I114"/>
          <cell r="J114"/>
          <cell r="K114"/>
          <cell r="L114"/>
          <cell r="M114"/>
          <cell r="N114"/>
          <cell r="O114"/>
          <cell r="P114"/>
          <cell r="Q114"/>
          <cell r="R114"/>
          <cell r="S114"/>
          <cell r="T114"/>
          <cell r="U114"/>
          <cell r="V114"/>
          <cell r="W114"/>
          <cell r="X114"/>
          <cell r="Y114"/>
          <cell r="Z114"/>
          <cell r="AA114"/>
          <cell r="AB114"/>
          <cell r="AC114"/>
          <cell r="AD114"/>
          <cell r="AE114"/>
          <cell r="AF114"/>
          <cell r="AG114"/>
          <cell r="AH114"/>
          <cell r="AI114"/>
          <cell r="AJ114"/>
          <cell r="AK114"/>
          <cell r="AL114"/>
          <cell r="AM114"/>
          <cell r="AN114"/>
          <cell r="AO114"/>
          <cell r="AP114"/>
          <cell r="AQ114"/>
          <cell r="AR114"/>
          <cell r="AS114"/>
          <cell r="AT114"/>
          <cell r="AU114"/>
          <cell r="AV114"/>
          <cell r="AW114"/>
          <cell r="AX114"/>
          <cell r="AY114"/>
          <cell r="AZ114"/>
          <cell r="BA114"/>
          <cell r="BB114"/>
          <cell r="BC114"/>
          <cell r="BD114"/>
          <cell r="BE114"/>
          <cell r="BF114"/>
          <cell r="BG114"/>
          <cell r="BH114"/>
          <cell r="BI114"/>
          <cell r="BJ114"/>
          <cell r="BK114"/>
          <cell r="BL114"/>
          <cell r="BM114"/>
          <cell r="BN114"/>
          <cell r="BO114"/>
          <cell r="BP114"/>
          <cell r="BQ114"/>
          <cell r="BR114"/>
          <cell r="BS114"/>
          <cell r="BT114">
            <v>0</v>
          </cell>
          <cell r="BU114" t="str">
            <v/>
          </cell>
          <cell r="BV114" t="str">
            <v/>
          </cell>
          <cell r="BW114" t="str">
            <v/>
          </cell>
          <cell r="BX114" t="str">
            <v/>
          </cell>
          <cell r="BY114" t="str">
            <v/>
          </cell>
          <cell r="BZ114" t="str">
            <v/>
          </cell>
          <cell r="CA114" t="str">
            <v/>
          </cell>
          <cell r="CB114" t="str">
            <v/>
          </cell>
          <cell r="CC114" t="str">
            <v/>
          </cell>
          <cell r="CD114" t="str">
            <v/>
          </cell>
          <cell r="CE114" t="str">
            <v/>
          </cell>
          <cell r="CF114" t="str">
            <v/>
          </cell>
          <cell r="CG114"/>
          <cell r="CH114"/>
          <cell r="CI114" t="str">
            <v/>
          </cell>
          <cell r="CJ114" t="str">
            <v/>
          </cell>
          <cell r="CK114" t="str">
            <v/>
          </cell>
          <cell r="CL114" t="str">
            <v/>
          </cell>
          <cell r="CM114" t="str">
            <v/>
          </cell>
          <cell r="CN114"/>
          <cell r="CO114"/>
          <cell r="CP114"/>
          <cell r="CQ114"/>
          <cell r="CR114"/>
          <cell r="CS114"/>
          <cell r="CT114"/>
          <cell r="CU114"/>
          <cell r="CV114"/>
          <cell r="CW114"/>
          <cell r="CX114"/>
          <cell r="CY114"/>
          <cell r="CZ114"/>
          <cell r="DA114"/>
          <cell r="DB114"/>
          <cell r="DC114">
            <v>0</v>
          </cell>
          <cell r="DD114">
            <v>0</v>
          </cell>
          <cell r="DE114"/>
          <cell r="DF114"/>
          <cell r="DG114"/>
          <cell r="DH114"/>
          <cell r="DI114"/>
          <cell r="DJ114"/>
          <cell r="DK114"/>
          <cell r="DS114"/>
          <cell r="DT114"/>
          <cell r="DU114"/>
          <cell r="DV114"/>
        </row>
        <row r="115">
          <cell r="A115"/>
          <cell r="B115"/>
          <cell r="C115" t="str">
            <v>エンボス工程</v>
          </cell>
          <cell r="D115"/>
          <cell r="E115"/>
          <cell r="F115"/>
          <cell r="G115"/>
          <cell r="H115"/>
          <cell r="I115"/>
          <cell r="J115"/>
          <cell r="K115"/>
          <cell r="L115"/>
          <cell r="M115"/>
          <cell r="N115"/>
          <cell r="O115"/>
          <cell r="P115"/>
          <cell r="Q115"/>
          <cell r="R115"/>
          <cell r="S115"/>
          <cell r="T115"/>
          <cell r="U115"/>
          <cell r="V115"/>
          <cell r="W115"/>
          <cell r="X115"/>
          <cell r="Y115"/>
          <cell r="Z115"/>
          <cell r="AA115"/>
          <cell r="AB115"/>
          <cell r="AC115"/>
          <cell r="AD115"/>
          <cell r="AE115"/>
          <cell r="AF115"/>
          <cell r="AG115"/>
          <cell r="AH115"/>
          <cell r="AI115"/>
          <cell r="AJ115"/>
          <cell r="AK115"/>
          <cell r="AL115"/>
          <cell r="AM115"/>
          <cell r="AN115"/>
          <cell r="AO115"/>
          <cell r="AP115"/>
          <cell r="AQ115"/>
          <cell r="AR115"/>
          <cell r="AS115"/>
          <cell r="AT115"/>
          <cell r="AU115"/>
          <cell r="AV115"/>
          <cell r="AW115"/>
          <cell r="AX115"/>
          <cell r="AY115"/>
          <cell r="AZ115"/>
          <cell r="BA115"/>
          <cell r="BB115"/>
          <cell r="BC115"/>
          <cell r="BD115"/>
          <cell r="BE115"/>
          <cell r="BF115"/>
          <cell r="BG115"/>
          <cell r="BH115"/>
          <cell r="BI115"/>
          <cell r="BJ115"/>
          <cell r="BK115"/>
          <cell r="BL115"/>
          <cell r="BM115"/>
          <cell r="BN115"/>
          <cell r="BO115"/>
          <cell r="BP115"/>
          <cell r="BQ115"/>
          <cell r="BR115"/>
          <cell r="BS115"/>
          <cell r="BT115">
            <v>0</v>
          </cell>
          <cell r="BU115" t="str">
            <v/>
          </cell>
          <cell r="BV115" t="str">
            <v/>
          </cell>
          <cell r="BW115" t="str">
            <v/>
          </cell>
          <cell r="BX115" t="str">
            <v/>
          </cell>
          <cell r="BY115" t="str">
            <v/>
          </cell>
          <cell r="BZ115" t="str">
            <v/>
          </cell>
          <cell r="CA115" t="str">
            <v/>
          </cell>
          <cell r="CB115" t="str">
            <v/>
          </cell>
          <cell r="CC115" t="str">
            <v/>
          </cell>
          <cell r="CD115" t="str">
            <v/>
          </cell>
          <cell r="CE115" t="str">
            <v/>
          </cell>
          <cell r="CF115" t="str">
            <v/>
          </cell>
          <cell r="CG115"/>
          <cell r="CH115"/>
          <cell r="CI115" t="str">
            <v/>
          </cell>
          <cell r="CJ115" t="str">
            <v/>
          </cell>
          <cell r="CK115" t="str">
            <v/>
          </cell>
          <cell r="CL115" t="str">
            <v/>
          </cell>
          <cell r="CM115" t="str">
            <v/>
          </cell>
          <cell r="CN115"/>
          <cell r="CO115"/>
          <cell r="CP115"/>
          <cell r="CQ115"/>
          <cell r="CR115"/>
          <cell r="CS115"/>
          <cell r="CT115"/>
          <cell r="CU115"/>
          <cell r="CV115"/>
          <cell r="CW115"/>
          <cell r="CX115"/>
          <cell r="CY115"/>
          <cell r="CZ115"/>
          <cell r="DA115"/>
          <cell r="DB115"/>
          <cell r="DC115">
            <v>0</v>
          </cell>
          <cell r="DD115">
            <v>0</v>
          </cell>
          <cell r="DE115"/>
          <cell r="DF115"/>
          <cell r="DG115"/>
          <cell r="DH115"/>
          <cell r="DI115"/>
          <cell r="DJ115"/>
          <cell r="DK115"/>
          <cell r="DS115"/>
          <cell r="DT115"/>
          <cell r="DU115"/>
          <cell r="DV115"/>
        </row>
        <row r="116">
          <cell r="A116"/>
          <cell r="B116"/>
          <cell r="C116" t="str">
            <v>エンボス工程</v>
          </cell>
          <cell r="D116"/>
          <cell r="E116"/>
          <cell r="F116"/>
          <cell r="G116"/>
          <cell r="H116"/>
          <cell r="I116"/>
          <cell r="J116"/>
          <cell r="K116"/>
          <cell r="L116"/>
          <cell r="M116"/>
          <cell r="N116"/>
          <cell r="O116"/>
          <cell r="P116"/>
          <cell r="Q116"/>
          <cell r="R116"/>
          <cell r="S116"/>
          <cell r="T116"/>
          <cell r="U116"/>
          <cell r="V116"/>
          <cell r="W116"/>
          <cell r="X116"/>
          <cell r="Y116"/>
          <cell r="Z116"/>
          <cell r="AA116"/>
          <cell r="AB116"/>
          <cell r="AC116"/>
          <cell r="AD116"/>
          <cell r="AE116"/>
          <cell r="AF116"/>
          <cell r="AG116"/>
          <cell r="AH116"/>
          <cell r="AI116"/>
          <cell r="AJ116"/>
          <cell r="AK116"/>
          <cell r="AL116"/>
          <cell r="AM116"/>
          <cell r="AN116"/>
          <cell r="AO116"/>
          <cell r="AP116"/>
          <cell r="AQ116"/>
          <cell r="AR116"/>
          <cell r="AS116"/>
          <cell r="AT116"/>
          <cell r="AU116"/>
          <cell r="AV116"/>
          <cell r="AW116"/>
          <cell r="AX116"/>
          <cell r="AY116"/>
          <cell r="AZ116"/>
          <cell r="BA116"/>
          <cell r="BB116"/>
          <cell r="BC116"/>
          <cell r="BD116"/>
          <cell r="BE116"/>
          <cell r="BF116"/>
          <cell r="BG116"/>
          <cell r="BH116"/>
          <cell r="BI116"/>
          <cell r="BJ116"/>
          <cell r="BK116"/>
          <cell r="BL116"/>
          <cell r="BM116"/>
          <cell r="BN116"/>
          <cell r="BO116"/>
          <cell r="BP116"/>
          <cell r="BQ116"/>
          <cell r="BR116"/>
          <cell r="BS116"/>
          <cell r="BT116">
            <v>0</v>
          </cell>
          <cell r="BU116" t="str">
            <v/>
          </cell>
          <cell r="BV116" t="str">
            <v/>
          </cell>
          <cell r="BW116" t="str">
            <v/>
          </cell>
          <cell r="BX116" t="str">
            <v/>
          </cell>
          <cell r="BY116" t="str">
            <v/>
          </cell>
          <cell r="BZ116" t="str">
            <v/>
          </cell>
          <cell r="CA116" t="str">
            <v/>
          </cell>
          <cell r="CB116" t="str">
            <v/>
          </cell>
          <cell r="CC116" t="str">
            <v/>
          </cell>
          <cell r="CD116" t="str">
            <v/>
          </cell>
          <cell r="CE116" t="str">
            <v/>
          </cell>
          <cell r="CF116" t="str">
            <v/>
          </cell>
          <cell r="CG116"/>
          <cell r="CH116"/>
          <cell r="CI116" t="str">
            <v/>
          </cell>
          <cell r="CJ116" t="str">
            <v/>
          </cell>
          <cell r="CK116" t="str">
            <v/>
          </cell>
          <cell r="CL116" t="str">
            <v/>
          </cell>
          <cell r="CM116" t="str">
            <v/>
          </cell>
          <cell r="CN116"/>
          <cell r="CO116"/>
          <cell r="CP116"/>
          <cell r="CQ116"/>
          <cell r="CR116"/>
          <cell r="CS116"/>
          <cell r="CT116"/>
          <cell r="CU116"/>
          <cell r="CV116"/>
          <cell r="CW116"/>
          <cell r="CX116"/>
          <cell r="CY116"/>
          <cell r="CZ116"/>
          <cell r="DA116"/>
          <cell r="DB116"/>
          <cell r="DC116">
            <v>0</v>
          </cell>
          <cell r="DD116">
            <v>0</v>
          </cell>
          <cell r="DE116"/>
          <cell r="DF116"/>
          <cell r="DG116"/>
          <cell r="DH116"/>
          <cell r="DI116"/>
          <cell r="DJ116"/>
          <cell r="DK116"/>
          <cell r="DS116"/>
          <cell r="DT116"/>
          <cell r="DU116"/>
          <cell r="DV116"/>
        </row>
        <row r="117">
          <cell r="A117"/>
          <cell r="B117"/>
          <cell r="C117" t="str">
            <v>エンボス工程</v>
          </cell>
          <cell r="D117"/>
          <cell r="E117"/>
          <cell r="F117"/>
          <cell r="G117"/>
          <cell r="H117"/>
          <cell r="I117"/>
          <cell r="J117"/>
          <cell r="K117"/>
          <cell r="L117"/>
          <cell r="M117"/>
          <cell r="N117"/>
          <cell r="O117"/>
          <cell r="P117"/>
          <cell r="Q117"/>
          <cell r="R117"/>
          <cell r="S117"/>
          <cell r="T117"/>
          <cell r="U117"/>
          <cell r="V117"/>
          <cell r="W117"/>
          <cell r="X117"/>
          <cell r="Y117"/>
          <cell r="Z117"/>
          <cell r="AA117"/>
          <cell r="AB117"/>
          <cell r="AC117"/>
          <cell r="AD117"/>
          <cell r="AE117"/>
          <cell r="AF117"/>
          <cell r="AG117"/>
          <cell r="AH117"/>
          <cell r="AI117"/>
          <cell r="AJ117"/>
          <cell r="AK117"/>
          <cell r="AL117"/>
          <cell r="AM117"/>
          <cell r="AN117"/>
          <cell r="AO117"/>
          <cell r="AP117"/>
          <cell r="AQ117"/>
          <cell r="AR117"/>
          <cell r="AS117"/>
          <cell r="AT117"/>
          <cell r="AU117"/>
          <cell r="AV117"/>
          <cell r="AW117"/>
          <cell r="AX117"/>
          <cell r="AY117"/>
          <cell r="AZ117"/>
          <cell r="BA117"/>
          <cell r="BB117"/>
          <cell r="BC117"/>
          <cell r="BD117"/>
          <cell r="BE117"/>
          <cell r="BF117"/>
          <cell r="BG117"/>
          <cell r="BH117"/>
          <cell r="BI117"/>
          <cell r="BJ117"/>
          <cell r="BK117"/>
          <cell r="BL117"/>
          <cell r="BM117"/>
          <cell r="BN117"/>
          <cell r="BO117"/>
          <cell r="BP117"/>
          <cell r="BQ117"/>
          <cell r="BR117"/>
          <cell r="BS117"/>
          <cell r="BT117">
            <v>0</v>
          </cell>
          <cell r="BU117" t="str">
            <v/>
          </cell>
          <cell r="BV117" t="str">
            <v/>
          </cell>
          <cell r="BW117" t="str">
            <v/>
          </cell>
          <cell r="BX117" t="str">
            <v/>
          </cell>
          <cell r="BY117" t="str">
            <v/>
          </cell>
          <cell r="BZ117" t="str">
            <v/>
          </cell>
          <cell r="CA117" t="str">
            <v/>
          </cell>
          <cell r="CB117" t="str">
            <v/>
          </cell>
          <cell r="CC117" t="str">
            <v/>
          </cell>
          <cell r="CD117" t="str">
            <v/>
          </cell>
          <cell r="CE117" t="str">
            <v/>
          </cell>
          <cell r="CF117" t="str">
            <v/>
          </cell>
          <cell r="CG117"/>
          <cell r="CH117"/>
          <cell r="CI117" t="str">
            <v/>
          </cell>
          <cell r="CJ117" t="str">
            <v/>
          </cell>
          <cell r="CK117" t="str">
            <v/>
          </cell>
          <cell r="CL117" t="str">
            <v/>
          </cell>
          <cell r="CM117" t="str">
            <v/>
          </cell>
          <cell r="CN117"/>
          <cell r="CO117"/>
          <cell r="CP117"/>
          <cell r="CQ117"/>
          <cell r="CR117"/>
          <cell r="CS117"/>
          <cell r="CT117"/>
          <cell r="CU117"/>
          <cell r="CV117"/>
          <cell r="CW117"/>
          <cell r="CX117"/>
          <cell r="CY117"/>
          <cell r="CZ117"/>
          <cell r="DA117"/>
          <cell r="DB117"/>
          <cell r="DC117">
            <v>0</v>
          </cell>
          <cell r="DD117">
            <v>0</v>
          </cell>
          <cell r="DE117"/>
          <cell r="DF117"/>
          <cell r="DG117"/>
          <cell r="DH117"/>
          <cell r="DI117"/>
          <cell r="DJ117"/>
          <cell r="DK117"/>
          <cell r="DS117"/>
          <cell r="DT117"/>
          <cell r="DU117"/>
          <cell r="DV117"/>
        </row>
        <row r="118">
          <cell r="A118"/>
          <cell r="B118"/>
          <cell r="C118" t="str">
            <v>エンボス工程</v>
          </cell>
          <cell r="D118"/>
          <cell r="E118"/>
          <cell r="F118"/>
          <cell r="G118"/>
          <cell r="H118"/>
          <cell r="I118"/>
          <cell r="J118"/>
          <cell r="K118"/>
          <cell r="L118"/>
          <cell r="M118"/>
          <cell r="N118"/>
          <cell r="O118"/>
          <cell r="P118"/>
          <cell r="Q118"/>
          <cell r="R118"/>
          <cell r="S118"/>
          <cell r="T118"/>
          <cell r="U118"/>
          <cell r="V118"/>
          <cell r="W118"/>
          <cell r="X118"/>
          <cell r="Y118"/>
          <cell r="Z118"/>
          <cell r="AA118"/>
          <cell r="AB118"/>
          <cell r="AC118"/>
          <cell r="AD118"/>
          <cell r="AE118"/>
          <cell r="AF118"/>
          <cell r="AG118"/>
          <cell r="AH118"/>
          <cell r="AI118"/>
          <cell r="AJ118"/>
          <cell r="AK118"/>
          <cell r="AL118"/>
          <cell r="AM118"/>
          <cell r="AN118"/>
          <cell r="AO118"/>
          <cell r="AP118"/>
          <cell r="AQ118"/>
          <cell r="AR118"/>
          <cell r="AS118"/>
          <cell r="AT118"/>
          <cell r="AU118"/>
          <cell r="AV118"/>
          <cell r="AW118"/>
          <cell r="AX118"/>
          <cell r="AY118"/>
          <cell r="AZ118"/>
          <cell r="BA118"/>
          <cell r="BB118"/>
          <cell r="BC118"/>
          <cell r="BD118"/>
          <cell r="BE118"/>
          <cell r="BF118"/>
          <cell r="BG118"/>
          <cell r="BH118"/>
          <cell r="BI118"/>
          <cell r="BJ118"/>
          <cell r="BK118"/>
          <cell r="BL118"/>
          <cell r="BM118"/>
          <cell r="BN118"/>
          <cell r="BO118"/>
          <cell r="BP118"/>
          <cell r="BQ118"/>
          <cell r="BR118"/>
          <cell r="BS118"/>
          <cell r="BT118">
            <v>0</v>
          </cell>
          <cell r="BU118" t="str">
            <v/>
          </cell>
          <cell r="BV118" t="str">
            <v/>
          </cell>
          <cell r="BW118" t="str">
            <v/>
          </cell>
          <cell r="BX118" t="str">
            <v/>
          </cell>
          <cell r="BY118" t="str">
            <v/>
          </cell>
          <cell r="BZ118" t="str">
            <v/>
          </cell>
          <cell r="CA118" t="str">
            <v/>
          </cell>
          <cell r="CB118" t="str">
            <v/>
          </cell>
          <cell r="CC118" t="str">
            <v/>
          </cell>
          <cell r="CD118" t="str">
            <v/>
          </cell>
          <cell r="CE118" t="str">
            <v/>
          </cell>
          <cell r="CF118" t="str">
            <v/>
          </cell>
          <cell r="CG118"/>
          <cell r="CH118"/>
          <cell r="CI118" t="str">
            <v/>
          </cell>
          <cell r="CJ118" t="str">
            <v/>
          </cell>
          <cell r="CK118" t="str">
            <v/>
          </cell>
          <cell r="CL118" t="str">
            <v/>
          </cell>
          <cell r="CM118" t="str">
            <v/>
          </cell>
          <cell r="CN118"/>
          <cell r="CO118"/>
          <cell r="CP118"/>
          <cell r="CQ118"/>
          <cell r="CR118"/>
          <cell r="CS118"/>
          <cell r="CT118"/>
          <cell r="CU118"/>
          <cell r="CV118"/>
          <cell r="CW118"/>
          <cell r="CX118"/>
          <cell r="CY118"/>
          <cell r="CZ118"/>
          <cell r="DA118"/>
          <cell r="DB118"/>
          <cell r="DC118">
            <v>0</v>
          </cell>
          <cell r="DD118">
            <v>0</v>
          </cell>
          <cell r="DE118"/>
          <cell r="DF118"/>
          <cell r="DG118"/>
          <cell r="DH118"/>
          <cell r="DI118"/>
          <cell r="DJ118"/>
          <cell r="DK118"/>
          <cell r="DS118"/>
          <cell r="DT118"/>
          <cell r="DU118"/>
          <cell r="DV118"/>
        </row>
        <row r="119">
          <cell r="A119"/>
          <cell r="B119"/>
          <cell r="C119" t="str">
            <v>エンボス工程</v>
          </cell>
          <cell r="D119"/>
          <cell r="E119"/>
          <cell r="F119"/>
          <cell r="G119"/>
          <cell r="H119"/>
          <cell r="I119"/>
          <cell r="J119"/>
          <cell r="K119"/>
          <cell r="L119"/>
          <cell r="M119"/>
          <cell r="N119"/>
          <cell r="O119"/>
          <cell r="P119"/>
          <cell r="Q119"/>
          <cell r="R119"/>
          <cell r="S119"/>
          <cell r="T119"/>
          <cell r="U119"/>
          <cell r="V119"/>
          <cell r="W119"/>
          <cell r="X119"/>
          <cell r="Y119"/>
          <cell r="Z119"/>
          <cell r="AA119"/>
          <cell r="AB119"/>
          <cell r="AC119"/>
          <cell r="AD119"/>
          <cell r="AE119"/>
          <cell r="AF119"/>
          <cell r="AG119"/>
          <cell r="AH119"/>
          <cell r="AI119"/>
          <cell r="AJ119"/>
          <cell r="AK119"/>
          <cell r="AL119"/>
          <cell r="AM119"/>
          <cell r="AN119"/>
          <cell r="AO119"/>
          <cell r="AP119"/>
          <cell r="AQ119"/>
          <cell r="AR119"/>
          <cell r="AS119"/>
          <cell r="AT119"/>
          <cell r="AU119"/>
          <cell r="AV119"/>
          <cell r="AW119"/>
          <cell r="AX119"/>
          <cell r="AY119"/>
          <cell r="AZ119"/>
          <cell r="BA119"/>
          <cell r="BB119"/>
          <cell r="BC119"/>
          <cell r="BD119"/>
          <cell r="BE119"/>
          <cell r="BF119"/>
          <cell r="BG119"/>
          <cell r="BH119"/>
          <cell r="BI119"/>
          <cell r="BJ119"/>
          <cell r="BK119"/>
          <cell r="BL119"/>
          <cell r="BM119"/>
          <cell r="BN119"/>
          <cell r="BO119"/>
          <cell r="BP119"/>
          <cell r="BQ119"/>
          <cell r="BR119"/>
          <cell r="BS119"/>
          <cell r="BT119">
            <v>0</v>
          </cell>
          <cell r="BU119" t="str">
            <v/>
          </cell>
          <cell r="BV119" t="str">
            <v/>
          </cell>
          <cell r="BW119" t="str">
            <v/>
          </cell>
          <cell r="BX119" t="str">
            <v/>
          </cell>
          <cell r="BY119" t="str">
            <v/>
          </cell>
          <cell r="BZ119" t="str">
            <v/>
          </cell>
          <cell r="CA119" t="str">
            <v/>
          </cell>
          <cell r="CB119" t="str">
            <v/>
          </cell>
          <cell r="CC119" t="str">
            <v/>
          </cell>
          <cell r="CD119" t="str">
            <v/>
          </cell>
          <cell r="CE119" t="str">
            <v/>
          </cell>
          <cell r="CF119" t="str">
            <v/>
          </cell>
          <cell r="CG119"/>
          <cell r="CH119"/>
          <cell r="CI119" t="str">
            <v/>
          </cell>
          <cell r="CJ119" t="str">
            <v/>
          </cell>
          <cell r="CK119" t="str">
            <v/>
          </cell>
          <cell r="CL119" t="str">
            <v/>
          </cell>
          <cell r="CM119" t="str">
            <v/>
          </cell>
          <cell r="CN119"/>
          <cell r="CO119"/>
          <cell r="CP119"/>
          <cell r="CQ119"/>
          <cell r="CR119"/>
          <cell r="CS119"/>
          <cell r="CT119"/>
          <cell r="CU119"/>
          <cell r="CV119"/>
          <cell r="CW119"/>
          <cell r="CX119"/>
          <cell r="CY119"/>
          <cell r="CZ119"/>
          <cell r="DA119"/>
          <cell r="DB119"/>
          <cell r="DC119">
            <v>0</v>
          </cell>
          <cell r="DD119">
            <v>0</v>
          </cell>
          <cell r="DE119"/>
          <cell r="DF119"/>
          <cell r="DG119"/>
          <cell r="DH119"/>
          <cell r="DI119"/>
          <cell r="DJ119"/>
          <cell r="DK119"/>
          <cell r="DS119"/>
          <cell r="DT119"/>
          <cell r="DU119"/>
          <cell r="DV119"/>
        </row>
        <row r="120">
          <cell r="A120"/>
          <cell r="B120"/>
          <cell r="C120" t="str">
            <v>エンボス工程</v>
          </cell>
          <cell r="D120"/>
          <cell r="E120"/>
          <cell r="F120"/>
          <cell r="G120"/>
          <cell r="H120"/>
          <cell r="I120"/>
          <cell r="J120"/>
          <cell r="K120"/>
          <cell r="L120"/>
          <cell r="M120"/>
          <cell r="N120"/>
          <cell r="O120"/>
          <cell r="P120"/>
          <cell r="Q120"/>
          <cell r="R120"/>
          <cell r="S120"/>
          <cell r="T120"/>
          <cell r="U120"/>
          <cell r="V120"/>
          <cell r="W120"/>
          <cell r="X120"/>
          <cell r="Y120"/>
          <cell r="Z120"/>
          <cell r="AA120"/>
          <cell r="AB120"/>
          <cell r="AC120"/>
          <cell r="AD120"/>
          <cell r="AE120"/>
          <cell r="AF120"/>
          <cell r="AG120"/>
          <cell r="AH120"/>
          <cell r="AI120"/>
          <cell r="AJ120"/>
          <cell r="AK120"/>
          <cell r="AL120"/>
          <cell r="AM120"/>
          <cell r="AN120"/>
          <cell r="AO120"/>
          <cell r="AP120"/>
          <cell r="AQ120"/>
          <cell r="AR120"/>
          <cell r="AS120"/>
          <cell r="AT120"/>
          <cell r="AU120"/>
          <cell r="AV120"/>
          <cell r="AW120"/>
          <cell r="AX120"/>
          <cell r="AY120"/>
          <cell r="AZ120"/>
          <cell r="BA120"/>
          <cell r="BB120"/>
          <cell r="BC120"/>
          <cell r="BD120"/>
          <cell r="BE120"/>
          <cell r="BF120"/>
          <cell r="BG120"/>
          <cell r="BH120"/>
          <cell r="BI120"/>
          <cell r="BJ120"/>
          <cell r="BK120"/>
          <cell r="BL120"/>
          <cell r="BM120"/>
          <cell r="BN120"/>
          <cell r="BO120"/>
          <cell r="BP120"/>
          <cell r="BQ120"/>
          <cell r="BR120"/>
          <cell r="BS120"/>
          <cell r="BT120">
            <v>0</v>
          </cell>
          <cell r="BU120" t="str">
            <v/>
          </cell>
          <cell r="BV120" t="str">
            <v/>
          </cell>
          <cell r="BW120" t="str">
            <v/>
          </cell>
          <cell r="BX120" t="str">
            <v/>
          </cell>
          <cell r="BY120" t="str">
            <v/>
          </cell>
          <cell r="BZ120" t="str">
            <v/>
          </cell>
          <cell r="CA120" t="str">
            <v/>
          </cell>
          <cell r="CB120" t="str">
            <v/>
          </cell>
          <cell r="CC120" t="str">
            <v/>
          </cell>
          <cell r="CD120" t="str">
            <v/>
          </cell>
          <cell r="CE120" t="str">
            <v/>
          </cell>
          <cell r="CF120" t="str">
            <v/>
          </cell>
          <cell r="CG120"/>
          <cell r="CH120"/>
          <cell r="CI120" t="str">
            <v/>
          </cell>
          <cell r="CJ120" t="str">
            <v/>
          </cell>
          <cell r="CK120" t="str">
            <v/>
          </cell>
          <cell r="CL120" t="str">
            <v/>
          </cell>
          <cell r="CM120" t="str">
            <v/>
          </cell>
          <cell r="CN120"/>
          <cell r="CO120"/>
          <cell r="CP120"/>
          <cell r="CQ120"/>
          <cell r="CR120"/>
          <cell r="CS120"/>
          <cell r="CT120"/>
          <cell r="CU120"/>
          <cell r="CV120"/>
          <cell r="CW120"/>
          <cell r="CX120"/>
          <cell r="CY120"/>
          <cell r="CZ120"/>
          <cell r="DA120"/>
          <cell r="DB120"/>
          <cell r="DC120">
            <v>0</v>
          </cell>
          <cell r="DD120">
            <v>0</v>
          </cell>
          <cell r="DE120"/>
          <cell r="DF120"/>
          <cell r="DG120"/>
          <cell r="DH120"/>
          <cell r="DI120"/>
          <cell r="DJ120"/>
          <cell r="DK120"/>
          <cell r="DS120"/>
          <cell r="DT120"/>
          <cell r="DU120"/>
          <cell r="DV120"/>
        </row>
        <row r="121">
          <cell r="A121"/>
          <cell r="B121"/>
          <cell r="C121" t="str">
            <v>エンボス工程</v>
          </cell>
          <cell r="D121"/>
          <cell r="E121"/>
          <cell r="F121"/>
          <cell r="G121"/>
          <cell r="H121"/>
          <cell r="I121"/>
          <cell r="J121"/>
          <cell r="K121"/>
          <cell r="L121"/>
          <cell r="M121"/>
          <cell r="N121"/>
          <cell r="O121"/>
          <cell r="P121"/>
          <cell r="Q121"/>
          <cell r="R121"/>
          <cell r="S121"/>
          <cell r="T121"/>
          <cell r="U121"/>
          <cell r="V121"/>
          <cell r="W121"/>
          <cell r="X121"/>
          <cell r="Y121"/>
          <cell r="Z121"/>
          <cell r="AA121"/>
          <cell r="AB121"/>
          <cell r="AC121"/>
          <cell r="AD121"/>
          <cell r="AE121"/>
          <cell r="AF121"/>
          <cell r="AG121"/>
          <cell r="AH121"/>
          <cell r="AI121"/>
          <cell r="AJ121"/>
          <cell r="AK121"/>
          <cell r="AL121"/>
          <cell r="AM121"/>
          <cell r="AN121"/>
          <cell r="AO121"/>
          <cell r="AP121"/>
          <cell r="AQ121"/>
          <cell r="AR121"/>
          <cell r="AS121"/>
          <cell r="AT121"/>
          <cell r="AU121"/>
          <cell r="AV121"/>
          <cell r="AW121"/>
          <cell r="AX121"/>
          <cell r="AY121"/>
          <cell r="AZ121"/>
          <cell r="BA121"/>
          <cell r="BB121"/>
          <cell r="BC121"/>
          <cell r="BD121"/>
          <cell r="BE121"/>
          <cell r="BF121"/>
          <cell r="BG121"/>
          <cell r="BH121"/>
          <cell r="BI121"/>
          <cell r="BJ121"/>
          <cell r="BK121"/>
          <cell r="BL121"/>
          <cell r="BM121"/>
          <cell r="BN121"/>
          <cell r="BO121"/>
          <cell r="BP121"/>
          <cell r="BQ121"/>
          <cell r="BR121"/>
          <cell r="BS121"/>
          <cell r="BT121">
            <v>0</v>
          </cell>
          <cell r="BU121" t="str">
            <v/>
          </cell>
          <cell r="BV121" t="str">
            <v/>
          </cell>
          <cell r="BW121" t="str">
            <v/>
          </cell>
          <cell r="BX121" t="str">
            <v/>
          </cell>
          <cell r="BY121" t="str">
            <v/>
          </cell>
          <cell r="BZ121" t="str">
            <v/>
          </cell>
          <cell r="CA121" t="str">
            <v/>
          </cell>
          <cell r="CB121" t="str">
            <v/>
          </cell>
          <cell r="CC121" t="str">
            <v/>
          </cell>
          <cell r="CD121" t="str">
            <v/>
          </cell>
          <cell r="CE121" t="str">
            <v/>
          </cell>
          <cell r="CF121" t="str">
            <v/>
          </cell>
          <cell r="CG121"/>
          <cell r="CH121"/>
          <cell r="CI121" t="str">
            <v/>
          </cell>
          <cell r="CJ121" t="str">
            <v/>
          </cell>
          <cell r="CK121" t="str">
            <v/>
          </cell>
          <cell r="CL121" t="str">
            <v/>
          </cell>
          <cell r="CM121" t="str">
            <v/>
          </cell>
          <cell r="CN121"/>
          <cell r="CO121"/>
          <cell r="CP121"/>
          <cell r="CQ121"/>
          <cell r="CR121"/>
          <cell r="CS121"/>
          <cell r="CT121"/>
          <cell r="CU121"/>
          <cell r="CV121"/>
          <cell r="CW121"/>
          <cell r="CX121"/>
          <cell r="CY121"/>
          <cell r="CZ121"/>
          <cell r="DA121"/>
          <cell r="DB121"/>
          <cell r="DC121">
            <v>0</v>
          </cell>
          <cell r="DD121">
            <v>0</v>
          </cell>
          <cell r="DE121"/>
          <cell r="DF121"/>
          <cell r="DG121"/>
          <cell r="DH121"/>
          <cell r="DI121"/>
          <cell r="DJ121"/>
          <cell r="DK121"/>
          <cell r="DS121"/>
          <cell r="DT121"/>
          <cell r="DU121"/>
          <cell r="DV121"/>
        </row>
        <row r="122">
          <cell r="A122"/>
          <cell r="B122"/>
          <cell r="C122" t="str">
            <v>エンボス工程</v>
          </cell>
          <cell r="D122"/>
          <cell r="E122"/>
          <cell r="F122"/>
          <cell r="G122"/>
          <cell r="H122"/>
          <cell r="I122"/>
          <cell r="J122"/>
          <cell r="K122"/>
          <cell r="L122"/>
          <cell r="M122"/>
          <cell r="N122"/>
          <cell r="O122"/>
          <cell r="P122"/>
          <cell r="Q122"/>
          <cell r="R122"/>
          <cell r="S122"/>
          <cell r="T122"/>
          <cell r="U122"/>
          <cell r="V122"/>
          <cell r="W122"/>
          <cell r="X122"/>
          <cell r="Y122"/>
          <cell r="Z122"/>
          <cell r="AA122"/>
          <cell r="AB122"/>
          <cell r="AC122"/>
          <cell r="AD122"/>
          <cell r="AE122"/>
          <cell r="AF122"/>
          <cell r="AG122"/>
          <cell r="AH122"/>
          <cell r="AI122"/>
          <cell r="AJ122"/>
          <cell r="AK122"/>
          <cell r="AL122"/>
          <cell r="AM122"/>
          <cell r="AN122"/>
          <cell r="AO122"/>
          <cell r="AP122"/>
          <cell r="AQ122"/>
          <cell r="AR122"/>
          <cell r="AS122"/>
          <cell r="AT122"/>
          <cell r="AU122"/>
          <cell r="AV122"/>
          <cell r="AW122"/>
          <cell r="AX122"/>
          <cell r="AY122"/>
          <cell r="AZ122"/>
          <cell r="BA122"/>
          <cell r="BB122"/>
          <cell r="BC122"/>
          <cell r="BD122"/>
          <cell r="BE122"/>
          <cell r="BF122"/>
          <cell r="BG122"/>
          <cell r="BH122"/>
          <cell r="BI122"/>
          <cell r="BJ122"/>
          <cell r="BK122"/>
          <cell r="BL122"/>
          <cell r="BM122"/>
          <cell r="BN122"/>
          <cell r="BO122"/>
          <cell r="BP122"/>
          <cell r="BQ122"/>
          <cell r="BR122"/>
          <cell r="BS122"/>
          <cell r="BT122">
            <v>0</v>
          </cell>
          <cell r="BU122" t="str">
            <v/>
          </cell>
          <cell r="BV122" t="str">
            <v/>
          </cell>
          <cell r="BW122" t="str">
            <v/>
          </cell>
          <cell r="BX122" t="str">
            <v/>
          </cell>
          <cell r="BY122" t="str">
            <v/>
          </cell>
          <cell r="BZ122" t="str">
            <v/>
          </cell>
          <cell r="CA122" t="str">
            <v/>
          </cell>
          <cell r="CB122" t="str">
            <v/>
          </cell>
          <cell r="CC122" t="str">
            <v/>
          </cell>
          <cell r="CD122" t="str">
            <v/>
          </cell>
          <cell r="CE122" t="str">
            <v/>
          </cell>
          <cell r="CF122" t="str">
            <v/>
          </cell>
          <cell r="CG122"/>
          <cell r="CH122"/>
          <cell r="CI122" t="str">
            <v/>
          </cell>
          <cell r="CJ122" t="str">
            <v/>
          </cell>
          <cell r="CK122" t="str">
            <v/>
          </cell>
          <cell r="CL122" t="str">
            <v/>
          </cell>
          <cell r="CM122" t="str">
            <v/>
          </cell>
          <cell r="CN122"/>
          <cell r="CO122"/>
          <cell r="CP122"/>
          <cell r="CQ122"/>
          <cell r="CR122"/>
          <cell r="CS122"/>
          <cell r="CT122"/>
          <cell r="CU122"/>
          <cell r="CV122"/>
          <cell r="CW122"/>
          <cell r="CX122"/>
          <cell r="CY122"/>
          <cell r="CZ122"/>
          <cell r="DA122"/>
          <cell r="DB122"/>
          <cell r="DC122">
            <v>0</v>
          </cell>
          <cell r="DD122">
            <v>0</v>
          </cell>
          <cell r="DE122"/>
          <cell r="DF122"/>
          <cell r="DG122"/>
          <cell r="DH122"/>
          <cell r="DI122"/>
          <cell r="DJ122"/>
          <cell r="DK122"/>
          <cell r="DS122"/>
          <cell r="DT122"/>
          <cell r="DU122"/>
          <cell r="DV122"/>
        </row>
        <row r="123">
          <cell r="A123"/>
          <cell r="B123"/>
          <cell r="C123" t="str">
            <v>エンボス工程</v>
          </cell>
          <cell r="D123"/>
          <cell r="E123"/>
          <cell r="F123"/>
          <cell r="G123"/>
          <cell r="H123"/>
          <cell r="I123"/>
          <cell r="J123"/>
          <cell r="K123"/>
          <cell r="L123"/>
          <cell r="M123"/>
          <cell r="N123"/>
          <cell r="O123"/>
          <cell r="P123"/>
          <cell r="Q123"/>
          <cell r="R123"/>
          <cell r="S123"/>
          <cell r="T123"/>
          <cell r="U123"/>
          <cell r="V123"/>
          <cell r="W123"/>
          <cell r="X123"/>
          <cell r="Y123"/>
          <cell r="Z123"/>
          <cell r="AA123"/>
          <cell r="AB123"/>
          <cell r="AC123"/>
          <cell r="AD123"/>
          <cell r="AE123"/>
          <cell r="AF123"/>
          <cell r="AG123"/>
          <cell r="AH123"/>
          <cell r="AI123"/>
          <cell r="AJ123"/>
          <cell r="AK123"/>
          <cell r="AL123"/>
          <cell r="AM123"/>
          <cell r="AN123"/>
          <cell r="AO123"/>
          <cell r="AP123"/>
          <cell r="AQ123"/>
          <cell r="AR123"/>
          <cell r="AS123"/>
          <cell r="AT123"/>
          <cell r="AU123"/>
          <cell r="AV123"/>
          <cell r="AW123"/>
          <cell r="AX123"/>
          <cell r="AY123"/>
          <cell r="AZ123"/>
          <cell r="BA123"/>
          <cell r="BB123"/>
          <cell r="BC123"/>
          <cell r="BD123"/>
          <cell r="BE123"/>
          <cell r="BF123"/>
          <cell r="BG123"/>
          <cell r="BH123"/>
          <cell r="BI123"/>
          <cell r="BJ123"/>
          <cell r="BK123"/>
          <cell r="BL123"/>
          <cell r="BM123"/>
          <cell r="BN123"/>
          <cell r="BO123"/>
          <cell r="BP123"/>
          <cell r="BQ123"/>
          <cell r="BR123"/>
          <cell r="BS123"/>
          <cell r="BT123">
            <v>0</v>
          </cell>
          <cell r="BU123" t="str">
            <v/>
          </cell>
          <cell r="BV123" t="str">
            <v/>
          </cell>
          <cell r="BW123" t="str">
            <v/>
          </cell>
          <cell r="BX123" t="str">
            <v/>
          </cell>
          <cell r="BY123" t="str">
            <v/>
          </cell>
          <cell r="BZ123" t="str">
            <v/>
          </cell>
          <cell r="CA123" t="str">
            <v/>
          </cell>
          <cell r="CB123" t="str">
            <v/>
          </cell>
          <cell r="CC123" t="str">
            <v/>
          </cell>
          <cell r="CD123" t="str">
            <v/>
          </cell>
          <cell r="CE123" t="str">
            <v/>
          </cell>
          <cell r="CF123" t="str">
            <v/>
          </cell>
          <cell r="CG123"/>
          <cell r="CH123"/>
          <cell r="CI123" t="str">
            <v/>
          </cell>
          <cell r="CJ123" t="str">
            <v/>
          </cell>
          <cell r="CK123" t="str">
            <v/>
          </cell>
          <cell r="CL123" t="str">
            <v/>
          </cell>
          <cell r="CM123" t="str">
            <v/>
          </cell>
          <cell r="CN123"/>
          <cell r="CO123"/>
          <cell r="CP123"/>
          <cell r="CQ123"/>
          <cell r="CR123"/>
          <cell r="CS123"/>
          <cell r="CT123"/>
          <cell r="CU123"/>
          <cell r="CV123"/>
          <cell r="CW123"/>
          <cell r="CX123"/>
          <cell r="CY123"/>
          <cell r="CZ123"/>
          <cell r="DA123"/>
          <cell r="DB123"/>
          <cell r="DC123">
            <v>0</v>
          </cell>
          <cell r="DD123">
            <v>0</v>
          </cell>
          <cell r="DE123"/>
          <cell r="DF123"/>
          <cell r="DG123"/>
          <cell r="DH123"/>
          <cell r="DI123"/>
          <cell r="DJ123"/>
          <cell r="DK123"/>
          <cell r="DS123"/>
          <cell r="DT123"/>
          <cell r="DU123"/>
          <cell r="DV123"/>
        </row>
        <row r="124">
          <cell r="A124"/>
          <cell r="B124"/>
          <cell r="C124" t="str">
            <v>エンボス工程</v>
          </cell>
          <cell r="D124"/>
          <cell r="E124"/>
          <cell r="F124"/>
          <cell r="G124"/>
          <cell r="H124"/>
          <cell r="I124"/>
          <cell r="J124"/>
          <cell r="K124"/>
          <cell r="L124"/>
          <cell r="M124"/>
          <cell r="N124"/>
          <cell r="O124"/>
          <cell r="P124"/>
          <cell r="Q124"/>
          <cell r="R124"/>
          <cell r="S124"/>
          <cell r="T124"/>
          <cell r="U124"/>
          <cell r="V124"/>
          <cell r="W124"/>
          <cell r="X124"/>
          <cell r="Y124"/>
          <cell r="Z124"/>
          <cell r="AA124"/>
          <cell r="AB124"/>
          <cell r="AC124"/>
          <cell r="AD124"/>
          <cell r="AE124"/>
          <cell r="AF124"/>
          <cell r="AG124"/>
          <cell r="AH124"/>
          <cell r="AI124"/>
          <cell r="AJ124"/>
          <cell r="AK124"/>
          <cell r="AL124"/>
          <cell r="AM124"/>
          <cell r="AN124"/>
          <cell r="AO124"/>
          <cell r="AP124"/>
          <cell r="AQ124"/>
          <cell r="AR124"/>
          <cell r="AS124"/>
          <cell r="AT124"/>
          <cell r="AU124"/>
          <cell r="AV124"/>
          <cell r="AW124"/>
          <cell r="AX124"/>
          <cell r="AY124"/>
          <cell r="AZ124"/>
          <cell r="BA124"/>
          <cell r="BB124"/>
          <cell r="BC124"/>
          <cell r="BD124"/>
          <cell r="BE124"/>
          <cell r="BF124"/>
          <cell r="BG124"/>
          <cell r="BH124"/>
          <cell r="BI124"/>
          <cell r="BJ124"/>
          <cell r="BK124"/>
          <cell r="BL124"/>
          <cell r="BM124"/>
          <cell r="BN124"/>
          <cell r="BO124"/>
          <cell r="BP124"/>
          <cell r="BQ124"/>
          <cell r="BR124"/>
          <cell r="BS124"/>
          <cell r="BT124">
            <v>0</v>
          </cell>
          <cell r="BU124" t="str">
            <v/>
          </cell>
          <cell r="BV124" t="str">
            <v/>
          </cell>
          <cell r="BW124" t="str">
            <v/>
          </cell>
          <cell r="BX124" t="str">
            <v/>
          </cell>
          <cell r="BY124" t="str">
            <v/>
          </cell>
          <cell r="BZ124" t="str">
            <v/>
          </cell>
          <cell r="CA124" t="str">
            <v/>
          </cell>
          <cell r="CB124" t="str">
            <v/>
          </cell>
          <cell r="CC124" t="str">
            <v/>
          </cell>
          <cell r="CD124" t="str">
            <v/>
          </cell>
          <cell r="CE124" t="str">
            <v/>
          </cell>
          <cell r="CF124" t="str">
            <v/>
          </cell>
          <cell r="CG124"/>
          <cell r="CH124"/>
          <cell r="CI124" t="str">
            <v/>
          </cell>
          <cell r="CJ124" t="str">
            <v/>
          </cell>
          <cell r="CK124" t="str">
            <v/>
          </cell>
          <cell r="CL124" t="str">
            <v/>
          </cell>
          <cell r="CM124" t="str">
            <v/>
          </cell>
          <cell r="CN124"/>
          <cell r="CO124"/>
          <cell r="CP124"/>
          <cell r="CQ124"/>
          <cell r="CR124"/>
          <cell r="CS124"/>
          <cell r="CT124"/>
          <cell r="CU124"/>
          <cell r="CV124"/>
          <cell r="CW124"/>
          <cell r="CX124"/>
          <cell r="CY124"/>
          <cell r="CZ124"/>
          <cell r="DA124"/>
          <cell r="DB124"/>
          <cell r="DC124">
            <v>0</v>
          </cell>
          <cell r="DD124">
            <v>0</v>
          </cell>
          <cell r="DE124"/>
          <cell r="DF124"/>
          <cell r="DG124"/>
          <cell r="DH124"/>
          <cell r="DI124"/>
          <cell r="DJ124"/>
          <cell r="DK124"/>
          <cell r="DS124"/>
          <cell r="DT124"/>
          <cell r="DU124"/>
          <cell r="DV124"/>
        </row>
        <row r="125">
          <cell r="A125"/>
          <cell r="B125"/>
          <cell r="C125" t="str">
            <v>エンボス工程</v>
          </cell>
          <cell r="D125"/>
          <cell r="E125"/>
          <cell r="F125"/>
          <cell r="G125"/>
          <cell r="H125"/>
          <cell r="I125"/>
          <cell r="J125"/>
          <cell r="K125"/>
          <cell r="L125"/>
          <cell r="M125"/>
          <cell r="N125"/>
          <cell r="O125"/>
          <cell r="P125"/>
          <cell r="Q125"/>
          <cell r="R125"/>
          <cell r="S125"/>
          <cell r="T125"/>
          <cell r="U125"/>
          <cell r="V125"/>
          <cell r="W125"/>
          <cell r="X125"/>
          <cell r="Y125"/>
          <cell r="Z125"/>
          <cell r="AA125"/>
          <cell r="AB125"/>
          <cell r="AC125"/>
          <cell r="AD125"/>
          <cell r="AE125"/>
          <cell r="AF125"/>
          <cell r="AG125"/>
          <cell r="AH125"/>
          <cell r="AI125"/>
          <cell r="AJ125"/>
          <cell r="AK125"/>
          <cell r="AL125"/>
          <cell r="AM125"/>
          <cell r="AN125"/>
          <cell r="AO125"/>
          <cell r="AP125"/>
          <cell r="AQ125"/>
          <cell r="AR125"/>
          <cell r="AS125"/>
          <cell r="AT125"/>
          <cell r="AU125"/>
          <cell r="AV125"/>
          <cell r="AW125"/>
          <cell r="AX125"/>
          <cell r="AY125"/>
          <cell r="AZ125"/>
          <cell r="BA125"/>
          <cell r="BB125"/>
          <cell r="BC125"/>
          <cell r="BD125"/>
          <cell r="BE125"/>
          <cell r="BF125"/>
          <cell r="BG125"/>
          <cell r="BH125"/>
          <cell r="BI125"/>
          <cell r="BJ125"/>
          <cell r="BK125"/>
          <cell r="BL125"/>
          <cell r="BM125"/>
          <cell r="BN125"/>
          <cell r="BO125"/>
          <cell r="BP125"/>
          <cell r="BQ125"/>
          <cell r="BR125"/>
          <cell r="BS125"/>
          <cell r="BT125">
            <v>0</v>
          </cell>
          <cell r="BU125" t="str">
            <v/>
          </cell>
          <cell r="BV125" t="str">
            <v/>
          </cell>
          <cell r="BW125" t="str">
            <v/>
          </cell>
          <cell r="BX125" t="str">
            <v/>
          </cell>
          <cell r="BY125" t="str">
            <v/>
          </cell>
          <cell r="BZ125" t="str">
            <v/>
          </cell>
          <cell r="CA125" t="str">
            <v/>
          </cell>
          <cell r="CB125" t="str">
            <v/>
          </cell>
          <cell r="CC125" t="str">
            <v/>
          </cell>
          <cell r="CD125" t="str">
            <v/>
          </cell>
          <cell r="CE125" t="str">
            <v/>
          </cell>
          <cell r="CF125" t="str">
            <v/>
          </cell>
          <cell r="CG125"/>
          <cell r="CH125"/>
          <cell r="CI125" t="str">
            <v/>
          </cell>
          <cell r="CJ125" t="str">
            <v/>
          </cell>
          <cell r="CK125" t="str">
            <v/>
          </cell>
          <cell r="CL125" t="str">
            <v/>
          </cell>
          <cell r="CM125" t="str">
            <v/>
          </cell>
          <cell r="CN125"/>
          <cell r="CO125"/>
          <cell r="CP125"/>
          <cell r="CQ125"/>
          <cell r="CR125"/>
          <cell r="CS125"/>
          <cell r="CT125"/>
          <cell r="CU125"/>
          <cell r="CV125"/>
          <cell r="CW125"/>
          <cell r="CX125"/>
          <cell r="CY125"/>
          <cell r="CZ125"/>
          <cell r="DA125"/>
          <cell r="DB125"/>
          <cell r="DC125">
            <v>0</v>
          </cell>
          <cell r="DD125">
            <v>0</v>
          </cell>
          <cell r="DE125"/>
          <cell r="DF125"/>
          <cell r="DG125"/>
          <cell r="DH125"/>
          <cell r="DI125"/>
          <cell r="DJ125"/>
          <cell r="DK125"/>
          <cell r="DS125"/>
          <cell r="DT125"/>
          <cell r="DU125"/>
          <cell r="DV125"/>
        </row>
        <row r="126">
          <cell r="A126"/>
          <cell r="B126"/>
          <cell r="C126" t="str">
            <v>エンボス工程</v>
          </cell>
          <cell r="D126"/>
          <cell r="E126"/>
          <cell r="F126"/>
          <cell r="G126"/>
          <cell r="H126"/>
          <cell r="I126"/>
          <cell r="J126"/>
          <cell r="K126"/>
          <cell r="L126"/>
          <cell r="M126"/>
          <cell r="N126"/>
          <cell r="O126"/>
          <cell r="P126"/>
          <cell r="Q126"/>
          <cell r="R126"/>
          <cell r="S126"/>
          <cell r="T126"/>
          <cell r="U126"/>
          <cell r="V126"/>
          <cell r="W126"/>
          <cell r="X126"/>
          <cell r="Y126"/>
          <cell r="Z126"/>
          <cell r="AA126"/>
          <cell r="AB126"/>
          <cell r="AC126"/>
          <cell r="AD126"/>
          <cell r="AE126"/>
          <cell r="AF126"/>
          <cell r="AG126"/>
          <cell r="AH126"/>
          <cell r="AI126"/>
          <cell r="AJ126"/>
          <cell r="AK126"/>
          <cell r="AL126"/>
          <cell r="AM126"/>
          <cell r="AN126"/>
          <cell r="AO126"/>
          <cell r="AP126"/>
          <cell r="AQ126"/>
          <cell r="AR126"/>
          <cell r="AS126"/>
          <cell r="AT126"/>
          <cell r="AU126"/>
          <cell r="AV126"/>
          <cell r="AW126"/>
          <cell r="AX126"/>
          <cell r="AY126"/>
          <cell r="AZ126"/>
          <cell r="BA126"/>
          <cell r="BB126"/>
          <cell r="BC126"/>
          <cell r="BD126"/>
          <cell r="BE126"/>
          <cell r="BF126"/>
          <cell r="BG126"/>
          <cell r="BH126"/>
          <cell r="BI126"/>
          <cell r="BJ126"/>
          <cell r="BK126"/>
          <cell r="BL126"/>
          <cell r="BM126"/>
          <cell r="BN126"/>
          <cell r="BO126"/>
          <cell r="BP126"/>
          <cell r="BQ126"/>
          <cell r="BR126"/>
          <cell r="BS126"/>
          <cell r="BT126">
            <v>0</v>
          </cell>
          <cell r="BU126" t="str">
            <v/>
          </cell>
          <cell r="BV126" t="str">
            <v/>
          </cell>
          <cell r="BW126" t="str">
            <v/>
          </cell>
          <cell r="BX126" t="str">
            <v/>
          </cell>
          <cell r="BY126" t="str">
            <v/>
          </cell>
          <cell r="BZ126" t="str">
            <v/>
          </cell>
          <cell r="CA126" t="str">
            <v/>
          </cell>
          <cell r="CB126" t="str">
            <v/>
          </cell>
          <cell r="CC126" t="str">
            <v/>
          </cell>
          <cell r="CD126" t="str">
            <v/>
          </cell>
          <cell r="CE126" t="str">
            <v/>
          </cell>
          <cell r="CF126" t="str">
            <v/>
          </cell>
          <cell r="CG126"/>
          <cell r="CH126"/>
          <cell r="CI126" t="str">
            <v/>
          </cell>
          <cell r="CJ126" t="str">
            <v/>
          </cell>
          <cell r="CK126" t="str">
            <v/>
          </cell>
          <cell r="CL126" t="str">
            <v/>
          </cell>
          <cell r="CM126" t="str">
            <v/>
          </cell>
          <cell r="CN126"/>
          <cell r="CO126"/>
          <cell r="CP126"/>
          <cell r="CQ126"/>
          <cell r="CR126"/>
          <cell r="CS126"/>
          <cell r="CT126"/>
          <cell r="CU126"/>
          <cell r="CV126"/>
          <cell r="CW126"/>
          <cell r="CX126"/>
          <cell r="CY126"/>
          <cell r="CZ126"/>
          <cell r="DA126"/>
          <cell r="DB126"/>
          <cell r="DC126">
            <v>0</v>
          </cell>
          <cell r="DD126">
            <v>0</v>
          </cell>
          <cell r="DE126"/>
          <cell r="DF126"/>
          <cell r="DG126"/>
          <cell r="DH126"/>
          <cell r="DI126"/>
          <cell r="DJ126"/>
          <cell r="DK126"/>
          <cell r="DS126"/>
          <cell r="DT126"/>
          <cell r="DU126"/>
          <cell r="DV126"/>
        </row>
        <row r="127">
          <cell r="A127"/>
          <cell r="B127"/>
          <cell r="C127" t="str">
            <v>エンボス工程</v>
          </cell>
          <cell r="D127"/>
          <cell r="E127"/>
          <cell r="F127"/>
          <cell r="G127"/>
          <cell r="H127"/>
          <cell r="I127"/>
          <cell r="J127"/>
          <cell r="K127"/>
          <cell r="L127"/>
          <cell r="M127"/>
          <cell r="N127"/>
          <cell r="O127"/>
          <cell r="P127"/>
          <cell r="Q127"/>
          <cell r="R127"/>
          <cell r="S127"/>
          <cell r="T127"/>
          <cell r="U127"/>
          <cell r="V127"/>
          <cell r="W127"/>
          <cell r="X127"/>
          <cell r="Y127"/>
          <cell r="Z127"/>
          <cell r="AA127"/>
          <cell r="AB127"/>
          <cell r="AC127"/>
          <cell r="AD127"/>
          <cell r="AE127"/>
          <cell r="AF127"/>
          <cell r="AG127"/>
          <cell r="AH127"/>
          <cell r="AI127"/>
          <cell r="AJ127"/>
          <cell r="AK127"/>
          <cell r="AL127"/>
          <cell r="AM127"/>
          <cell r="AN127"/>
          <cell r="AO127"/>
          <cell r="AP127"/>
          <cell r="AQ127"/>
          <cell r="AR127"/>
          <cell r="AS127"/>
          <cell r="AT127"/>
          <cell r="AU127"/>
          <cell r="AV127"/>
          <cell r="AW127"/>
          <cell r="AX127"/>
          <cell r="AY127"/>
          <cell r="AZ127"/>
          <cell r="BA127"/>
          <cell r="BB127"/>
          <cell r="BC127"/>
          <cell r="BD127"/>
          <cell r="BE127"/>
          <cell r="BF127"/>
          <cell r="BG127"/>
          <cell r="BH127"/>
          <cell r="BI127"/>
          <cell r="BJ127"/>
          <cell r="BK127"/>
          <cell r="BL127"/>
          <cell r="BM127"/>
          <cell r="BN127"/>
          <cell r="BO127"/>
          <cell r="BP127"/>
          <cell r="BQ127"/>
          <cell r="BR127"/>
          <cell r="BS127"/>
          <cell r="BT127">
            <v>0</v>
          </cell>
          <cell r="BU127" t="str">
            <v/>
          </cell>
          <cell r="BV127" t="str">
            <v/>
          </cell>
          <cell r="BW127" t="str">
            <v/>
          </cell>
          <cell r="BX127" t="str">
            <v/>
          </cell>
          <cell r="BY127" t="str">
            <v/>
          </cell>
          <cell r="BZ127" t="str">
            <v/>
          </cell>
          <cell r="CA127" t="str">
            <v/>
          </cell>
          <cell r="CB127" t="str">
            <v/>
          </cell>
          <cell r="CC127" t="str">
            <v/>
          </cell>
          <cell r="CD127" t="str">
            <v/>
          </cell>
          <cell r="CE127" t="str">
            <v/>
          </cell>
          <cell r="CF127" t="str">
            <v/>
          </cell>
          <cell r="CG127"/>
          <cell r="CH127"/>
          <cell r="CI127" t="str">
            <v/>
          </cell>
          <cell r="CJ127" t="str">
            <v/>
          </cell>
          <cell r="CK127" t="str">
            <v/>
          </cell>
          <cell r="CL127" t="str">
            <v/>
          </cell>
          <cell r="CM127" t="str">
            <v/>
          </cell>
          <cell r="CN127"/>
          <cell r="CO127"/>
          <cell r="CP127"/>
          <cell r="CQ127"/>
          <cell r="CR127"/>
          <cell r="CS127"/>
          <cell r="CT127"/>
          <cell r="CU127"/>
          <cell r="CV127"/>
          <cell r="CW127"/>
          <cell r="CX127"/>
          <cell r="CY127"/>
          <cell r="CZ127"/>
          <cell r="DA127"/>
          <cell r="DB127"/>
          <cell r="DC127">
            <v>0</v>
          </cell>
          <cell r="DD127">
            <v>0</v>
          </cell>
          <cell r="DE127"/>
          <cell r="DF127"/>
          <cell r="DG127"/>
          <cell r="DH127"/>
          <cell r="DI127"/>
          <cell r="DJ127"/>
          <cell r="DK127"/>
          <cell r="DS127"/>
          <cell r="DT127"/>
          <cell r="DU127"/>
          <cell r="DV127"/>
        </row>
        <row r="128">
          <cell r="A128"/>
          <cell r="B128"/>
          <cell r="C128" t="str">
            <v>エンボス工程</v>
          </cell>
          <cell r="D128"/>
          <cell r="E128"/>
          <cell r="F128"/>
          <cell r="G128"/>
          <cell r="H128"/>
          <cell r="I128"/>
          <cell r="J128"/>
          <cell r="K128"/>
          <cell r="L128"/>
          <cell r="M128"/>
          <cell r="N128"/>
          <cell r="O128"/>
          <cell r="P128"/>
          <cell r="Q128"/>
          <cell r="R128"/>
          <cell r="S128"/>
          <cell r="T128"/>
          <cell r="U128"/>
          <cell r="V128"/>
          <cell r="W128"/>
          <cell r="X128"/>
          <cell r="Y128"/>
          <cell r="Z128"/>
          <cell r="AA128"/>
          <cell r="AB128"/>
          <cell r="AC128"/>
          <cell r="AD128"/>
          <cell r="AE128"/>
          <cell r="AF128"/>
          <cell r="AG128"/>
          <cell r="AH128"/>
          <cell r="AI128"/>
          <cell r="AJ128"/>
          <cell r="AK128"/>
          <cell r="AL128"/>
          <cell r="AM128"/>
          <cell r="AN128"/>
          <cell r="AO128"/>
          <cell r="AP128"/>
          <cell r="AQ128"/>
          <cell r="AR128"/>
          <cell r="AS128"/>
          <cell r="AT128"/>
          <cell r="AU128"/>
          <cell r="AV128"/>
          <cell r="AW128"/>
          <cell r="AX128"/>
          <cell r="AY128"/>
          <cell r="AZ128"/>
          <cell r="BA128"/>
          <cell r="BB128"/>
          <cell r="BC128"/>
          <cell r="BD128"/>
          <cell r="BE128"/>
          <cell r="BF128"/>
          <cell r="BG128"/>
          <cell r="BH128"/>
          <cell r="BI128"/>
          <cell r="BJ128"/>
          <cell r="BK128"/>
          <cell r="BL128"/>
          <cell r="BM128"/>
          <cell r="BN128"/>
          <cell r="BO128"/>
          <cell r="BP128"/>
          <cell r="BQ128"/>
          <cell r="BR128"/>
          <cell r="BS128"/>
          <cell r="BT128">
            <v>0</v>
          </cell>
          <cell r="BU128" t="str">
            <v/>
          </cell>
          <cell r="BV128" t="str">
            <v/>
          </cell>
          <cell r="BW128" t="str">
            <v/>
          </cell>
          <cell r="BX128" t="str">
            <v/>
          </cell>
          <cell r="BY128" t="str">
            <v/>
          </cell>
          <cell r="BZ128" t="str">
            <v/>
          </cell>
          <cell r="CA128" t="str">
            <v/>
          </cell>
          <cell r="CB128" t="str">
            <v/>
          </cell>
          <cell r="CC128" t="str">
            <v/>
          </cell>
          <cell r="CD128" t="str">
            <v/>
          </cell>
          <cell r="CE128" t="str">
            <v/>
          </cell>
          <cell r="CF128" t="str">
            <v/>
          </cell>
          <cell r="CG128"/>
          <cell r="CH128"/>
          <cell r="CI128" t="str">
            <v/>
          </cell>
          <cell r="CJ128" t="str">
            <v/>
          </cell>
          <cell r="CK128" t="str">
            <v/>
          </cell>
          <cell r="CL128" t="str">
            <v/>
          </cell>
          <cell r="CM128" t="str">
            <v/>
          </cell>
          <cell r="CN128"/>
          <cell r="CO128"/>
          <cell r="CP128"/>
          <cell r="CQ128"/>
          <cell r="CR128"/>
          <cell r="CS128"/>
          <cell r="CT128"/>
          <cell r="CU128"/>
          <cell r="CV128"/>
          <cell r="CW128"/>
          <cell r="CX128"/>
          <cell r="CY128"/>
          <cell r="CZ128"/>
          <cell r="DA128"/>
          <cell r="DB128"/>
          <cell r="DC128">
            <v>0</v>
          </cell>
          <cell r="DD128">
            <v>0</v>
          </cell>
          <cell r="DE128"/>
          <cell r="DF128"/>
          <cell r="DG128"/>
          <cell r="DH128"/>
          <cell r="DI128"/>
          <cell r="DJ128"/>
          <cell r="DK128"/>
          <cell r="DS128"/>
          <cell r="DT128"/>
          <cell r="DU128"/>
          <cell r="DV128"/>
        </row>
        <row r="129">
          <cell r="A129"/>
          <cell r="B129"/>
          <cell r="C129" t="str">
            <v>エンボス工程</v>
          </cell>
          <cell r="D129"/>
          <cell r="E129"/>
          <cell r="F129"/>
          <cell r="G129"/>
          <cell r="H129"/>
          <cell r="I129"/>
          <cell r="J129"/>
          <cell r="K129"/>
          <cell r="L129"/>
          <cell r="M129"/>
          <cell r="N129"/>
          <cell r="O129"/>
          <cell r="P129"/>
          <cell r="Q129"/>
          <cell r="R129"/>
          <cell r="S129"/>
          <cell r="T129"/>
          <cell r="U129"/>
          <cell r="V129"/>
          <cell r="W129"/>
          <cell r="X129"/>
          <cell r="Y129"/>
          <cell r="Z129"/>
          <cell r="AA129"/>
          <cell r="AB129"/>
          <cell r="AC129"/>
          <cell r="AD129"/>
          <cell r="AE129"/>
          <cell r="AF129"/>
          <cell r="AG129"/>
          <cell r="AH129"/>
          <cell r="AI129"/>
          <cell r="AJ129"/>
          <cell r="AK129"/>
          <cell r="AL129"/>
          <cell r="AM129"/>
          <cell r="AN129"/>
          <cell r="AO129"/>
          <cell r="AP129"/>
          <cell r="AQ129"/>
          <cell r="AR129"/>
          <cell r="AS129"/>
          <cell r="AT129"/>
          <cell r="AU129"/>
          <cell r="AV129"/>
          <cell r="AW129"/>
          <cell r="AX129"/>
          <cell r="AY129"/>
          <cell r="AZ129"/>
          <cell r="BA129"/>
          <cell r="BB129"/>
          <cell r="BC129"/>
          <cell r="BD129"/>
          <cell r="BE129"/>
          <cell r="BF129"/>
          <cell r="BG129"/>
          <cell r="BH129"/>
          <cell r="BI129"/>
          <cell r="BJ129"/>
          <cell r="BK129"/>
          <cell r="BL129"/>
          <cell r="BM129"/>
          <cell r="BN129"/>
          <cell r="BO129"/>
          <cell r="BP129"/>
          <cell r="BQ129"/>
          <cell r="BR129"/>
          <cell r="BS129"/>
          <cell r="BT129">
            <v>0</v>
          </cell>
          <cell r="BU129" t="str">
            <v/>
          </cell>
          <cell r="BV129" t="str">
            <v/>
          </cell>
          <cell r="BW129" t="str">
            <v/>
          </cell>
          <cell r="BX129" t="str">
            <v/>
          </cell>
          <cell r="BY129" t="str">
            <v/>
          </cell>
          <cell r="BZ129" t="str">
            <v/>
          </cell>
          <cell r="CA129" t="str">
            <v/>
          </cell>
          <cell r="CB129" t="str">
            <v/>
          </cell>
          <cell r="CC129" t="str">
            <v/>
          </cell>
          <cell r="CD129" t="str">
            <v/>
          </cell>
          <cell r="CE129" t="str">
            <v/>
          </cell>
          <cell r="CF129" t="str">
            <v/>
          </cell>
          <cell r="CG129"/>
          <cell r="CH129"/>
          <cell r="CI129" t="str">
            <v/>
          </cell>
          <cell r="CJ129" t="str">
            <v/>
          </cell>
          <cell r="CK129" t="str">
            <v/>
          </cell>
          <cell r="CL129" t="str">
            <v/>
          </cell>
          <cell r="CM129" t="str">
            <v/>
          </cell>
          <cell r="CN129"/>
          <cell r="CO129"/>
          <cell r="CP129"/>
          <cell r="CQ129"/>
          <cell r="CR129"/>
          <cell r="CS129"/>
          <cell r="CT129"/>
          <cell r="CU129"/>
          <cell r="CV129"/>
          <cell r="CW129"/>
          <cell r="CX129"/>
          <cell r="CY129"/>
          <cell r="CZ129"/>
          <cell r="DA129"/>
          <cell r="DB129"/>
          <cell r="DC129">
            <v>0</v>
          </cell>
          <cell r="DD129">
            <v>0</v>
          </cell>
          <cell r="DE129"/>
          <cell r="DF129"/>
          <cell r="DG129"/>
          <cell r="DH129"/>
          <cell r="DI129"/>
          <cell r="DJ129"/>
          <cell r="DK129"/>
          <cell r="DS129"/>
          <cell r="DT129"/>
          <cell r="DU129"/>
          <cell r="DV129"/>
        </row>
        <row r="130">
          <cell r="A130"/>
          <cell r="B130"/>
          <cell r="C130" t="str">
            <v>エンボス工程</v>
          </cell>
          <cell r="D130"/>
          <cell r="E130"/>
          <cell r="F130"/>
          <cell r="G130"/>
          <cell r="H130"/>
          <cell r="I130"/>
          <cell r="J130"/>
          <cell r="K130"/>
          <cell r="L130"/>
          <cell r="M130"/>
          <cell r="N130"/>
          <cell r="O130"/>
          <cell r="P130"/>
          <cell r="Q130"/>
          <cell r="R130"/>
          <cell r="S130"/>
          <cell r="T130"/>
          <cell r="U130"/>
          <cell r="V130"/>
          <cell r="W130"/>
          <cell r="X130"/>
          <cell r="Y130"/>
          <cell r="Z130"/>
          <cell r="AA130"/>
          <cell r="AB130"/>
          <cell r="AC130"/>
          <cell r="AD130"/>
          <cell r="AE130"/>
          <cell r="AF130"/>
          <cell r="AG130"/>
          <cell r="AH130"/>
          <cell r="AI130"/>
          <cell r="AJ130"/>
          <cell r="AK130"/>
          <cell r="AL130"/>
          <cell r="AM130"/>
          <cell r="AN130"/>
          <cell r="AO130"/>
          <cell r="AP130"/>
          <cell r="AQ130"/>
          <cell r="AR130"/>
          <cell r="AS130"/>
          <cell r="AT130"/>
          <cell r="AU130"/>
          <cell r="AV130"/>
          <cell r="AW130"/>
          <cell r="AX130"/>
          <cell r="AY130"/>
          <cell r="AZ130"/>
          <cell r="BA130"/>
          <cell r="BB130"/>
          <cell r="BC130"/>
          <cell r="BD130"/>
          <cell r="BE130"/>
          <cell r="BF130"/>
          <cell r="BG130"/>
          <cell r="BH130"/>
          <cell r="BI130"/>
          <cell r="BJ130"/>
          <cell r="BK130"/>
          <cell r="BL130"/>
          <cell r="BM130"/>
          <cell r="BN130"/>
          <cell r="BO130"/>
          <cell r="BP130"/>
          <cell r="BQ130"/>
          <cell r="BR130"/>
          <cell r="BS130"/>
          <cell r="BT130">
            <v>0</v>
          </cell>
          <cell r="BU130" t="str">
            <v/>
          </cell>
          <cell r="BV130" t="str">
            <v/>
          </cell>
          <cell r="BW130" t="str">
            <v/>
          </cell>
          <cell r="BX130" t="str">
            <v/>
          </cell>
          <cell r="BY130" t="str">
            <v/>
          </cell>
          <cell r="BZ130" t="str">
            <v/>
          </cell>
          <cell r="CA130" t="str">
            <v/>
          </cell>
          <cell r="CB130" t="str">
            <v/>
          </cell>
          <cell r="CC130" t="str">
            <v/>
          </cell>
          <cell r="CD130" t="str">
            <v/>
          </cell>
          <cell r="CE130" t="str">
            <v/>
          </cell>
          <cell r="CF130" t="str">
            <v/>
          </cell>
          <cell r="CG130"/>
          <cell r="CH130"/>
          <cell r="CI130" t="str">
            <v/>
          </cell>
          <cell r="CJ130" t="str">
            <v/>
          </cell>
          <cell r="CK130" t="str">
            <v/>
          </cell>
          <cell r="CL130" t="str">
            <v/>
          </cell>
          <cell r="CM130" t="str">
            <v/>
          </cell>
          <cell r="CN130"/>
          <cell r="CO130"/>
          <cell r="CP130"/>
          <cell r="CQ130"/>
          <cell r="CR130"/>
          <cell r="CS130"/>
          <cell r="CT130"/>
          <cell r="CU130"/>
          <cell r="CV130"/>
          <cell r="CW130"/>
          <cell r="CX130"/>
          <cell r="CY130"/>
          <cell r="CZ130"/>
          <cell r="DA130"/>
          <cell r="DB130"/>
          <cell r="DC130">
            <v>0</v>
          </cell>
          <cell r="DD130">
            <v>0</v>
          </cell>
          <cell r="DE130"/>
          <cell r="DF130"/>
          <cell r="DG130"/>
          <cell r="DH130"/>
          <cell r="DI130"/>
          <cell r="DJ130"/>
          <cell r="DK130"/>
          <cell r="DS130"/>
          <cell r="DT130"/>
          <cell r="DU130"/>
          <cell r="DV130"/>
        </row>
        <row r="131">
          <cell r="A131"/>
          <cell r="B131"/>
          <cell r="C131" t="str">
            <v>エンボス工程</v>
          </cell>
          <cell r="D131"/>
          <cell r="E131"/>
          <cell r="F131"/>
          <cell r="G131"/>
          <cell r="H131"/>
          <cell r="I131"/>
          <cell r="J131"/>
          <cell r="K131"/>
          <cell r="L131"/>
          <cell r="M131"/>
          <cell r="N131"/>
          <cell r="O131"/>
          <cell r="P131"/>
          <cell r="Q131"/>
          <cell r="R131"/>
          <cell r="S131"/>
          <cell r="T131"/>
          <cell r="U131"/>
          <cell r="V131"/>
          <cell r="W131"/>
          <cell r="X131"/>
          <cell r="Y131"/>
          <cell r="Z131"/>
          <cell r="AA131"/>
          <cell r="AB131"/>
          <cell r="AC131"/>
          <cell r="AD131"/>
          <cell r="AE131"/>
          <cell r="AF131"/>
          <cell r="AG131"/>
          <cell r="AH131"/>
          <cell r="AI131"/>
          <cell r="AJ131"/>
          <cell r="AK131"/>
          <cell r="AL131"/>
          <cell r="AM131"/>
          <cell r="AN131"/>
          <cell r="AO131"/>
          <cell r="AP131"/>
          <cell r="AQ131"/>
          <cell r="AR131"/>
          <cell r="AS131"/>
          <cell r="AT131"/>
          <cell r="AU131"/>
          <cell r="AV131"/>
          <cell r="AW131"/>
          <cell r="AX131"/>
          <cell r="AY131"/>
          <cell r="AZ131"/>
          <cell r="BA131"/>
          <cell r="BB131"/>
          <cell r="BC131"/>
          <cell r="BD131"/>
          <cell r="BE131"/>
          <cell r="BF131"/>
          <cell r="BG131"/>
          <cell r="BH131"/>
          <cell r="BI131"/>
          <cell r="BJ131"/>
          <cell r="BK131"/>
          <cell r="BL131"/>
          <cell r="BM131"/>
          <cell r="BN131"/>
          <cell r="BO131"/>
          <cell r="BP131"/>
          <cell r="BQ131"/>
          <cell r="BR131"/>
          <cell r="BS131"/>
          <cell r="BT131">
            <v>0</v>
          </cell>
          <cell r="BU131" t="str">
            <v/>
          </cell>
          <cell r="BV131" t="str">
            <v/>
          </cell>
          <cell r="BW131" t="str">
            <v/>
          </cell>
          <cell r="BX131" t="str">
            <v/>
          </cell>
          <cell r="BY131" t="str">
            <v/>
          </cell>
          <cell r="BZ131" t="str">
            <v/>
          </cell>
          <cell r="CA131" t="str">
            <v/>
          </cell>
          <cell r="CB131" t="str">
            <v/>
          </cell>
          <cell r="CC131" t="str">
            <v/>
          </cell>
          <cell r="CD131" t="str">
            <v/>
          </cell>
          <cell r="CE131" t="str">
            <v/>
          </cell>
          <cell r="CF131" t="str">
            <v/>
          </cell>
          <cell r="CG131"/>
          <cell r="CH131"/>
          <cell r="CI131" t="str">
            <v/>
          </cell>
          <cell r="CJ131" t="str">
            <v/>
          </cell>
          <cell r="CK131" t="str">
            <v/>
          </cell>
          <cell r="CL131" t="str">
            <v/>
          </cell>
          <cell r="CM131" t="str">
            <v/>
          </cell>
          <cell r="CN131"/>
          <cell r="CO131"/>
          <cell r="CP131"/>
          <cell r="CQ131"/>
          <cell r="CR131"/>
          <cell r="CS131"/>
          <cell r="CT131"/>
          <cell r="CU131"/>
          <cell r="CV131"/>
          <cell r="CW131"/>
          <cell r="CX131"/>
          <cell r="CY131"/>
          <cell r="CZ131"/>
          <cell r="DA131"/>
          <cell r="DB131"/>
          <cell r="DC131">
            <v>0</v>
          </cell>
          <cell r="DD131">
            <v>0</v>
          </cell>
          <cell r="DE131"/>
          <cell r="DF131"/>
          <cell r="DG131"/>
          <cell r="DH131"/>
          <cell r="DI131"/>
          <cell r="DJ131"/>
          <cell r="DK131"/>
          <cell r="DS131"/>
          <cell r="DT131"/>
          <cell r="DU131"/>
          <cell r="DV131"/>
        </row>
        <row r="132">
          <cell r="A132"/>
          <cell r="B132"/>
          <cell r="C132" t="str">
            <v>エンボス工程</v>
          </cell>
          <cell r="D132"/>
          <cell r="E132"/>
          <cell r="F132"/>
          <cell r="G132"/>
          <cell r="H132"/>
          <cell r="I132"/>
          <cell r="J132"/>
          <cell r="K132"/>
          <cell r="L132"/>
          <cell r="M132"/>
          <cell r="N132"/>
          <cell r="O132"/>
          <cell r="P132"/>
          <cell r="Q132"/>
          <cell r="R132"/>
          <cell r="S132"/>
          <cell r="T132"/>
          <cell r="U132"/>
          <cell r="V132"/>
          <cell r="W132"/>
          <cell r="X132"/>
          <cell r="Y132"/>
          <cell r="Z132"/>
          <cell r="AA132"/>
          <cell r="AB132"/>
          <cell r="AC132"/>
          <cell r="AD132"/>
          <cell r="AE132"/>
          <cell r="AF132"/>
          <cell r="AG132"/>
          <cell r="AH132"/>
          <cell r="AI132"/>
          <cell r="AJ132"/>
          <cell r="AK132"/>
          <cell r="AL132"/>
          <cell r="AM132"/>
          <cell r="AN132"/>
          <cell r="AO132"/>
          <cell r="AP132"/>
          <cell r="AQ132"/>
          <cell r="AR132"/>
          <cell r="AS132"/>
          <cell r="AT132"/>
          <cell r="AU132"/>
          <cell r="AV132"/>
          <cell r="AW132"/>
          <cell r="AX132"/>
          <cell r="AY132"/>
          <cell r="AZ132"/>
          <cell r="BA132"/>
          <cell r="BB132"/>
          <cell r="BC132"/>
          <cell r="BD132"/>
          <cell r="BE132"/>
          <cell r="BF132"/>
          <cell r="BG132"/>
          <cell r="BH132"/>
          <cell r="BI132"/>
          <cell r="BJ132"/>
          <cell r="BK132"/>
          <cell r="BL132"/>
          <cell r="BM132"/>
          <cell r="BN132"/>
          <cell r="BO132"/>
          <cell r="BP132"/>
          <cell r="BQ132"/>
          <cell r="BR132"/>
          <cell r="BS132"/>
          <cell r="BT132">
            <v>0</v>
          </cell>
          <cell r="BU132" t="str">
            <v/>
          </cell>
          <cell r="BV132" t="str">
            <v/>
          </cell>
          <cell r="BW132" t="str">
            <v/>
          </cell>
          <cell r="BX132" t="str">
            <v/>
          </cell>
          <cell r="BY132" t="str">
            <v/>
          </cell>
          <cell r="BZ132" t="str">
            <v/>
          </cell>
          <cell r="CA132" t="str">
            <v/>
          </cell>
          <cell r="CB132" t="str">
            <v/>
          </cell>
          <cell r="CC132" t="str">
            <v/>
          </cell>
          <cell r="CD132" t="str">
            <v/>
          </cell>
          <cell r="CE132" t="str">
            <v/>
          </cell>
          <cell r="CF132" t="str">
            <v/>
          </cell>
          <cell r="CG132"/>
          <cell r="CH132"/>
          <cell r="CI132" t="str">
            <v/>
          </cell>
          <cell r="CJ132" t="str">
            <v/>
          </cell>
          <cell r="CK132" t="str">
            <v/>
          </cell>
          <cell r="CL132" t="str">
            <v/>
          </cell>
          <cell r="CM132" t="str">
            <v/>
          </cell>
          <cell r="CN132"/>
          <cell r="CO132"/>
          <cell r="CP132"/>
          <cell r="CQ132"/>
          <cell r="CR132"/>
          <cell r="CS132"/>
          <cell r="CT132"/>
          <cell r="CU132"/>
          <cell r="CV132"/>
          <cell r="CW132"/>
          <cell r="CX132"/>
          <cell r="CY132"/>
          <cell r="CZ132"/>
          <cell r="DA132"/>
          <cell r="DB132"/>
          <cell r="DC132">
            <v>0</v>
          </cell>
          <cell r="DD132">
            <v>0</v>
          </cell>
          <cell r="DE132"/>
          <cell r="DF132"/>
          <cell r="DG132"/>
          <cell r="DH132"/>
          <cell r="DI132"/>
          <cell r="DJ132"/>
          <cell r="DK132"/>
          <cell r="DS132"/>
          <cell r="DT132"/>
          <cell r="DU132"/>
          <cell r="DV132"/>
        </row>
        <row r="133">
          <cell r="A133"/>
          <cell r="B133"/>
          <cell r="C133" t="str">
            <v>エンボス工程</v>
          </cell>
          <cell r="D133"/>
          <cell r="E133"/>
          <cell r="F133"/>
          <cell r="G133"/>
          <cell r="H133"/>
          <cell r="I133"/>
          <cell r="J133"/>
          <cell r="K133"/>
          <cell r="L133"/>
          <cell r="M133"/>
          <cell r="N133"/>
          <cell r="O133"/>
          <cell r="P133"/>
          <cell r="Q133"/>
          <cell r="R133"/>
          <cell r="S133"/>
          <cell r="T133"/>
          <cell r="U133"/>
          <cell r="V133"/>
          <cell r="W133"/>
          <cell r="X133"/>
          <cell r="Y133"/>
          <cell r="Z133"/>
          <cell r="AA133"/>
          <cell r="AB133"/>
          <cell r="AC133"/>
          <cell r="AD133"/>
          <cell r="AE133"/>
          <cell r="AF133"/>
          <cell r="AG133"/>
          <cell r="AH133"/>
          <cell r="AI133"/>
          <cell r="AJ133"/>
          <cell r="AK133"/>
          <cell r="AL133"/>
          <cell r="AM133"/>
          <cell r="AN133"/>
          <cell r="AO133"/>
          <cell r="AP133"/>
          <cell r="AQ133"/>
          <cell r="AR133"/>
          <cell r="AS133"/>
          <cell r="AT133"/>
          <cell r="AU133"/>
          <cell r="AV133"/>
          <cell r="AW133"/>
          <cell r="AX133"/>
          <cell r="AY133"/>
          <cell r="AZ133"/>
          <cell r="BA133"/>
          <cell r="BB133"/>
          <cell r="BC133"/>
          <cell r="BD133"/>
          <cell r="BE133"/>
          <cell r="BF133"/>
          <cell r="BG133"/>
          <cell r="BH133"/>
          <cell r="BI133"/>
          <cell r="BJ133"/>
          <cell r="BK133"/>
          <cell r="BL133"/>
          <cell r="BM133"/>
          <cell r="BN133"/>
          <cell r="BO133"/>
          <cell r="BP133"/>
          <cell r="BQ133"/>
          <cell r="BR133"/>
          <cell r="BS133"/>
          <cell r="BT133">
            <v>0</v>
          </cell>
          <cell r="BU133" t="str">
            <v/>
          </cell>
          <cell r="BV133" t="str">
            <v/>
          </cell>
          <cell r="BW133" t="str">
            <v/>
          </cell>
          <cell r="BX133" t="str">
            <v/>
          </cell>
          <cell r="BY133" t="str">
            <v/>
          </cell>
          <cell r="BZ133" t="str">
            <v/>
          </cell>
          <cell r="CA133" t="str">
            <v/>
          </cell>
          <cell r="CB133" t="str">
            <v/>
          </cell>
          <cell r="CC133" t="str">
            <v/>
          </cell>
          <cell r="CD133" t="str">
            <v/>
          </cell>
          <cell r="CE133" t="str">
            <v/>
          </cell>
          <cell r="CF133" t="str">
            <v/>
          </cell>
          <cell r="CG133"/>
          <cell r="CH133"/>
          <cell r="CI133" t="str">
            <v/>
          </cell>
          <cell r="CJ133" t="str">
            <v/>
          </cell>
          <cell r="CK133" t="str">
            <v/>
          </cell>
          <cell r="CL133" t="str">
            <v/>
          </cell>
          <cell r="CM133" t="str">
            <v/>
          </cell>
          <cell r="CN133"/>
          <cell r="CO133"/>
          <cell r="CP133"/>
          <cell r="CQ133"/>
          <cell r="CR133"/>
          <cell r="CS133"/>
          <cell r="CT133"/>
          <cell r="CU133"/>
          <cell r="CV133"/>
          <cell r="CW133"/>
          <cell r="CX133"/>
          <cell r="CY133"/>
          <cell r="CZ133"/>
          <cell r="DA133"/>
          <cell r="DB133"/>
          <cell r="DC133">
            <v>0</v>
          </cell>
          <cell r="DD133">
            <v>0</v>
          </cell>
          <cell r="DE133"/>
          <cell r="DF133"/>
          <cell r="DG133"/>
          <cell r="DH133"/>
          <cell r="DI133"/>
          <cell r="DJ133"/>
          <cell r="DK133"/>
          <cell r="DS133"/>
          <cell r="DT133"/>
          <cell r="DU133"/>
          <cell r="DV133"/>
        </row>
        <row r="134">
          <cell r="A134"/>
          <cell r="B134"/>
          <cell r="C134" t="str">
            <v>エンボス工程</v>
          </cell>
          <cell r="D134"/>
          <cell r="E134"/>
          <cell r="F134"/>
          <cell r="G134"/>
          <cell r="H134"/>
          <cell r="I134"/>
          <cell r="J134"/>
          <cell r="K134"/>
          <cell r="L134"/>
          <cell r="M134"/>
          <cell r="N134"/>
          <cell r="O134"/>
          <cell r="P134"/>
          <cell r="Q134"/>
          <cell r="R134"/>
          <cell r="S134"/>
          <cell r="T134"/>
          <cell r="U134"/>
          <cell r="V134"/>
          <cell r="W134"/>
          <cell r="X134"/>
          <cell r="Y134"/>
          <cell r="Z134"/>
          <cell r="AA134"/>
          <cell r="AB134"/>
          <cell r="AC134"/>
          <cell r="AD134"/>
          <cell r="AE134"/>
          <cell r="AF134"/>
          <cell r="AG134"/>
          <cell r="AH134"/>
          <cell r="AI134"/>
          <cell r="AJ134"/>
          <cell r="AK134"/>
          <cell r="AL134"/>
          <cell r="AM134"/>
          <cell r="AN134"/>
          <cell r="AO134"/>
          <cell r="AP134"/>
          <cell r="AQ134"/>
          <cell r="AR134"/>
          <cell r="AS134"/>
          <cell r="AT134"/>
          <cell r="AU134"/>
          <cell r="AV134"/>
          <cell r="AW134"/>
          <cell r="AX134"/>
          <cell r="AY134"/>
          <cell r="AZ134"/>
          <cell r="BA134"/>
          <cell r="BB134"/>
          <cell r="BC134"/>
          <cell r="BD134"/>
          <cell r="BE134"/>
          <cell r="BF134"/>
          <cell r="BG134"/>
          <cell r="BH134"/>
          <cell r="BI134"/>
          <cell r="BJ134"/>
          <cell r="BK134"/>
          <cell r="BL134"/>
          <cell r="BM134"/>
          <cell r="BN134"/>
          <cell r="BO134"/>
          <cell r="BP134"/>
          <cell r="BQ134"/>
          <cell r="BR134"/>
          <cell r="BS134"/>
          <cell r="BT134">
            <v>0</v>
          </cell>
          <cell r="BU134" t="str">
            <v/>
          </cell>
          <cell r="BV134" t="str">
            <v/>
          </cell>
          <cell r="BW134" t="str">
            <v/>
          </cell>
          <cell r="BX134" t="str">
            <v/>
          </cell>
          <cell r="BY134" t="str">
            <v/>
          </cell>
          <cell r="BZ134" t="str">
            <v/>
          </cell>
          <cell r="CA134" t="str">
            <v/>
          </cell>
          <cell r="CB134" t="str">
            <v/>
          </cell>
          <cell r="CC134" t="str">
            <v/>
          </cell>
          <cell r="CD134" t="str">
            <v/>
          </cell>
          <cell r="CE134" t="str">
            <v/>
          </cell>
          <cell r="CF134" t="str">
            <v/>
          </cell>
          <cell r="CG134"/>
          <cell r="CH134"/>
          <cell r="CI134" t="str">
            <v/>
          </cell>
          <cell r="CJ134" t="str">
            <v/>
          </cell>
          <cell r="CK134" t="str">
            <v/>
          </cell>
          <cell r="CL134" t="str">
            <v/>
          </cell>
          <cell r="CM134" t="str">
            <v/>
          </cell>
          <cell r="CN134"/>
          <cell r="CO134"/>
          <cell r="CP134"/>
          <cell r="CQ134"/>
          <cell r="CR134"/>
          <cell r="CS134"/>
          <cell r="CT134"/>
          <cell r="CU134"/>
          <cell r="CV134"/>
          <cell r="CW134"/>
          <cell r="CX134"/>
          <cell r="CY134"/>
          <cell r="CZ134"/>
          <cell r="DA134"/>
          <cell r="DB134"/>
          <cell r="DC134">
            <v>0</v>
          </cell>
          <cell r="DD134">
            <v>0</v>
          </cell>
          <cell r="DE134"/>
          <cell r="DF134"/>
          <cell r="DG134"/>
          <cell r="DH134"/>
          <cell r="DI134"/>
          <cell r="DJ134"/>
          <cell r="DK134"/>
          <cell r="DS134"/>
          <cell r="DT134"/>
          <cell r="DU134"/>
          <cell r="DV134"/>
        </row>
        <row r="135">
          <cell r="A135"/>
          <cell r="B135"/>
          <cell r="C135" t="str">
            <v>エンボス工程</v>
          </cell>
          <cell r="D135"/>
          <cell r="E135"/>
          <cell r="F135"/>
          <cell r="G135"/>
          <cell r="H135"/>
          <cell r="I135"/>
          <cell r="J135"/>
          <cell r="K135"/>
          <cell r="L135"/>
          <cell r="M135"/>
          <cell r="N135"/>
          <cell r="O135"/>
          <cell r="P135"/>
          <cell r="Q135"/>
          <cell r="R135"/>
          <cell r="S135"/>
          <cell r="T135"/>
          <cell r="U135"/>
          <cell r="V135"/>
          <cell r="W135"/>
          <cell r="X135"/>
          <cell r="Y135"/>
          <cell r="Z135"/>
          <cell r="AA135"/>
          <cell r="AB135"/>
          <cell r="AC135"/>
          <cell r="AD135"/>
          <cell r="AE135"/>
          <cell r="AF135"/>
          <cell r="AG135"/>
          <cell r="AH135"/>
          <cell r="AI135"/>
          <cell r="AJ135"/>
          <cell r="AK135"/>
          <cell r="AL135"/>
          <cell r="AM135"/>
          <cell r="AN135"/>
          <cell r="AO135"/>
          <cell r="AP135"/>
          <cell r="AQ135"/>
          <cell r="AR135"/>
          <cell r="AS135"/>
          <cell r="AT135"/>
          <cell r="AU135"/>
          <cell r="AV135"/>
          <cell r="AW135"/>
          <cell r="AX135"/>
          <cell r="AY135"/>
          <cell r="AZ135"/>
          <cell r="BA135"/>
          <cell r="BB135"/>
          <cell r="BC135"/>
          <cell r="BD135"/>
          <cell r="BE135"/>
          <cell r="BF135"/>
          <cell r="BG135"/>
          <cell r="BH135"/>
          <cell r="BI135"/>
          <cell r="BJ135"/>
          <cell r="BK135"/>
          <cell r="BL135"/>
          <cell r="BM135"/>
          <cell r="BN135"/>
          <cell r="BO135"/>
          <cell r="BP135"/>
          <cell r="BQ135"/>
          <cell r="BR135"/>
          <cell r="BS135"/>
          <cell r="BT135">
            <v>0</v>
          </cell>
          <cell r="BU135" t="str">
            <v/>
          </cell>
          <cell r="BV135" t="str">
            <v/>
          </cell>
          <cell r="BW135" t="str">
            <v/>
          </cell>
          <cell r="BX135" t="str">
            <v/>
          </cell>
          <cell r="BY135" t="str">
            <v/>
          </cell>
          <cell r="BZ135" t="str">
            <v/>
          </cell>
          <cell r="CA135" t="str">
            <v/>
          </cell>
          <cell r="CB135" t="str">
            <v/>
          </cell>
          <cell r="CC135" t="str">
            <v/>
          </cell>
          <cell r="CD135" t="str">
            <v/>
          </cell>
          <cell r="CE135" t="str">
            <v/>
          </cell>
          <cell r="CF135" t="str">
            <v/>
          </cell>
          <cell r="CG135"/>
          <cell r="CH135"/>
          <cell r="CI135" t="str">
            <v/>
          </cell>
          <cell r="CJ135" t="str">
            <v/>
          </cell>
          <cell r="CK135" t="str">
            <v/>
          </cell>
          <cell r="CL135" t="str">
            <v/>
          </cell>
          <cell r="CM135" t="str">
            <v/>
          </cell>
          <cell r="CN135"/>
          <cell r="CO135"/>
          <cell r="CP135"/>
          <cell r="CQ135"/>
          <cell r="CR135"/>
          <cell r="CS135"/>
          <cell r="CT135"/>
          <cell r="CU135"/>
          <cell r="CV135"/>
          <cell r="CW135"/>
          <cell r="CX135"/>
          <cell r="CY135"/>
          <cell r="CZ135"/>
          <cell r="DA135"/>
          <cell r="DB135"/>
          <cell r="DC135">
            <v>0</v>
          </cell>
          <cell r="DD135">
            <v>0</v>
          </cell>
          <cell r="DE135"/>
          <cell r="DF135"/>
          <cell r="DG135"/>
          <cell r="DH135"/>
          <cell r="DI135"/>
          <cell r="DJ135"/>
          <cell r="DK135"/>
          <cell r="DS135"/>
          <cell r="DT135"/>
          <cell r="DU135"/>
          <cell r="DV135"/>
        </row>
        <row r="136">
          <cell r="A136"/>
          <cell r="B136"/>
          <cell r="C136" t="str">
            <v>エンボス工程</v>
          </cell>
          <cell r="D136"/>
          <cell r="E136"/>
          <cell r="F136"/>
          <cell r="G136"/>
          <cell r="H136"/>
          <cell r="I136"/>
          <cell r="J136"/>
          <cell r="K136"/>
          <cell r="L136"/>
          <cell r="M136"/>
          <cell r="N136"/>
          <cell r="O136"/>
          <cell r="P136"/>
          <cell r="Q136"/>
          <cell r="R136"/>
          <cell r="S136"/>
          <cell r="T136"/>
          <cell r="U136"/>
          <cell r="V136"/>
          <cell r="W136"/>
          <cell r="X136"/>
          <cell r="Y136"/>
          <cell r="Z136"/>
          <cell r="AA136"/>
          <cell r="AB136"/>
          <cell r="AC136"/>
          <cell r="AD136"/>
          <cell r="AE136"/>
          <cell r="AF136"/>
          <cell r="AG136"/>
          <cell r="AH136"/>
          <cell r="AI136"/>
          <cell r="AJ136"/>
          <cell r="AK136"/>
          <cell r="AL136"/>
          <cell r="AM136"/>
          <cell r="AN136"/>
          <cell r="AO136"/>
          <cell r="AP136"/>
          <cell r="AQ136"/>
          <cell r="AR136"/>
          <cell r="AS136"/>
          <cell r="AT136"/>
          <cell r="AU136"/>
          <cell r="AV136"/>
          <cell r="AW136"/>
          <cell r="AX136"/>
          <cell r="AY136"/>
          <cell r="AZ136"/>
          <cell r="BA136"/>
          <cell r="BB136"/>
          <cell r="BC136"/>
          <cell r="BD136"/>
          <cell r="BE136"/>
          <cell r="BF136"/>
          <cell r="BG136"/>
          <cell r="BH136"/>
          <cell r="BI136"/>
          <cell r="BJ136"/>
          <cell r="BK136"/>
          <cell r="BL136"/>
          <cell r="BM136"/>
          <cell r="BN136"/>
          <cell r="BO136"/>
          <cell r="BP136"/>
          <cell r="BQ136"/>
          <cell r="BR136"/>
          <cell r="BS136"/>
          <cell r="BT136">
            <v>0</v>
          </cell>
          <cell r="BU136" t="str">
            <v/>
          </cell>
          <cell r="BV136" t="str">
            <v/>
          </cell>
          <cell r="BW136" t="str">
            <v/>
          </cell>
          <cell r="BX136" t="str">
            <v/>
          </cell>
          <cell r="BY136" t="str">
            <v/>
          </cell>
          <cell r="BZ136" t="str">
            <v/>
          </cell>
          <cell r="CA136" t="str">
            <v/>
          </cell>
          <cell r="CB136" t="str">
            <v/>
          </cell>
          <cell r="CC136" t="str">
            <v/>
          </cell>
          <cell r="CD136" t="str">
            <v/>
          </cell>
          <cell r="CE136" t="str">
            <v/>
          </cell>
          <cell r="CF136" t="str">
            <v/>
          </cell>
          <cell r="CG136"/>
          <cell r="CH136"/>
          <cell r="CI136" t="str">
            <v/>
          </cell>
          <cell r="CJ136" t="str">
            <v/>
          </cell>
          <cell r="CK136" t="str">
            <v/>
          </cell>
          <cell r="CL136" t="str">
            <v/>
          </cell>
          <cell r="CM136" t="str">
            <v/>
          </cell>
          <cell r="CN136"/>
          <cell r="CO136"/>
          <cell r="CP136"/>
          <cell r="CQ136"/>
          <cell r="CR136"/>
          <cell r="CS136"/>
          <cell r="CT136"/>
          <cell r="CU136"/>
          <cell r="CV136"/>
          <cell r="CW136"/>
          <cell r="CX136"/>
          <cell r="CY136"/>
          <cell r="CZ136"/>
          <cell r="DA136"/>
          <cell r="DB136"/>
          <cell r="DC136">
            <v>0</v>
          </cell>
          <cell r="DD136">
            <v>0</v>
          </cell>
          <cell r="DE136"/>
          <cell r="DF136"/>
          <cell r="DG136"/>
          <cell r="DH136"/>
          <cell r="DI136"/>
          <cell r="DJ136"/>
          <cell r="DK136"/>
          <cell r="DS136"/>
          <cell r="DT136"/>
          <cell r="DU136"/>
          <cell r="DV136"/>
        </row>
        <row r="137">
          <cell r="A137"/>
          <cell r="B137"/>
          <cell r="C137" t="str">
            <v>エンボス工程</v>
          </cell>
          <cell r="D137"/>
          <cell r="E137"/>
          <cell r="F137"/>
          <cell r="G137"/>
          <cell r="H137"/>
          <cell r="I137"/>
          <cell r="J137"/>
          <cell r="K137"/>
          <cell r="L137"/>
          <cell r="M137"/>
          <cell r="N137"/>
          <cell r="O137"/>
          <cell r="P137"/>
          <cell r="Q137"/>
          <cell r="R137"/>
          <cell r="S137"/>
          <cell r="T137"/>
          <cell r="U137"/>
          <cell r="V137"/>
          <cell r="W137"/>
          <cell r="X137"/>
          <cell r="Y137"/>
          <cell r="Z137"/>
          <cell r="AA137"/>
          <cell r="AB137"/>
          <cell r="AC137"/>
          <cell r="AD137"/>
          <cell r="AE137"/>
          <cell r="AF137"/>
          <cell r="AG137"/>
          <cell r="AH137"/>
          <cell r="AI137"/>
          <cell r="AJ137"/>
          <cell r="AK137"/>
          <cell r="AL137"/>
          <cell r="AM137"/>
          <cell r="AN137"/>
          <cell r="AO137"/>
          <cell r="AP137"/>
          <cell r="AQ137"/>
          <cell r="AR137"/>
          <cell r="AS137"/>
          <cell r="AT137"/>
          <cell r="AU137"/>
          <cell r="AV137"/>
          <cell r="AW137"/>
          <cell r="AX137"/>
          <cell r="AY137"/>
          <cell r="AZ137"/>
          <cell r="BA137"/>
          <cell r="BB137"/>
          <cell r="BC137"/>
          <cell r="BD137"/>
          <cell r="BE137"/>
          <cell r="BF137"/>
          <cell r="BG137"/>
          <cell r="BH137"/>
          <cell r="BI137"/>
          <cell r="BJ137"/>
          <cell r="BK137"/>
          <cell r="BL137"/>
          <cell r="BM137"/>
          <cell r="BN137"/>
          <cell r="BO137"/>
          <cell r="BP137"/>
          <cell r="BQ137"/>
          <cell r="BR137"/>
          <cell r="BS137"/>
          <cell r="BT137">
            <v>0</v>
          </cell>
          <cell r="BU137" t="str">
            <v/>
          </cell>
          <cell r="BV137" t="str">
            <v/>
          </cell>
          <cell r="BW137" t="str">
            <v/>
          </cell>
          <cell r="BX137" t="str">
            <v/>
          </cell>
          <cell r="BY137" t="str">
            <v/>
          </cell>
          <cell r="BZ137" t="str">
            <v/>
          </cell>
          <cell r="CA137" t="str">
            <v/>
          </cell>
          <cell r="CB137" t="str">
            <v/>
          </cell>
          <cell r="CC137" t="str">
            <v/>
          </cell>
          <cell r="CD137" t="str">
            <v/>
          </cell>
          <cell r="CE137" t="str">
            <v/>
          </cell>
          <cell r="CF137" t="str">
            <v/>
          </cell>
          <cell r="CG137"/>
          <cell r="CH137"/>
          <cell r="CI137" t="str">
            <v/>
          </cell>
          <cell r="CJ137" t="str">
            <v/>
          </cell>
          <cell r="CK137" t="str">
            <v/>
          </cell>
          <cell r="CL137" t="str">
            <v/>
          </cell>
          <cell r="CM137" t="str">
            <v/>
          </cell>
          <cell r="CN137"/>
          <cell r="CO137"/>
          <cell r="CP137"/>
          <cell r="CQ137"/>
          <cell r="CR137"/>
          <cell r="CS137"/>
          <cell r="CT137"/>
          <cell r="CU137"/>
          <cell r="CV137"/>
          <cell r="CW137"/>
          <cell r="CX137"/>
          <cell r="CY137"/>
          <cell r="CZ137"/>
          <cell r="DA137"/>
          <cell r="DB137"/>
          <cell r="DC137">
            <v>0</v>
          </cell>
          <cell r="DD137">
            <v>0</v>
          </cell>
          <cell r="DE137"/>
          <cell r="DF137"/>
          <cell r="DG137"/>
          <cell r="DH137"/>
          <cell r="DI137"/>
          <cell r="DJ137"/>
          <cell r="DK137"/>
          <cell r="DS137"/>
          <cell r="DT137"/>
          <cell r="DU137"/>
          <cell r="DV137"/>
        </row>
        <row r="138">
          <cell r="A138"/>
          <cell r="B138"/>
          <cell r="C138" t="str">
            <v>エンボス工程</v>
          </cell>
          <cell r="D138"/>
          <cell r="E138"/>
          <cell r="F138"/>
          <cell r="G138"/>
          <cell r="H138"/>
          <cell r="I138"/>
          <cell r="J138"/>
          <cell r="K138"/>
          <cell r="L138"/>
          <cell r="M138"/>
          <cell r="N138"/>
          <cell r="O138"/>
          <cell r="P138"/>
          <cell r="Q138"/>
          <cell r="R138"/>
          <cell r="S138"/>
          <cell r="T138"/>
          <cell r="U138"/>
          <cell r="V138"/>
          <cell r="W138"/>
          <cell r="X138"/>
          <cell r="Y138"/>
          <cell r="Z138"/>
          <cell r="AA138"/>
          <cell r="AB138"/>
          <cell r="AC138"/>
          <cell r="AD138"/>
          <cell r="AE138"/>
          <cell r="AF138"/>
          <cell r="AG138"/>
          <cell r="AH138"/>
          <cell r="AI138"/>
          <cell r="AJ138"/>
          <cell r="AK138"/>
          <cell r="AL138"/>
          <cell r="AM138"/>
          <cell r="AN138"/>
          <cell r="AO138"/>
          <cell r="AP138"/>
          <cell r="AQ138"/>
          <cell r="AR138"/>
          <cell r="AS138"/>
          <cell r="AT138"/>
          <cell r="AU138"/>
          <cell r="AV138"/>
          <cell r="AW138"/>
          <cell r="AX138"/>
          <cell r="AY138"/>
          <cell r="AZ138"/>
          <cell r="BA138"/>
          <cell r="BB138"/>
          <cell r="BC138"/>
          <cell r="BD138"/>
          <cell r="BE138"/>
          <cell r="BF138"/>
          <cell r="BG138"/>
          <cell r="BH138"/>
          <cell r="BI138"/>
          <cell r="BJ138"/>
          <cell r="BK138"/>
          <cell r="BL138"/>
          <cell r="BM138"/>
          <cell r="BN138"/>
          <cell r="BO138"/>
          <cell r="BP138"/>
          <cell r="BQ138"/>
          <cell r="BR138"/>
          <cell r="BS138"/>
          <cell r="BT138">
            <v>0</v>
          </cell>
          <cell r="BU138" t="str">
            <v/>
          </cell>
          <cell r="BV138" t="str">
            <v/>
          </cell>
          <cell r="BW138" t="str">
            <v/>
          </cell>
          <cell r="BX138" t="str">
            <v/>
          </cell>
          <cell r="BY138" t="str">
            <v/>
          </cell>
          <cell r="BZ138" t="str">
            <v/>
          </cell>
          <cell r="CA138" t="str">
            <v/>
          </cell>
          <cell r="CB138" t="str">
            <v/>
          </cell>
          <cell r="CC138" t="str">
            <v/>
          </cell>
          <cell r="CD138" t="str">
            <v/>
          </cell>
          <cell r="CE138" t="str">
            <v/>
          </cell>
          <cell r="CF138" t="str">
            <v/>
          </cell>
          <cell r="CG138"/>
          <cell r="CH138"/>
          <cell r="CI138" t="str">
            <v/>
          </cell>
          <cell r="CJ138" t="str">
            <v/>
          </cell>
          <cell r="CK138" t="str">
            <v/>
          </cell>
          <cell r="CL138" t="str">
            <v/>
          </cell>
          <cell r="CM138" t="str">
            <v/>
          </cell>
          <cell r="CN138"/>
          <cell r="CO138"/>
          <cell r="CP138"/>
          <cell r="CQ138"/>
          <cell r="CR138"/>
          <cell r="CS138"/>
          <cell r="CT138"/>
          <cell r="CU138"/>
          <cell r="CV138"/>
          <cell r="CW138"/>
          <cell r="CX138"/>
          <cell r="CY138"/>
          <cell r="CZ138"/>
          <cell r="DA138"/>
          <cell r="DB138"/>
          <cell r="DC138">
            <v>0</v>
          </cell>
          <cell r="DD138">
            <v>0</v>
          </cell>
          <cell r="DE138"/>
          <cell r="DF138"/>
          <cell r="DG138"/>
          <cell r="DH138"/>
          <cell r="DI138"/>
          <cell r="DJ138"/>
          <cell r="DK138"/>
          <cell r="DS138"/>
          <cell r="DT138"/>
          <cell r="DU138"/>
          <cell r="DV138"/>
        </row>
        <row r="139">
          <cell r="A139"/>
          <cell r="B139"/>
          <cell r="C139" t="str">
            <v>エンボス工程</v>
          </cell>
          <cell r="D139"/>
          <cell r="E139"/>
          <cell r="F139"/>
          <cell r="G139"/>
          <cell r="H139"/>
          <cell r="I139"/>
          <cell r="J139"/>
          <cell r="K139"/>
          <cell r="L139"/>
          <cell r="M139"/>
          <cell r="N139"/>
          <cell r="O139"/>
          <cell r="P139"/>
          <cell r="Q139"/>
          <cell r="R139"/>
          <cell r="S139"/>
          <cell r="T139"/>
          <cell r="U139"/>
          <cell r="V139"/>
          <cell r="W139"/>
          <cell r="X139"/>
          <cell r="Y139"/>
          <cell r="Z139"/>
          <cell r="AA139"/>
          <cell r="AB139"/>
          <cell r="AC139"/>
          <cell r="AD139"/>
          <cell r="AE139"/>
          <cell r="AF139"/>
          <cell r="AG139"/>
          <cell r="AH139"/>
          <cell r="AI139"/>
          <cell r="AJ139"/>
          <cell r="AK139"/>
          <cell r="AL139"/>
          <cell r="AM139"/>
          <cell r="AN139"/>
          <cell r="AO139"/>
          <cell r="AP139"/>
          <cell r="AQ139"/>
          <cell r="AR139"/>
          <cell r="AS139"/>
          <cell r="AT139"/>
          <cell r="AU139"/>
          <cell r="AV139"/>
          <cell r="AW139"/>
          <cell r="AX139"/>
          <cell r="AY139"/>
          <cell r="AZ139"/>
          <cell r="BA139"/>
          <cell r="BB139"/>
          <cell r="BC139"/>
          <cell r="BD139"/>
          <cell r="BE139"/>
          <cell r="BF139"/>
          <cell r="BG139"/>
          <cell r="BH139"/>
          <cell r="BI139"/>
          <cell r="BJ139"/>
          <cell r="BK139"/>
          <cell r="BL139"/>
          <cell r="BM139"/>
          <cell r="BN139"/>
          <cell r="BO139"/>
          <cell r="BP139"/>
          <cell r="BQ139"/>
          <cell r="BR139"/>
          <cell r="BS139"/>
          <cell r="BT139">
            <v>0</v>
          </cell>
          <cell r="BU139" t="str">
            <v/>
          </cell>
          <cell r="BV139" t="str">
            <v/>
          </cell>
          <cell r="BW139" t="str">
            <v/>
          </cell>
          <cell r="BX139" t="str">
            <v/>
          </cell>
          <cell r="BY139" t="str">
            <v/>
          </cell>
          <cell r="BZ139" t="str">
            <v/>
          </cell>
          <cell r="CA139" t="str">
            <v/>
          </cell>
          <cell r="CB139" t="str">
            <v/>
          </cell>
          <cell r="CC139" t="str">
            <v/>
          </cell>
          <cell r="CD139" t="str">
            <v/>
          </cell>
          <cell r="CE139" t="str">
            <v/>
          </cell>
          <cell r="CF139" t="str">
            <v/>
          </cell>
          <cell r="CG139"/>
          <cell r="CH139"/>
          <cell r="CI139" t="str">
            <v/>
          </cell>
          <cell r="CJ139" t="str">
            <v/>
          </cell>
          <cell r="CK139" t="str">
            <v/>
          </cell>
          <cell r="CL139" t="str">
            <v/>
          </cell>
          <cell r="CM139" t="str">
            <v/>
          </cell>
          <cell r="CN139"/>
          <cell r="CO139"/>
          <cell r="CP139"/>
          <cell r="CQ139"/>
          <cell r="CR139"/>
          <cell r="CS139"/>
          <cell r="CT139"/>
          <cell r="CU139"/>
          <cell r="CV139"/>
          <cell r="CW139"/>
          <cell r="CX139"/>
          <cell r="CY139"/>
          <cell r="CZ139"/>
          <cell r="DA139"/>
          <cell r="DB139"/>
          <cell r="DC139">
            <v>0</v>
          </cell>
          <cell r="DD139">
            <v>0</v>
          </cell>
          <cell r="DE139"/>
          <cell r="DF139"/>
          <cell r="DG139"/>
          <cell r="DH139"/>
          <cell r="DI139"/>
          <cell r="DJ139"/>
          <cell r="DK139"/>
          <cell r="DS139"/>
          <cell r="DT139"/>
          <cell r="DU139"/>
          <cell r="DV139"/>
        </row>
        <row r="140">
          <cell r="A140"/>
          <cell r="B140"/>
          <cell r="C140" t="str">
            <v>エンボス工程</v>
          </cell>
          <cell r="D140"/>
          <cell r="E140"/>
          <cell r="F140"/>
          <cell r="G140"/>
          <cell r="H140"/>
          <cell r="I140"/>
          <cell r="J140"/>
          <cell r="K140"/>
          <cell r="L140"/>
          <cell r="M140"/>
          <cell r="N140"/>
          <cell r="O140"/>
          <cell r="P140"/>
          <cell r="Q140"/>
          <cell r="R140"/>
          <cell r="S140"/>
          <cell r="T140"/>
          <cell r="U140"/>
          <cell r="V140"/>
          <cell r="W140"/>
          <cell r="X140"/>
          <cell r="Y140"/>
          <cell r="Z140"/>
          <cell r="AA140"/>
          <cell r="AB140"/>
          <cell r="AC140"/>
          <cell r="AD140"/>
          <cell r="AE140"/>
          <cell r="AF140"/>
          <cell r="AG140"/>
          <cell r="AH140"/>
          <cell r="AI140"/>
          <cell r="AJ140"/>
          <cell r="AK140"/>
          <cell r="AL140"/>
          <cell r="AM140"/>
          <cell r="AN140"/>
          <cell r="AO140"/>
          <cell r="AP140"/>
          <cell r="AQ140"/>
          <cell r="AR140"/>
          <cell r="AS140"/>
          <cell r="AT140"/>
          <cell r="AU140"/>
          <cell r="AV140"/>
          <cell r="AW140"/>
          <cell r="AX140"/>
          <cell r="AY140"/>
          <cell r="AZ140"/>
          <cell r="BA140"/>
          <cell r="BB140"/>
          <cell r="BC140"/>
          <cell r="BD140"/>
          <cell r="BE140"/>
          <cell r="BF140"/>
          <cell r="BG140"/>
          <cell r="BH140"/>
          <cell r="BI140"/>
          <cell r="BJ140"/>
          <cell r="BK140"/>
          <cell r="BL140"/>
          <cell r="BM140"/>
          <cell r="BN140"/>
          <cell r="BO140"/>
          <cell r="BP140"/>
          <cell r="BQ140"/>
          <cell r="BR140"/>
          <cell r="BS140"/>
          <cell r="BT140">
            <v>0</v>
          </cell>
          <cell r="BU140" t="str">
            <v/>
          </cell>
          <cell r="BV140" t="str">
            <v/>
          </cell>
          <cell r="BW140" t="str">
            <v/>
          </cell>
          <cell r="BX140" t="str">
            <v/>
          </cell>
          <cell r="BY140" t="str">
            <v/>
          </cell>
          <cell r="BZ140" t="str">
            <v/>
          </cell>
          <cell r="CA140" t="str">
            <v/>
          </cell>
          <cell r="CB140" t="str">
            <v/>
          </cell>
          <cell r="CC140" t="str">
            <v/>
          </cell>
          <cell r="CD140" t="str">
            <v/>
          </cell>
          <cell r="CE140" t="str">
            <v/>
          </cell>
          <cell r="CF140" t="str">
            <v/>
          </cell>
          <cell r="CG140"/>
          <cell r="CH140"/>
          <cell r="CI140" t="str">
            <v/>
          </cell>
          <cell r="CJ140" t="str">
            <v/>
          </cell>
          <cell r="CK140" t="str">
            <v/>
          </cell>
          <cell r="CL140" t="str">
            <v/>
          </cell>
          <cell r="CM140" t="str">
            <v/>
          </cell>
          <cell r="CN140"/>
          <cell r="CO140"/>
          <cell r="CP140"/>
          <cell r="CQ140"/>
          <cell r="CR140"/>
          <cell r="CS140"/>
          <cell r="CT140"/>
          <cell r="CU140"/>
          <cell r="CV140"/>
          <cell r="CW140"/>
          <cell r="CX140"/>
          <cell r="CY140"/>
          <cell r="CZ140"/>
          <cell r="DA140"/>
          <cell r="DB140"/>
          <cell r="DC140">
            <v>0</v>
          </cell>
          <cell r="DD140">
            <v>0</v>
          </cell>
          <cell r="DE140"/>
          <cell r="DF140"/>
          <cell r="DG140"/>
          <cell r="DH140"/>
          <cell r="DI140"/>
          <cell r="DJ140"/>
          <cell r="DK140"/>
          <cell r="DS140"/>
          <cell r="DT140"/>
          <cell r="DU140"/>
          <cell r="DV140"/>
        </row>
        <row r="141">
          <cell r="A141"/>
          <cell r="B141"/>
          <cell r="C141" t="str">
            <v>エンボス工程</v>
          </cell>
          <cell r="D141"/>
          <cell r="E141"/>
          <cell r="F141"/>
          <cell r="G141"/>
          <cell r="H141"/>
          <cell r="I141"/>
          <cell r="J141"/>
          <cell r="K141"/>
          <cell r="L141"/>
          <cell r="M141"/>
          <cell r="N141"/>
          <cell r="O141"/>
          <cell r="P141"/>
          <cell r="Q141"/>
          <cell r="R141"/>
          <cell r="S141"/>
          <cell r="T141"/>
          <cell r="U141"/>
          <cell r="V141"/>
          <cell r="W141"/>
          <cell r="X141"/>
          <cell r="Y141"/>
          <cell r="Z141"/>
          <cell r="AA141"/>
          <cell r="AB141"/>
          <cell r="AC141"/>
          <cell r="AD141"/>
          <cell r="AE141"/>
          <cell r="AF141"/>
          <cell r="AG141"/>
          <cell r="AH141"/>
          <cell r="AI141"/>
          <cell r="AJ141"/>
          <cell r="AK141"/>
          <cell r="AL141"/>
          <cell r="AM141"/>
          <cell r="AN141"/>
          <cell r="AO141"/>
          <cell r="AP141"/>
          <cell r="AQ141"/>
          <cell r="AR141"/>
          <cell r="AS141"/>
          <cell r="AT141"/>
          <cell r="AU141"/>
          <cell r="AV141"/>
          <cell r="AW141"/>
          <cell r="AX141"/>
          <cell r="AY141"/>
          <cell r="AZ141"/>
          <cell r="BA141"/>
          <cell r="BB141"/>
          <cell r="BC141"/>
          <cell r="BD141"/>
          <cell r="BE141"/>
          <cell r="BF141"/>
          <cell r="BG141"/>
          <cell r="BH141"/>
          <cell r="BI141"/>
          <cell r="BJ141"/>
          <cell r="BK141"/>
          <cell r="BL141"/>
          <cell r="BM141"/>
          <cell r="BN141"/>
          <cell r="BO141"/>
          <cell r="BP141"/>
          <cell r="BQ141"/>
          <cell r="BR141"/>
          <cell r="BS141"/>
          <cell r="BT141">
            <v>0</v>
          </cell>
          <cell r="BU141" t="str">
            <v/>
          </cell>
          <cell r="BV141" t="str">
            <v/>
          </cell>
          <cell r="BW141" t="str">
            <v/>
          </cell>
          <cell r="BX141" t="str">
            <v/>
          </cell>
          <cell r="BY141" t="str">
            <v/>
          </cell>
          <cell r="BZ141" t="str">
            <v/>
          </cell>
          <cell r="CA141" t="str">
            <v/>
          </cell>
          <cell r="CB141" t="str">
            <v/>
          </cell>
          <cell r="CC141" t="str">
            <v/>
          </cell>
          <cell r="CD141" t="str">
            <v/>
          </cell>
          <cell r="CE141" t="str">
            <v/>
          </cell>
          <cell r="CF141" t="str">
            <v/>
          </cell>
          <cell r="CG141"/>
          <cell r="CH141"/>
          <cell r="CI141" t="str">
            <v/>
          </cell>
          <cell r="CJ141" t="str">
            <v/>
          </cell>
          <cell r="CK141" t="str">
            <v/>
          </cell>
          <cell r="CL141" t="str">
            <v/>
          </cell>
          <cell r="CM141" t="str">
            <v/>
          </cell>
          <cell r="CN141"/>
          <cell r="CO141"/>
          <cell r="CP141"/>
          <cell r="CQ141"/>
          <cell r="CR141"/>
          <cell r="CS141"/>
          <cell r="CT141"/>
          <cell r="CU141"/>
          <cell r="CV141"/>
          <cell r="CW141"/>
          <cell r="CX141"/>
          <cell r="CY141"/>
          <cell r="CZ141"/>
          <cell r="DA141"/>
          <cell r="DB141"/>
          <cell r="DC141">
            <v>0</v>
          </cell>
          <cell r="DD141">
            <v>0</v>
          </cell>
          <cell r="DE141"/>
          <cell r="DF141"/>
          <cell r="DG141"/>
          <cell r="DH141"/>
          <cell r="DI141"/>
          <cell r="DJ141"/>
          <cell r="DK141"/>
          <cell r="DS141"/>
          <cell r="DT141"/>
          <cell r="DU141"/>
          <cell r="DV141"/>
        </row>
        <row r="142">
          <cell r="A142"/>
          <cell r="B142"/>
          <cell r="C142" t="str">
            <v>エンボス工程</v>
          </cell>
          <cell r="D142"/>
          <cell r="E142"/>
          <cell r="F142"/>
          <cell r="G142"/>
          <cell r="H142"/>
          <cell r="I142"/>
          <cell r="J142"/>
          <cell r="K142"/>
          <cell r="L142"/>
          <cell r="M142"/>
          <cell r="N142"/>
          <cell r="O142"/>
          <cell r="P142"/>
          <cell r="Q142"/>
          <cell r="R142"/>
          <cell r="S142"/>
          <cell r="T142"/>
          <cell r="U142"/>
          <cell r="V142"/>
          <cell r="W142"/>
          <cell r="X142"/>
          <cell r="Y142"/>
          <cell r="Z142"/>
          <cell r="AA142"/>
          <cell r="AB142"/>
          <cell r="AC142"/>
          <cell r="AD142"/>
          <cell r="AE142"/>
          <cell r="AF142"/>
          <cell r="AG142"/>
          <cell r="AH142"/>
          <cell r="AI142"/>
          <cell r="AJ142"/>
          <cell r="AK142"/>
          <cell r="AL142"/>
          <cell r="AM142"/>
          <cell r="AN142"/>
          <cell r="AO142"/>
          <cell r="AP142"/>
          <cell r="AQ142"/>
          <cell r="AR142"/>
          <cell r="AS142"/>
          <cell r="AT142"/>
          <cell r="AU142"/>
          <cell r="AV142"/>
          <cell r="AW142"/>
          <cell r="AX142"/>
          <cell r="AY142"/>
          <cell r="AZ142"/>
          <cell r="BA142"/>
          <cell r="BB142"/>
          <cell r="BC142"/>
          <cell r="BD142"/>
          <cell r="BE142"/>
          <cell r="BF142"/>
          <cell r="BG142"/>
          <cell r="BH142"/>
          <cell r="BI142"/>
          <cell r="BJ142"/>
          <cell r="BK142"/>
          <cell r="BL142"/>
          <cell r="BM142"/>
          <cell r="BN142"/>
          <cell r="BO142"/>
          <cell r="BP142"/>
          <cell r="BQ142"/>
          <cell r="BR142"/>
          <cell r="BS142"/>
          <cell r="BT142">
            <v>0</v>
          </cell>
          <cell r="BU142" t="str">
            <v/>
          </cell>
          <cell r="BV142" t="str">
            <v/>
          </cell>
          <cell r="BW142" t="str">
            <v/>
          </cell>
          <cell r="BX142" t="str">
            <v/>
          </cell>
          <cell r="BY142" t="str">
            <v/>
          </cell>
          <cell r="BZ142" t="str">
            <v/>
          </cell>
          <cell r="CA142" t="str">
            <v/>
          </cell>
          <cell r="CB142" t="str">
            <v/>
          </cell>
          <cell r="CC142" t="str">
            <v/>
          </cell>
          <cell r="CD142" t="str">
            <v/>
          </cell>
          <cell r="CE142" t="str">
            <v/>
          </cell>
          <cell r="CF142" t="str">
            <v/>
          </cell>
          <cell r="CG142"/>
          <cell r="CH142"/>
          <cell r="CI142" t="str">
            <v/>
          </cell>
          <cell r="CJ142" t="str">
            <v/>
          </cell>
          <cell r="CK142" t="str">
            <v/>
          </cell>
          <cell r="CL142" t="str">
            <v/>
          </cell>
          <cell r="CM142" t="str">
            <v/>
          </cell>
          <cell r="CN142"/>
          <cell r="CO142"/>
          <cell r="CP142"/>
          <cell r="CQ142"/>
          <cell r="CR142"/>
          <cell r="CS142"/>
          <cell r="CT142"/>
          <cell r="CU142"/>
          <cell r="CV142"/>
          <cell r="CW142"/>
          <cell r="CX142"/>
          <cell r="CY142"/>
          <cell r="CZ142"/>
          <cell r="DA142"/>
          <cell r="DB142"/>
          <cell r="DC142">
            <v>0</v>
          </cell>
          <cell r="DD142">
            <v>0</v>
          </cell>
          <cell r="DE142"/>
          <cell r="DF142"/>
          <cell r="DG142"/>
          <cell r="DH142"/>
          <cell r="DI142"/>
          <cell r="DJ142"/>
          <cell r="DK142"/>
          <cell r="DS142"/>
          <cell r="DT142"/>
          <cell r="DU142"/>
          <cell r="DV142"/>
        </row>
        <row r="143">
          <cell r="A143"/>
          <cell r="B143"/>
          <cell r="C143"/>
          <cell r="D143"/>
          <cell r="E143"/>
          <cell r="H143"/>
          <cell r="L143"/>
          <cell r="AP143"/>
          <cell r="AS143"/>
          <cell r="AV143"/>
          <cell r="AY143"/>
          <cell r="BQ143"/>
          <cell r="BV143"/>
          <cell r="BW143"/>
          <cell r="BX143"/>
          <cell r="BY143"/>
          <cell r="BZ143"/>
          <cell r="CA143"/>
          <cell r="CB143"/>
          <cell r="CC143"/>
          <cell r="CD143"/>
          <cell r="CF143"/>
          <cell r="CG143"/>
          <cell r="CQ143"/>
          <cell r="CT143"/>
          <cell r="CU143"/>
          <cell r="CY143"/>
          <cell r="CZ143"/>
          <cell r="DA143"/>
          <cell r="DB143"/>
          <cell r="DC143"/>
          <cell r="DD143"/>
          <cell r="DE143"/>
        </row>
        <row r="144">
          <cell r="B144"/>
          <cell r="C144"/>
          <cell r="D144"/>
          <cell r="E144"/>
          <cell r="F144"/>
          <cell r="G144"/>
          <cell r="H144"/>
          <cell r="L144"/>
          <cell r="AP144"/>
          <cell r="AS144"/>
          <cell r="AV144"/>
          <cell r="AY144"/>
          <cell r="BQ144"/>
          <cell r="BV144"/>
          <cell r="BW144"/>
          <cell r="BX144"/>
          <cell r="BY144"/>
          <cell r="BZ144"/>
          <cell r="CA144"/>
          <cell r="CB144"/>
          <cell r="CC144"/>
          <cell r="CD144"/>
          <cell r="CF144"/>
          <cell r="CG144"/>
          <cell r="CH144"/>
          <cell r="CI144"/>
          <cell r="CJ144"/>
          <cell r="CK144"/>
          <cell r="CQ144"/>
          <cell r="CT144"/>
          <cell r="CU144"/>
          <cell r="CY144"/>
          <cell r="CZ144"/>
          <cell r="DA144"/>
          <cell r="DB144"/>
          <cell r="DC144"/>
          <cell r="DD144"/>
          <cell r="DE144"/>
        </row>
        <row r="145">
          <cell r="B145"/>
          <cell r="C145"/>
          <cell r="D145"/>
          <cell r="E145"/>
          <cell r="F145"/>
          <cell r="G145"/>
          <cell r="H145"/>
          <cell r="I145"/>
          <cell r="J145"/>
          <cell r="K145"/>
          <cell r="L145"/>
          <cell r="M145"/>
          <cell r="N145"/>
          <cell r="O145"/>
          <cell r="P145"/>
          <cell r="Q145"/>
          <cell r="R145"/>
          <cell r="S145"/>
          <cell r="T145"/>
          <cell r="U145"/>
          <cell r="V145"/>
          <cell r="W145"/>
          <cell r="X145"/>
          <cell r="Y145"/>
          <cell r="Z145"/>
          <cell r="AA145"/>
          <cell r="AB145"/>
          <cell r="AC145"/>
          <cell r="AD145"/>
          <cell r="AE145"/>
          <cell r="AF145"/>
          <cell r="AG145"/>
          <cell r="AH145"/>
          <cell r="AI145"/>
          <cell r="AJ145"/>
          <cell r="AK145"/>
          <cell r="AL145"/>
          <cell r="AM145"/>
          <cell r="AN145"/>
          <cell r="AO145"/>
          <cell r="AP145"/>
          <cell r="AQ145"/>
          <cell r="AR145"/>
          <cell r="AS145"/>
          <cell r="AT145"/>
          <cell r="AU145"/>
          <cell r="AV145"/>
          <cell r="AW145"/>
          <cell r="AX145"/>
          <cell r="AY145"/>
          <cell r="AZ145"/>
          <cell r="BA145"/>
          <cell r="BB145"/>
          <cell r="BC145"/>
          <cell r="BD145"/>
          <cell r="BE145"/>
          <cell r="BF145"/>
          <cell r="BG145"/>
          <cell r="BH145"/>
          <cell r="BI145"/>
          <cell r="BJ145"/>
          <cell r="BK145"/>
          <cell r="BL145"/>
          <cell r="BM145"/>
          <cell r="BN145"/>
          <cell r="BO145"/>
          <cell r="BP145"/>
          <cell r="BQ145"/>
          <cell r="BR145"/>
          <cell r="BS145"/>
          <cell r="BT145"/>
          <cell r="BU145"/>
          <cell r="BV145"/>
          <cell r="BW145"/>
          <cell r="BX145"/>
          <cell r="BY145"/>
          <cell r="BZ145"/>
          <cell r="CA145"/>
          <cell r="CB145"/>
          <cell r="CC145"/>
          <cell r="CD145"/>
          <cell r="CF145"/>
          <cell r="CG145"/>
          <cell r="CH145"/>
          <cell r="CI145"/>
          <cell r="CJ145"/>
          <cell r="CK145"/>
          <cell r="CL145"/>
          <cell r="CM145"/>
          <cell r="CQ145"/>
          <cell r="CT145"/>
          <cell r="CU145"/>
          <cell r="CY145"/>
          <cell r="CZ145"/>
          <cell r="DA145"/>
          <cell r="DB145"/>
          <cell r="DC145"/>
          <cell r="DD145"/>
          <cell r="DE145"/>
        </row>
        <row r="146">
          <cell r="B146"/>
          <cell r="C146"/>
          <cell r="D146"/>
          <cell r="E146"/>
          <cell r="BQ146"/>
          <cell r="BX146"/>
          <cell r="BY146"/>
          <cell r="BZ146"/>
          <cell r="CA146"/>
          <cell r="CB146"/>
          <cell r="CC146"/>
          <cell r="CD146"/>
          <cell r="CF146"/>
          <cell r="CG146"/>
          <cell r="CH146"/>
          <cell r="CI146"/>
          <cell r="CJ146"/>
          <cell r="CK146"/>
          <cell r="CL146"/>
          <cell r="CM146"/>
          <cell r="CQ146"/>
          <cell r="CT146"/>
          <cell r="CU146"/>
          <cell r="CY146"/>
          <cell r="CZ146"/>
          <cell r="DA146"/>
          <cell r="DB146"/>
          <cell r="DC146"/>
          <cell r="DD146"/>
          <cell r="DE146"/>
        </row>
        <row r="147">
          <cell r="B147"/>
          <cell r="C147"/>
          <cell r="D147"/>
          <cell r="E147"/>
          <cell r="AP147"/>
          <cell r="AS147"/>
          <cell r="AV147"/>
          <cell r="AY147"/>
          <cell r="BQ147"/>
          <cell r="BV147"/>
          <cell r="BW147"/>
          <cell r="BX147"/>
          <cell r="BY147"/>
          <cell r="BZ147"/>
          <cell r="CA147"/>
          <cell r="CB147"/>
          <cell r="CC147"/>
          <cell r="CD147"/>
          <cell r="CF147"/>
          <cell r="CG147"/>
          <cell r="CH147"/>
          <cell r="CI147"/>
          <cell r="CJ147"/>
          <cell r="CK147"/>
          <cell r="CL147"/>
          <cell r="CM147"/>
          <cell r="CQ147"/>
          <cell r="CT147"/>
          <cell r="CU147"/>
          <cell r="CY147"/>
          <cell r="CZ147"/>
          <cell r="DA147"/>
          <cell r="DB147"/>
          <cell r="DC147"/>
          <cell r="DD147"/>
          <cell r="DE147"/>
        </row>
        <row r="148">
          <cell r="B148"/>
          <cell r="C148"/>
          <cell r="D148"/>
          <cell r="E148"/>
          <cell r="AP148"/>
          <cell r="AS148"/>
          <cell r="AV148"/>
          <cell r="AY148"/>
          <cell r="BQ148"/>
          <cell r="BV148"/>
          <cell r="BW148"/>
          <cell r="BX148"/>
          <cell r="BY148"/>
          <cell r="BZ148"/>
          <cell r="CA148"/>
          <cell r="CB148"/>
          <cell r="CC148"/>
          <cell r="CD148"/>
          <cell r="CF148"/>
          <cell r="CG148"/>
          <cell r="CH148"/>
          <cell r="CI148"/>
          <cell r="CJ148"/>
          <cell r="CK148"/>
          <cell r="CL148"/>
          <cell r="CM148"/>
          <cell r="CQ148"/>
          <cell r="CT148"/>
          <cell r="CU148"/>
          <cell r="CY148"/>
          <cell r="CZ148"/>
          <cell r="DA148"/>
          <cell r="DB148"/>
          <cell r="DC148"/>
          <cell r="DD148"/>
          <cell r="DE148"/>
        </row>
        <row r="149">
          <cell r="B149"/>
          <cell r="C149"/>
          <cell r="D149"/>
          <cell r="E149"/>
          <cell r="AP149"/>
          <cell r="AS149"/>
          <cell r="AV149"/>
          <cell r="AY149"/>
          <cell r="BQ149"/>
          <cell r="BV149"/>
          <cell r="BW149"/>
          <cell r="BX149"/>
          <cell r="BY149"/>
          <cell r="BZ149"/>
          <cell r="CA149"/>
          <cell r="CB149"/>
          <cell r="CC149"/>
          <cell r="CD149"/>
          <cell r="CF149"/>
          <cell r="CG149"/>
          <cell r="CQ149"/>
          <cell r="CT149"/>
          <cell r="CU149"/>
          <cell r="CY149"/>
          <cell r="CZ149"/>
          <cell r="DA149"/>
          <cell r="DB149"/>
          <cell r="DC149"/>
          <cell r="DD149"/>
          <cell r="DE149"/>
        </row>
        <row r="150">
          <cell r="A150"/>
          <cell r="B150"/>
          <cell r="C150"/>
          <cell r="D150"/>
          <cell r="E150"/>
          <cell r="H150"/>
          <cell r="L150"/>
          <cell r="AP150"/>
          <cell r="AS150"/>
          <cell r="AV150"/>
          <cell r="AY150"/>
          <cell r="BQ150"/>
          <cell r="BV150"/>
          <cell r="BW150"/>
          <cell r="BX150"/>
          <cell r="BY150"/>
          <cell r="BZ150"/>
          <cell r="CA150"/>
          <cell r="CB150"/>
          <cell r="CC150"/>
          <cell r="CD150"/>
          <cell r="CQ150"/>
          <cell r="CT150"/>
          <cell r="CU150"/>
          <cell r="CY150"/>
          <cell r="CZ150"/>
          <cell r="DA150"/>
          <cell r="DB150"/>
          <cell r="DC150"/>
          <cell r="DD150"/>
          <cell r="DE150"/>
        </row>
        <row r="151">
          <cell r="A151"/>
          <cell r="B151"/>
          <cell r="C151"/>
          <cell r="D151"/>
          <cell r="E151"/>
          <cell r="H151"/>
          <cell r="L151"/>
          <cell r="AP151"/>
          <cell r="AS151"/>
          <cell r="AV151"/>
          <cell r="AY151"/>
          <cell r="BQ151"/>
          <cell r="BV151"/>
          <cell r="BW151"/>
          <cell r="BX151"/>
          <cell r="BY151"/>
          <cell r="BZ151"/>
          <cell r="CA151"/>
          <cell r="CB151"/>
          <cell r="CC151"/>
          <cell r="CD151"/>
          <cell r="CF151"/>
          <cell r="CG151"/>
          <cell r="CQ151"/>
          <cell r="CT151"/>
          <cell r="CU151"/>
          <cell r="CY151"/>
          <cell r="CZ151"/>
          <cell r="DA151"/>
          <cell r="DB151"/>
          <cell r="DC151"/>
          <cell r="DD151"/>
          <cell r="DE151"/>
        </row>
        <row r="152">
          <cell r="A152"/>
          <cell r="B152"/>
          <cell r="C152"/>
          <cell r="D152"/>
          <cell r="E152"/>
          <cell r="H152"/>
          <cell r="L152"/>
          <cell r="AP152"/>
          <cell r="AS152"/>
          <cell r="AV152"/>
          <cell r="AY152"/>
          <cell r="BQ152"/>
          <cell r="BV152"/>
          <cell r="BW152"/>
          <cell r="BX152"/>
          <cell r="BY152"/>
          <cell r="BZ152"/>
          <cell r="CA152"/>
          <cell r="CB152"/>
          <cell r="CC152"/>
          <cell r="CD152"/>
          <cell r="CQ152"/>
          <cell r="CT152"/>
          <cell r="CU152"/>
          <cell r="CY152"/>
          <cell r="CZ152"/>
          <cell r="DA152"/>
          <cell r="DB152"/>
          <cell r="DC152"/>
          <cell r="DD152"/>
          <cell r="DE152"/>
        </row>
        <row r="153">
          <cell r="A153"/>
          <cell r="B153"/>
          <cell r="C153"/>
          <cell r="D153"/>
          <cell r="E153"/>
          <cell r="H153"/>
          <cell r="L153"/>
          <cell r="AP153"/>
          <cell r="AS153"/>
          <cell r="AV153"/>
          <cell r="AY153"/>
          <cell r="BQ153"/>
          <cell r="BV153"/>
          <cell r="BW153"/>
          <cell r="BX153"/>
          <cell r="BY153"/>
          <cell r="BZ153"/>
          <cell r="CA153"/>
          <cell r="CB153"/>
          <cell r="CC153"/>
          <cell r="CD153"/>
          <cell r="CQ153"/>
          <cell r="CT153"/>
          <cell r="CU153"/>
          <cell r="CY153"/>
          <cell r="CZ153"/>
          <cell r="DA153"/>
          <cell r="DB153"/>
          <cell r="DC153"/>
          <cell r="DD153"/>
          <cell r="DE153"/>
        </row>
        <row r="154">
          <cell r="A154"/>
          <cell r="B154"/>
          <cell r="C154"/>
          <cell r="D154"/>
          <cell r="E154"/>
          <cell r="H154"/>
          <cell r="L154"/>
          <cell r="AP154"/>
          <cell r="AS154"/>
          <cell r="AV154"/>
          <cell r="AY154"/>
          <cell r="BQ154"/>
          <cell r="BV154"/>
          <cell r="BW154"/>
          <cell r="BX154"/>
          <cell r="BY154"/>
          <cell r="BZ154"/>
          <cell r="CA154"/>
          <cell r="CB154"/>
          <cell r="CC154"/>
          <cell r="CD154"/>
          <cell r="CQ154"/>
          <cell r="CT154"/>
          <cell r="CU154"/>
          <cell r="CY154"/>
          <cell r="CZ154"/>
          <cell r="DA154"/>
          <cell r="DB154"/>
          <cell r="DC154"/>
          <cell r="DD154"/>
          <cell r="DE154"/>
        </row>
        <row r="155">
          <cell r="A155"/>
          <cell r="B155"/>
          <cell r="C155"/>
          <cell r="D155"/>
          <cell r="E155"/>
          <cell r="H155"/>
          <cell r="L155"/>
          <cell r="AP155"/>
          <cell r="AS155"/>
          <cell r="AV155"/>
          <cell r="AY155"/>
          <cell r="BQ155"/>
          <cell r="BV155"/>
          <cell r="BW155"/>
          <cell r="BX155"/>
          <cell r="BY155"/>
          <cell r="BZ155"/>
          <cell r="CA155"/>
          <cell r="CB155"/>
          <cell r="CC155"/>
          <cell r="CD155"/>
          <cell r="CQ155"/>
          <cell r="CT155"/>
          <cell r="CU155"/>
          <cell r="CY155"/>
          <cell r="CZ155"/>
          <cell r="DA155"/>
          <cell r="DB155"/>
          <cell r="DC155"/>
          <cell r="DD155"/>
          <cell r="DE155"/>
        </row>
        <row r="156">
          <cell r="A156"/>
          <cell r="B156"/>
          <cell r="C156"/>
          <cell r="D156"/>
          <cell r="E156"/>
          <cell r="H156"/>
          <cell r="L156"/>
          <cell r="AP156"/>
          <cell r="AS156"/>
          <cell r="AV156"/>
          <cell r="AY156"/>
          <cell r="BQ156"/>
          <cell r="BV156"/>
          <cell r="BW156"/>
          <cell r="BX156"/>
          <cell r="BY156"/>
          <cell r="BZ156"/>
          <cell r="CA156"/>
          <cell r="CB156"/>
          <cell r="CC156"/>
          <cell r="CD156"/>
          <cell r="CF156"/>
          <cell r="CG156"/>
          <cell r="CQ156"/>
          <cell r="CT156"/>
          <cell r="CU156"/>
          <cell r="CY156"/>
          <cell r="CZ156"/>
          <cell r="DA156"/>
          <cell r="DB156"/>
          <cell r="DC156"/>
          <cell r="DD156"/>
          <cell r="DE156"/>
        </row>
        <row r="157">
          <cell r="A157"/>
          <cell r="B157"/>
          <cell r="C157"/>
          <cell r="D157"/>
          <cell r="E157"/>
          <cell r="H157"/>
          <cell r="L157"/>
          <cell r="AP157"/>
          <cell r="AS157"/>
          <cell r="AV157"/>
          <cell r="AY157"/>
          <cell r="BQ157"/>
          <cell r="BV157"/>
          <cell r="BW157"/>
          <cell r="BX157"/>
          <cell r="BY157"/>
          <cell r="BZ157"/>
          <cell r="CA157"/>
          <cell r="CB157"/>
          <cell r="CC157"/>
          <cell r="CD157"/>
          <cell r="CF157"/>
          <cell r="CG157"/>
          <cell r="CQ157"/>
          <cell r="CT157"/>
          <cell r="CU157"/>
          <cell r="CY157"/>
          <cell r="CZ157"/>
          <cell r="DA157"/>
          <cell r="DB157"/>
          <cell r="DC157"/>
          <cell r="DD157"/>
          <cell r="DE157"/>
        </row>
        <row r="158">
          <cell r="A158"/>
          <cell r="B158"/>
          <cell r="C158"/>
          <cell r="D158"/>
          <cell r="E158"/>
          <cell r="H158"/>
          <cell r="L158"/>
          <cell r="AP158"/>
          <cell r="AS158"/>
          <cell r="AV158"/>
          <cell r="AY158"/>
          <cell r="BQ158"/>
          <cell r="BV158"/>
          <cell r="BW158"/>
          <cell r="BX158"/>
          <cell r="BY158"/>
          <cell r="BZ158"/>
          <cell r="CA158"/>
          <cell r="CB158"/>
          <cell r="CC158"/>
          <cell r="CD158"/>
          <cell r="CF158"/>
          <cell r="CG158"/>
          <cell r="CQ158"/>
          <cell r="CT158"/>
          <cell r="CU158"/>
          <cell r="CY158"/>
          <cell r="CZ158"/>
          <cell r="DA158"/>
          <cell r="DB158"/>
          <cell r="DC158"/>
          <cell r="DD158"/>
          <cell r="DE158"/>
        </row>
        <row r="159">
          <cell r="A159"/>
          <cell r="B159"/>
          <cell r="C159"/>
          <cell r="D159"/>
          <cell r="E159"/>
          <cell r="H159"/>
          <cell r="L159"/>
          <cell r="AP159"/>
          <cell r="AS159"/>
          <cell r="AV159"/>
          <cell r="AY159"/>
          <cell r="BQ159"/>
          <cell r="BV159"/>
          <cell r="BW159"/>
          <cell r="BX159"/>
          <cell r="BY159"/>
          <cell r="BZ159"/>
          <cell r="CA159"/>
          <cell r="CB159"/>
          <cell r="CC159"/>
          <cell r="CD159"/>
          <cell r="CF159"/>
          <cell r="CG159"/>
          <cell r="CQ159"/>
          <cell r="CT159"/>
          <cell r="CU159"/>
          <cell r="CY159"/>
          <cell r="CZ159"/>
          <cell r="DA159"/>
          <cell r="DB159"/>
          <cell r="DC159"/>
          <cell r="DD159"/>
          <cell r="DE159"/>
        </row>
        <row r="160">
          <cell r="A160"/>
          <cell r="B160"/>
          <cell r="C160"/>
          <cell r="D160"/>
          <cell r="E160"/>
          <cell r="H160"/>
          <cell r="L160"/>
          <cell r="AP160"/>
          <cell r="AS160"/>
          <cell r="AV160"/>
          <cell r="AY160"/>
          <cell r="BQ160"/>
          <cell r="BV160"/>
          <cell r="BW160"/>
          <cell r="BX160"/>
          <cell r="BY160"/>
          <cell r="BZ160"/>
          <cell r="CA160"/>
          <cell r="CB160"/>
          <cell r="CC160"/>
          <cell r="CD160"/>
          <cell r="CF160"/>
          <cell r="CG160"/>
          <cell r="CQ160"/>
          <cell r="CT160"/>
          <cell r="CU160"/>
          <cell r="CY160"/>
          <cell r="CZ160"/>
          <cell r="DA160"/>
          <cell r="DB160"/>
          <cell r="DC160"/>
          <cell r="DD160"/>
          <cell r="DE160"/>
        </row>
        <row r="161">
          <cell r="A161"/>
          <cell r="B161"/>
          <cell r="C161"/>
          <cell r="D161"/>
          <cell r="E161"/>
          <cell r="H161"/>
          <cell r="L161"/>
          <cell r="AP161"/>
          <cell r="AS161"/>
          <cell r="AV161"/>
          <cell r="AY161"/>
          <cell r="BQ161"/>
          <cell r="BV161"/>
          <cell r="BW161"/>
          <cell r="BX161"/>
          <cell r="BY161"/>
          <cell r="BZ161"/>
          <cell r="CA161"/>
          <cell r="CB161"/>
          <cell r="CC161"/>
          <cell r="CD161"/>
          <cell r="CF161"/>
          <cell r="CG161"/>
          <cell r="CQ161"/>
          <cell r="CT161"/>
          <cell r="CU161"/>
          <cell r="CY161"/>
          <cell r="CZ161"/>
          <cell r="DA161"/>
          <cell r="DB161"/>
          <cell r="DC161"/>
          <cell r="DD161"/>
          <cell r="DE161"/>
        </row>
        <row r="162">
          <cell r="A162"/>
          <cell r="B162"/>
          <cell r="C162"/>
          <cell r="D162"/>
          <cell r="E162"/>
          <cell r="H162"/>
          <cell r="L162"/>
          <cell r="AP162"/>
          <cell r="AS162"/>
          <cell r="AV162"/>
          <cell r="AY162"/>
          <cell r="BQ162"/>
          <cell r="BV162"/>
          <cell r="BW162"/>
          <cell r="BX162"/>
          <cell r="BY162"/>
          <cell r="BZ162"/>
          <cell r="CA162"/>
          <cell r="CB162"/>
          <cell r="CC162"/>
          <cell r="CD162"/>
          <cell r="CF162"/>
          <cell r="CG162"/>
          <cell r="CQ162"/>
          <cell r="CT162"/>
          <cell r="CU162"/>
          <cell r="CY162"/>
          <cell r="CZ162"/>
          <cell r="DA162"/>
          <cell r="DB162"/>
          <cell r="DC162"/>
          <cell r="DD162"/>
          <cell r="DE162"/>
        </row>
        <row r="163">
          <cell r="A163"/>
          <cell r="B163"/>
          <cell r="C163"/>
          <cell r="D163"/>
          <cell r="E163"/>
          <cell r="H163"/>
          <cell r="L163"/>
          <cell r="AP163"/>
          <cell r="AS163"/>
          <cell r="AV163"/>
          <cell r="AY163"/>
          <cell r="BQ163"/>
          <cell r="BV163"/>
          <cell r="BW163"/>
          <cell r="BX163"/>
          <cell r="BY163"/>
          <cell r="BZ163"/>
          <cell r="CA163"/>
          <cell r="CB163"/>
          <cell r="CC163"/>
          <cell r="CD163"/>
          <cell r="CF163"/>
          <cell r="CG163"/>
          <cell r="CQ163"/>
          <cell r="CT163"/>
          <cell r="CU163"/>
          <cell r="CY163"/>
          <cell r="CZ163"/>
          <cell r="DA163"/>
          <cell r="DB163"/>
          <cell r="DC163"/>
          <cell r="DD163"/>
          <cell r="DE163"/>
        </row>
        <row r="164">
          <cell r="A164"/>
          <cell r="B164"/>
          <cell r="C164"/>
          <cell r="D164"/>
          <cell r="E164"/>
          <cell r="H164"/>
          <cell r="L164"/>
          <cell r="AP164"/>
          <cell r="AS164"/>
          <cell r="AV164"/>
          <cell r="AY164"/>
          <cell r="BQ164"/>
          <cell r="BV164"/>
          <cell r="BW164"/>
          <cell r="BX164"/>
          <cell r="BY164"/>
          <cell r="BZ164"/>
          <cell r="CA164"/>
          <cell r="CB164"/>
          <cell r="CC164"/>
          <cell r="CD164"/>
          <cell r="CF164"/>
          <cell r="CG164"/>
          <cell r="CQ164"/>
          <cell r="CT164"/>
          <cell r="CU164"/>
          <cell r="CY164"/>
          <cell r="CZ164"/>
          <cell r="DA164"/>
          <cell r="DB164"/>
          <cell r="DC164"/>
          <cell r="DD164"/>
          <cell r="DE164"/>
        </row>
        <row r="165">
          <cell r="A165"/>
          <cell r="B165"/>
          <cell r="C165"/>
          <cell r="D165"/>
          <cell r="E165"/>
          <cell r="H165"/>
          <cell r="L165"/>
          <cell r="AP165"/>
          <cell r="AS165"/>
          <cell r="AV165"/>
          <cell r="AY165"/>
          <cell r="BQ165"/>
          <cell r="BV165"/>
          <cell r="BW165"/>
          <cell r="BX165"/>
          <cell r="BY165"/>
          <cell r="BZ165"/>
          <cell r="CA165"/>
          <cell r="CB165"/>
          <cell r="CC165"/>
          <cell r="CD165"/>
          <cell r="CF165"/>
          <cell r="CG165"/>
          <cell r="CQ165"/>
          <cell r="CT165"/>
          <cell r="CU165"/>
          <cell r="CY165"/>
          <cell r="CZ165"/>
          <cell r="DA165"/>
          <cell r="DB165"/>
          <cell r="DC165"/>
          <cell r="DD165"/>
          <cell r="DE165"/>
        </row>
        <row r="166">
          <cell r="A166"/>
          <cell r="B166"/>
          <cell r="C166"/>
          <cell r="D166"/>
          <cell r="E166"/>
          <cell r="H166"/>
          <cell r="L166"/>
          <cell r="AP166"/>
          <cell r="AS166"/>
          <cell r="AV166"/>
          <cell r="AY166"/>
          <cell r="BQ166"/>
          <cell r="BV166"/>
          <cell r="BW166"/>
          <cell r="BX166"/>
          <cell r="BY166"/>
          <cell r="BZ166"/>
          <cell r="CA166"/>
          <cell r="CB166"/>
          <cell r="CC166"/>
          <cell r="CD166"/>
          <cell r="CF166"/>
          <cell r="CG166"/>
          <cell r="CQ166"/>
          <cell r="CT166"/>
          <cell r="CU166"/>
          <cell r="CY166"/>
          <cell r="CZ166"/>
          <cell r="DA166"/>
          <cell r="DB166"/>
          <cell r="DC166"/>
          <cell r="DD166"/>
          <cell r="DE166"/>
        </row>
        <row r="167">
          <cell r="A167"/>
          <cell r="B167"/>
          <cell r="C167"/>
          <cell r="D167"/>
          <cell r="E167"/>
          <cell r="H167"/>
          <cell r="L167"/>
          <cell r="AP167"/>
          <cell r="AS167"/>
          <cell r="AV167"/>
          <cell r="AY167"/>
          <cell r="BQ167"/>
          <cell r="BV167"/>
          <cell r="BW167"/>
          <cell r="BX167"/>
          <cell r="BY167"/>
          <cell r="BZ167"/>
          <cell r="CA167"/>
          <cell r="CB167"/>
          <cell r="CC167"/>
          <cell r="CD167"/>
          <cell r="CF167"/>
          <cell r="CG167"/>
          <cell r="CQ167"/>
          <cell r="CT167"/>
          <cell r="CU167"/>
          <cell r="CY167"/>
          <cell r="CZ167"/>
          <cell r="DA167"/>
          <cell r="DB167"/>
          <cell r="DC167"/>
          <cell r="DD167"/>
          <cell r="DE167"/>
        </row>
        <row r="168">
          <cell r="A168"/>
          <cell r="B168"/>
          <cell r="C168"/>
          <cell r="D168"/>
          <cell r="E168"/>
          <cell r="H168"/>
          <cell r="L168"/>
          <cell r="AP168"/>
          <cell r="AS168"/>
          <cell r="AV168"/>
          <cell r="AY168"/>
          <cell r="BQ168"/>
          <cell r="BV168"/>
          <cell r="BW168"/>
          <cell r="BX168"/>
          <cell r="BY168"/>
          <cell r="BZ168"/>
          <cell r="CA168"/>
          <cell r="CB168"/>
          <cell r="CC168"/>
          <cell r="CD168"/>
          <cell r="CF168"/>
          <cell r="CG168"/>
          <cell r="CQ168"/>
          <cell r="CT168"/>
          <cell r="CU168"/>
          <cell r="CY168"/>
          <cell r="CZ168"/>
          <cell r="DA168"/>
          <cell r="DB168"/>
          <cell r="DC168"/>
          <cell r="DD168"/>
          <cell r="DE168"/>
        </row>
        <row r="169">
          <cell r="A169"/>
          <cell r="B169"/>
          <cell r="C169"/>
          <cell r="D169"/>
          <cell r="E169"/>
          <cell r="H169"/>
          <cell r="L169"/>
          <cell r="AP169"/>
          <cell r="AS169"/>
          <cell r="AV169"/>
          <cell r="AY169"/>
          <cell r="BQ169"/>
          <cell r="BV169"/>
          <cell r="BW169"/>
          <cell r="BX169"/>
          <cell r="BY169"/>
          <cell r="BZ169"/>
          <cell r="CA169"/>
          <cell r="CB169"/>
          <cell r="CC169"/>
          <cell r="CD169"/>
          <cell r="CF169"/>
          <cell r="CG169"/>
          <cell r="CQ169"/>
          <cell r="CT169"/>
          <cell r="CU169"/>
          <cell r="CY169"/>
          <cell r="CZ169"/>
          <cell r="DA169"/>
          <cell r="DB169"/>
          <cell r="DC169"/>
          <cell r="DD169"/>
          <cell r="DE169"/>
        </row>
        <row r="170">
          <cell r="A170"/>
          <cell r="B170"/>
          <cell r="C170"/>
          <cell r="D170"/>
          <cell r="E170"/>
          <cell r="H170"/>
          <cell r="L170"/>
          <cell r="AP170"/>
          <cell r="AS170"/>
          <cell r="AV170"/>
          <cell r="AY170"/>
          <cell r="BQ170"/>
          <cell r="BV170"/>
          <cell r="BW170"/>
          <cell r="BX170"/>
          <cell r="BY170"/>
          <cell r="BZ170"/>
          <cell r="CA170"/>
          <cell r="CB170"/>
          <cell r="CC170"/>
          <cell r="CD170"/>
          <cell r="CF170"/>
          <cell r="CG170"/>
          <cell r="CQ170"/>
          <cell r="CT170"/>
          <cell r="CU170"/>
          <cell r="CY170"/>
          <cell r="CZ170"/>
          <cell r="DA170"/>
          <cell r="DB170"/>
          <cell r="DC170"/>
          <cell r="DD170"/>
          <cell r="DE170"/>
        </row>
        <row r="171">
          <cell r="A171"/>
          <cell r="B171"/>
          <cell r="C171"/>
          <cell r="D171"/>
          <cell r="E171"/>
          <cell r="H171"/>
          <cell r="L171"/>
          <cell r="AP171"/>
          <cell r="AS171"/>
          <cell r="AV171"/>
          <cell r="AY171"/>
          <cell r="BQ171"/>
          <cell r="BV171"/>
          <cell r="BW171"/>
          <cell r="BX171"/>
          <cell r="BY171"/>
          <cell r="BZ171"/>
          <cell r="CA171"/>
          <cell r="CB171"/>
          <cell r="CC171"/>
          <cell r="CD171"/>
          <cell r="CF171"/>
          <cell r="CG171"/>
          <cell r="CQ171"/>
          <cell r="CT171"/>
          <cell r="CU171"/>
          <cell r="CY171"/>
          <cell r="CZ171"/>
          <cell r="DA171"/>
          <cell r="DB171"/>
          <cell r="DC171"/>
          <cell r="DD171"/>
          <cell r="DE171"/>
        </row>
        <row r="172">
          <cell r="A172"/>
          <cell r="B172"/>
          <cell r="C172"/>
          <cell r="D172"/>
          <cell r="E172"/>
          <cell r="H172"/>
          <cell r="L172"/>
          <cell r="AP172"/>
          <cell r="AS172"/>
          <cell r="AV172"/>
          <cell r="AY172"/>
          <cell r="BQ172"/>
          <cell r="BV172"/>
          <cell r="BW172"/>
          <cell r="BX172"/>
          <cell r="BY172"/>
          <cell r="BZ172"/>
          <cell r="CA172"/>
          <cell r="CB172"/>
          <cell r="CC172"/>
          <cell r="CD172"/>
          <cell r="CF172"/>
          <cell r="CG172"/>
          <cell r="CQ172"/>
          <cell r="CT172"/>
          <cell r="CU172"/>
          <cell r="CY172"/>
          <cell r="CZ172"/>
          <cell r="DA172"/>
          <cell r="DB172"/>
          <cell r="DC172"/>
          <cell r="DD172"/>
          <cell r="DE172"/>
        </row>
        <row r="173">
          <cell r="A173"/>
          <cell r="B173"/>
          <cell r="C173"/>
          <cell r="D173"/>
          <cell r="E173"/>
          <cell r="H173"/>
          <cell r="L173"/>
          <cell r="AP173"/>
          <cell r="AS173"/>
          <cell r="AV173"/>
          <cell r="AY173"/>
          <cell r="BQ173"/>
          <cell r="BV173"/>
          <cell r="BW173"/>
          <cell r="BX173"/>
          <cell r="BY173"/>
          <cell r="BZ173"/>
          <cell r="CA173"/>
          <cell r="CB173"/>
          <cell r="CC173"/>
          <cell r="CD173"/>
          <cell r="CF173"/>
          <cell r="CG173"/>
          <cell r="CQ173"/>
          <cell r="CT173"/>
          <cell r="CU173"/>
          <cell r="CY173"/>
          <cell r="CZ173"/>
          <cell r="DA173"/>
          <cell r="DB173"/>
          <cell r="DC173"/>
          <cell r="DD173"/>
          <cell r="DE173"/>
        </row>
        <row r="174">
          <cell r="A174"/>
          <cell r="B174"/>
          <cell r="C174"/>
          <cell r="D174"/>
          <cell r="E174"/>
          <cell r="H174"/>
          <cell r="L174"/>
          <cell r="AP174"/>
          <cell r="AS174"/>
          <cell r="AV174"/>
          <cell r="AY174"/>
          <cell r="BQ174"/>
          <cell r="BV174"/>
          <cell r="BW174"/>
          <cell r="BX174"/>
          <cell r="BY174"/>
          <cell r="BZ174"/>
          <cell r="CA174"/>
          <cell r="CB174"/>
          <cell r="CC174"/>
          <cell r="CD174"/>
          <cell r="CF174"/>
          <cell r="CG174"/>
          <cell r="CQ174"/>
          <cell r="CT174"/>
          <cell r="CU174"/>
          <cell r="CY174"/>
          <cell r="CZ174"/>
          <cell r="DA174"/>
          <cell r="DB174"/>
          <cell r="DC174"/>
          <cell r="DD174"/>
          <cell r="DE174"/>
        </row>
        <row r="175">
          <cell r="A175"/>
          <cell r="B175"/>
          <cell r="C175"/>
          <cell r="D175"/>
          <cell r="E175"/>
          <cell r="H175"/>
          <cell r="L175"/>
          <cell r="AP175"/>
          <cell r="AS175"/>
          <cell r="AV175"/>
          <cell r="AY175"/>
          <cell r="BQ175"/>
          <cell r="BV175"/>
          <cell r="BW175"/>
          <cell r="BX175"/>
          <cell r="BY175"/>
          <cell r="BZ175"/>
          <cell r="CA175"/>
          <cell r="CB175"/>
          <cell r="CC175"/>
          <cell r="CD175"/>
          <cell r="CF175"/>
          <cell r="CG175"/>
          <cell r="CQ175"/>
          <cell r="CT175"/>
          <cell r="CU175"/>
          <cell r="CY175"/>
          <cell r="CZ175"/>
          <cell r="DA175"/>
          <cell r="DB175"/>
          <cell r="DC175"/>
          <cell r="DD175"/>
          <cell r="DE175"/>
        </row>
        <row r="176">
          <cell r="A176"/>
          <cell r="B176"/>
          <cell r="C176"/>
          <cell r="D176"/>
          <cell r="E176"/>
          <cell r="H176"/>
          <cell r="L176"/>
          <cell r="AP176"/>
          <cell r="AS176"/>
          <cell r="AV176"/>
          <cell r="AY176"/>
          <cell r="BQ176"/>
          <cell r="BV176"/>
          <cell r="BW176"/>
          <cell r="BX176"/>
          <cell r="BY176"/>
          <cell r="BZ176"/>
          <cell r="CA176"/>
          <cell r="CB176"/>
          <cell r="CC176"/>
          <cell r="CD176"/>
          <cell r="CF176"/>
          <cell r="CG176"/>
          <cell r="CQ176"/>
          <cell r="CT176"/>
          <cell r="CU176"/>
          <cell r="CY176"/>
          <cell r="CZ176"/>
          <cell r="DA176"/>
          <cell r="DB176"/>
          <cell r="DC176"/>
          <cell r="DD176"/>
          <cell r="DE176"/>
        </row>
        <row r="177">
          <cell r="A177"/>
          <cell r="B177"/>
          <cell r="C177"/>
          <cell r="D177"/>
          <cell r="E177"/>
          <cell r="H177"/>
          <cell r="L177"/>
          <cell r="AP177"/>
          <cell r="AS177"/>
          <cell r="AV177"/>
          <cell r="AY177"/>
          <cell r="BQ177"/>
          <cell r="BV177"/>
          <cell r="BW177"/>
          <cell r="BX177"/>
          <cell r="BY177"/>
          <cell r="BZ177"/>
          <cell r="CA177"/>
          <cell r="CB177"/>
          <cell r="CC177"/>
          <cell r="CD177"/>
          <cell r="CF177"/>
          <cell r="CG177"/>
          <cell r="CQ177"/>
          <cell r="CT177"/>
          <cell r="CU177"/>
          <cell r="CY177"/>
          <cell r="CZ177"/>
          <cell r="DA177"/>
          <cell r="DB177"/>
          <cell r="DC177"/>
          <cell r="DD177"/>
          <cell r="DE177"/>
        </row>
        <row r="178">
          <cell r="A178"/>
          <cell r="B178"/>
          <cell r="C178"/>
          <cell r="D178"/>
          <cell r="E178"/>
          <cell r="H178"/>
          <cell r="L178"/>
          <cell r="AP178"/>
          <cell r="AS178"/>
          <cell r="AV178"/>
          <cell r="AY178"/>
          <cell r="BQ178"/>
          <cell r="BV178"/>
          <cell r="BW178"/>
          <cell r="BX178"/>
          <cell r="BY178"/>
          <cell r="BZ178"/>
          <cell r="CA178"/>
          <cell r="CB178"/>
          <cell r="CC178"/>
          <cell r="CD178"/>
          <cell r="CF178"/>
          <cell r="CG178"/>
          <cell r="CQ178"/>
          <cell r="CT178"/>
          <cell r="CU178"/>
          <cell r="CY178"/>
          <cell r="CZ178"/>
          <cell r="DA178"/>
          <cell r="DB178"/>
          <cell r="DC178"/>
          <cell r="DD178"/>
          <cell r="DE178"/>
        </row>
        <row r="179">
          <cell r="A179"/>
          <cell r="B179"/>
          <cell r="C179"/>
          <cell r="D179"/>
          <cell r="E179"/>
          <cell r="H179"/>
          <cell r="L179"/>
          <cell r="AP179"/>
          <cell r="AS179"/>
          <cell r="AV179"/>
          <cell r="AY179"/>
          <cell r="BQ179"/>
          <cell r="BV179"/>
          <cell r="BW179"/>
          <cell r="BX179"/>
          <cell r="BY179"/>
          <cell r="BZ179"/>
          <cell r="CA179"/>
          <cell r="CB179"/>
          <cell r="CC179"/>
          <cell r="CD179"/>
          <cell r="CF179"/>
          <cell r="CG179"/>
          <cell r="CQ179"/>
          <cell r="CT179"/>
          <cell r="CU179"/>
          <cell r="CY179"/>
          <cell r="CZ179"/>
          <cell r="DA179"/>
          <cell r="DB179"/>
          <cell r="DC179"/>
          <cell r="DD179"/>
          <cell r="DE179"/>
        </row>
        <row r="180">
          <cell r="A180"/>
          <cell r="B180"/>
          <cell r="C180"/>
          <cell r="D180"/>
          <cell r="E180"/>
          <cell r="H180"/>
          <cell r="L180"/>
          <cell r="AP180"/>
          <cell r="AS180"/>
          <cell r="AV180"/>
          <cell r="AY180"/>
          <cell r="BQ180"/>
          <cell r="BV180"/>
          <cell r="BW180"/>
          <cell r="BX180"/>
          <cell r="BY180"/>
          <cell r="BZ180"/>
          <cell r="CA180"/>
          <cell r="CB180"/>
          <cell r="CC180"/>
          <cell r="CD180"/>
          <cell r="CF180"/>
          <cell r="CG180"/>
          <cell r="CQ180"/>
          <cell r="CT180"/>
          <cell r="CU180"/>
          <cell r="CY180"/>
          <cell r="CZ180"/>
          <cell r="DA180"/>
          <cell r="DB180"/>
          <cell r="DC180"/>
          <cell r="DD180"/>
          <cell r="DE180"/>
        </row>
        <row r="181">
          <cell r="A181"/>
          <cell r="B181"/>
          <cell r="C181"/>
          <cell r="D181"/>
          <cell r="E181"/>
          <cell r="H181"/>
          <cell r="L181"/>
          <cell r="AP181"/>
          <cell r="AS181"/>
          <cell r="AV181"/>
          <cell r="AY181"/>
          <cell r="BQ181"/>
          <cell r="BV181"/>
          <cell r="BW181"/>
          <cell r="BX181"/>
          <cell r="BY181"/>
          <cell r="BZ181"/>
          <cell r="CA181"/>
          <cell r="CB181"/>
          <cell r="CC181"/>
          <cell r="CD181"/>
          <cell r="CF181"/>
          <cell r="CG181"/>
          <cell r="CQ181"/>
          <cell r="CT181"/>
          <cell r="CU181"/>
          <cell r="CY181"/>
          <cell r="CZ181"/>
          <cell r="DA181"/>
          <cell r="DB181"/>
          <cell r="DC181"/>
          <cell r="DD181"/>
          <cell r="DE181"/>
        </row>
        <row r="182">
          <cell r="A182"/>
          <cell r="B182"/>
          <cell r="C182"/>
          <cell r="D182"/>
          <cell r="E182"/>
          <cell r="H182"/>
          <cell r="L182"/>
          <cell r="AP182"/>
          <cell r="AS182"/>
          <cell r="AV182"/>
          <cell r="AY182"/>
          <cell r="BQ182"/>
          <cell r="BV182"/>
          <cell r="BW182"/>
          <cell r="BX182"/>
          <cell r="BY182"/>
          <cell r="BZ182"/>
          <cell r="CA182"/>
          <cell r="CB182"/>
          <cell r="CC182"/>
          <cell r="CD182"/>
          <cell r="CF182"/>
          <cell r="CG182"/>
          <cell r="CQ182"/>
          <cell r="CT182"/>
          <cell r="CU182"/>
          <cell r="CY182"/>
          <cell r="CZ182"/>
          <cell r="DA182"/>
          <cell r="DB182"/>
          <cell r="DC182"/>
          <cell r="DD182"/>
          <cell r="DE182"/>
        </row>
        <row r="183">
          <cell r="A183"/>
          <cell r="B183"/>
          <cell r="C183"/>
          <cell r="D183"/>
          <cell r="E183"/>
          <cell r="H183"/>
          <cell r="L183"/>
          <cell r="AP183"/>
          <cell r="AS183"/>
          <cell r="AV183"/>
          <cell r="AY183"/>
          <cell r="BQ183"/>
          <cell r="BV183"/>
          <cell r="BW183"/>
          <cell r="BX183"/>
          <cell r="BY183"/>
          <cell r="BZ183"/>
          <cell r="CA183"/>
          <cell r="CB183"/>
          <cell r="CC183"/>
          <cell r="CD183"/>
          <cell r="CF183"/>
          <cell r="CG183"/>
          <cell r="CQ183"/>
          <cell r="CT183"/>
          <cell r="CU183"/>
          <cell r="CY183"/>
          <cell r="CZ183"/>
          <cell r="DA183"/>
          <cell r="DB183"/>
          <cell r="DC183"/>
          <cell r="DD183"/>
          <cell r="DE183"/>
        </row>
        <row r="184">
          <cell r="A184"/>
          <cell r="B184"/>
          <cell r="C184"/>
          <cell r="D184"/>
          <cell r="E184"/>
          <cell r="H184"/>
          <cell r="L184"/>
          <cell r="AP184"/>
          <cell r="AS184"/>
          <cell r="AV184"/>
          <cell r="AY184"/>
          <cell r="BQ184"/>
          <cell r="BV184"/>
          <cell r="BW184"/>
          <cell r="BX184"/>
          <cell r="BY184"/>
          <cell r="BZ184"/>
          <cell r="CA184"/>
          <cell r="CB184"/>
          <cell r="CC184"/>
          <cell r="CD184"/>
          <cell r="CF184"/>
          <cell r="CG184"/>
          <cell r="CQ184"/>
          <cell r="CT184"/>
          <cell r="CU184"/>
          <cell r="CY184"/>
          <cell r="CZ184"/>
          <cell r="DA184"/>
          <cell r="DB184"/>
          <cell r="DC184"/>
          <cell r="DD184"/>
          <cell r="DE184"/>
        </row>
        <row r="185">
          <cell r="A185"/>
          <cell r="B185"/>
          <cell r="C185"/>
          <cell r="D185"/>
          <cell r="E185"/>
          <cell r="H185"/>
          <cell r="L185"/>
          <cell r="AP185"/>
          <cell r="AS185"/>
          <cell r="AV185"/>
          <cell r="AY185"/>
          <cell r="BQ185"/>
          <cell r="BV185"/>
          <cell r="BW185"/>
          <cell r="BX185"/>
          <cell r="BY185"/>
          <cell r="BZ185"/>
          <cell r="CA185"/>
          <cell r="CB185"/>
          <cell r="CC185"/>
          <cell r="CD185"/>
          <cell r="CF185"/>
          <cell r="CG185"/>
          <cell r="CQ185"/>
          <cell r="CT185"/>
          <cell r="CU185"/>
          <cell r="CY185"/>
          <cell r="CZ185"/>
          <cell r="DA185"/>
          <cell r="DB185"/>
          <cell r="DC185"/>
          <cell r="DD185"/>
          <cell r="DE185"/>
        </row>
        <row r="186">
          <cell r="A186"/>
          <cell r="B186"/>
          <cell r="C186"/>
          <cell r="D186"/>
          <cell r="E186"/>
          <cell r="H186"/>
          <cell r="L186"/>
          <cell r="AP186"/>
          <cell r="AS186"/>
          <cell r="AV186"/>
          <cell r="AY186"/>
          <cell r="BQ186"/>
          <cell r="BV186"/>
          <cell r="BW186"/>
          <cell r="BX186"/>
          <cell r="BY186"/>
          <cell r="BZ186"/>
          <cell r="CA186"/>
          <cell r="CB186"/>
          <cell r="CC186"/>
          <cell r="CD186"/>
          <cell r="CF186"/>
          <cell r="CG186"/>
          <cell r="CQ186"/>
          <cell r="CT186"/>
          <cell r="CU186"/>
          <cell r="CY186"/>
          <cell r="CZ186"/>
          <cell r="DA186"/>
          <cell r="DB186"/>
          <cell r="DC186"/>
          <cell r="DD186"/>
          <cell r="DE186"/>
        </row>
        <row r="187">
          <cell r="A187"/>
          <cell r="B187"/>
          <cell r="C187"/>
          <cell r="D187"/>
          <cell r="E187"/>
          <cell r="H187"/>
          <cell r="L187"/>
          <cell r="AP187"/>
          <cell r="AS187"/>
          <cell r="AV187"/>
          <cell r="AY187"/>
          <cell r="BQ187"/>
          <cell r="BV187"/>
          <cell r="BW187"/>
          <cell r="BX187"/>
          <cell r="BY187"/>
          <cell r="BZ187"/>
          <cell r="CA187"/>
          <cell r="CB187"/>
          <cell r="CC187"/>
          <cell r="CD187"/>
          <cell r="CF187"/>
          <cell r="CG187"/>
          <cell r="CQ187"/>
          <cell r="CT187"/>
          <cell r="CU187"/>
          <cell r="CY187"/>
          <cell r="CZ187"/>
          <cell r="DA187"/>
          <cell r="DB187"/>
          <cell r="DC187"/>
          <cell r="DD187"/>
          <cell r="DE187"/>
        </row>
        <row r="188">
          <cell r="A188"/>
          <cell r="B188"/>
          <cell r="C188"/>
          <cell r="D188"/>
          <cell r="E188"/>
          <cell r="H188"/>
          <cell r="L188"/>
          <cell r="AP188"/>
          <cell r="AS188"/>
          <cell r="AV188"/>
          <cell r="AY188"/>
          <cell r="BQ188"/>
          <cell r="BV188"/>
          <cell r="BW188"/>
          <cell r="BX188"/>
          <cell r="BY188"/>
          <cell r="BZ188"/>
          <cell r="CA188"/>
          <cell r="CB188"/>
          <cell r="CC188"/>
          <cell r="CD188"/>
          <cell r="CF188"/>
          <cell r="CG188"/>
          <cell r="CQ188"/>
          <cell r="CT188"/>
          <cell r="CU188"/>
          <cell r="CY188"/>
          <cell r="CZ188"/>
          <cell r="DA188"/>
          <cell r="DB188"/>
          <cell r="DC188"/>
          <cell r="DD188"/>
          <cell r="DE188"/>
        </row>
        <row r="189">
          <cell r="A189"/>
          <cell r="B189"/>
          <cell r="C189"/>
          <cell r="D189"/>
          <cell r="E189"/>
          <cell r="H189"/>
          <cell r="L189"/>
          <cell r="AP189"/>
          <cell r="AS189"/>
          <cell r="AV189"/>
          <cell r="AY189"/>
          <cell r="BQ189"/>
          <cell r="BV189"/>
          <cell r="BW189"/>
          <cell r="BX189"/>
          <cell r="BY189"/>
          <cell r="BZ189"/>
          <cell r="CA189"/>
          <cell r="CB189"/>
          <cell r="CC189"/>
          <cell r="CD189"/>
          <cell r="CF189"/>
          <cell r="CG189"/>
          <cell r="CQ189"/>
          <cell r="CT189"/>
          <cell r="CU189"/>
          <cell r="CY189"/>
          <cell r="CZ189"/>
          <cell r="DA189"/>
          <cell r="DB189"/>
          <cell r="DC189"/>
          <cell r="DD189"/>
          <cell r="DE189"/>
        </row>
        <row r="190">
          <cell r="A190"/>
          <cell r="B190"/>
          <cell r="C190"/>
          <cell r="D190"/>
          <cell r="E190"/>
          <cell r="H190"/>
          <cell r="L190"/>
          <cell r="AP190"/>
          <cell r="AS190"/>
          <cell r="AV190"/>
          <cell r="AY190"/>
          <cell r="BQ190"/>
          <cell r="BV190"/>
          <cell r="BW190"/>
          <cell r="BX190"/>
          <cell r="BY190"/>
          <cell r="BZ190"/>
          <cell r="CA190"/>
          <cell r="CB190"/>
          <cell r="CC190"/>
          <cell r="CD190"/>
          <cell r="CF190"/>
          <cell r="CG190"/>
          <cell r="CQ190"/>
          <cell r="CT190"/>
          <cell r="CU190"/>
          <cell r="CY190"/>
          <cell r="CZ190"/>
          <cell r="DA190"/>
          <cell r="DB190"/>
          <cell r="DC190"/>
          <cell r="DD190"/>
          <cell r="DE190"/>
        </row>
        <row r="191">
          <cell r="A191"/>
          <cell r="B191"/>
          <cell r="C191"/>
          <cell r="D191"/>
          <cell r="E191"/>
          <cell r="H191"/>
          <cell r="L191"/>
          <cell r="AP191"/>
          <cell r="AS191"/>
          <cell r="AV191"/>
          <cell r="AY191"/>
          <cell r="BQ191"/>
          <cell r="BV191"/>
          <cell r="BW191"/>
          <cell r="BX191"/>
          <cell r="BY191"/>
          <cell r="BZ191"/>
          <cell r="CA191"/>
          <cell r="CB191"/>
          <cell r="CC191"/>
          <cell r="CD191"/>
          <cell r="CF191"/>
          <cell r="CG191"/>
          <cell r="CQ191"/>
          <cell r="CT191"/>
          <cell r="CU191"/>
          <cell r="CY191"/>
          <cell r="CZ191"/>
          <cell r="DA191"/>
          <cell r="DB191"/>
          <cell r="DC191"/>
          <cell r="DD191"/>
          <cell r="DE191"/>
        </row>
        <row r="192">
          <cell r="A192"/>
          <cell r="B192"/>
          <cell r="C192"/>
          <cell r="D192"/>
          <cell r="E192"/>
          <cell r="H192"/>
          <cell r="L192"/>
          <cell r="AP192"/>
          <cell r="AS192"/>
          <cell r="AV192"/>
          <cell r="AY192"/>
          <cell r="BQ192"/>
          <cell r="BV192"/>
          <cell r="BW192"/>
          <cell r="BX192"/>
          <cell r="BY192"/>
          <cell r="BZ192"/>
          <cell r="CA192"/>
          <cell r="CB192"/>
          <cell r="CC192"/>
          <cell r="CD192"/>
          <cell r="CF192"/>
          <cell r="CG192"/>
          <cell r="CQ192"/>
          <cell r="CT192"/>
          <cell r="CU192"/>
          <cell r="CY192"/>
          <cell r="CZ192"/>
          <cell r="DA192"/>
          <cell r="DB192"/>
          <cell r="DC192"/>
          <cell r="DD192"/>
          <cell r="DE192"/>
        </row>
        <row r="193">
          <cell r="A193"/>
          <cell r="B193"/>
          <cell r="C193"/>
          <cell r="D193"/>
          <cell r="E193"/>
          <cell r="H193"/>
          <cell r="L193"/>
          <cell r="AP193"/>
          <cell r="AS193"/>
          <cell r="AV193"/>
          <cell r="AY193"/>
          <cell r="BQ193"/>
          <cell r="BV193"/>
          <cell r="BW193"/>
          <cell r="BX193"/>
          <cell r="BY193"/>
          <cell r="BZ193"/>
          <cell r="CA193"/>
          <cell r="CB193"/>
          <cell r="CC193"/>
          <cell r="CD193"/>
          <cell r="CF193"/>
          <cell r="CG193"/>
          <cell r="CQ193"/>
          <cell r="CT193"/>
          <cell r="CU193"/>
          <cell r="CY193"/>
          <cell r="CZ193"/>
          <cell r="DA193"/>
          <cell r="DB193"/>
          <cell r="DC193"/>
          <cell r="DD193"/>
          <cell r="DE193"/>
        </row>
        <row r="194">
          <cell r="A194"/>
          <cell r="B194"/>
          <cell r="C194"/>
          <cell r="D194"/>
          <cell r="E194"/>
          <cell r="H194"/>
          <cell r="L194"/>
          <cell r="AP194"/>
          <cell r="AS194"/>
          <cell r="AV194"/>
          <cell r="AY194"/>
          <cell r="BQ194"/>
          <cell r="BV194"/>
          <cell r="BW194"/>
          <cell r="BX194"/>
          <cell r="BY194"/>
          <cell r="BZ194"/>
          <cell r="CA194"/>
          <cell r="CB194"/>
          <cell r="CC194"/>
          <cell r="CD194"/>
          <cell r="CF194"/>
          <cell r="CG194"/>
          <cell r="CQ194"/>
          <cell r="CT194"/>
          <cell r="CU194"/>
          <cell r="CY194"/>
          <cell r="CZ194"/>
          <cell r="DA194"/>
          <cell r="DB194"/>
          <cell r="DC194"/>
          <cell r="DD194"/>
          <cell r="DE194"/>
        </row>
        <row r="195">
          <cell r="A195"/>
          <cell r="B195"/>
          <cell r="C195"/>
          <cell r="D195"/>
          <cell r="E195"/>
          <cell r="H195"/>
          <cell r="L195"/>
          <cell r="AP195"/>
          <cell r="AS195"/>
          <cell r="AV195"/>
          <cell r="AY195"/>
          <cell r="BQ195"/>
          <cell r="BV195"/>
          <cell r="BW195"/>
          <cell r="BX195"/>
          <cell r="BY195"/>
          <cell r="BZ195"/>
          <cell r="CA195"/>
          <cell r="CB195"/>
          <cell r="CC195"/>
          <cell r="CD195"/>
          <cell r="CF195"/>
          <cell r="CG195"/>
          <cell r="CQ195"/>
          <cell r="CT195"/>
          <cell r="CU195"/>
          <cell r="CY195"/>
          <cell r="CZ195"/>
          <cell r="DA195"/>
          <cell r="DB195"/>
          <cell r="DC195"/>
          <cell r="DD195"/>
          <cell r="DE195"/>
        </row>
        <row r="196">
          <cell r="A196"/>
          <cell r="B196"/>
          <cell r="C196"/>
          <cell r="D196"/>
          <cell r="E196"/>
          <cell r="H196"/>
          <cell r="L196"/>
          <cell r="AP196"/>
          <cell r="AS196"/>
          <cell r="AV196"/>
          <cell r="AY196"/>
          <cell r="BQ196"/>
          <cell r="BV196"/>
          <cell r="BW196"/>
          <cell r="BX196"/>
          <cell r="BY196"/>
          <cell r="BZ196"/>
          <cell r="CA196"/>
          <cell r="CB196"/>
          <cell r="CC196"/>
          <cell r="CD196"/>
          <cell r="CF196"/>
          <cell r="CG196"/>
          <cell r="CQ196"/>
          <cell r="CT196"/>
          <cell r="CU196"/>
          <cell r="CY196"/>
          <cell r="CZ196"/>
          <cell r="DA196"/>
          <cell r="DB196"/>
          <cell r="DC196"/>
          <cell r="DD196"/>
          <cell r="DE196"/>
        </row>
        <row r="197">
          <cell r="A197"/>
          <cell r="B197"/>
          <cell r="C197"/>
          <cell r="D197"/>
          <cell r="E197"/>
          <cell r="H197"/>
          <cell r="L197"/>
          <cell r="AP197"/>
          <cell r="AS197"/>
          <cell r="AV197"/>
          <cell r="AY197"/>
          <cell r="BQ197"/>
          <cell r="BV197"/>
          <cell r="BW197"/>
          <cell r="BX197"/>
          <cell r="BY197"/>
          <cell r="BZ197"/>
          <cell r="CA197"/>
          <cell r="CB197"/>
          <cell r="CC197"/>
          <cell r="CD197"/>
          <cell r="CF197"/>
          <cell r="CG197"/>
          <cell r="CQ197"/>
          <cell r="CT197"/>
          <cell r="CU197"/>
          <cell r="CY197"/>
          <cell r="CZ197"/>
          <cell r="DA197"/>
          <cell r="DB197"/>
          <cell r="DC197"/>
          <cell r="DD197"/>
          <cell r="DE197"/>
        </row>
        <row r="198">
          <cell r="A198"/>
          <cell r="B198"/>
          <cell r="C198"/>
          <cell r="D198"/>
          <cell r="E198"/>
          <cell r="H198"/>
          <cell r="L198"/>
          <cell r="AP198"/>
          <cell r="AS198"/>
          <cell r="AV198"/>
          <cell r="AY198"/>
          <cell r="BQ198"/>
          <cell r="BV198"/>
          <cell r="BW198"/>
          <cell r="BX198"/>
          <cell r="BY198"/>
          <cell r="BZ198"/>
          <cell r="CA198"/>
          <cell r="CB198"/>
          <cell r="CC198"/>
          <cell r="CD198"/>
          <cell r="CF198"/>
          <cell r="CG198"/>
          <cell r="CQ198"/>
          <cell r="CT198"/>
          <cell r="CU198"/>
          <cell r="CY198"/>
          <cell r="CZ198"/>
          <cell r="DA198"/>
          <cell r="DB198"/>
          <cell r="DC198"/>
          <cell r="DD198"/>
          <cell r="DE198"/>
        </row>
        <row r="199">
          <cell r="A199"/>
          <cell r="B199"/>
          <cell r="C199"/>
          <cell r="D199"/>
          <cell r="E199"/>
          <cell r="H199"/>
          <cell r="L199"/>
          <cell r="AP199"/>
          <cell r="AS199"/>
          <cell r="AV199"/>
          <cell r="AY199"/>
          <cell r="BQ199"/>
          <cell r="BV199"/>
          <cell r="BW199"/>
          <cell r="BX199"/>
          <cell r="BY199"/>
          <cell r="BZ199"/>
          <cell r="CA199"/>
          <cell r="CB199"/>
          <cell r="CC199"/>
          <cell r="CD199"/>
          <cell r="CF199"/>
          <cell r="CG199"/>
          <cell r="CQ199"/>
          <cell r="CT199"/>
          <cell r="CU199"/>
          <cell r="CY199"/>
          <cell r="CZ199"/>
          <cell r="DA199"/>
          <cell r="DB199"/>
          <cell r="DC199"/>
          <cell r="DD199"/>
          <cell r="DE199"/>
        </row>
        <row r="200">
          <cell r="A200"/>
          <cell r="B200"/>
          <cell r="C200"/>
          <cell r="D200"/>
          <cell r="E200"/>
          <cell r="H200"/>
          <cell r="L200"/>
          <cell r="AP200"/>
          <cell r="AS200"/>
          <cell r="AV200"/>
          <cell r="AY200"/>
          <cell r="BQ200"/>
          <cell r="BV200"/>
          <cell r="BW200"/>
          <cell r="BX200"/>
          <cell r="BY200"/>
          <cell r="BZ200"/>
          <cell r="CA200"/>
          <cell r="CB200"/>
          <cell r="CC200"/>
          <cell r="CD200"/>
          <cell r="CF200"/>
          <cell r="CG200"/>
          <cell r="CQ200"/>
          <cell r="CT200"/>
          <cell r="CU200"/>
          <cell r="CY200"/>
          <cell r="CZ200"/>
          <cell r="DA200"/>
          <cell r="DB200"/>
          <cell r="DC200"/>
          <cell r="DD200"/>
          <cell r="DE200"/>
        </row>
        <row r="201">
          <cell r="A201"/>
          <cell r="B201"/>
          <cell r="C201"/>
          <cell r="D201"/>
          <cell r="E201"/>
          <cell r="H201"/>
          <cell r="L201"/>
          <cell r="AP201"/>
          <cell r="AS201"/>
          <cell r="AV201"/>
          <cell r="AY201"/>
          <cell r="BQ201"/>
          <cell r="BV201"/>
          <cell r="BW201"/>
          <cell r="BX201"/>
          <cell r="BY201"/>
          <cell r="BZ201"/>
          <cell r="CA201"/>
          <cell r="CB201"/>
          <cell r="CC201"/>
          <cell r="CD201"/>
          <cell r="CF201"/>
          <cell r="CG201"/>
          <cell r="CQ201"/>
          <cell r="CT201"/>
          <cell r="CU201"/>
          <cell r="CY201"/>
          <cell r="CZ201"/>
          <cell r="DA201"/>
          <cell r="DB201"/>
          <cell r="DC201"/>
          <cell r="DD201"/>
          <cell r="DE201"/>
        </row>
        <row r="202">
          <cell r="A202"/>
          <cell r="B202"/>
          <cell r="C202"/>
          <cell r="D202"/>
          <cell r="E202"/>
          <cell r="H202"/>
          <cell r="L202"/>
          <cell r="AP202"/>
          <cell r="AS202"/>
          <cell r="AV202"/>
          <cell r="AY202"/>
          <cell r="BQ202"/>
          <cell r="BV202"/>
          <cell r="BW202"/>
          <cell r="BX202"/>
          <cell r="BY202"/>
          <cell r="BZ202"/>
          <cell r="CA202"/>
          <cell r="CB202"/>
          <cell r="CC202"/>
          <cell r="CD202"/>
          <cell r="CF202"/>
          <cell r="CG202"/>
          <cell r="CQ202"/>
          <cell r="CT202"/>
          <cell r="CU202"/>
          <cell r="CY202"/>
          <cell r="CZ202"/>
          <cell r="DA202"/>
          <cell r="DB202"/>
          <cell r="DC202"/>
          <cell r="DD202"/>
          <cell r="DE202"/>
        </row>
        <row r="203">
          <cell r="A203"/>
          <cell r="B203"/>
          <cell r="C203"/>
          <cell r="D203"/>
          <cell r="E203"/>
          <cell r="H203"/>
          <cell r="L203"/>
          <cell r="AP203"/>
          <cell r="AS203"/>
          <cell r="AV203"/>
          <cell r="AY203"/>
          <cell r="BQ203"/>
          <cell r="BV203"/>
          <cell r="BW203"/>
          <cell r="BX203"/>
          <cell r="BY203"/>
          <cell r="BZ203"/>
          <cell r="CA203"/>
          <cell r="CB203"/>
          <cell r="CC203"/>
          <cell r="CD203"/>
          <cell r="CF203"/>
          <cell r="CG203"/>
          <cell r="CQ203"/>
          <cell r="CT203"/>
          <cell r="CU203"/>
          <cell r="CY203"/>
          <cell r="CZ203"/>
          <cell r="DA203"/>
          <cell r="DB203"/>
          <cell r="DC203"/>
          <cell r="DD203"/>
          <cell r="DE203"/>
        </row>
        <row r="204">
          <cell r="A204"/>
          <cell r="B204"/>
          <cell r="C204"/>
          <cell r="D204"/>
          <cell r="E204"/>
          <cell r="H204"/>
          <cell r="L204"/>
          <cell r="AP204"/>
          <cell r="AS204"/>
          <cell r="AV204"/>
          <cell r="AY204"/>
          <cell r="BQ204"/>
          <cell r="BV204"/>
          <cell r="BW204"/>
          <cell r="BX204"/>
          <cell r="BY204"/>
          <cell r="BZ204"/>
          <cell r="CA204"/>
          <cell r="CB204"/>
          <cell r="CC204"/>
          <cell r="CD204"/>
          <cell r="CF204"/>
          <cell r="CG204"/>
          <cell r="CQ204"/>
          <cell r="CT204"/>
          <cell r="CU204"/>
          <cell r="CY204"/>
          <cell r="CZ204"/>
          <cell r="DA204"/>
          <cell r="DB204"/>
          <cell r="DC204"/>
          <cell r="DD204"/>
          <cell r="DE204"/>
        </row>
        <row r="205">
          <cell r="A205"/>
          <cell r="B205"/>
          <cell r="C205"/>
          <cell r="D205"/>
          <cell r="E205"/>
          <cell r="H205"/>
          <cell r="L205"/>
          <cell r="AP205"/>
          <cell r="AS205"/>
          <cell r="AV205"/>
          <cell r="AY205"/>
          <cell r="BQ205"/>
          <cell r="BV205"/>
          <cell r="BW205"/>
          <cell r="BX205"/>
          <cell r="BY205"/>
          <cell r="BZ205"/>
          <cell r="CA205"/>
          <cell r="CB205"/>
          <cell r="CC205"/>
          <cell r="CD205"/>
          <cell r="CF205"/>
          <cell r="CG205"/>
          <cell r="CQ205"/>
          <cell r="CT205"/>
          <cell r="CU205"/>
          <cell r="CY205"/>
          <cell r="CZ205"/>
          <cell r="DA205"/>
          <cell r="DB205"/>
          <cell r="DC205"/>
          <cell r="DD205"/>
          <cell r="DE205"/>
        </row>
        <row r="206">
          <cell r="A206"/>
          <cell r="B206"/>
          <cell r="C206"/>
          <cell r="D206"/>
          <cell r="E206"/>
          <cell r="H206"/>
          <cell r="L206"/>
          <cell r="AP206"/>
          <cell r="AS206"/>
          <cell r="AV206"/>
          <cell r="AY206"/>
          <cell r="BQ206"/>
          <cell r="BV206"/>
          <cell r="BW206"/>
          <cell r="BX206"/>
          <cell r="BY206"/>
          <cell r="BZ206"/>
          <cell r="CA206"/>
          <cell r="CB206"/>
          <cell r="CC206"/>
          <cell r="CD206"/>
          <cell r="CF206"/>
          <cell r="CG206"/>
          <cell r="CQ206"/>
          <cell r="CT206"/>
          <cell r="CU206"/>
          <cell r="CY206"/>
          <cell r="CZ206"/>
          <cell r="DA206"/>
          <cell r="DB206"/>
          <cell r="DC206"/>
          <cell r="DD206"/>
          <cell r="DE206"/>
        </row>
        <row r="207">
          <cell r="A207"/>
          <cell r="B207"/>
          <cell r="C207"/>
          <cell r="D207"/>
          <cell r="E207"/>
          <cell r="H207"/>
          <cell r="L207"/>
          <cell r="AP207"/>
          <cell r="AS207"/>
          <cell r="AV207"/>
          <cell r="AY207"/>
          <cell r="BQ207"/>
          <cell r="BV207"/>
          <cell r="BW207"/>
          <cell r="BX207"/>
          <cell r="BY207"/>
          <cell r="BZ207"/>
          <cell r="CA207"/>
          <cell r="CB207"/>
          <cell r="CC207"/>
          <cell r="CD207"/>
          <cell r="CF207"/>
          <cell r="CG207"/>
          <cell r="CQ207"/>
          <cell r="CT207"/>
          <cell r="CU207"/>
          <cell r="CY207"/>
          <cell r="CZ207"/>
          <cell r="DA207"/>
          <cell r="DB207"/>
          <cell r="DC207"/>
          <cell r="DD207"/>
          <cell r="DE207"/>
        </row>
        <row r="208">
          <cell r="A208"/>
          <cell r="B208"/>
          <cell r="C208"/>
          <cell r="D208"/>
          <cell r="E208"/>
          <cell r="H208"/>
          <cell r="L208"/>
          <cell r="AP208"/>
          <cell r="AS208"/>
          <cell r="AV208"/>
          <cell r="AY208"/>
          <cell r="BQ208"/>
          <cell r="BV208"/>
          <cell r="BW208"/>
          <cell r="BX208"/>
          <cell r="BY208"/>
          <cell r="BZ208"/>
          <cell r="CA208"/>
          <cell r="CB208"/>
          <cell r="CC208"/>
          <cell r="CD208"/>
          <cell r="CF208"/>
          <cell r="CG208"/>
          <cell r="CQ208"/>
          <cell r="CT208"/>
          <cell r="CU208"/>
          <cell r="CY208"/>
          <cell r="CZ208"/>
          <cell r="DA208"/>
          <cell r="DB208"/>
          <cell r="DC208"/>
          <cell r="DD208"/>
          <cell r="DE208"/>
        </row>
        <row r="209">
          <cell r="A209"/>
          <cell r="B209"/>
          <cell r="C209"/>
          <cell r="D209"/>
          <cell r="E209"/>
          <cell r="H209"/>
          <cell r="L209"/>
          <cell r="AP209"/>
          <cell r="AS209"/>
          <cell r="AV209"/>
          <cell r="AY209"/>
          <cell r="BQ209"/>
          <cell r="BV209"/>
          <cell r="BW209"/>
          <cell r="BX209"/>
          <cell r="BY209"/>
          <cell r="BZ209"/>
          <cell r="CA209"/>
          <cell r="CB209"/>
          <cell r="CC209"/>
          <cell r="CD209"/>
          <cell r="CF209"/>
          <cell r="CG209"/>
          <cell r="CQ209"/>
          <cell r="CT209"/>
          <cell r="CU209"/>
          <cell r="CY209"/>
          <cell r="CZ209"/>
          <cell r="DA209"/>
          <cell r="DB209"/>
          <cell r="DC209"/>
          <cell r="DD209"/>
          <cell r="DE209"/>
        </row>
        <row r="210">
          <cell r="A210"/>
          <cell r="B210"/>
          <cell r="C210"/>
          <cell r="D210"/>
          <cell r="E210"/>
          <cell r="H210"/>
          <cell r="L210"/>
          <cell r="AP210"/>
          <cell r="AS210"/>
          <cell r="AV210"/>
          <cell r="AY210"/>
          <cell r="BQ210"/>
          <cell r="BV210"/>
          <cell r="BW210"/>
          <cell r="BX210"/>
          <cell r="BY210"/>
          <cell r="BZ210"/>
          <cell r="CA210"/>
          <cell r="CB210"/>
          <cell r="CC210"/>
          <cell r="CD210"/>
          <cell r="CF210"/>
          <cell r="CG210"/>
          <cell r="CQ210"/>
          <cell r="CT210"/>
          <cell r="CU210"/>
          <cell r="CY210"/>
          <cell r="CZ210"/>
          <cell r="DA210"/>
          <cell r="DB210"/>
          <cell r="DC210"/>
          <cell r="DD210"/>
          <cell r="DE210"/>
        </row>
        <row r="211">
          <cell r="A211"/>
          <cell r="B211"/>
          <cell r="C211"/>
          <cell r="D211"/>
          <cell r="E211"/>
          <cell r="H211"/>
          <cell r="L211"/>
          <cell r="AP211"/>
          <cell r="AS211"/>
          <cell r="AV211"/>
          <cell r="AY211"/>
          <cell r="BQ211"/>
          <cell r="BV211"/>
          <cell r="BW211"/>
          <cell r="BX211"/>
          <cell r="BY211"/>
          <cell r="BZ211"/>
          <cell r="CA211"/>
          <cell r="CB211"/>
          <cell r="CC211"/>
          <cell r="CD211"/>
          <cell r="CF211"/>
          <cell r="CG211"/>
          <cell r="CQ211"/>
          <cell r="CT211"/>
          <cell r="CU211"/>
          <cell r="CY211"/>
          <cell r="CZ211"/>
          <cell r="DA211"/>
          <cell r="DB211"/>
          <cell r="DC211"/>
          <cell r="DD211"/>
          <cell r="DE211"/>
        </row>
        <row r="212">
          <cell r="A212"/>
          <cell r="B212"/>
          <cell r="C212"/>
          <cell r="D212"/>
          <cell r="E212"/>
          <cell r="H212"/>
          <cell r="L212"/>
          <cell r="AP212"/>
          <cell r="AS212"/>
          <cell r="AV212"/>
          <cell r="AY212"/>
          <cell r="BQ212"/>
          <cell r="BV212"/>
          <cell r="BW212"/>
          <cell r="BX212"/>
          <cell r="BY212"/>
          <cell r="BZ212"/>
          <cell r="CA212"/>
          <cell r="CB212"/>
          <cell r="CC212"/>
          <cell r="CD212"/>
          <cell r="CF212"/>
          <cell r="CG212"/>
          <cell r="CQ212"/>
          <cell r="CT212"/>
          <cell r="CU212"/>
          <cell r="CY212"/>
          <cell r="CZ212"/>
          <cell r="DA212"/>
          <cell r="DB212"/>
          <cell r="DC212"/>
          <cell r="DD212"/>
          <cell r="DE212"/>
        </row>
        <row r="213">
          <cell r="A213"/>
          <cell r="B213"/>
          <cell r="C213"/>
          <cell r="D213"/>
          <cell r="E213"/>
          <cell r="H213"/>
          <cell r="L213"/>
          <cell r="AP213"/>
          <cell r="AS213"/>
          <cell r="AV213"/>
          <cell r="AY213"/>
          <cell r="BQ213"/>
          <cell r="BV213"/>
          <cell r="BW213"/>
          <cell r="BX213"/>
          <cell r="BY213"/>
          <cell r="BZ213"/>
          <cell r="CA213"/>
          <cell r="CB213"/>
          <cell r="CC213"/>
          <cell r="CD213"/>
          <cell r="CF213"/>
          <cell r="CG213"/>
          <cell r="CQ213"/>
          <cell r="CT213"/>
          <cell r="CU213"/>
          <cell r="CY213"/>
          <cell r="CZ213"/>
          <cell r="DA213"/>
          <cell r="DB213"/>
          <cell r="DC213"/>
          <cell r="DD213"/>
          <cell r="DE213"/>
        </row>
        <row r="214">
          <cell r="A214"/>
          <cell r="B214"/>
          <cell r="C214"/>
          <cell r="D214"/>
          <cell r="E214"/>
          <cell r="H214"/>
          <cell r="L214"/>
          <cell r="AP214"/>
          <cell r="AS214"/>
          <cell r="AV214"/>
          <cell r="AY214"/>
          <cell r="BQ214"/>
          <cell r="BV214"/>
          <cell r="BW214"/>
          <cell r="BX214"/>
          <cell r="BY214"/>
          <cell r="BZ214"/>
          <cell r="CA214"/>
          <cell r="CB214"/>
          <cell r="CC214"/>
          <cell r="CD214"/>
          <cell r="CF214"/>
          <cell r="CG214"/>
          <cell r="CQ214"/>
          <cell r="CT214"/>
          <cell r="CU214"/>
          <cell r="CY214"/>
          <cell r="CZ214"/>
          <cell r="DA214"/>
          <cell r="DB214"/>
          <cell r="DC214"/>
          <cell r="DD214"/>
          <cell r="DE214"/>
        </row>
        <row r="215">
          <cell r="A215"/>
          <cell r="B215"/>
          <cell r="C215"/>
          <cell r="D215"/>
          <cell r="E215"/>
          <cell r="H215"/>
          <cell r="L215"/>
          <cell r="AP215"/>
          <cell r="AS215"/>
          <cell r="AV215"/>
          <cell r="AY215"/>
          <cell r="BQ215"/>
          <cell r="BV215"/>
          <cell r="BW215"/>
          <cell r="BX215"/>
          <cell r="BY215"/>
          <cell r="BZ215"/>
          <cell r="CA215"/>
          <cell r="CB215"/>
          <cell r="CC215"/>
          <cell r="CD215"/>
          <cell r="CF215"/>
          <cell r="CG215"/>
          <cell r="CQ215"/>
          <cell r="CT215"/>
          <cell r="CU215"/>
          <cell r="CY215"/>
          <cell r="CZ215"/>
          <cell r="DA215"/>
          <cell r="DB215"/>
          <cell r="DC215"/>
          <cell r="DD215"/>
          <cell r="DE215"/>
        </row>
        <row r="216">
          <cell r="A216"/>
          <cell r="B216"/>
          <cell r="C216"/>
          <cell r="D216"/>
          <cell r="E216"/>
          <cell r="H216"/>
          <cell r="L216"/>
          <cell r="AP216"/>
          <cell r="AS216"/>
          <cell r="AV216"/>
          <cell r="AY216"/>
          <cell r="BQ216"/>
          <cell r="BV216"/>
          <cell r="BW216"/>
          <cell r="BX216"/>
          <cell r="BY216"/>
          <cell r="BZ216"/>
          <cell r="CA216"/>
          <cell r="CB216"/>
          <cell r="CC216"/>
          <cell r="CD216"/>
          <cell r="CF216"/>
          <cell r="CG216"/>
          <cell r="CQ216"/>
          <cell r="CT216"/>
          <cell r="CU216"/>
          <cell r="CY216"/>
          <cell r="CZ216"/>
          <cell r="DA216"/>
          <cell r="DB216"/>
          <cell r="DC216"/>
          <cell r="DD216"/>
          <cell r="DE216"/>
        </row>
        <row r="217">
          <cell r="A217"/>
          <cell r="B217"/>
          <cell r="C217"/>
          <cell r="D217"/>
          <cell r="E217"/>
          <cell r="H217"/>
          <cell r="L217"/>
          <cell r="AP217"/>
          <cell r="AS217"/>
          <cell r="AV217"/>
          <cell r="AY217"/>
          <cell r="BQ217"/>
          <cell r="BV217"/>
          <cell r="BW217"/>
          <cell r="BX217"/>
          <cell r="BY217"/>
          <cell r="BZ217"/>
          <cell r="CA217"/>
          <cell r="CB217"/>
          <cell r="CC217"/>
          <cell r="CD217"/>
          <cell r="CF217"/>
          <cell r="CG217"/>
          <cell r="CQ217"/>
          <cell r="CT217"/>
          <cell r="CU217"/>
          <cell r="CY217"/>
          <cell r="CZ217"/>
          <cell r="DA217"/>
          <cell r="DB217"/>
          <cell r="DC217"/>
          <cell r="DD217"/>
          <cell r="DE217"/>
        </row>
        <row r="218">
          <cell r="A218"/>
          <cell r="B218"/>
          <cell r="C218"/>
          <cell r="D218"/>
          <cell r="E218"/>
          <cell r="H218"/>
          <cell r="L218"/>
          <cell r="AP218"/>
          <cell r="AS218"/>
          <cell r="AV218"/>
          <cell r="AY218"/>
          <cell r="BQ218"/>
          <cell r="BV218"/>
          <cell r="BW218"/>
          <cell r="BX218"/>
          <cell r="BY218"/>
          <cell r="BZ218"/>
          <cell r="CA218"/>
          <cell r="CB218"/>
          <cell r="CC218"/>
          <cell r="CD218"/>
          <cell r="CF218"/>
          <cell r="CG218"/>
          <cell r="CQ218"/>
          <cell r="CT218"/>
          <cell r="CU218"/>
          <cell r="CY218"/>
          <cell r="CZ218"/>
          <cell r="DA218"/>
          <cell r="DB218"/>
          <cell r="DC218"/>
          <cell r="DD218"/>
          <cell r="DE218"/>
        </row>
        <row r="219">
          <cell r="A219"/>
          <cell r="B219"/>
          <cell r="C219"/>
          <cell r="D219"/>
          <cell r="E219"/>
          <cell r="H219"/>
          <cell r="L219"/>
          <cell r="AP219"/>
          <cell r="AS219"/>
          <cell r="AV219"/>
          <cell r="AY219"/>
          <cell r="BQ219"/>
          <cell r="BV219"/>
          <cell r="BW219"/>
          <cell r="BX219"/>
          <cell r="BY219"/>
          <cell r="BZ219"/>
          <cell r="CA219"/>
          <cell r="CB219"/>
          <cell r="CC219"/>
          <cell r="CD219"/>
          <cell r="CF219"/>
          <cell r="CG219"/>
          <cell r="CQ219"/>
          <cell r="CT219"/>
          <cell r="CU219"/>
          <cell r="CY219"/>
          <cell r="CZ219"/>
          <cell r="DA219"/>
          <cell r="DB219"/>
          <cell r="DC219"/>
          <cell r="DD219"/>
          <cell r="DE219"/>
        </row>
        <row r="220">
          <cell r="A220"/>
          <cell r="B220"/>
          <cell r="C220"/>
          <cell r="D220"/>
          <cell r="E220"/>
          <cell r="H220"/>
          <cell r="L220"/>
          <cell r="AP220"/>
          <cell r="AS220"/>
          <cell r="AV220"/>
          <cell r="AY220"/>
          <cell r="BQ220"/>
          <cell r="BV220"/>
          <cell r="BW220"/>
          <cell r="BX220"/>
          <cell r="BY220"/>
          <cell r="BZ220"/>
          <cell r="CA220"/>
          <cell r="CB220"/>
          <cell r="CC220"/>
          <cell r="CD220"/>
          <cell r="CF220"/>
          <cell r="CG220"/>
          <cell r="CQ220"/>
          <cell r="CT220"/>
          <cell r="CU220"/>
          <cell r="CY220"/>
          <cell r="CZ220"/>
          <cell r="DA220"/>
          <cell r="DB220"/>
          <cell r="DC220"/>
          <cell r="DD220"/>
          <cell r="DE220"/>
        </row>
        <row r="221">
          <cell r="A221"/>
          <cell r="B221"/>
          <cell r="C221"/>
          <cell r="D221"/>
          <cell r="E221"/>
          <cell r="H221"/>
          <cell r="L221"/>
          <cell r="AP221"/>
          <cell r="AS221"/>
          <cell r="AV221"/>
          <cell r="AY221"/>
          <cell r="BQ221"/>
          <cell r="BV221"/>
          <cell r="BW221"/>
          <cell r="BX221"/>
          <cell r="BY221"/>
          <cell r="BZ221"/>
          <cell r="CA221"/>
          <cell r="CB221"/>
          <cell r="CC221"/>
          <cell r="CD221"/>
          <cell r="CF221"/>
          <cell r="CG221"/>
          <cell r="CQ221"/>
          <cell r="CT221"/>
          <cell r="CU221"/>
          <cell r="CY221"/>
          <cell r="CZ221"/>
          <cell r="DA221"/>
          <cell r="DB221"/>
          <cell r="DC221"/>
          <cell r="DD221"/>
          <cell r="DE221"/>
        </row>
        <row r="222">
          <cell r="A222"/>
          <cell r="B222"/>
          <cell r="C222"/>
          <cell r="D222"/>
          <cell r="E222"/>
          <cell r="H222"/>
          <cell r="L222"/>
          <cell r="AP222"/>
          <cell r="AS222"/>
          <cell r="AV222"/>
          <cell r="AY222"/>
          <cell r="BQ222"/>
          <cell r="BV222"/>
          <cell r="BW222"/>
          <cell r="BX222"/>
          <cell r="BY222"/>
          <cell r="BZ222"/>
          <cell r="CA222"/>
          <cell r="CB222"/>
          <cell r="CC222"/>
          <cell r="CD222"/>
          <cell r="CF222"/>
          <cell r="CG222"/>
          <cell r="CQ222"/>
          <cell r="CT222"/>
          <cell r="CU222"/>
          <cell r="CY222"/>
          <cell r="CZ222"/>
          <cell r="DA222"/>
          <cell r="DB222"/>
          <cell r="DC222"/>
          <cell r="DD222"/>
          <cell r="DE222"/>
        </row>
        <row r="223">
          <cell r="A223"/>
          <cell r="B223"/>
          <cell r="C223"/>
          <cell r="D223"/>
          <cell r="E223"/>
          <cell r="H223"/>
          <cell r="L223"/>
          <cell r="AP223"/>
          <cell r="AS223"/>
          <cell r="AV223"/>
          <cell r="AY223"/>
          <cell r="BQ223"/>
          <cell r="BV223"/>
          <cell r="BW223"/>
          <cell r="BX223"/>
          <cell r="BY223"/>
          <cell r="BZ223"/>
          <cell r="CA223"/>
          <cell r="CB223"/>
          <cell r="CC223"/>
          <cell r="CD223"/>
          <cell r="CF223"/>
          <cell r="CG223"/>
          <cell r="CQ223"/>
          <cell r="CT223"/>
          <cell r="CU223"/>
          <cell r="CY223"/>
          <cell r="CZ223"/>
          <cell r="DA223"/>
          <cell r="DB223"/>
          <cell r="DC223"/>
          <cell r="DD223"/>
          <cell r="DE223"/>
        </row>
        <row r="224">
          <cell r="A224"/>
          <cell r="B224"/>
          <cell r="C224"/>
          <cell r="D224"/>
          <cell r="E224"/>
          <cell r="H224"/>
          <cell r="L224"/>
          <cell r="AP224"/>
          <cell r="AS224"/>
          <cell r="AV224"/>
          <cell r="AY224"/>
          <cell r="BQ224"/>
          <cell r="BV224"/>
          <cell r="BW224"/>
          <cell r="BX224"/>
          <cell r="BY224"/>
          <cell r="BZ224"/>
          <cell r="CA224"/>
          <cell r="CB224"/>
          <cell r="CC224"/>
          <cell r="CD224"/>
          <cell r="CF224"/>
          <cell r="CG224"/>
          <cell r="CQ224"/>
          <cell r="CT224"/>
          <cell r="CU224"/>
          <cell r="CY224"/>
          <cell r="CZ224"/>
          <cell r="DA224"/>
          <cell r="DB224"/>
          <cell r="DC224"/>
          <cell r="DD224"/>
          <cell r="DE224"/>
        </row>
        <row r="225">
          <cell r="A225"/>
          <cell r="B225"/>
          <cell r="C225"/>
          <cell r="D225"/>
          <cell r="E225"/>
          <cell r="H225"/>
          <cell r="L225"/>
          <cell r="AP225"/>
          <cell r="AS225"/>
          <cell r="AV225"/>
          <cell r="AY225"/>
          <cell r="BQ225"/>
          <cell r="BV225"/>
          <cell r="BW225"/>
          <cell r="BX225"/>
          <cell r="BY225"/>
          <cell r="BZ225"/>
          <cell r="CA225"/>
          <cell r="CB225"/>
          <cell r="CC225"/>
          <cell r="CD225"/>
          <cell r="CF225"/>
          <cell r="CG225"/>
          <cell r="CQ225"/>
          <cell r="CT225"/>
          <cell r="CU225"/>
          <cell r="CY225"/>
          <cell r="CZ225"/>
          <cell r="DA225"/>
          <cell r="DB225"/>
          <cell r="DC225"/>
          <cell r="DD225"/>
          <cell r="DE225"/>
        </row>
        <row r="226">
          <cell r="A226"/>
          <cell r="B226"/>
          <cell r="C226"/>
          <cell r="D226"/>
          <cell r="E226"/>
          <cell r="H226"/>
          <cell r="L226"/>
          <cell r="AP226"/>
          <cell r="AS226"/>
          <cell r="AV226"/>
          <cell r="AY226"/>
          <cell r="BQ226"/>
          <cell r="BV226"/>
          <cell r="BW226"/>
          <cell r="BX226"/>
          <cell r="BY226"/>
          <cell r="BZ226"/>
          <cell r="CA226"/>
          <cell r="CB226"/>
          <cell r="CC226"/>
          <cell r="CD226"/>
          <cell r="CF226"/>
          <cell r="CG226"/>
          <cell r="CQ226"/>
          <cell r="CT226"/>
          <cell r="CU226"/>
          <cell r="CY226"/>
          <cell r="CZ226"/>
          <cell r="DA226"/>
          <cell r="DB226"/>
          <cell r="DC226"/>
          <cell r="DD226"/>
          <cell r="DE226"/>
        </row>
        <row r="227">
          <cell r="A227"/>
          <cell r="B227"/>
          <cell r="C227"/>
          <cell r="D227"/>
          <cell r="E227"/>
          <cell r="H227"/>
          <cell r="L227"/>
          <cell r="AP227"/>
          <cell r="AS227"/>
          <cell r="AV227"/>
          <cell r="AY227"/>
          <cell r="BQ227"/>
          <cell r="BV227"/>
          <cell r="BW227"/>
          <cell r="BX227"/>
          <cell r="BY227"/>
          <cell r="BZ227"/>
          <cell r="CA227"/>
          <cell r="CB227"/>
          <cell r="CC227"/>
          <cell r="CD227"/>
          <cell r="CF227"/>
          <cell r="CG227"/>
          <cell r="CQ227"/>
          <cell r="CT227"/>
          <cell r="CU227"/>
          <cell r="CY227"/>
          <cell r="CZ227"/>
          <cell r="DA227"/>
          <cell r="DB227"/>
          <cell r="DC227"/>
          <cell r="DD227"/>
          <cell r="DE227"/>
        </row>
        <row r="228">
          <cell r="A228"/>
          <cell r="B228"/>
          <cell r="C228"/>
          <cell r="D228"/>
          <cell r="E228"/>
          <cell r="H228"/>
          <cell r="L228"/>
          <cell r="AP228"/>
          <cell r="AS228"/>
          <cell r="AV228"/>
          <cell r="AY228"/>
          <cell r="BQ228"/>
          <cell r="BV228"/>
          <cell r="BW228"/>
          <cell r="BX228"/>
          <cell r="BY228"/>
          <cell r="BZ228"/>
          <cell r="CA228"/>
          <cell r="CB228"/>
          <cell r="CC228"/>
          <cell r="CD228"/>
          <cell r="CF228"/>
          <cell r="CG228"/>
          <cell r="CQ228"/>
          <cell r="CT228"/>
          <cell r="CU228"/>
          <cell r="CY228"/>
          <cell r="CZ228"/>
          <cell r="DA228"/>
          <cell r="DB228"/>
          <cell r="DC228"/>
          <cell r="DD228"/>
          <cell r="DE228"/>
        </row>
        <row r="229">
          <cell r="A229"/>
          <cell r="B229"/>
          <cell r="C229"/>
          <cell r="D229"/>
          <cell r="E229"/>
          <cell r="H229"/>
          <cell r="L229"/>
          <cell r="AP229"/>
          <cell r="AS229"/>
          <cell r="AV229"/>
          <cell r="AY229"/>
          <cell r="BQ229"/>
          <cell r="BV229"/>
          <cell r="BW229"/>
          <cell r="BX229"/>
          <cell r="BY229"/>
          <cell r="BZ229"/>
          <cell r="CA229"/>
          <cell r="CB229"/>
          <cell r="CC229"/>
          <cell r="CD229"/>
          <cell r="CF229"/>
          <cell r="CG229"/>
          <cell r="CQ229"/>
          <cell r="CT229"/>
          <cell r="CU229"/>
          <cell r="CY229"/>
          <cell r="CZ229"/>
          <cell r="DA229"/>
          <cell r="DB229"/>
          <cell r="DC229"/>
          <cell r="DD229"/>
          <cell r="DE229"/>
        </row>
        <row r="230">
          <cell r="A230"/>
          <cell r="B230"/>
          <cell r="C230"/>
          <cell r="D230"/>
          <cell r="E230"/>
          <cell r="H230"/>
          <cell r="L230"/>
          <cell r="AP230"/>
          <cell r="AS230"/>
          <cell r="AV230"/>
          <cell r="AY230"/>
          <cell r="BQ230"/>
          <cell r="BV230"/>
          <cell r="BW230"/>
          <cell r="BX230"/>
          <cell r="BY230"/>
          <cell r="BZ230"/>
          <cell r="CA230"/>
          <cell r="CB230"/>
          <cell r="CC230"/>
          <cell r="CD230"/>
          <cell r="CF230"/>
          <cell r="CG230"/>
          <cell r="CQ230"/>
          <cell r="CT230"/>
          <cell r="CU230"/>
          <cell r="CY230"/>
          <cell r="CZ230"/>
          <cell r="DA230"/>
          <cell r="DB230"/>
          <cell r="DC230"/>
          <cell r="DD230"/>
          <cell r="DE230"/>
        </row>
        <row r="231">
          <cell r="A231"/>
          <cell r="B231"/>
          <cell r="C231"/>
          <cell r="D231"/>
          <cell r="E231"/>
          <cell r="H231"/>
          <cell r="L231"/>
          <cell r="AP231"/>
          <cell r="AS231"/>
          <cell r="AV231"/>
          <cell r="AY231"/>
          <cell r="BQ231"/>
          <cell r="BV231"/>
          <cell r="BW231"/>
          <cell r="BX231"/>
          <cell r="BY231"/>
          <cell r="BZ231"/>
          <cell r="CA231"/>
          <cell r="CB231"/>
          <cell r="CC231"/>
          <cell r="CD231"/>
          <cell r="CF231"/>
          <cell r="CG231"/>
          <cell r="CQ231"/>
          <cell r="CT231"/>
          <cell r="CU231"/>
          <cell r="CY231"/>
          <cell r="CZ231"/>
          <cell r="DA231"/>
          <cell r="DB231"/>
          <cell r="DC231"/>
          <cell r="DD231"/>
          <cell r="DE231"/>
        </row>
        <row r="232">
          <cell r="A232"/>
          <cell r="B232"/>
          <cell r="C232"/>
          <cell r="D232"/>
          <cell r="E232"/>
          <cell r="H232"/>
          <cell r="L232"/>
          <cell r="AP232"/>
          <cell r="AS232"/>
          <cell r="AV232"/>
          <cell r="AY232"/>
          <cell r="BQ232"/>
          <cell r="BV232"/>
          <cell r="BW232"/>
          <cell r="BX232"/>
          <cell r="BY232"/>
          <cell r="BZ232"/>
          <cell r="CA232"/>
          <cell r="CB232"/>
          <cell r="CC232"/>
          <cell r="CD232"/>
          <cell r="CF232"/>
          <cell r="CG232"/>
          <cell r="CQ232"/>
          <cell r="CT232"/>
          <cell r="CU232"/>
          <cell r="CY232"/>
          <cell r="CZ232"/>
          <cell r="DA232"/>
          <cell r="DB232"/>
          <cell r="DC232"/>
          <cell r="DD232"/>
          <cell r="DE232"/>
        </row>
        <row r="233">
          <cell r="A233"/>
          <cell r="B233"/>
          <cell r="C233"/>
          <cell r="D233"/>
          <cell r="E233"/>
          <cell r="H233"/>
          <cell r="L233"/>
          <cell r="AP233"/>
          <cell r="AS233"/>
          <cell r="AV233"/>
          <cell r="AY233"/>
          <cell r="BQ233"/>
          <cell r="BV233"/>
          <cell r="BW233"/>
          <cell r="BX233"/>
          <cell r="BY233"/>
          <cell r="BZ233"/>
          <cell r="CA233"/>
          <cell r="CB233"/>
          <cell r="CC233"/>
          <cell r="CD233"/>
          <cell r="CF233"/>
          <cell r="CG233"/>
          <cell r="CQ233"/>
          <cell r="CT233"/>
          <cell r="CU233"/>
          <cell r="CY233"/>
          <cell r="CZ233"/>
          <cell r="DA233"/>
          <cell r="DB233"/>
          <cell r="DC233"/>
          <cell r="DD233"/>
          <cell r="DE233"/>
        </row>
        <row r="234">
          <cell r="A234"/>
          <cell r="B234"/>
          <cell r="C234"/>
          <cell r="D234"/>
          <cell r="E234"/>
          <cell r="H234"/>
          <cell r="L234"/>
          <cell r="AP234"/>
          <cell r="AS234"/>
          <cell r="AV234"/>
          <cell r="AY234"/>
          <cell r="BQ234"/>
          <cell r="BV234"/>
          <cell r="BW234"/>
          <cell r="BX234"/>
          <cell r="BY234"/>
          <cell r="BZ234"/>
          <cell r="CA234"/>
          <cell r="CB234"/>
          <cell r="CC234"/>
          <cell r="CD234"/>
          <cell r="CF234"/>
          <cell r="CG234"/>
          <cell r="CQ234"/>
          <cell r="CT234"/>
          <cell r="CU234"/>
          <cell r="CY234"/>
          <cell r="CZ234"/>
          <cell r="DA234"/>
          <cell r="DB234"/>
          <cell r="DC234"/>
          <cell r="DD234"/>
          <cell r="DE234"/>
        </row>
        <row r="235">
          <cell r="A235"/>
          <cell r="B235"/>
          <cell r="C235"/>
          <cell r="D235"/>
          <cell r="E235"/>
          <cell r="H235"/>
          <cell r="L235"/>
          <cell r="AP235"/>
          <cell r="AS235"/>
          <cell r="AV235"/>
          <cell r="AY235"/>
          <cell r="BQ235"/>
          <cell r="BV235"/>
          <cell r="BW235"/>
          <cell r="BX235"/>
          <cell r="BY235"/>
          <cell r="BZ235"/>
          <cell r="CA235"/>
          <cell r="CB235"/>
          <cell r="CC235"/>
          <cell r="CD235"/>
          <cell r="CF235"/>
          <cell r="CG235"/>
          <cell r="CQ235"/>
          <cell r="CT235"/>
          <cell r="CU235"/>
          <cell r="CY235"/>
          <cell r="CZ235"/>
          <cell r="DA235"/>
          <cell r="DB235"/>
          <cell r="DC235"/>
          <cell r="DD235"/>
          <cell r="DE235"/>
        </row>
        <row r="236">
          <cell r="A236"/>
          <cell r="B236"/>
          <cell r="C236"/>
          <cell r="D236"/>
          <cell r="E236"/>
          <cell r="H236"/>
          <cell r="L236"/>
          <cell r="AP236"/>
          <cell r="AS236"/>
          <cell r="AV236"/>
          <cell r="AY236"/>
          <cell r="BQ236"/>
          <cell r="BV236"/>
          <cell r="BW236"/>
          <cell r="BX236"/>
          <cell r="BY236"/>
          <cell r="BZ236"/>
          <cell r="CA236"/>
          <cell r="CB236"/>
          <cell r="CC236"/>
          <cell r="CD236"/>
          <cell r="CF236"/>
          <cell r="CG236"/>
          <cell r="CQ236"/>
          <cell r="CT236"/>
          <cell r="CU236"/>
          <cell r="CY236"/>
          <cell r="CZ236"/>
          <cell r="DA236"/>
          <cell r="DB236"/>
          <cell r="DC236"/>
          <cell r="DD236"/>
          <cell r="DE236"/>
        </row>
        <row r="237">
          <cell r="A237"/>
          <cell r="B237"/>
          <cell r="C237"/>
          <cell r="D237"/>
          <cell r="E237"/>
          <cell r="H237"/>
          <cell r="L237"/>
          <cell r="AP237"/>
          <cell r="AS237"/>
          <cell r="AV237"/>
          <cell r="AY237"/>
          <cell r="BQ237"/>
          <cell r="BV237"/>
          <cell r="BW237"/>
          <cell r="BX237"/>
          <cell r="BY237"/>
          <cell r="BZ237"/>
          <cell r="CA237"/>
          <cell r="CB237"/>
          <cell r="CC237"/>
          <cell r="CD237"/>
          <cell r="CF237"/>
          <cell r="CG237"/>
          <cell r="CQ237"/>
          <cell r="CT237"/>
          <cell r="CU237"/>
          <cell r="CY237"/>
          <cell r="CZ237"/>
          <cell r="DA237"/>
          <cell r="DB237"/>
          <cell r="DC237"/>
          <cell r="DD237"/>
          <cell r="DE237"/>
        </row>
        <row r="238">
          <cell r="A238"/>
          <cell r="B238"/>
          <cell r="C238"/>
          <cell r="D238"/>
          <cell r="E238"/>
          <cell r="H238"/>
          <cell r="L238"/>
          <cell r="AP238"/>
          <cell r="AS238"/>
          <cell r="AV238"/>
          <cell r="AY238"/>
          <cell r="BQ238"/>
          <cell r="BV238"/>
          <cell r="BW238"/>
          <cell r="BX238"/>
          <cell r="BY238"/>
          <cell r="BZ238"/>
          <cell r="CA238"/>
          <cell r="CB238"/>
          <cell r="CC238"/>
          <cell r="CD238"/>
          <cell r="CF238"/>
          <cell r="CG238"/>
          <cell r="CQ238"/>
          <cell r="CT238"/>
          <cell r="CU238"/>
          <cell r="CY238"/>
          <cell r="CZ238"/>
          <cell r="DA238"/>
          <cell r="DB238"/>
          <cell r="DC238"/>
          <cell r="DD238"/>
          <cell r="DE238"/>
        </row>
        <row r="239">
          <cell r="A239"/>
          <cell r="B239"/>
          <cell r="C239"/>
          <cell r="D239"/>
          <cell r="E239"/>
          <cell r="H239"/>
          <cell r="L239"/>
          <cell r="AP239"/>
          <cell r="AS239"/>
          <cell r="AV239"/>
          <cell r="AY239"/>
          <cell r="BQ239"/>
          <cell r="BV239"/>
          <cell r="BW239"/>
          <cell r="BX239"/>
          <cell r="BY239"/>
          <cell r="BZ239"/>
          <cell r="CA239"/>
          <cell r="CB239"/>
          <cell r="CC239"/>
          <cell r="CD239"/>
          <cell r="CF239"/>
          <cell r="CG239"/>
          <cell r="CQ239"/>
          <cell r="CT239"/>
          <cell r="CU239"/>
          <cell r="CY239"/>
          <cell r="CZ239"/>
          <cell r="DA239"/>
          <cell r="DB239"/>
          <cell r="DC239"/>
          <cell r="DD239"/>
          <cell r="DE239"/>
        </row>
        <row r="240">
          <cell r="A240"/>
          <cell r="B240"/>
          <cell r="C240"/>
          <cell r="D240"/>
          <cell r="E240"/>
          <cell r="H240"/>
          <cell r="L240"/>
          <cell r="AP240"/>
          <cell r="AS240"/>
          <cell r="AV240"/>
          <cell r="AY240"/>
          <cell r="BQ240"/>
          <cell r="BV240"/>
          <cell r="BW240"/>
          <cell r="BX240"/>
          <cell r="BY240"/>
          <cell r="BZ240"/>
          <cell r="CA240"/>
          <cell r="CB240"/>
          <cell r="CC240"/>
          <cell r="CD240"/>
          <cell r="CF240"/>
          <cell r="CG240"/>
          <cell r="CQ240"/>
          <cell r="CT240"/>
          <cell r="CU240"/>
          <cell r="CY240"/>
          <cell r="CZ240"/>
          <cell r="DA240"/>
          <cell r="DB240"/>
          <cell r="DC240"/>
          <cell r="DD240"/>
          <cell r="DE240"/>
        </row>
        <row r="241">
          <cell r="A241"/>
          <cell r="B241"/>
          <cell r="C241"/>
          <cell r="D241"/>
          <cell r="E241"/>
          <cell r="H241"/>
          <cell r="L241"/>
          <cell r="AP241"/>
          <cell r="AS241"/>
          <cell r="AV241"/>
          <cell r="AY241"/>
          <cell r="BQ241"/>
          <cell r="BV241"/>
          <cell r="BW241"/>
          <cell r="BX241"/>
          <cell r="BY241"/>
          <cell r="BZ241"/>
          <cell r="CA241"/>
          <cell r="CB241"/>
          <cell r="CC241"/>
          <cell r="CD241"/>
          <cell r="CF241"/>
          <cell r="CG241"/>
          <cell r="CQ241"/>
          <cell r="CT241"/>
          <cell r="CU241"/>
          <cell r="CY241"/>
          <cell r="CZ241"/>
          <cell r="DA241"/>
          <cell r="DB241"/>
          <cell r="DC241"/>
          <cell r="DD241"/>
          <cell r="DE241"/>
        </row>
        <row r="242">
          <cell r="A242"/>
          <cell r="B242"/>
          <cell r="C242"/>
          <cell r="D242"/>
          <cell r="E242"/>
          <cell r="H242"/>
          <cell r="L242"/>
          <cell r="AP242"/>
          <cell r="AS242"/>
          <cell r="AV242"/>
          <cell r="AY242"/>
          <cell r="BQ242"/>
          <cell r="BV242"/>
          <cell r="BW242"/>
          <cell r="BX242"/>
          <cell r="BY242"/>
          <cell r="BZ242"/>
          <cell r="CA242"/>
          <cell r="CB242"/>
          <cell r="CC242"/>
          <cell r="CD242"/>
          <cell r="CF242"/>
          <cell r="CG242"/>
          <cell r="CQ242"/>
          <cell r="CT242"/>
          <cell r="CU242"/>
          <cell r="CY242"/>
          <cell r="CZ242"/>
          <cell r="DA242"/>
          <cell r="DB242"/>
          <cell r="DC242"/>
          <cell r="DD242"/>
          <cell r="DE242"/>
        </row>
        <row r="243">
          <cell r="A243"/>
          <cell r="B243"/>
          <cell r="C243"/>
          <cell r="D243"/>
          <cell r="E243"/>
          <cell r="H243"/>
          <cell r="L243"/>
          <cell r="AP243"/>
          <cell r="AS243"/>
          <cell r="AV243"/>
          <cell r="AY243"/>
          <cell r="BQ243"/>
          <cell r="BV243"/>
          <cell r="BW243"/>
          <cell r="BX243"/>
          <cell r="BY243"/>
          <cell r="BZ243"/>
          <cell r="CA243"/>
          <cell r="CB243"/>
          <cell r="CC243"/>
          <cell r="CD243"/>
          <cell r="CF243"/>
          <cell r="CG243"/>
          <cell r="CQ243"/>
          <cell r="CT243"/>
          <cell r="CU243"/>
          <cell r="CY243"/>
          <cell r="CZ243"/>
          <cell r="DA243"/>
          <cell r="DB243"/>
          <cell r="DC243"/>
          <cell r="DD243"/>
          <cell r="DE243"/>
        </row>
        <row r="244">
          <cell r="A244"/>
          <cell r="B244"/>
          <cell r="C244"/>
          <cell r="D244"/>
          <cell r="E244"/>
          <cell r="H244"/>
          <cell r="L244"/>
          <cell r="AP244"/>
          <cell r="AS244"/>
          <cell r="AV244"/>
          <cell r="AY244"/>
          <cell r="BQ244"/>
          <cell r="BV244"/>
          <cell r="BW244"/>
          <cell r="BX244"/>
          <cell r="BY244"/>
          <cell r="BZ244"/>
          <cell r="CA244"/>
          <cell r="CB244"/>
          <cell r="CC244"/>
          <cell r="CD244"/>
          <cell r="CF244"/>
          <cell r="CG244"/>
          <cell r="CQ244"/>
          <cell r="CT244"/>
          <cell r="CU244"/>
          <cell r="CY244"/>
          <cell r="CZ244"/>
          <cell r="DA244"/>
          <cell r="DB244"/>
          <cell r="DC244"/>
          <cell r="DD244"/>
          <cell r="DE244"/>
        </row>
        <row r="245">
          <cell r="A245"/>
          <cell r="B245"/>
          <cell r="C245"/>
          <cell r="D245"/>
          <cell r="E245"/>
          <cell r="H245"/>
          <cell r="L245"/>
          <cell r="AP245"/>
          <cell r="AS245"/>
          <cell r="AV245"/>
          <cell r="AY245"/>
          <cell r="BQ245"/>
          <cell r="BV245"/>
          <cell r="BW245"/>
          <cell r="BX245"/>
          <cell r="BY245"/>
          <cell r="BZ245"/>
          <cell r="CA245"/>
          <cell r="CB245"/>
          <cell r="CC245"/>
          <cell r="CD245"/>
          <cell r="CF245"/>
          <cell r="CG245"/>
          <cell r="CQ245"/>
          <cell r="CT245"/>
          <cell r="CU245"/>
          <cell r="CY245"/>
          <cell r="CZ245"/>
          <cell r="DA245"/>
          <cell r="DB245"/>
          <cell r="DC245"/>
          <cell r="DD245"/>
          <cell r="DE245"/>
        </row>
        <row r="246">
          <cell r="A246"/>
          <cell r="B246"/>
          <cell r="C246"/>
          <cell r="D246"/>
          <cell r="E246"/>
          <cell r="H246"/>
          <cell r="L246"/>
          <cell r="AP246"/>
          <cell r="AS246"/>
          <cell r="AV246"/>
          <cell r="AY246"/>
          <cell r="BQ246"/>
          <cell r="BV246"/>
          <cell r="BW246"/>
          <cell r="BX246"/>
          <cell r="BY246"/>
          <cell r="BZ246"/>
          <cell r="CA246"/>
          <cell r="CB246"/>
          <cell r="CC246"/>
          <cell r="CD246"/>
          <cell r="CF246"/>
          <cell r="CG246"/>
          <cell r="CQ246"/>
          <cell r="CT246"/>
          <cell r="CU246"/>
          <cell r="CY246"/>
          <cell r="CZ246"/>
          <cell r="DA246"/>
          <cell r="DB246"/>
          <cell r="DC246"/>
          <cell r="DD246"/>
          <cell r="DE246"/>
        </row>
        <row r="247">
          <cell r="A247"/>
          <cell r="B247"/>
          <cell r="C247"/>
          <cell r="D247"/>
          <cell r="E247"/>
          <cell r="H247"/>
          <cell r="L247"/>
          <cell r="AP247"/>
          <cell r="AS247"/>
          <cell r="AV247"/>
          <cell r="AY247"/>
          <cell r="BQ247"/>
          <cell r="BV247"/>
          <cell r="BW247"/>
          <cell r="BX247"/>
          <cell r="BY247"/>
          <cell r="BZ247"/>
          <cell r="CA247"/>
          <cell r="CB247"/>
          <cell r="CC247"/>
          <cell r="CD247"/>
          <cell r="CF247"/>
          <cell r="CG247"/>
          <cell r="CQ247"/>
          <cell r="CT247"/>
          <cell r="CU247"/>
          <cell r="CY247"/>
          <cell r="CZ247"/>
          <cell r="DA247"/>
          <cell r="DB247"/>
          <cell r="DC247"/>
          <cell r="DD247"/>
          <cell r="DE247"/>
        </row>
        <row r="248">
          <cell r="A248"/>
          <cell r="B248"/>
          <cell r="C248"/>
          <cell r="D248"/>
          <cell r="E248"/>
          <cell r="H248"/>
          <cell r="L248"/>
          <cell r="AP248"/>
          <cell r="AS248"/>
          <cell r="AV248"/>
          <cell r="AY248"/>
          <cell r="BQ248"/>
          <cell r="BV248"/>
          <cell r="BW248"/>
          <cell r="BX248"/>
          <cell r="BY248"/>
          <cell r="BZ248"/>
          <cell r="CA248"/>
          <cell r="CB248"/>
          <cell r="CC248"/>
          <cell r="CD248"/>
          <cell r="CF248"/>
          <cell r="CG248"/>
          <cell r="CQ248"/>
          <cell r="CT248"/>
          <cell r="CU248"/>
          <cell r="CY248"/>
          <cell r="CZ248"/>
          <cell r="DA248"/>
          <cell r="DB248"/>
          <cell r="DC248"/>
          <cell r="DD248"/>
          <cell r="DE248"/>
        </row>
        <row r="249">
          <cell r="A249"/>
          <cell r="B249"/>
          <cell r="C249"/>
          <cell r="D249"/>
          <cell r="E249"/>
          <cell r="H249"/>
          <cell r="L249"/>
          <cell r="AP249"/>
          <cell r="AS249"/>
          <cell r="AV249"/>
          <cell r="AY249"/>
          <cell r="BQ249"/>
          <cell r="BV249"/>
          <cell r="BW249"/>
          <cell r="BX249"/>
          <cell r="BY249"/>
          <cell r="BZ249"/>
          <cell r="CA249"/>
          <cell r="CB249"/>
          <cell r="CC249"/>
          <cell r="CD249"/>
          <cell r="CF249"/>
          <cell r="CG249"/>
          <cell r="CQ249"/>
          <cell r="CT249"/>
          <cell r="CU249"/>
          <cell r="CY249"/>
          <cell r="CZ249"/>
          <cell r="DA249"/>
          <cell r="DB249"/>
          <cell r="DC249"/>
          <cell r="DD249"/>
          <cell r="DE249"/>
        </row>
        <row r="250">
          <cell r="A250"/>
          <cell r="B250"/>
          <cell r="C250"/>
          <cell r="D250"/>
          <cell r="E250"/>
          <cell r="H250"/>
          <cell r="L250"/>
          <cell r="AP250"/>
          <cell r="AS250"/>
          <cell r="AV250"/>
          <cell r="AY250"/>
          <cell r="BQ250"/>
          <cell r="BV250"/>
          <cell r="BW250"/>
          <cell r="BX250"/>
          <cell r="BY250"/>
          <cell r="BZ250"/>
          <cell r="CA250"/>
          <cell r="CB250"/>
          <cell r="CC250"/>
          <cell r="CD250"/>
          <cell r="CF250"/>
          <cell r="CG250"/>
          <cell r="CQ250"/>
          <cell r="CT250"/>
          <cell r="CU250"/>
          <cell r="CY250"/>
          <cell r="CZ250"/>
          <cell r="DA250"/>
          <cell r="DB250"/>
          <cell r="DC250"/>
          <cell r="DD250"/>
          <cell r="DE250"/>
        </row>
        <row r="251">
          <cell r="A251"/>
          <cell r="B251"/>
          <cell r="C251"/>
          <cell r="D251"/>
          <cell r="E251"/>
          <cell r="H251"/>
          <cell r="L251"/>
          <cell r="AP251"/>
          <cell r="AS251"/>
          <cell r="AV251"/>
          <cell r="AY251"/>
          <cell r="BQ251"/>
          <cell r="BV251"/>
          <cell r="BW251"/>
          <cell r="BX251"/>
          <cell r="BY251"/>
          <cell r="BZ251"/>
          <cell r="CA251"/>
          <cell r="CB251"/>
          <cell r="CC251"/>
          <cell r="CD251"/>
          <cell r="CF251"/>
          <cell r="CG251"/>
          <cell r="CQ251"/>
          <cell r="CT251"/>
          <cell r="CU251"/>
          <cell r="CY251"/>
          <cell r="CZ251"/>
          <cell r="DA251"/>
          <cell r="DB251"/>
          <cell r="DC251"/>
          <cell r="DD251"/>
          <cell r="DE251"/>
        </row>
        <row r="252">
          <cell r="A252"/>
          <cell r="B252"/>
          <cell r="C252"/>
          <cell r="D252"/>
          <cell r="E252"/>
          <cell r="H252"/>
          <cell r="L252"/>
          <cell r="AP252"/>
          <cell r="AS252"/>
          <cell r="AV252"/>
          <cell r="AY252"/>
          <cell r="BQ252"/>
          <cell r="BV252"/>
          <cell r="BW252"/>
          <cell r="BX252"/>
          <cell r="BY252"/>
          <cell r="BZ252"/>
          <cell r="CA252"/>
          <cell r="CB252"/>
          <cell r="CC252"/>
          <cell r="CD252"/>
          <cell r="CF252"/>
          <cell r="CG252"/>
          <cell r="CQ252"/>
          <cell r="CT252"/>
          <cell r="CU252"/>
          <cell r="CY252"/>
          <cell r="CZ252"/>
          <cell r="DA252"/>
          <cell r="DB252"/>
          <cell r="DC252"/>
          <cell r="DD252"/>
          <cell r="DE252"/>
        </row>
        <row r="253">
          <cell r="A253"/>
          <cell r="B253"/>
          <cell r="C253"/>
          <cell r="D253"/>
          <cell r="E253"/>
          <cell r="H253"/>
          <cell r="L253"/>
          <cell r="AP253"/>
          <cell r="AS253"/>
          <cell r="AV253"/>
          <cell r="AY253"/>
          <cell r="BQ253"/>
          <cell r="BV253"/>
          <cell r="BW253"/>
          <cell r="BX253"/>
          <cell r="BY253"/>
          <cell r="BZ253"/>
          <cell r="CA253"/>
          <cell r="CB253"/>
          <cell r="CC253"/>
          <cell r="CD253"/>
          <cell r="CF253"/>
          <cell r="CG253"/>
          <cell r="CQ253"/>
          <cell r="CT253"/>
          <cell r="CU253"/>
          <cell r="CY253"/>
          <cell r="CZ253"/>
          <cell r="DA253"/>
          <cell r="DB253"/>
          <cell r="DC253"/>
          <cell r="DD253"/>
          <cell r="DE253"/>
        </row>
        <row r="254">
          <cell r="A254"/>
          <cell r="B254"/>
          <cell r="C254"/>
          <cell r="D254"/>
          <cell r="E254"/>
          <cell r="H254"/>
          <cell r="L254"/>
          <cell r="AP254"/>
          <cell r="AS254"/>
          <cell r="AV254"/>
          <cell r="AY254"/>
          <cell r="BQ254"/>
          <cell r="BV254"/>
          <cell r="BW254"/>
          <cell r="BX254"/>
          <cell r="BY254"/>
          <cell r="BZ254"/>
          <cell r="CA254"/>
          <cell r="CB254"/>
          <cell r="CC254"/>
          <cell r="CD254"/>
          <cell r="CF254"/>
          <cell r="CG254"/>
          <cell r="CQ254"/>
          <cell r="CT254"/>
          <cell r="CU254"/>
          <cell r="CY254"/>
          <cell r="CZ254"/>
          <cell r="DA254"/>
          <cell r="DB254"/>
          <cell r="DC254"/>
          <cell r="DD254"/>
          <cell r="DE254"/>
        </row>
        <row r="255">
          <cell r="A255"/>
          <cell r="B255"/>
          <cell r="C255"/>
          <cell r="D255"/>
          <cell r="E255"/>
          <cell r="H255"/>
          <cell r="L255"/>
          <cell r="AP255"/>
          <cell r="AS255"/>
          <cell r="AV255"/>
          <cell r="AY255"/>
          <cell r="BQ255"/>
          <cell r="BV255"/>
          <cell r="BW255"/>
          <cell r="BX255"/>
          <cell r="BY255"/>
          <cell r="BZ255"/>
          <cell r="CA255"/>
          <cell r="CB255"/>
          <cell r="CC255"/>
          <cell r="CD255"/>
          <cell r="CF255"/>
          <cell r="CG255"/>
          <cell r="CQ255"/>
          <cell r="CT255"/>
          <cell r="CU255"/>
          <cell r="CY255"/>
          <cell r="CZ255"/>
          <cell r="DA255"/>
          <cell r="DB255"/>
          <cell r="DC255"/>
          <cell r="DD255"/>
          <cell r="DE255"/>
        </row>
        <row r="256">
          <cell r="A256"/>
          <cell r="B256"/>
          <cell r="C256"/>
          <cell r="D256"/>
          <cell r="E256"/>
          <cell r="H256"/>
          <cell r="L256"/>
          <cell r="AP256"/>
          <cell r="AS256"/>
          <cell r="AV256"/>
          <cell r="AY256"/>
          <cell r="BQ256"/>
          <cell r="BV256"/>
          <cell r="BW256"/>
          <cell r="BX256"/>
          <cell r="BY256"/>
          <cell r="BZ256"/>
          <cell r="CA256"/>
          <cell r="CB256"/>
          <cell r="CC256"/>
          <cell r="CD256"/>
          <cell r="CF256"/>
          <cell r="CG256"/>
          <cell r="CQ256"/>
          <cell r="CT256"/>
          <cell r="CU256"/>
          <cell r="CY256"/>
          <cell r="CZ256"/>
          <cell r="DA256"/>
          <cell r="DB256"/>
          <cell r="DC256"/>
          <cell r="DD256"/>
          <cell r="DE256"/>
        </row>
        <row r="257">
          <cell r="A257"/>
          <cell r="B257"/>
          <cell r="C257"/>
          <cell r="D257"/>
          <cell r="E257"/>
          <cell r="H257"/>
          <cell r="L257"/>
          <cell r="AP257"/>
          <cell r="AS257"/>
          <cell r="AV257"/>
          <cell r="AY257"/>
          <cell r="BQ257"/>
          <cell r="BV257"/>
          <cell r="BW257"/>
          <cell r="BX257"/>
          <cell r="BY257"/>
          <cell r="BZ257"/>
          <cell r="CA257"/>
          <cell r="CB257"/>
          <cell r="CC257"/>
          <cell r="CD257"/>
          <cell r="CF257"/>
          <cell r="CG257"/>
          <cell r="CQ257"/>
          <cell r="CT257"/>
          <cell r="CU257"/>
          <cell r="CY257"/>
          <cell r="CZ257"/>
          <cell r="DA257"/>
          <cell r="DB257"/>
          <cell r="DC257"/>
          <cell r="DD257"/>
          <cell r="DE257"/>
        </row>
        <row r="258">
          <cell r="A258"/>
          <cell r="B258"/>
          <cell r="C258"/>
          <cell r="D258"/>
          <cell r="E258"/>
          <cell r="H258"/>
          <cell r="L258"/>
          <cell r="AP258"/>
          <cell r="AS258"/>
          <cell r="AV258"/>
          <cell r="AY258"/>
          <cell r="BQ258"/>
          <cell r="BV258"/>
          <cell r="BW258"/>
          <cell r="BX258"/>
          <cell r="BY258"/>
          <cell r="BZ258"/>
          <cell r="CA258"/>
          <cell r="CB258"/>
          <cell r="CC258"/>
          <cell r="CD258"/>
          <cell r="CF258"/>
          <cell r="CG258"/>
          <cell r="CQ258"/>
          <cell r="CT258"/>
          <cell r="CU258"/>
          <cell r="CY258"/>
          <cell r="CZ258"/>
          <cell r="DA258"/>
          <cell r="DB258"/>
          <cell r="DC258"/>
          <cell r="DD258"/>
          <cell r="DE258"/>
        </row>
        <row r="259">
          <cell r="A259"/>
          <cell r="B259"/>
          <cell r="C259"/>
          <cell r="D259"/>
          <cell r="E259"/>
          <cell r="H259"/>
          <cell r="L259"/>
          <cell r="AP259"/>
          <cell r="AS259"/>
          <cell r="AV259"/>
          <cell r="AY259"/>
          <cell r="BQ259"/>
          <cell r="BV259"/>
          <cell r="BW259"/>
          <cell r="BX259"/>
          <cell r="BY259"/>
          <cell r="BZ259"/>
          <cell r="CA259"/>
          <cell r="CB259"/>
          <cell r="CC259"/>
          <cell r="CD259"/>
          <cell r="CF259"/>
          <cell r="CG259"/>
          <cell r="CQ259"/>
          <cell r="CT259"/>
          <cell r="CU259"/>
          <cell r="CY259"/>
          <cell r="CZ259"/>
          <cell r="DA259"/>
          <cell r="DB259"/>
          <cell r="DC259"/>
          <cell r="DD259"/>
          <cell r="DE259"/>
        </row>
        <row r="260">
          <cell r="A260"/>
          <cell r="B260"/>
          <cell r="C260"/>
          <cell r="D260"/>
          <cell r="E260"/>
          <cell r="H260"/>
          <cell r="L260"/>
          <cell r="AP260"/>
          <cell r="AS260"/>
          <cell r="AV260"/>
          <cell r="AY260"/>
          <cell r="BQ260"/>
          <cell r="BV260"/>
          <cell r="BW260"/>
          <cell r="BX260"/>
          <cell r="BY260"/>
          <cell r="BZ260"/>
          <cell r="CA260"/>
          <cell r="CB260"/>
          <cell r="CC260"/>
          <cell r="CD260"/>
          <cell r="CF260"/>
          <cell r="CG260"/>
          <cell r="CQ260"/>
          <cell r="CT260"/>
          <cell r="CU260"/>
          <cell r="CY260"/>
          <cell r="CZ260"/>
          <cell r="DA260"/>
          <cell r="DB260"/>
          <cell r="DC260"/>
          <cell r="DD260"/>
          <cell r="DE260"/>
        </row>
        <row r="261">
          <cell r="A261"/>
          <cell r="B261"/>
          <cell r="C261"/>
          <cell r="D261"/>
          <cell r="E261"/>
          <cell r="H261"/>
          <cell r="L261"/>
          <cell r="AP261"/>
          <cell r="AS261"/>
          <cell r="AV261"/>
          <cell r="AY261"/>
          <cell r="BQ261"/>
          <cell r="BV261"/>
          <cell r="BW261"/>
          <cell r="BX261"/>
          <cell r="BY261"/>
          <cell r="BZ261"/>
          <cell r="CA261"/>
          <cell r="CB261"/>
          <cell r="CC261"/>
          <cell r="CD261"/>
          <cell r="CF261"/>
          <cell r="CG261"/>
          <cell r="CQ261"/>
          <cell r="CT261"/>
          <cell r="CU261"/>
          <cell r="CY261"/>
          <cell r="CZ261"/>
          <cell r="DA261"/>
          <cell r="DB261"/>
          <cell r="DC261"/>
          <cell r="DD261"/>
          <cell r="DE261"/>
        </row>
        <row r="262">
          <cell r="A262"/>
          <cell r="B262"/>
          <cell r="C262"/>
          <cell r="D262"/>
          <cell r="E262"/>
          <cell r="H262"/>
          <cell r="L262"/>
          <cell r="AP262"/>
          <cell r="AS262"/>
          <cell r="AV262"/>
          <cell r="AY262"/>
          <cell r="BQ262"/>
          <cell r="BV262"/>
          <cell r="BW262"/>
          <cell r="BX262"/>
          <cell r="BY262"/>
          <cell r="BZ262"/>
          <cell r="CA262"/>
          <cell r="CB262"/>
          <cell r="CC262"/>
          <cell r="CD262"/>
          <cell r="CF262"/>
          <cell r="CG262"/>
          <cell r="CQ262"/>
          <cell r="CT262"/>
          <cell r="CU262"/>
          <cell r="CY262"/>
          <cell r="CZ262"/>
          <cell r="DA262"/>
          <cell r="DB262"/>
          <cell r="DC262"/>
          <cell r="DD262"/>
          <cell r="DE262"/>
        </row>
        <row r="263">
          <cell r="A263"/>
          <cell r="B263"/>
          <cell r="C263"/>
          <cell r="D263"/>
          <cell r="E263"/>
          <cell r="H263"/>
          <cell r="L263"/>
          <cell r="AP263"/>
          <cell r="AS263"/>
          <cell r="AV263"/>
          <cell r="AY263"/>
          <cell r="BQ263"/>
          <cell r="BV263"/>
          <cell r="BW263"/>
          <cell r="BX263"/>
          <cell r="BY263"/>
          <cell r="BZ263"/>
          <cell r="CA263"/>
          <cell r="CB263"/>
          <cell r="CC263"/>
          <cell r="CD263"/>
          <cell r="CF263"/>
          <cell r="CG263"/>
          <cell r="CQ263"/>
          <cell r="CT263"/>
          <cell r="CU263"/>
          <cell r="CY263"/>
          <cell r="CZ263"/>
          <cell r="DA263"/>
          <cell r="DB263"/>
          <cell r="DC263"/>
          <cell r="DD263"/>
          <cell r="DE263"/>
        </row>
        <row r="264">
          <cell r="A264"/>
          <cell r="B264"/>
          <cell r="C264"/>
          <cell r="D264"/>
          <cell r="E264"/>
          <cell r="H264"/>
          <cell r="L264"/>
          <cell r="AP264"/>
          <cell r="AS264"/>
          <cell r="AV264"/>
          <cell r="AY264"/>
          <cell r="BQ264"/>
          <cell r="BV264"/>
          <cell r="BW264"/>
          <cell r="BX264"/>
          <cell r="BY264"/>
          <cell r="BZ264"/>
          <cell r="CA264"/>
          <cell r="CB264"/>
          <cell r="CC264"/>
          <cell r="CD264"/>
          <cell r="CF264"/>
          <cell r="CG264"/>
          <cell r="CQ264"/>
          <cell r="CT264"/>
          <cell r="CU264"/>
          <cell r="CY264"/>
          <cell r="CZ264"/>
          <cell r="DA264"/>
          <cell r="DB264"/>
          <cell r="DC264"/>
          <cell r="DD264"/>
          <cell r="DE264"/>
        </row>
        <row r="265">
          <cell r="A265"/>
          <cell r="B265"/>
          <cell r="C265"/>
          <cell r="D265"/>
          <cell r="E265"/>
          <cell r="H265"/>
          <cell r="L265"/>
          <cell r="AP265"/>
          <cell r="AS265"/>
          <cell r="AV265"/>
          <cell r="AY265"/>
          <cell r="BQ265"/>
          <cell r="BV265"/>
          <cell r="BW265"/>
          <cell r="BX265"/>
          <cell r="BY265"/>
          <cell r="BZ265"/>
          <cell r="CA265"/>
          <cell r="CB265"/>
          <cell r="CC265"/>
          <cell r="CD265"/>
          <cell r="CF265"/>
          <cell r="CG265"/>
          <cell r="CQ265"/>
          <cell r="CT265"/>
          <cell r="CU265"/>
          <cell r="CY265"/>
          <cell r="CZ265"/>
          <cell r="DA265"/>
          <cell r="DB265"/>
          <cell r="DC265"/>
          <cell r="DD265"/>
          <cell r="DE265"/>
        </row>
        <row r="266">
          <cell r="A266"/>
          <cell r="B266"/>
          <cell r="C266"/>
          <cell r="D266"/>
          <cell r="E266"/>
          <cell r="H266"/>
          <cell r="L266"/>
          <cell r="AP266"/>
          <cell r="AS266"/>
          <cell r="AV266"/>
          <cell r="AY266"/>
          <cell r="BQ266"/>
          <cell r="BV266"/>
          <cell r="BW266"/>
          <cell r="BX266"/>
          <cell r="BY266"/>
          <cell r="BZ266"/>
          <cell r="CA266"/>
          <cell r="CB266"/>
          <cell r="CC266"/>
          <cell r="CD266"/>
          <cell r="CF266"/>
          <cell r="CG266"/>
          <cell r="CQ266"/>
          <cell r="CT266"/>
          <cell r="CU266"/>
          <cell r="CY266"/>
          <cell r="CZ266"/>
          <cell r="DA266"/>
          <cell r="DB266"/>
          <cell r="DC266"/>
          <cell r="DD266"/>
          <cell r="DE266"/>
        </row>
        <row r="267">
          <cell r="A267"/>
          <cell r="B267"/>
          <cell r="C267"/>
          <cell r="D267"/>
          <cell r="E267"/>
          <cell r="H267"/>
          <cell r="L267"/>
          <cell r="AP267"/>
          <cell r="AS267"/>
          <cell r="AV267"/>
          <cell r="AY267"/>
          <cell r="BQ267"/>
          <cell r="BV267"/>
          <cell r="BW267"/>
          <cell r="BX267"/>
          <cell r="BY267"/>
          <cell r="BZ267"/>
          <cell r="CA267"/>
          <cell r="CB267"/>
          <cell r="CC267"/>
          <cell r="CD267"/>
          <cell r="CF267"/>
          <cell r="CG267"/>
          <cell r="CQ267"/>
          <cell r="CT267"/>
          <cell r="CU267"/>
          <cell r="CY267"/>
          <cell r="CZ267"/>
          <cell r="DA267"/>
          <cell r="DB267"/>
          <cell r="DC267"/>
          <cell r="DD267"/>
          <cell r="DE267"/>
        </row>
        <row r="268">
          <cell r="A268"/>
          <cell r="B268"/>
          <cell r="C268"/>
          <cell r="D268"/>
          <cell r="E268"/>
          <cell r="H268"/>
          <cell r="L268"/>
          <cell r="AP268"/>
          <cell r="AS268"/>
          <cell r="AV268"/>
          <cell r="AY268"/>
          <cell r="BQ268"/>
          <cell r="BV268"/>
          <cell r="BW268"/>
          <cell r="BX268"/>
          <cell r="BY268"/>
          <cell r="BZ268"/>
          <cell r="CA268"/>
          <cell r="CB268"/>
          <cell r="CC268"/>
          <cell r="CD268"/>
          <cell r="CF268"/>
          <cell r="CG268"/>
          <cell r="CQ268"/>
          <cell r="CT268"/>
          <cell r="CU268"/>
          <cell r="CY268"/>
          <cell r="CZ268"/>
          <cell r="DA268"/>
          <cell r="DB268"/>
          <cell r="DC268"/>
          <cell r="DD268"/>
          <cell r="DE268"/>
        </row>
        <row r="269">
          <cell r="A269"/>
          <cell r="B269"/>
          <cell r="C269"/>
          <cell r="D269"/>
          <cell r="E269"/>
          <cell r="H269"/>
          <cell r="L269"/>
          <cell r="AP269"/>
          <cell r="AS269"/>
          <cell r="AV269"/>
          <cell r="AY269"/>
          <cell r="BQ269"/>
          <cell r="BV269"/>
          <cell r="BW269"/>
          <cell r="BX269"/>
          <cell r="BY269"/>
          <cell r="BZ269"/>
          <cell r="CA269"/>
          <cell r="CB269"/>
          <cell r="CC269"/>
          <cell r="CD269"/>
          <cell r="CF269"/>
          <cell r="CG269"/>
          <cell r="CQ269"/>
          <cell r="CT269"/>
          <cell r="CU269"/>
          <cell r="CY269"/>
          <cell r="CZ269"/>
          <cell r="DA269"/>
          <cell r="DB269"/>
          <cell r="DC269"/>
          <cell r="DD269"/>
          <cell r="DE269"/>
        </row>
        <row r="270">
          <cell r="A270"/>
          <cell r="B270"/>
          <cell r="C270"/>
          <cell r="D270"/>
          <cell r="E270"/>
          <cell r="H270"/>
          <cell r="L270"/>
          <cell r="AP270"/>
          <cell r="AS270"/>
          <cell r="AV270"/>
          <cell r="AY270"/>
          <cell r="BQ270"/>
          <cell r="BV270"/>
          <cell r="BW270"/>
          <cell r="BX270"/>
          <cell r="BY270"/>
          <cell r="BZ270"/>
          <cell r="CA270"/>
          <cell r="CB270"/>
          <cell r="CC270"/>
          <cell r="CD270"/>
          <cell r="CF270"/>
          <cell r="CG270"/>
          <cell r="CQ270"/>
          <cell r="CT270"/>
          <cell r="CU270"/>
          <cell r="CY270"/>
          <cell r="CZ270"/>
          <cell r="DA270"/>
          <cell r="DB270"/>
          <cell r="DC270"/>
          <cell r="DD270"/>
          <cell r="DE270"/>
        </row>
        <row r="271">
          <cell r="A271"/>
          <cell r="B271"/>
          <cell r="C271"/>
          <cell r="D271"/>
          <cell r="E271"/>
          <cell r="H271"/>
          <cell r="L271"/>
          <cell r="AP271"/>
          <cell r="AS271"/>
          <cell r="AV271"/>
          <cell r="AY271"/>
          <cell r="BQ271"/>
          <cell r="BV271"/>
          <cell r="BW271"/>
          <cell r="BX271"/>
          <cell r="BY271"/>
          <cell r="BZ271"/>
          <cell r="CA271"/>
          <cell r="CB271"/>
          <cell r="CC271"/>
          <cell r="CD271"/>
          <cell r="CF271"/>
          <cell r="CG271"/>
          <cell r="CQ271"/>
          <cell r="CT271"/>
          <cell r="CU271"/>
          <cell r="CY271"/>
          <cell r="CZ271"/>
          <cell r="DA271"/>
          <cell r="DB271"/>
          <cell r="DC271"/>
          <cell r="DD271"/>
          <cell r="DE271"/>
        </row>
        <row r="272">
          <cell r="A272"/>
          <cell r="B272"/>
          <cell r="C272"/>
          <cell r="D272"/>
          <cell r="E272"/>
          <cell r="H272"/>
          <cell r="L272"/>
          <cell r="AP272"/>
          <cell r="AS272"/>
          <cell r="AV272"/>
          <cell r="AY272"/>
          <cell r="BQ272"/>
          <cell r="BV272"/>
          <cell r="BW272"/>
          <cell r="BX272"/>
          <cell r="BY272"/>
          <cell r="BZ272"/>
          <cell r="CA272"/>
          <cell r="CB272"/>
          <cell r="CC272"/>
          <cell r="CD272"/>
          <cell r="CF272"/>
          <cell r="CG272"/>
          <cell r="CQ272"/>
          <cell r="CT272"/>
          <cell r="CU272"/>
          <cell r="CY272"/>
          <cell r="CZ272"/>
          <cell r="DA272"/>
          <cell r="DB272"/>
          <cell r="DC272"/>
          <cell r="DD272"/>
          <cell r="DE272"/>
        </row>
        <row r="273">
          <cell r="A273"/>
          <cell r="B273"/>
          <cell r="C273"/>
          <cell r="D273"/>
          <cell r="E273"/>
          <cell r="H273"/>
          <cell r="L273"/>
          <cell r="AP273"/>
          <cell r="AS273"/>
          <cell r="AV273"/>
          <cell r="AY273"/>
          <cell r="BQ273"/>
          <cell r="BV273"/>
          <cell r="BW273"/>
          <cell r="BX273"/>
          <cell r="BY273"/>
          <cell r="BZ273"/>
          <cell r="CA273"/>
          <cell r="CB273"/>
          <cell r="CC273"/>
          <cell r="CD273"/>
          <cell r="CF273"/>
          <cell r="CG273"/>
          <cell r="CQ273"/>
          <cell r="CT273"/>
          <cell r="CU273"/>
          <cell r="CY273"/>
          <cell r="CZ273"/>
          <cell r="DA273"/>
          <cell r="DB273"/>
          <cell r="DC273"/>
          <cell r="DD273"/>
          <cell r="DE273"/>
        </row>
        <row r="274">
          <cell r="A274"/>
          <cell r="B274"/>
          <cell r="C274"/>
          <cell r="D274"/>
          <cell r="E274"/>
          <cell r="H274"/>
          <cell r="L274"/>
          <cell r="AP274"/>
          <cell r="AS274"/>
          <cell r="AV274"/>
          <cell r="AY274"/>
          <cell r="BQ274"/>
          <cell r="BV274"/>
          <cell r="BW274"/>
          <cell r="BX274"/>
          <cell r="BY274"/>
          <cell r="BZ274"/>
          <cell r="CA274"/>
          <cell r="CB274"/>
          <cell r="CC274"/>
          <cell r="CD274"/>
          <cell r="CF274"/>
          <cell r="CG274"/>
          <cell r="CQ274"/>
          <cell r="CT274"/>
          <cell r="CU274"/>
          <cell r="CY274"/>
          <cell r="CZ274"/>
          <cell r="DA274"/>
          <cell r="DB274"/>
          <cell r="DC274"/>
          <cell r="DD274"/>
          <cell r="DE274"/>
        </row>
        <row r="275">
          <cell r="A275"/>
          <cell r="B275"/>
          <cell r="C275"/>
          <cell r="D275"/>
          <cell r="E275"/>
          <cell r="H275"/>
          <cell r="L275"/>
          <cell r="AP275"/>
          <cell r="AS275"/>
          <cell r="AV275"/>
          <cell r="AY275"/>
          <cell r="BQ275"/>
          <cell r="BV275"/>
          <cell r="BW275"/>
          <cell r="BX275"/>
          <cell r="BY275"/>
          <cell r="BZ275"/>
          <cell r="CA275"/>
          <cell r="CB275"/>
          <cell r="CC275"/>
          <cell r="CD275"/>
          <cell r="CF275"/>
          <cell r="CG275"/>
          <cell r="CQ275"/>
          <cell r="CT275"/>
          <cell r="CU275"/>
          <cell r="CY275"/>
          <cell r="CZ275"/>
          <cell r="DA275"/>
          <cell r="DB275"/>
          <cell r="DC275"/>
          <cell r="DD275"/>
          <cell r="DE275"/>
        </row>
        <row r="276">
          <cell r="A276"/>
          <cell r="B276"/>
          <cell r="C276"/>
          <cell r="D276"/>
          <cell r="E276"/>
          <cell r="H276"/>
          <cell r="L276"/>
          <cell r="AP276"/>
          <cell r="AS276"/>
          <cell r="AV276"/>
          <cell r="AY276"/>
          <cell r="BQ276"/>
          <cell r="BV276"/>
          <cell r="BW276"/>
          <cell r="BX276"/>
          <cell r="BY276"/>
          <cell r="BZ276"/>
          <cell r="CA276"/>
          <cell r="CB276"/>
          <cell r="CC276"/>
          <cell r="CD276"/>
          <cell r="CF276"/>
          <cell r="CG276"/>
          <cell r="CQ276"/>
          <cell r="CT276"/>
          <cell r="CU276"/>
          <cell r="CY276"/>
          <cell r="CZ276"/>
          <cell r="DA276"/>
          <cell r="DB276"/>
          <cell r="DC276"/>
          <cell r="DD276"/>
          <cell r="DE276"/>
        </row>
        <row r="277">
          <cell r="A277"/>
          <cell r="B277"/>
          <cell r="C277"/>
          <cell r="D277"/>
          <cell r="E277"/>
          <cell r="H277"/>
          <cell r="L277"/>
          <cell r="AP277"/>
          <cell r="AS277"/>
          <cell r="AV277"/>
          <cell r="AY277"/>
          <cell r="BQ277"/>
          <cell r="BV277"/>
          <cell r="BW277"/>
          <cell r="BX277"/>
          <cell r="BY277"/>
          <cell r="BZ277"/>
          <cell r="CA277"/>
          <cell r="CB277"/>
          <cell r="CC277"/>
          <cell r="CD277"/>
          <cell r="CF277"/>
          <cell r="CG277"/>
          <cell r="CQ277"/>
          <cell r="CT277"/>
          <cell r="CU277"/>
          <cell r="CY277"/>
          <cell r="CZ277"/>
          <cell r="DA277"/>
          <cell r="DB277"/>
          <cell r="DC277"/>
          <cell r="DD277"/>
          <cell r="DE277"/>
        </row>
        <row r="278">
          <cell r="A278"/>
          <cell r="B278"/>
          <cell r="C278"/>
          <cell r="D278"/>
          <cell r="E278"/>
          <cell r="H278"/>
          <cell r="L278"/>
          <cell r="AP278"/>
          <cell r="AS278"/>
          <cell r="AV278"/>
          <cell r="AY278"/>
          <cell r="BQ278"/>
          <cell r="BV278"/>
          <cell r="BW278"/>
          <cell r="BX278"/>
          <cell r="BY278"/>
          <cell r="BZ278"/>
          <cell r="CA278"/>
          <cell r="CB278"/>
          <cell r="CC278"/>
          <cell r="CD278"/>
          <cell r="CF278"/>
          <cell r="CG278"/>
          <cell r="CQ278"/>
          <cell r="CT278"/>
          <cell r="CU278"/>
          <cell r="CY278"/>
          <cell r="CZ278"/>
          <cell r="DA278"/>
          <cell r="DB278"/>
          <cell r="DC278"/>
          <cell r="DD278"/>
          <cell r="DE278"/>
        </row>
        <row r="279">
          <cell r="A279"/>
          <cell r="B279"/>
          <cell r="C279"/>
          <cell r="D279"/>
          <cell r="E279"/>
          <cell r="H279"/>
          <cell r="L279"/>
          <cell r="AP279"/>
          <cell r="AS279"/>
          <cell r="AV279"/>
          <cell r="AY279"/>
          <cell r="BQ279"/>
          <cell r="BV279"/>
          <cell r="BW279"/>
          <cell r="BX279"/>
          <cell r="BY279"/>
          <cell r="BZ279"/>
          <cell r="CA279"/>
          <cell r="CB279"/>
          <cell r="CC279"/>
          <cell r="CD279"/>
          <cell r="CF279"/>
          <cell r="CG279"/>
          <cell r="CQ279"/>
          <cell r="CT279"/>
          <cell r="CU279"/>
          <cell r="CY279"/>
          <cell r="CZ279"/>
          <cell r="DA279"/>
          <cell r="DB279"/>
          <cell r="DC279"/>
          <cell r="DD279"/>
          <cell r="DE279"/>
        </row>
        <row r="280">
          <cell r="A280"/>
          <cell r="B280"/>
          <cell r="C280"/>
          <cell r="D280"/>
          <cell r="E280"/>
          <cell r="H280"/>
          <cell r="L280"/>
          <cell r="AP280"/>
          <cell r="AS280"/>
          <cell r="AV280"/>
          <cell r="AY280"/>
          <cell r="BQ280"/>
          <cell r="BV280"/>
          <cell r="BW280"/>
          <cell r="BX280"/>
          <cell r="BY280"/>
          <cell r="BZ280"/>
          <cell r="CA280"/>
          <cell r="CB280"/>
          <cell r="CC280"/>
          <cell r="CD280"/>
          <cell r="CF280"/>
          <cell r="CG280"/>
          <cell r="CQ280"/>
          <cell r="CT280"/>
          <cell r="CU280"/>
          <cell r="CY280"/>
          <cell r="CZ280"/>
          <cell r="DA280"/>
          <cell r="DB280"/>
          <cell r="DC280"/>
          <cell r="DD280"/>
          <cell r="DE280"/>
        </row>
        <row r="281">
          <cell r="A281"/>
          <cell r="B281"/>
          <cell r="C281"/>
          <cell r="D281"/>
          <cell r="E281"/>
          <cell r="H281"/>
          <cell r="L281"/>
          <cell r="AP281"/>
          <cell r="AS281"/>
          <cell r="AV281"/>
          <cell r="AY281"/>
          <cell r="BQ281"/>
          <cell r="BV281"/>
          <cell r="BW281"/>
          <cell r="BX281"/>
          <cell r="BY281"/>
          <cell r="BZ281"/>
          <cell r="CA281"/>
          <cell r="CB281"/>
          <cell r="CC281"/>
          <cell r="CD281"/>
          <cell r="CF281"/>
          <cell r="CG281"/>
          <cell r="CQ281"/>
          <cell r="CT281"/>
          <cell r="CU281"/>
          <cell r="CY281"/>
          <cell r="CZ281"/>
          <cell r="DA281"/>
          <cell r="DB281"/>
          <cell r="DC281"/>
          <cell r="DD281"/>
          <cell r="DE281"/>
        </row>
        <row r="282">
          <cell r="A282"/>
          <cell r="B282"/>
          <cell r="C282"/>
          <cell r="D282"/>
          <cell r="E282"/>
          <cell r="H282"/>
          <cell r="L282"/>
          <cell r="AP282"/>
          <cell r="AS282"/>
          <cell r="AV282"/>
          <cell r="AY282"/>
          <cell r="BQ282"/>
          <cell r="BV282"/>
          <cell r="BW282"/>
          <cell r="BX282"/>
          <cell r="BY282"/>
          <cell r="BZ282"/>
          <cell r="CA282"/>
          <cell r="CB282"/>
          <cell r="CC282"/>
          <cell r="CD282"/>
          <cell r="CF282"/>
          <cell r="CG282"/>
          <cell r="CQ282"/>
          <cell r="CT282"/>
          <cell r="CU282"/>
          <cell r="CY282"/>
          <cell r="CZ282"/>
          <cell r="DA282"/>
          <cell r="DB282"/>
          <cell r="DC282"/>
          <cell r="DD282"/>
          <cell r="DE282"/>
        </row>
        <row r="283">
          <cell r="A283"/>
          <cell r="B283"/>
          <cell r="C283"/>
          <cell r="D283"/>
          <cell r="E283"/>
          <cell r="H283"/>
          <cell r="L283"/>
          <cell r="AP283"/>
          <cell r="AS283"/>
          <cell r="AV283"/>
          <cell r="AY283"/>
          <cell r="BQ283"/>
          <cell r="BV283"/>
          <cell r="BW283"/>
          <cell r="BX283"/>
          <cell r="BY283"/>
          <cell r="BZ283"/>
          <cell r="CA283"/>
          <cell r="CB283"/>
          <cell r="CC283"/>
          <cell r="CD283"/>
          <cell r="CF283"/>
          <cell r="CG283"/>
          <cell r="CQ283"/>
          <cell r="CT283"/>
          <cell r="CU283"/>
          <cell r="CY283"/>
          <cell r="CZ283"/>
          <cell r="DA283"/>
          <cell r="DB283"/>
          <cell r="DC283"/>
          <cell r="DD283"/>
          <cell r="DE283"/>
        </row>
        <row r="284">
          <cell r="A284"/>
          <cell r="B284"/>
          <cell r="C284"/>
          <cell r="D284"/>
          <cell r="E284"/>
          <cell r="H284"/>
          <cell r="L284"/>
          <cell r="AP284"/>
          <cell r="AS284"/>
          <cell r="AV284"/>
          <cell r="AY284"/>
          <cell r="BQ284"/>
          <cell r="BV284"/>
          <cell r="BW284"/>
          <cell r="BX284"/>
          <cell r="BY284"/>
          <cell r="BZ284"/>
          <cell r="CA284"/>
          <cell r="CB284"/>
          <cell r="CC284"/>
          <cell r="CD284"/>
          <cell r="CF284"/>
          <cell r="CG284"/>
          <cell r="CQ284"/>
          <cell r="CT284"/>
          <cell r="CU284"/>
          <cell r="CY284"/>
          <cell r="CZ284"/>
          <cell r="DA284"/>
          <cell r="DB284"/>
          <cell r="DC284"/>
          <cell r="DD284"/>
          <cell r="DE284"/>
        </row>
        <row r="285">
          <cell r="A285"/>
          <cell r="B285"/>
          <cell r="C285"/>
          <cell r="D285"/>
          <cell r="E285"/>
          <cell r="H285"/>
          <cell r="L285"/>
          <cell r="AP285"/>
          <cell r="AS285"/>
          <cell r="AV285"/>
          <cell r="AY285"/>
          <cell r="BQ285"/>
          <cell r="BV285"/>
          <cell r="BW285"/>
          <cell r="BX285"/>
          <cell r="BY285"/>
          <cell r="BZ285"/>
          <cell r="CA285"/>
          <cell r="CB285"/>
          <cell r="CC285"/>
          <cell r="CD285"/>
          <cell r="CF285"/>
          <cell r="CG285"/>
          <cell r="CQ285"/>
          <cell r="CT285"/>
          <cell r="CU285"/>
          <cell r="CY285"/>
          <cell r="CZ285"/>
          <cell r="DA285"/>
          <cell r="DB285"/>
          <cell r="DC285"/>
          <cell r="DD285"/>
          <cell r="DE285"/>
        </row>
        <row r="286">
          <cell r="A286"/>
          <cell r="B286"/>
          <cell r="C286"/>
          <cell r="D286"/>
          <cell r="E286"/>
          <cell r="H286"/>
          <cell r="L286"/>
          <cell r="AP286"/>
          <cell r="AS286"/>
          <cell r="AV286"/>
          <cell r="AY286"/>
          <cell r="BQ286"/>
          <cell r="BV286"/>
          <cell r="BW286"/>
          <cell r="BX286"/>
          <cell r="BY286"/>
          <cell r="BZ286"/>
          <cell r="CA286"/>
          <cell r="CB286"/>
          <cell r="CC286"/>
          <cell r="CD286"/>
          <cell r="CF286"/>
          <cell r="CG286"/>
          <cell r="CQ286"/>
          <cell r="CT286"/>
          <cell r="CU286"/>
          <cell r="CY286"/>
          <cell r="CZ286"/>
          <cell r="DA286"/>
          <cell r="DB286"/>
          <cell r="DC286"/>
          <cell r="DD286"/>
          <cell r="DE286"/>
        </row>
        <row r="287">
          <cell r="A287"/>
          <cell r="B287"/>
          <cell r="C287"/>
          <cell r="D287"/>
          <cell r="E287"/>
          <cell r="H287"/>
          <cell r="L287"/>
          <cell r="AP287"/>
          <cell r="AS287"/>
          <cell r="AV287"/>
          <cell r="AY287"/>
          <cell r="BQ287"/>
          <cell r="BV287"/>
          <cell r="BW287"/>
          <cell r="BX287"/>
          <cell r="BY287"/>
          <cell r="BZ287"/>
          <cell r="CA287"/>
          <cell r="CB287"/>
          <cell r="CC287"/>
          <cell r="CD287"/>
          <cell r="CF287"/>
          <cell r="CG287"/>
          <cell r="CQ287"/>
          <cell r="CT287"/>
          <cell r="CU287"/>
          <cell r="CY287"/>
          <cell r="CZ287"/>
          <cell r="DA287"/>
          <cell r="DB287"/>
          <cell r="DC287"/>
          <cell r="DD287"/>
          <cell r="DE287"/>
        </row>
        <row r="288">
          <cell r="A288"/>
          <cell r="B288"/>
          <cell r="C288"/>
          <cell r="D288"/>
          <cell r="E288"/>
          <cell r="H288"/>
          <cell r="L288"/>
          <cell r="AP288"/>
          <cell r="AS288"/>
          <cell r="AV288"/>
          <cell r="AY288"/>
          <cell r="BQ288"/>
          <cell r="BV288"/>
          <cell r="BW288"/>
          <cell r="BX288"/>
          <cell r="BY288"/>
          <cell r="BZ288"/>
          <cell r="CA288"/>
          <cell r="CB288"/>
          <cell r="CC288"/>
          <cell r="CD288"/>
          <cell r="CF288"/>
          <cell r="CG288"/>
          <cell r="CQ288"/>
          <cell r="CT288"/>
          <cell r="CU288"/>
          <cell r="CY288"/>
          <cell r="CZ288"/>
          <cell r="DA288"/>
          <cell r="DB288"/>
          <cell r="DC288"/>
          <cell r="DD288"/>
          <cell r="DE288"/>
        </row>
        <row r="289">
          <cell r="A289"/>
          <cell r="B289"/>
          <cell r="C289"/>
          <cell r="D289"/>
          <cell r="E289"/>
          <cell r="H289"/>
          <cell r="L289"/>
          <cell r="AP289"/>
          <cell r="AS289"/>
          <cell r="AV289"/>
          <cell r="AY289"/>
          <cell r="BQ289"/>
          <cell r="BV289"/>
          <cell r="BW289"/>
          <cell r="BX289"/>
          <cell r="BY289"/>
          <cell r="BZ289"/>
          <cell r="CA289"/>
          <cell r="CB289"/>
          <cell r="CC289"/>
          <cell r="CD289"/>
          <cell r="CF289"/>
          <cell r="CG289"/>
          <cell r="CQ289"/>
          <cell r="CT289"/>
          <cell r="CU289"/>
          <cell r="CY289"/>
          <cell r="CZ289"/>
          <cell r="DA289"/>
          <cell r="DB289"/>
          <cell r="DC289"/>
          <cell r="DD289"/>
          <cell r="DE289"/>
        </row>
        <row r="290">
          <cell r="A290"/>
          <cell r="B290"/>
          <cell r="C290"/>
          <cell r="D290"/>
          <cell r="E290"/>
          <cell r="H290"/>
          <cell r="L290"/>
          <cell r="AP290"/>
          <cell r="AS290"/>
          <cell r="AV290"/>
          <cell r="AY290"/>
          <cell r="BQ290"/>
          <cell r="BV290"/>
          <cell r="BW290"/>
          <cell r="BX290"/>
          <cell r="BY290"/>
          <cell r="BZ290"/>
          <cell r="CA290"/>
          <cell r="CB290"/>
          <cell r="CC290"/>
          <cell r="CD290"/>
          <cell r="CF290"/>
          <cell r="CG290"/>
          <cell r="CQ290"/>
          <cell r="CT290"/>
          <cell r="CU290"/>
          <cell r="CY290"/>
          <cell r="CZ290"/>
          <cell r="DA290"/>
          <cell r="DB290"/>
          <cell r="DC290"/>
          <cell r="DD290"/>
          <cell r="DE290"/>
        </row>
        <row r="291">
          <cell r="A291"/>
          <cell r="B291"/>
          <cell r="C291"/>
          <cell r="D291"/>
          <cell r="E291"/>
          <cell r="H291"/>
          <cell r="L291"/>
          <cell r="AP291"/>
          <cell r="AS291"/>
          <cell r="AV291"/>
          <cell r="AY291"/>
          <cell r="BQ291"/>
          <cell r="BV291"/>
          <cell r="BW291"/>
          <cell r="BX291"/>
          <cell r="BY291"/>
          <cell r="BZ291"/>
          <cell r="CA291"/>
          <cell r="CB291"/>
          <cell r="CC291"/>
          <cell r="CD291"/>
          <cell r="CF291"/>
          <cell r="CG291"/>
          <cell r="CQ291"/>
          <cell r="CT291"/>
          <cell r="CU291"/>
          <cell r="CY291"/>
          <cell r="CZ291"/>
          <cell r="DA291"/>
          <cell r="DB291"/>
          <cell r="DC291"/>
          <cell r="DD291"/>
          <cell r="DE291"/>
        </row>
        <row r="292">
          <cell r="A292"/>
          <cell r="B292"/>
          <cell r="C292"/>
          <cell r="D292"/>
          <cell r="E292"/>
          <cell r="H292"/>
          <cell r="L292"/>
          <cell r="AP292"/>
          <cell r="AS292"/>
          <cell r="AV292"/>
          <cell r="AY292"/>
          <cell r="BQ292"/>
          <cell r="BV292"/>
          <cell r="BW292"/>
          <cell r="BX292"/>
          <cell r="BY292"/>
          <cell r="BZ292"/>
          <cell r="CA292"/>
          <cell r="CB292"/>
          <cell r="CC292"/>
          <cell r="CD292"/>
          <cell r="CF292"/>
          <cell r="CG292"/>
          <cell r="CQ292"/>
          <cell r="CT292"/>
          <cell r="CU292"/>
          <cell r="CY292"/>
          <cell r="CZ292"/>
          <cell r="DA292"/>
          <cell r="DB292"/>
          <cell r="DC292"/>
          <cell r="DD292"/>
          <cell r="DE292"/>
        </row>
        <row r="293">
          <cell r="A293"/>
          <cell r="B293"/>
          <cell r="C293"/>
          <cell r="D293"/>
          <cell r="E293"/>
          <cell r="H293"/>
          <cell r="L293"/>
          <cell r="AP293"/>
          <cell r="AS293"/>
          <cell r="AV293"/>
          <cell r="AY293"/>
          <cell r="BQ293"/>
          <cell r="BV293"/>
          <cell r="BW293"/>
          <cell r="BX293"/>
          <cell r="BY293"/>
          <cell r="BZ293"/>
          <cell r="CA293"/>
          <cell r="CB293"/>
          <cell r="CC293"/>
          <cell r="CD293"/>
          <cell r="CF293"/>
          <cell r="CG293"/>
          <cell r="CQ293"/>
          <cell r="CT293"/>
          <cell r="CU293"/>
          <cell r="CY293"/>
          <cell r="CZ293"/>
          <cell r="DA293"/>
          <cell r="DB293"/>
          <cell r="DC293"/>
          <cell r="DD293"/>
          <cell r="DE293"/>
        </row>
        <row r="294">
          <cell r="A294"/>
          <cell r="B294"/>
          <cell r="C294"/>
          <cell r="D294"/>
          <cell r="E294"/>
          <cell r="H294"/>
          <cell r="L294"/>
          <cell r="AP294"/>
          <cell r="AS294"/>
          <cell r="AV294"/>
          <cell r="AY294"/>
          <cell r="BQ294"/>
          <cell r="BV294"/>
          <cell r="BW294"/>
          <cell r="BX294"/>
          <cell r="BY294"/>
          <cell r="BZ294"/>
          <cell r="CA294"/>
          <cell r="CB294"/>
          <cell r="CC294"/>
          <cell r="CD294"/>
          <cell r="CF294"/>
          <cell r="CG294"/>
          <cell r="CQ294"/>
          <cell r="CT294"/>
          <cell r="CU294"/>
          <cell r="CY294"/>
          <cell r="CZ294"/>
          <cell r="DA294"/>
          <cell r="DB294"/>
          <cell r="DC294"/>
          <cell r="DD294"/>
          <cell r="DE294"/>
        </row>
        <row r="295">
          <cell r="A295"/>
          <cell r="B295"/>
          <cell r="C295"/>
          <cell r="D295"/>
          <cell r="E295"/>
          <cell r="H295"/>
          <cell r="L295"/>
          <cell r="AP295"/>
          <cell r="AS295"/>
          <cell r="AV295"/>
          <cell r="AY295"/>
          <cell r="BQ295"/>
          <cell r="BV295"/>
          <cell r="BW295"/>
          <cell r="BX295"/>
          <cell r="BY295"/>
          <cell r="BZ295"/>
          <cell r="CA295"/>
          <cell r="CB295"/>
          <cell r="CC295"/>
          <cell r="CD295"/>
          <cell r="CF295"/>
          <cell r="CG295"/>
          <cell r="CQ295"/>
          <cell r="CT295"/>
          <cell r="CU295"/>
          <cell r="CY295"/>
          <cell r="CZ295"/>
          <cell r="DA295"/>
          <cell r="DB295"/>
          <cell r="DC295"/>
          <cell r="DD295"/>
          <cell r="DE295"/>
        </row>
        <row r="296">
          <cell r="A296"/>
          <cell r="B296"/>
          <cell r="C296"/>
          <cell r="D296"/>
          <cell r="E296"/>
          <cell r="H296"/>
          <cell r="L296"/>
          <cell r="AP296"/>
          <cell r="AS296"/>
          <cell r="AV296"/>
          <cell r="AY296"/>
          <cell r="BQ296"/>
          <cell r="BV296"/>
          <cell r="BW296"/>
          <cell r="BX296"/>
          <cell r="BY296"/>
          <cell r="BZ296"/>
          <cell r="CA296"/>
          <cell r="CB296"/>
          <cell r="CC296"/>
          <cell r="CD296"/>
          <cell r="CF296"/>
          <cell r="CG296"/>
          <cell r="CQ296"/>
          <cell r="CT296"/>
          <cell r="CU296"/>
          <cell r="CY296"/>
          <cell r="CZ296"/>
          <cell r="DA296"/>
          <cell r="DB296"/>
          <cell r="DC296"/>
          <cell r="DD296"/>
          <cell r="DE296"/>
        </row>
        <row r="297">
          <cell r="A297"/>
          <cell r="B297"/>
          <cell r="C297"/>
          <cell r="D297"/>
          <cell r="E297"/>
          <cell r="H297"/>
          <cell r="L297"/>
          <cell r="AP297"/>
          <cell r="AS297"/>
          <cell r="AV297"/>
          <cell r="AY297"/>
          <cell r="BQ297"/>
          <cell r="BV297"/>
          <cell r="BW297"/>
          <cell r="BX297"/>
          <cell r="BY297"/>
          <cell r="BZ297"/>
          <cell r="CA297"/>
          <cell r="CB297"/>
          <cell r="CC297"/>
          <cell r="CD297"/>
          <cell r="CF297"/>
          <cell r="CG297"/>
          <cell r="CQ297"/>
          <cell r="CT297"/>
          <cell r="CU297"/>
          <cell r="CY297"/>
          <cell r="CZ297"/>
          <cell r="DA297"/>
          <cell r="DB297"/>
          <cell r="DC297"/>
          <cell r="DD297"/>
          <cell r="DE297"/>
        </row>
        <row r="298">
          <cell r="A298"/>
          <cell r="B298"/>
          <cell r="C298"/>
          <cell r="D298"/>
          <cell r="E298"/>
          <cell r="H298"/>
          <cell r="L298"/>
          <cell r="AP298"/>
          <cell r="AS298"/>
          <cell r="AV298"/>
          <cell r="AY298"/>
          <cell r="BQ298"/>
          <cell r="BV298"/>
          <cell r="BW298"/>
          <cell r="BX298"/>
          <cell r="BY298"/>
          <cell r="BZ298"/>
          <cell r="CA298"/>
          <cell r="CB298"/>
          <cell r="CC298"/>
          <cell r="CD298"/>
          <cell r="CF298"/>
          <cell r="CG298"/>
          <cell r="CQ298"/>
          <cell r="CT298"/>
          <cell r="CU298"/>
          <cell r="CY298"/>
          <cell r="CZ298"/>
          <cell r="DA298"/>
          <cell r="DB298"/>
          <cell r="DC298"/>
          <cell r="DD298"/>
          <cell r="DE298"/>
        </row>
        <row r="299">
          <cell r="A299"/>
          <cell r="B299"/>
          <cell r="C299"/>
          <cell r="D299"/>
          <cell r="E299"/>
          <cell r="H299"/>
          <cell r="L299"/>
          <cell r="AP299"/>
          <cell r="AS299"/>
          <cell r="AV299"/>
          <cell r="AY299"/>
          <cell r="BQ299"/>
          <cell r="BV299"/>
          <cell r="BW299"/>
          <cell r="BX299"/>
          <cell r="BY299"/>
          <cell r="BZ299"/>
          <cell r="CA299"/>
          <cell r="CB299"/>
          <cell r="CC299"/>
          <cell r="CD299"/>
          <cell r="CF299"/>
          <cell r="CG299"/>
          <cell r="CQ299"/>
          <cell r="CT299"/>
          <cell r="CU299"/>
          <cell r="CY299"/>
          <cell r="CZ299"/>
          <cell r="DA299"/>
          <cell r="DB299"/>
          <cell r="DC299"/>
          <cell r="DD299"/>
          <cell r="DE299"/>
        </row>
        <row r="300">
          <cell r="A300"/>
          <cell r="B300"/>
          <cell r="C300"/>
          <cell r="D300"/>
          <cell r="E300"/>
          <cell r="H300"/>
          <cell r="L300"/>
          <cell r="AP300"/>
          <cell r="AS300"/>
          <cell r="AV300"/>
          <cell r="AY300"/>
          <cell r="BQ300"/>
          <cell r="BV300"/>
          <cell r="BW300"/>
          <cell r="BX300"/>
          <cell r="BY300"/>
          <cell r="BZ300"/>
          <cell r="CA300"/>
          <cell r="CB300"/>
          <cell r="CC300"/>
          <cell r="CD300"/>
          <cell r="CF300"/>
          <cell r="CG300"/>
          <cell r="CQ300"/>
          <cell r="CT300"/>
          <cell r="CU300"/>
          <cell r="CY300"/>
          <cell r="CZ300"/>
          <cell r="DA300"/>
          <cell r="DB300"/>
          <cell r="DC300"/>
          <cell r="DD300"/>
          <cell r="DE300"/>
        </row>
        <row r="301">
          <cell r="A301"/>
          <cell r="B301"/>
          <cell r="C301"/>
          <cell r="D301"/>
          <cell r="E301"/>
          <cell r="H301"/>
          <cell r="L301"/>
          <cell r="AP301"/>
          <cell r="AS301"/>
          <cell r="AV301"/>
          <cell r="AY301"/>
          <cell r="BQ301"/>
          <cell r="BV301"/>
          <cell r="BW301"/>
          <cell r="BX301"/>
          <cell r="BY301"/>
          <cell r="BZ301"/>
          <cell r="CA301"/>
          <cell r="CB301"/>
          <cell r="CC301"/>
          <cell r="CD301"/>
          <cell r="CF301"/>
          <cell r="CG301"/>
          <cell r="CQ301"/>
          <cell r="CT301"/>
          <cell r="CU301"/>
          <cell r="CY301"/>
          <cell r="CZ301"/>
          <cell r="DA301"/>
          <cell r="DB301"/>
          <cell r="DC301"/>
          <cell r="DD301"/>
          <cell r="DE301"/>
        </row>
        <row r="302">
          <cell r="A302"/>
          <cell r="B302"/>
          <cell r="C302"/>
          <cell r="D302"/>
          <cell r="E302"/>
          <cell r="H302"/>
          <cell r="L302"/>
          <cell r="AP302"/>
          <cell r="AS302"/>
          <cell r="AV302"/>
          <cell r="AY302"/>
          <cell r="BQ302"/>
          <cell r="BV302"/>
          <cell r="BW302"/>
          <cell r="BX302"/>
          <cell r="BY302"/>
          <cell r="BZ302"/>
          <cell r="CA302"/>
          <cell r="CB302"/>
          <cell r="CC302"/>
          <cell r="CD302"/>
          <cell r="CF302"/>
          <cell r="CG302"/>
          <cell r="CQ302"/>
          <cell r="CT302"/>
          <cell r="CU302"/>
          <cell r="CY302"/>
          <cell r="CZ302"/>
          <cell r="DA302"/>
          <cell r="DB302"/>
          <cell r="DC302"/>
          <cell r="DD302"/>
          <cell r="DE302"/>
        </row>
        <row r="303">
          <cell r="A303"/>
          <cell r="B303"/>
          <cell r="C303"/>
          <cell r="D303"/>
          <cell r="E303"/>
          <cell r="H303"/>
          <cell r="L303"/>
          <cell r="AP303"/>
          <cell r="AS303"/>
          <cell r="AV303"/>
          <cell r="AY303"/>
          <cell r="BQ303"/>
          <cell r="BV303"/>
          <cell r="BW303"/>
          <cell r="BX303"/>
          <cell r="BY303"/>
          <cell r="BZ303"/>
          <cell r="CA303"/>
          <cell r="CB303"/>
          <cell r="CC303"/>
          <cell r="CD303"/>
          <cell r="CF303"/>
          <cell r="CG303"/>
          <cell r="CQ303"/>
          <cell r="CT303"/>
          <cell r="CU303"/>
          <cell r="CY303"/>
          <cell r="CZ303"/>
          <cell r="DA303"/>
          <cell r="DB303"/>
          <cell r="DC303"/>
          <cell r="DD303"/>
          <cell r="DE303"/>
        </row>
        <row r="304">
          <cell r="A304"/>
          <cell r="B304"/>
          <cell r="C304"/>
          <cell r="D304"/>
          <cell r="E304"/>
          <cell r="H304"/>
          <cell r="L304"/>
          <cell r="AP304"/>
          <cell r="AS304"/>
          <cell r="AV304"/>
          <cell r="AY304"/>
          <cell r="BQ304"/>
          <cell r="BV304"/>
          <cell r="BW304"/>
          <cell r="BX304"/>
          <cell r="BY304"/>
          <cell r="BZ304"/>
          <cell r="CA304"/>
          <cell r="CB304"/>
          <cell r="CC304"/>
          <cell r="CD304"/>
          <cell r="CF304"/>
          <cell r="CG304"/>
          <cell r="CQ304"/>
          <cell r="CT304"/>
          <cell r="CU304"/>
          <cell r="CY304"/>
          <cell r="CZ304"/>
          <cell r="DA304"/>
          <cell r="DB304"/>
          <cell r="DC304"/>
          <cell r="DD304"/>
          <cell r="DE304"/>
        </row>
        <row r="305">
          <cell r="A305"/>
          <cell r="B305"/>
          <cell r="C305"/>
          <cell r="D305"/>
          <cell r="E305"/>
          <cell r="H305"/>
          <cell r="L305"/>
          <cell r="AP305"/>
          <cell r="AS305"/>
          <cell r="AV305"/>
          <cell r="AY305"/>
          <cell r="BQ305"/>
          <cell r="BV305"/>
          <cell r="BW305"/>
          <cell r="BX305"/>
          <cell r="BY305"/>
          <cell r="BZ305"/>
          <cell r="CA305"/>
          <cell r="CB305"/>
          <cell r="CC305"/>
          <cell r="CD305"/>
          <cell r="CF305"/>
          <cell r="CG305"/>
          <cell r="CQ305"/>
          <cell r="CT305"/>
          <cell r="CU305"/>
          <cell r="CY305"/>
          <cell r="CZ305"/>
          <cell r="DA305"/>
          <cell r="DB305"/>
          <cell r="DC305"/>
          <cell r="DD305"/>
          <cell r="DE305"/>
        </row>
        <row r="306">
          <cell r="A306"/>
          <cell r="B306"/>
          <cell r="C306"/>
          <cell r="D306"/>
          <cell r="E306"/>
          <cell r="H306"/>
          <cell r="L306"/>
          <cell r="AP306"/>
          <cell r="AS306"/>
          <cell r="AV306"/>
          <cell r="AY306"/>
          <cell r="BQ306"/>
          <cell r="BV306"/>
          <cell r="BW306"/>
          <cell r="BX306"/>
          <cell r="BY306"/>
          <cell r="BZ306"/>
          <cell r="CA306"/>
          <cell r="CB306"/>
          <cell r="CC306"/>
          <cell r="CD306"/>
          <cell r="CF306"/>
          <cell r="CG306"/>
          <cell r="CQ306"/>
          <cell r="CT306"/>
          <cell r="CU306"/>
          <cell r="CY306"/>
          <cell r="CZ306"/>
          <cell r="DA306"/>
          <cell r="DB306"/>
          <cell r="DC306"/>
          <cell r="DD306"/>
          <cell r="DE306"/>
        </row>
        <row r="307">
          <cell r="A307"/>
          <cell r="B307"/>
          <cell r="C307"/>
          <cell r="D307"/>
          <cell r="E307"/>
          <cell r="H307"/>
          <cell r="L307"/>
          <cell r="AP307"/>
          <cell r="AS307"/>
          <cell r="AV307"/>
          <cell r="AY307"/>
          <cell r="BQ307"/>
          <cell r="BV307"/>
          <cell r="BW307"/>
          <cell r="BX307"/>
          <cell r="BY307"/>
          <cell r="BZ307"/>
          <cell r="CA307"/>
          <cell r="CB307"/>
          <cell r="CC307"/>
          <cell r="CD307"/>
          <cell r="CF307"/>
          <cell r="CG307"/>
          <cell r="CQ307"/>
          <cell r="CT307"/>
          <cell r="CU307"/>
          <cell r="CY307"/>
          <cell r="CZ307"/>
          <cell r="DA307"/>
          <cell r="DB307"/>
          <cell r="DC307"/>
          <cell r="DD307"/>
          <cell r="DE307"/>
        </row>
        <row r="308">
          <cell r="A308"/>
          <cell r="B308"/>
          <cell r="C308"/>
          <cell r="D308"/>
          <cell r="E308"/>
          <cell r="H308"/>
          <cell r="L308"/>
          <cell r="AP308"/>
          <cell r="AS308"/>
          <cell r="AV308"/>
          <cell r="AY308"/>
          <cell r="BQ308"/>
          <cell r="BV308"/>
          <cell r="BW308"/>
          <cell r="BX308"/>
          <cell r="BY308"/>
          <cell r="BZ308"/>
          <cell r="CA308"/>
          <cell r="CB308"/>
          <cell r="CC308"/>
          <cell r="CD308"/>
          <cell r="CF308"/>
          <cell r="CG308"/>
          <cell r="CQ308"/>
          <cell r="CT308"/>
          <cell r="CU308"/>
          <cell r="CY308"/>
          <cell r="CZ308"/>
          <cell r="DA308"/>
          <cell r="DB308"/>
          <cell r="DC308"/>
          <cell r="DD308"/>
          <cell r="DE308"/>
        </row>
        <row r="309">
          <cell r="A309"/>
          <cell r="B309"/>
          <cell r="C309"/>
          <cell r="D309"/>
          <cell r="E309"/>
          <cell r="H309"/>
          <cell r="L309"/>
          <cell r="AP309"/>
          <cell r="AS309"/>
          <cell r="AV309"/>
          <cell r="AY309"/>
          <cell r="BQ309"/>
          <cell r="BV309"/>
          <cell r="BW309"/>
          <cell r="BX309"/>
          <cell r="BY309"/>
          <cell r="BZ309"/>
          <cell r="CA309"/>
          <cell r="CB309"/>
          <cell r="CC309"/>
          <cell r="CD309"/>
          <cell r="CF309"/>
          <cell r="CG309"/>
          <cell r="CQ309"/>
          <cell r="CT309"/>
          <cell r="CU309"/>
          <cell r="CY309"/>
          <cell r="CZ309"/>
          <cell r="DA309"/>
          <cell r="DB309"/>
          <cell r="DC309"/>
          <cell r="DD309"/>
          <cell r="DE309"/>
        </row>
        <row r="310">
          <cell r="A310"/>
          <cell r="B310"/>
          <cell r="C310"/>
          <cell r="D310"/>
          <cell r="E310"/>
          <cell r="H310"/>
          <cell r="L310"/>
          <cell r="AP310"/>
          <cell r="AS310"/>
          <cell r="AV310"/>
          <cell r="AY310"/>
          <cell r="BQ310"/>
          <cell r="BV310"/>
          <cell r="BW310"/>
          <cell r="BX310"/>
          <cell r="BY310"/>
          <cell r="BZ310"/>
          <cell r="CA310"/>
          <cell r="CB310"/>
          <cell r="CC310"/>
          <cell r="CD310"/>
          <cell r="CF310"/>
          <cell r="CG310"/>
          <cell r="CQ310"/>
          <cell r="CT310"/>
          <cell r="CU310"/>
          <cell r="CY310"/>
          <cell r="CZ310"/>
          <cell r="DA310"/>
          <cell r="DB310"/>
          <cell r="DC310"/>
          <cell r="DD310"/>
          <cell r="DE310"/>
        </row>
        <row r="311">
          <cell r="A311"/>
          <cell r="B311"/>
          <cell r="C311"/>
          <cell r="D311"/>
          <cell r="E311"/>
          <cell r="H311"/>
          <cell r="L311"/>
          <cell r="AP311"/>
          <cell r="AS311"/>
          <cell r="AV311"/>
          <cell r="AY311"/>
          <cell r="BQ311"/>
          <cell r="BV311"/>
          <cell r="BW311"/>
          <cell r="BX311"/>
          <cell r="BY311"/>
          <cell r="BZ311"/>
          <cell r="CA311"/>
          <cell r="CB311"/>
          <cell r="CC311"/>
          <cell r="CD311"/>
          <cell r="CF311"/>
          <cell r="CG311"/>
          <cell r="CQ311"/>
          <cell r="CT311"/>
          <cell r="CU311"/>
          <cell r="CY311"/>
          <cell r="CZ311"/>
          <cell r="DA311"/>
          <cell r="DB311"/>
          <cell r="DC311"/>
          <cell r="DD311"/>
          <cell r="DE311"/>
        </row>
        <row r="312">
          <cell r="A312"/>
          <cell r="B312"/>
          <cell r="C312"/>
          <cell r="D312"/>
          <cell r="E312"/>
          <cell r="H312"/>
          <cell r="L312"/>
          <cell r="AP312"/>
          <cell r="AS312"/>
          <cell r="AV312"/>
          <cell r="AY312"/>
          <cell r="BQ312"/>
          <cell r="BV312"/>
          <cell r="BW312"/>
          <cell r="BX312"/>
          <cell r="BY312"/>
          <cell r="BZ312"/>
          <cell r="CA312"/>
          <cell r="CB312"/>
          <cell r="CC312"/>
          <cell r="CD312"/>
          <cell r="CF312"/>
          <cell r="CG312"/>
          <cell r="CQ312"/>
          <cell r="CT312"/>
          <cell r="CU312"/>
          <cell r="CY312"/>
          <cell r="CZ312"/>
          <cell r="DA312"/>
          <cell r="DB312"/>
          <cell r="DC312"/>
          <cell r="DD312"/>
          <cell r="DE312"/>
        </row>
        <row r="313">
          <cell r="A313"/>
          <cell r="B313"/>
          <cell r="C313"/>
          <cell r="D313"/>
          <cell r="E313"/>
          <cell r="H313"/>
          <cell r="L313"/>
          <cell r="AP313"/>
          <cell r="AS313"/>
          <cell r="AV313"/>
          <cell r="AY313"/>
          <cell r="BQ313"/>
          <cell r="BV313"/>
          <cell r="BW313"/>
          <cell r="BX313"/>
          <cell r="BY313"/>
          <cell r="BZ313"/>
          <cell r="CA313"/>
          <cell r="CB313"/>
          <cell r="CC313"/>
          <cell r="CD313"/>
          <cell r="CF313"/>
          <cell r="CG313"/>
          <cell r="CQ313"/>
          <cell r="CT313"/>
          <cell r="CU313"/>
          <cell r="CY313"/>
          <cell r="CZ313"/>
          <cell r="DA313"/>
          <cell r="DB313"/>
          <cell r="DC313"/>
          <cell r="DD313"/>
          <cell r="DE313"/>
        </row>
        <row r="314">
          <cell r="A314"/>
          <cell r="B314"/>
          <cell r="C314"/>
          <cell r="D314"/>
          <cell r="E314"/>
          <cell r="H314"/>
          <cell r="L314"/>
          <cell r="AP314"/>
          <cell r="AS314"/>
          <cell r="AV314"/>
          <cell r="AY314"/>
          <cell r="BQ314"/>
          <cell r="BV314"/>
          <cell r="BW314"/>
          <cell r="BX314"/>
          <cell r="BY314"/>
          <cell r="BZ314"/>
          <cell r="CA314"/>
          <cell r="CB314"/>
          <cell r="CC314"/>
          <cell r="CD314"/>
          <cell r="CF314"/>
          <cell r="CG314"/>
          <cell r="CQ314"/>
          <cell r="CT314"/>
          <cell r="CU314"/>
          <cell r="CY314"/>
          <cell r="CZ314"/>
          <cell r="DA314"/>
          <cell r="DB314"/>
          <cell r="DC314"/>
          <cell r="DD314"/>
          <cell r="DE314"/>
        </row>
        <row r="315">
          <cell r="A315"/>
          <cell r="B315"/>
          <cell r="C315"/>
          <cell r="D315"/>
          <cell r="E315"/>
          <cell r="H315"/>
          <cell r="L315"/>
          <cell r="AP315"/>
          <cell r="AS315"/>
          <cell r="AV315"/>
          <cell r="AY315"/>
          <cell r="BQ315"/>
          <cell r="BV315"/>
          <cell r="BW315"/>
          <cell r="BX315"/>
          <cell r="BY315"/>
          <cell r="BZ315"/>
          <cell r="CA315"/>
          <cell r="CB315"/>
          <cell r="CC315"/>
          <cell r="CD315"/>
          <cell r="CF315"/>
          <cell r="CG315"/>
          <cell r="CQ315"/>
          <cell r="CT315"/>
          <cell r="CU315"/>
          <cell r="CY315"/>
          <cell r="CZ315"/>
          <cell r="DA315"/>
          <cell r="DB315"/>
          <cell r="DC315"/>
          <cell r="DD315"/>
          <cell r="DE315"/>
        </row>
        <row r="390">
          <cell r="B390"/>
        </row>
        <row r="391">
          <cell r="O391"/>
          <cell r="P391"/>
          <cell r="Q391"/>
          <cell r="R391"/>
          <cell r="S391"/>
          <cell r="T391"/>
          <cell r="U391"/>
          <cell r="V391"/>
          <cell r="W391"/>
          <cell r="X391"/>
          <cell r="Y391"/>
          <cell r="Z391"/>
          <cell r="AA391"/>
          <cell r="AB391"/>
          <cell r="AC391"/>
          <cell r="AD391"/>
          <cell r="AE391"/>
          <cell r="AF391"/>
          <cell r="AG391"/>
          <cell r="AH391"/>
          <cell r="AI391"/>
          <cell r="AJ391"/>
          <cell r="AK391"/>
          <cell r="AL391"/>
          <cell r="AM391"/>
          <cell r="AN391"/>
          <cell r="AO391"/>
          <cell r="AP391"/>
          <cell r="AQ391"/>
          <cell r="AR391"/>
          <cell r="AS391"/>
          <cell r="AT391"/>
          <cell r="AU391"/>
          <cell r="AV391"/>
          <cell r="AW391"/>
          <cell r="AX391"/>
          <cell r="AY391"/>
          <cell r="AZ391"/>
          <cell r="BA391"/>
          <cell r="BB391"/>
          <cell r="BC391"/>
          <cell r="BD391"/>
          <cell r="BE391"/>
          <cell r="BF391"/>
          <cell r="BG391"/>
          <cell r="BH391"/>
          <cell r="BI391"/>
          <cell r="BJ391"/>
          <cell r="BK391"/>
          <cell r="BL391"/>
          <cell r="BM391"/>
          <cell r="BN391"/>
          <cell r="BO391"/>
          <cell r="BP391"/>
          <cell r="BQ391"/>
          <cell r="BR391"/>
          <cell r="BS391"/>
          <cell r="BT391"/>
          <cell r="BU391"/>
          <cell r="BV391"/>
          <cell r="BW391"/>
          <cell r="BX391"/>
          <cell r="BY391"/>
          <cell r="BZ391"/>
          <cell r="CA391"/>
          <cell r="CB391"/>
          <cell r="CC391"/>
          <cell r="CD391"/>
          <cell r="CE391"/>
          <cell r="CF391"/>
          <cell r="CG391"/>
          <cell r="CH391"/>
          <cell r="CI391"/>
          <cell r="CJ391"/>
          <cell r="CK391"/>
          <cell r="CL391"/>
          <cell r="CM391"/>
          <cell r="CN391"/>
          <cell r="CO391"/>
          <cell r="CP391"/>
          <cell r="CQ391"/>
          <cell r="CR391"/>
        </row>
        <row r="392">
          <cell r="O392"/>
          <cell r="P392"/>
          <cell r="Q392"/>
          <cell r="R392"/>
          <cell r="S392"/>
          <cell r="T392"/>
          <cell r="U392"/>
          <cell r="V392"/>
          <cell r="W392"/>
          <cell r="X392"/>
          <cell r="Y392"/>
          <cell r="Z392"/>
          <cell r="AA392"/>
          <cell r="AB392"/>
          <cell r="AC392"/>
          <cell r="AD392"/>
          <cell r="AE392"/>
          <cell r="AF392"/>
          <cell r="AG392"/>
          <cell r="AH392"/>
          <cell r="AI392"/>
          <cell r="AJ392"/>
          <cell r="AK392"/>
          <cell r="AL392"/>
          <cell r="AM392"/>
          <cell r="AN392"/>
          <cell r="AO392"/>
          <cell r="AP392"/>
          <cell r="AQ392"/>
          <cell r="AR392"/>
          <cell r="AS392"/>
          <cell r="AT392"/>
          <cell r="AU392"/>
          <cell r="AV392"/>
          <cell r="AW392"/>
          <cell r="AX392"/>
          <cell r="AY392"/>
          <cell r="AZ392"/>
          <cell r="BA392"/>
          <cell r="BB392"/>
          <cell r="BC392"/>
          <cell r="BD392"/>
          <cell r="BE392"/>
          <cell r="BF392"/>
          <cell r="BG392"/>
          <cell r="BH392"/>
          <cell r="BI392"/>
          <cell r="BJ392"/>
          <cell r="BK392"/>
          <cell r="BL392"/>
          <cell r="BM392"/>
          <cell r="BN392"/>
          <cell r="BO392"/>
          <cell r="BP392"/>
          <cell r="BQ392"/>
          <cell r="BR392"/>
          <cell r="BS392"/>
          <cell r="BT392"/>
          <cell r="BU392"/>
          <cell r="BV392"/>
          <cell r="BW392"/>
          <cell r="BX392"/>
          <cell r="BY392"/>
          <cell r="BZ392"/>
          <cell r="CA392"/>
          <cell r="CB392"/>
          <cell r="CC392"/>
          <cell r="CD392"/>
          <cell r="CE392"/>
          <cell r="CF392"/>
          <cell r="CG392"/>
          <cell r="CH392"/>
          <cell r="CI392"/>
          <cell r="CJ392"/>
          <cell r="CK392"/>
          <cell r="CL392"/>
          <cell r="CM392"/>
          <cell r="CN392"/>
          <cell r="CO392"/>
          <cell r="CP392"/>
          <cell r="CQ392"/>
          <cell r="CR392"/>
        </row>
        <row r="393">
          <cell r="O393"/>
          <cell r="P393"/>
          <cell r="Q393"/>
          <cell r="R393"/>
          <cell r="S393"/>
          <cell r="T393"/>
          <cell r="U393"/>
          <cell r="V393"/>
          <cell r="W393"/>
          <cell r="X393"/>
          <cell r="Y393"/>
          <cell r="Z393"/>
          <cell r="AA393"/>
          <cell r="AB393"/>
          <cell r="AC393"/>
          <cell r="AD393"/>
          <cell r="AE393"/>
          <cell r="AF393"/>
          <cell r="AG393"/>
          <cell r="AH393"/>
          <cell r="AI393"/>
          <cell r="AJ393"/>
          <cell r="AK393"/>
          <cell r="AL393"/>
          <cell r="AM393"/>
          <cell r="AN393"/>
          <cell r="AO393"/>
          <cell r="AP393"/>
          <cell r="AQ393"/>
          <cell r="AR393"/>
          <cell r="AS393"/>
          <cell r="AT393"/>
          <cell r="AU393"/>
          <cell r="AV393"/>
          <cell r="AW393"/>
          <cell r="AX393"/>
          <cell r="AY393"/>
          <cell r="AZ393"/>
          <cell r="BA393"/>
          <cell r="BB393"/>
          <cell r="BC393"/>
          <cell r="BD393"/>
          <cell r="BE393"/>
          <cell r="BF393"/>
          <cell r="BG393"/>
          <cell r="BH393"/>
          <cell r="BI393"/>
          <cell r="BJ393"/>
          <cell r="BK393"/>
          <cell r="BL393"/>
          <cell r="BM393"/>
          <cell r="BN393"/>
          <cell r="BO393"/>
          <cell r="BP393"/>
          <cell r="BQ393"/>
          <cell r="BR393"/>
          <cell r="BS393"/>
          <cell r="BT393"/>
          <cell r="BU393"/>
          <cell r="BV393"/>
          <cell r="BW393"/>
          <cell r="BX393"/>
          <cell r="BY393"/>
          <cell r="BZ393"/>
          <cell r="CA393"/>
          <cell r="CB393"/>
          <cell r="CC393"/>
          <cell r="CD393"/>
          <cell r="CE393"/>
          <cell r="CF393"/>
          <cell r="CG393"/>
          <cell r="CH393"/>
          <cell r="CI393"/>
          <cell r="CJ393"/>
          <cell r="CK393"/>
          <cell r="CL393"/>
          <cell r="CM393"/>
          <cell r="CN393"/>
          <cell r="CO393"/>
          <cell r="CP393"/>
          <cell r="CQ393"/>
          <cell r="CR393"/>
        </row>
        <row r="394">
          <cell r="O394"/>
          <cell r="P394"/>
          <cell r="Q394"/>
          <cell r="R394"/>
          <cell r="S394"/>
          <cell r="T394"/>
          <cell r="U394"/>
          <cell r="V394"/>
          <cell r="W394"/>
          <cell r="X394"/>
          <cell r="Y394"/>
          <cell r="Z394"/>
          <cell r="AA394"/>
          <cell r="AB394"/>
          <cell r="AC394"/>
          <cell r="AD394"/>
          <cell r="AE394"/>
          <cell r="AF394"/>
          <cell r="AG394"/>
          <cell r="AH394"/>
          <cell r="AI394"/>
          <cell r="AJ394"/>
          <cell r="AK394"/>
          <cell r="AL394"/>
          <cell r="AM394"/>
          <cell r="AN394"/>
          <cell r="AO394"/>
          <cell r="AP394"/>
          <cell r="AQ394"/>
          <cell r="AR394"/>
          <cell r="AS394"/>
          <cell r="AT394"/>
          <cell r="AU394"/>
          <cell r="AV394"/>
          <cell r="AW394"/>
          <cell r="AX394"/>
          <cell r="AY394"/>
          <cell r="AZ394"/>
          <cell r="BA394"/>
          <cell r="BB394"/>
          <cell r="BC394"/>
          <cell r="BD394"/>
          <cell r="BE394"/>
          <cell r="BF394"/>
          <cell r="BG394"/>
          <cell r="BH394"/>
          <cell r="BI394"/>
          <cell r="BJ394"/>
          <cell r="BK394"/>
          <cell r="BL394"/>
          <cell r="BM394"/>
          <cell r="BN394"/>
          <cell r="BO394"/>
          <cell r="BP394"/>
          <cell r="BQ394"/>
          <cell r="BR394"/>
          <cell r="BS394"/>
          <cell r="BT394"/>
          <cell r="BU394"/>
          <cell r="BV394"/>
          <cell r="BW394"/>
          <cell r="BX394"/>
          <cell r="BY394"/>
          <cell r="BZ394"/>
          <cell r="CA394"/>
          <cell r="CB394"/>
          <cell r="CC394"/>
          <cell r="CD394"/>
          <cell r="CE394"/>
          <cell r="CF394"/>
          <cell r="CG394"/>
          <cell r="CH394"/>
          <cell r="CI394"/>
          <cell r="CJ394"/>
          <cell r="CK394"/>
          <cell r="CL394"/>
          <cell r="CM394"/>
          <cell r="CN394"/>
          <cell r="CO394"/>
          <cell r="CP394"/>
          <cell r="CQ394"/>
          <cell r="CR394"/>
        </row>
        <row r="395">
          <cell r="O395"/>
          <cell r="P395"/>
          <cell r="Q395"/>
          <cell r="R395"/>
          <cell r="S395"/>
          <cell r="T395"/>
          <cell r="U395"/>
          <cell r="V395"/>
          <cell r="W395"/>
          <cell r="X395"/>
          <cell r="Y395"/>
          <cell r="Z395"/>
          <cell r="AA395"/>
          <cell r="AB395"/>
          <cell r="AC395"/>
          <cell r="AD395"/>
          <cell r="AE395"/>
          <cell r="AF395"/>
          <cell r="AG395"/>
          <cell r="AH395"/>
          <cell r="AI395"/>
          <cell r="AJ395"/>
          <cell r="AK395"/>
          <cell r="AL395"/>
          <cell r="AM395"/>
          <cell r="AN395"/>
          <cell r="AO395"/>
          <cell r="AP395"/>
          <cell r="AQ395"/>
          <cell r="AR395"/>
          <cell r="AS395"/>
          <cell r="AT395"/>
          <cell r="AU395"/>
          <cell r="AV395"/>
          <cell r="AW395"/>
          <cell r="AX395"/>
          <cell r="AY395"/>
          <cell r="AZ395"/>
          <cell r="BA395"/>
          <cell r="BB395"/>
          <cell r="BC395"/>
          <cell r="BD395"/>
          <cell r="BE395"/>
          <cell r="BF395"/>
          <cell r="BG395"/>
          <cell r="BH395"/>
          <cell r="BI395"/>
          <cell r="BJ395"/>
          <cell r="BK395"/>
          <cell r="BL395"/>
          <cell r="BM395"/>
          <cell r="BN395"/>
          <cell r="BO395"/>
          <cell r="BP395"/>
          <cell r="BQ395"/>
          <cell r="BR395"/>
          <cell r="BS395"/>
          <cell r="BT395"/>
          <cell r="BU395"/>
          <cell r="BV395"/>
          <cell r="BW395"/>
          <cell r="BX395"/>
          <cell r="BY395"/>
          <cell r="BZ395"/>
          <cell r="CA395"/>
          <cell r="CB395"/>
          <cell r="CC395"/>
          <cell r="CD395"/>
          <cell r="CE395"/>
          <cell r="CF395"/>
          <cell r="CG395"/>
          <cell r="CH395"/>
          <cell r="CI395"/>
          <cell r="CJ395"/>
          <cell r="CK395"/>
          <cell r="CL395"/>
          <cell r="CM395"/>
          <cell r="CN395"/>
          <cell r="CO395"/>
          <cell r="CP395"/>
          <cell r="CQ395"/>
          <cell r="CR395"/>
        </row>
        <row r="396">
          <cell r="O396"/>
          <cell r="P396"/>
          <cell r="Q396"/>
          <cell r="R396"/>
          <cell r="S396"/>
          <cell r="T396"/>
          <cell r="U396"/>
          <cell r="V396"/>
          <cell r="W396"/>
          <cell r="X396"/>
          <cell r="Y396"/>
          <cell r="Z396"/>
          <cell r="AA396"/>
          <cell r="AB396"/>
          <cell r="AC396"/>
          <cell r="AD396"/>
          <cell r="AE396"/>
          <cell r="AF396"/>
          <cell r="AG396"/>
          <cell r="AH396"/>
          <cell r="AI396"/>
          <cell r="AJ396"/>
          <cell r="AK396"/>
          <cell r="AL396"/>
          <cell r="AM396"/>
          <cell r="AN396"/>
          <cell r="AO396"/>
          <cell r="AP396"/>
          <cell r="AQ396"/>
          <cell r="AR396"/>
          <cell r="AS396"/>
          <cell r="AT396"/>
          <cell r="AU396"/>
          <cell r="AV396"/>
          <cell r="AW396"/>
          <cell r="AX396"/>
          <cell r="AY396"/>
          <cell r="AZ396"/>
          <cell r="BA396"/>
          <cell r="BB396"/>
          <cell r="BC396"/>
          <cell r="BD396"/>
          <cell r="BE396"/>
          <cell r="BF396"/>
          <cell r="BG396"/>
          <cell r="BH396"/>
          <cell r="BI396"/>
          <cell r="BJ396"/>
          <cell r="BK396"/>
          <cell r="BL396"/>
          <cell r="BM396"/>
          <cell r="BN396"/>
          <cell r="BO396"/>
          <cell r="BP396"/>
          <cell r="BQ396"/>
          <cell r="BR396"/>
          <cell r="BS396"/>
          <cell r="BT396"/>
          <cell r="BU396"/>
          <cell r="BV396"/>
          <cell r="BW396"/>
          <cell r="BX396"/>
          <cell r="BY396"/>
          <cell r="BZ396"/>
          <cell r="CA396"/>
          <cell r="CB396"/>
          <cell r="CC396"/>
          <cell r="CD396"/>
          <cell r="CE396"/>
          <cell r="CF396"/>
          <cell r="CG396"/>
          <cell r="CH396"/>
          <cell r="CI396"/>
          <cell r="CJ396"/>
          <cell r="CK396"/>
          <cell r="CL396"/>
          <cell r="CM396"/>
          <cell r="CN396"/>
          <cell r="CO396"/>
          <cell r="CP396"/>
          <cell r="CQ396"/>
          <cell r="CR396"/>
        </row>
        <row r="397">
          <cell r="B397"/>
          <cell r="O397"/>
          <cell r="P397"/>
          <cell r="Q397"/>
          <cell r="R397"/>
          <cell r="S397"/>
          <cell r="T397"/>
          <cell r="U397"/>
          <cell r="V397"/>
          <cell r="W397"/>
          <cell r="X397"/>
          <cell r="Y397"/>
          <cell r="Z397"/>
          <cell r="AA397"/>
          <cell r="AB397"/>
          <cell r="AC397"/>
          <cell r="AD397"/>
          <cell r="AE397"/>
          <cell r="AF397"/>
          <cell r="AG397"/>
          <cell r="AH397"/>
          <cell r="AI397"/>
          <cell r="AJ397"/>
          <cell r="AK397"/>
          <cell r="AL397"/>
          <cell r="AM397"/>
          <cell r="AN397"/>
          <cell r="AO397"/>
          <cell r="AP397"/>
          <cell r="AQ397"/>
          <cell r="AR397"/>
          <cell r="AS397"/>
          <cell r="AT397"/>
          <cell r="AU397"/>
          <cell r="AV397"/>
          <cell r="AW397"/>
          <cell r="AX397"/>
          <cell r="AY397"/>
          <cell r="AZ397"/>
          <cell r="BA397"/>
          <cell r="BB397"/>
          <cell r="BC397"/>
          <cell r="BD397"/>
          <cell r="BE397"/>
          <cell r="BF397"/>
          <cell r="BG397"/>
          <cell r="BH397"/>
          <cell r="BI397"/>
          <cell r="BJ397"/>
          <cell r="BK397"/>
          <cell r="BL397"/>
          <cell r="BM397"/>
          <cell r="BN397"/>
          <cell r="BO397"/>
          <cell r="BP397"/>
          <cell r="BQ397"/>
          <cell r="BR397"/>
          <cell r="BS397"/>
          <cell r="BT397"/>
          <cell r="BU397"/>
          <cell r="BV397"/>
          <cell r="BW397"/>
          <cell r="BX397"/>
          <cell r="BY397"/>
          <cell r="BZ397"/>
          <cell r="CA397"/>
          <cell r="CB397"/>
          <cell r="CC397"/>
          <cell r="CD397"/>
          <cell r="CE397"/>
          <cell r="CF397"/>
          <cell r="CG397"/>
          <cell r="CH397"/>
          <cell r="CI397"/>
          <cell r="CJ397"/>
          <cell r="CK397"/>
          <cell r="CL397"/>
          <cell r="CM397"/>
          <cell r="CN397"/>
          <cell r="CO397"/>
          <cell r="CP397"/>
          <cell r="CQ397"/>
          <cell r="CR397"/>
        </row>
        <row r="398">
          <cell r="B398"/>
          <cell r="O398"/>
          <cell r="P398"/>
          <cell r="Q398"/>
          <cell r="R398"/>
          <cell r="S398"/>
          <cell r="T398"/>
          <cell r="U398"/>
          <cell r="V398"/>
          <cell r="W398"/>
          <cell r="X398"/>
          <cell r="Y398"/>
          <cell r="Z398"/>
          <cell r="AA398"/>
          <cell r="AB398"/>
          <cell r="AC398"/>
          <cell r="AD398"/>
          <cell r="AE398"/>
          <cell r="AF398"/>
          <cell r="AG398"/>
          <cell r="AH398"/>
          <cell r="AI398"/>
          <cell r="AJ398"/>
          <cell r="AK398"/>
          <cell r="AL398"/>
          <cell r="AM398"/>
          <cell r="AN398"/>
          <cell r="AO398"/>
          <cell r="AP398"/>
          <cell r="AQ398"/>
          <cell r="AR398"/>
          <cell r="AS398"/>
          <cell r="AT398"/>
          <cell r="AU398"/>
          <cell r="AV398"/>
          <cell r="AW398"/>
          <cell r="AX398"/>
          <cell r="AY398"/>
          <cell r="AZ398"/>
          <cell r="BA398"/>
          <cell r="BB398"/>
          <cell r="BC398"/>
          <cell r="BD398"/>
          <cell r="BE398"/>
          <cell r="BF398"/>
          <cell r="BG398"/>
          <cell r="BH398"/>
          <cell r="BI398"/>
          <cell r="BJ398"/>
          <cell r="BK398"/>
          <cell r="BL398"/>
          <cell r="BM398"/>
          <cell r="BN398"/>
          <cell r="BO398"/>
          <cell r="BP398"/>
          <cell r="BQ398"/>
          <cell r="BR398"/>
          <cell r="BS398"/>
          <cell r="BT398"/>
          <cell r="BU398"/>
          <cell r="BV398"/>
          <cell r="BW398"/>
          <cell r="BX398"/>
          <cell r="BY398"/>
          <cell r="BZ398"/>
          <cell r="CA398"/>
          <cell r="CB398"/>
          <cell r="CC398"/>
          <cell r="CD398"/>
          <cell r="CE398"/>
          <cell r="CF398"/>
          <cell r="CG398"/>
          <cell r="CH398"/>
          <cell r="CI398"/>
          <cell r="CJ398"/>
          <cell r="CK398"/>
          <cell r="CL398"/>
          <cell r="CM398"/>
          <cell r="CN398"/>
          <cell r="CO398"/>
          <cell r="CP398"/>
          <cell r="CQ398"/>
          <cell r="CR398"/>
        </row>
        <row r="399">
          <cell r="B399"/>
          <cell r="O399"/>
          <cell r="P399"/>
          <cell r="Q399"/>
          <cell r="R399"/>
          <cell r="S399"/>
          <cell r="T399"/>
          <cell r="U399"/>
          <cell r="V399"/>
          <cell r="W399"/>
          <cell r="X399"/>
          <cell r="Y399"/>
          <cell r="Z399"/>
          <cell r="AA399"/>
          <cell r="AB399"/>
          <cell r="AC399"/>
          <cell r="AD399"/>
          <cell r="AE399"/>
          <cell r="AF399"/>
          <cell r="AG399"/>
          <cell r="AH399"/>
          <cell r="AI399"/>
          <cell r="AJ399"/>
          <cell r="AK399"/>
          <cell r="AL399"/>
          <cell r="AM399"/>
          <cell r="AN399"/>
          <cell r="AO399"/>
          <cell r="AP399"/>
          <cell r="AQ399"/>
          <cell r="AR399"/>
          <cell r="AS399"/>
          <cell r="AT399"/>
          <cell r="AU399"/>
          <cell r="AV399"/>
          <cell r="AW399"/>
          <cell r="AX399"/>
          <cell r="AY399"/>
          <cell r="AZ399"/>
          <cell r="BA399"/>
          <cell r="BB399"/>
          <cell r="BC399"/>
          <cell r="BD399"/>
          <cell r="BE399"/>
          <cell r="BF399"/>
          <cell r="BG399"/>
          <cell r="BH399"/>
          <cell r="BI399"/>
          <cell r="BJ399"/>
          <cell r="BK399"/>
          <cell r="BL399"/>
          <cell r="BM399"/>
          <cell r="BN399"/>
          <cell r="BO399"/>
          <cell r="BP399"/>
          <cell r="BQ399"/>
          <cell r="BR399"/>
          <cell r="BS399"/>
          <cell r="BT399"/>
          <cell r="BU399"/>
          <cell r="BV399"/>
          <cell r="BW399"/>
          <cell r="BX399"/>
          <cell r="BY399"/>
          <cell r="BZ399"/>
          <cell r="CA399"/>
          <cell r="CB399"/>
          <cell r="CC399"/>
          <cell r="CD399"/>
          <cell r="CE399"/>
          <cell r="CF399"/>
          <cell r="CG399"/>
          <cell r="CH399"/>
          <cell r="CI399"/>
          <cell r="CJ399"/>
          <cell r="CK399"/>
          <cell r="CL399"/>
          <cell r="CM399"/>
          <cell r="CN399"/>
          <cell r="CO399"/>
          <cell r="CP399"/>
          <cell r="CQ399"/>
          <cell r="CR399"/>
        </row>
        <row r="400">
          <cell r="B400"/>
          <cell r="O400"/>
          <cell r="P400"/>
          <cell r="Q400"/>
          <cell r="R400"/>
          <cell r="S400"/>
          <cell r="T400"/>
          <cell r="U400"/>
          <cell r="V400"/>
          <cell r="W400"/>
          <cell r="X400"/>
          <cell r="Y400"/>
          <cell r="Z400"/>
          <cell r="AA400"/>
          <cell r="AB400"/>
          <cell r="AC400"/>
          <cell r="AD400"/>
          <cell r="AE400"/>
          <cell r="AF400"/>
          <cell r="AG400"/>
          <cell r="AH400"/>
          <cell r="AI400"/>
          <cell r="AJ400"/>
          <cell r="AK400"/>
          <cell r="AL400"/>
          <cell r="AM400"/>
          <cell r="AN400"/>
          <cell r="AO400"/>
          <cell r="AP400"/>
          <cell r="AQ400"/>
          <cell r="AR400"/>
          <cell r="AS400"/>
          <cell r="AT400"/>
          <cell r="AU400"/>
          <cell r="AV400"/>
          <cell r="AW400"/>
          <cell r="AX400"/>
          <cell r="AY400"/>
          <cell r="AZ400"/>
          <cell r="BA400"/>
          <cell r="BB400"/>
          <cell r="BC400"/>
          <cell r="BD400"/>
          <cell r="BE400"/>
          <cell r="BF400"/>
          <cell r="BG400"/>
          <cell r="BH400"/>
          <cell r="BI400"/>
          <cell r="BJ400"/>
          <cell r="BK400"/>
          <cell r="BL400"/>
          <cell r="BM400"/>
          <cell r="BN400"/>
          <cell r="BO400"/>
          <cell r="BP400"/>
          <cell r="BQ400"/>
          <cell r="BR400"/>
          <cell r="BS400"/>
          <cell r="BT400"/>
          <cell r="BU400"/>
          <cell r="BV400"/>
          <cell r="BW400"/>
          <cell r="BX400"/>
          <cell r="BY400"/>
          <cell r="BZ400"/>
          <cell r="CA400"/>
          <cell r="CB400"/>
          <cell r="CC400"/>
          <cell r="CD400"/>
          <cell r="CE400"/>
          <cell r="CF400"/>
          <cell r="CG400"/>
          <cell r="CH400"/>
          <cell r="CI400"/>
          <cell r="CJ400"/>
          <cell r="CK400"/>
          <cell r="CL400"/>
          <cell r="CM400"/>
          <cell r="CN400"/>
          <cell r="CO400"/>
          <cell r="CP400"/>
          <cell r="CQ400"/>
          <cell r="CR400"/>
        </row>
        <row r="401">
          <cell r="B401"/>
          <cell r="O401"/>
          <cell r="P401"/>
          <cell r="Q401"/>
          <cell r="R401"/>
          <cell r="S401"/>
          <cell r="T401"/>
          <cell r="U401"/>
          <cell r="V401"/>
          <cell r="W401"/>
          <cell r="X401"/>
          <cell r="Y401"/>
          <cell r="Z401"/>
          <cell r="AA401"/>
          <cell r="AB401"/>
          <cell r="AC401"/>
          <cell r="AD401"/>
          <cell r="AE401"/>
          <cell r="AF401"/>
          <cell r="AG401"/>
          <cell r="AH401"/>
          <cell r="AI401"/>
          <cell r="AJ401"/>
          <cell r="AK401"/>
          <cell r="AL401"/>
          <cell r="AM401"/>
          <cell r="AN401"/>
          <cell r="AO401"/>
          <cell r="AP401"/>
          <cell r="AQ401"/>
          <cell r="AR401"/>
          <cell r="AS401"/>
          <cell r="AT401"/>
          <cell r="AU401"/>
          <cell r="AV401"/>
          <cell r="AW401"/>
          <cell r="AX401"/>
          <cell r="AY401"/>
          <cell r="AZ401"/>
          <cell r="BA401"/>
          <cell r="BB401"/>
          <cell r="BC401"/>
          <cell r="BD401"/>
          <cell r="BE401"/>
          <cell r="BF401"/>
          <cell r="BG401"/>
          <cell r="BH401"/>
          <cell r="BI401"/>
          <cell r="BJ401"/>
          <cell r="BK401"/>
          <cell r="BL401"/>
          <cell r="BM401"/>
          <cell r="BN401"/>
          <cell r="BO401"/>
          <cell r="BP401"/>
          <cell r="BQ401"/>
          <cell r="BR401"/>
          <cell r="BS401"/>
          <cell r="BT401"/>
          <cell r="BU401"/>
          <cell r="BV401"/>
          <cell r="BW401"/>
          <cell r="BX401"/>
          <cell r="BY401"/>
          <cell r="BZ401"/>
          <cell r="CA401"/>
          <cell r="CB401"/>
          <cell r="CC401"/>
          <cell r="CD401"/>
          <cell r="CE401"/>
          <cell r="CF401"/>
          <cell r="CG401"/>
          <cell r="CH401"/>
          <cell r="CI401"/>
          <cell r="CJ401"/>
          <cell r="CK401"/>
          <cell r="CL401"/>
          <cell r="CM401"/>
          <cell r="CN401"/>
          <cell r="CO401"/>
          <cell r="CP401"/>
          <cell r="CQ401"/>
          <cell r="CR401"/>
        </row>
        <row r="402">
          <cell r="B402"/>
          <cell r="O402"/>
          <cell r="P402"/>
          <cell r="Q402"/>
          <cell r="R402"/>
          <cell r="S402"/>
          <cell r="T402"/>
          <cell r="U402"/>
          <cell r="V402"/>
          <cell r="W402"/>
          <cell r="X402"/>
          <cell r="Y402"/>
          <cell r="Z402"/>
          <cell r="AA402"/>
          <cell r="AB402"/>
          <cell r="AC402"/>
          <cell r="AD402"/>
          <cell r="AE402"/>
          <cell r="AF402"/>
          <cell r="AG402"/>
          <cell r="AH402"/>
          <cell r="AI402"/>
          <cell r="AJ402"/>
          <cell r="AK402"/>
          <cell r="AL402"/>
          <cell r="AM402"/>
          <cell r="AN402"/>
          <cell r="AO402"/>
          <cell r="AP402"/>
          <cell r="AQ402"/>
          <cell r="AR402"/>
          <cell r="AS402"/>
          <cell r="AT402"/>
          <cell r="AU402"/>
          <cell r="AV402"/>
          <cell r="AW402"/>
          <cell r="AX402"/>
          <cell r="AY402"/>
          <cell r="AZ402"/>
          <cell r="BA402"/>
          <cell r="BB402"/>
          <cell r="BC402"/>
          <cell r="BD402"/>
          <cell r="BE402"/>
          <cell r="BF402"/>
          <cell r="BG402"/>
          <cell r="BH402"/>
          <cell r="BI402"/>
          <cell r="BJ402"/>
          <cell r="BK402"/>
          <cell r="BL402"/>
          <cell r="BM402"/>
          <cell r="BN402"/>
          <cell r="BO402"/>
          <cell r="BP402"/>
          <cell r="BQ402"/>
          <cell r="BR402"/>
          <cell r="BS402"/>
          <cell r="BT402"/>
          <cell r="BU402"/>
          <cell r="BV402"/>
          <cell r="BW402"/>
          <cell r="BX402"/>
          <cell r="BY402"/>
          <cell r="BZ402"/>
          <cell r="CA402"/>
          <cell r="CB402"/>
          <cell r="CC402"/>
          <cell r="CD402"/>
          <cell r="CE402"/>
          <cell r="CF402"/>
          <cell r="CG402"/>
          <cell r="CH402"/>
          <cell r="CI402"/>
          <cell r="CJ402"/>
          <cell r="CK402"/>
          <cell r="CL402"/>
          <cell r="CM402"/>
          <cell r="CN402"/>
          <cell r="CO402"/>
          <cell r="CP402"/>
          <cell r="CQ402"/>
          <cell r="CR402"/>
        </row>
        <row r="403">
          <cell r="B403"/>
          <cell r="O403"/>
          <cell r="P403"/>
          <cell r="Q403"/>
          <cell r="R403"/>
          <cell r="S403"/>
          <cell r="T403"/>
          <cell r="U403"/>
          <cell r="V403"/>
          <cell r="W403"/>
          <cell r="X403"/>
          <cell r="Y403"/>
          <cell r="Z403"/>
          <cell r="AA403"/>
          <cell r="AB403"/>
          <cell r="AC403"/>
          <cell r="AD403"/>
          <cell r="AE403"/>
          <cell r="AF403"/>
          <cell r="AG403"/>
          <cell r="AH403"/>
          <cell r="AI403"/>
          <cell r="AJ403"/>
          <cell r="AK403"/>
          <cell r="AL403"/>
          <cell r="AM403"/>
          <cell r="AN403"/>
          <cell r="AO403"/>
          <cell r="AP403"/>
          <cell r="AQ403"/>
          <cell r="AR403"/>
          <cell r="AS403"/>
          <cell r="AT403"/>
          <cell r="AU403"/>
          <cell r="AV403"/>
          <cell r="AW403"/>
          <cell r="AX403"/>
          <cell r="AY403"/>
          <cell r="AZ403"/>
          <cell r="BA403"/>
          <cell r="BB403"/>
          <cell r="BC403"/>
          <cell r="BD403"/>
          <cell r="BE403"/>
          <cell r="BF403"/>
          <cell r="BG403"/>
          <cell r="BH403"/>
          <cell r="BI403"/>
          <cell r="BJ403"/>
          <cell r="BK403"/>
          <cell r="BL403"/>
          <cell r="BM403"/>
          <cell r="BN403"/>
          <cell r="BO403"/>
          <cell r="BP403"/>
          <cell r="BQ403"/>
          <cell r="BR403"/>
          <cell r="BS403"/>
          <cell r="BT403"/>
          <cell r="BU403"/>
          <cell r="BV403"/>
          <cell r="BW403"/>
          <cell r="BX403"/>
          <cell r="BY403"/>
          <cell r="BZ403"/>
          <cell r="CA403"/>
          <cell r="CB403"/>
          <cell r="CC403"/>
          <cell r="CD403"/>
          <cell r="CE403"/>
          <cell r="CF403"/>
          <cell r="CG403"/>
          <cell r="CH403"/>
          <cell r="CI403"/>
          <cell r="CJ403"/>
          <cell r="CK403"/>
          <cell r="CL403"/>
          <cell r="CM403"/>
          <cell r="CN403"/>
          <cell r="CO403"/>
          <cell r="CP403"/>
          <cell r="CQ403"/>
          <cell r="CR403"/>
        </row>
      </sheetData>
      <sheetData sheetId="4"/>
      <sheetData sheetId="5"/>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ﾏﾆｭｱﾙ"/>
      <sheetName val="ｶﾚﾝﾀﾞｰ"/>
      <sheetName val="計画表"/>
      <sheetName val="加工日報検反"/>
      <sheetName val="検索計画表"/>
      <sheetName val="稼働記録"/>
      <sheetName val="検反加工日報"/>
    </sheetNames>
    <sheetDataSet>
      <sheetData sheetId="0"/>
      <sheetData sheetId="1"/>
      <sheetData sheetId="2"/>
      <sheetData sheetId="3">
        <row r="5">
          <cell r="A5" t="str">
            <v>依頼No</v>
          </cell>
          <cell r="B5" t="str">
            <v>加工日</v>
          </cell>
          <cell r="C5" t="str">
            <v>工程名</v>
          </cell>
          <cell r="D5" t="str">
            <v>未使用1</v>
          </cell>
          <cell r="E5" t="str">
            <v>担当者</v>
          </cell>
          <cell r="F5" t="str">
            <v>開始時間</v>
          </cell>
          <cell r="G5" t="str">
            <v>終了時間</v>
          </cell>
          <cell r="H5" t="str">
            <v>入力ｺｰﾄﾞ</v>
          </cell>
          <cell r="I5" t="str">
            <v>製品</v>
          </cell>
          <cell r="J5" t="str">
            <v>投入原反</v>
          </cell>
          <cell r="K5" t="str">
            <v>加工内容</v>
          </cell>
          <cell r="L5" t="str">
            <v>国分搬送日</v>
          </cell>
          <cell r="M5" t="str">
            <v>出荷
納期</v>
          </cell>
          <cell r="N5" t="str">
            <v>受注数</v>
          </cell>
          <cell r="O5" t="str">
            <v>加工実績累計</v>
          </cell>
          <cell r="P5" t="str">
            <v>加工完了</v>
          </cell>
          <cell r="Q5" t="str">
            <v>未使用2</v>
          </cell>
          <cell r="R5" t="str">
            <v>未使用3</v>
          </cell>
          <cell r="S5" t="str">
            <v>未使用4</v>
          </cell>
          <cell r="T5" t="str">
            <v>未使用5</v>
          </cell>
          <cell r="U5" t="str">
            <v>未使用6</v>
          </cell>
          <cell r="V5" t="str">
            <v>未使用7</v>
          </cell>
          <cell r="W5" t="str">
            <v>未使用8</v>
          </cell>
          <cell r="X5" t="str">
            <v>未使用9</v>
          </cell>
          <cell r="Y5" t="str">
            <v>未使用10</v>
          </cell>
          <cell r="Z5" t="str">
            <v>未使用11</v>
          </cell>
          <cell r="AA5" t="str">
            <v>未使用12</v>
          </cell>
          <cell r="AB5" t="str">
            <v>未使用13</v>
          </cell>
          <cell r="AC5" t="str">
            <v>未使用14</v>
          </cell>
          <cell r="AD5" t="str">
            <v>加工：備考欄</v>
          </cell>
          <cell r="AE5" t="str">
            <v>未使用15</v>
          </cell>
          <cell r="AF5" t="str">
            <v>未使用16</v>
          </cell>
          <cell r="AG5" t="str">
            <v>未使用17</v>
          </cell>
          <cell r="AH5" t="str">
            <v>未使用18</v>
          </cell>
          <cell r="AI5" t="str">
            <v>未使用19</v>
          </cell>
          <cell r="AJ5" t="str">
            <v>未使用20</v>
          </cell>
          <cell r="AK5" t="str">
            <v>未使用21</v>
          </cell>
          <cell r="AL5" t="str">
            <v>未使用22</v>
          </cell>
          <cell r="AM5" t="str">
            <v>目抜
加工日</v>
          </cell>
          <cell r="AN5" t="str">
            <v>目抜
加工量</v>
          </cell>
          <cell r="AO5" t="str">
            <v>目抜加工量
累計</v>
          </cell>
          <cell r="AP5" t="str">
            <v>K/SR3/H
加工日</v>
          </cell>
          <cell r="AQ5" t="str">
            <v>K/SR3/H
加工量</v>
          </cell>
          <cell r="AR5" t="str">
            <v>K/SR3/H
累計</v>
          </cell>
          <cell r="AS5" t="str">
            <v>ﾊﾞｰﾁ
加工日</v>
          </cell>
          <cell r="AT5" t="str">
            <v>ﾊﾞｰﾁ
加工量</v>
          </cell>
          <cell r="AU5" t="str">
            <v>ﾊﾞｰﾁ
累計</v>
          </cell>
          <cell r="AV5" t="str">
            <v>打抜
加工日</v>
          </cell>
          <cell r="AW5" t="str">
            <v>打抜
加工量</v>
          </cell>
          <cell r="AX5" t="str">
            <v>打抜
累計</v>
          </cell>
          <cell r="AY5" t="str">
            <v>大石
搬送日</v>
          </cell>
          <cell r="AZ5" t="str">
            <v>大石
搬送量</v>
          </cell>
          <cell r="BA5" t="str">
            <v>大石
搬送
累計</v>
          </cell>
          <cell r="BB5" t="str">
            <v>未使用23</v>
          </cell>
          <cell r="BC5" t="str">
            <v>未使用24</v>
          </cell>
          <cell r="BD5" t="str">
            <v>未使用25</v>
          </cell>
          <cell r="BE5" t="str">
            <v>未使用26</v>
          </cell>
          <cell r="BF5" t="str">
            <v>未使用27</v>
          </cell>
          <cell r="BG5" t="str">
            <v>未使用28</v>
          </cell>
          <cell r="BH5" t="str">
            <v>未使用29</v>
          </cell>
          <cell r="BI5" t="str">
            <v>未使用30</v>
          </cell>
          <cell r="BJ5" t="str">
            <v>未使用31</v>
          </cell>
          <cell r="BK5" t="str">
            <v>未使用32</v>
          </cell>
          <cell r="BL5" t="str">
            <v>未使用33</v>
          </cell>
          <cell r="BM5" t="str">
            <v>未使用34</v>
          </cell>
          <cell r="BN5" t="str">
            <v>未使用35</v>
          </cell>
          <cell r="BO5" t="str">
            <v>残業時間</v>
          </cell>
          <cell r="BP5" t="str">
            <v>残業
担当者</v>
          </cell>
          <cell r="BQ5" t="str">
            <v>停機内容</v>
          </cell>
          <cell r="BR5" t="str">
            <v>停機時間</v>
          </cell>
          <cell r="BS5" t="str">
            <v>休憩時間</v>
          </cell>
          <cell r="BT5" t="str">
            <v>稼働時間</v>
          </cell>
          <cell r="BU5" t="str">
            <v>枝番</v>
          </cell>
          <cell r="BV5" t="str">
            <v>製品Ａ</v>
          </cell>
          <cell r="BW5" t="str">
            <v>梱包</v>
          </cell>
          <cell r="BX5" t="str">
            <v>色</v>
          </cell>
          <cell r="BY5" t="str">
            <v>区分</v>
          </cell>
          <cell r="BZ5" t="str">
            <v>所要
時間
m/min</v>
          </cell>
          <cell r="CA5" t="str">
            <v>投入原反A</v>
          </cell>
          <cell r="CB5" t="str">
            <v>梱包1</v>
          </cell>
          <cell r="CC5" t="str">
            <v>色1</v>
          </cell>
          <cell r="CD5" t="str">
            <v>区分1</v>
          </cell>
          <cell r="CE5" t="str">
            <v>投入量A</v>
          </cell>
          <cell r="CF5" t="str">
            <v>出来高A</v>
          </cell>
          <cell r="CG5" t="str">
            <v>実製品出来高A</v>
          </cell>
          <cell r="CH5" t="str">
            <v>実加工量A</v>
          </cell>
          <cell r="CI5" t="str">
            <v>EC・ﾄﾘA</v>
          </cell>
          <cell r="CJ5" t="str">
            <v>原反着予定</v>
          </cell>
          <cell r="CK5" t="str">
            <v>調整納期A</v>
          </cell>
          <cell r="CL5" t="str">
            <v>加工予定A</v>
          </cell>
          <cell r="CM5" t="str">
            <v>加工内容
備考A</v>
          </cell>
          <cell r="CN5" t="str">
            <v>加工：
特記事項A</v>
          </cell>
          <cell r="CO5" t="str">
            <v>未使用44</v>
          </cell>
          <cell r="CP5" t="str">
            <v>完了区分A</v>
          </cell>
          <cell r="CQ5" t="str">
            <v>未使用45</v>
          </cell>
          <cell r="CR5" t="str">
            <v>未使用46</v>
          </cell>
          <cell r="CS5" t="str">
            <v>未使用47</v>
          </cell>
          <cell r="CT5" t="str">
            <v>型取り数</v>
          </cell>
          <cell r="CU5" t="str">
            <v>ｶｯﾄ寸法</v>
          </cell>
          <cell r="CV5" t="str">
            <v>梱包ｹｰｽ</v>
          </cell>
          <cell r="CW5" t="str">
            <v>ｹｰｽ入数</v>
          </cell>
          <cell r="CX5" t="str">
            <v>袋入数</v>
          </cell>
          <cell r="CY5" t="str">
            <v>加工要領及び注意事項</v>
          </cell>
          <cell r="CZ5" t="str">
            <v>備考（条件書）</v>
          </cell>
          <cell r="DA5" t="str">
            <v>備考（条件書）</v>
          </cell>
          <cell r="DB5" t="str">
            <v>未使用48</v>
          </cell>
          <cell r="DC5" t="str">
            <v>加工実績累計A</v>
          </cell>
          <cell r="DD5" t="str">
            <v>実製品出来高累計A</v>
          </cell>
          <cell r="DE5"/>
          <cell r="DF5"/>
          <cell r="DG5"/>
          <cell r="DH5"/>
        </row>
        <row r="6">
          <cell r="A6" t="str">
            <v>V8-6</v>
          </cell>
          <cell r="B6">
            <v>45512</v>
          </cell>
          <cell r="C6"/>
          <cell r="D6"/>
          <cell r="E6" t="str">
            <v xml:space="preserve">図司 智子
</v>
          </cell>
          <cell r="F6">
            <v>0.70833333333333337</v>
          </cell>
          <cell r="G6">
            <v>0.70833333333333337</v>
          </cell>
          <cell r="H6"/>
          <cell r="I6"/>
          <cell r="J6"/>
          <cell r="K6"/>
          <cell r="L6"/>
          <cell r="M6"/>
          <cell r="N6"/>
          <cell r="O6"/>
          <cell r="P6"/>
          <cell r="Q6"/>
          <cell r="R6"/>
          <cell r="S6"/>
          <cell r="T6"/>
          <cell r="U6"/>
          <cell r="V6"/>
          <cell r="W6"/>
          <cell r="X6"/>
          <cell r="Y6"/>
          <cell r="Z6"/>
          <cell r="AA6"/>
          <cell r="AB6"/>
          <cell r="AC6"/>
          <cell r="AD6"/>
          <cell r="AE6"/>
          <cell r="AF6"/>
          <cell r="AG6"/>
          <cell r="AH6"/>
          <cell r="AI6"/>
          <cell r="AJ6"/>
          <cell r="AK6"/>
          <cell r="AL6"/>
          <cell r="AM6"/>
          <cell r="AN6"/>
          <cell r="AO6"/>
          <cell r="AP6"/>
          <cell r="AQ6"/>
          <cell r="AR6"/>
          <cell r="AS6"/>
          <cell r="AT6"/>
          <cell r="AU6"/>
          <cell r="AV6"/>
          <cell r="AW6"/>
          <cell r="AX6"/>
          <cell r="AY6"/>
          <cell r="AZ6"/>
          <cell r="BA6"/>
          <cell r="BB6"/>
          <cell r="BC6"/>
          <cell r="BD6"/>
          <cell r="BE6"/>
          <cell r="BF6"/>
          <cell r="BG6"/>
          <cell r="BH6"/>
          <cell r="BI6"/>
          <cell r="BJ6"/>
          <cell r="BK6"/>
          <cell r="BL6"/>
          <cell r="BM6"/>
          <cell r="BN6"/>
          <cell r="BO6">
            <v>0</v>
          </cell>
          <cell r="BP6" t="str">
            <v xml:space="preserve">
</v>
          </cell>
          <cell r="BQ6">
            <v>0</v>
          </cell>
          <cell r="BR6">
            <v>0</v>
          </cell>
          <cell r="BS6">
            <v>0</v>
          </cell>
          <cell r="BT6">
            <v>0</v>
          </cell>
          <cell r="BU6"/>
          <cell r="BV6" t="str">
            <v>30020-BY00- 650X250</v>
          </cell>
          <cell r="BW6" t="str">
            <v>FA</v>
          </cell>
          <cell r="BX6" t="str">
            <v>WH1</v>
          </cell>
          <cell r="BY6" t="str">
            <v>C</v>
          </cell>
          <cell r="BZ6" t="str">
            <v/>
          </cell>
          <cell r="CA6" t="str">
            <v>30020-BY00- 650X250</v>
          </cell>
          <cell r="CB6" t="str">
            <v>FA</v>
          </cell>
          <cell r="CC6" t="str">
            <v>WH1</v>
          </cell>
          <cell r="CD6" t="str">
            <v>C</v>
          </cell>
          <cell r="CE6">
            <v>2500</v>
          </cell>
          <cell r="CF6">
            <v>2500</v>
          </cell>
          <cell r="CG6">
            <v>0</v>
          </cell>
          <cell r="CH6">
            <v>2500</v>
          </cell>
          <cell r="CI6">
            <v>0</v>
          </cell>
          <cell r="CJ6">
            <v>45511</v>
          </cell>
          <cell r="CK6">
            <v>45513</v>
          </cell>
          <cell r="CL6">
            <v>45512</v>
          </cell>
          <cell r="CM6" t="str">
            <v>検反,分割，接続　　</v>
          </cell>
          <cell r="CN6"/>
          <cell r="CO6"/>
          <cell r="CP6" t="str">
            <v>完</v>
          </cell>
          <cell r="CQ6"/>
          <cell r="CR6"/>
          <cell r="CS6"/>
          <cell r="CT6"/>
          <cell r="CU6"/>
          <cell r="CV6"/>
          <cell r="CW6"/>
          <cell r="CX6"/>
          <cell r="CY6"/>
          <cell r="CZ6"/>
          <cell r="DA6"/>
          <cell r="DB6"/>
          <cell r="DC6">
            <v>2500</v>
          </cell>
          <cell r="DD6">
            <v>0</v>
          </cell>
          <cell r="DE6"/>
          <cell r="DF6"/>
          <cell r="DG6"/>
          <cell r="DH6"/>
          <cell r="DI6"/>
          <cell r="DJ6"/>
          <cell r="DK6"/>
          <cell r="DS6"/>
          <cell r="DT6"/>
          <cell r="DU6"/>
          <cell r="DV6"/>
        </row>
        <row r="7">
          <cell r="A7" t="str">
            <v>V8-9</v>
          </cell>
          <cell r="B7">
            <v>45526</v>
          </cell>
          <cell r="C7"/>
          <cell r="D7"/>
          <cell r="E7" t="str">
            <v xml:space="preserve">竹内 正美
</v>
          </cell>
          <cell r="F7">
            <v>0.70833333333333337</v>
          </cell>
          <cell r="G7">
            <v>0.70833333333333337</v>
          </cell>
          <cell r="H7"/>
          <cell r="I7"/>
          <cell r="J7"/>
          <cell r="K7"/>
          <cell r="L7"/>
          <cell r="M7"/>
          <cell r="N7"/>
          <cell r="O7"/>
          <cell r="P7"/>
          <cell r="Q7"/>
          <cell r="R7"/>
          <cell r="S7"/>
          <cell r="T7"/>
          <cell r="U7"/>
          <cell r="V7"/>
          <cell r="W7"/>
          <cell r="X7"/>
          <cell r="Y7"/>
          <cell r="Z7"/>
          <cell r="AA7"/>
          <cell r="AB7"/>
          <cell r="AC7"/>
          <cell r="AD7"/>
          <cell r="AE7"/>
          <cell r="AF7"/>
          <cell r="AG7"/>
          <cell r="AH7"/>
          <cell r="AI7"/>
          <cell r="AJ7"/>
          <cell r="AK7"/>
          <cell r="AL7"/>
          <cell r="AM7"/>
          <cell r="AN7"/>
          <cell r="AO7"/>
          <cell r="AP7"/>
          <cell r="AQ7"/>
          <cell r="AR7"/>
          <cell r="AS7"/>
          <cell r="AT7"/>
          <cell r="AU7"/>
          <cell r="AV7"/>
          <cell r="AW7"/>
          <cell r="AX7"/>
          <cell r="AY7"/>
          <cell r="AZ7"/>
          <cell r="BA7"/>
          <cell r="BB7"/>
          <cell r="BC7"/>
          <cell r="BD7"/>
          <cell r="BE7"/>
          <cell r="BF7"/>
          <cell r="BG7"/>
          <cell r="BH7"/>
          <cell r="BI7"/>
          <cell r="BJ7"/>
          <cell r="BK7"/>
          <cell r="BL7"/>
          <cell r="BM7"/>
          <cell r="BN7"/>
          <cell r="BO7">
            <v>0</v>
          </cell>
          <cell r="BP7" t="str">
            <v xml:space="preserve">
</v>
          </cell>
          <cell r="BQ7">
            <v>0</v>
          </cell>
          <cell r="BR7">
            <v>0</v>
          </cell>
          <cell r="BS7">
            <v>0</v>
          </cell>
          <cell r="BT7">
            <v>0</v>
          </cell>
          <cell r="BU7"/>
          <cell r="BV7" t="str">
            <v>30020-BY00- 650X250</v>
          </cell>
          <cell r="BW7" t="str">
            <v>FA</v>
          </cell>
          <cell r="BX7" t="str">
            <v>WH1</v>
          </cell>
          <cell r="BY7" t="str">
            <v>C</v>
          </cell>
          <cell r="BZ7" t="str">
            <v/>
          </cell>
          <cell r="CA7" t="str">
            <v>30040-AY00- 650X250</v>
          </cell>
          <cell r="CB7" t="str">
            <v>FA</v>
          </cell>
          <cell r="CC7" t="str">
            <v>WH1</v>
          </cell>
          <cell r="CD7" t="str">
            <v>C</v>
          </cell>
          <cell r="CE7">
            <v>2500</v>
          </cell>
          <cell r="CF7">
            <v>5000</v>
          </cell>
          <cell r="CG7">
            <v>5000</v>
          </cell>
          <cell r="CH7">
            <v>5000</v>
          </cell>
          <cell r="CI7">
            <v>0</v>
          </cell>
          <cell r="CJ7">
            <v>45524</v>
          </cell>
          <cell r="CK7">
            <v>45527</v>
          </cell>
          <cell r="CL7">
            <v>45526</v>
          </cell>
          <cell r="CM7" t="str">
            <v>ｽﾗｲｽ,検反局着除去　　</v>
          </cell>
          <cell r="CN7"/>
          <cell r="CO7"/>
          <cell r="CP7" t="str">
            <v>完</v>
          </cell>
          <cell r="CQ7"/>
          <cell r="CR7"/>
          <cell r="CS7"/>
          <cell r="CT7"/>
          <cell r="CU7"/>
          <cell r="CV7"/>
          <cell r="CW7"/>
          <cell r="CX7"/>
          <cell r="CY7"/>
          <cell r="CZ7"/>
          <cell r="DA7"/>
          <cell r="DB7"/>
          <cell r="DC7">
            <v>5000</v>
          </cell>
          <cell r="DD7">
            <v>5000</v>
          </cell>
          <cell r="DE7"/>
          <cell r="DF7"/>
          <cell r="DG7"/>
          <cell r="DH7"/>
          <cell r="DI7"/>
          <cell r="DJ7"/>
          <cell r="DK7"/>
          <cell r="DS7"/>
          <cell r="DT7"/>
          <cell r="DU7"/>
          <cell r="DV7"/>
        </row>
        <row r="8">
          <cell r="A8" t="str">
            <v>V8-6</v>
          </cell>
          <cell r="B8">
            <v>45513</v>
          </cell>
          <cell r="C8"/>
          <cell r="D8"/>
          <cell r="E8" t="str">
            <v xml:space="preserve">図司 智子
</v>
          </cell>
          <cell r="F8">
            <v>0.70833333333333337</v>
          </cell>
          <cell r="G8">
            <v>0.70833333333333337</v>
          </cell>
          <cell r="H8"/>
          <cell r="I8"/>
          <cell r="J8"/>
          <cell r="K8"/>
          <cell r="L8"/>
          <cell r="M8"/>
          <cell r="N8"/>
          <cell r="O8"/>
          <cell r="P8"/>
          <cell r="Q8"/>
          <cell r="R8"/>
          <cell r="S8"/>
          <cell r="T8"/>
          <cell r="U8"/>
          <cell r="V8"/>
          <cell r="W8"/>
          <cell r="X8"/>
          <cell r="Y8"/>
          <cell r="Z8"/>
          <cell r="AA8"/>
          <cell r="AB8"/>
          <cell r="AC8"/>
          <cell r="AD8"/>
          <cell r="AE8"/>
          <cell r="AF8"/>
          <cell r="AG8"/>
          <cell r="AH8"/>
          <cell r="AI8"/>
          <cell r="AJ8"/>
          <cell r="AK8"/>
          <cell r="AL8"/>
          <cell r="AM8"/>
          <cell r="AN8"/>
          <cell r="AO8"/>
          <cell r="AP8"/>
          <cell r="AQ8"/>
          <cell r="AR8"/>
          <cell r="AS8"/>
          <cell r="AT8"/>
          <cell r="AU8"/>
          <cell r="AV8"/>
          <cell r="AW8"/>
          <cell r="AX8"/>
          <cell r="AY8"/>
          <cell r="AZ8"/>
          <cell r="BA8"/>
          <cell r="BB8"/>
          <cell r="BC8"/>
          <cell r="BD8"/>
          <cell r="BE8"/>
          <cell r="BF8"/>
          <cell r="BG8"/>
          <cell r="BH8"/>
          <cell r="BI8"/>
          <cell r="BJ8"/>
          <cell r="BK8"/>
          <cell r="BL8"/>
          <cell r="BM8"/>
          <cell r="BN8"/>
          <cell r="BO8">
            <v>0</v>
          </cell>
          <cell r="BP8" t="str">
            <v xml:space="preserve">
</v>
          </cell>
          <cell r="BQ8">
            <v>0</v>
          </cell>
          <cell r="BR8">
            <v>0</v>
          </cell>
          <cell r="BS8">
            <v>0</v>
          </cell>
          <cell r="BT8">
            <v>0</v>
          </cell>
          <cell r="BU8"/>
          <cell r="BV8" t="str">
            <v>30020-BY00- 650X250</v>
          </cell>
          <cell r="BW8" t="str">
            <v>FA</v>
          </cell>
          <cell r="BX8" t="str">
            <v>WH1</v>
          </cell>
          <cell r="BY8" t="str">
            <v>C</v>
          </cell>
          <cell r="BZ8" t="str">
            <v/>
          </cell>
          <cell r="CA8" t="str">
            <v>30020-BY00- 650X250</v>
          </cell>
          <cell r="CB8" t="str">
            <v>FA</v>
          </cell>
          <cell r="CC8" t="str">
            <v>WH1</v>
          </cell>
          <cell r="CD8" t="str">
            <v>C</v>
          </cell>
          <cell r="CE8">
            <v>2500</v>
          </cell>
          <cell r="CF8">
            <v>2500</v>
          </cell>
          <cell r="CG8">
            <v>0</v>
          </cell>
          <cell r="CH8">
            <v>0</v>
          </cell>
          <cell r="CI8">
            <v>0</v>
          </cell>
          <cell r="CJ8">
            <v>45511</v>
          </cell>
          <cell r="CK8">
            <v>45513</v>
          </cell>
          <cell r="CL8">
            <v>45512</v>
          </cell>
          <cell r="CM8" t="str">
            <v>検反,分割，接続　　</v>
          </cell>
          <cell r="CN8"/>
          <cell r="CO8"/>
          <cell r="CP8" t="str">
            <v>完</v>
          </cell>
          <cell r="CQ8"/>
          <cell r="CR8"/>
          <cell r="CS8"/>
          <cell r="CT8"/>
          <cell r="CU8"/>
          <cell r="CV8"/>
          <cell r="CW8"/>
          <cell r="CX8"/>
          <cell r="CY8"/>
          <cell r="CZ8"/>
          <cell r="DA8"/>
          <cell r="DB8"/>
          <cell r="DC8">
            <v>2500</v>
          </cell>
          <cell r="DD8">
            <v>0</v>
          </cell>
          <cell r="DE8"/>
          <cell r="DF8"/>
          <cell r="DG8"/>
          <cell r="DH8"/>
          <cell r="DI8"/>
          <cell r="DJ8"/>
          <cell r="DK8"/>
          <cell r="DS8"/>
          <cell r="DT8"/>
          <cell r="DU8"/>
          <cell r="DV8"/>
        </row>
        <row r="9">
          <cell r="A9" t="str">
            <v>V8-10</v>
          </cell>
          <cell r="B9">
            <v>45527</v>
          </cell>
          <cell r="C9"/>
          <cell r="D9"/>
          <cell r="E9" t="str">
            <v xml:space="preserve">宮島 剛
竹内 正美
</v>
          </cell>
          <cell r="F9">
            <v>0.45833333333333331</v>
          </cell>
          <cell r="G9">
            <v>0.46875</v>
          </cell>
          <cell r="H9"/>
          <cell r="I9"/>
          <cell r="J9"/>
          <cell r="K9"/>
          <cell r="L9"/>
          <cell r="M9"/>
          <cell r="N9"/>
          <cell r="O9"/>
          <cell r="P9"/>
          <cell r="Q9"/>
          <cell r="R9"/>
          <cell r="S9"/>
          <cell r="T9"/>
          <cell r="U9"/>
          <cell r="V9"/>
          <cell r="W9"/>
          <cell r="X9"/>
          <cell r="Y9"/>
          <cell r="Z9"/>
          <cell r="AA9"/>
          <cell r="AB9"/>
          <cell r="AC9"/>
          <cell r="AD9"/>
          <cell r="AE9"/>
          <cell r="AF9"/>
          <cell r="AG9"/>
          <cell r="AH9"/>
          <cell r="AI9"/>
          <cell r="AJ9"/>
          <cell r="AK9"/>
          <cell r="AL9"/>
          <cell r="AM9"/>
          <cell r="AN9"/>
          <cell r="AO9"/>
          <cell r="AP9"/>
          <cell r="AQ9"/>
          <cell r="AR9"/>
          <cell r="AS9"/>
          <cell r="AT9"/>
          <cell r="AU9"/>
          <cell r="AV9"/>
          <cell r="AW9"/>
          <cell r="AX9"/>
          <cell r="AY9"/>
          <cell r="AZ9"/>
          <cell r="BA9"/>
          <cell r="BB9"/>
          <cell r="BC9"/>
          <cell r="BD9"/>
          <cell r="BE9"/>
          <cell r="BF9"/>
          <cell r="BG9"/>
          <cell r="BH9"/>
          <cell r="BI9"/>
          <cell r="BJ9"/>
          <cell r="BK9"/>
          <cell r="BL9"/>
          <cell r="BM9"/>
          <cell r="BN9"/>
          <cell r="BO9">
            <v>0</v>
          </cell>
          <cell r="BP9" t="str">
            <v xml:space="preserve">
</v>
          </cell>
          <cell r="BQ9">
            <v>0</v>
          </cell>
          <cell r="BR9">
            <v>0</v>
          </cell>
          <cell r="BS9">
            <v>0</v>
          </cell>
          <cell r="BT9">
            <v>15.000000000000027</v>
          </cell>
          <cell r="BU9"/>
          <cell r="BV9" t="str">
            <v>30020-BY00- 650X250</v>
          </cell>
          <cell r="BW9" t="str">
            <v>FA</v>
          </cell>
          <cell r="BX9" t="str">
            <v>WH1</v>
          </cell>
          <cell r="BY9" t="str">
            <v>C</v>
          </cell>
          <cell r="BZ9">
            <v>49.999999999999915</v>
          </cell>
          <cell r="CA9" t="str">
            <v>30020-BY00- 650X250</v>
          </cell>
          <cell r="CB9" t="str">
            <v>FA</v>
          </cell>
          <cell r="CC9" t="str">
            <v>WH1</v>
          </cell>
          <cell r="CD9" t="str">
            <v>C</v>
          </cell>
          <cell r="CE9">
            <v>750</v>
          </cell>
          <cell r="CF9">
            <v>750</v>
          </cell>
          <cell r="CG9">
            <v>750</v>
          </cell>
          <cell r="CH9">
            <v>750</v>
          </cell>
          <cell r="CI9">
            <v>0</v>
          </cell>
          <cell r="CJ9">
            <v>750</v>
          </cell>
          <cell r="CK9">
            <v>45530</v>
          </cell>
          <cell r="CL9">
            <v>45527</v>
          </cell>
          <cell r="CM9" t="str">
            <v>検反返品ロット47ＣＣ193，194，200　　</v>
          </cell>
          <cell r="CN9"/>
          <cell r="CO9"/>
          <cell r="CP9" t="str">
            <v>完</v>
          </cell>
          <cell r="CQ9"/>
          <cell r="CR9"/>
          <cell r="CS9"/>
          <cell r="CT9"/>
          <cell r="CU9"/>
          <cell r="CV9"/>
          <cell r="CW9"/>
          <cell r="CX9"/>
          <cell r="CY9"/>
          <cell r="CZ9"/>
          <cell r="DA9"/>
          <cell r="DB9"/>
          <cell r="DC9">
            <v>750</v>
          </cell>
          <cell r="DD9">
            <v>750</v>
          </cell>
          <cell r="DE9"/>
          <cell r="DF9"/>
          <cell r="DG9"/>
          <cell r="DH9"/>
          <cell r="DI9"/>
          <cell r="DJ9"/>
          <cell r="DK9"/>
          <cell r="DS9"/>
          <cell r="DT9"/>
          <cell r="DU9"/>
          <cell r="DV9"/>
        </row>
        <row r="10">
          <cell r="A10"/>
          <cell r="B10"/>
          <cell r="C10"/>
          <cell r="D10"/>
          <cell r="E10"/>
          <cell r="F10"/>
          <cell r="G10"/>
          <cell r="H10"/>
          <cell r="I10"/>
          <cell r="J10"/>
          <cell r="K10"/>
          <cell r="L10"/>
          <cell r="M10"/>
          <cell r="N10"/>
          <cell r="O10"/>
          <cell r="P10"/>
          <cell r="Q10"/>
          <cell r="R10"/>
          <cell r="S10"/>
          <cell r="T10"/>
          <cell r="U10"/>
          <cell r="V10"/>
          <cell r="W10"/>
          <cell r="X10"/>
          <cell r="Y10"/>
          <cell r="Z10"/>
          <cell r="AA10"/>
          <cell r="AB10"/>
          <cell r="AC10"/>
          <cell r="AD10"/>
          <cell r="AE10"/>
          <cell r="AF10"/>
          <cell r="AG10"/>
          <cell r="AH10"/>
          <cell r="AI10"/>
          <cell r="AJ10"/>
          <cell r="AK10"/>
          <cell r="AL10"/>
          <cell r="AM10"/>
          <cell r="AN10"/>
          <cell r="AO10"/>
          <cell r="AP10"/>
          <cell r="AQ10"/>
          <cell r="AR10"/>
          <cell r="AS10"/>
          <cell r="AT10"/>
          <cell r="AU10"/>
          <cell r="AV10"/>
          <cell r="AW10"/>
          <cell r="AX10"/>
          <cell r="AY10"/>
          <cell r="AZ10"/>
          <cell r="BA10"/>
          <cell r="BB10"/>
          <cell r="BC10"/>
          <cell r="BD10"/>
          <cell r="BE10"/>
          <cell r="BF10"/>
          <cell r="BG10"/>
          <cell r="BH10"/>
          <cell r="BI10"/>
          <cell r="BJ10"/>
          <cell r="BK10"/>
          <cell r="BL10"/>
          <cell r="BM10"/>
          <cell r="BN10"/>
          <cell r="BO10"/>
          <cell r="BP10"/>
          <cell r="BQ10"/>
          <cell r="BR10"/>
          <cell r="BS10"/>
          <cell r="BT10">
            <v>0</v>
          </cell>
          <cell r="BU10"/>
          <cell r="BV10" t="str">
            <v/>
          </cell>
          <cell r="BW10" t="str">
            <v/>
          </cell>
          <cell r="BX10" t="str">
            <v/>
          </cell>
          <cell r="BY10" t="str">
            <v/>
          </cell>
          <cell r="BZ10" t="str">
            <v/>
          </cell>
          <cell r="CA10" t="str">
            <v/>
          </cell>
          <cell r="CB10" t="str">
            <v/>
          </cell>
          <cell r="CC10" t="str">
            <v/>
          </cell>
          <cell r="CD10" t="str">
            <v/>
          </cell>
          <cell r="CE10" t="str">
            <v/>
          </cell>
          <cell r="CF10" t="str">
            <v/>
          </cell>
          <cell r="CG10"/>
          <cell r="CH10"/>
          <cell r="CI10" t="str">
            <v/>
          </cell>
          <cell r="CJ10" t="str">
            <v/>
          </cell>
          <cell r="CK10" t="str">
            <v/>
          </cell>
          <cell r="CL10" t="str">
            <v/>
          </cell>
          <cell r="CM10" t="str">
            <v/>
          </cell>
          <cell r="CN10"/>
          <cell r="CO10"/>
          <cell r="CP10"/>
          <cell r="CQ10"/>
          <cell r="CR10"/>
          <cell r="CS10"/>
          <cell r="CT10"/>
          <cell r="CU10"/>
          <cell r="CV10"/>
          <cell r="CW10"/>
          <cell r="CX10"/>
          <cell r="CY10"/>
          <cell r="CZ10"/>
          <cell r="DA10"/>
          <cell r="DB10"/>
          <cell r="DC10">
            <v>0</v>
          </cell>
          <cell r="DD10">
            <v>0</v>
          </cell>
          <cell r="DE10"/>
          <cell r="DF10"/>
          <cell r="DG10"/>
          <cell r="DH10"/>
          <cell r="DI10"/>
          <cell r="DJ10"/>
          <cell r="DK10"/>
          <cell r="DS10"/>
          <cell r="DT10"/>
          <cell r="DU10"/>
          <cell r="DV10"/>
        </row>
        <row r="11">
          <cell r="A11"/>
          <cell r="B11"/>
          <cell r="C11"/>
          <cell r="D11"/>
          <cell r="E11"/>
          <cell r="F11"/>
          <cell r="G11"/>
          <cell r="H11"/>
          <cell r="I11"/>
          <cell r="J11"/>
          <cell r="K11"/>
          <cell r="L11"/>
          <cell r="M11"/>
          <cell r="N11"/>
          <cell r="O11"/>
          <cell r="P11"/>
          <cell r="Q11"/>
          <cell r="R11"/>
          <cell r="S11"/>
          <cell r="T11"/>
          <cell r="U11"/>
          <cell r="V11"/>
          <cell r="W11"/>
          <cell r="X11"/>
          <cell r="Y11"/>
          <cell r="Z11"/>
          <cell r="AA11"/>
          <cell r="AB11"/>
          <cell r="AC11"/>
          <cell r="AD11"/>
          <cell r="AE11"/>
          <cell r="AF11"/>
          <cell r="AG11"/>
          <cell r="AH11"/>
          <cell r="AI11"/>
          <cell r="AJ11"/>
          <cell r="AK11"/>
          <cell r="AL11"/>
          <cell r="AM11"/>
          <cell r="AN11"/>
          <cell r="AO11"/>
          <cell r="AP11"/>
          <cell r="AQ11"/>
          <cell r="AR11"/>
          <cell r="AS11"/>
          <cell r="AT11"/>
          <cell r="AU11"/>
          <cell r="AV11"/>
          <cell r="AW11"/>
          <cell r="AX11"/>
          <cell r="AY11"/>
          <cell r="AZ11"/>
          <cell r="BA11"/>
          <cell r="BB11"/>
          <cell r="BC11"/>
          <cell r="BD11"/>
          <cell r="BE11"/>
          <cell r="BF11"/>
          <cell r="BG11"/>
          <cell r="BH11"/>
          <cell r="BI11"/>
          <cell r="BJ11"/>
          <cell r="BK11"/>
          <cell r="BL11"/>
          <cell r="BM11"/>
          <cell r="BN11"/>
          <cell r="BO11"/>
          <cell r="BP11"/>
          <cell r="BQ11"/>
          <cell r="BR11"/>
          <cell r="BS11"/>
          <cell r="BT11">
            <v>0</v>
          </cell>
          <cell r="BU11"/>
          <cell r="BV11" t="str">
            <v/>
          </cell>
          <cell r="BW11" t="str">
            <v/>
          </cell>
          <cell r="BX11" t="str">
            <v/>
          </cell>
          <cell r="BY11" t="str">
            <v/>
          </cell>
          <cell r="BZ11" t="str">
            <v/>
          </cell>
          <cell r="CA11" t="str">
            <v/>
          </cell>
          <cell r="CB11" t="str">
            <v/>
          </cell>
          <cell r="CC11" t="str">
            <v/>
          </cell>
          <cell r="CD11" t="str">
            <v/>
          </cell>
          <cell r="CE11" t="str">
            <v/>
          </cell>
          <cell r="CF11" t="str">
            <v/>
          </cell>
          <cell r="CG11"/>
          <cell r="CH11"/>
          <cell r="CI11" t="str">
            <v/>
          </cell>
          <cell r="CJ11" t="str">
            <v/>
          </cell>
          <cell r="CK11" t="str">
            <v/>
          </cell>
          <cell r="CL11" t="str">
            <v/>
          </cell>
          <cell r="CM11" t="str">
            <v/>
          </cell>
          <cell r="CN11"/>
          <cell r="CO11"/>
          <cell r="CP11"/>
          <cell r="CQ11"/>
          <cell r="CR11"/>
          <cell r="CS11"/>
          <cell r="CT11"/>
          <cell r="CU11"/>
          <cell r="CV11"/>
          <cell r="CW11"/>
          <cell r="CX11"/>
          <cell r="CY11"/>
          <cell r="CZ11"/>
          <cell r="DA11"/>
          <cell r="DB11"/>
          <cell r="DC11">
            <v>0</v>
          </cell>
          <cell r="DD11">
            <v>0</v>
          </cell>
          <cell r="DE11"/>
          <cell r="DF11"/>
          <cell r="DG11"/>
          <cell r="DH11"/>
          <cell r="DI11"/>
          <cell r="DJ11"/>
          <cell r="DK11"/>
          <cell r="DS11"/>
          <cell r="DT11"/>
          <cell r="DU11"/>
          <cell r="DV11"/>
        </row>
        <row r="12">
          <cell r="A12"/>
          <cell r="B12"/>
          <cell r="C12"/>
          <cell r="D12"/>
          <cell r="E12"/>
          <cell r="F12"/>
          <cell r="G12"/>
          <cell r="H12"/>
          <cell r="I12"/>
          <cell r="J12"/>
          <cell r="K12"/>
          <cell r="L12"/>
          <cell r="M12"/>
          <cell r="N12"/>
          <cell r="O12"/>
          <cell r="P12"/>
          <cell r="Q12"/>
          <cell r="R12"/>
          <cell r="S12"/>
          <cell r="T12"/>
          <cell r="U12"/>
          <cell r="V12"/>
          <cell r="W12"/>
          <cell r="X12"/>
          <cell r="Y12"/>
          <cell r="Z12"/>
          <cell r="AA12"/>
          <cell r="AB12"/>
          <cell r="AC12"/>
          <cell r="AD12"/>
          <cell r="AE12"/>
          <cell r="AF12"/>
          <cell r="AG12"/>
          <cell r="AH12"/>
          <cell r="AI12"/>
          <cell r="AJ12"/>
          <cell r="AK12"/>
          <cell r="AL12"/>
          <cell r="AM12"/>
          <cell r="AN12"/>
          <cell r="AO12"/>
          <cell r="AP12"/>
          <cell r="AQ12"/>
          <cell r="AR12"/>
          <cell r="AS12"/>
          <cell r="AT12"/>
          <cell r="AU12"/>
          <cell r="AV12"/>
          <cell r="AW12"/>
          <cell r="AX12"/>
          <cell r="AY12"/>
          <cell r="AZ12"/>
          <cell r="BA12"/>
          <cell r="BB12"/>
          <cell r="BC12"/>
          <cell r="BD12"/>
          <cell r="BE12"/>
          <cell r="BF12"/>
          <cell r="BG12"/>
          <cell r="BH12"/>
          <cell r="BI12"/>
          <cell r="BJ12"/>
          <cell r="BK12"/>
          <cell r="BL12"/>
          <cell r="BM12"/>
          <cell r="BN12"/>
          <cell r="BO12"/>
          <cell r="BP12"/>
          <cell r="BQ12"/>
          <cell r="BR12"/>
          <cell r="BS12"/>
          <cell r="BT12">
            <v>0</v>
          </cell>
          <cell r="BU12"/>
          <cell r="BV12" t="str">
            <v/>
          </cell>
          <cell r="BW12" t="str">
            <v/>
          </cell>
          <cell r="BX12" t="str">
            <v/>
          </cell>
          <cell r="BY12" t="str">
            <v/>
          </cell>
          <cell r="BZ12" t="str">
            <v/>
          </cell>
          <cell r="CA12" t="str">
            <v/>
          </cell>
          <cell r="CB12" t="str">
            <v/>
          </cell>
          <cell r="CC12" t="str">
            <v/>
          </cell>
          <cell r="CD12" t="str">
            <v/>
          </cell>
          <cell r="CE12" t="str">
            <v/>
          </cell>
          <cell r="CF12" t="str">
            <v/>
          </cell>
          <cell r="CG12"/>
          <cell r="CH12"/>
          <cell r="CI12" t="str">
            <v/>
          </cell>
          <cell r="CJ12" t="str">
            <v/>
          </cell>
          <cell r="CK12" t="str">
            <v/>
          </cell>
          <cell r="CL12" t="str">
            <v/>
          </cell>
          <cell r="CM12" t="str">
            <v/>
          </cell>
          <cell r="CN12"/>
          <cell r="CO12"/>
          <cell r="CP12"/>
          <cell r="CQ12"/>
          <cell r="CR12"/>
          <cell r="CS12"/>
          <cell r="CT12"/>
          <cell r="CU12"/>
          <cell r="CV12"/>
          <cell r="CW12"/>
          <cell r="CX12"/>
          <cell r="CY12"/>
          <cell r="CZ12"/>
          <cell r="DA12"/>
          <cell r="DB12"/>
          <cell r="DC12">
            <v>0</v>
          </cell>
          <cell r="DD12">
            <v>0</v>
          </cell>
          <cell r="DE12"/>
          <cell r="DF12"/>
          <cell r="DG12"/>
          <cell r="DH12"/>
          <cell r="DI12"/>
          <cell r="DJ12"/>
          <cell r="DK12"/>
          <cell r="DS12"/>
          <cell r="DT12"/>
          <cell r="DU12"/>
          <cell r="DV12"/>
        </row>
        <row r="13">
          <cell r="A13"/>
          <cell r="B13"/>
          <cell r="C13"/>
          <cell r="D13"/>
          <cell r="E13"/>
          <cell r="F13"/>
          <cell r="G13"/>
          <cell r="H13"/>
          <cell r="I13"/>
          <cell r="J13"/>
          <cell r="K13"/>
          <cell r="L13"/>
          <cell r="M13"/>
          <cell r="N13"/>
          <cell r="O13"/>
          <cell r="P13"/>
          <cell r="Q13"/>
          <cell r="R13"/>
          <cell r="S13"/>
          <cell r="T13"/>
          <cell r="U13"/>
          <cell r="V13"/>
          <cell r="W13"/>
          <cell r="X13"/>
          <cell r="Y13"/>
          <cell r="Z13"/>
          <cell r="AA13"/>
          <cell r="AB13"/>
          <cell r="AC13"/>
          <cell r="AD13"/>
          <cell r="AE13"/>
          <cell r="AF13"/>
          <cell r="AG13"/>
          <cell r="AH13"/>
          <cell r="AI13"/>
          <cell r="AJ13"/>
          <cell r="AK13"/>
          <cell r="AL13"/>
          <cell r="AM13"/>
          <cell r="AN13"/>
          <cell r="AO13"/>
          <cell r="AP13"/>
          <cell r="AQ13"/>
          <cell r="AR13"/>
          <cell r="AS13"/>
          <cell r="AT13"/>
          <cell r="AU13"/>
          <cell r="AV13"/>
          <cell r="AW13"/>
          <cell r="AX13"/>
          <cell r="AY13"/>
          <cell r="AZ13"/>
          <cell r="BA13"/>
          <cell r="BB13"/>
          <cell r="BC13"/>
          <cell r="BD13"/>
          <cell r="BE13"/>
          <cell r="BF13"/>
          <cell r="BG13"/>
          <cell r="BH13"/>
          <cell r="BI13"/>
          <cell r="BJ13"/>
          <cell r="BK13"/>
          <cell r="BL13"/>
          <cell r="BM13"/>
          <cell r="BN13"/>
          <cell r="BO13"/>
          <cell r="BP13"/>
          <cell r="BQ13"/>
          <cell r="BR13"/>
          <cell r="BS13"/>
          <cell r="BT13">
            <v>0</v>
          </cell>
          <cell r="BU13"/>
          <cell r="BV13" t="str">
            <v/>
          </cell>
          <cell r="BW13" t="str">
            <v/>
          </cell>
          <cell r="BX13" t="str">
            <v/>
          </cell>
          <cell r="BY13" t="str">
            <v/>
          </cell>
          <cell r="BZ13" t="str">
            <v/>
          </cell>
          <cell r="CA13" t="str">
            <v/>
          </cell>
          <cell r="CB13" t="str">
            <v/>
          </cell>
          <cell r="CC13" t="str">
            <v/>
          </cell>
          <cell r="CD13" t="str">
            <v/>
          </cell>
          <cell r="CE13" t="str">
            <v/>
          </cell>
          <cell r="CF13" t="str">
            <v/>
          </cell>
          <cell r="CG13"/>
          <cell r="CH13"/>
          <cell r="CI13" t="str">
            <v/>
          </cell>
          <cell r="CJ13" t="str">
            <v/>
          </cell>
          <cell r="CK13" t="str">
            <v/>
          </cell>
          <cell r="CL13" t="str">
            <v/>
          </cell>
          <cell r="CM13" t="str">
            <v/>
          </cell>
          <cell r="CN13"/>
          <cell r="CO13"/>
          <cell r="CP13"/>
          <cell r="CQ13"/>
          <cell r="CR13"/>
          <cell r="CS13"/>
          <cell r="CT13"/>
          <cell r="CU13"/>
          <cell r="CV13"/>
          <cell r="CW13"/>
          <cell r="CX13"/>
          <cell r="CY13"/>
          <cell r="CZ13"/>
          <cell r="DA13"/>
          <cell r="DB13"/>
          <cell r="DC13">
            <v>0</v>
          </cell>
          <cell r="DD13">
            <v>0</v>
          </cell>
          <cell r="DE13"/>
          <cell r="DF13"/>
          <cell r="DG13"/>
          <cell r="DH13"/>
          <cell r="DI13"/>
          <cell r="DJ13"/>
          <cell r="DK13"/>
          <cell r="DS13"/>
          <cell r="DT13"/>
          <cell r="DU13"/>
          <cell r="DV13"/>
        </row>
        <row r="14">
          <cell r="A14"/>
          <cell r="B14"/>
          <cell r="C14"/>
          <cell r="D14"/>
          <cell r="E14"/>
          <cell r="F14"/>
          <cell r="G14"/>
          <cell r="H14"/>
          <cell r="I14"/>
          <cell r="J14"/>
          <cell r="K14"/>
          <cell r="L14"/>
          <cell r="M14"/>
          <cell r="N14"/>
          <cell r="O14"/>
          <cell r="P14"/>
          <cell r="Q14"/>
          <cell r="R14"/>
          <cell r="S14"/>
          <cell r="T14"/>
          <cell r="U14"/>
          <cell r="V14"/>
          <cell r="W14"/>
          <cell r="X14"/>
          <cell r="Y14"/>
          <cell r="Z14"/>
          <cell r="AA14"/>
          <cell r="AB14"/>
          <cell r="AC14"/>
          <cell r="AD14"/>
          <cell r="AE14"/>
          <cell r="AF14"/>
          <cell r="AG14"/>
          <cell r="AH14"/>
          <cell r="AI14"/>
          <cell r="AJ14"/>
          <cell r="AK14"/>
          <cell r="AL14"/>
          <cell r="AM14"/>
          <cell r="AN14"/>
          <cell r="AO14"/>
          <cell r="AP14"/>
          <cell r="AQ14"/>
          <cell r="AR14"/>
          <cell r="AS14"/>
          <cell r="AT14"/>
          <cell r="AU14"/>
          <cell r="AV14"/>
          <cell r="AW14"/>
          <cell r="AX14"/>
          <cell r="AY14"/>
          <cell r="AZ14"/>
          <cell r="BA14"/>
          <cell r="BB14"/>
          <cell r="BC14"/>
          <cell r="BD14"/>
          <cell r="BE14"/>
          <cell r="BF14"/>
          <cell r="BG14"/>
          <cell r="BH14"/>
          <cell r="BI14"/>
          <cell r="BJ14"/>
          <cell r="BK14"/>
          <cell r="BL14"/>
          <cell r="BM14"/>
          <cell r="BN14"/>
          <cell r="BO14"/>
          <cell r="BP14"/>
          <cell r="BQ14"/>
          <cell r="BR14"/>
          <cell r="BS14"/>
          <cell r="BT14">
            <v>0</v>
          </cell>
          <cell r="BU14"/>
          <cell r="BV14" t="str">
            <v/>
          </cell>
          <cell r="BW14" t="str">
            <v/>
          </cell>
          <cell r="BX14" t="str">
            <v/>
          </cell>
          <cell r="BY14" t="str">
            <v/>
          </cell>
          <cell r="BZ14" t="str">
            <v/>
          </cell>
          <cell r="CA14" t="str">
            <v/>
          </cell>
          <cell r="CB14" t="str">
            <v/>
          </cell>
          <cell r="CC14" t="str">
            <v/>
          </cell>
          <cell r="CD14" t="str">
            <v/>
          </cell>
          <cell r="CE14" t="str">
            <v/>
          </cell>
          <cell r="CF14" t="str">
            <v/>
          </cell>
          <cell r="CG14"/>
          <cell r="CH14"/>
          <cell r="CI14" t="str">
            <v/>
          </cell>
          <cell r="CJ14" t="str">
            <v/>
          </cell>
          <cell r="CK14" t="str">
            <v/>
          </cell>
          <cell r="CL14" t="str">
            <v/>
          </cell>
          <cell r="CM14" t="str">
            <v/>
          </cell>
          <cell r="CN14"/>
          <cell r="CO14"/>
          <cell r="CP14"/>
          <cell r="CQ14"/>
          <cell r="CR14"/>
          <cell r="CS14"/>
          <cell r="CT14"/>
          <cell r="CU14"/>
          <cell r="CV14"/>
          <cell r="CW14"/>
          <cell r="CX14"/>
          <cell r="CY14"/>
          <cell r="CZ14"/>
          <cell r="DA14"/>
          <cell r="DB14"/>
          <cell r="DC14">
            <v>0</v>
          </cell>
          <cell r="DD14">
            <v>0</v>
          </cell>
          <cell r="DE14"/>
          <cell r="DF14"/>
          <cell r="DG14"/>
          <cell r="DH14"/>
          <cell r="DI14"/>
          <cell r="DJ14"/>
          <cell r="DK14"/>
          <cell r="DS14"/>
          <cell r="DT14"/>
          <cell r="DU14"/>
          <cell r="DV14"/>
        </row>
        <row r="15">
          <cell r="A15"/>
          <cell r="B15"/>
          <cell r="C15"/>
          <cell r="D15"/>
          <cell r="E15"/>
          <cell r="F15"/>
          <cell r="G15"/>
          <cell r="H15"/>
          <cell r="I15"/>
          <cell r="J15"/>
          <cell r="K15"/>
          <cell r="L15"/>
          <cell r="M15"/>
          <cell r="N15"/>
          <cell r="O15"/>
          <cell r="P15"/>
          <cell r="Q15"/>
          <cell r="R15"/>
          <cell r="S15"/>
          <cell r="T15"/>
          <cell r="U15"/>
          <cell r="V15"/>
          <cell r="W15"/>
          <cell r="X15"/>
          <cell r="Y15"/>
          <cell r="Z15"/>
          <cell r="AA15"/>
          <cell r="AB15"/>
          <cell r="AC15"/>
          <cell r="AD15"/>
          <cell r="AE15"/>
          <cell r="AF15"/>
          <cell r="AG15"/>
          <cell r="AH15"/>
          <cell r="AI15"/>
          <cell r="AJ15"/>
          <cell r="AK15"/>
          <cell r="AL15"/>
          <cell r="AM15"/>
          <cell r="AN15"/>
          <cell r="AO15"/>
          <cell r="AP15"/>
          <cell r="AQ15"/>
          <cell r="AR15"/>
          <cell r="AS15"/>
          <cell r="AT15"/>
          <cell r="AU15"/>
          <cell r="AV15"/>
          <cell r="AW15"/>
          <cell r="AX15"/>
          <cell r="AY15"/>
          <cell r="AZ15"/>
          <cell r="BA15"/>
          <cell r="BB15"/>
          <cell r="BC15"/>
          <cell r="BD15"/>
          <cell r="BE15"/>
          <cell r="BF15"/>
          <cell r="BG15"/>
          <cell r="BH15"/>
          <cell r="BI15"/>
          <cell r="BJ15"/>
          <cell r="BK15"/>
          <cell r="BL15"/>
          <cell r="BM15"/>
          <cell r="BN15"/>
          <cell r="BO15"/>
          <cell r="BP15"/>
          <cell r="BQ15"/>
          <cell r="BR15"/>
          <cell r="BS15"/>
          <cell r="BT15">
            <v>0</v>
          </cell>
          <cell r="BU15"/>
          <cell r="BV15" t="str">
            <v/>
          </cell>
          <cell r="BW15" t="str">
            <v/>
          </cell>
          <cell r="BX15" t="str">
            <v/>
          </cell>
          <cell r="BY15" t="str">
            <v/>
          </cell>
          <cell r="BZ15" t="str">
            <v/>
          </cell>
          <cell r="CA15" t="str">
            <v/>
          </cell>
          <cell r="CB15" t="str">
            <v/>
          </cell>
          <cell r="CC15" t="str">
            <v/>
          </cell>
          <cell r="CD15" t="str">
            <v/>
          </cell>
          <cell r="CE15" t="str">
            <v/>
          </cell>
          <cell r="CF15" t="str">
            <v/>
          </cell>
          <cell r="CG15"/>
          <cell r="CH15"/>
          <cell r="CI15" t="str">
            <v/>
          </cell>
          <cell r="CJ15" t="str">
            <v/>
          </cell>
          <cell r="CK15" t="str">
            <v/>
          </cell>
          <cell r="CL15" t="str">
            <v/>
          </cell>
          <cell r="CM15" t="str">
            <v/>
          </cell>
          <cell r="CN15"/>
          <cell r="CO15"/>
          <cell r="CP15"/>
          <cell r="CQ15"/>
          <cell r="CR15"/>
          <cell r="CS15"/>
          <cell r="CT15"/>
          <cell r="CU15"/>
          <cell r="CV15"/>
          <cell r="CW15"/>
          <cell r="CX15"/>
          <cell r="CY15"/>
          <cell r="CZ15"/>
          <cell r="DA15"/>
          <cell r="DB15"/>
          <cell r="DC15">
            <v>0</v>
          </cell>
          <cell r="DD15">
            <v>0</v>
          </cell>
          <cell r="DE15"/>
          <cell r="DF15"/>
          <cell r="DG15"/>
          <cell r="DH15"/>
          <cell r="DI15"/>
          <cell r="DJ15"/>
          <cell r="DK15"/>
          <cell r="DS15"/>
          <cell r="DT15"/>
          <cell r="DU15"/>
          <cell r="DV15"/>
        </row>
        <row r="16">
          <cell r="A16"/>
          <cell r="B16"/>
          <cell r="C16"/>
          <cell r="D16"/>
          <cell r="E16"/>
          <cell r="F16"/>
          <cell r="G16"/>
          <cell r="H16"/>
          <cell r="I16"/>
          <cell r="J16"/>
          <cell r="K16"/>
          <cell r="L16"/>
          <cell r="M16"/>
          <cell r="N16"/>
          <cell r="O16"/>
          <cell r="P16"/>
          <cell r="Q16"/>
          <cell r="R16"/>
          <cell r="S16"/>
          <cell r="T16"/>
          <cell r="U16"/>
          <cell r="V16"/>
          <cell r="W16"/>
          <cell r="X16"/>
          <cell r="Y16"/>
          <cell r="Z16"/>
          <cell r="AA16"/>
          <cell r="AB16"/>
          <cell r="AC16"/>
          <cell r="AD16"/>
          <cell r="AE16"/>
          <cell r="AF16"/>
          <cell r="AG16"/>
          <cell r="AH16"/>
          <cell r="AI16"/>
          <cell r="AJ16"/>
          <cell r="AK16"/>
          <cell r="AL16"/>
          <cell r="AM16"/>
          <cell r="AN16"/>
          <cell r="AO16"/>
          <cell r="AP16"/>
          <cell r="AQ16"/>
          <cell r="AR16"/>
          <cell r="AS16"/>
          <cell r="AT16"/>
          <cell r="AU16"/>
          <cell r="AV16"/>
          <cell r="AW16"/>
          <cell r="AX16"/>
          <cell r="AY16"/>
          <cell r="AZ16"/>
          <cell r="BA16"/>
          <cell r="BB16"/>
          <cell r="BC16"/>
          <cell r="BD16"/>
          <cell r="BE16"/>
          <cell r="BF16"/>
          <cell r="BG16"/>
          <cell r="BH16"/>
          <cell r="BI16"/>
          <cell r="BJ16"/>
          <cell r="BK16"/>
          <cell r="BL16"/>
          <cell r="BM16"/>
          <cell r="BN16"/>
          <cell r="BO16"/>
          <cell r="BP16"/>
          <cell r="BQ16"/>
          <cell r="BR16"/>
          <cell r="BS16"/>
          <cell r="BT16">
            <v>0</v>
          </cell>
          <cell r="BU16"/>
          <cell r="BV16" t="str">
            <v/>
          </cell>
          <cell r="BW16" t="str">
            <v/>
          </cell>
          <cell r="BX16" t="str">
            <v/>
          </cell>
          <cell r="BY16" t="str">
            <v/>
          </cell>
          <cell r="BZ16" t="str">
            <v/>
          </cell>
          <cell r="CA16" t="str">
            <v/>
          </cell>
          <cell r="CB16" t="str">
            <v/>
          </cell>
          <cell r="CC16" t="str">
            <v/>
          </cell>
          <cell r="CD16" t="str">
            <v/>
          </cell>
          <cell r="CE16" t="str">
            <v/>
          </cell>
          <cell r="CF16" t="str">
            <v/>
          </cell>
          <cell r="CG16"/>
          <cell r="CH16"/>
          <cell r="CI16" t="str">
            <v/>
          </cell>
          <cell r="CJ16" t="str">
            <v/>
          </cell>
          <cell r="CK16" t="str">
            <v/>
          </cell>
          <cell r="CL16" t="str">
            <v/>
          </cell>
          <cell r="CM16" t="str">
            <v/>
          </cell>
          <cell r="CN16"/>
          <cell r="CO16"/>
          <cell r="CP16"/>
          <cell r="CQ16"/>
          <cell r="CR16"/>
          <cell r="CS16"/>
          <cell r="CT16"/>
          <cell r="CU16"/>
          <cell r="CV16"/>
          <cell r="CW16"/>
          <cell r="CX16"/>
          <cell r="CY16"/>
          <cell r="CZ16"/>
          <cell r="DA16"/>
          <cell r="DB16"/>
          <cell r="DC16">
            <v>0</v>
          </cell>
          <cell r="DD16">
            <v>0</v>
          </cell>
          <cell r="DE16"/>
          <cell r="DF16"/>
          <cell r="DG16"/>
          <cell r="DH16"/>
          <cell r="DI16"/>
          <cell r="DJ16"/>
          <cell r="DK16"/>
          <cell r="DS16"/>
          <cell r="DT16"/>
          <cell r="DU16"/>
          <cell r="DV16"/>
        </row>
        <row r="17">
          <cell r="A17"/>
          <cell r="B17"/>
          <cell r="C17"/>
          <cell r="D17"/>
          <cell r="E17"/>
          <cell r="F17"/>
          <cell r="G17"/>
          <cell r="H17"/>
          <cell r="I17"/>
          <cell r="J17"/>
          <cell r="K17"/>
          <cell r="L17"/>
          <cell r="M17"/>
          <cell r="N17"/>
          <cell r="O17"/>
          <cell r="P17"/>
          <cell r="Q17"/>
          <cell r="R17"/>
          <cell r="S17"/>
          <cell r="T17"/>
          <cell r="U17"/>
          <cell r="V17"/>
          <cell r="W17"/>
          <cell r="X17"/>
          <cell r="Y17"/>
          <cell r="Z17"/>
          <cell r="AA17"/>
          <cell r="AB17"/>
          <cell r="AC17"/>
          <cell r="AD17"/>
          <cell r="AE17"/>
          <cell r="AF17"/>
          <cell r="AG17"/>
          <cell r="AH17"/>
          <cell r="AI17"/>
          <cell r="AJ17"/>
          <cell r="AK17"/>
          <cell r="AL17"/>
          <cell r="AM17"/>
          <cell r="AN17"/>
          <cell r="AO17"/>
          <cell r="AP17"/>
          <cell r="AQ17"/>
          <cell r="AR17"/>
          <cell r="AS17"/>
          <cell r="AT17"/>
          <cell r="AU17"/>
          <cell r="AV17"/>
          <cell r="AW17"/>
          <cell r="AX17"/>
          <cell r="AY17"/>
          <cell r="AZ17"/>
          <cell r="BA17"/>
          <cell r="BB17"/>
          <cell r="BC17"/>
          <cell r="BD17"/>
          <cell r="BE17"/>
          <cell r="BF17"/>
          <cell r="BG17"/>
          <cell r="BH17"/>
          <cell r="BI17"/>
          <cell r="BJ17"/>
          <cell r="BK17"/>
          <cell r="BL17"/>
          <cell r="BM17"/>
          <cell r="BN17"/>
          <cell r="BO17"/>
          <cell r="BP17"/>
          <cell r="BQ17"/>
          <cell r="BR17"/>
          <cell r="BS17"/>
          <cell r="BT17">
            <v>0</v>
          </cell>
          <cell r="BU17"/>
          <cell r="BV17" t="str">
            <v/>
          </cell>
          <cell r="BW17" t="str">
            <v/>
          </cell>
          <cell r="BX17" t="str">
            <v/>
          </cell>
          <cell r="BY17" t="str">
            <v/>
          </cell>
          <cell r="BZ17" t="str">
            <v/>
          </cell>
          <cell r="CA17" t="str">
            <v/>
          </cell>
          <cell r="CB17" t="str">
            <v/>
          </cell>
          <cell r="CC17" t="str">
            <v/>
          </cell>
          <cell r="CD17" t="str">
            <v/>
          </cell>
          <cell r="CE17" t="str">
            <v/>
          </cell>
          <cell r="CF17" t="str">
            <v/>
          </cell>
          <cell r="CG17"/>
          <cell r="CH17"/>
          <cell r="CI17" t="str">
            <v/>
          </cell>
          <cell r="CJ17" t="str">
            <v/>
          </cell>
          <cell r="CK17" t="str">
            <v/>
          </cell>
          <cell r="CL17" t="str">
            <v/>
          </cell>
          <cell r="CM17" t="str">
            <v/>
          </cell>
          <cell r="CN17"/>
          <cell r="CO17"/>
          <cell r="CP17"/>
          <cell r="CQ17"/>
          <cell r="CR17"/>
          <cell r="CS17"/>
          <cell r="CT17"/>
          <cell r="CU17"/>
          <cell r="CV17"/>
          <cell r="CW17"/>
          <cell r="CX17"/>
          <cell r="CY17"/>
          <cell r="CZ17"/>
          <cell r="DA17"/>
          <cell r="DB17"/>
          <cell r="DC17">
            <v>0</v>
          </cell>
          <cell r="DD17">
            <v>0</v>
          </cell>
          <cell r="DE17"/>
          <cell r="DF17"/>
          <cell r="DG17"/>
          <cell r="DH17"/>
          <cell r="DI17"/>
          <cell r="DJ17"/>
          <cell r="DK17"/>
          <cell r="DS17"/>
          <cell r="DT17"/>
          <cell r="DU17"/>
          <cell r="DV17"/>
        </row>
        <row r="18">
          <cell r="A18"/>
          <cell r="B18"/>
          <cell r="C18"/>
          <cell r="D18"/>
          <cell r="E18"/>
          <cell r="F18"/>
          <cell r="G18"/>
          <cell r="H18"/>
          <cell r="I18"/>
          <cell r="J18"/>
          <cell r="K18"/>
          <cell r="L18"/>
          <cell r="M18"/>
          <cell r="N18"/>
          <cell r="O18"/>
          <cell r="P18"/>
          <cell r="Q18"/>
          <cell r="R18"/>
          <cell r="S18"/>
          <cell r="T18"/>
          <cell r="U18"/>
          <cell r="V18"/>
          <cell r="W18"/>
          <cell r="X18"/>
          <cell r="Y18"/>
          <cell r="Z18"/>
          <cell r="AA18"/>
          <cell r="AB18"/>
          <cell r="AC18"/>
          <cell r="AD18"/>
          <cell r="AE18"/>
          <cell r="AF18"/>
          <cell r="AG18"/>
          <cell r="AH18"/>
          <cell r="AI18"/>
          <cell r="AJ18"/>
          <cell r="AK18"/>
          <cell r="AL18"/>
          <cell r="AM18"/>
          <cell r="AN18"/>
          <cell r="AO18"/>
          <cell r="AP18"/>
          <cell r="AQ18"/>
          <cell r="AR18"/>
          <cell r="AS18"/>
          <cell r="AT18"/>
          <cell r="AU18"/>
          <cell r="AV18"/>
          <cell r="AW18"/>
          <cell r="AX18"/>
          <cell r="AY18"/>
          <cell r="AZ18"/>
          <cell r="BA18"/>
          <cell r="BB18"/>
          <cell r="BC18"/>
          <cell r="BD18"/>
          <cell r="BE18"/>
          <cell r="BF18"/>
          <cell r="BG18"/>
          <cell r="BH18"/>
          <cell r="BI18"/>
          <cell r="BJ18"/>
          <cell r="BK18"/>
          <cell r="BL18"/>
          <cell r="BM18"/>
          <cell r="BN18"/>
          <cell r="BO18"/>
          <cell r="BP18"/>
          <cell r="BQ18"/>
          <cell r="BR18"/>
          <cell r="BS18"/>
          <cell r="BT18">
            <v>0</v>
          </cell>
          <cell r="BU18"/>
          <cell r="BV18" t="str">
            <v/>
          </cell>
          <cell r="BW18" t="str">
            <v/>
          </cell>
          <cell r="BX18" t="str">
            <v/>
          </cell>
          <cell r="BY18" t="str">
            <v/>
          </cell>
          <cell r="BZ18" t="str">
            <v/>
          </cell>
          <cell r="CA18" t="str">
            <v/>
          </cell>
          <cell r="CB18" t="str">
            <v/>
          </cell>
          <cell r="CC18" t="str">
            <v/>
          </cell>
          <cell r="CD18" t="str">
            <v/>
          </cell>
          <cell r="CE18" t="str">
            <v/>
          </cell>
          <cell r="CF18" t="str">
            <v/>
          </cell>
          <cell r="CG18"/>
          <cell r="CH18"/>
          <cell r="CI18" t="str">
            <v/>
          </cell>
          <cell r="CJ18" t="str">
            <v/>
          </cell>
          <cell r="CK18" t="str">
            <v/>
          </cell>
          <cell r="CL18" t="str">
            <v/>
          </cell>
          <cell r="CM18" t="str">
            <v/>
          </cell>
          <cell r="CN18"/>
          <cell r="CO18"/>
          <cell r="CP18"/>
          <cell r="CQ18"/>
          <cell r="CR18"/>
          <cell r="CS18"/>
          <cell r="CT18"/>
          <cell r="CU18"/>
          <cell r="CV18"/>
          <cell r="CW18"/>
          <cell r="CX18"/>
          <cell r="CY18"/>
          <cell r="CZ18"/>
          <cell r="DA18"/>
          <cell r="DB18"/>
          <cell r="DC18">
            <v>0</v>
          </cell>
          <cell r="DD18">
            <v>0</v>
          </cell>
          <cell r="DE18"/>
          <cell r="DF18"/>
          <cell r="DG18"/>
          <cell r="DH18"/>
          <cell r="DI18"/>
          <cell r="DJ18"/>
          <cell r="DK18"/>
          <cell r="DS18"/>
          <cell r="DT18"/>
          <cell r="DU18"/>
          <cell r="DV18"/>
        </row>
        <row r="19">
          <cell r="A19"/>
          <cell r="B19"/>
          <cell r="C19"/>
          <cell r="D19"/>
          <cell r="E19"/>
          <cell r="F19"/>
          <cell r="G19"/>
          <cell r="H19"/>
          <cell r="I19"/>
          <cell r="J19"/>
          <cell r="K19"/>
          <cell r="L19"/>
          <cell r="M19"/>
          <cell r="N19"/>
          <cell r="O19"/>
          <cell r="P19"/>
          <cell r="Q19"/>
          <cell r="R19"/>
          <cell r="S19"/>
          <cell r="T19"/>
          <cell r="U19"/>
          <cell r="V19"/>
          <cell r="W19"/>
          <cell r="X19"/>
          <cell r="Y19"/>
          <cell r="Z19"/>
          <cell r="AA19"/>
          <cell r="AB19"/>
          <cell r="AC19"/>
          <cell r="AD19"/>
          <cell r="AE19"/>
          <cell r="AF19"/>
          <cell r="AG19"/>
          <cell r="AH19"/>
          <cell r="AI19"/>
          <cell r="AJ19"/>
          <cell r="AK19"/>
          <cell r="AL19"/>
          <cell r="AM19"/>
          <cell r="AN19"/>
          <cell r="AO19"/>
          <cell r="AP19"/>
          <cell r="AQ19"/>
          <cell r="AR19"/>
          <cell r="AS19"/>
          <cell r="AT19"/>
          <cell r="AU19"/>
          <cell r="AV19"/>
          <cell r="AW19"/>
          <cell r="AX19"/>
          <cell r="AY19"/>
          <cell r="AZ19"/>
          <cell r="BA19"/>
          <cell r="BB19"/>
          <cell r="BC19"/>
          <cell r="BD19"/>
          <cell r="BE19"/>
          <cell r="BF19"/>
          <cell r="BG19"/>
          <cell r="BH19"/>
          <cell r="BI19"/>
          <cell r="BJ19"/>
          <cell r="BK19"/>
          <cell r="BL19"/>
          <cell r="BM19"/>
          <cell r="BN19"/>
          <cell r="BO19"/>
          <cell r="BP19"/>
          <cell r="BQ19"/>
          <cell r="BR19"/>
          <cell r="BS19"/>
          <cell r="BT19">
            <v>0</v>
          </cell>
          <cell r="BU19"/>
          <cell r="BV19" t="str">
            <v/>
          </cell>
          <cell r="BW19" t="str">
            <v/>
          </cell>
          <cell r="BX19" t="str">
            <v/>
          </cell>
          <cell r="BY19" t="str">
            <v/>
          </cell>
          <cell r="BZ19" t="str">
            <v/>
          </cell>
          <cell r="CA19" t="str">
            <v/>
          </cell>
          <cell r="CB19" t="str">
            <v/>
          </cell>
          <cell r="CC19" t="str">
            <v/>
          </cell>
          <cell r="CD19" t="str">
            <v/>
          </cell>
          <cell r="CE19" t="str">
            <v/>
          </cell>
          <cell r="CF19" t="str">
            <v/>
          </cell>
          <cell r="CG19"/>
          <cell r="CH19"/>
          <cell r="CI19" t="str">
            <v/>
          </cell>
          <cell r="CJ19" t="str">
            <v/>
          </cell>
          <cell r="CK19" t="str">
            <v/>
          </cell>
          <cell r="CL19" t="str">
            <v/>
          </cell>
          <cell r="CM19" t="str">
            <v/>
          </cell>
          <cell r="CN19"/>
          <cell r="CO19"/>
          <cell r="CP19"/>
          <cell r="CQ19"/>
          <cell r="CR19"/>
          <cell r="CS19"/>
          <cell r="CT19"/>
          <cell r="CU19"/>
          <cell r="CV19"/>
          <cell r="CW19"/>
          <cell r="CX19"/>
          <cell r="CY19"/>
          <cell r="CZ19"/>
          <cell r="DA19"/>
          <cell r="DB19"/>
          <cell r="DC19">
            <v>0</v>
          </cell>
          <cell r="DD19">
            <v>0</v>
          </cell>
          <cell r="DE19"/>
          <cell r="DF19"/>
          <cell r="DG19"/>
          <cell r="DH19"/>
          <cell r="DI19"/>
          <cell r="DJ19"/>
          <cell r="DK19"/>
          <cell r="DS19"/>
          <cell r="DT19"/>
          <cell r="DU19"/>
          <cell r="DV19"/>
        </row>
        <row r="20">
          <cell r="A20"/>
          <cell r="B20"/>
          <cell r="C20"/>
          <cell r="D20"/>
          <cell r="E20"/>
          <cell r="F20"/>
          <cell r="G20"/>
          <cell r="H20"/>
          <cell r="I20"/>
          <cell r="J20"/>
          <cell r="K20"/>
          <cell r="L20"/>
          <cell r="M20"/>
          <cell r="N20"/>
          <cell r="O20"/>
          <cell r="P20"/>
          <cell r="Q20"/>
          <cell r="R20"/>
          <cell r="S20"/>
          <cell r="T20"/>
          <cell r="U20"/>
          <cell r="V20"/>
          <cell r="W20"/>
          <cell r="X20"/>
          <cell r="Y20"/>
          <cell r="Z20"/>
          <cell r="AA20"/>
          <cell r="AB20"/>
          <cell r="AC20"/>
          <cell r="AD20"/>
          <cell r="AE20"/>
          <cell r="AF20"/>
          <cell r="AG20"/>
          <cell r="AH20"/>
          <cell r="AI20"/>
          <cell r="AJ20"/>
          <cell r="AK20"/>
          <cell r="AL20"/>
          <cell r="AM20"/>
          <cell r="AN20"/>
          <cell r="AO20"/>
          <cell r="AP20"/>
          <cell r="AQ20"/>
          <cell r="AR20"/>
          <cell r="AS20"/>
          <cell r="AT20"/>
          <cell r="AU20"/>
          <cell r="AV20"/>
          <cell r="AW20"/>
          <cell r="AX20"/>
          <cell r="AY20"/>
          <cell r="AZ20"/>
          <cell r="BA20"/>
          <cell r="BB20"/>
          <cell r="BC20"/>
          <cell r="BD20"/>
          <cell r="BE20"/>
          <cell r="BF20"/>
          <cell r="BG20"/>
          <cell r="BH20"/>
          <cell r="BI20"/>
          <cell r="BJ20"/>
          <cell r="BK20"/>
          <cell r="BL20"/>
          <cell r="BM20"/>
          <cell r="BN20"/>
          <cell r="BO20"/>
          <cell r="BP20"/>
          <cell r="BQ20"/>
          <cell r="BR20"/>
          <cell r="BS20"/>
          <cell r="BT20">
            <v>0</v>
          </cell>
          <cell r="BU20"/>
          <cell r="BV20" t="str">
            <v/>
          </cell>
          <cell r="BW20" t="str">
            <v/>
          </cell>
          <cell r="BX20" t="str">
            <v/>
          </cell>
          <cell r="BY20" t="str">
            <v/>
          </cell>
          <cell r="BZ20" t="str">
            <v/>
          </cell>
          <cell r="CA20" t="str">
            <v/>
          </cell>
          <cell r="CB20" t="str">
            <v/>
          </cell>
          <cell r="CC20" t="str">
            <v/>
          </cell>
          <cell r="CD20" t="str">
            <v/>
          </cell>
          <cell r="CE20" t="str">
            <v/>
          </cell>
          <cell r="CF20" t="str">
            <v/>
          </cell>
          <cell r="CG20"/>
          <cell r="CH20"/>
          <cell r="CI20" t="str">
            <v/>
          </cell>
          <cell r="CJ20" t="str">
            <v/>
          </cell>
          <cell r="CK20" t="str">
            <v/>
          </cell>
          <cell r="CL20" t="str">
            <v/>
          </cell>
          <cell r="CM20" t="str">
            <v/>
          </cell>
          <cell r="CN20"/>
          <cell r="CO20"/>
          <cell r="CP20"/>
          <cell r="CQ20"/>
          <cell r="CR20"/>
          <cell r="CS20"/>
          <cell r="CT20"/>
          <cell r="CU20"/>
          <cell r="CV20"/>
          <cell r="CW20"/>
          <cell r="CX20"/>
          <cell r="CY20"/>
          <cell r="CZ20"/>
          <cell r="DA20"/>
          <cell r="DB20"/>
          <cell r="DC20">
            <v>0</v>
          </cell>
          <cell r="DD20">
            <v>0</v>
          </cell>
          <cell r="DE20"/>
          <cell r="DF20"/>
          <cell r="DG20"/>
          <cell r="DH20"/>
          <cell r="DI20"/>
          <cell r="DJ20"/>
          <cell r="DK20"/>
          <cell r="DS20"/>
          <cell r="DT20"/>
          <cell r="DU20"/>
          <cell r="DV20"/>
        </row>
        <row r="21">
          <cell r="A21"/>
          <cell r="B21"/>
          <cell r="C21"/>
          <cell r="D21"/>
          <cell r="E21"/>
          <cell r="F21"/>
          <cell r="G21"/>
          <cell r="H21"/>
          <cell r="I21"/>
          <cell r="J21"/>
          <cell r="K21"/>
          <cell r="L21"/>
          <cell r="M21"/>
          <cell r="N21"/>
          <cell r="O21"/>
          <cell r="P21"/>
          <cell r="Q21"/>
          <cell r="R21"/>
          <cell r="S21"/>
          <cell r="T21"/>
          <cell r="U21"/>
          <cell r="V21"/>
          <cell r="W21"/>
          <cell r="X21"/>
          <cell r="Y21"/>
          <cell r="Z21"/>
          <cell r="AA21"/>
          <cell r="AB21"/>
          <cell r="AC21"/>
          <cell r="AD21"/>
          <cell r="AE21"/>
          <cell r="AF21"/>
          <cell r="AG21"/>
          <cell r="AH21"/>
          <cell r="AI21"/>
          <cell r="AJ21"/>
          <cell r="AK21"/>
          <cell r="AL21"/>
          <cell r="AM21"/>
          <cell r="AN21"/>
          <cell r="AO21"/>
          <cell r="AP21"/>
          <cell r="AQ21"/>
          <cell r="AR21"/>
          <cell r="AS21"/>
          <cell r="AT21"/>
          <cell r="AU21"/>
          <cell r="AV21"/>
          <cell r="AW21"/>
          <cell r="AX21"/>
          <cell r="AY21"/>
          <cell r="AZ21"/>
          <cell r="BA21"/>
          <cell r="BB21"/>
          <cell r="BC21"/>
          <cell r="BD21"/>
          <cell r="BE21"/>
          <cell r="BF21"/>
          <cell r="BG21"/>
          <cell r="BH21"/>
          <cell r="BI21"/>
          <cell r="BJ21"/>
          <cell r="BK21"/>
          <cell r="BL21"/>
          <cell r="BM21"/>
          <cell r="BN21"/>
          <cell r="BO21"/>
          <cell r="BP21"/>
          <cell r="BQ21"/>
          <cell r="BR21"/>
          <cell r="BS21"/>
          <cell r="BT21">
            <v>0</v>
          </cell>
          <cell r="BU21"/>
          <cell r="BV21" t="str">
            <v/>
          </cell>
          <cell r="BW21" t="str">
            <v/>
          </cell>
          <cell r="BX21" t="str">
            <v/>
          </cell>
          <cell r="BY21" t="str">
            <v/>
          </cell>
          <cell r="BZ21" t="str">
            <v/>
          </cell>
          <cell r="CA21" t="str">
            <v/>
          </cell>
          <cell r="CB21" t="str">
            <v/>
          </cell>
          <cell r="CC21" t="str">
            <v/>
          </cell>
          <cell r="CD21" t="str">
            <v/>
          </cell>
          <cell r="CE21" t="str">
            <v/>
          </cell>
          <cell r="CF21" t="str">
            <v/>
          </cell>
          <cell r="CG21"/>
          <cell r="CH21"/>
          <cell r="CI21" t="str">
            <v/>
          </cell>
          <cell r="CJ21" t="str">
            <v/>
          </cell>
          <cell r="CK21" t="str">
            <v/>
          </cell>
          <cell r="CL21" t="str">
            <v/>
          </cell>
          <cell r="CM21" t="str">
            <v/>
          </cell>
          <cell r="CN21"/>
          <cell r="CO21"/>
          <cell r="CP21"/>
          <cell r="CQ21"/>
          <cell r="CR21"/>
          <cell r="CS21"/>
          <cell r="CT21"/>
          <cell r="CU21"/>
          <cell r="CV21"/>
          <cell r="CW21"/>
          <cell r="CX21"/>
          <cell r="CY21"/>
          <cell r="CZ21"/>
          <cell r="DA21"/>
          <cell r="DB21"/>
          <cell r="DC21">
            <v>0</v>
          </cell>
          <cell r="DD21">
            <v>0</v>
          </cell>
          <cell r="DE21"/>
          <cell r="DF21"/>
          <cell r="DG21"/>
          <cell r="DH21"/>
          <cell r="DI21"/>
          <cell r="DJ21"/>
          <cell r="DK21"/>
          <cell r="DS21"/>
          <cell r="DT21"/>
          <cell r="DU21"/>
          <cell r="DV21"/>
        </row>
        <row r="22">
          <cell r="A22"/>
          <cell r="B22"/>
          <cell r="C22"/>
          <cell r="D22"/>
          <cell r="E22"/>
          <cell r="F22"/>
          <cell r="G22"/>
          <cell r="H22"/>
          <cell r="I22"/>
          <cell r="J22"/>
          <cell r="K22"/>
          <cell r="L22"/>
          <cell r="M22"/>
          <cell r="N22"/>
          <cell r="O22"/>
          <cell r="P22"/>
          <cell r="Q22"/>
          <cell r="R22"/>
          <cell r="S22"/>
          <cell r="T22"/>
          <cell r="U22"/>
          <cell r="V22"/>
          <cell r="W22"/>
          <cell r="X22"/>
          <cell r="Y22"/>
          <cell r="Z22"/>
          <cell r="AA22"/>
          <cell r="AB22"/>
          <cell r="AC22"/>
          <cell r="AD22"/>
          <cell r="AE22"/>
          <cell r="AF22"/>
          <cell r="AG22"/>
          <cell r="AH22"/>
          <cell r="AI22"/>
          <cell r="AJ22"/>
          <cell r="AK22"/>
          <cell r="AL22"/>
          <cell r="AM22"/>
          <cell r="AN22"/>
          <cell r="AO22"/>
          <cell r="AP22"/>
          <cell r="AQ22"/>
          <cell r="AR22"/>
          <cell r="AS22"/>
          <cell r="AT22"/>
          <cell r="AU22"/>
          <cell r="AV22"/>
          <cell r="AW22"/>
          <cell r="AX22"/>
          <cell r="AY22"/>
          <cell r="AZ22"/>
          <cell r="BA22"/>
          <cell r="BB22"/>
          <cell r="BC22"/>
          <cell r="BD22"/>
          <cell r="BE22"/>
          <cell r="BF22"/>
          <cell r="BG22"/>
          <cell r="BH22"/>
          <cell r="BI22"/>
          <cell r="BJ22"/>
          <cell r="BK22"/>
          <cell r="BL22"/>
          <cell r="BM22"/>
          <cell r="BN22"/>
          <cell r="BO22"/>
          <cell r="BP22"/>
          <cell r="BQ22"/>
          <cell r="BR22"/>
          <cell r="BS22"/>
          <cell r="BT22">
            <v>0</v>
          </cell>
          <cell r="BU22"/>
          <cell r="BV22" t="str">
            <v/>
          </cell>
          <cell r="BW22" t="str">
            <v/>
          </cell>
          <cell r="BX22" t="str">
            <v/>
          </cell>
          <cell r="BY22" t="str">
            <v/>
          </cell>
          <cell r="BZ22" t="str">
            <v/>
          </cell>
          <cell r="CA22" t="str">
            <v/>
          </cell>
          <cell r="CB22" t="str">
            <v/>
          </cell>
          <cell r="CC22" t="str">
            <v/>
          </cell>
          <cell r="CD22" t="str">
            <v/>
          </cell>
          <cell r="CE22" t="str">
            <v/>
          </cell>
          <cell r="CF22" t="str">
            <v/>
          </cell>
          <cell r="CG22"/>
          <cell r="CH22"/>
          <cell r="CI22" t="str">
            <v/>
          </cell>
          <cell r="CJ22" t="str">
            <v/>
          </cell>
          <cell r="CK22" t="str">
            <v/>
          </cell>
          <cell r="CL22" t="str">
            <v/>
          </cell>
          <cell r="CM22" t="str">
            <v/>
          </cell>
          <cell r="CN22"/>
          <cell r="CO22"/>
          <cell r="CP22"/>
          <cell r="CQ22"/>
          <cell r="CR22"/>
          <cell r="CS22"/>
          <cell r="CT22"/>
          <cell r="CU22"/>
          <cell r="CV22"/>
          <cell r="CW22"/>
          <cell r="CX22"/>
          <cell r="CY22"/>
          <cell r="CZ22"/>
          <cell r="DA22"/>
          <cell r="DB22"/>
          <cell r="DC22">
            <v>0</v>
          </cell>
          <cell r="DD22">
            <v>0</v>
          </cell>
          <cell r="DE22"/>
          <cell r="DF22"/>
          <cell r="DG22"/>
          <cell r="DH22"/>
          <cell r="DI22"/>
          <cell r="DJ22"/>
          <cell r="DK22"/>
          <cell r="DS22"/>
          <cell r="DT22"/>
          <cell r="DU22"/>
          <cell r="DV22"/>
        </row>
        <row r="23">
          <cell r="A23"/>
          <cell r="B23"/>
          <cell r="C23"/>
          <cell r="D23"/>
          <cell r="E23"/>
          <cell r="F23"/>
          <cell r="G23"/>
          <cell r="H23"/>
          <cell r="I23"/>
          <cell r="J23"/>
          <cell r="K23"/>
          <cell r="L23"/>
          <cell r="M23"/>
          <cell r="N23"/>
          <cell r="O23"/>
          <cell r="P23"/>
          <cell r="Q23"/>
          <cell r="R23"/>
          <cell r="S23"/>
          <cell r="T23"/>
          <cell r="U23"/>
          <cell r="V23"/>
          <cell r="W23"/>
          <cell r="X23"/>
          <cell r="Y23"/>
          <cell r="Z23"/>
          <cell r="AA23"/>
          <cell r="AB23"/>
          <cell r="AC23"/>
          <cell r="AD23"/>
          <cell r="AE23"/>
          <cell r="AF23"/>
          <cell r="AG23"/>
          <cell r="AH23"/>
          <cell r="AI23"/>
          <cell r="AJ23"/>
          <cell r="AK23"/>
          <cell r="AL23"/>
          <cell r="AM23"/>
          <cell r="AN23"/>
          <cell r="AO23"/>
          <cell r="AP23"/>
          <cell r="AQ23"/>
          <cell r="AR23"/>
          <cell r="AS23"/>
          <cell r="AT23"/>
          <cell r="AU23"/>
          <cell r="AV23"/>
          <cell r="AW23"/>
          <cell r="AX23"/>
          <cell r="AY23"/>
          <cell r="AZ23"/>
          <cell r="BA23"/>
          <cell r="BB23"/>
          <cell r="BC23"/>
          <cell r="BD23"/>
          <cell r="BE23"/>
          <cell r="BF23"/>
          <cell r="BG23"/>
          <cell r="BH23"/>
          <cell r="BI23"/>
          <cell r="BJ23"/>
          <cell r="BK23"/>
          <cell r="BL23"/>
          <cell r="BM23"/>
          <cell r="BN23"/>
          <cell r="BO23"/>
          <cell r="BP23"/>
          <cell r="BQ23"/>
          <cell r="BR23"/>
          <cell r="BS23"/>
          <cell r="BT23">
            <v>0</v>
          </cell>
          <cell r="BU23"/>
          <cell r="BV23" t="str">
            <v/>
          </cell>
          <cell r="BW23" t="str">
            <v/>
          </cell>
          <cell r="BX23" t="str">
            <v/>
          </cell>
          <cell r="BY23" t="str">
            <v/>
          </cell>
          <cell r="BZ23" t="str">
            <v/>
          </cell>
          <cell r="CA23" t="str">
            <v/>
          </cell>
          <cell r="CB23" t="str">
            <v/>
          </cell>
          <cell r="CC23" t="str">
            <v/>
          </cell>
          <cell r="CD23" t="str">
            <v/>
          </cell>
          <cell r="CE23" t="str">
            <v/>
          </cell>
          <cell r="CF23" t="str">
            <v/>
          </cell>
          <cell r="CG23"/>
          <cell r="CH23"/>
          <cell r="CI23" t="str">
            <v/>
          </cell>
          <cell r="CJ23" t="str">
            <v/>
          </cell>
          <cell r="CK23" t="str">
            <v/>
          </cell>
          <cell r="CL23" t="str">
            <v/>
          </cell>
          <cell r="CM23" t="str">
            <v/>
          </cell>
          <cell r="CN23"/>
          <cell r="CO23"/>
          <cell r="CP23"/>
          <cell r="CQ23"/>
          <cell r="CR23"/>
          <cell r="CS23"/>
          <cell r="CT23"/>
          <cell r="CU23"/>
          <cell r="CV23"/>
          <cell r="CW23"/>
          <cell r="CX23"/>
          <cell r="CY23"/>
          <cell r="CZ23"/>
          <cell r="DA23"/>
          <cell r="DB23"/>
          <cell r="DC23">
            <v>0</v>
          </cell>
          <cell r="DD23">
            <v>0</v>
          </cell>
          <cell r="DE23"/>
          <cell r="DF23"/>
          <cell r="DG23"/>
          <cell r="DH23"/>
          <cell r="DI23"/>
          <cell r="DJ23"/>
          <cell r="DK23"/>
          <cell r="DS23"/>
          <cell r="DT23"/>
          <cell r="DU23"/>
          <cell r="DV23"/>
        </row>
        <row r="24">
          <cell r="A24"/>
          <cell r="B24"/>
          <cell r="C24"/>
          <cell r="D24"/>
          <cell r="E24"/>
          <cell r="F24"/>
          <cell r="G24"/>
          <cell r="H24"/>
          <cell r="I24"/>
          <cell r="J24"/>
          <cell r="K24"/>
          <cell r="L24"/>
          <cell r="M24"/>
          <cell r="N24"/>
          <cell r="O24"/>
          <cell r="P24"/>
          <cell r="Q24"/>
          <cell r="R24"/>
          <cell r="S24"/>
          <cell r="T24"/>
          <cell r="U24"/>
          <cell r="V24"/>
          <cell r="W24"/>
          <cell r="X24"/>
          <cell r="Y24"/>
          <cell r="Z24"/>
          <cell r="AA24"/>
          <cell r="AB24"/>
          <cell r="AC24"/>
          <cell r="AD24"/>
          <cell r="AE24"/>
          <cell r="AF24"/>
          <cell r="AG24"/>
          <cell r="AH24"/>
          <cell r="AI24"/>
          <cell r="AJ24"/>
          <cell r="AK24"/>
          <cell r="AL24"/>
          <cell r="AM24"/>
          <cell r="AN24"/>
          <cell r="AO24"/>
          <cell r="AP24"/>
          <cell r="AQ24"/>
          <cell r="AR24"/>
          <cell r="AS24"/>
          <cell r="AT24"/>
          <cell r="AU24"/>
          <cell r="AV24"/>
          <cell r="AW24"/>
          <cell r="AX24"/>
          <cell r="AY24"/>
          <cell r="AZ24"/>
          <cell r="BA24"/>
          <cell r="BB24"/>
          <cell r="BC24"/>
          <cell r="BD24"/>
          <cell r="BE24"/>
          <cell r="BF24"/>
          <cell r="BG24"/>
          <cell r="BH24"/>
          <cell r="BI24"/>
          <cell r="BJ24"/>
          <cell r="BK24"/>
          <cell r="BL24"/>
          <cell r="BM24"/>
          <cell r="BN24"/>
          <cell r="BO24"/>
          <cell r="BP24"/>
          <cell r="BQ24"/>
          <cell r="BR24"/>
          <cell r="BS24"/>
          <cell r="BT24">
            <v>0</v>
          </cell>
          <cell r="BU24"/>
          <cell r="BV24" t="str">
            <v/>
          </cell>
          <cell r="BW24" t="str">
            <v/>
          </cell>
          <cell r="BX24" t="str">
            <v/>
          </cell>
          <cell r="BY24" t="str">
            <v/>
          </cell>
          <cell r="BZ24" t="str">
            <v/>
          </cell>
          <cell r="CA24" t="str">
            <v/>
          </cell>
          <cell r="CB24" t="str">
            <v/>
          </cell>
          <cell r="CC24" t="str">
            <v/>
          </cell>
          <cell r="CD24" t="str">
            <v/>
          </cell>
          <cell r="CE24" t="str">
            <v/>
          </cell>
          <cell r="CF24" t="str">
            <v/>
          </cell>
          <cell r="CG24"/>
          <cell r="CH24"/>
          <cell r="CI24" t="str">
            <v/>
          </cell>
          <cell r="CJ24" t="str">
            <v/>
          </cell>
          <cell r="CK24" t="str">
            <v/>
          </cell>
          <cell r="CL24" t="str">
            <v/>
          </cell>
          <cell r="CM24" t="str">
            <v/>
          </cell>
          <cell r="CN24"/>
          <cell r="CO24"/>
          <cell r="CP24"/>
          <cell r="CQ24"/>
          <cell r="CR24"/>
          <cell r="CS24"/>
          <cell r="CT24"/>
          <cell r="CU24"/>
          <cell r="CV24"/>
          <cell r="CW24"/>
          <cell r="CX24"/>
          <cell r="CY24"/>
          <cell r="CZ24"/>
          <cell r="DA24"/>
          <cell r="DB24"/>
          <cell r="DC24">
            <v>0</v>
          </cell>
          <cell r="DD24">
            <v>0</v>
          </cell>
          <cell r="DE24"/>
          <cell r="DF24"/>
          <cell r="DG24"/>
          <cell r="DH24"/>
          <cell r="DI24"/>
          <cell r="DJ24"/>
          <cell r="DK24"/>
          <cell r="DS24"/>
          <cell r="DT24"/>
          <cell r="DU24"/>
          <cell r="DV24"/>
        </row>
        <row r="25">
          <cell r="A25"/>
          <cell r="B25"/>
          <cell r="C25"/>
          <cell r="D25"/>
          <cell r="E25"/>
          <cell r="F25"/>
          <cell r="G25"/>
          <cell r="H25"/>
          <cell r="I25"/>
          <cell r="J25"/>
          <cell r="K25"/>
          <cell r="L25"/>
          <cell r="M25"/>
          <cell r="N25"/>
          <cell r="O25"/>
          <cell r="P25"/>
          <cell r="Q25"/>
          <cell r="R25"/>
          <cell r="S25"/>
          <cell r="T25"/>
          <cell r="U25"/>
          <cell r="V25"/>
          <cell r="W25"/>
          <cell r="X25"/>
          <cell r="Y25"/>
          <cell r="Z25"/>
          <cell r="AA25"/>
          <cell r="AB25"/>
          <cell r="AC25"/>
          <cell r="AD25"/>
          <cell r="AE25"/>
          <cell r="AF25"/>
          <cell r="AG25"/>
          <cell r="AH25"/>
          <cell r="AI25"/>
          <cell r="AJ25"/>
          <cell r="AK25"/>
          <cell r="AL25"/>
          <cell r="AM25"/>
          <cell r="AN25"/>
          <cell r="AO25"/>
          <cell r="AP25"/>
          <cell r="AQ25"/>
          <cell r="AR25"/>
          <cell r="AS25"/>
          <cell r="AT25"/>
          <cell r="AU25"/>
          <cell r="AV25"/>
          <cell r="AW25"/>
          <cell r="AX25"/>
          <cell r="AY25"/>
          <cell r="AZ25"/>
          <cell r="BA25"/>
          <cell r="BB25"/>
          <cell r="BC25"/>
          <cell r="BD25"/>
          <cell r="BE25"/>
          <cell r="BF25"/>
          <cell r="BG25"/>
          <cell r="BH25"/>
          <cell r="BI25"/>
          <cell r="BJ25"/>
          <cell r="BK25"/>
          <cell r="BL25"/>
          <cell r="BM25"/>
          <cell r="BN25"/>
          <cell r="BO25"/>
          <cell r="BP25"/>
          <cell r="BQ25"/>
          <cell r="BR25"/>
          <cell r="BS25"/>
          <cell r="BT25">
            <v>0</v>
          </cell>
          <cell r="BU25"/>
          <cell r="BV25" t="str">
            <v/>
          </cell>
          <cell r="BW25" t="str">
            <v/>
          </cell>
          <cell r="BX25" t="str">
            <v/>
          </cell>
          <cell r="BY25" t="str">
            <v/>
          </cell>
          <cell r="BZ25" t="str">
            <v/>
          </cell>
          <cell r="CA25" t="str">
            <v/>
          </cell>
          <cell r="CB25" t="str">
            <v/>
          </cell>
          <cell r="CC25" t="str">
            <v/>
          </cell>
          <cell r="CD25" t="str">
            <v/>
          </cell>
          <cell r="CE25" t="str">
            <v/>
          </cell>
          <cell r="CF25" t="str">
            <v/>
          </cell>
          <cell r="CG25"/>
          <cell r="CH25"/>
          <cell r="CI25" t="str">
            <v/>
          </cell>
          <cell r="CJ25" t="str">
            <v/>
          </cell>
          <cell r="CK25" t="str">
            <v/>
          </cell>
          <cell r="CL25" t="str">
            <v/>
          </cell>
          <cell r="CM25" t="str">
            <v/>
          </cell>
          <cell r="CN25"/>
          <cell r="CO25"/>
          <cell r="CP25"/>
          <cell r="CQ25"/>
          <cell r="CR25"/>
          <cell r="CS25"/>
          <cell r="CT25"/>
          <cell r="CU25"/>
          <cell r="CV25"/>
          <cell r="CW25"/>
          <cell r="CX25"/>
          <cell r="CY25"/>
          <cell r="CZ25"/>
          <cell r="DA25"/>
          <cell r="DB25"/>
          <cell r="DC25">
            <v>0</v>
          </cell>
          <cell r="DD25">
            <v>0</v>
          </cell>
          <cell r="DE25"/>
          <cell r="DF25"/>
          <cell r="DG25"/>
          <cell r="DH25"/>
          <cell r="DI25"/>
          <cell r="DJ25"/>
          <cell r="DK25"/>
          <cell r="DS25"/>
          <cell r="DT25"/>
          <cell r="DU25"/>
          <cell r="DV25"/>
        </row>
        <row r="26">
          <cell r="A26"/>
          <cell r="B26"/>
          <cell r="C26"/>
          <cell r="D26"/>
          <cell r="E26"/>
          <cell r="F26"/>
          <cell r="G26"/>
          <cell r="H26"/>
          <cell r="I26"/>
          <cell r="J26"/>
          <cell r="K26"/>
          <cell r="L26"/>
          <cell r="M26"/>
          <cell r="N26"/>
          <cell r="O26"/>
          <cell r="P26"/>
          <cell r="Q26"/>
          <cell r="R26"/>
          <cell r="S26"/>
          <cell r="T26"/>
          <cell r="U26"/>
          <cell r="V26"/>
          <cell r="W26"/>
          <cell r="X26"/>
          <cell r="Y26"/>
          <cell r="Z26"/>
          <cell r="AA26"/>
          <cell r="AB26"/>
          <cell r="AC26"/>
          <cell r="AD26"/>
          <cell r="AE26"/>
          <cell r="AF26"/>
          <cell r="AG26"/>
          <cell r="AH26"/>
          <cell r="AI26"/>
          <cell r="AJ26"/>
          <cell r="AK26"/>
          <cell r="AL26"/>
          <cell r="AM26"/>
          <cell r="AN26"/>
          <cell r="AO26"/>
          <cell r="AP26"/>
          <cell r="AQ26"/>
          <cell r="AR26"/>
          <cell r="AS26"/>
          <cell r="AT26"/>
          <cell r="AU26"/>
          <cell r="AV26"/>
          <cell r="AW26"/>
          <cell r="AX26"/>
          <cell r="AY26"/>
          <cell r="AZ26"/>
          <cell r="BA26"/>
          <cell r="BB26"/>
          <cell r="BC26"/>
          <cell r="BD26"/>
          <cell r="BE26"/>
          <cell r="BF26"/>
          <cell r="BG26"/>
          <cell r="BH26"/>
          <cell r="BI26"/>
          <cell r="BJ26"/>
          <cell r="BK26"/>
          <cell r="BL26"/>
          <cell r="BM26"/>
          <cell r="BN26"/>
          <cell r="BO26"/>
          <cell r="BP26"/>
          <cell r="BQ26"/>
          <cell r="BR26"/>
          <cell r="BS26"/>
          <cell r="BT26">
            <v>0</v>
          </cell>
          <cell r="BU26"/>
          <cell r="BV26" t="str">
            <v/>
          </cell>
          <cell r="BW26" t="str">
            <v/>
          </cell>
          <cell r="BX26" t="str">
            <v/>
          </cell>
          <cell r="BY26" t="str">
            <v/>
          </cell>
          <cell r="BZ26" t="str">
            <v/>
          </cell>
          <cell r="CA26" t="str">
            <v/>
          </cell>
          <cell r="CB26" t="str">
            <v/>
          </cell>
          <cell r="CC26" t="str">
            <v/>
          </cell>
          <cell r="CD26" t="str">
            <v/>
          </cell>
          <cell r="CE26" t="str">
            <v/>
          </cell>
          <cell r="CF26" t="str">
            <v/>
          </cell>
          <cell r="CG26"/>
          <cell r="CH26"/>
          <cell r="CI26" t="str">
            <v/>
          </cell>
          <cell r="CJ26" t="str">
            <v/>
          </cell>
          <cell r="CK26" t="str">
            <v/>
          </cell>
          <cell r="CL26" t="str">
            <v/>
          </cell>
          <cell r="CM26" t="str">
            <v/>
          </cell>
          <cell r="CN26"/>
          <cell r="CO26"/>
          <cell r="CP26"/>
          <cell r="CQ26"/>
          <cell r="CR26"/>
          <cell r="CS26"/>
          <cell r="CT26"/>
          <cell r="CU26"/>
          <cell r="CV26"/>
          <cell r="CW26"/>
          <cell r="CX26"/>
          <cell r="CY26"/>
          <cell r="CZ26"/>
          <cell r="DA26"/>
          <cell r="DB26"/>
          <cell r="DC26">
            <v>0</v>
          </cell>
          <cell r="DD26">
            <v>0</v>
          </cell>
          <cell r="DE26"/>
          <cell r="DF26"/>
          <cell r="DG26"/>
          <cell r="DH26"/>
          <cell r="DI26"/>
          <cell r="DJ26"/>
          <cell r="DK26"/>
          <cell r="DS26"/>
          <cell r="DT26"/>
          <cell r="DU26"/>
          <cell r="DV26"/>
        </row>
        <row r="27">
          <cell r="A27"/>
          <cell r="B27"/>
          <cell r="C27"/>
          <cell r="D27"/>
          <cell r="E27"/>
          <cell r="F27"/>
          <cell r="G27"/>
          <cell r="H27"/>
          <cell r="I27"/>
          <cell r="J27"/>
          <cell r="K27"/>
          <cell r="L27"/>
          <cell r="M27"/>
          <cell r="N27"/>
          <cell r="O27"/>
          <cell r="P27"/>
          <cell r="Q27"/>
          <cell r="R27"/>
          <cell r="S27"/>
          <cell r="T27"/>
          <cell r="U27"/>
          <cell r="V27"/>
          <cell r="W27"/>
          <cell r="X27"/>
          <cell r="Y27"/>
          <cell r="Z27"/>
          <cell r="AA27"/>
          <cell r="AB27"/>
          <cell r="AC27"/>
          <cell r="AD27"/>
          <cell r="AE27"/>
          <cell r="AF27"/>
          <cell r="AG27"/>
          <cell r="AH27"/>
          <cell r="AI27"/>
          <cell r="AJ27"/>
          <cell r="AK27"/>
          <cell r="AL27"/>
          <cell r="AM27"/>
          <cell r="AN27"/>
          <cell r="AO27"/>
          <cell r="AP27"/>
          <cell r="AQ27"/>
          <cell r="AR27"/>
          <cell r="AS27"/>
          <cell r="AT27"/>
          <cell r="AU27"/>
          <cell r="AV27"/>
          <cell r="AW27"/>
          <cell r="AX27"/>
          <cell r="AY27"/>
          <cell r="AZ27"/>
          <cell r="BA27"/>
          <cell r="BB27"/>
          <cell r="BC27"/>
          <cell r="BD27"/>
          <cell r="BE27"/>
          <cell r="BF27"/>
          <cell r="BG27"/>
          <cell r="BH27"/>
          <cell r="BI27"/>
          <cell r="BJ27"/>
          <cell r="BK27"/>
          <cell r="BL27"/>
          <cell r="BM27"/>
          <cell r="BN27"/>
          <cell r="BO27"/>
          <cell r="BP27"/>
          <cell r="BQ27"/>
          <cell r="BR27"/>
          <cell r="BS27"/>
          <cell r="BT27">
            <v>0</v>
          </cell>
          <cell r="BU27"/>
          <cell r="BV27" t="str">
            <v/>
          </cell>
          <cell r="BW27" t="str">
            <v/>
          </cell>
          <cell r="BX27" t="str">
            <v/>
          </cell>
          <cell r="BY27" t="str">
            <v/>
          </cell>
          <cell r="BZ27" t="str">
            <v/>
          </cell>
          <cell r="CA27" t="str">
            <v/>
          </cell>
          <cell r="CB27" t="str">
            <v/>
          </cell>
          <cell r="CC27" t="str">
            <v/>
          </cell>
          <cell r="CD27" t="str">
            <v/>
          </cell>
          <cell r="CE27" t="str">
            <v/>
          </cell>
          <cell r="CF27" t="str">
            <v/>
          </cell>
          <cell r="CG27"/>
          <cell r="CH27"/>
          <cell r="CI27" t="str">
            <v/>
          </cell>
          <cell r="CJ27" t="str">
            <v/>
          </cell>
          <cell r="CK27" t="str">
            <v/>
          </cell>
          <cell r="CL27" t="str">
            <v/>
          </cell>
          <cell r="CM27" t="str">
            <v/>
          </cell>
          <cell r="CN27"/>
          <cell r="CO27"/>
          <cell r="CP27"/>
          <cell r="CQ27"/>
          <cell r="CR27"/>
          <cell r="CS27"/>
          <cell r="CT27"/>
          <cell r="CU27"/>
          <cell r="CV27"/>
          <cell r="CW27"/>
          <cell r="CX27"/>
          <cell r="CY27"/>
          <cell r="CZ27"/>
          <cell r="DA27"/>
          <cell r="DB27"/>
          <cell r="DC27">
            <v>0</v>
          </cell>
          <cell r="DD27">
            <v>0</v>
          </cell>
          <cell r="DE27"/>
          <cell r="DF27"/>
          <cell r="DG27"/>
          <cell r="DH27"/>
          <cell r="DI27"/>
          <cell r="DJ27"/>
          <cell r="DK27"/>
          <cell r="DS27"/>
          <cell r="DT27"/>
          <cell r="DU27"/>
          <cell r="DV27"/>
        </row>
        <row r="28">
          <cell r="A28"/>
          <cell r="B28"/>
          <cell r="C28"/>
          <cell r="D28"/>
          <cell r="E28"/>
          <cell r="F28"/>
          <cell r="G28"/>
          <cell r="H28"/>
          <cell r="I28"/>
          <cell r="J28"/>
          <cell r="K28"/>
          <cell r="L28"/>
          <cell r="M28"/>
          <cell r="N28"/>
          <cell r="O28"/>
          <cell r="P28"/>
          <cell r="Q28"/>
          <cell r="R28"/>
          <cell r="S28"/>
          <cell r="T28"/>
          <cell r="U28"/>
          <cell r="V28"/>
          <cell r="W28"/>
          <cell r="X28"/>
          <cell r="Y28"/>
          <cell r="Z28"/>
          <cell r="AA28"/>
          <cell r="AB28"/>
          <cell r="AC28"/>
          <cell r="AD28"/>
          <cell r="AE28"/>
          <cell r="AF28"/>
          <cell r="AG28"/>
          <cell r="AH28"/>
          <cell r="AI28"/>
          <cell r="AJ28"/>
          <cell r="AK28"/>
          <cell r="AL28"/>
          <cell r="AM28"/>
          <cell r="AN28"/>
          <cell r="AO28"/>
          <cell r="AP28"/>
          <cell r="AQ28"/>
          <cell r="AR28"/>
          <cell r="AS28"/>
          <cell r="AT28"/>
          <cell r="AU28"/>
          <cell r="AV28"/>
          <cell r="AW28"/>
          <cell r="AX28"/>
          <cell r="AY28"/>
          <cell r="AZ28"/>
          <cell r="BA28"/>
          <cell r="BB28"/>
          <cell r="BC28"/>
          <cell r="BD28"/>
          <cell r="BE28"/>
          <cell r="BF28"/>
          <cell r="BG28"/>
          <cell r="BH28"/>
          <cell r="BI28"/>
          <cell r="BJ28"/>
          <cell r="BK28"/>
          <cell r="BL28"/>
          <cell r="BM28"/>
          <cell r="BN28"/>
          <cell r="BO28"/>
          <cell r="BP28"/>
          <cell r="BQ28"/>
          <cell r="BR28"/>
          <cell r="BS28"/>
          <cell r="BT28">
            <v>0</v>
          </cell>
          <cell r="BU28"/>
          <cell r="BV28" t="str">
            <v/>
          </cell>
          <cell r="BW28" t="str">
            <v/>
          </cell>
          <cell r="BX28" t="str">
            <v/>
          </cell>
          <cell r="BY28" t="str">
            <v/>
          </cell>
          <cell r="BZ28" t="str">
            <v/>
          </cell>
          <cell r="CA28" t="str">
            <v/>
          </cell>
          <cell r="CB28" t="str">
            <v/>
          </cell>
          <cell r="CC28" t="str">
            <v/>
          </cell>
          <cell r="CD28" t="str">
            <v/>
          </cell>
          <cell r="CE28" t="str">
            <v/>
          </cell>
          <cell r="CF28" t="str">
            <v/>
          </cell>
          <cell r="CG28"/>
          <cell r="CH28"/>
          <cell r="CI28" t="str">
            <v/>
          </cell>
          <cell r="CJ28" t="str">
            <v/>
          </cell>
          <cell r="CK28" t="str">
            <v/>
          </cell>
          <cell r="CL28" t="str">
            <v/>
          </cell>
          <cell r="CM28" t="str">
            <v/>
          </cell>
          <cell r="CN28"/>
          <cell r="CO28"/>
          <cell r="CP28"/>
          <cell r="CQ28"/>
          <cell r="CR28"/>
          <cell r="CS28"/>
          <cell r="CT28"/>
          <cell r="CU28"/>
          <cell r="CV28"/>
          <cell r="CW28"/>
          <cell r="CX28"/>
          <cell r="CY28"/>
          <cell r="CZ28"/>
          <cell r="DA28"/>
          <cell r="DB28"/>
          <cell r="DC28">
            <v>0</v>
          </cell>
          <cell r="DD28">
            <v>0</v>
          </cell>
          <cell r="DE28"/>
          <cell r="DF28"/>
          <cell r="DG28"/>
          <cell r="DH28"/>
          <cell r="DI28"/>
          <cell r="DJ28"/>
          <cell r="DK28"/>
          <cell r="DS28"/>
          <cell r="DT28"/>
          <cell r="DU28"/>
          <cell r="DV28"/>
        </row>
        <row r="29">
          <cell r="A29"/>
          <cell r="B29"/>
          <cell r="C29"/>
          <cell r="D29"/>
          <cell r="E29"/>
          <cell r="F29"/>
          <cell r="G29"/>
          <cell r="H29"/>
          <cell r="I29"/>
          <cell r="J29"/>
          <cell r="K29"/>
          <cell r="L29"/>
          <cell r="M29"/>
          <cell r="N29"/>
          <cell r="O29"/>
          <cell r="P29"/>
          <cell r="Q29"/>
          <cell r="R29"/>
          <cell r="S29"/>
          <cell r="T29"/>
          <cell r="U29"/>
          <cell r="V29"/>
          <cell r="W29"/>
          <cell r="X29"/>
          <cell r="Y29"/>
          <cell r="Z29"/>
          <cell r="AA29"/>
          <cell r="AB29"/>
          <cell r="AC29"/>
          <cell r="AD29"/>
          <cell r="AE29"/>
          <cell r="AF29"/>
          <cell r="AG29"/>
          <cell r="AH29"/>
          <cell r="AI29"/>
          <cell r="AJ29"/>
          <cell r="AK29"/>
          <cell r="AL29"/>
          <cell r="AM29"/>
          <cell r="AN29"/>
          <cell r="AO29"/>
          <cell r="AP29"/>
          <cell r="AQ29"/>
          <cell r="AR29"/>
          <cell r="AS29"/>
          <cell r="AT29"/>
          <cell r="AU29"/>
          <cell r="AV29"/>
          <cell r="AW29"/>
          <cell r="AX29"/>
          <cell r="AY29"/>
          <cell r="AZ29"/>
          <cell r="BA29"/>
          <cell r="BB29"/>
          <cell r="BC29"/>
          <cell r="BD29"/>
          <cell r="BE29"/>
          <cell r="BF29"/>
          <cell r="BG29"/>
          <cell r="BH29"/>
          <cell r="BI29"/>
          <cell r="BJ29"/>
          <cell r="BK29"/>
          <cell r="BL29"/>
          <cell r="BM29"/>
          <cell r="BN29"/>
          <cell r="BO29"/>
          <cell r="BP29"/>
          <cell r="BQ29"/>
          <cell r="BR29"/>
          <cell r="BS29"/>
          <cell r="BT29">
            <v>0</v>
          </cell>
          <cell r="BU29"/>
          <cell r="BV29" t="str">
            <v/>
          </cell>
          <cell r="BW29" t="str">
            <v/>
          </cell>
          <cell r="BX29" t="str">
            <v/>
          </cell>
          <cell r="BY29" t="str">
            <v/>
          </cell>
          <cell r="BZ29" t="str">
            <v/>
          </cell>
          <cell r="CA29" t="str">
            <v/>
          </cell>
          <cell r="CB29" t="str">
            <v/>
          </cell>
          <cell r="CC29" t="str">
            <v/>
          </cell>
          <cell r="CD29" t="str">
            <v/>
          </cell>
          <cell r="CE29" t="str">
            <v/>
          </cell>
          <cell r="CF29" t="str">
            <v/>
          </cell>
          <cell r="CG29"/>
          <cell r="CH29"/>
          <cell r="CI29" t="str">
            <v/>
          </cell>
          <cell r="CJ29" t="str">
            <v/>
          </cell>
          <cell r="CK29" t="str">
            <v/>
          </cell>
          <cell r="CL29" t="str">
            <v/>
          </cell>
          <cell r="CM29" t="str">
            <v/>
          </cell>
          <cell r="CN29"/>
          <cell r="CO29"/>
          <cell r="CP29"/>
          <cell r="CQ29"/>
          <cell r="CR29"/>
          <cell r="CS29"/>
          <cell r="CT29"/>
          <cell r="CU29"/>
          <cell r="CV29"/>
          <cell r="CW29"/>
          <cell r="CX29"/>
          <cell r="CY29"/>
          <cell r="CZ29"/>
          <cell r="DA29"/>
          <cell r="DB29"/>
          <cell r="DC29">
            <v>0</v>
          </cell>
          <cell r="DD29">
            <v>0</v>
          </cell>
          <cell r="DE29"/>
          <cell r="DF29"/>
          <cell r="DG29"/>
          <cell r="DH29"/>
          <cell r="DI29"/>
          <cell r="DJ29"/>
          <cell r="DK29"/>
          <cell r="DS29"/>
          <cell r="DT29"/>
          <cell r="DU29"/>
          <cell r="DV29"/>
        </row>
        <row r="30">
          <cell r="A30"/>
          <cell r="B30"/>
          <cell r="C30"/>
          <cell r="D30"/>
          <cell r="E30"/>
          <cell r="F30"/>
          <cell r="G30"/>
          <cell r="H30"/>
          <cell r="I30"/>
          <cell r="J30"/>
          <cell r="K30"/>
          <cell r="L30"/>
          <cell r="M30"/>
          <cell r="N30"/>
          <cell r="O30"/>
          <cell r="P30"/>
          <cell r="Q30"/>
          <cell r="R30"/>
          <cell r="S30"/>
          <cell r="T30"/>
          <cell r="U30"/>
          <cell r="V30"/>
          <cell r="W30"/>
          <cell r="X30"/>
          <cell r="Y30"/>
          <cell r="Z30"/>
          <cell r="AA30"/>
          <cell r="AB30"/>
          <cell r="AC30"/>
          <cell r="AD30"/>
          <cell r="AE30"/>
          <cell r="AF30"/>
          <cell r="AG30"/>
          <cell r="AH30"/>
          <cell r="AI30"/>
          <cell r="AJ30"/>
          <cell r="AK30"/>
          <cell r="AL30"/>
          <cell r="AM30"/>
          <cell r="AN30"/>
          <cell r="AO30"/>
          <cell r="AP30"/>
          <cell r="AQ30"/>
          <cell r="AR30"/>
          <cell r="AS30"/>
          <cell r="AT30"/>
          <cell r="AU30"/>
          <cell r="AV30"/>
          <cell r="AW30"/>
          <cell r="AX30"/>
          <cell r="AY30"/>
          <cell r="AZ30"/>
          <cell r="BA30"/>
          <cell r="BB30"/>
          <cell r="BC30"/>
          <cell r="BD30"/>
          <cell r="BE30"/>
          <cell r="BF30"/>
          <cell r="BG30"/>
          <cell r="BH30"/>
          <cell r="BI30"/>
          <cell r="BJ30"/>
          <cell r="BK30"/>
          <cell r="BL30"/>
          <cell r="BM30"/>
          <cell r="BN30"/>
          <cell r="BO30"/>
          <cell r="BP30"/>
          <cell r="BQ30"/>
          <cell r="BR30"/>
          <cell r="BS30"/>
          <cell r="BT30">
            <v>0</v>
          </cell>
          <cell r="BU30"/>
          <cell r="BV30" t="str">
            <v/>
          </cell>
          <cell r="BW30" t="str">
            <v/>
          </cell>
          <cell r="BX30" t="str">
            <v/>
          </cell>
          <cell r="BY30" t="str">
            <v/>
          </cell>
          <cell r="BZ30" t="str">
            <v/>
          </cell>
          <cell r="CA30" t="str">
            <v/>
          </cell>
          <cell r="CB30" t="str">
            <v/>
          </cell>
          <cell r="CC30" t="str">
            <v/>
          </cell>
          <cell r="CD30" t="str">
            <v/>
          </cell>
          <cell r="CE30" t="str">
            <v/>
          </cell>
          <cell r="CF30" t="str">
            <v/>
          </cell>
          <cell r="CG30"/>
          <cell r="CH30"/>
          <cell r="CI30" t="str">
            <v/>
          </cell>
          <cell r="CJ30" t="str">
            <v/>
          </cell>
          <cell r="CK30" t="str">
            <v/>
          </cell>
          <cell r="CL30" t="str">
            <v/>
          </cell>
          <cell r="CM30" t="str">
            <v/>
          </cell>
          <cell r="CN30"/>
          <cell r="CO30"/>
          <cell r="CP30"/>
          <cell r="CQ30"/>
          <cell r="CR30"/>
          <cell r="CS30"/>
          <cell r="CT30"/>
          <cell r="CU30"/>
          <cell r="CV30"/>
          <cell r="CW30"/>
          <cell r="CX30"/>
          <cell r="CY30"/>
          <cell r="CZ30"/>
          <cell r="DA30"/>
          <cell r="DB30"/>
          <cell r="DC30">
            <v>0</v>
          </cell>
          <cell r="DD30">
            <v>0</v>
          </cell>
          <cell r="DE30"/>
          <cell r="DF30"/>
          <cell r="DG30"/>
          <cell r="DH30"/>
          <cell r="DI30"/>
          <cell r="DJ30"/>
          <cell r="DK30"/>
          <cell r="DS30"/>
          <cell r="DT30"/>
          <cell r="DU30"/>
          <cell r="DV30"/>
        </row>
        <row r="31">
          <cell r="A31"/>
          <cell r="B31"/>
          <cell r="C31"/>
          <cell r="D31"/>
          <cell r="E31"/>
          <cell r="F31"/>
          <cell r="G31"/>
          <cell r="H31"/>
          <cell r="I31"/>
          <cell r="J31"/>
          <cell r="K31"/>
          <cell r="L31"/>
          <cell r="M31"/>
          <cell r="N31"/>
          <cell r="O31"/>
          <cell r="P31"/>
          <cell r="Q31"/>
          <cell r="R31"/>
          <cell r="S31"/>
          <cell r="T31"/>
          <cell r="U31"/>
          <cell r="V31"/>
          <cell r="W31"/>
          <cell r="X31"/>
          <cell r="Y31"/>
          <cell r="Z31"/>
          <cell r="AA31"/>
          <cell r="AB31"/>
          <cell r="AC31"/>
          <cell r="AD31"/>
          <cell r="AE31"/>
          <cell r="AF31"/>
          <cell r="AG31"/>
          <cell r="AH31"/>
          <cell r="AI31"/>
          <cell r="AJ31"/>
          <cell r="AK31"/>
          <cell r="AL31"/>
          <cell r="AM31"/>
          <cell r="AN31"/>
          <cell r="AO31"/>
          <cell r="AP31"/>
          <cell r="AQ31"/>
          <cell r="AR31"/>
          <cell r="AS31"/>
          <cell r="AT31"/>
          <cell r="AU31"/>
          <cell r="AV31"/>
          <cell r="AW31"/>
          <cell r="AX31"/>
          <cell r="AY31"/>
          <cell r="AZ31"/>
          <cell r="BA31"/>
          <cell r="BB31"/>
          <cell r="BC31"/>
          <cell r="BD31"/>
          <cell r="BE31"/>
          <cell r="BF31"/>
          <cell r="BG31"/>
          <cell r="BH31"/>
          <cell r="BI31"/>
          <cell r="BJ31"/>
          <cell r="BK31"/>
          <cell r="BL31"/>
          <cell r="BM31"/>
          <cell r="BN31"/>
          <cell r="BO31"/>
          <cell r="BP31"/>
          <cell r="BQ31"/>
          <cell r="BR31"/>
          <cell r="BS31"/>
          <cell r="BT31">
            <v>0</v>
          </cell>
          <cell r="BU31"/>
          <cell r="BV31" t="str">
            <v/>
          </cell>
          <cell r="BW31" t="str">
            <v/>
          </cell>
          <cell r="BX31" t="str">
            <v/>
          </cell>
          <cell r="BY31" t="str">
            <v/>
          </cell>
          <cell r="BZ31" t="str">
            <v/>
          </cell>
          <cell r="CA31" t="str">
            <v/>
          </cell>
          <cell r="CB31" t="str">
            <v/>
          </cell>
          <cell r="CC31" t="str">
            <v/>
          </cell>
          <cell r="CD31" t="str">
            <v/>
          </cell>
          <cell r="CE31" t="str">
            <v/>
          </cell>
          <cell r="CF31" t="str">
            <v/>
          </cell>
          <cell r="CG31"/>
          <cell r="CH31"/>
          <cell r="CI31" t="str">
            <v/>
          </cell>
          <cell r="CJ31" t="str">
            <v/>
          </cell>
          <cell r="CK31" t="str">
            <v/>
          </cell>
          <cell r="CL31" t="str">
            <v/>
          </cell>
          <cell r="CM31" t="str">
            <v/>
          </cell>
          <cell r="CN31"/>
          <cell r="CO31"/>
          <cell r="CP31"/>
          <cell r="CQ31"/>
          <cell r="CR31"/>
          <cell r="CS31"/>
          <cell r="CT31"/>
          <cell r="CU31"/>
          <cell r="CV31"/>
          <cell r="CW31"/>
          <cell r="CX31"/>
          <cell r="CY31"/>
          <cell r="CZ31"/>
          <cell r="DA31"/>
          <cell r="DB31"/>
          <cell r="DC31">
            <v>0</v>
          </cell>
          <cell r="DD31">
            <v>0</v>
          </cell>
          <cell r="DE31"/>
          <cell r="DF31"/>
          <cell r="DG31"/>
          <cell r="DH31"/>
          <cell r="DI31"/>
          <cell r="DJ31"/>
          <cell r="DK31"/>
          <cell r="DS31"/>
          <cell r="DT31"/>
          <cell r="DU31"/>
          <cell r="DV31"/>
        </row>
        <row r="32">
          <cell r="A32"/>
          <cell r="B32"/>
          <cell r="C32"/>
          <cell r="D32"/>
          <cell r="E32"/>
          <cell r="F32"/>
          <cell r="G32"/>
          <cell r="H32"/>
          <cell r="I32"/>
          <cell r="J32"/>
          <cell r="K32"/>
          <cell r="L32"/>
          <cell r="M32"/>
          <cell r="N32"/>
          <cell r="O32"/>
          <cell r="P32"/>
          <cell r="Q32"/>
          <cell r="R32"/>
          <cell r="S32"/>
          <cell r="T32"/>
          <cell r="U32"/>
          <cell r="V32"/>
          <cell r="W32"/>
          <cell r="X32"/>
          <cell r="Y32"/>
          <cell r="Z32"/>
          <cell r="AA32"/>
          <cell r="AB32"/>
          <cell r="AC32"/>
          <cell r="AD32"/>
          <cell r="AE32"/>
          <cell r="AF32"/>
          <cell r="AG32"/>
          <cell r="AH32"/>
          <cell r="AI32"/>
          <cell r="AJ32"/>
          <cell r="AK32"/>
          <cell r="AL32"/>
          <cell r="AM32"/>
          <cell r="AN32"/>
          <cell r="AO32"/>
          <cell r="AP32"/>
          <cell r="AQ32"/>
          <cell r="AR32"/>
          <cell r="AS32"/>
          <cell r="AT32"/>
          <cell r="AU32"/>
          <cell r="AV32"/>
          <cell r="AW32"/>
          <cell r="AX32"/>
          <cell r="AY32"/>
          <cell r="AZ32"/>
          <cell r="BA32"/>
          <cell r="BB32"/>
          <cell r="BC32"/>
          <cell r="BD32"/>
          <cell r="BE32"/>
          <cell r="BF32"/>
          <cell r="BG32"/>
          <cell r="BH32"/>
          <cell r="BI32"/>
          <cell r="BJ32"/>
          <cell r="BK32"/>
          <cell r="BL32"/>
          <cell r="BM32"/>
          <cell r="BN32"/>
          <cell r="BO32"/>
          <cell r="BP32"/>
          <cell r="BQ32"/>
          <cell r="BR32"/>
          <cell r="BS32"/>
          <cell r="BT32">
            <v>0</v>
          </cell>
          <cell r="BU32"/>
          <cell r="BV32" t="str">
            <v/>
          </cell>
          <cell r="BW32" t="str">
            <v/>
          </cell>
          <cell r="BX32" t="str">
            <v/>
          </cell>
          <cell r="BY32" t="str">
            <v/>
          </cell>
          <cell r="BZ32" t="str">
            <v/>
          </cell>
          <cell r="CA32" t="str">
            <v/>
          </cell>
          <cell r="CB32" t="str">
            <v/>
          </cell>
          <cell r="CC32" t="str">
            <v/>
          </cell>
          <cell r="CD32" t="str">
            <v/>
          </cell>
          <cell r="CE32" t="str">
            <v/>
          </cell>
          <cell r="CF32" t="str">
            <v/>
          </cell>
          <cell r="CG32"/>
          <cell r="CH32"/>
          <cell r="CI32" t="str">
            <v/>
          </cell>
          <cell r="CJ32" t="str">
            <v/>
          </cell>
          <cell r="CK32" t="str">
            <v/>
          </cell>
          <cell r="CL32" t="str">
            <v/>
          </cell>
          <cell r="CM32" t="str">
            <v/>
          </cell>
          <cell r="CN32"/>
          <cell r="CO32"/>
          <cell r="CP32"/>
          <cell r="CQ32"/>
          <cell r="CR32"/>
          <cell r="CS32"/>
          <cell r="CT32"/>
          <cell r="CU32"/>
          <cell r="CV32"/>
          <cell r="CW32"/>
          <cell r="CX32"/>
          <cell r="CY32"/>
          <cell r="CZ32"/>
          <cell r="DA32"/>
          <cell r="DB32"/>
          <cell r="DC32">
            <v>0</v>
          </cell>
          <cell r="DD32">
            <v>0</v>
          </cell>
          <cell r="DE32"/>
          <cell r="DF32"/>
          <cell r="DG32"/>
          <cell r="DH32"/>
          <cell r="DI32"/>
          <cell r="DJ32"/>
          <cell r="DK32"/>
          <cell r="DS32"/>
          <cell r="DT32"/>
          <cell r="DU32"/>
          <cell r="DV32"/>
        </row>
        <row r="33">
          <cell r="A33"/>
          <cell r="B33"/>
          <cell r="C33"/>
          <cell r="D33"/>
          <cell r="E33"/>
          <cell r="F33"/>
          <cell r="G33"/>
          <cell r="H33"/>
          <cell r="I33"/>
          <cell r="J33"/>
          <cell r="K33"/>
          <cell r="L33"/>
          <cell r="M33"/>
          <cell r="N33"/>
          <cell r="O33"/>
          <cell r="P33"/>
          <cell r="Q33"/>
          <cell r="R33"/>
          <cell r="S33"/>
          <cell r="T33"/>
          <cell r="U33"/>
          <cell r="V33"/>
          <cell r="W33"/>
          <cell r="X33"/>
          <cell r="Y33"/>
          <cell r="Z33"/>
          <cell r="AA33"/>
          <cell r="AB33"/>
          <cell r="AC33"/>
          <cell r="AD33"/>
          <cell r="AE33"/>
          <cell r="AF33"/>
          <cell r="AG33"/>
          <cell r="AH33"/>
          <cell r="AI33"/>
          <cell r="AJ33"/>
          <cell r="AK33"/>
          <cell r="AL33"/>
          <cell r="AM33"/>
          <cell r="AN33"/>
          <cell r="AO33"/>
          <cell r="AP33"/>
          <cell r="AQ33"/>
          <cell r="AR33"/>
          <cell r="AS33"/>
          <cell r="AT33"/>
          <cell r="AU33"/>
          <cell r="AV33"/>
          <cell r="AW33"/>
          <cell r="AX33"/>
          <cell r="AY33"/>
          <cell r="AZ33"/>
          <cell r="BA33"/>
          <cell r="BB33"/>
          <cell r="BC33"/>
          <cell r="BD33"/>
          <cell r="BE33"/>
          <cell r="BF33"/>
          <cell r="BG33"/>
          <cell r="BH33"/>
          <cell r="BI33"/>
          <cell r="BJ33"/>
          <cell r="BK33"/>
          <cell r="BL33"/>
          <cell r="BM33"/>
          <cell r="BN33"/>
          <cell r="BO33"/>
          <cell r="BP33"/>
          <cell r="BQ33"/>
          <cell r="BR33"/>
          <cell r="BS33"/>
          <cell r="BT33">
            <v>0</v>
          </cell>
          <cell r="BU33"/>
          <cell r="BV33" t="str">
            <v/>
          </cell>
          <cell r="BW33" t="str">
            <v/>
          </cell>
          <cell r="BX33" t="str">
            <v/>
          </cell>
          <cell r="BY33" t="str">
            <v/>
          </cell>
          <cell r="BZ33" t="str">
            <v/>
          </cell>
          <cell r="CA33" t="str">
            <v/>
          </cell>
          <cell r="CB33" t="str">
            <v/>
          </cell>
          <cell r="CC33" t="str">
            <v/>
          </cell>
          <cell r="CD33" t="str">
            <v/>
          </cell>
          <cell r="CE33" t="str">
            <v/>
          </cell>
          <cell r="CF33" t="str">
            <v/>
          </cell>
          <cell r="CG33"/>
          <cell r="CH33"/>
          <cell r="CI33" t="str">
            <v/>
          </cell>
          <cell r="CJ33" t="str">
            <v/>
          </cell>
          <cell r="CK33" t="str">
            <v/>
          </cell>
          <cell r="CL33" t="str">
            <v/>
          </cell>
          <cell r="CM33" t="str">
            <v/>
          </cell>
          <cell r="CN33"/>
          <cell r="CO33"/>
          <cell r="CP33"/>
          <cell r="CQ33"/>
          <cell r="CR33"/>
          <cell r="CS33"/>
          <cell r="CT33"/>
          <cell r="CU33"/>
          <cell r="CV33"/>
          <cell r="CW33"/>
          <cell r="CX33"/>
          <cell r="CY33"/>
          <cell r="CZ33"/>
          <cell r="DA33"/>
          <cell r="DB33"/>
          <cell r="DC33">
            <v>0</v>
          </cell>
          <cell r="DD33">
            <v>0</v>
          </cell>
          <cell r="DE33"/>
          <cell r="DF33"/>
          <cell r="DG33"/>
          <cell r="DH33"/>
          <cell r="DI33"/>
          <cell r="DJ33"/>
          <cell r="DK33"/>
          <cell r="DS33"/>
          <cell r="DT33"/>
          <cell r="DU33"/>
          <cell r="DV33"/>
        </row>
        <row r="34">
          <cell r="A34"/>
          <cell r="B34"/>
          <cell r="C34"/>
          <cell r="D34"/>
          <cell r="E34"/>
          <cell r="F34"/>
          <cell r="G34"/>
          <cell r="H34"/>
          <cell r="I34"/>
          <cell r="J34"/>
          <cell r="K34"/>
          <cell r="L34"/>
          <cell r="M34"/>
          <cell r="N34"/>
          <cell r="O34"/>
          <cell r="P34"/>
          <cell r="Q34"/>
          <cell r="R34"/>
          <cell r="S34"/>
          <cell r="T34"/>
          <cell r="U34"/>
          <cell r="V34"/>
          <cell r="W34"/>
          <cell r="X34"/>
          <cell r="Y34"/>
          <cell r="Z34"/>
          <cell r="AA34"/>
          <cell r="AB34"/>
          <cell r="AC34"/>
          <cell r="AD34"/>
          <cell r="AE34"/>
          <cell r="AF34"/>
          <cell r="AG34"/>
          <cell r="AH34"/>
          <cell r="AI34"/>
          <cell r="AJ34"/>
          <cell r="AK34"/>
          <cell r="AL34"/>
          <cell r="AM34"/>
          <cell r="AN34"/>
          <cell r="AO34"/>
          <cell r="AP34"/>
          <cell r="AQ34"/>
          <cell r="AR34"/>
          <cell r="AS34"/>
          <cell r="AT34"/>
          <cell r="AU34"/>
          <cell r="AV34"/>
          <cell r="AW34"/>
          <cell r="AX34"/>
          <cell r="AY34"/>
          <cell r="AZ34"/>
          <cell r="BA34"/>
          <cell r="BB34"/>
          <cell r="BC34"/>
          <cell r="BD34"/>
          <cell r="BE34"/>
          <cell r="BF34"/>
          <cell r="BG34"/>
          <cell r="BH34"/>
          <cell r="BI34"/>
          <cell r="BJ34"/>
          <cell r="BK34"/>
          <cell r="BL34"/>
          <cell r="BM34"/>
          <cell r="BN34"/>
          <cell r="BO34"/>
          <cell r="BP34"/>
          <cell r="BQ34"/>
          <cell r="BR34"/>
          <cell r="BS34"/>
          <cell r="BT34">
            <v>0</v>
          </cell>
          <cell r="BU34"/>
          <cell r="BV34" t="str">
            <v/>
          </cell>
          <cell r="BW34" t="str">
            <v/>
          </cell>
          <cell r="BX34" t="str">
            <v/>
          </cell>
          <cell r="BY34" t="str">
            <v/>
          </cell>
          <cell r="BZ34" t="str">
            <v/>
          </cell>
          <cell r="CA34" t="str">
            <v/>
          </cell>
          <cell r="CB34" t="str">
            <v/>
          </cell>
          <cell r="CC34" t="str">
            <v/>
          </cell>
          <cell r="CD34" t="str">
            <v/>
          </cell>
          <cell r="CE34" t="str">
            <v/>
          </cell>
          <cell r="CF34" t="str">
            <v/>
          </cell>
          <cell r="CG34"/>
          <cell r="CH34"/>
          <cell r="CI34" t="str">
            <v/>
          </cell>
          <cell r="CJ34" t="str">
            <v/>
          </cell>
          <cell r="CK34" t="str">
            <v/>
          </cell>
          <cell r="CL34" t="str">
            <v/>
          </cell>
          <cell r="CM34" t="str">
            <v/>
          </cell>
          <cell r="CN34"/>
          <cell r="CO34"/>
          <cell r="CP34"/>
          <cell r="CQ34"/>
          <cell r="CR34"/>
          <cell r="CS34"/>
          <cell r="CT34"/>
          <cell r="CU34"/>
          <cell r="CV34"/>
          <cell r="CW34"/>
          <cell r="CX34"/>
          <cell r="CY34"/>
          <cell r="CZ34"/>
          <cell r="DA34"/>
          <cell r="DB34"/>
          <cell r="DC34">
            <v>0</v>
          </cell>
          <cell r="DD34">
            <v>0</v>
          </cell>
          <cell r="DE34"/>
          <cell r="DF34"/>
          <cell r="DG34"/>
          <cell r="DH34"/>
          <cell r="DI34"/>
          <cell r="DJ34"/>
          <cell r="DK34"/>
          <cell r="DS34"/>
          <cell r="DT34"/>
          <cell r="DU34"/>
          <cell r="DV34"/>
        </row>
        <row r="35">
          <cell r="A35"/>
          <cell r="B35"/>
          <cell r="C35"/>
          <cell r="D35"/>
          <cell r="E35"/>
          <cell r="F35"/>
          <cell r="G35"/>
          <cell r="H35"/>
          <cell r="I35"/>
          <cell r="J35"/>
          <cell r="K35"/>
          <cell r="L35"/>
          <cell r="M35"/>
          <cell r="N35"/>
          <cell r="O35"/>
          <cell r="P35"/>
          <cell r="Q35"/>
          <cell r="R35"/>
          <cell r="S35"/>
          <cell r="T35"/>
          <cell r="U35"/>
          <cell r="V35"/>
          <cell r="W35"/>
          <cell r="X35"/>
          <cell r="Y35"/>
          <cell r="Z35"/>
          <cell r="AA35"/>
          <cell r="AB35"/>
          <cell r="AC35"/>
          <cell r="AD35"/>
          <cell r="AE35"/>
          <cell r="AF35"/>
          <cell r="AG35"/>
          <cell r="AH35"/>
          <cell r="AI35"/>
          <cell r="AJ35"/>
          <cell r="AK35"/>
          <cell r="AL35"/>
          <cell r="AM35"/>
          <cell r="AN35"/>
          <cell r="AO35"/>
          <cell r="AP35"/>
          <cell r="AQ35"/>
          <cell r="AR35"/>
          <cell r="AS35"/>
          <cell r="AT35"/>
          <cell r="AU35"/>
          <cell r="AV35"/>
          <cell r="AW35"/>
          <cell r="AX35"/>
          <cell r="AY35"/>
          <cell r="AZ35"/>
          <cell r="BA35"/>
          <cell r="BB35"/>
          <cell r="BC35"/>
          <cell r="BD35"/>
          <cell r="BE35"/>
          <cell r="BF35"/>
          <cell r="BG35"/>
          <cell r="BH35"/>
          <cell r="BI35"/>
          <cell r="BJ35"/>
          <cell r="BK35"/>
          <cell r="BL35"/>
          <cell r="BM35"/>
          <cell r="BN35"/>
          <cell r="BO35"/>
          <cell r="BP35"/>
          <cell r="BQ35"/>
          <cell r="BR35"/>
          <cell r="BS35"/>
          <cell r="BT35">
            <v>0</v>
          </cell>
          <cell r="BU35"/>
          <cell r="BV35" t="str">
            <v/>
          </cell>
          <cell r="BW35" t="str">
            <v/>
          </cell>
          <cell r="BX35" t="str">
            <v/>
          </cell>
          <cell r="BY35" t="str">
            <v/>
          </cell>
          <cell r="BZ35" t="str">
            <v/>
          </cell>
          <cell r="CA35" t="str">
            <v/>
          </cell>
          <cell r="CB35" t="str">
            <v/>
          </cell>
          <cell r="CC35" t="str">
            <v/>
          </cell>
          <cell r="CD35" t="str">
            <v/>
          </cell>
          <cell r="CE35" t="str">
            <v/>
          </cell>
          <cell r="CF35" t="str">
            <v/>
          </cell>
          <cell r="CG35"/>
          <cell r="CH35"/>
          <cell r="CI35" t="str">
            <v/>
          </cell>
          <cell r="CJ35" t="str">
            <v/>
          </cell>
          <cell r="CK35" t="str">
            <v/>
          </cell>
          <cell r="CL35" t="str">
            <v/>
          </cell>
          <cell r="CM35" t="str">
            <v/>
          </cell>
          <cell r="CN35"/>
          <cell r="CO35"/>
          <cell r="CP35"/>
          <cell r="CQ35"/>
          <cell r="CR35"/>
          <cell r="CS35"/>
          <cell r="CT35"/>
          <cell r="CU35"/>
          <cell r="CV35"/>
          <cell r="CW35"/>
          <cell r="CX35"/>
          <cell r="CY35"/>
          <cell r="CZ35"/>
          <cell r="DA35"/>
          <cell r="DB35"/>
          <cell r="DC35">
            <v>0</v>
          </cell>
          <cell r="DD35">
            <v>0</v>
          </cell>
          <cell r="DE35"/>
          <cell r="DF35"/>
          <cell r="DG35"/>
          <cell r="DH35"/>
          <cell r="DI35"/>
          <cell r="DJ35"/>
          <cell r="DK35"/>
          <cell r="DS35"/>
          <cell r="DT35"/>
          <cell r="DU35"/>
          <cell r="DV35"/>
        </row>
        <row r="36">
          <cell r="A36"/>
          <cell r="B36"/>
          <cell r="C36"/>
          <cell r="D36"/>
          <cell r="E36"/>
          <cell r="F36"/>
          <cell r="G36"/>
          <cell r="H36"/>
          <cell r="I36"/>
          <cell r="J36"/>
          <cell r="K36"/>
          <cell r="L36"/>
          <cell r="M36"/>
          <cell r="N36"/>
          <cell r="O36"/>
          <cell r="P36"/>
          <cell r="Q36"/>
          <cell r="R36"/>
          <cell r="S36"/>
          <cell r="T36"/>
          <cell r="U36"/>
          <cell r="V36"/>
          <cell r="W36"/>
          <cell r="X36"/>
          <cell r="Y36"/>
          <cell r="Z36"/>
          <cell r="AA36"/>
          <cell r="AB36"/>
          <cell r="AC36"/>
          <cell r="AD36"/>
          <cell r="AE36"/>
          <cell r="AF36"/>
          <cell r="AG36"/>
          <cell r="AH36"/>
          <cell r="AI36"/>
          <cell r="AJ36"/>
          <cell r="AK36"/>
          <cell r="AL36"/>
          <cell r="AM36"/>
          <cell r="AN36"/>
          <cell r="AO36"/>
          <cell r="AP36"/>
          <cell r="AQ36"/>
          <cell r="AR36"/>
          <cell r="AS36"/>
          <cell r="AT36"/>
          <cell r="AU36"/>
          <cell r="AV36"/>
          <cell r="AW36"/>
          <cell r="AX36"/>
          <cell r="AY36"/>
          <cell r="AZ36"/>
          <cell r="BA36"/>
          <cell r="BB36"/>
          <cell r="BC36"/>
          <cell r="BD36"/>
          <cell r="BE36"/>
          <cell r="BF36"/>
          <cell r="BG36"/>
          <cell r="BH36"/>
          <cell r="BI36"/>
          <cell r="BJ36"/>
          <cell r="BK36"/>
          <cell r="BL36"/>
          <cell r="BM36"/>
          <cell r="BN36"/>
          <cell r="BO36"/>
          <cell r="BP36"/>
          <cell r="BQ36"/>
          <cell r="BR36"/>
          <cell r="BS36"/>
          <cell r="BT36">
            <v>0</v>
          </cell>
          <cell r="BU36"/>
          <cell r="BV36" t="str">
            <v/>
          </cell>
          <cell r="BW36" t="str">
            <v/>
          </cell>
          <cell r="BX36" t="str">
            <v/>
          </cell>
          <cell r="BY36" t="str">
            <v/>
          </cell>
          <cell r="BZ36" t="str">
            <v/>
          </cell>
          <cell r="CA36" t="str">
            <v/>
          </cell>
          <cell r="CB36" t="str">
            <v/>
          </cell>
          <cell r="CC36" t="str">
            <v/>
          </cell>
          <cell r="CD36" t="str">
            <v/>
          </cell>
          <cell r="CE36" t="str">
            <v/>
          </cell>
          <cell r="CF36" t="str">
            <v/>
          </cell>
          <cell r="CG36"/>
          <cell r="CH36"/>
          <cell r="CI36" t="str">
            <v/>
          </cell>
          <cell r="CJ36" t="str">
            <v/>
          </cell>
          <cell r="CK36" t="str">
            <v/>
          </cell>
          <cell r="CL36" t="str">
            <v/>
          </cell>
          <cell r="CM36" t="str">
            <v/>
          </cell>
          <cell r="CN36"/>
          <cell r="CO36"/>
          <cell r="CP36"/>
          <cell r="CQ36"/>
          <cell r="CR36"/>
          <cell r="CS36"/>
          <cell r="CT36"/>
          <cell r="CU36"/>
          <cell r="CV36"/>
          <cell r="CW36"/>
          <cell r="CX36"/>
          <cell r="CY36"/>
          <cell r="CZ36"/>
          <cell r="DA36"/>
          <cell r="DB36"/>
          <cell r="DC36">
            <v>0</v>
          </cell>
          <cell r="DD36">
            <v>0</v>
          </cell>
          <cell r="DE36"/>
          <cell r="DF36"/>
          <cell r="DG36"/>
          <cell r="DH36"/>
          <cell r="DI36"/>
          <cell r="DJ36"/>
          <cell r="DK36"/>
          <cell r="DS36"/>
          <cell r="DT36"/>
          <cell r="DU36"/>
          <cell r="DV36"/>
        </row>
        <row r="37">
          <cell r="A37"/>
          <cell r="B37"/>
          <cell r="C37"/>
          <cell r="D37"/>
          <cell r="E37"/>
          <cell r="F37"/>
          <cell r="G37"/>
          <cell r="H37"/>
          <cell r="I37"/>
          <cell r="J37"/>
          <cell r="K37"/>
          <cell r="L37"/>
          <cell r="M37"/>
          <cell r="N37"/>
          <cell r="O37"/>
          <cell r="P37"/>
          <cell r="Q37"/>
          <cell r="R37"/>
          <cell r="S37"/>
          <cell r="T37"/>
          <cell r="U37"/>
          <cell r="V37"/>
          <cell r="W37"/>
          <cell r="X37"/>
          <cell r="Y37"/>
          <cell r="Z37"/>
          <cell r="AA37"/>
          <cell r="AB37"/>
          <cell r="AC37"/>
          <cell r="AD37"/>
          <cell r="AE37"/>
          <cell r="AF37"/>
          <cell r="AG37"/>
          <cell r="AH37"/>
          <cell r="AI37"/>
          <cell r="AJ37"/>
          <cell r="AK37"/>
          <cell r="AL37"/>
          <cell r="AM37"/>
          <cell r="AN37"/>
          <cell r="AO37"/>
          <cell r="AP37"/>
          <cell r="AQ37"/>
          <cell r="AR37"/>
          <cell r="AS37"/>
          <cell r="AT37"/>
          <cell r="AU37"/>
          <cell r="AV37"/>
          <cell r="AW37"/>
          <cell r="AX37"/>
          <cell r="AY37"/>
          <cell r="AZ37"/>
          <cell r="BA37"/>
          <cell r="BB37"/>
          <cell r="BC37"/>
          <cell r="BD37"/>
          <cell r="BE37"/>
          <cell r="BF37"/>
          <cell r="BG37"/>
          <cell r="BH37"/>
          <cell r="BI37"/>
          <cell r="BJ37"/>
          <cell r="BK37"/>
          <cell r="BL37"/>
          <cell r="BM37"/>
          <cell r="BN37"/>
          <cell r="BO37"/>
          <cell r="BP37"/>
          <cell r="BQ37"/>
          <cell r="BR37"/>
          <cell r="BS37"/>
          <cell r="BT37">
            <v>0</v>
          </cell>
          <cell r="BU37"/>
          <cell r="BV37" t="str">
            <v/>
          </cell>
          <cell r="BW37" t="str">
            <v/>
          </cell>
          <cell r="BX37" t="str">
            <v/>
          </cell>
          <cell r="BY37" t="str">
            <v/>
          </cell>
          <cell r="BZ37" t="str">
            <v/>
          </cell>
          <cell r="CA37" t="str">
            <v/>
          </cell>
          <cell r="CB37" t="str">
            <v/>
          </cell>
          <cell r="CC37" t="str">
            <v/>
          </cell>
          <cell r="CD37" t="str">
            <v/>
          </cell>
          <cell r="CE37" t="str">
            <v/>
          </cell>
          <cell r="CF37" t="str">
            <v/>
          </cell>
          <cell r="CG37"/>
          <cell r="CH37"/>
          <cell r="CI37" t="str">
            <v/>
          </cell>
          <cell r="CJ37" t="str">
            <v/>
          </cell>
          <cell r="CK37" t="str">
            <v/>
          </cell>
          <cell r="CL37" t="str">
            <v/>
          </cell>
          <cell r="CM37" t="str">
            <v/>
          </cell>
          <cell r="CN37"/>
          <cell r="CO37"/>
          <cell r="CP37"/>
          <cell r="CQ37"/>
          <cell r="CR37"/>
          <cell r="CS37"/>
          <cell r="CT37"/>
          <cell r="CU37"/>
          <cell r="CV37"/>
          <cell r="CW37"/>
          <cell r="CX37"/>
          <cell r="CY37"/>
          <cell r="CZ37"/>
          <cell r="DA37"/>
          <cell r="DB37"/>
          <cell r="DC37">
            <v>0</v>
          </cell>
          <cell r="DD37">
            <v>0</v>
          </cell>
          <cell r="DE37"/>
          <cell r="DF37"/>
          <cell r="DG37"/>
          <cell r="DH37"/>
          <cell r="DI37"/>
          <cell r="DJ37"/>
          <cell r="DK37"/>
          <cell r="DS37"/>
          <cell r="DT37"/>
          <cell r="DU37"/>
          <cell r="DV37"/>
        </row>
        <row r="38">
          <cell r="A38"/>
          <cell r="B38"/>
          <cell r="C38"/>
          <cell r="D38"/>
          <cell r="E38"/>
          <cell r="F38"/>
          <cell r="G38"/>
          <cell r="H38"/>
          <cell r="I38"/>
          <cell r="J38"/>
          <cell r="K38"/>
          <cell r="L38"/>
          <cell r="M38"/>
          <cell r="N38"/>
          <cell r="O38"/>
          <cell r="P38"/>
          <cell r="Q38"/>
          <cell r="R38"/>
          <cell r="S38"/>
          <cell r="T38"/>
          <cell r="U38"/>
          <cell r="V38"/>
          <cell r="W38"/>
          <cell r="X38"/>
          <cell r="Y38"/>
          <cell r="Z38"/>
          <cell r="AA38"/>
          <cell r="AB38"/>
          <cell r="AC38"/>
          <cell r="AD38"/>
          <cell r="AE38"/>
          <cell r="AF38"/>
          <cell r="AG38"/>
          <cell r="AH38"/>
          <cell r="AI38"/>
          <cell r="AJ38"/>
          <cell r="AK38"/>
          <cell r="AL38"/>
          <cell r="AM38"/>
          <cell r="AN38"/>
          <cell r="AO38"/>
          <cell r="AP38"/>
          <cell r="AQ38"/>
          <cell r="AR38"/>
          <cell r="AS38"/>
          <cell r="AT38"/>
          <cell r="AU38"/>
          <cell r="AV38"/>
          <cell r="AW38"/>
          <cell r="AX38"/>
          <cell r="AY38"/>
          <cell r="AZ38"/>
          <cell r="BA38"/>
          <cell r="BB38"/>
          <cell r="BC38"/>
          <cell r="BD38"/>
          <cell r="BE38"/>
          <cell r="BF38"/>
          <cell r="BG38"/>
          <cell r="BH38"/>
          <cell r="BI38"/>
          <cell r="BJ38"/>
          <cell r="BK38"/>
          <cell r="BL38"/>
          <cell r="BM38"/>
          <cell r="BN38"/>
          <cell r="BO38"/>
          <cell r="BP38"/>
          <cell r="BQ38"/>
          <cell r="BR38"/>
          <cell r="BS38"/>
          <cell r="BT38">
            <v>0</v>
          </cell>
          <cell r="BU38"/>
          <cell r="BV38" t="str">
            <v/>
          </cell>
          <cell r="BW38" t="str">
            <v/>
          </cell>
          <cell r="BX38" t="str">
            <v/>
          </cell>
          <cell r="BY38" t="str">
            <v/>
          </cell>
          <cell r="BZ38" t="str">
            <v/>
          </cell>
          <cell r="CA38" t="str">
            <v/>
          </cell>
          <cell r="CB38" t="str">
            <v/>
          </cell>
          <cell r="CC38" t="str">
            <v/>
          </cell>
          <cell r="CD38" t="str">
            <v/>
          </cell>
          <cell r="CE38" t="str">
            <v/>
          </cell>
          <cell r="CF38" t="str">
            <v/>
          </cell>
          <cell r="CG38"/>
          <cell r="CH38"/>
          <cell r="CI38" t="str">
            <v/>
          </cell>
          <cell r="CJ38" t="str">
            <v/>
          </cell>
          <cell r="CK38" t="str">
            <v/>
          </cell>
          <cell r="CL38" t="str">
            <v/>
          </cell>
          <cell r="CM38" t="str">
            <v/>
          </cell>
          <cell r="CN38"/>
          <cell r="CO38"/>
          <cell r="CP38"/>
          <cell r="CQ38"/>
          <cell r="CR38"/>
          <cell r="CS38"/>
          <cell r="CT38"/>
          <cell r="CU38"/>
          <cell r="CV38"/>
          <cell r="CW38"/>
          <cell r="CX38"/>
          <cell r="CY38"/>
          <cell r="CZ38"/>
          <cell r="DA38"/>
          <cell r="DB38"/>
          <cell r="DC38">
            <v>0</v>
          </cell>
          <cell r="DD38">
            <v>0</v>
          </cell>
          <cell r="DE38"/>
          <cell r="DF38"/>
          <cell r="DG38"/>
          <cell r="DH38"/>
          <cell r="DI38"/>
          <cell r="DJ38"/>
          <cell r="DK38"/>
          <cell r="DS38"/>
          <cell r="DT38"/>
          <cell r="DU38"/>
          <cell r="DV38"/>
        </row>
        <row r="39">
          <cell r="A39"/>
          <cell r="B39"/>
          <cell r="C39"/>
          <cell r="D39"/>
          <cell r="E39"/>
          <cell r="F39"/>
          <cell r="G39"/>
          <cell r="H39"/>
          <cell r="I39"/>
          <cell r="J39"/>
          <cell r="K39"/>
          <cell r="L39"/>
          <cell r="M39"/>
          <cell r="N39"/>
          <cell r="O39"/>
          <cell r="P39"/>
          <cell r="Q39"/>
          <cell r="R39"/>
          <cell r="S39"/>
          <cell r="T39"/>
          <cell r="U39"/>
          <cell r="V39"/>
          <cell r="W39"/>
          <cell r="X39"/>
          <cell r="Y39"/>
          <cell r="Z39"/>
          <cell r="AA39"/>
          <cell r="AB39"/>
          <cell r="AC39"/>
          <cell r="AD39"/>
          <cell r="AE39"/>
          <cell r="AF39"/>
          <cell r="AG39"/>
          <cell r="AH39"/>
          <cell r="AI39"/>
          <cell r="AJ39"/>
          <cell r="AK39"/>
          <cell r="AL39"/>
          <cell r="AM39"/>
          <cell r="AN39"/>
          <cell r="AO39"/>
          <cell r="AP39"/>
          <cell r="AQ39"/>
          <cell r="AR39"/>
          <cell r="AS39"/>
          <cell r="AT39"/>
          <cell r="AU39"/>
          <cell r="AV39"/>
          <cell r="AW39"/>
          <cell r="AX39"/>
          <cell r="AY39"/>
          <cell r="AZ39"/>
          <cell r="BA39"/>
          <cell r="BB39"/>
          <cell r="BC39"/>
          <cell r="BD39"/>
          <cell r="BE39"/>
          <cell r="BF39"/>
          <cell r="BG39"/>
          <cell r="BH39"/>
          <cell r="BI39"/>
          <cell r="BJ39"/>
          <cell r="BK39"/>
          <cell r="BL39"/>
          <cell r="BM39"/>
          <cell r="BN39"/>
          <cell r="BO39"/>
          <cell r="BP39"/>
          <cell r="BQ39"/>
          <cell r="BR39"/>
          <cell r="BS39"/>
          <cell r="BT39">
            <v>0</v>
          </cell>
          <cell r="BU39"/>
          <cell r="BV39" t="str">
            <v/>
          </cell>
          <cell r="BW39" t="str">
            <v/>
          </cell>
          <cell r="BX39" t="str">
            <v/>
          </cell>
          <cell r="BY39" t="str">
            <v/>
          </cell>
          <cell r="BZ39" t="str">
            <v/>
          </cell>
          <cell r="CA39" t="str">
            <v/>
          </cell>
          <cell r="CB39" t="str">
            <v/>
          </cell>
          <cell r="CC39" t="str">
            <v/>
          </cell>
          <cell r="CD39" t="str">
            <v/>
          </cell>
          <cell r="CE39" t="str">
            <v/>
          </cell>
          <cell r="CF39" t="str">
            <v/>
          </cell>
          <cell r="CG39"/>
          <cell r="CH39"/>
          <cell r="CI39" t="str">
            <v/>
          </cell>
          <cell r="CJ39" t="str">
            <v/>
          </cell>
          <cell r="CK39" t="str">
            <v/>
          </cell>
          <cell r="CL39" t="str">
            <v/>
          </cell>
          <cell r="CM39" t="str">
            <v/>
          </cell>
          <cell r="CN39"/>
          <cell r="CO39"/>
          <cell r="CP39"/>
          <cell r="CQ39"/>
          <cell r="CR39"/>
          <cell r="CS39"/>
          <cell r="CT39"/>
          <cell r="CU39"/>
          <cell r="CV39"/>
          <cell r="CW39"/>
          <cell r="CX39"/>
          <cell r="CY39"/>
          <cell r="CZ39"/>
          <cell r="DA39"/>
          <cell r="DB39"/>
          <cell r="DC39">
            <v>0</v>
          </cell>
          <cell r="DD39">
            <v>0</v>
          </cell>
          <cell r="DE39"/>
          <cell r="DF39"/>
          <cell r="DG39"/>
          <cell r="DH39"/>
          <cell r="DI39"/>
          <cell r="DJ39"/>
          <cell r="DK39"/>
          <cell r="DS39"/>
          <cell r="DT39"/>
          <cell r="DU39"/>
          <cell r="DV39"/>
        </row>
        <row r="40">
          <cell r="A40"/>
          <cell r="B40"/>
          <cell r="C40"/>
          <cell r="D40"/>
          <cell r="E40"/>
          <cell r="F40"/>
          <cell r="G40"/>
          <cell r="H40"/>
          <cell r="I40"/>
          <cell r="J40"/>
          <cell r="K40"/>
          <cell r="L40"/>
          <cell r="M40"/>
          <cell r="N40"/>
          <cell r="O40"/>
          <cell r="P40"/>
          <cell r="Q40"/>
          <cell r="R40"/>
          <cell r="S40"/>
          <cell r="T40"/>
          <cell r="U40"/>
          <cell r="V40"/>
          <cell r="W40"/>
          <cell r="X40"/>
          <cell r="Y40"/>
          <cell r="Z40"/>
          <cell r="AA40"/>
          <cell r="AB40"/>
          <cell r="AC40"/>
          <cell r="AD40"/>
          <cell r="AE40"/>
          <cell r="AF40"/>
          <cell r="AG40"/>
          <cell r="AH40"/>
          <cell r="AI40"/>
          <cell r="AJ40"/>
          <cell r="AK40"/>
          <cell r="AL40"/>
          <cell r="AM40"/>
          <cell r="AN40"/>
          <cell r="AO40"/>
          <cell r="AP40"/>
          <cell r="AQ40"/>
          <cell r="AR40"/>
          <cell r="AS40"/>
          <cell r="AT40"/>
          <cell r="AU40"/>
          <cell r="AV40"/>
          <cell r="AW40"/>
          <cell r="AX40"/>
          <cell r="AY40"/>
          <cell r="AZ40"/>
          <cell r="BA40"/>
          <cell r="BB40"/>
          <cell r="BC40"/>
          <cell r="BD40"/>
          <cell r="BE40"/>
          <cell r="BF40"/>
          <cell r="BG40"/>
          <cell r="BH40"/>
          <cell r="BI40"/>
          <cell r="BJ40"/>
          <cell r="BK40"/>
          <cell r="BL40"/>
          <cell r="BM40"/>
          <cell r="BN40"/>
          <cell r="BO40"/>
          <cell r="BP40"/>
          <cell r="BQ40"/>
          <cell r="BR40"/>
          <cell r="BS40"/>
          <cell r="BT40">
            <v>0</v>
          </cell>
          <cell r="BU40"/>
          <cell r="BV40" t="str">
            <v/>
          </cell>
          <cell r="BW40" t="str">
            <v/>
          </cell>
          <cell r="BX40" t="str">
            <v/>
          </cell>
          <cell r="BY40" t="str">
            <v/>
          </cell>
          <cell r="BZ40" t="str">
            <v/>
          </cell>
          <cell r="CA40" t="str">
            <v/>
          </cell>
          <cell r="CB40" t="str">
            <v/>
          </cell>
          <cell r="CC40" t="str">
            <v/>
          </cell>
          <cell r="CD40" t="str">
            <v/>
          </cell>
          <cell r="CE40" t="str">
            <v/>
          </cell>
          <cell r="CF40" t="str">
            <v/>
          </cell>
          <cell r="CG40"/>
          <cell r="CH40"/>
          <cell r="CI40" t="str">
            <v/>
          </cell>
          <cell r="CJ40" t="str">
            <v/>
          </cell>
          <cell r="CK40" t="str">
            <v/>
          </cell>
          <cell r="CL40" t="str">
            <v/>
          </cell>
          <cell r="CM40" t="str">
            <v/>
          </cell>
          <cell r="CN40"/>
          <cell r="CO40"/>
          <cell r="CP40"/>
          <cell r="CQ40"/>
          <cell r="CR40"/>
          <cell r="CS40"/>
          <cell r="CT40"/>
          <cell r="CU40"/>
          <cell r="CV40"/>
          <cell r="CW40"/>
          <cell r="CX40"/>
          <cell r="CY40"/>
          <cell r="CZ40"/>
          <cell r="DA40"/>
          <cell r="DB40"/>
          <cell r="DC40">
            <v>0</v>
          </cell>
          <cell r="DD40">
            <v>0</v>
          </cell>
          <cell r="DE40"/>
          <cell r="DF40"/>
          <cell r="DG40"/>
          <cell r="DH40"/>
          <cell r="DI40"/>
          <cell r="DJ40"/>
          <cell r="DK40"/>
          <cell r="DS40"/>
          <cell r="DT40"/>
          <cell r="DU40"/>
          <cell r="DV40"/>
        </row>
        <row r="41">
          <cell r="A41"/>
          <cell r="B41"/>
          <cell r="C41"/>
          <cell r="D41"/>
          <cell r="E41"/>
          <cell r="F41"/>
          <cell r="G41"/>
          <cell r="H41"/>
          <cell r="I41"/>
          <cell r="J41"/>
          <cell r="K41"/>
          <cell r="L41"/>
          <cell r="M41"/>
          <cell r="N41"/>
          <cell r="O41"/>
          <cell r="P41"/>
          <cell r="Q41"/>
          <cell r="R41"/>
          <cell r="S41"/>
          <cell r="T41"/>
          <cell r="U41"/>
          <cell r="V41"/>
          <cell r="W41"/>
          <cell r="X41"/>
          <cell r="Y41"/>
          <cell r="Z41"/>
          <cell r="AA41"/>
          <cell r="AB41"/>
          <cell r="AC41"/>
          <cell r="AD41"/>
          <cell r="AE41"/>
          <cell r="AF41"/>
          <cell r="AG41"/>
          <cell r="AH41"/>
          <cell r="AI41"/>
          <cell r="AJ41"/>
          <cell r="AK41"/>
          <cell r="AL41"/>
          <cell r="AM41"/>
          <cell r="AN41"/>
          <cell r="AO41"/>
          <cell r="AP41"/>
          <cell r="AQ41"/>
          <cell r="AR41"/>
          <cell r="AS41"/>
          <cell r="AT41"/>
          <cell r="AU41"/>
          <cell r="AV41"/>
          <cell r="AW41"/>
          <cell r="AX41"/>
          <cell r="AY41"/>
          <cell r="AZ41"/>
          <cell r="BA41"/>
          <cell r="BB41"/>
          <cell r="BC41"/>
          <cell r="BD41"/>
          <cell r="BE41"/>
          <cell r="BF41"/>
          <cell r="BG41"/>
          <cell r="BH41"/>
          <cell r="BI41"/>
          <cell r="BJ41"/>
          <cell r="BK41"/>
          <cell r="BL41"/>
          <cell r="BM41"/>
          <cell r="BN41"/>
          <cell r="BO41"/>
          <cell r="BP41"/>
          <cell r="BQ41"/>
          <cell r="BR41"/>
          <cell r="BS41"/>
          <cell r="BT41">
            <v>0</v>
          </cell>
          <cell r="BU41"/>
          <cell r="BV41" t="str">
            <v/>
          </cell>
          <cell r="BW41" t="str">
            <v/>
          </cell>
          <cell r="BX41" t="str">
            <v/>
          </cell>
          <cell r="BY41" t="str">
            <v/>
          </cell>
          <cell r="BZ41" t="str">
            <v/>
          </cell>
          <cell r="CA41" t="str">
            <v/>
          </cell>
          <cell r="CB41" t="str">
            <v/>
          </cell>
          <cell r="CC41" t="str">
            <v/>
          </cell>
          <cell r="CD41" t="str">
            <v/>
          </cell>
          <cell r="CE41" t="str">
            <v/>
          </cell>
          <cell r="CF41" t="str">
            <v/>
          </cell>
          <cell r="CG41"/>
          <cell r="CH41"/>
          <cell r="CI41" t="str">
            <v/>
          </cell>
          <cell r="CJ41" t="str">
            <v/>
          </cell>
          <cell r="CK41" t="str">
            <v/>
          </cell>
          <cell r="CL41" t="str">
            <v/>
          </cell>
          <cell r="CM41" t="str">
            <v/>
          </cell>
          <cell r="CN41"/>
          <cell r="CO41"/>
          <cell r="CP41"/>
          <cell r="CQ41"/>
          <cell r="CR41"/>
          <cell r="CS41"/>
          <cell r="CT41"/>
          <cell r="CU41"/>
          <cell r="CV41"/>
          <cell r="CW41"/>
          <cell r="CX41"/>
          <cell r="CY41"/>
          <cell r="CZ41"/>
          <cell r="DA41"/>
          <cell r="DB41"/>
          <cell r="DC41">
            <v>0</v>
          </cell>
          <cell r="DD41">
            <v>0</v>
          </cell>
          <cell r="DE41"/>
          <cell r="DF41"/>
          <cell r="DG41"/>
          <cell r="DH41"/>
          <cell r="DI41"/>
          <cell r="DJ41"/>
          <cell r="DK41"/>
          <cell r="DS41"/>
          <cell r="DT41"/>
          <cell r="DU41"/>
          <cell r="DV41"/>
        </row>
        <row r="42">
          <cell r="A42"/>
          <cell r="B42"/>
          <cell r="C42"/>
          <cell r="D42"/>
          <cell r="E42"/>
          <cell r="F42"/>
          <cell r="G42"/>
          <cell r="H42"/>
          <cell r="I42"/>
          <cell r="J42"/>
          <cell r="K42"/>
          <cell r="L42"/>
          <cell r="M42"/>
          <cell r="N42"/>
          <cell r="O42"/>
          <cell r="P42"/>
          <cell r="Q42"/>
          <cell r="R42"/>
          <cell r="S42"/>
          <cell r="T42"/>
          <cell r="U42"/>
          <cell r="V42"/>
          <cell r="W42"/>
          <cell r="X42"/>
          <cell r="Y42"/>
          <cell r="Z42"/>
          <cell r="AA42"/>
          <cell r="AB42"/>
          <cell r="AC42"/>
          <cell r="AD42"/>
          <cell r="AE42"/>
          <cell r="AF42"/>
          <cell r="AG42"/>
          <cell r="AH42"/>
          <cell r="AI42"/>
          <cell r="AJ42"/>
          <cell r="AK42"/>
          <cell r="AL42"/>
          <cell r="AM42"/>
          <cell r="AN42"/>
          <cell r="AO42"/>
          <cell r="AP42"/>
          <cell r="AQ42"/>
          <cell r="AR42"/>
          <cell r="AS42"/>
          <cell r="AT42"/>
          <cell r="AU42"/>
          <cell r="AV42"/>
          <cell r="AW42"/>
          <cell r="AX42"/>
          <cell r="AY42"/>
          <cell r="AZ42"/>
          <cell r="BA42"/>
          <cell r="BB42"/>
          <cell r="BC42"/>
          <cell r="BD42"/>
          <cell r="BE42"/>
          <cell r="BF42"/>
          <cell r="BG42"/>
          <cell r="BH42"/>
          <cell r="BI42"/>
          <cell r="BJ42"/>
          <cell r="BK42"/>
          <cell r="BL42"/>
          <cell r="BM42"/>
          <cell r="BN42"/>
          <cell r="BO42"/>
          <cell r="BP42"/>
          <cell r="BQ42"/>
          <cell r="BR42"/>
          <cell r="BS42"/>
          <cell r="BT42">
            <v>0</v>
          </cell>
          <cell r="BU42"/>
          <cell r="BV42" t="str">
            <v/>
          </cell>
          <cell r="BW42" t="str">
            <v/>
          </cell>
          <cell r="BX42" t="str">
            <v/>
          </cell>
          <cell r="BY42" t="str">
            <v/>
          </cell>
          <cell r="BZ42" t="str">
            <v/>
          </cell>
          <cell r="CA42" t="str">
            <v/>
          </cell>
          <cell r="CB42" t="str">
            <v/>
          </cell>
          <cell r="CC42" t="str">
            <v/>
          </cell>
          <cell r="CD42" t="str">
            <v/>
          </cell>
          <cell r="CE42" t="str">
            <v/>
          </cell>
          <cell r="CF42" t="str">
            <v/>
          </cell>
          <cell r="CG42"/>
          <cell r="CH42"/>
          <cell r="CI42" t="str">
            <v/>
          </cell>
          <cell r="CJ42" t="str">
            <v/>
          </cell>
          <cell r="CK42" t="str">
            <v/>
          </cell>
          <cell r="CL42" t="str">
            <v/>
          </cell>
          <cell r="CM42" t="str">
            <v/>
          </cell>
          <cell r="CN42"/>
          <cell r="CO42"/>
          <cell r="CP42"/>
          <cell r="CQ42"/>
          <cell r="CR42"/>
          <cell r="CS42"/>
          <cell r="CT42"/>
          <cell r="CU42"/>
          <cell r="CV42"/>
          <cell r="CW42"/>
          <cell r="CX42"/>
          <cell r="CY42"/>
          <cell r="CZ42"/>
          <cell r="DA42"/>
          <cell r="DB42"/>
          <cell r="DC42">
            <v>0</v>
          </cell>
          <cell r="DD42">
            <v>0</v>
          </cell>
          <cell r="DE42"/>
          <cell r="DF42"/>
          <cell r="DG42"/>
          <cell r="DH42"/>
          <cell r="DI42"/>
          <cell r="DJ42"/>
          <cell r="DK42"/>
          <cell r="DS42"/>
          <cell r="DT42"/>
          <cell r="DU42"/>
          <cell r="DV42"/>
        </row>
        <row r="43">
          <cell r="A43"/>
          <cell r="B43"/>
          <cell r="C43"/>
          <cell r="D43"/>
          <cell r="E43"/>
          <cell r="F43"/>
          <cell r="G43"/>
          <cell r="H43"/>
          <cell r="I43"/>
          <cell r="J43"/>
          <cell r="K43"/>
          <cell r="L43"/>
          <cell r="M43"/>
          <cell r="N43"/>
          <cell r="O43"/>
          <cell r="P43"/>
          <cell r="Q43"/>
          <cell r="R43"/>
          <cell r="S43"/>
          <cell r="T43"/>
          <cell r="U43"/>
          <cell r="V43"/>
          <cell r="W43"/>
          <cell r="X43"/>
          <cell r="Y43"/>
          <cell r="Z43"/>
          <cell r="AA43"/>
          <cell r="AB43"/>
          <cell r="AC43"/>
          <cell r="AD43"/>
          <cell r="AE43"/>
          <cell r="AF43"/>
          <cell r="AG43"/>
          <cell r="AH43"/>
          <cell r="AI43"/>
          <cell r="AJ43"/>
          <cell r="AK43"/>
          <cell r="AL43"/>
          <cell r="AM43"/>
          <cell r="AN43"/>
          <cell r="AO43"/>
          <cell r="AP43"/>
          <cell r="AQ43"/>
          <cell r="AR43"/>
          <cell r="AS43"/>
          <cell r="AT43"/>
          <cell r="AU43"/>
          <cell r="AV43"/>
          <cell r="AW43"/>
          <cell r="AX43"/>
          <cell r="AY43"/>
          <cell r="AZ43"/>
          <cell r="BA43"/>
          <cell r="BB43"/>
          <cell r="BC43"/>
          <cell r="BD43"/>
          <cell r="BE43"/>
          <cell r="BF43"/>
          <cell r="BG43"/>
          <cell r="BH43"/>
          <cell r="BI43"/>
          <cell r="BJ43"/>
          <cell r="BK43"/>
          <cell r="BL43"/>
          <cell r="BM43"/>
          <cell r="BN43"/>
          <cell r="BO43"/>
          <cell r="BP43"/>
          <cell r="BQ43"/>
          <cell r="BR43"/>
          <cell r="BS43"/>
          <cell r="BT43">
            <v>0</v>
          </cell>
          <cell r="BU43"/>
          <cell r="BV43" t="str">
            <v/>
          </cell>
          <cell r="BW43" t="str">
            <v/>
          </cell>
          <cell r="BX43" t="str">
            <v/>
          </cell>
          <cell r="BY43" t="str">
            <v/>
          </cell>
          <cell r="BZ43" t="str">
            <v/>
          </cell>
          <cell r="CA43" t="str">
            <v/>
          </cell>
          <cell r="CB43" t="str">
            <v/>
          </cell>
          <cell r="CC43" t="str">
            <v/>
          </cell>
          <cell r="CD43" t="str">
            <v/>
          </cell>
          <cell r="CE43" t="str">
            <v/>
          </cell>
          <cell r="CF43" t="str">
            <v/>
          </cell>
          <cell r="CG43"/>
          <cell r="CH43"/>
          <cell r="CI43" t="str">
            <v/>
          </cell>
          <cell r="CJ43" t="str">
            <v/>
          </cell>
          <cell r="CK43" t="str">
            <v/>
          </cell>
          <cell r="CL43" t="str">
            <v/>
          </cell>
          <cell r="CM43" t="str">
            <v/>
          </cell>
          <cell r="CN43"/>
          <cell r="CO43"/>
          <cell r="CP43"/>
          <cell r="CQ43"/>
          <cell r="CR43"/>
          <cell r="CS43"/>
          <cell r="CT43"/>
          <cell r="CU43"/>
          <cell r="CV43"/>
          <cell r="CW43"/>
          <cell r="CX43"/>
          <cell r="CY43"/>
          <cell r="CZ43"/>
          <cell r="DA43"/>
          <cell r="DB43"/>
          <cell r="DC43">
            <v>0</v>
          </cell>
          <cell r="DD43">
            <v>0</v>
          </cell>
          <cell r="DE43"/>
          <cell r="DF43"/>
          <cell r="DG43"/>
          <cell r="DH43"/>
          <cell r="DI43"/>
          <cell r="DJ43"/>
          <cell r="DK43"/>
          <cell r="DS43"/>
          <cell r="DT43"/>
          <cell r="DU43"/>
          <cell r="DV43"/>
        </row>
        <row r="44">
          <cell r="A44"/>
          <cell r="B44"/>
          <cell r="C44"/>
          <cell r="D44"/>
          <cell r="E44"/>
          <cell r="F44"/>
          <cell r="G44"/>
          <cell r="H44"/>
          <cell r="I44"/>
          <cell r="J44"/>
          <cell r="K44"/>
          <cell r="L44"/>
          <cell r="M44"/>
          <cell r="N44"/>
          <cell r="O44"/>
          <cell r="P44"/>
          <cell r="Q44"/>
          <cell r="R44"/>
          <cell r="S44"/>
          <cell r="T44"/>
          <cell r="U44"/>
          <cell r="V44"/>
          <cell r="W44"/>
          <cell r="X44"/>
          <cell r="Y44"/>
          <cell r="Z44"/>
          <cell r="AA44"/>
          <cell r="AB44"/>
          <cell r="AC44"/>
          <cell r="AD44"/>
          <cell r="AE44"/>
          <cell r="AF44"/>
          <cell r="AG44"/>
          <cell r="AH44"/>
          <cell r="AI44"/>
          <cell r="AJ44"/>
          <cell r="AK44"/>
          <cell r="AL44"/>
          <cell r="AM44"/>
          <cell r="AN44"/>
          <cell r="AO44"/>
          <cell r="AP44"/>
          <cell r="AQ44"/>
          <cell r="AR44"/>
          <cell r="AS44"/>
          <cell r="AT44"/>
          <cell r="AU44"/>
          <cell r="AV44"/>
          <cell r="AW44"/>
          <cell r="AX44"/>
          <cell r="AY44"/>
          <cell r="AZ44"/>
          <cell r="BA44"/>
          <cell r="BB44"/>
          <cell r="BC44"/>
          <cell r="BD44"/>
          <cell r="BE44"/>
          <cell r="BF44"/>
          <cell r="BG44"/>
          <cell r="BH44"/>
          <cell r="BI44"/>
          <cell r="BJ44"/>
          <cell r="BK44"/>
          <cell r="BL44"/>
          <cell r="BM44"/>
          <cell r="BN44"/>
          <cell r="BO44"/>
          <cell r="BP44"/>
          <cell r="BQ44"/>
          <cell r="BR44"/>
          <cell r="BS44"/>
          <cell r="BT44">
            <v>0</v>
          </cell>
          <cell r="BU44"/>
          <cell r="BV44" t="str">
            <v/>
          </cell>
          <cell r="BW44" t="str">
            <v/>
          </cell>
          <cell r="BX44" t="str">
            <v/>
          </cell>
          <cell r="BY44" t="str">
            <v/>
          </cell>
          <cell r="BZ44" t="str">
            <v/>
          </cell>
          <cell r="CA44" t="str">
            <v/>
          </cell>
          <cell r="CB44" t="str">
            <v/>
          </cell>
          <cell r="CC44" t="str">
            <v/>
          </cell>
          <cell r="CD44" t="str">
            <v/>
          </cell>
          <cell r="CE44" t="str">
            <v/>
          </cell>
          <cell r="CF44" t="str">
            <v/>
          </cell>
          <cell r="CG44"/>
          <cell r="CH44"/>
          <cell r="CI44" t="str">
            <v/>
          </cell>
          <cell r="CJ44" t="str">
            <v/>
          </cell>
          <cell r="CK44" t="str">
            <v/>
          </cell>
          <cell r="CL44" t="str">
            <v/>
          </cell>
          <cell r="CM44" t="str">
            <v/>
          </cell>
          <cell r="CN44"/>
          <cell r="CO44"/>
          <cell r="CP44"/>
          <cell r="CQ44"/>
          <cell r="CR44"/>
          <cell r="CS44"/>
          <cell r="CT44"/>
          <cell r="CU44"/>
          <cell r="CV44"/>
          <cell r="CW44"/>
          <cell r="CX44"/>
          <cell r="CY44"/>
          <cell r="CZ44"/>
          <cell r="DA44"/>
          <cell r="DB44"/>
          <cell r="DC44">
            <v>0</v>
          </cell>
          <cell r="DD44">
            <v>0</v>
          </cell>
          <cell r="DE44"/>
          <cell r="DF44"/>
          <cell r="DG44"/>
          <cell r="DH44"/>
          <cell r="DI44"/>
          <cell r="DJ44"/>
          <cell r="DK44"/>
          <cell r="DS44"/>
          <cell r="DT44"/>
          <cell r="DU44"/>
          <cell r="DV44"/>
        </row>
        <row r="45">
          <cell r="A45"/>
          <cell r="B45"/>
          <cell r="C45"/>
          <cell r="D45"/>
          <cell r="E45"/>
          <cell r="F45"/>
          <cell r="G45"/>
          <cell r="H45"/>
          <cell r="I45"/>
          <cell r="J45"/>
          <cell r="K45"/>
          <cell r="L45"/>
          <cell r="M45"/>
          <cell r="N45"/>
          <cell r="O45"/>
          <cell r="P45"/>
          <cell r="Q45"/>
          <cell r="R45"/>
          <cell r="S45"/>
          <cell r="T45"/>
          <cell r="U45"/>
          <cell r="V45"/>
          <cell r="W45"/>
          <cell r="X45"/>
          <cell r="Y45"/>
          <cell r="Z45"/>
          <cell r="AA45"/>
          <cell r="AB45"/>
          <cell r="AC45"/>
          <cell r="AD45"/>
          <cell r="AE45"/>
          <cell r="AF45"/>
          <cell r="AG45"/>
          <cell r="AH45"/>
          <cell r="AI45"/>
          <cell r="AJ45"/>
          <cell r="AK45"/>
          <cell r="AL45"/>
          <cell r="AM45"/>
          <cell r="AN45"/>
          <cell r="AO45"/>
          <cell r="AP45"/>
          <cell r="AQ45"/>
          <cell r="AR45"/>
          <cell r="AS45"/>
          <cell r="AT45"/>
          <cell r="AU45"/>
          <cell r="AV45"/>
          <cell r="AW45"/>
          <cell r="AX45"/>
          <cell r="AY45"/>
          <cell r="AZ45"/>
          <cell r="BA45"/>
          <cell r="BB45"/>
          <cell r="BC45"/>
          <cell r="BD45"/>
          <cell r="BE45"/>
          <cell r="BF45"/>
          <cell r="BG45"/>
          <cell r="BH45"/>
          <cell r="BI45"/>
          <cell r="BJ45"/>
          <cell r="BK45"/>
          <cell r="BL45"/>
          <cell r="BM45"/>
          <cell r="BN45"/>
          <cell r="BO45"/>
          <cell r="BP45"/>
          <cell r="BQ45"/>
          <cell r="BR45"/>
          <cell r="BS45"/>
          <cell r="BT45">
            <v>0</v>
          </cell>
          <cell r="BU45"/>
          <cell r="BV45" t="str">
            <v/>
          </cell>
          <cell r="BW45" t="str">
            <v/>
          </cell>
          <cell r="BX45" t="str">
            <v/>
          </cell>
          <cell r="BY45" t="str">
            <v/>
          </cell>
          <cell r="BZ45" t="str">
            <v/>
          </cell>
          <cell r="CA45" t="str">
            <v/>
          </cell>
          <cell r="CB45" t="str">
            <v/>
          </cell>
          <cell r="CC45" t="str">
            <v/>
          </cell>
          <cell r="CD45" t="str">
            <v/>
          </cell>
          <cell r="CE45" t="str">
            <v/>
          </cell>
          <cell r="CF45" t="str">
            <v/>
          </cell>
          <cell r="CG45"/>
          <cell r="CH45"/>
          <cell r="CI45" t="str">
            <v/>
          </cell>
          <cell r="CJ45" t="str">
            <v/>
          </cell>
          <cell r="CK45" t="str">
            <v/>
          </cell>
          <cell r="CL45" t="str">
            <v/>
          </cell>
          <cell r="CM45" t="str">
            <v/>
          </cell>
          <cell r="CN45"/>
          <cell r="CO45"/>
          <cell r="CP45"/>
          <cell r="CQ45"/>
          <cell r="CR45"/>
          <cell r="CS45"/>
          <cell r="CT45"/>
          <cell r="CU45"/>
          <cell r="CV45"/>
          <cell r="CW45"/>
          <cell r="CX45"/>
          <cell r="CY45"/>
          <cell r="CZ45"/>
          <cell r="DA45"/>
          <cell r="DB45"/>
          <cell r="DC45">
            <v>0</v>
          </cell>
          <cell r="DD45">
            <v>0</v>
          </cell>
          <cell r="DE45"/>
          <cell r="DF45"/>
          <cell r="DG45"/>
          <cell r="DH45"/>
          <cell r="DI45"/>
          <cell r="DJ45"/>
          <cell r="DK45"/>
          <cell r="DS45"/>
          <cell r="DT45"/>
          <cell r="DU45"/>
          <cell r="DV45"/>
        </row>
        <row r="46">
          <cell r="A46"/>
          <cell r="B46"/>
          <cell r="C46"/>
          <cell r="D46"/>
          <cell r="E46"/>
          <cell r="F46"/>
          <cell r="G46"/>
          <cell r="H46"/>
          <cell r="I46"/>
          <cell r="J46"/>
          <cell r="K46"/>
          <cell r="L46"/>
          <cell r="M46"/>
          <cell r="N46"/>
          <cell r="O46"/>
          <cell r="P46"/>
          <cell r="Q46"/>
          <cell r="R46"/>
          <cell r="S46"/>
          <cell r="T46"/>
          <cell r="U46"/>
          <cell r="V46"/>
          <cell r="W46"/>
          <cell r="X46"/>
          <cell r="Y46"/>
          <cell r="Z46"/>
          <cell r="AA46"/>
          <cell r="AB46"/>
          <cell r="AC46"/>
          <cell r="AD46"/>
          <cell r="AE46"/>
          <cell r="AF46"/>
          <cell r="AG46"/>
          <cell r="AH46"/>
          <cell r="AI46"/>
          <cell r="AJ46"/>
          <cell r="AK46"/>
          <cell r="AL46"/>
          <cell r="AM46"/>
          <cell r="AN46"/>
          <cell r="AO46"/>
          <cell r="AP46"/>
          <cell r="AQ46"/>
          <cell r="AR46"/>
          <cell r="AS46"/>
          <cell r="AT46"/>
          <cell r="AU46"/>
          <cell r="AV46"/>
          <cell r="AW46"/>
          <cell r="AX46"/>
          <cell r="AY46"/>
          <cell r="AZ46"/>
          <cell r="BA46"/>
          <cell r="BB46"/>
          <cell r="BC46"/>
          <cell r="BD46"/>
          <cell r="BE46"/>
          <cell r="BF46"/>
          <cell r="BG46"/>
          <cell r="BH46"/>
          <cell r="BI46"/>
          <cell r="BJ46"/>
          <cell r="BK46"/>
          <cell r="BL46"/>
          <cell r="BM46"/>
          <cell r="BN46"/>
          <cell r="BO46"/>
          <cell r="BP46"/>
          <cell r="BQ46"/>
          <cell r="BR46"/>
          <cell r="BS46"/>
          <cell r="BT46">
            <v>0</v>
          </cell>
          <cell r="BU46"/>
          <cell r="BV46" t="str">
            <v/>
          </cell>
          <cell r="BW46" t="str">
            <v/>
          </cell>
          <cell r="BX46" t="str">
            <v/>
          </cell>
          <cell r="BY46" t="str">
            <v/>
          </cell>
          <cell r="BZ46" t="str">
            <v/>
          </cell>
          <cell r="CA46" t="str">
            <v/>
          </cell>
          <cell r="CB46" t="str">
            <v/>
          </cell>
          <cell r="CC46" t="str">
            <v/>
          </cell>
          <cell r="CD46" t="str">
            <v/>
          </cell>
          <cell r="CE46" t="str">
            <v/>
          </cell>
          <cell r="CF46" t="str">
            <v/>
          </cell>
          <cell r="CG46"/>
          <cell r="CH46"/>
          <cell r="CI46" t="str">
            <v/>
          </cell>
          <cell r="CJ46" t="str">
            <v/>
          </cell>
          <cell r="CK46" t="str">
            <v/>
          </cell>
          <cell r="CL46" t="str">
            <v/>
          </cell>
          <cell r="CM46" t="str">
            <v/>
          </cell>
          <cell r="CN46"/>
          <cell r="CO46"/>
          <cell r="CP46"/>
          <cell r="CQ46"/>
          <cell r="CR46"/>
          <cell r="CS46"/>
          <cell r="CT46"/>
          <cell r="CU46"/>
          <cell r="CV46"/>
          <cell r="CW46"/>
          <cell r="CX46"/>
          <cell r="CY46"/>
          <cell r="CZ46"/>
          <cell r="DA46"/>
          <cell r="DB46"/>
          <cell r="DC46">
            <v>0</v>
          </cell>
          <cell r="DD46">
            <v>0</v>
          </cell>
          <cell r="DE46"/>
          <cell r="DF46"/>
          <cell r="DG46"/>
          <cell r="DH46"/>
          <cell r="DI46"/>
          <cell r="DJ46"/>
          <cell r="DK46"/>
          <cell r="DS46"/>
          <cell r="DT46"/>
          <cell r="DU46"/>
          <cell r="DV46"/>
        </row>
        <row r="47">
          <cell r="A47"/>
          <cell r="B47"/>
          <cell r="C47"/>
          <cell r="D47"/>
          <cell r="E47"/>
          <cell r="F47"/>
          <cell r="G47"/>
          <cell r="H47"/>
          <cell r="I47"/>
          <cell r="J47"/>
          <cell r="K47"/>
          <cell r="L47"/>
          <cell r="M47"/>
          <cell r="N47"/>
          <cell r="O47"/>
          <cell r="P47"/>
          <cell r="Q47"/>
          <cell r="R47"/>
          <cell r="S47"/>
          <cell r="T47"/>
          <cell r="U47"/>
          <cell r="V47"/>
          <cell r="W47"/>
          <cell r="X47"/>
          <cell r="Y47"/>
          <cell r="Z47"/>
          <cell r="AA47"/>
          <cell r="AB47"/>
          <cell r="AC47"/>
          <cell r="AD47"/>
          <cell r="AE47"/>
          <cell r="AF47"/>
          <cell r="AG47"/>
          <cell r="AH47"/>
          <cell r="AI47"/>
          <cell r="AJ47"/>
          <cell r="AK47"/>
          <cell r="AL47"/>
          <cell r="AM47"/>
          <cell r="AN47"/>
          <cell r="AO47"/>
          <cell r="AP47"/>
          <cell r="AQ47"/>
          <cell r="AR47"/>
          <cell r="AS47"/>
          <cell r="AT47"/>
          <cell r="AU47"/>
          <cell r="AV47"/>
          <cell r="AW47"/>
          <cell r="AX47"/>
          <cell r="AY47"/>
          <cell r="AZ47"/>
          <cell r="BA47"/>
          <cell r="BB47"/>
          <cell r="BC47"/>
          <cell r="BD47"/>
          <cell r="BE47"/>
          <cell r="BF47"/>
          <cell r="BG47"/>
          <cell r="BH47"/>
          <cell r="BI47"/>
          <cell r="BJ47"/>
          <cell r="BK47"/>
          <cell r="BL47"/>
          <cell r="BM47"/>
          <cell r="BN47"/>
          <cell r="BO47"/>
          <cell r="BP47"/>
          <cell r="BQ47"/>
          <cell r="BR47"/>
          <cell r="BS47"/>
          <cell r="BT47">
            <v>0</v>
          </cell>
          <cell r="BU47"/>
          <cell r="BV47" t="str">
            <v/>
          </cell>
          <cell r="BW47" t="str">
            <v/>
          </cell>
          <cell r="BX47" t="str">
            <v/>
          </cell>
          <cell r="BY47" t="str">
            <v/>
          </cell>
          <cell r="BZ47" t="str">
            <v/>
          </cell>
          <cell r="CA47" t="str">
            <v/>
          </cell>
          <cell r="CB47" t="str">
            <v/>
          </cell>
          <cell r="CC47" t="str">
            <v/>
          </cell>
          <cell r="CD47" t="str">
            <v/>
          </cell>
          <cell r="CE47" t="str">
            <v/>
          </cell>
          <cell r="CF47" t="str">
            <v/>
          </cell>
          <cell r="CG47"/>
          <cell r="CH47"/>
          <cell r="CI47" t="str">
            <v/>
          </cell>
          <cell r="CJ47" t="str">
            <v/>
          </cell>
          <cell r="CK47" t="str">
            <v/>
          </cell>
          <cell r="CL47" t="str">
            <v/>
          </cell>
          <cell r="CM47" t="str">
            <v/>
          </cell>
          <cell r="CN47"/>
          <cell r="CO47"/>
          <cell r="CP47"/>
          <cell r="CQ47"/>
          <cell r="CR47"/>
          <cell r="CS47"/>
          <cell r="CT47"/>
          <cell r="CU47"/>
          <cell r="CV47"/>
          <cell r="CW47"/>
          <cell r="CX47"/>
          <cell r="CY47"/>
          <cell r="CZ47"/>
          <cell r="DA47"/>
          <cell r="DB47"/>
          <cell r="DC47">
            <v>0</v>
          </cell>
          <cell r="DD47">
            <v>0</v>
          </cell>
          <cell r="DE47"/>
          <cell r="DF47"/>
          <cell r="DG47"/>
          <cell r="DH47"/>
          <cell r="DI47"/>
          <cell r="DJ47"/>
          <cell r="DK47"/>
          <cell r="DS47"/>
          <cell r="DT47"/>
          <cell r="DU47"/>
          <cell r="DV47"/>
        </row>
        <row r="48">
          <cell r="A48"/>
          <cell r="B48"/>
          <cell r="C48"/>
          <cell r="D48"/>
          <cell r="E48"/>
          <cell r="F48"/>
          <cell r="G48"/>
          <cell r="H48"/>
          <cell r="I48"/>
          <cell r="J48"/>
          <cell r="K48"/>
          <cell r="L48"/>
          <cell r="M48"/>
          <cell r="N48"/>
          <cell r="O48"/>
          <cell r="P48"/>
          <cell r="Q48"/>
          <cell r="R48"/>
          <cell r="S48"/>
          <cell r="T48"/>
          <cell r="U48"/>
          <cell r="V48"/>
          <cell r="W48"/>
          <cell r="X48"/>
          <cell r="Y48"/>
          <cell r="Z48"/>
          <cell r="AA48"/>
          <cell r="AB48"/>
          <cell r="AC48"/>
          <cell r="AD48"/>
          <cell r="AE48"/>
          <cell r="AF48"/>
          <cell r="AG48"/>
          <cell r="AH48"/>
          <cell r="AI48"/>
          <cell r="AJ48"/>
          <cell r="AK48"/>
          <cell r="AL48"/>
          <cell r="AM48"/>
          <cell r="AN48"/>
          <cell r="AO48"/>
          <cell r="AP48"/>
          <cell r="AQ48"/>
          <cell r="AR48"/>
          <cell r="AS48"/>
          <cell r="AT48"/>
          <cell r="AU48"/>
          <cell r="AV48"/>
          <cell r="AW48"/>
          <cell r="AX48"/>
          <cell r="AY48"/>
          <cell r="AZ48"/>
          <cell r="BA48"/>
          <cell r="BB48"/>
          <cell r="BC48"/>
          <cell r="BD48"/>
          <cell r="BE48"/>
          <cell r="BF48"/>
          <cell r="BG48"/>
          <cell r="BH48"/>
          <cell r="BI48"/>
          <cell r="BJ48"/>
          <cell r="BK48"/>
          <cell r="BL48"/>
          <cell r="BM48"/>
          <cell r="BN48"/>
          <cell r="BO48"/>
          <cell r="BP48"/>
          <cell r="BQ48"/>
          <cell r="BR48"/>
          <cell r="BS48"/>
          <cell r="BT48">
            <v>0</v>
          </cell>
          <cell r="BU48"/>
          <cell r="BV48" t="str">
            <v/>
          </cell>
          <cell r="BW48" t="str">
            <v/>
          </cell>
          <cell r="BX48" t="str">
            <v/>
          </cell>
          <cell r="BY48" t="str">
            <v/>
          </cell>
          <cell r="BZ48" t="str">
            <v/>
          </cell>
          <cell r="CA48" t="str">
            <v/>
          </cell>
          <cell r="CB48" t="str">
            <v/>
          </cell>
          <cell r="CC48" t="str">
            <v/>
          </cell>
          <cell r="CD48" t="str">
            <v/>
          </cell>
          <cell r="CE48" t="str">
            <v/>
          </cell>
          <cell r="CF48" t="str">
            <v/>
          </cell>
          <cell r="CG48"/>
          <cell r="CH48"/>
          <cell r="CI48" t="str">
            <v/>
          </cell>
          <cell r="CJ48" t="str">
            <v/>
          </cell>
          <cell r="CK48" t="str">
            <v/>
          </cell>
          <cell r="CL48" t="str">
            <v/>
          </cell>
          <cell r="CM48" t="str">
            <v/>
          </cell>
          <cell r="CN48"/>
          <cell r="CO48"/>
          <cell r="CP48"/>
          <cell r="CQ48"/>
          <cell r="CR48"/>
          <cell r="CS48"/>
          <cell r="CT48"/>
          <cell r="CU48"/>
          <cell r="CV48"/>
          <cell r="CW48"/>
          <cell r="CX48"/>
          <cell r="CY48"/>
          <cell r="CZ48"/>
          <cell r="DA48"/>
          <cell r="DB48"/>
          <cell r="DC48">
            <v>0</v>
          </cell>
          <cell r="DD48">
            <v>0</v>
          </cell>
          <cell r="DE48"/>
          <cell r="DF48"/>
          <cell r="DG48"/>
          <cell r="DH48"/>
          <cell r="DI48"/>
          <cell r="DJ48"/>
          <cell r="DK48"/>
          <cell r="DS48"/>
          <cell r="DT48"/>
          <cell r="DU48"/>
          <cell r="DV48"/>
        </row>
        <row r="49">
          <cell r="A49"/>
          <cell r="B49"/>
          <cell r="C49"/>
          <cell r="D49"/>
          <cell r="E49"/>
          <cell r="F49"/>
          <cell r="G49"/>
          <cell r="H49"/>
          <cell r="I49"/>
          <cell r="J49"/>
          <cell r="K49"/>
          <cell r="L49"/>
          <cell r="M49"/>
          <cell r="N49"/>
          <cell r="O49"/>
          <cell r="P49"/>
          <cell r="Q49"/>
          <cell r="R49"/>
          <cell r="S49"/>
          <cell r="T49"/>
          <cell r="U49"/>
          <cell r="V49"/>
          <cell r="W49"/>
          <cell r="X49"/>
          <cell r="Y49"/>
          <cell r="Z49"/>
          <cell r="AA49"/>
          <cell r="AB49"/>
          <cell r="AC49"/>
          <cell r="AD49"/>
          <cell r="AE49"/>
          <cell r="AF49"/>
          <cell r="AG49"/>
          <cell r="AH49"/>
          <cell r="AI49"/>
          <cell r="AJ49"/>
          <cell r="AK49"/>
          <cell r="AL49"/>
          <cell r="AM49"/>
          <cell r="AN49"/>
          <cell r="AO49"/>
          <cell r="AP49"/>
          <cell r="AQ49"/>
          <cell r="AR49"/>
          <cell r="AS49"/>
          <cell r="AT49"/>
          <cell r="AU49"/>
          <cell r="AV49"/>
          <cell r="AW49"/>
          <cell r="AX49"/>
          <cell r="AY49"/>
          <cell r="AZ49"/>
          <cell r="BA49"/>
          <cell r="BB49"/>
          <cell r="BC49"/>
          <cell r="BD49"/>
          <cell r="BE49"/>
          <cell r="BF49"/>
          <cell r="BG49"/>
          <cell r="BH49"/>
          <cell r="BI49"/>
          <cell r="BJ49"/>
          <cell r="BK49"/>
          <cell r="BL49"/>
          <cell r="BM49"/>
          <cell r="BN49"/>
          <cell r="BO49"/>
          <cell r="BP49"/>
          <cell r="BQ49"/>
          <cell r="BR49"/>
          <cell r="BS49"/>
          <cell r="BT49">
            <v>0</v>
          </cell>
          <cell r="BU49"/>
          <cell r="BV49" t="str">
            <v/>
          </cell>
          <cell r="BW49" t="str">
            <v/>
          </cell>
          <cell r="BX49" t="str">
            <v/>
          </cell>
          <cell r="BY49" t="str">
            <v/>
          </cell>
          <cell r="BZ49" t="str">
            <v/>
          </cell>
          <cell r="CA49" t="str">
            <v/>
          </cell>
          <cell r="CB49" t="str">
            <v/>
          </cell>
          <cell r="CC49" t="str">
            <v/>
          </cell>
          <cell r="CD49" t="str">
            <v/>
          </cell>
          <cell r="CE49" t="str">
            <v/>
          </cell>
          <cell r="CF49" t="str">
            <v/>
          </cell>
          <cell r="CG49"/>
          <cell r="CH49"/>
          <cell r="CI49" t="str">
            <v/>
          </cell>
          <cell r="CJ49" t="str">
            <v/>
          </cell>
          <cell r="CK49" t="str">
            <v/>
          </cell>
          <cell r="CL49" t="str">
            <v/>
          </cell>
          <cell r="CM49" t="str">
            <v/>
          </cell>
          <cell r="CN49"/>
          <cell r="CO49"/>
          <cell r="CP49"/>
          <cell r="CQ49"/>
          <cell r="CR49"/>
          <cell r="CS49"/>
          <cell r="CT49"/>
          <cell r="CU49"/>
          <cell r="CV49"/>
          <cell r="CW49"/>
          <cell r="CX49"/>
          <cell r="CY49"/>
          <cell r="CZ49"/>
          <cell r="DA49"/>
          <cell r="DB49"/>
          <cell r="DC49">
            <v>0</v>
          </cell>
          <cell r="DD49">
            <v>0</v>
          </cell>
          <cell r="DE49"/>
          <cell r="DF49"/>
          <cell r="DG49"/>
          <cell r="DH49"/>
          <cell r="DI49"/>
          <cell r="DJ49"/>
          <cell r="DK49"/>
          <cell r="DS49"/>
          <cell r="DT49"/>
          <cell r="DU49"/>
          <cell r="DV49"/>
        </row>
        <row r="50">
          <cell r="A50"/>
          <cell r="B50"/>
          <cell r="C50"/>
          <cell r="D50"/>
          <cell r="E50"/>
          <cell r="F50"/>
          <cell r="G50"/>
          <cell r="H50"/>
          <cell r="I50"/>
          <cell r="J50"/>
          <cell r="K50"/>
          <cell r="L50"/>
          <cell r="M50"/>
          <cell r="N50"/>
          <cell r="O50"/>
          <cell r="P50"/>
          <cell r="Q50"/>
          <cell r="R50"/>
          <cell r="S50"/>
          <cell r="T50"/>
          <cell r="U50"/>
          <cell r="V50"/>
          <cell r="W50"/>
          <cell r="X50"/>
          <cell r="Y50"/>
          <cell r="Z50"/>
          <cell r="AA50"/>
          <cell r="AB50"/>
          <cell r="AC50"/>
          <cell r="AD50"/>
          <cell r="AE50"/>
          <cell r="AF50"/>
          <cell r="AG50"/>
          <cell r="AH50"/>
          <cell r="AI50"/>
          <cell r="AJ50"/>
          <cell r="AK50"/>
          <cell r="AL50"/>
          <cell r="AM50"/>
          <cell r="AN50"/>
          <cell r="AO50"/>
          <cell r="AP50"/>
          <cell r="AQ50"/>
          <cell r="AR50"/>
          <cell r="AS50"/>
          <cell r="AT50"/>
          <cell r="AU50"/>
          <cell r="AV50"/>
          <cell r="AW50"/>
          <cell r="AX50"/>
          <cell r="AY50"/>
          <cell r="AZ50"/>
          <cell r="BA50"/>
          <cell r="BB50"/>
          <cell r="BC50"/>
          <cell r="BD50"/>
          <cell r="BE50"/>
          <cell r="BF50"/>
          <cell r="BG50"/>
          <cell r="BH50"/>
          <cell r="BI50"/>
          <cell r="BJ50"/>
          <cell r="BK50"/>
          <cell r="BL50"/>
          <cell r="BM50"/>
          <cell r="BN50"/>
          <cell r="BO50"/>
          <cell r="BP50"/>
          <cell r="BQ50"/>
          <cell r="BR50"/>
          <cell r="BS50"/>
          <cell r="BT50">
            <v>0</v>
          </cell>
          <cell r="BU50"/>
          <cell r="BV50" t="str">
            <v/>
          </cell>
          <cell r="BW50" t="str">
            <v/>
          </cell>
          <cell r="BX50" t="str">
            <v/>
          </cell>
          <cell r="BY50" t="str">
            <v/>
          </cell>
          <cell r="BZ50" t="str">
            <v/>
          </cell>
          <cell r="CA50" t="str">
            <v/>
          </cell>
          <cell r="CB50" t="str">
            <v/>
          </cell>
          <cell r="CC50" t="str">
            <v/>
          </cell>
          <cell r="CD50" t="str">
            <v/>
          </cell>
          <cell r="CE50" t="str">
            <v/>
          </cell>
          <cell r="CF50" t="str">
            <v/>
          </cell>
          <cell r="CG50"/>
          <cell r="CH50"/>
          <cell r="CI50" t="str">
            <v/>
          </cell>
          <cell r="CJ50" t="str">
            <v/>
          </cell>
          <cell r="CK50" t="str">
            <v/>
          </cell>
          <cell r="CL50" t="str">
            <v/>
          </cell>
          <cell r="CM50" t="str">
            <v/>
          </cell>
          <cell r="CN50"/>
          <cell r="CO50"/>
          <cell r="CP50"/>
          <cell r="CQ50"/>
          <cell r="CR50"/>
          <cell r="CS50"/>
          <cell r="CT50"/>
          <cell r="CU50"/>
          <cell r="CV50"/>
          <cell r="CW50"/>
          <cell r="CX50"/>
          <cell r="CY50"/>
          <cell r="CZ50"/>
          <cell r="DA50"/>
          <cell r="DB50"/>
          <cell r="DC50">
            <v>0</v>
          </cell>
          <cell r="DD50">
            <v>0</v>
          </cell>
          <cell r="DE50"/>
          <cell r="DF50"/>
          <cell r="DG50"/>
          <cell r="DH50"/>
          <cell r="DI50"/>
          <cell r="DJ50"/>
          <cell r="DK50"/>
          <cell r="DS50"/>
          <cell r="DT50"/>
          <cell r="DU50"/>
          <cell r="DV50"/>
        </row>
        <row r="51">
          <cell r="A51"/>
          <cell r="B51"/>
          <cell r="C51"/>
          <cell r="D51"/>
          <cell r="E51"/>
          <cell r="F51"/>
          <cell r="G51"/>
          <cell r="H51"/>
          <cell r="I51"/>
          <cell r="J51"/>
          <cell r="K51"/>
          <cell r="L51"/>
          <cell r="M51"/>
          <cell r="N51"/>
          <cell r="O51"/>
          <cell r="P51"/>
          <cell r="Q51"/>
          <cell r="R51"/>
          <cell r="S51"/>
          <cell r="T51"/>
          <cell r="U51"/>
          <cell r="V51"/>
          <cell r="W51"/>
          <cell r="X51"/>
          <cell r="Y51"/>
          <cell r="Z51"/>
          <cell r="AA51"/>
          <cell r="AB51"/>
          <cell r="AC51"/>
          <cell r="AD51"/>
          <cell r="AE51"/>
          <cell r="AF51"/>
          <cell r="AG51"/>
          <cell r="AH51"/>
          <cell r="AI51"/>
          <cell r="AJ51"/>
          <cell r="AK51"/>
          <cell r="AL51"/>
          <cell r="AM51"/>
          <cell r="AN51"/>
          <cell r="AO51"/>
          <cell r="AP51"/>
          <cell r="AQ51"/>
          <cell r="AR51"/>
          <cell r="AS51"/>
          <cell r="AT51"/>
          <cell r="AU51"/>
          <cell r="AV51"/>
          <cell r="AW51"/>
          <cell r="AX51"/>
          <cell r="AY51"/>
          <cell r="AZ51"/>
          <cell r="BA51"/>
          <cell r="BB51"/>
          <cell r="BC51"/>
          <cell r="BD51"/>
          <cell r="BE51"/>
          <cell r="BF51"/>
          <cell r="BG51"/>
          <cell r="BH51"/>
          <cell r="BI51"/>
          <cell r="BJ51"/>
          <cell r="BK51"/>
          <cell r="BL51"/>
          <cell r="BM51"/>
          <cell r="BN51"/>
          <cell r="BO51"/>
          <cell r="BP51"/>
          <cell r="BQ51"/>
          <cell r="BR51"/>
          <cell r="BS51"/>
          <cell r="BT51">
            <v>0</v>
          </cell>
          <cell r="BU51"/>
          <cell r="BV51" t="str">
            <v/>
          </cell>
          <cell r="BW51" t="str">
            <v/>
          </cell>
          <cell r="BX51" t="str">
            <v/>
          </cell>
          <cell r="BY51" t="str">
            <v/>
          </cell>
          <cell r="BZ51" t="str">
            <v/>
          </cell>
          <cell r="CA51" t="str">
            <v/>
          </cell>
          <cell r="CB51" t="str">
            <v/>
          </cell>
          <cell r="CC51" t="str">
            <v/>
          </cell>
          <cell r="CD51" t="str">
            <v/>
          </cell>
          <cell r="CE51" t="str">
            <v/>
          </cell>
          <cell r="CF51" t="str">
            <v/>
          </cell>
          <cell r="CG51"/>
          <cell r="CH51"/>
          <cell r="CI51" t="str">
            <v/>
          </cell>
          <cell r="CJ51" t="str">
            <v/>
          </cell>
          <cell r="CK51" t="str">
            <v/>
          </cell>
          <cell r="CL51" t="str">
            <v/>
          </cell>
          <cell r="CM51" t="str">
            <v/>
          </cell>
          <cell r="CN51"/>
          <cell r="CO51"/>
          <cell r="CP51"/>
          <cell r="CQ51"/>
          <cell r="CR51"/>
          <cell r="CS51"/>
          <cell r="CT51"/>
          <cell r="CU51"/>
          <cell r="CV51"/>
          <cell r="CW51"/>
          <cell r="CX51"/>
          <cell r="CY51"/>
          <cell r="CZ51"/>
          <cell r="DA51"/>
          <cell r="DB51"/>
          <cell r="DC51">
            <v>0</v>
          </cell>
          <cell r="DD51">
            <v>0</v>
          </cell>
          <cell r="DE51"/>
          <cell r="DF51"/>
          <cell r="DG51"/>
          <cell r="DH51"/>
          <cell r="DI51"/>
          <cell r="DJ51"/>
          <cell r="DK51"/>
          <cell r="DS51"/>
          <cell r="DT51"/>
          <cell r="DU51"/>
          <cell r="DV51"/>
        </row>
        <row r="52">
          <cell r="A52"/>
          <cell r="B52"/>
          <cell r="C52"/>
          <cell r="D52"/>
          <cell r="E52"/>
          <cell r="F52"/>
          <cell r="G52"/>
          <cell r="H52"/>
          <cell r="I52"/>
          <cell r="J52"/>
          <cell r="K52"/>
          <cell r="L52"/>
          <cell r="M52"/>
          <cell r="N52"/>
          <cell r="O52"/>
          <cell r="P52"/>
          <cell r="Q52"/>
          <cell r="R52"/>
          <cell r="S52"/>
          <cell r="T52"/>
          <cell r="U52"/>
          <cell r="V52"/>
          <cell r="W52"/>
          <cell r="X52"/>
          <cell r="Y52"/>
          <cell r="Z52"/>
          <cell r="AA52"/>
          <cell r="AB52"/>
          <cell r="AC52"/>
          <cell r="AD52"/>
          <cell r="AE52"/>
          <cell r="AF52"/>
          <cell r="AG52"/>
          <cell r="AH52"/>
          <cell r="AI52"/>
          <cell r="AJ52"/>
          <cell r="AK52"/>
          <cell r="AL52"/>
          <cell r="AM52"/>
          <cell r="AN52"/>
          <cell r="AO52"/>
          <cell r="AP52"/>
          <cell r="AQ52"/>
          <cell r="AR52"/>
          <cell r="AS52"/>
          <cell r="AT52"/>
          <cell r="AU52"/>
          <cell r="AV52"/>
          <cell r="AW52"/>
          <cell r="AX52"/>
          <cell r="AY52"/>
          <cell r="AZ52"/>
          <cell r="BA52"/>
          <cell r="BB52"/>
          <cell r="BC52"/>
          <cell r="BD52"/>
          <cell r="BE52"/>
          <cell r="BF52"/>
          <cell r="BG52"/>
          <cell r="BH52"/>
          <cell r="BI52"/>
          <cell r="BJ52"/>
          <cell r="BK52"/>
          <cell r="BL52"/>
          <cell r="BM52"/>
          <cell r="BN52"/>
          <cell r="BO52"/>
          <cell r="BP52"/>
          <cell r="BQ52"/>
          <cell r="BR52"/>
          <cell r="BS52"/>
          <cell r="BT52">
            <v>0</v>
          </cell>
          <cell r="BU52"/>
          <cell r="BV52" t="str">
            <v/>
          </cell>
          <cell r="BW52" t="str">
            <v/>
          </cell>
          <cell r="BX52" t="str">
            <v/>
          </cell>
          <cell r="BY52" t="str">
            <v/>
          </cell>
          <cell r="BZ52" t="str">
            <v/>
          </cell>
          <cell r="CA52" t="str">
            <v/>
          </cell>
          <cell r="CB52" t="str">
            <v/>
          </cell>
          <cell r="CC52" t="str">
            <v/>
          </cell>
          <cell r="CD52" t="str">
            <v/>
          </cell>
          <cell r="CE52" t="str">
            <v/>
          </cell>
          <cell r="CF52" t="str">
            <v/>
          </cell>
          <cell r="CG52"/>
          <cell r="CH52"/>
          <cell r="CI52" t="str">
            <v/>
          </cell>
          <cell r="CJ52" t="str">
            <v/>
          </cell>
          <cell r="CK52" t="str">
            <v/>
          </cell>
          <cell r="CL52" t="str">
            <v/>
          </cell>
          <cell r="CM52" t="str">
            <v/>
          </cell>
          <cell r="CN52"/>
          <cell r="CO52"/>
          <cell r="CP52"/>
          <cell r="CQ52"/>
          <cell r="CR52"/>
          <cell r="CS52"/>
          <cell r="CT52"/>
          <cell r="CU52"/>
          <cell r="CV52"/>
          <cell r="CW52"/>
          <cell r="CX52"/>
          <cell r="CY52"/>
          <cell r="CZ52"/>
          <cell r="DA52"/>
          <cell r="DB52"/>
          <cell r="DC52">
            <v>0</v>
          </cell>
          <cell r="DD52">
            <v>0</v>
          </cell>
          <cell r="DE52"/>
          <cell r="DF52"/>
          <cell r="DG52"/>
          <cell r="DH52"/>
          <cell r="DI52"/>
          <cell r="DJ52"/>
          <cell r="DK52"/>
          <cell r="DS52"/>
          <cell r="DT52"/>
          <cell r="DU52"/>
          <cell r="DV52"/>
        </row>
        <row r="53">
          <cell r="A53"/>
          <cell r="B53"/>
          <cell r="C53"/>
          <cell r="D53"/>
          <cell r="E53"/>
          <cell r="F53"/>
          <cell r="G53"/>
          <cell r="H53"/>
          <cell r="I53"/>
          <cell r="J53"/>
          <cell r="K53"/>
          <cell r="L53"/>
          <cell r="M53"/>
          <cell r="N53"/>
          <cell r="O53"/>
          <cell r="P53"/>
          <cell r="Q53"/>
          <cell r="R53"/>
          <cell r="S53"/>
          <cell r="T53"/>
          <cell r="U53"/>
          <cell r="V53"/>
          <cell r="W53"/>
          <cell r="X53"/>
          <cell r="Y53"/>
          <cell r="Z53"/>
          <cell r="AA53"/>
          <cell r="AB53"/>
          <cell r="AC53"/>
          <cell r="AD53"/>
          <cell r="AE53"/>
          <cell r="AF53"/>
          <cell r="AG53"/>
          <cell r="AH53"/>
          <cell r="AI53"/>
          <cell r="AJ53"/>
          <cell r="AK53"/>
          <cell r="AL53"/>
          <cell r="AM53"/>
          <cell r="AN53"/>
          <cell r="AO53"/>
          <cell r="AP53"/>
          <cell r="AQ53"/>
          <cell r="AR53"/>
          <cell r="AS53"/>
          <cell r="AT53"/>
          <cell r="AU53"/>
          <cell r="AV53"/>
          <cell r="AW53"/>
          <cell r="AX53"/>
          <cell r="AY53"/>
          <cell r="AZ53"/>
          <cell r="BA53"/>
          <cell r="BB53"/>
          <cell r="BC53"/>
          <cell r="BD53"/>
          <cell r="BE53"/>
          <cell r="BF53"/>
          <cell r="BG53"/>
          <cell r="BH53"/>
          <cell r="BI53"/>
          <cell r="BJ53"/>
          <cell r="BK53"/>
          <cell r="BL53"/>
          <cell r="BM53"/>
          <cell r="BN53"/>
          <cell r="BO53"/>
          <cell r="BP53"/>
          <cell r="BQ53"/>
          <cell r="BR53"/>
          <cell r="BS53"/>
          <cell r="BT53">
            <v>0</v>
          </cell>
          <cell r="BU53"/>
          <cell r="BV53" t="str">
            <v/>
          </cell>
          <cell r="BW53" t="str">
            <v/>
          </cell>
          <cell r="BX53" t="str">
            <v/>
          </cell>
          <cell r="BY53" t="str">
            <v/>
          </cell>
          <cell r="BZ53" t="str">
            <v/>
          </cell>
          <cell r="CA53" t="str">
            <v/>
          </cell>
          <cell r="CB53" t="str">
            <v/>
          </cell>
          <cell r="CC53" t="str">
            <v/>
          </cell>
          <cell r="CD53" t="str">
            <v/>
          </cell>
          <cell r="CE53" t="str">
            <v/>
          </cell>
          <cell r="CF53" t="str">
            <v/>
          </cell>
          <cell r="CG53"/>
          <cell r="CH53"/>
          <cell r="CI53" t="str">
            <v/>
          </cell>
          <cell r="CJ53" t="str">
            <v/>
          </cell>
          <cell r="CK53" t="str">
            <v/>
          </cell>
          <cell r="CL53" t="str">
            <v/>
          </cell>
          <cell r="CM53" t="str">
            <v/>
          </cell>
          <cell r="CN53"/>
          <cell r="CO53"/>
          <cell r="CP53"/>
          <cell r="CQ53"/>
          <cell r="CR53"/>
          <cell r="CS53"/>
          <cell r="CT53"/>
          <cell r="CU53"/>
          <cell r="CV53"/>
          <cell r="CW53"/>
          <cell r="CX53"/>
          <cell r="CY53"/>
          <cell r="CZ53"/>
          <cell r="DA53"/>
          <cell r="DB53"/>
          <cell r="DC53">
            <v>0</v>
          </cell>
          <cell r="DD53">
            <v>0</v>
          </cell>
          <cell r="DE53"/>
          <cell r="DF53"/>
          <cell r="DG53"/>
          <cell r="DH53"/>
          <cell r="DI53"/>
          <cell r="DJ53"/>
          <cell r="DK53"/>
          <cell r="DS53"/>
          <cell r="DT53"/>
          <cell r="DU53"/>
          <cell r="DV53"/>
        </row>
        <row r="54">
          <cell r="A54"/>
          <cell r="B54"/>
          <cell r="C54"/>
          <cell r="D54"/>
          <cell r="E54"/>
          <cell r="F54"/>
          <cell r="G54"/>
          <cell r="H54"/>
          <cell r="I54"/>
          <cell r="J54"/>
          <cell r="K54"/>
          <cell r="L54"/>
          <cell r="M54"/>
          <cell r="N54"/>
          <cell r="O54"/>
          <cell r="P54"/>
          <cell r="Q54"/>
          <cell r="R54"/>
          <cell r="S54"/>
          <cell r="T54"/>
          <cell r="U54"/>
          <cell r="V54"/>
          <cell r="W54"/>
          <cell r="X54"/>
          <cell r="Y54"/>
          <cell r="Z54"/>
          <cell r="AA54"/>
          <cell r="AB54"/>
          <cell r="AC54"/>
          <cell r="AD54"/>
          <cell r="AE54"/>
          <cell r="AF54"/>
          <cell r="AG54"/>
          <cell r="AH54"/>
          <cell r="AI54"/>
          <cell r="AJ54"/>
          <cell r="AK54"/>
          <cell r="AL54"/>
          <cell r="AM54"/>
          <cell r="AN54"/>
          <cell r="AO54"/>
          <cell r="AP54"/>
          <cell r="AQ54"/>
          <cell r="AR54"/>
          <cell r="AS54"/>
          <cell r="AT54"/>
          <cell r="AU54"/>
          <cell r="AV54"/>
          <cell r="AW54"/>
          <cell r="AX54"/>
          <cell r="AY54"/>
          <cell r="AZ54"/>
          <cell r="BA54"/>
          <cell r="BB54"/>
          <cell r="BC54"/>
          <cell r="BD54"/>
          <cell r="BE54"/>
          <cell r="BF54"/>
          <cell r="BG54"/>
          <cell r="BH54"/>
          <cell r="BI54"/>
          <cell r="BJ54"/>
          <cell r="BK54"/>
          <cell r="BL54"/>
          <cell r="BM54"/>
          <cell r="BN54"/>
          <cell r="BO54"/>
          <cell r="BP54"/>
          <cell r="BQ54"/>
          <cell r="BR54"/>
          <cell r="BS54"/>
          <cell r="BT54">
            <v>0</v>
          </cell>
          <cell r="BU54"/>
          <cell r="BV54" t="str">
            <v/>
          </cell>
          <cell r="BW54" t="str">
            <v/>
          </cell>
          <cell r="BX54" t="str">
            <v/>
          </cell>
          <cell r="BY54" t="str">
            <v/>
          </cell>
          <cell r="BZ54" t="str">
            <v/>
          </cell>
          <cell r="CA54" t="str">
            <v/>
          </cell>
          <cell r="CB54" t="str">
            <v/>
          </cell>
          <cell r="CC54" t="str">
            <v/>
          </cell>
          <cell r="CD54" t="str">
            <v/>
          </cell>
          <cell r="CE54" t="str">
            <v/>
          </cell>
          <cell r="CF54" t="str">
            <v/>
          </cell>
          <cell r="CG54"/>
          <cell r="CH54"/>
          <cell r="CI54" t="str">
            <v/>
          </cell>
          <cell r="CJ54" t="str">
            <v/>
          </cell>
          <cell r="CK54" t="str">
            <v/>
          </cell>
          <cell r="CL54" t="str">
            <v/>
          </cell>
          <cell r="CM54" t="str">
            <v/>
          </cell>
          <cell r="CN54"/>
          <cell r="CO54"/>
          <cell r="CP54"/>
          <cell r="CQ54"/>
          <cell r="CR54"/>
          <cell r="CS54"/>
          <cell r="CT54"/>
          <cell r="CU54"/>
          <cell r="CV54"/>
          <cell r="CW54"/>
          <cell r="CX54"/>
          <cell r="CY54"/>
          <cell r="CZ54"/>
          <cell r="DA54"/>
          <cell r="DB54"/>
          <cell r="DC54">
            <v>0</v>
          </cell>
          <cell r="DD54">
            <v>0</v>
          </cell>
          <cell r="DE54"/>
          <cell r="DF54"/>
          <cell r="DG54"/>
          <cell r="DH54"/>
          <cell r="DI54"/>
          <cell r="DJ54"/>
          <cell r="DK54"/>
          <cell r="DS54"/>
          <cell r="DT54"/>
          <cell r="DU54"/>
          <cell r="DV54"/>
        </row>
        <row r="55">
          <cell r="A55"/>
          <cell r="B55"/>
          <cell r="C55"/>
          <cell r="D55"/>
          <cell r="E55"/>
          <cell r="F55"/>
          <cell r="G55"/>
          <cell r="H55"/>
          <cell r="I55"/>
          <cell r="J55"/>
          <cell r="K55"/>
          <cell r="L55"/>
          <cell r="M55"/>
          <cell r="N55"/>
          <cell r="O55"/>
          <cell r="P55"/>
          <cell r="Q55"/>
          <cell r="R55"/>
          <cell r="S55"/>
          <cell r="T55"/>
          <cell r="U55"/>
          <cell r="V55"/>
          <cell r="W55"/>
          <cell r="X55"/>
          <cell r="Y55"/>
          <cell r="Z55"/>
          <cell r="AA55"/>
          <cell r="AB55"/>
          <cell r="AC55"/>
          <cell r="AD55"/>
          <cell r="AE55"/>
          <cell r="AF55"/>
          <cell r="AG55"/>
          <cell r="AH55"/>
          <cell r="AI55"/>
          <cell r="AJ55"/>
          <cell r="AK55"/>
          <cell r="AL55"/>
          <cell r="AM55"/>
          <cell r="AN55"/>
          <cell r="AO55"/>
          <cell r="AP55"/>
          <cell r="AQ55"/>
          <cell r="AR55"/>
          <cell r="AS55"/>
          <cell r="AT55"/>
          <cell r="AU55"/>
          <cell r="AV55"/>
          <cell r="AW55"/>
          <cell r="AX55"/>
          <cell r="AY55"/>
          <cell r="AZ55"/>
          <cell r="BA55"/>
          <cell r="BB55"/>
          <cell r="BC55"/>
          <cell r="BD55"/>
          <cell r="BE55"/>
          <cell r="BF55"/>
          <cell r="BG55"/>
          <cell r="BH55"/>
          <cell r="BI55"/>
          <cell r="BJ55"/>
          <cell r="BK55"/>
          <cell r="BL55"/>
          <cell r="BM55"/>
          <cell r="BN55"/>
          <cell r="BO55"/>
          <cell r="BP55"/>
          <cell r="BQ55"/>
          <cell r="BR55"/>
          <cell r="BS55"/>
          <cell r="BT55">
            <v>0</v>
          </cell>
          <cell r="BU55"/>
          <cell r="BV55" t="str">
            <v/>
          </cell>
          <cell r="BW55" t="str">
            <v/>
          </cell>
          <cell r="BX55" t="str">
            <v/>
          </cell>
          <cell r="BY55" t="str">
            <v/>
          </cell>
          <cell r="BZ55" t="str">
            <v/>
          </cell>
          <cell r="CA55" t="str">
            <v/>
          </cell>
          <cell r="CB55" t="str">
            <v/>
          </cell>
          <cell r="CC55" t="str">
            <v/>
          </cell>
          <cell r="CD55" t="str">
            <v/>
          </cell>
          <cell r="CE55" t="str">
            <v/>
          </cell>
          <cell r="CF55" t="str">
            <v/>
          </cell>
          <cell r="CG55"/>
          <cell r="CH55"/>
          <cell r="CI55" t="str">
            <v/>
          </cell>
          <cell r="CJ55" t="str">
            <v/>
          </cell>
          <cell r="CK55" t="str">
            <v/>
          </cell>
          <cell r="CL55" t="str">
            <v/>
          </cell>
          <cell r="CM55" t="str">
            <v/>
          </cell>
          <cell r="CN55"/>
          <cell r="CO55"/>
          <cell r="CP55"/>
          <cell r="CQ55"/>
          <cell r="CR55"/>
          <cell r="CS55"/>
          <cell r="CT55"/>
          <cell r="CU55"/>
          <cell r="CV55"/>
          <cell r="CW55"/>
          <cell r="CX55"/>
          <cell r="CY55"/>
          <cell r="CZ55"/>
          <cell r="DA55"/>
          <cell r="DB55"/>
          <cell r="DC55">
            <v>0</v>
          </cell>
          <cell r="DD55">
            <v>0</v>
          </cell>
          <cell r="DE55"/>
          <cell r="DF55"/>
          <cell r="DG55"/>
          <cell r="DH55"/>
          <cell r="DI55"/>
          <cell r="DJ55"/>
          <cell r="DK55"/>
          <cell r="DS55"/>
          <cell r="DT55"/>
          <cell r="DU55"/>
          <cell r="DV55"/>
        </row>
        <row r="56">
          <cell r="A56"/>
          <cell r="B56"/>
          <cell r="C56"/>
          <cell r="D56"/>
          <cell r="E56"/>
          <cell r="F56"/>
          <cell r="G56"/>
          <cell r="H56"/>
          <cell r="I56"/>
          <cell r="J56"/>
          <cell r="K56"/>
          <cell r="L56"/>
          <cell r="M56"/>
          <cell r="N56"/>
          <cell r="O56"/>
          <cell r="P56"/>
          <cell r="Q56"/>
          <cell r="R56"/>
          <cell r="S56"/>
          <cell r="T56"/>
          <cell r="U56"/>
          <cell r="V56"/>
          <cell r="W56"/>
          <cell r="X56"/>
          <cell r="Y56"/>
          <cell r="Z56"/>
          <cell r="AA56"/>
          <cell r="AB56"/>
          <cell r="AC56"/>
          <cell r="AD56"/>
          <cell r="AE56"/>
          <cell r="AF56"/>
          <cell r="AG56"/>
          <cell r="AH56"/>
          <cell r="AI56"/>
          <cell r="AJ56"/>
          <cell r="AK56"/>
          <cell r="AL56"/>
          <cell r="AM56"/>
          <cell r="AN56"/>
          <cell r="AO56"/>
          <cell r="AP56"/>
          <cell r="AQ56"/>
          <cell r="AR56"/>
          <cell r="AS56"/>
          <cell r="AT56"/>
          <cell r="AU56"/>
          <cell r="AV56"/>
          <cell r="AW56"/>
          <cell r="AX56"/>
          <cell r="AY56"/>
          <cell r="AZ56"/>
          <cell r="BA56"/>
          <cell r="BB56"/>
          <cell r="BC56"/>
          <cell r="BD56"/>
          <cell r="BE56"/>
          <cell r="BF56"/>
          <cell r="BG56"/>
          <cell r="BH56"/>
          <cell r="BI56"/>
          <cell r="BJ56"/>
          <cell r="BK56"/>
          <cell r="BL56"/>
          <cell r="BM56"/>
          <cell r="BN56"/>
          <cell r="BO56"/>
          <cell r="BP56"/>
          <cell r="BQ56"/>
          <cell r="BR56"/>
          <cell r="BS56"/>
          <cell r="BT56">
            <v>0</v>
          </cell>
          <cell r="BU56"/>
          <cell r="BV56" t="str">
            <v/>
          </cell>
          <cell r="BW56" t="str">
            <v/>
          </cell>
          <cell r="BX56" t="str">
            <v/>
          </cell>
          <cell r="BY56" t="str">
            <v/>
          </cell>
          <cell r="BZ56" t="str">
            <v/>
          </cell>
          <cell r="CA56" t="str">
            <v/>
          </cell>
          <cell r="CB56" t="str">
            <v/>
          </cell>
          <cell r="CC56" t="str">
            <v/>
          </cell>
          <cell r="CD56" t="str">
            <v/>
          </cell>
          <cell r="CE56" t="str">
            <v/>
          </cell>
          <cell r="CF56" t="str">
            <v/>
          </cell>
          <cell r="CG56"/>
          <cell r="CH56"/>
          <cell r="CI56" t="str">
            <v/>
          </cell>
          <cell r="CJ56" t="str">
            <v/>
          </cell>
          <cell r="CK56" t="str">
            <v/>
          </cell>
          <cell r="CL56" t="str">
            <v/>
          </cell>
          <cell r="CM56" t="str">
            <v/>
          </cell>
          <cell r="CN56"/>
          <cell r="CO56"/>
          <cell r="CP56"/>
          <cell r="CQ56"/>
          <cell r="CR56"/>
          <cell r="CS56"/>
          <cell r="CT56"/>
          <cell r="CU56"/>
          <cell r="CV56"/>
          <cell r="CW56"/>
          <cell r="CX56"/>
          <cell r="CY56"/>
          <cell r="CZ56"/>
          <cell r="DA56"/>
          <cell r="DB56"/>
          <cell r="DC56">
            <v>0</v>
          </cell>
          <cell r="DD56">
            <v>0</v>
          </cell>
          <cell r="DE56"/>
          <cell r="DF56"/>
          <cell r="DG56"/>
          <cell r="DH56"/>
          <cell r="DI56"/>
          <cell r="DJ56"/>
          <cell r="DK56"/>
          <cell r="DS56"/>
          <cell r="DT56"/>
          <cell r="DU56"/>
          <cell r="DV56"/>
        </row>
        <row r="57">
          <cell r="A57"/>
          <cell r="B57"/>
          <cell r="C57"/>
          <cell r="D57"/>
          <cell r="E57"/>
          <cell r="F57"/>
          <cell r="G57"/>
          <cell r="H57"/>
          <cell r="I57"/>
          <cell r="J57"/>
          <cell r="K57"/>
          <cell r="L57"/>
          <cell r="M57"/>
          <cell r="N57"/>
          <cell r="O57"/>
          <cell r="P57"/>
          <cell r="Q57"/>
          <cell r="R57"/>
          <cell r="S57"/>
          <cell r="T57"/>
          <cell r="U57"/>
          <cell r="V57"/>
          <cell r="W57"/>
          <cell r="X57"/>
          <cell r="Y57"/>
          <cell r="Z57"/>
          <cell r="AA57"/>
          <cell r="AB57"/>
          <cell r="AC57"/>
          <cell r="AD57"/>
          <cell r="AE57"/>
          <cell r="AF57"/>
          <cell r="AG57"/>
          <cell r="AH57"/>
          <cell r="AI57"/>
          <cell r="AJ57"/>
          <cell r="AK57"/>
          <cell r="AL57"/>
          <cell r="AM57"/>
          <cell r="AN57"/>
          <cell r="AO57"/>
          <cell r="AP57"/>
          <cell r="AQ57"/>
          <cell r="AR57"/>
          <cell r="AS57"/>
          <cell r="AT57"/>
          <cell r="AU57"/>
          <cell r="AV57"/>
          <cell r="AW57"/>
          <cell r="AX57"/>
          <cell r="AY57"/>
          <cell r="AZ57"/>
          <cell r="BA57"/>
          <cell r="BB57"/>
          <cell r="BC57"/>
          <cell r="BD57"/>
          <cell r="BE57"/>
          <cell r="BF57"/>
          <cell r="BG57"/>
          <cell r="BH57"/>
          <cell r="BI57"/>
          <cell r="BJ57"/>
          <cell r="BK57"/>
          <cell r="BL57"/>
          <cell r="BM57"/>
          <cell r="BN57"/>
          <cell r="BO57"/>
          <cell r="BP57"/>
          <cell r="BQ57"/>
          <cell r="BR57"/>
          <cell r="BS57"/>
          <cell r="BT57">
            <v>0</v>
          </cell>
          <cell r="BU57"/>
          <cell r="BV57" t="str">
            <v/>
          </cell>
          <cell r="BW57" t="str">
            <v/>
          </cell>
          <cell r="BX57" t="str">
            <v/>
          </cell>
          <cell r="BY57" t="str">
            <v/>
          </cell>
          <cell r="BZ57" t="str">
            <v/>
          </cell>
          <cell r="CA57" t="str">
            <v/>
          </cell>
          <cell r="CB57" t="str">
            <v/>
          </cell>
          <cell r="CC57" t="str">
            <v/>
          </cell>
          <cell r="CD57" t="str">
            <v/>
          </cell>
          <cell r="CE57" t="str">
            <v/>
          </cell>
          <cell r="CF57" t="str">
            <v/>
          </cell>
          <cell r="CG57"/>
          <cell r="CH57"/>
          <cell r="CI57" t="str">
            <v/>
          </cell>
          <cell r="CJ57" t="str">
            <v/>
          </cell>
          <cell r="CK57" t="str">
            <v/>
          </cell>
          <cell r="CL57" t="str">
            <v/>
          </cell>
          <cell r="CM57" t="str">
            <v/>
          </cell>
          <cell r="CN57"/>
          <cell r="CO57"/>
          <cell r="CP57"/>
          <cell r="CQ57"/>
          <cell r="CR57"/>
          <cell r="CS57"/>
          <cell r="CT57"/>
          <cell r="CU57"/>
          <cell r="CV57"/>
          <cell r="CW57"/>
          <cell r="CX57"/>
          <cell r="CY57"/>
          <cell r="CZ57"/>
          <cell r="DA57"/>
          <cell r="DB57"/>
          <cell r="DC57">
            <v>0</v>
          </cell>
          <cell r="DD57">
            <v>0</v>
          </cell>
          <cell r="DE57"/>
          <cell r="DF57"/>
          <cell r="DG57"/>
          <cell r="DH57"/>
          <cell r="DI57"/>
          <cell r="DJ57"/>
          <cell r="DK57"/>
          <cell r="DS57"/>
          <cell r="DT57"/>
          <cell r="DU57"/>
          <cell r="DV57"/>
        </row>
        <row r="58">
          <cell r="A58"/>
          <cell r="B58"/>
          <cell r="C58"/>
          <cell r="D58"/>
          <cell r="E58"/>
          <cell r="F58"/>
          <cell r="G58"/>
          <cell r="H58"/>
          <cell r="I58"/>
          <cell r="J58"/>
          <cell r="K58"/>
          <cell r="L58"/>
          <cell r="M58"/>
          <cell r="N58"/>
          <cell r="O58"/>
          <cell r="P58"/>
          <cell r="Q58"/>
          <cell r="R58"/>
          <cell r="S58"/>
          <cell r="T58"/>
          <cell r="U58"/>
          <cell r="V58"/>
          <cell r="W58"/>
          <cell r="X58"/>
          <cell r="Y58"/>
          <cell r="Z58"/>
          <cell r="AA58"/>
          <cell r="AB58"/>
          <cell r="AC58"/>
          <cell r="AD58"/>
          <cell r="AE58"/>
          <cell r="AF58"/>
          <cell r="AG58"/>
          <cell r="AH58"/>
          <cell r="AI58"/>
          <cell r="AJ58"/>
          <cell r="AK58"/>
          <cell r="AL58"/>
          <cell r="AM58"/>
          <cell r="AN58"/>
          <cell r="AO58"/>
          <cell r="AP58"/>
          <cell r="AQ58"/>
          <cell r="AR58"/>
          <cell r="AS58"/>
          <cell r="AT58"/>
          <cell r="AU58"/>
          <cell r="AV58"/>
          <cell r="AW58"/>
          <cell r="AX58"/>
          <cell r="AY58"/>
          <cell r="AZ58"/>
          <cell r="BA58"/>
          <cell r="BB58"/>
          <cell r="BC58"/>
          <cell r="BD58"/>
          <cell r="BE58"/>
          <cell r="BF58"/>
          <cell r="BG58"/>
          <cell r="BH58"/>
          <cell r="BI58"/>
          <cell r="BJ58"/>
          <cell r="BK58"/>
          <cell r="BL58"/>
          <cell r="BM58"/>
          <cell r="BN58"/>
          <cell r="BO58"/>
          <cell r="BP58"/>
          <cell r="BQ58"/>
          <cell r="BR58"/>
          <cell r="BS58"/>
          <cell r="BT58">
            <v>0</v>
          </cell>
          <cell r="BU58"/>
          <cell r="BV58" t="str">
            <v/>
          </cell>
          <cell r="BW58" t="str">
            <v/>
          </cell>
          <cell r="BX58" t="str">
            <v/>
          </cell>
          <cell r="BY58" t="str">
            <v/>
          </cell>
          <cell r="BZ58" t="str">
            <v/>
          </cell>
          <cell r="CA58" t="str">
            <v/>
          </cell>
          <cell r="CB58" t="str">
            <v/>
          </cell>
          <cell r="CC58" t="str">
            <v/>
          </cell>
          <cell r="CD58" t="str">
            <v/>
          </cell>
          <cell r="CE58" t="str">
            <v/>
          </cell>
          <cell r="CF58" t="str">
            <v/>
          </cell>
          <cell r="CG58"/>
          <cell r="CH58"/>
          <cell r="CI58" t="str">
            <v/>
          </cell>
          <cell r="CJ58" t="str">
            <v/>
          </cell>
          <cell r="CK58" t="str">
            <v/>
          </cell>
          <cell r="CL58" t="str">
            <v/>
          </cell>
          <cell r="CM58" t="str">
            <v/>
          </cell>
          <cell r="CN58"/>
          <cell r="CO58"/>
          <cell r="CP58"/>
          <cell r="CQ58"/>
          <cell r="CR58"/>
          <cell r="CS58"/>
          <cell r="CT58"/>
          <cell r="CU58"/>
          <cell r="CV58"/>
          <cell r="CW58"/>
          <cell r="CX58"/>
          <cell r="CY58"/>
          <cell r="CZ58"/>
          <cell r="DA58"/>
          <cell r="DB58"/>
          <cell r="DC58">
            <v>0</v>
          </cell>
          <cell r="DD58">
            <v>0</v>
          </cell>
          <cell r="DE58"/>
          <cell r="DF58"/>
          <cell r="DG58"/>
          <cell r="DH58"/>
          <cell r="DI58"/>
          <cell r="DJ58"/>
          <cell r="DK58"/>
          <cell r="DS58"/>
          <cell r="DT58"/>
          <cell r="DU58"/>
          <cell r="DV58"/>
        </row>
        <row r="59">
          <cell r="A59"/>
          <cell r="B59"/>
          <cell r="C59"/>
          <cell r="D59"/>
          <cell r="E59"/>
          <cell r="F59"/>
          <cell r="G59"/>
          <cell r="H59"/>
          <cell r="I59"/>
          <cell r="J59"/>
          <cell r="K59"/>
          <cell r="L59"/>
          <cell r="M59"/>
          <cell r="N59"/>
          <cell r="O59"/>
          <cell r="P59"/>
          <cell r="Q59"/>
          <cell r="R59"/>
          <cell r="S59"/>
          <cell r="T59"/>
          <cell r="U59"/>
          <cell r="V59"/>
          <cell r="W59"/>
          <cell r="X59"/>
          <cell r="Y59"/>
          <cell r="Z59"/>
          <cell r="AA59"/>
          <cell r="AB59"/>
          <cell r="AC59"/>
          <cell r="AD59"/>
          <cell r="AE59"/>
          <cell r="AF59"/>
          <cell r="AG59"/>
          <cell r="AH59"/>
          <cell r="AI59"/>
          <cell r="AJ59"/>
          <cell r="AK59"/>
          <cell r="AL59"/>
          <cell r="AM59"/>
          <cell r="AN59"/>
          <cell r="AO59"/>
          <cell r="AP59"/>
          <cell r="AQ59"/>
          <cell r="AR59"/>
          <cell r="AS59"/>
          <cell r="AT59"/>
          <cell r="AU59"/>
          <cell r="AV59"/>
          <cell r="AW59"/>
          <cell r="AX59"/>
          <cell r="AY59"/>
          <cell r="AZ59"/>
          <cell r="BA59"/>
          <cell r="BB59"/>
          <cell r="BC59"/>
          <cell r="BD59"/>
          <cell r="BE59"/>
          <cell r="BF59"/>
          <cell r="BG59"/>
          <cell r="BH59"/>
          <cell r="BI59"/>
          <cell r="BJ59"/>
          <cell r="BK59"/>
          <cell r="BL59"/>
          <cell r="BM59"/>
          <cell r="BN59"/>
          <cell r="BO59"/>
          <cell r="BP59"/>
          <cell r="BQ59"/>
          <cell r="BR59"/>
          <cell r="BS59"/>
          <cell r="BT59">
            <v>0</v>
          </cell>
          <cell r="BU59"/>
          <cell r="BV59" t="str">
            <v/>
          </cell>
          <cell r="BW59" t="str">
            <v/>
          </cell>
          <cell r="BX59" t="str">
            <v/>
          </cell>
          <cell r="BY59" t="str">
            <v/>
          </cell>
          <cell r="BZ59" t="str">
            <v/>
          </cell>
          <cell r="CA59" t="str">
            <v/>
          </cell>
          <cell r="CB59" t="str">
            <v/>
          </cell>
          <cell r="CC59" t="str">
            <v/>
          </cell>
          <cell r="CD59" t="str">
            <v/>
          </cell>
          <cell r="CE59" t="str">
            <v/>
          </cell>
          <cell r="CF59" t="str">
            <v/>
          </cell>
          <cell r="CG59"/>
          <cell r="CH59"/>
          <cell r="CI59" t="str">
            <v/>
          </cell>
          <cell r="CJ59" t="str">
            <v/>
          </cell>
          <cell r="CK59" t="str">
            <v/>
          </cell>
          <cell r="CL59" t="str">
            <v/>
          </cell>
          <cell r="CM59" t="str">
            <v/>
          </cell>
          <cell r="CN59"/>
          <cell r="CO59"/>
          <cell r="CP59"/>
          <cell r="CQ59"/>
          <cell r="CR59"/>
          <cell r="CS59"/>
          <cell r="CT59"/>
          <cell r="CU59"/>
          <cell r="CV59"/>
          <cell r="CW59"/>
          <cell r="CX59"/>
          <cell r="CY59"/>
          <cell r="CZ59"/>
          <cell r="DA59"/>
          <cell r="DB59"/>
          <cell r="DC59">
            <v>0</v>
          </cell>
          <cell r="DD59">
            <v>0</v>
          </cell>
          <cell r="DE59"/>
          <cell r="DF59"/>
          <cell r="DG59"/>
          <cell r="DH59"/>
          <cell r="DI59"/>
          <cell r="DJ59"/>
          <cell r="DK59"/>
          <cell r="DS59"/>
          <cell r="DT59"/>
          <cell r="DU59"/>
          <cell r="DV59"/>
        </row>
        <row r="60">
          <cell r="A60"/>
          <cell r="B60"/>
          <cell r="C60"/>
          <cell r="D60"/>
          <cell r="E60"/>
          <cell r="F60"/>
          <cell r="G60"/>
          <cell r="H60"/>
          <cell r="I60"/>
          <cell r="J60"/>
          <cell r="K60"/>
          <cell r="L60"/>
          <cell r="M60"/>
          <cell r="N60"/>
          <cell r="O60"/>
          <cell r="P60"/>
          <cell r="Q60"/>
          <cell r="R60"/>
          <cell r="S60"/>
          <cell r="T60"/>
          <cell r="U60"/>
          <cell r="V60"/>
          <cell r="W60"/>
          <cell r="X60"/>
          <cell r="Y60"/>
          <cell r="Z60"/>
          <cell r="AA60"/>
          <cell r="AB60"/>
          <cell r="AC60"/>
          <cell r="AD60"/>
          <cell r="AE60"/>
          <cell r="AF60"/>
          <cell r="AG60"/>
          <cell r="AH60"/>
          <cell r="AI60"/>
          <cell r="AJ60"/>
          <cell r="AK60"/>
          <cell r="AL60"/>
          <cell r="AM60"/>
          <cell r="AN60"/>
          <cell r="AO60"/>
          <cell r="AP60"/>
          <cell r="AQ60"/>
          <cell r="AR60"/>
          <cell r="AS60"/>
          <cell r="AT60"/>
          <cell r="AU60"/>
          <cell r="AV60"/>
          <cell r="AW60"/>
          <cell r="AX60"/>
          <cell r="AY60"/>
          <cell r="AZ60"/>
          <cell r="BA60"/>
          <cell r="BB60"/>
          <cell r="BC60"/>
          <cell r="BD60"/>
          <cell r="BE60"/>
          <cell r="BF60"/>
          <cell r="BG60"/>
          <cell r="BH60"/>
          <cell r="BI60"/>
          <cell r="BJ60"/>
          <cell r="BK60"/>
          <cell r="BL60"/>
          <cell r="BM60"/>
          <cell r="BN60"/>
          <cell r="BO60"/>
          <cell r="BP60"/>
          <cell r="BQ60"/>
          <cell r="BR60"/>
          <cell r="BS60"/>
          <cell r="BT60">
            <v>0</v>
          </cell>
          <cell r="BU60"/>
          <cell r="BV60" t="str">
            <v/>
          </cell>
          <cell r="BW60" t="str">
            <v/>
          </cell>
          <cell r="BX60" t="str">
            <v/>
          </cell>
          <cell r="BY60" t="str">
            <v/>
          </cell>
          <cell r="BZ60" t="str">
            <v/>
          </cell>
          <cell r="CA60" t="str">
            <v/>
          </cell>
          <cell r="CB60" t="str">
            <v/>
          </cell>
          <cell r="CC60" t="str">
            <v/>
          </cell>
          <cell r="CD60" t="str">
            <v/>
          </cell>
          <cell r="CE60" t="str">
            <v/>
          </cell>
          <cell r="CF60" t="str">
            <v/>
          </cell>
          <cell r="CG60"/>
          <cell r="CH60"/>
          <cell r="CI60" t="str">
            <v/>
          </cell>
          <cell r="CJ60" t="str">
            <v/>
          </cell>
          <cell r="CK60" t="str">
            <v/>
          </cell>
          <cell r="CL60" t="str">
            <v/>
          </cell>
          <cell r="CM60" t="str">
            <v/>
          </cell>
          <cell r="CN60"/>
          <cell r="CO60"/>
          <cell r="CP60"/>
          <cell r="CQ60"/>
          <cell r="CR60"/>
          <cell r="CS60"/>
          <cell r="CT60"/>
          <cell r="CU60"/>
          <cell r="CV60"/>
          <cell r="CW60"/>
          <cell r="CX60"/>
          <cell r="CY60"/>
          <cell r="CZ60"/>
          <cell r="DA60"/>
          <cell r="DB60"/>
          <cell r="DC60">
            <v>0</v>
          </cell>
          <cell r="DD60">
            <v>0</v>
          </cell>
          <cell r="DE60"/>
          <cell r="DF60"/>
          <cell r="DG60"/>
          <cell r="DH60"/>
          <cell r="DI60"/>
          <cell r="DJ60"/>
          <cell r="DK60"/>
          <cell r="DS60"/>
          <cell r="DT60"/>
          <cell r="DU60"/>
          <cell r="DV60"/>
        </row>
        <row r="61">
          <cell r="A61"/>
          <cell r="B61"/>
          <cell r="C61"/>
          <cell r="D61"/>
          <cell r="E61"/>
          <cell r="F61"/>
          <cell r="G61"/>
          <cell r="H61"/>
          <cell r="I61"/>
          <cell r="J61"/>
          <cell r="K61"/>
          <cell r="L61"/>
          <cell r="M61"/>
          <cell r="N61"/>
          <cell r="O61"/>
          <cell r="P61"/>
          <cell r="Q61"/>
          <cell r="R61"/>
          <cell r="S61"/>
          <cell r="T61"/>
          <cell r="U61"/>
          <cell r="V61"/>
          <cell r="W61"/>
          <cell r="X61"/>
          <cell r="Y61"/>
          <cell r="Z61"/>
          <cell r="AA61"/>
          <cell r="AB61"/>
          <cell r="AC61"/>
          <cell r="AD61"/>
          <cell r="AE61"/>
          <cell r="AF61"/>
          <cell r="AG61"/>
          <cell r="AH61"/>
          <cell r="AI61"/>
          <cell r="AJ61"/>
          <cell r="AK61"/>
          <cell r="AL61"/>
          <cell r="AM61"/>
          <cell r="AN61"/>
          <cell r="AO61"/>
          <cell r="AP61"/>
          <cell r="AQ61"/>
          <cell r="AR61"/>
          <cell r="AS61"/>
          <cell r="AT61"/>
          <cell r="AU61"/>
          <cell r="AV61"/>
          <cell r="AW61"/>
          <cell r="AX61"/>
          <cell r="AY61"/>
          <cell r="AZ61"/>
          <cell r="BA61"/>
          <cell r="BB61"/>
          <cell r="BC61"/>
          <cell r="BD61"/>
          <cell r="BE61"/>
          <cell r="BF61"/>
          <cell r="BG61"/>
          <cell r="BH61"/>
          <cell r="BI61"/>
          <cell r="BJ61"/>
          <cell r="BK61"/>
          <cell r="BL61"/>
          <cell r="BM61"/>
          <cell r="BN61"/>
          <cell r="BO61"/>
          <cell r="BP61"/>
          <cell r="BQ61"/>
          <cell r="BR61"/>
          <cell r="BS61"/>
          <cell r="BT61">
            <v>0</v>
          </cell>
          <cell r="BU61"/>
          <cell r="BV61" t="str">
            <v/>
          </cell>
          <cell r="BW61" t="str">
            <v/>
          </cell>
          <cell r="BX61" t="str">
            <v/>
          </cell>
          <cell r="BY61" t="str">
            <v/>
          </cell>
          <cell r="BZ61" t="str">
            <v/>
          </cell>
          <cell r="CA61" t="str">
            <v/>
          </cell>
          <cell r="CB61" t="str">
            <v/>
          </cell>
          <cell r="CC61" t="str">
            <v/>
          </cell>
          <cell r="CD61" t="str">
            <v/>
          </cell>
          <cell r="CE61" t="str">
            <v/>
          </cell>
          <cell r="CF61" t="str">
            <v/>
          </cell>
          <cell r="CG61"/>
          <cell r="CH61"/>
          <cell r="CI61" t="str">
            <v/>
          </cell>
          <cell r="CJ61" t="str">
            <v/>
          </cell>
          <cell r="CK61" t="str">
            <v/>
          </cell>
          <cell r="CL61" t="str">
            <v/>
          </cell>
          <cell r="CM61" t="str">
            <v/>
          </cell>
          <cell r="CN61"/>
          <cell r="CO61"/>
          <cell r="CP61"/>
          <cell r="CQ61"/>
          <cell r="CR61"/>
          <cell r="CS61"/>
          <cell r="CT61"/>
          <cell r="CU61"/>
          <cell r="CV61"/>
          <cell r="CW61"/>
          <cell r="CX61"/>
          <cell r="CY61"/>
          <cell r="CZ61"/>
          <cell r="DA61"/>
          <cell r="DB61"/>
          <cell r="DC61">
            <v>0</v>
          </cell>
          <cell r="DD61">
            <v>0</v>
          </cell>
          <cell r="DE61"/>
          <cell r="DF61"/>
          <cell r="DG61"/>
          <cell r="DH61"/>
          <cell r="DI61"/>
          <cell r="DJ61"/>
          <cell r="DK61"/>
          <cell r="DS61"/>
          <cell r="DT61"/>
          <cell r="DU61"/>
          <cell r="DV61"/>
        </row>
        <row r="62">
          <cell r="A62"/>
          <cell r="B62"/>
          <cell r="C62"/>
          <cell r="D62"/>
          <cell r="E62"/>
          <cell r="F62"/>
          <cell r="G62"/>
          <cell r="H62"/>
          <cell r="I62"/>
          <cell r="J62"/>
          <cell r="K62"/>
          <cell r="L62"/>
          <cell r="M62"/>
          <cell r="N62"/>
          <cell r="O62"/>
          <cell r="P62"/>
          <cell r="Q62"/>
          <cell r="R62"/>
          <cell r="S62"/>
          <cell r="T62"/>
          <cell r="U62"/>
          <cell r="V62"/>
          <cell r="W62"/>
          <cell r="X62"/>
          <cell r="Y62"/>
          <cell r="Z62"/>
          <cell r="AA62"/>
          <cell r="AB62"/>
          <cell r="AC62"/>
          <cell r="AD62"/>
          <cell r="AE62"/>
          <cell r="AF62"/>
          <cell r="AG62"/>
          <cell r="AH62"/>
          <cell r="AI62"/>
          <cell r="AJ62"/>
          <cell r="AK62"/>
          <cell r="AL62"/>
          <cell r="AM62"/>
          <cell r="AN62"/>
          <cell r="AO62"/>
          <cell r="AP62"/>
          <cell r="AQ62"/>
          <cell r="AR62"/>
          <cell r="AS62"/>
          <cell r="AT62"/>
          <cell r="AU62"/>
          <cell r="AV62"/>
          <cell r="AW62"/>
          <cell r="AX62"/>
          <cell r="AY62"/>
          <cell r="AZ62"/>
          <cell r="BA62"/>
          <cell r="BB62"/>
          <cell r="BC62"/>
          <cell r="BD62"/>
          <cell r="BE62"/>
          <cell r="BF62"/>
          <cell r="BG62"/>
          <cell r="BH62"/>
          <cell r="BI62"/>
          <cell r="BJ62"/>
          <cell r="BK62"/>
          <cell r="BL62"/>
          <cell r="BM62"/>
          <cell r="BN62"/>
          <cell r="BO62"/>
          <cell r="BP62"/>
          <cell r="BQ62"/>
          <cell r="BR62"/>
          <cell r="BS62"/>
          <cell r="BT62">
            <v>0</v>
          </cell>
          <cell r="BU62"/>
          <cell r="BV62" t="str">
            <v/>
          </cell>
          <cell r="BW62" t="str">
            <v/>
          </cell>
          <cell r="BX62" t="str">
            <v/>
          </cell>
          <cell r="BY62" t="str">
            <v/>
          </cell>
          <cell r="BZ62" t="str">
            <v/>
          </cell>
          <cell r="CA62" t="str">
            <v/>
          </cell>
          <cell r="CB62" t="str">
            <v/>
          </cell>
          <cell r="CC62" t="str">
            <v/>
          </cell>
          <cell r="CD62" t="str">
            <v/>
          </cell>
          <cell r="CE62" t="str">
            <v/>
          </cell>
          <cell r="CF62" t="str">
            <v/>
          </cell>
          <cell r="CG62"/>
          <cell r="CH62"/>
          <cell r="CI62" t="str">
            <v/>
          </cell>
          <cell r="CJ62" t="str">
            <v/>
          </cell>
          <cell r="CK62" t="str">
            <v/>
          </cell>
          <cell r="CL62" t="str">
            <v/>
          </cell>
          <cell r="CM62" t="str">
            <v/>
          </cell>
          <cell r="CN62"/>
          <cell r="CO62"/>
          <cell r="CP62"/>
          <cell r="CQ62"/>
          <cell r="CR62"/>
          <cell r="CS62"/>
          <cell r="CT62"/>
          <cell r="CU62"/>
          <cell r="CV62"/>
          <cell r="CW62"/>
          <cell r="CX62"/>
          <cell r="CY62"/>
          <cell r="CZ62"/>
          <cell r="DA62"/>
          <cell r="DB62"/>
          <cell r="DC62">
            <v>0</v>
          </cell>
          <cell r="DD62">
            <v>0</v>
          </cell>
          <cell r="DE62"/>
          <cell r="DF62"/>
          <cell r="DG62"/>
          <cell r="DH62"/>
          <cell r="DI62"/>
          <cell r="DJ62"/>
          <cell r="DK62"/>
          <cell r="DS62"/>
          <cell r="DT62"/>
          <cell r="DU62"/>
          <cell r="DV62"/>
        </row>
        <row r="63">
          <cell r="A63"/>
          <cell r="B63"/>
          <cell r="C63"/>
          <cell r="D63"/>
          <cell r="E63"/>
          <cell r="F63"/>
          <cell r="G63"/>
          <cell r="H63"/>
          <cell r="I63"/>
          <cell r="J63"/>
          <cell r="K63"/>
          <cell r="L63"/>
          <cell r="M63"/>
          <cell r="N63"/>
          <cell r="O63"/>
          <cell r="P63"/>
          <cell r="Q63"/>
          <cell r="R63"/>
          <cell r="S63"/>
          <cell r="T63"/>
          <cell r="U63"/>
          <cell r="V63"/>
          <cell r="W63"/>
          <cell r="X63"/>
          <cell r="Y63"/>
          <cell r="Z63"/>
          <cell r="AA63"/>
          <cell r="AB63"/>
          <cell r="AC63"/>
          <cell r="AD63"/>
          <cell r="AE63"/>
          <cell r="AF63"/>
          <cell r="AG63"/>
          <cell r="AH63"/>
          <cell r="AI63"/>
          <cell r="AJ63"/>
          <cell r="AK63"/>
          <cell r="AL63"/>
          <cell r="AM63"/>
          <cell r="AN63"/>
          <cell r="AO63"/>
          <cell r="AP63"/>
          <cell r="AQ63"/>
          <cell r="AR63"/>
          <cell r="AS63"/>
          <cell r="AT63"/>
          <cell r="AU63"/>
          <cell r="AV63"/>
          <cell r="AW63"/>
          <cell r="AX63"/>
          <cell r="AY63"/>
          <cell r="AZ63"/>
          <cell r="BA63"/>
          <cell r="BB63"/>
          <cell r="BC63"/>
          <cell r="BD63"/>
          <cell r="BE63"/>
          <cell r="BF63"/>
          <cell r="BG63"/>
          <cell r="BH63"/>
          <cell r="BI63"/>
          <cell r="BJ63"/>
          <cell r="BK63"/>
          <cell r="BL63"/>
          <cell r="BM63"/>
          <cell r="BN63"/>
          <cell r="BO63"/>
          <cell r="BP63"/>
          <cell r="BQ63"/>
          <cell r="BR63"/>
          <cell r="BS63"/>
          <cell r="BT63">
            <v>0</v>
          </cell>
          <cell r="BU63"/>
          <cell r="BV63" t="str">
            <v/>
          </cell>
          <cell r="BW63" t="str">
            <v/>
          </cell>
          <cell r="BX63" t="str">
            <v/>
          </cell>
          <cell r="BY63" t="str">
            <v/>
          </cell>
          <cell r="BZ63" t="str">
            <v/>
          </cell>
          <cell r="CA63" t="str">
            <v/>
          </cell>
          <cell r="CB63" t="str">
            <v/>
          </cell>
          <cell r="CC63" t="str">
            <v/>
          </cell>
          <cell r="CD63" t="str">
            <v/>
          </cell>
          <cell r="CE63" t="str">
            <v/>
          </cell>
          <cell r="CF63" t="str">
            <v/>
          </cell>
          <cell r="CG63"/>
          <cell r="CH63"/>
          <cell r="CI63" t="str">
            <v/>
          </cell>
          <cell r="CJ63" t="str">
            <v/>
          </cell>
          <cell r="CK63" t="str">
            <v/>
          </cell>
          <cell r="CL63" t="str">
            <v/>
          </cell>
          <cell r="CM63" t="str">
            <v/>
          </cell>
          <cell r="CN63"/>
          <cell r="CO63"/>
          <cell r="CP63"/>
          <cell r="CQ63"/>
          <cell r="CR63"/>
          <cell r="CS63"/>
          <cell r="CT63"/>
          <cell r="CU63"/>
          <cell r="CV63"/>
          <cell r="CW63"/>
          <cell r="CX63"/>
          <cell r="CY63"/>
          <cell r="CZ63"/>
          <cell r="DA63"/>
          <cell r="DB63"/>
          <cell r="DC63">
            <v>0</v>
          </cell>
          <cell r="DD63">
            <v>0</v>
          </cell>
          <cell r="DE63"/>
          <cell r="DF63"/>
          <cell r="DG63"/>
          <cell r="DH63"/>
          <cell r="DI63"/>
          <cell r="DJ63"/>
          <cell r="DK63"/>
          <cell r="DS63"/>
          <cell r="DT63"/>
          <cell r="DU63"/>
          <cell r="DV63"/>
        </row>
        <row r="64">
          <cell r="A64"/>
          <cell r="B64"/>
          <cell r="C64"/>
          <cell r="D64"/>
          <cell r="E64"/>
          <cell r="F64"/>
          <cell r="G64"/>
          <cell r="H64"/>
          <cell r="I64"/>
          <cell r="J64"/>
          <cell r="K64"/>
          <cell r="L64"/>
          <cell r="M64"/>
          <cell r="N64"/>
          <cell r="O64"/>
          <cell r="P64"/>
          <cell r="Q64"/>
          <cell r="R64"/>
          <cell r="S64"/>
          <cell r="T64"/>
          <cell r="U64"/>
          <cell r="V64"/>
          <cell r="W64"/>
          <cell r="X64"/>
          <cell r="Y64"/>
          <cell r="Z64"/>
          <cell r="AA64"/>
          <cell r="AB64"/>
          <cell r="AC64"/>
          <cell r="AD64"/>
          <cell r="AE64"/>
          <cell r="AF64"/>
          <cell r="AG64"/>
          <cell r="AH64"/>
          <cell r="AI64"/>
          <cell r="AJ64"/>
          <cell r="AK64"/>
          <cell r="AL64"/>
          <cell r="AM64"/>
          <cell r="AN64"/>
          <cell r="AO64"/>
          <cell r="AP64"/>
          <cell r="AQ64"/>
          <cell r="AR64"/>
          <cell r="AS64"/>
          <cell r="AT64"/>
          <cell r="AU64"/>
          <cell r="AV64"/>
          <cell r="AW64"/>
          <cell r="AX64"/>
          <cell r="AY64"/>
          <cell r="AZ64"/>
          <cell r="BA64"/>
          <cell r="BB64"/>
          <cell r="BC64"/>
          <cell r="BD64"/>
          <cell r="BE64"/>
          <cell r="BF64"/>
          <cell r="BG64"/>
          <cell r="BH64"/>
          <cell r="BI64"/>
          <cell r="BJ64"/>
          <cell r="BK64"/>
          <cell r="BL64"/>
          <cell r="BM64"/>
          <cell r="BN64"/>
          <cell r="BO64"/>
          <cell r="BP64"/>
          <cell r="BQ64"/>
          <cell r="BR64"/>
          <cell r="BS64"/>
          <cell r="BT64">
            <v>0</v>
          </cell>
          <cell r="BU64"/>
          <cell r="BV64" t="str">
            <v/>
          </cell>
          <cell r="BW64" t="str">
            <v/>
          </cell>
          <cell r="BX64" t="str">
            <v/>
          </cell>
          <cell r="BY64" t="str">
            <v/>
          </cell>
          <cell r="BZ64" t="str">
            <v/>
          </cell>
          <cell r="CA64" t="str">
            <v/>
          </cell>
          <cell r="CB64" t="str">
            <v/>
          </cell>
          <cell r="CC64" t="str">
            <v/>
          </cell>
          <cell r="CD64" t="str">
            <v/>
          </cell>
          <cell r="CE64" t="str">
            <v/>
          </cell>
          <cell r="CF64" t="str">
            <v/>
          </cell>
          <cell r="CG64"/>
          <cell r="CH64"/>
          <cell r="CI64" t="str">
            <v/>
          </cell>
          <cell r="CJ64" t="str">
            <v/>
          </cell>
          <cell r="CK64" t="str">
            <v/>
          </cell>
          <cell r="CL64" t="str">
            <v/>
          </cell>
          <cell r="CM64" t="str">
            <v/>
          </cell>
          <cell r="CN64"/>
          <cell r="CO64"/>
          <cell r="CP64"/>
          <cell r="CQ64"/>
          <cell r="CR64"/>
          <cell r="CS64"/>
          <cell r="CT64"/>
          <cell r="CU64"/>
          <cell r="CV64"/>
          <cell r="CW64"/>
          <cell r="CX64"/>
          <cell r="CY64"/>
          <cell r="CZ64"/>
          <cell r="DA64"/>
          <cell r="DB64"/>
          <cell r="DC64">
            <v>0</v>
          </cell>
          <cell r="DD64">
            <v>0</v>
          </cell>
          <cell r="DE64"/>
          <cell r="DF64"/>
          <cell r="DG64"/>
          <cell r="DH64"/>
          <cell r="DI64"/>
          <cell r="DJ64"/>
          <cell r="DK64"/>
          <cell r="DS64"/>
          <cell r="DT64"/>
          <cell r="DU64"/>
          <cell r="DV64"/>
        </row>
        <row r="65">
          <cell r="A65"/>
          <cell r="B65"/>
          <cell r="C65"/>
          <cell r="D65"/>
          <cell r="E65"/>
          <cell r="F65"/>
          <cell r="G65"/>
          <cell r="H65"/>
          <cell r="I65"/>
          <cell r="J65"/>
          <cell r="K65"/>
          <cell r="L65"/>
          <cell r="M65"/>
          <cell r="N65"/>
          <cell r="O65"/>
          <cell r="P65"/>
          <cell r="Q65"/>
          <cell r="R65"/>
          <cell r="S65"/>
          <cell r="T65"/>
          <cell r="U65"/>
          <cell r="V65"/>
          <cell r="W65"/>
          <cell r="X65"/>
          <cell r="Y65"/>
          <cell r="Z65"/>
          <cell r="AA65"/>
          <cell r="AB65"/>
          <cell r="AC65"/>
          <cell r="AD65"/>
          <cell r="AE65"/>
          <cell r="AF65"/>
          <cell r="AG65"/>
          <cell r="AH65"/>
          <cell r="AI65"/>
          <cell r="AJ65"/>
          <cell r="AK65"/>
          <cell r="AL65"/>
          <cell r="AM65"/>
          <cell r="AN65"/>
          <cell r="AO65"/>
          <cell r="AP65"/>
          <cell r="AQ65"/>
          <cell r="AR65"/>
          <cell r="AS65"/>
          <cell r="AT65"/>
          <cell r="AU65"/>
          <cell r="AV65"/>
          <cell r="AW65"/>
          <cell r="AX65"/>
          <cell r="AY65"/>
          <cell r="AZ65"/>
          <cell r="BA65"/>
          <cell r="BB65"/>
          <cell r="BC65"/>
          <cell r="BD65"/>
          <cell r="BE65"/>
          <cell r="BF65"/>
          <cell r="BG65"/>
          <cell r="BH65"/>
          <cell r="BI65"/>
          <cell r="BJ65"/>
          <cell r="BK65"/>
          <cell r="BL65"/>
          <cell r="BM65"/>
          <cell r="BN65"/>
          <cell r="BO65"/>
          <cell r="BP65"/>
          <cell r="BQ65"/>
          <cell r="BR65"/>
          <cell r="BS65"/>
          <cell r="BT65">
            <v>0</v>
          </cell>
          <cell r="BU65"/>
          <cell r="BV65" t="str">
            <v/>
          </cell>
          <cell r="BW65" t="str">
            <v/>
          </cell>
          <cell r="BX65" t="str">
            <v/>
          </cell>
          <cell r="BY65" t="str">
            <v/>
          </cell>
          <cell r="BZ65" t="str">
            <v/>
          </cell>
          <cell r="CA65" t="str">
            <v/>
          </cell>
          <cell r="CB65" t="str">
            <v/>
          </cell>
          <cell r="CC65" t="str">
            <v/>
          </cell>
          <cell r="CD65" t="str">
            <v/>
          </cell>
          <cell r="CE65" t="str">
            <v/>
          </cell>
          <cell r="CF65" t="str">
            <v/>
          </cell>
          <cell r="CG65"/>
          <cell r="CH65"/>
          <cell r="CI65" t="str">
            <v/>
          </cell>
          <cell r="CJ65" t="str">
            <v/>
          </cell>
          <cell r="CK65" t="str">
            <v/>
          </cell>
          <cell r="CL65" t="str">
            <v/>
          </cell>
          <cell r="CM65" t="str">
            <v/>
          </cell>
          <cell r="CN65"/>
          <cell r="CO65"/>
          <cell r="CP65"/>
          <cell r="CQ65"/>
          <cell r="CR65"/>
          <cell r="CS65"/>
          <cell r="CT65"/>
          <cell r="CU65"/>
          <cell r="CV65"/>
          <cell r="CW65"/>
          <cell r="CX65"/>
          <cell r="CY65"/>
          <cell r="CZ65"/>
          <cell r="DA65"/>
          <cell r="DB65"/>
          <cell r="DC65">
            <v>0</v>
          </cell>
          <cell r="DD65">
            <v>0</v>
          </cell>
          <cell r="DE65"/>
          <cell r="DF65"/>
          <cell r="DG65"/>
          <cell r="DH65"/>
          <cell r="DI65"/>
          <cell r="DJ65"/>
          <cell r="DK65"/>
          <cell r="DS65"/>
          <cell r="DT65"/>
          <cell r="DU65"/>
          <cell r="DV65"/>
        </row>
        <row r="66">
          <cell r="A66"/>
          <cell r="B66"/>
          <cell r="C66"/>
          <cell r="D66"/>
          <cell r="E66"/>
          <cell r="F66"/>
          <cell r="G66"/>
          <cell r="H66"/>
          <cell r="I66"/>
          <cell r="J66"/>
          <cell r="K66"/>
          <cell r="L66"/>
          <cell r="M66"/>
          <cell r="N66"/>
          <cell r="O66"/>
          <cell r="P66"/>
          <cell r="Q66"/>
          <cell r="R66"/>
          <cell r="S66"/>
          <cell r="T66"/>
          <cell r="U66"/>
          <cell r="V66"/>
          <cell r="W66"/>
          <cell r="X66"/>
          <cell r="Y66"/>
          <cell r="Z66"/>
          <cell r="AA66"/>
          <cell r="AB66"/>
          <cell r="AC66"/>
          <cell r="AD66"/>
          <cell r="AE66"/>
          <cell r="AF66"/>
          <cell r="AG66"/>
          <cell r="AH66"/>
          <cell r="AI66"/>
          <cell r="AJ66"/>
          <cell r="AK66"/>
          <cell r="AL66"/>
          <cell r="AM66"/>
          <cell r="AN66"/>
          <cell r="AO66"/>
          <cell r="AP66"/>
          <cell r="AQ66"/>
          <cell r="AR66"/>
          <cell r="AS66"/>
          <cell r="AT66"/>
          <cell r="AU66"/>
          <cell r="AV66"/>
          <cell r="AW66"/>
          <cell r="AX66"/>
          <cell r="AY66"/>
          <cell r="AZ66"/>
          <cell r="BA66"/>
          <cell r="BB66"/>
          <cell r="BC66"/>
          <cell r="BD66"/>
          <cell r="BE66"/>
          <cell r="BF66"/>
          <cell r="BG66"/>
          <cell r="BH66"/>
          <cell r="BI66"/>
          <cell r="BJ66"/>
          <cell r="BK66"/>
          <cell r="BL66"/>
          <cell r="BM66"/>
          <cell r="BN66"/>
          <cell r="BO66"/>
          <cell r="BP66"/>
          <cell r="BQ66"/>
          <cell r="BR66"/>
          <cell r="BS66"/>
          <cell r="BT66">
            <v>0</v>
          </cell>
          <cell r="BU66"/>
          <cell r="BV66" t="str">
            <v/>
          </cell>
          <cell r="BW66" t="str">
            <v/>
          </cell>
          <cell r="BX66" t="str">
            <v/>
          </cell>
          <cell r="BY66" t="str">
            <v/>
          </cell>
          <cell r="BZ66" t="str">
            <v/>
          </cell>
          <cell r="CA66" t="str">
            <v/>
          </cell>
          <cell r="CB66" t="str">
            <v/>
          </cell>
          <cell r="CC66" t="str">
            <v/>
          </cell>
          <cell r="CD66" t="str">
            <v/>
          </cell>
          <cell r="CE66" t="str">
            <v/>
          </cell>
          <cell r="CF66" t="str">
            <v/>
          </cell>
          <cell r="CG66"/>
          <cell r="CH66"/>
          <cell r="CI66" t="str">
            <v/>
          </cell>
          <cell r="CJ66" t="str">
            <v/>
          </cell>
          <cell r="CK66" t="str">
            <v/>
          </cell>
          <cell r="CL66" t="str">
            <v/>
          </cell>
          <cell r="CM66" t="str">
            <v/>
          </cell>
          <cell r="CN66"/>
          <cell r="CO66"/>
          <cell r="CP66"/>
          <cell r="CQ66"/>
          <cell r="CR66"/>
          <cell r="CS66"/>
          <cell r="CT66"/>
          <cell r="CU66"/>
          <cell r="CV66"/>
          <cell r="CW66"/>
          <cell r="CX66"/>
          <cell r="CY66"/>
          <cell r="CZ66"/>
          <cell r="DA66"/>
          <cell r="DB66"/>
          <cell r="DC66">
            <v>0</v>
          </cell>
          <cell r="DD66">
            <v>0</v>
          </cell>
          <cell r="DE66"/>
          <cell r="DF66"/>
          <cell r="DG66"/>
          <cell r="DH66"/>
          <cell r="DI66"/>
          <cell r="DJ66"/>
          <cell r="DK66"/>
          <cell r="DS66"/>
          <cell r="DT66"/>
          <cell r="DU66"/>
          <cell r="DV66"/>
        </row>
        <row r="67">
          <cell r="A67"/>
          <cell r="B67"/>
          <cell r="C67"/>
          <cell r="D67"/>
          <cell r="E67"/>
          <cell r="F67"/>
          <cell r="G67"/>
          <cell r="H67"/>
          <cell r="I67"/>
          <cell r="J67"/>
          <cell r="K67"/>
          <cell r="L67"/>
          <cell r="M67"/>
          <cell r="N67"/>
          <cell r="O67"/>
          <cell r="P67"/>
          <cell r="Q67"/>
          <cell r="R67"/>
          <cell r="S67"/>
          <cell r="T67"/>
          <cell r="U67"/>
          <cell r="V67"/>
          <cell r="W67"/>
          <cell r="X67"/>
          <cell r="Y67"/>
          <cell r="Z67"/>
          <cell r="AA67"/>
          <cell r="AB67"/>
          <cell r="AC67"/>
          <cell r="AD67"/>
          <cell r="AE67"/>
          <cell r="AF67"/>
          <cell r="AG67"/>
          <cell r="AH67"/>
          <cell r="AI67"/>
          <cell r="AJ67"/>
          <cell r="AK67"/>
          <cell r="AL67"/>
          <cell r="AM67"/>
          <cell r="AN67"/>
          <cell r="AO67"/>
          <cell r="AP67"/>
          <cell r="AQ67"/>
          <cell r="AR67"/>
          <cell r="AS67"/>
          <cell r="AT67"/>
          <cell r="AU67"/>
          <cell r="AV67"/>
          <cell r="AW67"/>
          <cell r="AX67"/>
          <cell r="AY67"/>
          <cell r="AZ67"/>
          <cell r="BA67"/>
          <cell r="BB67"/>
          <cell r="BC67"/>
          <cell r="BD67"/>
          <cell r="BE67"/>
          <cell r="BF67"/>
          <cell r="BG67"/>
          <cell r="BH67"/>
          <cell r="BI67"/>
          <cell r="BJ67"/>
          <cell r="BK67"/>
          <cell r="BL67"/>
          <cell r="BM67"/>
          <cell r="BN67"/>
          <cell r="BO67"/>
          <cell r="BP67"/>
          <cell r="BQ67"/>
          <cell r="BR67"/>
          <cell r="BS67"/>
          <cell r="BT67">
            <v>0</v>
          </cell>
          <cell r="BU67"/>
          <cell r="BV67" t="str">
            <v/>
          </cell>
          <cell r="BW67" t="str">
            <v/>
          </cell>
          <cell r="BX67" t="str">
            <v/>
          </cell>
          <cell r="BY67" t="str">
            <v/>
          </cell>
          <cell r="BZ67" t="str">
            <v/>
          </cell>
          <cell r="CA67" t="str">
            <v/>
          </cell>
          <cell r="CB67" t="str">
            <v/>
          </cell>
          <cell r="CC67" t="str">
            <v/>
          </cell>
          <cell r="CD67" t="str">
            <v/>
          </cell>
          <cell r="CE67" t="str">
            <v/>
          </cell>
          <cell r="CF67" t="str">
            <v/>
          </cell>
          <cell r="CG67"/>
          <cell r="CH67"/>
          <cell r="CI67" t="str">
            <v/>
          </cell>
          <cell r="CJ67" t="str">
            <v/>
          </cell>
          <cell r="CK67" t="str">
            <v/>
          </cell>
          <cell r="CL67" t="str">
            <v/>
          </cell>
          <cell r="CM67" t="str">
            <v/>
          </cell>
          <cell r="CN67"/>
          <cell r="CO67"/>
          <cell r="CP67"/>
          <cell r="CQ67"/>
          <cell r="CR67"/>
          <cell r="CS67"/>
          <cell r="CT67"/>
          <cell r="CU67"/>
          <cell r="CV67"/>
          <cell r="CW67"/>
          <cell r="CX67"/>
          <cell r="CY67"/>
          <cell r="CZ67"/>
          <cell r="DA67"/>
          <cell r="DB67"/>
          <cell r="DC67">
            <v>0</v>
          </cell>
          <cell r="DD67">
            <v>0</v>
          </cell>
          <cell r="DE67"/>
          <cell r="DF67"/>
          <cell r="DG67"/>
          <cell r="DH67"/>
          <cell r="DI67"/>
          <cell r="DJ67"/>
          <cell r="DK67"/>
          <cell r="DS67"/>
          <cell r="DT67"/>
          <cell r="DU67"/>
          <cell r="DV67"/>
        </row>
        <row r="68">
          <cell r="A68"/>
          <cell r="B68"/>
          <cell r="C68"/>
          <cell r="D68"/>
          <cell r="H68"/>
          <cell r="L68"/>
          <cell r="AP68"/>
          <cell r="AS68"/>
          <cell r="AV68"/>
          <cell r="AY68"/>
          <cell r="BQ68"/>
          <cell r="BV68"/>
          <cell r="BW68"/>
          <cell r="BX68"/>
          <cell r="BY68"/>
          <cell r="BZ68"/>
          <cell r="CA68"/>
          <cell r="CB68"/>
          <cell r="CC68"/>
          <cell r="CD68"/>
          <cell r="CF68"/>
          <cell r="CG68"/>
          <cell r="CQ68"/>
          <cell r="CT68"/>
          <cell r="CU68"/>
          <cell r="CY68"/>
          <cell r="CZ68"/>
          <cell r="DA68"/>
          <cell r="DB68"/>
          <cell r="DC68"/>
          <cell r="DD68"/>
          <cell r="DE68"/>
        </row>
        <row r="69">
          <cell r="A69"/>
          <cell r="B69"/>
          <cell r="C69"/>
          <cell r="D69"/>
          <cell r="H69"/>
          <cell r="L69"/>
          <cell r="AP69"/>
          <cell r="AS69"/>
          <cell r="AV69"/>
          <cell r="AY69"/>
          <cell r="BQ69"/>
          <cell r="BV69"/>
          <cell r="BW69"/>
          <cell r="BX69"/>
          <cell r="BY69"/>
          <cell r="BZ69"/>
          <cell r="CA69"/>
          <cell r="CB69"/>
          <cell r="CC69"/>
          <cell r="CD69"/>
          <cell r="CQ69"/>
          <cell r="CT69"/>
          <cell r="CU69"/>
          <cell r="CY69"/>
          <cell r="CZ69"/>
          <cell r="DA69"/>
          <cell r="DB69"/>
          <cell r="DC69"/>
          <cell r="DD69"/>
          <cell r="DE69"/>
        </row>
        <row r="70">
          <cell r="A70"/>
          <cell r="B70"/>
          <cell r="C70"/>
          <cell r="D70"/>
          <cell r="H70"/>
          <cell r="L70"/>
          <cell r="AP70"/>
          <cell r="AS70"/>
          <cell r="AV70"/>
          <cell r="AY70"/>
          <cell r="BQ70"/>
          <cell r="BV70"/>
          <cell r="BW70"/>
          <cell r="BX70"/>
          <cell r="BY70"/>
          <cell r="BZ70"/>
          <cell r="CA70"/>
          <cell r="CB70"/>
          <cell r="CC70"/>
          <cell r="CD70"/>
          <cell r="CQ70"/>
          <cell r="CT70"/>
          <cell r="CU70"/>
          <cell r="CY70"/>
          <cell r="CZ70"/>
          <cell r="DA70"/>
          <cell r="DB70"/>
          <cell r="DC70"/>
          <cell r="DD70"/>
          <cell r="DE70"/>
        </row>
        <row r="71">
          <cell r="A71"/>
          <cell r="B71"/>
          <cell r="C71"/>
          <cell r="D71"/>
          <cell r="H71"/>
          <cell r="L71"/>
          <cell r="AP71"/>
          <cell r="AS71"/>
          <cell r="AV71"/>
          <cell r="AY71"/>
          <cell r="BQ71"/>
          <cell r="BV71"/>
          <cell r="BW71"/>
          <cell r="BX71"/>
          <cell r="BY71"/>
          <cell r="BZ71"/>
          <cell r="CA71"/>
          <cell r="CB71"/>
          <cell r="CC71"/>
          <cell r="CD71"/>
          <cell r="CQ71"/>
          <cell r="CT71"/>
          <cell r="CU71"/>
          <cell r="CY71"/>
          <cell r="CZ71"/>
          <cell r="DA71"/>
          <cell r="DB71"/>
          <cell r="DC71"/>
          <cell r="DD71"/>
          <cell r="DE71"/>
        </row>
        <row r="72">
          <cell r="A72"/>
          <cell r="B72"/>
          <cell r="C72"/>
          <cell r="D72"/>
          <cell r="H72"/>
          <cell r="L72"/>
          <cell r="AP72"/>
          <cell r="AS72"/>
          <cell r="AV72"/>
          <cell r="AY72"/>
          <cell r="BQ72"/>
          <cell r="BV72"/>
          <cell r="BW72"/>
          <cell r="BX72"/>
          <cell r="BY72"/>
          <cell r="BZ72"/>
          <cell r="CA72"/>
          <cell r="CB72"/>
          <cell r="CC72"/>
          <cell r="CD72"/>
          <cell r="CQ72"/>
          <cell r="CT72"/>
          <cell r="CU72"/>
          <cell r="CY72"/>
          <cell r="CZ72"/>
          <cell r="DA72"/>
          <cell r="DB72"/>
          <cell r="DC72"/>
          <cell r="DD72"/>
          <cell r="DE72"/>
        </row>
        <row r="73">
          <cell r="A73"/>
          <cell r="B73"/>
          <cell r="C73"/>
          <cell r="D73"/>
          <cell r="H73"/>
          <cell r="L73"/>
          <cell r="AP73"/>
          <cell r="AS73"/>
          <cell r="AV73"/>
          <cell r="AY73"/>
          <cell r="BQ73"/>
          <cell r="BV73"/>
          <cell r="BW73"/>
          <cell r="BX73"/>
          <cell r="BY73"/>
          <cell r="BZ73"/>
          <cell r="CA73"/>
          <cell r="CB73"/>
          <cell r="CC73"/>
          <cell r="CD73"/>
          <cell r="CF73"/>
          <cell r="CG73"/>
          <cell r="CQ73"/>
          <cell r="CT73"/>
          <cell r="CU73"/>
          <cell r="CY73"/>
          <cell r="CZ73"/>
          <cell r="DA73"/>
          <cell r="DB73"/>
          <cell r="DC73"/>
          <cell r="DD73"/>
          <cell r="DE73"/>
        </row>
        <row r="74">
          <cell r="A74"/>
          <cell r="B74"/>
          <cell r="C74"/>
          <cell r="D74"/>
          <cell r="H74"/>
          <cell r="L74"/>
          <cell r="AP74"/>
          <cell r="AS74"/>
          <cell r="AV74"/>
          <cell r="AY74"/>
          <cell r="BQ74"/>
          <cell r="BV74"/>
          <cell r="BW74"/>
          <cell r="BX74"/>
          <cell r="BY74"/>
          <cell r="BZ74"/>
          <cell r="CA74"/>
          <cell r="CB74"/>
          <cell r="CC74"/>
          <cell r="CD74"/>
          <cell r="CF74"/>
          <cell r="CG74"/>
          <cell r="CQ74"/>
          <cell r="CT74"/>
          <cell r="CU74"/>
          <cell r="CY74"/>
          <cell r="CZ74"/>
          <cell r="DA74"/>
          <cell r="DB74"/>
          <cell r="DC74"/>
          <cell r="DD74"/>
          <cell r="DE74"/>
        </row>
        <row r="75">
          <cell r="A75"/>
          <cell r="B75"/>
          <cell r="C75"/>
          <cell r="D75"/>
          <cell r="H75"/>
          <cell r="L75"/>
          <cell r="AP75"/>
          <cell r="AS75"/>
          <cell r="AV75"/>
          <cell r="AY75"/>
          <cell r="BQ75"/>
          <cell r="BV75"/>
          <cell r="BW75"/>
          <cell r="BX75"/>
          <cell r="BY75"/>
          <cell r="BZ75"/>
          <cell r="CA75"/>
          <cell r="CB75"/>
          <cell r="CC75"/>
          <cell r="CD75"/>
          <cell r="CF75"/>
          <cell r="CG75"/>
          <cell r="CQ75"/>
          <cell r="CT75"/>
          <cell r="CU75"/>
          <cell r="CY75"/>
          <cell r="CZ75"/>
          <cell r="DA75"/>
          <cell r="DB75"/>
          <cell r="DC75"/>
          <cell r="DD75"/>
          <cell r="DE75"/>
        </row>
        <row r="76">
          <cell r="A76"/>
          <cell r="B76"/>
          <cell r="C76"/>
          <cell r="D76"/>
          <cell r="H76"/>
          <cell r="L76"/>
          <cell r="AP76"/>
          <cell r="AS76"/>
          <cell r="AV76"/>
          <cell r="AY76"/>
          <cell r="BQ76"/>
          <cell r="BV76"/>
          <cell r="BW76"/>
          <cell r="BX76"/>
          <cell r="BY76"/>
          <cell r="BZ76"/>
          <cell r="CA76"/>
          <cell r="CB76"/>
          <cell r="CC76"/>
          <cell r="CD76"/>
          <cell r="CF76"/>
          <cell r="CG76"/>
          <cell r="CQ76"/>
          <cell r="CT76"/>
          <cell r="CU76"/>
          <cell r="CY76"/>
          <cell r="CZ76"/>
          <cell r="DA76"/>
          <cell r="DB76"/>
          <cell r="DC76"/>
          <cell r="DD76"/>
          <cell r="DE76"/>
        </row>
        <row r="77">
          <cell r="A77"/>
          <cell r="B77"/>
          <cell r="C77"/>
          <cell r="D77"/>
          <cell r="H77"/>
          <cell r="L77"/>
          <cell r="AP77"/>
          <cell r="AS77"/>
          <cell r="AV77"/>
          <cell r="AY77"/>
          <cell r="BQ77"/>
          <cell r="BV77"/>
          <cell r="BW77"/>
          <cell r="BX77"/>
          <cell r="BY77"/>
          <cell r="BZ77"/>
          <cell r="CA77"/>
          <cell r="CB77"/>
          <cell r="CC77"/>
          <cell r="CD77"/>
          <cell r="CF77"/>
          <cell r="CG77"/>
          <cell r="CQ77"/>
          <cell r="CT77"/>
          <cell r="CU77"/>
          <cell r="CY77"/>
          <cell r="CZ77"/>
          <cell r="DA77"/>
          <cell r="DB77"/>
          <cell r="DC77"/>
          <cell r="DD77"/>
          <cell r="DE77"/>
        </row>
        <row r="78">
          <cell r="A78"/>
          <cell r="B78"/>
          <cell r="C78"/>
          <cell r="D78"/>
          <cell r="H78"/>
          <cell r="L78"/>
          <cell r="AP78"/>
          <cell r="AS78"/>
          <cell r="AV78"/>
          <cell r="AY78"/>
          <cell r="BQ78"/>
          <cell r="BV78"/>
          <cell r="BW78"/>
          <cell r="BX78"/>
          <cell r="BY78"/>
          <cell r="BZ78"/>
          <cell r="CA78"/>
          <cell r="CB78"/>
          <cell r="CC78"/>
          <cell r="CD78"/>
          <cell r="CF78"/>
          <cell r="CG78"/>
          <cell r="CQ78"/>
          <cell r="CT78"/>
          <cell r="CU78"/>
          <cell r="CY78"/>
          <cell r="CZ78"/>
          <cell r="DA78"/>
          <cell r="DB78"/>
          <cell r="DC78"/>
          <cell r="DD78"/>
          <cell r="DE78"/>
        </row>
        <row r="79">
          <cell r="A79"/>
          <cell r="B79"/>
          <cell r="C79"/>
          <cell r="D79"/>
          <cell r="H79"/>
          <cell r="L79"/>
          <cell r="AP79"/>
          <cell r="AS79"/>
          <cell r="AV79"/>
          <cell r="AY79"/>
          <cell r="BQ79"/>
          <cell r="BV79"/>
          <cell r="BW79"/>
          <cell r="BX79"/>
          <cell r="BY79"/>
          <cell r="BZ79"/>
          <cell r="CA79"/>
          <cell r="CB79"/>
          <cell r="CC79"/>
          <cell r="CD79"/>
          <cell r="CF79"/>
          <cell r="CG79"/>
          <cell r="CQ79"/>
          <cell r="CT79"/>
          <cell r="CU79"/>
          <cell r="CY79"/>
          <cell r="CZ79"/>
          <cell r="DA79"/>
          <cell r="DB79"/>
          <cell r="DC79"/>
          <cell r="DD79"/>
          <cell r="DE79"/>
        </row>
        <row r="80">
          <cell r="A80"/>
          <cell r="B80"/>
          <cell r="C80"/>
          <cell r="D80"/>
          <cell r="H80"/>
          <cell r="L80"/>
          <cell r="AP80"/>
          <cell r="AS80"/>
          <cell r="AV80"/>
          <cell r="AY80"/>
          <cell r="BQ80"/>
          <cell r="BV80"/>
          <cell r="BW80"/>
          <cell r="BX80"/>
          <cell r="BY80"/>
          <cell r="BZ80"/>
          <cell r="CA80"/>
          <cell r="CB80"/>
          <cell r="CC80"/>
          <cell r="CD80"/>
          <cell r="CF80"/>
          <cell r="CG80"/>
          <cell r="CQ80"/>
          <cell r="CT80"/>
          <cell r="CU80"/>
          <cell r="CY80"/>
          <cell r="CZ80"/>
          <cell r="DA80"/>
          <cell r="DB80"/>
          <cell r="DC80"/>
          <cell r="DD80"/>
          <cell r="DE80"/>
        </row>
        <row r="81">
          <cell r="A81"/>
          <cell r="B81"/>
          <cell r="C81"/>
          <cell r="D81"/>
          <cell r="H81"/>
          <cell r="L81"/>
          <cell r="AP81"/>
          <cell r="AS81"/>
          <cell r="AV81"/>
          <cell r="AY81"/>
          <cell r="BQ81"/>
          <cell r="BV81"/>
          <cell r="BW81"/>
          <cell r="BX81"/>
          <cell r="BY81"/>
          <cell r="BZ81"/>
          <cell r="CA81"/>
          <cell r="CB81"/>
          <cell r="CC81"/>
          <cell r="CD81"/>
          <cell r="CF81"/>
          <cell r="CG81"/>
          <cell r="CQ81"/>
          <cell r="CT81"/>
          <cell r="CU81"/>
          <cell r="CY81"/>
          <cell r="CZ81"/>
          <cell r="DA81"/>
          <cell r="DB81"/>
          <cell r="DC81"/>
          <cell r="DD81"/>
          <cell r="DE81"/>
        </row>
        <row r="82">
          <cell r="A82"/>
          <cell r="B82"/>
          <cell r="C82"/>
          <cell r="D82"/>
          <cell r="H82"/>
          <cell r="L82"/>
          <cell r="AP82"/>
          <cell r="AS82"/>
          <cell r="AV82"/>
          <cell r="AY82"/>
          <cell r="BQ82"/>
          <cell r="BV82"/>
          <cell r="BW82"/>
          <cell r="BX82"/>
          <cell r="BY82"/>
          <cell r="BZ82"/>
          <cell r="CA82"/>
          <cell r="CB82"/>
          <cell r="CC82"/>
          <cell r="CD82"/>
          <cell r="CF82"/>
          <cell r="CG82"/>
          <cell r="CQ82"/>
          <cell r="CT82"/>
          <cell r="CU82"/>
          <cell r="CY82"/>
          <cell r="CZ82"/>
          <cell r="DA82"/>
          <cell r="DB82"/>
          <cell r="DC82"/>
          <cell r="DD82"/>
          <cell r="DE82"/>
        </row>
        <row r="83">
          <cell r="A83"/>
          <cell r="B83"/>
          <cell r="C83"/>
          <cell r="D83"/>
          <cell r="H83"/>
          <cell r="L83"/>
          <cell r="AP83"/>
          <cell r="AS83"/>
          <cell r="AV83"/>
          <cell r="AY83"/>
          <cell r="BQ83"/>
          <cell r="BV83"/>
          <cell r="BW83"/>
          <cell r="BX83"/>
          <cell r="BY83"/>
          <cell r="BZ83"/>
          <cell r="CA83"/>
          <cell r="CB83"/>
          <cell r="CC83"/>
          <cell r="CD83"/>
          <cell r="CF83"/>
          <cell r="CG83"/>
          <cell r="CQ83"/>
          <cell r="CT83"/>
          <cell r="CU83"/>
          <cell r="CY83"/>
          <cell r="CZ83"/>
          <cell r="DA83"/>
          <cell r="DB83"/>
          <cell r="DC83"/>
          <cell r="DD83"/>
          <cell r="DE83"/>
        </row>
        <row r="84">
          <cell r="A84"/>
          <cell r="B84"/>
          <cell r="C84"/>
          <cell r="D84"/>
          <cell r="H84"/>
          <cell r="L84"/>
          <cell r="AP84"/>
          <cell r="AS84"/>
          <cell r="AV84"/>
          <cell r="AY84"/>
          <cell r="BQ84"/>
          <cell r="BV84"/>
          <cell r="BW84"/>
          <cell r="BX84"/>
          <cell r="BY84"/>
          <cell r="BZ84"/>
          <cell r="CA84"/>
          <cell r="CB84"/>
          <cell r="CC84"/>
          <cell r="CD84"/>
          <cell r="CF84"/>
          <cell r="CG84"/>
          <cell r="CQ84"/>
          <cell r="CT84"/>
          <cell r="CU84"/>
          <cell r="CY84"/>
          <cell r="CZ84"/>
          <cell r="DA84"/>
          <cell r="DB84"/>
          <cell r="DC84"/>
          <cell r="DD84"/>
          <cell r="DE84"/>
        </row>
        <row r="85">
          <cell r="A85"/>
          <cell r="B85"/>
          <cell r="C85"/>
          <cell r="D85"/>
          <cell r="H85"/>
          <cell r="L85"/>
          <cell r="AP85"/>
          <cell r="AS85"/>
          <cell r="AV85"/>
          <cell r="AY85"/>
          <cell r="BQ85"/>
          <cell r="BV85"/>
          <cell r="BW85"/>
          <cell r="BX85"/>
          <cell r="BY85"/>
          <cell r="BZ85"/>
          <cell r="CA85"/>
          <cell r="CB85"/>
          <cell r="CC85"/>
          <cell r="CD85"/>
          <cell r="CF85"/>
          <cell r="CG85"/>
          <cell r="CQ85"/>
          <cell r="CT85"/>
          <cell r="CU85"/>
          <cell r="CY85"/>
          <cell r="CZ85"/>
          <cell r="DA85"/>
          <cell r="DB85"/>
          <cell r="DC85"/>
          <cell r="DD85"/>
          <cell r="DE85"/>
        </row>
        <row r="86">
          <cell r="A86"/>
          <cell r="B86"/>
          <cell r="C86"/>
          <cell r="D86"/>
          <cell r="H86"/>
          <cell r="L86"/>
          <cell r="AP86"/>
          <cell r="AS86"/>
          <cell r="AV86"/>
          <cell r="AY86"/>
          <cell r="BQ86"/>
          <cell r="BV86"/>
          <cell r="BW86"/>
          <cell r="BX86"/>
          <cell r="BY86"/>
          <cell r="BZ86"/>
          <cell r="CA86"/>
          <cell r="CB86"/>
          <cell r="CC86"/>
          <cell r="CD86"/>
          <cell r="CF86"/>
          <cell r="CG86"/>
          <cell r="CQ86"/>
          <cell r="CT86"/>
          <cell r="CU86"/>
          <cell r="CY86"/>
          <cell r="CZ86"/>
          <cell r="DA86"/>
          <cell r="DB86"/>
          <cell r="DC86"/>
          <cell r="DD86"/>
          <cell r="DE86"/>
        </row>
        <row r="87">
          <cell r="A87"/>
          <cell r="B87"/>
          <cell r="C87"/>
          <cell r="D87"/>
          <cell r="H87"/>
          <cell r="L87"/>
          <cell r="AP87"/>
          <cell r="AS87"/>
          <cell r="AV87"/>
          <cell r="AY87"/>
          <cell r="BQ87"/>
          <cell r="BV87"/>
          <cell r="BW87"/>
          <cell r="BX87"/>
          <cell r="BY87"/>
          <cell r="BZ87"/>
          <cell r="CA87"/>
          <cell r="CB87"/>
          <cell r="CC87"/>
          <cell r="CD87"/>
          <cell r="CF87"/>
          <cell r="CG87"/>
          <cell r="CQ87"/>
          <cell r="CT87"/>
          <cell r="CU87"/>
          <cell r="CY87"/>
          <cell r="CZ87"/>
          <cell r="DA87"/>
          <cell r="DB87"/>
          <cell r="DC87"/>
          <cell r="DD87"/>
          <cell r="DE87"/>
        </row>
        <row r="88">
          <cell r="A88"/>
          <cell r="B88"/>
          <cell r="C88"/>
          <cell r="D88"/>
          <cell r="H88"/>
          <cell r="L88"/>
          <cell r="AP88"/>
          <cell r="AS88"/>
          <cell r="AV88"/>
          <cell r="AY88"/>
          <cell r="BQ88"/>
          <cell r="BV88"/>
          <cell r="BW88"/>
          <cell r="BX88"/>
          <cell r="BY88"/>
          <cell r="BZ88"/>
          <cell r="CA88"/>
          <cell r="CB88"/>
          <cell r="CC88"/>
          <cell r="CD88"/>
          <cell r="CF88"/>
          <cell r="CG88"/>
          <cell r="CQ88"/>
          <cell r="CT88"/>
          <cell r="CU88"/>
          <cell r="CY88"/>
          <cell r="CZ88"/>
          <cell r="DA88"/>
          <cell r="DB88"/>
          <cell r="DC88"/>
          <cell r="DD88"/>
          <cell r="DE88"/>
        </row>
        <row r="89">
          <cell r="A89"/>
          <cell r="B89"/>
          <cell r="C89"/>
          <cell r="D89"/>
          <cell r="H89"/>
          <cell r="L89"/>
          <cell r="AP89"/>
          <cell r="AS89"/>
          <cell r="AV89"/>
          <cell r="AY89"/>
          <cell r="BQ89"/>
          <cell r="BV89"/>
          <cell r="BW89"/>
          <cell r="BX89"/>
          <cell r="BY89"/>
          <cell r="BZ89"/>
          <cell r="CA89"/>
          <cell r="CB89"/>
          <cell r="CC89"/>
          <cell r="CD89"/>
          <cell r="CF89"/>
          <cell r="CG89"/>
          <cell r="CQ89"/>
          <cell r="CT89"/>
          <cell r="CU89"/>
          <cell r="CY89"/>
          <cell r="CZ89"/>
          <cell r="DA89"/>
          <cell r="DB89"/>
          <cell r="DC89"/>
          <cell r="DD89"/>
          <cell r="DE89"/>
        </row>
        <row r="90">
          <cell r="A90"/>
          <cell r="B90"/>
          <cell r="C90"/>
          <cell r="D90"/>
          <cell r="H90"/>
          <cell r="L90"/>
          <cell r="AP90"/>
          <cell r="AS90"/>
          <cell r="AV90"/>
          <cell r="AY90"/>
          <cell r="BQ90"/>
          <cell r="BV90"/>
          <cell r="BW90"/>
          <cell r="BX90"/>
          <cell r="BY90"/>
          <cell r="BZ90"/>
          <cell r="CA90"/>
          <cell r="CB90"/>
          <cell r="CC90"/>
          <cell r="CD90"/>
          <cell r="CF90"/>
          <cell r="CG90"/>
          <cell r="CQ90"/>
          <cell r="CT90"/>
          <cell r="CU90"/>
          <cell r="CY90"/>
          <cell r="CZ90"/>
          <cell r="DA90"/>
          <cell r="DB90"/>
          <cell r="DC90"/>
          <cell r="DD90"/>
          <cell r="DE90"/>
        </row>
        <row r="91">
          <cell r="A91"/>
          <cell r="B91"/>
          <cell r="C91"/>
          <cell r="D91"/>
          <cell r="H91"/>
          <cell r="L91"/>
          <cell r="AP91"/>
          <cell r="AS91"/>
          <cell r="AV91"/>
          <cell r="AY91"/>
          <cell r="BQ91"/>
          <cell r="BV91"/>
          <cell r="BW91"/>
          <cell r="BX91"/>
          <cell r="BY91"/>
          <cell r="BZ91"/>
          <cell r="CA91"/>
          <cell r="CB91"/>
          <cell r="CC91"/>
          <cell r="CD91"/>
          <cell r="CF91"/>
          <cell r="CG91"/>
          <cell r="CQ91"/>
          <cell r="CT91"/>
          <cell r="CU91"/>
          <cell r="CY91"/>
          <cell r="CZ91"/>
          <cell r="DA91"/>
          <cell r="DB91"/>
          <cell r="DC91"/>
          <cell r="DD91"/>
          <cell r="DE91"/>
        </row>
        <row r="92">
          <cell r="A92"/>
          <cell r="B92"/>
          <cell r="C92"/>
          <cell r="D92"/>
          <cell r="H92"/>
          <cell r="L92"/>
          <cell r="AP92"/>
          <cell r="AS92"/>
          <cell r="AV92"/>
          <cell r="AY92"/>
          <cell r="BQ92"/>
          <cell r="BV92"/>
          <cell r="BW92"/>
          <cell r="BX92"/>
          <cell r="BY92"/>
          <cell r="BZ92"/>
          <cell r="CA92"/>
          <cell r="CB92"/>
          <cell r="CC92"/>
          <cell r="CD92"/>
          <cell r="CF92"/>
          <cell r="CG92"/>
          <cell r="CQ92"/>
          <cell r="CT92"/>
          <cell r="CU92"/>
          <cell r="CY92"/>
          <cell r="CZ92"/>
          <cell r="DA92"/>
          <cell r="DB92"/>
          <cell r="DC92"/>
          <cell r="DD92"/>
          <cell r="DE92"/>
        </row>
        <row r="93">
          <cell r="A93"/>
          <cell r="B93"/>
          <cell r="C93"/>
          <cell r="D93"/>
          <cell r="H93"/>
          <cell r="L93"/>
          <cell r="AP93"/>
          <cell r="AS93"/>
          <cell r="AV93"/>
          <cell r="AY93"/>
          <cell r="BQ93"/>
          <cell r="BV93"/>
          <cell r="BW93"/>
          <cell r="BX93"/>
          <cell r="BY93"/>
          <cell r="BZ93"/>
          <cell r="CA93"/>
          <cell r="CB93"/>
          <cell r="CC93"/>
          <cell r="CD93"/>
          <cell r="CF93"/>
          <cell r="CG93"/>
          <cell r="CQ93"/>
          <cell r="CT93"/>
          <cell r="CU93"/>
          <cell r="CY93"/>
          <cell r="CZ93"/>
          <cell r="DA93"/>
          <cell r="DB93"/>
          <cell r="DC93"/>
          <cell r="DD93"/>
          <cell r="DE93"/>
        </row>
        <row r="94">
          <cell r="A94"/>
          <cell r="B94"/>
          <cell r="C94"/>
          <cell r="D94"/>
          <cell r="H94"/>
          <cell r="L94"/>
          <cell r="AP94"/>
          <cell r="AS94"/>
          <cell r="AV94"/>
          <cell r="AY94"/>
          <cell r="BQ94"/>
          <cell r="BV94"/>
          <cell r="BW94"/>
          <cell r="BX94"/>
          <cell r="BY94"/>
          <cell r="BZ94"/>
          <cell r="CA94"/>
          <cell r="CB94"/>
          <cell r="CC94"/>
          <cell r="CD94"/>
          <cell r="CF94"/>
          <cell r="CG94"/>
          <cell r="CQ94"/>
          <cell r="CT94"/>
          <cell r="CU94"/>
          <cell r="CY94"/>
          <cell r="CZ94"/>
          <cell r="DA94"/>
          <cell r="DB94"/>
          <cell r="DC94"/>
          <cell r="DD94"/>
          <cell r="DE94"/>
        </row>
        <row r="95">
          <cell r="A95"/>
          <cell r="B95"/>
          <cell r="C95"/>
          <cell r="D95"/>
          <cell r="H95"/>
          <cell r="L95"/>
          <cell r="AP95"/>
          <cell r="AS95"/>
          <cell r="AV95"/>
          <cell r="AY95"/>
          <cell r="BQ95"/>
          <cell r="BV95"/>
          <cell r="BW95"/>
          <cell r="BX95"/>
          <cell r="BY95"/>
          <cell r="BZ95"/>
          <cell r="CA95"/>
          <cell r="CB95"/>
          <cell r="CC95"/>
          <cell r="CD95"/>
          <cell r="CF95"/>
          <cell r="CG95"/>
          <cell r="CQ95"/>
          <cell r="CT95"/>
          <cell r="CU95"/>
          <cell r="CY95"/>
          <cell r="CZ95"/>
          <cell r="DA95"/>
          <cell r="DB95"/>
          <cell r="DC95"/>
          <cell r="DD95"/>
          <cell r="DE95"/>
        </row>
        <row r="96">
          <cell r="A96"/>
          <cell r="B96"/>
          <cell r="C96"/>
          <cell r="D96"/>
          <cell r="H96"/>
          <cell r="L96"/>
          <cell r="AP96"/>
          <cell r="AS96"/>
          <cell r="AV96"/>
          <cell r="AY96"/>
          <cell r="BQ96"/>
          <cell r="BV96"/>
          <cell r="BW96"/>
          <cell r="BX96"/>
          <cell r="BY96"/>
          <cell r="BZ96"/>
          <cell r="CA96"/>
          <cell r="CB96"/>
          <cell r="CC96"/>
          <cell r="CD96"/>
          <cell r="CF96"/>
          <cell r="CG96"/>
          <cell r="CQ96"/>
          <cell r="CT96"/>
          <cell r="CU96"/>
          <cell r="CY96"/>
          <cell r="CZ96"/>
          <cell r="DA96"/>
          <cell r="DB96"/>
          <cell r="DC96"/>
          <cell r="DD96"/>
          <cell r="DE96"/>
        </row>
        <row r="97">
          <cell r="A97"/>
          <cell r="B97"/>
          <cell r="C97"/>
          <cell r="D97"/>
          <cell r="H97"/>
          <cell r="L97"/>
          <cell r="AP97"/>
          <cell r="AS97"/>
          <cell r="AV97"/>
          <cell r="AY97"/>
          <cell r="BQ97"/>
          <cell r="BV97"/>
          <cell r="BW97"/>
          <cell r="BX97"/>
          <cell r="BY97"/>
          <cell r="BZ97"/>
          <cell r="CA97"/>
          <cell r="CB97"/>
          <cell r="CC97"/>
          <cell r="CD97"/>
          <cell r="CF97"/>
          <cell r="CG97"/>
          <cell r="CQ97"/>
          <cell r="CT97"/>
          <cell r="CU97"/>
          <cell r="CY97"/>
          <cell r="CZ97"/>
          <cell r="DA97"/>
          <cell r="DB97"/>
          <cell r="DC97"/>
          <cell r="DD97"/>
          <cell r="DE97"/>
        </row>
        <row r="98">
          <cell r="A98"/>
          <cell r="B98"/>
          <cell r="C98"/>
          <cell r="D98"/>
          <cell r="H98"/>
          <cell r="L98"/>
          <cell r="AP98"/>
          <cell r="AS98"/>
          <cell r="AV98"/>
          <cell r="AY98"/>
          <cell r="BQ98"/>
          <cell r="BV98"/>
          <cell r="BW98"/>
          <cell r="BX98"/>
          <cell r="BY98"/>
          <cell r="BZ98"/>
          <cell r="CA98"/>
          <cell r="CB98"/>
          <cell r="CC98"/>
          <cell r="CD98"/>
          <cell r="CF98"/>
          <cell r="CG98"/>
          <cell r="CQ98"/>
          <cell r="CT98"/>
          <cell r="CU98"/>
          <cell r="CY98"/>
          <cell r="CZ98"/>
          <cell r="DA98"/>
          <cell r="DB98"/>
          <cell r="DC98"/>
          <cell r="DD98"/>
          <cell r="DE98"/>
        </row>
        <row r="99">
          <cell r="A99"/>
          <cell r="B99"/>
          <cell r="C99"/>
          <cell r="D99"/>
          <cell r="H99"/>
          <cell r="L99"/>
          <cell r="AP99"/>
          <cell r="AS99"/>
          <cell r="AV99"/>
          <cell r="AY99"/>
          <cell r="BQ99"/>
          <cell r="BV99"/>
          <cell r="BW99"/>
          <cell r="BX99"/>
          <cell r="BY99"/>
          <cell r="BZ99"/>
          <cell r="CA99"/>
          <cell r="CB99"/>
          <cell r="CC99"/>
          <cell r="CD99"/>
          <cell r="CF99"/>
          <cell r="CG99"/>
          <cell r="CQ99"/>
          <cell r="CT99"/>
          <cell r="CU99"/>
          <cell r="CY99"/>
          <cell r="CZ99"/>
          <cell r="DA99"/>
          <cell r="DB99"/>
          <cell r="DC99"/>
          <cell r="DD99"/>
          <cell r="DE99"/>
        </row>
        <row r="100">
          <cell r="A100"/>
          <cell r="B100"/>
          <cell r="C100"/>
          <cell r="D100"/>
          <cell r="H100"/>
          <cell r="L100"/>
          <cell r="AP100"/>
          <cell r="AS100"/>
          <cell r="AV100"/>
          <cell r="AY100"/>
          <cell r="BQ100"/>
          <cell r="BV100"/>
          <cell r="BW100"/>
          <cell r="BX100"/>
          <cell r="BY100"/>
          <cell r="BZ100"/>
          <cell r="CA100"/>
          <cell r="CB100"/>
          <cell r="CC100"/>
          <cell r="CD100"/>
          <cell r="CF100"/>
          <cell r="CG100"/>
          <cell r="CQ100"/>
          <cell r="CT100"/>
          <cell r="CU100"/>
          <cell r="CY100"/>
          <cell r="CZ100"/>
          <cell r="DA100"/>
          <cell r="DB100"/>
          <cell r="DC100"/>
          <cell r="DD100"/>
          <cell r="DE100"/>
        </row>
        <row r="101">
          <cell r="A101"/>
          <cell r="B101"/>
          <cell r="C101"/>
          <cell r="D101"/>
          <cell r="H101"/>
          <cell r="L101"/>
          <cell r="AP101"/>
          <cell r="AS101"/>
          <cell r="AV101"/>
          <cell r="AY101"/>
          <cell r="BQ101"/>
          <cell r="BV101"/>
          <cell r="BW101"/>
          <cell r="BX101"/>
          <cell r="BY101"/>
          <cell r="BZ101"/>
          <cell r="CA101"/>
          <cell r="CB101"/>
          <cell r="CC101"/>
          <cell r="CD101"/>
          <cell r="CF101"/>
          <cell r="CG101"/>
          <cell r="CQ101"/>
          <cell r="CT101"/>
          <cell r="CU101"/>
          <cell r="CY101"/>
          <cell r="CZ101"/>
          <cell r="DA101"/>
          <cell r="DB101"/>
          <cell r="DC101"/>
          <cell r="DD101"/>
          <cell r="DE101"/>
        </row>
        <row r="102">
          <cell r="A102"/>
          <cell r="B102"/>
          <cell r="C102"/>
          <cell r="D102"/>
          <cell r="H102"/>
          <cell r="L102"/>
          <cell r="AP102"/>
          <cell r="AS102"/>
          <cell r="AV102"/>
          <cell r="AY102"/>
          <cell r="BQ102"/>
          <cell r="BV102"/>
          <cell r="BW102"/>
          <cell r="BX102"/>
          <cell r="BY102"/>
          <cell r="BZ102"/>
          <cell r="CA102"/>
          <cell r="CB102"/>
          <cell r="CC102"/>
          <cell r="CD102"/>
          <cell r="CF102"/>
          <cell r="CG102"/>
          <cell r="CQ102"/>
          <cell r="CT102"/>
          <cell r="CU102"/>
          <cell r="CY102"/>
          <cell r="CZ102"/>
          <cell r="DA102"/>
          <cell r="DB102"/>
          <cell r="DC102"/>
          <cell r="DD102"/>
          <cell r="DE102"/>
        </row>
        <row r="103">
          <cell r="A103"/>
          <cell r="B103"/>
          <cell r="C103"/>
          <cell r="D103"/>
          <cell r="H103"/>
          <cell r="L103"/>
          <cell r="AP103"/>
          <cell r="AS103"/>
          <cell r="AV103"/>
          <cell r="AY103"/>
          <cell r="BQ103"/>
          <cell r="BV103"/>
          <cell r="BW103"/>
          <cell r="BX103"/>
          <cell r="BY103"/>
          <cell r="BZ103"/>
          <cell r="CA103"/>
          <cell r="CB103"/>
          <cell r="CC103"/>
          <cell r="CD103"/>
          <cell r="CF103"/>
          <cell r="CG103"/>
          <cell r="CQ103"/>
          <cell r="CT103"/>
          <cell r="CU103"/>
          <cell r="CY103"/>
          <cell r="CZ103"/>
          <cell r="DA103"/>
          <cell r="DB103"/>
          <cell r="DC103"/>
          <cell r="DD103"/>
          <cell r="DE103"/>
        </row>
        <row r="104">
          <cell r="A104"/>
          <cell r="B104"/>
          <cell r="C104"/>
          <cell r="D104"/>
          <cell r="H104"/>
          <cell r="L104"/>
          <cell r="AP104"/>
          <cell r="AS104"/>
          <cell r="AV104"/>
          <cell r="AY104"/>
          <cell r="BQ104"/>
          <cell r="BV104"/>
          <cell r="BW104"/>
          <cell r="BX104"/>
          <cell r="BY104"/>
          <cell r="BZ104"/>
          <cell r="CA104"/>
          <cell r="CB104"/>
          <cell r="CC104"/>
          <cell r="CD104"/>
          <cell r="CF104"/>
          <cell r="CG104"/>
          <cell r="CQ104"/>
          <cell r="CT104"/>
          <cell r="CU104"/>
          <cell r="CY104"/>
          <cell r="CZ104"/>
          <cell r="DA104"/>
          <cell r="DB104"/>
          <cell r="DC104"/>
          <cell r="DD104"/>
          <cell r="DE104"/>
        </row>
        <row r="105">
          <cell r="A105"/>
          <cell r="B105"/>
          <cell r="C105"/>
          <cell r="D105"/>
          <cell r="H105"/>
          <cell r="L105"/>
          <cell r="AP105"/>
          <cell r="AS105"/>
          <cell r="AV105"/>
          <cell r="AY105"/>
          <cell r="BQ105"/>
          <cell r="BV105"/>
          <cell r="BW105"/>
          <cell r="BX105"/>
          <cell r="BY105"/>
          <cell r="BZ105"/>
          <cell r="CA105"/>
          <cell r="CB105"/>
          <cell r="CC105"/>
          <cell r="CD105"/>
          <cell r="CF105"/>
          <cell r="CG105"/>
          <cell r="CQ105"/>
          <cell r="CT105"/>
          <cell r="CU105"/>
          <cell r="CY105"/>
          <cell r="CZ105"/>
          <cell r="DA105"/>
          <cell r="DB105"/>
          <cell r="DC105"/>
          <cell r="DD105"/>
          <cell r="DE105"/>
        </row>
        <row r="106">
          <cell r="A106"/>
          <cell r="B106"/>
          <cell r="C106"/>
          <cell r="D106"/>
          <cell r="H106"/>
          <cell r="L106"/>
          <cell r="AP106"/>
          <cell r="AS106"/>
          <cell r="AV106"/>
          <cell r="AY106"/>
          <cell r="BQ106"/>
          <cell r="BV106"/>
          <cell r="BW106"/>
          <cell r="BX106"/>
          <cell r="BY106"/>
          <cell r="BZ106"/>
          <cell r="CA106"/>
          <cell r="CB106"/>
          <cell r="CC106"/>
          <cell r="CD106"/>
          <cell r="CF106"/>
          <cell r="CG106"/>
          <cell r="CQ106"/>
          <cell r="CT106"/>
          <cell r="CU106"/>
          <cell r="CY106"/>
          <cell r="CZ106"/>
          <cell r="DA106"/>
          <cell r="DB106"/>
          <cell r="DC106"/>
          <cell r="DD106"/>
          <cell r="DE106"/>
        </row>
        <row r="107">
          <cell r="A107"/>
          <cell r="B107"/>
          <cell r="C107"/>
          <cell r="D107"/>
          <cell r="H107"/>
          <cell r="L107"/>
          <cell r="AP107"/>
          <cell r="AS107"/>
          <cell r="AV107"/>
          <cell r="AY107"/>
          <cell r="BQ107"/>
          <cell r="BV107"/>
          <cell r="BW107"/>
          <cell r="BX107"/>
          <cell r="BY107"/>
          <cell r="BZ107"/>
          <cell r="CA107"/>
          <cell r="CB107"/>
          <cell r="CC107"/>
          <cell r="CD107"/>
          <cell r="CF107"/>
          <cell r="CG107"/>
          <cell r="CQ107"/>
          <cell r="CT107"/>
          <cell r="CU107"/>
          <cell r="CY107"/>
          <cell r="CZ107"/>
          <cell r="DA107"/>
          <cell r="DB107"/>
          <cell r="DC107"/>
          <cell r="DD107"/>
          <cell r="DE107"/>
        </row>
        <row r="108">
          <cell r="A108"/>
          <cell r="B108"/>
          <cell r="C108"/>
          <cell r="D108"/>
          <cell r="H108"/>
          <cell r="L108"/>
          <cell r="AP108"/>
          <cell r="AS108"/>
          <cell r="AV108"/>
          <cell r="AY108"/>
          <cell r="BQ108"/>
          <cell r="BV108"/>
          <cell r="BW108"/>
          <cell r="BX108"/>
          <cell r="BY108"/>
          <cell r="BZ108"/>
          <cell r="CA108"/>
          <cell r="CB108"/>
          <cell r="CC108"/>
          <cell r="CD108"/>
          <cell r="CF108"/>
          <cell r="CG108"/>
          <cell r="CQ108"/>
          <cell r="CT108"/>
          <cell r="CU108"/>
          <cell r="CY108"/>
          <cell r="CZ108"/>
          <cell r="DA108"/>
          <cell r="DB108"/>
          <cell r="DC108"/>
          <cell r="DD108"/>
          <cell r="DE108"/>
        </row>
        <row r="109">
          <cell r="A109"/>
          <cell r="B109"/>
          <cell r="C109"/>
          <cell r="D109"/>
          <cell r="H109"/>
          <cell r="L109"/>
          <cell r="AP109"/>
          <cell r="AS109"/>
          <cell r="AV109"/>
          <cell r="AY109"/>
          <cell r="BQ109"/>
          <cell r="BV109"/>
          <cell r="BW109"/>
          <cell r="BX109"/>
          <cell r="BY109"/>
          <cell r="BZ109"/>
          <cell r="CA109"/>
          <cell r="CB109"/>
          <cell r="CC109"/>
          <cell r="CD109"/>
          <cell r="CF109"/>
          <cell r="CG109"/>
          <cell r="CQ109"/>
          <cell r="CT109"/>
          <cell r="CU109"/>
          <cell r="CY109"/>
          <cell r="CZ109"/>
          <cell r="DA109"/>
          <cell r="DB109"/>
          <cell r="DC109"/>
          <cell r="DD109"/>
          <cell r="DE109"/>
        </row>
        <row r="110">
          <cell r="A110"/>
          <cell r="B110"/>
          <cell r="C110"/>
          <cell r="D110"/>
          <cell r="H110"/>
          <cell r="L110"/>
          <cell r="AP110"/>
          <cell r="AS110"/>
          <cell r="AV110"/>
          <cell r="AY110"/>
          <cell r="BQ110"/>
          <cell r="BV110"/>
          <cell r="BW110"/>
          <cell r="BX110"/>
          <cell r="BY110"/>
          <cell r="BZ110"/>
          <cell r="CA110"/>
          <cell r="CB110"/>
          <cell r="CC110"/>
          <cell r="CD110"/>
          <cell r="CF110"/>
          <cell r="CG110"/>
          <cell r="CQ110"/>
          <cell r="CT110"/>
          <cell r="CU110"/>
          <cell r="CY110"/>
          <cell r="CZ110"/>
          <cell r="DA110"/>
          <cell r="DB110"/>
          <cell r="DC110"/>
          <cell r="DD110"/>
          <cell r="DE110"/>
        </row>
        <row r="111">
          <cell r="A111"/>
          <cell r="B111"/>
          <cell r="C111"/>
          <cell r="D111"/>
          <cell r="H111"/>
          <cell r="L111"/>
          <cell r="AP111"/>
          <cell r="AS111"/>
          <cell r="AV111"/>
          <cell r="AY111"/>
          <cell r="BQ111"/>
          <cell r="BV111"/>
          <cell r="BW111"/>
          <cell r="BX111"/>
          <cell r="BY111"/>
          <cell r="BZ111"/>
          <cell r="CA111"/>
          <cell r="CB111"/>
          <cell r="CC111"/>
          <cell r="CD111"/>
          <cell r="CF111"/>
          <cell r="CG111"/>
          <cell r="CQ111"/>
          <cell r="CT111"/>
          <cell r="CU111"/>
          <cell r="CY111"/>
          <cell r="CZ111"/>
          <cell r="DA111"/>
          <cell r="DB111"/>
          <cell r="DC111"/>
          <cell r="DD111"/>
          <cell r="DE111"/>
        </row>
        <row r="112">
          <cell r="A112"/>
          <cell r="B112"/>
          <cell r="C112"/>
          <cell r="D112"/>
          <cell r="H112"/>
          <cell r="L112"/>
          <cell r="AP112"/>
          <cell r="AS112"/>
          <cell r="AV112"/>
          <cell r="AY112"/>
          <cell r="BQ112"/>
          <cell r="BV112"/>
          <cell r="BW112"/>
          <cell r="BX112"/>
          <cell r="BY112"/>
          <cell r="BZ112"/>
          <cell r="CA112"/>
          <cell r="CB112"/>
          <cell r="CC112"/>
          <cell r="CD112"/>
          <cell r="CF112"/>
          <cell r="CG112"/>
          <cell r="CQ112"/>
          <cell r="CT112"/>
          <cell r="CU112"/>
          <cell r="CY112"/>
          <cell r="CZ112"/>
          <cell r="DA112"/>
          <cell r="DB112"/>
          <cell r="DC112"/>
          <cell r="DD112"/>
          <cell r="DE112"/>
        </row>
        <row r="113">
          <cell r="A113"/>
          <cell r="B113"/>
          <cell r="C113"/>
          <cell r="D113"/>
          <cell r="H113"/>
          <cell r="L113"/>
          <cell r="AP113"/>
          <cell r="AS113"/>
          <cell r="AV113"/>
          <cell r="AY113"/>
          <cell r="BQ113"/>
          <cell r="BV113"/>
          <cell r="BW113"/>
          <cell r="BX113"/>
          <cell r="BY113"/>
          <cell r="BZ113"/>
          <cell r="CA113"/>
          <cell r="CB113"/>
          <cell r="CC113"/>
          <cell r="CD113"/>
          <cell r="CF113"/>
          <cell r="CG113"/>
          <cell r="CQ113"/>
          <cell r="CT113"/>
          <cell r="CU113"/>
          <cell r="CY113"/>
          <cell r="CZ113"/>
          <cell r="DA113"/>
          <cell r="DB113"/>
          <cell r="DC113"/>
          <cell r="DD113"/>
          <cell r="DE113"/>
        </row>
        <row r="114">
          <cell r="A114"/>
          <cell r="B114"/>
          <cell r="C114"/>
          <cell r="D114"/>
          <cell r="H114"/>
          <cell r="L114"/>
          <cell r="AP114"/>
          <cell r="AS114"/>
          <cell r="AV114"/>
          <cell r="AY114"/>
          <cell r="BQ114"/>
          <cell r="BV114"/>
          <cell r="BW114"/>
          <cell r="BX114"/>
          <cell r="BY114"/>
          <cell r="BZ114"/>
          <cell r="CA114"/>
          <cell r="CB114"/>
          <cell r="CC114"/>
          <cell r="CD114"/>
          <cell r="CF114"/>
          <cell r="CG114"/>
          <cell r="CQ114"/>
          <cell r="CT114"/>
          <cell r="CU114"/>
          <cell r="CY114"/>
          <cell r="CZ114"/>
          <cell r="DA114"/>
          <cell r="DB114"/>
          <cell r="DC114"/>
          <cell r="DD114"/>
          <cell r="DE114"/>
        </row>
        <row r="115">
          <cell r="A115"/>
          <cell r="B115"/>
          <cell r="C115"/>
          <cell r="D115"/>
          <cell r="H115"/>
          <cell r="L115"/>
          <cell r="AP115"/>
          <cell r="AS115"/>
          <cell r="AV115"/>
          <cell r="AY115"/>
          <cell r="BQ115"/>
          <cell r="BV115"/>
          <cell r="BW115"/>
          <cell r="BX115"/>
          <cell r="BY115"/>
          <cell r="BZ115"/>
          <cell r="CA115"/>
          <cell r="CB115"/>
          <cell r="CC115"/>
          <cell r="CD115"/>
          <cell r="CF115"/>
          <cell r="CG115"/>
          <cell r="CQ115"/>
          <cell r="CT115"/>
          <cell r="CU115"/>
          <cell r="CY115"/>
          <cell r="CZ115"/>
          <cell r="DA115"/>
          <cell r="DB115"/>
          <cell r="DC115"/>
          <cell r="DD115"/>
          <cell r="DE115"/>
        </row>
        <row r="116">
          <cell r="A116"/>
          <cell r="B116"/>
          <cell r="C116"/>
          <cell r="D116"/>
          <cell r="H116"/>
          <cell r="L116"/>
          <cell r="AP116"/>
          <cell r="AS116"/>
          <cell r="AV116"/>
          <cell r="AY116"/>
          <cell r="BQ116"/>
          <cell r="BV116"/>
          <cell r="BW116"/>
          <cell r="BX116"/>
          <cell r="BY116"/>
          <cell r="BZ116"/>
          <cell r="CA116"/>
          <cell r="CB116"/>
          <cell r="CC116"/>
          <cell r="CD116"/>
          <cell r="CF116"/>
          <cell r="CG116"/>
          <cell r="CQ116"/>
          <cell r="CT116"/>
          <cell r="CU116"/>
          <cell r="CY116"/>
          <cell r="CZ116"/>
          <cell r="DA116"/>
          <cell r="DB116"/>
          <cell r="DC116"/>
          <cell r="DD116"/>
          <cell r="DE116"/>
        </row>
        <row r="117">
          <cell r="A117"/>
          <cell r="B117"/>
          <cell r="C117"/>
          <cell r="D117"/>
          <cell r="H117"/>
          <cell r="L117"/>
          <cell r="AP117"/>
          <cell r="AS117"/>
          <cell r="AV117"/>
          <cell r="AY117"/>
          <cell r="BQ117"/>
          <cell r="BV117"/>
          <cell r="BW117"/>
          <cell r="BX117"/>
          <cell r="BY117"/>
          <cell r="BZ117"/>
          <cell r="CA117"/>
          <cell r="CB117"/>
          <cell r="CC117"/>
          <cell r="CD117"/>
          <cell r="CF117"/>
          <cell r="CG117"/>
          <cell r="CQ117"/>
          <cell r="CT117"/>
          <cell r="CU117"/>
          <cell r="CY117"/>
          <cell r="CZ117"/>
          <cell r="DA117"/>
          <cell r="DB117"/>
          <cell r="DC117"/>
          <cell r="DD117"/>
          <cell r="DE117"/>
        </row>
        <row r="118">
          <cell r="A118"/>
          <cell r="B118"/>
          <cell r="C118"/>
          <cell r="D118"/>
          <cell r="H118"/>
          <cell r="L118"/>
          <cell r="AP118"/>
          <cell r="AS118"/>
          <cell r="AV118"/>
          <cell r="AY118"/>
          <cell r="BQ118"/>
          <cell r="BV118"/>
          <cell r="BW118"/>
          <cell r="BX118"/>
          <cell r="BY118"/>
          <cell r="BZ118"/>
          <cell r="CA118"/>
          <cell r="CB118"/>
          <cell r="CC118"/>
          <cell r="CD118"/>
          <cell r="CF118"/>
          <cell r="CG118"/>
          <cell r="CQ118"/>
          <cell r="CT118"/>
          <cell r="CU118"/>
          <cell r="CY118"/>
          <cell r="CZ118"/>
          <cell r="DA118"/>
          <cell r="DB118"/>
          <cell r="DC118"/>
          <cell r="DD118"/>
          <cell r="DE118"/>
        </row>
        <row r="119">
          <cell r="A119"/>
          <cell r="B119"/>
          <cell r="C119"/>
          <cell r="D119"/>
          <cell r="H119"/>
          <cell r="L119"/>
          <cell r="AP119"/>
          <cell r="AS119"/>
          <cell r="AV119"/>
          <cell r="AY119"/>
          <cell r="BQ119"/>
          <cell r="BV119"/>
          <cell r="BW119"/>
          <cell r="BX119"/>
          <cell r="BY119"/>
          <cell r="BZ119"/>
          <cell r="CA119"/>
          <cell r="CB119"/>
          <cell r="CC119"/>
          <cell r="CD119"/>
          <cell r="CF119"/>
          <cell r="CG119"/>
          <cell r="CQ119"/>
          <cell r="CT119"/>
          <cell r="CU119"/>
          <cell r="CY119"/>
          <cell r="CZ119"/>
          <cell r="DA119"/>
          <cell r="DB119"/>
          <cell r="DC119"/>
          <cell r="DD119"/>
          <cell r="DE119"/>
        </row>
        <row r="120">
          <cell r="A120"/>
          <cell r="B120"/>
          <cell r="C120"/>
          <cell r="D120"/>
          <cell r="H120"/>
          <cell r="L120"/>
          <cell r="AP120"/>
          <cell r="AS120"/>
          <cell r="AV120"/>
          <cell r="AY120"/>
          <cell r="BQ120"/>
          <cell r="BV120"/>
          <cell r="BW120"/>
          <cell r="BX120"/>
          <cell r="BY120"/>
          <cell r="BZ120"/>
          <cell r="CA120"/>
          <cell r="CB120"/>
          <cell r="CC120"/>
          <cell r="CD120"/>
          <cell r="CF120"/>
          <cell r="CG120"/>
          <cell r="CQ120"/>
          <cell r="CT120"/>
          <cell r="CU120"/>
          <cell r="CY120"/>
          <cell r="CZ120"/>
          <cell r="DA120"/>
          <cell r="DB120"/>
          <cell r="DC120"/>
          <cell r="DD120"/>
          <cell r="DE120"/>
        </row>
        <row r="121">
          <cell r="A121"/>
          <cell r="B121"/>
          <cell r="C121"/>
          <cell r="D121"/>
          <cell r="H121"/>
          <cell r="L121"/>
          <cell r="AP121"/>
          <cell r="AS121"/>
          <cell r="AV121"/>
          <cell r="AY121"/>
          <cell r="BQ121"/>
          <cell r="BV121"/>
          <cell r="BW121"/>
          <cell r="BX121"/>
          <cell r="BY121"/>
          <cell r="BZ121"/>
          <cell r="CA121"/>
          <cell r="CB121"/>
          <cell r="CC121"/>
          <cell r="CD121"/>
          <cell r="CF121"/>
          <cell r="CG121"/>
          <cell r="CQ121"/>
          <cell r="CT121"/>
          <cell r="CU121"/>
          <cell r="CY121"/>
          <cell r="CZ121"/>
          <cell r="DA121"/>
          <cell r="DB121"/>
          <cell r="DC121"/>
          <cell r="DD121"/>
          <cell r="DE121"/>
        </row>
        <row r="122">
          <cell r="A122"/>
          <cell r="B122"/>
          <cell r="C122"/>
          <cell r="D122"/>
          <cell r="H122"/>
          <cell r="L122"/>
          <cell r="AP122"/>
          <cell r="AS122"/>
          <cell r="AV122"/>
          <cell r="AY122"/>
          <cell r="BQ122"/>
          <cell r="BV122"/>
          <cell r="BW122"/>
          <cell r="BX122"/>
          <cell r="BY122"/>
          <cell r="BZ122"/>
          <cell r="CA122"/>
          <cell r="CB122"/>
          <cell r="CC122"/>
          <cell r="CD122"/>
          <cell r="CF122"/>
          <cell r="CG122"/>
          <cell r="CQ122"/>
          <cell r="CT122"/>
          <cell r="CU122"/>
          <cell r="CY122"/>
          <cell r="CZ122"/>
          <cell r="DA122"/>
          <cell r="DB122"/>
          <cell r="DC122"/>
          <cell r="DD122"/>
          <cell r="DE122"/>
        </row>
        <row r="123">
          <cell r="A123"/>
          <cell r="B123"/>
          <cell r="C123"/>
          <cell r="D123"/>
          <cell r="H123"/>
          <cell r="L123"/>
          <cell r="AP123"/>
          <cell r="AS123"/>
          <cell r="AV123"/>
          <cell r="AY123"/>
          <cell r="BQ123"/>
          <cell r="BV123"/>
          <cell r="BW123"/>
          <cell r="BX123"/>
          <cell r="BY123"/>
          <cell r="BZ123"/>
          <cell r="CA123"/>
          <cell r="CB123"/>
          <cell r="CC123"/>
          <cell r="CD123"/>
          <cell r="CF123"/>
          <cell r="CG123"/>
          <cell r="CQ123"/>
          <cell r="CT123"/>
          <cell r="CU123"/>
          <cell r="CY123"/>
          <cell r="CZ123"/>
          <cell r="DA123"/>
          <cell r="DB123"/>
          <cell r="DC123"/>
          <cell r="DD123"/>
          <cell r="DE123"/>
        </row>
        <row r="124">
          <cell r="A124"/>
          <cell r="B124"/>
          <cell r="C124"/>
          <cell r="D124"/>
          <cell r="H124"/>
          <cell r="L124"/>
          <cell r="AP124"/>
          <cell r="AS124"/>
          <cell r="AV124"/>
          <cell r="AY124"/>
          <cell r="BQ124"/>
          <cell r="BV124"/>
          <cell r="BW124"/>
          <cell r="BX124"/>
          <cell r="BY124"/>
          <cell r="BZ124"/>
          <cell r="CA124"/>
          <cell r="CB124"/>
          <cell r="CC124"/>
          <cell r="CD124"/>
          <cell r="CF124"/>
          <cell r="CG124"/>
          <cell r="CQ124"/>
          <cell r="CT124"/>
          <cell r="CU124"/>
          <cell r="CY124"/>
          <cell r="CZ124"/>
          <cell r="DA124"/>
          <cell r="DB124"/>
          <cell r="DC124"/>
          <cell r="DD124"/>
          <cell r="DE124"/>
        </row>
        <row r="125">
          <cell r="A125"/>
          <cell r="B125"/>
          <cell r="C125"/>
          <cell r="D125"/>
          <cell r="H125"/>
          <cell r="L125"/>
          <cell r="AP125"/>
          <cell r="AS125"/>
          <cell r="AV125"/>
          <cell r="AY125"/>
          <cell r="BQ125"/>
          <cell r="BV125"/>
          <cell r="BW125"/>
          <cell r="BX125"/>
          <cell r="BY125"/>
          <cell r="BZ125"/>
          <cell r="CA125"/>
          <cell r="CB125"/>
          <cell r="CC125"/>
          <cell r="CD125"/>
          <cell r="CF125"/>
          <cell r="CG125"/>
          <cell r="CQ125"/>
          <cell r="CT125"/>
          <cell r="CU125"/>
          <cell r="CY125"/>
          <cell r="CZ125"/>
          <cell r="DA125"/>
          <cell r="DB125"/>
          <cell r="DC125"/>
          <cell r="DD125"/>
          <cell r="DE125"/>
        </row>
        <row r="126">
          <cell r="A126"/>
          <cell r="B126"/>
          <cell r="C126"/>
          <cell r="D126"/>
          <cell r="H126"/>
          <cell r="L126"/>
          <cell r="AP126"/>
          <cell r="AS126"/>
          <cell r="AV126"/>
          <cell r="AY126"/>
          <cell r="BQ126"/>
          <cell r="BV126"/>
          <cell r="BW126"/>
          <cell r="BX126"/>
          <cell r="BY126"/>
          <cell r="BZ126"/>
          <cell r="CA126"/>
          <cell r="CB126"/>
          <cell r="CC126"/>
          <cell r="CD126"/>
          <cell r="CF126"/>
          <cell r="CG126"/>
          <cell r="CQ126"/>
          <cell r="CT126"/>
          <cell r="CU126"/>
          <cell r="CY126"/>
          <cell r="CZ126"/>
          <cell r="DA126"/>
          <cell r="DB126"/>
          <cell r="DC126"/>
          <cell r="DD126"/>
          <cell r="DE126"/>
        </row>
        <row r="127">
          <cell r="A127"/>
          <cell r="B127"/>
          <cell r="C127"/>
          <cell r="D127"/>
          <cell r="H127"/>
          <cell r="L127"/>
          <cell r="AP127"/>
          <cell r="AS127"/>
          <cell r="AV127"/>
          <cell r="AY127"/>
          <cell r="BQ127"/>
          <cell r="BV127"/>
          <cell r="BW127"/>
          <cell r="BX127"/>
          <cell r="BY127"/>
          <cell r="BZ127"/>
          <cell r="CA127"/>
          <cell r="CB127"/>
          <cell r="CC127"/>
          <cell r="CD127"/>
          <cell r="CF127"/>
          <cell r="CG127"/>
          <cell r="CQ127"/>
          <cell r="CT127"/>
          <cell r="CU127"/>
          <cell r="CY127"/>
          <cell r="CZ127"/>
          <cell r="DA127"/>
          <cell r="DB127"/>
          <cell r="DC127"/>
          <cell r="DD127"/>
          <cell r="DE127"/>
        </row>
        <row r="128">
          <cell r="A128"/>
          <cell r="B128"/>
          <cell r="C128"/>
          <cell r="D128"/>
          <cell r="H128"/>
          <cell r="L128"/>
          <cell r="AP128"/>
          <cell r="AS128"/>
          <cell r="AV128"/>
          <cell r="AY128"/>
          <cell r="BQ128"/>
          <cell r="BV128"/>
          <cell r="BW128"/>
          <cell r="BX128"/>
          <cell r="BY128"/>
          <cell r="BZ128"/>
          <cell r="CA128"/>
          <cell r="CB128"/>
          <cell r="CC128"/>
          <cell r="CD128"/>
          <cell r="CF128"/>
          <cell r="CG128"/>
          <cell r="CQ128"/>
          <cell r="CT128"/>
          <cell r="CU128"/>
          <cell r="CY128"/>
          <cell r="CZ128"/>
          <cell r="DA128"/>
          <cell r="DB128"/>
          <cell r="DC128"/>
          <cell r="DD128"/>
          <cell r="DE128"/>
        </row>
        <row r="129">
          <cell r="A129"/>
          <cell r="B129"/>
          <cell r="C129"/>
          <cell r="D129"/>
          <cell r="H129"/>
          <cell r="L129"/>
          <cell r="AP129"/>
          <cell r="AS129"/>
          <cell r="AV129"/>
          <cell r="AY129"/>
          <cell r="BQ129"/>
          <cell r="BV129"/>
          <cell r="BW129"/>
          <cell r="BX129"/>
          <cell r="BY129"/>
          <cell r="BZ129"/>
          <cell r="CA129"/>
          <cell r="CB129"/>
          <cell r="CC129"/>
          <cell r="CD129"/>
          <cell r="CF129"/>
          <cell r="CG129"/>
          <cell r="CQ129"/>
          <cell r="CT129"/>
          <cell r="CU129"/>
          <cell r="CY129"/>
          <cell r="CZ129"/>
          <cell r="DA129"/>
          <cell r="DB129"/>
          <cell r="DC129"/>
          <cell r="DD129"/>
          <cell r="DE129"/>
        </row>
        <row r="130">
          <cell r="A130"/>
          <cell r="B130"/>
          <cell r="C130"/>
          <cell r="D130"/>
          <cell r="H130"/>
          <cell r="L130"/>
          <cell r="AP130"/>
          <cell r="AS130"/>
          <cell r="AV130"/>
          <cell r="AY130"/>
          <cell r="BQ130"/>
          <cell r="BV130"/>
          <cell r="BW130"/>
          <cell r="BX130"/>
          <cell r="BY130"/>
          <cell r="BZ130"/>
          <cell r="CA130"/>
          <cell r="CB130"/>
          <cell r="CC130"/>
          <cell r="CD130"/>
          <cell r="CF130"/>
          <cell r="CG130"/>
          <cell r="CQ130"/>
          <cell r="CT130"/>
          <cell r="CU130"/>
          <cell r="CY130"/>
          <cell r="CZ130"/>
          <cell r="DA130"/>
          <cell r="DB130"/>
          <cell r="DC130"/>
          <cell r="DD130"/>
          <cell r="DE130"/>
        </row>
        <row r="131">
          <cell r="A131"/>
          <cell r="B131"/>
          <cell r="C131"/>
          <cell r="D131"/>
          <cell r="H131"/>
          <cell r="L131"/>
          <cell r="AP131"/>
          <cell r="AS131"/>
          <cell r="AV131"/>
          <cell r="AY131"/>
          <cell r="BQ131"/>
          <cell r="BV131"/>
          <cell r="BW131"/>
          <cell r="BX131"/>
          <cell r="BY131"/>
          <cell r="BZ131"/>
          <cell r="CA131"/>
          <cell r="CB131"/>
          <cell r="CC131"/>
          <cell r="CD131"/>
          <cell r="CF131"/>
          <cell r="CG131"/>
          <cell r="CQ131"/>
          <cell r="CT131"/>
          <cell r="CU131"/>
          <cell r="CY131"/>
          <cell r="CZ131"/>
          <cell r="DA131"/>
          <cell r="DB131"/>
          <cell r="DC131"/>
          <cell r="DD131"/>
          <cell r="DE131"/>
        </row>
        <row r="132">
          <cell r="A132"/>
          <cell r="B132"/>
          <cell r="C132"/>
          <cell r="D132"/>
          <cell r="H132"/>
          <cell r="L132"/>
          <cell r="AP132"/>
          <cell r="AS132"/>
          <cell r="AV132"/>
          <cell r="AY132"/>
          <cell r="BQ132"/>
          <cell r="BV132"/>
          <cell r="BW132"/>
          <cell r="BX132"/>
          <cell r="BY132"/>
          <cell r="BZ132"/>
          <cell r="CA132"/>
          <cell r="CB132"/>
          <cell r="CC132"/>
          <cell r="CD132"/>
          <cell r="CF132"/>
          <cell r="CG132"/>
          <cell r="CQ132"/>
          <cell r="CT132"/>
          <cell r="CU132"/>
          <cell r="CY132"/>
          <cell r="CZ132"/>
          <cell r="DA132"/>
          <cell r="DB132"/>
          <cell r="DC132"/>
          <cell r="DD132"/>
          <cell r="DE132"/>
        </row>
        <row r="133">
          <cell r="A133"/>
          <cell r="B133"/>
          <cell r="C133"/>
          <cell r="D133"/>
          <cell r="H133"/>
          <cell r="L133"/>
          <cell r="AP133"/>
          <cell r="AS133"/>
          <cell r="AV133"/>
          <cell r="AY133"/>
          <cell r="BQ133"/>
          <cell r="BV133"/>
          <cell r="BW133"/>
          <cell r="BX133"/>
          <cell r="BY133"/>
          <cell r="BZ133"/>
          <cell r="CA133"/>
          <cell r="CB133"/>
          <cell r="CC133"/>
          <cell r="CD133"/>
          <cell r="CF133"/>
          <cell r="CG133"/>
          <cell r="CQ133"/>
          <cell r="CT133"/>
          <cell r="CU133"/>
          <cell r="CY133"/>
          <cell r="CZ133"/>
          <cell r="DA133"/>
          <cell r="DB133"/>
          <cell r="DC133"/>
          <cell r="DD133"/>
          <cell r="DE133"/>
        </row>
        <row r="134">
          <cell r="A134"/>
          <cell r="B134"/>
          <cell r="C134"/>
          <cell r="D134"/>
          <cell r="H134"/>
          <cell r="L134"/>
          <cell r="AP134"/>
          <cell r="AS134"/>
          <cell r="AV134"/>
          <cell r="AY134"/>
          <cell r="BQ134"/>
          <cell r="BV134"/>
          <cell r="BW134"/>
          <cell r="BX134"/>
          <cell r="BY134"/>
          <cell r="BZ134"/>
          <cell r="CA134"/>
          <cell r="CB134"/>
          <cell r="CC134"/>
          <cell r="CD134"/>
          <cell r="CF134"/>
          <cell r="CG134"/>
          <cell r="CQ134"/>
          <cell r="CT134"/>
          <cell r="CU134"/>
          <cell r="CY134"/>
          <cell r="CZ134"/>
          <cell r="DA134"/>
          <cell r="DB134"/>
          <cell r="DC134"/>
          <cell r="DD134"/>
          <cell r="DE134"/>
        </row>
        <row r="135">
          <cell r="A135"/>
          <cell r="B135"/>
          <cell r="C135"/>
          <cell r="D135"/>
          <cell r="H135"/>
          <cell r="L135"/>
          <cell r="AP135"/>
          <cell r="AS135"/>
          <cell r="AV135"/>
          <cell r="AY135"/>
          <cell r="BQ135"/>
          <cell r="BV135"/>
          <cell r="BW135"/>
          <cell r="BX135"/>
          <cell r="BY135"/>
          <cell r="BZ135"/>
          <cell r="CA135"/>
          <cell r="CB135"/>
          <cell r="CC135"/>
          <cell r="CD135"/>
          <cell r="CF135"/>
          <cell r="CG135"/>
          <cell r="CQ135"/>
          <cell r="CT135"/>
          <cell r="CU135"/>
          <cell r="CY135"/>
          <cell r="CZ135"/>
          <cell r="DA135"/>
          <cell r="DB135"/>
          <cell r="DC135"/>
          <cell r="DD135"/>
          <cell r="DE135"/>
        </row>
        <row r="136">
          <cell r="A136"/>
          <cell r="B136"/>
          <cell r="C136"/>
          <cell r="D136"/>
          <cell r="H136"/>
          <cell r="L136"/>
          <cell r="AP136"/>
          <cell r="AS136"/>
          <cell r="AV136"/>
          <cell r="AY136"/>
          <cell r="BQ136"/>
          <cell r="BV136"/>
          <cell r="BW136"/>
          <cell r="BX136"/>
          <cell r="BY136"/>
          <cell r="BZ136"/>
          <cell r="CA136"/>
          <cell r="CB136"/>
          <cell r="CC136"/>
          <cell r="CD136"/>
          <cell r="CF136"/>
          <cell r="CG136"/>
          <cell r="CQ136"/>
          <cell r="CT136"/>
          <cell r="CU136"/>
          <cell r="CY136"/>
          <cell r="CZ136"/>
          <cell r="DA136"/>
          <cell r="DB136"/>
          <cell r="DC136"/>
          <cell r="DD136"/>
          <cell r="DE136"/>
        </row>
        <row r="137">
          <cell r="A137"/>
          <cell r="B137"/>
          <cell r="C137"/>
          <cell r="D137"/>
          <cell r="H137"/>
          <cell r="L137"/>
          <cell r="AP137"/>
          <cell r="AS137"/>
          <cell r="AV137"/>
          <cell r="AY137"/>
          <cell r="BQ137"/>
          <cell r="BV137"/>
          <cell r="BW137"/>
          <cell r="BX137"/>
          <cell r="BY137"/>
          <cell r="BZ137"/>
          <cell r="CA137"/>
          <cell r="CB137"/>
          <cell r="CC137"/>
          <cell r="CD137"/>
          <cell r="CF137"/>
          <cell r="CG137"/>
          <cell r="CQ137"/>
          <cell r="CT137"/>
          <cell r="CU137"/>
          <cell r="CY137"/>
          <cell r="CZ137"/>
          <cell r="DA137"/>
          <cell r="DB137"/>
          <cell r="DC137"/>
          <cell r="DD137"/>
          <cell r="DE137"/>
        </row>
        <row r="138">
          <cell r="A138"/>
          <cell r="B138"/>
          <cell r="C138"/>
          <cell r="D138"/>
          <cell r="H138"/>
          <cell r="L138"/>
          <cell r="AP138"/>
          <cell r="AS138"/>
          <cell r="AV138"/>
          <cell r="AY138"/>
          <cell r="BQ138"/>
          <cell r="BV138"/>
          <cell r="BW138"/>
          <cell r="BX138"/>
          <cell r="BY138"/>
          <cell r="BZ138"/>
          <cell r="CA138"/>
          <cell r="CB138"/>
          <cell r="CC138"/>
          <cell r="CD138"/>
          <cell r="CF138"/>
          <cell r="CG138"/>
          <cell r="CQ138"/>
          <cell r="CT138"/>
          <cell r="CU138"/>
          <cell r="CY138"/>
          <cell r="CZ138"/>
          <cell r="DA138"/>
          <cell r="DB138"/>
          <cell r="DC138"/>
          <cell r="DD138"/>
          <cell r="DE138"/>
        </row>
        <row r="139">
          <cell r="A139"/>
          <cell r="B139"/>
          <cell r="C139"/>
          <cell r="D139"/>
          <cell r="H139"/>
          <cell r="L139"/>
          <cell r="AP139"/>
          <cell r="AS139"/>
          <cell r="AV139"/>
          <cell r="AY139"/>
          <cell r="BQ139"/>
          <cell r="BV139"/>
          <cell r="BW139"/>
          <cell r="BX139"/>
          <cell r="BY139"/>
          <cell r="BZ139"/>
          <cell r="CA139"/>
          <cell r="CB139"/>
          <cell r="CC139"/>
          <cell r="CD139"/>
          <cell r="CF139"/>
          <cell r="CG139"/>
          <cell r="CQ139"/>
          <cell r="CT139"/>
          <cell r="CU139"/>
          <cell r="CY139"/>
          <cell r="CZ139"/>
          <cell r="DA139"/>
          <cell r="DB139"/>
          <cell r="DC139"/>
          <cell r="DD139"/>
          <cell r="DE139"/>
        </row>
        <row r="140">
          <cell r="A140"/>
          <cell r="B140"/>
          <cell r="C140"/>
          <cell r="D140"/>
          <cell r="H140"/>
          <cell r="L140"/>
          <cell r="AP140"/>
          <cell r="AS140"/>
          <cell r="AV140"/>
          <cell r="AY140"/>
          <cell r="BQ140"/>
          <cell r="BV140"/>
          <cell r="BW140"/>
          <cell r="BX140"/>
          <cell r="BY140"/>
          <cell r="BZ140"/>
          <cell r="CA140"/>
          <cell r="CB140"/>
          <cell r="CC140"/>
          <cell r="CD140"/>
          <cell r="CF140"/>
          <cell r="CG140"/>
          <cell r="CQ140"/>
          <cell r="CT140"/>
          <cell r="CU140"/>
          <cell r="CY140"/>
          <cell r="CZ140"/>
          <cell r="DA140"/>
          <cell r="DB140"/>
          <cell r="DC140"/>
          <cell r="DD140"/>
          <cell r="DE140"/>
        </row>
        <row r="141">
          <cell r="A141"/>
          <cell r="B141"/>
          <cell r="C141"/>
          <cell r="D141"/>
          <cell r="H141"/>
          <cell r="L141"/>
          <cell r="AP141"/>
          <cell r="AS141"/>
          <cell r="AV141"/>
          <cell r="AY141"/>
          <cell r="BQ141"/>
          <cell r="BV141"/>
          <cell r="BW141"/>
          <cell r="BX141"/>
          <cell r="BY141"/>
          <cell r="BZ141"/>
          <cell r="CA141"/>
          <cell r="CB141"/>
          <cell r="CC141"/>
          <cell r="CD141"/>
          <cell r="CF141"/>
          <cell r="CG141"/>
          <cell r="CQ141"/>
          <cell r="CT141"/>
          <cell r="CU141"/>
          <cell r="CY141"/>
          <cell r="CZ141"/>
          <cell r="DA141"/>
          <cell r="DB141"/>
          <cell r="DC141"/>
          <cell r="DD141"/>
          <cell r="DE141"/>
        </row>
        <row r="142">
          <cell r="A142"/>
          <cell r="B142"/>
          <cell r="C142"/>
          <cell r="D142"/>
          <cell r="H142"/>
          <cell r="L142"/>
          <cell r="AP142"/>
          <cell r="AS142"/>
          <cell r="AV142"/>
          <cell r="AY142"/>
          <cell r="BQ142"/>
          <cell r="BV142"/>
          <cell r="BW142"/>
          <cell r="BX142"/>
          <cell r="BY142"/>
          <cell r="BZ142"/>
          <cell r="CA142"/>
          <cell r="CB142"/>
          <cell r="CC142"/>
          <cell r="CD142"/>
          <cell r="CF142"/>
          <cell r="CG142"/>
          <cell r="CQ142"/>
          <cell r="CT142"/>
          <cell r="CU142"/>
          <cell r="CY142"/>
          <cell r="CZ142"/>
          <cell r="DA142"/>
          <cell r="DB142"/>
          <cell r="DC142"/>
          <cell r="DD142"/>
          <cell r="DE142"/>
        </row>
        <row r="143">
          <cell r="A143"/>
          <cell r="B143"/>
          <cell r="C143"/>
          <cell r="D143"/>
          <cell r="H143"/>
          <cell r="L143"/>
          <cell r="AP143"/>
          <cell r="AS143"/>
          <cell r="AV143"/>
          <cell r="AY143"/>
          <cell r="BQ143"/>
          <cell r="BV143"/>
          <cell r="BW143"/>
          <cell r="BX143"/>
          <cell r="BY143"/>
          <cell r="BZ143"/>
          <cell r="CA143"/>
          <cell r="CB143"/>
          <cell r="CC143"/>
          <cell r="CD143"/>
          <cell r="CF143"/>
          <cell r="CG143"/>
          <cell r="CQ143"/>
          <cell r="CT143"/>
          <cell r="CU143"/>
          <cell r="CY143"/>
          <cell r="CZ143"/>
          <cell r="DA143"/>
          <cell r="DB143"/>
          <cell r="DC143"/>
          <cell r="DD143"/>
          <cell r="DE143"/>
        </row>
        <row r="144">
          <cell r="A144"/>
          <cell r="B144"/>
          <cell r="C144"/>
          <cell r="D144"/>
          <cell r="H144"/>
          <cell r="L144"/>
          <cell r="AP144"/>
          <cell r="AS144"/>
          <cell r="AV144"/>
          <cell r="AY144"/>
          <cell r="BQ144"/>
          <cell r="BV144"/>
          <cell r="BW144"/>
          <cell r="BX144"/>
          <cell r="BY144"/>
          <cell r="BZ144"/>
          <cell r="CA144"/>
          <cell r="CB144"/>
          <cell r="CC144"/>
          <cell r="CD144"/>
          <cell r="CF144"/>
          <cell r="CG144"/>
          <cell r="CQ144"/>
          <cell r="CT144"/>
          <cell r="CU144"/>
          <cell r="CY144"/>
          <cell r="CZ144"/>
          <cell r="DA144"/>
          <cell r="DB144"/>
          <cell r="DC144"/>
          <cell r="DD144"/>
          <cell r="DE144"/>
        </row>
        <row r="145">
          <cell r="A145"/>
          <cell r="B145"/>
          <cell r="C145"/>
          <cell r="D145"/>
          <cell r="H145"/>
          <cell r="L145"/>
          <cell r="AP145"/>
          <cell r="AS145"/>
          <cell r="AV145"/>
          <cell r="AY145"/>
          <cell r="BQ145"/>
          <cell r="BV145"/>
          <cell r="BW145"/>
          <cell r="BX145"/>
          <cell r="BY145"/>
          <cell r="BZ145"/>
          <cell r="CA145"/>
          <cell r="CB145"/>
          <cell r="CC145"/>
          <cell r="CD145"/>
          <cell r="CF145"/>
          <cell r="CG145"/>
          <cell r="CQ145"/>
          <cell r="CT145"/>
          <cell r="CU145"/>
          <cell r="CY145"/>
          <cell r="CZ145"/>
          <cell r="DA145"/>
          <cell r="DB145"/>
          <cell r="DC145"/>
          <cell r="DD145"/>
          <cell r="DE145"/>
        </row>
        <row r="146">
          <cell r="A146"/>
          <cell r="B146"/>
          <cell r="C146"/>
          <cell r="D146"/>
          <cell r="H146"/>
          <cell r="L146"/>
          <cell r="AP146"/>
          <cell r="AS146"/>
          <cell r="AV146"/>
          <cell r="AY146"/>
          <cell r="BQ146"/>
          <cell r="BV146"/>
          <cell r="BW146"/>
          <cell r="BX146"/>
          <cell r="BY146"/>
          <cell r="BZ146"/>
          <cell r="CA146"/>
          <cell r="CB146"/>
          <cell r="CC146"/>
          <cell r="CD146"/>
          <cell r="CF146"/>
          <cell r="CG146"/>
          <cell r="CQ146"/>
          <cell r="CT146"/>
          <cell r="CU146"/>
          <cell r="CY146"/>
          <cell r="CZ146"/>
          <cell r="DA146"/>
          <cell r="DB146"/>
          <cell r="DC146"/>
          <cell r="DD146"/>
          <cell r="DE146"/>
        </row>
        <row r="147">
          <cell r="A147"/>
          <cell r="B147"/>
          <cell r="C147"/>
          <cell r="D147"/>
          <cell r="H147"/>
          <cell r="L147"/>
          <cell r="AP147"/>
          <cell r="AS147"/>
          <cell r="AV147"/>
          <cell r="AY147"/>
          <cell r="BQ147"/>
          <cell r="BV147"/>
          <cell r="BW147"/>
          <cell r="BX147"/>
          <cell r="BY147"/>
          <cell r="BZ147"/>
          <cell r="CA147"/>
          <cell r="CB147"/>
          <cell r="CC147"/>
          <cell r="CD147"/>
          <cell r="CF147"/>
          <cell r="CG147"/>
          <cell r="CQ147"/>
          <cell r="CT147"/>
          <cell r="CU147"/>
          <cell r="CY147"/>
          <cell r="CZ147"/>
          <cell r="DA147"/>
          <cell r="DB147"/>
          <cell r="DC147"/>
          <cell r="DD147"/>
          <cell r="DE147"/>
        </row>
        <row r="148">
          <cell r="A148"/>
          <cell r="B148"/>
          <cell r="C148"/>
          <cell r="D148"/>
          <cell r="H148"/>
          <cell r="L148"/>
          <cell r="AP148"/>
          <cell r="AS148"/>
          <cell r="AV148"/>
          <cell r="AY148"/>
          <cell r="BQ148"/>
          <cell r="BV148"/>
          <cell r="BW148"/>
          <cell r="BX148"/>
          <cell r="BY148"/>
          <cell r="BZ148"/>
          <cell r="CA148"/>
          <cell r="CB148"/>
          <cell r="CC148"/>
          <cell r="CD148"/>
          <cell r="CF148"/>
          <cell r="CG148"/>
          <cell r="CQ148"/>
          <cell r="CT148"/>
          <cell r="CU148"/>
          <cell r="CY148"/>
          <cell r="CZ148"/>
          <cell r="DA148"/>
          <cell r="DB148"/>
          <cell r="DC148"/>
          <cell r="DD148"/>
          <cell r="DE148"/>
        </row>
        <row r="149">
          <cell r="A149"/>
          <cell r="B149"/>
          <cell r="C149"/>
          <cell r="D149"/>
          <cell r="H149"/>
          <cell r="L149"/>
          <cell r="AP149"/>
          <cell r="AS149"/>
          <cell r="AV149"/>
          <cell r="AY149"/>
          <cell r="BQ149"/>
          <cell r="BV149"/>
          <cell r="BW149"/>
          <cell r="BX149"/>
          <cell r="BY149"/>
          <cell r="BZ149"/>
          <cell r="CA149"/>
          <cell r="CB149"/>
          <cell r="CC149"/>
          <cell r="CD149"/>
          <cell r="CF149"/>
          <cell r="CG149"/>
          <cell r="CQ149"/>
          <cell r="CT149"/>
          <cell r="CU149"/>
          <cell r="CY149"/>
          <cell r="CZ149"/>
          <cell r="DA149"/>
          <cell r="DB149"/>
          <cell r="DC149"/>
          <cell r="DD149"/>
          <cell r="DE149"/>
        </row>
        <row r="150">
          <cell r="A150"/>
          <cell r="B150"/>
          <cell r="C150"/>
          <cell r="D150"/>
          <cell r="H150"/>
          <cell r="L150"/>
          <cell r="AP150"/>
          <cell r="AS150"/>
          <cell r="AV150"/>
          <cell r="AY150"/>
          <cell r="BQ150"/>
          <cell r="BV150"/>
          <cell r="BW150"/>
          <cell r="BX150"/>
          <cell r="BY150"/>
          <cell r="BZ150"/>
          <cell r="CA150"/>
          <cell r="CB150"/>
          <cell r="CC150"/>
          <cell r="CD150"/>
          <cell r="CF150"/>
          <cell r="CG150"/>
          <cell r="CQ150"/>
          <cell r="CT150"/>
          <cell r="CU150"/>
          <cell r="CY150"/>
          <cell r="CZ150"/>
          <cell r="DA150"/>
          <cell r="DB150"/>
          <cell r="DC150"/>
          <cell r="DD150"/>
          <cell r="DE150"/>
        </row>
        <row r="151">
          <cell r="A151"/>
          <cell r="B151"/>
          <cell r="C151"/>
          <cell r="D151"/>
          <cell r="H151"/>
          <cell r="L151"/>
          <cell r="AP151"/>
          <cell r="AS151"/>
          <cell r="AV151"/>
          <cell r="AY151"/>
          <cell r="BQ151"/>
          <cell r="BV151"/>
          <cell r="BW151"/>
          <cell r="BX151"/>
          <cell r="BY151"/>
          <cell r="BZ151"/>
          <cell r="CA151"/>
          <cell r="CB151"/>
          <cell r="CC151"/>
          <cell r="CD151"/>
          <cell r="CF151"/>
          <cell r="CG151"/>
          <cell r="CQ151"/>
          <cell r="CT151"/>
          <cell r="CU151"/>
          <cell r="CY151"/>
          <cell r="CZ151"/>
          <cell r="DA151"/>
          <cell r="DB151"/>
          <cell r="DC151"/>
          <cell r="DD151"/>
          <cell r="DE151"/>
        </row>
        <row r="152">
          <cell r="A152"/>
          <cell r="B152"/>
          <cell r="C152"/>
          <cell r="D152"/>
          <cell r="H152"/>
          <cell r="L152"/>
          <cell r="AP152"/>
          <cell r="AS152"/>
          <cell r="AV152"/>
          <cell r="AY152"/>
          <cell r="BQ152"/>
          <cell r="BV152"/>
          <cell r="BW152"/>
          <cell r="BX152"/>
          <cell r="BY152"/>
          <cell r="BZ152"/>
          <cell r="CA152"/>
          <cell r="CB152"/>
          <cell r="CC152"/>
          <cell r="CD152"/>
          <cell r="CF152"/>
          <cell r="CG152"/>
          <cell r="CQ152"/>
          <cell r="CT152"/>
          <cell r="CU152"/>
          <cell r="CY152"/>
          <cell r="CZ152"/>
          <cell r="DA152"/>
          <cell r="DB152"/>
          <cell r="DC152"/>
          <cell r="DD152"/>
          <cell r="DE152"/>
        </row>
        <row r="153">
          <cell r="A153"/>
          <cell r="B153"/>
          <cell r="C153"/>
          <cell r="D153"/>
          <cell r="H153"/>
          <cell r="L153"/>
          <cell r="AP153"/>
          <cell r="AS153"/>
          <cell r="AV153"/>
          <cell r="AY153"/>
          <cell r="BQ153"/>
          <cell r="BV153"/>
          <cell r="BW153"/>
          <cell r="BX153"/>
          <cell r="BY153"/>
          <cell r="BZ153"/>
          <cell r="CA153"/>
          <cell r="CB153"/>
          <cell r="CC153"/>
          <cell r="CD153"/>
          <cell r="CF153"/>
          <cell r="CG153"/>
          <cell r="CQ153"/>
          <cell r="CT153"/>
          <cell r="CU153"/>
          <cell r="CY153"/>
          <cell r="CZ153"/>
          <cell r="DA153"/>
          <cell r="DB153"/>
          <cell r="DC153"/>
          <cell r="DD153"/>
          <cell r="DE153"/>
        </row>
        <row r="154">
          <cell r="A154"/>
          <cell r="B154"/>
          <cell r="C154"/>
          <cell r="D154"/>
          <cell r="H154"/>
          <cell r="L154"/>
          <cell r="AP154"/>
          <cell r="AS154"/>
          <cell r="AV154"/>
          <cell r="AY154"/>
          <cell r="BQ154"/>
          <cell r="BV154"/>
          <cell r="BW154"/>
          <cell r="BX154"/>
          <cell r="BY154"/>
          <cell r="BZ154"/>
          <cell r="CA154"/>
          <cell r="CB154"/>
          <cell r="CC154"/>
          <cell r="CD154"/>
          <cell r="CF154"/>
          <cell r="CG154"/>
          <cell r="CQ154"/>
          <cell r="CT154"/>
          <cell r="CU154"/>
          <cell r="CY154"/>
          <cell r="CZ154"/>
          <cell r="DA154"/>
          <cell r="DB154"/>
          <cell r="DC154"/>
          <cell r="DD154"/>
          <cell r="DE154"/>
        </row>
        <row r="155">
          <cell r="A155"/>
          <cell r="B155"/>
          <cell r="C155"/>
          <cell r="D155"/>
          <cell r="H155"/>
          <cell r="L155"/>
          <cell r="AP155"/>
          <cell r="AS155"/>
          <cell r="AV155"/>
          <cell r="AY155"/>
          <cell r="BQ155"/>
          <cell r="BV155"/>
          <cell r="BW155"/>
          <cell r="BX155"/>
          <cell r="BY155"/>
          <cell r="BZ155"/>
          <cell r="CA155"/>
          <cell r="CB155"/>
          <cell r="CC155"/>
          <cell r="CD155"/>
          <cell r="CF155"/>
          <cell r="CG155"/>
          <cell r="CQ155"/>
          <cell r="CT155"/>
          <cell r="CU155"/>
          <cell r="CY155"/>
          <cell r="CZ155"/>
          <cell r="DA155"/>
          <cell r="DB155"/>
          <cell r="DC155"/>
          <cell r="DD155"/>
          <cell r="DE155"/>
        </row>
        <row r="156">
          <cell r="A156"/>
          <cell r="B156"/>
          <cell r="C156"/>
          <cell r="D156"/>
          <cell r="H156"/>
          <cell r="L156"/>
          <cell r="AP156"/>
          <cell r="AS156"/>
          <cell r="AV156"/>
          <cell r="AY156"/>
          <cell r="BQ156"/>
          <cell r="BV156"/>
          <cell r="BW156"/>
          <cell r="BX156"/>
          <cell r="BY156"/>
          <cell r="BZ156"/>
          <cell r="CA156"/>
          <cell r="CB156"/>
          <cell r="CC156"/>
          <cell r="CD156"/>
          <cell r="CF156"/>
          <cell r="CG156"/>
          <cell r="CQ156"/>
          <cell r="CT156"/>
          <cell r="CU156"/>
          <cell r="CY156"/>
          <cell r="CZ156"/>
          <cell r="DA156"/>
          <cell r="DB156"/>
          <cell r="DC156"/>
          <cell r="DD156"/>
          <cell r="DE156"/>
        </row>
        <row r="157">
          <cell r="A157"/>
          <cell r="B157"/>
          <cell r="C157"/>
          <cell r="D157"/>
          <cell r="H157"/>
          <cell r="L157"/>
          <cell r="AP157"/>
          <cell r="AS157"/>
          <cell r="AV157"/>
          <cell r="AY157"/>
          <cell r="BQ157"/>
          <cell r="BV157"/>
          <cell r="BW157"/>
          <cell r="BX157"/>
          <cell r="BY157"/>
          <cell r="BZ157"/>
          <cell r="CA157"/>
          <cell r="CB157"/>
          <cell r="CC157"/>
          <cell r="CD157"/>
          <cell r="CF157"/>
          <cell r="CG157"/>
          <cell r="CQ157"/>
          <cell r="CT157"/>
          <cell r="CU157"/>
          <cell r="CY157"/>
          <cell r="CZ157"/>
          <cell r="DA157"/>
          <cell r="DB157"/>
          <cell r="DC157"/>
          <cell r="DD157"/>
          <cell r="DE157"/>
        </row>
        <row r="158">
          <cell r="A158"/>
          <cell r="B158"/>
          <cell r="C158"/>
          <cell r="D158"/>
          <cell r="H158"/>
          <cell r="L158"/>
          <cell r="AP158"/>
          <cell r="AS158"/>
          <cell r="AV158"/>
          <cell r="AY158"/>
          <cell r="BQ158"/>
          <cell r="BV158"/>
          <cell r="BW158"/>
          <cell r="BX158"/>
          <cell r="BY158"/>
          <cell r="BZ158"/>
          <cell r="CA158"/>
          <cell r="CB158"/>
          <cell r="CC158"/>
          <cell r="CD158"/>
          <cell r="CF158"/>
          <cell r="CG158"/>
          <cell r="CQ158"/>
          <cell r="CT158"/>
          <cell r="CU158"/>
          <cell r="CY158"/>
          <cell r="CZ158"/>
          <cell r="DA158"/>
          <cell r="DB158"/>
          <cell r="DC158"/>
          <cell r="DD158"/>
          <cell r="DE158"/>
        </row>
        <row r="159">
          <cell r="A159"/>
          <cell r="B159"/>
          <cell r="C159"/>
          <cell r="D159"/>
          <cell r="H159"/>
          <cell r="L159"/>
          <cell r="AP159"/>
          <cell r="AS159"/>
          <cell r="AV159"/>
          <cell r="AY159"/>
          <cell r="BQ159"/>
          <cell r="BV159"/>
          <cell r="BW159"/>
          <cell r="BX159"/>
          <cell r="BY159"/>
          <cell r="BZ159"/>
          <cell r="CA159"/>
          <cell r="CB159"/>
          <cell r="CC159"/>
          <cell r="CD159"/>
          <cell r="CF159"/>
          <cell r="CG159"/>
          <cell r="CQ159"/>
          <cell r="CT159"/>
          <cell r="CU159"/>
          <cell r="CY159"/>
          <cell r="CZ159"/>
          <cell r="DA159"/>
          <cell r="DB159"/>
          <cell r="DC159"/>
          <cell r="DD159"/>
          <cell r="DE159"/>
        </row>
        <row r="160">
          <cell r="A160"/>
          <cell r="B160"/>
          <cell r="C160"/>
          <cell r="D160"/>
          <cell r="H160"/>
          <cell r="L160"/>
          <cell r="AP160"/>
          <cell r="AS160"/>
          <cell r="AV160"/>
          <cell r="AY160"/>
          <cell r="BQ160"/>
          <cell r="BV160"/>
          <cell r="BW160"/>
          <cell r="BX160"/>
          <cell r="BY160"/>
          <cell r="BZ160"/>
          <cell r="CA160"/>
          <cell r="CB160"/>
          <cell r="CC160"/>
          <cell r="CD160"/>
          <cell r="CF160"/>
          <cell r="CG160"/>
          <cell r="CQ160"/>
          <cell r="CT160"/>
          <cell r="CU160"/>
          <cell r="CY160"/>
          <cell r="CZ160"/>
          <cell r="DA160"/>
          <cell r="DB160"/>
          <cell r="DC160"/>
          <cell r="DD160"/>
          <cell r="DE160"/>
        </row>
        <row r="161">
          <cell r="A161"/>
          <cell r="B161"/>
          <cell r="C161"/>
          <cell r="D161"/>
          <cell r="H161"/>
          <cell r="L161"/>
          <cell r="AP161"/>
          <cell r="AS161"/>
          <cell r="AV161"/>
          <cell r="AY161"/>
          <cell r="BQ161"/>
          <cell r="BV161"/>
          <cell r="BW161"/>
          <cell r="BX161"/>
          <cell r="BY161"/>
          <cell r="BZ161"/>
          <cell r="CA161"/>
          <cell r="CB161"/>
          <cell r="CC161"/>
          <cell r="CD161"/>
          <cell r="CF161"/>
          <cell r="CG161"/>
          <cell r="CQ161"/>
          <cell r="CT161"/>
          <cell r="CU161"/>
          <cell r="CY161"/>
          <cell r="CZ161"/>
          <cell r="DA161"/>
          <cell r="DB161"/>
          <cell r="DC161"/>
          <cell r="DD161"/>
          <cell r="DE161"/>
        </row>
        <row r="162">
          <cell r="A162"/>
          <cell r="B162"/>
          <cell r="C162"/>
          <cell r="D162"/>
          <cell r="H162"/>
          <cell r="L162"/>
          <cell r="AP162"/>
          <cell r="AS162"/>
          <cell r="AV162"/>
          <cell r="AY162"/>
          <cell r="BQ162"/>
          <cell r="BV162"/>
          <cell r="BW162"/>
          <cell r="BX162"/>
          <cell r="BY162"/>
          <cell r="BZ162"/>
          <cell r="CA162"/>
          <cell r="CB162"/>
          <cell r="CC162"/>
          <cell r="CD162"/>
          <cell r="CF162"/>
          <cell r="CG162"/>
          <cell r="CQ162"/>
          <cell r="CT162"/>
          <cell r="CU162"/>
          <cell r="CY162"/>
          <cell r="CZ162"/>
          <cell r="DA162"/>
          <cell r="DB162"/>
          <cell r="DC162"/>
          <cell r="DD162"/>
          <cell r="DE162"/>
        </row>
        <row r="163">
          <cell r="A163"/>
          <cell r="B163"/>
          <cell r="C163"/>
          <cell r="D163"/>
          <cell r="H163"/>
          <cell r="L163"/>
          <cell r="AP163"/>
          <cell r="AS163"/>
          <cell r="AV163"/>
          <cell r="AY163"/>
          <cell r="BQ163"/>
          <cell r="BV163"/>
          <cell r="BW163"/>
          <cell r="BX163"/>
          <cell r="BY163"/>
          <cell r="BZ163"/>
          <cell r="CA163"/>
          <cell r="CB163"/>
          <cell r="CC163"/>
          <cell r="CD163"/>
          <cell r="CF163"/>
          <cell r="CG163"/>
          <cell r="CQ163"/>
          <cell r="CT163"/>
          <cell r="CU163"/>
          <cell r="CY163"/>
          <cell r="CZ163"/>
          <cell r="DA163"/>
          <cell r="DB163"/>
          <cell r="DC163"/>
          <cell r="DD163"/>
          <cell r="DE163"/>
        </row>
        <row r="164">
          <cell r="A164"/>
          <cell r="B164"/>
          <cell r="C164"/>
          <cell r="D164"/>
          <cell r="H164"/>
          <cell r="L164"/>
          <cell r="AP164"/>
          <cell r="AS164"/>
          <cell r="AV164"/>
          <cell r="AY164"/>
          <cell r="BQ164"/>
          <cell r="BV164"/>
          <cell r="BW164"/>
          <cell r="BX164"/>
          <cell r="BY164"/>
          <cell r="BZ164"/>
          <cell r="CA164"/>
          <cell r="CB164"/>
          <cell r="CC164"/>
          <cell r="CD164"/>
          <cell r="CF164"/>
          <cell r="CG164"/>
          <cell r="CQ164"/>
          <cell r="CT164"/>
          <cell r="CU164"/>
          <cell r="CY164"/>
          <cell r="CZ164"/>
          <cell r="DA164"/>
          <cell r="DB164"/>
          <cell r="DC164"/>
          <cell r="DD164"/>
          <cell r="DE164"/>
        </row>
        <row r="165">
          <cell r="A165"/>
          <cell r="B165"/>
          <cell r="C165"/>
          <cell r="D165"/>
          <cell r="H165"/>
          <cell r="L165"/>
          <cell r="AP165"/>
          <cell r="AS165"/>
          <cell r="AV165"/>
          <cell r="AY165"/>
          <cell r="BQ165"/>
          <cell r="BV165"/>
          <cell r="BW165"/>
          <cell r="BX165"/>
          <cell r="BY165"/>
          <cell r="BZ165"/>
          <cell r="CA165"/>
          <cell r="CB165"/>
          <cell r="CC165"/>
          <cell r="CD165"/>
          <cell r="CF165"/>
          <cell r="CG165"/>
          <cell r="CQ165"/>
          <cell r="CT165"/>
          <cell r="CU165"/>
          <cell r="CY165"/>
          <cell r="CZ165"/>
          <cell r="DA165"/>
          <cell r="DB165"/>
          <cell r="DC165"/>
          <cell r="DD165"/>
          <cell r="DE165"/>
        </row>
        <row r="166">
          <cell r="A166"/>
          <cell r="B166"/>
          <cell r="C166"/>
          <cell r="D166"/>
          <cell r="H166"/>
          <cell r="L166"/>
          <cell r="AP166"/>
          <cell r="AS166"/>
          <cell r="AV166"/>
          <cell r="AY166"/>
          <cell r="BQ166"/>
          <cell r="BV166"/>
          <cell r="BW166"/>
          <cell r="BX166"/>
          <cell r="BY166"/>
          <cell r="BZ166"/>
          <cell r="CA166"/>
          <cell r="CB166"/>
          <cell r="CC166"/>
          <cell r="CD166"/>
          <cell r="CF166"/>
          <cell r="CG166"/>
          <cell r="CQ166"/>
          <cell r="CT166"/>
          <cell r="CU166"/>
          <cell r="CY166"/>
          <cell r="CZ166"/>
          <cell r="DA166"/>
          <cell r="DB166"/>
          <cell r="DC166"/>
          <cell r="DD166"/>
          <cell r="DE166"/>
        </row>
        <row r="167">
          <cell r="A167"/>
          <cell r="B167"/>
          <cell r="C167"/>
          <cell r="D167"/>
          <cell r="H167"/>
          <cell r="L167"/>
          <cell r="AP167"/>
          <cell r="AS167"/>
          <cell r="AV167"/>
          <cell r="AY167"/>
          <cell r="BQ167"/>
          <cell r="BV167"/>
          <cell r="BW167"/>
          <cell r="BX167"/>
          <cell r="BY167"/>
          <cell r="BZ167"/>
          <cell r="CA167"/>
          <cell r="CB167"/>
          <cell r="CC167"/>
          <cell r="CD167"/>
          <cell r="CF167"/>
          <cell r="CG167"/>
          <cell r="CQ167"/>
          <cell r="CT167"/>
          <cell r="CU167"/>
          <cell r="CY167"/>
          <cell r="CZ167"/>
          <cell r="DA167"/>
          <cell r="DB167"/>
          <cell r="DC167"/>
          <cell r="DD167"/>
          <cell r="DE167"/>
        </row>
        <row r="168">
          <cell r="A168"/>
          <cell r="B168"/>
          <cell r="C168"/>
          <cell r="D168"/>
          <cell r="H168"/>
          <cell r="L168"/>
          <cell r="AP168"/>
          <cell r="AS168"/>
          <cell r="AV168"/>
          <cell r="AY168"/>
          <cell r="BQ168"/>
          <cell r="BV168"/>
          <cell r="BW168"/>
          <cell r="BX168"/>
          <cell r="BY168"/>
          <cell r="BZ168"/>
          <cell r="CA168"/>
          <cell r="CB168"/>
          <cell r="CC168"/>
          <cell r="CD168"/>
          <cell r="CF168"/>
          <cell r="CG168"/>
          <cell r="CQ168"/>
          <cell r="CT168"/>
          <cell r="CU168"/>
          <cell r="CY168"/>
          <cell r="CZ168"/>
          <cell r="DA168"/>
          <cell r="DB168"/>
          <cell r="DC168"/>
          <cell r="DD168"/>
          <cell r="DE168"/>
        </row>
        <row r="169">
          <cell r="A169"/>
          <cell r="B169"/>
          <cell r="C169"/>
          <cell r="D169"/>
          <cell r="H169"/>
          <cell r="L169"/>
          <cell r="AP169"/>
          <cell r="AS169"/>
          <cell r="AV169"/>
          <cell r="AY169"/>
          <cell r="BQ169"/>
          <cell r="BV169"/>
          <cell r="BW169"/>
          <cell r="BX169"/>
          <cell r="BY169"/>
          <cell r="BZ169"/>
          <cell r="CA169"/>
          <cell r="CB169"/>
          <cell r="CC169"/>
          <cell r="CD169"/>
          <cell r="CF169"/>
          <cell r="CG169"/>
          <cell r="CQ169"/>
          <cell r="CT169"/>
          <cell r="CU169"/>
          <cell r="CY169"/>
          <cell r="CZ169"/>
          <cell r="DA169"/>
          <cell r="DB169"/>
          <cell r="DC169"/>
          <cell r="DD169"/>
          <cell r="DE169"/>
        </row>
        <row r="170">
          <cell r="A170"/>
          <cell r="B170"/>
          <cell r="C170"/>
          <cell r="D170"/>
          <cell r="H170"/>
          <cell r="L170"/>
          <cell r="AP170"/>
          <cell r="AS170"/>
          <cell r="AV170"/>
          <cell r="AY170"/>
          <cell r="BQ170"/>
          <cell r="BV170"/>
          <cell r="BW170"/>
          <cell r="BX170"/>
          <cell r="BY170"/>
          <cell r="BZ170"/>
          <cell r="CA170"/>
          <cell r="CB170"/>
          <cell r="CC170"/>
          <cell r="CD170"/>
          <cell r="CF170"/>
          <cell r="CG170"/>
          <cell r="CQ170"/>
          <cell r="CT170"/>
          <cell r="CU170"/>
          <cell r="CY170"/>
          <cell r="CZ170"/>
          <cell r="DA170"/>
          <cell r="DB170"/>
          <cell r="DC170"/>
          <cell r="DD170"/>
          <cell r="DE170"/>
        </row>
        <row r="171">
          <cell r="A171"/>
          <cell r="B171"/>
          <cell r="C171"/>
          <cell r="D171"/>
          <cell r="H171"/>
          <cell r="L171"/>
          <cell r="AP171"/>
          <cell r="AS171"/>
          <cell r="AV171"/>
          <cell r="AY171"/>
          <cell r="BQ171"/>
          <cell r="BV171"/>
          <cell r="BW171"/>
          <cell r="BX171"/>
          <cell r="BY171"/>
          <cell r="BZ171"/>
          <cell r="CA171"/>
          <cell r="CB171"/>
          <cell r="CC171"/>
          <cell r="CD171"/>
          <cell r="CF171"/>
          <cell r="CG171"/>
          <cell r="CQ171"/>
          <cell r="CT171"/>
          <cell r="CU171"/>
          <cell r="CY171"/>
          <cell r="CZ171"/>
          <cell r="DA171"/>
          <cell r="DB171"/>
          <cell r="DC171"/>
          <cell r="DD171"/>
          <cell r="DE171"/>
        </row>
        <row r="172">
          <cell r="A172"/>
          <cell r="B172"/>
          <cell r="C172"/>
          <cell r="D172"/>
          <cell r="H172"/>
          <cell r="L172"/>
          <cell r="AP172"/>
          <cell r="AS172"/>
          <cell r="AV172"/>
          <cell r="AY172"/>
          <cell r="BQ172"/>
          <cell r="BV172"/>
          <cell r="BW172"/>
          <cell r="BX172"/>
          <cell r="BY172"/>
          <cell r="BZ172"/>
          <cell r="CA172"/>
          <cell r="CB172"/>
          <cell r="CC172"/>
          <cell r="CD172"/>
          <cell r="CF172"/>
          <cell r="CG172"/>
          <cell r="CQ172"/>
          <cell r="CT172"/>
          <cell r="CU172"/>
          <cell r="CY172"/>
          <cell r="CZ172"/>
          <cell r="DA172"/>
          <cell r="DB172"/>
          <cell r="DC172"/>
          <cell r="DD172"/>
          <cell r="DE172"/>
        </row>
        <row r="173">
          <cell r="A173"/>
          <cell r="B173"/>
          <cell r="C173"/>
          <cell r="D173"/>
          <cell r="H173"/>
          <cell r="L173"/>
          <cell r="AP173"/>
          <cell r="AS173"/>
          <cell r="AV173"/>
          <cell r="AY173"/>
          <cell r="BQ173"/>
          <cell r="BV173"/>
          <cell r="BW173"/>
          <cell r="BX173"/>
          <cell r="BY173"/>
          <cell r="BZ173"/>
          <cell r="CA173"/>
          <cell r="CB173"/>
          <cell r="CC173"/>
          <cell r="CD173"/>
          <cell r="CF173"/>
          <cell r="CG173"/>
          <cell r="CQ173"/>
          <cell r="CT173"/>
          <cell r="CU173"/>
          <cell r="CY173"/>
          <cell r="CZ173"/>
          <cell r="DA173"/>
          <cell r="DB173"/>
          <cell r="DC173"/>
          <cell r="DD173"/>
          <cell r="DE173"/>
        </row>
        <row r="174">
          <cell r="A174"/>
          <cell r="B174"/>
          <cell r="C174"/>
          <cell r="D174"/>
          <cell r="H174"/>
          <cell r="L174"/>
          <cell r="AP174"/>
          <cell r="AS174"/>
          <cell r="AV174"/>
          <cell r="AY174"/>
          <cell r="BQ174"/>
          <cell r="BV174"/>
          <cell r="BW174"/>
          <cell r="BX174"/>
          <cell r="BY174"/>
          <cell r="BZ174"/>
          <cell r="CA174"/>
          <cell r="CB174"/>
          <cell r="CC174"/>
          <cell r="CD174"/>
          <cell r="CF174"/>
          <cell r="CG174"/>
          <cell r="CQ174"/>
          <cell r="CT174"/>
          <cell r="CU174"/>
          <cell r="CY174"/>
          <cell r="CZ174"/>
          <cell r="DA174"/>
          <cell r="DB174"/>
          <cell r="DC174"/>
          <cell r="DD174"/>
          <cell r="DE174"/>
        </row>
        <row r="175">
          <cell r="A175"/>
          <cell r="B175"/>
          <cell r="C175"/>
          <cell r="D175"/>
          <cell r="H175"/>
          <cell r="L175"/>
          <cell r="AP175"/>
          <cell r="AS175"/>
          <cell r="AV175"/>
          <cell r="AY175"/>
          <cell r="BQ175"/>
          <cell r="BV175"/>
          <cell r="BW175"/>
          <cell r="BX175"/>
          <cell r="BY175"/>
          <cell r="BZ175"/>
          <cell r="CA175"/>
          <cell r="CB175"/>
          <cell r="CC175"/>
          <cell r="CD175"/>
          <cell r="CF175"/>
          <cell r="CG175"/>
          <cell r="CQ175"/>
          <cell r="CT175"/>
          <cell r="CU175"/>
          <cell r="CY175"/>
          <cell r="CZ175"/>
          <cell r="DA175"/>
          <cell r="DB175"/>
          <cell r="DC175"/>
          <cell r="DD175"/>
          <cell r="DE175"/>
        </row>
        <row r="176">
          <cell r="A176"/>
          <cell r="B176"/>
          <cell r="C176"/>
          <cell r="D176"/>
          <cell r="H176"/>
          <cell r="L176"/>
          <cell r="AP176"/>
          <cell r="AS176"/>
          <cell r="AV176"/>
          <cell r="AY176"/>
          <cell r="BQ176"/>
          <cell r="BV176"/>
          <cell r="BW176"/>
          <cell r="BX176"/>
          <cell r="BY176"/>
          <cell r="BZ176"/>
          <cell r="CA176"/>
          <cell r="CB176"/>
          <cell r="CC176"/>
          <cell r="CD176"/>
          <cell r="CF176"/>
          <cell r="CG176"/>
          <cell r="CQ176"/>
          <cell r="CT176"/>
          <cell r="CU176"/>
          <cell r="CY176"/>
          <cell r="CZ176"/>
          <cell r="DA176"/>
          <cell r="DB176"/>
          <cell r="DC176"/>
          <cell r="DD176"/>
          <cell r="DE176"/>
        </row>
        <row r="177">
          <cell r="A177"/>
          <cell r="B177"/>
          <cell r="C177"/>
          <cell r="D177"/>
          <cell r="H177"/>
          <cell r="L177"/>
          <cell r="AP177"/>
          <cell r="AS177"/>
          <cell r="AV177"/>
          <cell r="AY177"/>
          <cell r="BQ177"/>
          <cell r="BV177"/>
          <cell r="BW177"/>
          <cell r="BX177"/>
          <cell r="BY177"/>
          <cell r="BZ177"/>
          <cell r="CA177"/>
          <cell r="CB177"/>
          <cell r="CC177"/>
          <cell r="CD177"/>
          <cell r="CF177"/>
          <cell r="CG177"/>
          <cell r="CQ177"/>
          <cell r="CT177"/>
          <cell r="CU177"/>
          <cell r="CY177"/>
          <cell r="CZ177"/>
          <cell r="DA177"/>
          <cell r="DB177"/>
          <cell r="DC177"/>
          <cell r="DD177"/>
          <cell r="DE177"/>
        </row>
        <row r="178">
          <cell r="A178"/>
          <cell r="B178"/>
          <cell r="C178"/>
          <cell r="D178"/>
          <cell r="H178"/>
          <cell r="L178"/>
          <cell r="AP178"/>
          <cell r="AS178"/>
          <cell r="AV178"/>
          <cell r="AY178"/>
          <cell r="BQ178"/>
          <cell r="BV178"/>
          <cell r="BW178"/>
          <cell r="BX178"/>
          <cell r="BY178"/>
          <cell r="BZ178"/>
          <cell r="CA178"/>
          <cell r="CB178"/>
          <cell r="CC178"/>
          <cell r="CD178"/>
          <cell r="CF178"/>
          <cell r="CG178"/>
          <cell r="CQ178"/>
          <cell r="CT178"/>
          <cell r="CU178"/>
          <cell r="CY178"/>
          <cell r="CZ178"/>
          <cell r="DA178"/>
          <cell r="DB178"/>
          <cell r="DC178"/>
          <cell r="DD178"/>
          <cell r="DE178"/>
        </row>
        <row r="179">
          <cell r="A179"/>
          <cell r="B179"/>
          <cell r="C179"/>
          <cell r="D179"/>
          <cell r="H179"/>
          <cell r="L179"/>
          <cell r="AP179"/>
          <cell r="AS179"/>
          <cell r="AV179"/>
          <cell r="AY179"/>
          <cell r="BQ179"/>
          <cell r="BV179"/>
          <cell r="BW179"/>
          <cell r="BX179"/>
          <cell r="BY179"/>
          <cell r="BZ179"/>
          <cell r="CA179"/>
          <cell r="CB179"/>
          <cell r="CC179"/>
          <cell r="CD179"/>
          <cell r="CF179"/>
          <cell r="CG179"/>
          <cell r="CQ179"/>
          <cell r="CT179"/>
          <cell r="CU179"/>
          <cell r="CY179"/>
          <cell r="CZ179"/>
          <cell r="DA179"/>
          <cell r="DB179"/>
          <cell r="DC179"/>
          <cell r="DD179"/>
          <cell r="DE179"/>
        </row>
        <row r="180">
          <cell r="A180"/>
          <cell r="B180"/>
          <cell r="C180"/>
          <cell r="D180"/>
          <cell r="H180"/>
          <cell r="L180"/>
          <cell r="AP180"/>
          <cell r="AS180"/>
          <cell r="AV180"/>
          <cell r="AY180"/>
          <cell r="BQ180"/>
          <cell r="BV180"/>
          <cell r="BW180"/>
          <cell r="BX180"/>
          <cell r="BY180"/>
          <cell r="BZ180"/>
          <cell r="CA180"/>
          <cell r="CB180"/>
          <cell r="CC180"/>
          <cell r="CD180"/>
          <cell r="CF180"/>
          <cell r="CG180"/>
          <cell r="CQ180"/>
          <cell r="CT180"/>
          <cell r="CU180"/>
          <cell r="CY180"/>
          <cell r="CZ180"/>
          <cell r="DA180"/>
          <cell r="DB180"/>
          <cell r="DC180"/>
          <cell r="DD180"/>
          <cell r="DE180"/>
        </row>
        <row r="181">
          <cell r="A181"/>
          <cell r="B181"/>
          <cell r="C181"/>
          <cell r="D181"/>
          <cell r="H181"/>
          <cell r="L181"/>
          <cell r="AP181"/>
          <cell r="AS181"/>
          <cell r="AV181"/>
          <cell r="AY181"/>
          <cell r="BQ181"/>
          <cell r="BV181"/>
          <cell r="BW181"/>
          <cell r="BX181"/>
          <cell r="BY181"/>
          <cell r="BZ181"/>
          <cell r="CA181"/>
          <cell r="CB181"/>
          <cell r="CC181"/>
          <cell r="CD181"/>
          <cell r="CF181"/>
          <cell r="CG181"/>
          <cell r="CQ181"/>
          <cell r="CT181"/>
          <cell r="CU181"/>
          <cell r="CY181"/>
          <cell r="CZ181"/>
          <cell r="DA181"/>
          <cell r="DB181"/>
          <cell r="DC181"/>
          <cell r="DD181"/>
          <cell r="DE181"/>
        </row>
        <row r="182">
          <cell r="A182"/>
          <cell r="B182"/>
          <cell r="C182"/>
          <cell r="D182"/>
          <cell r="H182"/>
          <cell r="L182"/>
          <cell r="AP182"/>
          <cell r="AS182"/>
          <cell r="AV182"/>
          <cell r="AY182"/>
          <cell r="BQ182"/>
          <cell r="BV182"/>
          <cell r="BW182"/>
          <cell r="BX182"/>
          <cell r="BY182"/>
          <cell r="BZ182"/>
          <cell r="CA182"/>
          <cell r="CB182"/>
          <cell r="CC182"/>
          <cell r="CD182"/>
          <cell r="CF182"/>
          <cell r="CG182"/>
          <cell r="CQ182"/>
          <cell r="CT182"/>
          <cell r="CU182"/>
          <cell r="CY182"/>
          <cell r="CZ182"/>
          <cell r="DA182"/>
          <cell r="DB182"/>
          <cell r="DC182"/>
          <cell r="DD182"/>
          <cell r="DE182"/>
        </row>
        <row r="183">
          <cell r="A183"/>
          <cell r="B183"/>
          <cell r="C183"/>
          <cell r="D183"/>
          <cell r="H183"/>
          <cell r="L183"/>
          <cell r="AP183"/>
          <cell r="AS183"/>
          <cell r="AV183"/>
          <cell r="AY183"/>
          <cell r="BQ183"/>
          <cell r="BV183"/>
          <cell r="BW183"/>
          <cell r="BX183"/>
          <cell r="BY183"/>
          <cell r="BZ183"/>
          <cell r="CA183"/>
          <cell r="CB183"/>
          <cell r="CC183"/>
          <cell r="CD183"/>
          <cell r="CF183"/>
          <cell r="CG183"/>
          <cell r="CQ183"/>
          <cell r="CT183"/>
          <cell r="CU183"/>
          <cell r="CY183"/>
          <cell r="CZ183"/>
          <cell r="DA183"/>
          <cell r="DB183"/>
          <cell r="DC183"/>
          <cell r="DD183"/>
          <cell r="DE183"/>
        </row>
        <row r="184">
          <cell r="A184"/>
          <cell r="B184"/>
          <cell r="C184"/>
          <cell r="D184"/>
          <cell r="H184"/>
          <cell r="L184"/>
          <cell r="AP184"/>
          <cell r="AS184"/>
          <cell r="AV184"/>
          <cell r="AY184"/>
          <cell r="BQ184"/>
          <cell r="BV184"/>
          <cell r="BW184"/>
          <cell r="BX184"/>
          <cell r="BY184"/>
          <cell r="BZ184"/>
          <cell r="CA184"/>
          <cell r="CB184"/>
          <cell r="CC184"/>
          <cell r="CD184"/>
          <cell r="CF184"/>
          <cell r="CG184"/>
          <cell r="CQ184"/>
          <cell r="CT184"/>
          <cell r="CU184"/>
          <cell r="CY184"/>
          <cell r="CZ184"/>
          <cell r="DA184"/>
          <cell r="DB184"/>
          <cell r="DC184"/>
          <cell r="DD184"/>
          <cell r="DE184"/>
        </row>
        <row r="185">
          <cell r="A185"/>
          <cell r="B185"/>
          <cell r="C185"/>
          <cell r="D185"/>
          <cell r="H185"/>
          <cell r="L185"/>
          <cell r="AP185"/>
          <cell r="AS185"/>
          <cell r="AV185"/>
          <cell r="AY185"/>
          <cell r="BQ185"/>
          <cell r="BV185"/>
          <cell r="BW185"/>
          <cell r="BX185"/>
          <cell r="BY185"/>
          <cell r="BZ185"/>
          <cell r="CA185"/>
          <cell r="CB185"/>
          <cell r="CC185"/>
          <cell r="CD185"/>
          <cell r="CF185"/>
          <cell r="CG185"/>
          <cell r="CQ185"/>
          <cell r="CT185"/>
          <cell r="CU185"/>
          <cell r="CY185"/>
          <cell r="CZ185"/>
          <cell r="DA185"/>
          <cell r="DB185"/>
          <cell r="DC185"/>
          <cell r="DD185"/>
          <cell r="DE185"/>
        </row>
        <row r="186">
          <cell r="A186"/>
          <cell r="B186"/>
          <cell r="C186"/>
          <cell r="D186"/>
          <cell r="H186"/>
          <cell r="L186"/>
          <cell r="AP186"/>
          <cell r="AS186"/>
          <cell r="AV186"/>
          <cell r="AY186"/>
          <cell r="BQ186"/>
          <cell r="BV186"/>
          <cell r="BW186"/>
          <cell r="BX186"/>
          <cell r="BY186"/>
          <cell r="BZ186"/>
          <cell r="CA186"/>
          <cell r="CB186"/>
          <cell r="CC186"/>
          <cell r="CD186"/>
          <cell r="CF186"/>
          <cell r="CG186"/>
          <cell r="CQ186"/>
          <cell r="CT186"/>
          <cell r="CU186"/>
          <cell r="CY186"/>
          <cell r="CZ186"/>
          <cell r="DA186"/>
          <cell r="DB186"/>
          <cell r="DC186"/>
          <cell r="DD186"/>
          <cell r="DE186"/>
        </row>
        <row r="187">
          <cell r="A187"/>
          <cell r="B187"/>
          <cell r="C187"/>
          <cell r="D187"/>
          <cell r="H187"/>
          <cell r="L187"/>
          <cell r="AP187"/>
          <cell r="AS187"/>
          <cell r="AV187"/>
          <cell r="AY187"/>
          <cell r="BQ187"/>
          <cell r="BV187"/>
          <cell r="BW187"/>
          <cell r="BX187"/>
          <cell r="BY187"/>
          <cell r="BZ187"/>
          <cell r="CA187"/>
          <cell r="CB187"/>
          <cell r="CC187"/>
          <cell r="CD187"/>
          <cell r="CF187"/>
          <cell r="CG187"/>
          <cell r="CQ187"/>
          <cell r="CT187"/>
          <cell r="CU187"/>
          <cell r="CY187"/>
          <cell r="CZ187"/>
          <cell r="DA187"/>
          <cell r="DB187"/>
          <cell r="DC187"/>
          <cell r="DD187"/>
          <cell r="DE187"/>
        </row>
        <row r="188">
          <cell r="A188"/>
          <cell r="B188"/>
          <cell r="C188"/>
          <cell r="D188"/>
          <cell r="H188"/>
          <cell r="L188"/>
          <cell r="AP188"/>
          <cell r="AS188"/>
          <cell r="AV188"/>
          <cell r="AY188"/>
          <cell r="BQ188"/>
          <cell r="BV188"/>
          <cell r="BW188"/>
          <cell r="BX188"/>
          <cell r="BY188"/>
          <cell r="BZ188"/>
          <cell r="CA188"/>
          <cell r="CB188"/>
          <cell r="CC188"/>
          <cell r="CD188"/>
          <cell r="CF188"/>
          <cell r="CG188"/>
          <cell r="CQ188"/>
          <cell r="CT188"/>
          <cell r="CU188"/>
          <cell r="CY188"/>
          <cell r="CZ188"/>
          <cell r="DA188"/>
          <cell r="DB188"/>
          <cell r="DC188"/>
          <cell r="DD188"/>
          <cell r="DE188"/>
        </row>
        <row r="189">
          <cell r="A189"/>
          <cell r="B189"/>
          <cell r="C189"/>
          <cell r="D189"/>
          <cell r="H189"/>
          <cell r="L189"/>
          <cell r="AP189"/>
          <cell r="AS189"/>
          <cell r="AV189"/>
          <cell r="AY189"/>
          <cell r="BQ189"/>
          <cell r="BV189"/>
          <cell r="BW189"/>
          <cell r="BX189"/>
          <cell r="BY189"/>
          <cell r="BZ189"/>
          <cell r="CA189"/>
          <cell r="CB189"/>
          <cell r="CC189"/>
          <cell r="CD189"/>
          <cell r="CF189"/>
          <cell r="CG189"/>
          <cell r="CQ189"/>
          <cell r="CT189"/>
          <cell r="CU189"/>
          <cell r="CY189"/>
          <cell r="CZ189"/>
          <cell r="DA189"/>
          <cell r="DB189"/>
          <cell r="DC189"/>
          <cell r="DD189"/>
          <cell r="DE189"/>
        </row>
        <row r="190">
          <cell r="A190"/>
          <cell r="B190"/>
          <cell r="C190"/>
          <cell r="D190"/>
          <cell r="H190"/>
          <cell r="L190"/>
          <cell r="AP190"/>
          <cell r="AS190"/>
          <cell r="AV190"/>
          <cell r="AY190"/>
          <cell r="BQ190"/>
          <cell r="BV190"/>
          <cell r="BW190"/>
          <cell r="BX190"/>
          <cell r="BY190"/>
          <cell r="BZ190"/>
          <cell r="CA190"/>
          <cell r="CB190"/>
          <cell r="CC190"/>
          <cell r="CD190"/>
          <cell r="CF190"/>
          <cell r="CG190"/>
          <cell r="CQ190"/>
          <cell r="CT190"/>
          <cell r="CU190"/>
          <cell r="CY190"/>
          <cell r="CZ190"/>
          <cell r="DA190"/>
          <cell r="DB190"/>
          <cell r="DC190"/>
          <cell r="DD190"/>
          <cell r="DE190"/>
        </row>
        <row r="191">
          <cell r="A191"/>
          <cell r="B191"/>
          <cell r="C191"/>
          <cell r="D191"/>
          <cell r="H191"/>
          <cell r="L191"/>
          <cell r="AP191"/>
          <cell r="AS191"/>
          <cell r="AV191"/>
          <cell r="AY191"/>
          <cell r="BQ191"/>
          <cell r="BV191"/>
          <cell r="BW191"/>
          <cell r="BX191"/>
          <cell r="BY191"/>
          <cell r="BZ191"/>
          <cell r="CA191"/>
          <cell r="CB191"/>
          <cell r="CC191"/>
          <cell r="CD191"/>
          <cell r="CF191"/>
          <cell r="CG191"/>
          <cell r="CQ191"/>
          <cell r="CT191"/>
          <cell r="CU191"/>
          <cell r="CY191"/>
          <cell r="CZ191"/>
          <cell r="DA191"/>
          <cell r="DB191"/>
          <cell r="DC191"/>
          <cell r="DD191"/>
          <cell r="DE191"/>
        </row>
        <row r="192">
          <cell r="A192"/>
          <cell r="B192"/>
          <cell r="C192"/>
          <cell r="D192"/>
          <cell r="H192"/>
          <cell r="L192"/>
          <cell r="AP192"/>
          <cell r="AS192"/>
          <cell r="AV192"/>
          <cell r="AY192"/>
          <cell r="BQ192"/>
          <cell r="BV192"/>
          <cell r="BW192"/>
          <cell r="BX192"/>
          <cell r="BY192"/>
          <cell r="BZ192"/>
          <cell r="CA192"/>
          <cell r="CB192"/>
          <cell r="CC192"/>
          <cell r="CD192"/>
          <cell r="CF192"/>
          <cell r="CG192"/>
          <cell r="CQ192"/>
          <cell r="CT192"/>
          <cell r="CU192"/>
          <cell r="CY192"/>
          <cell r="CZ192"/>
          <cell r="DA192"/>
          <cell r="DB192"/>
          <cell r="DC192"/>
          <cell r="DD192"/>
          <cell r="DE192"/>
        </row>
        <row r="193">
          <cell r="A193"/>
          <cell r="B193"/>
          <cell r="C193"/>
          <cell r="D193"/>
          <cell r="H193"/>
          <cell r="L193"/>
          <cell r="AP193"/>
          <cell r="AS193"/>
          <cell r="AV193"/>
          <cell r="AY193"/>
          <cell r="BQ193"/>
          <cell r="BV193"/>
          <cell r="BW193"/>
          <cell r="BX193"/>
          <cell r="BY193"/>
          <cell r="BZ193"/>
          <cell r="CA193"/>
          <cell r="CB193"/>
          <cell r="CC193"/>
          <cell r="CD193"/>
          <cell r="CF193"/>
          <cell r="CG193"/>
          <cell r="CQ193"/>
          <cell r="CT193"/>
          <cell r="CU193"/>
          <cell r="CY193"/>
          <cell r="CZ193"/>
          <cell r="DA193"/>
          <cell r="DB193"/>
          <cell r="DC193"/>
          <cell r="DD193"/>
          <cell r="DE193"/>
        </row>
        <row r="194">
          <cell r="A194"/>
          <cell r="B194"/>
          <cell r="C194"/>
          <cell r="D194"/>
          <cell r="H194"/>
          <cell r="L194"/>
          <cell r="AP194"/>
          <cell r="AS194"/>
          <cell r="AV194"/>
          <cell r="AY194"/>
          <cell r="BQ194"/>
          <cell r="BV194"/>
          <cell r="BW194"/>
          <cell r="BX194"/>
          <cell r="BY194"/>
          <cell r="BZ194"/>
          <cell r="CA194"/>
          <cell r="CB194"/>
          <cell r="CC194"/>
          <cell r="CD194"/>
          <cell r="CF194"/>
          <cell r="CG194"/>
          <cell r="CQ194"/>
          <cell r="CT194"/>
          <cell r="CU194"/>
          <cell r="CY194"/>
          <cell r="CZ194"/>
          <cell r="DA194"/>
          <cell r="DB194"/>
          <cell r="DC194"/>
          <cell r="DD194"/>
          <cell r="DE194"/>
        </row>
        <row r="195">
          <cell r="A195"/>
          <cell r="B195"/>
          <cell r="C195"/>
          <cell r="D195"/>
          <cell r="H195"/>
          <cell r="L195"/>
          <cell r="AP195"/>
          <cell r="AS195"/>
          <cell r="AV195"/>
          <cell r="AY195"/>
          <cell r="BQ195"/>
          <cell r="BV195"/>
          <cell r="BW195"/>
          <cell r="BX195"/>
          <cell r="BY195"/>
          <cell r="BZ195"/>
          <cell r="CA195"/>
          <cell r="CB195"/>
          <cell r="CC195"/>
          <cell r="CD195"/>
          <cell r="CF195"/>
          <cell r="CG195"/>
          <cell r="CQ195"/>
          <cell r="CT195"/>
          <cell r="CU195"/>
          <cell r="CY195"/>
          <cell r="CZ195"/>
          <cell r="DA195"/>
          <cell r="DB195"/>
          <cell r="DC195"/>
          <cell r="DD195"/>
          <cell r="DE195"/>
        </row>
        <row r="196">
          <cell r="A196"/>
          <cell r="B196"/>
          <cell r="C196"/>
          <cell r="D196"/>
          <cell r="H196"/>
          <cell r="L196"/>
          <cell r="AP196"/>
          <cell r="AS196"/>
          <cell r="AV196"/>
          <cell r="AY196"/>
          <cell r="BQ196"/>
          <cell r="BV196"/>
          <cell r="BW196"/>
          <cell r="BX196"/>
          <cell r="BY196"/>
          <cell r="BZ196"/>
          <cell r="CA196"/>
          <cell r="CB196"/>
          <cell r="CC196"/>
          <cell r="CD196"/>
          <cell r="CF196"/>
          <cell r="CG196"/>
          <cell r="CQ196"/>
          <cell r="CT196"/>
          <cell r="CU196"/>
          <cell r="CY196"/>
          <cell r="CZ196"/>
          <cell r="DA196"/>
          <cell r="DB196"/>
          <cell r="DC196"/>
          <cell r="DD196"/>
          <cell r="DE196"/>
        </row>
        <row r="197">
          <cell r="A197"/>
          <cell r="B197"/>
          <cell r="C197"/>
          <cell r="D197"/>
          <cell r="H197"/>
          <cell r="L197"/>
          <cell r="AP197"/>
          <cell r="AS197"/>
          <cell r="AV197"/>
          <cell r="AY197"/>
          <cell r="BQ197"/>
          <cell r="BV197"/>
          <cell r="BW197"/>
          <cell r="BX197"/>
          <cell r="BY197"/>
          <cell r="BZ197"/>
          <cell r="CA197"/>
          <cell r="CB197"/>
          <cell r="CC197"/>
          <cell r="CD197"/>
          <cell r="CF197"/>
          <cell r="CG197"/>
          <cell r="CQ197"/>
          <cell r="CT197"/>
          <cell r="CU197"/>
          <cell r="CY197"/>
          <cell r="CZ197"/>
          <cell r="DA197"/>
          <cell r="DB197"/>
          <cell r="DC197"/>
          <cell r="DD197"/>
          <cell r="DE197"/>
        </row>
        <row r="198">
          <cell r="A198"/>
          <cell r="B198"/>
          <cell r="C198"/>
          <cell r="D198"/>
          <cell r="H198"/>
          <cell r="L198"/>
          <cell r="AP198"/>
          <cell r="AS198"/>
          <cell r="AV198"/>
          <cell r="AY198"/>
          <cell r="BQ198"/>
          <cell r="BV198"/>
          <cell r="BW198"/>
          <cell r="BX198"/>
          <cell r="BY198"/>
          <cell r="BZ198"/>
          <cell r="CA198"/>
          <cell r="CB198"/>
          <cell r="CC198"/>
          <cell r="CD198"/>
          <cell r="CF198"/>
          <cell r="CG198"/>
          <cell r="CQ198"/>
          <cell r="CT198"/>
          <cell r="CU198"/>
          <cell r="CY198"/>
          <cell r="CZ198"/>
          <cell r="DA198"/>
          <cell r="DB198"/>
          <cell r="DC198"/>
          <cell r="DD198"/>
          <cell r="DE198"/>
        </row>
        <row r="199">
          <cell r="A199"/>
          <cell r="B199"/>
          <cell r="C199"/>
          <cell r="D199"/>
          <cell r="H199"/>
          <cell r="L199"/>
          <cell r="AP199"/>
          <cell r="AS199"/>
          <cell r="AV199"/>
          <cell r="AY199"/>
          <cell r="BQ199"/>
          <cell r="BV199"/>
          <cell r="BW199"/>
          <cell r="BX199"/>
          <cell r="BY199"/>
          <cell r="BZ199"/>
          <cell r="CA199"/>
          <cell r="CB199"/>
          <cell r="CC199"/>
          <cell r="CD199"/>
          <cell r="CF199"/>
          <cell r="CG199"/>
          <cell r="CQ199"/>
          <cell r="CT199"/>
          <cell r="CU199"/>
          <cell r="CY199"/>
          <cell r="CZ199"/>
          <cell r="DA199"/>
          <cell r="DB199"/>
          <cell r="DC199"/>
          <cell r="DD199"/>
          <cell r="DE199"/>
        </row>
        <row r="200">
          <cell r="A200"/>
          <cell r="B200"/>
          <cell r="C200"/>
          <cell r="D200"/>
          <cell r="H200"/>
          <cell r="L200"/>
          <cell r="AP200"/>
          <cell r="AS200"/>
          <cell r="AV200"/>
          <cell r="AY200"/>
          <cell r="BQ200"/>
          <cell r="BV200"/>
          <cell r="BW200"/>
          <cell r="BX200"/>
          <cell r="BY200"/>
          <cell r="BZ200"/>
          <cell r="CA200"/>
          <cell r="CB200"/>
          <cell r="CC200"/>
          <cell r="CD200"/>
          <cell r="CF200"/>
          <cell r="CG200"/>
          <cell r="CQ200"/>
          <cell r="CT200"/>
          <cell r="CU200"/>
          <cell r="CY200"/>
          <cell r="CZ200"/>
          <cell r="DA200"/>
          <cell r="DB200"/>
          <cell r="DC200"/>
          <cell r="DD200"/>
          <cell r="DE200"/>
        </row>
        <row r="201">
          <cell r="A201"/>
          <cell r="B201"/>
          <cell r="C201"/>
          <cell r="D201"/>
          <cell r="H201"/>
          <cell r="L201"/>
          <cell r="AP201"/>
          <cell r="AS201"/>
          <cell r="AV201"/>
          <cell r="AY201"/>
          <cell r="BQ201"/>
          <cell r="BV201"/>
          <cell r="BW201"/>
          <cell r="BX201"/>
          <cell r="BY201"/>
          <cell r="BZ201"/>
          <cell r="CA201"/>
          <cell r="CB201"/>
          <cell r="CC201"/>
          <cell r="CD201"/>
          <cell r="CF201"/>
          <cell r="CG201"/>
          <cell r="CQ201"/>
          <cell r="CT201"/>
          <cell r="CU201"/>
          <cell r="CY201"/>
          <cell r="CZ201"/>
          <cell r="DA201"/>
          <cell r="DB201"/>
          <cell r="DC201"/>
          <cell r="DD201"/>
          <cell r="DE201"/>
        </row>
        <row r="202">
          <cell r="A202"/>
          <cell r="B202"/>
          <cell r="C202"/>
          <cell r="D202"/>
          <cell r="H202"/>
          <cell r="L202"/>
          <cell r="AP202"/>
          <cell r="AS202"/>
          <cell r="AV202"/>
          <cell r="AY202"/>
          <cell r="BQ202"/>
          <cell r="BV202"/>
          <cell r="BW202"/>
          <cell r="BX202"/>
          <cell r="BY202"/>
          <cell r="BZ202"/>
          <cell r="CA202"/>
          <cell r="CB202"/>
          <cell r="CC202"/>
          <cell r="CD202"/>
          <cell r="CF202"/>
          <cell r="CG202"/>
          <cell r="CQ202"/>
          <cell r="CT202"/>
          <cell r="CU202"/>
          <cell r="CY202"/>
          <cell r="CZ202"/>
          <cell r="DA202"/>
          <cell r="DB202"/>
          <cell r="DC202"/>
          <cell r="DD202"/>
          <cell r="DE202"/>
        </row>
        <row r="203">
          <cell r="A203"/>
          <cell r="B203"/>
          <cell r="C203"/>
          <cell r="D203"/>
          <cell r="H203"/>
          <cell r="L203"/>
          <cell r="AP203"/>
          <cell r="AS203"/>
          <cell r="AV203"/>
          <cell r="AY203"/>
          <cell r="BQ203"/>
          <cell r="BV203"/>
          <cell r="BW203"/>
          <cell r="BX203"/>
          <cell r="BY203"/>
          <cell r="BZ203"/>
          <cell r="CA203"/>
          <cell r="CB203"/>
          <cell r="CC203"/>
          <cell r="CD203"/>
          <cell r="CF203"/>
          <cell r="CG203"/>
          <cell r="CQ203"/>
          <cell r="CT203"/>
          <cell r="CU203"/>
          <cell r="CY203"/>
          <cell r="CZ203"/>
          <cell r="DA203"/>
          <cell r="DB203"/>
          <cell r="DC203"/>
          <cell r="DD203"/>
          <cell r="DE203"/>
        </row>
        <row r="204">
          <cell r="A204"/>
          <cell r="B204"/>
          <cell r="C204"/>
          <cell r="D204"/>
          <cell r="H204"/>
          <cell r="L204"/>
          <cell r="AP204"/>
          <cell r="AS204"/>
          <cell r="AV204"/>
          <cell r="AY204"/>
          <cell r="BQ204"/>
          <cell r="BV204"/>
          <cell r="BW204"/>
          <cell r="BX204"/>
          <cell r="BY204"/>
          <cell r="BZ204"/>
          <cell r="CA204"/>
          <cell r="CB204"/>
          <cell r="CC204"/>
          <cell r="CD204"/>
          <cell r="CF204"/>
          <cell r="CG204"/>
          <cell r="CQ204"/>
          <cell r="CT204"/>
          <cell r="CU204"/>
          <cell r="CY204"/>
          <cell r="CZ204"/>
          <cell r="DA204"/>
          <cell r="DB204"/>
          <cell r="DC204"/>
          <cell r="DD204"/>
          <cell r="DE204"/>
        </row>
        <row r="205">
          <cell r="A205"/>
          <cell r="B205"/>
          <cell r="C205"/>
          <cell r="D205"/>
          <cell r="H205"/>
          <cell r="L205"/>
          <cell r="AP205"/>
          <cell r="AS205"/>
          <cell r="AV205"/>
          <cell r="AY205"/>
          <cell r="BQ205"/>
          <cell r="BV205"/>
          <cell r="BW205"/>
          <cell r="BX205"/>
          <cell r="BY205"/>
          <cell r="BZ205"/>
          <cell r="CA205"/>
          <cell r="CB205"/>
          <cell r="CC205"/>
          <cell r="CD205"/>
          <cell r="CF205"/>
          <cell r="CG205"/>
          <cell r="CQ205"/>
          <cell r="CT205"/>
          <cell r="CU205"/>
          <cell r="CY205"/>
          <cell r="CZ205"/>
          <cell r="DA205"/>
          <cell r="DB205"/>
          <cell r="DC205"/>
          <cell r="DD205"/>
          <cell r="DE205"/>
        </row>
        <row r="206">
          <cell r="A206"/>
          <cell r="B206"/>
          <cell r="C206"/>
          <cell r="D206"/>
          <cell r="H206"/>
          <cell r="L206"/>
          <cell r="AP206"/>
          <cell r="AS206"/>
          <cell r="AV206"/>
          <cell r="AY206"/>
          <cell r="BQ206"/>
          <cell r="BV206"/>
          <cell r="BW206"/>
          <cell r="BX206"/>
          <cell r="BY206"/>
          <cell r="BZ206"/>
          <cell r="CA206"/>
          <cell r="CB206"/>
          <cell r="CC206"/>
          <cell r="CD206"/>
          <cell r="CF206"/>
          <cell r="CG206"/>
          <cell r="CQ206"/>
          <cell r="CT206"/>
          <cell r="CU206"/>
          <cell r="CY206"/>
          <cell r="CZ206"/>
          <cell r="DA206"/>
          <cell r="DB206"/>
          <cell r="DC206"/>
          <cell r="DD206"/>
          <cell r="DE206"/>
        </row>
        <row r="207">
          <cell r="A207"/>
          <cell r="B207"/>
          <cell r="C207"/>
          <cell r="D207"/>
          <cell r="H207"/>
          <cell r="L207"/>
          <cell r="AP207"/>
          <cell r="AS207"/>
          <cell r="AV207"/>
          <cell r="AY207"/>
          <cell r="BQ207"/>
          <cell r="BV207"/>
          <cell r="BW207"/>
          <cell r="BX207"/>
          <cell r="BY207"/>
          <cell r="BZ207"/>
          <cell r="CA207"/>
          <cell r="CB207"/>
          <cell r="CC207"/>
          <cell r="CD207"/>
          <cell r="CF207"/>
          <cell r="CG207"/>
          <cell r="CQ207"/>
          <cell r="CT207"/>
          <cell r="CU207"/>
          <cell r="CY207"/>
          <cell r="CZ207"/>
          <cell r="DA207"/>
          <cell r="DB207"/>
          <cell r="DC207"/>
          <cell r="DD207"/>
          <cell r="DE207"/>
        </row>
        <row r="208">
          <cell r="A208"/>
          <cell r="B208"/>
          <cell r="C208"/>
          <cell r="D208"/>
          <cell r="H208"/>
          <cell r="L208"/>
          <cell r="AP208"/>
          <cell r="AS208"/>
          <cell r="AV208"/>
          <cell r="AY208"/>
          <cell r="BQ208"/>
          <cell r="BV208"/>
          <cell r="BW208"/>
          <cell r="BX208"/>
          <cell r="BY208"/>
          <cell r="BZ208"/>
          <cell r="CA208"/>
          <cell r="CB208"/>
          <cell r="CC208"/>
          <cell r="CD208"/>
          <cell r="CF208"/>
          <cell r="CG208"/>
          <cell r="CQ208"/>
          <cell r="CT208"/>
          <cell r="CU208"/>
          <cell r="CY208"/>
          <cell r="CZ208"/>
          <cell r="DA208"/>
          <cell r="DB208"/>
          <cell r="DC208"/>
          <cell r="DD208"/>
          <cell r="DE208"/>
        </row>
        <row r="209">
          <cell r="A209"/>
          <cell r="B209"/>
          <cell r="C209"/>
          <cell r="D209"/>
          <cell r="H209"/>
          <cell r="L209"/>
          <cell r="AP209"/>
          <cell r="AS209"/>
          <cell r="AV209"/>
          <cell r="AY209"/>
          <cell r="BQ209"/>
          <cell r="BV209"/>
          <cell r="BW209"/>
          <cell r="BX209"/>
          <cell r="BY209"/>
          <cell r="BZ209"/>
          <cell r="CA209"/>
          <cell r="CB209"/>
          <cell r="CC209"/>
          <cell r="CD209"/>
          <cell r="CF209"/>
          <cell r="CG209"/>
          <cell r="CQ209"/>
          <cell r="CT209"/>
          <cell r="CU209"/>
          <cell r="CY209"/>
          <cell r="CZ209"/>
          <cell r="DA209"/>
          <cell r="DB209"/>
          <cell r="DC209"/>
          <cell r="DD209"/>
          <cell r="DE209"/>
        </row>
        <row r="210">
          <cell r="A210"/>
          <cell r="B210"/>
          <cell r="C210"/>
          <cell r="D210"/>
          <cell r="H210"/>
          <cell r="L210"/>
          <cell r="AP210"/>
          <cell r="AS210"/>
          <cell r="AV210"/>
          <cell r="AY210"/>
          <cell r="BQ210"/>
          <cell r="BV210"/>
          <cell r="BW210"/>
          <cell r="BX210"/>
          <cell r="BY210"/>
          <cell r="BZ210"/>
          <cell r="CA210"/>
          <cell r="CB210"/>
          <cell r="CC210"/>
          <cell r="CD210"/>
          <cell r="CF210"/>
          <cell r="CG210"/>
          <cell r="CQ210"/>
          <cell r="CT210"/>
          <cell r="CU210"/>
          <cell r="CY210"/>
          <cell r="CZ210"/>
          <cell r="DA210"/>
          <cell r="DB210"/>
          <cell r="DC210"/>
          <cell r="DD210"/>
          <cell r="DE210"/>
        </row>
        <row r="211">
          <cell r="A211"/>
          <cell r="B211"/>
          <cell r="C211"/>
          <cell r="D211"/>
          <cell r="H211"/>
          <cell r="L211"/>
          <cell r="AP211"/>
          <cell r="AS211"/>
          <cell r="AV211"/>
          <cell r="AY211"/>
          <cell r="BQ211"/>
          <cell r="BV211"/>
          <cell r="BW211"/>
          <cell r="BX211"/>
          <cell r="BY211"/>
          <cell r="BZ211"/>
          <cell r="CA211"/>
          <cell r="CB211"/>
          <cell r="CC211"/>
          <cell r="CD211"/>
          <cell r="CF211"/>
          <cell r="CG211"/>
          <cell r="CQ211"/>
          <cell r="CT211"/>
          <cell r="CU211"/>
          <cell r="CY211"/>
          <cell r="CZ211"/>
          <cell r="DA211"/>
          <cell r="DB211"/>
          <cell r="DC211"/>
          <cell r="DD211"/>
          <cell r="DE211"/>
        </row>
        <row r="212">
          <cell r="A212"/>
          <cell r="B212"/>
          <cell r="C212"/>
          <cell r="D212"/>
          <cell r="H212"/>
          <cell r="L212"/>
          <cell r="AP212"/>
          <cell r="AS212"/>
          <cell r="AV212"/>
          <cell r="AY212"/>
          <cell r="BQ212"/>
          <cell r="BV212"/>
          <cell r="BW212"/>
          <cell r="BX212"/>
          <cell r="BY212"/>
          <cell r="BZ212"/>
          <cell r="CA212"/>
          <cell r="CB212"/>
          <cell r="CC212"/>
          <cell r="CD212"/>
          <cell r="CF212"/>
          <cell r="CG212"/>
          <cell r="CQ212"/>
          <cell r="CT212"/>
          <cell r="CU212"/>
          <cell r="CY212"/>
          <cell r="CZ212"/>
          <cell r="DA212"/>
          <cell r="DB212"/>
          <cell r="DC212"/>
          <cell r="DD212"/>
          <cell r="DE212"/>
        </row>
        <row r="213">
          <cell r="A213"/>
          <cell r="B213"/>
          <cell r="C213"/>
          <cell r="D213"/>
          <cell r="H213"/>
          <cell r="L213"/>
          <cell r="AP213"/>
          <cell r="AS213"/>
          <cell r="AV213"/>
          <cell r="AY213"/>
          <cell r="BQ213"/>
          <cell r="BV213"/>
          <cell r="BW213"/>
          <cell r="BX213"/>
          <cell r="BY213"/>
          <cell r="BZ213"/>
          <cell r="CA213"/>
          <cell r="CB213"/>
          <cell r="CC213"/>
          <cell r="CD213"/>
          <cell r="CF213"/>
          <cell r="CG213"/>
          <cell r="CQ213"/>
          <cell r="CT213"/>
          <cell r="CU213"/>
          <cell r="CY213"/>
          <cell r="CZ213"/>
          <cell r="DA213"/>
          <cell r="DB213"/>
          <cell r="DC213"/>
          <cell r="DD213"/>
          <cell r="DE213"/>
        </row>
        <row r="214">
          <cell r="A214"/>
          <cell r="B214"/>
          <cell r="C214"/>
          <cell r="D214"/>
          <cell r="H214"/>
          <cell r="L214"/>
          <cell r="AP214"/>
          <cell r="AS214"/>
          <cell r="AV214"/>
          <cell r="AY214"/>
          <cell r="BQ214"/>
          <cell r="BV214"/>
          <cell r="BW214"/>
          <cell r="BX214"/>
          <cell r="BY214"/>
          <cell r="BZ214"/>
          <cell r="CA214"/>
          <cell r="CB214"/>
          <cell r="CC214"/>
          <cell r="CD214"/>
          <cell r="CF214"/>
          <cell r="CG214"/>
          <cell r="CQ214"/>
          <cell r="CT214"/>
          <cell r="CU214"/>
          <cell r="CY214"/>
          <cell r="CZ214"/>
          <cell r="DA214"/>
          <cell r="DB214"/>
          <cell r="DC214"/>
          <cell r="DD214"/>
          <cell r="DE214"/>
        </row>
        <row r="215">
          <cell r="A215"/>
          <cell r="B215"/>
          <cell r="C215"/>
          <cell r="D215"/>
          <cell r="H215"/>
          <cell r="L215"/>
          <cell r="AP215"/>
          <cell r="AS215"/>
          <cell r="AV215"/>
          <cell r="AY215"/>
          <cell r="BQ215"/>
          <cell r="BV215"/>
          <cell r="BW215"/>
          <cell r="BX215"/>
          <cell r="BY215"/>
          <cell r="BZ215"/>
          <cell r="CA215"/>
          <cell r="CB215"/>
          <cell r="CC215"/>
          <cell r="CD215"/>
          <cell r="CF215"/>
          <cell r="CG215"/>
          <cell r="CQ215"/>
          <cell r="CT215"/>
          <cell r="CU215"/>
          <cell r="CY215"/>
          <cell r="CZ215"/>
          <cell r="DA215"/>
          <cell r="DB215"/>
          <cell r="DC215"/>
          <cell r="DD215"/>
          <cell r="DE215"/>
        </row>
        <row r="216">
          <cell r="A216"/>
          <cell r="B216"/>
          <cell r="C216"/>
          <cell r="D216"/>
          <cell r="H216"/>
          <cell r="L216"/>
          <cell r="AP216"/>
          <cell r="AS216"/>
          <cell r="AV216"/>
          <cell r="AY216"/>
          <cell r="BQ216"/>
          <cell r="BV216"/>
          <cell r="BW216"/>
          <cell r="BX216"/>
          <cell r="BY216"/>
          <cell r="BZ216"/>
          <cell r="CA216"/>
          <cell r="CB216"/>
          <cell r="CC216"/>
          <cell r="CD216"/>
          <cell r="CF216"/>
          <cell r="CG216"/>
          <cell r="CQ216"/>
          <cell r="CT216"/>
          <cell r="CU216"/>
          <cell r="CY216"/>
          <cell r="CZ216"/>
          <cell r="DA216"/>
          <cell r="DB216"/>
          <cell r="DC216"/>
          <cell r="DD216"/>
          <cell r="DE216"/>
        </row>
        <row r="217">
          <cell r="A217"/>
          <cell r="B217"/>
          <cell r="C217"/>
          <cell r="D217"/>
          <cell r="H217"/>
          <cell r="L217"/>
          <cell r="AP217"/>
          <cell r="AS217"/>
          <cell r="AV217"/>
          <cell r="AY217"/>
          <cell r="BQ217"/>
          <cell r="BV217"/>
          <cell r="BW217"/>
          <cell r="BX217"/>
          <cell r="BY217"/>
          <cell r="BZ217"/>
          <cell r="CA217"/>
          <cell r="CB217"/>
          <cell r="CC217"/>
          <cell r="CD217"/>
          <cell r="CF217"/>
          <cell r="CG217"/>
          <cell r="CQ217"/>
          <cell r="CT217"/>
          <cell r="CU217"/>
          <cell r="CY217"/>
          <cell r="CZ217"/>
          <cell r="DA217"/>
          <cell r="DB217"/>
          <cell r="DC217"/>
          <cell r="DD217"/>
          <cell r="DE217"/>
        </row>
        <row r="218">
          <cell r="A218"/>
          <cell r="B218"/>
          <cell r="C218"/>
          <cell r="D218"/>
          <cell r="H218"/>
          <cell r="L218"/>
          <cell r="AP218"/>
          <cell r="AS218"/>
          <cell r="AV218"/>
          <cell r="AY218"/>
          <cell r="BQ218"/>
          <cell r="BV218"/>
          <cell r="BW218"/>
          <cell r="BX218"/>
          <cell r="BY218"/>
          <cell r="BZ218"/>
          <cell r="CA218"/>
          <cell r="CB218"/>
          <cell r="CC218"/>
          <cell r="CD218"/>
          <cell r="CF218"/>
          <cell r="CG218"/>
          <cell r="CQ218"/>
          <cell r="CT218"/>
          <cell r="CU218"/>
          <cell r="CY218"/>
          <cell r="CZ218"/>
          <cell r="DA218"/>
          <cell r="DB218"/>
          <cell r="DC218"/>
          <cell r="DD218"/>
          <cell r="DE218"/>
        </row>
        <row r="219">
          <cell r="A219"/>
          <cell r="B219"/>
          <cell r="C219"/>
          <cell r="D219"/>
          <cell r="H219"/>
          <cell r="L219"/>
          <cell r="AP219"/>
          <cell r="AS219"/>
          <cell r="AV219"/>
          <cell r="AY219"/>
          <cell r="BQ219"/>
          <cell r="BV219"/>
          <cell r="BW219"/>
          <cell r="BX219"/>
          <cell r="BY219"/>
          <cell r="BZ219"/>
          <cell r="CA219"/>
          <cell r="CB219"/>
          <cell r="CC219"/>
          <cell r="CD219"/>
          <cell r="CF219"/>
          <cell r="CG219"/>
          <cell r="CQ219"/>
          <cell r="CT219"/>
          <cell r="CU219"/>
          <cell r="CY219"/>
          <cell r="CZ219"/>
          <cell r="DA219"/>
          <cell r="DB219"/>
          <cell r="DC219"/>
          <cell r="DD219"/>
          <cell r="DE219"/>
        </row>
        <row r="220">
          <cell r="A220"/>
          <cell r="B220"/>
          <cell r="C220"/>
          <cell r="D220"/>
          <cell r="H220"/>
          <cell r="L220"/>
          <cell r="AP220"/>
          <cell r="AS220"/>
          <cell r="AV220"/>
          <cell r="AY220"/>
          <cell r="BQ220"/>
          <cell r="BV220"/>
          <cell r="BW220"/>
          <cell r="BX220"/>
          <cell r="BY220"/>
          <cell r="BZ220"/>
          <cell r="CA220"/>
          <cell r="CB220"/>
          <cell r="CC220"/>
          <cell r="CD220"/>
          <cell r="CF220"/>
          <cell r="CG220"/>
          <cell r="CQ220"/>
          <cell r="CT220"/>
          <cell r="CU220"/>
          <cell r="CY220"/>
          <cell r="CZ220"/>
          <cell r="DA220"/>
          <cell r="DB220"/>
          <cell r="DC220"/>
          <cell r="DD220"/>
          <cell r="DE220"/>
        </row>
        <row r="221">
          <cell r="A221"/>
          <cell r="B221"/>
          <cell r="C221"/>
          <cell r="D221"/>
          <cell r="H221"/>
          <cell r="L221"/>
          <cell r="AP221"/>
          <cell r="AS221"/>
          <cell r="AV221"/>
          <cell r="AY221"/>
          <cell r="BQ221"/>
          <cell r="BV221"/>
          <cell r="BW221"/>
          <cell r="BX221"/>
          <cell r="BY221"/>
          <cell r="BZ221"/>
          <cell r="CA221"/>
          <cell r="CB221"/>
          <cell r="CC221"/>
          <cell r="CD221"/>
          <cell r="CF221"/>
          <cell r="CG221"/>
          <cell r="CQ221"/>
          <cell r="CT221"/>
          <cell r="CU221"/>
          <cell r="CY221"/>
          <cell r="CZ221"/>
          <cell r="DA221"/>
          <cell r="DB221"/>
          <cell r="DC221"/>
          <cell r="DD221"/>
          <cell r="DE221"/>
        </row>
        <row r="222">
          <cell r="A222"/>
          <cell r="B222"/>
          <cell r="C222"/>
          <cell r="D222"/>
          <cell r="H222"/>
          <cell r="L222"/>
          <cell r="AP222"/>
          <cell r="AS222"/>
          <cell r="AV222"/>
          <cell r="AY222"/>
          <cell r="BQ222"/>
          <cell r="BV222"/>
          <cell r="BW222"/>
          <cell r="BX222"/>
          <cell r="BY222"/>
          <cell r="BZ222"/>
          <cell r="CA222"/>
          <cell r="CB222"/>
          <cell r="CC222"/>
          <cell r="CD222"/>
          <cell r="CF222"/>
          <cell r="CG222"/>
          <cell r="CQ222"/>
          <cell r="CT222"/>
          <cell r="CU222"/>
          <cell r="CY222"/>
          <cell r="CZ222"/>
          <cell r="DA222"/>
          <cell r="DB222"/>
          <cell r="DC222"/>
          <cell r="DD222"/>
          <cell r="DE222"/>
        </row>
        <row r="223">
          <cell r="A223"/>
          <cell r="B223"/>
          <cell r="C223"/>
          <cell r="D223"/>
          <cell r="H223"/>
          <cell r="L223"/>
          <cell r="AP223"/>
          <cell r="AS223"/>
          <cell r="AV223"/>
          <cell r="AY223"/>
          <cell r="BQ223"/>
          <cell r="BV223"/>
          <cell r="BW223"/>
          <cell r="BX223"/>
          <cell r="BY223"/>
          <cell r="BZ223"/>
          <cell r="CA223"/>
          <cell r="CB223"/>
          <cell r="CC223"/>
          <cell r="CD223"/>
          <cell r="CF223"/>
          <cell r="CG223"/>
          <cell r="CQ223"/>
          <cell r="CT223"/>
          <cell r="CU223"/>
          <cell r="CY223"/>
          <cell r="CZ223"/>
          <cell r="DA223"/>
          <cell r="DB223"/>
          <cell r="DC223"/>
          <cell r="DD223"/>
          <cell r="DE223"/>
        </row>
        <row r="224">
          <cell r="A224"/>
          <cell r="B224"/>
          <cell r="C224"/>
          <cell r="D224"/>
          <cell r="H224"/>
          <cell r="L224"/>
          <cell r="AP224"/>
          <cell r="AS224"/>
          <cell r="AV224"/>
          <cell r="AY224"/>
          <cell r="BQ224"/>
          <cell r="BV224"/>
          <cell r="BW224"/>
          <cell r="BX224"/>
          <cell r="BY224"/>
          <cell r="BZ224"/>
          <cell r="CA224"/>
          <cell r="CB224"/>
          <cell r="CC224"/>
          <cell r="CD224"/>
          <cell r="CF224"/>
          <cell r="CG224"/>
          <cell r="CQ224"/>
          <cell r="CT224"/>
          <cell r="CU224"/>
          <cell r="CY224"/>
          <cell r="CZ224"/>
          <cell r="DA224"/>
          <cell r="DB224"/>
          <cell r="DC224"/>
          <cell r="DD224"/>
          <cell r="DE224"/>
        </row>
        <row r="225">
          <cell r="A225"/>
          <cell r="B225"/>
          <cell r="C225"/>
          <cell r="D225"/>
          <cell r="H225"/>
          <cell r="L225"/>
          <cell r="AP225"/>
          <cell r="AS225"/>
          <cell r="AV225"/>
          <cell r="AY225"/>
          <cell r="BQ225"/>
          <cell r="BV225"/>
          <cell r="BW225"/>
          <cell r="BX225"/>
          <cell r="BY225"/>
          <cell r="BZ225"/>
          <cell r="CA225"/>
          <cell r="CB225"/>
          <cell r="CC225"/>
          <cell r="CD225"/>
          <cell r="CF225"/>
          <cell r="CG225"/>
          <cell r="CQ225"/>
          <cell r="CT225"/>
          <cell r="CU225"/>
          <cell r="CY225"/>
          <cell r="CZ225"/>
          <cell r="DA225"/>
          <cell r="DB225"/>
          <cell r="DC225"/>
          <cell r="DD225"/>
          <cell r="DE225"/>
        </row>
        <row r="226">
          <cell r="A226"/>
          <cell r="B226"/>
          <cell r="C226"/>
          <cell r="D226"/>
          <cell r="H226"/>
          <cell r="L226"/>
          <cell r="AP226"/>
          <cell r="AS226"/>
          <cell r="AV226"/>
          <cell r="AY226"/>
          <cell r="BQ226"/>
          <cell r="BV226"/>
          <cell r="BW226"/>
          <cell r="BX226"/>
          <cell r="BY226"/>
          <cell r="BZ226"/>
          <cell r="CA226"/>
          <cell r="CB226"/>
          <cell r="CC226"/>
          <cell r="CD226"/>
          <cell r="CF226"/>
          <cell r="CG226"/>
          <cell r="CQ226"/>
          <cell r="CT226"/>
          <cell r="CU226"/>
          <cell r="CY226"/>
          <cell r="CZ226"/>
          <cell r="DA226"/>
          <cell r="DB226"/>
          <cell r="DC226"/>
          <cell r="DD226"/>
          <cell r="DE226"/>
        </row>
        <row r="227">
          <cell r="A227"/>
          <cell r="B227"/>
          <cell r="C227"/>
          <cell r="D227"/>
          <cell r="H227"/>
          <cell r="L227"/>
          <cell r="AP227"/>
          <cell r="AS227"/>
          <cell r="AV227"/>
          <cell r="AY227"/>
          <cell r="BQ227"/>
          <cell r="BV227"/>
          <cell r="BW227"/>
          <cell r="BX227"/>
          <cell r="BY227"/>
          <cell r="BZ227"/>
          <cell r="CA227"/>
          <cell r="CB227"/>
          <cell r="CC227"/>
          <cell r="CD227"/>
          <cell r="CF227"/>
          <cell r="CG227"/>
          <cell r="CQ227"/>
          <cell r="CT227"/>
          <cell r="CU227"/>
          <cell r="CY227"/>
          <cell r="CZ227"/>
          <cell r="DA227"/>
          <cell r="DB227"/>
          <cell r="DC227"/>
          <cell r="DD227"/>
          <cell r="DE227"/>
        </row>
        <row r="228">
          <cell r="A228"/>
          <cell r="B228"/>
          <cell r="C228"/>
          <cell r="D228"/>
          <cell r="H228"/>
          <cell r="L228"/>
          <cell r="AP228"/>
          <cell r="AS228"/>
          <cell r="AV228"/>
          <cell r="AY228"/>
          <cell r="BQ228"/>
          <cell r="BV228"/>
          <cell r="BW228"/>
          <cell r="BX228"/>
          <cell r="BY228"/>
          <cell r="BZ228"/>
          <cell r="CA228"/>
          <cell r="CB228"/>
          <cell r="CC228"/>
          <cell r="CD228"/>
          <cell r="CF228"/>
          <cell r="CG228"/>
          <cell r="CQ228"/>
          <cell r="CT228"/>
          <cell r="CU228"/>
          <cell r="CY228"/>
          <cell r="CZ228"/>
          <cell r="DA228"/>
          <cell r="DB228"/>
          <cell r="DC228"/>
          <cell r="DD228"/>
          <cell r="DE228"/>
        </row>
        <row r="229">
          <cell r="A229"/>
          <cell r="B229"/>
          <cell r="C229"/>
          <cell r="D229"/>
          <cell r="H229"/>
          <cell r="L229"/>
          <cell r="AP229"/>
          <cell r="AS229"/>
          <cell r="AV229"/>
          <cell r="AY229"/>
          <cell r="BQ229"/>
          <cell r="BV229"/>
          <cell r="BW229"/>
          <cell r="BX229"/>
          <cell r="BY229"/>
          <cell r="BZ229"/>
          <cell r="CA229"/>
          <cell r="CB229"/>
          <cell r="CC229"/>
          <cell r="CD229"/>
          <cell r="CF229"/>
          <cell r="CG229"/>
          <cell r="CQ229"/>
          <cell r="CT229"/>
          <cell r="CU229"/>
          <cell r="CY229"/>
          <cell r="CZ229"/>
          <cell r="DA229"/>
          <cell r="DB229"/>
          <cell r="DC229"/>
          <cell r="DD229"/>
          <cell r="DE229"/>
        </row>
        <row r="230">
          <cell r="A230"/>
          <cell r="B230"/>
          <cell r="C230"/>
          <cell r="D230"/>
          <cell r="H230"/>
          <cell r="L230"/>
          <cell r="AP230"/>
          <cell r="AS230"/>
          <cell r="AV230"/>
          <cell r="AY230"/>
          <cell r="BQ230"/>
          <cell r="BV230"/>
          <cell r="BW230"/>
          <cell r="BX230"/>
          <cell r="BY230"/>
          <cell r="BZ230"/>
          <cell r="CA230"/>
          <cell r="CB230"/>
          <cell r="CC230"/>
          <cell r="CD230"/>
          <cell r="CF230"/>
          <cell r="CG230"/>
          <cell r="CQ230"/>
          <cell r="CT230"/>
          <cell r="CU230"/>
          <cell r="CY230"/>
          <cell r="CZ230"/>
          <cell r="DA230"/>
          <cell r="DB230"/>
          <cell r="DC230"/>
          <cell r="DD230"/>
          <cell r="DE230"/>
        </row>
        <row r="231">
          <cell r="A231"/>
          <cell r="B231"/>
          <cell r="C231"/>
          <cell r="D231"/>
          <cell r="H231"/>
          <cell r="L231"/>
          <cell r="AP231"/>
          <cell r="AS231"/>
          <cell r="AV231"/>
          <cell r="AY231"/>
          <cell r="BQ231"/>
          <cell r="BV231"/>
          <cell r="BW231"/>
          <cell r="BX231"/>
          <cell r="BY231"/>
          <cell r="BZ231"/>
          <cell r="CA231"/>
          <cell r="CB231"/>
          <cell r="CC231"/>
          <cell r="CD231"/>
          <cell r="CF231"/>
          <cell r="CG231"/>
          <cell r="CQ231"/>
          <cell r="CT231"/>
          <cell r="CU231"/>
          <cell r="CY231"/>
          <cell r="CZ231"/>
          <cell r="DA231"/>
          <cell r="DB231"/>
          <cell r="DC231"/>
          <cell r="DD231"/>
          <cell r="DE231"/>
        </row>
        <row r="232">
          <cell r="A232"/>
          <cell r="B232"/>
          <cell r="C232"/>
          <cell r="D232"/>
          <cell r="H232"/>
          <cell r="L232"/>
          <cell r="AP232"/>
          <cell r="AS232"/>
          <cell r="AV232"/>
          <cell r="AY232"/>
          <cell r="BQ232"/>
          <cell r="BV232"/>
          <cell r="BW232"/>
          <cell r="BX232"/>
          <cell r="BY232"/>
          <cell r="BZ232"/>
          <cell r="CA232"/>
          <cell r="CB232"/>
          <cell r="CC232"/>
          <cell r="CD232"/>
          <cell r="CF232"/>
          <cell r="CG232"/>
          <cell r="CQ232"/>
          <cell r="CT232"/>
          <cell r="CU232"/>
          <cell r="CY232"/>
          <cell r="CZ232"/>
          <cell r="DA232"/>
          <cell r="DB232"/>
          <cell r="DC232"/>
          <cell r="DD232"/>
          <cell r="DE232"/>
        </row>
        <row r="307">
          <cell r="B307"/>
        </row>
        <row r="308">
          <cell r="O308"/>
          <cell r="P308"/>
          <cell r="Q308"/>
          <cell r="R308"/>
          <cell r="S308"/>
          <cell r="T308"/>
          <cell r="U308"/>
          <cell r="V308"/>
          <cell r="W308"/>
          <cell r="X308"/>
          <cell r="Y308"/>
          <cell r="Z308"/>
          <cell r="AA308"/>
          <cell r="AB308"/>
          <cell r="AC308"/>
          <cell r="AD308"/>
          <cell r="AE308"/>
          <cell r="AF308"/>
          <cell r="AG308"/>
          <cell r="AH308"/>
          <cell r="AI308"/>
          <cell r="AJ308"/>
          <cell r="AK308"/>
          <cell r="AL308"/>
          <cell r="AM308"/>
          <cell r="AN308"/>
          <cell r="AO308"/>
          <cell r="AP308"/>
          <cell r="AQ308"/>
          <cell r="AR308"/>
          <cell r="AS308"/>
          <cell r="AT308"/>
          <cell r="AU308"/>
          <cell r="AV308"/>
          <cell r="AW308"/>
          <cell r="AX308"/>
          <cell r="AY308"/>
          <cell r="AZ308"/>
          <cell r="BA308"/>
          <cell r="BB308"/>
          <cell r="BC308"/>
          <cell r="BD308"/>
          <cell r="BE308"/>
          <cell r="BF308"/>
          <cell r="BG308"/>
          <cell r="BH308"/>
          <cell r="BI308"/>
          <cell r="BJ308"/>
          <cell r="BK308"/>
          <cell r="BL308"/>
          <cell r="BM308"/>
          <cell r="BN308"/>
          <cell r="BO308"/>
          <cell r="BP308"/>
          <cell r="BQ308"/>
          <cell r="BR308"/>
          <cell r="BS308"/>
          <cell r="BT308"/>
          <cell r="BU308"/>
          <cell r="BV308"/>
          <cell r="BW308"/>
          <cell r="BX308"/>
          <cell r="BY308"/>
          <cell r="BZ308"/>
          <cell r="CA308"/>
          <cell r="CB308"/>
          <cell r="CC308"/>
          <cell r="CD308"/>
          <cell r="CE308"/>
          <cell r="CF308"/>
          <cell r="CG308"/>
          <cell r="CH308"/>
          <cell r="CI308"/>
          <cell r="CJ308"/>
          <cell r="CK308"/>
          <cell r="CL308"/>
          <cell r="CM308"/>
          <cell r="CN308"/>
          <cell r="CO308"/>
          <cell r="CP308"/>
          <cell r="CQ308"/>
          <cell r="CR308"/>
        </row>
        <row r="309">
          <cell r="O309"/>
          <cell r="P309"/>
          <cell r="Q309"/>
          <cell r="R309"/>
          <cell r="S309"/>
          <cell r="T309"/>
          <cell r="U309"/>
          <cell r="V309"/>
          <cell r="W309"/>
          <cell r="X309"/>
          <cell r="Y309"/>
          <cell r="Z309"/>
          <cell r="AA309"/>
          <cell r="AB309"/>
          <cell r="AC309"/>
          <cell r="AD309"/>
          <cell r="AE309"/>
          <cell r="AF309"/>
          <cell r="AG309"/>
          <cell r="AH309"/>
          <cell r="AI309"/>
          <cell r="AJ309"/>
          <cell r="AK309"/>
          <cell r="AL309"/>
          <cell r="AM309"/>
          <cell r="AN309"/>
          <cell r="AO309"/>
          <cell r="AP309"/>
          <cell r="AQ309"/>
          <cell r="AR309"/>
          <cell r="AS309"/>
          <cell r="AT309"/>
          <cell r="AU309"/>
          <cell r="AV309"/>
          <cell r="AW309"/>
          <cell r="AX309"/>
          <cell r="AY309"/>
          <cell r="AZ309"/>
          <cell r="BA309"/>
          <cell r="BB309"/>
          <cell r="BC309"/>
          <cell r="BD309"/>
          <cell r="BE309"/>
          <cell r="BF309"/>
          <cell r="BG309"/>
          <cell r="BH309"/>
          <cell r="BI309"/>
          <cell r="BJ309"/>
          <cell r="BK309"/>
          <cell r="BL309"/>
          <cell r="BM309"/>
          <cell r="BN309"/>
          <cell r="BO309"/>
          <cell r="BP309"/>
          <cell r="BQ309"/>
          <cell r="BR309"/>
          <cell r="BS309"/>
          <cell r="BT309"/>
          <cell r="BU309"/>
          <cell r="BV309"/>
          <cell r="BW309"/>
          <cell r="BX309"/>
          <cell r="BY309"/>
          <cell r="BZ309"/>
          <cell r="CA309"/>
          <cell r="CB309"/>
          <cell r="CC309"/>
          <cell r="CD309"/>
          <cell r="CE309"/>
          <cell r="CF309"/>
          <cell r="CG309"/>
          <cell r="CH309"/>
          <cell r="CI309"/>
          <cell r="CJ309"/>
          <cell r="CK309"/>
          <cell r="CL309"/>
          <cell r="CM309"/>
          <cell r="CN309"/>
          <cell r="CO309"/>
          <cell r="CP309"/>
          <cell r="CQ309"/>
          <cell r="CR309"/>
        </row>
        <row r="310">
          <cell r="O310"/>
          <cell r="P310"/>
          <cell r="Q310"/>
          <cell r="R310"/>
          <cell r="S310"/>
          <cell r="T310"/>
          <cell r="U310"/>
          <cell r="V310"/>
          <cell r="W310"/>
          <cell r="X310"/>
          <cell r="Y310"/>
          <cell r="Z310"/>
          <cell r="AA310"/>
          <cell r="AB310"/>
          <cell r="AC310"/>
          <cell r="AD310"/>
          <cell r="AE310"/>
          <cell r="AF310"/>
          <cell r="AG310"/>
          <cell r="AH310"/>
          <cell r="AI310"/>
          <cell r="AJ310"/>
          <cell r="AK310"/>
          <cell r="AL310"/>
          <cell r="AM310"/>
          <cell r="AN310"/>
          <cell r="AO310"/>
          <cell r="AP310"/>
          <cell r="AQ310"/>
          <cell r="AR310"/>
          <cell r="AS310"/>
          <cell r="AT310"/>
          <cell r="AU310"/>
          <cell r="AV310"/>
          <cell r="AW310"/>
          <cell r="AX310"/>
          <cell r="AY310"/>
          <cell r="AZ310"/>
          <cell r="BA310"/>
          <cell r="BB310"/>
          <cell r="BC310"/>
          <cell r="BD310"/>
          <cell r="BE310"/>
          <cell r="BF310"/>
          <cell r="BG310"/>
          <cell r="BH310"/>
          <cell r="BI310"/>
          <cell r="BJ310"/>
          <cell r="BK310"/>
          <cell r="BL310"/>
          <cell r="BM310"/>
          <cell r="BN310"/>
          <cell r="BO310"/>
          <cell r="BP310"/>
          <cell r="BQ310"/>
          <cell r="BR310"/>
          <cell r="BS310"/>
          <cell r="BT310"/>
          <cell r="BU310"/>
          <cell r="BV310"/>
          <cell r="BW310"/>
          <cell r="BX310"/>
          <cell r="BY310"/>
          <cell r="BZ310"/>
          <cell r="CA310"/>
          <cell r="CB310"/>
          <cell r="CC310"/>
          <cell r="CD310"/>
          <cell r="CE310"/>
          <cell r="CF310"/>
          <cell r="CG310"/>
          <cell r="CH310"/>
          <cell r="CI310"/>
          <cell r="CJ310"/>
          <cell r="CK310"/>
          <cell r="CL310"/>
          <cell r="CM310"/>
          <cell r="CN310"/>
          <cell r="CO310"/>
          <cell r="CP310"/>
          <cell r="CQ310"/>
          <cell r="CR310"/>
        </row>
        <row r="311">
          <cell r="O311"/>
          <cell r="P311"/>
          <cell r="Q311"/>
          <cell r="R311"/>
          <cell r="S311"/>
          <cell r="T311"/>
          <cell r="U311"/>
          <cell r="V311"/>
          <cell r="W311"/>
          <cell r="X311"/>
          <cell r="Y311"/>
          <cell r="Z311"/>
          <cell r="AA311"/>
          <cell r="AB311"/>
          <cell r="AC311"/>
          <cell r="AD311"/>
          <cell r="AE311"/>
          <cell r="AF311"/>
          <cell r="AG311"/>
          <cell r="AH311"/>
          <cell r="AI311"/>
          <cell r="AJ311"/>
          <cell r="AK311"/>
          <cell r="AL311"/>
          <cell r="AM311"/>
          <cell r="AN311"/>
          <cell r="AO311"/>
          <cell r="AP311"/>
          <cell r="AQ311"/>
          <cell r="AR311"/>
          <cell r="AS311"/>
          <cell r="AT311"/>
          <cell r="AU311"/>
          <cell r="AV311"/>
          <cell r="AW311"/>
          <cell r="AX311"/>
          <cell r="AY311"/>
          <cell r="AZ311"/>
          <cell r="BA311"/>
          <cell r="BB311"/>
          <cell r="BC311"/>
          <cell r="BD311"/>
          <cell r="BE311"/>
          <cell r="BF311"/>
          <cell r="BG311"/>
          <cell r="BH311"/>
          <cell r="BI311"/>
          <cell r="BJ311"/>
          <cell r="BK311"/>
          <cell r="BL311"/>
          <cell r="BM311"/>
          <cell r="BN311"/>
          <cell r="BO311"/>
          <cell r="BP311"/>
          <cell r="BQ311"/>
          <cell r="BR311"/>
          <cell r="BS311"/>
          <cell r="BT311"/>
          <cell r="BU311"/>
          <cell r="BV311"/>
          <cell r="BW311"/>
          <cell r="BX311"/>
          <cell r="BY311"/>
          <cell r="BZ311"/>
          <cell r="CA311"/>
          <cell r="CB311"/>
          <cell r="CC311"/>
          <cell r="CD311"/>
          <cell r="CE311"/>
          <cell r="CF311"/>
          <cell r="CG311"/>
          <cell r="CH311"/>
          <cell r="CI311"/>
          <cell r="CJ311"/>
          <cell r="CK311"/>
          <cell r="CL311"/>
          <cell r="CM311"/>
          <cell r="CN311"/>
          <cell r="CO311"/>
          <cell r="CP311"/>
          <cell r="CQ311"/>
          <cell r="CR311"/>
        </row>
        <row r="312">
          <cell r="O312"/>
          <cell r="P312"/>
          <cell r="Q312"/>
          <cell r="R312"/>
          <cell r="S312"/>
          <cell r="T312"/>
          <cell r="U312"/>
          <cell r="V312"/>
          <cell r="W312"/>
          <cell r="X312"/>
          <cell r="Y312"/>
          <cell r="Z312"/>
          <cell r="AA312"/>
          <cell r="AB312"/>
          <cell r="AC312"/>
          <cell r="AD312"/>
          <cell r="AE312"/>
          <cell r="AF312"/>
          <cell r="AG312"/>
          <cell r="AH312"/>
          <cell r="AI312"/>
          <cell r="AJ312"/>
          <cell r="AK312"/>
          <cell r="AL312"/>
          <cell r="AM312"/>
          <cell r="AN312"/>
          <cell r="AO312"/>
          <cell r="AP312"/>
          <cell r="AQ312"/>
          <cell r="AR312"/>
          <cell r="AS312"/>
          <cell r="AT312"/>
          <cell r="AU312"/>
          <cell r="AV312"/>
          <cell r="AW312"/>
          <cell r="AX312"/>
          <cell r="AY312"/>
          <cell r="AZ312"/>
          <cell r="BA312"/>
          <cell r="BB312"/>
          <cell r="BC312"/>
          <cell r="BD312"/>
          <cell r="BE312"/>
          <cell r="BF312"/>
          <cell r="BG312"/>
          <cell r="BH312"/>
          <cell r="BI312"/>
          <cell r="BJ312"/>
          <cell r="BK312"/>
          <cell r="BL312"/>
          <cell r="BM312"/>
          <cell r="BN312"/>
          <cell r="BO312"/>
          <cell r="BP312"/>
          <cell r="BQ312"/>
          <cell r="BR312"/>
          <cell r="BS312"/>
          <cell r="BT312"/>
          <cell r="BU312"/>
          <cell r="BV312"/>
          <cell r="BW312"/>
          <cell r="BX312"/>
          <cell r="BY312"/>
          <cell r="BZ312"/>
          <cell r="CA312"/>
          <cell r="CB312"/>
          <cell r="CC312"/>
          <cell r="CD312"/>
          <cell r="CE312"/>
          <cell r="CF312"/>
          <cell r="CG312"/>
          <cell r="CH312"/>
          <cell r="CI312"/>
          <cell r="CJ312"/>
          <cell r="CK312"/>
          <cell r="CL312"/>
          <cell r="CM312"/>
          <cell r="CN312"/>
          <cell r="CO312"/>
          <cell r="CP312"/>
          <cell r="CQ312"/>
          <cell r="CR312"/>
        </row>
        <row r="313">
          <cell r="O313"/>
          <cell r="P313"/>
          <cell r="Q313"/>
          <cell r="R313"/>
          <cell r="S313"/>
          <cell r="T313"/>
          <cell r="U313"/>
          <cell r="V313"/>
          <cell r="W313"/>
          <cell r="X313"/>
          <cell r="Y313"/>
          <cell r="Z313"/>
          <cell r="AA313"/>
          <cell r="AB313"/>
          <cell r="AC313"/>
          <cell r="AD313"/>
          <cell r="AE313"/>
          <cell r="AF313"/>
          <cell r="AG313"/>
          <cell r="AH313"/>
          <cell r="AI313"/>
          <cell r="AJ313"/>
          <cell r="AK313"/>
          <cell r="AL313"/>
          <cell r="AM313"/>
          <cell r="AN313"/>
          <cell r="AO313"/>
          <cell r="AP313"/>
          <cell r="AQ313"/>
          <cell r="AR313"/>
          <cell r="AS313"/>
          <cell r="AT313"/>
          <cell r="AU313"/>
          <cell r="AV313"/>
          <cell r="AW313"/>
          <cell r="AX313"/>
          <cell r="AY313"/>
          <cell r="AZ313"/>
          <cell r="BA313"/>
          <cell r="BB313"/>
          <cell r="BC313"/>
          <cell r="BD313"/>
          <cell r="BE313"/>
          <cell r="BF313"/>
          <cell r="BG313"/>
          <cell r="BH313"/>
          <cell r="BI313"/>
          <cell r="BJ313"/>
          <cell r="BK313"/>
          <cell r="BL313"/>
          <cell r="BM313"/>
          <cell r="BN313"/>
          <cell r="BO313"/>
          <cell r="BP313"/>
          <cell r="BQ313"/>
          <cell r="BR313"/>
          <cell r="BS313"/>
          <cell r="BT313"/>
          <cell r="BU313"/>
          <cell r="BV313"/>
          <cell r="BW313"/>
          <cell r="BX313"/>
          <cell r="BY313"/>
          <cell r="BZ313"/>
          <cell r="CA313"/>
          <cell r="CB313"/>
          <cell r="CC313"/>
          <cell r="CD313"/>
          <cell r="CE313"/>
          <cell r="CF313"/>
          <cell r="CG313"/>
          <cell r="CH313"/>
          <cell r="CI313"/>
          <cell r="CJ313"/>
          <cell r="CK313"/>
          <cell r="CL313"/>
          <cell r="CM313"/>
          <cell r="CN313"/>
          <cell r="CO313"/>
          <cell r="CP313"/>
          <cell r="CQ313"/>
          <cell r="CR313"/>
        </row>
        <row r="314">
          <cell r="B314"/>
          <cell r="O314"/>
          <cell r="P314"/>
          <cell r="Q314"/>
          <cell r="R314"/>
          <cell r="S314"/>
          <cell r="T314"/>
          <cell r="U314"/>
          <cell r="V314"/>
          <cell r="W314"/>
          <cell r="X314"/>
          <cell r="Y314"/>
          <cell r="Z314"/>
          <cell r="AA314"/>
          <cell r="AB314"/>
          <cell r="AC314"/>
          <cell r="AD314"/>
          <cell r="AE314"/>
          <cell r="AF314"/>
          <cell r="AG314"/>
          <cell r="AH314"/>
          <cell r="AI314"/>
          <cell r="AJ314"/>
          <cell r="AK314"/>
          <cell r="AL314"/>
          <cell r="AM314"/>
          <cell r="AN314"/>
          <cell r="AO314"/>
          <cell r="AP314"/>
          <cell r="AQ314"/>
          <cell r="AR314"/>
          <cell r="AS314"/>
          <cell r="AT314"/>
          <cell r="AU314"/>
          <cell r="AV314"/>
          <cell r="AW314"/>
          <cell r="AX314"/>
          <cell r="AY314"/>
          <cell r="AZ314"/>
          <cell r="BA314"/>
          <cell r="BB314"/>
          <cell r="BC314"/>
          <cell r="BD314"/>
          <cell r="BE314"/>
          <cell r="BF314"/>
          <cell r="BG314"/>
          <cell r="BH314"/>
          <cell r="BI314"/>
          <cell r="BJ314"/>
          <cell r="BK314"/>
          <cell r="BL314"/>
          <cell r="BM314"/>
          <cell r="BN314"/>
          <cell r="BO314"/>
          <cell r="BP314"/>
          <cell r="BQ314"/>
          <cell r="BR314"/>
          <cell r="BS314"/>
          <cell r="BT314"/>
          <cell r="BU314"/>
          <cell r="BV314"/>
          <cell r="BW314"/>
          <cell r="BX314"/>
          <cell r="BY314"/>
          <cell r="BZ314"/>
          <cell r="CA314"/>
          <cell r="CB314"/>
          <cell r="CC314"/>
          <cell r="CD314"/>
          <cell r="CE314"/>
          <cell r="CF314"/>
          <cell r="CG314"/>
          <cell r="CH314"/>
          <cell r="CI314"/>
          <cell r="CJ314"/>
          <cell r="CK314"/>
          <cell r="CL314"/>
          <cell r="CM314"/>
          <cell r="CN314"/>
          <cell r="CO314"/>
          <cell r="CP314"/>
          <cell r="CQ314"/>
          <cell r="CR314"/>
        </row>
        <row r="315">
          <cell r="B315"/>
          <cell r="O315"/>
          <cell r="P315"/>
          <cell r="Q315"/>
          <cell r="R315"/>
          <cell r="S315"/>
          <cell r="T315"/>
          <cell r="U315"/>
          <cell r="V315"/>
          <cell r="W315"/>
          <cell r="X315"/>
          <cell r="Y315"/>
          <cell r="Z315"/>
          <cell r="AA315"/>
          <cell r="AB315"/>
          <cell r="AC315"/>
          <cell r="AD315"/>
          <cell r="AE315"/>
          <cell r="AF315"/>
          <cell r="AG315"/>
          <cell r="AH315"/>
          <cell r="AI315"/>
          <cell r="AJ315"/>
          <cell r="AK315"/>
          <cell r="AL315"/>
          <cell r="AM315"/>
          <cell r="AN315"/>
          <cell r="AO315"/>
          <cell r="AP315"/>
          <cell r="AQ315"/>
          <cell r="AR315"/>
          <cell r="AS315"/>
          <cell r="AT315"/>
          <cell r="AU315"/>
          <cell r="AV315"/>
          <cell r="AW315"/>
          <cell r="AX315"/>
          <cell r="AY315"/>
          <cell r="AZ315"/>
          <cell r="BA315"/>
          <cell r="BB315"/>
          <cell r="BC315"/>
          <cell r="BD315"/>
          <cell r="BE315"/>
          <cell r="BF315"/>
          <cell r="BG315"/>
          <cell r="BH315"/>
          <cell r="BI315"/>
          <cell r="BJ315"/>
          <cell r="BK315"/>
          <cell r="BL315"/>
          <cell r="BM315"/>
          <cell r="BN315"/>
          <cell r="BO315"/>
          <cell r="BP315"/>
          <cell r="BQ315"/>
          <cell r="BR315"/>
          <cell r="BS315"/>
          <cell r="BT315"/>
          <cell r="BU315"/>
          <cell r="BV315"/>
          <cell r="BW315"/>
          <cell r="BX315"/>
          <cell r="BY315"/>
          <cell r="BZ315"/>
          <cell r="CA315"/>
          <cell r="CB315"/>
          <cell r="CC315"/>
          <cell r="CD315"/>
          <cell r="CE315"/>
          <cell r="CF315"/>
          <cell r="CG315"/>
          <cell r="CH315"/>
          <cell r="CI315"/>
          <cell r="CJ315"/>
          <cell r="CK315"/>
          <cell r="CL315"/>
          <cell r="CM315"/>
          <cell r="CN315"/>
          <cell r="CO315"/>
          <cell r="CP315"/>
          <cell r="CQ315"/>
          <cell r="CR315"/>
        </row>
        <row r="316">
          <cell r="B316"/>
          <cell r="O316"/>
          <cell r="P316"/>
          <cell r="Q316"/>
          <cell r="R316"/>
          <cell r="S316"/>
          <cell r="T316"/>
          <cell r="U316"/>
          <cell r="V316"/>
          <cell r="W316"/>
          <cell r="X316"/>
          <cell r="Y316"/>
          <cell r="Z316"/>
          <cell r="AA316"/>
          <cell r="AB316"/>
          <cell r="AC316"/>
          <cell r="AD316"/>
          <cell r="AE316"/>
          <cell r="AF316"/>
          <cell r="AG316"/>
          <cell r="AH316"/>
          <cell r="AI316"/>
          <cell r="AJ316"/>
          <cell r="AK316"/>
          <cell r="AL316"/>
          <cell r="AM316"/>
          <cell r="AN316"/>
          <cell r="AO316"/>
          <cell r="AP316"/>
          <cell r="AQ316"/>
          <cell r="AR316"/>
          <cell r="AS316"/>
          <cell r="AT316"/>
          <cell r="AU316"/>
          <cell r="AV316"/>
          <cell r="AW316"/>
          <cell r="AX316"/>
          <cell r="AY316"/>
          <cell r="AZ316"/>
          <cell r="BA316"/>
          <cell r="BB316"/>
          <cell r="BC316"/>
          <cell r="BD316"/>
          <cell r="BE316"/>
          <cell r="BF316"/>
          <cell r="BG316"/>
          <cell r="BH316"/>
          <cell r="BI316"/>
          <cell r="BJ316"/>
          <cell r="BK316"/>
          <cell r="BL316"/>
          <cell r="BM316"/>
          <cell r="BN316"/>
          <cell r="BO316"/>
          <cell r="BP316"/>
          <cell r="BQ316"/>
          <cell r="BR316"/>
          <cell r="BS316"/>
          <cell r="BT316"/>
          <cell r="BU316"/>
          <cell r="BV316"/>
          <cell r="BW316"/>
          <cell r="BX316"/>
          <cell r="BY316"/>
          <cell r="BZ316"/>
          <cell r="CA316"/>
          <cell r="CB316"/>
          <cell r="CC316"/>
          <cell r="CD316"/>
          <cell r="CE316"/>
          <cell r="CF316"/>
          <cell r="CG316"/>
          <cell r="CH316"/>
          <cell r="CI316"/>
          <cell r="CJ316"/>
          <cell r="CK316"/>
          <cell r="CL316"/>
          <cell r="CM316"/>
          <cell r="CN316"/>
          <cell r="CO316"/>
          <cell r="CP316"/>
          <cell r="CQ316"/>
          <cell r="CR316"/>
        </row>
        <row r="317">
          <cell r="B317"/>
          <cell r="O317"/>
          <cell r="P317"/>
          <cell r="Q317"/>
          <cell r="R317"/>
          <cell r="S317"/>
          <cell r="T317"/>
          <cell r="U317"/>
          <cell r="V317"/>
          <cell r="W317"/>
          <cell r="X317"/>
          <cell r="Y317"/>
          <cell r="Z317"/>
          <cell r="AA317"/>
          <cell r="AB317"/>
          <cell r="AC317"/>
          <cell r="AD317"/>
          <cell r="AE317"/>
          <cell r="AF317"/>
          <cell r="AG317"/>
          <cell r="AH317"/>
          <cell r="AI317"/>
          <cell r="AJ317"/>
          <cell r="AK317"/>
          <cell r="AL317"/>
          <cell r="AM317"/>
          <cell r="AN317"/>
          <cell r="AO317"/>
          <cell r="AP317"/>
          <cell r="AQ317"/>
          <cell r="AR317"/>
          <cell r="AS317"/>
          <cell r="AT317"/>
          <cell r="AU317"/>
          <cell r="AV317"/>
          <cell r="AW317"/>
          <cell r="AX317"/>
          <cell r="AY317"/>
          <cell r="AZ317"/>
          <cell r="BA317"/>
          <cell r="BB317"/>
          <cell r="BC317"/>
          <cell r="BD317"/>
          <cell r="BE317"/>
          <cell r="BF317"/>
          <cell r="BG317"/>
          <cell r="BH317"/>
          <cell r="BI317"/>
          <cell r="BJ317"/>
          <cell r="BK317"/>
          <cell r="BL317"/>
          <cell r="BM317"/>
          <cell r="BN317"/>
          <cell r="BO317"/>
          <cell r="BP317"/>
          <cell r="BQ317"/>
          <cell r="BR317"/>
          <cell r="BS317"/>
          <cell r="BT317"/>
          <cell r="BU317"/>
          <cell r="BV317"/>
          <cell r="BW317"/>
          <cell r="BX317"/>
          <cell r="BY317"/>
          <cell r="BZ317"/>
          <cell r="CA317"/>
          <cell r="CB317"/>
          <cell r="CC317"/>
          <cell r="CD317"/>
          <cell r="CE317"/>
          <cell r="CF317"/>
          <cell r="CG317"/>
          <cell r="CH317"/>
          <cell r="CI317"/>
          <cell r="CJ317"/>
          <cell r="CK317"/>
          <cell r="CL317"/>
          <cell r="CM317"/>
          <cell r="CN317"/>
          <cell r="CO317"/>
          <cell r="CP317"/>
          <cell r="CQ317"/>
          <cell r="CR317"/>
        </row>
        <row r="318">
          <cell r="B318"/>
          <cell r="O318"/>
          <cell r="P318"/>
          <cell r="Q318"/>
          <cell r="R318"/>
          <cell r="S318"/>
          <cell r="T318"/>
          <cell r="U318"/>
          <cell r="V318"/>
          <cell r="W318"/>
          <cell r="X318"/>
          <cell r="Y318"/>
          <cell r="Z318"/>
          <cell r="AA318"/>
          <cell r="AB318"/>
          <cell r="AC318"/>
          <cell r="AD318"/>
          <cell r="AE318"/>
          <cell r="AF318"/>
          <cell r="AG318"/>
          <cell r="AH318"/>
          <cell r="AI318"/>
          <cell r="AJ318"/>
          <cell r="AK318"/>
          <cell r="AL318"/>
          <cell r="AM318"/>
          <cell r="AN318"/>
          <cell r="AO318"/>
          <cell r="AP318"/>
          <cell r="AQ318"/>
          <cell r="AR318"/>
          <cell r="AS318"/>
          <cell r="AT318"/>
          <cell r="AU318"/>
          <cell r="AV318"/>
          <cell r="AW318"/>
          <cell r="AX318"/>
          <cell r="AY318"/>
          <cell r="AZ318"/>
          <cell r="BA318"/>
          <cell r="BB318"/>
          <cell r="BC318"/>
          <cell r="BD318"/>
          <cell r="BE318"/>
          <cell r="BF318"/>
          <cell r="BG318"/>
          <cell r="BH318"/>
          <cell r="BI318"/>
          <cell r="BJ318"/>
          <cell r="BK318"/>
          <cell r="BL318"/>
          <cell r="BM318"/>
          <cell r="BN318"/>
          <cell r="BO318"/>
          <cell r="BP318"/>
          <cell r="BQ318"/>
          <cell r="BR318"/>
          <cell r="BS318"/>
          <cell r="BT318"/>
          <cell r="BU318"/>
          <cell r="BV318"/>
          <cell r="BW318"/>
          <cell r="BX318"/>
          <cell r="BY318"/>
          <cell r="BZ318"/>
          <cell r="CA318"/>
          <cell r="CB318"/>
          <cell r="CC318"/>
          <cell r="CD318"/>
          <cell r="CE318"/>
          <cell r="CF318"/>
          <cell r="CG318"/>
          <cell r="CH318"/>
          <cell r="CI318"/>
          <cell r="CJ318"/>
          <cell r="CK318"/>
          <cell r="CL318"/>
          <cell r="CM318"/>
          <cell r="CN318"/>
          <cell r="CO318"/>
          <cell r="CP318"/>
          <cell r="CQ318"/>
          <cell r="CR318"/>
        </row>
        <row r="319">
          <cell r="B319"/>
          <cell r="O319"/>
          <cell r="P319"/>
          <cell r="Q319"/>
          <cell r="R319"/>
          <cell r="S319"/>
          <cell r="T319"/>
          <cell r="U319"/>
          <cell r="V319"/>
          <cell r="W319"/>
          <cell r="X319"/>
          <cell r="Y319"/>
          <cell r="Z319"/>
          <cell r="AA319"/>
          <cell r="AB319"/>
          <cell r="AC319"/>
          <cell r="AD319"/>
          <cell r="AE319"/>
          <cell r="AF319"/>
          <cell r="AG319"/>
          <cell r="AH319"/>
          <cell r="AI319"/>
          <cell r="AJ319"/>
          <cell r="AK319"/>
          <cell r="AL319"/>
          <cell r="AM319"/>
          <cell r="AN319"/>
          <cell r="AO319"/>
          <cell r="AP319"/>
          <cell r="AQ319"/>
          <cell r="AR319"/>
          <cell r="AS319"/>
          <cell r="AT319"/>
          <cell r="AU319"/>
          <cell r="AV319"/>
          <cell r="AW319"/>
          <cell r="AX319"/>
          <cell r="AY319"/>
          <cell r="AZ319"/>
          <cell r="BA319"/>
          <cell r="BB319"/>
          <cell r="BC319"/>
          <cell r="BD319"/>
          <cell r="BE319"/>
          <cell r="BF319"/>
          <cell r="BG319"/>
          <cell r="BH319"/>
          <cell r="BI319"/>
          <cell r="BJ319"/>
          <cell r="BK319"/>
          <cell r="BL319"/>
          <cell r="BM319"/>
          <cell r="BN319"/>
          <cell r="BO319"/>
          <cell r="BP319"/>
          <cell r="BQ319"/>
          <cell r="BR319"/>
          <cell r="BS319"/>
          <cell r="BT319"/>
          <cell r="BU319"/>
          <cell r="BV319"/>
          <cell r="BW319"/>
          <cell r="BX319"/>
          <cell r="BY319"/>
          <cell r="BZ319"/>
          <cell r="CA319"/>
          <cell r="CB319"/>
          <cell r="CC319"/>
          <cell r="CD319"/>
          <cell r="CE319"/>
          <cell r="CF319"/>
          <cell r="CG319"/>
          <cell r="CH319"/>
          <cell r="CI319"/>
          <cell r="CJ319"/>
          <cell r="CK319"/>
          <cell r="CL319"/>
          <cell r="CM319"/>
          <cell r="CN319"/>
          <cell r="CO319"/>
          <cell r="CP319"/>
          <cell r="CQ319"/>
          <cell r="CR319"/>
        </row>
        <row r="320">
          <cell r="B320"/>
          <cell r="O320"/>
          <cell r="P320"/>
          <cell r="Q320"/>
          <cell r="R320"/>
          <cell r="S320"/>
          <cell r="T320"/>
          <cell r="U320"/>
          <cell r="V320"/>
          <cell r="W320"/>
          <cell r="X320"/>
          <cell r="Y320"/>
          <cell r="Z320"/>
          <cell r="AA320"/>
          <cell r="AB320"/>
          <cell r="AC320"/>
          <cell r="AD320"/>
          <cell r="AE320"/>
          <cell r="AF320"/>
          <cell r="AG320"/>
          <cell r="AH320"/>
          <cell r="AI320"/>
          <cell r="AJ320"/>
          <cell r="AK320"/>
          <cell r="AL320"/>
          <cell r="AM320"/>
          <cell r="AN320"/>
          <cell r="AO320"/>
          <cell r="AP320"/>
          <cell r="AQ320"/>
          <cell r="AR320"/>
          <cell r="AS320"/>
          <cell r="AT320"/>
          <cell r="AU320"/>
          <cell r="AV320"/>
          <cell r="AW320"/>
          <cell r="AX320"/>
          <cell r="AY320"/>
          <cell r="AZ320"/>
          <cell r="BA320"/>
          <cell r="BB320"/>
          <cell r="BC320"/>
          <cell r="BD320"/>
          <cell r="BE320"/>
          <cell r="BF320"/>
          <cell r="BG320"/>
          <cell r="BH320"/>
          <cell r="BI320"/>
          <cell r="BJ320"/>
          <cell r="BK320"/>
          <cell r="BL320"/>
          <cell r="BM320"/>
          <cell r="BN320"/>
          <cell r="BO320"/>
          <cell r="BP320"/>
          <cell r="BQ320"/>
          <cell r="BR320"/>
          <cell r="BS320"/>
          <cell r="BT320"/>
          <cell r="BU320"/>
          <cell r="BV320"/>
          <cell r="BW320"/>
          <cell r="BX320"/>
          <cell r="BY320"/>
          <cell r="BZ320"/>
          <cell r="CA320"/>
          <cell r="CB320"/>
          <cell r="CC320"/>
          <cell r="CD320"/>
          <cell r="CE320"/>
          <cell r="CF320"/>
          <cell r="CG320"/>
          <cell r="CH320"/>
          <cell r="CI320"/>
          <cell r="CJ320"/>
          <cell r="CK320"/>
          <cell r="CL320"/>
          <cell r="CM320"/>
          <cell r="CN320"/>
          <cell r="CO320"/>
          <cell r="CP320"/>
          <cell r="CQ320"/>
          <cell r="CR320"/>
        </row>
      </sheetData>
      <sheetData sheetId="4"/>
      <sheetData sheetId="5"/>
      <sheetData sheetId="6"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ｶﾚﾝﾀﾞｰ"/>
      <sheetName val="ﾏﾆｭｱﾙ"/>
      <sheetName val="計画表"/>
      <sheetName val="加工日報ｽﾘｯﾄ"/>
      <sheetName val="検索計画表"/>
      <sheetName val="稼働記録"/>
    </sheetNames>
    <sheetDataSet>
      <sheetData sheetId="0"/>
      <sheetData sheetId="1"/>
      <sheetData sheetId="2"/>
      <sheetData sheetId="3">
        <row r="5">
          <cell r="A5" t="str">
            <v>依頼No</v>
          </cell>
          <cell r="B5" t="str">
            <v>加工日</v>
          </cell>
          <cell r="C5" t="str">
            <v>工程名</v>
          </cell>
          <cell r="D5" t="str">
            <v>未使用1</v>
          </cell>
          <cell r="E5" t="str">
            <v>担当者</v>
          </cell>
          <cell r="F5" t="str">
            <v>開始時間</v>
          </cell>
          <cell r="G5" t="str">
            <v>終了時間</v>
          </cell>
          <cell r="H5" t="str">
            <v>入力ｺｰﾄﾞ</v>
          </cell>
          <cell r="I5" t="str">
            <v>製品</v>
          </cell>
          <cell r="J5" t="str">
            <v>投入原反</v>
          </cell>
          <cell r="K5" t="str">
            <v>加工内容</v>
          </cell>
          <cell r="L5" t="str">
            <v>国分搬送日</v>
          </cell>
          <cell r="M5" t="str">
            <v>出荷
納期</v>
          </cell>
          <cell r="N5" t="str">
            <v>受注数</v>
          </cell>
          <cell r="O5" t="str">
            <v>加工実績累計</v>
          </cell>
          <cell r="P5" t="str">
            <v>加工完了</v>
          </cell>
          <cell r="Q5" t="str">
            <v>未使用2</v>
          </cell>
          <cell r="R5" t="str">
            <v>未使用3</v>
          </cell>
          <cell r="S5" t="str">
            <v>未使用4</v>
          </cell>
          <cell r="T5" t="str">
            <v>未使用5</v>
          </cell>
          <cell r="U5" t="str">
            <v>未使用6</v>
          </cell>
          <cell r="V5" t="str">
            <v>未使用7</v>
          </cell>
          <cell r="W5" t="str">
            <v>未使用8</v>
          </cell>
          <cell r="X5" t="str">
            <v>未使用9</v>
          </cell>
          <cell r="Y5" t="str">
            <v>未使用10</v>
          </cell>
          <cell r="Z5" t="str">
            <v>未使用11</v>
          </cell>
          <cell r="AA5" t="str">
            <v>未使用12</v>
          </cell>
          <cell r="AB5" t="str">
            <v>未使用13</v>
          </cell>
          <cell r="AC5" t="str">
            <v>未使用14</v>
          </cell>
          <cell r="AD5" t="str">
            <v>加工：備考欄</v>
          </cell>
          <cell r="AE5" t="str">
            <v>未使用15</v>
          </cell>
          <cell r="AF5" t="str">
            <v>未使用16</v>
          </cell>
          <cell r="AG5" t="str">
            <v>未使用17</v>
          </cell>
          <cell r="AH5" t="str">
            <v>未使用18</v>
          </cell>
          <cell r="AI5" t="str">
            <v>未使用19</v>
          </cell>
          <cell r="AJ5" t="str">
            <v>未使用20</v>
          </cell>
          <cell r="AK5" t="str">
            <v>未使用21</v>
          </cell>
          <cell r="AL5" t="str">
            <v>未使用22</v>
          </cell>
          <cell r="AM5" t="str">
            <v>目抜
加工日</v>
          </cell>
          <cell r="AN5" t="str">
            <v>目抜
加工量</v>
          </cell>
          <cell r="AO5" t="str">
            <v>目抜加工量
累計</v>
          </cell>
          <cell r="AP5" t="str">
            <v>K/SR3/H
加工日</v>
          </cell>
          <cell r="AQ5" t="str">
            <v>K/SR3/H
加工量</v>
          </cell>
          <cell r="AR5" t="str">
            <v>K/SR3/H
累計</v>
          </cell>
          <cell r="AS5" t="str">
            <v>ﾊﾞｰﾁ
加工日</v>
          </cell>
          <cell r="AT5" t="str">
            <v>ﾊﾞｰﾁ
加工量</v>
          </cell>
          <cell r="AU5" t="str">
            <v>ﾊﾞｰﾁ
累計</v>
          </cell>
          <cell r="AV5" t="str">
            <v>打抜
加工日</v>
          </cell>
          <cell r="AW5" t="str">
            <v>打抜
加工量</v>
          </cell>
          <cell r="AX5" t="str">
            <v>打抜
累計</v>
          </cell>
          <cell r="AY5" t="str">
            <v>大石
搬送日</v>
          </cell>
          <cell r="AZ5" t="str">
            <v>大石
搬送量</v>
          </cell>
          <cell r="BA5" t="str">
            <v>大石
搬送
累計</v>
          </cell>
          <cell r="BB5" t="str">
            <v>未使用23</v>
          </cell>
          <cell r="BC5" t="str">
            <v>未使用24</v>
          </cell>
          <cell r="BD5" t="str">
            <v>未使用25</v>
          </cell>
          <cell r="BE5" t="str">
            <v>未使用26</v>
          </cell>
          <cell r="BF5" t="str">
            <v>未使用27</v>
          </cell>
          <cell r="BG5" t="str">
            <v>未使用28</v>
          </cell>
          <cell r="BH5" t="str">
            <v>未使用29</v>
          </cell>
          <cell r="BI5" t="str">
            <v>未使用30</v>
          </cell>
          <cell r="BJ5" t="str">
            <v>未使用31</v>
          </cell>
          <cell r="BK5" t="str">
            <v>未使用32</v>
          </cell>
          <cell r="BL5" t="str">
            <v>未使用33</v>
          </cell>
          <cell r="BM5" t="str">
            <v>未使用34</v>
          </cell>
          <cell r="BN5" t="str">
            <v>未使用35</v>
          </cell>
          <cell r="BO5" t="str">
            <v>残業時間</v>
          </cell>
          <cell r="BP5" t="str">
            <v>残業
担当者</v>
          </cell>
          <cell r="BQ5" t="str">
            <v>停機内容</v>
          </cell>
          <cell r="BR5" t="str">
            <v>停機時間</v>
          </cell>
          <cell r="BS5" t="str">
            <v>休憩時間</v>
          </cell>
          <cell r="BT5" t="str">
            <v>稼働時間</v>
          </cell>
          <cell r="BU5" t="str">
            <v>枝番</v>
          </cell>
          <cell r="BV5" t="str">
            <v>製品Ａ</v>
          </cell>
          <cell r="BW5" t="str">
            <v>梱包</v>
          </cell>
          <cell r="BX5" t="str">
            <v>色</v>
          </cell>
          <cell r="BY5" t="str">
            <v>区分</v>
          </cell>
          <cell r="BZ5" t="str">
            <v>所要
時間
m/min</v>
          </cell>
          <cell r="CA5" t="str">
            <v>投入原反A</v>
          </cell>
          <cell r="CB5" t="str">
            <v>梱包1</v>
          </cell>
          <cell r="CC5" t="str">
            <v>色1</v>
          </cell>
          <cell r="CD5" t="str">
            <v>区分1</v>
          </cell>
          <cell r="CE5" t="str">
            <v>投入量A</v>
          </cell>
          <cell r="CF5" t="str">
            <v>出来高A</v>
          </cell>
          <cell r="CG5" t="str">
            <v>実製品出来高A</v>
          </cell>
          <cell r="CH5" t="str">
            <v>実加工量A</v>
          </cell>
          <cell r="CI5" t="str">
            <v>EC・ﾄﾘA</v>
          </cell>
          <cell r="CJ5" t="str">
            <v>原反着予定</v>
          </cell>
          <cell r="CK5" t="str">
            <v>調整納期A</v>
          </cell>
          <cell r="CL5" t="str">
            <v>加工予定A</v>
          </cell>
          <cell r="CM5" t="str">
            <v>加工内容
備考A</v>
          </cell>
          <cell r="CN5" t="str">
            <v>加工：
特記事項A</v>
          </cell>
          <cell r="CO5" t="str">
            <v>未使用44</v>
          </cell>
          <cell r="CP5" t="str">
            <v>完了区分A</v>
          </cell>
          <cell r="CQ5" t="str">
            <v>未使用45</v>
          </cell>
          <cell r="CR5" t="str">
            <v>未使用46</v>
          </cell>
          <cell r="CS5" t="str">
            <v>未使用47</v>
          </cell>
          <cell r="CT5" t="str">
            <v>型取り数</v>
          </cell>
          <cell r="CU5" t="str">
            <v>ｶｯﾄ寸法</v>
          </cell>
          <cell r="CV5" t="str">
            <v>梱包ｹｰｽ</v>
          </cell>
          <cell r="CW5" t="str">
            <v>ｹｰｽ入数</v>
          </cell>
          <cell r="CX5" t="str">
            <v>袋入数</v>
          </cell>
          <cell r="CY5" t="str">
            <v>加工要領及び注意事項</v>
          </cell>
          <cell r="CZ5" t="str">
            <v>備考（条件書）</v>
          </cell>
          <cell r="DA5" t="str">
            <v>備考（条件書）</v>
          </cell>
          <cell r="DB5" t="str">
            <v>未使用48</v>
          </cell>
          <cell r="DC5" t="str">
            <v>加工実績累計A</v>
          </cell>
          <cell r="DD5" t="str">
            <v>実製品出来高累計A</v>
          </cell>
          <cell r="DE5"/>
          <cell r="DF5"/>
          <cell r="DG5"/>
          <cell r="DH5"/>
        </row>
        <row r="6">
          <cell r="A6" t="str">
            <v>JR260402</v>
          </cell>
          <cell r="B6">
            <v>46113</v>
          </cell>
          <cell r="C6"/>
          <cell r="D6"/>
          <cell r="E6" t="str">
            <v xml:space="preserve">冨田 裕子
</v>
          </cell>
          <cell r="F6">
            <v>0.35069444444444442</v>
          </cell>
          <cell r="G6">
            <v>0.4548611111111111</v>
          </cell>
          <cell r="H6"/>
          <cell r="I6"/>
          <cell r="J6"/>
          <cell r="K6"/>
          <cell r="L6"/>
          <cell r="M6"/>
          <cell r="N6"/>
          <cell r="O6"/>
          <cell r="P6"/>
          <cell r="Q6"/>
          <cell r="R6"/>
          <cell r="S6"/>
          <cell r="T6"/>
          <cell r="U6"/>
          <cell r="V6"/>
          <cell r="W6"/>
          <cell r="X6"/>
          <cell r="Y6"/>
          <cell r="Z6"/>
          <cell r="AA6"/>
          <cell r="AB6"/>
          <cell r="AC6"/>
          <cell r="AD6"/>
          <cell r="AE6"/>
          <cell r="AF6"/>
          <cell r="AG6"/>
          <cell r="AH6"/>
          <cell r="AI6"/>
          <cell r="AJ6"/>
          <cell r="AK6"/>
          <cell r="AL6"/>
          <cell r="AM6"/>
          <cell r="AN6"/>
          <cell r="AO6"/>
          <cell r="AP6"/>
          <cell r="AQ6"/>
          <cell r="AR6"/>
          <cell r="AS6"/>
          <cell r="AT6"/>
          <cell r="AU6"/>
          <cell r="AV6"/>
          <cell r="AW6"/>
          <cell r="AX6"/>
          <cell r="AY6"/>
          <cell r="AZ6"/>
          <cell r="BA6"/>
          <cell r="BB6"/>
          <cell r="BC6"/>
          <cell r="BD6"/>
          <cell r="BE6"/>
          <cell r="BF6"/>
          <cell r="BG6"/>
          <cell r="BH6"/>
          <cell r="BI6"/>
          <cell r="BJ6"/>
          <cell r="BK6"/>
          <cell r="BL6"/>
          <cell r="BM6"/>
          <cell r="BN6"/>
          <cell r="BO6">
            <v>0</v>
          </cell>
          <cell r="BP6" t="str">
            <v xml:space="preserve">
</v>
          </cell>
          <cell r="BQ6" t="str">
            <v>加工準備</v>
          </cell>
          <cell r="BR6">
            <v>30</v>
          </cell>
          <cell r="BS6">
            <v>0</v>
          </cell>
          <cell r="BT6">
            <v>120.00000000000003</v>
          </cell>
          <cell r="BU6" t="str">
            <v xml:space="preserve"> </v>
          </cell>
          <cell r="BV6" t="str">
            <v>40040-R10W- 870X 95</v>
          </cell>
          <cell r="BW6" t="str">
            <v xml:space="preserve">  </v>
          </cell>
          <cell r="BX6" t="str">
            <v xml:space="preserve">   </v>
          </cell>
          <cell r="BY6" t="str">
            <v xml:space="preserve"> </v>
          </cell>
          <cell r="BZ6">
            <v>7.9166666666666652</v>
          </cell>
          <cell r="CA6" t="str">
            <v>FEL4004AY-10WD-1000X100</v>
          </cell>
          <cell r="CB6" t="str">
            <v xml:space="preserve">  </v>
          </cell>
          <cell r="CC6" t="str">
            <v xml:space="preserve">   </v>
          </cell>
          <cell r="CD6" t="str">
            <v xml:space="preserve"> </v>
          </cell>
          <cell r="CE6">
            <v>1000</v>
          </cell>
          <cell r="CF6">
            <v>950</v>
          </cell>
          <cell r="CG6">
            <v>760</v>
          </cell>
          <cell r="CH6">
            <v>950</v>
          </cell>
          <cell r="CI6">
            <v>0</v>
          </cell>
          <cell r="CJ6">
            <v>46114</v>
          </cell>
          <cell r="CK6">
            <v>46120</v>
          </cell>
          <cell r="CL6">
            <v>46113</v>
          </cell>
          <cell r="CM6" t="str">
            <v>SEC,ｽﾘｯﾄ(JR)　　</v>
          </cell>
          <cell r="CN6"/>
          <cell r="CO6"/>
          <cell r="CP6" t="str">
            <v>完</v>
          </cell>
          <cell r="CQ6">
            <v>0</v>
          </cell>
          <cell r="CR6">
            <v>0</v>
          </cell>
          <cell r="CS6"/>
          <cell r="CT6"/>
          <cell r="CU6"/>
          <cell r="CV6"/>
          <cell r="CW6"/>
          <cell r="CX6"/>
          <cell r="CY6"/>
          <cell r="CZ6"/>
          <cell r="DA6"/>
          <cell r="DB6"/>
          <cell r="DC6">
            <v>950</v>
          </cell>
          <cell r="DD6">
            <v>950</v>
          </cell>
          <cell r="DE6"/>
          <cell r="DF6"/>
          <cell r="DG6"/>
          <cell r="DH6"/>
          <cell r="DI6"/>
          <cell r="DJ6"/>
          <cell r="DK6"/>
          <cell r="DS6"/>
          <cell r="DT6"/>
          <cell r="DU6"/>
          <cell r="DV6"/>
        </row>
        <row r="7">
          <cell r="A7" t="str">
            <v>JR260401</v>
          </cell>
          <cell r="B7">
            <v>46113</v>
          </cell>
          <cell r="C7"/>
          <cell r="D7"/>
          <cell r="E7" t="str">
            <v xml:space="preserve">冨田 裕子
</v>
          </cell>
          <cell r="F7">
            <v>0.4548611111111111</v>
          </cell>
          <cell r="G7">
            <v>0.70833333333333337</v>
          </cell>
          <cell r="H7"/>
          <cell r="I7"/>
          <cell r="J7"/>
          <cell r="K7"/>
          <cell r="L7"/>
          <cell r="M7"/>
          <cell r="N7"/>
          <cell r="O7"/>
          <cell r="P7"/>
          <cell r="Q7"/>
          <cell r="R7"/>
          <cell r="S7"/>
          <cell r="T7"/>
          <cell r="U7"/>
          <cell r="V7"/>
          <cell r="W7"/>
          <cell r="X7"/>
          <cell r="Y7"/>
          <cell r="Z7"/>
          <cell r="AA7"/>
          <cell r="AB7"/>
          <cell r="AC7"/>
          <cell r="AD7"/>
          <cell r="AE7"/>
          <cell r="AF7"/>
          <cell r="AG7"/>
          <cell r="AH7"/>
          <cell r="AI7"/>
          <cell r="AJ7"/>
          <cell r="AK7"/>
          <cell r="AL7"/>
          <cell r="AM7"/>
          <cell r="AN7"/>
          <cell r="AO7"/>
          <cell r="AP7"/>
          <cell r="AQ7"/>
          <cell r="AR7"/>
          <cell r="AS7"/>
          <cell r="AT7"/>
          <cell r="AU7"/>
          <cell r="AV7"/>
          <cell r="AW7"/>
          <cell r="AX7"/>
          <cell r="AY7"/>
          <cell r="AZ7"/>
          <cell r="BA7"/>
          <cell r="BB7"/>
          <cell r="BC7"/>
          <cell r="BD7"/>
          <cell r="BE7"/>
          <cell r="BF7"/>
          <cell r="BG7"/>
          <cell r="BH7"/>
          <cell r="BI7"/>
          <cell r="BJ7"/>
          <cell r="BK7"/>
          <cell r="BL7"/>
          <cell r="BM7"/>
          <cell r="BN7"/>
          <cell r="BO7">
            <v>0</v>
          </cell>
          <cell r="BP7" t="str">
            <v xml:space="preserve">
</v>
          </cell>
          <cell r="BQ7" t="str">
            <v>その他</v>
          </cell>
          <cell r="BR7">
            <v>210</v>
          </cell>
          <cell r="BS7">
            <v>65</v>
          </cell>
          <cell r="BT7">
            <v>90.000000000000057</v>
          </cell>
          <cell r="BU7" t="str">
            <v xml:space="preserve"> </v>
          </cell>
          <cell r="BV7" t="str">
            <v>40040-R10W- 870X 95</v>
          </cell>
          <cell r="BW7" t="str">
            <v xml:space="preserve">  </v>
          </cell>
          <cell r="BX7" t="str">
            <v xml:space="preserve">LG </v>
          </cell>
          <cell r="BY7" t="str">
            <v xml:space="preserve"> </v>
          </cell>
          <cell r="BZ7">
            <v>10.555555555555548</v>
          </cell>
          <cell r="CA7" t="str">
            <v>FEL4004AY-10WD-1000X100</v>
          </cell>
          <cell r="CB7" t="str">
            <v xml:space="preserve">  </v>
          </cell>
          <cell r="CC7" t="str">
            <v xml:space="preserve">LG </v>
          </cell>
          <cell r="CD7" t="str">
            <v xml:space="preserve"> </v>
          </cell>
          <cell r="CE7">
            <v>1000</v>
          </cell>
          <cell r="CF7">
            <v>950</v>
          </cell>
          <cell r="CG7">
            <v>665</v>
          </cell>
          <cell r="CH7">
            <v>950</v>
          </cell>
          <cell r="CI7">
            <v>0</v>
          </cell>
          <cell r="CJ7">
            <v>46114</v>
          </cell>
          <cell r="CK7">
            <v>46120</v>
          </cell>
          <cell r="CL7">
            <v>46113</v>
          </cell>
          <cell r="CM7" t="str">
            <v>SEC,ｽﾘｯﾄ(JR)　　</v>
          </cell>
          <cell r="CN7"/>
          <cell r="CO7"/>
          <cell r="CP7" t="str">
            <v>完</v>
          </cell>
          <cell r="CQ7">
            <v>0</v>
          </cell>
          <cell r="CR7">
            <v>0</v>
          </cell>
          <cell r="CS7"/>
          <cell r="CT7"/>
          <cell r="CU7"/>
          <cell r="CV7"/>
          <cell r="CW7"/>
          <cell r="CX7"/>
          <cell r="CY7"/>
          <cell r="CZ7"/>
          <cell r="DA7"/>
          <cell r="DB7"/>
          <cell r="DC7">
            <v>950</v>
          </cell>
          <cell r="DD7">
            <v>950</v>
          </cell>
          <cell r="DE7"/>
          <cell r="DF7"/>
          <cell r="DG7"/>
          <cell r="DH7"/>
          <cell r="DI7"/>
          <cell r="DJ7"/>
          <cell r="DK7"/>
          <cell r="DS7"/>
          <cell r="DT7"/>
          <cell r="DU7"/>
          <cell r="DV7"/>
        </row>
        <row r="8">
          <cell r="A8" t="str">
            <v>W4-4</v>
          </cell>
          <cell r="B8">
            <v>46115</v>
          </cell>
          <cell r="C8"/>
          <cell r="D8"/>
          <cell r="E8" t="str">
            <v xml:space="preserve">冨田 裕子
</v>
          </cell>
          <cell r="F8">
            <v>0.35069444444444442</v>
          </cell>
          <cell r="G8">
            <v>0.40694444444444444</v>
          </cell>
          <cell r="H8"/>
          <cell r="I8"/>
          <cell r="J8"/>
          <cell r="K8"/>
          <cell r="L8"/>
          <cell r="M8"/>
          <cell r="N8"/>
          <cell r="O8"/>
          <cell r="P8"/>
          <cell r="Q8"/>
          <cell r="R8"/>
          <cell r="S8"/>
          <cell r="T8"/>
          <cell r="U8"/>
          <cell r="V8"/>
          <cell r="W8"/>
          <cell r="X8"/>
          <cell r="Y8"/>
          <cell r="Z8"/>
          <cell r="AA8"/>
          <cell r="AB8"/>
          <cell r="AC8"/>
          <cell r="AD8"/>
          <cell r="AE8"/>
          <cell r="AF8"/>
          <cell r="AG8"/>
          <cell r="AH8"/>
          <cell r="AI8"/>
          <cell r="AJ8"/>
          <cell r="AK8"/>
          <cell r="AL8"/>
          <cell r="AM8"/>
          <cell r="AN8"/>
          <cell r="AO8"/>
          <cell r="AP8"/>
          <cell r="AQ8"/>
          <cell r="AR8"/>
          <cell r="AS8"/>
          <cell r="AT8"/>
          <cell r="AU8"/>
          <cell r="AV8"/>
          <cell r="AW8"/>
          <cell r="AX8"/>
          <cell r="AY8"/>
          <cell r="AZ8"/>
          <cell r="BA8"/>
          <cell r="BB8"/>
          <cell r="BC8"/>
          <cell r="BD8"/>
          <cell r="BE8"/>
          <cell r="BF8"/>
          <cell r="BG8"/>
          <cell r="BH8"/>
          <cell r="BI8"/>
          <cell r="BJ8"/>
          <cell r="BK8"/>
          <cell r="BL8"/>
          <cell r="BM8"/>
          <cell r="BN8"/>
          <cell r="BO8">
            <v>0</v>
          </cell>
          <cell r="BP8" t="str">
            <v xml:space="preserve">
</v>
          </cell>
          <cell r="BQ8" t="str">
            <v>加工準備</v>
          </cell>
          <cell r="BR8">
            <v>35</v>
          </cell>
          <cell r="BS8">
            <v>0</v>
          </cell>
          <cell r="BT8">
            <v>46.000000000000028</v>
          </cell>
          <cell r="BU8" t="str">
            <v xml:space="preserve"> </v>
          </cell>
          <cell r="BV8" t="str">
            <v>25025-JP66-1160X250</v>
          </cell>
          <cell r="BW8" t="str">
            <v>FA</v>
          </cell>
          <cell r="BX8" t="str">
            <v xml:space="preserve">   </v>
          </cell>
          <cell r="BY8" t="str">
            <v>Q</v>
          </cell>
          <cell r="BZ8">
            <v>10.869565217391298</v>
          </cell>
          <cell r="CA8" t="str">
            <v>25025-AP66-1230X250</v>
          </cell>
          <cell r="CB8" t="str">
            <v>FA</v>
          </cell>
          <cell r="CC8" t="str">
            <v xml:space="preserve">   </v>
          </cell>
          <cell r="CD8" t="str">
            <v>P</v>
          </cell>
          <cell r="CE8">
            <v>500</v>
          </cell>
          <cell r="CF8">
            <v>500</v>
          </cell>
          <cell r="CG8">
            <v>500</v>
          </cell>
          <cell r="CH8">
            <v>500</v>
          </cell>
          <cell r="CI8">
            <v>0</v>
          </cell>
          <cell r="CJ8">
            <v>46114</v>
          </cell>
          <cell r="CK8">
            <v>46119</v>
          </cell>
          <cell r="CL8">
            <v>46115</v>
          </cell>
          <cell r="CM8" t="str">
            <v>EC,ｽﾘｯﾄ　　</v>
          </cell>
          <cell r="CN8"/>
          <cell r="CO8"/>
          <cell r="CP8" t="str">
            <v>完</v>
          </cell>
          <cell r="CQ8">
            <v>0</v>
          </cell>
          <cell r="CR8">
            <v>0</v>
          </cell>
          <cell r="CS8"/>
          <cell r="CT8"/>
          <cell r="CU8"/>
          <cell r="CV8"/>
          <cell r="CW8"/>
          <cell r="CX8"/>
          <cell r="CY8"/>
          <cell r="CZ8"/>
          <cell r="DA8"/>
          <cell r="DB8"/>
          <cell r="DC8">
            <v>500</v>
          </cell>
          <cell r="DD8">
            <v>500</v>
          </cell>
          <cell r="DE8"/>
          <cell r="DF8"/>
          <cell r="DG8"/>
          <cell r="DH8"/>
          <cell r="DI8"/>
          <cell r="DJ8"/>
          <cell r="DK8"/>
          <cell r="DS8"/>
          <cell r="DT8"/>
          <cell r="DU8"/>
          <cell r="DV8"/>
        </row>
        <row r="9">
          <cell r="A9" t="str">
            <v>S260331-1</v>
          </cell>
          <cell r="B9">
            <v>46115</v>
          </cell>
          <cell r="C9"/>
          <cell r="D9"/>
          <cell r="E9" t="str">
            <v xml:space="preserve">冨田 裕子
森岡 真由美
</v>
          </cell>
          <cell r="F9">
            <v>0.44513888888888886</v>
          </cell>
          <cell r="G9">
            <v>0.70833333333333337</v>
          </cell>
          <cell r="H9"/>
          <cell r="I9"/>
          <cell r="J9"/>
          <cell r="K9"/>
          <cell r="L9"/>
          <cell r="M9"/>
          <cell r="N9"/>
          <cell r="O9"/>
          <cell r="P9"/>
          <cell r="Q9"/>
          <cell r="R9"/>
          <cell r="S9"/>
          <cell r="T9"/>
          <cell r="U9"/>
          <cell r="V9"/>
          <cell r="W9"/>
          <cell r="X9"/>
          <cell r="Y9"/>
          <cell r="Z9"/>
          <cell r="AA9"/>
          <cell r="AB9"/>
          <cell r="AC9"/>
          <cell r="AD9"/>
          <cell r="AE9"/>
          <cell r="AF9"/>
          <cell r="AG9"/>
          <cell r="AH9"/>
          <cell r="AI9"/>
          <cell r="AJ9"/>
          <cell r="AK9"/>
          <cell r="AL9"/>
          <cell r="AM9"/>
          <cell r="AN9"/>
          <cell r="AO9"/>
          <cell r="AP9"/>
          <cell r="AQ9"/>
          <cell r="AR9"/>
          <cell r="AS9"/>
          <cell r="AT9"/>
          <cell r="AU9"/>
          <cell r="AV9"/>
          <cell r="AW9"/>
          <cell r="AX9"/>
          <cell r="AY9"/>
          <cell r="AZ9"/>
          <cell r="BA9"/>
          <cell r="BB9"/>
          <cell r="BC9"/>
          <cell r="BD9"/>
          <cell r="BE9"/>
          <cell r="BF9"/>
          <cell r="BG9"/>
          <cell r="BH9"/>
          <cell r="BI9"/>
          <cell r="BJ9"/>
          <cell r="BK9"/>
          <cell r="BL9"/>
          <cell r="BM9"/>
          <cell r="BN9"/>
          <cell r="BO9">
            <v>0</v>
          </cell>
          <cell r="BP9" t="str">
            <v xml:space="preserve">
</v>
          </cell>
          <cell r="BQ9" t="str">
            <v>切替え</v>
          </cell>
          <cell r="BR9">
            <v>272</v>
          </cell>
          <cell r="BS9">
            <v>65</v>
          </cell>
          <cell r="BT9">
            <v>42.000000000000114</v>
          </cell>
          <cell r="BU9" t="str">
            <v xml:space="preserve"> </v>
          </cell>
          <cell r="BV9" t="str">
            <v>0R040-8Y0B- 535X200</v>
          </cell>
          <cell r="BW9" t="str">
            <v>FA</v>
          </cell>
          <cell r="BX9" t="str">
            <v>GA1</v>
          </cell>
          <cell r="BY9" t="str">
            <v>C</v>
          </cell>
          <cell r="BZ9">
            <v>23.809523809523746</v>
          </cell>
          <cell r="CA9" t="str">
            <v>0R040-8Y0B- 680X200</v>
          </cell>
          <cell r="CB9" t="str">
            <v>FA</v>
          </cell>
          <cell r="CC9" t="str">
            <v>GA1</v>
          </cell>
          <cell r="CD9" t="str">
            <v>C</v>
          </cell>
          <cell r="CE9">
            <v>4000</v>
          </cell>
          <cell r="CF9">
            <v>4000</v>
          </cell>
          <cell r="CG9">
            <v>1000</v>
          </cell>
          <cell r="CH9">
            <v>1000</v>
          </cell>
          <cell r="CI9">
            <v>0</v>
          </cell>
          <cell r="CJ9">
            <v>46119</v>
          </cell>
          <cell r="CK9">
            <v>46122</v>
          </cell>
          <cell r="CL9">
            <v>46115</v>
          </cell>
          <cell r="CM9" t="str">
            <v>ｽﾘｯﾄ　　</v>
          </cell>
          <cell r="CN9"/>
          <cell r="CO9"/>
          <cell r="CP9" t="str">
            <v>完</v>
          </cell>
          <cell r="CQ9">
            <v>0</v>
          </cell>
          <cell r="CR9">
            <v>0</v>
          </cell>
          <cell r="CS9"/>
          <cell r="CT9"/>
          <cell r="CU9"/>
          <cell r="CV9"/>
          <cell r="CW9"/>
          <cell r="CX9"/>
          <cell r="CY9"/>
          <cell r="CZ9"/>
          <cell r="DA9"/>
          <cell r="DB9"/>
          <cell r="DC9">
            <v>4000</v>
          </cell>
          <cell r="DD9">
            <v>3995</v>
          </cell>
          <cell r="DE9"/>
          <cell r="DF9"/>
          <cell r="DG9"/>
          <cell r="DH9"/>
          <cell r="DI9"/>
          <cell r="DJ9"/>
          <cell r="DK9"/>
          <cell r="DS9"/>
          <cell r="DT9"/>
          <cell r="DU9"/>
          <cell r="DV9"/>
        </row>
        <row r="10">
          <cell r="A10" t="str">
            <v>Y4-27</v>
          </cell>
          <cell r="B10">
            <v>46118</v>
          </cell>
          <cell r="C10"/>
          <cell r="D10"/>
          <cell r="E10" t="str">
            <v xml:space="preserve">図司 智子
</v>
          </cell>
          <cell r="F10">
            <v>0.35069444444444442</v>
          </cell>
          <cell r="G10">
            <v>0.55347222222222225</v>
          </cell>
          <cell r="H10"/>
          <cell r="I10"/>
          <cell r="J10"/>
          <cell r="K10"/>
          <cell r="L10"/>
          <cell r="M10"/>
          <cell r="N10"/>
          <cell r="O10"/>
          <cell r="P10"/>
          <cell r="Q10"/>
          <cell r="R10"/>
          <cell r="S10"/>
          <cell r="T10"/>
          <cell r="U10"/>
          <cell r="V10"/>
          <cell r="W10"/>
          <cell r="X10"/>
          <cell r="Y10"/>
          <cell r="Z10"/>
          <cell r="AA10"/>
          <cell r="AB10"/>
          <cell r="AC10"/>
          <cell r="AD10"/>
          <cell r="AE10"/>
          <cell r="AF10"/>
          <cell r="AG10"/>
          <cell r="AH10"/>
          <cell r="AI10"/>
          <cell r="AJ10"/>
          <cell r="AK10"/>
          <cell r="AL10"/>
          <cell r="AM10"/>
          <cell r="AN10"/>
          <cell r="AO10"/>
          <cell r="AP10"/>
          <cell r="AQ10"/>
          <cell r="AR10"/>
          <cell r="AS10"/>
          <cell r="AT10"/>
          <cell r="AU10"/>
          <cell r="AV10"/>
          <cell r="AW10"/>
          <cell r="AX10"/>
          <cell r="AY10"/>
          <cell r="AZ10"/>
          <cell r="BA10"/>
          <cell r="BB10"/>
          <cell r="BC10"/>
          <cell r="BD10"/>
          <cell r="BE10"/>
          <cell r="BF10"/>
          <cell r="BG10"/>
          <cell r="BH10"/>
          <cell r="BI10"/>
          <cell r="BJ10"/>
          <cell r="BK10"/>
          <cell r="BL10"/>
          <cell r="BM10"/>
          <cell r="BN10"/>
          <cell r="BO10">
            <v>5</v>
          </cell>
          <cell r="BP10" t="str">
            <v xml:space="preserve">図司 智子
</v>
          </cell>
          <cell r="BQ10" t="str">
            <v>その他</v>
          </cell>
          <cell r="BR10">
            <v>180</v>
          </cell>
          <cell r="BS10">
            <v>50</v>
          </cell>
          <cell r="BT10">
            <v>62.000000000000057</v>
          </cell>
          <cell r="BU10" t="str">
            <v xml:space="preserve"> </v>
          </cell>
          <cell r="BV10" t="str">
            <v>0R040-8Y0B- 800X200</v>
          </cell>
          <cell r="BW10" t="str">
            <v>FA</v>
          </cell>
          <cell r="BX10" t="str">
            <v>GA1</v>
          </cell>
          <cell r="BY10" t="str">
            <v>C</v>
          </cell>
          <cell r="BZ10">
            <v>12.903225806451601</v>
          </cell>
          <cell r="CA10" t="str">
            <v>0R040-8Y0B- 870X200</v>
          </cell>
          <cell r="CB10" t="str">
            <v>FA</v>
          </cell>
          <cell r="CC10" t="str">
            <v>GA1</v>
          </cell>
          <cell r="CD10" t="str">
            <v>Q</v>
          </cell>
          <cell r="CE10">
            <v>800</v>
          </cell>
          <cell r="CF10">
            <v>800</v>
          </cell>
          <cell r="CG10">
            <v>800</v>
          </cell>
          <cell r="CH10">
            <v>800</v>
          </cell>
          <cell r="CI10">
            <v>0</v>
          </cell>
          <cell r="CJ10">
            <v>46118</v>
          </cell>
          <cell r="CK10">
            <v>46120</v>
          </cell>
          <cell r="CL10">
            <v>46118</v>
          </cell>
          <cell r="CM10" t="str">
            <v>ｽﾘｯﾄ保留　　</v>
          </cell>
          <cell r="CN10"/>
          <cell r="CO10"/>
          <cell r="CP10" t="str">
            <v>完</v>
          </cell>
          <cell r="CQ10">
            <v>0</v>
          </cell>
          <cell r="CR10">
            <v>0</v>
          </cell>
          <cell r="CS10"/>
          <cell r="CT10"/>
          <cell r="CU10"/>
          <cell r="CV10"/>
          <cell r="CW10"/>
          <cell r="CX10"/>
          <cell r="CY10"/>
          <cell r="CZ10"/>
          <cell r="DA10"/>
          <cell r="DB10"/>
          <cell r="DC10">
            <v>800</v>
          </cell>
          <cell r="DD10">
            <v>800</v>
          </cell>
          <cell r="DE10"/>
          <cell r="DF10"/>
          <cell r="DG10"/>
          <cell r="DH10"/>
          <cell r="DI10"/>
          <cell r="DJ10"/>
          <cell r="DK10"/>
          <cell r="DS10"/>
          <cell r="DT10"/>
          <cell r="DU10"/>
          <cell r="DV10"/>
        </row>
        <row r="11">
          <cell r="A11" t="str">
            <v>S260401-1</v>
          </cell>
          <cell r="B11">
            <v>46118</v>
          </cell>
          <cell r="C11"/>
          <cell r="D11"/>
          <cell r="E11" t="str">
            <v xml:space="preserve">図司 智子
</v>
          </cell>
          <cell r="F11">
            <v>0.55347222222222225</v>
          </cell>
          <cell r="G11">
            <v>0.69374999999999998</v>
          </cell>
          <cell r="H11"/>
          <cell r="I11"/>
          <cell r="J11"/>
          <cell r="K11"/>
          <cell r="L11"/>
          <cell r="M11"/>
          <cell r="N11"/>
          <cell r="O11"/>
          <cell r="P11"/>
          <cell r="Q11"/>
          <cell r="R11"/>
          <cell r="S11"/>
          <cell r="T11"/>
          <cell r="U11"/>
          <cell r="V11"/>
          <cell r="W11"/>
          <cell r="X11"/>
          <cell r="Y11"/>
          <cell r="Z11"/>
          <cell r="AA11"/>
          <cell r="AB11"/>
          <cell r="AC11"/>
          <cell r="AD11"/>
          <cell r="AE11"/>
          <cell r="AF11"/>
          <cell r="AG11"/>
          <cell r="AH11"/>
          <cell r="AI11"/>
          <cell r="AJ11"/>
          <cell r="AK11"/>
          <cell r="AL11"/>
          <cell r="AM11"/>
          <cell r="AN11"/>
          <cell r="AO11"/>
          <cell r="AP11"/>
          <cell r="AQ11"/>
          <cell r="AR11"/>
          <cell r="AS11"/>
          <cell r="AT11"/>
          <cell r="AU11"/>
          <cell r="AV11"/>
          <cell r="AW11"/>
          <cell r="AX11"/>
          <cell r="AY11"/>
          <cell r="AZ11"/>
          <cell r="BA11"/>
          <cell r="BB11"/>
          <cell r="BC11"/>
          <cell r="BD11"/>
          <cell r="BE11"/>
          <cell r="BF11"/>
          <cell r="BG11"/>
          <cell r="BH11"/>
          <cell r="BI11"/>
          <cell r="BJ11"/>
          <cell r="BK11"/>
          <cell r="BL11"/>
          <cell r="BM11"/>
          <cell r="BN11"/>
          <cell r="BO11">
            <v>0</v>
          </cell>
          <cell r="BP11" t="str">
            <v xml:space="preserve">
</v>
          </cell>
          <cell r="BQ11" t="str">
            <v>その他</v>
          </cell>
          <cell r="BR11">
            <v>140</v>
          </cell>
          <cell r="BS11">
            <v>0</v>
          </cell>
          <cell r="BT11">
            <v>61.999999999999915</v>
          </cell>
          <cell r="BU11" t="str">
            <v xml:space="preserve"> </v>
          </cell>
          <cell r="BV11" t="str">
            <v>0R040-8Y0B- 535X200</v>
          </cell>
          <cell r="BW11" t="str">
            <v>FA</v>
          </cell>
          <cell r="BX11" t="str">
            <v>GA1</v>
          </cell>
          <cell r="BY11" t="str">
            <v>C</v>
          </cell>
          <cell r="BZ11">
            <v>12.90322580645163</v>
          </cell>
          <cell r="CA11" t="str">
            <v>0R040-8Y0B- 680X200</v>
          </cell>
          <cell r="CB11" t="str">
            <v>FA</v>
          </cell>
          <cell r="CC11" t="str">
            <v>GA1</v>
          </cell>
          <cell r="CD11" t="str">
            <v>C</v>
          </cell>
          <cell r="CE11">
            <v>800</v>
          </cell>
          <cell r="CF11">
            <v>800</v>
          </cell>
          <cell r="CG11">
            <v>400</v>
          </cell>
          <cell r="CH11">
            <v>800</v>
          </cell>
          <cell r="CI11">
            <v>0</v>
          </cell>
          <cell r="CJ11">
            <v>46119</v>
          </cell>
          <cell r="CK11">
            <v>46122</v>
          </cell>
          <cell r="CL11">
            <v>46118</v>
          </cell>
          <cell r="CM11" t="str">
            <v>ｽﾘｯﾄ　　</v>
          </cell>
          <cell r="CN11"/>
          <cell r="CO11"/>
          <cell r="CP11" t="str">
            <v>完</v>
          </cell>
          <cell r="CQ11">
            <v>0</v>
          </cell>
          <cell r="CR11">
            <v>0</v>
          </cell>
          <cell r="CS11"/>
          <cell r="CT11"/>
          <cell r="CU11"/>
          <cell r="CV11"/>
          <cell r="CW11"/>
          <cell r="CX11"/>
          <cell r="CY11"/>
          <cell r="CZ11"/>
          <cell r="DA11"/>
          <cell r="DB11"/>
          <cell r="DC11">
            <v>800</v>
          </cell>
          <cell r="DD11">
            <v>795</v>
          </cell>
          <cell r="DE11"/>
          <cell r="DF11"/>
          <cell r="DG11"/>
          <cell r="DH11"/>
          <cell r="DI11"/>
          <cell r="DJ11"/>
          <cell r="DK11"/>
          <cell r="DS11"/>
          <cell r="DT11"/>
          <cell r="DU11"/>
          <cell r="DV11"/>
        </row>
        <row r="12">
          <cell r="A12" t="str">
            <v>S260401-2</v>
          </cell>
          <cell r="B12">
            <v>46118</v>
          </cell>
          <cell r="C12"/>
          <cell r="D12"/>
          <cell r="E12" t="str">
            <v xml:space="preserve">図司 智子
</v>
          </cell>
          <cell r="F12">
            <v>0.69374999999999998</v>
          </cell>
          <cell r="G12">
            <v>0.70833333333333337</v>
          </cell>
          <cell r="H12"/>
          <cell r="I12"/>
          <cell r="J12"/>
          <cell r="K12"/>
          <cell r="L12"/>
          <cell r="M12"/>
          <cell r="N12"/>
          <cell r="O12"/>
          <cell r="P12"/>
          <cell r="Q12"/>
          <cell r="R12"/>
          <cell r="S12"/>
          <cell r="T12"/>
          <cell r="U12"/>
          <cell r="V12"/>
          <cell r="W12"/>
          <cell r="X12"/>
          <cell r="Y12"/>
          <cell r="Z12"/>
          <cell r="AA12"/>
          <cell r="AB12"/>
          <cell r="AC12"/>
          <cell r="AD12"/>
          <cell r="AE12"/>
          <cell r="AF12"/>
          <cell r="AG12"/>
          <cell r="AH12"/>
          <cell r="AI12"/>
          <cell r="AJ12"/>
          <cell r="AK12"/>
          <cell r="AL12"/>
          <cell r="AM12"/>
          <cell r="AN12"/>
          <cell r="AO12"/>
          <cell r="AP12"/>
          <cell r="AQ12"/>
          <cell r="AR12"/>
          <cell r="AS12"/>
          <cell r="AT12"/>
          <cell r="AU12"/>
          <cell r="AV12"/>
          <cell r="AW12"/>
          <cell r="AX12"/>
          <cell r="AY12"/>
          <cell r="AZ12"/>
          <cell r="BA12"/>
          <cell r="BB12"/>
          <cell r="BC12"/>
          <cell r="BD12"/>
          <cell r="BE12"/>
          <cell r="BF12"/>
          <cell r="BG12"/>
          <cell r="BH12"/>
          <cell r="BI12"/>
          <cell r="BJ12"/>
          <cell r="BK12"/>
          <cell r="BL12"/>
          <cell r="BM12"/>
          <cell r="BN12"/>
          <cell r="BO12">
            <v>0</v>
          </cell>
          <cell r="BP12" t="str">
            <v xml:space="preserve">
</v>
          </cell>
          <cell r="BQ12">
            <v>0</v>
          </cell>
          <cell r="BR12">
            <v>0</v>
          </cell>
          <cell r="BS12">
            <v>15</v>
          </cell>
          <cell r="BT12">
            <v>6.0000000000000853</v>
          </cell>
          <cell r="BU12" t="str">
            <v xml:space="preserve"> </v>
          </cell>
          <cell r="BV12" t="str">
            <v>0R040-8Y0B- 535X200</v>
          </cell>
          <cell r="BW12" t="str">
            <v>FA</v>
          </cell>
          <cell r="BX12" t="str">
            <v>GA1</v>
          </cell>
          <cell r="BY12" t="str">
            <v>C</v>
          </cell>
          <cell r="BZ12">
            <v>66.666666666665719</v>
          </cell>
          <cell r="CA12" t="str">
            <v>0R040-8Y0B- 680X200</v>
          </cell>
          <cell r="CB12" t="str">
            <v>FA</v>
          </cell>
          <cell r="CC12" t="str">
            <v>GA1</v>
          </cell>
          <cell r="CD12" t="str">
            <v>C</v>
          </cell>
          <cell r="CE12">
            <v>400</v>
          </cell>
          <cell r="CF12">
            <v>400</v>
          </cell>
          <cell r="CG12">
            <v>400</v>
          </cell>
          <cell r="CH12">
            <v>400</v>
          </cell>
          <cell r="CI12">
            <v>0</v>
          </cell>
          <cell r="CJ12">
            <v>46119</v>
          </cell>
          <cell r="CK12">
            <v>46122</v>
          </cell>
          <cell r="CL12">
            <v>46118</v>
          </cell>
          <cell r="CM12" t="str">
            <v>ｽﾘｯﾄ　　</v>
          </cell>
          <cell r="CN12"/>
          <cell r="CO12"/>
          <cell r="CP12" t="str">
            <v>完</v>
          </cell>
          <cell r="CQ12">
            <v>0</v>
          </cell>
          <cell r="CR12">
            <v>0</v>
          </cell>
          <cell r="CS12"/>
          <cell r="CT12"/>
          <cell r="CU12"/>
          <cell r="CV12"/>
          <cell r="CW12"/>
          <cell r="CX12"/>
          <cell r="CY12"/>
          <cell r="CZ12"/>
          <cell r="DA12"/>
          <cell r="DB12"/>
          <cell r="DC12">
            <v>400</v>
          </cell>
          <cell r="DD12">
            <v>400</v>
          </cell>
          <cell r="DE12"/>
          <cell r="DF12"/>
          <cell r="DG12"/>
          <cell r="DH12"/>
          <cell r="DI12"/>
          <cell r="DJ12"/>
          <cell r="DK12"/>
          <cell r="DS12"/>
          <cell r="DT12"/>
          <cell r="DU12"/>
          <cell r="DV12"/>
        </row>
        <row r="13">
          <cell r="A13" t="str">
            <v>JR260401</v>
          </cell>
          <cell r="B13">
            <v>46118</v>
          </cell>
          <cell r="C13"/>
          <cell r="D13"/>
          <cell r="E13" t="str">
            <v xml:space="preserve">図司 智子
</v>
          </cell>
          <cell r="F13">
            <v>0.70833333333333337</v>
          </cell>
          <cell r="G13">
            <v>0.70833333333333337</v>
          </cell>
          <cell r="H13"/>
          <cell r="I13"/>
          <cell r="J13"/>
          <cell r="K13"/>
          <cell r="L13"/>
          <cell r="M13"/>
          <cell r="N13"/>
          <cell r="O13"/>
          <cell r="P13"/>
          <cell r="Q13"/>
          <cell r="R13"/>
          <cell r="S13"/>
          <cell r="T13"/>
          <cell r="U13"/>
          <cell r="V13"/>
          <cell r="W13"/>
          <cell r="X13"/>
          <cell r="Y13"/>
          <cell r="Z13"/>
          <cell r="AA13"/>
          <cell r="AB13"/>
          <cell r="AC13"/>
          <cell r="AD13"/>
          <cell r="AE13"/>
          <cell r="AF13"/>
          <cell r="AG13"/>
          <cell r="AH13"/>
          <cell r="AI13"/>
          <cell r="AJ13"/>
          <cell r="AK13"/>
          <cell r="AL13"/>
          <cell r="AM13"/>
          <cell r="AN13"/>
          <cell r="AO13"/>
          <cell r="AP13"/>
          <cell r="AQ13"/>
          <cell r="AR13"/>
          <cell r="AS13"/>
          <cell r="AT13"/>
          <cell r="AU13"/>
          <cell r="AV13"/>
          <cell r="AW13"/>
          <cell r="AX13"/>
          <cell r="AY13"/>
          <cell r="AZ13"/>
          <cell r="BA13"/>
          <cell r="BB13"/>
          <cell r="BC13"/>
          <cell r="BD13"/>
          <cell r="BE13"/>
          <cell r="BF13"/>
          <cell r="BG13"/>
          <cell r="BH13"/>
          <cell r="BI13"/>
          <cell r="BJ13"/>
          <cell r="BK13"/>
          <cell r="BL13"/>
          <cell r="BM13"/>
          <cell r="BN13"/>
          <cell r="BO13">
            <v>0</v>
          </cell>
          <cell r="BP13" t="str">
            <v xml:space="preserve">
</v>
          </cell>
          <cell r="BQ13">
            <v>0</v>
          </cell>
          <cell r="BR13">
            <v>0</v>
          </cell>
          <cell r="BS13">
            <v>0</v>
          </cell>
          <cell r="BT13">
            <v>0</v>
          </cell>
          <cell r="BU13" t="str">
            <v xml:space="preserve"> </v>
          </cell>
          <cell r="BV13" t="str">
            <v>40040-R10W- 870X 95</v>
          </cell>
          <cell r="BW13" t="str">
            <v xml:space="preserve">  </v>
          </cell>
          <cell r="BX13" t="str">
            <v xml:space="preserve">LG </v>
          </cell>
          <cell r="BY13" t="str">
            <v xml:space="preserve"> </v>
          </cell>
          <cell r="BZ13" t="str">
            <v/>
          </cell>
          <cell r="CA13" t="str">
            <v>FEL4004AY-10WD-1000X100</v>
          </cell>
          <cell r="CB13" t="str">
            <v xml:space="preserve">  </v>
          </cell>
          <cell r="CC13" t="str">
            <v xml:space="preserve">LG </v>
          </cell>
          <cell r="CD13" t="str">
            <v xml:space="preserve"> </v>
          </cell>
          <cell r="CE13">
            <v>1000</v>
          </cell>
          <cell r="CF13">
            <v>950</v>
          </cell>
          <cell r="CG13">
            <v>285</v>
          </cell>
          <cell r="CH13">
            <v>0</v>
          </cell>
          <cell r="CI13">
            <v>0</v>
          </cell>
          <cell r="CJ13">
            <v>46114</v>
          </cell>
          <cell r="CK13">
            <v>46120</v>
          </cell>
          <cell r="CL13">
            <v>46113</v>
          </cell>
          <cell r="CM13" t="str">
            <v>SEC,ｽﾘｯﾄ(JR)　　</v>
          </cell>
          <cell r="CN13"/>
          <cell r="CO13"/>
          <cell r="CP13" t="str">
            <v>完</v>
          </cell>
          <cell r="CQ13">
            <v>0</v>
          </cell>
          <cell r="CR13">
            <v>0</v>
          </cell>
          <cell r="CS13"/>
          <cell r="CT13"/>
          <cell r="CU13"/>
          <cell r="CV13"/>
          <cell r="CW13"/>
          <cell r="CX13"/>
          <cell r="CY13"/>
          <cell r="CZ13"/>
          <cell r="DA13"/>
          <cell r="DB13"/>
          <cell r="DC13">
            <v>950</v>
          </cell>
          <cell r="DD13">
            <v>950</v>
          </cell>
          <cell r="DE13"/>
          <cell r="DF13"/>
          <cell r="DG13"/>
          <cell r="DH13"/>
          <cell r="DI13"/>
          <cell r="DJ13"/>
          <cell r="DK13"/>
          <cell r="DS13"/>
          <cell r="DT13"/>
          <cell r="DU13"/>
          <cell r="DV13"/>
        </row>
        <row r="14">
          <cell r="A14" t="str">
            <v>JR260402</v>
          </cell>
          <cell r="B14">
            <v>46118</v>
          </cell>
          <cell r="C14"/>
          <cell r="D14"/>
          <cell r="E14" t="str">
            <v xml:space="preserve">図司 智子
</v>
          </cell>
          <cell r="F14">
            <v>0.70833333333333337</v>
          </cell>
          <cell r="G14">
            <v>0.70833333333333337</v>
          </cell>
          <cell r="H14"/>
          <cell r="I14"/>
          <cell r="J14"/>
          <cell r="K14"/>
          <cell r="L14"/>
          <cell r="M14"/>
          <cell r="N14"/>
          <cell r="O14"/>
          <cell r="P14"/>
          <cell r="Q14"/>
          <cell r="R14"/>
          <cell r="S14"/>
          <cell r="T14"/>
          <cell r="U14"/>
          <cell r="V14"/>
          <cell r="W14"/>
          <cell r="X14"/>
          <cell r="Y14"/>
          <cell r="Z14"/>
          <cell r="AA14"/>
          <cell r="AB14"/>
          <cell r="AC14"/>
          <cell r="AD14"/>
          <cell r="AE14"/>
          <cell r="AF14"/>
          <cell r="AG14"/>
          <cell r="AH14"/>
          <cell r="AI14"/>
          <cell r="AJ14"/>
          <cell r="AK14"/>
          <cell r="AL14"/>
          <cell r="AM14"/>
          <cell r="AN14"/>
          <cell r="AO14"/>
          <cell r="AP14"/>
          <cell r="AQ14"/>
          <cell r="AR14"/>
          <cell r="AS14"/>
          <cell r="AT14"/>
          <cell r="AU14"/>
          <cell r="AV14"/>
          <cell r="AW14"/>
          <cell r="AX14"/>
          <cell r="AY14"/>
          <cell r="AZ14"/>
          <cell r="BA14"/>
          <cell r="BB14"/>
          <cell r="BC14"/>
          <cell r="BD14"/>
          <cell r="BE14"/>
          <cell r="BF14"/>
          <cell r="BG14"/>
          <cell r="BH14"/>
          <cell r="BI14"/>
          <cell r="BJ14"/>
          <cell r="BK14"/>
          <cell r="BL14"/>
          <cell r="BM14"/>
          <cell r="BN14"/>
          <cell r="BO14">
            <v>0</v>
          </cell>
          <cell r="BP14" t="str">
            <v xml:space="preserve">
</v>
          </cell>
          <cell r="BQ14">
            <v>0</v>
          </cell>
          <cell r="BR14">
            <v>0</v>
          </cell>
          <cell r="BS14">
            <v>0</v>
          </cell>
          <cell r="BT14">
            <v>0</v>
          </cell>
          <cell r="BU14" t="str">
            <v xml:space="preserve"> </v>
          </cell>
          <cell r="BV14" t="str">
            <v>40040-R10W- 870X 95</v>
          </cell>
          <cell r="BW14" t="str">
            <v xml:space="preserve">  </v>
          </cell>
          <cell r="BX14" t="str">
            <v xml:space="preserve">   </v>
          </cell>
          <cell r="BY14" t="str">
            <v xml:space="preserve"> </v>
          </cell>
          <cell r="BZ14" t="str">
            <v/>
          </cell>
          <cell r="CA14" t="str">
            <v>FEL4004AY-10WD-1000X100</v>
          </cell>
          <cell r="CB14" t="str">
            <v xml:space="preserve">  </v>
          </cell>
          <cell r="CC14" t="str">
            <v xml:space="preserve">   </v>
          </cell>
          <cell r="CD14" t="str">
            <v xml:space="preserve"> </v>
          </cell>
          <cell r="CE14">
            <v>1000</v>
          </cell>
          <cell r="CF14">
            <v>950</v>
          </cell>
          <cell r="CG14">
            <v>190</v>
          </cell>
          <cell r="CH14">
            <v>0</v>
          </cell>
          <cell r="CI14">
            <v>0</v>
          </cell>
          <cell r="CJ14">
            <v>46114</v>
          </cell>
          <cell r="CK14">
            <v>46120</v>
          </cell>
          <cell r="CL14">
            <v>46113</v>
          </cell>
          <cell r="CM14" t="str">
            <v>SEC,ｽﾘｯﾄ(JR)　　</v>
          </cell>
          <cell r="CN14"/>
          <cell r="CO14"/>
          <cell r="CP14" t="str">
            <v>完</v>
          </cell>
          <cell r="CQ14">
            <v>0</v>
          </cell>
          <cell r="CR14">
            <v>0</v>
          </cell>
          <cell r="CS14"/>
          <cell r="CT14"/>
          <cell r="CU14"/>
          <cell r="CV14"/>
          <cell r="CW14"/>
          <cell r="CX14"/>
          <cell r="CY14"/>
          <cell r="CZ14"/>
          <cell r="DA14"/>
          <cell r="DB14"/>
          <cell r="DC14">
            <v>950</v>
          </cell>
          <cell r="DD14">
            <v>950</v>
          </cell>
          <cell r="DE14"/>
          <cell r="DF14"/>
          <cell r="DG14"/>
          <cell r="DH14"/>
          <cell r="DI14"/>
          <cell r="DJ14"/>
          <cell r="DK14"/>
          <cell r="DS14"/>
          <cell r="DT14"/>
          <cell r="DU14"/>
          <cell r="DV14"/>
        </row>
        <row r="15">
          <cell r="A15" t="str">
            <v>Y4-36</v>
          </cell>
          <cell r="B15">
            <v>46119</v>
          </cell>
          <cell r="C15"/>
          <cell r="D15"/>
          <cell r="E15" t="str">
            <v xml:space="preserve">冨田 裕子
森岡 真由美
</v>
          </cell>
          <cell r="F15">
            <v>0.35069444444444442</v>
          </cell>
          <cell r="G15">
            <v>0.44513888888888886</v>
          </cell>
          <cell r="H15"/>
          <cell r="I15"/>
          <cell r="J15"/>
          <cell r="K15"/>
          <cell r="L15"/>
          <cell r="M15"/>
          <cell r="N15"/>
          <cell r="O15"/>
          <cell r="P15"/>
          <cell r="Q15"/>
          <cell r="R15"/>
          <cell r="S15"/>
          <cell r="T15"/>
          <cell r="U15"/>
          <cell r="V15"/>
          <cell r="W15"/>
          <cell r="X15"/>
          <cell r="Y15"/>
          <cell r="Z15"/>
          <cell r="AA15"/>
          <cell r="AB15"/>
          <cell r="AC15"/>
          <cell r="AD15"/>
          <cell r="AE15"/>
          <cell r="AF15"/>
          <cell r="AG15"/>
          <cell r="AH15"/>
          <cell r="AI15"/>
          <cell r="AJ15"/>
          <cell r="AK15"/>
          <cell r="AL15"/>
          <cell r="AM15"/>
          <cell r="AN15"/>
          <cell r="AO15"/>
          <cell r="AP15"/>
          <cell r="AQ15"/>
          <cell r="AR15"/>
          <cell r="AS15"/>
          <cell r="AT15"/>
          <cell r="AU15"/>
          <cell r="AV15"/>
          <cell r="AW15"/>
          <cell r="AX15"/>
          <cell r="AY15"/>
          <cell r="AZ15"/>
          <cell r="BA15"/>
          <cell r="BB15"/>
          <cell r="BC15"/>
          <cell r="BD15"/>
          <cell r="BE15"/>
          <cell r="BF15"/>
          <cell r="BG15"/>
          <cell r="BH15"/>
          <cell r="BI15"/>
          <cell r="BJ15"/>
          <cell r="BK15"/>
          <cell r="BL15"/>
          <cell r="BM15"/>
          <cell r="BN15"/>
          <cell r="BO15">
            <v>0</v>
          </cell>
          <cell r="BP15" t="str">
            <v xml:space="preserve">
</v>
          </cell>
          <cell r="BQ15" t="str">
            <v>加工準備</v>
          </cell>
          <cell r="BR15">
            <v>30</v>
          </cell>
          <cell r="BS15">
            <v>0</v>
          </cell>
          <cell r="BT15">
            <v>106</v>
          </cell>
          <cell r="BU15" t="str">
            <v xml:space="preserve"> </v>
          </cell>
          <cell r="BV15" t="str">
            <v>0R040-8Y0B- 820X200</v>
          </cell>
          <cell r="BW15" t="str">
            <v>FA</v>
          </cell>
          <cell r="BX15">
            <v>0</v>
          </cell>
          <cell r="BY15" t="str">
            <v>C</v>
          </cell>
          <cell r="BZ15">
            <v>18.867924528301888</v>
          </cell>
          <cell r="CA15" t="str">
            <v>50080-AY0B- 870X200</v>
          </cell>
          <cell r="CB15" t="str">
            <v>FA</v>
          </cell>
          <cell r="CC15">
            <v>0</v>
          </cell>
          <cell r="CD15" t="str">
            <v>C</v>
          </cell>
          <cell r="CE15">
            <v>2000</v>
          </cell>
          <cell r="CF15">
            <v>2000</v>
          </cell>
          <cell r="CG15">
            <v>2000</v>
          </cell>
          <cell r="CH15">
            <v>2000</v>
          </cell>
          <cell r="CI15">
            <v>0</v>
          </cell>
          <cell r="CJ15">
            <v>46119</v>
          </cell>
          <cell r="CK15">
            <v>46122</v>
          </cell>
          <cell r="CL15">
            <v>46119</v>
          </cell>
          <cell r="CM15" t="str">
            <v>ｽﾘｯﾄ　　</v>
          </cell>
          <cell r="CN15"/>
          <cell r="CO15"/>
          <cell r="CP15" t="str">
            <v>完</v>
          </cell>
          <cell r="CQ15">
            <v>0</v>
          </cell>
          <cell r="CR15">
            <v>0</v>
          </cell>
          <cell r="CS15"/>
          <cell r="CT15"/>
          <cell r="CU15"/>
          <cell r="CV15"/>
          <cell r="CW15"/>
          <cell r="CX15"/>
          <cell r="CY15"/>
          <cell r="CZ15"/>
          <cell r="DA15"/>
          <cell r="DB15"/>
          <cell r="DC15">
            <v>2000</v>
          </cell>
          <cell r="DD15">
            <v>2000</v>
          </cell>
          <cell r="DE15"/>
          <cell r="DF15"/>
          <cell r="DG15"/>
          <cell r="DH15"/>
          <cell r="DI15"/>
          <cell r="DJ15"/>
          <cell r="DK15"/>
          <cell r="DS15"/>
          <cell r="DT15"/>
          <cell r="DU15"/>
          <cell r="DV15"/>
        </row>
        <row r="16">
          <cell r="A16" t="str">
            <v>S260331-1</v>
          </cell>
          <cell r="B16">
            <v>46120</v>
          </cell>
          <cell r="C16"/>
          <cell r="D16"/>
          <cell r="E16" t="str">
            <v xml:space="preserve">図司 智子
</v>
          </cell>
          <cell r="F16">
            <v>0.35069444444444442</v>
          </cell>
          <cell r="G16">
            <v>0.64583333333333337</v>
          </cell>
          <cell r="H16"/>
          <cell r="I16"/>
          <cell r="J16"/>
          <cell r="K16"/>
          <cell r="L16"/>
          <cell r="M16"/>
          <cell r="N16"/>
          <cell r="O16"/>
          <cell r="P16"/>
          <cell r="Q16"/>
          <cell r="R16"/>
          <cell r="S16"/>
          <cell r="T16"/>
          <cell r="U16"/>
          <cell r="V16"/>
          <cell r="W16"/>
          <cell r="X16"/>
          <cell r="Y16"/>
          <cell r="Z16"/>
          <cell r="AA16"/>
          <cell r="AB16"/>
          <cell r="AC16"/>
          <cell r="AD16"/>
          <cell r="AE16"/>
          <cell r="AF16"/>
          <cell r="AG16"/>
          <cell r="AH16"/>
          <cell r="AI16"/>
          <cell r="AJ16"/>
          <cell r="AK16"/>
          <cell r="AL16"/>
          <cell r="AM16"/>
          <cell r="AN16"/>
          <cell r="AO16"/>
          <cell r="AP16"/>
          <cell r="AQ16"/>
          <cell r="AR16"/>
          <cell r="AS16"/>
          <cell r="AT16"/>
          <cell r="AU16"/>
          <cell r="AV16"/>
          <cell r="AW16"/>
          <cell r="AX16"/>
          <cell r="AY16"/>
          <cell r="AZ16"/>
          <cell r="BA16"/>
          <cell r="BB16"/>
          <cell r="BC16"/>
          <cell r="BD16"/>
          <cell r="BE16"/>
          <cell r="BF16"/>
          <cell r="BG16"/>
          <cell r="BH16"/>
          <cell r="BI16"/>
          <cell r="BJ16"/>
          <cell r="BK16"/>
          <cell r="BL16"/>
          <cell r="BM16"/>
          <cell r="BN16"/>
          <cell r="BO16">
            <v>0</v>
          </cell>
          <cell r="BP16" t="str">
            <v xml:space="preserve">
</v>
          </cell>
          <cell r="BQ16" t="str">
            <v>加工準備</v>
          </cell>
          <cell r="BR16">
            <v>40</v>
          </cell>
          <cell r="BS16">
            <v>65</v>
          </cell>
          <cell r="BT16">
            <v>320.00000000000011</v>
          </cell>
          <cell r="BU16" t="str">
            <v xml:space="preserve"> </v>
          </cell>
          <cell r="BV16" t="str">
            <v>0R040-8Y0B- 535X200</v>
          </cell>
          <cell r="BW16" t="str">
            <v>FA</v>
          </cell>
          <cell r="BX16" t="str">
            <v>GA1</v>
          </cell>
          <cell r="BY16" t="str">
            <v>C</v>
          </cell>
          <cell r="BZ16">
            <v>9.3749999999999964</v>
          </cell>
          <cell r="CA16" t="str">
            <v>0R040-8Y0B- 680X200</v>
          </cell>
          <cell r="CB16" t="str">
            <v>FA</v>
          </cell>
          <cell r="CC16" t="str">
            <v>GA1</v>
          </cell>
          <cell r="CD16" t="str">
            <v>C</v>
          </cell>
          <cell r="CE16">
            <v>4000</v>
          </cell>
          <cell r="CF16">
            <v>4000</v>
          </cell>
          <cell r="CG16">
            <v>2400</v>
          </cell>
          <cell r="CH16">
            <v>3000</v>
          </cell>
          <cell r="CI16">
            <v>0</v>
          </cell>
          <cell r="CJ16">
            <v>46119</v>
          </cell>
          <cell r="CK16">
            <v>46122</v>
          </cell>
          <cell r="CL16">
            <v>46115</v>
          </cell>
          <cell r="CM16" t="str">
            <v>ｽﾘｯﾄ　　</v>
          </cell>
          <cell r="CN16"/>
          <cell r="CO16"/>
          <cell r="CP16" t="str">
            <v>完</v>
          </cell>
          <cell r="CQ16">
            <v>0</v>
          </cell>
          <cell r="CR16">
            <v>0</v>
          </cell>
          <cell r="CS16"/>
          <cell r="CT16"/>
          <cell r="CU16"/>
          <cell r="CV16"/>
          <cell r="CW16"/>
          <cell r="CX16"/>
          <cell r="CY16"/>
          <cell r="CZ16"/>
          <cell r="DA16"/>
          <cell r="DB16"/>
          <cell r="DC16">
            <v>4000</v>
          </cell>
          <cell r="DD16">
            <v>3995</v>
          </cell>
          <cell r="DE16"/>
          <cell r="DF16"/>
          <cell r="DG16"/>
          <cell r="DH16"/>
          <cell r="DI16"/>
          <cell r="DJ16"/>
          <cell r="DK16"/>
          <cell r="DS16"/>
          <cell r="DT16"/>
          <cell r="DU16"/>
          <cell r="DV16"/>
        </row>
        <row r="17">
          <cell r="A17" t="str">
            <v>S260401-1</v>
          </cell>
          <cell r="B17">
            <v>46120</v>
          </cell>
          <cell r="C17"/>
          <cell r="D17"/>
          <cell r="E17" t="str">
            <v xml:space="preserve">図司 智子
</v>
          </cell>
          <cell r="F17">
            <v>0.70833333333333337</v>
          </cell>
          <cell r="G17">
            <v>0.70833333333333337</v>
          </cell>
          <cell r="H17"/>
          <cell r="I17"/>
          <cell r="J17"/>
          <cell r="K17"/>
          <cell r="L17"/>
          <cell r="M17"/>
          <cell r="N17"/>
          <cell r="O17"/>
          <cell r="P17"/>
          <cell r="Q17"/>
          <cell r="R17"/>
          <cell r="S17"/>
          <cell r="T17"/>
          <cell r="U17"/>
          <cell r="V17"/>
          <cell r="W17"/>
          <cell r="X17"/>
          <cell r="Y17"/>
          <cell r="Z17"/>
          <cell r="AA17"/>
          <cell r="AB17"/>
          <cell r="AC17"/>
          <cell r="AD17"/>
          <cell r="AE17"/>
          <cell r="AF17"/>
          <cell r="AG17"/>
          <cell r="AH17"/>
          <cell r="AI17"/>
          <cell r="AJ17"/>
          <cell r="AK17"/>
          <cell r="AL17"/>
          <cell r="AM17"/>
          <cell r="AN17"/>
          <cell r="AO17"/>
          <cell r="AP17"/>
          <cell r="AQ17"/>
          <cell r="AR17"/>
          <cell r="AS17"/>
          <cell r="AT17"/>
          <cell r="AU17"/>
          <cell r="AV17"/>
          <cell r="AW17"/>
          <cell r="AX17"/>
          <cell r="AY17"/>
          <cell r="AZ17"/>
          <cell r="BA17"/>
          <cell r="BB17"/>
          <cell r="BC17"/>
          <cell r="BD17"/>
          <cell r="BE17"/>
          <cell r="BF17"/>
          <cell r="BG17"/>
          <cell r="BH17"/>
          <cell r="BI17"/>
          <cell r="BJ17"/>
          <cell r="BK17"/>
          <cell r="BL17"/>
          <cell r="BM17"/>
          <cell r="BN17"/>
          <cell r="BO17">
            <v>0</v>
          </cell>
          <cell r="BP17" t="str">
            <v xml:space="preserve">
</v>
          </cell>
          <cell r="BQ17">
            <v>0</v>
          </cell>
          <cell r="BR17">
            <v>0</v>
          </cell>
          <cell r="BS17">
            <v>0</v>
          </cell>
          <cell r="BT17">
            <v>0</v>
          </cell>
          <cell r="BU17" t="str">
            <v xml:space="preserve"> </v>
          </cell>
          <cell r="BV17" t="str">
            <v>0R040-8Y0B- 535X200</v>
          </cell>
          <cell r="BW17" t="str">
            <v>FA</v>
          </cell>
          <cell r="BX17" t="str">
            <v>GA1</v>
          </cell>
          <cell r="BY17" t="str">
            <v>C</v>
          </cell>
          <cell r="BZ17" t="str">
            <v/>
          </cell>
          <cell r="CA17" t="str">
            <v>0R040-8Y0B- 680X200</v>
          </cell>
          <cell r="CB17" t="str">
            <v>FA</v>
          </cell>
          <cell r="CC17" t="str">
            <v>GA1</v>
          </cell>
          <cell r="CD17" t="str">
            <v>C</v>
          </cell>
          <cell r="CE17">
            <v>800</v>
          </cell>
          <cell r="CF17">
            <v>800</v>
          </cell>
          <cell r="CG17">
            <v>395</v>
          </cell>
          <cell r="CH17">
            <v>0</v>
          </cell>
          <cell r="CI17">
            <v>0</v>
          </cell>
          <cell r="CJ17">
            <v>46119</v>
          </cell>
          <cell r="CK17">
            <v>46122</v>
          </cell>
          <cell r="CL17">
            <v>46118</v>
          </cell>
          <cell r="CM17" t="str">
            <v>ｽﾘｯﾄ　　</v>
          </cell>
          <cell r="CN17"/>
          <cell r="CO17"/>
          <cell r="CP17" t="str">
            <v>完</v>
          </cell>
          <cell r="CQ17">
            <v>0</v>
          </cell>
          <cell r="CR17">
            <v>0</v>
          </cell>
          <cell r="CS17"/>
          <cell r="CT17"/>
          <cell r="CU17"/>
          <cell r="CV17"/>
          <cell r="CW17"/>
          <cell r="CX17"/>
          <cell r="CY17"/>
          <cell r="CZ17"/>
          <cell r="DA17"/>
          <cell r="DB17"/>
          <cell r="DC17">
            <v>800</v>
          </cell>
          <cell r="DD17">
            <v>795</v>
          </cell>
          <cell r="DE17"/>
          <cell r="DF17"/>
          <cell r="DG17"/>
          <cell r="DH17"/>
          <cell r="DI17"/>
          <cell r="DJ17"/>
          <cell r="DK17"/>
          <cell r="DS17"/>
          <cell r="DT17"/>
          <cell r="DU17"/>
          <cell r="DV17"/>
        </row>
        <row r="18">
          <cell r="A18" t="str">
            <v>Y4-26</v>
          </cell>
          <cell r="B18">
            <v>46121</v>
          </cell>
          <cell r="C18"/>
          <cell r="D18"/>
          <cell r="E18" t="str">
            <v xml:space="preserve">図司 智子
</v>
          </cell>
          <cell r="F18">
            <v>0.39652777777777776</v>
          </cell>
          <cell r="G18">
            <v>0.55625000000000002</v>
          </cell>
          <cell r="H18"/>
          <cell r="I18"/>
          <cell r="J18"/>
          <cell r="K18"/>
          <cell r="L18"/>
          <cell r="M18"/>
          <cell r="N18"/>
          <cell r="O18"/>
          <cell r="P18"/>
          <cell r="Q18"/>
          <cell r="R18"/>
          <cell r="S18"/>
          <cell r="T18"/>
          <cell r="U18"/>
          <cell r="V18"/>
          <cell r="W18"/>
          <cell r="X18"/>
          <cell r="Y18"/>
          <cell r="Z18"/>
          <cell r="AA18"/>
          <cell r="AB18"/>
          <cell r="AC18"/>
          <cell r="AD18"/>
          <cell r="AE18"/>
          <cell r="AF18"/>
          <cell r="AG18"/>
          <cell r="AH18"/>
          <cell r="AI18"/>
          <cell r="AJ18"/>
          <cell r="AK18"/>
          <cell r="AL18"/>
          <cell r="AM18"/>
          <cell r="AN18"/>
          <cell r="AO18"/>
          <cell r="AP18"/>
          <cell r="AQ18"/>
          <cell r="AR18"/>
          <cell r="AS18"/>
          <cell r="AT18"/>
          <cell r="AU18"/>
          <cell r="AV18"/>
          <cell r="AW18"/>
          <cell r="AX18"/>
          <cell r="AY18"/>
          <cell r="AZ18"/>
          <cell r="BA18"/>
          <cell r="BB18"/>
          <cell r="BC18"/>
          <cell r="BD18"/>
          <cell r="BE18"/>
          <cell r="BF18"/>
          <cell r="BG18"/>
          <cell r="BH18"/>
          <cell r="BI18"/>
          <cell r="BJ18"/>
          <cell r="BK18"/>
          <cell r="BL18"/>
          <cell r="BM18"/>
          <cell r="BN18"/>
          <cell r="BO18">
            <v>0</v>
          </cell>
          <cell r="BP18" t="str">
            <v xml:space="preserve">
</v>
          </cell>
          <cell r="BQ18" t="str">
            <v>その他</v>
          </cell>
          <cell r="BR18">
            <v>30</v>
          </cell>
          <cell r="BS18">
            <v>50</v>
          </cell>
          <cell r="BT18">
            <v>150.00000000000006</v>
          </cell>
          <cell r="BU18" t="str">
            <v xml:space="preserve"> </v>
          </cell>
          <cell r="BV18" t="str">
            <v>30020-8G00- 310X200</v>
          </cell>
          <cell r="BW18" t="str">
            <v>HA</v>
          </cell>
          <cell r="BX18" t="str">
            <v xml:space="preserve">   </v>
          </cell>
          <cell r="BY18" t="str">
            <v>C</v>
          </cell>
          <cell r="BZ18">
            <v>7.9999999999999973</v>
          </cell>
          <cell r="CA18" t="str">
            <v>30040-AG00-1000X200</v>
          </cell>
          <cell r="CB18" t="str">
            <v>FA</v>
          </cell>
          <cell r="CC18" t="str">
            <v xml:space="preserve">   </v>
          </cell>
          <cell r="CD18" t="str">
            <v>C</v>
          </cell>
          <cell r="CE18">
            <v>600</v>
          </cell>
          <cell r="CF18">
            <v>3600</v>
          </cell>
          <cell r="CG18">
            <v>3600</v>
          </cell>
          <cell r="CH18">
            <v>1200</v>
          </cell>
          <cell r="CI18">
            <v>0</v>
          </cell>
          <cell r="CJ18">
            <v>46119</v>
          </cell>
          <cell r="CK18">
            <v>46125</v>
          </cell>
          <cell r="CL18">
            <v>46121</v>
          </cell>
          <cell r="CM18" t="str">
            <v>SEC,スリット　　</v>
          </cell>
          <cell r="CN18"/>
          <cell r="CO18"/>
          <cell r="CP18" t="str">
            <v>完</v>
          </cell>
          <cell r="CQ18">
            <v>0</v>
          </cell>
          <cell r="CR18">
            <v>0</v>
          </cell>
          <cell r="CS18"/>
          <cell r="CT18"/>
          <cell r="CU18"/>
          <cell r="CV18"/>
          <cell r="CW18"/>
          <cell r="CX18"/>
          <cell r="CY18"/>
          <cell r="CZ18"/>
          <cell r="DA18"/>
          <cell r="DB18"/>
          <cell r="DC18">
            <v>1200</v>
          </cell>
          <cell r="DD18">
            <v>3600</v>
          </cell>
          <cell r="DE18"/>
          <cell r="DF18"/>
          <cell r="DG18"/>
          <cell r="DH18"/>
          <cell r="DI18"/>
          <cell r="DJ18"/>
          <cell r="DK18"/>
          <cell r="DS18"/>
          <cell r="DT18"/>
          <cell r="DU18"/>
          <cell r="DV18"/>
        </row>
        <row r="19">
          <cell r="A19" t="str">
            <v>Y4-28</v>
          </cell>
          <cell r="B19">
            <v>46121</v>
          </cell>
          <cell r="C19"/>
          <cell r="D19"/>
          <cell r="E19" t="str">
            <v xml:space="preserve">図司 智子
</v>
          </cell>
          <cell r="F19">
            <v>0.55625000000000002</v>
          </cell>
          <cell r="G19">
            <v>0.65625</v>
          </cell>
          <cell r="H19"/>
          <cell r="I19"/>
          <cell r="J19"/>
          <cell r="K19"/>
          <cell r="L19"/>
          <cell r="M19"/>
          <cell r="N19"/>
          <cell r="O19"/>
          <cell r="P19"/>
          <cell r="Q19"/>
          <cell r="R19"/>
          <cell r="S19"/>
          <cell r="T19"/>
          <cell r="U19"/>
          <cell r="V19"/>
          <cell r="W19"/>
          <cell r="X19"/>
          <cell r="Y19"/>
          <cell r="Z19"/>
          <cell r="AA19"/>
          <cell r="AB19"/>
          <cell r="AC19"/>
          <cell r="AD19"/>
          <cell r="AE19"/>
          <cell r="AF19"/>
          <cell r="AG19"/>
          <cell r="AH19"/>
          <cell r="AI19"/>
          <cell r="AJ19"/>
          <cell r="AK19"/>
          <cell r="AL19"/>
          <cell r="AM19"/>
          <cell r="AN19"/>
          <cell r="AO19"/>
          <cell r="AP19"/>
          <cell r="AQ19"/>
          <cell r="AR19"/>
          <cell r="AS19"/>
          <cell r="AT19"/>
          <cell r="AU19"/>
          <cell r="AV19"/>
          <cell r="AW19"/>
          <cell r="AX19"/>
          <cell r="AY19"/>
          <cell r="AZ19"/>
          <cell r="BA19"/>
          <cell r="BB19"/>
          <cell r="BC19"/>
          <cell r="BD19"/>
          <cell r="BE19"/>
          <cell r="BF19"/>
          <cell r="BG19"/>
          <cell r="BH19"/>
          <cell r="BI19"/>
          <cell r="BJ19"/>
          <cell r="BK19"/>
          <cell r="BL19"/>
          <cell r="BM19"/>
          <cell r="BN19"/>
          <cell r="BO19">
            <v>0</v>
          </cell>
          <cell r="BP19" t="str">
            <v xml:space="preserve">
</v>
          </cell>
          <cell r="BQ19" t="str">
            <v>切替え</v>
          </cell>
          <cell r="BR19">
            <v>10</v>
          </cell>
          <cell r="BS19">
            <v>15</v>
          </cell>
          <cell r="BT19">
            <v>118.99999999999997</v>
          </cell>
          <cell r="BU19" t="str">
            <v xml:space="preserve"> </v>
          </cell>
          <cell r="BV19" t="str">
            <v>0R040-8Y0B- 810X200</v>
          </cell>
          <cell r="BW19" t="str">
            <v>FA</v>
          </cell>
          <cell r="BX19" t="str">
            <v xml:space="preserve">   </v>
          </cell>
          <cell r="BY19" t="str">
            <v>C</v>
          </cell>
          <cell r="BZ19">
            <v>20.168067226890763</v>
          </cell>
          <cell r="CA19" t="str">
            <v>0R040-8Y0B- 870X200</v>
          </cell>
          <cell r="CB19" t="str">
            <v>FA</v>
          </cell>
          <cell r="CC19" t="str">
            <v xml:space="preserve">   </v>
          </cell>
          <cell r="CD19" t="str">
            <v>C</v>
          </cell>
          <cell r="CE19">
            <v>2400</v>
          </cell>
          <cell r="CF19">
            <v>2400</v>
          </cell>
          <cell r="CG19">
            <v>2400</v>
          </cell>
          <cell r="CH19">
            <v>2400</v>
          </cell>
          <cell r="CI19">
            <v>0</v>
          </cell>
          <cell r="CJ19">
            <v>46120</v>
          </cell>
          <cell r="CK19">
            <v>46126</v>
          </cell>
          <cell r="CL19">
            <v>46121</v>
          </cell>
          <cell r="CM19" t="str">
            <v>ｽﾘｯﾄ　　</v>
          </cell>
          <cell r="CN19"/>
          <cell r="CO19"/>
          <cell r="CP19" t="str">
            <v>完</v>
          </cell>
          <cell r="CQ19">
            <v>0</v>
          </cell>
          <cell r="CR19">
            <v>0</v>
          </cell>
          <cell r="CS19"/>
          <cell r="CT19"/>
          <cell r="CU19"/>
          <cell r="CV19"/>
          <cell r="CW19"/>
          <cell r="CX19"/>
          <cell r="CY19"/>
          <cell r="CZ19"/>
          <cell r="DA19"/>
          <cell r="DB19"/>
          <cell r="DC19">
            <v>2400</v>
          </cell>
          <cell r="DD19">
            <v>2400</v>
          </cell>
          <cell r="DE19"/>
          <cell r="DF19"/>
          <cell r="DG19"/>
          <cell r="DH19"/>
          <cell r="DI19"/>
          <cell r="DJ19"/>
          <cell r="DK19"/>
          <cell r="DS19"/>
          <cell r="DT19"/>
          <cell r="DU19"/>
          <cell r="DV19"/>
        </row>
        <row r="20">
          <cell r="A20" t="str">
            <v>Y4-30</v>
          </cell>
          <cell r="B20">
            <v>46121</v>
          </cell>
          <cell r="C20"/>
          <cell r="D20"/>
          <cell r="E20" t="str">
            <v xml:space="preserve">図司 智子
</v>
          </cell>
          <cell r="F20">
            <v>0.65625</v>
          </cell>
          <cell r="G20">
            <v>0.70833333333333337</v>
          </cell>
          <cell r="H20"/>
          <cell r="I20"/>
          <cell r="J20"/>
          <cell r="K20"/>
          <cell r="L20"/>
          <cell r="M20"/>
          <cell r="N20"/>
          <cell r="O20"/>
          <cell r="P20"/>
          <cell r="Q20"/>
          <cell r="R20"/>
          <cell r="S20"/>
          <cell r="T20"/>
          <cell r="U20"/>
          <cell r="V20"/>
          <cell r="W20"/>
          <cell r="X20"/>
          <cell r="Y20"/>
          <cell r="Z20"/>
          <cell r="AA20"/>
          <cell r="AB20"/>
          <cell r="AC20"/>
          <cell r="AD20"/>
          <cell r="AE20"/>
          <cell r="AF20"/>
          <cell r="AG20"/>
          <cell r="AH20"/>
          <cell r="AI20"/>
          <cell r="AJ20"/>
          <cell r="AK20"/>
          <cell r="AL20"/>
          <cell r="AM20"/>
          <cell r="AN20"/>
          <cell r="AO20"/>
          <cell r="AP20"/>
          <cell r="AQ20"/>
          <cell r="AR20"/>
          <cell r="AS20"/>
          <cell r="AT20"/>
          <cell r="AU20"/>
          <cell r="AV20"/>
          <cell r="AW20"/>
          <cell r="AX20"/>
          <cell r="AY20"/>
          <cell r="AZ20"/>
          <cell r="BA20"/>
          <cell r="BB20"/>
          <cell r="BC20"/>
          <cell r="BD20"/>
          <cell r="BE20"/>
          <cell r="BF20"/>
          <cell r="BG20"/>
          <cell r="BH20"/>
          <cell r="BI20"/>
          <cell r="BJ20"/>
          <cell r="BK20"/>
          <cell r="BL20"/>
          <cell r="BM20"/>
          <cell r="BN20"/>
          <cell r="BO20">
            <v>0</v>
          </cell>
          <cell r="BP20" t="str">
            <v xml:space="preserve">
</v>
          </cell>
          <cell r="BQ20" t="str">
            <v>切替え</v>
          </cell>
          <cell r="BR20">
            <v>20</v>
          </cell>
          <cell r="BS20">
            <v>0</v>
          </cell>
          <cell r="BT20">
            <v>55.000000000000057</v>
          </cell>
          <cell r="BU20" t="str">
            <v xml:space="preserve"> </v>
          </cell>
          <cell r="BV20" t="str">
            <v>0R040-8Y0B- 400X200
0R040-8Y0B-400X198</v>
          </cell>
          <cell r="BW20" t="str">
            <v>GA</v>
          </cell>
          <cell r="BX20" t="str">
            <v>GA1</v>
          </cell>
          <cell r="BY20" t="str">
            <v>C</v>
          </cell>
          <cell r="BZ20">
            <v>18.181818181818162</v>
          </cell>
          <cell r="CA20" t="str">
            <v>0R040-8Y0B- 870X200</v>
          </cell>
          <cell r="CB20" t="str">
            <v>FA</v>
          </cell>
          <cell r="CC20" t="str">
            <v>GA1</v>
          </cell>
          <cell r="CD20" t="str">
            <v>C</v>
          </cell>
          <cell r="CE20">
            <v>2600</v>
          </cell>
          <cell r="CF20" t="str">
            <v>9600
792</v>
          </cell>
          <cell r="CG20">
            <v>2000</v>
          </cell>
          <cell r="CH20">
            <v>1000</v>
          </cell>
          <cell r="CI20">
            <v>0</v>
          </cell>
          <cell r="CJ20">
            <v>46120</v>
          </cell>
          <cell r="CK20">
            <v>46125</v>
          </cell>
          <cell r="CL20">
            <v>46121</v>
          </cell>
          <cell r="CM20" t="str">
            <v>SEC,スリット　　</v>
          </cell>
          <cell r="CN20"/>
          <cell r="CO20"/>
          <cell r="CP20" t="str">
            <v>完</v>
          </cell>
          <cell r="CQ20">
            <v>0</v>
          </cell>
          <cell r="CR20">
            <v>0</v>
          </cell>
          <cell r="CS20"/>
          <cell r="CT20"/>
          <cell r="CU20"/>
          <cell r="CV20"/>
          <cell r="CW20"/>
          <cell r="CX20"/>
          <cell r="CY20"/>
          <cell r="CZ20"/>
          <cell r="DA20"/>
          <cell r="DB20"/>
          <cell r="DC20">
            <v>5200</v>
          </cell>
          <cell r="DD20">
            <v>10392</v>
          </cell>
          <cell r="DE20"/>
          <cell r="DF20"/>
          <cell r="DG20"/>
          <cell r="DH20"/>
          <cell r="DI20"/>
          <cell r="DJ20"/>
          <cell r="DK20"/>
          <cell r="DS20"/>
          <cell r="DT20"/>
          <cell r="DU20"/>
          <cell r="DV20"/>
        </row>
        <row r="21">
          <cell r="A21" t="str">
            <v>S260331-1</v>
          </cell>
          <cell r="B21">
            <v>46121</v>
          </cell>
          <cell r="C21"/>
          <cell r="D21"/>
          <cell r="E21" t="str">
            <v xml:space="preserve">図司 智子
</v>
          </cell>
          <cell r="F21">
            <v>0.70833333333333337</v>
          </cell>
          <cell r="G21">
            <v>0.70833333333333337</v>
          </cell>
          <cell r="H21"/>
          <cell r="I21"/>
          <cell r="J21"/>
          <cell r="K21"/>
          <cell r="L21"/>
          <cell r="M21"/>
          <cell r="N21"/>
          <cell r="O21"/>
          <cell r="P21"/>
          <cell r="Q21"/>
          <cell r="R21"/>
          <cell r="S21"/>
          <cell r="T21"/>
          <cell r="U21"/>
          <cell r="V21"/>
          <cell r="W21"/>
          <cell r="X21"/>
          <cell r="Y21"/>
          <cell r="Z21"/>
          <cell r="AA21"/>
          <cell r="AB21"/>
          <cell r="AC21"/>
          <cell r="AD21"/>
          <cell r="AE21"/>
          <cell r="AF21"/>
          <cell r="AG21"/>
          <cell r="AH21"/>
          <cell r="AI21"/>
          <cell r="AJ21"/>
          <cell r="AK21"/>
          <cell r="AL21"/>
          <cell r="AM21"/>
          <cell r="AN21"/>
          <cell r="AO21"/>
          <cell r="AP21"/>
          <cell r="AQ21"/>
          <cell r="AR21"/>
          <cell r="AS21"/>
          <cell r="AT21"/>
          <cell r="AU21"/>
          <cell r="AV21"/>
          <cell r="AW21"/>
          <cell r="AX21"/>
          <cell r="AY21"/>
          <cell r="AZ21"/>
          <cell r="BA21"/>
          <cell r="BB21"/>
          <cell r="BC21"/>
          <cell r="BD21"/>
          <cell r="BE21"/>
          <cell r="BF21"/>
          <cell r="BG21"/>
          <cell r="BH21"/>
          <cell r="BI21"/>
          <cell r="BJ21"/>
          <cell r="BK21"/>
          <cell r="BL21"/>
          <cell r="BM21"/>
          <cell r="BN21"/>
          <cell r="BO21">
            <v>0</v>
          </cell>
          <cell r="BP21" t="str">
            <v xml:space="preserve">
</v>
          </cell>
          <cell r="BQ21">
            <v>0</v>
          </cell>
          <cell r="BR21">
            <v>0</v>
          </cell>
          <cell r="BS21">
            <v>0</v>
          </cell>
          <cell r="BT21">
            <v>0</v>
          </cell>
          <cell r="BU21" t="str">
            <v xml:space="preserve"> </v>
          </cell>
          <cell r="BV21" t="str">
            <v>0R040-8Y0B- 535X200</v>
          </cell>
          <cell r="BW21" t="str">
            <v>FA</v>
          </cell>
          <cell r="BX21" t="str">
            <v>GA1</v>
          </cell>
          <cell r="BY21" t="str">
            <v>C</v>
          </cell>
          <cell r="BZ21" t="str">
            <v/>
          </cell>
          <cell r="CA21" t="str">
            <v>0R040-8Y0B- 680X200</v>
          </cell>
          <cell r="CB21" t="str">
            <v>FA</v>
          </cell>
          <cell r="CC21" t="str">
            <v>GA1</v>
          </cell>
          <cell r="CD21" t="str">
            <v>C</v>
          </cell>
          <cell r="CE21">
            <v>4000</v>
          </cell>
          <cell r="CF21">
            <v>4000</v>
          </cell>
          <cell r="CG21">
            <v>595</v>
          </cell>
          <cell r="CH21">
            <v>0</v>
          </cell>
          <cell r="CI21">
            <v>0</v>
          </cell>
          <cell r="CJ21">
            <v>46119</v>
          </cell>
          <cell r="CK21">
            <v>46122</v>
          </cell>
          <cell r="CL21">
            <v>46115</v>
          </cell>
          <cell r="CM21" t="str">
            <v>ｽﾘｯﾄ　　</v>
          </cell>
          <cell r="CN21"/>
          <cell r="CO21"/>
          <cell r="CP21" t="str">
            <v>完</v>
          </cell>
          <cell r="CQ21">
            <v>0</v>
          </cell>
          <cell r="CR21">
            <v>0</v>
          </cell>
          <cell r="CS21"/>
          <cell r="CT21"/>
          <cell r="CU21"/>
          <cell r="CV21"/>
          <cell r="CW21"/>
          <cell r="CX21"/>
          <cell r="CY21"/>
          <cell r="CZ21"/>
          <cell r="DA21"/>
          <cell r="DB21"/>
          <cell r="DC21">
            <v>4000</v>
          </cell>
          <cell r="DD21">
            <v>3995</v>
          </cell>
          <cell r="DE21"/>
          <cell r="DF21"/>
          <cell r="DG21"/>
          <cell r="DH21"/>
          <cell r="DI21"/>
          <cell r="DJ21"/>
          <cell r="DK21"/>
          <cell r="DS21"/>
          <cell r="DT21"/>
          <cell r="DU21"/>
          <cell r="DV21"/>
        </row>
        <row r="22">
          <cell r="A22" t="str">
            <v>Y4-30</v>
          </cell>
          <cell r="B22">
            <v>46122</v>
          </cell>
          <cell r="C22"/>
          <cell r="D22"/>
          <cell r="E22" t="str">
            <v xml:space="preserve">宮島 剛
冨田 裕子
</v>
          </cell>
          <cell r="F22">
            <v>0.35069444444444442</v>
          </cell>
          <cell r="G22">
            <v>0.70833333333333337</v>
          </cell>
          <cell r="H22"/>
          <cell r="I22"/>
          <cell r="J22"/>
          <cell r="K22"/>
          <cell r="L22"/>
          <cell r="M22"/>
          <cell r="N22"/>
          <cell r="O22"/>
          <cell r="P22"/>
          <cell r="Q22"/>
          <cell r="R22"/>
          <cell r="S22"/>
          <cell r="T22"/>
          <cell r="U22"/>
          <cell r="V22"/>
          <cell r="W22"/>
          <cell r="X22"/>
          <cell r="Y22"/>
          <cell r="Z22"/>
          <cell r="AA22"/>
          <cell r="AB22"/>
          <cell r="AC22"/>
          <cell r="AD22"/>
          <cell r="AE22"/>
          <cell r="AF22"/>
          <cell r="AG22"/>
          <cell r="AH22"/>
          <cell r="AI22"/>
          <cell r="AJ22"/>
          <cell r="AK22"/>
          <cell r="AL22"/>
          <cell r="AM22"/>
          <cell r="AN22"/>
          <cell r="AO22"/>
          <cell r="AP22"/>
          <cell r="AQ22"/>
          <cell r="AR22"/>
          <cell r="AS22"/>
          <cell r="AT22"/>
          <cell r="AU22"/>
          <cell r="AV22"/>
          <cell r="AW22"/>
          <cell r="AX22"/>
          <cell r="AY22"/>
          <cell r="AZ22"/>
          <cell r="BA22"/>
          <cell r="BB22"/>
          <cell r="BC22"/>
          <cell r="BD22"/>
          <cell r="BE22"/>
          <cell r="BF22"/>
          <cell r="BG22"/>
          <cell r="BH22"/>
          <cell r="BI22"/>
          <cell r="BJ22"/>
          <cell r="BK22"/>
          <cell r="BL22"/>
          <cell r="BM22"/>
          <cell r="BN22"/>
          <cell r="BO22">
            <v>0</v>
          </cell>
          <cell r="BP22" t="str">
            <v xml:space="preserve">
</v>
          </cell>
          <cell r="BQ22" t="str">
            <v>その他</v>
          </cell>
          <cell r="BR22">
            <v>275</v>
          </cell>
          <cell r="BS22">
            <v>65</v>
          </cell>
          <cell r="BT22">
            <v>175.00000000000011</v>
          </cell>
          <cell r="BU22" t="str">
            <v xml:space="preserve"> </v>
          </cell>
          <cell r="BV22" t="str">
            <v>0R040-8Y0B- 400X200
0R040-8Y0B-400X198</v>
          </cell>
          <cell r="BW22" t="str">
            <v>GA</v>
          </cell>
          <cell r="BX22" t="str">
            <v>GA1</v>
          </cell>
          <cell r="BY22" t="str">
            <v>C</v>
          </cell>
          <cell r="BZ22">
            <v>23.999999999999986</v>
          </cell>
          <cell r="CA22" t="str">
            <v>0R040-8Y0B- 870X200</v>
          </cell>
          <cell r="CB22" t="str">
            <v>FA</v>
          </cell>
          <cell r="CC22" t="str">
            <v>GA1</v>
          </cell>
          <cell r="CD22" t="str">
            <v>C</v>
          </cell>
          <cell r="CE22">
            <v>2600</v>
          </cell>
          <cell r="CF22" t="str">
            <v>9600
792</v>
          </cell>
          <cell r="CG22">
            <v>7600</v>
          </cell>
          <cell r="CH22">
            <v>4200</v>
          </cell>
          <cell r="CI22">
            <v>0</v>
          </cell>
          <cell r="CJ22">
            <v>46120</v>
          </cell>
          <cell r="CK22">
            <v>46125</v>
          </cell>
          <cell r="CL22">
            <v>46121</v>
          </cell>
          <cell r="CM22" t="str">
            <v>SEC,スリット　　</v>
          </cell>
          <cell r="CN22"/>
          <cell r="CO22"/>
          <cell r="CP22" t="str">
            <v>完</v>
          </cell>
          <cell r="CQ22">
            <v>0</v>
          </cell>
          <cell r="CR22">
            <v>0</v>
          </cell>
          <cell r="CS22"/>
          <cell r="CT22"/>
          <cell r="CU22"/>
          <cell r="CV22"/>
          <cell r="CW22"/>
          <cell r="CX22"/>
          <cell r="CY22"/>
          <cell r="CZ22"/>
          <cell r="DA22"/>
          <cell r="DB22"/>
          <cell r="DC22">
            <v>5200</v>
          </cell>
          <cell r="DD22">
            <v>10392</v>
          </cell>
          <cell r="DE22"/>
          <cell r="DF22"/>
          <cell r="DG22"/>
          <cell r="DH22"/>
          <cell r="DI22"/>
          <cell r="DJ22"/>
          <cell r="DK22"/>
          <cell r="DS22"/>
          <cell r="DT22"/>
          <cell r="DU22"/>
          <cell r="DV22"/>
        </row>
        <row r="23">
          <cell r="A23" t="str">
            <v>GB60401</v>
          </cell>
          <cell r="B23">
            <v>46126</v>
          </cell>
          <cell r="C23"/>
          <cell r="D23"/>
          <cell r="E23" t="str">
            <v xml:space="preserve">冨田 裕子
</v>
          </cell>
          <cell r="F23">
            <v>0.35069444444444442</v>
          </cell>
          <cell r="G23">
            <v>0.42708333333333331</v>
          </cell>
          <cell r="H23"/>
          <cell r="I23"/>
          <cell r="J23"/>
          <cell r="K23"/>
          <cell r="L23"/>
          <cell r="M23"/>
          <cell r="N23"/>
          <cell r="O23"/>
          <cell r="P23"/>
          <cell r="Q23"/>
          <cell r="R23"/>
          <cell r="S23"/>
          <cell r="T23"/>
          <cell r="U23"/>
          <cell r="V23"/>
          <cell r="W23"/>
          <cell r="X23"/>
          <cell r="Y23"/>
          <cell r="Z23"/>
          <cell r="AA23"/>
          <cell r="AB23"/>
          <cell r="AC23"/>
          <cell r="AD23"/>
          <cell r="AE23"/>
          <cell r="AF23"/>
          <cell r="AG23"/>
          <cell r="AH23"/>
          <cell r="AI23"/>
          <cell r="AJ23"/>
          <cell r="AK23"/>
          <cell r="AL23"/>
          <cell r="AM23"/>
          <cell r="AN23"/>
          <cell r="AO23"/>
          <cell r="AP23"/>
          <cell r="AQ23"/>
          <cell r="AR23"/>
          <cell r="AS23"/>
          <cell r="AT23"/>
          <cell r="AU23"/>
          <cell r="AV23"/>
          <cell r="AW23"/>
          <cell r="AX23"/>
          <cell r="AY23"/>
          <cell r="AZ23"/>
          <cell r="BA23"/>
          <cell r="BB23"/>
          <cell r="BC23"/>
          <cell r="BD23"/>
          <cell r="BE23"/>
          <cell r="BF23"/>
          <cell r="BG23"/>
          <cell r="BH23"/>
          <cell r="BI23"/>
          <cell r="BJ23"/>
          <cell r="BK23"/>
          <cell r="BL23"/>
          <cell r="BM23"/>
          <cell r="BN23"/>
          <cell r="BO23">
            <v>0</v>
          </cell>
          <cell r="BP23" t="str">
            <v xml:space="preserve">
</v>
          </cell>
          <cell r="BQ23" t="str">
            <v>加工準備</v>
          </cell>
          <cell r="BR23">
            <v>30</v>
          </cell>
          <cell r="BS23">
            <v>0</v>
          </cell>
          <cell r="BT23">
            <v>80.000000000000014</v>
          </cell>
          <cell r="BU23" t="str">
            <v xml:space="preserve"> </v>
          </cell>
          <cell r="BV23" t="str">
            <v>ｳﾙﾄﾗｽｴｰﾄﾞ-KV- 790X 20
ｳﾙﾄﾗｽｴｰﾄﾞ-KV-1580X 40
ｳﾙﾄﾗｽｴｰﾄﾞ-KV-1220X 34</v>
          </cell>
          <cell r="BW23" t="str">
            <v>FA</v>
          </cell>
          <cell r="BX23" t="str">
            <v>BK0</v>
          </cell>
          <cell r="BY23" t="str">
            <v xml:space="preserve"> </v>
          </cell>
          <cell r="BZ23">
            <v>0.67499999999999993</v>
          </cell>
          <cell r="CA23" t="str">
            <v>ｳﾙﾄﾗｽｴｰﾄﾞ-KV-1580X 60
ｳﾙﾄﾗｽｴｰﾄﾞ-KV-1530X 34</v>
          </cell>
          <cell r="CB23" t="str">
            <v>FA</v>
          </cell>
          <cell r="CC23" t="str">
            <v>BK0</v>
          </cell>
          <cell r="CD23" t="str">
            <v xml:space="preserve"> </v>
          </cell>
          <cell r="CE23" t="str">
            <v>60
34</v>
          </cell>
          <cell r="CF23" t="str">
            <v>40
40
34</v>
          </cell>
          <cell r="CG23">
            <v>54</v>
          </cell>
          <cell r="CH23">
            <v>54</v>
          </cell>
          <cell r="CI23">
            <v>0</v>
          </cell>
          <cell r="CJ23">
            <v>46126</v>
          </cell>
          <cell r="CK23">
            <v>46126</v>
          </cell>
          <cell r="CL23">
            <v>46126</v>
          </cell>
          <cell r="CM23" t="str">
            <v>巻返し,ｽﾘｯﾄ　　</v>
          </cell>
          <cell r="CN23"/>
          <cell r="CO23"/>
          <cell r="CP23" t="str">
            <v>完</v>
          </cell>
          <cell r="CQ23">
            <v>0</v>
          </cell>
          <cell r="CR23">
            <v>0</v>
          </cell>
          <cell r="CS23"/>
          <cell r="CT23"/>
          <cell r="CU23"/>
          <cell r="CV23"/>
          <cell r="CW23"/>
          <cell r="CX23"/>
          <cell r="CY23"/>
          <cell r="CZ23"/>
          <cell r="DA23"/>
          <cell r="DB23"/>
          <cell r="DC23">
            <v>54</v>
          </cell>
          <cell r="DD23">
            <v>54</v>
          </cell>
          <cell r="DE23"/>
          <cell r="DF23"/>
          <cell r="DG23"/>
          <cell r="DH23"/>
          <cell r="DI23"/>
          <cell r="DJ23"/>
          <cell r="DK23"/>
          <cell r="DS23"/>
          <cell r="DT23"/>
          <cell r="DU23"/>
          <cell r="DV23"/>
        </row>
        <row r="24">
          <cell r="A24" t="str">
            <v>Y4-31</v>
          </cell>
          <cell r="B24">
            <v>46126</v>
          </cell>
          <cell r="C24"/>
          <cell r="D24"/>
          <cell r="E24" t="str">
            <v xml:space="preserve">冨田 裕子
</v>
          </cell>
          <cell r="F24">
            <v>0.5625</v>
          </cell>
          <cell r="G24">
            <v>0.64930555555555558</v>
          </cell>
          <cell r="H24"/>
          <cell r="I24"/>
          <cell r="J24"/>
          <cell r="K24"/>
          <cell r="L24"/>
          <cell r="M24"/>
          <cell r="N24"/>
          <cell r="O24"/>
          <cell r="P24"/>
          <cell r="Q24"/>
          <cell r="R24"/>
          <cell r="S24"/>
          <cell r="T24"/>
          <cell r="U24"/>
          <cell r="V24"/>
          <cell r="W24"/>
          <cell r="X24"/>
          <cell r="Y24"/>
          <cell r="Z24"/>
          <cell r="AA24"/>
          <cell r="AB24"/>
          <cell r="AC24"/>
          <cell r="AD24"/>
          <cell r="AE24"/>
          <cell r="AF24"/>
          <cell r="AG24"/>
          <cell r="AH24"/>
          <cell r="AI24"/>
          <cell r="AJ24"/>
          <cell r="AK24"/>
          <cell r="AL24"/>
          <cell r="AM24"/>
          <cell r="AN24"/>
          <cell r="AO24"/>
          <cell r="AP24"/>
          <cell r="AQ24"/>
          <cell r="AR24"/>
          <cell r="AS24"/>
          <cell r="AT24"/>
          <cell r="AU24"/>
          <cell r="AV24"/>
          <cell r="AW24"/>
          <cell r="AX24"/>
          <cell r="AY24"/>
          <cell r="AZ24"/>
          <cell r="BA24"/>
          <cell r="BB24"/>
          <cell r="BC24"/>
          <cell r="BD24"/>
          <cell r="BE24"/>
          <cell r="BF24"/>
          <cell r="BG24"/>
          <cell r="BH24"/>
          <cell r="BI24"/>
          <cell r="BJ24"/>
          <cell r="BK24"/>
          <cell r="BL24"/>
          <cell r="BM24"/>
          <cell r="BN24"/>
          <cell r="BO24">
            <v>0</v>
          </cell>
          <cell r="BP24"/>
          <cell r="BQ24" t="str">
            <v>切替え</v>
          </cell>
          <cell r="BR24">
            <v>20</v>
          </cell>
          <cell r="BS24">
            <v>0</v>
          </cell>
          <cell r="BT24">
            <v>105.00000000000003</v>
          </cell>
          <cell r="BU24" t="str">
            <v xml:space="preserve"> </v>
          </cell>
          <cell r="BV24" t="str">
            <v>0R040-8Y0B- 250X200</v>
          </cell>
          <cell r="BW24" t="str">
            <v>HA</v>
          </cell>
          <cell r="BX24" t="str">
            <v>GA1</v>
          </cell>
          <cell r="BY24" t="str">
            <v>C</v>
          </cell>
          <cell r="BZ24">
            <v>15.238095238095234</v>
          </cell>
          <cell r="CA24" t="str">
            <v>50080-AY0B- 870X200</v>
          </cell>
          <cell r="CB24" t="str">
            <v>FA</v>
          </cell>
          <cell r="CC24" t="str">
            <v>GA1</v>
          </cell>
          <cell r="CD24" t="str">
            <v>C</v>
          </cell>
          <cell r="CE24">
            <v>800</v>
          </cell>
          <cell r="CF24">
            <v>4800</v>
          </cell>
          <cell r="CG24">
            <v>4200</v>
          </cell>
          <cell r="CH24">
            <v>1600</v>
          </cell>
          <cell r="CI24">
            <v>0</v>
          </cell>
          <cell r="CJ24">
            <v>46120</v>
          </cell>
          <cell r="CK24">
            <v>46132</v>
          </cell>
          <cell r="CL24">
            <v>46126</v>
          </cell>
          <cell r="CM24" t="str">
            <v>SEC,ｽﾘｯﾄ　　</v>
          </cell>
          <cell r="CN24"/>
          <cell r="CO24"/>
          <cell r="CP24" t="str">
            <v>完</v>
          </cell>
          <cell r="CQ24">
            <v>0</v>
          </cell>
          <cell r="CR24">
            <v>0</v>
          </cell>
          <cell r="CS24"/>
          <cell r="CT24"/>
          <cell r="CU24"/>
          <cell r="CV24"/>
          <cell r="CW24"/>
          <cell r="CX24"/>
          <cell r="CY24"/>
          <cell r="CZ24"/>
          <cell r="DA24"/>
          <cell r="DB24"/>
          <cell r="DC24">
            <v>1600</v>
          </cell>
          <cell r="DD24">
            <v>4797</v>
          </cell>
          <cell r="DE24"/>
          <cell r="DF24"/>
          <cell r="DG24"/>
          <cell r="DH24"/>
          <cell r="DI24"/>
          <cell r="DJ24"/>
          <cell r="DK24"/>
          <cell r="DS24"/>
          <cell r="DT24"/>
          <cell r="DU24"/>
          <cell r="DV24"/>
        </row>
        <row r="25">
          <cell r="A25" t="str">
            <v>Y4-40</v>
          </cell>
          <cell r="B25">
            <v>46126</v>
          </cell>
          <cell r="C25"/>
          <cell r="D25"/>
          <cell r="E25" t="str">
            <v xml:space="preserve">冨田 裕子
</v>
          </cell>
          <cell r="F25">
            <v>0.64930555555555558</v>
          </cell>
          <cell r="G25">
            <v>0.70833333333333337</v>
          </cell>
          <cell r="H25"/>
          <cell r="I25"/>
          <cell r="J25"/>
          <cell r="K25"/>
          <cell r="L25"/>
          <cell r="M25"/>
          <cell r="N25"/>
          <cell r="O25"/>
          <cell r="P25"/>
          <cell r="Q25"/>
          <cell r="R25"/>
          <cell r="S25"/>
          <cell r="T25"/>
          <cell r="U25"/>
          <cell r="V25"/>
          <cell r="W25"/>
          <cell r="X25"/>
          <cell r="Y25"/>
          <cell r="Z25"/>
          <cell r="AA25"/>
          <cell r="AB25"/>
          <cell r="AC25"/>
          <cell r="AD25"/>
          <cell r="AE25"/>
          <cell r="AF25"/>
          <cell r="AG25"/>
          <cell r="AH25"/>
          <cell r="AI25"/>
          <cell r="AJ25"/>
          <cell r="AK25"/>
          <cell r="AL25"/>
          <cell r="AM25"/>
          <cell r="AN25"/>
          <cell r="AO25"/>
          <cell r="AP25"/>
          <cell r="AQ25"/>
          <cell r="AR25"/>
          <cell r="AS25"/>
          <cell r="AT25"/>
          <cell r="AU25"/>
          <cell r="AV25"/>
          <cell r="AW25"/>
          <cell r="AX25"/>
          <cell r="AY25"/>
          <cell r="AZ25"/>
          <cell r="BA25"/>
          <cell r="BB25"/>
          <cell r="BC25"/>
          <cell r="BD25"/>
          <cell r="BE25"/>
          <cell r="BF25"/>
          <cell r="BG25"/>
          <cell r="BH25"/>
          <cell r="BI25"/>
          <cell r="BJ25"/>
          <cell r="BK25"/>
          <cell r="BL25"/>
          <cell r="BM25"/>
          <cell r="BN25"/>
          <cell r="BO25">
            <v>0</v>
          </cell>
          <cell r="BP25" t="str">
            <v xml:space="preserve">
</v>
          </cell>
          <cell r="BQ25" t="str">
            <v>後段取り</v>
          </cell>
          <cell r="BR25">
            <v>10</v>
          </cell>
          <cell r="BS25">
            <v>0</v>
          </cell>
          <cell r="BT25">
            <v>75.000000000000014</v>
          </cell>
          <cell r="BU25" t="str">
            <v xml:space="preserve"> </v>
          </cell>
          <cell r="BV25" t="str">
            <v>0R040-8Y0B- 820X200</v>
          </cell>
          <cell r="BW25" t="str">
            <v>FA</v>
          </cell>
          <cell r="BX25" t="str">
            <v xml:space="preserve"> </v>
          </cell>
          <cell r="BY25" t="str">
            <v>C</v>
          </cell>
          <cell r="BZ25">
            <v>13.33333333333333</v>
          </cell>
          <cell r="CA25" t="str">
            <v>50080-AY0B- 870X200</v>
          </cell>
          <cell r="CB25" t="str">
            <v>FA</v>
          </cell>
          <cell r="CC25" t="str">
            <v xml:space="preserve"> </v>
          </cell>
          <cell r="CD25" t="str">
            <v>C</v>
          </cell>
          <cell r="CE25">
            <v>1000</v>
          </cell>
          <cell r="CF25">
            <v>2000</v>
          </cell>
          <cell r="CG25">
            <v>1000</v>
          </cell>
          <cell r="CH25">
            <v>1000</v>
          </cell>
          <cell r="CI25">
            <v>0</v>
          </cell>
          <cell r="CJ25">
            <v>46126</v>
          </cell>
          <cell r="CK25">
            <v>46133</v>
          </cell>
          <cell r="CL25">
            <v>46126</v>
          </cell>
          <cell r="CM25" t="str">
            <v>ｽﾘｯﾄ,SEC　　</v>
          </cell>
          <cell r="CN25"/>
          <cell r="CO25"/>
          <cell r="CP25" t="str">
            <v>完</v>
          </cell>
          <cell r="CQ25">
            <v>0</v>
          </cell>
          <cell r="CR25">
            <v>0</v>
          </cell>
          <cell r="CS25"/>
          <cell r="CT25"/>
          <cell r="CU25"/>
          <cell r="CV25"/>
          <cell r="CW25"/>
          <cell r="CX25"/>
          <cell r="CY25"/>
          <cell r="CZ25"/>
          <cell r="DA25"/>
          <cell r="DB25"/>
          <cell r="DC25">
            <v>1000</v>
          </cell>
          <cell r="DD25">
            <v>1000</v>
          </cell>
          <cell r="DE25"/>
          <cell r="DF25"/>
          <cell r="DG25"/>
          <cell r="DH25"/>
          <cell r="DI25"/>
          <cell r="DJ25"/>
          <cell r="DK25"/>
          <cell r="DS25"/>
          <cell r="DT25"/>
          <cell r="DU25"/>
          <cell r="DV25"/>
        </row>
        <row r="26">
          <cell r="A26" t="str">
            <v>Y4-30</v>
          </cell>
          <cell r="B26">
            <v>46126</v>
          </cell>
          <cell r="C26"/>
          <cell r="D26"/>
          <cell r="E26" t="str">
            <v xml:space="preserve">冨田 裕子
</v>
          </cell>
          <cell r="F26">
            <v>0.70833333333333337</v>
          </cell>
          <cell r="G26">
            <v>0.70833333333333337</v>
          </cell>
          <cell r="H26"/>
          <cell r="I26"/>
          <cell r="J26"/>
          <cell r="K26"/>
          <cell r="L26"/>
          <cell r="M26"/>
          <cell r="N26"/>
          <cell r="O26"/>
          <cell r="P26"/>
          <cell r="Q26"/>
          <cell r="R26"/>
          <cell r="S26"/>
          <cell r="T26"/>
          <cell r="U26"/>
          <cell r="V26"/>
          <cell r="W26"/>
          <cell r="X26"/>
          <cell r="Y26"/>
          <cell r="Z26"/>
          <cell r="AA26"/>
          <cell r="AB26"/>
          <cell r="AC26"/>
          <cell r="AD26"/>
          <cell r="AE26"/>
          <cell r="AF26"/>
          <cell r="AG26"/>
          <cell r="AH26"/>
          <cell r="AI26"/>
          <cell r="AJ26"/>
          <cell r="AK26"/>
          <cell r="AL26"/>
          <cell r="AM26"/>
          <cell r="AN26"/>
          <cell r="AO26"/>
          <cell r="AP26"/>
          <cell r="AQ26"/>
          <cell r="AR26"/>
          <cell r="AS26"/>
          <cell r="AT26"/>
          <cell r="AU26"/>
          <cell r="AV26"/>
          <cell r="AW26"/>
          <cell r="AX26"/>
          <cell r="AY26"/>
          <cell r="AZ26"/>
          <cell r="BA26"/>
          <cell r="BB26"/>
          <cell r="BC26"/>
          <cell r="BD26"/>
          <cell r="BE26"/>
          <cell r="BF26"/>
          <cell r="BG26"/>
          <cell r="BH26"/>
          <cell r="BI26"/>
          <cell r="BJ26"/>
          <cell r="BK26"/>
          <cell r="BL26"/>
          <cell r="BM26"/>
          <cell r="BN26"/>
          <cell r="BO26">
            <v>0</v>
          </cell>
          <cell r="BP26" t="str">
            <v xml:space="preserve">
</v>
          </cell>
          <cell r="BQ26">
            <v>0</v>
          </cell>
          <cell r="BR26">
            <v>0</v>
          </cell>
          <cell r="BS26">
            <v>0</v>
          </cell>
          <cell r="BT26">
            <v>0</v>
          </cell>
          <cell r="BU26" t="str">
            <v xml:space="preserve"> </v>
          </cell>
          <cell r="BV26" t="str">
            <v>0R040-8Y0B- 400X200
0R040-8Y0B-400X198</v>
          </cell>
          <cell r="BW26" t="str">
            <v>GA</v>
          </cell>
          <cell r="BX26" t="str">
            <v>GA1</v>
          </cell>
          <cell r="BY26" t="str">
            <v>C</v>
          </cell>
          <cell r="BZ26" t="str">
            <v/>
          </cell>
          <cell r="CA26" t="str">
            <v>0R040-8Y0B- 870X200</v>
          </cell>
          <cell r="CB26" t="str">
            <v>FA</v>
          </cell>
          <cell r="CC26" t="str">
            <v>GA1</v>
          </cell>
          <cell r="CD26" t="str">
            <v>C</v>
          </cell>
          <cell r="CE26">
            <v>2600</v>
          </cell>
          <cell r="CF26" t="str">
            <v>9600
792</v>
          </cell>
          <cell r="CG26">
            <v>792</v>
          </cell>
          <cell r="CH26">
            <v>0</v>
          </cell>
          <cell r="CI26">
            <v>0</v>
          </cell>
          <cell r="CJ26">
            <v>46120</v>
          </cell>
          <cell r="CK26">
            <v>46125</v>
          </cell>
          <cell r="CL26">
            <v>46121</v>
          </cell>
          <cell r="CM26" t="str">
            <v>SEC,スリット　　</v>
          </cell>
          <cell r="CN26"/>
          <cell r="CO26"/>
          <cell r="CP26" t="str">
            <v>完</v>
          </cell>
          <cell r="CQ26">
            <v>0</v>
          </cell>
          <cell r="CR26">
            <v>0</v>
          </cell>
          <cell r="CS26"/>
          <cell r="CT26"/>
          <cell r="CU26"/>
          <cell r="CV26"/>
          <cell r="CW26"/>
          <cell r="CX26"/>
          <cell r="CY26"/>
          <cell r="CZ26"/>
          <cell r="DA26"/>
          <cell r="DB26"/>
          <cell r="DC26">
            <v>5200</v>
          </cell>
          <cell r="DD26">
            <v>10392</v>
          </cell>
          <cell r="DE26"/>
          <cell r="DF26"/>
          <cell r="DG26"/>
          <cell r="DH26"/>
          <cell r="DI26"/>
          <cell r="DJ26"/>
          <cell r="DK26"/>
          <cell r="DS26"/>
          <cell r="DT26"/>
          <cell r="DU26"/>
          <cell r="DV26"/>
        </row>
        <row r="27">
          <cell r="A27" t="str">
            <v>Y4-41</v>
          </cell>
          <cell r="B27">
            <v>46127</v>
          </cell>
          <cell r="C27"/>
          <cell r="D27"/>
          <cell r="E27" t="str">
            <v xml:space="preserve">図司 智子
</v>
          </cell>
          <cell r="F27">
            <v>0.35069444444444442</v>
          </cell>
          <cell r="G27">
            <v>0.46666666666666667</v>
          </cell>
          <cell r="H27"/>
          <cell r="I27"/>
          <cell r="J27"/>
          <cell r="K27"/>
          <cell r="L27"/>
          <cell r="M27"/>
          <cell r="N27"/>
          <cell r="O27"/>
          <cell r="P27"/>
          <cell r="Q27"/>
          <cell r="R27"/>
          <cell r="S27"/>
          <cell r="T27"/>
          <cell r="U27"/>
          <cell r="V27"/>
          <cell r="W27"/>
          <cell r="X27"/>
          <cell r="Y27"/>
          <cell r="Z27"/>
          <cell r="AA27"/>
          <cell r="AB27"/>
          <cell r="AC27"/>
          <cell r="AD27"/>
          <cell r="AE27"/>
          <cell r="AF27"/>
          <cell r="AG27"/>
          <cell r="AH27"/>
          <cell r="AI27"/>
          <cell r="AJ27"/>
          <cell r="AK27"/>
          <cell r="AL27"/>
          <cell r="AM27"/>
          <cell r="AN27"/>
          <cell r="AO27"/>
          <cell r="AP27"/>
          <cell r="AQ27"/>
          <cell r="AR27"/>
          <cell r="AS27"/>
          <cell r="AT27"/>
          <cell r="AU27"/>
          <cell r="AV27"/>
          <cell r="AW27"/>
          <cell r="AX27"/>
          <cell r="AY27"/>
          <cell r="AZ27"/>
          <cell r="BA27"/>
          <cell r="BB27"/>
          <cell r="BC27"/>
          <cell r="BD27"/>
          <cell r="BE27"/>
          <cell r="BF27"/>
          <cell r="BG27"/>
          <cell r="BH27"/>
          <cell r="BI27"/>
          <cell r="BJ27"/>
          <cell r="BK27"/>
          <cell r="BL27"/>
          <cell r="BM27"/>
          <cell r="BN27"/>
          <cell r="BO27">
            <v>0</v>
          </cell>
          <cell r="BP27" t="str">
            <v xml:space="preserve">
</v>
          </cell>
          <cell r="BQ27" t="str">
            <v>加工準備</v>
          </cell>
          <cell r="BR27">
            <v>30</v>
          </cell>
          <cell r="BS27">
            <v>0</v>
          </cell>
          <cell r="BT27">
            <v>137.00000000000006</v>
          </cell>
          <cell r="BU27" t="str">
            <v xml:space="preserve"> </v>
          </cell>
          <cell r="BV27" t="str">
            <v>0R040-8Y0B- 830X200</v>
          </cell>
          <cell r="BW27" t="str">
            <v>FA</v>
          </cell>
          <cell r="BX27" t="str">
            <v>BG1</v>
          </cell>
          <cell r="BY27" t="str">
            <v>C</v>
          </cell>
          <cell r="BZ27">
            <v>11.678832116788316</v>
          </cell>
          <cell r="CA27" t="str">
            <v>50080-AY0B- 870X200</v>
          </cell>
          <cell r="CB27" t="str">
            <v>FA</v>
          </cell>
          <cell r="CC27" t="str">
            <v>BG1</v>
          </cell>
          <cell r="CD27" t="str">
            <v>C</v>
          </cell>
          <cell r="CE27">
            <v>1600</v>
          </cell>
          <cell r="CF27">
            <v>3200</v>
          </cell>
          <cell r="CG27">
            <v>1600</v>
          </cell>
          <cell r="CH27">
            <v>1600</v>
          </cell>
          <cell r="CI27">
            <v>0</v>
          </cell>
          <cell r="CJ27">
            <v>46126</v>
          </cell>
          <cell r="CK27">
            <v>46133</v>
          </cell>
          <cell r="CL27">
            <v>46127</v>
          </cell>
          <cell r="CM27" t="str">
            <v>ｽﾘｯﾄ,SEC　　</v>
          </cell>
          <cell r="CN27"/>
          <cell r="CO27"/>
          <cell r="CP27" t="str">
            <v>完</v>
          </cell>
          <cell r="CQ27">
            <v>0</v>
          </cell>
          <cell r="CR27">
            <v>0</v>
          </cell>
          <cell r="CS27"/>
          <cell r="CT27"/>
          <cell r="CU27"/>
          <cell r="CV27"/>
          <cell r="CW27"/>
          <cell r="CX27"/>
          <cell r="CY27"/>
          <cell r="CZ27"/>
          <cell r="DA27"/>
          <cell r="DB27"/>
          <cell r="DC27">
            <v>1600</v>
          </cell>
          <cell r="DD27">
            <v>1600</v>
          </cell>
          <cell r="DE27"/>
          <cell r="DF27"/>
          <cell r="DG27"/>
          <cell r="DH27"/>
          <cell r="DI27"/>
          <cell r="DJ27"/>
          <cell r="DK27"/>
          <cell r="DS27"/>
          <cell r="DT27"/>
          <cell r="DU27"/>
          <cell r="DV27"/>
        </row>
        <row r="28">
          <cell r="A28" t="str">
            <v>Y4-22</v>
          </cell>
          <cell r="B28">
            <v>46127</v>
          </cell>
          <cell r="C28"/>
          <cell r="D28"/>
          <cell r="E28" t="str">
            <v xml:space="preserve">図司 智子
</v>
          </cell>
          <cell r="F28">
            <v>0.46666666666666667</v>
          </cell>
          <cell r="G28">
            <v>0.49236111111111114</v>
          </cell>
          <cell r="H28"/>
          <cell r="I28"/>
          <cell r="J28"/>
          <cell r="K28"/>
          <cell r="L28"/>
          <cell r="M28"/>
          <cell r="N28"/>
          <cell r="O28"/>
          <cell r="P28"/>
          <cell r="Q28"/>
          <cell r="R28"/>
          <cell r="S28"/>
          <cell r="T28"/>
          <cell r="U28"/>
          <cell r="V28"/>
          <cell r="W28"/>
          <cell r="X28"/>
          <cell r="Y28"/>
          <cell r="Z28"/>
          <cell r="AA28"/>
          <cell r="AB28"/>
          <cell r="AC28"/>
          <cell r="AD28"/>
          <cell r="AE28"/>
          <cell r="AF28"/>
          <cell r="AG28"/>
          <cell r="AH28"/>
          <cell r="AI28"/>
          <cell r="AJ28"/>
          <cell r="AK28"/>
          <cell r="AL28"/>
          <cell r="AM28"/>
          <cell r="AN28"/>
          <cell r="AO28"/>
          <cell r="AP28"/>
          <cell r="AQ28"/>
          <cell r="AR28"/>
          <cell r="AS28"/>
          <cell r="AT28"/>
          <cell r="AU28"/>
          <cell r="AV28"/>
          <cell r="AW28"/>
          <cell r="AX28"/>
          <cell r="AY28"/>
          <cell r="AZ28"/>
          <cell r="BA28"/>
          <cell r="BB28"/>
          <cell r="BC28"/>
          <cell r="BD28"/>
          <cell r="BE28"/>
          <cell r="BF28"/>
          <cell r="BG28"/>
          <cell r="BH28"/>
          <cell r="BI28"/>
          <cell r="BJ28"/>
          <cell r="BK28"/>
          <cell r="BL28"/>
          <cell r="BM28"/>
          <cell r="BN28"/>
          <cell r="BO28">
            <v>0</v>
          </cell>
          <cell r="BP28" t="str">
            <v xml:space="preserve">
</v>
          </cell>
          <cell r="BQ28" t="str">
            <v>切替え</v>
          </cell>
          <cell r="BR28">
            <v>15</v>
          </cell>
          <cell r="BS28">
            <v>0</v>
          </cell>
          <cell r="BT28">
            <v>22.000000000000028</v>
          </cell>
          <cell r="BU28" t="str">
            <v xml:space="preserve"> </v>
          </cell>
          <cell r="BV28" t="str">
            <v>0R040-8Y0B- 530X200</v>
          </cell>
          <cell r="BW28" t="str">
            <v>FA</v>
          </cell>
          <cell r="BX28" t="str">
            <v>BG1</v>
          </cell>
          <cell r="BY28" t="str">
            <v>C</v>
          </cell>
          <cell r="BZ28">
            <v>9.0909090909090793</v>
          </cell>
          <cell r="CA28" t="str">
            <v>0R040-8Y0B- 680X200</v>
          </cell>
          <cell r="CB28" t="str">
            <v>FA</v>
          </cell>
          <cell r="CC28" t="str">
            <v>BG1</v>
          </cell>
          <cell r="CD28" t="str">
            <v>C</v>
          </cell>
          <cell r="CE28">
            <v>200</v>
          </cell>
          <cell r="CF28">
            <v>400</v>
          </cell>
          <cell r="CG28">
            <v>200</v>
          </cell>
          <cell r="CH28">
            <v>200</v>
          </cell>
          <cell r="CI28">
            <v>0</v>
          </cell>
          <cell r="CJ28">
            <v>46127</v>
          </cell>
          <cell r="CK28">
            <v>46134</v>
          </cell>
          <cell r="CL28">
            <v>46127</v>
          </cell>
          <cell r="CM28" t="str">
            <v>SEC,  ｽﾘｯﾄﾛｯﾄ指定5Ｃ22220（ｷｽﾞ品）　　</v>
          </cell>
          <cell r="CN28"/>
          <cell r="CO28"/>
          <cell r="CP28" t="str">
            <v>完</v>
          </cell>
          <cell r="CQ28">
            <v>0</v>
          </cell>
          <cell r="CR28">
            <v>0</v>
          </cell>
          <cell r="CS28"/>
          <cell r="CT28"/>
          <cell r="CU28"/>
          <cell r="CV28"/>
          <cell r="CW28"/>
          <cell r="CX28"/>
          <cell r="CY28"/>
          <cell r="CZ28"/>
          <cell r="DA28"/>
          <cell r="DB28"/>
          <cell r="DC28">
            <v>200</v>
          </cell>
          <cell r="DD28">
            <v>200</v>
          </cell>
          <cell r="DE28"/>
          <cell r="DF28"/>
          <cell r="DG28"/>
          <cell r="DH28"/>
          <cell r="DI28"/>
          <cell r="DJ28"/>
          <cell r="DK28"/>
          <cell r="DS28"/>
          <cell r="DT28"/>
          <cell r="DU28"/>
          <cell r="DV28"/>
        </row>
        <row r="29">
          <cell r="A29" t="str">
            <v>Y4-23</v>
          </cell>
          <cell r="B29">
            <v>46127</v>
          </cell>
          <cell r="C29"/>
          <cell r="D29"/>
          <cell r="E29" t="str">
            <v xml:space="preserve">図司 智子
</v>
          </cell>
          <cell r="F29">
            <v>0.49236111111111114</v>
          </cell>
          <cell r="G29">
            <v>0.70833333333333337</v>
          </cell>
          <cell r="H29"/>
          <cell r="I29"/>
          <cell r="J29"/>
          <cell r="K29"/>
          <cell r="L29"/>
          <cell r="M29"/>
          <cell r="N29"/>
          <cell r="O29"/>
          <cell r="P29"/>
          <cell r="Q29"/>
          <cell r="R29"/>
          <cell r="S29"/>
          <cell r="T29"/>
          <cell r="U29"/>
          <cell r="V29"/>
          <cell r="W29"/>
          <cell r="X29"/>
          <cell r="Y29"/>
          <cell r="Z29"/>
          <cell r="AA29"/>
          <cell r="AB29"/>
          <cell r="AC29"/>
          <cell r="AD29"/>
          <cell r="AE29"/>
          <cell r="AF29"/>
          <cell r="AG29"/>
          <cell r="AH29"/>
          <cell r="AI29"/>
          <cell r="AJ29"/>
          <cell r="AK29"/>
          <cell r="AL29"/>
          <cell r="AM29"/>
          <cell r="AN29"/>
          <cell r="AO29"/>
          <cell r="AP29"/>
          <cell r="AQ29"/>
          <cell r="AR29"/>
          <cell r="AS29"/>
          <cell r="AT29"/>
          <cell r="AU29"/>
          <cell r="AV29"/>
          <cell r="AW29"/>
          <cell r="AX29"/>
          <cell r="AY29"/>
          <cell r="AZ29"/>
          <cell r="BA29"/>
          <cell r="BB29"/>
          <cell r="BC29"/>
          <cell r="BD29"/>
          <cell r="BE29"/>
          <cell r="BF29"/>
          <cell r="BG29"/>
          <cell r="BH29"/>
          <cell r="BI29"/>
          <cell r="BJ29"/>
          <cell r="BK29"/>
          <cell r="BL29"/>
          <cell r="BM29"/>
          <cell r="BN29"/>
          <cell r="BO29">
            <v>0</v>
          </cell>
          <cell r="BP29" t="str">
            <v xml:space="preserve">
</v>
          </cell>
          <cell r="BQ29" t="str">
            <v>後段取り</v>
          </cell>
          <cell r="BR29">
            <v>150</v>
          </cell>
          <cell r="BS29">
            <v>65</v>
          </cell>
          <cell r="BT29">
            <v>96</v>
          </cell>
          <cell r="BU29" t="str">
            <v xml:space="preserve"> </v>
          </cell>
          <cell r="BV29" t="str">
            <v>0R040-8Y0B- 530X200</v>
          </cell>
          <cell r="BW29" t="str">
            <v>FA</v>
          </cell>
          <cell r="BX29" t="str">
            <v>BG1</v>
          </cell>
          <cell r="BY29" t="str">
            <v>C</v>
          </cell>
          <cell r="BZ29">
            <v>16.666666666666668</v>
          </cell>
          <cell r="CA29" t="str">
            <v>0R040-8Y0B- 680X200</v>
          </cell>
          <cell r="CB29" t="str">
            <v>FA</v>
          </cell>
          <cell r="CC29" t="str">
            <v>BG1</v>
          </cell>
          <cell r="CD29" t="str">
            <v>C</v>
          </cell>
          <cell r="CE29">
            <v>1600</v>
          </cell>
          <cell r="CF29">
            <v>3200</v>
          </cell>
          <cell r="CG29">
            <v>1600</v>
          </cell>
          <cell r="CH29">
            <v>1600</v>
          </cell>
          <cell r="CI29">
            <v>0</v>
          </cell>
          <cell r="CJ29">
            <v>46127</v>
          </cell>
          <cell r="CK29">
            <v>46134</v>
          </cell>
          <cell r="CL29">
            <v>46127</v>
          </cell>
          <cell r="CM29" t="str">
            <v>SEC,ｽﾘｯﾄ検査前入庫依頼　　</v>
          </cell>
          <cell r="CN29"/>
          <cell r="CO29"/>
          <cell r="CP29" t="str">
            <v>完</v>
          </cell>
          <cell r="CQ29">
            <v>0</v>
          </cell>
          <cell r="CR29">
            <v>0</v>
          </cell>
          <cell r="CS29"/>
          <cell r="CT29"/>
          <cell r="CU29"/>
          <cell r="CV29"/>
          <cell r="CW29"/>
          <cell r="CX29"/>
          <cell r="CY29"/>
          <cell r="CZ29"/>
          <cell r="DA29"/>
          <cell r="DB29"/>
          <cell r="DC29">
            <v>1600</v>
          </cell>
          <cell r="DD29">
            <v>1600</v>
          </cell>
          <cell r="DE29"/>
          <cell r="DF29"/>
          <cell r="DG29"/>
          <cell r="DH29"/>
          <cell r="DI29"/>
          <cell r="DJ29"/>
          <cell r="DK29"/>
          <cell r="DS29"/>
          <cell r="DT29"/>
          <cell r="DU29"/>
          <cell r="DV29"/>
        </row>
        <row r="30">
          <cell r="A30" t="str">
            <v>JR260403</v>
          </cell>
          <cell r="B30">
            <v>46129</v>
          </cell>
          <cell r="C30"/>
          <cell r="D30"/>
          <cell r="E30" t="str">
            <v xml:space="preserve">図司 智子
</v>
          </cell>
          <cell r="F30">
            <v>0.35069444444444442</v>
          </cell>
          <cell r="G30">
            <v>0.41458333333333336</v>
          </cell>
          <cell r="H30"/>
          <cell r="I30"/>
          <cell r="J30"/>
          <cell r="K30"/>
          <cell r="L30"/>
          <cell r="M30"/>
          <cell r="N30"/>
          <cell r="O30"/>
          <cell r="P30"/>
          <cell r="Q30"/>
          <cell r="R30"/>
          <cell r="S30"/>
          <cell r="T30"/>
          <cell r="U30"/>
          <cell r="V30"/>
          <cell r="W30"/>
          <cell r="X30"/>
          <cell r="Y30"/>
          <cell r="Z30"/>
          <cell r="AA30"/>
          <cell r="AB30"/>
          <cell r="AC30"/>
          <cell r="AD30"/>
          <cell r="AE30"/>
          <cell r="AF30"/>
          <cell r="AG30"/>
          <cell r="AH30"/>
          <cell r="AI30"/>
          <cell r="AJ30"/>
          <cell r="AK30"/>
          <cell r="AL30"/>
          <cell r="AM30"/>
          <cell r="AN30"/>
          <cell r="AO30"/>
          <cell r="AP30"/>
          <cell r="AQ30"/>
          <cell r="AR30"/>
          <cell r="AS30"/>
          <cell r="AT30"/>
          <cell r="AU30"/>
          <cell r="AV30"/>
          <cell r="AW30"/>
          <cell r="AX30"/>
          <cell r="AY30"/>
          <cell r="AZ30"/>
          <cell r="BA30"/>
          <cell r="BB30"/>
          <cell r="BC30"/>
          <cell r="BD30"/>
          <cell r="BE30"/>
          <cell r="BF30"/>
          <cell r="BG30"/>
          <cell r="BH30"/>
          <cell r="BI30"/>
          <cell r="BJ30"/>
          <cell r="BK30"/>
          <cell r="BL30"/>
          <cell r="BM30"/>
          <cell r="BN30"/>
          <cell r="BO30" t="str">
            <v>0</v>
          </cell>
          <cell r="BP30"/>
          <cell r="BQ30" t="str">
            <v>加工準備</v>
          </cell>
          <cell r="BR30">
            <v>50</v>
          </cell>
          <cell r="BS30">
            <v>0</v>
          </cell>
          <cell r="BT30">
            <v>42.000000000000071</v>
          </cell>
          <cell r="BU30" t="str">
            <v xml:space="preserve"> </v>
          </cell>
          <cell r="BV30" t="str">
            <v>40040-R10W- 870X 95</v>
          </cell>
          <cell r="BW30" t="str">
            <v xml:space="preserve">  </v>
          </cell>
          <cell r="BX30" t="str">
            <v xml:space="preserve">LG </v>
          </cell>
          <cell r="BY30" t="str">
            <v xml:space="preserve"> </v>
          </cell>
          <cell r="BZ30">
            <v>11.309523809523791</v>
          </cell>
          <cell r="CA30" t="str">
            <v>FEL4004AY-10WD-1000X100</v>
          </cell>
          <cell r="CB30" t="str">
            <v xml:space="preserve">  </v>
          </cell>
          <cell r="CC30" t="str">
            <v xml:space="preserve">LG </v>
          </cell>
          <cell r="CD30" t="str">
            <v xml:space="preserve"> </v>
          </cell>
          <cell r="CE30">
            <v>500</v>
          </cell>
          <cell r="CF30">
            <v>475</v>
          </cell>
          <cell r="CG30">
            <v>475</v>
          </cell>
          <cell r="CH30">
            <v>475</v>
          </cell>
          <cell r="CI30">
            <v>0</v>
          </cell>
          <cell r="CJ30">
            <v>46129</v>
          </cell>
          <cell r="CK30">
            <v>46133</v>
          </cell>
          <cell r="CL30">
            <v>46129</v>
          </cell>
          <cell r="CM30" t="str">
            <v>SEC,ｽﾘｯﾄ(JR)　　</v>
          </cell>
          <cell r="CN30"/>
          <cell r="CO30"/>
          <cell r="CP30" t="str">
            <v>完</v>
          </cell>
          <cell r="CQ30">
            <v>0</v>
          </cell>
          <cell r="CR30">
            <v>0</v>
          </cell>
          <cell r="CS30"/>
          <cell r="CT30"/>
          <cell r="CU30"/>
          <cell r="CV30"/>
          <cell r="CW30"/>
          <cell r="CX30"/>
          <cell r="CY30"/>
          <cell r="CZ30"/>
          <cell r="DA30"/>
          <cell r="DB30"/>
          <cell r="DC30">
            <v>475</v>
          </cell>
          <cell r="DD30">
            <v>475</v>
          </cell>
          <cell r="DE30"/>
          <cell r="DF30"/>
          <cell r="DG30"/>
          <cell r="DH30"/>
          <cell r="DI30"/>
          <cell r="DJ30"/>
          <cell r="DK30"/>
          <cell r="DS30"/>
          <cell r="DT30"/>
          <cell r="DU30"/>
          <cell r="DV30"/>
        </row>
        <row r="31">
          <cell r="A31" t="str">
            <v>Y4-44</v>
          </cell>
          <cell r="B31">
            <v>46129</v>
          </cell>
          <cell r="C31"/>
          <cell r="D31"/>
          <cell r="E31" t="str">
            <v xml:space="preserve">図司 智子
</v>
          </cell>
          <cell r="F31">
            <v>0.41458333333333336</v>
          </cell>
          <cell r="G31">
            <v>0.5</v>
          </cell>
          <cell r="H31"/>
          <cell r="I31"/>
          <cell r="J31"/>
          <cell r="K31"/>
          <cell r="L31"/>
          <cell r="M31"/>
          <cell r="N31"/>
          <cell r="O31"/>
          <cell r="P31"/>
          <cell r="Q31"/>
          <cell r="R31"/>
          <cell r="S31"/>
          <cell r="T31"/>
          <cell r="U31"/>
          <cell r="V31"/>
          <cell r="W31"/>
          <cell r="X31"/>
          <cell r="Y31"/>
          <cell r="Z31"/>
          <cell r="AA31"/>
          <cell r="AB31"/>
          <cell r="AC31"/>
          <cell r="AD31"/>
          <cell r="AE31"/>
          <cell r="AF31"/>
          <cell r="AG31"/>
          <cell r="AH31"/>
          <cell r="AI31"/>
          <cell r="AJ31"/>
          <cell r="AK31"/>
          <cell r="AL31"/>
          <cell r="AM31"/>
          <cell r="AN31"/>
          <cell r="AO31"/>
          <cell r="AP31"/>
          <cell r="AQ31"/>
          <cell r="AR31"/>
          <cell r="AS31"/>
          <cell r="AT31"/>
          <cell r="AU31"/>
          <cell r="AV31"/>
          <cell r="AW31"/>
          <cell r="AX31"/>
          <cell r="AY31"/>
          <cell r="AZ31"/>
          <cell r="BA31"/>
          <cell r="BB31"/>
          <cell r="BC31"/>
          <cell r="BD31"/>
          <cell r="BE31"/>
          <cell r="BF31"/>
          <cell r="BG31"/>
          <cell r="BH31"/>
          <cell r="BI31"/>
          <cell r="BJ31"/>
          <cell r="BK31"/>
          <cell r="BL31"/>
          <cell r="BM31"/>
          <cell r="BN31"/>
          <cell r="BO31">
            <v>0</v>
          </cell>
          <cell r="BP31" t="str">
            <v xml:space="preserve">
</v>
          </cell>
          <cell r="BQ31" t="str">
            <v>切替え</v>
          </cell>
          <cell r="BR31">
            <v>30</v>
          </cell>
          <cell r="BS31">
            <v>0</v>
          </cell>
          <cell r="BT31">
            <v>92.999999999999957</v>
          </cell>
          <cell r="BU31" t="str">
            <v xml:space="preserve"> </v>
          </cell>
          <cell r="BV31" t="str">
            <v>30020-BY00- 500X250</v>
          </cell>
          <cell r="BW31" t="str">
            <v>FA</v>
          </cell>
          <cell r="BX31" t="str">
            <v xml:space="preserve">   </v>
          </cell>
          <cell r="BY31" t="str">
            <v>C</v>
          </cell>
          <cell r="BZ31">
            <v>10.752688172043015</v>
          </cell>
          <cell r="CA31" t="str">
            <v>30040-AY00-1040X250</v>
          </cell>
          <cell r="CB31" t="str">
            <v>FA</v>
          </cell>
          <cell r="CC31" t="str">
            <v xml:space="preserve">   </v>
          </cell>
          <cell r="CD31" t="str">
            <v>C</v>
          </cell>
          <cell r="CE31">
            <v>1000</v>
          </cell>
          <cell r="CF31">
            <v>2000</v>
          </cell>
          <cell r="CG31">
            <v>2000</v>
          </cell>
          <cell r="CH31">
            <v>1000</v>
          </cell>
          <cell r="CI31">
            <v>0</v>
          </cell>
          <cell r="CJ31">
            <v>46129</v>
          </cell>
          <cell r="CK31">
            <v>46132</v>
          </cell>
          <cell r="CL31">
            <v>46129</v>
          </cell>
          <cell r="CM31" t="str">
            <v>ｽﾘｯﾄ　　</v>
          </cell>
          <cell r="CN31"/>
          <cell r="CO31"/>
          <cell r="CP31" t="str">
            <v>完</v>
          </cell>
          <cell r="CQ31">
            <v>0</v>
          </cell>
          <cell r="CR31">
            <v>0</v>
          </cell>
          <cell r="CS31"/>
          <cell r="CT31"/>
          <cell r="CU31"/>
          <cell r="CV31"/>
          <cell r="CW31"/>
          <cell r="CX31"/>
          <cell r="CY31"/>
          <cell r="CZ31"/>
          <cell r="DA31"/>
          <cell r="DB31"/>
          <cell r="DC31">
            <v>1000</v>
          </cell>
          <cell r="DD31">
            <v>2000</v>
          </cell>
          <cell r="DE31"/>
          <cell r="DF31"/>
          <cell r="DG31"/>
          <cell r="DH31"/>
          <cell r="DI31"/>
          <cell r="DJ31"/>
          <cell r="DK31"/>
          <cell r="DS31"/>
          <cell r="DT31"/>
          <cell r="DU31"/>
          <cell r="DV31"/>
        </row>
        <row r="32">
          <cell r="A32" t="str">
            <v>W4-15</v>
          </cell>
          <cell r="B32">
            <v>46129</v>
          </cell>
          <cell r="C32"/>
          <cell r="D32"/>
          <cell r="E32" t="str">
            <v xml:space="preserve">図司 智子
</v>
          </cell>
          <cell r="F32">
            <v>0.59652777777777777</v>
          </cell>
          <cell r="G32">
            <v>0.6479166666666667</v>
          </cell>
          <cell r="H32"/>
          <cell r="I32"/>
          <cell r="J32"/>
          <cell r="K32"/>
          <cell r="L32"/>
          <cell r="M32"/>
          <cell r="N32"/>
          <cell r="O32"/>
          <cell r="P32"/>
          <cell r="Q32"/>
          <cell r="R32"/>
          <cell r="S32"/>
          <cell r="T32"/>
          <cell r="U32"/>
          <cell r="V32"/>
          <cell r="W32"/>
          <cell r="X32"/>
          <cell r="Y32"/>
          <cell r="Z32"/>
          <cell r="AA32"/>
          <cell r="AB32"/>
          <cell r="AC32"/>
          <cell r="AD32"/>
          <cell r="AE32"/>
          <cell r="AF32"/>
          <cell r="AG32"/>
          <cell r="AH32"/>
          <cell r="AI32"/>
          <cell r="AJ32"/>
          <cell r="AK32"/>
          <cell r="AL32"/>
          <cell r="AM32"/>
          <cell r="AN32"/>
          <cell r="AO32"/>
          <cell r="AP32"/>
          <cell r="AQ32"/>
          <cell r="AR32"/>
          <cell r="AS32"/>
          <cell r="AT32"/>
          <cell r="AU32"/>
          <cell r="AV32"/>
          <cell r="AW32"/>
          <cell r="AX32"/>
          <cell r="AY32"/>
          <cell r="AZ32"/>
          <cell r="BA32"/>
          <cell r="BB32"/>
          <cell r="BC32"/>
          <cell r="BD32"/>
          <cell r="BE32"/>
          <cell r="BF32"/>
          <cell r="BG32"/>
          <cell r="BH32"/>
          <cell r="BI32"/>
          <cell r="BJ32"/>
          <cell r="BK32"/>
          <cell r="BL32"/>
          <cell r="BM32"/>
          <cell r="BN32"/>
          <cell r="BO32">
            <v>0</v>
          </cell>
          <cell r="BP32" t="str">
            <v xml:space="preserve">
</v>
          </cell>
          <cell r="BQ32" t="str">
            <v>切替え</v>
          </cell>
          <cell r="BR32">
            <v>20</v>
          </cell>
          <cell r="BS32">
            <v>15</v>
          </cell>
          <cell r="BT32">
            <v>39.000000000000057</v>
          </cell>
          <cell r="BU32" t="str">
            <v xml:space="preserve"> </v>
          </cell>
          <cell r="BV32" t="str">
            <v>20020-AP17- 850X295</v>
          </cell>
          <cell r="BW32" t="str">
            <v>FA</v>
          </cell>
          <cell r="BX32" t="str">
            <v xml:space="preserve">   </v>
          </cell>
          <cell r="BY32" t="str">
            <v>G</v>
          </cell>
          <cell r="BZ32">
            <v>7.5641025641025532</v>
          </cell>
          <cell r="CA32" t="str">
            <v>20020-NP17-1310X295</v>
          </cell>
          <cell r="CB32" t="str">
            <v>FA</v>
          </cell>
          <cell r="CC32" t="str">
            <v xml:space="preserve">   </v>
          </cell>
          <cell r="CD32" t="str">
            <v>J</v>
          </cell>
          <cell r="CE32">
            <v>295</v>
          </cell>
          <cell r="CF32">
            <v>295</v>
          </cell>
          <cell r="CG32">
            <v>0</v>
          </cell>
          <cell r="CH32">
            <v>295</v>
          </cell>
          <cell r="CI32">
            <v>0</v>
          </cell>
          <cell r="CJ32">
            <v>46129</v>
          </cell>
          <cell r="CK32">
            <v>46139</v>
          </cell>
          <cell r="CL32">
            <v>46136</v>
          </cell>
          <cell r="CM32" t="str">
            <v>ｽﾘｯﾄ,欠点表示Q面ﾃｰﾌﾟﾏｰｷﾝｸﾞ外す　　</v>
          </cell>
          <cell r="CN32"/>
          <cell r="CO32"/>
          <cell r="CP32"/>
          <cell r="CQ32">
            <v>0</v>
          </cell>
          <cell r="CR32">
            <v>0</v>
          </cell>
          <cell r="CS32"/>
          <cell r="CT32"/>
          <cell r="CU32"/>
          <cell r="CV32"/>
          <cell r="CW32"/>
          <cell r="CX32"/>
          <cell r="CY32"/>
          <cell r="CZ32"/>
          <cell r="DA32"/>
          <cell r="DB32"/>
          <cell r="DC32">
            <v>295</v>
          </cell>
          <cell r="DD32">
            <v>0</v>
          </cell>
          <cell r="DE32"/>
          <cell r="DF32"/>
          <cell r="DG32"/>
          <cell r="DH32"/>
          <cell r="DI32"/>
          <cell r="DJ32"/>
          <cell r="DK32"/>
          <cell r="DS32"/>
          <cell r="DT32"/>
          <cell r="DU32"/>
          <cell r="DV32"/>
        </row>
        <row r="33">
          <cell r="A33" t="str">
            <v>W4-14</v>
          </cell>
          <cell r="B33">
            <v>46129</v>
          </cell>
          <cell r="C33"/>
          <cell r="D33"/>
          <cell r="E33" t="str">
            <v xml:space="preserve">図司 智子
</v>
          </cell>
          <cell r="F33">
            <v>0.6479166666666667</v>
          </cell>
          <cell r="G33">
            <v>0.70833333333333337</v>
          </cell>
          <cell r="H33"/>
          <cell r="I33"/>
          <cell r="J33"/>
          <cell r="K33"/>
          <cell r="L33"/>
          <cell r="M33"/>
          <cell r="N33"/>
          <cell r="O33"/>
          <cell r="P33"/>
          <cell r="Q33"/>
          <cell r="R33"/>
          <cell r="S33"/>
          <cell r="T33"/>
          <cell r="U33"/>
          <cell r="V33"/>
          <cell r="W33"/>
          <cell r="X33"/>
          <cell r="Y33"/>
          <cell r="Z33"/>
          <cell r="AA33"/>
          <cell r="AB33"/>
          <cell r="AC33"/>
          <cell r="AD33"/>
          <cell r="AE33"/>
          <cell r="AF33"/>
          <cell r="AG33"/>
          <cell r="AH33"/>
          <cell r="AI33"/>
          <cell r="AJ33"/>
          <cell r="AK33"/>
          <cell r="AL33"/>
          <cell r="AM33"/>
          <cell r="AN33"/>
          <cell r="AO33"/>
          <cell r="AP33"/>
          <cell r="AQ33"/>
          <cell r="AR33"/>
          <cell r="AS33"/>
          <cell r="AT33"/>
          <cell r="AU33"/>
          <cell r="AV33"/>
          <cell r="AW33"/>
          <cell r="AX33"/>
          <cell r="AY33"/>
          <cell r="AZ33"/>
          <cell r="BA33"/>
          <cell r="BB33"/>
          <cell r="BC33"/>
          <cell r="BD33"/>
          <cell r="BE33"/>
          <cell r="BF33"/>
          <cell r="BG33"/>
          <cell r="BH33"/>
          <cell r="BI33"/>
          <cell r="BJ33"/>
          <cell r="BK33"/>
          <cell r="BL33"/>
          <cell r="BM33"/>
          <cell r="BN33"/>
          <cell r="BO33">
            <v>0</v>
          </cell>
          <cell r="BP33" t="str">
            <v xml:space="preserve">
</v>
          </cell>
          <cell r="BQ33" t="str">
            <v>後段取り</v>
          </cell>
          <cell r="BR33">
            <v>15</v>
          </cell>
          <cell r="BS33">
            <v>0</v>
          </cell>
          <cell r="BT33">
            <v>72.000000000000014</v>
          </cell>
          <cell r="BU33" t="str">
            <v xml:space="preserve"> </v>
          </cell>
          <cell r="BV33" t="str">
            <v>20020-AP17- 850X300</v>
          </cell>
          <cell r="BW33" t="str">
            <v>FA</v>
          </cell>
          <cell r="BX33" t="str">
            <v xml:space="preserve">   </v>
          </cell>
          <cell r="BY33" t="str">
            <v>G</v>
          </cell>
          <cell r="BZ33">
            <v>12.499999999999998</v>
          </cell>
          <cell r="CA33" t="str">
            <v>20020-NP17-1310X300</v>
          </cell>
          <cell r="CB33" t="str">
            <v>FA</v>
          </cell>
          <cell r="CC33" t="str">
            <v xml:space="preserve">   </v>
          </cell>
          <cell r="CD33" t="str">
            <v>J</v>
          </cell>
          <cell r="CE33">
            <v>2700</v>
          </cell>
          <cell r="CF33">
            <v>2700</v>
          </cell>
          <cell r="CG33">
            <v>900</v>
          </cell>
          <cell r="CH33">
            <v>900</v>
          </cell>
          <cell r="CI33">
            <v>0</v>
          </cell>
          <cell r="CJ33">
            <v>46129</v>
          </cell>
          <cell r="CK33">
            <v>46139</v>
          </cell>
          <cell r="CL33">
            <v>46136</v>
          </cell>
          <cell r="CM33" t="str">
            <v>ｽﾘｯﾄ,欠点表示Q面ﾃｰﾌﾟﾏｰｷﾝｸﾞ外す　　</v>
          </cell>
          <cell r="CN33"/>
          <cell r="CO33"/>
          <cell r="CP33" t="str">
            <v>完</v>
          </cell>
          <cell r="CQ33">
            <v>0</v>
          </cell>
          <cell r="CR33">
            <v>0</v>
          </cell>
          <cell r="CS33"/>
          <cell r="CT33"/>
          <cell r="CU33"/>
          <cell r="CV33"/>
          <cell r="CW33"/>
          <cell r="CX33"/>
          <cell r="CY33"/>
          <cell r="CZ33"/>
          <cell r="DA33"/>
          <cell r="DB33"/>
          <cell r="DC33">
            <v>2700</v>
          </cell>
          <cell r="DD33">
            <v>2700</v>
          </cell>
          <cell r="DE33"/>
          <cell r="DF33"/>
          <cell r="DG33"/>
          <cell r="DH33"/>
          <cell r="DI33"/>
          <cell r="DJ33"/>
          <cell r="DK33"/>
          <cell r="DS33"/>
          <cell r="DT33"/>
          <cell r="DU33"/>
          <cell r="DV33"/>
        </row>
        <row r="34">
          <cell r="A34" t="str">
            <v>Y4-31</v>
          </cell>
          <cell r="B34">
            <v>46129</v>
          </cell>
          <cell r="C34"/>
          <cell r="D34"/>
          <cell r="E34" t="str">
            <v xml:space="preserve">図司 智子
</v>
          </cell>
          <cell r="F34">
            <v>0.70833333333333337</v>
          </cell>
          <cell r="G34">
            <v>0.70833333333333337</v>
          </cell>
          <cell r="H34"/>
          <cell r="I34"/>
          <cell r="J34"/>
          <cell r="K34"/>
          <cell r="L34"/>
          <cell r="M34"/>
          <cell r="N34"/>
          <cell r="O34"/>
          <cell r="P34"/>
          <cell r="Q34"/>
          <cell r="R34"/>
          <cell r="S34"/>
          <cell r="T34"/>
          <cell r="U34"/>
          <cell r="V34"/>
          <cell r="W34"/>
          <cell r="X34"/>
          <cell r="Y34"/>
          <cell r="Z34"/>
          <cell r="AA34"/>
          <cell r="AB34"/>
          <cell r="AC34"/>
          <cell r="AD34"/>
          <cell r="AE34"/>
          <cell r="AF34"/>
          <cell r="AG34"/>
          <cell r="AH34"/>
          <cell r="AI34"/>
          <cell r="AJ34"/>
          <cell r="AK34"/>
          <cell r="AL34"/>
          <cell r="AM34"/>
          <cell r="AN34"/>
          <cell r="AO34"/>
          <cell r="AP34"/>
          <cell r="AQ34"/>
          <cell r="AR34"/>
          <cell r="AS34"/>
          <cell r="AT34"/>
          <cell r="AU34"/>
          <cell r="AV34"/>
          <cell r="AW34"/>
          <cell r="AX34"/>
          <cell r="AY34"/>
          <cell r="AZ34"/>
          <cell r="BA34"/>
          <cell r="BB34"/>
          <cell r="BC34"/>
          <cell r="BD34"/>
          <cell r="BE34"/>
          <cell r="BF34"/>
          <cell r="BG34"/>
          <cell r="BH34"/>
          <cell r="BI34"/>
          <cell r="BJ34"/>
          <cell r="BK34"/>
          <cell r="BL34"/>
          <cell r="BM34"/>
          <cell r="BN34"/>
          <cell r="BO34">
            <v>0</v>
          </cell>
          <cell r="BP34" t="str">
            <v xml:space="preserve">
</v>
          </cell>
          <cell r="BQ34">
            <v>0</v>
          </cell>
          <cell r="BR34">
            <v>0</v>
          </cell>
          <cell r="BS34">
            <v>0</v>
          </cell>
          <cell r="BT34">
            <v>0</v>
          </cell>
          <cell r="BU34" t="str">
            <v xml:space="preserve"> </v>
          </cell>
          <cell r="BV34" t="str">
            <v>0R040-8Y0B- 250X200</v>
          </cell>
          <cell r="BW34" t="str">
            <v>HA</v>
          </cell>
          <cell r="BX34" t="str">
            <v>GA1</v>
          </cell>
          <cell r="BY34" t="str">
            <v>C</v>
          </cell>
          <cell r="BZ34" t="str">
            <v/>
          </cell>
          <cell r="CA34" t="str">
            <v>50080-AY0B- 870X200</v>
          </cell>
          <cell r="CB34" t="str">
            <v>FA</v>
          </cell>
          <cell r="CC34" t="str">
            <v>GA1</v>
          </cell>
          <cell r="CD34" t="str">
            <v>C</v>
          </cell>
          <cell r="CE34">
            <v>800</v>
          </cell>
          <cell r="CF34">
            <v>4800</v>
          </cell>
          <cell r="CG34">
            <v>597</v>
          </cell>
          <cell r="CH34">
            <v>0</v>
          </cell>
          <cell r="CI34">
            <v>0</v>
          </cell>
          <cell r="CJ34">
            <v>46120</v>
          </cell>
          <cell r="CK34">
            <v>46132</v>
          </cell>
          <cell r="CL34">
            <v>46126</v>
          </cell>
          <cell r="CM34" t="str">
            <v>SEC,ｽﾘｯﾄ　　</v>
          </cell>
          <cell r="CN34"/>
          <cell r="CO34"/>
          <cell r="CP34" t="str">
            <v>完</v>
          </cell>
          <cell r="CQ34">
            <v>0</v>
          </cell>
          <cell r="CR34">
            <v>0</v>
          </cell>
          <cell r="CS34"/>
          <cell r="CT34"/>
          <cell r="CU34"/>
          <cell r="CV34"/>
          <cell r="CW34"/>
          <cell r="CX34"/>
          <cell r="CY34"/>
          <cell r="CZ34"/>
          <cell r="DA34"/>
          <cell r="DB34"/>
          <cell r="DC34">
            <v>1600</v>
          </cell>
          <cell r="DD34">
            <v>4797</v>
          </cell>
          <cell r="DE34"/>
          <cell r="DF34"/>
          <cell r="DG34"/>
          <cell r="DH34"/>
          <cell r="DI34"/>
          <cell r="DJ34"/>
          <cell r="DK34"/>
          <cell r="DS34"/>
          <cell r="DT34"/>
          <cell r="DU34"/>
          <cell r="DV34"/>
        </row>
        <row r="35">
          <cell r="A35" t="str">
            <v>W4-14</v>
          </cell>
          <cell r="B35">
            <v>46132</v>
          </cell>
          <cell r="C35"/>
          <cell r="D35"/>
          <cell r="E35" t="str">
            <v xml:space="preserve">宮島 剛
森岡 真由美
</v>
          </cell>
          <cell r="F35">
            <v>0.35069444444444442</v>
          </cell>
          <cell r="G35">
            <v>0.70833333333333337</v>
          </cell>
          <cell r="H35"/>
          <cell r="I35"/>
          <cell r="J35"/>
          <cell r="K35"/>
          <cell r="L35"/>
          <cell r="M35"/>
          <cell r="N35"/>
          <cell r="O35"/>
          <cell r="P35"/>
          <cell r="Q35"/>
          <cell r="R35"/>
          <cell r="S35"/>
          <cell r="T35"/>
          <cell r="U35"/>
          <cell r="V35"/>
          <cell r="W35"/>
          <cell r="X35"/>
          <cell r="Y35"/>
          <cell r="Z35"/>
          <cell r="AA35"/>
          <cell r="AB35"/>
          <cell r="AC35"/>
          <cell r="AD35"/>
          <cell r="AE35"/>
          <cell r="AF35"/>
          <cell r="AG35"/>
          <cell r="AH35"/>
          <cell r="AI35"/>
          <cell r="AJ35"/>
          <cell r="AK35"/>
          <cell r="AL35"/>
          <cell r="AM35"/>
          <cell r="AN35"/>
          <cell r="AO35"/>
          <cell r="AP35"/>
          <cell r="AQ35"/>
          <cell r="AR35"/>
          <cell r="AS35"/>
          <cell r="AT35"/>
          <cell r="AU35"/>
          <cell r="AV35"/>
          <cell r="AW35"/>
          <cell r="AX35"/>
          <cell r="AY35"/>
          <cell r="AZ35"/>
          <cell r="BA35"/>
          <cell r="BB35"/>
          <cell r="BC35"/>
          <cell r="BD35"/>
          <cell r="BE35"/>
          <cell r="BF35"/>
          <cell r="BG35"/>
          <cell r="BH35"/>
          <cell r="BI35"/>
          <cell r="BJ35"/>
          <cell r="BK35"/>
          <cell r="BL35"/>
          <cell r="BM35"/>
          <cell r="BN35"/>
          <cell r="BO35">
            <v>0</v>
          </cell>
          <cell r="BP35" t="str">
            <v xml:space="preserve">
</v>
          </cell>
          <cell r="BQ35" t="str">
            <v>その他</v>
          </cell>
          <cell r="BR35">
            <v>300</v>
          </cell>
          <cell r="BS35">
            <v>65</v>
          </cell>
          <cell r="BT35">
            <v>150.00000000000011</v>
          </cell>
          <cell r="BU35" t="str">
            <v xml:space="preserve"> </v>
          </cell>
          <cell r="BV35" t="str">
            <v>20020-AP17- 850X300</v>
          </cell>
          <cell r="BW35" t="str">
            <v>FA</v>
          </cell>
          <cell r="BX35" t="str">
            <v xml:space="preserve">   </v>
          </cell>
          <cell r="BY35" t="str">
            <v>G</v>
          </cell>
          <cell r="BZ35">
            <v>11.999999999999991</v>
          </cell>
          <cell r="CA35" t="str">
            <v>20020-NP17-1310X300</v>
          </cell>
          <cell r="CB35" t="str">
            <v>FA</v>
          </cell>
          <cell r="CC35" t="str">
            <v xml:space="preserve">   </v>
          </cell>
          <cell r="CD35" t="str">
            <v>J</v>
          </cell>
          <cell r="CE35">
            <v>2700</v>
          </cell>
          <cell r="CF35">
            <v>2700</v>
          </cell>
          <cell r="CG35">
            <v>1800</v>
          </cell>
          <cell r="CH35">
            <v>1800</v>
          </cell>
          <cell r="CI35">
            <v>0</v>
          </cell>
          <cell r="CJ35">
            <v>46129</v>
          </cell>
          <cell r="CK35">
            <v>46139</v>
          </cell>
          <cell r="CL35">
            <v>46136</v>
          </cell>
          <cell r="CM35" t="str">
            <v>ｽﾘｯﾄ,欠点表示Q面ﾃｰﾌﾟﾏｰｷﾝｸﾞ外す　　</v>
          </cell>
          <cell r="CN35"/>
          <cell r="CO35"/>
          <cell r="CP35" t="str">
            <v>完</v>
          </cell>
          <cell r="CQ35">
            <v>0</v>
          </cell>
          <cell r="CR35">
            <v>0</v>
          </cell>
          <cell r="CS35"/>
          <cell r="CT35"/>
          <cell r="CU35"/>
          <cell r="CV35"/>
          <cell r="CW35"/>
          <cell r="CX35"/>
          <cell r="CY35"/>
          <cell r="CZ35"/>
          <cell r="DA35"/>
          <cell r="DB35"/>
          <cell r="DC35">
            <v>2700</v>
          </cell>
          <cell r="DD35">
            <v>2700</v>
          </cell>
          <cell r="DE35"/>
          <cell r="DF35"/>
          <cell r="DG35"/>
          <cell r="DH35"/>
          <cell r="DI35"/>
          <cell r="DJ35"/>
          <cell r="DK35"/>
          <cell r="DS35"/>
          <cell r="DT35"/>
          <cell r="DU35"/>
          <cell r="DV35"/>
        </row>
        <row r="36">
          <cell r="A36"/>
          <cell r="B36"/>
          <cell r="C36"/>
          <cell r="D36"/>
          <cell r="E36"/>
          <cell r="F36"/>
          <cell r="G36"/>
          <cell r="H36"/>
          <cell r="I36"/>
          <cell r="J36"/>
          <cell r="K36"/>
          <cell r="L36"/>
          <cell r="M36"/>
          <cell r="N36"/>
          <cell r="O36"/>
          <cell r="P36"/>
          <cell r="Q36"/>
          <cell r="R36"/>
          <cell r="S36"/>
          <cell r="T36"/>
          <cell r="U36"/>
          <cell r="V36"/>
          <cell r="W36"/>
          <cell r="X36"/>
          <cell r="Y36"/>
          <cell r="Z36"/>
          <cell r="AA36"/>
          <cell r="AB36"/>
          <cell r="AC36"/>
          <cell r="AD36"/>
          <cell r="AE36"/>
          <cell r="AF36"/>
          <cell r="AG36"/>
          <cell r="AH36"/>
          <cell r="AI36"/>
          <cell r="AJ36"/>
          <cell r="AK36"/>
          <cell r="AL36"/>
          <cell r="AM36"/>
          <cell r="AN36"/>
          <cell r="AO36"/>
          <cell r="AP36"/>
          <cell r="AQ36"/>
          <cell r="AR36"/>
          <cell r="AS36"/>
          <cell r="AT36"/>
          <cell r="AU36"/>
          <cell r="AV36"/>
          <cell r="AW36"/>
          <cell r="AX36"/>
          <cell r="AY36"/>
          <cell r="AZ36"/>
          <cell r="BA36"/>
          <cell r="BB36"/>
          <cell r="BC36"/>
          <cell r="BD36"/>
          <cell r="BE36"/>
          <cell r="BF36"/>
          <cell r="BG36"/>
          <cell r="BH36"/>
          <cell r="BI36"/>
          <cell r="BJ36"/>
          <cell r="BK36"/>
          <cell r="BL36"/>
          <cell r="BM36"/>
          <cell r="BN36"/>
          <cell r="BO36"/>
          <cell r="BP36"/>
          <cell r="BQ36"/>
          <cell r="BR36"/>
          <cell r="BS36"/>
          <cell r="BT36">
            <v>0</v>
          </cell>
          <cell r="BU36" t="str">
            <v/>
          </cell>
          <cell r="BV36" t="str">
            <v/>
          </cell>
          <cell r="BW36" t="str">
            <v/>
          </cell>
          <cell r="BX36" t="str">
            <v/>
          </cell>
          <cell r="BY36" t="str">
            <v/>
          </cell>
          <cell r="BZ36" t="str">
            <v/>
          </cell>
          <cell r="CA36" t="str">
            <v/>
          </cell>
          <cell r="CB36" t="str">
            <v/>
          </cell>
          <cell r="CC36" t="str">
            <v/>
          </cell>
          <cell r="CD36" t="str">
            <v/>
          </cell>
          <cell r="CE36" t="str">
            <v/>
          </cell>
          <cell r="CF36" t="str">
            <v/>
          </cell>
          <cell r="CG36"/>
          <cell r="CH36"/>
          <cell r="CI36" t="str">
            <v/>
          </cell>
          <cell r="CJ36" t="str">
            <v/>
          </cell>
          <cell r="CK36" t="str">
            <v/>
          </cell>
          <cell r="CL36" t="str">
            <v/>
          </cell>
          <cell r="CM36" t="str">
            <v/>
          </cell>
          <cell r="CN36"/>
          <cell r="CO36"/>
          <cell r="CP36"/>
          <cell r="CQ36">
            <v>0</v>
          </cell>
          <cell r="CR36">
            <v>0</v>
          </cell>
          <cell r="CS36"/>
          <cell r="CT36"/>
          <cell r="CU36"/>
          <cell r="CV36"/>
          <cell r="CW36"/>
          <cell r="CX36"/>
          <cell r="CY36"/>
          <cell r="CZ36"/>
          <cell r="DA36"/>
          <cell r="DB36"/>
          <cell r="DC36">
            <v>0</v>
          </cell>
          <cell r="DD36">
            <v>0</v>
          </cell>
          <cell r="DE36"/>
          <cell r="DF36"/>
          <cell r="DG36"/>
          <cell r="DH36"/>
          <cell r="DI36"/>
          <cell r="DJ36"/>
          <cell r="DK36"/>
          <cell r="DS36"/>
          <cell r="DT36"/>
          <cell r="DU36"/>
          <cell r="DV36"/>
        </row>
        <row r="37">
          <cell r="A37"/>
          <cell r="B37"/>
          <cell r="C37"/>
          <cell r="D37"/>
          <cell r="E37"/>
          <cell r="F37"/>
          <cell r="G37"/>
          <cell r="H37"/>
          <cell r="I37"/>
          <cell r="J37"/>
          <cell r="K37"/>
          <cell r="L37"/>
          <cell r="M37"/>
          <cell r="N37"/>
          <cell r="O37"/>
          <cell r="P37"/>
          <cell r="Q37"/>
          <cell r="R37"/>
          <cell r="S37"/>
          <cell r="T37"/>
          <cell r="U37"/>
          <cell r="V37"/>
          <cell r="W37"/>
          <cell r="X37"/>
          <cell r="Y37"/>
          <cell r="Z37"/>
          <cell r="AA37"/>
          <cell r="AB37"/>
          <cell r="AC37"/>
          <cell r="AD37"/>
          <cell r="AE37"/>
          <cell r="AF37"/>
          <cell r="AG37"/>
          <cell r="AH37"/>
          <cell r="AI37"/>
          <cell r="AJ37"/>
          <cell r="AK37"/>
          <cell r="AL37"/>
          <cell r="AM37"/>
          <cell r="AN37"/>
          <cell r="AO37"/>
          <cell r="AP37"/>
          <cell r="AQ37"/>
          <cell r="AR37"/>
          <cell r="AS37"/>
          <cell r="AT37"/>
          <cell r="AU37"/>
          <cell r="AV37"/>
          <cell r="AW37"/>
          <cell r="AX37"/>
          <cell r="AY37"/>
          <cell r="AZ37"/>
          <cell r="BA37"/>
          <cell r="BB37"/>
          <cell r="BC37"/>
          <cell r="BD37"/>
          <cell r="BE37"/>
          <cell r="BF37"/>
          <cell r="BG37"/>
          <cell r="BH37"/>
          <cell r="BI37"/>
          <cell r="BJ37"/>
          <cell r="BK37"/>
          <cell r="BL37"/>
          <cell r="BM37"/>
          <cell r="BN37"/>
          <cell r="BO37"/>
          <cell r="BP37"/>
          <cell r="BQ37"/>
          <cell r="BR37"/>
          <cell r="BS37"/>
          <cell r="BT37">
            <v>0</v>
          </cell>
          <cell r="BU37" t="str">
            <v/>
          </cell>
          <cell r="BV37" t="str">
            <v/>
          </cell>
          <cell r="BW37" t="str">
            <v/>
          </cell>
          <cell r="BX37" t="str">
            <v/>
          </cell>
          <cell r="BY37" t="str">
            <v/>
          </cell>
          <cell r="BZ37" t="str">
            <v/>
          </cell>
          <cell r="CA37" t="str">
            <v/>
          </cell>
          <cell r="CB37" t="str">
            <v/>
          </cell>
          <cell r="CC37" t="str">
            <v/>
          </cell>
          <cell r="CD37" t="str">
            <v/>
          </cell>
          <cell r="CE37" t="str">
            <v/>
          </cell>
          <cell r="CF37" t="str">
            <v/>
          </cell>
          <cell r="CG37"/>
          <cell r="CH37"/>
          <cell r="CI37" t="str">
            <v/>
          </cell>
          <cell r="CJ37" t="str">
            <v/>
          </cell>
          <cell r="CK37" t="str">
            <v/>
          </cell>
          <cell r="CL37" t="str">
            <v/>
          </cell>
          <cell r="CM37" t="str">
            <v/>
          </cell>
          <cell r="CN37"/>
          <cell r="CO37"/>
          <cell r="CP37"/>
          <cell r="CQ37">
            <v>0</v>
          </cell>
          <cell r="CR37">
            <v>0</v>
          </cell>
          <cell r="CS37"/>
          <cell r="CT37"/>
          <cell r="CU37"/>
          <cell r="CV37"/>
          <cell r="CW37"/>
          <cell r="CX37"/>
          <cell r="CY37"/>
          <cell r="CZ37"/>
          <cell r="DA37"/>
          <cell r="DB37"/>
          <cell r="DC37">
            <v>0</v>
          </cell>
          <cell r="DD37">
            <v>0</v>
          </cell>
          <cell r="DE37"/>
          <cell r="DF37"/>
          <cell r="DG37"/>
          <cell r="DH37"/>
          <cell r="DI37"/>
          <cell r="DJ37"/>
          <cell r="DK37"/>
          <cell r="DS37"/>
          <cell r="DT37"/>
          <cell r="DU37"/>
          <cell r="DV37"/>
        </row>
        <row r="38">
          <cell r="A38"/>
          <cell r="B38"/>
          <cell r="C38"/>
          <cell r="D38"/>
          <cell r="E38"/>
          <cell r="F38"/>
          <cell r="G38"/>
          <cell r="H38"/>
          <cell r="I38"/>
          <cell r="J38"/>
          <cell r="K38"/>
          <cell r="L38"/>
          <cell r="M38"/>
          <cell r="N38"/>
          <cell r="O38"/>
          <cell r="P38"/>
          <cell r="Q38"/>
          <cell r="R38"/>
          <cell r="S38"/>
          <cell r="T38"/>
          <cell r="U38"/>
          <cell r="V38"/>
          <cell r="W38"/>
          <cell r="X38"/>
          <cell r="Y38"/>
          <cell r="Z38"/>
          <cell r="AA38"/>
          <cell r="AB38"/>
          <cell r="AC38"/>
          <cell r="AD38"/>
          <cell r="AE38"/>
          <cell r="AF38"/>
          <cell r="AG38"/>
          <cell r="AH38"/>
          <cell r="AI38"/>
          <cell r="AJ38"/>
          <cell r="AK38"/>
          <cell r="AL38"/>
          <cell r="AM38"/>
          <cell r="AN38"/>
          <cell r="AO38"/>
          <cell r="AP38"/>
          <cell r="AQ38"/>
          <cell r="AR38"/>
          <cell r="AS38"/>
          <cell r="AT38"/>
          <cell r="AU38"/>
          <cell r="AV38"/>
          <cell r="AW38"/>
          <cell r="AX38"/>
          <cell r="AY38"/>
          <cell r="AZ38"/>
          <cell r="BA38"/>
          <cell r="BB38"/>
          <cell r="BC38"/>
          <cell r="BD38"/>
          <cell r="BE38"/>
          <cell r="BF38"/>
          <cell r="BG38"/>
          <cell r="BH38"/>
          <cell r="BI38"/>
          <cell r="BJ38"/>
          <cell r="BK38"/>
          <cell r="BL38"/>
          <cell r="BM38"/>
          <cell r="BN38"/>
          <cell r="BO38"/>
          <cell r="BP38"/>
          <cell r="BQ38"/>
          <cell r="BR38"/>
          <cell r="BS38"/>
          <cell r="BT38">
            <v>0</v>
          </cell>
          <cell r="BU38" t="str">
            <v/>
          </cell>
          <cell r="BV38" t="str">
            <v/>
          </cell>
          <cell r="BW38" t="str">
            <v/>
          </cell>
          <cell r="BX38" t="str">
            <v/>
          </cell>
          <cell r="BY38" t="str">
            <v/>
          </cell>
          <cell r="BZ38" t="str">
            <v/>
          </cell>
          <cell r="CA38" t="str">
            <v/>
          </cell>
          <cell r="CB38" t="str">
            <v/>
          </cell>
          <cell r="CC38" t="str">
            <v/>
          </cell>
          <cell r="CD38" t="str">
            <v/>
          </cell>
          <cell r="CE38" t="str">
            <v/>
          </cell>
          <cell r="CF38" t="str">
            <v/>
          </cell>
          <cell r="CG38"/>
          <cell r="CH38"/>
          <cell r="CI38" t="str">
            <v/>
          </cell>
          <cell r="CJ38" t="str">
            <v/>
          </cell>
          <cell r="CK38" t="str">
            <v/>
          </cell>
          <cell r="CL38" t="str">
            <v/>
          </cell>
          <cell r="CM38" t="str">
            <v/>
          </cell>
          <cell r="CN38"/>
          <cell r="CO38"/>
          <cell r="CP38"/>
          <cell r="CQ38">
            <v>0</v>
          </cell>
          <cell r="CR38">
            <v>0</v>
          </cell>
          <cell r="CS38"/>
          <cell r="CT38"/>
          <cell r="CU38"/>
          <cell r="CV38"/>
          <cell r="CW38"/>
          <cell r="CX38"/>
          <cell r="CY38"/>
          <cell r="CZ38"/>
          <cell r="DA38"/>
          <cell r="DB38"/>
          <cell r="DC38">
            <v>0</v>
          </cell>
          <cell r="DD38">
            <v>0</v>
          </cell>
          <cell r="DE38"/>
          <cell r="DF38"/>
          <cell r="DG38"/>
          <cell r="DH38"/>
          <cell r="DI38"/>
          <cell r="DJ38"/>
          <cell r="DK38"/>
          <cell r="DS38"/>
          <cell r="DT38"/>
          <cell r="DU38"/>
          <cell r="DV38"/>
        </row>
        <row r="39">
          <cell r="A39"/>
          <cell r="B39"/>
          <cell r="C39"/>
          <cell r="D39"/>
          <cell r="E39"/>
          <cell r="F39"/>
          <cell r="G39"/>
          <cell r="H39"/>
          <cell r="I39"/>
          <cell r="J39"/>
          <cell r="K39"/>
          <cell r="L39"/>
          <cell r="M39"/>
          <cell r="N39"/>
          <cell r="O39"/>
          <cell r="P39"/>
          <cell r="Q39"/>
          <cell r="R39"/>
          <cell r="S39"/>
          <cell r="T39"/>
          <cell r="U39"/>
          <cell r="V39"/>
          <cell r="W39"/>
          <cell r="X39"/>
          <cell r="Y39"/>
          <cell r="Z39"/>
          <cell r="AA39"/>
          <cell r="AB39"/>
          <cell r="AC39"/>
          <cell r="AD39"/>
          <cell r="AE39"/>
          <cell r="AF39"/>
          <cell r="AG39"/>
          <cell r="AH39"/>
          <cell r="AI39"/>
          <cell r="AJ39"/>
          <cell r="AK39"/>
          <cell r="AL39"/>
          <cell r="AM39"/>
          <cell r="AN39"/>
          <cell r="AO39"/>
          <cell r="AP39"/>
          <cell r="AQ39"/>
          <cell r="AR39"/>
          <cell r="AS39"/>
          <cell r="AT39"/>
          <cell r="AU39"/>
          <cell r="AV39"/>
          <cell r="AW39"/>
          <cell r="AX39"/>
          <cell r="AY39"/>
          <cell r="AZ39"/>
          <cell r="BA39"/>
          <cell r="BB39"/>
          <cell r="BC39"/>
          <cell r="BD39"/>
          <cell r="BE39"/>
          <cell r="BF39"/>
          <cell r="BG39"/>
          <cell r="BH39"/>
          <cell r="BI39"/>
          <cell r="BJ39"/>
          <cell r="BK39"/>
          <cell r="BL39"/>
          <cell r="BM39"/>
          <cell r="BN39"/>
          <cell r="BO39"/>
          <cell r="BP39"/>
          <cell r="BQ39"/>
          <cell r="BR39"/>
          <cell r="BS39"/>
          <cell r="BT39">
            <v>0</v>
          </cell>
          <cell r="BU39" t="str">
            <v/>
          </cell>
          <cell r="BV39" t="str">
            <v/>
          </cell>
          <cell r="BW39" t="str">
            <v/>
          </cell>
          <cell r="BX39" t="str">
            <v/>
          </cell>
          <cell r="BY39" t="str">
            <v/>
          </cell>
          <cell r="BZ39" t="str">
            <v/>
          </cell>
          <cell r="CA39" t="str">
            <v/>
          </cell>
          <cell r="CB39" t="str">
            <v/>
          </cell>
          <cell r="CC39" t="str">
            <v/>
          </cell>
          <cell r="CD39" t="str">
            <v/>
          </cell>
          <cell r="CE39" t="str">
            <v/>
          </cell>
          <cell r="CF39" t="str">
            <v/>
          </cell>
          <cell r="CG39"/>
          <cell r="CH39"/>
          <cell r="CI39" t="str">
            <v/>
          </cell>
          <cell r="CJ39" t="str">
            <v/>
          </cell>
          <cell r="CK39" t="str">
            <v/>
          </cell>
          <cell r="CL39" t="str">
            <v/>
          </cell>
          <cell r="CM39" t="str">
            <v/>
          </cell>
          <cell r="CN39"/>
          <cell r="CO39"/>
          <cell r="CP39"/>
          <cell r="CQ39">
            <v>0</v>
          </cell>
          <cell r="CR39">
            <v>0</v>
          </cell>
          <cell r="CS39"/>
          <cell r="CT39"/>
          <cell r="CU39"/>
          <cell r="CV39"/>
          <cell r="CW39"/>
          <cell r="CX39"/>
          <cell r="CY39"/>
          <cell r="CZ39"/>
          <cell r="DA39"/>
          <cell r="DB39"/>
          <cell r="DC39">
            <v>0</v>
          </cell>
          <cell r="DD39">
            <v>0</v>
          </cell>
          <cell r="DE39"/>
          <cell r="DF39"/>
          <cell r="DG39"/>
          <cell r="DH39"/>
          <cell r="DI39"/>
          <cell r="DJ39"/>
          <cell r="DK39"/>
          <cell r="DS39"/>
          <cell r="DT39"/>
          <cell r="DU39"/>
          <cell r="DV39"/>
        </row>
        <row r="40">
          <cell r="A40"/>
          <cell r="B40"/>
          <cell r="C40"/>
          <cell r="D40"/>
          <cell r="E40"/>
          <cell r="F40"/>
          <cell r="G40"/>
          <cell r="H40"/>
          <cell r="I40"/>
          <cell r="J40"/>
          <cell r="K40"/>
          <cell r="L40"/>
          <cell r="M40"/>
          <cell r="N40"/>
          <cell r="O40"/>
          <cell r="P40"/>
          <cell r="Q40"/>
          <cell r="R40"/>
          <cell r="S40"/>
          <cell r="T40"/>
          <cell r="U40"/>
          <cell r="V40"/>
          <cell r="W40"/>
          <cell r="X40"/>
          <cell r="Y40"/>
          <cell r="Z40"/>
          <cell r="AA40"/>
          <cell r="AB40"/>
          <cell r="AC40"/>
          <cell r="AD40"/>
          <cell r="AE40"/>
          <cell r="AF40"/>
          <cell r="AG40"/>
          <cell r="AH40"/>
          <cell r="AI40"/>
          <cell r="AJ40"/>
          <cell r="AK40"/>
          <cell r="AL40"/>
          <cell r="AM40"/>
          <cell r="AN40"/>
          <cell r="AO40"/>
          <cell r="AP40"/>
          <cell r="AQ40"/>
          <cell r="AR40"/>
          <cell r="AS40"/>
          <cell r="AT40"/>
          <cell r="AU40"/>
          <cell r="AV40"/>
          <cell r="AW40"/>
          <cell r="AX40"/>
          <cell r="AY40"/>
          <cell r="AZ40"/>
          <cell r="BA40"/>
          <cell r="BB40"/>
          <cell r="BC40"/>
          <cell r="BD40"/>
          <cell r="BE40"/>
          <cell r="BF40"/>
          <cell r="BG40"/>
          <cell r="BH40"/>
          <cell r="BI40"/>
          <cell r="BJ40"/>
          <cell r="BK40"/>
          <cell r="BL40"/>
          <cell r="BM40"/>
          <cell r="BN40"/>
          <cell r="BO40"/>
          <cell r="BP40"/>
          <cell r="BQ40"/>
          <cell r="BR40"/>
          <cell r="BS40"/>
          <cell r="BT40">
            <v>0</v>
          </cell>
          <cell r="BU40" t="str">
            <v/>
          </cell>
          <cell r="BV40" t="str">
            <v/>
          </cell>
          <cell r="BW40" t="str">
            <v/>
          </cell>
          <cell r="BX40" t="str">
            <v/>
          </cell>
          <cell r="BY40" t="str">
            <v/>
          </cell>
          <cell r="BZ40" t="str">
            <v/>
          </cell>
          <cell r="CA40" t="str">
            <v/>
          </cell>
          <cell r="CB40" t="str">
            <v/>
          </cell>
          <cell r="CC40" t="str">
            <v/>
          </cell>
          <cell r="CD40" t="str">
            <v/>
          </cell>
          <cell r="CE40" t="str">
            <v/>
          </cell>
          <cell r="CF40" t="str">
            <v/>
          </cell>
          <cell r="CG40"/>
          <cell r="CH40"/>
          <cell r="CI40" t="str">
            <v/>
          </cell>
          <cell r="CJ40" t="str">
            <v/>
          </cell>
          <cell r="CK40" t="str">
            <v/>
          </cell>
          <cell r="CL40" t="str">
            <v/>
          </cell>
          <cell r="CM40" t="str">
            <v/>
          </cell>
          <cell r="CN40"/>
          <cell r="CO40"/>
          <cell r="CP40"/>
          <cell r="CQ40">
            <v>0</v>
          </cell>
          <cell r="CR40">
            <v>0</v>
          </cell>
          <cell r="CS40"/>
          <cell r="CT40"/>
          <cell r="CU40"/>
          <cell r="CV40"/>
          <cell r="CW40"/>
          <cell r="CX40"/>
          <cell r="CY40"/>
          <cell r="CZ40"/>
          <cell r="DA40"/>
          <cell r="DB40"/>
          <cell r="DC40">
            <v>0</v>
          </cell>
          <cell r="DD40">
            <v>0</v>
          </cell>
          <cell r="DE40"/>
          <cell r="DF40"/>
          <cell r="DG40"/>
          <cell r="DH40"/>
          <cell r="DI40"/>
          <cell r="DJ40"/>
          <cell r="DK40"/>
          <cell r="DS40"/>
          <cell r="DT40"/>
          <cell r="DU40"/>
          <cell r="DV40"/>
        </row>
        <row r="41">
          <cell r="A41"/>
          <cell r="B41"/>
          <cell r="C41"/>
          <cell r="D41"/>
          <cell r="E41"/>
          <cell r="F41"/>
          <cell r="G41"/>
          <cell r="H41"/>
          <cell r="I41"/>
          <cell r="J41"/>
          <cell r="K41"/>
          <cell r="L41"/>
          <cell r="M41"/>
          <cell r="N41"/>
          <cell r="O41"/>
          <cell r="P41"/>
          <cell r="Q41"/>
          <cell r="R41"/>
          <cell r="S41"/>
          <cell r="T41"/>
          <cell r="U41"/>
          <cell r="V41"/>
          <cell r="W41"/>
          <cell r="X41"/>
          <cell r="Y41"/>
          <cell r="Z41"/>
          <cell r="AA41"/>
          <cell r="AB41"/>
          <cell r="AC41"/>
          <cell r="AD41"/>
          <cell r="AE41"/>
          <cell r="AF41"/>
          <cell r="AG41"/>
          <cell r="AH41"/>
          <cell r="AI41"/>
          <cell r="AJ41"/>
          <cell r="AK41"/>
          <cell r="AL41"/>
          <cell r="AM41"/>
          <cell r="AN41"/>
          <cell r="AO41"/>
          <cell r="AP41"/>
          <cell r="AQ41"/>
          <cell r="AR41"/>
          <cell r="AS41"/>
          <cell r="AT41"/>
          <cell r="AU41"/>
          <cell r="AV41"/>
          <cell r="AW41"/>
          <cell r="AX41"/>
          <cell r="AY41"/>
          <cell r="AZ41"/>
          <cell r="BA41"/>
          <cell r="BB41"/>
          <cell r="BC41"/>
          <cell r="BD41"/>
          <cell r="BE41"/>
          <cell r="BF41"/>
          <cell r="BG41"/>
          <cell r="BH41"/>
          <cell r="BI41"/>
          <cell r="BJ41"/>
          <cell r="BK41"/>
          <cell r="BL41"/>
          <cell r="BM41"/>
          <cell r="BN41"/>
          <cell r="BO41"/>
          <cell r="BP41"/>
          <cell r="BQ41"/>
          <cell r="BR41"/>
          <cell r="BS41"/>
          <cell r="BT41">
            <v>0</v>
          </cell>
          <cell r="BU41" t="str">
            <v/>
          </cell>
          <cell r="BV41" t="str">
            <v/>
          </cell>
          <cell r="BW41" t="str">
            <v/>
          </cell>
          <cell r="BX41" t="str">
            <v/>
          </cell>
          <cell r="BY41" t="str">
            <v/>
          </cell>
          <cell r="BZ41" t="str">
            <v/>
          </cell>
          <cell r="CA41" t="str">
            <v/>
          </cell>
          <cell r="CB41" t="str">
            <v/>
          </cell>
          <cell r="CC41" t="str">
            <v/>
          </cell>
          <cell r="CD41" t="str">
            <v/>
          </cell>
          <cell r="CE41" t="str">
            <v/>
          </cell>
          <cell r="CF41" t="str">
            <v/>
          </cell>
          <cell r="CG41"/>
          <cell r="CH41"/>
          <cell r="CI41" t="str">
            <v/>
          </cell>
          <cell r="CJ41" t="str">
            <v/>
          </cell>
          <cell r="CK41" t="str">
            <v/>
          </cell>
          <cell r="CL41" t="str">
            <v/>
          </cell>
          <cell r="CM41" t="str">
            <v/>
          </cell>
          <cell r="CN41"/>
          <cell r="CO41"/>
          <cell r="CP41"/>
          <cell r="CQ41">
            <v>0</v>
          </cell>
          <cell r="CR41">
            <v>0</v>
          </cell>
          <cell r="CS41"/>
          <cell r="CT41"/>
          <cell r="CU41"/>
          <cell r="CV41"/>
          <cell r="CW41"/>
          <cell r="CX41"/>
          <cell r="CY41"/>
          <cell r="CZ41"/>
          <cell r="DA41"/>
          <cell r="DB41"/>
          <cell r="DC41">
            <v>0</v>
          </cell>
          <cell r="DD41">
            <v>0</v>
          </cell>
          <cell r="DE41"/>
          <cell r="DF41"/>
          <cell r="DG41"/>
          <cell r="DH41"/>
          <cell r="DI41"/>
          <cell r="DJ41"/>
          <cell r="DK41"/>
          <cell r="DS41"/>
          <cell r="DT41"/>
          <cell r="DU41"/>
          <cell r="DV41"/>
        </row>
        <row r="42">
          <cell r="A42"/>
          <cell r="B42"/>
          <cell r="C42"/>
          <cell r="D42"/>
          <cell r="E42"/>
          <cell r="F42"/>
          <cell r="G42"/>
          <cell r="H42"/>
          <cell r="I42"/>
          <cell r="J42"/>
          <cell r="K42"/>
          <cell r="L42"/>
          <cell r="M42"/>
          <cell r="N42"/>
          <cell r="O42"/>
          <cell r="P42"/>
          <cell r="Q42"/>
          <cell r="R42"/>
          <cell r="S42"/>
          <cell r="T42"/>
          <cell r="U42"/>
          <cell r="V42"/>
          <cell r="W42"/>
          <cell r="X42"/>
          <cell r="Y42"/>
          <cell r="Z42"/>
          <cell r="AA42"/>
          <cell r="AB42"/>
          <cell r="AC42"/>
          <cell r="AD42"/>
          <cell r="AE42"/>
          <cell r="AF42"/>
          <cell r="AG42"/>
          <cell r="AH42"/>
          <cell r="AI42"/>
          <cell r="AJ42"/>
          <cell r="AK42"/>
          <cell r="AL42"/>
          <cell r="AM42"/>
          <cell r="AN42"/>
          <cell r="AO42"/>
          <cell r="AP42"/>
          <cell r="AQ42"/>
          <cell r="AR42"/>
          <cell r="AS42"/>
          <cell r="AT42"/>
          <cell r="AU42"/>
          <cell r="AV42"/>
          <cell r="AW42"/>
          <cell r="AX42"/>
          <cell r="AY42"/>
          <cell r="AZ42"/>
          <cell r="BA42"/>
          <cell r="BB42"/>
          <cell r="BC42"/>
          <cell r="BD42"/>
          <cell r="BE42"/>
          <cell r="BF42"/>
          <cell r="BG42"/>
          <cell r="BH42"/>
          <cell r="BI42"/>
          <cell r="BJ42"/>
          <cell r="BK42"/>
          <cell r="BL42"/>
          <cell r="BM42"/>
          <cell r="BN42"/>
          <cell r="BO42"/>
          <cell r="BP42"/>
          <cell r="BQ42"/>
          <cell r="BR42"/>
          <cell r="BS42"/>
          <cell r="BT42">
            <v>0</v>
          </cell>
          <cell r="BU42" t="str">
            <v/>
          </cell>
          <cell r="BV42" t="str">
            <v/>
          </cell>
          <cell r="BW42" t="str">
            <v/>
          </cell>
          <cell r="BX42" t="str">
            <v/>
          </cell>
          <cell r="BY42" t="str">
            <v/>
          </cell>
          <cell r="BZ42" t="str">
            <v/>
          </cell>
          <cell r="CA42" t="str">
            <v/>
          </cell>
          <cell r="CB42" t="str">
            <v/>
          </cell>
          <cell r="CC42" t="str">
            <v/>
          </cell>
          <cell r="CD42" t="str">
            <v/>
          </cell>
          <cell r="CE42" t="str">
            <v/>
          </cell>
          <cell r="CF42" t="str">
            <v/>
          </cell>
          <cell r="CG42"/>
          <cell r="CH42"/>
          <cell r="CI42" t="str">
            <v/>
          </cell>
          <cell r="CJ42" t="str">
            <v/>
          </cell>
          <cell r="CK42" t="str">
            <v/>
          </cell>
          <cell r="CL42" t="str">
            <v/>
          </cell>
          <cell r="CM42" t="str">
            <v/>
          </cell>
          <cell r="CN42"/>
          <cell r="CO42"/>
          <cell r="CP42"/>
          <cell r="CQ42">
            <v>0</v>
          </cell>
          <cell r="CR42">
            <v>0</v>
          </cell>
          <cell r="CS42"/>
          <cell r="CT42"/>
          <cell r="CU42"/>
          <cell r="CV42"/>
          <cell r="CW42"/>
          <cell r="CX42"/>
          <cell r="CY42"/>
          <cell r="CZ42"/>
          <cell r="DA42"/>
          <cell r="DB42"/>
          <cell r="DC42">
            <v>0</v>
          </cell>
          <cell r="DD42">
            <v>0</v>
          </cell>
          <cell r="DE42"/>
          <cell r="DF42"/>
          <cell r="DG42"/>
          <cell r="DH42"/>
          <cell r="DI42"/>
          <cell r="DJ42"/>
          <cell r="DK42"/>
          <cell r="DS42"/>
          <cell r="DT42"/>
          <cell r="DU42"/>
          <cell r="DV42"/>
        </row>
        <row r="43">
          <cell r="A43"/>
          <cell r="B43"/>
          <cell r="C43"/>
          <cell r="D43"/>
          <cell r="E43"/>
          <cell r="F43"/>
          <cell r="G43"/>
          <cell r="H43"/>
          <cell r="I43"/>
          <cell r="J43"/>
          <cell r="K43"/>
          <cell r="L43"/>
          <cell r="M43"/>
          <cell r="N43"/>
          <cell r="O43"/>
          <cell r="P43"/>
          <cell r="Q43"/>
          <cell r="R43"/>
          <cell r="S43"/>
          <cell r="T43"/>
          <cell r="U43"/>
          <cell r="V43"/>
          <cell r="W43"/>
          <cell r="X43"/>
          <cell r="Y43"/>
          <cell r="Z43"/>
          <cell r="AA43"/>
          <cell r="AB43"/>
          <cell r="AC43"/>
          <cell r="AD43"/>
          <cell r="AE43"/>
          <cell r="AF43"/>
          <cell r="AG43"/>
          <cell r="AH43"/>
          <cell r="AI43"/>
          <cell r="AJ43"/>
          <cell r="AK43"/>
          <cell r="AL43"/>
          <cell r="AM43"/>
          <cell r="AN43"/>
          <cell r="AO43"/>
          <cell r="AP43"/>
          <cell r="AQ43"/>
          <cell r="AR43"/>
          <cell r="AS43"/>
          <cell r="AT43"/>
          <cell r="AU43"/>
          <cell r="AV43"/>
          <cell r="AW43"/>
          <cell r="AX43"/>
          <cell r="AY43"/>
          <cell r="AZ43"/>
          <cell r="BA43"/>
          <cell r="BB43"/>
          <cell r="BC43"/>
          <cell r="BD43"/>
          <cell r="BE43"/>
          <cell r="BF43"/>
          <cell r="BG43"/>
          <cell r="BH43"/>
          <cell r="BI43"/>
          <cell r="BJ43"/>
          <cell r="BK43"/>
          <cell r="BL43"/>
          <cell r="BM43"/>
          <cell r="BN43"/>
          <cell r="BO43"/>
          <cell r="BP43"/>
          <cell r="BQ43"/>
          <cell r="BR43"/>
          <cell r="BS43"/>
          <cell r="BT43">
            <v>0</v>
          </cell>
          <cell r="BU43" t="str">
            <v/>
          </cell>
          <cell r="BV43" t="str">
            <v/>
          </cell>
          <cell r="BW43" t="str">
            <v/>
          </cell>
          <cell r="BX43" t="str">
            <v/>
          </cell>
          <cell r="BY43" t="str">
            <v/>
          </cell>
          <cell r="BZ43" t="str">
            <v/>
          </cell>
          <cell r="CA43" t="str">
            <v/>
          </cell>
          <cell r="CB43" t="str">
            <v/>
          </cell>
          <cell r="CC43" t="str">
            <v/>
          </cell>
          <cell r="CD43" t="str">
            <v/>
          </cell>
          <cell r="CE43" t="str">
            <v/>
          </cell>
          <cell r="CF43" t="str">
            <v/>
          </cell>
          <cell r="CG43"/>
          <cell r="CH43"/>
          <cell r="CI43" t="str">
            <v/>
          </cell>
          <cell r="CJ43" t="str">
            <v/>
          </cell>
          <cell r="CK43" t="str">
            <v/>
          </cell>
          <cell r="CL43" t="str">
            <v/>
          </cell>
          <cell r="CM43" t="str">
            <v/>
          </cell>
          <cell r="CN43"/>
          <cell r="CO43"/>
          <cell r="CP43"/>
          <cell r="CQ43">
            <v>0</v>
          </cell>
          <cell r="CR43">
            <v>0</v>
          </cell>
          <cell r="CS43"/>
          <cell r="CT43"/>
          <cell r="CU43"/>
          <cell r="CV43"/>
          <cell r="CW43"/>
          <cell r="CX43"/>
          <cell r="CY43"/>
          <cell r="CZ43"/>
          <cell r="DA43"/>
          <cell r="DB43"/>
          <cell r="DC43">
            <v>0</v>
          </cell>
          <cell r="DD43">
            <v>0</v>
          </cell>
          <cell r="DE43"/>
          <cell r="DF43"/>
          <cell r="DG43"/>
          <cell r="DH43"/>
          <cell r="DI43"/>
          <cell r="DJ43"/>
          <cell r="DK43"/>
          <cell r="DS43"/>
          <cell r="DT43"/>
          <cell r="DU43"/>
          <cell r="DV43"/>
        </row>
        <row r="44">
          <cell r="A44"/>
          <cell r="B44"/>
          <cell r="C44"/>
          <cell r="D44"/>
          <cell r="E44"/>
          <cell r="F44"/>
          <cell r="G44"/>
          <cell r="H44"/>
          <cell r="I44"/>
          <cell r="J44"/>
          <cell r="K44"/>
          <cell r="L44"/>
          <cell r="M44"/>
          <cell r="N44"/>
          <cell r="O44"/>
          <cell r="P44"/>
          <cell r="Q44"/>
          <cell r="R44"/>
          <cell r="S44"/>
          <cell r="T44"/>
          <cell r="U44"/>
          <cell r="V44"/>
          <cell r="W44"/>
          <cell r="X44"/>
          <cell r="Y44"/>
          <cell r="Z44"/>
          <cell r="AA44"/>
          <cell r="AB44"/>
          <cell r="AC44"/>
          <cell r="AD44"/>
          <cell r="AE44"/>
          <cell r="AF44"/>
          <cell r="AG44"/>
          <cell r="AH44"/>
          <cell r="AI44"/>
          <cell r="AJ44"/>
          <cell r="AK44"/>
          <cell r="AL44"/>
          <cell r="AM44"/>
          <cell r="AN44"/>
          <cell r="AO44"/>
          <cell r="AP44"/>
          <cell r="AQ44"/>
          <cell r="AR44"/>
          <cell r="AS44"/>
          <cell r="AT44"/>
          <cell r="AU44"/>
          <cell r="AV44"/>
          <cell r="AW44"/>
          <cell r="AX44"/>
          <cell r="AY44"/>
          <cell r="AZ44"/>
          <cell r="BA44"/>
          <cell r="BB44"/>
          <cell r="BC44"/>
          <cell r="BD44"/>
          <cell r="BE44"/>
          <cell r="BF44"/>
          <cell r="BG44"/>
          <cell r="BH44"/>
          <cell r="BI44"/>
          <cell r="BJ44"/>
          <cell r="BK44"/>
          <cell r="BL44"/>
          <cell r="BM44"/>
          <cell r="BN44"/>
          <cell r="BO44"/>
          <cell r="BP44"/>
          <cell r="BQ44"/>
          <cell r="BR44"/>
          <cell r="BS44"/>
          <cell r="BT44">
            <v>0</v>
          </cell>
          <cell r="BU44" t="str">
            <v/>
          </cell>
          <cell r="BV44" t="str">
            <v/>
          </cell>
          <cell r="BW44" t="str">
            <v/>
          </cell>
          <cell r="BX44" t="str">
            <v/>
          </cell>
          <cell r="BY44" t="str">
            <v/>
          </cell>
          <cell r="BZ44" t="str">
            <v/>
          </cell>
          <cell r="CA44" t="str">
            <v/>
          </cell>
          <cell r="CB44" t="str">
            <v/>
          </cell>
          <cell r="CC44" t="str">
            <v/>
          </cell>
          <cell r="CD44" t="str">
            <v/>
          </cell>
          <cell r="CE44" t="str">
            <v/>
          </cell>
          <cell r="CF44" t="str">
            <v/>
          </cell>
          <cell r="CG44"/>
          <cell r="CH44"/>
          <cell r="CI44" t="str">
            <v/>
          </cell>
          <cell r="CJ44" t="str">
            <v/>
          </cell>
          <cell r="CK44" t="str">
            <v/>
          </cell>
          <cell r="CL44" t="str">
            <v/>
          </cell>
          <cell r="CM44" t="str">
            <v/>
          </cell>
          <cell r="CN44"/>
          <cell r="CO44"/>
          <cell r="CP44"/>
          <cell r="CQ44">
            <v>0</v>
          </cell>
          <cell r="CR44">
            <v>0</v>
          </cell>
          <cell r="CS44"/>
          <cell r="CT44"/>
          <cell r="CU44"/>
          <cell r="CV44"/>
          <cell r="CW44"/>
          <cell r="CX44"/>
          <cell r="CY44"/>
          <cell r="CZ44"/>
          <cell r="DA44"/>
          <cell r="DB44"/>
          <cell r="DC44">
            <v>0</v>
          </cell>
          <cell r="DD44">
            <v>0</v>
          </cell>
          <cell r="DE44"/>
          <cell r="DF44"/>
          <cell r="DG44"/>
          <cell r="DH44"/>
          <cell r="DI44"/>
          <cell r="DJ44"/>
          <cell r="DK44"/>
          <cell r="DS44"/>
          <cell r="DT44"/>
          <cell r="DU44"/>
          <cell r="DV44"/>
        </row>
        <row r="45">
          <cell r="A45"/>
          <cell r="B45"/>
          <cell r="C45"/>
          <cell r="D45"/>
          <cell r="E45"/>
          <cell r="F45"/>
          <cell r="G45"/>
          <cell r="H45"/>
          <cell r="I45"/>
          <cell r="J45"/>
          <cell r="K45"/>
          <cell r="L45"/>
          <cell r="M45"/>
          <cell r="N45"/>
          <cell r="O45"/>
          <cell r="P45"/>
          <cell r="Q45"/>
          <cell r="R45"/>
          <cell r="S45"/>
          <cell r="T45"/>
          <cell r="U45"/>
          <cell r="V45"/>
          <cell r="W45"/>
          <cell r="X45"/>
          <cell r="Y45"/>
          <cell r="Z45"/>
          <cell r="AA45"/>
          <cell r="AB45"/>
          <cell r="AC45"/>
          <cell r="AD45"/>
          <cell r="AE45"/>
          <cell r="AF45"/>
          <cell r="AG45"/>
          <cell r="AH45"/>
          <cell r="AI45"/>
          <cell r="AJ45"/>
          <cell r="AK45"/>
          <cell r="AL45"/>
          <cell r="AM45"/>
          <cell r="AN45"/>
          <cell r="AO45"/>
          <cell r="AP45"/>
          <cell r="AQ45"/>
          <cell r="AR45"/>
          <cell r="AS45"/>
          <cell r="AT45"/>
          <cell r="AU45"/>
          <cell r="AV45"/>
          <cell r="AW45"/>
          <cell r="AX45"/>
          <cell r="AY45"/>
          <cell r="AZ45"/>
          <cell r="BA45"/>
          <cell r="BB45"/>
          <cell r="BC45"/>
          <cell r="BD45"/>
          <cell r="BE45"/>
          <cell r="BF45"/>
          <cell r="BG45"/>
          <cell r="BH45"/>
          <cell r="BI45"/>
          <cell r="BJ45"/>
          <cell r="BK45"/>
          <cell r="BL45"/>
          <cell r="BM45"/>
          <cell r="BN45"/>
          <cell r="BO45"/>
          <cell r="BP45"/>
          <cell r="BQ45"/>
          <cell r="BR45"/>
          <cell r="BS45"/>
          <cell r="BT45">
            <v>0</v>
          </cell>
          <cell r="BU45" t="str">
            <v/>
          </cell>
          <cell r="BV45" t="str">
            <v/>
          </cell>
          <cell r="BW45" t="str">
            <v/>
          </cell>
          <cell r="BX45" t="str">
            <v/>
          </cell>
          <cell r="BY45" t="str">
            <v/>
          </cell>
          <cell r="BZ45" t="str">
            <v/>
          </cell>
          <cell r="CA45" t="str">
            <v/>
          </cell>
          <cell r="CB45" t="str">
            <v/>
          </cell>
          <cell r="CC45" t="str">
            <v/>
          </cell>
          <cell r="CD45" t="str">
            <v/>
          </cell>
          <cell r="CE45" t="str">
            <v/>
          </cell>
          <cell r="CF45" t="str">
            <v/>
          </cell>
          <cell r="CG45"/>
          <cell r="CH45"/>
          <cell r="CI45" t="str">
            <v/>
          </cell>
          <cell r="CJ45" t="str">
            <v/>
          </cell>
          <cell r="CK45" t="str">
            <v/>
          </cell>
          <cell r="CL45" t="str">
            <v/>
          </cell>
          <cell r="CM45" t="str">
            <v/>
          </cell>
          <cell r="CN45"/>
          <cell r="CO45"/>
          <cell r="CP45"/>
          <cell r="CQ45">
            <v>0</v>
          </cell>
          <cell r="CR45">
            <v>0</v>
          </cell>
          <cell r="CS45"/>
          <cell r="CT45"/>
          <cell r="CU45"/>
          <cell r="CV45"/>
          <cell r="CW45"/>
          <cell r="CX45"/>
          <cell r="CY45"/>
          <cell r="CZ45"/>
          <cell r="DA45"/>
          <cell r="DB45"/>
          <cell r="DC45">
            <v>0</v>
          </cell>
          <cell r="DD45">
            <v>0</v>
          </cell>
          <cell r="DE45"/>
          <cell r="DF45"/>
          <cell r="DG45"/>
          <cell r="DH45"/>
          <cell r="DI45"/>
          <cell r="DJ45"/>
          <cell r="DK45"/>
          <cell r="DS45"/>
          <cell r="DT45"/>
          <cell r="DU45"/>
          <cell r="DV45"/>
        </row>
        <row r="46">
          <cell r="A46"/>
          <cell r="B46"/>
          <cell r="C46"/>
          <cell r="D46"/>
          <cell r="E46"/>
          <cell r="F46"/>
          <cell r="G46"/>
          <cell r="H46"/>
          <cell r="I46"/>
          <cell r="J46"/>
          <cell r="K46"/>
          <cell r="L46"/>
          <cell r="M46"/>
          <cell r="N46"/>
          <cell r="O46"/>
          <cell r="P46"/>
          <cell r="Q46"/>
          <cell r="R46"/>
          <cell r="S46"/>
          <cell r="T46"/>
          <cell r="U46"/>
          <cell r="V46"/>
          <cell r="W46"/>
          <cell r="X46"/>
          <cell r="Y46"/>
          <cell r="Z46"/>
          <cell r="AA46"/>
          <cell r="AB46"/>
          <cell r="AC46"/>
          <cell r="AD46"/>
          <cell r="AE46"/>
          <cell r="AF46"/>
          <cell r="AG46"/>
          <cell r="AH46"/>
          <cell r="AI46"/>
          <cell r="AJ46"/>
          <cell r="AK46"/>
          <cell r="AL46"/>
          <cell r="AM46"/>
          <cell r="AN46"/>
          <cell r="AO46"/>
          <cell r="AP46"/>
          <cell r="AQ46"/>
          <cell r="AR46"/>
          <cell r="AS46"/>
          <cell r="AT46"/>
          <cell r="AU46"/>
          <cell r="AV46"/>
          <cell r="AW46"/>
          <cell r="AX46"/>
          <cell r="AY46"/>
          <cell r="AZ46"/>
          <cell r="BA46"/>
          <cell r="BB46"/>
          <cell r="BC46"/>
          <cell r="BD46"/>
          <cell r="BE46"/>
          <cell r="BF46"/>
          <cell r="BG46"/>
          <cell r="BH46"/>
          <cell r="BI46"/>
          <cell r="BJ46"/>
          <cell r="BK46"/>
          <cell r="BL46"/>
          <cell r="BM46"/>
          <cell r="BN46"/>
          <cell r="BO46"/>
          <cell r="BP46"/>
          <cell r="BQ46"/>
          <cell r="BR46"/>
          <cell r="BS46"/>
          <cell r="BT46">
            <v>0</v>
          </cell>
          <cell r="BU46" t="str">
            <v/>
          </cell>
          <cell r="BV46" t="str">
            <v/>
          </cell>
          <cell r="BW46" t="str">
            <v/>
          </cell>
          <cell r="BX46" t="str">
            <v/>
          </cell>
          <cell r="BY46" t="str">
            <v/>
          </cell>
          <cell r="BZ46" t="str">
            <v/>
          </cell>
          <cell r="CA46" t="str">
            <v/>
          </cell>
          <cell r="CB46" t="str">
            <v/>
          </cell>
          <cell r="CC46" t="str">
            <v/>
          </cell>
          <cell r="CD46" t="str">
            <v/>
          </cell>
          <cell r="CE46" t="str">
            <v/>
          </cell>
          <cell r="CF46" t="str">
            <v/>
          </cell>
          <cell r="CG46"/>
          <cell r="CH46"/>
          <cell r="CI46" t="str">
            <v/>
          </cell>
          <cell r="CJ46" t="str">
            <v/>
          </cell>
          <cell r="CK46" t="str">
            <v/>
          </cell>
          <cell r="CL46" t="str">
            <v/>
          </cell>
          <cell r="CM46" t="str">
            <v/>
          </cell>
          <cell r="CN46"/>
          <cell r="CO46"/>
          <cell r="CP46"/>
          <cell r="CQ46">
            <v>0</v>
          </cell>
          <cell r="CR46">
            <v>0</v>
          </cell>
          <cell r="CS46"/>
          <cell r="CT46"/>
          <cell r="CU46"/>
          <cell r="CV46"/>
          <cell r="CW46"/>
          <cell r="CX46"/>
          <cell r="CY46"/>
          <cell r="CZ46"/>
          <cell r="DA46"/>
          <cell r="DB46"/>
          <cell r="DC46">
            <v>0</v>
          </cell>
          <cell r="DD46">
            <v>0</v>
          </cell>
          <cell r="DE46"/>
          <cell r="DF46"/>
          <cell r="DG46"/>
          <cell r="DH46"/>
          <cell r="DI46"/>
          <cell r="DJ46"/>
          <cell r="DK46"/>
          <cell r="DS46"/>
          <cell r="DT46"/>
          <cell r="DU46"/>
          <cell r="DV46"/>
        </row>
        <row r="47">
          <cell r="A47"/>
          <cell r="B47"/>
          <cell r="C47"/>
          <cell r="D47"/>
          <cell r="E47"/>
          <cell r="F47"/>
          <cell r="G47"/>
          <cell r="H47"/>
          <cell r="I47"/>
          <cell r="J47"/>
          <cell r="K47"/>
          <cell r="L47"/>
          <cell r="M47"/>
          <cell r="N47"/>
          <cell r="O47"/>
          <cell r="P47"/>
          <cell r="Q47"/>
          <cell r="R47"/>
          <cell r="S47"/>
          <cell r="T47"/>
          <cell r="U47"/>
          <cell r="V47"/>
          <cell r="W47"/>
          <cell r="X47"/>
          <cell r="Y47"/>
          <cell r="Z47"/>
          <cell r="AA47"/>
          <cell r="AB47"/>
          <cell r="AC47"/>
          <cell r="AD47"/>
          <cell r="AE47"/>
          <cell r="AF47"/>
          <cell r="AG47"/>
          <cell r="AH47"/>
          <cell r="AI47"/>
          <cell r="AJ47"/>
          <cell r="AK47"/>
          <cell r="AL47"/>
          <cell r="AM47"/>
          <cell r="AN47"/>
          <cell r="AO47"/>
          <cell r="AP47"/>
          <cell r="AQ47"/>
          <cell r="AR47"/>
          <cell r="AS47"/>
          <cell r="AT47"/>
          <cell r="AU47"/>
          <cell r="AV47"/>
          <cell r="AW47"/>
          <cell r="AX47"/>
          <cell r="AY47"/>
          <cell r="AZ47"/>
          <cell r="BA47"/>
          <cell r="BB47"/>
          <cell r="BC47"/>
          <cell r="BD47"/>
          <cell r="BE47"/>
          <cell r="BF47"/>
          <cell r="BG47"/>
          <cell r="BH47"/>
          <cell r="BI47"/>
          <cell r="BJ47"/>
          <cell r="BK47"/>
          <cell r="BL47"/>
          <cell r="BM47"/>
          <cell r="BN47"/>
          <cell r="BO47"/>
          <cell r="BP47"/>
          <cell r="BQ47"/>
          <cell r="BR47"/>
          <cell r="BS47"/>
          <cell r="BT47">
            <v>0</v>
          </cell>
          <cell r="BU47" t="str">
            <v/>
          </cell>
          <cell r="BV47" t="str">
            <v/>
          </cell>
          <cell r="BW47" t="str">
            <v/>
          </cell>
          <cell r="BX47" t="str">
            <v/>
          </cell>
          <cell r="BY47" t="str">
            <v/>
          </cell>
          <cell r="BZ47" t="str">
            <v/>
          </cell>
          <cell r="CA47" t="str">
            <v/>
          </cell>
          <cell r="CB47" t="str">
            <v/>
          </cell>
          <cell r="CC47" t="str">
            <v/>
          </cell>
          <cell r="CD47" t="str">
            <v/>
          </cell>
          <cell r="CE47" t="str">
            <v/>
          </cell>
          <cell r="CF47" t="str">
            <v/>
          </cell>
          <cell r="CG47"/>
          <cell r="CH47"/>
          <cell r="CI47" t="str">
            <v/>
          </cell>
          <cell r="CJ47" t="str">
            <v/>
          </cell>
          <cell r="CK47" t="str">
            <v/>
          </cell>
          <cell r="CL47" t="str">
            <v/>
          </cell>
          <cell r="CM47" t="str">
            <v/>
          </cell>
          <cell r="CN47"/>
          <cell r="CO47"/>
          <cell r="CP47"/>
          <cell r="CQ47">
            <v>0</v>
          </cell>
          <cell r="CR47">
            <v>0</v>
          </cell>
          <cell r="CS47"/>
          <cell r="CT47"/>
          <cell r="CU47"/>
          <cell r="CV47"/>
          <cell r="CW47"/>
          <cell r="CX47"/>
          <cell r="CY47"/>
          <cell r="CZ47"/>
          <cell r="DA47"/>
          <cell r="DB47"/>
          <cell r="DC47">
            <v>0</v>
          </cell>
          <cell r="DD47">
            <v>0</v>
          </cell>
          <cell r="DE47"/>
          <cell r="DF47"/>
          <cell r="DG47"/>
          <cell r="DH47"/>
          <cell r="DI47"/>
          <cell r="DJ47"/>
          <cell r="DK47"/>
          <cell r="DS47"/>
          <cell r="DT47"/>
          <cell r="DU47"/>
          <cell r="DV47"/>
        </row>
        <row r="48">
          <cell r="A48"/>
          <cell r="B48"/>
          <cell r="C48"/>
          <cell r="D48"/>
          <cell r="E48"/>
          <cell r="F48"/>
          <cell r="G48"/>
          <cell r="H48"/>
          <cell r="I48"/>
          <cell r="J48"/>
          <cell r="K48"/>
          <cell r="L48"/>
          <cell r="M48"/>
          <cell r="N48"/>
          <cell r="O48"/>
          <cell r="P48"/>
          <cell r="Q48"/>
          <cell r="R48"/>
          <cell r="S48"/>
          <cell r="T48"/>
          <cell r="U48"/>
          <cell r="V48"/>
          <cell r="W48"/>
          <cell r="X48"/>
          <cell r="Y48"/>
          <cell r="Z48"/>
          <cell r="AA48"/>
          <cell r="AB48"/>
          <cell r="AC48"/>
          <cell r="AD48"/>
          <cell r="AE48"/>
          <cell r="AF48"/>
          <cell r="AG48"/>
          <cell r="AH48"/>
          <cell r="AI48"/>
          <cell r="AJ48"/>
          <cell r="AK48"/>
          <cell r="AL48"/>
          <cell r="AM48"/>
          <cell r="AN48"/>
          <cell r="AO48"/>
          <cell r="AP48"/>
          <cell r="AQ48"/>
          <cell r="AR48"/>
          <cell r="AS48"/>
          <cell r="AT48"/>
          <cell r="AU48"/>
          <cell r="AV48"/>
          <cell r="AW48"/>
          <cell r="AX48"/>
          <cell r="AY48"/>
          <cell r="AZ48"/>
          <cell r="BA48"/>
          <cell r="BB48"/>
          <cell r="BC48"/>
          <cell r="BD48"/>
          <cell r="BE48"/>
          <cell r="BF48"/>
          <cell r="BG48"/>
          <cell r="BH48"/>
          <cell r="BI48"/>
          <cell r="BJ48"/>
          <cell r="BK48"/>
          <cell r="BL48"/>
          <cell r="BM48"/>
          <cell r="BN48"/>
          <cell r="BO48"/>
          <cell r="BP48"/>
          <cell r="BQ48"/>
          <cell r="BR48"/>
          <cell r="BS48"/>
          <cell r="BT48">
            <v>0</v>
          </cell>
          <cell r="BU48" t="str">
            <v/>
          </cell>
          <cell r="BV48" t="str">
            <v/>
          </cell>
          <cell r="BW48" t="str">
            <v/>
          </cell>
          <cell r="BX48" t="str">
            <v/>
          </cell>
          <cell r="BY48" t="str">
            <v/>
          </cell>
          <cell r="BZ48" t="str">
            <v/>
          </cell>
          <cell r="CA48" t="str">
            <v/>
          </cell>
          <cell r="CB48" t="str">
            <v/>
          </cell>
          <cell r="CC48" t="str">
            <v/>
          </cell>
          <cell r="CD48" t="str">
            <v/>
          </cell>
          <cell r="CE48" t="str">
            <v/>
          </cell>
          <cell r="CF48" t="str">
            <v/>
          </cell>
          <cell r="CG48"/>
          <cell r="CH48"/>
          <cell r="CI48" t="str">
            <v/>
          </cell>
          <cell r="CJ48" t="str">
            <v/>
          </cell>
          <cell r="CK48" t="str">
            <v/>
          </cell>
          <cell r="CL48" t="str">
            <v/>
          </cell>
          <cell r="CM48" t="str">
            <v/>
          </cell>
          <cell r="CN48"/>
          <cell r="CO48"/>
          <cell r="CP48"/>
          <cell r="CQ48">
            <v>0</v>
          </cell>
          <cell r="CR48">
            <v>0</v>
          </cell>
          <cell r="CS48"/>
          <cell r="CT48"/>
          <cell r="CU48"/>
          <cell r="CV48"/>
          <cell r="CW48"/>
          <cell r="CX48"/>
          <cell r="CY48"/>
          <cell r="CZ48"/>
          <cell r="DA48"/>
          <cell r="DB48"/>
          <cell r="DC48">
            <v>0</v>
          </cell>
          <cell r="DD48">
            <v>0</v>
          </cell>
          <cell r="DE48"/>
          <cell r="DF48"/>
          <cell r="DG48"/>
          <cell r="DH48"/>
          <cell r="DI48"/>
          <cell r="DJ48"/>
          <cell r="DK48"/>
          <cell r="DS48"/>
          <cell r="DT48"/>
          <cell r="DU48"/>
          <cell r="DV48"/>
        </row>
        <row r="49">
          <cell r="A49"/>
          <cell r="B49"/>
          <cell r="C49"/>
          <cell r="D49"/>
          <cell r="E49"/>
          <cell r="F49"/>
          <cell r="G49"/>
          <cell r="H49"/>
          <cell r="I49"/>
          <cell r="J49"/>
          <cell r="K49"/>
          <cell r="L49"/>
          <cell r="M49"/>
          <cell r="N49"/>
          <cell r="O49"/>
          <cell r="P49"/>
          <cell r="Q49"/>
          <cell r="R49"/>
          <cell r="S49"/>
          <cell r="T49"/>
          <cell r="U49"/>
          <cell r="V49"/>
          <cell r="W49"/>
          <cell r="X49"/>
          <cell r="Y49"/>
          <cell r="Z49"/>
          <cell r="AA49"/>
          <cell r="AB49"/>
          <cell r="AC49"/>
          <cell r="AD49"/>
          <cell r="AE49"/>
          <cell r="AF49"/>
          <cell r="AG49"/>
          <cell r="AH49"/>
          <cell r="AI49"/>
          <cell r="AJ49"/>
          <cell r="AK49"/>
          <cell r="AL49"/>
          <cell r="AM49"/>
          <cell r="AN49"/>
          <cell r="AO49"/>
          <cell r="AP49"/>
          <cell r="AQ49"/>
          <cell r="AR49"/>
          <cell r="AS49"/>
          <cell r="AT49"/>
          <cell r="AU49"/>
          <cell r="AV49"/>
          <cell r="AW49"/>
          <cell r="AX49"/>
          <cell r="AY49"/>
          <cell r="AZ49"/>
          <cell r="BA49"/>
          <cell r="BB49"/>
          <cell r="BC49"/>
          <cell r="BD49"/>
          <cell r="BE49"/>
          <cell r="BF49"/>
          <cell r="BG49"/>
          <cell r="BH49"/>
          <cell r="BI49"/>
          <cell r="BJ49"/>
          <cell r="BK49"/>
          <cell r="BL49"/>
          <cell r="BM49"/>
          <cell r="BN49"/>
          <cell r="BO49"/>
          <cell r="BP49"/>
          <cell r="BQ49"/>
          <cell r="BR49"/>
          <cell r="BS49"/>
          <cell r="BT49">
            <v>0</v>
          </cell>
          <cell r="BU49" t="str">
            <v/>
          </cell>
          <cell r="BV49" t="str">
            <v/>
          </cell>
          <cell r="BW49" t="str">
            <v/>
          </cell>
          <cell r="BX49" t="str">
            <v/>
          </cell>
          <cell r="BY49" t="str">
            <v/>
          </cell>
          <cell r="BZ49" t="str">
            <v/>
          </cell>
          <cell r="CA49" t="str">
            <v/>
          </cell>
          <cell r="CB49" t="str">
            <v/>
          </cell>
          <cell r="CC49" t="str">
            <v/>
          </cell>
          <cell r="CD49" t="str">
            <v/>
          </cell>
          <cell r="CE49" t="str">
            <v/>
          </cell>
          <cell r="CF49" t="str">
            <v/>
          </cell>
          <cell r="CG49"/>
          <cell r="CH49"/>
          <cell r="CI49" t="str">
            <v/>
          </cell>
          <cell r="CJ49" t="str">
            <v/>
          </cell>
          <cell r="CK49" t="str">
            <v/>
          </cell>
          <cell r="CL49" t="str">
            <v/>
          </cell>
          <cell r="CM49" t="str">
            <v/>
          </cell>
          <cell r="CN49"/>
          <cell r="CO49"/>
          <cell r="CP49"/>
          <cell r="CQ49">
            <v>0</v>
          </cell>
          <cell r="CR49">
            <v>0</v>
          </cell>
          <cell r="CS49"/>
          <cell r="CT49"/>
          <cell r="CU49"/>
          <cell r="CV49"/>
          <cell r="CW49"/>
          <cell r="CX49"/>
          <cell r="CY49"/>
          <cell r="CZ49"/>
          <cell r="DA49"/>
          <cell r="DB49"/>
          <cell r="DC49">
            <v>0</v>
          </cell>
          <cell r="DD49">
            <v>0</v>
          </cell>
          <cell r="DE49"/>
          <cell r="DF49"/>
          <cell r="DG49"/>
          <cell r="DH49"/>
          <cell r="DI49"/>
          <cell r="DJ49"/>
          <cell r="DK49"/>
          <cell r="DS49"/>
          <cell r="DT49"/>
          <cell r="DU49"/>
          <cell r="DV49"/>
        </row>
        <row r="50">
          <cell r="A50"/>
          <cell r="B50"/>
          <cell r="C50"/>
          <cell r="D50"/>
          <cell r="E50"/>
          <cell r="F50"/>
          <cell r="G50"/>
          <cell r="H50"/>
          <cell r="I50"/>
          <cell r="J50"/>
          <cell r="K50"/>
          <cell r="L50"/>
          <cell r="M50"/>
          <cell r="N50"/>
          <cell r="O50"/>
          <cell r="P50"/>
          <cell r="Q50"/>
          <cell r="R50"/>
          <cell r="S50"/>
          <cell r="T50"/>
          <cell r="U50"/>
          <cell r="V50"/>
          <cell r="W50"/>
          <cell r="X50"/>
          <cell r="Y50"/>
          <cell r="Z50"/>
          <cell r="AA50"/>
          <cell r="AB50"/>
          <cell r="AC50"/>
          <cell r="AD50"/>
          <cell r="AE50"/>
          <cell r="AF50"/>
          <cell r="AG50"/>
          <cell r="AH50"/>
          <cell r="AI50"/>
          <cell r="AJ50"/>
          <cell r="AK50"/>
          <cell r="AL50"/>
          <cell r="AM50"/>
          <cell r="AN50"/>
          <cell r="AO50"/>
          <cell r="AP50"/>
          <cell r="AQ50"/>
          <cell r="AR50"/>
          <cell r="AS50"/>
          <cell r="AT50"/>
          <cell r="AU50"/>
          <cell r="AV50"/>
          <cell r="AW50"/>
          <cell r="AX50"/>
          <cell r="AY50"/>
          <cell r="AZ50"/>
          <cell r="BA50"/>
          <cell r="BB50"/>
          <cell r="BC50"/>
          <cell r="BD50"/>
          <cell r="BE50"/>
          <cell r="BF50"/>
          <cell r="BG50"/>
          <cell r="BH50"/>
          <cell r="BI50"/>
          <cell r="BJ50"/>
          <cell r="BK50"/>
          <cell r="BL50"/>
          <cell r="BM50"/>
          <cell r="BN50"/>
          <cell r="BO50"/>
          <cell r="BP50"/>
          <cell r="BQ50"/>
          <cell r="BR50"/>
          <cell r="BS50"/>
          <cell r="BT50">
            <v>0</v>
          </cell>
          <cell r="BU50" t="str">
            <v/>
          </cell>
          <cell r="BV50" t="str">
            <v/>
          </cell>
          <cell r="BW50" t="str">
            <v/>
          </cell>
          <cell r="BX50" t="str">
            <v/>
          </cell>
          <cell r="BY50" t="str">
            <v/>
          </cell>
          <cell r="BZ50" t="str">
            <v/>
          </cell>
          <cell r="CA50" t="str">
            <v/>
          </cell>
          <cell r="CB50" t="str">
            <v/>
          </cell>
          <cell r="CC50" t="str">
            <v/>
          </cell>
          <cell r="CD50" t="str">
            <v/>
          </cell>
          <cell r="CE50" t="str">
            <v/>
          </cell>
          <cell r="CF50" t="str">
            <v/>
          </cell>
          <cell r="CG50"/>
          <cell r="CH50"/>
          <cell r="CI50" t="str">
            <v/>
          </cell>
          <cell r="CJ50" t="str">
            <v/>
          </cell>
          <cell r="CK50" t="str">
            <v/>
          </cell>
          <cell r="CL50" t="str">
            <v/>
          </cell>
          <cell r="CM50" t="str">
            <v/>
          </cell>
          <cell r="CN50"/>
          <cell r="CO50"/>
          <cell r="CP50"/>
          <cell r="CQ50">
            <v>0</v>
          </cell>
          <cell r="CR50">
            <v>0</v>
          </cell>
          <cell r="CS50"/>
          <cell r="CT50"/>
          <cell r="CU50"/>
          <cell r="CV50"/>
          <cell r="CW50"/>
          <cell r="CX50"/>
          <cell r="CY50"/>
          <cell r="CZ50"/>
          <cell r="DA50"/>
          <cell r="DB50"/>
          <cell r="DC50">
            <v>0</v>
          </cell>
          <cell r="DD50">
            <v>0</v>
          </cell>
          <cell r="DE50"/>
          <cell r="DF50"/>
          <cell r="DG50"/>
          <cell r="DH50"/>
          <cell r="DI50"/>
          <cell r="DJ50"/>
          <cell r="DK50"/>
          <cell r="DS50"/>
          <cell r="DT50"/>
          <cell r="DU50"/>
          <cell r="DV50"/>
        </row>
        <row r="51">
          <cell r="A51"/>
          <cell r="B51"/>
          <cell r="C51"/>
          <cell r="D51"/>
          <cell r="E51"/>
          <cell r="F51"/>
          <cell r="G51"/>
          <cell r="H51"/>
          <cell r="I51"/>
          <cell r="J51"/>
          <cell r="K51"/>
          <cell r="L51"/>
          <cell r="M51"/>
          <cell r="N51"/>
          <cell r="O51"/>
          <cell r="P51"/>
          <cell r="Q51"/>
          <cell r="R51"/>
          <cell r="S51"/>
          <cell r="T51"/>
          <cell r="U51"/>
          <cell r="V51"/>
          <cell r="W51"/>
          <cell r="X51"/>
          <cell r="Y51"/>
          <cell r="Z51"/>
          <cell r="AA51"/>
          <cell r="AB51"/>
          <cell r="AC51"/>
          <cell r="AD51"/>
          <cell r="AE51"/>
          <cell r="AF51"/>
          <cell r="AG51"/>
          <cell r="AH51"/>
          <cell r="AI51"/>
          <cell r="AJ51"/>
          <cell r="AK51"/>
          <cell r="AL51"/>
          <cell r="AM51"/>
          <cell r="AN51"/>
          <cell r="AO51"/>
          <cell r="AP51"/>
          <cell r="AQ51"/>
          <cell r="AR51"/>
          <cell r="AS51"/>
          <cell r="AT51"/>
          <cell r="AU51"/>
          <cell r="AV51"/>
          <cell r="AW51"/>
          <cell r="AX51"/>
          <cell r="AY51"/>
          <cell r="AZ51"/>
          <cell r="BA51"/>
          <cell r="BB51"/>
          <cell r="BC51"/>
          <cell r="BD51"/>
          <cell r="BE51"/>
          <cell r="BF51"/>
          <cell r="BG51"/>
          <cell r="BH51"/>
          <cell r="BI51"/>
          <cell r="BJ51"/>
          <cell r="BK51"/>
          <cell r="BL51"/>
          <cell r="BM51"/>
          <cell r="BN51"/>
          <cell r="BO51"/>
          <cell r="BP51"/>
          <cell r="BQ51"/>
          <cell r="BR51"/>
          <cell r="BS51"/>
          <cell r="BT51">
            <v>0</v>
          </cell>
          <cell r="BU51" t="str">
            <v/>
          </cell>
          <cell r="BV51" t="str">
            <v/>
          </cell>
          <cell r="BW51" t="str">
            <v/>
          </cell>
          <cell r="BX51" t="str">
            <v/>
          </cell>
          <cell r="BY51" t="str">
            <v/>
          </cell>
          <cell r="BZ51" t="str">
            <v/>
          </cell>
          <cell r="CA51" t="str">
            <v/>
          </cell>
          <cell r="CB51" t="str">
            <v/>
          </cell>
          <cell r="CC51" t="str">
            <v/>
          </cell>
          <cell r="CD51" t="str">
            <v/>
          </cell>
          <cell r="CE51" t="str">
            <v/>
          </cell>
          <cell r="CF51" t="str">
            <v/>
          </cell>
          <cell r="CG51"/>
          <cell r="CH51"/>
          <cell r="CI51" t="str">
            <v/>
          </cell>
          <cell r="CJ51" t="str">
            <v/>
          </cell>
          <cell r="CK51" t="str">
            <v/>
          </cell>
          <cell r="CL51" t="str">
            <v/>
          </cell>
          <cell r="CM51" t="str">
            <v/>
          </cell>
          <cell r="CN51"/>
          <cell r="CO51"/>
          <cell r="CP51"/>
          <cell r="CQ51">
            <v>0</v>
          </cell>
          <cell r="CR51">
            <v>0</v>
          </cell>
          <cell r="CS51"/>
          <cell r="CT51"/>
          <cell r="CU51"/>
          <cell r="CV51"/>
          <cell r="CW51"/>
          <cell r="CX51"/>
          <cell r="CY51"/>
          <cell r="CZ51"/>
          <cell r="DA51"/>
          <cell r="DB51"/>
          <cell r="DC51">
            <v>0</v>
          </cell>
          <cell r="DD51">
            <v>0</v>
          </cell>
          <cell r="DE51"/>
          <cell r="DF51"/>
          <cell r="DG51"/>
          <cell r="DH51"/>
          <cell r="DI51"/>
          <cell r="DJ51"/>
          <cell r="DK51"/>
          <cell r="DS51"/>
          <cell r="DT51"/>
          <cell r="DU51"/>
          <cell r="DV51"/>
        </row>
        <row r="52">
          <cell r="A52"/>
          <cell r="B52"/>
          <cell r="C52"/>
          <cell r="D52"/>
          <cell r="E52"/>
          <cell r="F52"/>
          <cell r="G52"/>
          <cell r="H52"/>
          <cell r="I52"/>
          <cell r="J52"/>
          <cell r="K52"/>
          <cell r="L52"/>
          <cell r="M52"/>
          <cell r="N52"/>
          <cell r="O52"/>
          <cell r="P52"/>
          <cell r="Q52"/>
          <cell r="R52"/>
          <cell r="S52"/>
          <cell r="T52"/>
          <cell r="U52"/>
          <cell r="V52"/>
          <cell r="W52"/>
          <cell r="X52"/>
          <cell r="Y52"/>
          <cell r="Z52"/>
          <cell r="AA52"/>
          <cell r="AB52"/>
          <cell r="AC52"/>
          <cell r="AD52"/>
          <cell r="AE52"/>
          <cell r="AF52"/>
          <cell r="AG52"/>
          <cell r="AH52"/>
          <cell r="AI52"/>
          <cell r="AJ52"/>
          <cell r="AK52"/>
          <cell r="AL52"/>
          <cell r="AM52"/>
          <cell r="AN52"/>
          <cell r="AO52"/>
          <cell r="AP52"/>
          <cell r="AQ52"/>
          <cell r="AR52"/>
          <cell r="AS52"/>
          <cell r="AT52"/>
          <cell r="AU52"/>
          <cell r="AV52"/>
          <cell r="AW52"/>
          <cell r="AX52"/>
          <cell r="AY52"/>
          <cell r="AZ52"/>
          <cell r="BA52"/>
          <cell r="BB52"/>
          <cell r="BC52"/>
          <cell r="BD52"/>
          <cell r="BE52"/>
          <cell r="BF52"/>
          <cell r="BG52"/>
          <cell r="BH52"/>
          <cell r="BI52"/>
          <cell r="BJ52"/>
          <cell r="BK52"/>
          <cell r="BL52"/>
          <cell r="BM52"/>
          <cell r="BN52"/>
          <cell r="BO52"/>
          <cell r="BP52"/>
          <cell r="BQ52"/>
          <cell r="BR52"/>
          <cell r="BS52"/>
          <cell r="BT52">
            <v>0</v>
          </cell>
          <cell r="BU52" t="str">
            <v/>
          </cell>
          <cell r="BV52" t="str">
            <v/>
          </cell>
          <cell r="BW52" t="str">
            <v/>
          </cell>
          <cell r="BX52" t="str">
            <v/>
          </cell>
          <cell r="BY52" t="str">
            <v/>
          </cell>
          <cell r="BZ52" t="str">
            <v/>
          </cell>
          <cell r="CA52" t="str">
            <v/>
          </cell>
          <cell r="CB52" t="str">
            <v/>
          </cell>
          <cell r="CC52" t="str">
            <v/>
          </cell>
          <cell r="CD52" t="str">
            <v/>
          </cell>
          <cell r="CE52" t="str">
            <v/>
          </cell>
          <cell r="CF52" t="str">
            <v/>
          </cell>
          <cell r="CG52"/>
          <cell r="CH52"/>
          <cell r="CI52" t="str">
            <v/>
          </cell>
          <cell r="CJ52" t="str">
            <v/>
          </cell>
          <cell r="CK52" t="str">
            <v/>
          </cell>
          <cell r="CL52" t="str">
            <v/>
          </cell>
          <cell r="CM52" t="str">
            <v/>
          </cell>
          <cell r="CN52"/>
          <cell r="CO52"/>
          <cell r="CP52"/>
          <cell r="CQ52">
            <v>0</v>
          </cell>
          <cell r="CR52">
            <v>0</v>
          </cell>
          <cell r="CS52"/>
          <cell r="CT52"/>
          <cell r="CU52"/>
          <cell r="CV52"/>
          <cell r="CW52"/>
          <cell r="CX52"/>
          <cell r="CY52"/>
          <cell r="CZ52"/>
          <cell r="DA52"/>
          <cell r="DB52"/>
          <cell r="DC52">
            <v>0</v>
          </cell>
          <cell r="DD52">
            <v>0</v>
          </cell>
          <cell r="DE52"/>
          <cell r="DF52"/>
          <cell r="DG52"/>
          <cell r="DH52"/>
          <cell r="DI52"/>
          <cell r="DJ52"/>
          <cell r="DK52"/>
          <cell r="DS52"/>
          <cell r="DT52"/>
          <cell r="DU52"/>
          <cell r="DV52"/>
        </row>
        <row r="53">
          <cell r="A53"/>
          <cell r="B53"/>
          <cell r="C53"/>
          <cell r="D53"/>
          <cell r="E53"/>
          <cell r="F53"/>
          <cell r="G53"/>
          <cell r="H53"/>
          <cell r="I53"/>
          <cell r="J53"/>
          <cell r="K53"/>
          <cell r="L53"/>
          <cell r="M53"/>
          <cell r="N53"/>
          <cell r="O53"/>
          <cell r="P53"/>
          <cell r="Q53"/>
          <cell r="R53"/>
          <cell r="S53"/>
          <cell r="T53"/>
          <cell r="U53"/>
          <cell r="V53"/>
          <cell r="W53"/>
          <cell r="X53"/>
          <cell r="Y53"/>
          <cell r="Z53"/>
          <cell r="AA53"/>
          <cell r="AB53"/>
          <cell r="AC53"/>
          <cell r="AD53"/>
          <cell r="AE53"/>
          <cell r="AF53"/>
          <cell r="AG53"/>
          <cell r="AH53"/>
          <cell r="AI53"/>
          <cell r="AJ53"/>
          <cell r="AK53"/>
          <cell r="AL53"/>
          <cell r="AM53"/>
          <cell r="AN53"/>
          <cell r="AO53"/>
          <cell r="AP53"/>
          <cell r="AQ53"/>
          <cell r="AR53"/>
          <cell r="AS53"/>
          <cell r="AT53"/>
          <cell r="AU53"/>
          <cell r="AV53"/>
          <cell r="AW53"/>
          <cell r="AX53"/>
          <cell r="AY53"/>
          <cell r="AZ53"/>
          <cell r="BA53"/>
          <cell r="BB53"/>
          <cell r="BC53"/>
          <cell r="BD53"/>
          <cell r="BE53"/>
          <cell r="BF53"/>
          <cell r="BG53"/>
          <cell r="BH53"/>
          <cell r="BI53"/>
          <cell r="BJ53"/>
          <cell r="BK53"/>
          <cell r="BL53"/>
          <cell r="BM53"/>
          <cell r="BN53"/>
          <cell r="BO53"/>
          <cell r="BP53"/>
          <cell r="BQ53"/>
          <cell r="BR53"/>
          <cell r="BS53"/>
          <cell r="BT53">
            <v>0</v>
          </cell>
          <cell r="BU53" t="str">
            <v/>
          </cell>
          <cell r="BV53" t="str">
            <v/>
          </cell>
          <cell r="BW53" t="str">
            <v/>
          </cell>
          <cell r="BX53" t="str">
            <v/>
          </cell>
          <cell r="BY53" t="str">
            <v/>
          </cell>
          <cell r="BZ53" t="str">
            <v/>
          </cell>
          <cell r="CA53" t="str">
            <v/>
          </cell>
          <cell r="CB53" t="str">
            <v/>
          </cell>
          <cell r="CC53" t="str">
            <v/>
          </cell>
          <cell r="CD53" t="str">
            <v/>
          </cell>
          <cell r="CE53" t="str">
            <v/>
          </cell>
          <cell r="CF53" t="str">
            <v/>
          </cell>
          <cell r="CG53"/>
          <cell r="CH53"/>
          <cell r="CI53" t="str">
            <v/>
          </cell>
          <cell r="CJ53" t="str">
            <v/>
          </cell>
          <cell r="CK53" t="str">
            <v/>
          </cell>
          <cell r="CL53" t="str">
            <v/>
          </cell>
          <cell r="CM53" t="str">
            <v/>
          </cell>
          <cell r="CN53"/>
          <cell r="CO53"/>
          <cell r="CP53"/>
          <cell r="CQ53">
            <v>0</v>
          </cell>
          <cell r="CR53">
            <v>0</v>
          </cell>
          <cell r="CS53"/>
          <cell r="CT53"/>
          <cell r="CU53"/>
          <cell r="CV53"/>
          <cell r="CW53"/>
          <cell r="CX53"/>
          <cell r="CY53"/>
          <cell r="CZ53"/>
          <cell r="DA53"/>
          <cell r="DB53"/>
          <cell r="DC53">
            <v>0</v>
          </cell>
          <cell r="DD53">
            <v>0</v>
          </cell>
          <cell r="DE53"/>
          <cell r="DF53"/>
          <cell r="DG53"/>
          <cell r="DH53"/>
          <cell r="DI53"/>
          <cell r="DJ53"/>
          <cell r="DK53"/>
          <cell r="DS53"/>
          <cell r="DT53"/>
          <cell r="DU53"/>
          <cell r="DV53"/>
        </row>
        <row r="54">
          <cell r="A54"/>
          <cell r="B54"/>
          <cell r="C54"/>
          <cell r="D54"/>
          <cell r="E54"/>
          <cell r="F54"/>
          <cell r="G54"/>
          <cell r="H54"/>
          <cell r="I54"/>
          <cell r="J54"/>
          <cell r="K54"/>
          <cell r="L54"/>
          <cell r="M54"/>
          <cell r="N54"/>
          <cell r="O54"/>
          <cell r="P54"/>
          <cell r="Q54"/>
          <cell r="R54"/>
          <cell r="S54"/>
          <cell r="T54"/>
          <cell r="U54"/>
          <cell r="V54"/>
          <cell r="W54"/>
          <cell r="X54"/>
          <cell r="Y54"/>
          <cell r="Z54"/>
          <cell r="AA54"/>
          <cell r="AB54"/>
          <cell r="AC54"/>
          <cell r="AD54"/>
          <cell r="AE54"/>
          <cell r="AF54"/>
          <cell r="AG54"/>
          <cell r="AH54"/>
          <cell r="AI54"/>
          <cell r="AJ54"/>
          <cell r="AK54"/>
          <cell r="AL54"/>
          <cell r="AM54"/>
          <cell r="AN54"/>
          <cell r="AO54"/>
          <cell r="AP54"/>
          <cell r="AQ54"/>
          <cell r="AR54"/>
          <cell r="AS54"/>
          <cell r="AT54"/>
          <cell r="AU54"/>
          <cell r="AV54"/>
          <cell r="AW54"/>
          <cell r="AX54"/>
          <cell r="AY54"/>
          <cell r="AZ54"/>
          <cell r="BA54"/>
          <cell r="BB54"/>
          <cell r="BC54"/>
          <cell r="BD54"/>
          <cell r="BE54"/>
          <cell r="BF54"/>
          <cell r="BG54"/>
          <cell r="BH54"/>
          <cell r="BI54"/>
          <cell r="BJ54"/>
          <cell r="BK54"/>
          <cell r="BL54"/>
          <cell r="BM54"/>
          <cell r="BN54"/>
          <cell r="BO54"/>
          <cell r="BP54"/>
          <cell r="BQ54"/>
          <cell r="BR54"/>
          <cell r="BS54"/>
          <cell r="BT54">
            <v>0</v>
          </cell>
          <cell r="BU54" t="str">
            <v/>
          </cell>
          <cell r="BV54" t="str">
            <v/>
          </cell>
          <cell r="BW54" t="str">
            <v/>
          </cell>
          <cell r="BX54" t="str">
            <v/>
          </cell>
          <cell r="BY54" t="str">
            <v/>
          </cell>
          <cell r="BZ54" t="str">
            <v/>
          </cell>
          <cell r="CA54" t="str">
            <v/>
          </cell>
          <cell r="CB54" t="str">
            <v/>
          </cell>
          <cell r="CC54" t="str">
            <v/>
          </cell>
          <cell r="CD54" t="str">
            <v/>
          </cell>
          <cell r="CE54" t="str">
            <v/>
          </cell>
          <cell r="CF54" t="str">
            <v/>
          </cell>
          <cell r="CG54"/>
          <cell r="CH54"/>
          <cell r="CI54" t="str">
            <v/>
          </cell>
          <cell r="CJ54" t="str">
            <v/>
          </cell>
          <cell r="CK54" t="str">
            <v/>
          </cell>
          <cell r="CL54" t="str">
            <v/>
          </cell>
          <cell r="CM54" t="str">
            <v/>
          </cell>
          <cell r="CN54"/>
          <cell r="CO54"/>
          <cell r="CP54"/>
          <cell r="CQ54">
            <v>0</v>
          </cell>
          <cell r="CR54">
            <v>0</v>
          </cell>
          <cell r="CS54"/>
          <cell r="CT54"/>
          <cell r="CU54"/>
          <cell r="CV54"/>
          <cell r="CW54"/>
          <cell r="CX54"/>
          <cell r="CY54"/>
          <cell r="CZ54"/>
          <cell r="DA54"/>
          <cell r="DB54"/>
          <cell r="DC54">
            <v>0</v>
          </cell>
          <cell r="DD54">
            <v>0</v>
          </cell>
          <cell r="DE54"/>
          <cell r="DF54"/>
          <cell r="DG54"/>
          <cell r="DH54"/>
          <cell r="DI54"/>
          <cell r="DJ54"/>
          <cell r="DK54"/>
          <cell r="DS54"/>
          <cell r="DT54"/>
          <cell r="DU54"/>
          <cell r="DV54"/>
        </row>
        <row r="55">
          <cell r="A55"/>
          <cell r="B55"/>
          <cell r="C55"/>
          <cell r="D55"/>
          <cell r="E55"/>
          <cell r="F55"/>
          <cell r="G55"/>
          <cell r="H55"/>
          <cell r="I55"/>
          <cell r="J55"/>
          <cell r="K55"/>
          <cell r="L55"/>
          <cell r="M55"/>
          <cell r="N55"/>
          <cell r="O55"/>
          <cell r="P55"/>
          <cell r="Q55"/>
          <cell r="R55"/>
          <cell r="S55"/>
          <cell r="T55"/>
          <cell r="U55"/>
          <cell r="V55"/>
          <cell r="W55"/>
          <cell r="X55"/>
          <cell r="Y55"/>
          <cell r="Z55"/>
          <cell r="AA55"/>
          <cell r="AB55"/>
          <cell r="AC55"/>
          <cell r="AD55"/>
          <cell r="AE55"/>
          <cell r="AF55"/>
          <cell r="AG55"/>
          <cell r="AH55"/>
          <cell r="AI55"/>
          <cell r="AJ55"/>
          <cell r="AK55"/>
          <cell r="AL55"/>
          <cell r="AM55"/>
          <cell r="AN55"/>
          <cell r="AO55"/>
          <cell r="AP55"/>
          <cell r="AQ55"/>
          <cell r="AR55"/>
          <cell r="AS55"/>
          <cell r="AT55"/>
          <cell r="AU55"/>
          <cell r="AV55"/>
          <cell r="AW55"/>
          <cell r="AX55"/>
          <cell r="AY55"/>
          <cell r="AZ55"/>
          <cell r="BA55"/>
          <cell r="BB55"/>
          <cell r="BC55"/>
          <cell r="BD55"/>
          <cell r="BE55"/>
          <cell r="BF55"/>
          <cell r="BG55"/>
          <cell r="BH55"/>
          <cell r="BI55"/>
          <cell r="BJ55"/>
          <cell r="BK55"/>
          <cell r="BL55"/>
          <cell r="BM55"/>
          <cell r="BN55"/>
          <cell r="BO55"/>
          <cell r="BP55"/>
          <cell r="BQ55"/>
          <cell r="BR55"/>
          <cell r="BS55"/>
          <cell r="BT55">
            <v>0</v>
          </cell>
          <cell r="BU55" t="str">
            <v/>
          </cell>
          <cell r="BV55" t="str">
            <v/>
          </cell>
          <cell r="BW55" t="str">
            <v/>
          </cell>
          <cell r="BX55" t="str">
            <v/>
          </cell>
          <cell r="BY55" t="str">
            <v/>
          </cell>
          <cell r="BZ55" t="str">
            <v/>
          </cell>
          <cell r="CA55" t="str">
            <v/>
          </cell>
          <cell r="CB55" t="str">
            <v/>
          </cell>
          <cell r="CC55" t="str">
            <v/>
          </cell>
          <cell r="CD55" t="str">
            <v/>
          </cell>
          <cell r="CE55" t="str">
            <v/>
          </cell>
          <cell r="CF55" t="str">
            <v/>
          </cell>
          <cell r="CG55"/>
          <cell r="CH55"/>
          <cell r="CI55" t="str">
            <v/>
          </cell>
          <cell r="CJ55" t="str">
            <v/>
          </cell>
          <cell r="CK55" t="str">
            <v/>
          </cell>
          <cell r="CL55" t="str">
            <v/>
          </cell>
          <cell r="CM55" t="str">
            <v/>
          </cell>
          <cell r="CN55"/>
          <cell r="CO55"/>
          <cell r="CP55"/>
          <cell r="CQ55">
            <v>0</v>
          </cell>
          <cell r="CR55">
            <v>0</v>
          </cell>
          <cell r="CS55"/>
          <cell r="CT55"/>
          <cell r="CU55"/>
          <cell r="CV55"/>
          <cell r="CW55"/>
          <cell r="CX55"/>
          <cell r="CY55"/>
          <cell r="CZ55"/>
          <cell r="DA55"/>
          <cell r="DB55"/>
          <cell r="DC55">
            <v>0</v>
          </cell>
          <cell r="DD55">
            <v>0</v>
          </cell>
          <cell r="DE55"/>
          <cell r="DF55"/>
          <cell r="DG55"/>
          <cell r="DH55"/>
          <cell r="DI55"/>
          <cell r="DJ55"/>
          <cell r="DK55"/>
          <cell r="DS55"/>
          <cell r="DT55"/>
          <cell r="DU55"/>
          <cell r="DV55"/>
        </row>
        <row r="56">
          <cell r="A56"/>
          <cell r="B56"/>
          <cell r="C56"/>
          <cell r="D56"/>
          <cell r="E56"/>
          <cell r="F56"/>
          <cell r="G56"/>
          <cell r="H56"/>
          <cell r="I56"/>
          <cell r="J56"/>
          <cell r="K56"/>
          <cell r="L56"/>
          <cell r="M56"/>
          <cell r="N56"/>
          <cell r="O56"/>
          <cell r="P56"/>
          <cell r="Q56"/>
          <cell r="R56"/>
          <cell r="S56"/>
          <cell r="T56"/>
          <cell r="U56"/>
          <cell r="V56"/>
          <cell r="W56"/>
          <cell r="X56"/>
          <cell r="Y56"/>
          <cell r="Z56"/>
          <cell r="AA56"/>
          <cell r="AB56"/>
          <cell r="AC56"/>
          <cell r="AD56"/>
          <cell r="AE56"/>
          <cell r="AF56"/>
          <cell r="AG56"/>
          <cell r="AH56"/>
          <cell r="AI56"/>
          <cell r="AJ56"/>
          <cell r="AK56"/>
          <cell r="AL56"/>
          <cell r="AM56"/>
          <cell r="AN56"/>
          <cell r="AO56"/>
          <cell r="AP56"/>
          <cell r="AQ56"/>
          <cell r="AR56"/>
          <cell r="AS56"/>
          <cell r="AT56"/>
          <cell r="AU56"/>
          <cell r="AV56"/>
          <cell r="AW56"/>
          <cell r="AX56"/>
          <cell r="AY56"/>
          <cell r="AZ56"/>
          <cell r="BA56"/>
          <cell r="BB56"/>
          <cell r="BC56"/>
          <cell r="BD56"/>
          <cell r="BE56"/>
          <cell r="BF56"/>
          <cell r="BG56"/>
          <cell r="BH56"/>
          <cell r="BI56"/>
          <cell r="BJ56"/>
          <cell r="BK56"/>
          <cell r="BL56"/>
          <cell r="BM56"/>
          <cell r="BN56"/>
          <cell r="BO56"/>
          <cell r="BP56"/>
          <cell r="BQ56"/>
          <cell r="BR56"/>
          <cell r="BS56"/>
          <cell r="BT56">
            <v>0</v>
          </cell>
          <cell r="BU56" t="str">
            <v/>
          </cell>
          <cell r="BV56" t="str">
            <v/>
          </cell>
          <cell r="BW56" t="str">
            <v/>
          </cell>
          <cell r="BX56" t="str">
            <v/>
          </cell>
          <cell r="BY56" t="str">
            <v/>
          </cell>
          <cell r="BZ56" t="str">
            <v/>
          </cell>
          <cell r="CA56" t="str">
            <v/>
          </cell>
          <cell r="CB56" t="str">
            <v/>
          </cell>
          <cell r="CC56" t="str">
            <v/>
          </cell>
          <cell r="CD56" t="str">
            <v/>
          </cell>
          <cell r="CE56" t="str">
            <v/>
          </cell>
          <cell r="CF56" t="str">
            <v/>
          </cell>
          <cell r="CG56"/>
          <cell r="CH56"/>
          <cell r="CI56" t="str">
            <v/>
          </cell>
          <cell r="CJ56" t="str">
            <v/>
          </cell>
          <cell r="CK56" t="str">
            <v/>
          </cell>
          <cell r="CL56" t="str">
            <v/>
          </cell>
          <cell r="CM56" t="str">
            <v/>
          </cell>
          <cell r="CN56"/>
          <cell r="CO56"/>
          <cell r="CP56"/>
          <cell r="CQ56">
            <v>0</v>
          </cell>
          <cell r="CR56">
            <v>0</v>
          </cell>
          <cell r="CS56"/>
          <cell r="CT56"/>
          <cell r="CU56"/>
          <cell r="CV56"/>
          <cell r="CW56"/>
          <cell r="CX56"/>
          <cell r="CY56"/>
          <cell r="CZ56"/>
          <cell r="DA56"/>
          <cell r="DB56"/>
          <cell r="DC56">
            <v>0</v>
          </cell>
          <cell r="DD56">
            <v>0</v>
          </cell>
          <cell r="DE56"/>
          <cell r="DF56"/>
          <cell r="DG56"/>
          <cell r="DH56"/>
          <cell r="DI56"/>
          <cell r="DJ56"/>
          <cell r="DK56"/>
          <cell r="DS56"/>
          <cell r="DT56"/>
          <cell r="DU56"/>
          <cell r="DV56"/>
        </row>
        <row r="57">
          <cell r="A57"/>
          <cell r="B57"/>
          <cell r="C57"/>
          <cell r="D57"/>
          <cell r="E57"/>
          <cell r="F57"/>
          <cell r="G57"/>
          <cell r="H57"/>
          <cell r="I57"/>
          <cell r="J57"/>
          <cell r="K57"/>
          <cell r="L57"/>
          <cell r="M57"/>
          <cell r="N57"/>
          <cell r="O57"/>
          <cell r="P57"/>
          <cell r="Q57"/>
          <cell r="R57"/>
          <cell r="S57"/>
          <cell r="T57"/>
          <cell r="U57"/>
          <cell r="V57"/>
          <cell r="W57"/>
          <cell r="X57"/>
          <cell r="Y57"/>
          <cell r="Z57"/>
          <cell r="AA57"/>
          <cell r="AB57"/>
          <cell r="AC57"/>
          <cell r="AD57"/>
          <cell r="AE57"/>
          <cell r="AF57"/>
          <cell r="AG57"/>
          <cell r="AH57"/>
          <cell r="AI57"/>
          <cell r="AJ57"/>
          <cell r="AK57"/>
          <cell r="AL57"/>
          <cell r="AM57"/>
          <cell r="AN57"/>
          <cell r="AO57"/>
          <cell r="AP57"/>
          <cell r="AQ57"/>
          <cell r="AR57"/>
          <cell r="AS57"/>
          <cell r="AT57"/>
          <cell r="AU57"/>
          <cell r="AV57"/>
          <cell r="AW57"/>
          <cell r="AX57"/>
          <cell r="AY57"/>
          <cell r="AZ57"/>
          <cell r="BA57"/>
          <cell r="BB57"/>
          <cell r="BC57"/>
          <cell r="BD57"/>
          <cell r="BE57"/>
          <cell r="BF57"/>
          <cell r="BG57"/>
          <cell r="BH57"/>
          <cell r="BI57"/>
          <cell r="BJ57"/>
          <cell r="BK57"/>
          <cell r="BL57"/>
          <cell r="BM57"/>
          <cell r="BN57"/>
          <cell r="BO57"/>
          <cell r="BP57"/>
          <cell r="BQ57"/>
          <cell r="BR57"/>
          <cell r="BS57"/>
          <cell r="BT57">
            <v>0</v>
          </cell>
          <cell r="BU57" t="str">
            <v/>
          </cell>
          <cell r="BV57" t="str">
            <v/>
          </cell>
          <cell r="BW57" t="str">
            <v/>
          </cell>
          <cell r="BX57" t="str">
            <v/>
          </cell>
          <cell r="BY57" t="str">
            <v/>
          </cell>
          <cell r="BZ57" t="str">
            <v/>
          </cell>
          <cell r="CA57" t="str">
            <v/>
          </cell>
          <cell r="CB57" t="str">
            <v/>
          </cell>
          <cell r="CC57" t="str">
            <v/>
          </cell>
          <cell r="CD57" t="str">
            <v/>
          </cell>
          <cell r="CE57" t="str">
            <v/>
          </cell>
          <cell r="CF57" t="str">
            <v/>
          </cell>
          <cell r="CG57"/>
          <cell r="CH57"/>
          <cell r="CI57" t="str">
            <v/>
          </cell>
          <cell r="CJ57" t="str">
            <v/>
          </cell>
          <cell r="CK57" t="str">
            <v/>
          </cell>
          <cell r="CL57" t="str">
            <v/>
          </cell>
          <cell r="CM57" t="str">
            <v/>
          </cell>
          <cell r="CN57"/>
          <cell r="CO57"/>
          <cell r="CP57"/>
          <cell r="CQ57">
            <v>0</v>
          </cell>
          <cell r="CR57">
            <v>0</v>
          </cell>
          <cell r="CS57"/>
          <cell r="CT57"/>
          <cell r="CU57"/>
          <cell r="CV57"/>
          <cell r="CW57"/>
          <cell r="CX57"/>
          <cell r="CY57"/>
          <cell r="CZ57"/>
          <cell r="DA57"/>
          <cell r="DB57"/>
          <cell r="DC57">
            <v>0</v>
          </cell>
          <cell r="DD57">
            <v>0</v>
          </cell>
          <cell r="DE57"/>
          <cell r="DF57"/>
          <cell r="DG57"/>
          <cell r="DH57"/>
          <cell r="DI57"/>
          <cell r="DJ57"/>
          <cell r="DK57"/>
          <cell r="DS57"/>
          <cell r="DT57"/>
          <cell r="DU57"/>
          <cell r="DV57"/>
        </row>
        <row r="58">
          <cell r="A58"/>
          <cell r="B58"/>
          <cell r="C58"/>
          <cell r="D58"/>
          <cell r="E58"/>
          <cell r="F58"/>
          <cell r="G58"/>
          <cell r="H58"/>
          <cell r="I58"/>
          <cell r="J58"/>
          <cell r="K58"/>
          <cell r="L58"/>
          <cell r="M58"/>
          <cell r="N58"/>
          <cell r="O58"/>
          <cell r="P58"/>
          <cell r="Q58"/>
          <cell r="R58"/>
          <cell r="S58"/>
          <cell r="T58"/>
          <cell r="U58"/>
          <cell r="V58"/>
          <cell r="W58"/>
          <cell r="X58"/>
          <cell r="Y58"/>
          <cell r="Z58"/>
          <cell r="AA58"/>
          <cell r="AB58"/>
          <cell r="AC58"/>
          <cell r="AD58"/>
          <cell r="AE58"/>
          <cell r="AF58"/>
          <cell r="AG58"/>
          <cell r="AH58"/>
          <cell r="AI58"/>
          <cell r="AJ58"/>
          <cell r="AK58"/>
          <cell r="AL58"/>
          <cell r="AM58"/>
          <cell r="AN58"/>
          <cell r="AO58"/>
          <cell r="AP58"/>
          <cell r="AQ58"/>
          <cell r="AR58"/>
          <cell r="AS58"/>
          <cell r="AT58"/>
          <cell r="AU58"/>
          <cell r="AV58"/>
          <cell r="AW58"/>
          <cell r="AX58"/>
          <cell r="AY58"/>
          <cell r="AZ58"/>
          <cell r="BA58"/>
          <cell r="BB58"/>
          <cell r="BC58"/>
          <cell r="BD58"/>
          <cell r="BE58"/>
          <cell r="BF58"/>
          <cell r="BG58"/>
          <cell r="BH58"/>
          <cell r="BI58"/>
          <cell r="BJ58"/>
          <cell r="BK58"/>
          <cell r="BL58"/>
          <cell r="BM58"/>
          <cell r="BN58"/>
          <cell r="BO58"/>
          <cell r="BP58"/>
          <cell r="BQ58"/>
          <cell r="BR58"/>
          <cell r="BS58"/>
          <cell r="BT58">
            <v>0</v>
          </cell>
          <cell r="BU58" t="str">
            <v/>
          </cell>
          <cell r="BV58" t="str">
            <v/>
          </cell>
          <cell r="BW58" t="str">
            <v/>
          </cell>
          <cell r="BX58" t="str">
            <v/>
          </cell>
          <cell r="BY58" t="str">
            <v/>
          </cell>
          <cell r="BZ58" t="str">
            <v/>
          </cell>
          <cell r="CA58" t="str">
            <v/>
          </cell>
          <cell r="CB58" t="str">
            <v/>
          </cell>
          <cell r="CC58" t="str">
            <v/>
          </cell>
          <cell r="CD58" t="str">
            <v/>
          </cell>
          <cell r="CE58" t="str">
            <v/>
          </cell>
          <cell r="CF58" t="str">
            <v/>
          </cell>
          <cell r="CG58"/>
          <cell r="CH58"/>
          <cell r="CI58" t="str">
            <v/>
          </cell>
          <cell r="CJ58" t="str">
            <v/>
          </cell>
          <cell r="CK58" t="str">
            <v/>
          </cell>
          <cell r="CL58" t="str">
            <v/>
          </cell>
          <cell r="CM58" t="str">
            <v/>
          </cell>
          <cell r="CN58"/>
          <cell r="CO58"/>
          <cell r="CP58"/>
          <cell r="CQ58">
            <v>0</v>
          </cell>
          <cell r="CR58">
            <v>0</v>
          </cell>
          <cell r="CS58"/>
          <cell r="CT58"/>
          <cell r="CU58"/>
          <cell r="CV58"/>
          <cell r="CW58"/>
          <cell r="CX58"/>
          <cell r="CY58"/>
          <cell r="CZ58"/>
          <cell r="DA58"/>
          <cell r="DB58"/>
          <cell r="DC58">
            <v>0</v>
          </cell>
          <cell r="DD58">
            <v>0</v>
          </cell>
          <cell r="DE58"/>
          <cell r="DF58"/>
          <cell r="DG58"/>
          <cell r="DH58"/>
          <cell r="DI58"/>
          <cell r="DJ58"/>
          <cell r="DK58"/>
          <cell r="DS58"/>
          <cell r="DT58"/>
          <cell r="DU58"/>
          <cell r="DV58"/>
        </row>
        <row r="59">
          <cell r="A59"/>
          <cell r="B59"/>
          <cell r="C59"/>
          <cell r="D59"/>
          <cell r="E59"/>
          <cell r="F59"/>
          <cell r="G59"/>
          <cell r="H59"/>
          <cell r="I59"/>
          <cell r="J59"/>
          <cell r="K59"/>
          <cell r="L59"/>
          <cell r="M59"/>
          <cell r="N59"/>
          <cell r="O59"/>
          <cell r="P59"/>
          <cell r="Q59"/>
          <cell r="R59"/>
          <cell r="S59"/>
          <cell r="T59"/>
          <cell r="U59"/>
          <cell r="V59"/>
          <cell r="W59"/>
          <cell r="X59"/>
          <cell r="Y59"/>
          <cell r="Z59"/>
          <cell r="AA59"/>
          <cell r="AB59"/>
          <cell r="AC59"/>
          <cell r="AD59"/>
          <cell r="AE59"/>
          <cell r="AF59"/>
          <cell r="AG59"/>
          <cell r="AH59"/>
          <cell r="AI59"/>
          <cell r="AJ59"/>
          <cell r="AK59"/>
          <cell r="AL59"/>
          <cell r="AM59"/>
          <cell r="AN59"/>
          <cell r="AO59"/>
          <cell r="AP59"/>
          <cell r="AQ59"/>
          <cell r="AR59"/>
          <cell r="AS59"/>
          <cell r="AT59"/>
          <cell r="AU59"/>
          <cell r="AV59"/>
          <cell r="AW59"/>
          <cell r="AX59"/>
          <cell r="AY59"/>
          <cell r="AZ59"/>
          <cell r="BA59"/>
          <cell r="BB59"/>
          <cell r="BC59"/>
          <cell r="BD59"/>
          <cell r="BE59"/>
          <cell r="BF59"/>
          <cell r="BG59"/>
          <cell r="BH59"/>
          <cell r="BI59"/>
          <cell r="BJ59"/>
          <cell r="BK59"/>
          <cell r="BL59"/>
          <cell r="BM59"/>
          <cell r="BN59"/>
          <cell r="BO59"/>
          <cell r="BP59"/>
          <cell r="BQ59"/>
          <cell r="BR59"/>
          <cell r="BS59"/>
          <cell r="BT59">
            <v>0</v>
          </cell>
          <cell r="BU59" t="str">
            <v/>
          </cell>
          <cell r="BV59" t="str">
            <v/>
          </cell>
          <cell r="BW59" t="str">
            <v/>
          </cell>
          <cell r="BX59" t="str">
            <v/>
          </cell>
          <cell r="BY59" t="str">
            <v/>
          </cell>
          <cell r="BZ59" t="str">
            <v/>
          </cell>
          <cell r="CA59" t="str">
            <v/>
          </cell>
          <cell r="CB59" t="str">
            <v/>
          </cell>
          <cell r="CC59" t="str">
            <v/>
          </cell>
          <cell r="CD59" t="str">
            <v/>
          </cell>
          <cell r="CE59" t="str">
            <v/>
          </cell>
          <cell r="CF59" t="str">
            <v/>
          </cell>
          <cell r="CG59"/>
          <cell r="CH59"/>
          <cell r="CI59" t="str">
            <v/>
          </cell>
          <cell r="CJ59" t="str">
            <v/>
          </cell>
          <cell r="CK59" t="str">
            <v/>
          </cell>
          <cell r="CL59" t="str">
            <v/>
          </cell>
          <cell r="CM59" t="str">
            <v/>
          </cell>
          <cell r="CN59"/>
          <cell r="CO59"/>
          <cell r="CP59"/>
          <cell r="CQ59">
            <v>0</v>
          </cell>
          <cell r="CR59">
            <v>0</v>
          </cell>
          <cell r="CS59"/>
          <cell r="CT59"/>
          <cell r="CU59"/>
          <cell r="CV59"/>
          <cell r="CW59"/>
          <cell r="CX59"/>
          <cell r="CY59"/>
          <cell r="CZ59"/>
          <cell r="DA59"/>
          <cell r="DB59"/>
          <cell r="DC59">
            <v>0</v>
          </cell>
          <cell r="DD59">
            <v>0</v>
          </cell>
          <cell r="DE59"/>
          <cell r="DF59"/>
          <cell r="DG59"/>
          <cell r="DH59"/>
          <cell r="DI59"/>
          <cell r="DJ59"/>
          <cell r="DK59"/>
          <cell r="DS59"/>
          <cell r="DT59"/>
          <cell r="DU59"/>
          <cell r="DV59"/>
        </row>
        <row r="60">
          <cell r="A60"/>
          <cell r="B60"/>
          <cell r="C60"/>
          <cell r="D60"/>
          <cell r="E60"/>
          <cell r="F60"/>
          <cell r="G60"/>
          <cell r="H60"/>
          <cell r="I60"/>
          <cell r="J60"/>
          <cell r="K60"/>
          <cell r="L60"/>
          <cell r="M60"/>
          <cell r="N60"/>
          <cell r="O60"/>
          <cell r="P60"/>
          <cell r="Q60"/>
          <cell r="R60"/>
          <cell r="S60"/>
          <cell r="T60"/>
          <cell r="U60"/>
          <cell r="V60"/>
          <cell r="W60"/>
          <cell r="X60"/>
          <cell r="Y60"/>
          <cell r="Z60"/>
          <cell r="AA60"/>
          <cell r="AB60"/>
          <cell r="AC60"/>
          <cell r="AD60"/>
          <cell r="AE60"/>
          <cell r="AF60"/>
          <cell r="AG60"/>
          <cell r="AH60"/>
          <cell r="AI60"/>
          <cell r="AJ60"/>
          <cell r="AK60"/>
          <cell r="AL60"/>
          <cell r="AM60"/>
          <cell r="AN60"/>
          <cell r="AO60"/>
          <cell r="AP60"/>
          <cell r="AQ60"/>
          <cell r="AR60"/>
          <cell r="AS60"/>
          <cell r="AT60"/>
          <cell r="AU60"/>
          <cell r="AV60"/>
          <cell r="AW60"/>
          <cell r="AX60"/>
          <cell r="AY60"/>
          <cell r="AZ60"/>
          <cell r="BA60"/>
          <cell r="BB60"/>
          <cell r="BC60"/>
          <cell r="BD60"/>
          <cell r="BE60"/>
          <cell r="BF60"/>
          <cell r="BG60"/>
          <cell r="BH60"/>
          <cell r="BI60"/>
          <cell r="BJ60"/>
          <cell r="BK60"/>
          <cell r="BL60"/>
          <cell r="BM60"/>
          <cell r="BN60"/>
          <cell r="BO60"/>
          <cell r="BP60"/>
          <cell r="BQ60"/>
          <cell r="BR60"/>
          <cell r="BS60"/>
          <cell r="BT60">
            <v>0</v>
          </cell>
          <cell r="BU60" t="str">
            <v/>
          </cell>
          <cell r="BV60" t="str">
            <v/>
          </cell>
          <cell r="BW60" t="str">
            <v/>
          </cell>
          <cell r="BX60" t="str">
            <v/>
          </cell>
          <cell r="BY60" t="str">
            <v/>
          </cell>
          <cell r="BZ60" t="str">
            <v/>
          </cell>
          <cell r="CA60" t="str">
            <v/>
          </cell>
          <cell r="CB60" t="str">
            <v/>
          </cell>
          <cell r="CC60" t="str">
            <v/>
          </cell>
          <cell r="CD60" t="str">
            <v/>
          </cell>
          <cell r="CE60" t="str">
            <v/>
          </cell>
          <cell r="CF60" t="str">
            <v/>
          </cell>
          <cell r="CG60"/>
          <cell r="CH60"/>
          <cell r="CI60" t="str">
            <v/>
          </cell>
          <cell r="CJ60" t="str">
            <v/>
          </cell>
          <cell r="CK60" t="str">
            <v/>
          </cell>
          <cell r="CL60" t="str">
            <v/>
          </cell>
          <cell r="CM60" t="str">
            <v/>
          </cell>
          <cell r="CN60"/>
          <cell r="CO60"/>
          <cell r="CP60"/>
          <cell r="CQ60">
            <v>0</v>
          </cell>
          <cell r="CR60">
            <v>0</v>
          </cell>
          <cell r="CS60"/>
          <cell r="CT60"/>
          <cell r="CU60"/>
          <cell r="CV60"/>
          <cell r="CW60"/>
          <cell r="CX60"/>
          <cell r="CY60"/>
          <cell r="CZ60"/>
          <cell r="DA60"/>
          <cell r="DB60"/>
          <cell r="DC60">
            <v>0</v>
          </cell>
          <cell r="DD60">
            <v>0</v>
          </cell>
          <cell r="DE60"/>
          <cell r="DF60"/>
          <cell r="DG60"/>
          <cell r="DH60"/>
          <cell r="DI60"/>
          <cell r="DJ60"/>
          <cell r="DK60"/>
          <cell r="DS60"/>
          <cell r="DT60"/>
          <cell r="DU60"/>
          <cell r="DV60"/>
        </row>
        <row r="61">
          <cell r="A61"/>
          <cell r="B61"/>
          <cell r="C61"/>
          <cell r="D61"/>
          <cell r="E61"/>
          <cell r="F61"/>
          <cell r="G61"/>
          <cell r="H61"/>
          <cell r="I61"/>
          <cell r="J61"/>
          <cell r="K61"/>
          <cell r="L61"/>
          <cell r="M61"/>
          <cell r="N61"/>
          <cell r="O61"/>
          <cell r="P61"/>
          <cell r="Q61"/>
          <cell r="R61"/>
          <cell r="S61"/>
          <cell r="T61"/>
          <cell r="U61"/>
          <cell r="V61"/>
          <cell r="W61"/>
          <cell r="X61"/>
          <cell r="Y61"/>
          <cell r="Z61"/>
          <cell r="AA61"/>
          <cell r="AB61"/>
          <cell r="AC61"/>
          <cell r="AD61"/>
          <cell r="AE61"/>
          <cell r="AF61"/>
          <cell r="AG61"/>
          <cell r="AH61"/>
          <cell r="AI61"/>
          <cell r="AJ61"/>
          <cell r="AK61"/>
          <cell r="AL61"/>
          <cell r="AM61"/>
          <cell r="AN61"/>
          <cell r="AO61"/>
          <cell r="AP61"/>
          <cell r="AQ61"/>
          <cell r="AR61"/>
          <cell r="AS61"/>
          <cell r="AT61"/>
          <cell r="AU61"/>
          <cell r="AV61"/>
          <cell r="AW61"/>
          <cell r="AX61"/>
          <cell r="AY61"/>
          <cell r="AZ61"/>
          <cell r="BA61"/>
          <cell r="BB61"/>
          <cell r="BC61"/>
          <cell r="BD61"/>
          <cell r="BE61"/>
          <cell r="BF61"/>
          <cell r="BG61"/>
          <cell r="BH61"/>
          <cell r="BI61"/>
          <cell r="BJ61"/>
          <cell r="BK61"/>
          <cell r="BL61"/>
          <cell r="BM61"/>
          <cell r="BN61"/>
          <cell r="BO61"/>
          <cell r="BP61"/>
          <cell r="BQ61"/>
          <cell r="BR61"/>
          <cell r="BS61"/>
          <cell r="BT61">
            <v>0</v>
          </cell>
          <cell r="BU61" t="str">
            <v/>
          </cell>
          <cell r="BV61" t="str">
            <v/>
          </cell>
          <cell r="BW61" t="str">
            <v/>
          </cell>
          <cell r="BX61" t="str">
            <v/>
          </cell>
          <cell r="BY61" t="str">
            <v/>
          </cell>
          <cell r="BZ61" t="str">
            <v/>
          </cell>
          <cell r="CA61" t="str">
            <v/>
          </cell>
          <cell r="CB61" t="str">
            <v/>
          </cell>
          <cell r="CC61" t="str">
            <v/>
          </cell>
          <cell r="CD61" t="str">
            <v/>
          </cell>
          <cell r="CE61" t="str">
            <v/>
          </cell>
          <cell r="CF61" t="str">
            <v/>
          </cell>
          <cell r="CG61"/>
          <cell r="CH61"/>
          <cell r="CI61" t="str">
            <v/>
          </cell>
          <cell r="CJ61" t="str">
            <v/>
          </cell>
          <cell r="CK61" t="str">
            <v/>
          </cell>
          <cell r="CL61" t="str">
            <v/>
          </cell>
          <cell r="CM61" t="str">
            <v/>
          </cell>
          <cell r="CN61"/>
          <cell r="CO61"/>
          <cell r="CP61"/>
          <cell r="CQ61">
            <v>0</v>
          </cell>
          <cell r="CR61">
            <v>0</v>
          </cell>
          <cell r="CS61"/>
          <cell r="CT61"/>
          <cell r="CU61"/>
          <cell r="CV61"/>
          <cell r="CW61"/>
          <cell r="CX61"/>
          <cell r="CY61"/>
          <cell r="CZ61"/>
          <cell r="DA61"/>
          <cell r="DB61"/>
          <cell r="DC61">
            <v>0</v>
          </cell>
          <cell r="DD61">
            <v>0</v>
          </cell>
          <cell r="DE61"/>
          <cell r="DF61"/>
          <cell r="DG61"/>
          <cell r="DH61"/>
          <cell r="DI61"/>
          <cell r="DJ61"/>
          <cell r="DK61"/>
          <cell r="DS61"/>
          <cell r="DT61"/>
          <cell r="DU61"/>
          <cell r="DV61"/>
        </row>
        <row r="62">
          <cell r="A62"/>
          <cell r="B62"/>
          <cell r="C62"/>
          <cell r="D62"/>
          <cell r="E62"/>
          <cell r="F62"/>
          <cell r="G62"/>
          <cell r="H62"/>
          <cell r="I62"/>
          <cell r="J62"/>
          <cell r="K62"/>
          <cell r="L62"/>
          <cell r="M62"/>
          <cell r="N62"/>
          <cell r="O62"/>
          <cell r="P62"/>
          <cell r="Q62"/>
          <cell r="R62"/>
          <cell r="S62"/>
          <cell r="T62"/>
          <cell r="U62"/>
          <cell r="V62"/>
          <cell r="W62"/>
          <cell r="X62"/>
          <cell r="Y62"/>
          <cell r="Z62"/>
          <cell r="AA62"/>
          <cell r="AB62"/>
          <cell r="AC62"/>
          <cell r="AD62"/>
          <cell r="AE62"/>
          <cell r="AF62"/>
          <cell r="AG62"/>
          <cell r="AH62"/>
          <cell r="AI62"/>
          <cell r="AJ62"/>
          <cell r="AK62"/>
          <cell r="AL62"/>
          <cell r="AM62"/>
          <cell r="AN62"/>
          <cell r="AO62"/>
          <cell r="AP62"/>
          <cell r="AQ62"/>
          <cell r="AR62"/>
          <cell r="AS62"/>
          <cell r="AT62"/>
          <cell r="AU62"/>
          <cell r="AV62"/>
          <cell r="AW62"/>
          <cell r="AX62"/>
          <cell r="AY62"/>
          <cell r="AZ62"/>
          <cell r="BA62"/>
          <cell r="BB62"/>
          <cell r="BC62"/>
          <cell r="BD62"/>
          <cell r="BE62"/>
          <cell r="BF62"/>
          <cell r="BG62"/>
          <cell r="BH62"/>
          <cell r="BI62"/>
          <cell r="BJ62"/>
          <cell r="BK62"/>
          <cell r="BL62"/>
          <cell r="BM62"/>
          <cell r="BN62"/>
          <cell r="BO62"/>
          <cell r="BP62"/>
          <cell r="BQ62"/>
          <cell r="BR62"/>
          <cell r="BS62"/>
          <cell r="BT62">
            <v>0</v>
          </cell>
          <cell r="BU62" t="str">
            <v/>
          </cell>
          <cell r="BV62" t="str">
            <v/>
          </cell>
          <cell r="BW62" t="str">
            <v/>
          </cell>
          <cell r="BX62" t="str">
            <v/>
          </cell>
          <cell r="BY62" t="str">
            <v/>
          </cell>
          <cell r="BZ62" t="str">
            <v/>
          </cell>
          <cell r="CA62" t="str">
            <v/>
          </cell>
          <cell r="CB62" t="str">
            <v/>
          </cell>
          <cell r="CC62" t="str">
            <v/>
          </cell>
          <cell r="CD62" t="str">
            <v/>
          </cell>
          <cell r="CE62" t="str">
            <v/>
          </cell>
          <cell r="CF62" t="str">
            <v/>
          </cell>
          <cell r="CG62"/>
          <cell r="CH62"/>
          <cell r="CI62" t="str">
            <v/>
          </cell>
          <cell r="CJ62" t="str">
            <v/>
          </cell>
          <cell r="CK62" t="str">
            <v/>
          </cell>
          <cell r="CL62" t="str">
            <v/>
          </cell>
          <cell r="CM62" t="str">
            <v/>
          </cell>
          <cell r="CN62"/>
          <cell r="CO62"/>
          <cell r="CP62"/>
          <cell r="CQ62">
            <v>0</v>
          </cell>
          <cell r="CR62">
            <v>0</v>
          </cell>
          <cell r="CS62"/>
          <cell r="CT62"/>
          <cell r="CU62"/>
          <cell r="CV62"/>
          <cell r="CW62"/>
          <cell r="CX62"/>
          <cell r="CY62"/>
          <cell r="CZ62"/>
          <cell r="DA62"/>
          <cell r="DB62"/>
          <cell r="DC62">
            <v>0</v>
          </cell>
          <cell r="DD62">
            <v>0</v>
          </cell>
          <cell r="DE62"/>
          <cell r="DF62"/>
          <cell r="DG62"/>
          <cell r="DH62"/>
          <cell r="DI62"/>
          <cell r="DJ62"/>
          <cell r="DK62"/>
          <cell r="DS62"/>
          <cell r="DT62"/>
          <cell r="DU62"/>
          <cell r="DV62"/>
        </row>
        <row r="63">
          <cell r="A63"/>
          <cell r="B63"/>
          <cell r="C63"/>
          <cell r="D63"/>
          <cell r="E63"/>
          <cell r="F63"/>
          <cell r="G63"/>
          <cell r="H63"/>
          <cell r="I63"/>
          <cell r="J63"/>
          <cell r="K63"/>
          <cell r="L63"/>
          <cell r="M63"/>
          <cell r="N63"/>
          <cell r="O63"/>
          <cell r="P63"/>
          <cell r="Q63"/>
          <cell r="R63"/>
          <cell r="S63"/>
          <cell r="T63"/>
          <cell r="U63"/>
          <cell r="V63"/>
          <cell r="W63"/>
          <cell r="X63"/>
          <cell r="Y63"/>
          <cell r="Z63"/>
          <cell r="AA63"/>
          <cell r="AB63"/>
          <cell r="AC63"/>
          <cell r="AD63"/>
          <cell r="AE63"/>
          <cell r="AF63"/>
          <cell r="AG63"/>
          <cell r="AH63"/>
          <cell r="AI63"/>
          <cell r="AJ63"/>
          <cell r="AK63"/>
          <cell r="AL63"/>
          <cell r="AM63"/>
          <cell r="AN63"/>
          <cell r="AO63"/>
          <cell r="AP63"/>
          <cell r="AQ63"/>
          <cell r="AR63"/>
          <cell r="AS63"/>
          <cell r="AT63"/>
          <cell r="AU63"/>
          <cell r="AV63"/>
          <cell r="AW63"/>
          <cell r="AX63"/>
          <cell r="AY63"/>
          <cell r="AZ63"/>
          <cell r="BA63"/>
          <cell r="BB63"/>
          <cell r="BC63"/>
          <cell r="BD63"/>
          <cell r="BE63"/>
          <cell r="BF63"/>
          <cell r="BG63"/>
          <cell r="BH63"/>
          <cell r="BI63"/>
          <cell r="BJ63"/>
          <cell r="BK63"/>
          <cell r="BL63"/>
          <cell r="BM63"/>
          <cell r="BN63"/>
          <cell r="BO63"/>
          <cell r="BP63"/>
          <cell r="BQ63"/>
          <cell r="BR63"/>
          <cell r="BS63"/>
          <cell r="BT63">
            <v>0</v>
          </cell>
          <cell r="BU63" t="str">
            <v/>
          </cell>
          <cell r="BV63" t="str">
            <v/>
          </cell>
          <cell r="BW63" t="str">
            <v/>
          </cell>
          <cell r="BX63" t="str">
            <v/>
          </cell>
          <cell r="BY63" t="str">
            <v/>
          </cell>
          <cell r="BZ63" t="str">
            <v/>
          </cell>
          <cell r="CA63" t="str">
            <v/>
          </cell>
          <cell r="CB63" t="str">
            <v/>
          </cell>
          <cell r="CC63" t="str">
            <v/>
          </cell>
          <cell r="CD63" t="str">
            <v/>
          </cell>
          <cell r="CE63" t="str">
            <v/>
          </cell>
          <cell r="CF63" t="str">
            <v/>
          </cell>
          <cell r="CG63"/>
          <cell r="CH63"/>
          <cell r="CI63" t="str">
            <v/>
          </cell>
          <cell r="CJ63" t="str">
            <v/>
          </cell>
          <cell r="CK63" t="str">
            <v/>
          </cell>
          <cell r="CL63" t="str">
            <v/>
          </cell>
          <cell r="CM63" t="str">
            <v/>
          </cell>
          <cell r="CN63"/>
          <cell r="CO63"/>
          <cell r="CP63"/>
          <cell r="CQ63">
            <v>0</v>
          </cell>
          <cell r="CR63">
            <v>0</v>
          </cell>
          <cell r="CS63"/>
          <cell r="CT63"/>
          <cell r="CU63"/>
          <cell r="CV63"/>
          <cell r="CW63"/>
          <cell r="CX63"/>
          <cell r="CY63"/>
          <cell r="CZ63"/>
          <cell r="DA63"/>
          <cell r="DB63"/>
          <cell r="DC63">
            <v>0</v>
          </cell>
          <cell r="DD63">
            <v>0</v>
          </cell>
          <cell r="DE63"/>
          <cell r="DF63"/>
          <cell r="DG63"/>
          <cell r="DH63"/>
          <cell r="DI63"/>
          <cell r="DJ63"/>
          <cell r="DK63"/>
          <cell r="DS63"/>
          <cell r="DT63"/>
          <cell r="DU63"/>
          <cell r="DV63"/>
        </row>
        <row r="64">
          <cell r="A64"/>
          <cell r="B64"/>
          <cell r="C64"/>
          <cell r="D64"/>
          <cell r="E64"/>
          <cell r="F64"/>
          <cell r="G64"/>
          <cell r="H64"/>
          <cell r="I64"/>
          <cell r="J64"/>
          <cell r="K64"/>
          <cell r="L64"/>
          <cell r="M64"/>
          <cell r="N64"/>
          <cell r="O64"/>
          <cell r="P64"/>
          <cell r="Q64"/>
          <cell r="R64"/>
          <cell r="S64"/>
          <cell r="T64"/>
          <cell r="U64"/>
          <cell r="V64"/>
          <cell r="W64"/>
          <cell r="X64"/>
          <cell r="Y64"/>
          <cell r="Z64"/>
          <cell r="AA64"/>
          <cell r="AB64"/>
          <cell r="AC64"/>
          <cell r="AD64"/>
          <cell r="AE64"/>
          <cell r="AF64"/>
          <cell r="AG64"/>
          <cell r="AH64"/>
          <cell r="AI64"/>
          <cell r="AJ64"/>
          <cell r="AK64"/>
          <cell r="AL64"/>
          <cell r="AM64"/>
          <cell r="AN64"/>
          <cell r="AO64"/>
          <cell r="AP64"/>
          <cell r="AQ64"/>
          <cell r="AR64"/>
          <cell r="AS64"/>
          <cell r="AT64"/>
          <cell r="AU64"/>
          <cell r="AV64"/>
          <cell r="AW64"/>
          <cell r="AX64"/>
          <cell r="AY64"/>
          <cell r="AZ64"/>
          <cell r="BA64"/>
          <cell r="BB64"/>
          <cell r="BC64"/>
          <cell r="BD64"/>
          <cell r="BE64"/>
          <cell r="BF64"/>
          <cell r="BG64"/>
          <cell r="BH64"/>
          <cell r="BI64"/>
          <cell r="BJ64"/>
          <cell r="BK64"/>
          <cell r="BL64"/>
          <cell r="BM64"/>
          <cell r="BN64"/>
          <cell r="BO64"/>
          <cell r="BP64"/>
          <cell r="BQ64"/>
          <cell r="BR64"/>
          <cell r="BS64"/>
          <cell r="BT64">
            <v>0</v>
          </cell>
          <cell r="BU64" t="str">
            <v/>
          </cell>
          <cell r="BV64" t="str">
            <v/>
          </cell>
          <cell r="BW64" t="str">
            <v/>
          </cell>
          <cell r="BX64" t="str">
            <v/>
          </cell>
          <cell r="BY64" t="str">
            <v/>
          </cell>
          <cell r="BZ64" t="str">
            <v/>
          </cell>
          <cell r="CA64" t="str">
            <v/>
          </cell>
          <cell r="CB64" t="str">
            <v/>
          </cell>
          <cell r="CC64" t="str">
            <v/>
          </cell>
          <cell r="CD64" t="str">
            <v/>
          </cell>
          <cell r="CE64" t="str">
            <v/>
          </cell>
          <cell r="CF64" t="str">
            <v/>
          </cell>
          <cell r="CG64"/>
          <cell r="CH64"/>
          <cell r="CI64" t="str">
            <v/>
          </cell>
          <cell r="CJ64" t="str">
            <v/>
          </cell>
          <cell r="CK64" t="str">
            <v/>
          </cell>
          <cell r="CL64" t="str">
            <v/>
          </cell>
          <cell r="CM64" t="str">
            <v/>
          </cell>
          <cell r="CN64"/>
          <cell r="CO64"/>
          <cell r="CP64"/>
          <cell r="CQ64">
            <v>0</v>
          </cell>
          <cell r="CR64">
            <v>0</v>
          </cell>
          <cell r="CS64"/>
          <cell r="CT64"/>
          <cell r="CU64"/>
          <cell r="CV64"/>
          <cell r="CW64"/>
          <cell r="CX64"/>
          <cell r="CY64"/>
          <cell r="CZ64"/>
          <cell r="DA64"/>
          <cell r="DB64"/>
          <cell r="DC64">
            <v>0</v>
          </cell>
          <cell r="DD64">
            <v>0</v>
          </cell>
          <cell r="DE64"/>
          <cell r="DF64"/>
          <cell r="DG64"/>
          <cell r="DH64"/>
          <cell r="DI64"/>
          <cell r="DJ64"/>
          <cell r="DK64"/>
          <cell r="DS64"/>
          <cell r="DT64"/>
          <cell r="DU64"/>
          <cell r="DV64"/>
        </row>
        <row r="65">
          <cell r="A65"/>
          <cell r="B65"/>
          <cell r="C65"/>
          <cell r="D65"/>
          <cell r="E65"/>
          <cell r="F65"/>
          <cell r="G65"/>
          <cell r="H65"/>
          <cell r="I65"/>
          <cell r="J65"/>
          <cell r="K65"/>
          <cell r="L65"/>
          <cell r="M65"/>
          <cell r="N65"/>
          <cell r="O65"/>
          <cell r="P65"/>
          <cell r="Q65"/>
          <cell r="R65"/>
          <cell r="S65"/>
          <cell r="T65"/>
          <cell r="U65"/>
          <cell r="V65"/>
          <cell r="W65"/>
          <cell r="X65"/>
          <cell r="Y65"/>
          <cell r="Z65"/>
          <cell r="AA65"/>
          <cell r="AB65"/>
          <cell r="AC65"/>
          <cell r="AD65"/>
          <cell r="AE65"/>
          <cell r="AF65"/>
          <cell r="AG65"/>
          <cell r="AH65"/>
          <cell r="AI65"/>
          <cell r="AJ65"/>
          <cell r="AK65"/>
          <cell r="AL65"/>
          <cell r="AM65"/>
          <cell r="AN65"/>
          <cell r="AO65"/>
          <cell r="AP65"/>
          <cell r="AQ65"/>
          <cell r="AR65"/>
          <cell r="AS65"/>
          <cell r="AT65"/>
          <cell r="AU65"/>
          <cell r="AV65"/>
          <cell r="AW65"/>
          <cell r="AX65"/>
          <cell r="AY65"/>
          <cell r="AZ65"/>
          <cell r="BA65"/>
          <cell r="BB65"/>
          <cell r="BC65"/>
          <cell r="BD65"/>
          <cell r="BE65"/>
          <cell r="BF65"/>
          <cell r="BG65"/>
          <cell r="BH65"/>
          <cell r="BI65"/>
          <cell r="BJ65"/>
          <cell r="BK65"/>
          <cell r="BL65"/>
          <cell r="BM65"/>
          <cell r="BN65"/>
          <cell r="BO65"/>
          <cell r="BP65"/>
          <cell r="BQ65"/>
          <cell r="BR65"/>
          <cell r="BS65"/>
          <cell r="BT65">
            <v>0</v>
          </cell>
          <cell r="BU65" t="str">
            <v/>
          </cell>
          <cell r="BV65" t="str">
            <v/>
          </cell>
          <cell r="BW65" t="str">
            <v/>
          </cell>
          <cell r="BX65" t="str">
            <v/>
          </cell>
          <cell r="BY65" t="str">
            <v/>
          </cell>
          <cell r="BZ65" t="str">
            <v/>
          </cell>
          <cell r="CA65" t="str">
            <v/>
          </cell>
          <cell r="CB65" t="str">
            <v/>
          </cell>
          <cell r="CC65" t="str">
            <v/>
          </cell>
          <cell r="CD65" t="str">
            <v/>
          </cell>
          <cell r="CE65" t="str">
            <v/>
          </cell>
          <cell r="CF65" t="str">
            <v/>
          </cell>
          <cell r="CG65"/>
          <cell r="CH65"/>
          <cell r="CI65" t="str">
            <v/>
          </cell>
          <cell r="CJ65" t="str">
            <v/>
          </cell>
          <cell r="CK65" t="str">
            <v/>
          </cell>
          <cell r="CL65" t="str">
            <v/>
          </cell>
          <cell r="CM65" t="str">
            <v/>
          </cell>
          <cell r="CN65"/>
          <cell r="CO65"/>
          <cell r="CP65"/>
          <cell r="CQ65">
            <v>0</v>
          </cell>
          <cell r="CR65">
            <v>0</v>
          </cell>
          <cell r="CS65"/>
          <cell r="CT65"/>
          <cell r="CU65"/>
          <cell r="CV65"/>
          <cell r="CW65"/>
          <cell r="CX65"/>
          <cell r="CY65"/>
          <cell r="CZ65"/>
          <cell r="DA65"/>
          <cell r="DB65"/>
          <cell r="DC65">
            <v>0</v>
          </cell>
          <cell r="DD65">
            <v>0</v>
          </cell>
          <cell r="DE65"/>
          <cell r="DF65"/>
          <cell r="DG65"/>
          <cell r="DH65"/>
          <cell r="DI65"/>
          <cell r="DJ65"/>
          <cell r="DK65"/>
          <cell r="DS65"/>
          <cell r="DT65"/>
          <cell r="DU65"/>
          <cell r="DV65"/>
        </row>
        <row r="66">
          <cell r="A66"/>
          <cell r="B66"/>
          <cell r="C66"/>
          <cell r="D66"/>
          <cell r="E66"/>
          <cell r="F66"/>
          <cell r="G66"/>
          <cell r="H66"/>
          <cell r="I66"/>
          <cell r="J66"/>
          <cell r="K66"/>
          <cell r="L66"/>
          <cell r="M66"/>
          <cell r="N66"/>
          <cell r="O66"/>
          <cell r="P66"/>
          <cell r="Q66"/>
          <cell r="R66"/>
          <cell r="S66"/>
          <cell r="T66"/>
          <cell r="U66"/>
          <cell r="V66"/>
          <cell r="W66"/>
          <cell r="X66"/>
          <cell r="Y66"/>
          <cell r="Z66"/>
          <cell r="AA66"/>
          <cell r="AB66"/>
          <cell r="AC66"/>
          <cell r="AD66"/>
          <cell r="AE66"/>
          <cell r="AF66"/>
          <cell r="AG66"/>
          <cell r="AH66"/>
          <cell r="AI66"/>
          <cell r="AJ66"/>
          <cell r="AK66"/>
          <cell r="AL66"/>
          <cell r="AM66"/>
          <cell r="AN66"/>
          <cell r="AO66"/>
          <cell r="AP66"/>
          <cell r="AQ66"/>
          <cell r="AR66"/>
          <cell r="AS66"/>
          <cell r="AT66"/>
          <cell r="AU66"/>
          <cell r="AV66"/>
          <cell r="AW66"/>
          <cell r="AX66"/>
          <cell r="AY66"/>
          <cell r="AZ66"/>
          <cell r="BA66"/>
          <cell r="BB66"/>
          <cell r="BC66"/>
          <cell r="BD66"/>
          <cell r="BE66"/>
          <cell r="BF66"/>
          <cell r="BG66"/>
          <cell r="BH66"/>
          <cell r="BI66"/>
          <cell r="BJ66"/>
          <cell r="BK66"/>
          <cell r="BL66"/>
          <cell r="BM66"/>
          <cell r="BN66"/>
          <cell r="BO66"/>
          <cell r="BP66"/>
          <cell r="BQ66"/>
          <cell r="BR66"/>
          <cell r="BS66"/>
          <cell r="BT66">
            <v>0</v>
          </cell>
          <cell r="BU66" t="str">
            <v/>
          </cell>
          <cell r="BV66" t="str">
            <v/>
          </cell>
          <cell r="BW66" t="str">
            <v/>
          </cell>
          <cell r="BX66" t="str">
            <v/>
          </cell>
          <cell r="BY66" t="str">
            <v/>
          </cell>
          <cell r="BZ66" t="str">
            <v/>
          </cell>
          <cell r="CA66" t="str">
            <v/>
          </cell>
          <cell r="CB66" t="str">
            <v/>
          </cell>
          <cell r="CC66" t="str">
            <v/>
          </cell>
          <cell r="CD66" t="str">
            <v/>
          </cell>
          <cell r="CE66" t="str">
            <v/>
          </cell>
          <cell r="CF66" t="str">
            <v/>
          </cell>
          <cell r="CG66"/>
          <cell r="CH66"/>
          <cell r="CI66" t="str">
            <v/>
          </cell>
          <cell r="CJ66" t="str">
            <v/>
          </cell>
          <cell r="CK66" t="str">
            <v/>
          </cell>
          <cell r="CL66" t="str">
            <v/>
          </cell>
          <cell r="CM66" t="str">
            <v/>
          </cell>
          <cell r="CN66"/>
          <cell r="CO66"/>
          <cell r="CP66"/>
          <cell r="CQ66">
            <v>0</v>
          </cell>
          <cell r="CR66">
            <v>0</v>
          </cell>
          <cell r="CS66"/>
          <cell r="CT66"/>
          <cell r="CU66"/>
          <cell r="CV66"/>
          <cell r="CW66"/>
          <cell r="CX66"/>
          <cell r="CY66"/>
          <cell r="CZ66"/>
          <cell r="DA66"/>
          <cell r="DB66"/>
          <cell r="DC66">
            <v>0</v>
          </cell>
          <cell r="DD66">
            <v>0</v>
          </cell>
          <cell r="DE66"/>
          <cell r="DF66"/>
          <cell r="DG66"/>
          <cell r="DH66"/>
          <cell r="DI66"/>
          <cell r="DJ66"/>
          <cell r="DK66"/>
          <cell r="DS66"/>
          <cell r="DT66"/>
          <cell r="DU66"/>
          <cell r="DV66"/>
        </row>
        <row r="67">
          <cell r="A67"/>
          <cell r="B67"/>
          <cell r="C67"/>
          <cell r="D67"/>
          <cell r="E67"/>
          <cell r="F67"/>
          <cell r="G67"/>
          <cell r="H67"/>
          <cell r="I67"/>
          <cell r="J67"/>
          <cell r="K67"/>
          <cell r="L67"/>
          <cell r="M67"/>
          <cell r="N67"/>
          <cell r="O67"/>
          <cell r="P67"/>
          <cell r="Q67"/>
          <cell r="R67"/>
          <cell r="S67"/>
          <cell r="T67"/>
          <cell r="U67"/>
          <cell r="V67"/>
          <cell r="W67"/>
          <cell r="X67"/>
          <cell r="Y67"/>
          <cell r="Z67"/>
          <cell r="AA67"/>
          <cell r="AB67"/>
          <cell r="AC67"/>
          <cell r="AD67"/>
          <cell r="AE67"/>
          <cell r="AF67"/>
          <cell r="AG67"/>
          <cell r="AH67"/>
          <cell r="AI67"/>
          <cell r="AJ67"/>
          <cell r="AK67"/>
          <cell r="AL67"/>
          <cell r="AM67"/>
          <cell r="AN67"/>
          <cell r="AO67"/>
          <cell r="AP67"/>
          <cell r="AQ67"/>
          <cell r="AR67"/>
          <cell r="AS67"/>
          <cell r="AT67"/>
          <cell r="AU67"/>
          <cell r="AV67"/>
          <cell r="AW67"/>
          <cell r="AX67"/>
          <cell r="AY67"/>
          <cell r="AZ67"/>
          <cell r="BA67"/>
          <cell r="BB67"/>
          <cell r="BC67"/>
          <cell r="BD67"/>
          <cell r="BE67"/>
          <cell r="BF67"/>
          <cell r="BG67"/>
          <cell r="BH67"/>
          <cell r="BI67"/>
          <cell r="BJ67"/>
          <cell r="BK67"/>
          <cell r="BL67"/>
          <cell r="BM67"/>
          <cell r="BN67"/>
          <cell r="BO67"/>
          <cell r="BP67"/>
          <cell r="BQ67"/>
          <cell r="BR67"/>
          <cell r="BS67"/>
          <cell r="BT67">
            <v>0</v>
          </cell>
          <cell r="BU67" t="str">
            <v/>
          </cell>
          <cell r="BV67" t="str">
            <v/>
          </cell>
          <cell r="BW67" t="str">
            <v/>
          </cell>
          <cell r="BX67" t="str">
            <v/>
          </cell>
          <cell r="BY67" t="str">
            <v/>
          </cell>
          <cell r="BZ67" t="str">
            <v/>
          </cell>
          <cell r="CA67" t="str">
            <v/>
          </cell>
          <cell r="CB67" t="str">
            <v/>
          </cell>
          <cell r="CC67" t="str">
            <v/>
          </cell>
          <cell r="CD67" t="str">
            <v/>
          </cell>
          <cell r="CE67" t="str">
            <v/>
          </cell>
          <cell r="CF67" t="str">
            <v/>
          </cell>
          <cell r="CG67"/>
          <cell r="CH67"/>
          <cell r="CI67" t="str">
            <v/>
          </cell>
          <cell r="CJ67" t="str">
            <v/>
          </cell>
          <cell r="CK67" t="str">
            <v/>
          </cell>
          <cell r="CL67" t="str">
            <v/>
          </cell>
          <cell r="CM67" t="str">
            <v/>
          </cell>
          <cell r="CN67"/>
          <cell r="CO67"/>
          <cell r="CP67"/>
          <cell r="CQ67">
            <v>0</v>
          </cell>
          <cell r="CR67">
            <v>0</v>
          </cell>
          <cell r="CS67"/>
          <cell r="CT67"/>
          <cell r="CU67"/>
          <cell r="CV67"/>
          <cell r="CW67"/>
          <cell r="CX67"/>
          <cell r="CY67"/>
          <cell r="CZ67"/>
          <cell r="DA67"/>
          <cell r="DB67"/>
          <cell r="DC67">
            <v>0</v>
          </cell>
          <cell r="DD67">
            <v>0</v>
          </cell>
          <cell r="DE67"/>
          <cell r="DF67"/>
          <cell r="DG67"/>
          <cell r="DH67"/>
          <cell r="DI67"/>
          <cell r="DJ67"/>
          <cell r="DK67"/>
          <cell r="DS67"/>
          <cell r="DT67"/>
          <cell r="DU67"/>
          <cell r="DV67"/>
        </row>
        <row r="68">
          <cell r="A68"/>
          <cell r="B68"/>
          <cell r="C68"/>
          <cell r="D68"/>
          <cell r="E68"/>
          <cell r="F68"/>
          <cell r="G68"/>
          <cell r="H68"/>
          <cell r="I68"/>
          <cell r="J68"/>
          <cell r="K68"/>
          <cell r="L68"/>
          <cell r="M68"/>
          <cell r="N68"/>
          <cell r="O68"/>
          <cell r="P68"/>
          <cell r="Q68"/>
          <cell r="R68"/>
          <cell r="S68"/>
          <cell r="T68"/>
          <cell r="U68"/>
          <cell r="V68"/>
          <cell r="W68"/>
          <cell r="X68"/>
          <cell r="Y68"/>
          <cell r="Z68"/>
          <cell r="AA68"/>
          <cell r="AB68"/>
          <cell r="AC68"/>
          <cell r="AD68"/>
          <cell r="AE68"/>
          <cell r="AF68"/>
          <cell r="AG68"/>
          <cell r="AH68"/>
          <cell r="AI68"/>
          <cell r="AJ68"/>
          <cell r="AK68"/>
          <cell r="AL68"/>
          <cell r="AM68"/>
          <cell r="AN68"/>
          <cell r="AO68"/>
          <cell r="AP68"/>
          <cell r="AQ68"/>
          <cell r="AR68"/>
          <cell r="AS68"/>
          <cell r="AT68"/>
          <cell r="AU68"/>
          <cell r="AV68"/>
          <cell r="AW68"/>
          <cell r="AX68"/>
          <cell r="AY68"/>
          <cell r="AZ68"/>
          <cell r="BA68"/>
          <cell r="BB68"/>
          <cell r="BC68"/>
          <cell r="BD68"/>
          <cell r="BE68"/>
          <cell r="BF68"/>
          <cell r="BG68"/>
          <cell r="BH68"/>
          <cell r="BI68"/>
          <cell r="BJ68"/>
          <cell r="BK68"/>
          <cell r="BL68"/>
          <cell r="BM68"/>
          <cell r="BN68"/>
          <cell r="BO68"/>
          <cell r="BP68"/>
          <cell r="BQ68"/>
          <cell r="BR68"/>
          <cell r="BS68"/>
          <cell r="BT68">
            <v>0</v>
          </cell>
          <cell r="BU68" t="str">
            <v/>
          </cell>
          <cell r="BV68" t="str">
            <v/>
          </cell>
          <cell r="BW68" t="str">
            <v/>
          </cell>
          <cell r="BX68" t="str">
            <v/>
          </cell>
          <cell r="BY68" t="str">
            <v/>
          </cell>
          <cell r="BZ68" t="str">
            <v/>
          </cell>
          <cell r="CA68" t="str">
            <v/>
          </cell>
          <cell r="CB68" t="str">
            <v/>
          </cell>
          <cell r="CC68" t="str">
            <v/>
          </cell>
          <cell r="CD68" t="str">
            <v/>
          </cell>
          <cell r="CE68" t="str">
            <v/>
          </cell>
          <cell r="CF68" t="str">
            <v/>
          </cell>
          <cell r="CG68"/>
          <cell r="CH68"/>
          <cell r="CI68" t="str">
            <v/>
          </cell>
          <cell r="CJ68" t="str">
            <v/>
          </cell>
          <cell r="CK68" t="str">
            <v/>
          </cell>
          <cell r="CL68" t="str">
            <v/>
          </cell>
          <cell r="CM68" t="str">
            <v/>
          </cell>
          <cell r="CN68"/>
          <cell r="CO68"/>
          <cell r="CP68"/>
          <cell r="CQ68">
            <v>0</v>
          </cell>
          <cell r="CR68">
            <v>0</v>
          </cell>
          <cell r="CS68"/>
          <cell r="CT68"/>
          <cell r="CU68"/>
          <cell r="CV68"/>
          <cell r="CW68"/>
          <cell r="CX68"/>
          <cell r="CY68"/>
          <cell r="CZ68"/>
          <cell r="DA68"/>
          <cell r="DB68"/>
          <cell r="DC68">
            <v>0</v>
          </cell>
          <cell r="DD68">
            <v>0</v>
          </cell>
          <cell r="DE68"/>
          <cell r="DF68"/>
          <cell r="DG68"/>
          <cell r="DH68"/>
          <cell r="DI68"/>
          <cell r="DJ68"/>
          <cell r="DK68"/>
          <cell r="DS68"/>
          <cell r="DT68"/>
          <cell r="DU68"/>
          <cell r="DV68"/>
        </row>
        <row r="69">
          <cell r="A69"/>
          <cell r="B69"/>
          <cell r="C69"/>
          <cell r="D69"/>
          <cell r="E69"/>
          <cell r="F69"/>
          <cell r="G69"/>
          <cell r="H69"/>
          <cell r="I69"/>
          <cell r="J69"/>
          <cell r="K69"/>
          <cell r="L69"/>
          <cell r="M69"/>
          <cell r="N69"/>
          <cell r="O69"/>
          <cell r="P69"/>
          <cell r="Q69"/>
          <cell r="R69"/>
          <cell r="S69"/>
          <cell r="T69"/>
          <cell r="U69"/>
          <cell r="V69"/>
          <cell r="W69"/>
          <cell r="X69"/>
          <cell r="Y69"/>
          <cell r="Z69"/>
          <cell r="AA69"/>
          <cell r="AB69"/>
          <cell r="AC69"/>
          <cell r="AD69"/>
          <cell r="AE69"/>
          <cell r="AF69"/>
          <cell r="AG69"/>
          <cell r="AH69"/>
          <cell r="AI69"/>
          <cell r="AJ69"/>
          <cell r="AK69"/>
          <cell r="AL69"/>
          <cell r="AM69"/>
          <cell r="AN69"/>
          <cell r="AO69"/>
          <cell r="AP69"/>
          <cell r="AQ69"/>
          <cell r="AR69"/>
          <cell r="AS69"/>
          <cell r="AT69"/>
          <cell r="AU69"/>
          <cell r="AV69"/>
          <cell r="AW69"/>
          <cell r="AX69"/>
          <cell r="AY69"/>
          <cell r="AZ69"/>
          <cell r="BA69"/>
          <cell r="BB69"/>
          <cell r="BC69"/>
          <cell r="BD69"/>
          <cell r="BE69"/>
          <cell r="BF69"/>
          <cell r="BG69"/>
          <cell r="BH69"/>
          <cell r="BI69"/>
          <cell r="BJ69"/>
          <cell r="BK69"/>
          <cell r="BL69"/>
          <cell r="BM69"/>
          <cell r="BN69"/>
          <cell r="BO69"/>
          <cell r="BP69"/>
          <cell r="BQ69"/>
          <cell r="BR69"/>
          <cell r="BS69"/>
          <cell r="BT69">
            <v>0</v>
          </cell>
          <cell r="BU69" t="str">
            <v/>
          </cell>
          <cell r="BV69" t="str">
            <v/>
          </cell>
          <cell r="BW69" t="str">
            <v/>
          </cell>
          <cell r="BX69" t="str">
            <v/>
          </cell>
          <cell r="BY69" t="str">
            <v/>
          </cell>
          <cell r="BZ69" t="str">
            <v/>
          </cell>
          <cell r="CA69" t="str">
            <v/>
          </cell>
          <cell r="CB69" t="str">
            <v/>
          </cell>
          <cell r="CC69" t="str">
            <v/>
          </cell>
          <cell r="CD69" t="str">
            <v/>
          </cell>
          <cell r="CE69" t="str">
            <v/>
          </cell>
          <cell r="CF69" t="str">
            <v/>
          </cell>
          <cell r="CG69"/>
          <cell r="CH69"/>
          <cell r="CI69" t="str">
            <v/>
          </cell>
          <cell r="CJ69" t="str">
            <v/>
          </cell>
          <cell r="CK69" t="str">
            <v/>
          </cell>
          <cell r="CL69" t="str">
            <v/>
          </cell>
          <cell r="CM69" t="str">
            <v/>
          </cell>
          <cell r="CN69"/>
          <cell r="CO69"/>
          <cell r="CP69"/>
          <cell r="CQ69">
            <v>0</v>
          </cell>
          <cell r="CR69">
            <v>0</v>
          </cell>
          <cell r="CS69"/>
          <cell r="CT69"/>
          <cell r="CU69"/>
          <cell r="CV69"/>
          <cell r="CW69"/>
          <cell r="CX69"/>
          <cell r="CY69"/>
          <cell r="CZ69"/>
          <cell r="DA69"/>
          <cell r="DB69"/>
          <cell r="DC69">
            <v>0</v>
          </cell>
          <cell r="DD69">
            <v>0</v>
          </cell>
          <cell r="DE69"/>
          <cell r="DF69"/>
          <cell r="DG69"/>
          <cell r="DH69"/>
          <cell r="DI69"/>
          <cell r="DJ69"/>
          <cell r="DK69"/>
          <cell r="DS69"/>
          <cell r="DT69"/>
          <cell r="DU69"/>
          <cell r="DV69"/>
        </row>
        <row r="70">
          <cell r="A70"/>
          <cell r="B70"/>
          <cell r="C70"/>
          <cell r="D70"/>
          <cell r="E70"/>
          <cell r="F70"/>
          <cell r="G70"/>
          <cell r="H70"/>
          <cell r="I70"/>
          <cell r="J70"/>
          <cell r="K70"/>
          <cell r="L70"/>
          <cell r="M70"/>
          <cell r="N70"/>
          <cell r="O70"/>
          <cell r="P70"/>
          <cell r="Q70"/>
          <cell r="R70"/>
          <cell r="S70"/>
          <cell r="T70"/>
          <cell r="U70"/>
          <cell r="V70"/>
          <cell r="W70"/>
          <cell r="X70"/>
          <cell r="Y70"/>
          <cell r="Z70"/>
          <cell r="AA70"/>
          <cell r="AB70"/>
          <cell r="AC70"/>
          <cell r="AD70"/>
          <cell r="AE70"/>
          <cell r="AF70"/>
          <cell r="AG70"/>
          <cell r="AH70"/>
          <cell r="AI70"/>
          <cell r="AJ70"/>
          <cell r="AK70"/>
          <cell r="AL70"/>
          <cell r="AM70"/>
          <cell r="AN70"/>
          <cell r="AO70"/>
          <cell r="AP70"/>
          <cell r="AQ70"/>
          <cell r="AR70"/>
          <cell r="AS70"/>
          <cell r="AT70"/>
          <cell r="AU70"/>
          <cell r="AV70"/>
          <cell r="AW70"/>
          <cell r="AX70"/>
          <cell r="AY70"/>
          <cell r="AZ70"/>
          <cell r="BA70"/>
          <cell r="BB70"/>
          <cell r="BC70"/>
          <cell r="BD70"/>
          <cell r="BE70"/>
          <cell r="BF70"/>
          <cell r="BG70"/>
          <cell r="BH70"/>
          <cell r="BI70"/>
          <cell r="BJ70"/>
          <cell r="BK70"/>
          <cell r="BL70"/>
          <cell r="BM70"/>
          <cell r="BN70"/>
          <cell r="BO70"/>
          <cell r="BP70"/>
          <cell r="BQ70"/>
          <cell r="BR70"/>
          <cell r="BS70"/>
          <cell r="BT70">
            <v>0</v>
          </cell>
          <cell r="BU70" t="str">
            <v/>
          </cell>
          <cell r="BV70" t="str">
            <v/>
          </cell>
          <cell r="BW70" t="str">
            <v/>
          </cell>
          <cell r="BX70" t="str">
            <v/>
          </cell>
          <cell r="BY70" t="str">
            <v/>
          </cell>
          <cell r="BZ70" t="str">
            <v/>
          </cell>
          <cell r="CA70" t="str">
            <v/>
          </cell>
          <cell r="CB70" t="str">
            <v/>
          </cell>
          <cell r="CC70" t="str">
            <v/>
          </cell>
          <cell r="CD70" t="str">
            <v/>
          </cell>
          <cell r="CE70" t="str">
            <v/>
          </cell>
          <cell r="CF70" t="str">
            <v/>
          </cell>
          <cell r="CG70"/>
          <cell r="CH70"/>
          <cell r="CI70" t="str">
            <v/>
          </cell>
          <cell r="CJ70" t="str">
            <v/>
          </cell>
          <cell r="CK70" t="str">
            <v/>
          </cell>
          <cell r="CL70" t="str">
            <v/>
          </cell>
          <cell r="CM70" t="str">
            <v/>
          </cell>
          <cell r="CN70"/>
          <cell r="CO70"/>
          <cell r="CP70"/>
          <cell r="CQ70">
            <v>0</v>
          </cell>
          <cell r="CR70">
            <v>0</v>
          </cell>
          <cell r="CS70"/>
          <cell r="CT70"/>
          <cell r="CU70"/>
          <cell r="CV70"/>
          <cell r="CW70"/>
          <cell r="CX70"/>
          <cell r="CY70"/>
          <cell r="CZ70"/>
          <cell r="DA70"/>
          <cell r="DB70"/>
          <cell r="DC70">
            <v>0</v>
          </cell>
          <cell r="DD70">
            <v>0</v>
          </cell>
          <cell r="DE70"/>
          <cell r="DF70"/>
          <cell r="DG70"/>
          <cell r="DH70"/>
          <cell r="DI70"/>
          <cell r="DJ70"/>
          <cell r="DK70"/>
          <cell r="DS70"/>
          <cell r="DT70"/>
          <cell r="DU70"/>
          <cell r="DV70"/>
        </row>
        <row r="71">
          <cell r="A71"/>
          <cell r="B71"/>
          <cell r="C71"/>
          <cell r="D71"/>
          <cell r="E71"/>
          <cell r="F71"/>
          <cell r="G71"/>
          <cell r="H71"/>
          <cell r="I71"/>
          <cell r="J71"/>
          <cell r="K71"/>
          <cell r="L71"/>
          <cell r="M71"/>
          <cell r="N71"/>
          <cell r="O71"/>
          <cell r="P71"/>
          <cell r="Q71"/>
          <cell r="R71"/>
          <cell r="S71"/>
          <cell r="T71"/>
          <cell r="U71"/>
          <cell r="V71"/>
          <cell r="W71"/>
          <cell r="X71"/>
          <cell r="Y71"/>
          <cell r="Z71"/>
          <cell r="AA71"/>
          <cell r="AB71"/>
          <cell r="AC71"/>
          <cell r="AD71"/>
          <cell r="AE71"/>
          <cell r="AF71"/>
          <cell r="AG71"/>
          <cell r="AH71"/>
          <cell r="AI71"/>
          <cell r="AJ71"/>
          <cell r="AK71"/>
          <cell r="AL71"/>
          <cell r="AM71"/>
          <cell r="AN71"/>
          <cell r="AO71"/>
          <cell r="AP71"/>
          <cell r="AQ71"/>
          <cell r="AR71"/>
          <cell r="AS71"/>
          <cell r="AT71"/>
          <cell r="AU71"/>
          <cell r="AV71"/>
          <cell r="AW71"/>
          <cell r="AX71"/>
          <cell r="AY71"/>
          <cell r="AZ71"/>
          <cell r="BA71"/>
          <cell r="BB71"/>
          <cell r="BC71"/>
          <cell r="BD71"/>
          <cell r="BE71"/>
          <cell r="BF71"/>
          <cell r="BG71"/>
          <cell r="BH71"/>
          <cell r="BI71"/>
          <cell r="BJ71"/>
          <cell r="BK71"/>
          <cell r="BL71"/>
          <cell r="BM71"/>
          <cell r="BN71"/>
          <cell r="BO71"/>
          <cell r="BP71"/>
          <cell r="BQ71"/>
          <cell r="BR71"/>
          <cell r="BS71"/>
          <cell r="BT71">
            <v>0</v>
          </cell>
          <cell r="BU71" t="str">
            <v/>
          </cell>
          <cell r="BV71" t="str">
            <v/>
          </cell>
          <cell r="BW71" t="str">
            <v/>
          </cell>
          <cell r="BX71" t="str">
            <v/>
          </cell>
          <cell r="BY71" t="str">
            <v/>
          </cell>
          <cell r="BZ71" t="str">
            <v/>
          </cell>
          <cell r="CA71" t="str">
            <v/>
          </cell>
          <cell r="CB71" t="str">
            <v/>
          </cell>
          <cell r="CC71" t="str">
            <v/>
          </cell>
          <cell r="CD71" t="str">
            <v/>
          </cell>
          <cell r="CE71" t="str">
            <v/>
          </cell>
          <cell r="CF71" t="str">
            <v/>
          </cell>
          <cell r="CG71"/>
          <cell r="CH71"/>
          <cell r="CI71" t="str">
            <v/>
          </cell>
          <cell r="CJ71" t="str">
            <v/>
          </cell>
          <cell r="CK71" t="str">
            <v/>
          </cell>
          <cell r="CL71" t="str">
            <v/>
          </cell>
          <cell r="CM71" t="str">
            <v/>
          </cell>
          <cell r="CN71"/>
          <cell r="CO71"/>
          <cell r="CP71"/>
          <cell r="CQ71">
            <v>0</v>
          </cell>
          <cell r="CR71">
            <v>0</v>
          </cell>
          <cell r="CS71"/>
          <cell r="CT71"/>
          <cell r="CU71"/>
          <cell r="CV71"/>
          <cell r="CW71"/>
          <cell r="CX71"/>
          <cell r="CY71"/>
          <cell r="CZ71"/>
          <cell r="DA71"/>
          <cell r="DB71"/>
          <cell r="DC71">
            <v>0</v>
          </cell>
          <cell r="DD71">
            <v>0</v>
          </cell>
          <cell r="DE71"/>
          <cell r="DF71"/>
          <cell r="DG71"/>
          <cell r="DH71"/>
          <cell r="DI71"/>
          <cell r="DJ71"/>
          <cell r="DK71"/>
          <cell r="DS71"/>
          <cell r="DT71"/>
          <cell r="DU71"/>
          <cell r="DV71"/>
        </row>
        <row r="72">
          <cell r="A72"/>
          <cell r="B72"/>
          <cell r="C72"/>
          <cell r="D72"/>
          <cell r="E72"/>
          <cell r="F72"/>
          <cell r="G72"/>
          <cell r="H72"/>
          <cell r="I72"/>
          <cell r="J72"/>
          <cell r="K72"/>
          <cell r="L72"/>
          <cell r="M72"/>
          <cell r="N72"/>
          <cell r="O72"/>
          <cell r="P72"/>
          <cell r="Q72"/>
          <cell r="R72"/>
          <cell r="S72"/>
          <cell r="T72"/>
          <cell r="U72"/>
          <cell r="V72"/>
          <cell r="W72"/>
          <cell r="X72"/>
          <cell r="Y72"/>
          <cell r="Z72"/>
          <cell r="AA72"/>
          <cell r="AB72"/>
          <cell r="AC72"/>
          <cell r="AD72"/>
          <cell r="AE72"/>
          <cell r="AF72"/>
          <cell r="AG72"/>
          <cell r="AH72"/>
          <cell r="AI72"/>
          <cell r="AJ72"/>
          <cell r="AK72"/>
          <cell r="AL72"/>
          <cell r="AM72"/>
          <cell r="AN72"/>
          <cell r="AO72"/>
          <cell r="AP72"/>
          <cell r="AQ72"/>
          <cell r="AR72"/>
          <cell r="AS72"/>
          <cell r="AT72"/>
          <cell r="AU72"/>
          <cell r="AV72"/>
          <cell r="AW72"/>
          <cell r="AX72"/>
          <cell r="AY72"/>
          <cell r="AZ72"/>
          <cell r="BA72"/>
          <cell r="BB72"/>
          <cell r="BC72"/>
          <cell r="BD72"/>
          <cell r="BE72"/>
          <cell r="BF72"/>
          <cell r="BG72"/>
          <cell r="BH72"/>
          <cell r="BI72"/>
          <cell r="BJ72"/>
          <cell r="BK72"/>
          <cell r="BL72"/>
          <cell r="BM72"/>
          <cell r="BN72"/>
          <cell r="BO72"/>
          <cell r="BP72"/>
          <cell r="BQ72"/>
          <cell r="BR72"/>
          <cell r="BS72"/>
          <cell r="BT72">
            <v>0</v>
          </cell>
          <cell r="BU72" t="str">
            <v/>
          </cell>
          <cell r="BV72" t="str">
            <v/>
          </cell>
          <cell r="BW72" t="str">
            <v/>
          </cell>
          <cell r="BX72" t="str">
            <v/>
          </cell>
          <cell r="BY72" t="str">
            <v/>
          </cell>
          <cell r="BZ72" t="str">
            <v/>
          </cell>
          <cell r="CA72" t="str">
            <v/>
          </cell>
          <cell r="CB72" t="str">
            <v/>
          </cell>
          <cell r="CC72" t="str">
            <v/>
          </cell>
          <cell r="CD72" t="str">
            <v/>
          </cell>
          <cell r="CE72" t="str">
            <v/>
          </cell>
          <cell r="CF72" t="str">
            <v/>
          </cell>
          <cell r="CG72"/>
          <cell r="CH72"/>
          <cell r="CI72" t="str">
            <v/>
          </cell>
          <cell r="CJ72" t="str">
            <v/>
          </cell>
          <cell r="CK72" t="str">
            <v/>
          </cell>
          <cell r="CL72" t="str">
            <v/>
          </cell>
          <cell r="CM72" t="str">
            <v/>
          </cell>
          <cell r="CN72"/>
          <cell r="CO72"/>
          <cell r="CP72"/>
          <cell r="CQ72">
            <v>0</v>
          </cell>
          <cell r="CR72">
            <v>0</v>
          </cell>
          <cell r="CS72"/>
          <cell r="CT72"/>
          <cell r="CU72"/>
          <cell r="CV72"/>
          <cell r="CW72"/>
          <cell r="CX72"/>
          <cell r="CY72"/>
          <cell r="CZ72"/>
          <cell r="DA72"/>
          <cell r="DB72"/>
          <cell r="DC72">
            <v>0</v>
          </cell>
          <cell r="DD72">
            <v>0</v>
          </cell>
          <cell r="DE72"/>
          <cell r="DF72"/>
          <cell r="DG72"/>
          <cell r="DH72"/>
          <cell r="DI72"/>
          <cell r="DJ72"/>
          <cell r="DK72"/>
          <cell r="DS72"/>
          <cell r="DT72"/>
          <cell r="DU72"/>
          <cell r="DV72"/>
        </row>
        <row r="73">
          <cell r="A73"/>
          <cell r="B73"/>
          <cell r="C73"/>
          <cell r="D73"/>
          <cell r="E73"/>
          <cell r="F73"/>
          <cell r="G73"/>
          <cell r="H73"/>
          <cell r="I73"/>
          <cell r="J73"/>
          <cell r="K73"/>
          <cell r="L73"/>
          <cell r="M73"/>
          <cell r="N73"/>
          <cell r="O73"/>
          <cell r="P73"/>
          <cell r="Q73"/>
          <cell r="R73"/>
          <cell r="S73"/>
          <cell r="T73"/>
          <cell r="U73"/>
          <cell r="V73"/>
          <cell r="W73"/>
          <cell r="X73"/>
          <cell r="Y73"/>
          <cell r="Z73"/>
          <cell r="AA73"/>
          <cell r="AB73"/>
          <cell r="AC73"/>
          <cell r="AD73"/>
          <cell r="AE73"/>
          <cell r="AF73"/>
          <cell r="AG73"/>
          <cell r="AH73"/>
          <cell r="AI73"/>
          <cell r="AJ73"/>
          <cell r="AK73"/>
          <cell r="AL73"/>
          <cell r="AM73"/>
          <cell r="AN73"/>
          <cell r="AO73"/>
          <cell r="AP73"/>
          <cell r="AQ73"/>
          <cell r="AR73"/>
          <cell r="AS73"/>
          <cell r="AT73"/>
          <cell r="AU73"/>
          <cell r="AV73"/>
          <cell r="AW73"/>
          <cell r="AX73"/>
          <cell r="AY73"/>
          <cell r="AZ73"/>
          <cell r="BA73"/>
          <cell r="BB73"/>
          <cell r="BC73"/>
          <cell r="BD73"/>
          <cell r="BE73"/>
          <cell r="BF73"/>
          <cell r="BG73"/>
          <cell r="BH73"/>
          <cell r="BI73"/>
          <cell r="BJ73"/>
          <cell r="BK73"/>
          <cell r="BL73"/>
          <cell r="BM73"/>
          <cell r="BN73"/>
          <cell r="BO73"/>
          <cell r="BP73"/>
          <cell r="BQ73"/>
          <cell r="BR73"/>
          <cell r="BS73"/>
          <cell r="BT73">
            <v>0</v>
          </cell>
          <cell r="BU73" t="str">
            <v/>
          </cell>
          <cell r="BV73" t="str">
            <v/>
          </cell>
          <cell r="BW73" t="str">
            <v/>
          </cell>
          <cell r="BX73" t="str">
            <v/>
          </cell>
          <cell r="BY73" t="str">
            <v/>
          </cell>
          <cell r="BZ73" t="str">
            <v/>
          </cell>
          <cell r="CA73" t="str">
            <v/>
          </cell>
          <cell r="CB73" t="str">
            <v/>
          </cell>
          <cell r="CC73" t="str">
            <v/>
          </cell>
          <cell r="CD73" t="str">
            <v/>
          </cell>
          <cell r="CE73" t="str">
            <v/>
          </cell>
          <cell r="CF73" t="str">
            <v/>
          </cell>
          <cell r="CG73"/>
          <cell r="CH73"/>
          <cell r="CI73" t="str">
            <v/>
          </cell>
          <cell r="CJ73" t="str">
            <v/>
          </cell>
          <cell r="CK73" t="str">
            <v/>
          </cell>
          <cell r="CL73" t="str">
            <v/>
          </cell>
          <cell r="CM73" t="str">
            <v/>
          </cell>
          <cell r="CN73"/>
          <cell r="CO73"/>
          <cell r="CP73"/>
          <cell r="CQ73">
            <v>0</v>
          </cell>
          <cell r="CR73">
            <v>0</v>
          </cell>
          <cell r="CS73"/>
          <cell r="CT73"/>
          <cell r="CU73"/>
          <cell r="CV73"/>
          <cell r="CW73"/>
          <cell r="CX73"/>
          <cell r="CY73"/>
          <cell r="CZ73"/>
          <cell r="DA73"/>
          <cell r="DB73"/>
          <cell r="DC73">
            <v>0</v>
          </cell>
          <cell r="DD73">
            <v>0</v>
          </cell>
          <cell r="DE73"/>
          <cell r="DF73"/>
          <cell r="DG73"/>
          <cell r="DH73"/>
          <cell r="DI73"/>
          <cell r="DJ73"/>
          <cell r="DK73"/>
          <cell r="DS73"/>
          <cell r="DT73"/>
          <cell r="DU73"/>
          <cell r="DV73"/>
        </row>
        <row r="74">
          <cell r="A74"/>
          <cell r="B74"/>
          <cell r="C74"/>
          <cell r="D74"/>
          <cell r="E74"/>
          <cell r="F74"/>
          <cell r="G74"/>
          <cell r="H74"/>
          <cell r="I74"/>
          <cell r="J74"/>
          <cell r="K74"/>
          <cell r="L74"/>
          <cell r="M74"/>
          <cell r="N74"/>
          <cell r="O74"/>
          <cell r="P74"/>
          <cell r="Q74"/>
          <cell r="R74"/>
          <cell r="S74"/>
          <cell r="T74"/>
          <cell r="U74"/>
          <cell r="V74"/>
          <cell r="W74"/>
          <cell r="X74"/>
          <cell r="Y74"/>
          <cell r="Z74"/>
          <cell r="AA74"/>
          <cell r="AB74"/>
          <cell r="AC74"/>
          <cell r="AD74"/>
          <cell r="AE74"/>
          <cell r="AF74"/>
          <cell r="AG74"/>
          <cell r="AH74"/>
          <cell r="AI74"/>
          <cell r="AJ74"/>
          <cell r="AK74"/>
          <cell r="AL74"/>
          <cell r="AM74"/>
          <cell r="AN74"/>
          <cell r="AO74"/>
          <cell r="AP74"/>
          <cell r="AQ74"/>
          <cell r="AR74"/>
          <cell r="AS74"/>
          <cell r="AT74"/>
          <cell r="AU74"/>
          <cell r="AV74"/>
          <cell r="AW74"/>
          <cell r="AX74"/>
          <cell r="AY74"/>
          <cell r="AZ74"/>
          <cell r="BA74"/>
          <cell r="BB74"/>
          <cell r="BC74"/>
          <cell r="BD74"/>
          <cell r="BE74"/>
          <cell r="BF74"/>
          <cell r="BG74"/>
          <cell r="BH74"/>
          <cell r="BI74"/>
          <cell r="BJ74"/>
          <cell r="BK74"/>
          <cell r="BL74"/>
          <cell r="BM74"/>
          <cell r="BN74"/>
          <cell r="BO74"/>
          <cell r="BP74"/>
          <cell r="BQ74"/>
          <cell r="BR74"/>
          <cell r="BS74"/>
          <cell r="BT74">
            <v>0</v>
          </cell>
          <cell r="BU74" t="str">
            <v/>
          </cell>
          <cell r="BV74" t="str">
            <v/>
          </cell>
          <cell r="BW74" t="str">
            <v/>
          </cell>
          <cell r="BX74" t="str">
            <v/>
          </cell>
          <cell r="BY74" t="str">
            <v/>
          </cell>
          <cell r="BZ74" t="str">
            <v/>
          </cell>
          <cell r="CA74" t="str">
            <v/>
          </cell>
          <cell r="CB74" t="str">
            <v/>
          </cell>
          <cell r="CC74" t="str">
            <v/>
          </cell>
          <cell r="CD74" t="str">
            <v/>
          </cell>
          <cell r="CE74" t="str">
            <v/>
          </cell>
          <cell r="CF74" t="str">
            <v/>
          </cell>
          <cell r="CG74"/>
          <cell r="CH74"/>
          <cell r="CI74" t="str">
            <v/>
          </cell>
          <cell r="CJ74" t="str">
            <v/>
          </cell>
          <cell r="CK74" t="str">
            <v/>
          </cell>
          <cell r="CL74" t="str">
            <v/>
          </cell>
          <cell r="CM74" t="str">
            <v/>
          </cell>
          <cell r="CN74"/>
          <cell r="CO74"/>
          <cell r="CP74"/>
          <cell r="CQ74">
            <v>0</v>
          </cell>
          <cell r="CR74">
            <v>0</v>
          </cell>
          <cell r="CS74"/>
          <cell r="CT74"/>
          <cell r="CU74"/>
          <cell r="CV74"/>
          <cell r="CW74"/>
          <cell r="CX74"/>
          <cell r="CY74"/>
          <cell r="CZ74"/>
          <cell r="DA74"/>
          <cell r="DB74"/>
          <cell r="DC74">
            <v>0</v>
          </cell>
          <cell r="DD74">
            <v>0</v>
          </cell>
          <cell r="DE74"/>
          <cell r="DF74"/>
          <cell r="DG74"/>
          <cell r="DH74"/>
          <cell r="DI74"/>
          <cell r="DJ74"/>
          <cell r="DK74"/>
          <cell r="DS74"/>
          <cell r="DT74"/>
          <cell r="DU74"/>
          <cell r="DV74"/>
        </row>
        <row r="75">
          <cell r="A75"/>
          <cell r="B75"/>
          <cell r="C75"/>
          <cell r="D75"/>
          <cell r="E75"/>
          <cell r="F75"/>
          <cell r="G75"/>
          <cell r="H75"/>
          <cell r="I75"/>
          <cell r="J75"/>
          <cell r="K75"/>
          <cell r="L75"/>
          <cell r="M75"/>
          <cell r="N75"/>
          <cell r="O75"/>
          <cell r="P75"/>
          <cell r="Q75"/>
          <cell r="R75"/>
          <cell r="S75"/>
          <cell r="T75"/>
          <cell r="U75"/>
          <cell r="V75"/>
          <cell r="W75"/>
          <cell r="X75"/>
          <cell r="Y75"/>
          <cell r="Z75"/>
          <cell r="AA75"/>
          <cell r="AB75"/>
          <cell r="AC75"/>
          <cell r="AD75"/>
          <cell r="AE75"/>
          <cell r="AF75"/>
          <cell r="AG75"/>
          <cell r="AH75"/>
          <cell r="AI75"/>
          <cell r="AJ75"/>
          <cell r="AK75"/>
          <cell r="AL75"/>
          <cell r="AM75"/>
          <cell r="AN75"/>
          <cell r="AO75"/>
          <cell r="AP75"/>
          <cell r="AQ75"/>
          <cell r="AR75"/>
          <cell r="AS75"/>
          <cell r="AT75"/>
          <cell r="AU75"/>
          <cell r="AV75"/>
          <cell r="AW75"/>
          <cell r="AX75"/>
          <cell r="AY75"/>
          <cell r="AZ75"/>
          <cell r="BA75"/>
          <cell r="BB75"/>
          <cell r="BC75"/>
          <cell r="BD75"/>
          <cell r="BE75"/>
          <cell r="BF75"/>
          <cell r="BG75"/>
          <cell r="BH75"/>
          <cell r="BI75"/>
          <cell r="BJ75"/>
          <cell r="BK75"/>
          <cell r="BL75"/>
          <cell r="BM75"/>
          <cell r="BN75"/>
          <cell r="BO75"/>
          <cell r="BP75"/>
          <cell r="BQ75"/>
          <cell r="BR75"/>
          <cell r="BS75"/>
          <cell r="BT75">
            <v>0</v>
          </cell>
          <cell r="BU75" t="str">
            <v/>
          </cell>
          <cell r="BV75" t="str">
            <v/>
          </cell>
          <cell r="BW75" t="str">
            <v/>
          </cell>
          <cell r="BX75" t="str">
            <v/>
          </cell>
          <cell r="BY75" t="str">
            <v/>
          </cell>
          <cell r="BZ75" t="str">
            <v/>
          </cell>
          <cell r="CA75" t="str">
            <v/>
          </cell>
          <cell r="CB75" t="str">
            <v/>
          </cell>
          <cell r="CC75" t="str">
            <v/>
          </cell>
          <cell r="CD75" t="str">
            <v/>
          </cell>
          <cell r="CE75" t="str">
            <v/>
          </cell>
          <cell r="CF75" t="str">
            <v/>
          </cell>
          <cell r="CG75"/>
          <cell r="CH75"/>
          <cell r="CI75" t="str">
            <v/>
          </cell>
          <cell r="CJ75" t="str">
            <v/>
          </cell>
          <cell r="CK75" t="str">
            <v/>
          </cell>
          <cell r="CL75" t="str">
            <v/>
          </cell>
          <cell r="CM75" t="str">
            <v/>
          </cell>
          <cell r="CN75"/>
          <cell r="CO75"/>
          <cell r="CP75"/>
          <cell r="CQ75">
            <v>0</v>
          </cell>
          <cell r="CR75">
            <v>0</v>
          </cell>
          <cell r="CS75"/>
          <cell r="CT75"/>
          <cell r="CU75"/>
          <cell r="CV75"/>
          <cell r="CW75"/>
          <cell r="CX75"/>
          <cell r="CY75"/>
          <cell r="CZ75"/>
          <cell r="DA75"/>
          <cell r="DB75"/>
          <cell r="DC75">
            <v>0</v>
          </cell>
          <cell r="DD75">
            <v>0</v>
          </cell>
          <cell r="DE75"/>
          <cell r="DF75"/>
          <cell r="DG75"/>
          <cell r="DH75"/>
          <cell r="DI75"/>
          <cell r="DJ75"/>
          <cell r="DK75"/>
          <cell r="DS75"/>
          <cell r="DT75"/>
          <cell r="DU75"/>
          <cell r="DV75"/>
        </row>
        <row r="76">
          <cell r="A76"/>
          <cell r="B76"/>
          <cell r="C76"/>
          <cell r="D76"/>
          <cell r="E76"/>
          <cell r="F76"/>
          <cell r="G76"/>
          <cell r="H76"/>
          <cell r="I76"/>
          <cell r="J76"/>
          <cell r="K76"/>
          <cell r="L76"/>
          <cell r="M76"/>
          <cell r="N76"/>
          <cell r="O76"/>
          <cell r="P76"/>
          <cell r="Q76"/>
          <cell r="R76"/>
          <cell r="S76"/>
          <cell r="T76"/>
          <cell r="U76"/>
          <cell r="V76"/>
          <cell r="W76"/>
          <cell r="X76"/>
          <cell r="Y76"/>
          <cell r="Z76"/>
          <cell r="AA76"/>
          <cell r="AB76"/>
          <cell r="AC76"/>
          <cell r="AD76"/>
          <cell r="AE76"/>
          <cell r="AF76"/>
          <cell r="AG76"/>
          <cell r="AH76"/>
          <cell r="AI76"/>
          <cell r="AJ76"/>
          <cell r="AK76"/>
          <cell r="AL76"/>
          <cell r="AM76"/>
          <cell r="AN76"/>
          <cell r="AO76"/>
          <cell r="AP76"/>
          <cell r="AQ76"/>
          <cell r="AR76"/>
          <cell r="AS76"/>
          <cell r="AT76"/>
          <cell r="AU76"/>
          <cell r="AV76"/>
          <cell r="AW76"/>
          <cell r="AX76"/>
          <cell r="AY76"/>
          <cell r="AZ76"/>
          <cell r="BA76"/>
          <cell r="BB76"/>
          <cell r="BC76"/>
          <cell r="BD76"/>
          <cell r="BE76"/>
          <cell r="BF76"/>
          <cell r="BG76"/>
          <cell r="BH76"/>
          <cell r="BI76"/>
          <cell r="BJ76"/>
          <cell r="BK76"/>
          <cell r="BL76"/>
          <cell r="BM76"/>
          <cell r="BN76"/>
          <cell r="BO76"/>
          <cell r="BP76"/>
          <cell r="BQ76"/>
          <cell r="BR76"/>
          <cell r="BS76"/>
          <cell r="BT76">
            <v>0</v>
          </cell>
          <cell r="BU76" t="str">
            <v/>
          </cell>
          <cell r="BV76" t="str">
            <v/>
          </cell>
          <cell r="BW76" t="str">
            <v/>
          </cell>
          <cell r="BX76" t="str">
            <v/>
          </cell>
          <cell r="BY76" t="str">
            <v/>
          </cell>
          <cell r="BZ76" t="str">
            <v/>
          </cell>
          <cell r="CA76" t="str">
            <v/>
          </cell>
          <cell r="CB76" t="str">
            <v/>
          </cell>
          <cell r="CC76" t="str">
            <v/>
          </cell>
          <cell r="CD76" t="str">
            <v/>
          </cell>
          <cell r="CE76" t="str">
            <v/>
          </cell>
          <cell r="CF76" t="str">
            <v/>
          </cell>
          <cell r="CG76"/>
          <cell r="CH76"/>
          <cell r="CI76" t="str">
            <v/>
          </cell>
          <cell r="CJ76" t="str">
            <v/>
          </cell>
          <cell r="CK76" t="str">
            <v/>
          </cell>
          <cell r="CL76" t="str">
            <v/>
          </cell>
          <cell r="CM76" t="str">
            <v/>
          </cell>
          <cell r="CN76"/>
          <cell r="CO76"/>
          <cell r="CP76"/>
          <cell r="CQ76">
            <v>0</v>
          </cell>
          <cell r="CR76">
            <v>0</v>
          </cell>
          <cell r="CS76"/>
          <cell r="CT76"/>
          <cell r="CU76"/>
          <cell r="CV76"/>
          <cell r="CW76"/>
          <cell r="CX76"/>
          <cell r="CY76"/>
          <cell r="CZ76"/>
          <cell r="DA76"/>
          <cell r="DB76"/>
          <cell r="DC76">
            <v>0</v>
          </cell>
          <cell r="DD76">
            <v>0</v>
          </cell>
          <cell r="DE76"/>
          <cell r="DF76"/>
          <cell r="DG76"/>
          <cell r="DH76"/>
          <cell r="DI76"/>
          <cell r="DJ76"/>
          <cell r="DK76"/>
          <cell r="DS76"/>
          <cell r="DT76"/>
          <cell r="DU76"/>
          <cell r="DV76"/>
        </row>
        <row r="77">
          <cell r="A77"/>
          <cell r="B77"/>
          <cell r="C77"/>
          <cell r="D77"/>
          <cell r="E77"/>
          <cell r="F77"/>
          <cell r="G77"/>
          <cell r="H77"/>
          <cell r="I77"/>
          <cell r="J77"/>
          <cell r="K77"/>
          <cell r="L77"/>
          <cell r="M77"/>
          <cell r="N77"/>
          <cell r="O77"/>
          <cell r="P77"/>
          <cell r="Q77"/>
          <cell r="R77"/>
          <cell r="S77"/>
          <cell r="T77"/>
          <cell r="U77"/>
          <cell r="V77"/>
          <cell r="W77"/>
          <cell r="X77"/>
          <cell r="Y77"/>
          <cell r="Z77"/>
          <cell r="AA77"/>
          <cell r="AB77"/>
          <cell r="AC77"/>
          <cell r="AD77"/>
          <cell r="AE77"/>
          <cell r="AF77"/>
          <cell r="AG77"/>
          <cell r="AH77"/>
          <cell r="AI77"/>
          <cell r="AJ77"/>
          <cell r="AK77"/>
          <cell r="AL77"/>
          <cell r="AM77"/>
          <cell r="AN77"/>
          <cell r="AO77"/>
          <cell r="AP77"/>
          <cell r="AQ77"/>
          <cell r="AR77"/>
          <cell r="AS77"/>
          <cell r="AT77"/>
          <cell r="AU77"/>
          <cell r="AV77"/>
          <cell r="AW77"/>
          <cell r="AX77"/>
          <cell r="AY77"/>
          <cell r="AZ77"/>
          <cell r="BA77"/>
          <cell r="BB77"/>
          <cell r="BC77"/>
          <cell r="BD77"/>
          <cell r="BE77"/>
          <cell r="BF77"/>
          <cell r="BG77"/>
          <cell r="BH77"/>
          <cell r="BI77"/>
          <cell r="BJ77"/>
          <cell r="BK77"/>
          <cell r="BL77"/>
          <cell r="BM77"/>
          <cell r="BN77"/>
          <cell r="BO77"/>
          <cell r="BP77"/>
          <cell r="BQ77"/>
          <cell r="BR77"/>
          <cell r="BS77"/>
          <cell r="BT77">
            <v>0</v>
          </cell>
          <cell r="BU77" t="str">
            <v/>
          </cell>
          <cell r="BV77" t="str">
            <v/>
          </cell>
          <cell r="BW77" t="str">
            <v/>
          </cell>
          <cell r="BX77" t="str">
            <v/>
          </cell>
          <cell r="BY77" t="str">
            <v/>
          </cell>
          <cell r="BZ77" t="str">
            <v/>
          </cell>
          <cell r="CA77" t="str">
            <v/>
          </cell>
          <cell r="CB77" t="str">
            <v/>
          </cell>
          <cell r="CC77" t="str">
            <v/>
          </cell>
          <cell r="CD77" t="str">
            <v/>
          </cell>
          <cell r="CE77" t="str">
            <v/>
          </cell>
          <cell r="CF77" t="str">
            <v/>
          </cell>
          <cell r="CG77"/>
          <cell r="CH77"/>
          <cell r="CI77" t="str">
            <v/>
          </cell>
          <cell r="CJ77" t="str">
            <v/>
          </cell>
          <cell r="CK77" t="str">
            <v/>
          </cell>
          <cell r="CL77" t="str">
            <v/>
          </cell>
          <cell r="CM77" t="str">
            <v/>
          </cell>
          <cell r="CN77"/>
          <cell r="CO77"/>
          <cell r="CP77"/>
          <cell r="CQ77">
            <v>0</v>
          </cell>
          <cell r="CR77">
            <v>0</v>
          </cell>
          <cell r="CS77"/>
          <cell r="CT77"/>
          <cell r="CU77"/>
          <cell r="CV77"/>
          <cell r="CW77"/>
          <cell r="CX77"/>
          <cell r="CY77"/>
          <cell r="CZ77"/>
          <cell r="DA77"/>
          <cell r="DB77"/>
          <cell r="DC77">
            <v>0</v>
          </cell>
          <cell r="DD77">
            <v>0</v>
          </cell>
          <cell r="DE77"/>
          <cell r="DF77"/>
          <cell r="DG77"/>
          <cell r="DH77"/>
          <cell r="DI77"/>
          <cell r="DJ77"/>
          <cell r="DK77"/>
          <cell r="DS77"/>
          <cell r="DT77"/>
          <cell r="DU77"/>
          <cell r="DV77"/>
        </row>
        <row r="78">
          <cell r="A78"/>
          <cell r="B78"/>
          <cell r="C78"/>
          <cell r="D78"/>
          <cell r="E78"/>
          <cell r="F78"/>
          <cell r="G78"/>
          <cell r="H78"/>
          <cell r="I78"/>
          <cell r="J78"/>
          <cell r="K78"/>
          <cell r="L78"/>
          <cell r="M78"/>
          <cell r="N78"/>
          <cell r="O78"/>
          <cell r="P78"/>
          <cell r="Q78"/>
          <cell r="R78"/>
          <cell r="S78"/>
          <cell r="T78"/>
          <cell r="U78"/>
          <cell r="V78"/>
          <cell r="W78"/>
          <cell r="X78"/>
          <cell r="Y78"/>
          <cell r="Z78"/>
          <cell r="AA78"/>
          <cell r="AB78"/>
          <cell r="AC78"/>
          <cell r="AD78"/>
          <cell r="AE78"/>
          <cell r="AF78"/>
          <cell r="AG78"/>
          <cell r="AH78"/>
          <cell r="AI78"/>
          <cell r="AJ78"/>
          <cell r="AK78"/>
          <cell r="AL78"/>
          <cell r="AM78"/>
          <cell r="AN78"/>
          <cell r="AO78"/>
          <cell r="AP78"/>
          <cell r="AQ78"/>
          <cell r="AR78"/>
          <cell r="AS78"/>
          <cell r="AT78"/>
          <cell r="AU78"/>
          <cell r="AV78"/>
          <cell r="AW78"/>
          <cell r="AX78"/>
          <cell r="AY78"/>
          <cell r="AZ78"/>
          <cell r="BA78"/>
          <cell r="BB78"/>
          <cell r="BC78"/>
          <cell r="BD78"/>
          <cell r="BE78"/>
          <cell r="BF78"/>
          <cell r="BG78"/>
          <cell r="BH78"/>
          <cell r="BI78"/>
          <cell r="BJ78"/>
          <cell r="BK78"/>
          <cell r="BL78"/>
          <cell r="BM78"/>
          <cell r="BN78"/>
          <cell r="BO78"/>
          <cell r="BP78"/>
          <cell r="BQ78"/>
          <cell r="BR78"/>
          <cell r="BS78"/>
          <cell r="BT78">
            <v>0</v>
          </cell>
          <cell r="BU78" t="str">
            <v/>
          </cell>
          <cell r="BV78" t="str">
            <v/>
          </cell>
          <cell r="BW78" t="str">
            <v/>
          </cell>
          <cell r="BX78" t="str">
            <v/>
          </cell>
          <cell r="BY78" t="str">
            <v/>
          </cell>
          <cell r="BZ78" t="str">
            <v/>
          </cell>
          <cell r="CA78" t="str">
            <v/>
          </cell>
          <cell r="CB78" t="str">
            <v/>
          </cell>
          <cell r="CC78" t="str">
            <v/>
          </cell>
          <cell r="CD78" t="str">
            <v/>
          </cell>
          <cell r="CE78" t="str">
            <v/>
          </cell>
          <cell r="CF78" t="str">
            <v/>
          </cell>
          <cell r="CG78"/>
          <cell r="CH78"/>
          <cell r="CI78" t="str">
            <v/>
          </cell>
          <cell r="CJ78" t="str">
            <v/>
          </cell>
          <cell r="CK78" t="str">
            <v/>
          </cell>
          <cell r="CL78" t="str">
            <v/>
          </cell>
          <cell r="CM78" t="str">
            <v/>
          </cell>
          <cell r="CN78"/>
          <cell r="CO78"/>
          <cell r="CP78"/>
          <cell r="CQ78">
            <v>0</v>
          </cell>
          <cell r="CR78">
            <v>0</v>
          </cell>
          <cell r="CS78"/>
          <cell r="CT78"/>
          <cell r="CU78"/>
          <cell r="CV78"/>
          <cell r="CW78"/>
          <cell r="CX78"/>
          <cell r="CY78"/>
          <cell r="CZ78"/>
          <cell r="DA78"/>
          <cell r="DB78"/>
          <cell r="DC78">
            <v>0</v>
          </cell>
          <cell r="DD78">
            <v>0</v>
          </cell>
          <cell r="DE78"/>
          <cell r="DF78"/>
          <cell r="DG78"/>
          <cell r="DH78"/>
          <cell r="DI78"/>
          <cell r="DJ78"/>
          <cell r="DK78"/>
          <cell r="DS78"/>
          <cell r="DT78"/>
          <cell r="DU78"/>
          <cell r="DV78"/>
        </row>
        <row r="79">
          <cell r="A79"/>
          <cell r="B79"/>
          <cell r="C79"/>
          <cell r="D79"/>
          <cell r="E79"/>
          <cell r="F79"/>
          <cell r="G79"/>
          <cell r="H79"/>
          <cell r="I79"/>
          <cell r="J79"/>
          <cell r="K79"/>
          <cell r="L79"/>
          <cell r="M79"/>
          <cell r="N79"/>
          <cell r="O79"/>
          <cell r="P79"/>
          <cell r="Q79"/>
          <cell r="R79"/>
          <cell r="S79"/>
          <cell r="T79"/>
          <cell r="U79"/>
          <cell r="V79"/>
          <cell r="W79"/>
          <cell r="X79"/>
          <cell r="Y79"/>
          <cell r="Z79"/>
          <cell r="AA79"/>
          <cell r="AB79"/>
          <cell r="AC79"/>
          <cell r="AD79"/>
          <cell r="AE79"/>
          <cell r="AF79"/>
          <cell r="AG79"/>
          <cell r="AH79"/>
          <cell r="AI79"/>
          <cell r="AJ79"/>
          <cell r="AK79"/>
          <cell r="AL79"/>
          <cell r="AM79"/>
          <cell r="AN79"/>
          <cell r="AO79"/>
          <cell r="AP79"/>
          <cell r="AQ79"/>
          <cell r="AR79"/>
          <cell r="AS79"/>
          <cell r="AT79"/>
          <cell r="AU79"/>
          <cell r="AV79"/>
          <cell r="AW79"/>
          <cell r="AX79"/>
          <cell r="AY79"/>
          <cell r="AZ79"/>
          <cell r="BA79"/>
          <cell r="BB79"/>
          <cell r="BC79"/>
          <cell r="BD79"/>
          <cell r="BE79"/>
          <cell r="BF79"/>
          <cell r="BG79"/>
          <cell r="BH79"/>
          <cell r="BI79"/>
          <cell r="BJ79"/>
          <cell r="BK79"/>
          <cell r="BL79"/>
          <cell r="BM79"/>
          <cell r="BN79"/>
          <cell r="BO79"/>
          <cell r="BP79"/>
          <cell r="BQ79"/>
          <cell r="BR79"/>
          <cell r="BS79"/>
          <cell r="BT79">
            <v>0</v>
          </cell>
          <cell r="BU79" t="str">
            <v/>
          </cell>
          <cell r="BV79" t="str">
            <v/>
          </cell>
          <cell r="BW79" t="str">
            <v/>
          </cell>
          <cell r="BX79" t="str">
            <v/>
          </cell>
          <cell r="BY79" t="str">
            <v/>
          </cell>
          <cell r="BZ79" t="str">
            <v/>
          </cell>
          <cell r="CA79" t="str">
            <v/>
          </cell>
          <cell r="CB79" t="str">
            <v/>
          </cell>
          <cell r="CC79" t="str">
            <v/>
          </cell>
          <cell r="CD79" t="str">
            <v/>
          </cell>
          <cell r="CE79" t="str">
            <v/>
          </cell>
          <cell r="CF79" t="str">
            <v/>
          </cell>
          <cell r="CG79"/>
          <cell r="CH79"/>
          <cell r="CI79" t="str">
            <v/>
          </cell>
          <cell r="CJ79" t="str">
            <v/>
          </cell>
          <cell r="CK79" t="str">
            <v/>
          </cell>
          <cell r="CL79" t="str">
            <v/>
          </cell>
          <cell r="CM79" t="str">
            <v/>
          </cell>
          <cell r="CN79"/>
          <cell r="CO79"/>
          <cell r="CP79"/>
          <cell r="CQ79">
            <v>0</v>
          </cell>
          <cell r="CR79">
            <v>0</v>
          </cell>
          <cell r="CS79"/>
          <cell r="CT79"/>
          <cell r="CU79"/>
          <cell r="CV79"/>
          <cell r="CW79"/>
          <cell r="CX79"/>
          <cell r="CY79"/>
          <cell r="CZ79"/>
          <cell r="DA79"/>
          <cell r="DB79"/>
          <cell r="DC79">
            <v>0</v>
          </cell>
          <cell r="DD79">
            <v>0</v>
          </cell>
          <cell r="DE79"/>
          <cell r="DF79"/>
          <cell r="DG79"/>
          <cell r="DH79"/>
          <cell r="DI79"/>
          <cell r="DJ79"/>
          <cell r="DK79"/>
          <cell r="DS79"/>
          <cell r="DT79"/>
          <cell r="DU79"/>
          <cell r="DV79"/>
        </row>
        <row r="80">
          <cell r="A80"/>
          <cell r="B80"/>
          <cell r="C80"/>
          <cell r="D80"/>
          <cell r="E80"/>
          <cell r="F80"/>
          <cell r="G80"/>
          <cell r="H80"/>
          <cell r="I80"/>
          <cell r="J80"/>
          <cell r="K80"/>
          <cell r="L80"/>
          <cell r="M80"/>
          <cell r="N80"/>
          <cell r="O80"/>
          <cell r="P80"/>
          <cell r="Q80"/>
          <cell r="R80"/>
          <cell r="S80"/>
          <cell r="T80"/>
          <cell r="U80"/>
          <cell r="V80"/>
          <cell r="W80"/>
          <cell r="X80"/>
          <cell r="Y80"/>
          <cell r="Z80"/>
          <cell r="AA80"/>
          <cell r="AB80"/>
          <cell r="AC80"/>
          <cell r="AD80"/>
          <cell r="AE80"/>
          <cell r="AF80"/>
          <cell r="AG80"/>
          <cell r="AH80"/>
          <cell r="AI80"/>
          <cell r="AJ80"/>
          <cell r="AK80"/>
          <cell r="AL80"/>
          <cell r="AM80"/>
          <cell r="AN80"/>
          <cell r="AO80"/>
          <cell r="AP80"/>
          <cell r="AQ80"/>
          <cell r="AR80"/>
          <cell r="AS80"/>
          <cell r="AT80"/>
          <cell r="AU80"/>
          <cell r="AV80"/>
          <cell r="AW80"/>
          <cell r="AX80"/>
          <cell r="AY80"/>
          <cell r="AZ80"/>
          <cell r="BA80"/>
          <cell r="BB80"/>
          <cell r="BC80"/>
          <cell r="BD80"/>
          <cell r="BE80"/>
          <cell r="BF80"/>
          <cell r="BG80"/>
          <cell r="BH80"/>
          <cell r="BI80"/>
          <cell r="BJ80"/>
          <cell r="BK80"/>
          <cell r="BL80"/>
          <cell r="BM80"/>
          <cell r="BN80"/>
          <cell r="BO80"/>
          <cell r="BP80"/>
          <cell r="BQ80"/>
          <cell r="BR80"/>
          <cell r="BS80"/>
          <cell r="BT80">
            <v>0</v>
          </cell>
          <cell r="BU80" t="str">
            <v/>
          </cell>
          <cell r="BV80" t="str">
            <v/>
          </cell>
          <cell r="BW80" t="str">
            <v/>
          </cell>
          <cell r="BX80" t="str">
            <v/>
          </cell>
          <cell r="BY80" t="str">
            <v/>
          </cell>
          <cell r="BZ80" t="str">
            <v/>
          </cell>
          <cell r="CA80" t="str">
            <v/>
          </cell>
          <cell r="CB80" t="str">
            <v/>
          </cell>
          <cell r="CC80" t="str">
            <v/>
          </cell>
          <cell r="CD80" t="str">
            <v/>
          </cell>
          <cell r="CE80" t="str">
            <v/>
          </cell>
          <cell r="CF80" t="str">
            <v/>
          </cell>
          <cell r="CG80"/>
          <cell r="CH80"/>
          <cell r="CI80" t="str">
            <v/>
          </cell>
          <cell r="CJ80" t="str">
            <v/>
          </cell>
          <cell r="CK80" t="str">
            <v/>
          </cell>
          <cell r="CL80" t="str">
            <v/>
          </cell>
          <cell r="CM80" t="str">
            <v/>
          </cell>
          <cell r="CN80"/>
          <cell r="CO80"/>
          <cell r="CP80"/>
          <cell r="CQ80">
            <v>0</v>
          </cell>
          <cell r="CR80">
            <v>0</v>
          </cell>
          <cell r="CS80"/>
          <cell r="CT80"/>
          <cell r="CU80"/>
          <cell r="CV80"/>
          <cell r="CW80"/>
          <cell r="CX80"/>
          <cell r="CY80"/>
          <cell r="CZ80"/>
          <cell r="DA80"/>
          <cell r="DB80"/>
          <cell r="DC80">
            <v>0</v>
          </cell>
          <cell r="DD80">
            <v>0</v>
          </cell>
          <cell r="DE80"/>
          <cell r="DF80"/>
          <cell r="DG80"/>
          <cell r="DH80"/>
          <cell r="DI80"/>
          <cell r="DJ80"/>
          <cell r="DK80"/>
          <cell r="DS80"/>
          <cell r="DT80"/>
          <cell r="DU80"/>
          <cell r="DV80"/>
        </row>
        <row r="81">
          <cell r="A81"/>
          <cell r="B81"/>
          <cell r="C81"/>
          <cell r="D81"/>
          <cell r="E81"/>
          <cell r="F81"/>
          <cell r="G81"/>
          <cell r="H81"/>
          <cell r="I81"/>
          <cell r="J81"/>
          <cell r="K81"/>
          <cell r="L81"/>
          <cell r="M81"/>
          <cell r="N81"/>
          <cell r="O81"/>
          <cell r="P81"/>
          <cell r="Q81"/>
          <cell r="R81"/>
          <cell r="S81"/>
          <cell r="T81"/>
          <cell r="U81"/>
          <cell r="V81"/>
          <cell r="W81"/>
          <cell r="X81"/>
          <cell r="Y81"/>
          <cell r="Z81"/>
          <cell r="AA81"/>
          <cell r="AB81"/>
          <cell r="AC81"/>
          <cell r="AD81"/>
          <cell r="AE81"/>
          <cell r="AF81"/>
          <cell r="AG81"/>
          <cell r="AH81"/>
          <cell r="AI81"/>
          <cell r="AJ81"/>
          <cell r="AK81"/>
          <cell r="AL81"/>
          <cell r="AM81"/>
          <cell r="AN81"/>
          <cell r="AO81"/>
          <cell r="AP81"/>
          <cell r="AQ81"/>
          <cell r="AR81"/>
          <cell r="AS81"/>
          <cell r="AT81"/>
          <cell r="AU81"/>
          <cell r="AV81"/>
          <cell r="AW81"/>
          <cell r="AX81"/>
          <cell r="AY81"/>
          <cell r="AZ81"/>
          <cell r="BA81"/>
          <cell r="BB81"/>
          <cell r="BC81"/>
          <cell r="BD81"/>
          <cell r="BE81"/>
          <cell r="BF81"/>
          <cell r="BG81"/>
          <cell r="BH81"/>
          <cell r="BI81"/>
          <cell r="BJ81"/>
          <cell r="BK81"/>
          <cell r="BL81"/>
          <cell r="BM81"/>
          <cell r="BN81"/>
          <cell r="BO81"/>
          <cell r="BP81"/>
          <cell r="BQ81"/>
          <cell r="BR81"/>
          <cell r="BS81"/>
          <cell r="BT81">
            <v>0</v>
          </cell>
          <cell r="BU81" t="str">
            <v/>
          </cell>
          <cell r="BV81" t="str">
            <v/>
          </cell>
          <cell r="BW81" t="str">
            <v/>
          </cell>
          <cell r="BX81" t="str">
            <v/>
          </cell>
          <cell r="BY81" t="str">
            <v/>
          </cell>
          <cell r="BZ81" t="str">
            <v/>
          </cell>
          <cell r="CA81" t="str">
            <v/>
          </cell>
          <cell r="CB81" t="str">
            <v/>
          </cell>
          <cell r="CC81" t="str">
            <v/>
          </cell>
          <cell r="CD81" t="str">
            <v/>
          </cell>
          <cell r="CE81" t="str">
            <v/>
          </cell>
          <cell r="CF81" t="str">
            <v/>
          </cell>
          <cell r="CG81"/>
          <cell r="CH81"/>
          <cell r="CI81" t="str">
            <v/>
          </cell>
          <cell r="CJ81" t="str">
            <v/>
          </cell>
          <cell r="CK81" t="str">
            <v/>
          </cell>
          <cell r="CL81" t="str">
            <v/>
          </cell>
          <cell r="CM81" t="str">
            <v/>
          </cell>
          <cell r="CN81"/>
          <cell r="CO81"/>
          <cell r="CP81"/>
          <cell r="CQ81">
            <v>0</v>
          </cell>
          <cell r="CR81">
            <v>0</v>
          </cell>
          <cell r="CS81"/>
          <cell r="CT81"/>
          <cell r="CU81"/>
          <cell r="CV81"/>
          <cell r="CW81"/>
          <cell r="CX81"/>
          <cell r="CY81"/>
          <cell r="CZ81"/>
          <cell r="DA81"/>
          <cell r="DB81"/>
          <cell r="DC81">
            <v>0</v>
          </cell>
          <cell r="DD81">
            <v>0</v>
          </cell>
          <cell r="DE81"/>
          <cell r="DF81"/>
          <cell r="DG81"/>
          <cell r="DH81"/>
          <cell r="DI81"/>
          <cell r="DJ81"/>
          <cell r="DK81"/>
          <cell r="DS81"/>
          <cell r="DT81"/>
          <cell r="DU81"/>
          <cell r="DV81"/>
        </row>
        <row r="82">
          <cell r="A82"/>
          <cell r="B82"/>
          <cell r="C82"/>
          <cell r="D82"/>
          <cell r="E82"/>
          <cell r="F82"/>
          <cell r="G82"/>
          <cell r="H82"/>
          <cell r="I82"/>
          <cell r="J82"/>
          <cell r="K82"/>
          <cell r="L82"/>
          <cell r="M82"/>
          <cell r="N82"/>
          <cell r="O82"/>
          <cell r="P82"/>
          <cell r="Q82"/>
          <cell r="R82"/>
          <cell r="S82"/>
          <cell r="T82"/>
          <cell r="U82"/>
          <cell r="V82"/>
          <cell r="W82"/>
          <cell r="X82"/>
          <cell r="Y82"/>
          <cell r="Z82"/>
          <cell r="AA82"/>
          <cell r="AB82"/>
          <cell r="AC82"/>
          <cell r="AD82"/>
          <cell r="AE82"/>
          <cell r="AF82"/>
          <cell r="AG82"/>
          <cell r="AH82"/>
          <cell r="AI82"/>
          <cell r="AJ82"/>
          <cell r="AK82"/>
          <cell r="AL82"/>
          <cell r="AM82"/>
          <cell r="AN82"/>
          <cell r="AO82"/>
          <cell r="AP82"/>
          <cell r="AQ82"/>
          <cell r="AR82"/>
          <cell r="AS82"/>
          <cell r="AT82"/>
          <cell r="AU82"/>
          <cell r="AV82"/>
          <cell r="AW82"/>
          <cell r="AX82"/>
          <cell r="AY82"/>
          <cell r="AZ82"/>
          <cell r="BA82"/>
          <cell r="BB82"/>
          <cell r="BC82"/>
          <cell r="BD82"/>
          <cell r="BE82"/>
          <cell r="BF82"/>
          <cell r="BG82"/>
          <cell r="BH82"/>
          <cell r="BI82"/>
          <cell r="BJ82"/>
          <cell r="BK82"/>
          <cell r="BL82"/>
          <cell r="BM82"/>
          <cell r="BN82"/>
          <cell r="BO82"/>
          <cell r="BP82"/>
          <cell r="BQ82"/>
          <cell r="BR82"/>
          <cell r="BS82"/>
          <cell r="BT82">
            <v>0</v>
          </cell>
          <cell r="BU82" t="str">
            <v/>
          </cell>
          <cell r="BV82" t="str">
            <v/>
          </cell>
          <cell r="BW82" t="str">
            <v/>
          </cell>
          <cell r="BX82" t="str">
            <v/>
          </cell>
          <cell r="BY82" t="str">
            <v/>
          </cell>
          <cell r="BZ82" t="str">
            <v/>
          </cell>
          <cell r="CA82" t="str">
            <v/>
          </cell>
          <cell r="CB82" t="str">
            <v/>
          </cell>
          <cell r="CC82" t="str">
            <v/>
          </cell>
          <cell r="CD82" t="str">
            <v/>
          </cell>
          <cell r="CE82" t="str">
            <v/>
          </cell>
          <cell r="CF82" t="str">
            <v/>
          </cell>
          <cell r="CG82"/>
          <cell r="CH82"/>
          <cell r="CI82" t="str">
            <v/>
          </cell>
          <cell r="CJ82" t="str">
            <v/>
          </cell>
          <cell r="CK82" t="str">
            <v/>
          </cell>
          <cell r="CL82" t="str">
            <v/>
          </cell>
          <cell r="CM82" t="str">
            <v/>
          </cell>
          <cell r="CN82"/>
          <cell r="CO82"/>
          <cell r="CP82"/>
          <cell r="CQ82">
            <v>0</v>
          </cell>
          <cell r="CR82">
            <v>0</v>
          </cell>
          <cell r="CS82"/>
          <cell r="CT82"/>
          <cell r="CU82"/>
          <cell r="CV82"/>
          <cell r="CW82"/>
          <cell r="CX82"/>
          <cell r="CY82"/>
          <cell r="CZ82"/>
          <cell r="DA82"/>
          <cell r="DB82"/>
          <cell r="DC82">
            <v>0</v>
          </cell>
          <cell r="DD82">
            <v>0</v>
          </cell>
          <cell r="DE82"/>
          <cell r="DF82"/>
          <cell r="DG82"/>
          <cell r="DH82"/>
          <cell r="DI82"/>
          <cell r="DJ82"/>
          <cell r="DK82"/>
          <cell r="DS82"/>
          <cell r="DT82"/>
          <cell r="DU82"/>
          <cell r="DV82"/>
        </row>
        <row r="83">
          <cell r="A83"/>
          <cell r="B83"/>
          <cell r="C83"/>
          <cell r="D83"/>
          <cell r="E83"/>
          <cell r="F83"/>
          <cell r="G83"/>
          <cell r="H83"/>
          <cell r="I83"/>
          <cell r="J83"/>
          <cell r="K83"/>
          <cell r="L83"/>
          <cell r="M83"/>
          <cell r="N83"/>
          <cell r="O83"/>
          <cell r="P83"/>
          <cell r="Q83"/>
          <cell r="R83"/>
          <cell r="S83"/>
          <cell r="T83"/>
          <cell r="U83"/>
          <cell r="V83"/>
          <cell r="W83"/>
          <cell r="X83"/>
          <cell r="Y83"/>
          <cell r="Z83"/>
          <cell r="AA83"/>
          <cell r="AB83"/>
          <cell r="AC83"/>
          <cell r="AD83"/>
          <cell r="AE83"/>
          <cell r="AF83"/>
          <cell r="AG83"/>
          <cell r="AH83"/>
          <cell r="AI83"/>
          <cell r="AJ83"/>
          <cell r="AK83"/>
          <cell r="AL83"/>
          <cell r="AM83"/>
          <cell r="AN83"/>
          <cell r="AO83"/>
          <cell r="AP83"/>
          <cell r="AQ83"/>
          <cell r="AR83"/>
          <cell r="AS83"/>
          <cell r="AT83"/>
          <cell r="AU83"/>
          <cell r="AV83"/>
          <cell r="AW83"/>
          <cell r="AX83"/>
          <cell r="AY83"/>
          <cell r="AZ83"/>
          <cell r="BA83"/>
          <cell r="BB83"/>
          <cell r="BC83"/>
          <cell r="BD83"/>
          <cell r="BE83"/>
          <cell r="BF83"/>
          <cell r="BG83"/>
          <cell r="BH83"/>
          <cell r="BI83"/>
          <cell r="BJ83"/>
          <cell r="BK83"/>
          <cell r="BL83"/>
          <cell r="BM83"/>
          <cell r="BN83"/>
          <cell r="BO83"/>
          <cell r="BP83"/>
          <cell r="BQ83"/>
          <cell r="BR83"/>
          <cell r="BS83"/>
          <cell r="BT83">
            <v>0</v>
          </cell>
          <cell r="BU83" t="str">
            <v/>
          </cell>
          <cell r="BV83" t="str">
            <v/>
          </cell>
          <cell r="BW83" t="str">
            <v/>
          </cell>
          <cell r="BX83" t="str">
            <v/>
          </cell>
          <cell r="BY83" t="str">
            <v/>
          </cell>
          <cell r="BZ83" t="str">
            <v/>
          </cell>
          <cell r="CA83" t="str">
            <v/>
          </cell>
          <cell r="CB83" t="str">
            <v/>
          </cell>
          <cell r="CC83" t="str">
            <v/>
          </cell>
          <cell r="CD83" t="str">
            <v/>
          </cell>
          <cell r="CE83" t="str">
            <v/>
          </cell>
          <cell r="CF83" t="str">
            <v/>
          </cell>
          <cell r="CG83"/>
          <cell r="CH83"/>
          <cell r="CI83" t="str">
            <v/>
          </cell>
          <cell r="CJ83" t="str">
            <v/>
          </cell>
          <cell r="CK83" t="str">
            <v/>
          </cell>
          <cell r="CL83" t="str">
            <v/>
          </cell>
          <cell r="CM83" t="str">
            <v/>
          </cell>
          <cell r="CN83"/>
          <cell r="CO83"/>
          <cell r="CP83"/>
          <cell r="CQ83">
            <v>0</v>
          </cell>
          <cell r="CR83">
            <v>0</v>
          </cell>
          <cell r="CS83"/>
          <cell r="CT83"/>
          <cell r="CU83"/>
          <cell r="CV83"/>
          <cell r="CW83"/>
          <cell r="CX83"/>
          <cell r="CY83"/>
          <cell r="CZ83"/>
          <cell r="DA83"/>
          <cell r="DB83"/>
          <cell r="DC83">
            <v>0</v>
          </cell>
          <cell r="DD83">
            <v>0</v>
          </cell>
          <cell r="DE83"/>
          <cell r="DF83"/>
          <cell r="DG83"/>
          <cell r="DH83"/>
          <cell r="DI83"/>
          <cell r="DJ83"/>
          <cell r="DK83"/>
          <cell r="DS83"/>
          <cell r="DT83"/>
          <cell r="DU83"/>
          <cell r="DV83"/>
        </row>
        <row r="84">
          <cell r="A84"/>
          <cell r="B84"/>
          <cell r="C84"/>
          <cell r="D84"/>
          <cell r="E84"/>
          <cell r="F84"/>
          <cell r="G84"/>
          <cell r="H84"/>
          <cell r="I84"/>
          <cell r="J84"/>
          <cell r="K84"/>
          <cell r="L84"/>
          <cell r="M84"/>
          <cell r="N84"/>
          <cell r="O84"/>
          <cell r="P84"/>
          <cell r="Q84"/>
          <cell r="R84"/>
          <cell r="S84"/>
          <cell r="T84"/>
          <cell r="U84"/>
          <cell r="V84"/>
          <cell r="W84"/>
          <cell r="X84"/>
          <cell r="Y84"/>
          <cell r="Z84"/>
          <cell r="AA84"/>
          <cell r="AB84"/>
          <cell r="AC84"/>
          <cell r="AD84"/>
          <cell r="AE84"/>
          <cell r="AF84"/>
          <cell r="AG84"/>
          <cell r="AH84"/>
          <cell r="AI84"/>
          <cell r="AJ84"/>
          <cell r="AK84"/>
          <cell r="AL84"/>
          <cell r="AM84"/>
          <cell r="AN84"/>
          <cell r="AO84"/>
          <cell r="AP84"/>
          <cell r="AQ84"/>
          <cell r="AR84"/>
          <cell r="AS84"/>
          <cell r="AT84"/>
          <cell r="AU84"/>
          <cell r="AV84"/>
          <cell r="AW84"/>
          <cell r="AX84"/>
          <cell r="AY84"/>
          <cell r="AZ84"/>
          <cell r="BA84"/>
          <cell r="BB84"/>
          <cell r="BC84"/>
          <cell r="BD84"/>
          <cell r="BE84"/>
          <cell r="BF84"/>
          <cell r="BG84"/>
          <cell r="BH84"/>
          <cell r="BI84"/>
          <cell r="BJ84"/>
          <cell r="BK84"/>
          <cell r="BL84"/>
          <cell r="BM84"/>
          <cell r="BN84"/>
          <cell r="BO84"/>
          <cell r="BP84"/>
          <cell r="BQ84"/>
          <cell r="BR84"/>
          <cell r="BS84"/>
          <cell r="BT84">
            <v>0</v>
          </cell>
          <cell r="BU84" t="str">
            <v/>
          </cell>
          <cell r="BV84" t="str">
            <v/>
          </cell>
          <cell r="BW84" t="str">
            <v/>
          </cell>
          <cell r="BX84" t="str">
            <v/>
          </cell>
          <cell r="BY84" t="str">
            <v/>
          </cell>
          <cell r="BZ84" t="str">
            <v/>
          </cell>
          <cell r="CA84" t="str">
            <v/>
          </cell>
          <cell r="CB84" t="str">
            <v/>
          </cell>
          <cell r="CC84" t="str">
            <v/>
          </cell>
          <cell r="CD84" t="str">
            <v/>
          </cell>
          <cell r="CE84" t="str">
            <v/>
          </cell>
          <cell r="CF84" t="str">
            <v/>
          </cell>
          <cell r="CG84"/>
          <cell r="CH84"/>
          <cell r="CI84" t="str">
            <v/>
          </cell>
          <cell r="CJ84" t="str">
            <v/>
          </cell>
          <cell r="CK84" t="str">
            <v/>
          </cell>
          <cell r="CL84" t="str">
            <v/>
          </cell>
          <cell r="CM84" t="str">
            <v/>
          </cell>
          <cell r="CN84"/>
          <cell r="CO84"/>
          <cell r="CP84"/>
          <cell r="CQ84">
            <v>0</v>
          </cell>
          <cell r="CR84">
            <v>0</v>
          </cell>
          <cell r="CS84"/>
          <cell r="CT84"/>
          <cell r="CU84"/>
          <cell r="CV84"/>
          <cell r="CW84"/>
          <cell r="CX84"/>
          <cell r="CY84"/>
          <cell r="CZ84"/>
          <cell r="DA84"/>
          <cell r="DB84"/>
          <cell r="DC84">
            <v>0</v>
          </cell>
          <cell r="DD84">
            <v>0</v>
          </cell>
          <cell r="DE84"/>
          <cell r="DF84"/>
          <cell r="DG84"/>
          <cell r="DH84"/>
          <cell r="DI84"/>
          <cell r="DJ84"/>
          <cell r="DK84"/>
          <cell r="DS84"/>
          <cell r="DT84"/>
          <cell r="DU84"/>
          <cell r="DV84"/>
        </row>
        <row r="85">
          <cell r="A85"/>
          <cell r="B85"/>
          <cell r="C85"/>
          <cell r="D85"/>
          <cell r="E85"/>
          <cell r="F85"/>
          <cell r="G85"/>
          <cell r="H85"/>
          <cell r="I85"/>
          <cell r="J85"/>
          <cell r="K85"/>
          <cell r="L85"/>
          <cell r="M85"/>
          <cell r="N85"/>
          <cell r="O85"/>
          <cell r="P85"/>
          <cell r="Q85"/>
          <cell r="R85"/>
          <cell r="S85"/>
          <cell r="T85"/>
          <cell r="U85"/>
          <cell r="V85"/>
          <cell r="W85"/>
          <cell r="X85"/>
          <cell r="Y85"/>
          <cell r="Z85"/>
          <cell r="AA85"/>
          <cell r="AB85"/>
          <cell r="AC85"/>
          <cell r="AD85"/>
          <cell r="AE85"/>
          <cell r="AF85"/>
          <cell r="AG85"/>
          <cell r="AH85"/>
          <cell r="AI85"/>
          <cell r="AJ85"/>
          <cell r="AK85"/>
          <cell r="AL85"/>
          <cell r="AM85"/>
          <cell r="AN85"/>
          <cell r="AO85"/>
          <cell r="AP85"/>
          <cell r="AQ85"/>
          <cell r="AR85"/>
          <cell r="AS85"/>
          <cell r="AT85"/>
          <cell r="AU85"/>
          <cell r="AV85"/>
          <cell r="AW85"/>
          <cell r="AX85"/>
          <cell r="AY85"/>
          <cell r="AZ85"/>
          <cell r="BA85"/>
          <cell r="BB85"/>
          <cell r="BC85"/>
          <cell r="BD85"/>
          <cell r="BE85"/>
          <cell r="BF85"/>
          <cell r="BG85"/>
          <cell r="BH85"/>
          <cell r="BI85"/>
          <cell r="BJ85"/>
          <cell r="BK85"/>
          <cell r="BL85"/>
          <cell r="BM85"/>
          <cell r="BN85"/>
          <cell r="BO85"/>
          <cell r="BP85"/>
          <cell r="BQ85"/>
          <cell r="BR85"/>
          <cell r="BS85"/>
          <cell r="BT85">
            <v>0</v>
          </cell>
          <cell r="BU85" t="str">
            <v/>
          </cell>
          <cell r="BV85" t="str">
            <v/>
          </cell>
          <cell r="BW85" t="str">
            <v/>
          </cell>
          <cell r="BX85" t="str">
            <v/>
          </cell>
          <cell r="BY85" t="str">
            <v/>
          </cell>
          <cell r="BZ85" t="str">
            <v/>
          </cell>
          <cell r="CA85" t="str">
            <v/>
          </cell>
          <cell r="CB85" t="str">
            <v/>
          </cell>
          <cell r="CC85" t="str">
            <v/>
          </cell>
          <cell r="CD85" t="str">
            <v/>
          </cell>
          <cell r="CE85" t="str">
            <v/>
          </cell>
          <cell r="CF85" t="str">
            <v/>
          </cell>
          <cell r="CG85"/>
          <cell r="CH85"/>
          <cell r="CI85" t="str">
            <v/>
          </cell>
          <cell r="CJ85" t="str">
            <v/>
          </cell>
          <cell r="CK85" t="str">
            <v/>
          </cell>
          <cell r="CL85" t="str">
            <v/>
          </cell>
          <cell r="CM85" t="str">
            <v/>
          </cell>
          <cell r="CN85"/>
          <cell r="CO85"/>
          <cell r="CP85"/>
          <cell r="CQ85">
            <v>0</v>
          </cell>
          <cell r="CR85">
            <v>0</v>
          </cell>
          <cell r="CS85"/>
          <cell r="CT85"/>
          <cell r="CU85"/>
          <cell r="CV85"/>
          <cell r="CW85"/>
          <cell r="CX85"/>
          <cell r="CY85"/>
          <cell r="CZ85"/>
          <cell r="DA85"/>
          <cell r="DB85"/>
          <cell r="DC85">
            <v>0</v>
          </cell>
          <cell r="DD85">
            <v>0</v>
          </cell>
          <cell r="DE85"/>
          <cell r="DF85"/>
          <cell r="DG85"/>
          <cell r="DH85"/>
          <cell r="DI85"/>
          <cell r="DJ85"/>
          <cell r="DK85"/>
          <cell r="DS85"/>
          <cell r="DT85"/>
          <cell r="DU85"/>
          <cell r="DV85"/>
        </row>
        <row r="86">
          <cell r="A86"/>
          <cell r="B86"/>
          <cell r="C86"/>
          <cell r="D86"/>
          <cell r="E86"/>
          <cell r="F86"/>
          <cell r="G86"/>
          <cell r="H86"/>
          <cell r="I86"/>
          <cell r="J86"/>
          <cell r="K86"/>
          <cell r="L86"/>
          <cell r="M86"/>
          <cell r="N86"/>
          <cell r="O86"/>
          <cell r="P86"/>
          <cell r="Q86"/>
          <cell r="R86"/>
          <cell r="S86"/>
          <cell r="T86"/>
          <cell r="U86"/>
          <cell r="V86"/>
          <cell r="W86"/>
          <cell r="X86"/>
          <cell r="Y86"/>
          <cell r="Z86"/>
          <cell r="AA86"/>
          <cell r="AB86"/>
          <cell r="AC86"/>
          <cell r="AD86"/>
          <cell r="AE86"/>
          <cell r="AF86"/>
          <cell r="AG86"/>
          <cell r="AH86"/>
          <cell r="AI86"/>
          <cell r="AJ86"/>
          <cell r="AK86"/>
          <cell r="AL86"/>
          <cell r="AM86"/>
          <cell r="AN86"/>
          <cell r="AO86"/>
          <cell r="AP86"/>
          <cell r="AQ86"/>
          <cell r="AR86"/>
          <cell r="AS86"/>
          <cell r="AT86"/>
          <cell r="AU86"/>
          <cell r="AV86"/>
          <cell r="AW86"/>
          <cell r="AX86"/>
          <cell r="AY86"/>
          <cell r="AZ86"/>
          <cell r="BA86"/>
          <cell r="BB86"/>
          <cell r="BC86"/>
          <cell r="BD86"/>
          <cell r="BE86"/>
          <cell r="BF86"/>
          <cell r="BG86"/>
          <cell r="BH86"/>
          <cell r="BI86"/>
          <cell r="BJ86"/>
          <cell r="BK86"/>
          <cell r="BL86"/>
          <cell r="BM86"/>
          <cell r="BN86"/>
          <cell r="BO86"/>
          <cell r="BP86"/>
          <cell r="BQ86"/>
          <cell r="BR86"/>
          <cell r="BS86"/>
          <cell r="BT86">
            <v>0</v>
          </cell>
          <cell r="BU86" t="str">
            <v/>
          </cell>
          <cell r="BV86" t="str">
            <v/>
          </cell>
          <cell r="BW86" t="str">
            <v/>
          </cell>
          <cell r="BX86" t="str">
            <v/>
          </cell>
          <cell r="BY86" t="str">
            <v/>
          </cell>
          <cell r="BZ86" t="str">
            <v/>
          </cell>
          <cell r="CA86" t="str">
            <v/>
          </cell>
          <cell r="CB86" t="str">
            <v/>
          </cell>
          <cell r="CC86" t="str">
            <v/>
          </cell>
          <cell r="CD86" t="str">
            <v/>
          </cell>
          <cell r="CE86" t="str">
            <v/>
          </cell>
          <cell r="CF86" t="str">
            <v/>
          </cell>
          <cell r="CG86"/>
          <cell r="CH86"/>
          <cell r="CI86" t="str">
            <v/>
          </cell>
          <cell r="CJ86" t="str">
            <v/>
          </cell>
          <cell r="CK86" t="str">
            <v/>
          </cell>
          <cell r="CL86" t="str">
            <v/>
          </cell>
          <cell r="CM86" t="str">
            <v/>
          </cell>
          <cell r="CN86"/>
          <cell r="CO86"/>
          <cell r="CP86"/>
          <cell r="CQ86">
            <v>0</v>
          </cell>
          <cell r="CR86">
            <v>0</v>
          </cell>
          <cell r="CS86"/>
          <cell r="CT86"/>
          <cell r="CU86"/>
          <cell r="CV86"/>
          <cell r="CW86"/>
          <cell r="CX86"/>
          <cell r="CY86"/>
          <cell r="CZ86"/>
          <cell r="DA86"/>
          <cell r="DB86"/>
          <cell r="DC86">
            <v>0</v>
          </cell>
          <cell r="DD86">
            <v>0</v>
          </cell>
          <cell r="DE86"/>
          <cell r="DF86"/>
          <cell r="DG86"/>
          <cell r="DH86"/>
          <cell r="DI86"/>
          <cell r="DJ86"/>
          <cell r="DK86"/>
          <cell r="DS86"/>
          <cell r="DT86"/>
          <cell r="DU86"/>
          <cell r="DV86"/>
        </row>
        <row r="87">
          <cell r="A87"/>
          <cell r="B87"/>
          <cell r="C87"/>
          <cell r="D87"/>
          <cell r="E87"/>
          <cell r="F87"/>
          <cell r="G87"/>
          <cell r="H87"/>
          <cell r="I87"/>
          <cell r="J87"/>
          <cell r="K87"/>
          <cell r="L87"/>
          <cell r="M87"/>
          <cell r="N87"/>
          <cell r="O87"/>
          <cell r="P87"/>
          <cell r="Q87"/>
          <cell r="R87"/>
          <cell r="S87"/>
          <cell r="T87"/>
          <cell r="U87"/>
          <cell r="V87"/>
          <cell r="W87"/>
          <cell r="X87"/>
          <cell r="Y87"/>
          <cell r="Z87"/>
          <cell r="AA87"/>
          <cell r="AB87"/>
          <cell r="AC87"/>
          <cell r="AD87"/>
          <cell r="AE87"/>
          <cell r="AF87"/>
          <cell r="AG87"/>
          <cell r="AH87"/>
          <cell r="AI87"/>
          <cell r="AJ87"/>
          <cell r="AK87"/>
          <cell r="AL87"/>
          <cell r="AM87"/>
          <cell r="AN87"/>
          <cell r="AO87"/>
          <cell r="AP87"/>
          <cell r="AQ87"/>
          <cell r="AR87"/>
          <cell r="AS87"/>
          <cell r="AT87"/>
          <cell r="AU87"/>
          <cell r="AV87"/>
          <cell r="AW87"/>
          <cell r="AX87"/>
          <cell r="AY87"/>
          <cell r="AZ87"/>
          <cell r="BA87"/>
          <cell r="BB87"/>
          <cell r="BC87"/>
          <cell r="BD87"/>
          <cell r="BE87"/>
          <cell r="BF87"/>
          <cell r="BG87"/>
          <cell r="BH87"/>
          <cell r="BI87"/>
          <cell r="BJ87"/>
          <cell r="BK87"/>
          <cell r="BL87"/>
          <cell r="BM87"/>
          <cell r="BN87"/>
          <cell r="BO87"/>
          <cell r="BP87"/>
          <cell r="BQ87"/>
          <cell r="BR87"/>
          <cell r="BS87"/>
          <cell r="BT87">
            <v>0</v>
          </cell>
          <cell r="BU87" t="str">
            <v/>
          </cell>
          <cell r="BV87" t="str">
            <v/>
          </cell>
          <cell r="BW87" t="str">
            <v/>
          </cell>
          <cell r="BX87" t="str">
            <v/>
          </cell>
          <cell r="BY87" t="str">
            <v/>
          </cell>
          <cell r="BZ87" t="str">
            <v/>
          </cell>
          <cell r="CA87" t="str">
            <v/>
          </cell>
          <cell r="CB87" t="str">
            <v/>
          </cell>
          <cell r="CC87" t="str">
            <v/>
          </cell>
          <cell r="CD87" t="str">
            <v/>
          </cell>
          <cell r="CE87" t="str">
            <v/>
          </cell>
          <cell r="CF87" t="str">
            <v/>
          </cell>
          <cell r="CG87"/>
          <cell r="CH87"/>
          <cell r="CI87" t="str">
            <v/>
          </cell>
          <cell r="CJ87" t="str">
            <v/>
          </cell>
          <cell r="CK87" t="str">
            <v/>
          </cell>
          <cell r="CL87" t="str">
            <v/>
          </cell>
          <cell r="CM87" t="str">
            <v/>
          </cell>
          <cell r="CN87"/>
          <cell r="CO87"/>
          <cell r="CP87"/>
          <cell r="CQ87">
            <v>0</v>
          </cell>
          <cell r="CR87">
            <v>0</v>
          </cell>
          <cell r="CS87"/>
          <cell r="CT87"/>
          <cell r="CU87"/>
          <cell r="CV87"/>
          <cell r="CW87"/>
          <cell r="CX87"/>
          <cell r="CY87"/>
          <cell r="CZ87"/>
          <cell r="DA87"/>
          <cell r="DB87"/>
          <cell r="DC87">
            <v>0</v>
          </cell>
          <cell r="DD87">
            <v>0</v>
          </cell>
          <cell r="DE87"/>
          <cell r="DF87"/>
          <cell r="DG87"/>
          <cell r="DH87"/>
          <cell r="DI87"/>
          <cell r="DJ87"/>
          <cell r="DK87"/>
          <cell r="DS87"/>
          <cell r="DT87"/>
          <cell r="DU87"/>
          <cell r="DV87"/>
        </row>
        <row r="88">
          <cell r="A88"/>
          <cell r="B88"/>
          <cell r="C88"/>
          <cell r="D88"/>
          <cell r="E88"/>
          <cell r="F88"/>
          <cell r="G88"/>
          <cell r="H88"/>
          <cell r="I88"/>
          <cell r="J88"/>
          <cell r="K88"/>
          <cell r="L88"/>
          <cell r="M88"/>
          <cell r="N88"/>
          <cell r="O88"/>
          <cell r="P88"/>
          <cell r="Q88"/>
          <cell r="R88"/>
          <cell r="S88"/>
          <cell r="T88"/>
          <cell r="U88"/>
          <cell r="V88"/>
          <cell r="W88"/>
          <cell r="X88"/>
          <cell r="Y88"/>
          <cell r="Z88"/>
          <cell r="AA88"/>
          <cell r="AB88"/>
          <cell r="AC88"/>
          <cell r="AD88"/>
          <cell r="AE88"/>
          <cell r="AF88"/>
          <cell r="AG88"/>
          <cell r="AH88"/>
          <cell r="AI88"/>
          <cell r="AJ88"/>
          <cell r="AK88"/>
          <cell r="AL88"/>
          <cell r="AM88"/>
          <cell r="AN88"/>
          <cell r="AO88"/>
          <cell r="AP88"/>
          <cell r="AQ88"/>
          <cell r="AR88"/>
          <cell r="AS88"/>
          <cell r="AT88"/>
          <cell r="AU88"/>
          <cell r="AV88"/>
          <cell r="AW88"/>
          <cell r="AX88"/>
          <cell r="AY88"/>
          <cell r="AZ88"/>
          <cell r="BA88"/>
          <cell r="BB88"/>
          <cell r="BC88"/>
          <cell r="BD88"/>
          <cell r="BE88"/>
          <cell r="BF88"/>
          <cell r="BG88"/>
          <cell r="BH88"/>
          <cell r="BI88"/>
          <cell r="BJ88"/>
          <cell r="BK88"/>
          <cell r="BL88"/>
          <cell r="BM88"/>
          <cell r="BN88"/>
          <cell r="BO88"/>
          <cell r="BP88"/>
          <cell r="BQ88"/>
          <cell r="BR88"/>
          <cell r="BS88"/>
          <cell r="BT88">
            <v>0</v>
          </cell>
          <cell r="BU88" t="str">
            <v/>
          </cell>
          <cell r="BV88" t="str">
            <v/>
          </cell>
          <cell r="BW88" t="str">
            <v/>
          </cell>
          <cell r="BX88" t="str">
            <v/>
          </cell>
          <cell r="BY88" t="str">
            <v/>
          </cell>
          <cell r="BZ88" t="str">
            <v/>
          </cell>
          <cell r="CA88" t="str">
            <v/>
          </cell>
          <cell r="CB88" t="str">
            <v/>
          </cell>
          <cell r="CC88" t="str">
            <v/>
          </cell>
          <cell r="CD88" t="str">
            <v/>
          </cell>
          <cell r="CE88" t="str">
            <v/>
          </cell>
          <cell r="CF88" t="str">
            <v/>
          </cell>
          <cell r="CG88"/>
          <cell r="CH88"/>
          <cell r="CI88" t="str">
            <v/>
          </cell>
          <cell r="CJ88" t="str">
            <v/>
          </cell>
          <cell r="CK88" t="str">
            <v/>
          </cell>
          <cell r="CL88" t="str">
            <v/>
          </cell>
          <cell r="CM88" t="str">
            <v/>
          </cell>
          <cell r="CN88"/>
          <cell r="CO88"/>
          <cell r="CP88"/>
          <cell r="CQ88">
            <v>0</v>
          </cell>
          <cell r="CR88">
            <v>0</v>
          </cell>
          <cell r="CS88"/>
          <cell r="CT88"/>
          <cell r="CU88"/>
          <cell r="CV88"/>
          <cell r="CW88"/>
          <cell r="CX88"/>
          <cell r="CY88"/>
          <cell r="CZ88"/>
          <cell r="DA88"/>
          <cell r="DB88"/>
          <cell r="DC88">
            <v>0</v>
          </cell>
          <cell r="DD88">
            <v>0</v>
          </cell>
          <cell r="DE88"/>
          <cell r="DF88"/>
          <cell r="DG88"/>
          <cell r="DH88"/>
          <cell r="DI88"/>
          <cell r="DJ88"/>
          <cell r="DK88"/>
          <cell r="DS88"/>
          <cell r="DT88"/>
          <cell r="DU88"/>
          <cell r="DV88"/>
        </row>
        <row r="89">
          <cell r="A89"/>
          <cell r="B89"/>
          <cell r="C89"/>
          <cell r="D89"/>
          <cell r="E89"/>
          <cell r="F89"/>
          <cell r="G89"/>
          <cell r="H89"/>
          <cell r="I89"/>
          <cell r="J89"/>
          <cell r="K89"/>
          <cell r="L89"/>
          <cell r="M89"/>
          <cell r="N89"/>
          <cell r="O89"/>
          <cell r="P89"/>
          <cell r="Q89"/>
          <cell r="R89"/>
          <cell r="S89"/>
          <cell r="T89"/>
          <cell r="U89"/>
          <cell r="V89"/>
          <cell r="W89"/>
          <cell r="X89"/>
          <cell r="Y89"/>
          <cell r="Z89"/>
          <cell r="AA89"/>
          <cell r="AB89"/>
          <cell r="AC89"/>
          <cell r="AD89"/>
          <cell r="AE89"/>
          <cell r="AF89"/>
          <cell r="AG89"/>
          <cell r="AH89"/>
          <cell r="AI89"/>
          <cell r="AJ89"/>
          <cell r="AK89"/>
          <cell r="AL89"/>
          <cell r="AM89"/>
          <cell r="AN89"/>
          <cell r="AO89"/>
          <cell r="AP89"/>
          <cell r="AQ89"/>
          <cell r="AR89"/>
          <cell r="AS89"/>
          <cell r="AT89"/>
          <cell r="AU89"/>
          <cell r="AV89"/>
          <cell r="AW89"/>
          <cell r="AX89"/>
          <cell r="AY89"/>
          <cell r="AZ89"/>
          <cell r="BA89"/>
          <cell r="BB89"/>
          <cell r="BC89"/>
          <cell r="BD89"/>
          <cell r="BE89"/>
          <cell r="BF89"/>
          <cell r="BG89"/>
          <cell r="BH89"/>
          <cell r="BI89"/>
          <cell r="BJ89"/>
          <cell r="BK89"/>
          <cell r="BL89"/>
          <cell r="BM89"/>
          <cell r="BN89"/>
          <cell r="BO89"/>
          <cell r="BP89"/>
          <cell r="BQ89"/>
          <cell r="BR89"/>
          <cell r="BS89"/>
          <cell r="BT89">
            <v>0</v>
          </cell>
          <cell r="BU89" t="str">
            <v/>
          </cell>
          <cell r="BV89" t="str">
            <v/>
          </cell>
          <cell r="BW89" t="str">
            <v/>
          </cell>
          <cell r="BX89" t="str">
            <v/>
          </cell>
          <cell r="BY89" t="str">
            <v/>
          </cell>
          <cell r="BZ89" t="str">
            <v/>
          </cell>
          <cell r="CA89" t="str">
            <v/>
          </cell>
          <cell r="CB89" t="str">
            <v/>
          </cell>
          <cell r="CC89" t="str">
            <v/>
          </cell>
          <cell r="CD89" t="str">
            <v/>
          </cell>
          <cell r="CE89" t="str">
            <v/>
          </cell>
          <cell r="CF89" t="str">
            <v/>
          </cell>
          <cell r="CG89"/>
          <cell r="CH89"/>
          <cell r="CI89" t="str">
            <v/>
          </cell>
          <cell r="CJ89" t="str">
            <v/>
          </cell>
          <cell r="CK89" t="str">
            <v/>
          </cell>
          <cell r="CL89" t="str">
            <v/>
          </cell>
          <cell r="CM89" t="str">
            <v/>
          </cell>
          <cell r="CN89"/>
          <cell r="CO89"/>
          <cell r="CP89"/>
          <cell r="CQ89">
            <v>0</v>
          </cell>
          <cell r="CR89">
            <v>0</v>
          </cell>
          <cell r="CS89"/>
          <cell r="CT89"/>
          <cell r="CU89"/>
          <cell r="CV89"/>
          <cell r="CW89"/>
          <cell r="CX89"/>
          <cell r="CY89"/>
          <cell r="CZ89"/>
          <cell r="DA89"/>
          <cell r="DB89"/>
          <cell r="DC89">
            <v>0</v>
          </cell>
          <cell r="DD89">
            <v>0</v>
          </cell>
          <cell r="DE89"/>
          <cell r="DF89"/>
          <cell r="DG89"/>
          <cell r="DH89"/>
          <cell r="DI89"/>
          <cell r="DJ89"/>
          <cell r="DK89"/>
          <cell r="DS89"/>
          <cell r="DT89"/>
          <cell r="DU89"/>
          <cell r="DV89"/>
        </row>
        <row r="90">
          <cell r="A90"/>
          <cell r="B90"/>
          <cell r="C90"/>
          <cell r="D90"/>
          <cell r="E90"/>
          <cell r="F90"/>
          <cell r="G90"/>
          <cell r="H90"/>
          <cell r="I90"/>
          <cell r="J90"/>
          <cell r="K90"/>
          <cell r="L90"/>
          <cell r="M90"/>
          <cell r="N90"/>
          <cell r="O90"/>
          <cell r="P90"/>
          <cell r="Q90"/>
          <cell r="R90"/>
          <cell r="S90"/>
          <cell r="T90"/>
          <cell r="U90"/>
          <cell r="V90"/>
          <cell r="W90"/>
          <cell r="X90"/>
          <cell r="Y90"/>
          <cell r="Z90"/>
          <cell r="AA90"/>
          <cell r="AB90"/>
          <cell r="AC90"/>
          <cell r="AD90"/>
          <cell r="AE90"/>
          <cell r="AF90"/>
          <cell r="AG90"/>
          <cell r="AH90"/>
          <cell r="AI90"/>
          <cell r="AJ90"/>
          <cell r="AK90"/>
          <cell r="AL90"/>
          <cell r="AM90"/>
          <cell r="AN90"/>
          <cell r="AO90"/>
          <cell r="AP90"/>
          <cell r="AQ90"/>
          <cell r="AR90"/>
          <cell r="AS90"/>
          <cell r="AT90"/>
          <cell r="AU90"/>
          <cell r="AV90"/>
          <cell r="AW90"/>
          <cell r="AX90"/>
          <cell r="AY90"/>
          <cell r="AZ90"/>
          <cell r="BA90"/>
          <cell r="BB90"/>
          <cell r="BC90"/>
          <cell r="BD90"/>
          <cell r="BE90"/>
          <cell r="BF90"/>
          <cell r="BG90"/>
          <cell r="BH90"/>
          <cell r="BI90"/>
          <cell r="BJ90"/>
          <cell r="BK90"/>
          <cell r="BL90"/>
          <cell r="BM90"/>
          <cell r="BN90"/>
          <cell r="BO90"/>
          <cell r="BP90"/>
          <cell r="BQ90"/>
          <cell r="BR90"/>
          <cell r="BS90"/>
          <cell r="BT90">
            <v>0</v>
          </cell>
          <cell r="BU90" t="str">
            <v/>
          </cell>
          <cell r="BV90" t="str">
            <v/>
          </cell>
          <cell r="BW90" t="str">
            <v/>
          </cell>
          <cell r="BX90" t="str">
            <v/>
          </cell>
          <cell r="BY90" t="str">
            <v/>
          </cell>
          <cell r="BZ90" t="str">
            <v/>
          </cell>
          <cell r="CA90" t="str">
            <v/>
          </cell>
          <cell r="CB90" t="str">
            <v/>
          </cell>
          <cell r="CC90" t="str">
            <v/>
          </cell>
          <cell r="CD90" t="str">
            <v/>
          </cell>
          <cell r="CE90" t="str">
            <v/>
          </cell>
          <cell r="CF90" t="str">
            <v/>
          </cell>
          <cell r="CG90"/>
          <cell r="CH90"/>
          <cell r="CI90" t="str">
            <v/>
          </cell>
          <cell r="CJ90" t="str">
            <v/>
          </cell>
          <cell r="CK90" t="str">
            <v/>
          </cell>
          <cell r="CL90" t="str">
            <v/>
          </cell>
          <cell r="CM90" t="str">
            <v/>
          </cell>
          <cell r="CN90"/>
          <cell r="CO90"/>
          <cell r="CP90"/>
          <cell r="CQ90">
            <v>0</v>
          </cell>
          <cell r="CR90">
            <v>0</v>
          </cell>
          <cell r="CS90"/>
          <cell r="CT90"/>
          <cell r="CU90"/>
          <cell r="CV90"/>
          <cell r="CW90"/>
          <cell r="CX90"/>
          <cell r="CY90"/>
          <cell r="CZ90"/>
          <cell r="DA90"/>
          <cell r="DB90"/>
          <cell r="DC90">
            <v>0</v>
          </cell>
          <cell r="DD90">
            <v>0</v>
          </cell>
          <cell r="DE90"/>
          <cell r="DF90"/>
          <cell r="DG90"/>
          <cell r="DH90"/>
          <cell r="DI90"/>
          <cell r="DJ90"/>
          <cell r="DK90"/>
          <cell r="DS90"/>
          <cell r="DT90"/>
          <cell r="DU90"/>
          <cell r="DV90"/>
        </row>
        <row r="91">
          <cell r="A91"/>
          <cell r="B91"/>
          <cell r="C91"/>
          <cell r="D91"/>
          <cell r="E91"/>
          <cell r="F91"/>
          <cell r="G91"/>
          <cell r="H91"/>
          <cell r="I91"/>
          <cell r="J91"/>
          <cell r="K91"/>
          <cell r="L91"/>
          <cell r="M91"/>
          <cell r="N91"/>
          <cell r="O91"/>
          <cell r="P91"/>
          <cell r="Q91"/>
          <cell r="R91"/>
          <cell r="S91"/>
          <cell r="T91"/>
          <cell r="U91"/>
          <cell r="V91"/>
          <cell r="W91"/>
          <cell r="X91"/>
          <cell r="Y91"/>
          <cell r="Z91"/>
          <cell r="AA91"/>
          <cell r="AB91"/>
          <cell r="AC91"/>
          <cell r="AD91"/>
          <cell r="AE91"/>
          <cell r="AF91"/>
          <cell r="AG91"/>
          <cell r="AH91"/>
          <cell r="AI91"/>
          <cell r="AJ91"/>
          <cell r="AK91"/>
          <cell r="AL91"/>
          <cell r="AM91"/>
          <cell r="AN91"/>
          <cell r="AO91"/>
          <cell r="AP91"/>
          <cell r="AQ91"/>
          <cell r="AR91"/>
          <cell r="AS91"/>
          <cell r="AT91"/>
          <cell r="AU91"/>
          <cell r="AV91"/>
          <cell r="AW91"/>
          <cell r="AX91"/>
          <cell r="AY91"/>
          <cell r="AZ91"/>
          <cell r="BA91"/>
          <cell r="BB91"/>
          <cell r="BC91"/>
          <cell r="BD91"/>
          <cell r="BE91"/>
          <cell r="BF91"/>
          <cell r="BG91"/>
          <cell r="BH91"/>
          <cell r="BI91"/>
          <cell r="BJ91"/>
          <cell r="BK91"/>
          <cell r="BL91"/>
          <cell r="BM91"/>
          <cell r="BN91"/>
          <cell r="BO91"/>
          <cell r="BP91"/>
          <cell r="BQ91"/>
          <cell r="BR91"/>
          <cell r="BS91"/>
          <cell r="BT91">
            <v>0</v>
          </cell>
          <cell r="BU91" t="str">
            <v/>
          </cell>
          <cell r="BV91" t="str">
            <v/>
          </cell>
          <cell r="BW91" t="str">
            <v/>
          </cell>
          <cell r="BX91" t="str">
            <v/>
          </cell>
          <cell r="BY91" t="str">
            <v/>
          </cell>
          <cell r="BZ91" t="str">
            <v/>
          </cell>
          <cell r="CA91" t="str">
            <v/>
          </cell>
          <cell r="CB91" t="str">
            <v/>
          </cell>
          <cell r="CC91" t="str">
            <v/>
          </cell>
          <cell r="CD91" t="str">
            <v/>
          </cell>
          <cell r="CE91" t="str">
            <v/>
          </cell>
          <cell r="CF91" t="str">
            <v/>
          </cell>
          <cell r="CG91"/>
          <cell r="CH91"/>
          <cell r="CI91" t="str">
            <v/>
          </cell>
          <cell r="CJ91" t="str">
            <v/>
          </cell>
          <cell r="CK91" t="str">
            <v/>
          </cell>
          <cell r="CL91" t="str">
            <v/>
          </cell>
          <cell r="CM91" t="str">
            <v/>
          </cell>
          <cell r="CN91"/>
          <cell r="CO91"/>
          <cell r="CP91"/>
          <cell r="CQ91">
            <v>0</v>
          </cell>
          <cell r="CR91">
            <v>0</v>
          </cell>
          <cell r="CS91"/>
          <cell r="CT91"/>
          <cell r="CU91"/>
          <cell r="CV91"/>
          <cell r="CW91"/>
          <cell r="CX91"/>
          <cell r="CY91"/>
          <cell r="CZ91"/>
          <cell r="DA91"/>
          <cell r="DB91"/>
          <cell r="DC91">
            <v>0</v>
          </cell>
          <cell r="DD91">
            <v>0</v>
          </cell>
          <cell r="DE91"/>
          <cell r="DF91"/>
          <cell r="DG91"/>
          <cell r="DH91"/>
          <cell r="DI91"/>
          <cell r="DJ91"/>
          <cell r="DK91"/>
          <cell r="DS91"/>
          <cell r="DT91"/>
          <cell r="DU91"/>
          <cell r="DV91"/>
        </row>
        <row r="92">
          <cell r="A92"/>
          <cell r="B92"/>
          <cell r="C92"/>
          <cell r="D92"/>
          <cell r="E92"/>
          <cell r="F92"/>
          <cell r="G92"/>
          <cell r="H92"/>
          <cell r="I92"/>
          <cell r="J92"/>
          <cell r="K92"/>
          <cell r="L92"/>
          <cell r="M92"/>
          <cell r="N92"/>
          <cell r="O92"/>
          <cell r="P92"/>
          <cell r="Q92"/>
          <cell r="R92"/>
          <cell r="S92"/>
          <cell r="T92"/>
          <cell r="U92"/>
          <cell r="V92"/>
          <cell r="W92"/>
          <cell r="X92"/>
          <cell r="Y92"/>
          <cell r="Z92"/>
          <cell r="AA92"/>
          <cell r="AB92"/>
          <cell r="AC92"/>
          <cell r="AD92"/>
          <cell r="AE92"/>
          <cell r="AF92"/>
          <cell r="AG92"/>
          <cell r="AH92"/>
          <cell r="AI92"/>
          <cell r="AJ92"/>
          <cell r="AK92"/>
          <cell r="AL92"/>
          <cell r="AM92"/>
          <cell r="AN92"/>
          <cell r="AO92"/>
          <cell r="AP92"/>
          <cell r="AQ92"/>
          <cell r="AR92"/>
          <cell r="AS92"/>
          <cell r="AT92"/>
          <cell r="AU92"/>
          <cell r="AV92"/>
          <cell r="AW92"/>
          <cell r="AX92"/>
          <cell r="AY92"/>
          <cell r="AZ92"/>
          <cell r="BA92"/>
          <cell r="BB92"/>
          <cell r="BC92"/>
          <cell r="BD92"/>
          <cell r="BE92"/>
          <cell r="BF92"/>
          <cell r="BG92"/>
          <cell r="BH92"/>
          <cell r="BI92"/>
          <cell r="BJ92"/>
          <cell r="BK92"/>
          <cell r="BL92"/>
          <cell r="BM92"/>
          <cell r="BN92"/>
          <cell r="BO92"/>
          <cell r="BP92"/>
          <cell r="BQ92"/>
          <cell r="BR92"/>
          <cell r="BS92"/>
          <cell r="BT92">
            <v>0</v>
          </cell>
          <cell r="BU92" t="str">
            <v/>
          </cell>
          <cell r="BV92" t="str">
            <v/>
          </cell>
          <cell r="BW92" t="str">
            <v/>
          </cell>
          <cell r="BX92" t="str">
            <v/>
          </cell>
          <cell r="BY92" t="str">
            <v/>
          </cell>
          <cell r="BZ92" t="str">
            <v/>
          </cell>
          <cell r="CA92" t="str">
            <v/>
          </cell>
          <cell r="CB92" t="str">
            <v/>
          </cell>
          <cell r="CC92" t="str">
            <v/>
          </cell>
          <cell r="CD92" t="str">
            <v/>
          </cell>
          <cell r="CE92" t="str">
            <v/>
          </cell>
          <cell r="CF92" t="str">
            <v/>
          </cell>
          <cell r="CG92"/>
          <cell r="CH92"/>
          <cell r="CI92" t="str">
            <v/>
          </cell>
          <cell r="CJ92" t="str">
            <v/>
          </cell>
          <cell r="CK92" t="str">
            <v/>
          </cell>
          <cell r="CL92" t="str">
            <v/>
          </cell>
          <cell r="CM92" t="str">
            <v/>
          </cell>
          <cell r="CN92"/>
          <cell r="CO92"/>
          <cell r="CP92"/>
          <cell r="CQ92">
            <v>0</v>
          </cell>
          <cell r="CR92">
            <v>0</v>
          </cell>
          <cell r="CS92"/>
          <cell r="CT92"/>
          <cell r="CU92"/>
          <cell r="CV92"/>
          <cell r="CW92"/>
          <cell r="CX92"/>
          <cell r="CY92"/>
          <cell r="CZ92"/>
          <cell r="DA92"/>
          <cell r="DB92"/>
          <cell r="DC92">
            <v>0</v>
          </cell>
          <cell r="DD92">
            <v>0</v>
          </cell>
          <cell r="DE92"/>
          <cell r="DF92"/>
          <cell r="DG92"/>
          <cell r="DH92"/>
          <cell r="DI92"/>
          <cell r="DJ92"/>
          <cell r="DK92"/>
          <cell r="DS92"/>
          <cell r="DT92"/>
          <cell r="DU92"/>
          <cell r="DV92"/>
        </row>
        <row r="93">
          <cell r="A93"/>
          <cell r="B93"/>
          <cell r="C93"/>
          <cell r="D93"/>
          <cell r="E93"/>
          <cell r="F93"/>
          <cell r="G93"/>
          <cell r="H93"/>
          <cell r="I93"/>
          <cell r="J93"/>
          <cell r="K93"/>
          <cell r="L93"/>
          <cell r="M93"/>
          <cell r="N93"/>
          <cell r="O93"/>
          <cell r="P93"/>
          <cell r="Q93"/>
          <cell r="R93"/>
          <cell r="S93"/>
          <cell r="T93"/>
          <cell r="U93"/>
          <cell r="V93"/>
          <cell r="W93"/>
          <cell r="X93"/>
          <cell r="Y93"/>
          <cell r="Z93"/>
          <cell r="AA93"/>
          <cell r="AB93"/>
          <cell r="AC93"/>
          <cell r="AD93"/>
          <cell r="AE93"/>
          <cell r="AF93"/>
          <cell r="AG93"/>
          <cell r="AH93"/>
          <cell r="AI93"/>
          <cell r="AJ93"/>
          <cell r="AK93"/>
          <cell r="AL93"/>
          <cell r="AM93"/>
          <cell r="AN93"/>
          <cell r="AO93"/>
          <cell r="AP93"/>
          <cell r="AQ93"/>
          <cell r="AR93"/>
          <cell r="AS93"/>
          <cell r="AT93"/>
          <cell r="AU93"/>
          <cell r="AV93"/>
          <cell r="AW93"/>
          <cell r="AX93"/>
          <cell r="AY93"/>
          <cell r="AZ93"/>
          <cell r="BA93"/>
          <cell r="BB93"/>
          <cell r="BC93"/>
          <cell r="BD93"/>
          <cell r="BE93"/>
          <cell r="BF93"/>
          <cell r="BG93"/>
          <cell r="BH93"/>
          <cell r="BI93"/>
          <cell r="BJ93"/>
          <cell r="BK93"/>
          <cell r="BL93"/>
          <cell r="BM93"/>
          <cell r="BN93"/>
          <cell r="BO93"/>
          <cell r="BP93"/>
          <cell r="BQ93"/>
          <cell r="BR93"/>
          <cell r="BS93"/>
          <cell r="BT93">
            <v>0</v>
          </cell>
          <cell r="BU93" t="str">
            <v/>
          </cell>
          <cell r="BV93" t="str">
            <v/>
          </cell>
          <cell r="BW93" t="str">
            <v/>
          </cell>
          <cell r="BX93" t="str">
            <v/>
          </cell>
          <cell r="BY93" t="str">
            <v/>
          </cell>
          <cell r="BZ93" t="str">
            <v/>
          </cell>
          <cell r="CA93" t="str">
            <v/>
          </cell>
          <cell r="CB93" t="str">
            <v/>
          </cell>
          <cell r="CC93" t="str">
            <v/>
          </cell>
          <cell r="CD93" t="str">
            <v/>
          </cell>
          <cell r="CE93" t="str">
            <v/>
          </cell>
          <cell r="CF93" t="str">
            <v/>
          </cell>
          <cell r="CG93"/>
          <cell r="CH93"/>
          <cell r="CI93" t="str">
            <v/>
          </cell>
          <cell r="CJ93" t="str">
            <v/>
          </cell>
          <cell r="CK93" t="str">
            <v/>
          </cell>
          <cell r="CL93" t="str">
            <v/>
          </cell>
          <cell r="CM93" t="str">
            <v/>
          </cell>
          <cell r="CN93"/>
          <cell r="CO93"/>
          <cell r="CP93"/>
          <cell r="CQ93">
            <v>0</v>
          </cell>
          <cell r="CR93">
            <v>0</v>
          </cell>
          <cell r="CS93"/>
          <cell r="CT93"/>
          <cell r="CU93"/>
          <cell r="CV93"/>
          <cell r="CW93"/>
          <cell r="CX93"/>
          <cell r="CY93"/>
          <cell r="CZ93"/>
          <cell r="DA93"/>
          <cell r="DB93"/>
          <cell r="DC93">
            <v>0</v>
          </cell>
          <cell r="DD93">
            <v>0</v>
          </cell>
          <cell r="DE93"/>
          <cell r="DF93"/>
          <cell r="DG93"/>
          <cell r="DH93"/>
          <cell r="DI93"/>
          <cell r="DJ93"/>
          <cell r="DK93"/>
          <cell r="DS93"/>
          <cell r="DT93"/>
          <cell r="DU93"/>
          <cell r="DV93"/>
        </row>
        <row r="94">
          <cell r="A94"/>
          <cell r="B94"/>
          <cell r="C94"/>
          <cell r="D94"/>
          <cell r="E94"/>
          <cell r="F94"/>
          <cell r="G94"/>
          <cell r="H94"/>
          <cell r="I94"/>
          <cell r="J94"/>
          <cell r="K94"/>
          <cell r="L94"/>
          <cell r="M94"/>
          <cell r="N94"/>
          <cell r="O94"/>
          <cell r="P94"/>
          <cell r="Q94"/>
          <cell r="R94"/>
          <cell r="S94"/>
          <cell r="T94"/>
          <cell r="U94"/>
          <cell r="V94"/>
          <cell r="W94"/>
          <cell r="X94"/>
          <cell r="Y94"/>
          <cell r="Z94"/>
          <cell r="AA94"/>
          <cell r="AB94"/>
          <cell r="AC94"/>
          <cell r="AD94"/>
          <cell r="AE94"/>
          <cell r="AF94"/>
          <cell r="AG94"/>
          <cell r="AH94"/>
          <cell r="AI94"/>
          <cell r="AJ94"/>
          <cell r="AK94"/>
          <cell r="AL94"/>
          <cell r="AM94"/>
          <cell r="AN94"/>
          <cell r="AO94"/>
          <cell r="AP94"/>
          <cell r="AQ94"/>
          <cell r="AR94"/>
          <cell r="AS94"/>
          <cell r="AT94"/>
          <cell r="AU94"/>
          <cell r="AV94"/>
          <cell r="AW94"/>
          <cell r="AX94"/>
          <cell r="AY94"/>
          <cell r="AZ94"/>
          <cell r="BA94"/>
          <cell r="BB94"/>
          <cell r="BC94"/>
          <cell r="BD94"/>
          <cell r="BE94"/>
          <cell r="BF94"/>
          <cell r="BG94"/>
          <cell r="BH94"/>
          <cell r="BI94"/>
          <cell r="BJ94"/>
          <cell r="BK94"/>
          <cell r="BL94"/>
          <cell r="BM94"/>
          <cell r="BN94"/>
          <cell r="BO94"/>
          <cell r="BP94"/>
          <cell r="BQ94"/>
          <cell r="BR94"/>
          <cell r="BS94"/>
          <cell r="BT94">
            <v>0</v>
          </cell>
          <cell r="BU94" t="str">
            <v/>
          </cell>
          <cell r="BV94" t="str">
            <v/>
          </cell>
          <cell r="BW94" t="str">
            <v/>
          </cell>
          <cell r="BX94" t="str">
            <v/>
          </cell>
          <cell r="BY94" t="str">
            <v/>
          </cell>
          <cell r="BZ94" t="str">
            <v/>
          </cell>
          <cell r="CA94" t="str">
            <v/>
          </cell>
          <cell r="CB94" t="str">
            <v/>
          </cell>
          <cell r="CC94" t="str">
            <v/>
          </cell>
          <cell r="CD94" t="str">
            <v/>
          </cell>
          <cell r="CE94" t="str">
            <v/>
          </cell>
          <cell r="CF94" t="str">
            <v/>
          </cell>
          <cell r="CG94"/>
          <cell r="CH94"/>
          <cell r="CI94" t="str">
            <v/>
          </cell>
          <cell r="CJ94" t="str">
            <v/>
          </cell>
          <cell r="CK94" t="str">
            <v/>
          </cell>
          <cell r="CL94" t="str">
            <v/>
          </cell>
          <cell r="CM94" t="str">
            <v/>
          </cell>
          <cell r="CN94"/>
          <cell r="CO94"/>
          <cell r="CP94"/>
          <cell r="CQ94">
            <v>0</v>
          </cell>
          <cell r="CR94">
            <v>0</v>
          </cell>
          <cell r="CS94"/>
          <cell r="CT94"/>
          <cell r="CU94"/>
          <cell r="CV94"/>
          <cell r="CW94"/>
          <cell r="CX94"/>
          <cell r="CY94"/>
          <cell r="CZ94"/>
          <cell r="DA94"/>
          <cell r="DB94"/>
          <cell r="DC94">
            <v>0</v>
          </cell>
          <cell r="DD94">
            <v>0</v>
          </cell>
          <cell r="DE94"/>
          <cell r="DF94"/>
          <cell r="DG94"/>
          <cell r="DH94"/>
          <cell r="DI94"/>
          <cell r="DJ94"/>
          <cell r="DK94"/>
          <cell r="DS94"/>
          <cell r="DT94"/>
          <cell r="DU94"/>
          <cell r="DV94"/>
        </row>
        <row r="95">
          <cell r="A95"/>
          <cell r="B95"/>
          <cell r="C95"/>
          <cell r="D95"/>
          <cell r="E95"/>
          <cell r="F95"/>
          <cell r="G95"/>
          <cell r="H95"/>
          <cell r="I95"/>
          <cell r="J95"/>
          <cell r="K95"/>
          <cell r="L95"/>
          <cell r="M95"/>
          <cell r="N95"/>
          <cell r="O95"/>
          <cell r="P95"/>
          <cell r="Q95"/>
          <cell r="R95"/>
          <cell r="S95"/>
          <cell r="T95"/>
          <cell r="U95"/>
          <cell r="V95"/>
          <cell r="W95"/>
          <cell r="X95"/>
          <cell r="Y95"/>
          <cell r="Z95"/>
          <cell r="AA95"/>
          <cell r="AB95"/>
          <cell r="AC95"/>
          <cell r="AD95"/>
          <cell r="AE95"/>
          <cell r="AF95"/>
          <cell r="AG95"/>
          <cell r="AH95"/>
          <cell r="AI95"/>
          <cell r="AJ95"/>
          <cell r="AK95"/>
          <cell r="AL95"/>
          <cell r="AM95"/>
          <cell r="AN95"/>
          <cell r="AO95"/>
          <cell r="AP95"/>
          <cell r="AQ95"/>
          <cell r="AR95"/>
          <cell r="AS95"/>
          <cell r="AT95"/>
          <cell r="AU95"/>
          <cell r="AV95"/>
          <cell r="AW95"/>
          <cell r="AX95"/>
          <cell r="AY95"/>
          <cell r="AZ95"/>
          <cell r="BA95"/>
          <cell r="BB95"/>
          <cell r="BC95"/>
          <cell r="BD95"/>
          <cell r="BE95"/>
          <cell r="BF95"/>
          <cell r="BG95"/>
          <cell r="BH95"/>
          <cell r="BI95"/>
          <cell r="BJ95"/>
          <cell r="BK95"/>
          <cell r="BL95"/>
          <cell r="BM95"/>
          <cell r="BN95"/>
          <cell r="BO95"/>
          <cell r="BP95"/>
          <cell r="BQ95"/>
          <cell r="BR95"/>
          <cell r="BS95"/>
          <cell r="BT95">
            <v>0</v>
          </cell>
          <cell r="BU95" t="str">
            <v/>
          </cell>
          <cell r="BV95" t="str">
            <v/>
          </cell>
          <cell r="BW95" t="str">
            <v/>
          </cell>
          <cell r="BX95" t="str">
            <v/>
          </cell>
          <cell r="BY95" t="str">
            <v/>
          </cell>
          <cell r="BZ95" t="str">
            <v/>
          </cell>
          <cell r="CA95" t="str">
            <v/>
          </cell>
          <cell r="CB95" t="str">
            <v/>
          </cell>
          <cell r="CC95" t="str">
            <v/>
          </cell>
          <cell r="CD95" t="str">
            <v/>
          </cell>
          <cell r="CE95" t="str">
            <v/>
          </cell>
          <cell r="CF95" t="str">
            <v/>
          </cell>
          <cell r="CG95"/>
          <cell r="CH95"/>
          <cell r="CI95" t="str">
            <v/>
          </cell>
          <cell r="CJ95" t="str">
            <v/>
          </cell>
          <cell r="CK95" t="str">
            <v/>
          </cell>
          <cell r="CL95" t="str">
            <v/>
          </cell>
          <cell r="CM95" t="str">
            <v/>
          </cell>
          <cell r="CN95"/>
          <cell r="CO95"/>
          <cell r="CP95"/>
          <cell r="CQ95">
            <v>0</v>
          </cell>
          <cell r="CR95">
            <v>0</v>
          </cell>
          <cell r="CS95"/>
          <cell r="CT95"/>
          <cell r="CU95"/>
          <cell r="CV95"/>
          <cell r="CW95"/>
          <cell r="CX95"/>
          <cell r="CY95"/>
          <cell r="CZ95"/>
          <cell r="DA95"/>
          <cell r="DB95"/>
          <cell r="DC95">
            <v>0</v>
          </cell>
          <cell r="DD95">
            <v>0</v>
          </cell>
          <cell r="DE95"/>
          <cell r="DF95"/>
          <cell r="DG95"/>
          <cell r="DH95"/>
          <cell r="DI95"/>
          <cell r="DJ95"/>
          <cell r="DK95"/>
          <cell r="DS95"/>
          <cell r="DT95"/>
          <cell r="DU95"/>
          <cell r="DV95"/>
        </row>
        <row r="96">
          <cell r="A96"/>
          <cell r="B96"/>
          <cell r="C96"/>
          <cell r="D96"/>
          <cell r="E96"/>
          <cell r="F96"/>
          <cell r="G96"/>
          <cell r="H96"/>
          <cell r="I96"/>
          <cell r="J96"/>
          <cell r="K96"/>
          <cell r="L96"/>
          <cell r="M96"/>
          <cell r="N96"/>
          <cell r="O96"/>
          <cell r="P96"/>
          <cell r="Q96"/>
          <cell r="R96"/>
          <cell r="S96"/>
          <cell r="T96"/>
          <cell r="U96"/>
          <cell r="V96"/>
          <cell r="W96"/>
          <cell r="X96"/>
          <cell r="Y96"/>
          <cell r="Z96"/>
          <cell r="AA96"/>
          <cell r="AB96"/>
          <cell r="AC96"/>
          <cell r="AD96"/>
          <cell r="AE96"/>
          <cell r="AF96"/>
          <cell r="AG96"/>
          <cell r="AH96"/>
          <cell r="AI96"/>
          <cell r="AJ96"/>
          <cell r="AK96"/>
          <cell r="AL96"/>
          <cell r="AM96"/>
          <cell r="AN96"/>
          <cell r="AO96"/>
          <cell r="AP96"/>
          <cell r="AQ96"/>
          <cell r="AR96"/>
          <cell r="AS96"/>
          <cell r="AT96"/>
          <cell r="AU96"/>
          <cell r="AV96"/>
          <cell r="AW96"/>
          <cell r="AX96"/>
          <cell r="AY96"/>
          <cell r="AZ96"/>
          <cell r="BA96"/>
          <cell r="BB96"/>
          <cell r="BC96"/>
          <cell r="BD96"/>
          <cell r="BE96"/>
          <cell r="BF96"/>
          <cell r="BG96"/>
          <cell r="BH96"/>
          <cell r="BI96"/>
          <cell r="BJ96"/>
          <cell r="BK96"/>
          <cell r="BL96"/>
          <cell r="BM96"/>
          <cell r="BN96"/>
          <cell r="BO96"/>
          <cell r="BP96"/>
          <cell r="BQ96"/>
          <cell r="BR96"/>
          <cell r="BS96"/>
          <cell r="BT96">
            <v>0</v>
          </cell>
          <cell r="BU96" t="str">
            <v/>
          </cell>
          <cell r="BV96" t="str">
            <v/>
          </cell>
          <cell r="BW96" t="str">
            <v/>
          </cell>
          <cell r="BX96" t="str">
            <v/>
          </cell>
          <cell r="BY96" t="str">
            <v/>
          </cell>
          <cell r="BZ96" t="str">
            <v/>
          </cell>
          <cell r="CA96" t="str">
            <v/>
          </cell>
          <cell r="CB96" t="str">
            <v/>
          </cell>
          <cell r="CC96" t="str">
            <v/>
          </cell>
          <cell r="CD96" t="str">
            <v/>
          </cell>
          <cell r="CE96" t="str">
            <v/>
          </cell>
          <cell r="CF96" t="str">
            <v/>
          </cell>
          <cell r="CG96"/>
          <cell r="CH96"/>
          <cell r="CI96" t="str">
            <v/>
          </cell>
          <cell r="CJ96" t="str">
            <v/>
          </cell>
          <cell r="CK96" t="str">
            <v/>
          </cell>
          <cell r="CL96" t="str">
            <v/>
          </cell>
          <cell r="CM96" t="str">
            <v/>
          </cell>
          <cell r="CN96"/>
          <cell r="CO96"/>
          <cell r="CP96"/>
          <cell r="CQ96">
            <v>0</v>
          </cell>
          <cell r="CR96">
            <v>0</v>
          </cell>
          <cell r="CS96"/>
          <cell r="CT96"/>
          <cell r="CU96"/>
          <cell r="CV96"/>
          <cell r="CW96"/>
          <cell r="CX96"/>
          <cell r="CY96"/>
          <cell r="CZ96"/>
          <cell r="DA96"/>
          <cell r="DB96"/>
          <cell r="DC96">
            <v>0</v>
          </cell>
          <cell r="DD96">
            <v>0</v>
          </cell>
          <cell r="DE96"/>
          <cell r="DF96"/>
          <cell r="DG96"/>
          <cell r="DH96"/>
          <cell r="DI96"/>
          <cell r="DJ96"/>
          <cell r="DK96"/>
          <cell r="DS96"/>
          <cell r="DT96"/>
          <cell r="DU96"/>
          <cell r="DV96"/>
        </row>
        <row r="97">
          <cell r="A97"/>
          <cell r="B97"/>
          <cell r="C97"/>
          <cell r="D97"/>
          <cell r="E97"/>
          <cell r="F97"/>
          <cell r="G97"/>
          <cell r="H97"/>
          <cell r="I97"/>
          <cell r="J97"/>
          <cell r="K97"/>
          <cell r="L97"/>
          <cell r="M97"/>
          <cell r="N97"/>
          <cell r="O97"/>
          <cell r="P97"/>
          <cell r="Q97"/>
          <cell r="R97"/>
          <cell r="S97"/>
          <cell r="T97"/>
          <cell r="U97"/>
          <cell r="V97"/>
          <cell r="W97"/>
          <cell r="X97"/>
          <cell r="Y97"/>
          <cell r="Z97"/>
          <cell r="AA97"/>
          <cell r="AB97"/>
          <cell r="AC97"/>
          <cell r="AD97"/>
          <cell r="AE97"/>
          <cell r="AF97"/>
          <cell r="AG97"/>
          <cell r="AH97"/>
          <cell r="AI97"/>
          <cell r="AJ97"/>
          <cell r="AK97"/>
          <cell r="AL97"/>
          <cell r="AM97"/>
          <cell r="AN97"/>
          <cell r="AO97"/>
          <cell r="AP97"/>
          <cell r="AQ97"/>
          <cell r="AR97"/>
          <cell r="AS97"/>
          <cell r="AT97"/>
          <cell r="AU97"/>
          <cell r="AV97"/>
          <cell r="AW97"/>
          <cell r="AX97"/>
          <cell r="AY97"/>
          <cell r="AZ97"/>
          <cell r="BA97"/>
          <cell r="BB97"/>
          <cell r="BC97"/>
          <cell r="BD97"/>
          <cell r="BE97"/>
          <cell r="BF97"/>
          <cell r="BG97"/>
          <cell r="BH97"/>
          <cell r="BI97"/>
          <cell r="BJ97"/>
          <cell r="BK97"/>
          <cell r="BL97"/>
          <cell r="BM97"/>
          <cell r="BN97"/>
          <cell r="BO97"/>
          <cell r="BP97"/>
          <cell r="BQ97"/>
          <cell r="BR97"/>
          <cell r="BS97"/>
          <cell r="BT97">
            <v>0</v>
          </cell>
          <cell r="BU97" t="str">
            <v/>
          </cell>
          <cell r="BV97" t="str">
            <v/>
          </cell>
          <cell r="BW97" t="str">
            <v/>
          </cell>
          <cell r="BX97" t="str">
            <v/>
          </cell>
          <cell r="BY97" t="str">
            <v/>
          </cell>
          <cell r="BZ97" t="str">
            <v/>
          </cell>
          <cell r="CA97" t="str">
            <v/>
          </cell>
          <cell r="CB97" t="str">
            <v/>
          </cell>
          <cell r="CC97" t="str">
            <v/>
          </cell>
          <cell r="CD97" t="str">
            <v/>
          </cell>
          <cell r="CE97" t="str">
            <v/>
          </cell>
          <cell r="CF97" t="str">
            <v/>
          </cell>
          <cell r="CG97"/>
          <cell r="CH97"/>
          <cell r="CI97" t="str">
            <v/>
          </cell>
          <cell r="CJ97" t="str">
            <v/>
          </cell>
          <cell r="CK97" t="str">
            <v/>
          </cell>
          <cell r="CL97" t="str">
            <v/>
          </cell>
          <cell r="CM97" t="str">
            <v/>
          </cell>
          <cell r="CN97"/>
          <cell r="CO97"/>
          <cell r="CP97"/>
          <cell r="CQ97">
            <v>0</v>
          </cell>
          <cell r="CR97">
            <v>0</v>
          </cell>
          <cell r="CS97"/>
          <cell r="CT97"/>
          <cell r="CU97"/>
          <cell r="CV97"/>
          <cell r="CW97"/>
          <cell r="CX97"/>
          <cell r="CY97"/>
          <cell r="CZ97"/>
          <cell r="DA97"/>
          <cell r="DB97"/>
          <cell r="DC97">
            <v>0</v>
          </cell>
          <cell r="DD97">
            <v>0</v>
          </cell>
          <cell r="DE97"/>
          <cell r="DF97"/>
          <cell r="DG97"/>
          <cell r="DH97"/>
          <cell r="DI97"/>
          <cell r="DJ97"/>
          <cell r="DK97"/>
          <cell r="DS97"/>
          <cell r="DT97"/>
          <cell r="DU97"/>
          <cell r="DV97"/>
        </row>
        <row r="98">
          <cell r="A98"/>
          <cell r="B98"/>
          <cell r="C98"/>
          <cell r="D98"/>
          <cell r="E98"/>
          <cell r="F98"/>
          <cell r="G98"/>
          <cell r="H98"/>
          <cell r="I98"/>
          <cell r="J98"/>
          <cell r="K98"/>
          <cell r="L98"/>
          <cell r="M98"/>
          <cell r="N98"/>
          <cell r="O98"/>
          <cell r="P98"/>
          <cell r="Q98"/>
          <cell r="R98"/>
          <cell r="S98"/>
          <cell r="T98"/>
          <cell r="U98"/>
          <cell r="V98"/>
          <cell r="W98"/>
          <cell r="X98"/>
          <cell r="Y98"/>
          <cell r="Z98"/>
          <cell r="AA98"/>
          <cell r="AB98"/>
          <cell r="AC98"/>
          <cell r="AD98"/>
          <cell r="AE98"/>
          <cell r="AF98"/>
          <cell r="AG98"/>
          <cell r="AH98"/>
          <cell r="AI98"/>
          <cell r="AJ98"/>
          <cell r="AK98"/>
          <cell r="AL98"/>
          <cell r="AM98"/>
          <cell r="AN98"/>
          <cell r="AO98"/>
          <cell r="AP98"/>
          <cell r="AQ98"/>
          <cell r="AR98"/>
          <cell r="AS98"/>
          <cell r="AT98"/>
          <cell r="AU98"/>
          <cell r="AV98"/>
          <cell r="AW98"/>
          <cell r="AX98"/>
          <cell r="AY98"/>
          <cell r="AZ98"/>
          <cell r="BA98"/>
          <cell r="BB98"/>
          <cell r="BC98"/>
          <cell r="BD98"/>
          <cell r="BE98"/>
          <cell r="BF98"/>
          <cell r="BG98"/>
          <cell r="BH98"/>
          <cell r="BI98"/>
          <cell r="BJ98"/>
          <cell r="BK98"/>
          <cell r="BL98"/>
          <cell r="BM98"/>
          <cell r="BN98"/>
          <cell r="BO98"/>
          <cell r="BP98"/>
          <cell r="BQ98"/>
          <cell r="BR98"/>
          <cell r="BS98"/>
          <cell r="BT98">
            <v>0</v>
          </cell>
          <cell r="BU98" t="str">
            <v/>
          </cell>
          <cell r="BV98" t="str">
            <v/>
          </cell>
          <cell r="BW98" t="str">
            <v/>
          </cell>
          <cell r="BX98" t="str">
            <v/>
          </cell>
          <cell r="BY98" t="str">
            <v/>
          </cell>
          <cell r="BZ98" t="str">
            <v/>
          </cell>
          <cell r="CA98" t="str">
            <v/>
          </cell>
          <cell r="CB98" t="str">
            <v/>
          </cell>
          <cell r="CC98" t="str">
            <v/>
          </cell>
          <cell r="CD98" t="str">
            <v/>
          </cell>
          <cell r="CE98" t="str">
            <v/>
          </cell>
          <cell r="CF98" t="str">
            <v/>
          </cell>
          <cell r="CG98"/>
          <cell r="CH98"/>
          <cell r="CI98" t="str">
            <v/>
          </cell>
          <cell r="CJ98" t="str">
            <v/>
          </cell>
          <cell r="CK98" t="str">
            <v/>
          </cell>
          <cell r="CL98" t="str">
            <v/>
          </cell>
          <cell r="CM98" t="str">
            <v/>
          </cell>
          <cell r="CN98"/>
          <cell r="CO98"/>
          <cell r="CP98"/>
          <cell r="CQ98">
            <v>0</v>
          </cell>
          <cell r="CR98">
            <v>0</v>
          </cell>
          <cell r="CS98"/>
          <cell r="CT98"/>
          <cell r="CU98"/>
          <cell r="CV98"/>
          <cell r="CW98"/>
          <cell r="CX98"/>
          <cell r="CY98"/>
          <cell r="CZ98"/>
          <cell r="DA98"/>
          <cell r="DB98"/>
          <cell r="DC98">
            <v>0</v>
          </cell>
          <cell r="DD98">
            <v>0</v>
          </cell>
          <cell r="DE98"/>
          <cell r="DF98"/>
          <cell r="DG98"/>
          <cell r="DH98"/>
          <cell r="DI98"/>
          <cell r="DJ98"/>
          <cell r="DK98"/>
          <cell r="DS98"/>
          <cell r="DT98"/>
          <cell r="DU98"/>
          <cell r="DV98"/>
        </row>
        <row r="99">
          <cell r="A99"/>
          <cell r="B99"/>
          <cell r="C99"/>
          <cell r="D99"/>
          <cell r="E99"/>
          <cell r="F99"/>
          <cell r="G99"/>
          <cell r="H99"/>
          <cell r="I99"/>
          <cell r="J99"/>
          <cell r="K99"/>
          <cell r="L99"/>
          <cell r="M99"/>
          <cell r="N99"/>
          <cell r="O99"/>
          <cell r="P99"/>
          <cell r="Q99"/>
          <cell r="R99"/>
          <cell r="S99"/>
          <cell r="T99"/>
          <cell r="U99"/>
          <cell r="V99"/>
          <cell r="W99"/>
          <cell r="X99"/>
          <cell r="Y99"/>
          <cell r="Z99"/>
          <cell r="AA99"/>
          <cell r="AB99"/>
          <cell r="AC99"/>
          <cell r="AD99"/>
          <cell r="AE99"/>
          <cell r="AF99"/>
          <cell r="AG99"/>
          <cell r="AH99"/>
          <cell r="AI99"/>
          <cell r="AJ99"/>
          <cell r="AK99"/>
          <cell r="AL99"/>
          <cell r="AM99"/>
          <cell r="AN99"/>
          <cell r="AO99"/>
          <cell r="AP99"/>
          <cell r="AQ99"/>
          <cell r="AR99"/>
          <cell r="AS99"/>
          <cell r="AT99"/>
          <cell r="AU99"/>
          <cell r="AV99"/>
          <cell r="AW99"/>
          <cell r="AX99"/>
          <cell r="AY99"/>
          <cell r="AZ99"/>
          <cell r="BA99"/>
          <cell r="BB99"/>
          <cell r="BC99"/>
          <cell r="BD99"/>
          <cell r="BE99"/>
          <cell r="BF99"/>
          <cell r="BG99"/>
          <cell r="BH99"/>
          <cell r="BI99"/>
          <cell r="BJ99"/>
          <cell r="BK99"/>
          <cell r="BL99"/>
          <cell r="BM99"/>
          <cell r="BN99"/>
          <cell r="BO99"/>
          <cell r="BP99"/>
          <cell r="BQ99"/>
          <cell r="BR99"/>
          <cell r="BS99"/>
          <cell r="BT99">
            <v>0</v>
          </cell>
          <cell r="BU99" t="str">
            <v/>
          </cell>
          <cell r="BV99" t="str">
            <v/>
          </cell>
          <cell r="BW99" t="str">
            <v/>
          </cell>
          <cell r="BX99" t="str">
            <v/>
          </cell>
          <cell r="BY99" t="str">
            <v/>
          </cell>
          <cell r="BZ99" t="str">
            <v/>
          </cell>
          <cell r="CA99" t="str">
            <v/>
          </cell>
          <cell r="CB99" t="str">
            <v/>
          </cell>
          <cell r="CC99" t="str">
            <v/>
          </cell>
          <cell r="CD99" t="str">
            <v/>
          </cell>
          <cell r="CE99" t="str">
            <v/>
          </cell>
          <cell r="CF99" t="str">
            <v/>
          </cell>
          <cell r="CG99"/>
          <cell r="CH99"/>
          <cell r="CI99" t="str">
            <v/>
          </cell>
          <cell r="CJ99" t="str">
            <v/>
          </cell>
          <cell r="CK99" t="str">
            <v/>
          </cell>
          <cell r="CL99" t="str">
            <v/>
          </cell>
          <cell r="CM99" t="str">
            <v/>
          </cell>
          <cell r="CN99"/>
          <cell r="CO99"/>
          <cell r="CP99"/>
          <cell r="CQ99">
            <v>0</v>
          </cell>
          <cell r="CR99">
            <v>0</v>
          </cell>
          <cell r="CS99"/>
          <cell r="CT99"/>
          <cell r="CU99"/>
          <cell r="CV99"/>
          <cell r="CW99"/>
          <cell r="CX99"/>
          <cell r="CY99"/>
          <cell r="CZ99"/>
          <cell r="DA99"/>
          <cell r="DB99"/>
          <cell r="DC99">
            <v>0</v>
          </cell>
          <cell r="DD99">
            <v>0</v>
          </cell>
          <cell r="DE99"/>
          <cell r="DF99"/>
          <cell r="DG99"/>
          <cell r="DH99"/>
          <cell r="DI99"/>
          <cell r="DJ99"/>
          <cell r="DK99"/>
          <cell r="DS99"/>
          <cell r="DT99"/>
          <cell r="DU99"/>
          <cell r="DV99"/>
        </row>
        <row r="100">
          <cell r="A100"/>
          <cell r="B100"/>
          <cell r="C100"/>
          <cell r="D100"/>
          <cell r="E100"/>
          <cell r="F100"/>
          <cell r="G100"/>
          <cell r="H100"/>
          <cell r="I100"/>
          <cell r="J100"/>
          <cell r="K100"/>
          <cell r="L100"/>
          <cell r="M100"/>
          <cell r="N100"/>
          <cell r="O100"/>
          <cell r="P100"/>
          <cell r="Q100"/>
          <cell r="R100"/>
          <cell r="S100"/>
          <cell r="T100"/>
          <cell r="U100"/>
          <cell r="V100"/>
          <cell r="W100"/>
          <cell r="X100"/>
          <cell r="Y100"/>
          <cell r="Z100"/>
          <cell r="AA100"/>
          <cell r="AB100"/>
          <cell r="AC100"/>
          <cell r="AD100"/>
          <cell r="AE100"/>
          <cell r="AF100"/>
          <cell r="AG100"/>
          <cell r="AH100"/>
          <cell r="AI100"/>
          <cell r="AJ100"/>
          <cell r="AK100"/>
          <cell r="AL100"/>
          <cell r="AM100"/>
          <cell r="AN100"/>
          <cell r="AO100"/>
          <cell r="AP100"/>
          <cell r="AQ100"/>
          <cell r="AR100"/>
          <cell r="AS100"/>
          <cell r="AT100"/>
          <cell r="AU100"/>
          <cell r="AV100"/>
          <cell r="AW100"/>
          <cell r="AX100"/>
          <cell r="AY100"/>
          <cell r="AZ100"/>
          <cell r="BA100"/>
          <cell r="BB100"/>
          <cell r="BC100"/>
          <cell r="BD100"/>
          <cell r="BE100"/>
          <cell r="BF100"/>
          <cell r="BG100"/>
          <cell r="BH100"/>
          <cell r="BI100"/>
          <cell r="BJ100"/>
          <cell r="BK100"/>
          <cell r="BL100"/>
          <cell r="BM100"/>
          <cell r="BN100"/>
          <cell r="BO100"/>
          <cell r="BP100"/>
          <cell r="BQ100"/>
          <cell r="BR100"/>
          <cell r="BS100"/>
          <cell r="BT100">
            <v>0</v>
          </cell>
          <cell r="BU100" t="str">
            <v/>
          </cell>
          <cell r="BV100" t="str">
            <v/>
          </cell>
          <cell r="BW100" t="str">
            <v/>
          </cell>
          <cell r="BX100" t="str">
            <v/>
          </cell>
          <cell r="BY100" t="str">
            <v/>
          </cell>
          <cell r="BZ100" t="str">
            <v/>
          </cell>
          <cell r="CA100" t="str">
            <v/>
          </cell>
          <cell r="CB100" t="str">
            <v/>
          </cell>
          <cell r="CC100" t="str">
            <v/>
          </cell>
          <cell r="CD100" t="str">
            <v/>
          </cell>
          <cell r="CE100" t="str">
            <v/>
          </cell>
          <cell r="CF100" t="str">
            <v/>
          </cell>
          <cell r="CG100"/>
          <cell r="CH100"/>
          <cell r="CI100" t="str">
            <v/>
          </cell>
          <cell r="CJ100" t="str">
            <v/>
          </cell>
          <cell r="CK100" t="str">
            <v/>
          </cell>
          <cell r="CL100" t="str">
            <v/>
          </cell>
          <cell r="CM100" t="str">
            <v/>
          </cell>
          <cell r="CN100"/>
          <cell r="CO100"/>
          <cell r="CP100"/>
          <cell r="CQ100">
            <v>0</v>
          </cell>
          <cell r="CR100">
            <v>0</v>
          </cell>
          <cell r="CS100"/>
          <cell r="CT100"/>
          <cell r="CU100"/>
          <cell r="CV100"/>
          <cell r="CW100"/>
          <cell r="CX100"/>
          <cell r="CY100"/>
          <cell r="CZ100"/>
          <cell r="DA100"/>
          <cell r="DB100"/>
          <cell r="DC100">
            <v>0</v>
          </cell>
          <cell r="DD100">
            <v>0</v>
          </cell>
          <cell r="DE100"/>
          <cell r="DF100"/>
          <cell r="DG100"/>
          <cell r="DH100"/>
          <cell r="DI100"/>
          <cell r="DJ100"/>
          <cell r="DK100"/>
          <cell r="DS100"/>
          <cell r="DT100"/>
          <cell r="DU100"/>
          <cell r="DV100"/>
        </row>
        <row r="101">
          <cell r="A101"/>
          <cell r="B101"/>
          <cell r="C101"/>
          <cell r="D101"/>
          <cell r="E101"/>
          <cell r="F101"/>
          <cell r="G101"/>
          <cell r="H101"/>
          <cell r="I101"/>
          <cell r="J101"/>
          <cell r="K101"/>
          <cell r="L101"/>
          <cell r="M101"/>
          <cell r="N101"/>
          <cell r="O101"/>
          <cell r="P101"/>
          <cell r="Q101"/>
          <cell r="R101"/>
          <cell r="S101"/>
          <cell r="T101"/>
          <cell r="U101"/>
          <cell r="V101"/>
          <cell r="W101"/>
          <cell r="X101"/>
          <cell r="Y101"/>
          <cell r="Z101"/>
          <cell r="AA101"/>
          <cell r="AB101"/>
          <cell r="AC101"/>
          <cell r="AD101"/>
          <cell r="AE101"/>
          <cell r="AF101"/>
          <cell r="AG101"/>
          <cell r="AH101"/>
          <cell r="AI101"/>
          <cell r="AJ101"/>
          <cell r="AK101"/>
          <cell r="AL101"/>
          <cell r="AM101"/>
          <cell r="AN101"/>
          <cell r="AO101"/>
          <cell r="AP101"/>
          <cell r="AQ101"/>
          <cell r="AR101"/>
          <cell r="AS101"/>
          <cell r="AT101"/>
          <cell r="AU101"/>
          <cell r="AV101"/>
          <cell r="AW101"/>
          <cell r="AX101"/>
          <cell r="AY101"/>
          <cell r="AZ101"/>
          <cell r="BA101"/>
          <cell r="BB101"/>
          <cell r="BC101"/>
          <cell r="BD101"/>
          <cell r="BE101"/>
          <cell r="BF101"/>
          <cell r="BG101"/>
          <cell r="BH101"/>
          <cell r="BI101"/>
          <cell r="BJ101"/>
          <cell r="BK101"/>
          <cell r="BL101"/>
          <cell r="BM101"/>
          <cell r="BN101"/>
          <cell r="BO101"/>
          <cell r="BP101"/>
          <cell r="BQ101"/>
          <cell r="BR101"/>
          <cell r="BS101"/>
          <cell r="BT101">
            <v>0</v>
          </cell>
          <cell r="BU101" t="str">
            <v/>
          </cell>
          <cell r="BV101" t="str">
            <v/>
          </cell>
          <cell r="BW101" t="str">
            <v/>
          </cell>
          <cell r="BX101" t="str">
            <v/>
          </cell>
          <cell r="BY101" t="str">
            <v/>
          </cell>
          <cell r="BZ101" t="str">
            <v/>
          </cell>
          <cell r="CA101" t="str">
            <v/>
          </cell>
          <cell r="CB101" t="str">
            <v/>
          </cell>
          <cell r="CC101" t="str">
            <v/>
          </cell>
          <cell r="CD101" t="str">
            <v/>
          </cell>
          <cell r="CE101" t="str">
            <v/>
          </cell>
          <cell r="CF101" t="str">
            <v/>
          </cell>
          <cell r="CG101"/>
          <cell r="CH101"/>
          <cell r="CI101" t="str">
            <v/>
          </cell>
          <cell r="CJ101" t="str">
            <v/>
          </cell>
          <cell r="CK101" t="str">
            <v/>
          </cell>
          <cell r="CL101" t="str">
            <v/>
          </cell>
          <cell r="CM101" t="str">
            <v/>
          </cell>
          <cell r="CN101"/>
          <cell r="CO101"/>
          <cell r="CP101"/>
          <cell r="CQ101">
            <v>0</v>
          </cell>
          <cell r="CR101">
            <v>0</v>
          </cell>
          <cell r="CS101"/>
          <cell r="CT101"/>
          <cell r="CU101"/>
          <cell r="CV101"/>
          <cell r="CW101"/>
          <cell r="CX101"/>
          <cell r="CY101"/>
          <cell r="CZ101"/>
          <cell r="DA101"/>
          <cell r="DB101"/>
          <cell r="DC101">
            <v>0</v>
          </cell>
          <cell r="DD101">
            <v>0</v>
          </cell>
          <cell r="DE101"/>
          <cell r="DF101"/>
          <cell r="DG101"/>
          <cell r="DH101"/>
          <cell r="DI101"/>
          <cell r="DJ101"/>
          <cell r="DK101"/>
          <cell r="DS101"/>
          <cell r="DT101"/>
          <cell r="DU101"/>
          <cell r="DV101"/>
        </row>
        <row r="102">
          <cell r="A102"/>
          <cell r="B102"/>
          <cell r="C102"/>
          <cell r="D102"/>
          <cell r="E102"/>
          <cell r="F102"/>
          <cell r="G102"/>
          <cell r="H102"/>
          <cell r="I102"/>
          <cell r="J102"/>
          <cell r="K102"/>
          <cell r="L102"/>
          <cell r="M102"/>
          <cell r="N102"/>
          <cell r="O102"/>
          <cell r="P102"/>
          <cell r="Q102"/>
          <cell r="R102"/>
          <cell r="S102"/>
          <cell r="T102"/>
          <cell r="U102"/>
          <cell r="V102"/>
          <cell r="W102"/>
          <cell r="X102"/>
          <cell r="Y102"/>
          <cell r="Z102"/>
          <cell r="AA102"/>
          <cell r="AB102"/>
          <cell r="AC102"/>
          <cell r="AD102"/>
          <cell r="AE102"/>
          <cell r="AF102"/>
          <cell r="AG102"/>
          <cell r="AH102"/>
          <cell r="AI102"/>
          <cell r="AJ102"/>
          <cell r="AK102"/>
          <cell r="AL102"/>
          <cell r="AM102"/>
          <cell r="AN102"/>
          <cell r="AO102"/>
          <cell r="AP102"/>
          <cell r="AQ102"/>
          <cell r="AR102"/>
          <cell r="AS102"/>
          <cell r="AT102"/>
          <cell r="AU102"/>
          <cell r="AV102"/>
          <cell r="AW102"/>
          <cell r="AX102"/>
          <cell r="AY102"/>
          <cell r="AZ102"/>
          <cell r="BA102"/>
          <cell r="BB102"/>
          <cell r="BC102"/>
          <cell r="BD102"/>
          <cell r="BE102"/>
          <cell r="BF102"/>
          <cell r="BG102"/>
          <cell r="BH102"/>
          <cell r="BI102"/>
          <cell r="BJ102"/>
          <cell r="BK102"/>
          <cell r="BL102"/>
          <cell r="BM102"/>
          <cell r="BN102"/>
          <cell r="BO102"/>
          <cell r="BP102"/>
          <cell r="BQ102"/>
          <cell r="BR102"/>
          <cell r="BS102"/>
          <cell r="BT102">
            <v>0</v>
          </cell>
          <cell r="BU102" t="str">
            <v/>
          </cell>
          <cell r="BV102" t="str">
            <v/>
          </cell>
          <cell r="BW102" t="str">
            <v/>
          </cell>
          <cell r="BX102" t="str">
            <v/>
          </cell>
          <cell r="BY102" t="str">
            <v/>
          </cell>
          <cell r="BZ102" t="str">
            <v/>
          </cell>
          <cell r="CA102" t="str">
            <v/>
          </cell>
          <cell r="CB102" t="str">
            <v/>
          </cell>
          <cell r="CC102" t="str">
            <v/>
          </cell>
          <cell r="CD102" t="str">
            <v/>
          </cell>
          <cell r="CE102" t="str">
            <v/>
          </cell>
          <cell r="CF102" t="str">
            <v/>
          </cell>
          <cell r="CG102"/>
          <cell r="CH102"/>
          <cell r="CI102" t="str">
            <v/>
          </cell>
          <cell r="CJ102" t="str">
            <v/>
          </cell>
          <cell r="CK102" t="str">
            <v/>
          </cell>
          <cell r="CL102" t="str">
            <v/>
          </cell>
          <cell r="CM102" t="str">
            <v/>
          </cell>
          <cell r="CN102"/>
          <cell r="CO102"/>
          <cell r="CP102"/>
          <cell r="CQ102">
            <v>0</v>
          </cell>
          <cell r="CR102">
            <v>0</v>
          </cell>
          <cell r="CS102"/>
          <cell r="CT102"/>
          <cell r="CU102"/>
          <cell r="CV102"/>
          <cell r="CW102"/>
          <cell r="CX102"/>
          <cell r="CY102"/>
          <cell r="CZ102"/>
          <cell r="DA102"/>
          <cell r="DB102"/>
          <cell r="DC102">
            <v>0</v>
          </cell>
          <cell r="DD102">
            <v>0</v>
          </cell>
          <cell r="DE102"/>
          <cell r="DF102"/>
          <cell r="DG102"/>
          <cell r="DH102"/>
          <cell r="DI102"/>
          <cell r="DJ102"/>
          <cell r="DK102"/>
          <cell r="DS102"/>
          <cell r="DT102"/>
          <cell r="DU102"/>
          <cell r="DV102"/>
        </row>
        <row r="103">
          <cell r="A103"/>
          <cell r="B103"/>
          <cell r="C103"/>
          <cell r="D103"/>
          <cell r="E103"/>
          <cell r="F103"/>
          <cell r="G103"/>
          <cell r="H103"/>
          <cell r="I103"/>
          <cell r="J103"/>
          <cell r="K103"/>
          <cell r="L103"/>
          <cell r="M103"/>
          <cell r="N103"/>
          <cell r="O103"/>
          <cell r="P103"/>
          <cell r="Q103"/>
          <cell r="R103"/>
          <cell r="S103"/>
          <cell r="T103"/>
          <cell r="U103"/>
          <cell r="V103"/>
          <cell r="W103"/>
          <cell r="X103"/>
          <cell r="Y103"/>
          <cell r="Z103"/>
          <cell r="AA103"/>
          <cell r="AB103"/>
          <cell r="AC103"/>
          <cell r="AD103"/>
          <cell r="AE103"/>
          <cell r="AF103"/>
          <cell r="AG103"/>
          <cell r="AH103"/>
          <cell r="AI103"/>
          <cell r="AJ103"/>
          <cell r="AK103"/>
          <cell r="AL103"/>
          <cell r="AM103"/>
          <cell r="AN103"/>
          <cell r="AO103"/>
          <cell r="AP103"/>
          <cell r="AQ103"/>
          <cell r="AR103"/>
          <cell r="AS103"/>
          <cell r="AT103"/>
          <cell r="AU103"/>
          <cell r="AV103"/>
          <cell r="AW103"/>
          <cell r="AX103"/>
          <cell r="AY103"/>
          <cell r="AZ103"/>
          <cell r="BA103"/>
          <cell r="BB103"/>
          <cell r="BC103"/>
          <cell r="BD103"/>
          <cell r="BE103"/>
          <cell r="BF103"/>
          <cell r="BG103"/>
          <cell r="BH103"/>
          <cell r="BI103"/>
          <cell r="BJ103"/>
          <cell r="BK103"/>
          <cell r="BL103"/>
          <cell r="BM103"/>
          <cell r="BN103"/>
          <cell r="BO103"/>
          <cell r="BP103"/>
          <cell r="BQ103"/>
          <cell r="BR103"/>
          <cell r="BS103"/>
          <cell r="BT103">
            <v>0</v>
          </cell>
          <cell r="BU103" t="str">
            <v/>
          </cell>
          <cell r="BV103" t="str">
            <v/>
          </cell>
          <cell r="BW103" t="str">
            <v/>
          </cell>
          <cell r="BX103" t="str">
            <v/>
          </cell>
          <cell r="BY103" t="str">
            <v/>
          </cell>
          <cell r="BZ103" t="str">
            <v/>
          </cell>
          <cell r="CA103" t="str">
            <v/>
          </cell>
          <cell r="CB103" t="str">
            <v/>
          </cell>
          <cell r="CC103" t="str">
            <v/>
          </cell>
          <cell r="CD103" t="str">
            <v/>
          </cell>
          <cell r="CE103" t="str">
            <v/>
          </cell>
          <cell r="CF103" t="str">
            <v/>
          </cell>
          <cell r="CG103"/>
          <cell r="CH103"/>
          <cell r="CI103" t="str">
            <v/>
          </cell>
          <cell r="CJ103" t="str">
            <v/>
          </cell>
          <cell r="CK103" t="str">
            <v/>
          </cell>
          <cell r="CL103" t="str">
            <v/>
          </cell>
          <cell r="CM103" t="str">
            <v/>
          </cell>
          <cell r="CN103"/>
          <cell r="CO103"/>
          <cell r="CP103"/>
          <cell r="CQ103">
            <v>0</v>
          </cell>
          <cell r="CR103">
            <v>0</v>
          </cell>
          <cell r="CS103"/>
          <cell r="CT103"/>
          <cell r="CU103"/>
          <cell r="CV103"/>
          <cell r="CW103"/>
          <cell r="CX103"/>
          <cell r="CY103"/>
          <cell r="CZ103"/>
          <cell r="DA103"/>
          <cell r="DB103"/>
          <cell r="DC103">
            <v>0</v>
          </cell>
          <cell r="DD103">
            <v>0</v>
          </cell>
          <cell r="DE103"/>
          <cell r="DF103"/>
          <cell r="DG103"/>
          <cell r="DH103"/>
          <cell r="DI103"/>
          <cell r="DJ103"/>
          <cell r="DK103"/>
          <cell r="DS103"/>
          <cell r="DT103"/>
          <cell r="DU103"/>
          <cell r="DV103"/>
        </row>
        <row r="104">
          <cell r="A104"/>
          <cell r="B104"/>
          <cell r="C104"/>
          <cell r="D104"/>
          <cell r="E104"/>
          <cell r="F104"/>
          <cell r="G104"/>
          <cell r="H104"/>
          <cell r="I104"/>
          <cell r="J104"/>
          <cell r="K104"/>
          <cell r="L104"/>
          <cell r="M104"/>
          <cell r="N104"/>
          <cell r="O104"/>
          <cell r="P104"/>
          <cell r="Q104"/>
          <cell r="R104"/>
          <cell r="S104"/>
          <cell r="T104"/>
          <cell r="U104"/>
          <cell r="V104"/>
          <cell r="W104"/>
          <cell r="X104"/>
          <cell r="Y104"/>
          <cell r="Z104"/>
          <cell r="AA104"/>
          <cell r="AB104"/>
          <cell r="AC104"/>
          <cell r="AD104"/>
          <cell r="AE104"/>
          <cell r="AF104"/>
          <cell r="AG104"/>
          <cell r="AH104"/>
          <cell r="AI104"/>
          <cell r="AJ104"/>
          <cell r="AK104"/>
          <cell r="AL104"/>
          <cell r="AM104"/>
          <cell r="AN104"/>
          <cell r="AO104"/>
          <cell r="AP104"/>
          <cell r="AQ104"/>
          <cell r="AR104"/>
          <cell r="AS104"/>
          <cell r="AT104"/>
          <cell r="AU104"/>
          <cell r="AV104"/>
          <cell r="AW104"/>
          <cell r="AX104"/>
          <cell r="AY104"/>
          <cell r="AZ104"/>
          <cell r="BA104"/>
          <cell r="BB104"/>
          <cell r="BC104"/>
          <cell r="BD104"/>
          <cell r="BE104"/>
          <cell r="BF104"/>
          <cell r="BG104"/>
          <cell r="BH104"/>
          <cell r="BI104"/>
          <cell r="BJ104"/>
          <cell r="BK104"/>
          <cell r="BL104"/>
          <cell r="BM104"/>
          <cell r="BN104"/>
          <cell r="BO104"/>
          <cell r="BP104"/>
          <cell r="BQ104"/>
          <cell r="BR104"/>
          <cell r="BS104"/>
          <cell r="BT104">
            <v>0</v>
          </cell>
          <cell r="BU104" t="str">
            <v/>
          </cell>
          <cell r="BV104" t="str">
            <v/>
          </cell>
          <cell r="BW104" t="str">
            <v/>
          </cell>
          <cell r="BX104" t="str">
            <v/>
          </cell>
          <cell r="BY104" t="str">
            <v/>
          </cell>
          <cell r="BZ104" t="str">
            <v/>
          </cell>
          <cell r="CA104" t="str">
            <v/>
          </cell>
          <cell r="CB104" t="str">
            <v/>
          </cell>
          <cell r="CC104" t="str">
            <v/>
          </cell>
          <cell r="CD104" t="str">
            <v/>
          </cell>
          <cell r="CE104" t="str">
            <v/>
          </cell>
          <cell r="CF104" t="str">
            <v/>
          </cell>
          <cell r="CG104"/>
          <cell r="CH104"/>
          <cell r="CI104" t="str">
            <v/>
          </cell>
          <cell r="CJ104" t="str">
            <v/>
          </cell>
          <cell r="CK104" t="str">
            <v/>
          </cell>
          <cell r="CL104" t="str">
            <v/>
          </cell>
          <cell r="CM104" t="str">
            <v/>
          </cell>
          <cell r="CN104"/>
          <cell r="CO104"/>
          <cell r="CP104"/>
          <cell r="CQ104">
            <v>0</v>
          </cell>
          <cell r="CR104">
            <v>0</v>
          </cell>
          <cell r="CS104"/>
          <cell r="CT104"/>
          <cell r="CU104"/>
          <cell r="CV104"/>
          <cell r="CW104"/>
          <cell r="CX104"/>
          <cell r="CY104"/>
          <cell r="CZ104"/>
          <cell r="DA104"/>
          <cell r="DB104"/>
          <cell r="DC104">
            <v>0</v>
          </cell>
          <cell r="DD104">
            <v>0</v>
          </cell>
          <cell r="DE104"/>
          <cell r="DF104"/>
          <cell r="DG104"/>
          <cell r="DH104"/>
          <cell r="DI104"/>
          <cell r="DJ104"/>
          <cell r="DK104"/>
          <cell r="DS104"/>
          <cell r="DT104"/>
          <cell r="DU104"/>
          <cell r="DV104"/>
        </row>
        <row r="105">
          <cell r="A105"/>
          <cell r="B105"/>
          <cell r="C105"/>
          <cell r="D105"/>
          <cell r="E105"/>
          <cell r="F105"/>
          <cell r="G105"/>
          <cell r="H105"/>
          <cell r="I105"/>
          <cell r="J105"/>
          <cell r="K105"/>
          <cell r="L105"/>
          <cell r="M105"/>
          <cell r="N105"/>
          <cell r="O105"/>
          <cell r="P105"/>
          <cell r="Q105"/>
          <cell r="R105"/>
          <cell r="S105"/>
          <cell r="T105"/>
          <cell r="U105"/>
          <cell r="V105"/>
          <cell r="W105"/>
          <cell r="X105"/>
          <cell r="Y105"/>
          <cell r="Z105"/>
          <cell r="AA105"/>
          <cell r="AB105"/>
          <cell r="AC105"/>
          <cell r="AD105"/>
          <cell r="AE105"/>
          <cell r="AF105"/>
          <cell r="AG105"/>
          <cell r="AH105"/>
          <cell r="AI105"/>
          <cell r="AJ105"/>
          <cell r="AK105"/>
          <cell r="AL105"/>
          <cell r="AM105"/>
          <cell r="AN105"/>
          <cell r="AO105"/>
          <cell r="AP105"/>
          <cell r="AQ105"/>
          <cell r="AR105"/>
          <cell r="AS105"/>
          <cell r="AT105"/>
          <cell r="AU105"/>
          <cell r="AV105"/>
          <cell r="AW105"/>
          <cell r="AX105"/>
          <cell r="AY105"/>
          <cell r="AZ105"/>
          <cell r="BA105"/>
          <cell r="BB105"/>
          <cell r="BC105"/>
          <cell r="BD105"/>
          <cell r="BE105"/>
          <cell r="BF105"/>
          <cell r="BG105"/>
          <cell r="BH105"/>
          <cell r="BI105"/>
          <cell r="BJ105"/>
          <cell r="BK105"/>
          <cell r="BL105"/>
          <cell r="BM105"/>
          <cell r="BN105"/>
          <cell r="BO105"/>
          <cell r="BP105"/>
          <cell r="BQ105"/>
          <cell r="BR105"/>
          <cell r="BS105"/>
          <cell r="BT105">
            <v>0</v>
          </cell>
          <cell r="BU105" t="str">
            <v/>
          </cell>
          <cell r="BV105" t="str">
            <v/>
          </cell>
          <cell r="BW105" t="str">
            <v/>
          </cell>
          <cell r="BX105" t="str">
            <v/>
          </cell>
          <cell r="BY105" t="str">
            <v/>
          </cell>
          <cell r="BZ105" t="str">
            <v/>
          </cell>
          <cell r="CA105" t="str">
            <v/>
          </cell>
          <cell r="CB105" t="str">
            <v/>
          </cell>
          <cell r="CC105" t="str">
            <v/>
          </cell>
          <cell r="CD105" t="str">
            <v/>
          </cell>
          <cell r="CE105" t="str">
            <v/>
          </cell>
          <cell r="CF105" t="str">
            <v/>
          </cell>
          <cell r="CG105"/>
          <cell r="CH105"/>
          <cell r="CI105" t="str">
            <v/>
          </cell>
          <cell r="CJ105" t="str">
            <v/>
          </cell>
          <cell r="CK105" t="str">
            <v/>
          </cell>
          <cell r="CL105" t="str">
            <v/>
          </cell>
          <cell r="CM105" t="str">
            <v/>
          </cell>
          <cell r="CN105"/>
          <cell r="CO105"/>
          <cell r="CP105"/>
          <cell r="CQ105">
            <v>0</v>
          </cell>
          <cell r="CR105">
            <v>0</v>
          </cell>
          <cell r="CS105"/>
          <cell r="CT105"/>
          <cell r="CU105"/>
          <cell r="CV105"/>
          <cell r="CW105"/>
          <cell r="CX105"/>
          <cell r="CY105"/>
          <cell r="CZ105"/>
          <cell r="DA105"/>
          <cell r="DB105"/>
          <cell r="DC105">
            <v>0</v>
          </cell>
          <cell r="DD105">
            <v>0</v>
          </cell>
          <cell r="DE105"/>
          <cell r="DF105"/>
          <cell r="DG105"/>
          <cell r="DH105"/>
          <cell r="DI105"/>
          <cell r="DJ105"/>
          <cell r="DK105"/>
          <cell r="DS105"/>
          <cell r="DT105"/>
          <cell r="DU105"/>
          <cell r="DV105"/>
        </row>
        <row r="106">
          <cell r="A106"/>
          <cell r="B106"/>
          <cell r="C106"/>
          <cell r="D106"/>
          <cell r="E106"/>
          <cell r="F106"/>
          <cell r="G106"/>
          <cell r="H106"/>
          <cell r="I106"/>
          <cell r="J106"/>
          <cell r="K106"/>
          <cell r="L106"/>
          <cell r="M106"/>
          <cell r="N106"/>
          <cell r="O106"/>
          <cell r="P106"/>
          <cell r="Q106"/>
          <cell r="R106"/>
          <cell r="S106"/>
          <cell r="T106"/>
          <cell r="U106"/>
          <cell r="V106"/>
          <cell r="W106"/>
          <cell r="X106"/>
          <cell r="Y106"/>
          <cell r="Z106"/>
          <cell r="AA106"/>
          <cell r="AB106"/>
          <cell r="AC106"/>
          <cell r="AD106"/>
          <cell r="AE106"/>
          <cell r="AF106"/>
          <cell r="AG106"/>
          <cell r="AH106"/>
          <cell r="AI106"/>
          <cell r="AJ106"/>
          <cell r="AK106"/>
          <cell r="AL106"/>
          <cell r="AM106"/>
          <cell r="AN106"/>
          <cell r="AO106"/>
          <cell r="AP106"/>
          <cell r="AQ106"/>
          <cell r="AR106"/>
          <cell r="AS106"/>
          <cell r="AT106"/>
          <cell r="AU106"/>
          <cell r="AV106"/>
          <cell r="AW106"/>
          <cell r="AX106"/>
          <cell r="AY106"/>
          <cell r="AZ106"/>
          <cell r="BA106"/>
          <cell r="BB106"/>
          <cell r="BC106"/>
          <cell r="BD106"/>
          <cell r="BE106"/>
          <cell r="BF106"/>
          <cell r="BG106"/>
          <cell r="BH106"/>
          <cell r="BI106"/>
          <cell r="BJ106"/>
          <cell r="BK106"/>
          <cell r="BL106"/>
          <cell r="BM106"/>
          <cell r="BN106"/>
          <cell r="BO106"/>
          <cell r="BP106"/>
          <cell r="BQ106"/>
          <cell r="BR106"/>
          <cell r="BS106"/>
          <cell r="BT106">
            <v>0</v>
          </cell>
          <cell r="BU106" t="str">
            <v/>
          </cell>
          <cell r="BV106" t="str">
            <v/>
          </cell>
          <cell r="BW106" t="str">
            <v/>
          </cell>
          <cell r="BX106" t="str">
            <v/>
          </cell>
          <cell r="BY106" t="str">
            <v/>
          </cell>
          <cell r="BZ106" t="str">
            <v/>
          </cell>
          <cell r="CA106" t="str">
            <v/>
          </cell>
          <cell r="CB106" t="str">
            <v/>
          </cell>
          <cell r="CC106" t="str">
            <v/>
          </cell>
          <cell r="CD106" t="str">
            <v/>
          </cell>
          <cell r="CE106" t="str">
            <v/>
          </cell>
          <cell r="CF106" t="str">
            <v/>
          </cell>
          <cell r="CG106"/>
          <cell r="CH106"/>
          <cell r="CI106" t="str">
            <v/>
          </cell>
          <cell r="CJ106" t="str">
            <v/>
          </cell>
          <cell r="CK106" t="str">
            <v/>
          </cell>
          <cell r="CL106" t="str">
            <v/>
          </cell>
          <cell r="CM106" t="str">
            <v/>
          </cell>
          <cell r="CN106"/>
          <cell r="CO106"/>
          <cell r="CP106"/>
          <cell r="CQ106">
            <v>0</v>
          </cell>
          <cell r="CR106">
            <v>0</v>
          </cell>
          <cell r="CS106"/>
          <cell r="CT106"/>
          <cell r="CU106"/>
          <cell r="CV106"/>
          <cell r="CW106"/>
          <cell r="CX106"/>
          <cell r="CY106"/>
          <cell r="CZ106"/>
          <cell r="DA106"/>
          <cell r="DB106"/>
          <cell r="DC106">
            <v>0</v>
          </cell>
          <cell r="DD106">
            <v>0</v>
          </cell>
          <cell r="DE106"/>
          <cell r="DF106"/>
          <cell r="DG106"/>
          <cell r="DH106"/>
          <cell r="DI106"/>
          <cell r="DJ106"/>
          <cell r="DK106"/>
          <cell r="DS106"/>
          <cell r="DT106"/>
          <cell r="DU106"/>
          <cell r="DV106"/>
        </row>
        <row r="107">
          <cell r="A107"/>
          <cell r="B107"/>
          <cell r="C107"/>
          <cell r="D107"/>
          <cell r="E107"/>
          <cell r="F107"/>
          <cell r="G107"/>
          <cell r="H107"/>
          <cell r="I107"/>
          <cell r="J107"/>
          <cell r="K107"/>
          <cell r="L107"/>
          <cell r="M107"/>
          <cell r="N107"/>
          <cell r="O107"/>
          <cell r="P107"/>
          <cell r="Q107"/>
          <cell r="R107"/>
          <cell r="S107"/>
          <cell r="T107"/>
          <cell r="U107"/>
          <cell r="V107"/>
          <cell r="W107"/>
          <cell r="X107"/>
          <cell r="Y107"/>
          <cell r="Z107"/>
          <cell r="AA107"/>
          <cell r="AB107"/>
          <cell r="AC107"/>
          <cell r="AD107"/>
          <cell r="AE107"/>
          <cell r="AF107"/>
          <cell r="AG107"/>
          <cell r="AH107"/>
          <cell r="AI107"/>
          <cell r="AJ107"/>
          <cell r="AK107"/>
          <cell r="AL107"/>
          <cell r="AM107"/>
          <cell r="AN107"/>
          <cell r="AO107"/>
          <cell r="AP107"/>
          <cell r="AQ107"/>
          <cell r="AR107"/>
          <cell r="AS107"/>
          <cell r="AT107"/>
          <cell r="AU107"/>
          <cell r="AV107"/>
          <cell r="AW107"/>
          <cell r="AX107"/>
          <cell r="AY107"/>
          <cell r="AZ107"/>
          <cell r="BA107"/>
          <cell r="BB107"/>
          <cell r="BC107"/>
          <cell r="BD107"/>
          <cell r="BE107"/>
          <cell r="BF107"/>
          <cell r="BG107"/>
          <cell r="BH107"/>
          <cell r="BI107"/>
          <cell r="BJ107"/>
          <cell r="BK107"/>
          <cell r="BL107"/>
          <cell r="BM107"/>
          <cell r="BN107"/>
          <cell r="BO107"/>
          <cell r="BP107"/>
          <cell r="BQ107"/>
          <cell r="BR107"/>
          <cell r="BS107"/>
          <cell r="BT107">
            <v>0</v>
          </cell>
          <cell r="BU107" t="str">
            <v/>
          </cell>
          <cell r="BV107" t="str">
            <v/>
          </cell>
          <cell r="BW107" t="str">
            <v/>
          </cell>
          <cell r="BX107" t="str">
            <v/>
          </cell>
          <cell r="BY107" t="str">
            <v/>
          </cell>
          <cell r="BZ107" t="str">
            <v/>
          </cell>
          <cell r="CA107" t="str">
            <v/>
          </cell>
          <cell r="CB107" t="str">
            <v/>
          </cell>
          <cell r="CC107" t="str">
            <v/>
          </cell>
          <cell r="CD107" t="str">
            <v/>
          </cell>
          <cell r="CE107" t="str">
            <v/>
          </cell>
          <cell r="CF107" t="str">
            <v/>
          </cell>
          <cell r="CG107"/>
          <cell r="CH107"/>
          <cell r="CI107" t="str">
            <v/>
          </cell>
          <cell r="CJ107" t="str">
            <v/>
          </cell>
          <cell r="CK107" t="str">
            <v/>
          </cell>
          <cell r="CL107" t="str">
            <v/>
          </cell>
          <cell r="CM107" t="str">
            <v/>
          </cell>
          <cell r="CN107"/>
          <cell r="CO107"/>
          <cell r="CP107"/>
          <cell r="CQ107">
            <v>0</v>
          </cell>
          <cell r="CR107">
            <v>0</v>
          </cell>
          <cell r="CS107"/>
          <cell r="CT107"/>
          <cell r="CU107"/>
          <cell r="CV107"/>
          <cell r="CW107"/>
          <cell r="CX107"/>
          <cell r="CY107"/>
          <cell r="CZ107"/>
          <cell r="DA107"/>
          <cell r="DB107"/>
          <cell r="DC107">
            <v>0</v>
          </cell>
          <cell r="DD107">
            <v>0</v>
          </cell>
          <cell r="DE107"/>
          <cell r="DF107"/>
          <cell r="DG107"/>
          <cell r="DH107"/>
          <cell r="DI107"/>
          <cell r="DJ107"/>
          <cell r="DK107"/>
          <cell r="DS107"/>
          <cell r="DT107"/>
          <cell r="DU107"/>
          <cell r="DV107"/>
        </row>
        <row r="108">
          <cell r="A108"/>
          <cell r="B108"/>
          <cell r="C108"/>
          <cell r="D108"/>
          <cell r="E108"/>
          <cell r="F108"/>
          <cell r="G108"/>
          <cell r="H108"/>
          <cell r="I108"/>
          <cell r="J108"/>
          <cell r="K108"/>
          <cell r="L108"/>
          <cell r="M108"/>
          <cell r="N108"/>
          <cell r="O108"/>
          <cell r="P108"/>
          <cell r="Q108"/>
          <cell r="R108"/>
          <cell r="S108"/>
          <cell r="T108"/>
          <cell r="U108"/>
          <cell r="V108"/>
          <cell r="W108"/>
          <cell r="X108"/>
          <cell r="Y108"/>
          <cell r="Z108"/>
          <cell r="AA108"/>
          <cell r="AB108"/>
          <cell r="AC108"/>
          <cell r="AD108"/>
          <cell r="AE108"/>
          <cell r="AF108"/>
          <cell r="AG108"/>
          <cell r="AH108"/>
          <cell r="AI108"/>
          <cell r="AJ108"/>
          <cell r="AK108"/>
          <cell r="AL108"/>
          <cell r="AM108"/>
          <cell r="AN108"/>
          <cell r="AO108"/>
          <cell r="AP108"/>
          <cell r="AQ108"/>
          <cell r="AR108"/>
          <cell r="AS108"/>
          <cell r="AT108"/>
          <cell r="AU108"/>
          <cell r="AV108"/>
          <cell r="AW108"/>
          <cell r="AX108"/>
          <cell r="AY108"/>
          <cell r="AZ108"/>
          <cell r="BA108"/>
          <cell r="BB108"/>
          <cell r="BC108"/>
          <cell r="BD108"/>
          <cell r="BE108"/>
          <cell r="BF108"/>
          <cell r="BG108"/>
          <cell r="BH108"/>
          <cell r="BI108"/>
          <cell r="BJ108"/>
          <cell r="BK108"/>
          <cell r="BL108"/>
          <cell r="BM108"/>
          <cell r="BN108"/>
          <cell r="BO108"/>
          <cell r="BP108"/>
          <cell r="BQ108"/>
          <cell r="BR108"/>
          <cell r="BS108"/>
          <cell r="BT108">
            <v>0</v>
          </cell>
          <cell r="BU108" t="str">
            <v/>
          </cell>
          <cell r="BV108" t="str">
            <v/>
          </cell>
          <cell r="BW108" t="str">
            <v/>
          </cell>
          <cell r="BX108" t="str">
            <v/>
          </cell>
          <cell r="BY108" t="str">
            <v/>
          </cell>
          <cell r="BZ108" t="str">
            <v/>
          </cell>
          <cell r="CA108" t="str">
            <v/>
          </cell>
          <cell r="CB108" t="str">
            <v/>
          </cell>
          <cell r="CC108" t="str">
            <v/>
          </cell>
          <cell r="CD108" t="str">
            <v/>
          </cell>
          <cell r="CE108" t="str">
            <v/>
          </cell>
          <cell r="CF108" t="str">
            <v/>
          </cell>
          <cell r="CG108"/>
          <cell r="CH108"/>
          <cell r="CI108" t="str">
            <v/>
          </cell>
          <cell r="CJ108" t="str">
            <v/>
          </cell>
          <cell r="CK108" t="str">
            <v/>
          </cell>
          <cell r="CL108" t="str">
            <v/>
          </cell>
          <cell r="CM108" t="str">
            <v/>
          </cell>
          <cell r="CN108"/>
          <cell r="CO108"/>
          <cell r="CP108"/>
          <cell r="CQ108">
            <v>0</v>
          </cell>
          <cell r="CR108">
            <v>0</v>
          </cell>
          <cell r="CS108"/>
          <cell r="CT108"/>
          <cell r="CU108"/>
          <cell r="CV108"/>
          <cell r="CW108"/>
          <cell r="CX108"/>
          <cell r="CY108"/>
          <cell r="CZ108"/>
          <cell r="DA108"/>
          <cell r="DB108"/>
          <cell r="DC108">
            <v>0</v>
          </cell>
          <cell r="DD108">
            <v>0</v>
          </cell>
          <cell r="DE108"/>
          <cell r="DF108"/>
          <cell r="DG108"/>
          <cell r="DH108"/>
          <cell r="DI108"/>
          <cell r="DJ108"/>
          <cell r="DK108"/>
          <cell r="DS108"/>
          <cell r="DT108"/>
          <cell r="DU108"/>
          <cell r="DV108"/>
        </row>
        <row r="109">
          <cell r="A109"/>
          <cell r="B109"/>
          <cell r="C109"/>
          <cell r="D109"/>
          <cell r="E109"/>
          <cell r="F109"/>
          <cell r="G109"/>
          <cell r="H109"/>
          <cell r="I109"/>
          <cell r="J109"/>
          <cell r="K109"/>
          <cell r="L109"/>
          <cell r="M109"/>
          <cell r="N109"/>
          <cell r="O109"/>
          <cell r="P109"/>
          <cell r="Q109"/>
          <cell r="R109"/>
          <cell r="S109"/>
          <cell r="T109"/>
          <cell r="U109"/>
          <cell r="V109"/>
          <cell r="W109"/>
          <cell r="X109"/>
          <cell r="Y109"/>
          <cell r="Z109"/>
          <cell r="AA109"/>
          <cell r="AB109"/>
          <cell r="AC109"/>
          <cell r="AD109"/>
          <cell r="AE109"/>
          <cell r="AF109"/>
          <cell r="AG109"/>
          <cell r="AH109"/>
          <cell r="AI109"/>
          <cell r="AJ109"/>
          <cell r="AK109"/>
          <cell r="AL109"/>
          <cell r="AM109"/>
          <cell r="AN109"/>
          <cell r="AO109"/>
          <cell r="AP109"/>
          <cell r="AQ109"/>
          <cell r="AR109"/>
          <cell r="AS109"/>
          <cell r="AT109"/>
          <cell r="AU109"/>
          <cell r="AV109"/>
          <cell r="AW109"/>
          <cell r="AX109"/>
          <cell r="AY109"/>
          <cell r="AZ109"/>
          <cell r="BA109"/>
          <cell r="BB109"/>
          <cell r="BC109"/>
          <cell r="BD109"/>
          <cell r="BE109"/>
          <cell r="BF109"/>
          <cell r="BG109"/>
          <cell r="BH109"/>
          <cell r="BI109"/>
          <cell r="BJ109"/>
          <cell r="BK109"/>
          <cell r="BL109"/>
          <cell r="BM109"/>
          <cell r="BN109"/>
          <cell r="BO109"/>
          <cell r="BP109"/>
          <cell r="BQ109"/>
          <cell r="BR109"/>
          <cell r="BS109"/>
          <cell r="BT109">
            <v>0</v>
          </cell>
          <cell r="BU109" t="str">
            <v/>
          </cell>
          <cell r="BV109" t="str">
            <v/>
          </cell>
          <cell r="BW109" t="str">
            <v/>
          </cell>
          <cell r="BX109" t="str">
            <v/>
          </cell>
          <cell r="BY109" t="str">
            <v/>
          </cell>
          <cell r="BZ109" t="str">
            <v/>
          </cell>
          <cell r="CA109" t="str">
            <v/>
          </cell>
          <cell r="CB109" t="str">
            <v/>
          </cell>
          <cell r="CC109" t="str">
            <v/>
          </cell>
          <cell r="CD109" t="str">
            <v/>
          </cell>
          <cell r="CE109" t="str">
            <v/>
          </cell>
          <cell r="CF109" t="str">
            <v/>
          </cell>
          <cell r="CG109"/>
          <cell r="CH109"/>
          <cell r="CI109" t="str">
            <v/>
          </cell>
          <cell r="CJ109" t="str">
            <v/>
          </cell>
          <cell r="CK109" t="str">
            <v/>
          </cell>
          <cell r="CL109" t="str">
            <v/>
          </cell>
          <cell r="CM109" t="str">
            <v/>
          </cell>
          <cell r="CN109"/>
          <cell r="CO109"/>
          <cell r="CP109"/>
          <cell r="CQ109">
            <v>0</v>
          </cell>
          <cell r="CR109">
            <v>0</v>
          </cell>
          <cell r="CS109"/>
          <cell r="CT109"/>
          <cell r="CU109"/>
          <cell r="CV109"/>
          <cell r="CW109"/>
          <cell r="CX109"/>
          <cell r="CY109"/>
          <cell r="CZ109"/>
          <cell r="DA109"/>
          <cell r="DB109"/>
          <cell r="DC109">
            <v>0</v>
          </cell>
          <cell r="DD109">
            <v>0</v>
          </cell>
          <cell r="DE109"/>
          <cell r="DF109"/>
          <cell r="DG109"/>
          <cell r="DH109"/>
          <cell r="DI109"/>
          <cell r="DJ109"/>
          <cell r="DK109"/>
          <cell r="DS109"/>
          <cell r="DT109"/>
          <cell r="DU109"/>
          <cell r="DV109"/>
        </row>
        <row r="110">
          <cell r="A110"/>
          <cell r="B110"/>
          <cell r="C110"/>
          <cell r="D110"/>
          <cell r="E110"/>
          <cell r="F110"/>
          <cell r="G110"/>
          <cell r="H110"/>
          <cell r="I110"/>
          <cell r="J110"/>
          <cell r="K110"/>
          <cell r="L110"/>
          <cell r="M110"/>
          <cell r="N110"/>
          <cell r="O110"/>
          <cell r="P110"/>
          <cell r="Q110"/>
          <cell r="R110"/>
          <cell r="S110"/>
          <cell r="T110"/>
          <cell r="U110"/>
          <cell r="V110"/>
          <cell r="W110"/>
          <cell r="X110"/>
          <cell r="Y110"/>
          <cell r="Z110"/>
          <cell r="AA110"/>
          <cell r="AB110"/>
          <cell r="AC110"/>
          <cell r="AD110"/>
          <cell r="AE110"/>
          <cell r="AF110"/>
          <cell r="AG110"/>
          <cell r="AH110"/>
          <cell r="AI110"/>
          <cell r="AJ110"/>
          <cell r="AK110"/>
          <cell r="AL110"/>
          <cell r="AM110"/>
          <cell r="AN110"/>
          <cell r="AO110"/>
          <cell r="AP110"/>
          <cell r="AQ110"/>
          <cell r="AR110"/>
          <cell r="AS110"/>
          <cell r="AT110"/>
          <cell r="AU110"/>
          <cell r="AV110"/>
          <cell r="AW110"/>
          <cell r="AX110"/>
          <cell r="AY110"/>
          <cell r="AZ110"/>
          <cell r="BA110"/>
          <cell r="BB110"/>
          <cell r="BC110"/>
          <cell r="BD110"/>
          <cell r="BE110"/>
          <cell r="BF110"/>
          <cell r="BG110"/>
          <cell r="BH110"/>
          <cell r="BI110"/>
          <cell r="BJ110"/>
          <cell r="BK110"/>
          <cell r="BL110"/>
          <cell r="BM110"/>
          <cell r="BN110"/>
          <cell r="BO110"/>
          <cell r="BP110"/>
          <cell r="BQ110"/>
          <cell r="BR110"/>
          <cell r="BS110"/>
          <cell r="BT110">
            <v>0</v>
          </cell>
          <cell r="BU110" t="str">
            <v/>
          </cell>
          <cell r="BV110" t="str">
            <v/>
          </cell>
          <cell r="BW110" t="str">
            <v/>
          </cell>
          <cell r="BX110" t="str">
            <v/>
          </cell>
          <cell r="BY110" t="str">
            <v/>
          </cell>
          <cell r="BZ110" t="str">
            <v/>
          </cell>
          <cell r="CA110" t="str">
            <v/>
          </cell>
          <cell r="CB110" t="str">
            <v/>
          </cell>
          <cell r="CC110" t="str">
            <v/>
          </cell>
          <cell r="CD110" t="str">
            <v/>
          </cell>
          <cell r="CE110" t="str">
            <v/>
          </cell>
          <cell r="CF110" t="str">
            <v/>
          </cell>
          <cell r="CG110"/>
          <cell r="CH110"/>
          <cell r="CI110" t="str">
            <v/>
          </cell>
          <cell r="CJ110" t="str">
            <v/>
          </cell>
          <cell r="CK110" t="str">
            <v/>
          </cell>
          <cell r="CL110" t="str">
            <v/>
          </cell>
          <cell r="CM110" t="str">
            <v/>
          </cell>
          <cell r="CN110"/>
          <cell r="CO110"/>
          <cell r="CP110"/>
          <cell r="CQ110">
            <v>0</v>
          </cell>
          <cell r="CR110">
            <v>0</v>
          </cell>
          <cell r="CS110"/>
          <cell r="CT110"/>
          <cell r="CU110"/>
          <cell r="CV110"/>
          <cell r="CW110"/>
          <cell r="CX110"/>
          <cell r="CY110"/>
          <cell r="CZ110"/>
          <cell r="DA110"/>
          <cell r="DB110"/>
          <cell r="DC110">
            <v>0</v>
          </cell>
          <cell r="DD110">
            <v>0</v>
          </cell>
          <cell r="DE110"/>
          <cell r="DF110"/>
          <cell r="DG110"/>
          <cell r="DH110"/>
          <cell r="DI110"/>
          <cell r="DJ110"/>
          <cell r="DK110"/>
          <cell r="DS110"/>
          <cell r="DT110"/>
          <cell r="DU110"/>
          <cell r="DV110"/>
        </row>
        <row r="111">
          <cell r="A111"/>
          <cell r="B111"/>
          <cell r="C111"/>
          <cell r="D111"/>
          <cell r="E111"/>
          <cell r="F111"/>
          <cell r="G111"/>
          <cell r="H111"/>
          <cell r="I111"/>
          <cell r="J111"/>
          <cell r="K111"/>
          <cell r="L111"/>
          <cell r="M111"/>
          <cell r="N111"/>
          <cell r="O111"/>
          <cell r="P111"/>
          <cell r="Q111"/>
          <cell r="R111"/>
          <cell r="S111"/>
          <cell r="T111"/>
          <cell r="U111"/>
          <cell r="V111"/>
          <cell r="W111"/>
          <cell r="X111"/>
          <cell r="Y111"/>
          <cell r="Z111"/>
          <cell r="AA111"/>
          <cell r="AB111"/>
          <cell r="AC111"/>
          <cell r="AD111"/>
          <cell r="AE111"/>
          <cell r="AF111"/>
          <cell r="AG111"/>
          <cell r="AH111"/>
          <cell r="AI111"/>
          <cell r="AJ111"/>
          <cell r="AK111"/>
          <cell r="AL111"/>
          <cell r="AM111"/>
          <cell r="AN111"/>
          <cell r="AO111"/>
          <cell r="AP111"/>
          <cell r="AQ111"/>
          <cell r="AR111"/>
          <cell r="AS111"/>
          <cell r="AT111"/>
          <cell r="AU111"/>
          <cell r="AV111"/>
          <cell r="AW111"/>
          <cell r="AX111"/>
          <cell r="AY111"/>
          <cell r="AZ111"/>
          <cell r="BA111"/>
          <cell r="BB111"/>
          <cell r="BC111"/>
          <cell r="BD111"/>
          <cell r="BE111"/>
          <cell r="BF111"/>
          <cell r="BG111"/>
          <cell r="BH111"/>
          <cell r="BI111"/>
          <cell r="BJ111"/>
          <cell r="BK111"/>
          <cell r="BL111"/>
          <cell r="BM111"/>
          <cell r="BN111"/>
          <cell r="BO111"/>
          <cell r="BP111"/>
          <cell r="BQ111"/>
          <cell r="BR111"/>
          <cell r="BS111"/>
          <cell r="BT111">
            <v>0</v>
          </cell>
          <cell r="BU111" t="str">
            <v/>
          </cell>
          <cell r="BV111" t="str">
            <v/>
          </cell>
          <cell r="BW111" t="str">
            <v/>
          </cell>
          <cell r="BX111" t="str">
            <v/>
          </cell>
          <cell r="BY111" t="str">
            <v/>
          </cell>
          <cell r="BZ111" t="str">
            <v/>
          </cell>
          <cell r="CA111" t="str">
            <v/>
          </cell>
          <cell r="CB111" t="str">
            <v/>
          </cell>
          <cell r="CC111" t="str">
            <v/>
          </cell>
          <cell r="CD111" t="str">
            <v/>
          </cell>
          <cell r="CE111" t="str">
            <v/>
          </cell>
          <cell r="CF111" t="str">
            <v/>
          </cell>
          <cell r="CG111"/>
          <cell r="CH111"/>
          <cell r="CI111" t="str">
            <v/>
          </cell>
          <cell r="CJ111" t="str">
            <v/>
          </cell>
          <cell r="CK111" t="str">
            <v/>
          </cell>
          <cell r="CL111" t="str">
            <v/>
          </cell>
          <cell r="CM111" t="str">
            <v/>
          </cell>
          <cell r="CN111"/>
          <cell r="CO111"/>
          <cell r="CP111"/>
          <cell r="CQ111">
            <v>0</v>
          </cell>
          <cell r="CR111">
            <v>0</v>
          </cell>
          <cell r="CS111"/>
          <cell r="CT111"/>
          <cell r="CU111"/>
          <cell r="CV111"/>
          <cell r="CW111"/>
          <cell r="CX111"/>
          <cell r="CY111"/>
          <cell r="CZ111"/>
          <cell r="DA111"/>
          <cell r="DB111"/>
          <cell r="DC111">
            <v>0</v>
          </cell>
          <cell r="DD111">
            <v>0</v>
          </cell>
          <cell r="DE111"/>
          <cell r="DF111"/>
          <cell r="DG111"/>
          <cell r="DH111"/>
          <cell r="DI111"/>
          <cell r="DJ111"/>
          <cell r="DK111"/>
          <cell r="DS111"/>
          <cell r="DT111"/>
          <cell r="DU111"/>
          <cell r="DV111"/>
        </row>
        <row r="112">
          <cell r="A112"/>
          <cell r="B112"/>
          <cell r="C112"/>
          <cell r="D112"/>
          <cell r="E112"/>
          <cell r="F112"/>
          <cell r="G112"/>
          <cell r="H112"/>
          <cell r="I112"/>
          <cell r="J112"/>
          <cell r="K112"/>
          <cell r="L112"/>
          <cell r="M112"/>
          <cell r="N112"/>
          <cell r="O112"/>
          <cell r="P112"/>
          <cell r="Q112"/>
          <cell r="R112"/>
          <cell r="S112"/>
          <cell r="T112"/>
          <cell r="U112"/>
          <cell r="V112"/>
          <cell r="W112"/>
          <cell r="X112"/>
          <cell r="Y112"/>
          <cell r="Z112"/>
          <cell r="AA112"/>
          <cell r="AB112"/>
          <cell r="AC112"/>
          <cell r="AD112"/>
          <cell r="AE112"/>
          <cell r="AF112"/>
          <cell r="AG112"/>
          <cell r="AH112"/>
          <cell r="AI112"/>
          <cell r="AJ112"/>
          <cell r="AK112"/>
          <cell r="AL112"/>
          <cell r="AM112"/>
          <cell r="AN112"/>
          <cell r="AO112"/>
          <cell r="AP112"/>
          <cell r="AQ112"/>
          <cell r="AR112"/>
          <cell r="AS112"/>
          <cell r="AT112"/>
          <cell r="AU112"/>
          <cell r="AV112"/>
          <cell r="AW112"/>
          <cell r="AX112"/>
          <cell r="AY112"/>
          <cell r="AZ112"/>
          <cell r="BA112"/>
          <cell r="BB112"/>
          <cell r="BC112"/>
          <cell r="BD112"/>
          <cell r="BE112"/>
          <cell r="BF112"/>
          <cell r="BG112"/>
          <cell r="BH112"/>
          <cell r="BI112"/>
          <cell r="BJ112"/>
          <cell r="BK112"/>
          <cell r="BL112"/>
          <cell r="BM112"/>
          <cell r="BN112"/>
          <cell r="BO112"/>
          <cell r="BP112"/>
          <cell r="BQ112"/>
          <cell r="BR112"/>
          <cell r="BS112"/>
          <cell r="BT112">
            <v>0</v>
          </cell>
          <cell r="BU112" t="str">
            <v/>
          </cell>
          <cell r="BV112" t="str">
            <v/>
          </cell>
          <cell r="BW112" t="str">
            <v/>
          </cell>
          <cell r="BX112" t="str">
            <v/>
          </cell>
          <cell r="BY112" t="str">
            <v/>
          </cell>
          <cell r="BZ112" t="str">
            <v/>
          </cell>
          <cell r="CA112" t="str">
            <v/>
          </cell>
          <cell r="CB112" t="str">
            <v/>
          </cell>
          <cell r="CC112" t="str">
            <v/>
          </cell>
          <cell r="CD112" t="str">
            <v/>
          </cell>
          <cell r="CE112" t="str">
            <v/>
          </cell>
          <cell r="CF112" t="str">
            <v/>
          </cell>
          <cell r="CG112"/>
          <cell r="CH112"/>
          <cell r="CI112" t="str">
            <v/>
          </cell>
          <cell r="CJ112" t="str">
            <v/>
          </cell>
          <cell r="CK112" t="str">
            <v/>
          </cell>
          <cell r="CL112" t="str">
            <v/>
          </cell>
          <cell r="CM112" t="str">
            <v/>
          </cell>
          <cell r="CN112"/>
          <cell r="CO112"/>
          <cell r="CP112"/>
          <cell r="CQ112">
            <v>0</v>
          </cell>
          <cell r="CR112">
            <v>0</v>
          </cell>
          <cell r="CS112"/>
          <cell r="CT112"/>
          <cell r="CU112"/>
          <cell r="CV112"/>
          <cell r="CW112"/>
          <cell r="CX112"/>
          <cell r="CY112"/>
          <cell r="CZ112"/>
          <cell r="DA112"/>
          <cell r="DB112"/>
          <cell r="DC112">
            <v>0</v>
          </cell>
          <cell r="DD112">
            <v>0</v>
          </cell>
          <cell r="DE112"/>
          <cell r="DF112"/>
          <cell r="DG112"/>
          <cell r="DH112"/>
          <cell r="DI112"/>
          <cell r="DJ112"/>
          <cell r="DK112"/>
          <cell r="DS112"/>
          <cell r="DT112"/>
          <cell r="DU112"/>
          <cell r="DV112"/>
        </row>
        <row r="113">
          <cell r="A113"/>
          <cell r="B113"/>
          <cell r="C113"/>
          <cell r="D113"/>
          <cell r="E113"/>
          <cell r="F113"/>
          <cell r="G113"/>
          <cell r="H113"/>
          <cell r="I113"/>
          <cell r="J113"/>
          <cell r="K113"/>
          <cell r="L113"/>
          <cell r="M113"/>
          <cell r="N113"/>
          <cell r="O113"/>
          <cell r="P113"/>
          <cell r="Q113"/>
          <cell r="R113"/>
          <cell r="S113"/>
          <cell r="T113"/>
          <cell r="U113"/>
          <cell r="V113"/>
          <cell r="W113"/>
          <cell r="X113"/>
          <cell r="Y113"/>
          <cell r="Z113"/>
          <cell r="AA113"/>
          <cell r="AB113"/>
          <cell r="AC113"/>
          <cell r="AD113"/>
          <cell r="AE113"/>
          <cell r="AF113"/>
          <cell r="AG113"/>
          <cell r="AH113"/>
          <cell r="AI113"/>
          <cell r="AJ113"/>
          <cell r="AK113"/>
          <cell r="AL113"/>
          <cell r="AM113"/>
          <cell r="AN113"/>
          <cell r="AO113"/>
          <cell r="AP113"/>
          <cell r="AQ113"/>
          <cell r="AR113"/>
          <cell r="AS113"/>
          <cell r="AT113"/>
          <cell r="AU113"/>
          <cell r="AV113"/>
          <cell r="AW113"/>
          <cell r="AX113"/>
          <cell r="AY113"/>
          <cell r="AZ113"/>
          <cell r="BA113"/>
          <cell r="BB113"/>
          <cell r="BC113"/>
          <cell r="BD113"/>
          <cell r="BE113"/>
          <cell r="BF113"/>
          <cell r="BG113"/>
          <cell r="BH113"/>
          <cell r="BI113"/>
          <cell r="BJ113"/>
          <cell r="BK113"/>
          <cell r="BL113"/>
          <cell r="BM113"/>
          <cell r="BN113"/>
          <cell r="BO113"/>
          <cell r="BP113"/>
          <cell r="BQ113"/>
          <cell r="BR113"/>
          <cell r="BS113"/>
          <cell r="BT113">
            <v>0</v>
          </cell>
          <cell r="BU113" t="str">
            <v/>
          </cell>
          <cell r="BV113" t="str">
            <v/>
          </cell>
          <cell r="BW113" t="str">
            <v/>
          </cell>
          <cell r="BX113" t="str">
            <v/>
          </cell>
          <cell r="BY113" t="str">
            <v/>
          </cell>
          <cell r="BZ113" t="str">
            <v/>
          </cell>
          <cell r="CA113" t="str">
            <v/>
          </cell>
          <cell r="CB113" t="str">
            <v/>
          </cell>
          <cell r="CC113" t="str">
            <v/>
          </cell>
          <cell r="CD113" t="str">
            <v/>
          </cell>
          <cell r="CE113" t="str">
            <v/>
          </cell>
          <cell r="CF113" t="str">
            <v/>
          </cell>
          <cell r="CG113"/>
          <cell r="CH113"/>
          <cell r="CI113" t="str">
            <v/>
          </cell>
          <cell r="CJ113" t="str">
            <v/>
          </cell>
          <cell r="CK113" t="str">
            <v/>
          </cell>
          <cell r="CL113" t="str">
            <v/>
          </cell>
          <cell r="CM113" t="str">
            <v/>
          </cell>
          <cell r="CN113"/>
          <cell r="CO113"/>
          <cell r="CP113"/>
          <cell r="CQ113">
            <v>0</v>
          </cell>
          <cell r="CR113">
            <v>0</v>
          </cell>
          <cell r="CS113"/>
          <cell r="CT113"/>
          <cell r="CU113"/>
          <cell r="CV113"/>
          <cell r="CW113"/>
          <cell r="CX113"/>
          <cell r="CY113"/>
          <cell r="CZ113"/>
          <cell r="DA113"/>
          <cell r="DB113"/>
          <cell r="DC113">
            <v>0</v>
          </cell>
          <cell r="DD113">
            <v>0</v>
          </cell>
          <cell r="DE113"/>
          <cell r="DF113"/>
          <cell r="DG113"/>
          <cell r="DH113"/>
          <cell r="DI113"/>
          <cell r="DJ113"/>
          <cell r="DK113"/>
          <cell r="DS113"/>
          <cell r="DT113"/>
          <cell r="DU113"/>
          <cell r="DV113"/>
        </row>
        <row r="114">
          <cell r="A114"/>
          <cell r="B114"/>
          <cell r="C114"/>
          <cell r="D114"/>
          <cell r="E114"/>
          <cell r="F114"/>
          <cell r="G114"/>
          <cell r="H114"/>
          <cell r="I114"/>
          <cell r="J114"/>
          <cell r="K114"/>
          <cell r="L114"/>
          <cell r="M114"/>
          <cell r="N114"/>
          <cell r="O114"/>
          <cell r="P114"/>
          <cell r="Q114"/>
          <cell r="R114"/>
          <cell r="S114"/>
          <cell r="T114"/>
          <cell r="U114"/>
          <cell r="V114"/>
          <cell r="W114"/>
          <cell r="X114"/>
          <cell r="Y114"/>
          <cell r="Z114"/>
          <cell r="AA114"/>
          <cell r="AB114"/>
          <cell r="AC114"/>
          <cell r="AD114"/>
          <cell r="AE114"/>
          <cell r="AF114"/>
          <cell r="AG114"/>
          <cell r="AH114"/>
          <cell r="AI114"/>
          <cell r="AJ114"/>
          <cell r="AK114"/>
          <cell r="AL114"/>
          <cell r="AM114"/>
          <cell r="AN114"/>
          <cell r="AO114"/>
          <cell r="AP114"/>
          <cell r="AQ114"/>
          <cell r="AR114"/>
          <cell r="AS114"/>
          <cell r="AT114"/>
          <cell r="AU114"/>
          <cell r="AV114"/>
          <cell r="AW114"/>
          <cell r="AX114"/>
          <cell r="AY114"/>
          <cell r="AZ114"/>
          <cell r="BA114"/>
          <cell r="BB114"/>
          <cell r="BC114"/>
          <cell r="BD114"/>
          <cell r="BE114"/>
          <cell r="BF114"/>
          <cell r="BG114"/>
          <cell r="BH114"/>
          <cell r="BI114"/>
          <cell r="BJ114"/>
          <cell r="BK114"/>
          <cell r="BL114"/>
          <cell r="BM114"/>
          <cell r="BN114"/>
          <cell r="BO114"/>
          <cell r="BP114"/>
          <cell r="BQ114"/>
          <cell r="BR114"/>
          <cell r="BS114"/>
          <cell r="BT114">
            <v>0</v>
          </cell>
          <cell r="BU114" t="str">
            <v/>
          </cell>
          <cell r="BV114" t="str">
            <v/>
          </cell>
          <cell r="BW114" t="str">
            <v/>
          </cell>
          <cell r="BX114" t="str">
            <v/>
          </cell>
          <cell r="BY114" t="str">
            <v/>
          </cell>
          <cell r="BZ114" t="str">
            <v/>
          </cell>
          <cell r="CA114" t="str">
            <v/>
          </cell>
          <cell r="CB114" t="str">
            <v/>
          </cell>
          <cell r="CC114" t="str">
            <v/>
          </cell>
          <cell r="CD114" t="str">
            <v/>
          </cell>
          <cell r="CE114" t="str">
            <v/>
          </cell>
          <cell r="CF114" t="str">
            <v/>
          </cell>
          <cell r="CG114"/>
          <cell r="CH114"/>
          <cell r="CI114" t="str">
            <v/>
          </cell>
          <cell r="CJ114" t="str">
            <v/>
          </cell>
          <cell r="CK114" t="str">
            <v/>
          </cell>
          <cell r="CL114" t="str">
            <v/>
          </cell>
          <cell r="CM114" t="str">
            <v/>
          </cell>
          <cell r="CN114"/>
          <cell r="CO114"/>
          <cell r="CP114"/>
          <cell r="CQ114">
            <v>0</v>
          </cell>
          <cell r="CR114">
            <v>0</v>
          </cell>
          <cell r="CS114"/>
          <cell r="CT114"/>
          <cell r="CU114"/>
          <cell r="CV114"/>
          <cell r="CW114"/>
          <cell r="CX114"/>
          <cell r="CY114"/>
          <cell r="CZ114"/>
          <cell r="DA114"/>
          <cell r="DB114"/>
          <cell r="DC114">
            <v>0</v>
          </cell>
          <cell r="DD114">
            <v>0</v>
          </cell>
          <cell r="DE114"/>
          <cell r="DF114"/>
          <cell r="DG114"/>
          <cell r="DH114"/>
          <cell r="DI114"/>
          <cell r="DJ114"/>
          <cell r="DK114"/>
          <cell r="DS114"/>
          <cell r="DT114"/>
          <cell r="DU114"/>
          <cell r="DV114"/>
        </row>
        <row r="115">
          <cell r="A115"/>
          <cell r="B115"/>
          <cell r="C115"/>
          <cell r="D115"/>
          <cell r="E115"/>
          <cell r="F115"/>
          <cell r="G115"/>
          <cell r="H115"/>
          <cell r="I115"/>
          <cell r="J115"/>
          <cell r="K115"/>
          <cell r="L115"/>
          <cell r="M115"/>
          <cell r="N115"/>
          <cell r="O115"/>
          <cell r="P115"/>
          <cell r="Q115"/>
          <cell r="R115"/>
          <cell r="S115"/>
          <cell r="T115"/>
          <cell r="U115"/>
          <cell r="V115"/>
          <cell r="W115"/>
          <cell r="X115"/>
          <cell r="Y115"/>
          <cell r="Z115"/>
          <cell r="AA115"/>
          <cell r="AB115"/>
          <cell r="AC115"/>
          <cell r="AD115"/>
          <cell r="AE115"/>
          <cell r="AF115"/>
          <cell r="AG115"/>
          <cell r="AH115"/>
          <cell r="AI115"/>
          <cell r="AJ115"/>
          <cell r="AK115"/>
          <cell r="AL115"/>
          <cell r="AM115"/>
          <cell r="AN115"/>
          <cell r="AO115"/>
          <cell r="AP115"/>
          <cell r="AQ115"/>
          <cell r="AR115"/>
          <cell r="AS115"/>
          <cell r="AT115"/>
          <cell r="AU115"/>
          <cell r="AV115"/>
          <cell r="AW115"/>
          <cell r="AX115"/>
          <cell r="AY115"/>
          <cell r="AZ115"/>
          <cell r="BA115"/>
          <cell r="BB115"/>
          <cell r="BC115"/>
          <cell r="BD115"/>
          <cell r="BE115"/>
          <cell r="BF115"/>
          <cell r="BG115"/>
          <cell r="BH115"/>
          <cell r="BI115"/>
          <cell r="BJ115"/>
          <cell r="BK115"/>
          <cell r="BL115"/>
          <cell r="BM115"/>
          <cell r="BN115"/>
          <cell r="BO115"/>
          <cell r="BP115"/>
          <cell r="BQ115"/>
          <cell r="BR115"/>
          <cell r="BS115"/>
          <cell r="BT115">
            <v>0</v>
          </cell>
          <cell r="BU115" t="str">
            <v/>
          </cell>
          <cell r="BV115" t="str">
            <v/>
          </cell>
          <cell r="BW115" t="str">
            <v/>
          </cell>
          <cell r="BX115" t="str">
            <v/>
          </cell>
          <cell r="BY115" t="str">
            <v/>
          </cell>
          <cell r="BZ115" t="str">
            <v/>
          </cell>
          <cell r="CA115" t="str">
            <v/>
          </cell>
          <cell r="CB115" t="str">
            <v/>
          </cell>
          <cell r="CC115" t="str">
            <v/>
          </cell>
          <cell r="CD115" t="str">
            <v/>
          </cell>
          <cell r="CE115" t="str">
            <v/>
          </cell>
          <cell r="CF115" t="str">
            <v/>
          </cell>
          <cell r="CG115"/>
          <cell r="CH115"/>
          <cell r="CI115" t="str">
            <v/>
          </cell>
          <cell r="CJ115" t="str">
            <v/>
          </cell>
          <cell r="CK115" t="str">
            <v/>
          </cell>
          <cell r="CL115" t="str">
            <v/>
          </cell>
          <cell r="CM115" t="str">
            <v/>
          </cell>
          <cell r="CN115"/>
          <cell r="CO115"/>
          <cell r="CP115"/>
          <cell r="CQ115">
            <v>0</v>
          </cell>
          <cell r="CR115">
            <v>0</v>
          </cell>
          <cell r="CS115"/>
          <cell r="CT115"/>
          <cell r="CU115"/>
          <cell r="CV115"/>
          <cell r="CW115"/>
          <cell r="CX115"/>
          <cell r="CY115"/>
          <cell r="CZ115"/>
          <cell r="DA115"/>
          <cell r="DB115"/>
          <cell r="DC115">
            <v>0</v>
          </cell>
          <cell r="DD115">
            <v>0</v>
          </cell>
          <cell r="DE115"/>
          <cell r="DF115"/>
          <cell r="DG115"/>
          <cell r="DH115"/>
          <cell r="DI115"/>
          <cell r="DJ115"/>
          <cell r="DK115"/>
          <cell r="DS115"/>
          <cell r="DT115"/>
          <cell r="DU115"/>
          <cell r="DV115"/>
        </row>
        <row r="116">
          <cell r="A116"/>
          <cell r="B116"/>
          <cell r="C116"/>
          <cell r="D116"/>
          <cell r="E116"/>
          <cell r="F116"/>
          <cell r="G116"/>
          <cell r="H116"/>
          <cell r="I116"/>
          <cell r="J116"/>
          <cell r="K116"/>
          <cell r="L116"/>
          <cell r="M116"/>
          <cell r="N116"/>
          <cell r="O116"/>
          <cell r="P116"/>
          <cell r="Q116"/>
          <cell r="R116"/>
          <cell r="S116"/>
          <cell r="T116"/>
          <cell r="U116"/>
          <cell r="V116"/>
          <cell r="W116"/>
          <cell r="X116"/>
          <cell r="Y116"/>
          <cell r="Z116"/>
          <cell r="AA116"/>
          <cell r="AB116"/>
          <cell r="AC116"/>
          <cell r="AD116"/>
          <cell r="AE116"/>
          <cell r="AF116"/>
          <cell r="AG116"/>
          <cell r="AH116"/>
          <cell r="AI116"/>
          <cell r="AJ116"/>
          <cell r="AK116"/>
          <cell r="AL116"/>
          <cell r="AM116"/>
          <cell r="AN116"/>
          <cell r="AO116"/>
          <cell r="AP116"/>
          <cell r="AQ116"/>
          <cell r="AR116"/>
          <cell r="AS116"/>
          <cell r="AT116"/>
          <cell r="AU116"/>
          <cell r="AV116"/>
          <cell r="AW116"/>
          <cell r="AX116"/>
          <cell r="AY116"/>
          <cell r="AZ116"/>
          <cell r="BA116"/>
          <cell r="BB116"/>
          <cell r="BC116"/>
          <cell r="BD116"/>
          <cell r="BE116"/>
          <cell r="BF116"/>
          <cell r="BG116"/>
          <cell r="BH116"/>
          <cell r="BI116"/>
          <cell r="BJ116"/>
          <cell r="BK116"/>
          <cell r="BL116"/>
          <cell r="BM116"/>
          <cell r="BN116"/>
          <cell r="BO116"/>
          <cell r="BP116"/>
          <cell r="BQ116"/>
          <cell r="BR116"/>
          <cell r="BS116"/>
          <cell r="BT116">
            <v>0</v>
          </cell>
          <cell r="BU116" t="str">
            <v/>
          </cell>
          <cell r="BV116" t="str">
            <v/>
          </cell>
          <cell r="BW116" t="str">
            <v/>
          </cell>
          <cell r="BX116" t="str">
            <v/>
          </cell>
          <cell r="BY116" t="str">
            <v/>
          </cell>
          <cell r="BZ116" t="str">
            <v/>
          </cell>
          <cell r="CA116" t="str">
            <v/>
          </cell>
          <cell r="CB116" t="str">
            <v/>
          </cell>
          <cell r="CC116" t="str">
            <v/>
          </cell>
          <cell r="CD116" t="str">
            <v/>
          </cell>
          <cell r="CE116" t="str">
            <v/>
          </cell>
          <cell r="CF116" t="str">
            <v/>
          </cell>
          <cell r="CG116"/>
          <cell r="CH116"/>
          <cell r="CI116" t="str">
            <v/>
          </cell>
          <cell r="CJ116" t="str">
            <v/>
          </cell>
          <cell r="CK116" t="str">
            <v/>
          </cell>
          <cell r="CL116" t="str">
            <v/>
          </cell>
          <cell r="CM116" t="str">
            <v/>
          </cell>
          <cell r="CN116"/>
          <cell r="CO116"/>
          <cell r="CP116"/>
          <cell r="CQ116">
            <v>0</v>
          </cell>
          <cell r="CR116">
            <v>0</v>
          </cell>
          <cell r="CS116"/>
          <cell r="CT116"/>
          <cell r="CU116"/>
          <cell r="CV116"/>
          <cell r="CW116"/>
          <cell r="CX116"/>
          <cell r="CY116"/>
          <cell r="CZ116"/>
          <cell r="DA116"/>
          <cell r="DB116"/>
          <cell r="DC116">
            <v>0</v>
          </cell>
          <cell r="DD116">
            <v>0</v>
          </cell>
          <cell r="DE116"/>
          <cell r="DF116"/>
          <cell r="DG116"/>
          <cell r="DH116"/>
          <cell r="DI116"/>
          <cell r="DJ116"/>
          <cell r="DK116"/>
          <cell r="DS116"/>
          <cell r="DT116"/>
          <cell r="DU116"/>
          <cell r="DV116"/>
        </row>
        <row r="117">
          <cell r="A117"/>
          <cell r="B117"/>
          <cell r="C117"/>
          <cell r="D117"/>
          <cell r="E117"/>
          <cell r="F117"/>
          <cell r="G117"/>
          <cell r="H117"/>
          <cell r="I117"/>
          <cell r="J117"/>
          <cell r="K117"/>
          <cell r="L117"/>
          <cell r="M117"/>
          <cell r="N117"/>
          <cell r="O117"/>
          <cell r="P117"/>
          <cell r="Q117"/>
          <cell r="R117"/>
          <cell r="S117"/>
          <cell r="T117"/>
          <cell r="U117"/>
          <cell r="V117"/>
          <cell r="W117"/>
          <cell r="X117"/>
          <cell r="Y117"/>
          <cell r="Z117"/>
          <cell r="AA117"/>
          <cell r="AB117"/>
          <cell r="AC117"/>
          <cell r="AD117"/>
          <cell r="AE117"/>
          <cell r="AF117"/>
          <cell r="AG117"/>
          <cell r="AH117"/>
          <cell r="AI117"/>
          <cell r="AJ117"/>
          <cell r="AK117"/>
          <cell r="AL117"/>
          <cell r="AM117"/>
          <cell r="AN117"/>
          <cell r="AO117"/>
          <cell r="AP117"/>
          <cell r="AQ117"/>
          <cell r="AR117"/>
          <cell r="AS117"/>
          <cell r="AT117"/>
          <cell r="AU117"/>
          <cell r="AV117"/>
          <cell r="AW117"/>
          <cell r="AX117"/>
          <cell r="AY117"/>
          <cell r="AZ117"/>
          <cell r="BA117"/>
          <cell r="BB117"/>
          <cell r="BC117"/>
          <cell r="BD117"/>
          <cell r="BE117"/>
          <cell r="BF117"/>
          <cell r="BG117"/>
          <cell r="BH117"/>
          <cell r="BI117"/>
          <cell r="BJ117"/>
          <cell r="BK117"/>
          <cell r="BL117"/>
          <cell r="BM117"/>
          <cell r="BN117"/>
          <cell r="BO117"/>
          <cell r="BP117"/>
          <cell r="BQ117"/>
          <cell r="BR117"/>
          <cell r="BS117"/>
          <cell r="BT117">
            <v>0</v>
          </cell>
          <cell r="BU117" t="str">
            <v/>
          </cell>
          <cell r="BV117" t="str">
            <v/>
          </cell>
          <cell r="BW117" t="str">
            <v/>
          </cell>
          <cell r="BX117" t="str">
            <v/>
          </cell>
          <cell r="BY117" t="str">
            <v/>
          </cell>
          <cell r="BZ117" t="str">
            <v/>
          </cell>
          <cell r="CA117" t="str">
            <v/>
          </cell>
          <cell r="CB117" t="str">
            <v/>
          </cell>
          <cell r="CC117" t="str">
            <v/>
          </cell>
          <cell r="CD117" t="str">
            <v/>
          </cell>
          <cell r="CE117" t="str">
            <v/>
          </cell>
          <cell r="CF117" t="str">
            <v/>
          </cell>
          <cell r="CG117"/>
          <cell r="CH117"/>
          <cell r="CI117" t="str">
            <v/>
          </cell>
          <cell r="CJ117" t="str">
            <v/>
          </cell>
          <cell r="CK117" t="str">
            <v/>
          </cell>
          <cell r="CL117" t="str">
            <v/>
          </cell>
          <cell r="CM117" t="str">
            <v/>
          </cell>
          <cell r="CN117"/>
          <cell r="CO117"/>
          <cell r="CP117"/>
          <cell r="CQ117">
            <v>0</v>
          </cell>
          <cell r="CR117">
            <v>0</v>
          </cell>
          <cell r="CS117"/>
          <cell r="CT117"/>
          <cell r="CU117"/>
          <cell r="CV117"/>
          <cell r="CW117"/>
          <cell r="CX117"/>
          <cell r="CY117"/>
          <cell r="CZ117"/>
          <cell r="DA117"/>
          <cell r="DB117"/>
          <cell r="DC117">
            <v>0</v>
          </cell>
          <cell r="DD117">
            <v>0</v>
          </cell>
          <cell r="DE117"/>
          <cell r="DF117"/>
          <cell r="DG117"/>
          <cell r="DH117"/>
          <cell r="DI117"/>
          <cell r="DJ117"/>
          <cell r="DK117"/>
          <cell r="DS117"/>
          <cell r="DT117"/>
          <cell r="DU117"/>
          <cell r="DV117"/>
        </row>
        <row r="118">
          <cell r="A118"/>
          <cell r="B118"/>
          <cell r="C118"/>
          <cell r="D118"/>
          <cell r="E118"/>
          <cell r="F118"/>
          <cell r="G118"/>
          <cell r="H118"/>
          <cell r="I118"/>
          <cell r="J118"/>
          <cell r="K118"/>
          <cell r="L118"/>
          <cell r="M118"/>
          <cell r="N118"/>
          <cell r="O118"/>
          <cell r="P118"/>
          <cell r="Q118"/>
          <cell r="R118"/>
          <cell r="S118"/>
          <cell r="T118"/>
          <cell r="U118"/>
          <cell r="V118"/>
          <cell r="W118"/>
          <cell r="X118"/>
          <cell r="Y118"/>
          <cell r="Z118"/>
          <cell r="AA118"/>
          <cell r="AB118"/>
          <cell r="AC118"/>
          <cell r="AD118"/>
          <cell r="AE118"/>
          <cell r="AF118"/>
          <cell r="AG118"/>
          <cell r="AH118"/>
          <cell r="AI118"/>
          <cell r="AJ118"/>
          <cell r="AK118"/>
          <cell r="AL118"/>
          <cell r="AM118"/>
          <cell r="AN118"/>
          <cell r="AO118"/>
          <cell r="AP118"/>
          <cell r="AQ118"/>
          <cell r="AR118"/>
          <cell r="AS118"/>
          <cell r="AT118"/>
          <cell r="AU118"/>
          <cell r="AV118"/>
          <cell r="AW118"/>
          <cell r="AX118"/>
          <cell r="AY118"/>
          <cell r="AZ118"/>
          <cell r="BA118"/>
          <cell r="BB118"/>
          <cell r="BC118"/>
          <cell r="BD118"/>
          <cell r="BE118"/>
          <cell r="BF118"/>
          <cell r="BG118"/>
          <cell r="BH118"/>
          <cell r="BI118"/>
          <cell r="BJ118"/>
          <cell r="BK118"/>
          <cell r="BL118"/>
          <cell r="BM118"/>
          <cell r="BN118"/>
          <cell r="BO118"/>
          <cell r="BP118"/>
          <cell r="BQ118"/>
          <cell r="BR118"/>
          <cell r="BS118"/>
          <cell r="BT118">
            <v>0</v>
          </cell>
          <cell r="BU118" t="str">
            <v/>
          </cell>
          <cell r="BV118" t="str">
            <v/>
          </cell>
          <cell r="BW118" t="str">
            <v/>
          </cell>
          <cell r="BX118" t="str">
            <v/>
          </cell>
          <cell r="BY118" t="str">
            <v/>
          </cell>
          <cell r="BZ118" t="str">
            <v/>
          </cell>
          <cell r="CA118" t="str">
            <v/>
          </cell>
          <cell r="CB118" t="str">
            <v/>
          </cell>
          <cell r="CC118" t="str">
            <v/>
          </cell>
          <cell r="CD118" t="str">
            <v/>
          </cell>
          <cell r="CE118" t="str">
            <v/>
          </cell>
          <cell r="CF118" t="str">
            <v/>
          </cell>
          <cell r="CG118"/>
          <cell r="CH118"/>
          <cell r="CI118" t="str">
            <v/>
          </cell>
          <cell r="CJ118" t="str">
            <v/>
          </cell>
          <cell r="CK118" t="str">
            <v/>
          </cell>
          <cell r="CL118" t="str">
            <v/>
          </cell>
          <cell r="CM118" t="str">
            <v/>
          </cell>
          <cell r="CN118"/>
          <cell r="CO118"/>
          <cell r="CP118"/>
          <cell r="CQ118">
            <v>0</v>
          </cell>
          <cell r="CR118">
            <v>0</v>
          </cell>
          <cell r="CS118"/>
          <cell r="CT118"/>
          <cell r="CU118"/>
          <cell r="CV118"/>
          <cell r="CW118"/>
          <cell r="CX118"/>
          <cell r="CY118"/>
          <cell r="CZ118"/>
          <cell r="DA118"/>
          <cell r="DB118"/>
          <cell r="DC118">
            <v>0</v>
          </cell>
          <cell r="DD118">
            <v>0</v>
          </cell>
          <cell r="DE118"/>
          <cell r="DF118"/>
          <cell r="DG118"/>
          <cell r="DH118"/>
          <cell r="DI118"/>
          <cell r="DJ118"/>
          <cell r="DK118"/>
          <cell r="DS118"/>
          <cell r="DT118"/>
          <cell r="DU118"/>
          <cell r="DV118"/>
        </row>
        <row r="119">
          <cell r="A119"/>
          <cell r="B119"/>
          <cell r="C119"/>
          <cell r="D119"/>
          <cell r="E119"/>
          <cell r="F119"/>
          <cell r="G119"/>
          <cell r="H119"/>
          <cell r="I119"/>
          <cell r="J119"/>
          <cell r="K119"/>
          <cell r="L119"/>
          <cell r="M119"/>
          <cell r="N119"/>
          <cell r="O119"/>
          <cell r="P119"/>
          <cell r="Q119"/>
          <cell r="R119"/>
          <cell r="S119"/>
          <cell r="T119"/>
          <cell r="U119"/>
          <cell r="V119"/>
          <cell r="W119"/>
          <cell r="X119"/>
          <cell r="Y119"/>
          <cell r="Z119"/>
          <cell r="AA119"/>
          <cell r="AB119"/>
          <cell r="AC119"/>
          <cell r="AD119"/>
          <cell r="AE119"/>
          <cell r="AF119"/>
          <cell r="AG119"/>
          <cell r="AH119"/>
          <cell r="AI119"/>
          <cell r="AJ119"/>
          <cell r="AK119"/>
          <cell r="AL119"/>
          <cell r="AM119"/>
          <cell r="AN119"/>
          <cell r="AO119"/>
          <cell r="AP119"/>
          <cell r="AQ119"/>
          <cell r="AR119"/>
          <cell r="AS119"/>
          <cell r="AT119"/>
          <cell r="AU119"/>
          <cell r="AV119"/>
          <cell r="AW119"/>
          <cell r="AX119"/>
          <cell r="AY119"/>
          <cell r="AZ119"/>
          <cell r="BA119"/>
          <cell r="BB119"/>
          <cell r="BC119"/>
          <cell r="BD119"/>
          <cell r="BE119"/>
          <cell r="BF119"/>
          <cell r="BG119"/>
          <cell r="BH119"/>
          <cell r="BI119"/>
          <cell r="BJ119"/>
          <cell r="BK119"/>
          <cell r="BL119"/>
          <cell r="BM119"/>
          <cell r="BN119"/>
          <cell r="BO119"/>
          <cell r="BP119"/>
          <cell r="BQ119"/>
          <cell r="BR119"/>
          <cell r="BS119"/>
          <cell r="BT119">
            <v>0</v>
          </cell>
          <cell r="BU119" t="str">
            <v/>
          </cell>
          <cell r="BV119" t="str">
            <v/>
          </cell>
          <cell r="BW119" t="str">
            <v/>
          </cell>
          <cell r="BX119" t="str">
            <v/>
          </cell>
          <cell r="BY119" t="str">
            <v/>
          </cell>
          <cell r="BZ119" t="str">
            <v/>
          </cell>
          <cell r="CA119" t="str">
            <v/>
          </cell>
          <cell r="CB119" t="str">
            <v/>
          </cell>
          <cell r="CC119" t="str">
            <v/>
          </cell>
          <cell r="CD119" t="str">
            <v/>
          </cell>
          <cell r="CE119" t="str">
            <v/>
          </cell>
          <cell r="CF119" t="str">
            <v/>
          </cell>
          <cell r="CG119"/>
          <cell r="CH119"/>
          <cell r="CI119" t="str">
            <v/>
          </cell>
          <cell r="CJ119" t="str">
            <v/>
          </cell>
          <cell r="CK119" t="str">
            <v/>
          </cell>
          <cell r="CL119" t="str">
            <v/>
          </cell>
          <cell r="CM119" t="str">
            <v/>
          </cell>
          <cell r="CN119"/>
          <cell r="CO119"/>
          <cell r="CP119"/>
          <cell r="CQ119">
            <v>0</v>
          </cell>
          <cell r="CR119">
            <v>0</v>
          </cell>
          <cell r="CS119"/>
          <cell r="CT119"/>
          <cell r="CU119"/>
          <cell r="CV119"/>
          <cell r="CW119"/>
          <cell r="CX119"/>
          <cell r="CY119"/>
          <cell r="CZ119"/>
          <cell r="DA119"/>
          <cell r="DB119"/>
          <cell r="DC119">
            <v>0</v>
          </cell>
          <cell r="DD119">
            <v>0</v>
          </cell>
          <cell r="DE119"/>
          <cell r="DF119"/>
          <cell r="DG119"/>
          <cell r="DH119"/>
          <cell r="DI119"/>
          <cell r="DJ119"/>
          <cell r="DK119"/>
          <cell r="DS119"/>
          <cell r="DT119"/>
          <cell r="DU119"/>
          <cell r="DV119"/>
        </row>
        <row r="120">
          <cell r="A120"/>
          <cell r="B120"/>
          <cell r="C120"/>
          <cell r="D120"/>
          <cell r="E120"/>
          <cell r="F120"/>
          <cell r="G120"/>
          <cell r="H120"/>
          <cell r="I120"/>
          <cell r="J120"/>
          <cell r="K120"/>
          <cell r="L120"/>
          <cell r="M120"/>
          <cell r="N120"/>
          <cell r="O120"/>
          <cell r="P120"/>
          <cell r="Q120"/>
          <cell r="R120"/>
          <cell r="S120"/>
          <cell r="T120"/>
          <cell r="U120"/>
          <cell r="V120"/>
          <cell r="W120"/>
          <cell r="X120"/>
          <cell r="Y120"/>
          <cell r="Z120"/>
          <cell r="AA120"/>
          <cell r="AB120"/>
          <cell r="AC120"/>
          <cell r="AD120"/>
          <cell r="AE120"/>
          <cell r="AF120"/>
          <cell r="AG120"/>
          <cell r="AH120"/>
          <cell r="AI120"/>
          <cell r="AJ120"/>
          <cell r="AK120"/>
          <cell r="AL120"/>
          <cell r="AM120"/>
          <cell r="AN120"/>
          <cell r="AO120"/>
          <cell r="AP120"/>
          <cell r="AQ120"/>
          <cell r="AR120"/>
          <cell r="AS120"/>
          <cell r="AT120"/>
          <cell r="AU120"/>
          <cell r="AV120"/>
          <cell r="AW120"/>
          <cell r="AX120"/>
          <cell r="AY120"/>
          <cell r="AZ120"/>
          <cell r="BA120"/>
          <cell r="BB120"/>
          <cell r="BC120"/>
          <cell r="BD120"/>
          <cell r="BE120"/>
          <cell r="BF120"/>
          <cell r="BG120"/>
          <cell r="BH120"/>
          <cell r="BI120"/>
          <cell r="BJ120"/>
          <cell r="BK120"/>
          <cell r="BL120"/>
          <cell r="BM120"/>
          <cell r="BN120"/>
          <cell r="BO120"/>
          <cell r="BP120"/>
          <cell r="BQ120"/>
          <cell r="BR120"/>
          <cell r="BS120"/>
          <cell r="BT120">
            <v>0</v>
          </cell>
          <cell r="BU120" t="str">
            <v/>
          </cell>
          <cell r="BV120" t="str">
            <v/>
          </cell>
          <cell r="BW120" t="str">
            <v/>
          </cell>
          <cell r="BX120" t="str">
            <v/>
          </cell>
          <cell r="BY120" t="str">
            <v/>
          </cell>
          <cell r="BZ120" t="str">
            <v/>
          </cell>
          <cell r="CA120" t="str">
            <v/>
          </cell>
          <cell r="CB120" t="str">
            <v/>
          </cell>
          <cell r="CC120" t="str">
            <v/>
          </cell>
          <cell r="CD120" t="str">
            <v/>
          </cell>
          <cell r="CE120" t="str">
            <v/>
          </cell>
          <cell r="CF120" t="str">
            <v/>
          </cell>
          <cell r="CG120"/>
          <cell r="CH120"/>
          <cell r="CI120" t="str">
            <v/>
          </cell>
          <cell r="CJ120" t="str">
            <v/>
          </cell>
          <cell r="CK120" t="str">
            <v/>
          </cell>
          <cell r="CL120" t="str">
            <v/>
          </cell>
          <cell r="CM120" t="str">
            <v/>
          </cell>
          <cell r="CN120"/>
          <cell r="CO120"/>
          <cell r="CP120"/>
          <cell r="CQ120">
            <v>0</v>
          </cell>
          <cell r="CR120">
            <v>0</v>
          </cell>
          <cell r="CS120"/>
          <cell r="CT120"/>
          <cell r="CU120"/>
          <cell r="CV120"/>
          <cell r="CW120"/>
          <cell r="CX120"/>
          <cell r="CY120"/>
          <cell r="CZ120"/>
          <cell r="DA120"/>
          <cell r="DB120"/>
          <cell r="DC120">
            <v>0</v>
          </cell>
          <cell r="DD120">
            <v>0</v>
          </cell>
          <cell r="DE120"/>
          <cell r="DF120"/>
          <cell r="DG120"/>
          <cell r="DH120"/>
          <cell r="DI120"/>
          <cell r="DJ120"/>
          <cell r="DK120"/>
          <cell r="DS120"/>
          <cell r="DT120"/>
          <cell r="DU120"/>
          <cell r="DV120"/>
        </row>
        <row r="121">
          <cell r="A121"/>
          <cell r="B121"/>
          <cell r="C121"/>
          <cell r="D121"/>
          <cell r="E121"/>
          <cell r="F121"/>
          <cell r="G121"/>
          <cell r="H121"/>
          <cell r="I121"/>
          <cell r="J121"/>
          <cell r="K121"/>
          <cell r="L121"/>
          <cell r="M121"/>
          <cell r="N121"/>
          <cell r="O121"/>
          <cell r="P121"/>
          <cell r="Q121"/>
          <cell r="R121"/>
          <cell r="S121"/>
          <cell r="T121"/>
          <cell r="U121"/>
          <cell r="V121"/>
          <cell r="W121"/>
          <cell r="X121"/>
          <cell r="Y121"/>
          <cell r="Z121"/>
          <cell r="AA121"/>
          <cell r="AB121"/>
          <cell r="AC121"/>
          <cell r="AD121"/>
          <cell r="AE121"/>
          <cell r="AF121"/>
          <cell r="AG121"/>
          <cell r="AH121"/>
          <cell r="AI121"/>
          <cell r="AJ121"/>
          <cell r="AK121"/>
          <cell r="AL121"/>
          <cell r="AM121"/>
          <cell r="AN121"/>
          <cell r="AO121"/>
          <cell r="AP121"/>
          <cell r="AQ121"/>
          <cell r="AR121"/>
          <cell r="AS121"/>
          <cell r="AT121"/>
          <cell r="AU121"/>
          <cell r="AV121"/>
          <cell r="AW121"/>
          <cell r="AX121"/>
          <cell r="AY121"/>
          <cell r="AZ121"/>
          <cell r="BA121"/>
          <cell r="BB121"/>
          <cell r="BC121"/>
          <cell r="BD121"/>
          <cell r="BE121"/>
          <cell r="BF121"/>
          <cell r="BG121"/>
          <cell r="BH121"/>
          <cell r="BI121"/>
          <cell r="BJ121"/>
          <cell r="BK121"/>
          <cell r="BL121"/>
          <cell r="BM121"/>
          <cell r="BN121"/>
          <cell r="BO121"/>
          <cell r="BP121"/>
          <cell r="BQ121"/>
          <cell r="BR121"/>
          <cell r="BS121"/>
          <cell r="BT121">
            <v>0</v>
          </cell>
          <cell r="BU121" t="str">
            <v/>
          </cell>
          <cell r="BV121" t="str">
            <v/>
          </cell>
          <cell r="BW121" t="str">
            <v/>
          </cell>
          <cell r="BX121" t="str">
            <v/>
          </cell>
          <cell r="BY121" t="str">
            <v/>
          </cell>
          <cell r="BZ121" t="str">
            <v/>
          </cell>
          <cell r="CA121" t="str">
            <v/>
          </cell>
          <cell r="CB121" t="str">
            <v/>
          </cell>
          <cell r="CC121" t="str">
            <v/>
          </cell>
          <cell r="CD121" t="str">
            <v/>
          </cell>
          <cell r="CE121" t="str">
            <v/>
          </cell>
          <cell r="CF121" t="str">
            <v/>
          </cell>
          <cell r="CG121"/>
          <cell r="CH121"/>
          <cell r="CI121" t="str">
            <v/>
          </cell>
          <cell r="CJ121" t="str">
            <v/>
          </cell>
          <cell r="CK121" t="str">
            <v/>
          </cell>
          <cell r="CL121" t="str">
            <v/>
          </cell>
          <cell r="CM121" t="str">
            <v/>
          </cell>
          <cell r="CN121"/>
          <cell r="CO121"/>
          <cell r="CP121"/>
          <cell r="CQ121">
            <v>0</v>
          </cell>
          <cell r="CR121">
            <v>0</v>
          </cell>
          <cell r="CS121"/>
          <cell r="CT121"/>
          <cell r="CU121"/>
          <cell r="CV121"/>
          <cell r="CW121"/>
          <cell r="CX121"/>
          <cell r="CY121"/>
          <cell r="CZ121"/>
          <cell r="DA121"/>
          <cell r="DB121"/>
          <cell r="DC121">
            <v>0</v>
          </cell>
          <cell r="DD121">
            <v>0</v>
          </cell>
          <cell r="DE121"/>
          <cell r="DF121"/>
          <cell r="DG121"/>
          <cell r="DH121"/>
          <cell r="DI121"/>
          <cell r="DJ121"/>
          <cell r="DK121"/>
          <cell r="DS121"/>
          <cell r="DT121"/>
          <cell r="DU121"/>
          <cell r="DV121"/>
        </row>
        <row r="122">
          <cell r="A122"/>
          <cell r="B122"/>
          <cell r="C122"/>
          <cell r="D122"/>
          <cell r="E122"/>
          <cell r="F122"/>
          <cell r="G122"/>
          <cell r="H122"/>
          <cell r="I122"/>
          <cell r="J122"/>
          <cell r="K122"/>
          <cell r="L122"/>
          <cell r="M122"/>
          <cell r="N122"/>
          <cell r="O122"/>
          <cell r="P122"/>
          <cell r="Q122"/>
          <cell r="R122"/>
          <cell r="S122"/>
          <cell r="T122"/>
          <cell r="U122"/>
          <cell r="V122"/>
          <cell r="W122"/>
          <cell r="X122"/>
          <cell r="Y122"/>
          <cell r="Z122"/>
          <cell r="AA122"/>
          <cell r="AB122"/>
          <cell r="AC122"/>
          <cell r="AD122"/>
          <cell r="AE122"/>
          <cell r="AF122"/>
          <cell r="AG122"/>
          <cell r="AH122"/>
          <cell r="AI122"/>
          <cell r="AJ122"/>
          <cell r="AK122"/>
          <cell r="AL122"/>
          <cell r="AM122"/>
          <cell r="AN122"/>
          <cell r="AO122"/>
          <cell r="AP122"/>
          <cell r="AQ122"/>
          <cell r="AR122"/>
          <cell r="AS122"/>
          <cell r="AT122"/>
          <cell r="AU122"/>
          <cell r="AV122"/>
          <cell r="AW122"/>
          <cell r="AX122"/>
          <cell r="AY122"/>
          <cell r="AZ122"/>
          <cell r="BA122"/>
          <cell r="BB122"/>
          <cell r="BC122"/>
          <cell r="BD122"/>
          <cell r="BE122"/>
          <cell r="BF122"/>
          <cell r="BG122"/>
          <cell r="BH122"/>
          <cell r="BI122"/>
          <cell r="BJ122"/>
          <cell r="BK122"/>
          <cell r="BL122"/>
          <cell r="BM122"/>
          <cell r="BN122"/>
          <cell r="BO122"/>
          <cell r="BP122"/>
          <cell r="BQ122"/>
          <cell r="BR122"/>
          <cell r="BS122"/>
          <cell r="BT122">
            <v>0</v>
          </cell>
          <cell r="BU122" t="str">
            <v/>
          </cell>
          <cell r="BV122" t="str">
            <v/>
          </cell>
          <cell r="BW122" t="str">
            <v/>
          </cell>
          <cell r="BX122" t="str">
            <v/>
          </cell>
          <cell r="BY122" t="str">
            <v/>
          </cell>
          <cell r="BZ122" t="str">
            <v/>
          </cell>
          <cell r="CA122" t="str">
            <v/>
          </cell>
          <cell r="CB122" t="str">
            <v/>
          </cell>
          <cell r="CC122" t="str">
            <v/>
          </cell>
          <cell r="CD122" t="str">
            <v/>
          </cell>
          <cell r="CE122" t="str">
            <v/>
          </cell>
          <cell r="CF122" t="str">
            <v/>
          </cell>
          <cell r="CG122"/>
          <cell r="CH122"/>
          <cell r="CI122" t="str">
            <v/>
          </cell>
          <cell r="CJ122" t="str">
            <v/>
          </cell>
          <cell r="CK122" t="str">
            <v/>
          </cell>
          <cell r="CL122" t="str">
            <v/>
          </cell>
          <cell r="CM122" t="str">
            <v/>
          </cell>
          <cell r="CN122"/>
          <cell r="CO122"/>
          <cell r="CP122"/>
          <cell r="CQ122">
            <v>0</v>
          </cell>
          <cell r="CR122">
            <v>0</v>
          </cell>
          <cell r="CS122"/>
          <cell r="CT122"/>
          <cell r="CU122"/>
          <cell r="CV122"/>
          <cell r="CW122"/>
          <cell r="CX122"/>
          <cell r="CY122"/>
          <cell r="CZ122"/>
          <cell r="DA122"/>
          <cell r="DB122"/>
          <cell r="DC122">
            <v>0</v>
          </cell>
          <cell r="DD122">
            <v>0</v>
          </cell>
          <cell r="DE122"/>
          <cell r="DF122"/>
          <cell r="DG122"/>
          <cell r="DH122"/>
          <cell r="DI122"/>
          <cell r="DJ122"/>
          <cell r="DK122"/>
          <cell r="DS122"/>
          <cell r="DT122"/>
          <cell r="DU122"/>
          <cell r="DV122"/>
        </row>
        <row r="123">
          <cell r="A123"/>
          <cell r="B123"/>
          <cell r="C123"/>
          <cell r="D123"/>
          <cell r="E123"/>
          <cell r="F123"/>
          <cell r="G123"/>
          <cell r="H123"/>
          <cell r="I123"/>
          <cell r="J123"/>
          <cell r="K123"/>
          <cell r="L123"/>
          <cell r="M123"/>
          <cell r="N123"/>
          <cell r="O123"/>
          <cell r="P123"/>
          <cell r="Q123"/>
          <cell r="R123"/>
          <cell r="S123"/>
          <cell r="T123"/>
          <cell r="U123"/>
          <cell r="V123"/>
          <cell r="W123"/>
          <cell r="X123"/>
          <cell r="Y123"/>
          <cell r="Z123"/>
          <cell r="AA123"/>
          <cell r="AB123"/>
          <cell r="AC123"/>
          <cell r="AD123"/>
          <cell r="AE123"/>
          <cell r="AF123"/>
          <cell r="AG123"/>
          <cell r="AH123"/>
          <cell r="AI123"/>
          <cell r="AJ123"/>
          <cell r="AK123"/>
          <cell r="AL123"/>
          <cell r="AM123"/>
          <cell r="AN123"/>
          <cell r="AO123"/>
          <cell r="AP123"/>
          <cell r="AQ123"/>
          <cell r="AR123"/>
          <cell r="AS123"/>
          <cell r="AT123"/>
          <cell r="AU123"/>
          <cell r="AV123"/>
          <cell r="AW123"/>
          <cell r="AX123"/>
          <cell r="AY123"/>
          <cell r="AZ123"/>
          <cell r="BA123"/>
          <cell r="BB123"/>
          <cell r="BC123"/>
          <cell r="BD123"/>
          <cell r="BE123"/>
          <cell r="BF123"/>
          <cell r="BG123"/>
          <cell r="BH123"/>
          <cell r="BI123"/>
          <cell r="BJ123"/>
          <cell r="BK123"/>
          <cell r="BL123"/>
          <cell r="BM123"/>
          <cell r="BN123"/>
          <cell r="BO123"/>
          <cell r="BP123"/>
          <cell r="BQ123"/>
          <cell r="BR123"/>
          <cell r="BS123"/>
          <cell r="BT123">
            <v>0</v>
          </cell>
          <cell r="BU123" t="str">
            <v/>
          </cell>
          <cell r="BV123" t="str">
            <v/>
          </cell>
          <cell r="BW123" t="str">
            <v/>
          </cell>
          <cell r="BX123" t="str">
            <v/>
          </cell>
          <cell r="BY123" t="str">
            <v/>
          </cell>
          <cell r="BZ123" t="str">
            <v/>
          </cell>
          <cell r="CA123" t="str">
            <v/>
          </cell>
          <cell r="CB123" t="str">
            <v/>
          </cell>
          <cell r="CC123" t="str">
            <v/>
          </cell>
          <cell r="CD123" t="str">
            <v/>
          </cell>
          <cell r="CE123" t="str">
            <v/>
          </cell>
          <cell r="CF123" t="str">
            <v/>
          </cell>
          <cell r="CG123"/>
          <cell r="CH123"/>
          <cell r="CI123" t="str">
            <v/>
          </cell>
          <cell r="CJ123" t="str">
            <v/>
          </cell>
          <cell r="CK123" t="str">
            <v/>
          </cell>
          <cell r="CL123" t="str">
            <v/>
          </cell>
          <cell r="CM123" t="str">
            <v/>
          </cell>
          <cell r="CN123"/>
          <cell r="CO123"/>
          <cell r="CP123"/>
          <cell r="CQ123">
            <v>0</v>
          </cell>
          <cell r="CR123">
            <v>0</v>
          </cell>
          <cell r="CS123"/>
          <cell r="CT123"/>
          <cell r="CU123"/>
          <cell r="CV123"/>
          <cell r="CW123"/>
          <cell r="CX123"/>
          <cell r="CY123"/>
          <cell r="CZ123"/>
          <cell r="DA123"/>
          <cell r="DB123"/>
          <cell r="DC123">
            <v>0</v>
          </cell>
          <cell r="DD123">
            <v>0</v>
          </cell>
          <cell r="DE123"/>
          <cell r="DF123"/>
          <cell r="DG123"/>
          <cell r="DH123"/>
          <cell r="DI123"/>
          <cell r="DJ123"/>
          <cell r="DK123"/>
          <cell r="DS123"/>
          <cell r="DT123"/>
          <cell r="DU123"/>
          <cell r="DV123"/>
        </row>
        <row r="124">
          <cell r="A124"/>
          <cell r="B124"/>
          <cell r="C124"/>
          <cell r="D124"/>
          <cell r="E124"/>
          <cell r="F124"/>
          <cell r="G124"/>
          <cell r="H124"/>
          <cell r="I124"/>
          <cell r="J124"/>
          <cell r="K124"/>
          <cell r="L124"/>
          <cell r="M124"/>
          <cell r="N124"/>
          <cell r="O124"/>
          <cell r="P124"/>
          <cell r="Q124"/>
          <cell r="R124"/>
          <cell r="S124"/>
          <cell r="T124"/>
          <cell r="U124"/>
          <cell r="V124"/>
          <cell r="W124"/>
          <cell r="X124"/>
          <cell r="Y124"/>
          <cell r="Z124"/>
          <cell r="AA124"/>
          <cell r="AB124"/>
          <cell r="AC124"/>
          <cell r="AD124"/>
          <cell r="AE124"/>
          <cell r="AF124"/>
          <cell r="AG124"/>
          <cell r="AH124"/>
          <cell r="AI124"/>
          <cell r="AJ124"/>
          <cell r="AK124"/>
          <cell r="AL124"/>
          <cell r="AM124"/>
          <cell r="AN124"/>
          <cell r="AO124"/>
          <cell r="AP124"/>
          <cell r="AQ124"/>
          <cell r="AR124"/>
          <cell r="AS124"/>
          <cell r="AT124"/>
          <cell r="AU124"/>
          <cell r="AV124"/>
          <cell r="AW124"/>
          <cell r="AX124"/>
          <cell r="AY124"/>
          <cell r="AZ124"/>
          <cell r="BA124"/>
          <cell r="BB124"/>
          <cell r="BC124"/>
          <cell r="BD124"/>
          <cell r="BE124"/>
          <cell r="BF124"/>
          <cell r="BG124"/>
          <cell r="BH124"/>
          <cell r="BI124"/>
          <cell r="BJ124"/>
          <cell r="BK124"/>
          <cell r="BL124"/>
          <cell r="BM124"/>
          <cell r="BN124"/>
          <cell r="BO124"/>
          <cell r="BP124"/>
          <cell r="BQ124"/>
          <cell r="BR124"/>
          <cell r="BS124"/>
          <cell r="BT124">
            <v>0</v>
          </cell>
          <cell r="BU124" t="str">
            <v/>
          </cell>
          <cell r="BV124" t="str">
            <v/>
          </cell>
          <cell r="BW124" t="str">
            <v/>
          </cell>
          <cell r="BX124" t="str">
            <v/>
          </cell>
          <cell r="BY124" t="str">
            <v/>
          </cell>
          <cell r="BZ124" t="str">
            <v/>
          </cell>
          <cell r="CA124" t="str">
            <v/>
          </cell>
          <cell r="CB124" t="str">
            <v/>
          </cell>
          <cell r="CC124" t="str">
            <v/>
          </cell>
          <cell r="CD124" t="str">
            <v/>
          </cell>
          <cell r="CE124" t="str">
            <v/>
          </cell>
          <cell r="CF124" t="str">
            <v/>
          </cell>
          <cell r="CG124"/>
          <cell r="CH124"/>
          <cell r="CI124" t="str">
            <v/>
          </cell>
          <cell r="CJ124" t="str">
            <v/>
          </cell>
          <cell r="CK124" t="str">
            <v/>
          </cell>
          <cell r="CL124" t="str">
            <v/>
          </cell>
          <cell r="CM124" t="str">
            <v/>
          </cell>
          <cell r="CN124"/>
          <cell r="CO124"/>
          <cell r="CP124"/>
          <cell r="CQ124">
            <v>0</v>
          </cell>
          <cell r="CR124">
            <v>0</v>
          </cell>
          <cell r="CS124"/>
          <cell r="CT124"/>
          <cell r="CU124"/>
          <cell r="CV124"/>
          <cell r="CW124"/>
          <cell r="CX124"/>
          <cell r="CY124"/>
          <cell r="CZ124"/>
          <cell r="DA124"/>
          <cell r="DB124"/>
          <cell r="DC124">
            <v>0</v>
          </cell>
          <cell r="DD124">
            <v>0</v>
          </cell>
          <cell r="DE124"/>
          <cell r="DF124"/>
          <cell r="DG124"/>
          <cell r="DH124"/>
          <cell r="DI124"/>
          <cell r="DJ124"/>
          <cell r="DK124"/>
          <cell r="DS124"/>
          <cell r="DT124"/>
          <cell r="DU124"/>
          <cell r="DV124"/>
        </row>
        <row r="125">
          <cell r="A125"/>
          <cell r="B125"/>
          <cell r="C125"/>
          <cell r="D125"/>
          <cell r="E125"/>
          <cell r="F125"/>
          <cell r="G125"/>
          <cell r="H125"/>
          <cell r="I125"/>
          <cell r="J125"/>
          <cell r="K125"/>
          <cell r="L125"/>
          <cell r="M125"/>
          <cell r="N125"/>
          <cell r="O125"/>
          <cell r="P125"/>
          <cell r="Q125"/>
          <cell r="R125"/>
          <cell r="S125"/>
          <cell r="T125"/>
          <cell r="U125"/>
          <cell r="V125"/>
          <cell r="W125"/>
          <cell r="X125"/>
          <cell r="Y125"/>
          <cell r="Z125"/>
          <cell r="AA125"/>
          <cell r="AB125"/>
          <cell r="AC125"/>
          <cell r="AD125"/>
          <cell r="AE125"/>
          <cell r="AF125"/>
          <cell r="AG125"/>
          <cell r="AH125"/>
          <cell r="AI125"/>
          <cell r="AJ125"/>
          <cell r="AK125"/>
          <cell r="AL125"/>
          <cell r="AM125"/>
          <cell r="AN125"/>
          <cell r="AO125"/>
          <cell r="AP125"/>
          <cell r="AQ125"/>
          <cell r="AR125"/>
          <cell r="AS125"/>
          <cell r="AT125"/>
          <cell r="AU125"/>
          <cell r="AV125"/>
          <cell r="AW125"/>
          <cell r="AX125"/>
          <cell r="AY125"/>
          <cell r="AZ125"/>
          <cell r="BA125"/>
          <cell r="BB125"/>
          <cell r="BC125"/>
          <cell r="BD125"/>
          <cell r="BE125"/>
          <cell r="BF125"/>
          <cell r="BG125"/>
          <cell r="BH125"/>
          <cell r="BI125"/>
          <cell r="BJ125"/>
          <cell r="BK125"/>
          <cell r="BL125"/>
          <cell r="BM125"/>
          <cell r="BN125"/>
          <cell r="BO125"/>
          <cell r="BP125"/>
          <cell r="BQ125"/>
          <cell r="BR125"/>
          <cell r="BS125"/>
          <cell r="BT125">
            <v>0</v>
          </cell>
          <cell r="BU125" t="str">
            <v/>
          </cell>
          <cell r="BV125" t="str">
            <v/>
          </cell>
          <cell r="BW125" t="str">
            <v/>
          </cell>
          <cell r="BX125" t="str">
            <v/>
          </cell>
          <cell r="BY125" t="str">
            <v/>
          </cell>
          <cell r="BZ125" t="str">
            <v/>
          </cell>
          <cell r="CA125" t="str">
            <v/>
          </cell>
          <cell r="CB125" t="str">
            <v/>
          </cell>
          <cell r="CC125" t="str">
            <v/>
          </cell>
          <cell r="CD125" t="str">
            <v/>
          </cell>
          <cell r="CE125" t="str">
            <v/>
          </cell>
          <cell r="CF125" t="str">
            <v/>
          </cell>
          <cell r="CG125"/>
          <cell r="CH125"/>
          <cell r="CI125" t="str">
            <v/>
          </cell>
          <cell r="CJ125" t="str">
            <v/>
          </cell>
          <cell r="CK125" t="str">
            <v/>
          </cell>
          <cell r="CL125" t="str">
            <v/>
          </cell>
          <cell r="CM125" t="str">
            <v/>
          </cell>
          <cell r="CN125"/>
          <cell r="CO125"/>
          <cell r="CP125"/>
          <cell r="CQ125">
            <v>0</v>
          </cell>
          <cell r="CR125">
            <v>0</v>
          </cell>
          <cell r="CS125"/>
          <cell r="CT125"/>
          <cell r="CU125"/>
          <cell r="CV125"/>
          <cell r="CW125"/>
          <cell r="CX125"/>
          <cell r="CY125"/>
          <cell r="CZ125"/>
          <cell r="DA125"/>
          <cell r="DB125"/>
          <cell r="DC125">
            <v>0</v>
          </cell>
          <cell r="DD125">
            <v>0</v>
          </cell>
          <cell r="DE125"/>
          <cell r="DF125"/>
          <cell r="DG125"/>
          <cell r="DH125"/>
          <cell r="DI125"/>
          <cell r="DJ125"/>
          <cell r="DK125"/>
          <cell r="DS125"/>
          <cell r="DT125"/>
          <cell r="DU125"/>
          <cell r="DV125"/>
        </row>
        <row r="126">
          <cell r="A126"/>
          <cell r="B126"/>
          <cell r="C126"/>
          <cell r="D126"/>
          <cell r="E126"/>
          <cell r="F126"/>
          <cell r="G126"/>
          <cell r="H126"/>
          <cell r="I126"/>
          <cell r="J126"/>
          <cell r="K126"/>
          <cell r="L126"/>
          <cell r="M126"/>
          <cell r="N126"/>
          <cell r="O126"/>
          <cell r="P126"/>
          <cell r="Q126"/>
          <cell r="R126"/>
          <cell r="S126"/>
          <cell r="T126"/>
          <cell r="U126"/>
          <cell r="V126"/>
          <cell r="W126"/>
          <cell r="X126"/>
          <cell r="Y126"/>
          <cell r="Z126"/>
          <cell r="AA126"/>
          <cell r="AB126"/>
          <cell r="AC126"/>
          <cell r="AD126"/>
          <cell r="AE126"/>
          <cell r="AF126"/>
          <cell r="AG126"/>
          <cell r="AH126"/>
          <cell r="AI126"/>
          <cell r="AJ126"/>
          <cell r="AK126"/>
          <cell r="AL126"/>
          <cell r="AM126"/>
          <cell r="AN126"/>
          <cell r="AO126"/>
          <cell r="AP126"/>
          <cell r="AQ126"/>
          <cell r="AR126"/>
          <cell r="AS126"/>
          <cell r="AT126"/>
          <cell r="AU126"/>
          <cell r="AV126"/>
          <cell r="AW126"/>
          <cell r="AX126"/>
          <cell r="AY126"/>
          <cell r="AZ126"/>
          <cell r="BA126"/>
          <cell r="BB126"/>
          <cell r="BC126"/>
          <cell r="BD126"/>
          <cell r="BE126"/>
          <cell r="BF126"/>
          <cell r="BG126"/>
          <cell r="BH126"/>
          <cell r="BI126"/>
          <cell r="BJ126"/>
          <cell r="BK126"/>
          <cell r="BL126"/>
          <cell r="BM126"/>
          <cell r="BN126"/>
          <cell r="BO126"/>
          <cell r="BP126"/>
          <cell r="BQ126"/>
          <cell r="BR126"/>
          <cell r="BS126"/>
          <cell r="BT126">
            <v>0</v>
          </cell>
          <cell r="BU126" t="str">
            <v/>
          </cell>
          <cell r="BV126" t="str">
            <v/>
          </cell>
          <cell r="BW126" t="str">
            <v/>
          </cell>
          <cell r="BX126" t="str">
            <v/>
          </cell>
          <cell r="BY126" t="str">
            <v/>
          </cell>
          <cell r="BZ126" t="str">
            <v/>
          </cell>
          <cell r="CA126" t="str">
            <v/>
          </cell>
          <cell r="CB126" t="str">
            <v/>
          </cell>
          <cell r="CC126" t="str">
            <v/>
          </cell>
          <cell r="CD126" t="str">
            <v/>
          </cell>
          <cell r="CE126" t="str">
            <v/>
          </cell>
          <cell r="CF126" t="str">
            <v/>
          </cell>
          <cell r="CG126"/>
          <cell r="CH126"/>
          <cell r="CI126" t="str">
            <v/>
          </cell>
          <cell r="CJ126" t="str">
            <v/>
          </cell>
          <cell r="CK126" t="str">
            <v/>
          </cell>
          <cell r="CL126" t="str">
            <v/>
          </cell>
          <cell r="CM126" t="str">
            <v/>
          </cell>
          <cell r="CN126"/>
          <cell r="CO126"/>
          <cell r="CP126"/>
          <cell r="CQ126">
            <v>0</v>
          </cell>
          <cell r="CR126">
            <v>0</v>
          </cell>
          <cell r="CS126"/>
          <cell r="CT126"/>
          <cell r="CU126"/>
          <cell r="CV126"/>
          <cell r="CW126"/>
          <cell r="CX126"/>
          <cell r="CY126"/>
          <cell r="CZ126"/>
          <cell r="DA126"/>
          <cell r="DB126"/>
          <cell r="DC126">
            <v>0</v>
          </cell>
          <cell r="DD126">
            <v>0</v>
          </cell>
          <cell r="DE126"/>
          <cell r="DF126"/>
          <cell r="DG126"/>
          <cell r="DH126"/>
          <cell r="DI126"/>
          <cell r="DJ126"/>
          <cell r="DK126"/>
          <cell r="DS126"/>
          <cell r="DT126"/>
          <cell r="DU126"/>
          <cell r="DV126"/>
        </row>
        <row r="127">
          <cell r="A127"/>
          <cell r="B127"/>
          <cell r="C127"/>
          <cell r="D127"/>
          <cell r="E127"/>
          <cell r="F127"/>
          <cell r="G127"/>
          <cell r="H127"/>
          <cell r="I127"/>
          <cell r="J127"/>
          <cell r="K127"/>
          <cell r="L127"/>
          <cell r="M127"/>
          <cell r="N127"/>
          <cell r="O127"/>
          <cell r="P127"/>
          <cell r="Q127"/>
          <cell r="R127"/>
          <cell r="S127"/>
          <cell r="T127"/>
          <cell r="U127"/>
          <cell r="V127"/>
          <cell r="W127"/>
          <cell r="X127"/>
          <cell r="Y127"/>
          <cell r="Z127"/>
          <cell r="AA127"/>
          <cell r="AB127"/>
          <cell r="AC127"/>
          <cell r="AD127"/>
          <cell r="AE127"/>
          <cell r="AF127"/>
          <cell r="AG127"/>
          <cell r="AH127"/>
          <cell r="AI127"/>
          <cell r="AJ127"/>
          <cell r="AK127"/>
          <cell r="AL127"/>
          <cell r="AM127"/>
          <cell r="AN127"/>
          <cell r="AO127"/>
          <cell r="AP127"/>
          <cell r="AQ127"/>
          <cell r="AR127"/>
          <cell r="AS127"/>
          <cell r="AT127"/>
          <cell r="AU127"/>
          <cell r="AV127"/>
          <cell r="AW127"/>
          <cell r="AX127"/>
          <cell r="AY127"/>
          <cell r="AZ127"/>
          <cell r="BA127"/>
          <cell r="BB127"/>
          <cell r="BC127"/>
          <cell r="BD127"/>
          <cell r="BE127"/>
          <cell r="BF127"/>
          <cell r="BG127"/>
          <cell r="BH127"/>
          <cell r="BI127"/>
          <cell r="BJ127"/>
          <cell r="BK127"/>
          <cell r="BL127"/>
          <cell r="BM127"/>
          <cell r="BN127"/>
          <cell r="BO127"/>
          <cell r="BP127"/>
          <cell r="BQ127"/>
          <cell r="BR127"/>
          <cell r="BS127"/>
          <cell r="BT127">
            <v>0</v>
          </cell>
          <cell r="BU127" t="str">
            <v/>
          </cell>
          <cell r="BV127" t="str">
            <v/>
          </cell>
          <cell r="BW127" t="str">
            <v/>
          </cell>
          <cell r="BX127" t="str">
            <v/>
          </cell>
          <cell r="BY127" t="str">
            <v/>
          </cell>
          <cell r="BZ127" t="str">
            <v/>
          </cell>
          <cell r="CA127" t="str">
            <v/>
          </cell>
          <cell r="CB127" t="str">
            <v/>
          </cell>
          <cell r="CC127" t="str">
            <v/>
          </cell>
          <cell r="CD127" t="str">
            <v/>
          </cell>
          <cell r="CE127" t="str">
            <v/>
          </cell>
          <cell r="CF127" t="str">
            <v/>
          </cell>
          <cell r="CG127"/>
          <cell r="CH127"/>
          <cell r="CI127" t="str">
            <v/>
          </cell>
          <cell r="CJ127" t="str">
            <v/>
          </cell>
          <cell r="CK127" t="str">
            <v/>
          </cell>
          <cell r="CL127" t="str">
            <v/>
          </cell>
          <cell r="CM127" t="str">
            <v/>
          </cell>
          <cell r="CN127"/>
          <cell r="CO127"/>
          <cell r="CP127"/>
          <cell r="CQ127">
            <v>0</v>
          </cell>
          <cell r="CR127">
            <v>0</v>
          </cell>
          <cell r="CS127"/>
          <cell r="CT127"/>
          <cell r="CU127"/>
          <cell r="CV127"/>
          <cell r="CW127"/>
          <cell r="CX127"/>
          <cell r="CY127"/>
          <cell r="CZ127"/>
          <cell r="DA127"/>
          <cell r="DB127"/>
          <cell r="DC127">
            <v>0</v>
          </cell>
          <cell r="DD127">
            <v>0</v>
          </cell>
          <cell r="DE127"/>
          <cell r="DF127"/>
          <cell r="DG127"/>
          <cell r="DH127"/>
          <cell r="DI127"/>
          <cell r="DJ127"/>
          <cell r="DK127"/>
          <cell r="DS127"/>
          <cell r="DT127"/>
          <cell r="DU127"/>
          <cell r="DV127"/>
        </row>
        <row r="128">
          <cell r="A128"/>
          <cell r="B128"/>
          <cell r="C128"/>
          <cell r="D128"/>
          <cell r="E128"/>
          <cell r="F128"/>
          <cell r="G128"/>
          <cell r="H128"/>
          <cell r="I128"/>
          <cell r="J128"/>
          <cell r="K128"/>
          <cell r="L128"/>
          <cell r="M128"/>
          <cell r="N128"/>
          <cell r="O128"/>
          <cell r="P128"/>
          <cell r="Q128"/>
          <cell r="R128"/>
          <cell r="S128"/>
          <cell r="T128"/>
          <cell r="U128"/>
          <cell r="V128"/>
          <cell r="W128"/>
          <cell r="X128"/>
          <cell r="Y128"/>
          <cell r="Z128"/>
          <cell r="AA128"/>
          <cell r="AB128"/>
          <cell r="AC128"/>
          <cell r="AD128"/>
          <cell r="AE128"/>
          <cell r="AF128"/>
          <cell r="AG128"/>
          <cell r="AH128"/>
          <cell r="AI128"/>
          <cell r="AJ128"/>
          <cell r="AK128"/>
          <cell r="AL128"/>
          <cell r="AM128"/>
          <cell r="AN128"/>
          <cell r="AO128"/>
          <cell r="AP128"/>
          <cell r="AQ128"/>
          <cell r="AR128"/>
          <cell r="AS128"/>
          <cell r="AT128"/>
          <cell r="AU128"/>
          <cell r="AV128"/>
          <cell r="AW128"/>
          <cell r="AX128"/>
          <cell r="AY128"/>
          <cell r="AZ128"/>
          <cell r="BA128"/>
          <cell r="BB128"/>
          <cell r="BC128"/>
          <cell r="BD128"/>
          <cell r="BE128"/>
          <cell r="BF128"/>
          <cell r="BG128"/>
          <cell r="BH128"/>
          <cell r="BI128"/>
          <cell r="BJ128"/>
          <cell r="BK128"/>
          <cell r="BL128"/>
          <cell r="BM128"/>
          <cell r="BN128"/>
          <cell r="BO128"/>
          <cell r="BP128"/>
          <cell r="BQ128"/>
          <cell r="BR128"/>
          <cell r="BS128"/>
          <cell r="BT128">
            <v>0</v>
          </cell>
          <cell r="BU128" t="str">
            <v/>
          </cell>
          <cell r="BV128" t="str">
            <v/>
          </cell>
          <cell r="BW128" t="str">
            <v/>
          </cell>
          <cell r="BX128" t="str">
            <v/>
          </cell>
          <cell r="BY128" t="str">
            <v/>
          </cell>
          <cell r="BZ128" t="str">
            <v/>
          </cell>
          <cell r="CA128" t="str">
            <v/>
          </cell>
          <cell r="CB128" t="str">
            <v/>
          </cell>
          <cell r="CC128" t="str">
            <v/>
          </cell>
          <cell r="CD128" t="str">
            <v/>
          </cell>
          <cell r="CE128" t="str">
            <v/>
          </cell>
          <cell r="CF128" t="str">
            <v/>
          </cell>
          <cell r="CG128"/>
          <cell r="CH128"/>
          <cell r="CI128" t="str">
            <v/>
          </cell>
          <cell r="CJ128" t="str">
            <v/>
          </cell>
          <cell r="CK128" t="str">
            <v/>
          </cell>
          <cell r="CL128" t="str">
            <v/>
          </cell>
          <cell r="CM128" t="str">
            <v/>
          </cell>
          <cell r="CN128"/>
          <cell r="CO128"/>
          <cell r="CP128"/>
          <cell r="CQ128">
            <v>0</v>
          </cell>
          <cell r="CR128">
            <v>0</v>
          </cell>
          <cell r="CS128"/>
          <cell r="CT128"/>
          <cell r="CU128"/>
          <cell r="CV128"/>
          <cell r="CW128"/>
          <cell r="CX128"/>
          <cell r="CY128"/>
          <cell r="CZ128"/>
          <cell r="DA128"/>
          <cell r="DB128"/>
          <cell r="DC128">
            <v>0</v>
          </cell>
          <cell r="DD128">
            <v>0</v>
          </cell>
          <cell r="DE128"/>
          <cell r="DF128"/>
          <cell r="DG128"/>
          <cell r="DH128"/>
          <cell r="DI128"/>
          <cell r="DJ128"/>
          <cell r="DK128"/>
          <cell r="DS128"/>
          <cell r="DT128"/>
          <cell r="DU128"/>
          <cell r="DV128"/>
        </row>
        <row r="129">
          <cell r="A129"/>
          <cell r="B129"/>
          <cell r="C129"/>
          <cell r="D129"/>
          <cell r="E129"/>
          <cell r="F129"/>
          <cell r="G129"/>
          <cell r="H129"/>
          <cell r="I129"/>
          <cell r="J129"/>
          <cell r="K129"/>
          <cell r="L129"/>
          <cell r="M129"/>
          <cell r="N129"/>
          <cell r="O129"/>
          <cell r="P129"/>
          <cell r="Q129"/>
          <cell r="R129"/>
          <cell r="S129"/>
          <cell r="T129"/>
          <cell r="U129"/>
          <cell r="V129"/>
          <cell r="W129"/>
          <cell r="X129"/>
          <cell r="Y129"/>
          <cell r="Z129"/>
          <cell r="AA129"/>
          <cell r="AB129"/>
          <cell r="AC129"/>
          <cell r="AD129"/>
          <cell r="AE129"/>
          <cell r="AF129"/>
          <cell r="AG129"/>
          <cell r="AH129"/>
          <cell r="AI129"/>
          <cell r="AJ129"/>
          <cell r="AK129"/>
          <cell r="AL129"/>
          <cell r="AM129"/>
          <cell r="AN129"/>
          <cell r="AO129"/>
          <cell r="AP129"/>
          <cell r="AQ129"/>
          <cell r="AR129"/>
          <cell r="AS129"/>
          <cell r="AT129"/>
          <cell r="AU129"/>
          <cell r="AV129"/>
          <cell r="AW129"/>
          <cell r="AX129"/>
          <cell r="AY129"/>
          <cell r="AZ129"/>
          <cell r="BA129"/>
          <cell r="BB129"/>
          <cell r="BC129"/>
          <cell r="BD129"/>
          <cell r="BE129"/>
          <cell r="BF129"/>
          <cell r="BG129"/>
          <cell r="BH129"/>
          <cell r="BI129"/>
          <cell r="BJ129"/>
          <cell r="BK129"/>
          <cell r="BL129"/>
          <cell r="BM129"/>
          <cell r="BN129"/>
          <cell r="BO129"/>
          <cell r="BP129"/>
          <cell r="BQ129"/>
          <cell r="BR129"/>
          <cell r="BS129"/>
          <cell r="BT129">
            <v>0</v>
          </cell>
          <cell r="BU129" t="str">
            <v/>
          </cell>
          <cell r="BV129" t="str">
            <v/>
          </cell>
          <cell r="BW129" t="str">
            <v/>
          </cell>
          <cell r="BX129" t="str">
            <v/>
          </cell>
          <cell r="BY129" t="str">
            <v/>
          </cell>
          <cell r="BZ129" t="str">
            <v/>
          </cell>
          <cell r="CA129" t="str">
            <v/>
          </cell>
          <cell r="CB129" t="str">
            <v/>
          </cell>
          <cell r="CC129" t="str">
            <v/>
          </cell>
          <cell r="CD129" t="str">
            <v/>
          </cell>
          <cell r="CE129" t="str">
            <v/>
          </cell>
          <cell r="CF129" t="str">
            <v/>
          </cell>
          <cell r="CG129"/>
          <cell r="CH129"/>
          <cell r="CI129" t="str">
            <v/>
          </cell>
          <cell r="CJ129" t="str">
            <v/>
          </cell>
          <cell r="CK129" t="str">
            <v/>
          </cell>
          <cell r="CL129" t="str">
            <v/>
          </cell>
          <cell r="CM129" t="str">
            <v/>
          </cell>
          <cell r="CN129"/>
          <cell r="CO129"/>
          <cell r="CP129"/>
          <cell r="CQ129">
            <v>0</v>
          </cell>
          <cell r="CR129">
            <v>0</v>
          </cell>
          <cell r="CS129"/>
          <cell r="CT129"/>
          <cell r="CU129"/>
          <cell r="CV129"/>
          <cell r="CW129"/>
          <cell r="CX129"/>
          <cell r="CY129"/>
          <cell r="CZ129"/>
          <cell r="DA129"/>
          <cell r="DB129"/>
          <cell r="DC129">
            <v>0</v>
          </cell>
          <cell r="DD129">
            <v>0</v>
          </cell>
          <cell r="DE129"/>
          <cell r="DF129"/>
          <cell r="DG129"/>
          <cell r="DH129"/>
          <cell r="DI129"/>
          <cell r="DJ129"/>
          <cell r="DK129"/>
          <cell r="DS129"/>
          <cell r="DT129"/>
          <cell r="DU129"/>
          <cell r="DV129"/>
        </row>
        <row r="130">
          <cell r="A130"/>
          <cell r="B130"/>
          <cell r="C130"/>
          <cell r="D130"/>
          <cell r="E130"/>
          <cell r="F130"/>
          <cell r="G130"/>
          <cell r="H130"/>
          <cell r="I130"/>
          <cell r="J130"/>
          <cell r="K130"/>
          <cell r="L130"/>
          <cell r="M130"/>
          <cell r="N130"/>
          <cell r="O130"/>
          <cell r="P130"/>
          <cell r="Q130"/>
          <cell r="R130"/>
          <cell r="S130"/>
          <cell r="T130"/>
          <cell r="U130"/>
          <cell r="V130"/>
          <cell r="W130"/>
          <cell r="X130"/>
          <cell r="Y130"/>
          <cell r="Z130"/>
          <cell r="AA130"/>
          <cell r="AB130"/>
          <cell r="AC130"/>
          <cell r="AD130"/>
          <cell r="AE130"/>
          <cell r="AF130"/>
          <cell r="AG130"/>
          <cell r="AH130"/>
          <cell r="AI130"/>
          <cell r="AJ130"/>
          <cell r="AK130"/>
          <cell r="AL130"/>
          <cell r="AM130"/>
          <cell r="AN130"/>
          <cell r="AO130"/>
          <cell r="AP130"/>
          <cell r="AQ130"/>
          <cell r="AR130"/>
          <cell r="AS130"/>
          <cell r="AT130"/>
          <cell r="AU130"/>
          <cell r="AV130"/>
          <cell r="AW130"/>
          <cell r="AX130"/>
          <cell r="AY130"/>
          <cell r="AZ130"/>
          <cell r="BA130"/>
          <cell r="BB130"/>
          <cell r="BC130"/>
          <cell r="BD130"/>
          <cell r="BE130"/>
          <cell r="BF130"/>
          <cell r="BG130"/>
          <cell r="BH130"/>
          <cell r="BI130"/>
          <cell r="BJ130"/>
          <cell r="BK130"/>
          <cell r="BL130"/>
          <cell r="BM130"/>
          <cell r="BN130"/>
          <cell r="BO130"/>
          <cell r="BP130"/>
          <cell r="BQ130"/>
          <cell r="BR130"/>
          <cell r="BS130"/>
          <cell r="BT130">
            <v>0</v>
          </cell>
          <cell r="BU130" t="str">
            <v/>
          </cell>
          <cell r="BV130" t="str">
            <v/>
          </cell>
          <cell r="BW130" t="str">
            <v/>
          </cell>
          <cell r="BX130" t="str">
            <v/>
          </cell>
          <cell r="BY130" t="str">
            <v/>
          </cell>
          <cell r="BZ130" t="str">
            <v/>
          </cell>
          <cell r="CA130" t="str">
            <v/>
          </cell>
          <cell r="CB130" t="str">
            <v/>
          </cell>
          <cell r="CC130" t="str">
            <v/>
          </cell>
          <cell r="CD130" t="str">
            <v/>
          </cell>
          <cell r="CE130" t="str">
            <v/>
          </cell>
          <cell r="CF130" t="str">
            <v/>
          </cell>
          <cell r="CG130"/>
          <cell r="CH130"/>
          <cell r="CI130" t="str">
            <v/>
          </cell>
          <cell r="CJ130" t="str">
            <v/>
          </cell>
          <cell r="CK130" t="str">
            <v/>
          </cell>
          <cell r="CL130" t="str">
            <v/>
          </cell>
          <cell r="CM130" t="str">
            <v/>
          </cell>
          <cell r="CN130"/>
          <cell r="CO130"/>
          <cell r="CP130"/>
          <cell r="CQ130">
            <v>0</v>
          </cell>
          <cell r="CR130">
            <v>0</v>
          </cell>
          <cell r="CS130"/>
          <cell r="CT130"/>
          <cell r="CU130"/>
          <cell r="CV130"/>
          <cell r="CW130"/>
          <cell r="CX130"/>
          <cell r="CY130"/>
          <cell r="CZ130"/>
          <cell r="DA130"/>
          <cell r="DB130"/>
          <cell r="DC130">
            <v>0</v>
          </cell>
          <cell r="DD130">
            <v>0</v>
          </cell>
          <cell r="DE130"/>
          <cell r="DF130"/>
          <cell r="DG130"/>
          <cell r="DH130"/>
          <cell r="DI130"/>
          <cell r="DJ130"/>
          <cell r="DK130"/>
          <cell r="DS130"/>
          <cell r="DT130"/>
          <cell r="DU130"/>
          <cell r="DV130"/>
        </row>
        <row r="131">
          <cell r="A131"/>
          <cell r="B131"/>
          <cell r="C131"/>
          <cell r="D131"/>
          <cell r="E131"/>
          <cell r="F131"/>
          <cell r="G131"/>
          <cell r="H131"/>
          <cell r="I131"/>
          <cell r="J131"/>
          <cell r="K131"/>
          <cell r="L131"/>
          <cell r="M131"/>
          <cell r="N131"/>
          <cell r="O131"/>
          <cell r="P131"/>
          <cell r="Q131"/>
          <cell r="R131"/>
          <cell r="S131"/>
          <cell r="T131"/>
          <cell r="U131"/>
          <cell r="V131"/>
          <cell r="W131"/>
          <cell r="X131"/>
          <cell r="Y131"/>
          <cell r="Z131"/>
          <cell r="AA131"/>
          <cell r="AB131"/>
          <cell r="AC131"/>
          <cell r="AD131"/>
          <cell r="AE131"/>
          <cell r="AF131"/>
          <cell r="AG131"/>
          <cell r="AH131"/>
          <cell r="AI131"/>
          <cell r="AJ131"/>
          <cell r="AK131"/>
          <cell r="AL131"/>
          <cell r="AM131"/>
          <cell r="AN131"/>
          <cell r="AO131"/>
          <cell r="AP131"/>
          <cell r="AQ131"/>
          <cell r="AR131"/>
          <cell r="AS131"/>
          <cell r="AT131"/>
          <cell r="AU131"/>
          <cell r="AV131"/>
          <cell r="AW131"/>
          <cell r="AX131"/>
          <cell r="AY131"/>
          <cell r="AZ131"/>
          <cell r="BA131"/>
          <cell r="BB131"/>
          <cell r="BC131"/>
          <cell r="BD131"/>
          <cell r="BE131"/>
          <cell r="BF131"/>
          <cell r="BG131"/>
          <cell r="BH131"/>
          <cell r="BI131"/>
          <cell r="BJ131"/>
          <cell r="BK131"/>
          <cell r="BL131"/>
          <cell r="BM131"/>
          <cell r="BN131"/>
          <cell r="BO131"/>
          <cell r="BP131"/>
          <cell r="BQ131"/>
          <cell r="BR131"/>
          <cell r="BS131"/>
          <cell r="BT131">
            <v>0</v>
          </cell>
          <cell r="BU131" t="str">
            <v/>
          </cell>
          <cell r="BV131" t="str">
            <v/>
          </cell>
          <cell r="BW131" t="str">
            <v/>
          </cell>
          <cell r="BX131" t="str">
            <v/>
          </cell>
          <cell r="BY131" t="str">
            <v/>
          </cell>
          <cell r="BZ131" t="str">
            <v/>
          </cell>
          <cell r="CA131" t="str">
            <v/>
          </cell>
          <cell r="CB131" t="str">
            <v/>
          </cell>
          <cell r="CC131" t="str">
            <v/>
          </cell>
          <cell r="CD131" t="str">
            <v/>
          </cell>
          <cell r="CE131" t="str">
            <v/>
          </cell>
          <cell r="CF131" t="str">
            <v/>
          </cell>
          <cell r="CG131"/>
          <cell r="CH131"/>
          <cell r="CI131" t="str">
            <v/>
          </cell>
          <cell r="CJ131" t="str">
            <v/>
          </cell>
          <cell r="CK131" t="str">
            <v/>
          </cell>
          <cell r="CL131" t="str">
            <v/>
          </cell>
          <cell r="CM131" t="str">
            <v/>
          </cell>
          <cell r="CN131"/>
          <cell r="CO131"/>
          <cell r="CP131"/>
          <cell r="CQ131">
            <v>0</v>
          </cell>
          <cell r="CR131">
            <v>0</v>
          </cell>
          <cell r="CS131"/>
          <cell r="CT131"/>
          <cell r="CU131"/>
          <cell r="CV131"/>
          <cell r="CW131"/>
          <cell r="CX131"/>
          <cell r="CY131"/>
          <cell r="CZ131"/>
          <cell r="DA131"/>
          <cell r="DB131"/>
          <cell r="DC131">
            <v>0</v>
          </cell>
          <cell r="DD131">
            <v>0</v>
          </cell>
          <cell r="DE131"/>
          <cell r="DF131"/>
          <cell r="DG131"/>
          <cell r="DH131"/>
          <cell r="DI131"/>
          <cell r="DJ131"/>
          <cell r="DK131"/>
          <cell r="DS131"/>
          <cell r="DT131"/>
          <cell r="DU131"/>
          <cell r="DV131"/>
        </row>
        <row r="132">
          <cell r="A132"/>
          <cell r="B132"/>
          <cell r="C132"/>
          <cell r="D132"/>
          <cell r="E132"/>
          <cell r="F132"/>
          <cell r="G132"/>
          <cell r="H132"/>
          <cell r="I132"/>
          <cell r="J132"/>
          <cell r="K132"/>
          <cell r="L132"/>
          <cell r="M132"/>
          <cell r="N132"/>
          <cell r="O132"/>
          <cell r="P132"/>
          <cell r="Q132"/>
          <cell r="R132"/>
          <cell r="S132"/>
          <cell r="T132"/>
          <cell r="U132"/>
          <cell r="V132"/>
          <cell r="W132"/>
          <cell r="X132"/>
          <cell r="Y132"/>
          <cell r="Z132"/>
          <cell r="AA132"/>
          <cell r="AB132"/>
          <cell r="AC132"/>
          <cell r="AD132"/>
          <cell r="AE132"/>
          <cell r="AF132"/>
          <cell r="AG132"/>
          <cell r="AH132"/>
          <cell r="AI132"/>
          <cell r="AJ132"/>
          <cell r="AK132"/>
          <cell r="AL132"/>
          <cell r="AM132"/>
          <cell r="AN132"/>
          <cell r="AO132"/>
          <cell r="AP132"/>
          <cell r="AQ132"/>
          <cell r="AR132"/>
          <cell r="AS132"/>
          <cell r="AT132"/>
          <cell r="AU132"/>
          <cell r="AV132"/>
          <cell r="AW132"/>
          <cell r="AX132"/>
          <cell r="AY132"/>
          <cell r="AZ132"/>
          <cell r="BA132"/>
          <cell r="BB132"/>
          <cell r="BC132"/>
          <cell r="BD132"/>
          <cell r="BE132"/>
          <cell r="BF132"/>
          <cell r="BG132"/>
          <cell r="BH132"/>
          <cell r="BI132"/>
          <cell r="BJ132"/>
          <cell r="BK132"/>
          <cell r="BL132"/>
          <cell r="BM132"/>
          <cell r="BN132"/>
          <cell r="BO132"/>
          <cell r="BP132"/>
          <cell r="BQ132"/>
          <cell r="BR132"/>
          <cell r="BS132"/>
          <cell r="BT132">
            <v>0</v>
          </cell>
          <cell r="BU132" t="str">
            <v/>
          </cell>
          <cell r="BV132" t="str">
            <v/>
          </cell>
          <cell r="BW132" t="str">
            <v/>
          </cell>
          <cell r="BX132" t="str">
            <v/>
          </cell>
          <cell r="BY132" t="str">
            <v/>
          </cell>
          <cell r="BZ132" t="str">
            <v/>
          </cell>
          <cell r="CA132" t="str">
            <v/>
          </cell>
          <cell r="CB132" t="str">
            <v/>
          </cell>
          <cell r="CC132" t="str">
            <v/>
          </cell>
          <cell r="CD132" t="str">
            <v/>
          </cell>
          <cell r="CE132" t="str">
            <v/>
          </cell>
          <cell r="CF132" t="str">
            <v/>
          </cell>
          <cell r="CG132"/>
          <cell r="CH132"/>
          <cell r="CI132" t="str">
            <v/>
          </cell>
          <cell r="CJ132" t="str">
            <v/>
          </cell>
          <cell r="CK132" t="str">
            <v/>
          </cell>
          <cell r="CL132" t="str">
            <v/>
          </cell>
          <cell r="CM132" t="str">
            <v/>
          </cell>
          <cell r="CN132"/>
          <cell r="CO132"/>
          <cell r="CP132"/>
          <cell r="CQ132">
            <v>0</v>
          </cell>
          <cell r="CR132">
            <v>0</v>
          </cell>
          <cell r="CS132"/>
          <cell r="CT132"/>
          <cell r="CU132"/>
          <cell r="CV132"/>
          <cell r="CW132"/>
          <cell r="CX132"/>
          <cell r="CY132"/>
          <cell r="CZ132"/>
          <cell r="DA132"/>
          <cell r="DB132"/>
          <cell r="DC132">
            <v>0</v>
          </cell>
          <cell r="DD132">
            <v>0</v>
          </cell>
          <cell r="DE132"/>
          <cell r="DF132"/>
          <cell r="DG132"/>
          <cell r="DH132"/>
          <cell r="DI132"/>
          <cell r="DJ132"/>
          <cell r="DK132"/>
          <cell r="DS132"/>
          <cell r="DT132"/>
          <cell r="DU132"/>
          <cell r="DV132"/>
        </row>
        <row r="133">
          <cell r="A133"/>
          <cell r="B133"/>
          <cell r="C133"/>
          <cell r="D133"/>
          <cell r="E133"/>
          <cell r="F133"/>
          <cell r="G133"/>
          <cell r="H133"/>
          <cell r="I133"/>
          <cell r="J133"/>
          <cell r="K133"/>
          <cell r="L133"/>
          <cell r="M133"/>
          <cell r="N133"/>
          <cell r="O133"/>
          <cell r="P133"/>
          <cell r="Q133"/>
          <cell r="R133"/>
          <cell r="S133"/>
          <cell r="T133"/>
          <cell r="U133"/>
          <cell r="V133"/>
          <cell r="W133"/>
          <cell r="X133"/>
          <cell r="Y133"/>
          <cell r="Z133"/>
          <cell r="AA133"/>
          <cell r="AB133"/>
          <cell r="AC133"/>
          <cell r="AD133"/>
          <cell r="AE133"/>
          <cell r="AF133"/>
          <cell r="AG133"/>
          <cell r="AH133"/>
          <cell r="AI133"/>
          <cell r="AJ133"/>
          <cell r="AK133"/>
          <cell r="AL133"/>
          <cell r="AM133"/>
          <cell r="AN133"/>
          <cell r="AO133"/>
          <cell r="AP133"/>
          <cell r="AQ133"/>
          <cell r="AR133"/>
          <cell r="AS133"/>
          <cell r="AT133"/>
          <cell r="AU133"/>
          <cell r="AV133"/>
          <cell r="AW133"/>
          <cell r="AX133"/>
          <cell r="AY133"/>
          <cell r="AZ133"/>
          <cell r="BA133"/>
          <cell r="BB133"/>
          <cell r="BC133"/>
          <cell r="BD133"/>
          <cell r="BE133"/>
          <cell r="BF133"/>
          <cell r="BG133"/>
          <cell r="BH133"/>
          <cell r="BI133"/>
          <cell r="BJ133"/>
          <cell r="BK133"/>
          <cell r="BL133"/>
          <cell r="BM133"/>
          <cell r="BN133"/>
          <cell r="BO133"/>
          <cell r="BP133"/>
          <cell r="BQ133"/>
          <cell r="BR133"/>
          <cell r="BS133"/>
          <cell r="BT133">
            <v>0</v>
          </cell>
          <cell r="BU133" t="str">
            <v/>
          </cell>
          <cell r="BV133" t="str">
            <v/>
          </cell>
          <cell r="BW133" t="str">
            <v/>
          </cell>
          <cell r="BX133" t="str">
            <v/>
          </cell>
          <cell r="BY133" t="str">
            <v/>
          </cell>
          <cell r="BZ133" t="str">
            <v/>
          </cell>
          <cell r="CA133" t="str">
            <v/>
          </cell>
          <cell r="CB133" t="str">
            <v/>
          </cell>
          <cell r="CC133" t="str">
            <v/>
          </cell>
          <cell r="CD133" t="str">
            <v/>
          </cell>
          <cell r="CE133" t="str">
            <v/>
          </cell>
          <cell r="CF133" t="str">
            <v/>
          </cell>
          <cell r="CG133"/>
          <cell r="CH133"/>
          <cell r="CI133" t="str">
            <v/>
          </cell>
          <cell r="CJ133" t="str">
            <v/>
          </cell>
          <cell r="CK133" t="str">
            <v/>
          </cell>
          <cell r="CL133" t="str">
            <v/>
          </cell>
          <cell r="CM133" t="str">
            <v/>
          </cell>
          <cell r="CN133"/>
          <cell r="CO133"/>
          <cell r="CP133"/>
          <cell r="CQ133">
            <v>0</v>
          </cell>
          <cell r="CR133">
            <v>0</v>
          </cell>
          <cell r="CS133"/>
          <cell r="CT133"/>
          <cell r="CU133"/>
          <cell r="CV133"/>
          <cell r="CW133"/>
          <cell r="CX133"/>
          <cell r="CY133"/>
          <cell r="CZ133"/>
          <cell r="DA133"/>
          <cell r="DB133"/>
          <cell r="DC133">
            <v>0</v>
          </cell>
          <cell r="DD133">
            <v>0</v>
          </cell>
          <cell r="DE133"/>
          <cell r="DF133"/>
          <cell r="DG133"/>
          <cell r="DH133"/>
          <cell r="DI133"/>
          <cell r="DJ133"/>
          <cell r="DK133"/>
          <cell r="DS133"/>
          <cell r="DT133"/>
          <cell r="DU133"/>
          <cell r="DV133"/>
        </row>
        <row r="134">
          <cell r="A134"/>
          <cell r="B134"/>
          <cell r="C134"/>
          <cell r="D134"/>
          <cell r="E134"/>
          <cell r="F134"/>
          <cell r="G134"/>
          <cell r="H134"/>
          <cell r="I134"/>
          <cell r="J134"/>
          <cell r="K134"/>
          <cell r="L134"/>
          <cell r="M134"/>
          <cell r="N134"/>
          <cell r="O134"/>
          <cell r="P134"/>
          <cell r="Q134"/>
          <cell r="R134"/>
          <cell r="S134"/>
          <cell r="T134"/>
          <cell r="U134"/>
          <cell r="V134"/>
          <cell r="W134"/>
          <cell r="X134"/>
          <cell r="Y134"/>
          <cell r="Z134"/>
          <cell r="AA134"/>
          <cell r="AB134"/>
          <cell r="AC134"/>
          <cell r="AD134"/>
          <cell r="AE134"/>
          <cell r="AF134"/>
          <cell r="AG134"/>
          <cell r="AH134"/>
          <cell r="AI134"/>
          <cell r="AJ134"/>
          <cell r="AK134"/>
          <cell r="AL134"/>
          <cell r="AM134"/>
          <cell r="AN134"/>
          <cell r="AO134"/>
          <cell r="AP134"/>
          <cell r="AQ134"/>
          <cell r="AR134"/>
          <cell r="AS134"/>
          <cell r="AT134"/>
          <cell r="AU134"/>
          <cell r="AV134"/>
          <cell r="AW134"/>
          <cell r="AX134"/>
          <cell r="AY134"/>
          <cell r="AZ134"/>
          <cell r="BA134"/>
          <cell r="BB134"/>
          <cell r="BC134"/>
          <cell r="BD134"/>
          <cell r="BE134"/>
          <cell r="BF134"/>
          <cell r="BG134"/>
          <cell r="BH134"/>
          <cell r="BI134"/>
          <cell r="BJ134"/>
          <cell r="BK134"/>
          <cell r="BL134"/>
          <cell r="BM134"/>
          <cell r="BN134"/>
          <cell r="BO134"/>
          <cell r="BP134"/>
          <cell r="BQ134"/>
          <cell r="BR134"/>
          <cell r="BS134"/>
          <cell r="BT134">
            <v>0</v>
          </cell>
          <cell r="BU134" t="str">
            <v/>
          </cell>
          <cell r="BV134" t="str">
            <v/>
          </cell>
          <cell r="BW134" t="str">
            <v/>
          </cell>
          <cell r="BX134" t="str">
            <v/>
          </cell>
          <cell r="BY134" t="str">
            <v/>
          </cell>
          <cell r="BZ134" t="str">
            <v/>
          </cell>
          <cell r="CA134" t="str">
            <v/>
          </cell>
          <cell r="CB134" t="str">
            <v/>
          </cell>
          <cell r="CC134" t="str">
            <v/>
          </cell>
          <cell r="CD134" t="str">
            <v/>
          </cell>
          <cell r="CE134" t="str">
            <v/>
          </cell>
          <cell r="CF134" t="str">
            <v/>
          </cell>
          <cell r="CG134"/>
          <cell r="CH134"/>
          <cell r="CI134" t="str">
            <v/>
          </cell>
          <cell r="CJ134" t="str">
            <v/>
          </cell>
          <cell r="CK134" t="str">
            <v/>
          </cell>
          <cell r="CL134" t="str">
            <v/>
          </cell>
          <cell r="CM134" t="str">
            <v/>
          </cell>
          <cell r="CN134"/>
          <cell r="CO134"/>
          <cell r="CP134"/>
          <cell r="CQ134">
            <v>0</v>
          </cell>
          <cell r="CR134">
            <v>0</v>
          </cell>
          <cell r="CS134"/>
          <cell r="CT134"/>
          <cell r="CU134"/>
          <cell r="CV134"/>
          <cell r="CW134"/>
          <cell r="CX134"/>
          <cell r="CY134"/>
          <cell r="CZ134"/>
          <cell r="DA134"/>
          <cell r="DB134"/>
          <cell r="DC134">
            <v>0</v>
          </cell>
          <cell r="DD134">
            <v>0</v>
          </cell>
          <cell r="DE134"/>
          <cell r="DF134"/>
          <cell r="DG134"/>
          <cell r="DH134"/>
          <cell r="DI134"/>
          <cell r="DJ134"/>
          <cell r="DK134"/>
          <cell r="DS134"/>
          <cell r="DT134"/>
          <cell r="DU134"/>
          <cell r="DV134"/>
        </row>
        <row r="135">
          <cell r="A135"/>
          <cell r="B135"/>
          <cell r="C135"/>
          <cell r="D135"/>
          <cell r="E135"/>
          <cell r="F135"/>
          <cell r="G135"/>
          <cell r="H135"/>
          <cell r="I135"/>
          <cell r="J135"/>
          <cell r="K135"/>
          <cell r="L135"/>
          <cell r="M135"/>
          <cell r="N135"/>
          <cell r="O135"/>
          <cell r="P135"/>
          <cell r="Q135"/>
          <cell r="R135"/>
          <cell r="S135"/>
          <cell r="T135"/>
          <cell r="U135"/>
          <cell r="V135"/>
          <cell r="W135"/>
          <cell r="X135"/>
          <cell r="Y135"/>
          <cell r="Z135"/>
          <cell r="AA135"/>
          <cell r="AB135"/>
          <cell r="AC135"/>
          <cell r="AD135"/>
          <cell r="AE135"/>
          <cell r="AF135"/>
          <cell r="AG135"/>
          <cell r="AH135"/>
          <cell r="AI135"/>
          <cell r="AJ135"/>
          <cell r="AK135"/>
          <cell r="AL135"/>
          <cell r="AM135"/>
          <cell r="AN135"/>
          <cell r="AO135"/>
          <cell r="AP135"/>
          <cell r="AQ135"/>
          <cell r="AR135"/>
          <cell r="AS135"/>
          <cell r="AT135"/>
          <cell r="AU135"/>
          <cell r="AV135"/>
          <cell r="AW135"/>
          <cell r="AX135"/>
          <cell r="AY135"/>
          <cell r="AZ135"/>
          <cell r="BA135"/>
          <cell r="BB135"/>
          <cell r="BC135"/>
          <cell r="BD135"/>
          <cell r="BE135"/>
          <cell r="BF135"/>
          <cell r="BG135"/>
          <cell r="BH135"/>
          <cell r="BI135"/>
          <cell r="BJ135"/>
          <cell r="BK135"/>
          <cell r="BL135"/>
          <cell r="BM135"/>
          <cell r="BN135"/>
          <cell r="BO135"/>
          <cell r="BP135"/>
          <cell r="BQ135"/>
          <cell r="BR135"/>
          <cell r="BS135"/>
          <cell r="BT135">
            <v>0</v>
          </cell>
          <cell r="BU135" t="str">
            <v/>
          </cell>
          <cell r="BV135" t="str">
            <v/>
          </cell>
          <cell r="BW135" t="str">
            <v/>
          </cell>
          <cell r="BX135" t="str">
            <v/>
          </cell>
          <cell r="BY135" t="str">
            <v/>
          </cell>
          <cell r="BZ135" t="str">
            <v/>
          </cell>
          <cell r="CA135" t="str">
            <v/>
          </cell>
          <cell r="CB135" t="str">
            <v/>
          </cell>
          <cell r="CC135" t="str">
            <v/>
          </cell>
          <cell r="CD135" t="str">
            <v/>
          </cell>
          <cell r="CE135" t="str">
            <v/>
          </cell>
          <cell r="CF135" t="str">
            <v/>
          </cell>
          <cell r="CG135"/>
          <cell r="CH135"/>
          <cell r="CI135" t="str">
            <v/>
          </cell>
          <cell r="CJ135" t="str">
            <v/>
          </cell>
          <cell r="CK135" t="str">
            <v/>
          </cell>
          <cell r="CL135" t="str">
            <v/>
          </cell>
          <cell r="CM135" t="str">
            <v/>
          </cell>
          <cell r="CN135"/>
          <cell r="CO135"/>
          <cell r="CP135"/>
          <cell r="CQ135">
            <v>0</v>
          </cell>
          <cell r="CR135">
            <v>0</v>
          </cell>
          <cell r="CS135"/>
          <cell r="CT135"/>
          <cell r="CU135"/>
          <cell r="CV135"/>
          <cell r="CW135"/>
          <cell r="CX135"/>
          <cell r="CY135"/>
          <cell r="CZ135"/>
          <cell r="DA135"/>
          <cell r="DB135"/>
          <cell r="DC135">
            <v>0</v>
          </cell>
          <cell r="DD135">
            <v>0</v>
          </cell>
          <cell r="DE135"/>
          <cell r="DF135"/>
          <cell r="DG135"/>
          <cell r="DH135"/>
          <cell r="DI135"/>
          <cell r="DJ135"/>
          <cell r="DK135"/>
          <cell r="DS135"/>
          <cell r="DT135"/>
          <cell r="DU135"/>
          <cell r="DV135"/>
        </row>
        <row r="136">
          <cell r="A136"/>
          <cell r="B136"/>
          <cell r="C136"/>
          <cell r="D136"/>
          <cell r="E136"/>
          <cell r="F136"/>
          <cell r="G136"/>
          <cell r="H136"/>
          <cell r="I136"/>
          <cell r="J136"/>
          <cell r="K136"/>
          <cell r="L136"/>
          <cell r="M136"/>
          <cell r="N136"/>
          <cell r="O136"/>
          <cell r="P136"/>
          <cell r="Q136"/>
          <cell r="R136"/>
          <cell r="S136"/>
          <cell r="T136"/>
          <cell r="U136"/>
          <cell r="V136"/>
          <cell r="W136"/>
          <cell r="X136"/>
          <cell r="Y136"/>
          <cell r="Z136"/>
          <cell r="AA136"/>
          <cell r="AB136"/>
          <cell r="AC136"/>
          <cell r="AD136"/>
          <cell r="AE136"/>
          <cell r="AF136"/>
          <cell r="AG136"/>
          <cell r="AH136"/>
          <cell r="AI136"/>
          <cell r="AJ136"/>
          <cell r="AK136"/>
          <cell r="AL136"/>
          <cell r="AM136"/>
          <cell r="AN136"/>
          <cell r="AO136"/>
          <cell r="AP136"/>
          <cell r="AQ136"/>
          <cell r="AR136"/>
          <cell r="AS136"/>
          <cell r="AT136"/>
          <cell r="AU136"/>
          <cell r="AV136"/>
          <cell r="AW136"/>
          <cell r="AX136"/>
          <cell r="AY136"/>
          <cell r="AZ136"/>
          <cell r="BA136"/>
          <cell r="BB136"/>
          <cell r="BC136"/>
          <cell r="BD136"/>
          <cell r="BE136"/>
          <cell r="BF136"/>
          <cell r="BG136"/>
          <cell r="BH136"/>
          <cell r="BI136"/>
          <cell r="BJ136"/>
          <cell r="BK136"/>
          <cell r="BL136"/>
          <cell r="BM136"/>
          <cell r="BN136"/>
          <cell r="BO136"/>
          <cell r="BP136"/>
          <cell r="BQ136"/>
          <cell r="BR136"/>
          <cell r="BS136"/>
          <cell r="BT136">
            <v>0</v>
          </cell>
          <cell r="BU136" t="str">
            <v/>
          </cell>
          <cell r="BV136" t="str">
            <v/>
          </cell>
          <cell r="BW136" t="str">
            <v/>
          </cell>
          <cell r="BX136" t="str">
            <v/>
          </cell>
          <cell r="BY136" t="str">
            <v/>
          </cell>
          <cell r="BZ136" t="str">
            <v/>
          </cell>
          <cell r="CA136" t="str">
            <v/>
          </cell>
          <cell r="CB136" t="str">
            <v/>
          </cell>
          <cell r="CC136" t="str">
            <v/>
          </cell>
          <cell r="CD136" t="str">
            <v/>
          </cell>
          <cell r="CE136" t="str">
            <v/>
          </cell>
          <cell r="CF136" t="str">
            <v/>
          </cell>
          <cell r="CG136"/>
          <cell r="CH136"/>
          <cell r="CI136" t="str">
            <v/>
          </cell>
          <cell r="CJ136" t="str">
            <v/>
          </cell>
          <cell r="CK136" t="str">
            <v/>
          </cell>
          <cell r="CL136" t="str">
            <v/>
          </cell>
          <cell r="CM136" t="str">
            <v/>
          </cell>
          <cell r="CN136"/>
          <cell r="CO136"/>
          <cell r="CP136"/>
          <cell r="CQ136">
            <v>0</v>
          </cell>
          <cell r="CR136">
            <v>0</v>
          </cell>
          <cell r="CS136"/>
          <cell r="CT136"/>
          <cell r="CU136"/>
          <cell r="CV136"/>
          <cell r="CW136"/>
          <cell r="CX136"/>
          <cell r="CY136"/>
          <cell r="CZ136"/>
          <cell r="DA136"/>
          <cell r="DB136"/>
          <cell r="DC136">
            <v>0</v>
          </cell>
          <cell r="DD136">
            <v>0</v>
          </cell>
          <cell r="DE136"/>
          <cell r="DF136"/>
          <cell r="DG136"/>
          <cell r="DH136"/>
          <cell r="DI136"/>
          <cell r="DJ136"/>
          <cell r="DK136"/>
          <cell r="DS136"/>
          <cell r="DT136"/>
          <cell r="DU136"/>
          <cell r="DV136"/>
        </row>
        <row r="137">
          <cell r="A137"/>
          <cell r="B137"/>
          <cell r="C137"/>
          <cell r="D137"/>
          <cell r="E137"/>
          <cell r="F137"/>
          <cell r="G137"/>
          <cell r="H137"/>
          <cell r="I137"/>
          <cell r="J137"/>
          <cell r="K137"/>
          <cell r="L137"/>
          <cell r="M137"/>
          <cell r="N137"/>
          <cell r="O137"/>
          <cell r="P137"/>
          <cell r="Q137"/>
          <cell r="R137"/>
          <cell r="S137"/>
          <cell r="T137"/>
          <cell r="U137"/>
          <cell r="V137"/>
          <cell r="W137"/>
          <cell r="X137"/>
          <cell r="Y137"/>
          <cell r="Z137"/>
          <cell r="AA137"/>
          <cell r="AB137"/>
          <cell r="AC137"/>
          <cell r="AD137"/>
          <cell r="AE137"/>
          <cell r="AF137"/>
          <cell r="AG137"/>
          <cell r="AH137"/>
          <cell r="AI137"/>
          <cell r="AJ137"/>
          <cell r="AK137"/>
          <cell r="AL137"/>
          <cell r="AM137"/>
          <cell r="AN137"/>
          <cell r="AO137"/>
          <cell r="AP137"/>
          <cell r="AQ137"/>
          <cell r="AR137"/>
          <cell r="AS137"/>
          <cell r="AT137"/>
          <cell r="AU137"/>
          <cell r="AV137"/>
          <cell r="AW137"/>
          <cell r="AX137"/>
          <cell r="AY137"/>
          <cell r="AZ137"/>
          <cell r="BA137"/>
          <cell r="BB137"/>
          <cell r="BC137"/>
          <cell r="BD137"/>
          <cell r="BE137"/>
          <cell r="BF137"/>
          <cell r="BG137"/>
          <cell r="BH137"/>
          <cell r="BI137"/>
          <cell r="BJ137"/>
          <cell r="BK137"/>
          <cell r="BL137"/>
          <cell r="BM137"/>
          <cell r="BN137"/>
          <cell r="BO137"/>
          <cell r="BP137"/>
          <cell r="BQ137"/>
          <cell r="BR137"/>
          <cell r="BS137"/>
          <cell r="BT137">
            <v>0</v>
          </cell>
          <cell r="BU137" t="str">
            <v/>
          </cell>
          <cell r="BV137" t="str">
            <v/>
          </cell>
          <cell r="BW137" t="str">
            <v/>
          </cell>
          <cell r="BX137" t="str">
            <v/>
          </cell>
          <cell r="BY137" t="str">
            <v/>
          </cell>
          <cell r="BZ137" t="str">
            <v/>
          </cell>
          <cell r="CA137" t="str">
            <v/>
          </cell>
          <cell r="CB137" t="str">
            <v/>
          </cell>
          <cell r="CC137" t="str">
            <v/>
          </cell>
          <cell r="CD137" t="str">
            <v/>
          </cell>
          <cell r="CE137" t="str">
            <v/>
          </cell>
          <cell r="CF137" t="str">
            <v/>
          </cell>
          <cell r="CG137"/>
          <cell r="CH137"/>
          <cell r="CI137" t="str">
            <v/>
          </cell>
          <cell r="CJ137" t="str">
            <v/>
          </cell>
          <cell r="CK137" t="str">
            <v/>
          </cell>
          <cell r="CL137" t="str">
            <v/>
          </cell>
          <cell r="CM137" t="str">
            <v/>
          </cell>
          <cell r="CN137"/>
          <cell r="CO137"/>
          <cell r="CP137"/>
          <cell r="CQ137">
            <v>0</v>
          </cell>
          <cell r="CR137">
            <v>0</v>
          </cell>
          <cell r="CS137"/>
          <cell r="CT137"/>
          <cell r="CU137"/>
          <cell r="CV137"/>
          <cell r="CW137"/>
          <cell r="CX137"/>
          <cell r="CY137"/>
          <cell r="CZ137"/>
          <cell r="DA137"/>
          <cell r="DB137"/>
          <cell r="DC137">
            <v>0</v>
          </cell>
          <cell r="DD137">
            <v>0</v>
          </cell>
          <cell r="DE137"/>
          <cell r="DF137"/>
          <cell r="DG137"/>
          <cell r="DH137"/>
          <cell r="DI137"/>
          <cell r="DJ137"/>
          <cell r="DK137"/>
          <cell r="DS137"/>
          <cell r="DT137"/>
          <cell r="DU137"/>
          <cell r="DV137"/>
        </row>
        <row r="138">
          <cell r="A138"/>
          <cell r="B138"/>
          <cell r="C138"/>
          <cell r="D138"/>
          <cell r="E138"/>
          <cell r="F138"/>
          <cell r="G138"/>
          <cell r="H138"/>
          <cell r="I138"/>
          <cell r="J138"/>
          <cell r="K138"/>
          <cell r="L138"/>
          <cell r="M138"/>
          <cell r="N138"/>
          <cell r="O138"/>
          <cell r="P138"/>
          <cell r="Q138"/>
          <cell r="R138"/>
          <cell r="S138"/>
          <cell r="T138"/>
          <cell r="U138"/>
          <cell r="V138"/>
          <cell r="W138"/>
          <cell r="X138"/>
          <cell r="Y138"/>
          <cell r="Z138"/>
          <cell r="AA138"/>
          <cell r="AB138"/>
          <cell r="AC138"/>
          <cell r="AD138"/>
          <cell r="AE138"/>
          <cell r="AF138"/>
          <cell r="AG138"/>
          <cell r="AH138"/>
          <cell r="AI138"/>
          <cell r="AJ138"/>
          <cell r="AK138"/>
          <cell r="AL138"/>
          <cell r="AM138"/>
          <cell r="AN138"/>
          <cell r="AO138"/>
          <cell r="AP138"/>
          <cell r="AQ138"/>
          <cell r="AR138"/>
          <cell r="AS138"/>
          <cell r="AT138"/>
          <cell r="AU138"/>
          <cell r="AV138"/>
          <cell r="AW138"/>
          <cell r="AX138"/>
          <cell r="AY138"/>
          <cell r="AZ138"/>
          <cell r="BA138"/>
          <cell r="BB138"/>
          <cell r="BC138"/>
          <cell r="BD138"/>
          <cell r="BE138"/>
          <cell r="BF138"/>
          <cell r="BG138"/>
          <cell r="BH138"/>
          <cell r="BI138"/>
          <cell r="BJ138"/>
          <cell r="BK138"/>
          <cell r="BL138"/>
          <cell r="BM138"/>
          <cell r="BN138"/>
          <cell r="BO138"/>
          <cell r="BP138"/>
          <cell r="BQ138"/>
          <cell r="BR138"/>
          <cell r="BS138"/>
          <cell r="BT138">
            <v>0</v>
          </cell>
          <cell r="BU138" t="str">
            <v/>
          </cell>
          <cell r="BV138" t="str">
            <v/>
          </cell>
          <cell r="BW138" t="str">
            <v/>
          </cell>
          <cell r="BX138" t="str">
            <v/>
          </cell>
          <cell r="BY138" t="str">
            <v/>
          </cell>
          <cell r="BZ138" t="str">
            <v/>
          </cell>
          <cell r="CA138" t="str">
            <v/>
          </cell>
          <cell r="CB138" t="str">
            <v/>
          </cell>
          <cell r="CC138" t="str">
            <v/>
          </cell>
          <cell r="CD138" t="str">
            <v/>
          </cell>
          <cell r="CE138" t="str">
            <v/>
          </cell>
          <cell r="CF138" t="str">
            <v/>
          </cell>
          <cell r="CG138"/>
          <cell r="CH138"/>
          <cell r="CI138" t="str">
            <v/>
          </cell>
          <cell r="CJ138" t="str">
            <v/>
          </cell>
          <cell r="CK138" t="str">
            <v/>
          </cell>
          <cell r="CL138" t="str">
            <v/>
          </cell>
          <cell r="CM138" t="str">
            <v/>
          </cell>
          <cell r="CN138"/>
          <cell r="CO138"/>
          <cell r="CP138"/>
          <cell r="CQ138">
            <v>0</v>
          </cell>
          <cell r="CR138">
            <v>0</v>
          </cell>
          <cell r="CS138"/>
          <cell r="CT138"/>
          <cell r="CU138"/>
          <cell r="CV138"/>
          <cell r="CW138"/>
          <cell r="CX138"/>
          <cell r="CY138"/>
          <cell r="CZ138"/>
          <cell r="DA138"/>
          <cell r="DB138"/>
          <cell r="DC138">
            <v>0</v>
          </cell>
          <cell r="DD138">
            <v>0</v>
          </cell>
          <cell r="DE138"/>
          <cell r="DF138"/>
          <cell r="DG138"/>
          <cell r="DH138"/>
          <cell r="DI138"/>
          <cell r="DJ138"/>
          <cell r="DK138"/>
          <cell r="DS138"/>
          <cell r="DT138"/>
          <cell r="DU138"/>
          <cell r="DV138"/>
        </row>
        <row r="139">
          <cell r="A139"/>
          <cell r="B139"/>
          <cell r="C139"/>
          <cell r="D139"/>
          <cell r="E139"/>
          <cell r="F139"/>
          <cell r="G139"/>
          <cell r="H139"/>
          <cell r="I139"/>
          <cell r="J139"/>
          <cell r="K139"/>
          <cell r="L139"/>
          <cell r="M139"/>
          <cell r="N139"/>
          <cell r="O139"/>
          <cell r="P139"/>
          <cell r="Q139"/>
          <cell r="R139"/>
          <cell r="S139"/>
          <cell r="T139"/>
          <cell r="U139"/>
          <cell r="V139"/>
          <cell r="W139"/>
          <cell r="X139"/>
          <cell r="Y139"/>
          <cell r="Z139"/>
          <cell r="AA139"/>
          <cell r="AB139"/>
          <cell r="AC139"/>
          <cell r="AD139"/>
          <cell r="AE139"/>
          <cell r="AF139"/>
          <cell r="AG139"/>
          <cell r="AH139"/>
          <cell r="AI139"/>
          <cell r="AJ139"/>
          <cell r="AK139"/>
          <cell r="AL139"/>
          <cell r="AM139"/>
          <cell r="AN139"/>
          <cell r="AO139"/>
          <cell r="AP139"/>
          <cell r="AQ139"/>
          <cell r="AR139"/>
          <cell r="AS139"/>
          <cell r="AT139"/>
          <cell r="AU139"/>
          <cell r="AV139"/>
          <cell r="AW139"/>
          <cell r="AX139"/>
          <cell r="AY139"/>
          <cell r="AZ139"/>
          <cell r="BA139"/>
          <cell r="BB139"/>
          <cell r="BC139"/>
          <cell r="BD139"/>
          <cell r="BE139"/>
          <cell r="BF139"/>
          <cell r="BG139"/>
          <cell r="BH139"/>
          <cell r="BI139"/>
          <cell r="BJ139"/>
          <cell r="BK139"/>
          <cell r="BL139"/>
          <cell r="BM139"/>
          <cell r="BN139"/>
          <cell r="BO139"/>
          <cell r="BP139"/>
          <cell r="BQ139"/>
          <cell r="BR139"/>
          <cell r="BS139"/>
          <cell r="BT139">
            <v>0</v>
          </cell>
          <cell r="BU139" t="str">
            <v/>
          </cell>
          <cell r="BV139" t="str">
            <v/>
          </cell>
          <cell r="BW139" t="str">
            <v/>
          </cell>
          <cell r="BX139" t="str">
            <v/>
          </cell>
          <cell r="BY139" t="str">
            <v/>
          </cell>
          <cell r="BZ139" t="str">
            <v/>
          </cell>
          <cell r="CA139" t="str">
            <v/>
          </cell>
          <cell r="CB139" t="str">
            <v/>
          </cell>
          <cell r="CC139" t="str">
            <v/>
          </cell>
          <cell r="CD139" t="str">
            <v/>
          </cell>
          <cell r="CE139" t="str">
            <v/>
          </cell>
          <cell r="CF139" t="str">
            <v/>
          </cell>
          <cell r="CG139"/>
          <cell r="CH139"/>
          <cell r="CI139" t="str">
            <v/>
          </cell>
          <cell r="CJ139" t="str">
            <v/>
          </cell>
          <cell r="CK139" t="str">
            <v/>
          </cell>
          <cell r="CL139" t="str">
            <v/>
          </cell>
          <cell r="CM139" t="str">
            <v/>
          </cell>
          <cell r="CN139"/>
          <cell r="CO139"/>
          <cell r="CP139"/>
          <cell r="CQ139">
            <v>0</v>
          </cell>
          <cell r="CR139">
            <v>0</v>
          </cell>
          <cell r="CS139"/>
          <cell r="CT139"/>
          <cell r="CU139"/>
          <cell r="CV139"/>
          <cell r="CW139"/>
          <cell r="CX139"/>
          <cell r="CY139"/>
          <cell r="CZ139"/>
          <cell r="DA139"/>
          <cell r="DB139"/>
          <cell r="DC139">
            <v>0</v>
          </cell>
          <cell r="DD139">
            <v>0</v>
          </cell>
          <cell r="DE139"/>
          <cell r="DF139"/>
          <cell r="DG139"/>
          <cell r="DH139"/>
          <cell r="DI139"/>
          <cell r="DJ139"/>
          <cell r="DK139"/>
          <cell r="DS139"/>
          <cell r="DT139"/>
          <cell r="DU139"/>
          <cell r="DV139"/>
        </row>
        <row r="140">
          <cell r="A140"/>
          <cell r="B140"/>
          <cell r="C140"/>
          <cell r="D140"/>
          <cell r="E140"/>
          <cell r="F140"/>
          <cell r="G140"/>
          <cell r="H140"/>
          <cell r="I140"/>
          <cell r="J140"/>
          <cell r="K140"/>
          <cell r="L140"/>
          <cell r="M140"/>
          <cell r="N140"/>
          <cell r="O140"/>
          <cell r="P140"/>
          <cell r="Q140"/>
          <cell r="R140"/>
          <cell r="S140"/>
          <cell r="T140"/>
          <cell r="U140"/>
          <cell r="V140"/>
          <cell r="W140"/>
          <cell r="X140"/>
          <cell r="Y140"/>
          <cell r="Z140"/>
          <cell r="AA140"/>
          <cell r="AB140"/>
          <cell r="AC140"/>
          <cell r="AD140"/>
          <cell r="AE140"/>
          <cell r="AF140"/>
          <cell r="AG140"/>
          <cell r="AH140"/>
          <cell r="AI140"/>
          <cell r="AJ140"/>
          <cell r="AK140"/>
          <cell r="AL140"/>
          <cell r="AM140"/>
          <cell r="AN140"/>
          <cell r="AO140"/>
          <cell r="AP140"/>
          <cell r="AQ140"/>
          <cell r="AR140"/>
          <cell r="AS140"/>
          <cell r="AT140"/>
          <cell r="AU140"/>
          <cell r="AV140"/>
          <cell r="AW140"/>
          <cell r="AX140"/>
          <cell r="AY140"/>
          <cell r="AZ140"/>
          <cell r="BA140"/>
          <cell r="BB140"/>
          <cell r="BC140"/>
          <cell r="BD140"/>
          <cell r="BE140"/>
          <cell r="BF140"/>
          <cell r="BG140"/>
          <cell r="BH140"/>
          <cell r="BI140"/>
          <cell r="BJ140"/>
          <cell r="BK140"/>
          <cell r="BL140"/>
          <cell r="BM140"/>
          <cell r="BN140"/>
          <cell r="BO140"/>
          <cell r="BP140"/>
          <cell r="BQ140"/>
          <cell r="BR140"/>
          <cell r="BS140"/>
          <cell r="BT140">
            <v>0</v>
          </cell>
          <cell r="BU140" t="str">
            <v/>
          </cell>
          <cell r="BV140" t="str">
            <v/>
          </cell>
          <cell r="BW140" t="str">
            <v/>
          </cell>
          <cell r="BX140" t="str">
            <v/>
          </cell>
          <cell r="BY140" t="str">
            <v/>
          </cell>
          <cell r="BZ140" t="str">
            <v/>
          </cell>
          <cell r="CA140" t="str">
            <v/>
          </cell>
          <cell r="CB140" t="str">
            <v/>
          </cell>
          <cell r="CC140" t="str">
            <v/>
          </cell>
          <cell r="CD140" t="str">
            <v/>
          </cell>
          <cell r="CE140" t="str">
            <v/>
          </cell>
          <cell r="CF140" t="str">
            <v/>
          </cell>
          <cell r="CG140"/>
          <cell r="CH140"/>
          <cell r="CI140" t="str">
            <v/>
          </cell>
          <cell r="CJ140" t="str">
            <v/>
          </cell>
          <cell r="CK140" t="str">
            <v/>
          </cell>
          <cell r="CL140" t="str">
            <v/>
          </cell>
          <cell r="CM140" t="str">
            <v/>
          </cell>
          <cell r="CN140"/>
          <cell r="CO140"/>
          <cell r="CP140"/>
          <cell r="CQ140">
            <v>0</v>
          </cell>
          <cell r="CR140">
            <v>0</v>
          </cell>
          <cell r="CS140"/>
          <cell r="CT140"/>
          <cell r="CU140"/>
          <cell r="CV140"/>
          <cell r="CW140"/>
          <cell r="CX140"/>
          <cell r="CY140"/>
          <cell r="CZ140"/>
          <cell r="DA140"/>
          <cell r="DB140"/>
          <cell r="DC140">
            <v>0</v>
          </cell>
          <cell r="DD140">
            <v>0</v>
          </cell>
          <cell r="DE140"/>
          <cell r="DF140"/>
          <cell r="DG140"/>
          <cell r="DH140"/>
          <cell r="DI140"/>
          <cell r="DJ140"/>
          <cell r="DK140"/>
          <cell r="DS140"/>
          <cell r="DT140"/>
          <cell r="DU140"/>
          <cell r="DV140"/>
        </row>
        <row r="141">
          <cell r="A141"/>
          <cell r="B141"/>
          <cell r="C141"/>
          <cell r="D141"/>
          <cell r="E141"/>
          <cell r="F141"/>
          <cell r="G141"/>
          <cell r="H141"/>
          <cell r="I141"/>
          <cell r="J141"/>
          <cell r="K141"/>
          <cell r="L141"/>
          <cell r="M141"/>
          <cell r="N141"/>
          <cell r="O141"/>
          <cell r="P141"/>
          <cell r="Q141"/>
          <cell r="R141"/>
          <cell r="S141"/>
          <cell r="T141"/>
          <cell r="U141"/>
          <cell r="V141"/>
          <cell r="W141"/>
          <cell r="X141"/>
          <cell r="Y141"/>
          <cell r="Z141"/>
          <cell r="AA141"/>
          <cell r="AB141"/>
          <cell r="AC141"/>
          <cell r="AD141"/>
          <cell r="AE141"/>
          <cell r="AF141"/>
          <cell r="AG141"/>
          <cell r="AH141"/>
          <cell r="AI141"/>
          <cell r="AJ141"/>
          <cell r="AK141"/>
          <cell r="AL141"/>
          <cell r="AM141"/>
          <cell r="AN141"/>
          <cell r="AO141"/>
          <cell r="AP141"/>
          <cell r="AQ141"/>
          <cell r="AR141"/>
          <cell r="AS141"/>
          <cell r="AT141"/>
          <cell r="AU141"/>
          <cell r="AV141"/>
          <cell r="AW141"/>
          <cell r="AX141"/>
          <cell r="AY141"/>
          <cell r="AZ141"/>
          <cell r="BA141"/>
          <cell r="BB141"/>
          <cell r="BC141"/>
          <cell r="BD141"/>
          <cell r="BE141"/>
          <cell r="BF141"/>
          <cell r="BG141"/>
          <cell r="BH141"/>
          <cell r="BI141"/>
          <cell r="BJ141"/>
          <cell r="BK141"/>
          <cell r="BL141"/>
          <cell r="BM141"/>
          <cell r="BN141"/>
          <cell r="BO141"/>
          <cell r="BP141"/>
          <cell r="BQ141"/>
          <cell r="BR141"/>
          <cell r="BS141"/>
          <cell r="BT141">
            <v>0</v>
          </cell>
          <cell r="BU141" t="str">
            <v/>
          </cell>
          <cell r="BV141" t="str">
            <v/>
          </cell>
          <cell r="BW141" t="str">
            <v/>
          </cell>
          <cell r="BX141" t="str">
            <v/>
          </cell>
          <cell r="BY141" t="str">
            <v/>
          </cell>
          <cell r="BZ141" t="str">
            <v/>
          </cell>
          <cell r="CA141" t="str">
            <v/>
          </cell>
          <cell r="CB141" t="str">
            <v/>
          </cell>
          <cell r="CC141" t="str">
            <v/>
          </cell>
          <cell r="CD141" t="str">
            <v/>
          </cell>
          <cell r="CE141" t="str">
            <v/>
          </cell>
          <cell r="CF141" t="str">
            <v/>
          </cell>
          <cell r="CG141"/>
          <cell r="CH141"/>
          <cell r="CI141" t="str">
            <v/>
          </cell>
          <cell r="CJ141" t="str">
            <v/>
          </cell>
          <cell r="CK141" t="str">
            <v/>
          </cell>
          <cell r="CL141" t="str">
            <v/>
          </cell>
          <cell r="CM141" t="str">
            <v/>
          </cell>
          <cell r="CN141"/>
          <cell r="CO141"/>
          <cell r="CP141"/>
          <cell r="CQ141">
            <v>0</v>
          </cell>
          <cell r="CR141">
            <v>0</v>
          </cell>
          <cell r="CS141"/>
          <cell r="CT141"/>
          <cell r="CU141"/>
          <cell r="CV141"/>
          <cell r="CW141"/>
          <cell r="CX141"/>
          <cell r="CY141"/>
          <cell r="CZ141"/>
          <cell r="DA141"/>
          <cell r="DB141"/>
          <cell r="DC141">
            <v>0</v>
          </cell>
          <cell r="DD141">
            <v>0</v>
          </cell>
          <cell r="DE141"/>
          <cell r="DF141"/>
          <cell r="DG141"/>
          <cell r="DH141"/>
          <cell r="DI141"/>
          <cell r="DJ141"/>
          <cell r="DK141"/>
          <cell r="DS141"/>
          <cell r="DT141"/>
          <cell r="DU141"/>
          <cell r="DV141"/>
        </row>
        <row r="142">
          <cell r="A142"/>
          <cell r="B142"/>
          <cell r="C142"/>
          <cell r="D142"/>
          <cell r="E142"/>
          <cell r="F142"/>
          <cell r="G142"/>
          <cell r="H142"/>
          <cell r="I142"/>
          <cell r="J142"/>
          <cell r="K142"/>
          <cell r="L142"/>
          <cell r="M142"/>
          <cell r="N142"/>
          <cell r="O142"/>
          <cell r="P142"/>
          <cell r="Q142"/>
          <cell r="R142"/>
          <cell r="S142"/>
          <cell r="T142"/>
          <cell r="U142"/>
          <cell r="V142"/>
          <cell r="W142"/>
          <cell r="X142"/>
          <cell r="Y142"/>
          <cell r="Z142"/>
          <cell r="AA142"/>
          <cell r="AB142"/>
          <cell r="AC142"/>
          <cell r="AD142"/>
          <cell r="AE142"/>
          <cell r="AF142"/>
          <cell r="AG142"/>
          <cell r="AH142"/>
          <cell r="AI142"/>
          <cell r="AJ142"/>
          <cell r="AK142"/>
          <cell r="AL142"/>
          <cell r="AM142"/>
          <cell r="AN142"/>
          <cell r="AO142"/>
          <cell r="AP142"/>
          <cell r="AQ142"/>
          <cell r="AR142"/>
          <cell r="AS142"/>
          <cell r="AT142"/>
          <cell r="AU142"/>
          <cell r="AV142"/>
          <cell r="AW142"/>
          <cell r="AX142"/>
          <cell r="AY142"/>
          <cell r="AZ142"/>
          <cell r="BA142"/>
          <cell r="BB142"/>
          <cell r="BC142"/>
          <cell r="BD142"/>
          <cell r="BE142"/>
          <cell r="BF142"/>
          <cell r="BG142"/>
          <cell r="BH142"/>
          <cell r="BI142"/>
          <cell r="BJ142"/>
          <cell r="BK142"/>
          <cell r="BL142"/>
          <cell r="BM142"/>
          <cell r="BN142"/>
          <cell r="BO142"/>
          <cell r="BP142"/>
          <cell r="BQ142"/>
          <cell r="BR142"/>
          <cell r="BS142"/>
          <cell r="BT142">
            <v>0</v>
          </cell>
          <cell r="BU142" t="str">
            <v/>
          </cell>
          <cell r="BV142" t="str">
            <v/>
          </cell>
          <cell r="BW142" t="str">
            <v/>
          </cell>
          <cell r="BX142" t="str">
            <v/>
          </cell>
          <cell r="BY142" t="str">
            <v/>
          </cell>
          <cell r="BZ142" t="str">
            <v/>
          </cell>
          <cell r="CA142" t="str">
            <v/>
          </cell>
          <cell r="CB142" t="str">
            <v/>
          </cell>
          <cell r="CC142" t="str">
            <v/>
          </cell>
          <cell r="CD142" t="str">
            <v/>
          </cell>
          <cell r="CE142" t="str">
            <v/>
          </cell>
          <cell r="CF142" t="str">
            <v/>
          </cell>
          <cell r="CG142"/>
          <cell r="CH142"/>
          <cell r="CI142" t="str">
            <v/>
          </cell>
          <cell r="CJ142" t="str">
            <v/>
          </cell>
          <cell r="CK142" t="str">
            <v/>
          </cell>
          <cell r="CL142" t="str">
            <v/>
          </cell>
          <cell r="CM142" t="str">
            <v/>
          </cell>
          <cell r="CN142"/>
          <cell r="CO142"/>
          <cell r="CP142"/>
          <cell r="CQ142">
            <v>0</v>
          </cell>
          <cell r="CR142">
            <v>0</v>
          </cell>
          <cell r="CS142"/>
          <cell r="CT142"/>
          <cell r="CU142"/>
          <cell r="CV142"/>
          <cell r="CW142"/>
          <cell r="CX142"/>
          <cell r="CY142"/>
          <cell r="CZ142"/>
          <cell r="DA142"/>
          <cell r="DB142"/>
          <cell r="DC142">
            <v>0</v>
          </cell>
          <cell r="DD142">
            <v>0</v>
          </cell>
          <cell r="DE142"/>
          <cell r="DF142"/>
          <cell r="DG142"/>
          <cell r="DH142"/>
          <cell r="DI142"/>
          <cell r="DJ142"/>
          <cell r="DK142"/>
          <cell r="DS142"/>
          <cell r="DT142"/>
          <cell r="DU142"/>
          <cell r="DV142"/>
        </row>
        <row r="143">
          <cell r="A143"/>
          <cell r="B143"/>
          <cell r="C143"/>
          <cell r="D143"/>
          <cell r="E143"/>
          <cell r="F143"/>
          <cell r="G143"/>
          <cell r="H143"/>
          <cell r="I143"/>
          <cell r="J143"/>
          <cell r="K143"/>
          <cell r="L143"/>
          <cell r="M143"/>
          <cell r="N143"/>
          <cell r="O143"/>
          <cell r="P143"/>
          <cell r="Q143"/>
          <cell r="R143"/>
          <cell r="S143"/>
          <cell r="T143"/>
          <cell r="U143"/>
          <cell r="V143"/>
          <cell r="W143"/>
          <cell r="X143"/>
          <cell r="Y143"/>
          <cell r="Z143"/>
          <cell r="AA143"/>
          <cell r="AB143"/>
          <cell r="AC143"/>
          <cell r="AD143"/>
          <cell r="AE143"/>
          <cell r="AF143"/>
          <cell r="AG143"/>
          <cell r="AH143"/>
          <cell r="AI143"/>
          <cell r="AJ143"/>
          <cell r="AK143"/>
          <cell r="AL143"/>
          <cell r="AM143"/>
          <cell r="AN143"/>
          <cell r="AO143"/>
          <cell r="AP143"/>
          <cell r="AQ143"/>
          <cell r="AR143"/>
          <cell r="AS143"/>
          <cell r="AT143"/>
          <cell r="AU143"/>
          <cell r="AV143"/>
          <cell r="AW143"/>
          <cell r="AX143"/>
          <cell r="AY143"/>
          <cell r="AZ143"/>
          <cell r="BA143"/>
          <cell r="BB143"/>
          <cell r="BC143"/>
          <cell r="BD143"/>
          <cell r="BE143"/>
          <cell r="BF143"/>
          <cell r="BG143"/>
          <cell r="BH143"/>
          <cell r="BI143"/>
          <cell r="BJ143"/>
          <cell r="BK143"/>
          <cell r="BL143"/>
          <cell r="BM143"/>
          <cell r="BN143"/>
          <cell r="BO143"/>
          <cell r="BP143"/>
          <cell r="BQ143"/>
          <cell r="BR143"/>
          <cell r="BS143"/>
          <cell r="BT143">
            <v>0</v>
          </cell>
          <cell r="BU143" t="str">
            <v/>
          </cell>
          <cell r="BV143" t="str">
            <v/>
          </cell>
          <cell r="BW143" t="str">
            <v/>
          </cell>
          <cell r="BX143" t="str">
            <v/>
          </cell>
          <cell r="BY143" t="str">
            <v/>
          </cell>
          <cell r="BZ143" t="str">
            <v/>
          </cell>
          <cell r="CA143" t="str">
            <v/>
          </cell>
          <cell r="CB143" t="str">
            <v/>
          </cell>
          <cell r="CC143" t="str">
            <v/>
          </cell>
          <cell r="CD143" t="str">
            <v/>
          </cell>
          <cell r="CE143" t="str">
            <v/>
          </cell>
          <cell r="CF143" t="str">
            <v/>
          </cell>
          <cell r="CG143"/>
          <cell r="CH143"/>
          <cell r="CI143" t="str">
            <v/>
          </cell>
          <cell r="CJ143" t="str">
            <v/>
          </cell>
          <cell r="CK143" t="str">
            <v/>
          </cell>
          <cell r="CL143" t="str">
            <v/>
          </cell>
          <cell r="CM143" t="str">
            <v/>
          </cell>
          <cell r="CN143"/>
          <cell r="CO143"/>
          <cell r="CP143"/>
          <cell r="CQ143">
            <v>0</v>
          </cell>
          <cell r="CR143">
            <v>0</v>
          </cell>
          <cell r="CS143"/>
          <cell r="CT143"/>
          <cell r="CU143"/>
          <cell r="CV143"/>
          <cell r="CW143"/>
          <cell r="CX143"/>
          <cell r="CY143"/>
          <cell r="CZ143"/>
          <cell r="DA143"/>
          <cell r="DB143"/>
          <cell r="DC143">
            <v>0</v>
          </cell>
          <cell r="DD143">
            <v>0</v>
          </cell>
          <cell r="DE143"/>
          <cell r="DF143"/>
          <cell r="DG143"/>
          <cell r="DH143"/>
          <cell r="DI143"/>
          <cell r="DJ143"/>
          <cell r="DK143"/>
          <cell r="DS143"/>
          <cell r="DT143"/>
          <cell r="DU143"/>
          <cell r="DV143"/>
        </row>
        <row r="144">
          <cell r="A144"/>
          <cell r="B144"/>
          <cell r="C144"/>
          <cell r="D144"/>
          <cell r="E144"/>
          <cell r="F144"/>
          <cell r="G144"/>
          <cell r="H144"/>
          <cell r="I144"/>
          <cell r="J144"/>
          <cell r="K144"/>
          <cell r="L144"/>
          <cell r="M144"/>
          <cell r="N144"/>
          <cell r="O144"/>
          <cell r="P144"/>
          <cell r="Q144"/>
          <cell r="R144"/>
          <cell r="S144"/>
          <cell r="T144"/>
          <cell r="U144"/>
          <cell r="V144"/>
          <cell r="W144"/>
          <cell r="X144"/>
          <cell r="Y144"/>
          <cell r="Z144"/>
          <cell r="AA144"/>
          <cell r="AB144"/>
          <cell r="AC144"/>
          <cell r="AD144"/>
          <cell r="AE144"/>
          <cell r="AF144"/>
          <cell r="AG144"/>
          <cell r="AH144"/>
          <cell r="AI144"/>
          <cell r="AJ144"/>
          <cell r="AK144"/>
          <cell r="AL144"/>
          <cell r="AM144"/>
          <cell r="AN144"/>
          <cell r="AO144"/>
          <cell r="AP144"/>
          <cell r="AQ144"/>
          <cell r="AR144"/>
          <cell r="AS144"/>
          <cell r="AT144"/>
          <cell r="AU144"/>
          <cell r="AV144"/>
          <cell r="AW144"/>
          <cell r="AX144"/>
          <cell r="AY144"/>
          <cell r="AZ144"/>
          <cell r="BA144"/>
          <cell r="BB144"/>
          <cell r="BC144"/>
          <cell r="BD144"/>
          <cell r="BE144"/>
          <cell r="BF144"/>
          <cell r="BG144"/>
          <cell r="BH144"/>
          <cell r="BI144"/>
          <cell r="BJ144"/>
          <cell r="BK144"/>
          <cell r="BL144"/>
          <cell r="BM144"/>
          <cell r="BN144"/>
          <cell r="BO144"/>
          <cell r="BP144"/>
          <cell r="BQ144"/>
          <cell r="BR144"/>
          <cell r="BS144"/>
          <cell r="BT144">
            <v>0</v>
          </cell>
          <cell r="BU144" t="str">
            <v/>
          </cell>
          <cell r="BV144" t="str">
            <v/>
          </cell>
          <cell r="BW144" t="str">
            <v/>
          </cell>
          <cell r="BX144" t="str">
            <v/>
          </cell>
          <cell r="BY144" t="str">
            <v/>
          </cell>
          <cell r="BZ144" t="str">
            <v/>
          </cell>
          <cell r="CA144" t="str">
            <v/>
          </cell>
          <cell r="CB144" t="str">
            <v/>
          </cell>
          <cell r="CC144" t="str">
            <v/>
          </cell>
          <cell r="CD144" t="str">
            <v/>
          </cell>
          <cell r="CE144" t="str">
            <v/>
          </cell>
          <cell r="CF144" t="str">
            <v/>
          </cell>
          <cell r="CG144"/>
          <cell r="CH144"/>
          <cell r="CI144" t="str">
            <v/>
          </cell>
          <cell r="CJ144" t="str">
            <v/>
          </cell>
          <cell r="CK144" t="str">
            <v/>
          </cell>
          <cell r="CL144" t="str">
            <v/>
          </cell>
          <cell r="CM144" t="str">
            <v/>
          </cell>
          <cell r="CN144"/>
          <cell r="CO144"/>
          <cell r="CP144"/>
          <cell r="CQ144">
            <v>0</v>
          </cell>
          <cell r="CR144">
            <v>0</v>
          </cell>
          <cell r="CS144"/>
          <cell r="CT144"/>
          <cell r="CU144"/>
          <cell r="CV144"/>
          <cell r="CW144"/>
          <cell r="CX144"/>
          <cell r="CY144"/>
          <cell r="CZ144"/>
          <cell r="DA144"/>
          <cell r="DB144"/>
          <cell r="DC144">
            <v>0</v>
          </cell>
          <cell r="DD144">
            <v>0</v>
          </cell>
          <cell r="DE144"/>
          <cell r="DF144"/>
          <cell r="DG144"/>
          <cell r="DH144"/>
          <cell r="DI144"/>
          <cell r="DJ144"/>
          <cell r="DK144"/>
          <cell r="DS144"/>
          <cell r="DT144"/>
          <cell r="DU144"/>
          <cell r="DV144"/>
        </row>
        <row r="145">
          <cell r="A145"/>
          <cell r="B145"/>
          <cell r="C145"/>
          <cell r="D145"/>
          <cell r="E145"/>
          <cell r="F145"/>
          <cell r="G145"/>
          <cell r="H145"/>
          <cell r="I145"/>
          <cell r="J145"/>
          <cell r="K145"/>
          <cell r="L145"/>
          <cell r="M145"/>
          <cell r="N145"/>
          <cell r="O145"/>
          <cell r="P145"/>
          <cell r="Q145"/>
          <cell r="R145"/>
          <cell r="S145"/>
          <cell r="T145"/>
          <cell r="U145"/>
          <cell r="V145"/>
          <cell r="W145"/>
          <cell r="X145"/>
          <cell r="Y145"/>
          <cell r="Z145"/>
          <cell r="AA145"/>
          <cell r="AB145"/>
          <cell r="AC145"/>
          <cell r="AD145"/>
          <cell r="AE145"/>
          <cell r="AF145"/>
          <cell r="AG145"/>
          <cell r="AH145"/>
          <cell r="AI145"/>
          <cell r="AJ145"/>
          <cell r="AK145"/>
          <cell r="AL145"/>
          <cell r="AM145"/>
          <cell r="AN145"/>
          <cell r="AO145"/>
          <cell r="AP145"/>
          <cell r="AQ145"/>
          <cell r="AR145"/>
          <cell r="AS145"/>
          <cell r="AT145"/>
          <cell r="AU145"/>
          <cell r="AV145"/>
          <cell r="AW145"/>
          <cell r="AX145"/>
          <cell r="AY145"/>
          <cell r="AZ145"/>
          <cell r="BA145"/>
          <cell r="BB145"/>
          <cell r="BC145"/>
          <cell r="BD145"/>
          <cell r="BE145"/>
          <cell r="BF145"/>
          <cell r="BG145"/>
          <cell r="BH145"/>
          <cell r="BI145"/>
          <cell r="BJ145"/>
          <cell r="BK145"/>
          <cell r="BL145"/>
          <cell r="BM145"/>
          <cell r="BN145"/>
          <cell r="BO145"/>
          <cell r="BP145"/>
          <cell r="BQ145"/>
          <cell r="BR145"/>
          <cell r="BS145"/>
          <cell r="BT145">
            <v>0</v>
          </cell>
          <cell r="BU145" t="str">
            <v/>
          </cell>
          <cell r="BV145" t="str">
            <v/>
          </cell>
          <cell r="BW145" t="str">
            <v/>
          </cell>
          <cell r="BX145" t="str">
            <v/>
          </cell>
          <cell r="BY145" t="str">
            <v/>
          </cell>
          <cell r="BZ145" t="str">
            <v/>
          </cell>
          <cell r="CA145" t="str">
            <v/>
          </cell>
          <cell r="CB145" t="str">
            <v/>
          </cell>
          <cell r="CC145" t="str">
            <v/>
          </cell>
          <cell r="CD145" t="str">
            <v/>
          </cell>
          <cell r="CE145" t="str">
            <v/>
          </cell>
          <cell r="CF145" t="str">
            <v/>
          </cell>
          <cell r="CG145"/>
          <cell r="CH145"/>
          <cell r="CI145" t="str">
            <v/>
          </cell>
          <cell r="CJ145" t="str">
            <v/>
          </cell>
          <cell r="CK145" t="str">
            <v/>
          </cell>
          <cell r="CL145" t="str">
            <v/>
          </cell>
          <cell r="CM145" t="str">
            <v/>
          </cell>
          <cell r="CN145"/>
          <cell r="CO145"/>
          <cell r="CP145"/>
          <cell r="CQ145">
            <v>0</v>
          </cell>
          <cell r="CR145">
            <v>0</v>
          </cell>
          <cell r="CS145"/>
          <cell r="CT145"/>
          <cell r="CU145"/>
          <cell r="CV145"/>
          <cell r="CW145"/>
          <cell r="CX145"/>
          <cell r="CY145"/>
          <cell r="CZ145"/>
          <cell r="DA145"/>
          <cell r="DB145"/>
          <cell r="DC145">
            <v>0</v>
          </cell>
          <cell r="DD145">
            <v>0</v>
          </cell>
          <cell r="DE145"/>
          <cell r="DF145"/>
          <cell r="DG145"/>
          <cell r="DH145"/>
          <cell r="DI145"/>
          <cell r="DJ145"/>
          <cell r="DK145"/>
          <cell r="DS145"/>
          <cell r="DT145"/>
          <cell r="DU145"/>
          <cell r="DV145"/>
        </row>
        <row r="146">
          <cell r="A146"/>
          <cell r="B146"/>
          <cell r="C146"/>
          <cell r="D146"/>
          <cell r="E146"/>
          <cell r="F146"/>
          <cell r="G146"/>
          <cell r="H146"/>
          <cell r="I146"/>
          <cell r="J146"/>
          <cell r="K146"/>
          <cell r="L146"/>
          <cell r="M146"/>
          <cell r="N146"/>
          <cell r="O146"/>
          <cell r="P146"/>
          <cell r="Q146"/>
          <cell r="R146"/>
          <cell r="S146"/>
          <cell r="T146"/>
          <cell r="U146"/>
          <cell r="V146"/>
          <cell r="W146"/>
          <cell r="X146"/>
          <cell r="Y146"/>
          <cell r="Z146"/>
          <cell r="AA146"/>
          <cell r="AB146"/>
          <cell r="AC146"/>
          <cell r="AD146"/>
          <cell r="AE146"/>
          <cell r="AF146"/>
          <cell r="AG146"/>
          <cell r="AH146"/>
          <cell r="AI146"/>
          <cell r="AJ146"/>
          <cell r="AK146"/>
          <cell r="AL146"/>
          <cell r="AM146"/>
          <cell r="AN146"/>
          <cell r="AO146"/>
          <cell r="AP146"/>
          <cell r="AQ146"/>
          <cell r="AR146"/>
          <cell r="AS146"/>
          <cell r="AT146"/>
          <cell r="AU146"/>
          <cell r="AV146"/>
          <cell r="AW146"/>
          <cell r="AX146"/>
          <cell r="AY146"/>
          <cell r="AZ146"/>
          <cell r="BA146"/>
          <cell r="BB146"/>
          <cell r="BC146"/>
          <cell r="BD146"/>
          <cell r="BE146"/>
          <cell r="BF146"/>
          <cell r="BG146"/>
          <cell r="BH146"/>
          <cell r="BI146"/>
          <cell r="BJ146"/>
          <cell r="BK146"/>
          <cell r="BL146"/>
          <cell r="BM146"/>
          <cell r="BN146"/>
          <cell r="BO146"/>
          <cell r="BP146"/>
          <cell r="BQ146"/>
          <cell r="BR146"/>
          <cell r="BS146"/>
          <cell r="BT146">
            <v>0</v>
          </cell>
          <cell r="BU146" t="str">
            <v/>
          </cell>
          <cell r="BV146" t="str">
            <v/>
          </cell>
          <cell r="BW146" t="str">
            <v/>
          </cell>
          <cell r="BX146" t="str">
            <v/>
          </cell>
          <cell r="BY146" t="str">
            <v/>
          </cell>
          <cell r="BZ146" t="str">
            <v/>
          </cell>
          <cell r="CA146" t="str">
            <v/>
          </cell>
          <cell r="CB146" t="str">
            <v/>
          </cell>
          <cell r="CC146" t="str">
            <v/>
          </cell>
          <cell r="CD146" t="str">
            <v/>
          </cell>
          <cell r="CE146" t="str">
            <v/>
          </cell>
          <cell r="CF146" t="str">
            <v/>
          </cell>
          <cell r="CG146"/>
          <cell r="CH146"/>
          <cell r="CI146" t="str">
            <v/>
          </cell>
          <cell r="CJ146" t="str">
            <v/>
          </cell>
          <cell r="CK146" t="str">
            <v/>
          </cell>
          <cell r="CL146" t="str">
            <v/>
          </cell>
          <cell r="CM146" t="str">
            <v/>
          </cell>
          <cell r="CN146"/>
          <cell r="CO146"/>
          <cell r="CP146"/>
          <cell r="CQ146">
            <v>0</v>
          </cell>
          <cell r="CR146">
            <v>0</v>
          </cell>
          <cell r="CS146"/>
          <cell r="CT146"/>
          <cell r="CU146"/>
          <cell r="CV146"/>
          <cell r="CW146"/>
          <cell r="CX146"/>
          <cell r="CY146"/>
          <cell r="CZ146"/>
          <cell r="DA146"/>
          <cell r="DB146"/>
          <cell r="DC146">
            <v>0</v>
          </cell>
          <cell r="DD146">
            <v>0</v>
          </cell>
          <cell r="DE146"/>
          <cell r="DF146"/>
          <cell r="DG146"/>
          <cell r="DH146"/>
          <cell r="DI146"/>
          <cell r="DJ146"/>
          <cell r="DK146"/>
          <cell r="DS146"/>
          <cell r="DT146"/>
          <cell r="DU146"/>
          <cell r="DV146"/>
        </row>
        <row r="147">
          <cell r="A147"/>
          <cell r="B147"/>
          <cell r="C147"/>
          <cell r="D147"/>
          <cell r="E147"/>
          <cell r="F147"/>
          <cell r="G147"/>
          <cell r="H147"/>
          <cell r="I147"/>
          <cell r="J147"/>
          <cell r="K147"/>
          <cell r="L147"/>
          <cell r="M147"/>
          <cell r="N147"/>
          <cell r="O147"/>
          <cell r="P147"/>
          <cell r="Q147"/>
          <cell r="R147"/>
          <cell r="S147"/>
          <cell r="T147"/>
          <cell r="U147"/>
          <cell r="V147"/>
          <cell r="W147"/>
          <cell r="X147"/>
          <cell r="Y147"/>
          <cell r="Z147"/>
          <cell r="AA147"/>
          <cell r="AB147"/>
          <cell r="AC147"/>
          <cell r="AD147"/>
          <cell r="AE147"/>
          <cell r="AF147"/>
          <cell r="AG147"/>
          <cell r="AH147"/>
          <cell r="AI147"/>
          <cell r="AJ147"/>
          <cell r="AK147"/>
          <cell r="AL147"/>
          <cell r="AM147"/>
          <cell r="AN147"/>
          <cell r="AO147"/>
          <cell r="AP147"/>
          <cell r="AQ147"/>
          <cell r="AR147"/>
          <cell r="AS147"/>
          <cell r="AT147"/>
          <cell r="AU147"/>
          <cell r="AV147"/>
          <cell r="AW147"/>
          <cell r="AX147"/>
          <cell r="AY147"/>
          <cell r="AZ147"/>
          <cell r="BA147"/>
          <cell r="BB147"/>
          <cell r="BC147"/>
          <cell r="BD147"/>
          <cell r="BE147"/>
          <cell r="BF147"/>
          <cell r="BG147"/>
          <cell r="BH147"/>
          <cell r="BI147"/>
          <cell r="BJ147"/>
          <cell r="BK147"/>
          <cell r="BL147"/>
          <cell r="BM147"/>
          <cell r="BN147"/>
          <cell r="BO147"/>
          <cell r="BP147"/>
          <cell r="BQ147"/>
          <cell r="BR147"/>
          <cell r="BS147"/>
          <cell r="BT147">
            <v>0</v>
          </cell>
          <cell r="BU147" t="str">
            <v/>
          </cell>
          <cell r="BV147" t="str">
            <v/>
          </cell>
          <cell r="BW147" t="str">
            <v/>
          </cell>
          <cell r="BX147" t="str">
            <v/>
          </cell>
          <cell r="BY147" t="str">
            <v/>
          </cell>
          <cell r="BZ147" t="str">
            <v/>
          </cell>
          <cell r="CA147" t="str">
            <v/>
          </cell>
          <cell r="CB147" t="str">
            <v/>
          </cell>
          <cell r="CC147" t="str">
            <v/>
          </cell>
          <cell r="CD147" t="str">
            <v/>
          </cell>
          <cell r="CE147" t="str">
            <v/>
          </cell>
          <cell r="CF147" t="str">
            <v/>
          </cell>
          <cell r="CG147"/>
          <cell r="CH147"/>
          <cell r="CI147" t="str">
            <v/>
          </cell>
          <cell r="CJ147" t="str">
            <v/>
          </cell>
          <cell r="CK147" t="str">
            <v/>
          </cell>
          <cell r="CL147" t="str">
            <v/>
          </cell>
          <cell r="CM147" t="str">
            <v/>
          </cell>
          <cell r="CN147"/>
          <cell r="CO147"/>
          <cell r="CP147"/>
          <cell r="CQ147">
            <v>0</v>
          </cell>
          <cell r="CR147">
            <v>0</v>
          </cell>
          <cell r="CS147"/>
          <cell r="CT147"/>
          <cell r="CU147"/>
          <cell r="CV147"/>
          <cell r="CW147"/>
          <cell r="CX147"/>
          <cell r="CY147"/>
          <cell r="CZ147"/>
          <cell r="DA147"/>
          <cell r="DB147"/>
          <cell r="DC147">
            <v>0</v>
          </cell>
          <cell r="DD147">
            <v>0</v>
          </cell>
          <cell r="DE147"/>
          <cell r="DF147"/>
          <cell r="DG147"/>
          <cell r="DH147"/>
          <cell r="DI147"/>
          <cell r="DJ147"/>
          <cell r="DK147"/>
          <cell r="DS147"/>
          <cell r="DT147"/>
          <cell r="DU147"/>
          <cell r="DV147"/>
        </row>
        <row r="148">
          <cell r="A148"/>
          <cell r="B148"/>
          <cell r="C148"/>
          <cell r="D148"/>
          <cell r="E148"/>
          <cell r="F148"/>
          <cell r="G148"/>
          <cell r="H148"/>
          <cell r="I148"/>
          <cell r="J148"/>
          <cell r="K148"/>
          <cell r="L148"/>
          <cell r="M148"/>
          <cell r="N148"/>
          <cell r="O148"/>
          <cell r="P148"/>
          <cell r="Q148"/>
          <cell r="R148"/>
          <cell r="S148"/>
          <cell r="T148"/>
          <cell r="U148"/>
          <cell r="V148"/>
          <cell r="W148"/>
          <cell r="X148"/>
          <cell r="Y148"/>
          <cell r="Z148"/>
          <cell r="AA148"/>
          <cell r="AB148"/>
          <cell r="AC148"/>
          <cell r="AD148"/>
          <cell r="AE148"/>
          <cell r="AF148"/>
          <cell r="AG148"/>
          <cell r="AH148"/>
          <cell r="AI148"/>
          <cell r="AJ148"/>
          <cell r="AK148"/>
          <cell r="AL148"/>
          <cell r="AM148"/>
          <cell r="AN148"/>
          <cell r="AO148"/>
          <cell r="AP148"/>
          <cell r="AQ148"/>
          <cell r="AR148"/>
          <cell r="AS148"/>
          <cell r="AT148"/>
          <cell r="AU148"/>
          <cell r="AV148"/>
          <cell r="AW148"/>
          <cell r="AX148"/>
          <cell r="AY148"/>
          <cell r="AZ148"/>
          <cell r="BA148"/>
          <cell r="BB148"/>
          <cell r="BC148"/>
          <cell r="BD148"/>
          <cell r="BE148"/>
          <cell r="BF148"/>
          <cell r="BG148"/>
          <cell r="BH148"/>
          <cell r="BI148"/>
          <cell r="BJ148"/>
          <cell r="BK148"/>
          <cell r="BL148"/>
          <cell r="BM148"/>
          <cell r="BN148"/>
          <cell r="BO148"/>
          <cell r="BP148"/>
          <cell r="BQ148"/>
          <cell r="BR148"/>
          <cell r="BS148"/>
          <cell r="BT148">
            <v>0</v>
          </cell>
          <cell r="BU148" t="str">
            <v/>
          </cell>
          <cell r="BV148" t="str">
            <v/>
          </cell>
          <cell r="BW148" t="str">
            <v/>
          </cell>
          <cell r="BX148" t="str">
            <v/>
          </cell>
          <cell r="BY148" t="str">
            <v/>
          </cell>
          <cell r="BZ148" t="str">
            <v/>
          </cell>
          <cell r="CA148" t="str">
            <v/>
          </cell>
          <cell r="CB148" t="str">
            <v/>
          </cell>
          <cell r="CC148" t="str">
            <v/>
          </cell>
          <cell r="CD148" t="str">
            <v/>
          </cell>
          <cell r="CE148" t="str">
            <v/>
          </cell>
          <cell r="CF148" t="str">
            <v/>
          </cell>
          <cell r="CG148"/>
          <cell r="CH148"/>
          <cell r="CI148" t="str">
            <v/>
          </cell>
          <cell r="CJ148" t="str">
            <v/>
          </cell>
          <cell r="CK148" t="str">
            <v/>
          </cell>
          <cell r="CL148" t="str">
            <v/>
          </cell>
          <cell r="CM148" t="str">
            <v/>
          </cell>
          <cell r="CN148"/>
          <cell r="CO148"/>
          <cell r="CP148"/>
          <cell r="CQ148">
            <v>0</v>
          </cell>
          <cell r="CR148">
            <v>0</v>
          </cell>
          <cell r="CS148"/>
          <cell r="CT148"/>
          <cell r="CU148"/>
          <cell r="CV148"/>
          <cell r="CW148"/>
          <cell r="CX148"/>
          <cell r="CY148"/>
          <cell r="CZ148"/>
          <cell r="DA148"/>
          <cell r="DB148"/>
          <cell r="DC148">
            <v>0</v>
          </cell>
          <cell r="DD148">
            <v>0</v>
          </cell>
          <cell r="DE148"/>
          <cell r="DF148"/>
          <cell r="DG148"/>
          <cell r="DH148"/>
          <cell r="DI148"/>
          <cell r="DJ148"/>
          <cell r="DK148"/>
          <cell r="DS148"/>
          <cell r="DT148"/>
          <cell r="DU148"/>
          <cell r="DV148"/>
        </row>
        <row r="149">
          <cell r="A149"/>
          <cell r="B149"/>
          <cell r="C149"/>
          <cell r="D149"/>
          <cell r="E149"/>
          <cell r="F149"/>
          <cell r="G149"/>
          <cell r="H149"/>
          <cell r="I149"/>
          <cell r="J149"/>
          <cell r="K149"/>
          <cell r="L149"/>
          <cell r="M149"/>
          <cell r="N149"/>
          <cell r="O149"/>
          <cell r="P149"/>
          <cell r="Q149"/>
          <cell r="R149"/>
          <cell r="S149"/>
          <cell r="T149"/>
          <cell r="U149"/>
          <cell r="V149"/>
          <cell r="W149"/>
          <cell r="X149"/>
          <cell r="Y149"/>
          <cell r="Z149"/>
          <cell r="AA149"/>
          <cell r="AB149"/>
          <cell r="AC149"/>
          <cell r="AD149"/>
          <cell r="AE149"/>
          <cell r="AF149"/>
          <cell r="AG149"/>
          <cell r="AH149"/>
          <cell r="AI149"/>
          <cell r="AJ149"/>
          <cell r="AK149"/>
          <cell r="AL149"/>
          <cell r="AM149"/>
          <cell r="AN149"/>
          <cell r="AO149"/>
          <cell r="AP149"/>
          <cell r="AQ149"/>
          <cell r="AR149"/>
          <cell r="AS149"/>
          <cell r="AT149"/>
          <cell r="AU149"/>
          <cell r="AV149"/>
          <cell r="AW149"/>
          <cell r="AX149"/>
          <cell r="AY149"/>
          <cell r="AZ149"/>
          <cell r="BA149"/>
          <cell r="BB149"/>
          <cell r="BC149"/>
          <cell r="BD149"/>
          <cell r="BE149"/>
          <cell r="BF149"/>
          <cell r="BG149"/>
          <cell r="BH149"/>
          <cell r="BI149"/>
          <cell r="BJ149"/>
          <cell r="BK149"/>
          <cell r="BL149"/>
          <cell r="BM149"/>
          <cell r="BN149"/>
          <cell r="BO149"/>
          <cell r="BP149"/>
          <cell r="BQ149"/>
          <cell r="BR149"/>
          <cell r="BS149"/>
          <cell r="BT149">
            <v>0</v>
          </cell>
          <cell r="BU149" t="str">
            <v/>
          </cell>
          <cell r="BV149" t="str">
            <v/>
          </cell>
          <cell r="BW149" t="str">
            <v/>
          </cell>
          <cell r="BX149" t="str">
            <v/>
          </cell>
          <cell r="BY149" t="str">
            <v/>
          </cell>
          <cell r="BZ149" t="str">
            <v/>
          </cell>
          <cell r="CA149" t="str">
            <v/>
          </cell>
          <cell r="CB149" t="str">
            <v/>
          </cell>
          <cell r="CC149" t="str">
            <v/>
          </cell>
          <cell r="CD149" t="str">
            <v/>
          </cell>
          <cell r="CE149" t="str">
            <v/>
          </cell>
          <cell r="CF149" t="str">
            <v/>
          </cell>
          <cell r="CG149"/>
          <cell r="CH149"/>
          <cell r="CI149" t="str">
            <v/>
          </cell>
          <cell r="CJ149" t="str">
            <v/>
          </cell>
          <cell r="CK149" t="str">
            <v/>
          </cell>
          <cell r="CL149" t="str">
            <v/>
          </cell>
          <cell r="CM149" t="str">
            <v/>
          </cell>
          <cell r="CN149"/>
          <cell r="CO149"/>
          <cell r="CP149"/>
          <cell r="CQ149">
            <v>0</v>
          </cell>
          <cell r="CR149">
            <v>0</v>
          </cell>
          <cell r="CS149"/>
          <cell r="CT149"/>
          <cell r="CU149"/>
          <cell r="CV149"/>
          <cell r="CW149"/>
          <cell r="CX149"/>
          <cell r="CY149"/>
          <cell r="CZ149"/>
          <cell r="DA149"/>
          <cell r="DB149"/>
          <cell r="DC149">
            <v>0</v>
          </cell>
          <cell r="DD149">
            <v>0</v>
          </cell>
          <cell r="DE149"/>
          <cell r="DF149"/>
          <cell r="DG149"/>
          <cell r="DH149"/>
          <cell r="DI149"/>
          <cell r="DJ149"/>
          <cell r="DK149"/>
          <cell r="DS149"/>
          <cell r="DT149"/>
          <cell r="DU149"/>
          <cell r="DV149"/>
        </row>
        <row r="150">
          <cell r="A150"/>
          <cell r="B150"/>
          <cell r="C150"/>
          <cell r="D150"/>
          <cell r="E150"/>
          <cell r="F150"/>
          <cell r="G150"/>
          <cell r="H150"/>
          <cell r="I150"/>
          <cell r="J150"/>
          <cell r="K150"/>
          <cell r="L150"/>
          <cell r="M150"/>
          <cell r="N150"/>
          <cell r="O150"/>
          <cell r="P150"/>
          <cell r="Q150"/>
          <cell r="R150"/>
          <cell r="S150"/>
          <cell r="T150"/>
          <cell r="U150"/>
          <cell r="V150"/>
          <cell r="W150"/>
          <cell r="X150"/>
          <cell r="Y150"/>
          <cell r="Z150"/>
          <cell r="AA150"/>
          <cell r="AB150"/>
          <cell r="AC150"/>
          <cell r="AD150"/>
          <cell r="AE150"/>
          <cell r="AF150"/>
          <cell r="AG150"/>
          <cell r="AH150"/>
          <cell r="AI150"/>
          <cell r="AJ150"/>
          <cell r="AK150"/>
          <cell r="AL150"/>
          <cell r="AM150"/>
          <cell r="AN150"/>
          <cell r="AO150"/>
          <cell r="AP150"/>
          <cell r="AQ150"/>
          <cell r="AR150"/>
          <cell r="AS150"/>
          <cell r="AT150"/>
          <cell r="AU150"/>
          <cell r="AV150"/>
          <cell r="AW150"/>
          <cell r="AX150"/>
          <cell r="AY150"/>
          <cell r="AZ150"/>
          <cell r="BA150"/>
          <cell r="BB150"/>
          <cell r="BC150"/>
          <cell r="BD150"/>
          <cell r="BE150"/>
          <cell r="BF150"/>
          <cell r="BG150"/>
          <cell r="BH150"/>
          <cell r="BI150"/>
          <cell r="BJ150"/>
          <cell r="BK150"/>
          <cell r="BL150"/>
          <cell r="BM150"/>
          <cell r="BN150"/>
          <cell r="BO150"/>
          <cell r="BP150"/>
          <cell r="BQ150"/>
          <cell r="BR150"/>
          <cell r="BS150"/>
          <cell r="BT150">
            <v>0</v>
          </cell>
          <cell r="BU150" t="str">
            <v/>
          </cell>
          <cell r="BV150" t="str">
            <v/>
          </cell>
          <cell r="BW150" t="str">
            <v/>
          </cell>
          <cell r="BX150" t="str">
            <v/>
          </cell>
          <cell r="BY150" t="str">
            <v/>
          </cell>
          <cell r="BZ150" t="str">
            <v/>
          </cell>
          <cell r="CA150" t="str">
            <v/>
          </cell>
          <cell r="CB150" t="str">
            <v/>
          </cell>
          <cell r="CC150" t="str">
            <v/>
          </cell>
          <cell r="CD150" t="str">
            <v/>
          </cell>
          <cell r="CE150" t="str">
            <v/>
          </cell>
          <cell r="CF150" t="str">
            <v/>
          </cell>
          <cell r="CG150"/>
          <cell r="CH150"/>
          <cell r="CI150" t="str">
            <v/>
          </cell>
          <cell r="CJ150" t="str">
            <v/>
          </cell>
          <cell r="CK150" t="str">
            <v/>
          </cell>
          <cell r="CL150" t="str">
            <v/>
          </cell>
          <cell r="CM150" t="str">
            <v/>
          </cell>
          <cell r="CN150"/>
          <cell r="CO150"/>
          <cell r="CP150"/>
          <cell r="CQ150">
            <v>0</v>
          </cell>
          <cell r="CR150">
            <v>0</v>
          </cell>
          <cell r="CS150"/>
          <cell r="CT150"/>
          <cell r="CU150"/>
          <cell r="CV150"/>
          <cell r="CW150"/>
          <cell r="CX150"/>
          <cell r="CY150"/>
          <cell r="CZ150"/>
          <cell r="DA150"/>
          <cell r="DB150"/>
          <cell r="DC150">
            <v>0</v>
          </cell>
          <cell r="DD150">
            <v>0</v>
          </cell>
          <cell r="DE150"/>
          <cell r="DF150"/>
          <cell r="DG150"/>
          <cell r="DH150"/>
          <cell r="DI150"/>
          <cell r="DJ150"/>
          <cell r="DK150"/>
          <cell r="DS150"/>
          <cell r="DT150"/>
          <cell r="DU150"/>
          <cell r="DV150"/>
        </row>
        <row r="151">
          <cell r="A151"/>
          <cell r="B151"/>
          <cell r="C151"/>
          <cell r="D151"/>
          <cell r="E151"/>
          <cell r="F151"/>
          <cell r="G151"/>
          <cell r="H151"/>
          <cell r="I151"/>
          <cell r="J151"/>
          <cell r="K151"/>
          <cell r="L151"/>
          <cell r="M151"/>
          <cell r="N151"/>
          <cell r="O151"/>
          <cell r="P151"/>
          <cell r="Q151"/>
          <cell r="R151"/>
          <cell r="S151"/>
          <cell r="T151"/>
          <cell r="U151"/>
          <cell r="V151"/>
          <cell r="W151"/>
          <cell r="X151"/>
          <cell r="Y151"/>
          <cell r="Z151"/>
          <cell r="AA151"/>
          <cell r="AB151"/>
          <cell r="AC151"/>
          <cell r="AD151"/>
          <cell r="AE151"/>
          <cell r="AF151"/>
          <cell r="AG151"/>
          <cell r="AH151"/>
          <cell r="AI151"/>
          <cell r="AJ151"/>
          <cell r="AK151"/>
          <cell r="AL151"/>
          <cell r="AM151"/>
          <cell r="AN151"/>
          <cell r="AO151"/>
          <cell r="AP151"/>
          <cell r="AQ151"/>
          <cell r="AR151"/>
          <cell r="AS151"/>
          <cell r="AT151"/>
          <cell r="AU151"/>
          <cell r="AV151"/>
          <cell r="AW151"/>
          <cell r="AX151"/>
          <cell r="AY151"/>
          <cell r="AZ151"/>
          <cell r="BA151"/>
          <cell r="BB151"/>
          <cell r="BC151"/>
          <cell r="BD151"/>
          <cell r="BE151"/>
          <cell r="BF151"/>
          <cell r="BG151"/>
          <cell r="BH151"/>
          <cell r="BI151"/>
          <cell r="BJ151"/>
          <cell r="BK151"/>
          <cell r="BL151"/>
          <cell r="BM151"/>
          <cell r="BN151"/>
          <cell r="BO151"/>
          <cell r="BP151"/>
          <cell r="BQ151"/>
          <cell r="BR151"/>
          <cell r="BS151"/>
          <cell r="BT151">
            <v>0</v>
          </cell>
          <cell r="BU151" t="str">
            <v/>
          </cell>
          <cell r="BV151" t="str">
            <v/>
          </cell>
          <cell r="BW151" t="str">
            <v/>
          </cell>
          <cell r="BX151" t="str">
            <v/>
          </cell>
          <cell r="BY151" t="str">
            <v/>
          </cell>
          <cell r="BZ151" t="str">
            <v/>
          </cell>
          <cell r="CA151" t="str">
            <v/>
          </cell>
          <cell r="CB151" t="str">
            <v/>
          </cell>
          <cell r="CC151" t="str">
            <v/>
          </cell>
          <cell r="CD151" t="str">
            <v/>
          </cell>
          <cell r="CE151" t="str">
            <v/>
          </cell>
          <cell r="CF151" t="str">
            <v/>
          </cell>
          <cell r="CG151"/>
          <cell r="CH151"/>
          <cell r="CI151" t="str">
            <v/>
          </cell>
          <cell r="CJ151" t="str">
            <v/>
          </cell>
          <cell r="CK151" t="str">
            <v/>
          </cell>
          <cell r="CL151" t="str">
            <v/>
          </cell>
          <cell r="CM151" t="str">
            <v/>
          </cell>
          <cell r="CN151"/>
          <cell r="CO151"/>
          <cell r="CP151"/>
          <cell r="CQ151">
            <v>0</v>
          </cell>
          <cell r="CR151">
            <v>0</v>
          </cell>
          <cell r="CS151"/>
          <cell r="CT151"/>
          <cell r="CU151"/>
          <cell r="CV151"/>
          <cell r="CW151"/>
          <cell r="CX151"/>
          <cell r="CY151"/>
          <cell r="CZ151"/>
          <cell r="DA151"/>
          <cell r="DB151"/>
          <cell r="DC151">
            <v>0</v>
          </cell>
          <cell r="DD151">
            <v>0</v>
          </cell>
          <cell r="DE151"/>
          <cell r="DF151"/>
          <cell r="DG151"/>
          <cell r="DH151"/>
          <cell r="DI151"/>
          <cell r="DJ151"/>
          <cell r="DK151"/>
          <cell r="DS151"/>
          <cell r="DT151"/>
          <cell r="DU151"/>
          <cell r="DV151"/>
        </row>
        <row r="152">
          <cell r="A152"/>
          <cell r="B152"/>
          <cell r="C152"/>
          <cell r="D152"/>
          <cell r="E152"/>
          <cell r="F152"/>
          <cell r="G152"/>
          <cell r="H152"/>
          <cell r="I152"/>
          <cell r="J152"/>
          <cell r="K152"/>
          <cell r="L152"/>
          <cell r="M152"/>
          <cell r="N152"/>
          <cell r="O152"/>
          <cell r="P152"/>
          <cell r="Q152"/>
          <cell r="R152"/>
          <cell r="S152"/>
          <cell r="T152"/>
          <cell r="U152"/>
          <cell r="V152"/>
          <cell r="W152"/>
          <cell r="X152"/>
          <cell r="Y152"/>
          <cell r="Z152"/>
          <cell r="AA152"/>
          <cell r="AB152"/>
          <cell r="AC152"/>
          <cell r="AD152"/>
          <cell r="AE152"/>
          <cell r="AF152"/>
          <cell r="AG152"/>
          <cell r="AH152"/>
          <cell r="AI152"/>
          <cell r="AJ152"/>
          <cell r="AK152"/>
          <cell r="AL152"/>
          <cell r="AM152"/>
          <cell r="AN152"/>
          <cell r="AO152"/>
          <cell r="AP152"/>
          <cell r="AQ152"/>
          <cell r="AR152"/>
          <cell r="AS152"/>
          <cell r="AT152"/>
          <cell r="AU152"/>
          <cell r="AV152"/>
          <cell r="AW152"/>
          <cell r="AX152"/>
          <cell r="AY152"/>
          <cell r="AZ152"/>
          <cell r="BA152"/>
          <cell r="BB152"/>
          <cell r="BC152"/>
          <cell r="BD152"/>
          <cell r="BE152"/>
          <cell r="BF152"/>
          <cell r="BG152"/>
          <cell r="BH152"/>
          <cell r="BI152"/>
          <cell r="BJ152"/>
          <cell r="BK152"/>
          <cell r="BL152"/>
          <cell r="BM152"/>
          <cell r="BN152"/>
          <cell r="BO152"/>
          <cell r="BP152"/>
          <cell r="BQ152"/>
          <cell r="BR152"/>
          <cell r="BS152"/>
          <cell r="BT152">
            <v>0</v>
          </cell>
          <cell r="BU152" t="str">
            <v/>
          </cell>
          <cell r="BV152" t="str">
            <v/>
          </cell>
          <cell r="BW152" t="str">
            <v/>
          </cell>
          <cell r="BX152" t="str">
            <v/>
          </cell>
          <cell r="BY152" t="str">
            <v/>
          </cell>
          <cell r="BZ152" t="str">
            <v/>
          </cell>
          <cell r="CA152" t="str">
            <v/>
          </cell>
          <cell r="CB152" t="str">
            <v/>
          </cell>
          <cell r="CC152" t="str">
            <v/>
          </cell>
          <cell r="CD152" t="str">
            <v/>
          </cell>
          <cell r="CE152" t="str">
            <v/>
          </cell>
          <cell r="CF152" t="str">
            <v/>
          </cell>
          <cell r="CG152"/>
          <cell r="CH152"/>
          <cell r="CI152" t="str">
            <v/>
          </cell>
          <cell r="CJ152" t="str">
            <v/>
          </cell>
          <cell r="CK152" t="str">
            <v/>
          </cell>
          <cell r="CL152" t="str">
            <v/>
          </cell>
          <cell r="CM152" t="str">
            <v/>
          </cell>
          <cell r="CN152"/>
          <cell r="CO152"/>
          <cell r="CP152"/>
          <cell r="CQ152">
            <v>0</v>
          </cell>
          <cell r="CR152">
            <v>0</v>
          </cell>
          <cell r="CS152"/>
          <cell r="CT152"/>
          <cell r="CU152"/>
          <cell r="CV152"/>
          <cell r="CW152"/>
          <cell r="CX152"/>
          <cell r="CY152"/>
          <cell r="CZ152"/>
          <cell r="DA152"/>
          <cell r="DB152"/>
          <cell r="DC152">
            <v>0</v>
          </cell>
          <cell r="DD152">
            <v>0</v>
          </cell>
          <cell r="DE152"/>
          <cell r="DF152"/>
          <cell r="DG152"/>
          <cell r="DH152"/>
          <cell r="DI152"/>
          <cell r="DJ152"/>
          <cell r="DK152"/>
          <cell r="DS152"/>
          <cell r="DT152"/>
          <cell r="DU152"/>
          <cell r="DV152"/>
        </row>
        <row r="153">
          <cell r="A153"/>
          <cell r="B153"/>
          <cell r="C153"/>
          <cell r="D153"/>
          <cell r="E153"/>
          <cell r="F153"/>
          <cell r="G153"/>
          <cell r="H153"/>
          <cell r="I153"/>
          <cell r="J153"/>
          <cell r="K153"/>
          <cell r="L153"/>
          <cell r="M153"/>
          <cell r="N153"/>
          <cell r="O153"/>
          <cell r="P153"/>
          <cell r="Q153"/>
          <cell r="R153"/>
          <cell r="S153"/>
          <cell r="T153"/>
          <cell r="U153"/>
          <cell r="V153"/>
          <cell r="W153"/>
          <cell r="X153"/>
          <cell r="Y153"/>
          <cell r="Z153"/>
          <cell r="AA153"/>
          <cell r="AB153"/>
          <cell r="AC153"/>
          <cell r="AD153"/>
          <cell r="AE153"/>
          <cell r="AF153"/>
          <cell r="AG153"/>
          <cell r="AH153"/>
          <cell r="AI153"/>
          <cell r="AJ153"/>
          <cell r="AK153"/>
          <cell r="AL153"/>
          <cell r="AM153"/>
          <cell r="AN153"/>
          <cell r="AO153"/>
          <cell r="AP153"/>
          <cell r="AQ153"/>
          <cell r="AR153"/>
          <cell r="AS153"/>
          <cell r="AT153"/>
          <cell r="AU153"/>
          <cell r="AV153"/>
          <cell r="AW153"/>
          <cell r="AX153"/>
          <cell r="AY153"/>
          <cell r="AZ153"/>
          <cell r="BA153"/>
          <cell r="BB153"/>
          <cell r="BC153"/>
          <cell r="BD153"/>
          <cell r="BE153"/>
          <cell r="BF153"/>
          <cell r="BG153"/>
          <cell r="BH153"/>
          <cell r="BI153"/>
          <cell r="BJ153"/>
          <cell r="BK153"/>
          <cell r="BL153"/>
          <cell r="BM153"/>
          <cell r="BN153"/>
          <cell r="BO153"/>
          <cell r="BP153"/>
          <cell r="BQ153"/>
          <cell r="BR153"/>
          <cell r="BS153"/>
          <cell r="BT153">
            <v>0</v>
          </cell>
          <cell r="BU153" t="str">
            <v/>
          </cell>
          <cell r="BV153" t="str">
            <v/>
          </cell>
          <cell r="BW153" t="str">
            <v/>
          </cell>
          <cell r="BX153" t="str">
            <v/>
          </cell>
          <cell r="BY153" t="str">
            <v/>
          </cell>
          <cell r="BZ153" t="str">
            <v/>
          </cell>
          <cell r="CA153" t="str">
            <v/>
          </cell>
          <cell r="CB153" t="str">
            <v/>
          </cell>
          <cell r="CC153" t="str">
            <v/>
          </cell>
          <cell r="CD153" t="str">
            <v/>
          </cell>
          <cell r="CE153" t="str">
            <v/>
          </cell>
          <cell r="CF153" t="str">
            <v/>
          </cell>
          <cell r="CG153"/>
          <cell r="CH153"/>
          <cell r="CI153" t="str">
            <v/>
          </cell>
          <cell r="CJ153" t="str">
            <v/>
          </cell>
          <cell r="CK153" t="str">
            <v/>
          </cell>
          <cell r="CL153" t="str">
            <v/>
          </cell>
          <cell r="CM153" t="str">
            <v/>
          </cell>
          <cell r="CN153"/>
          <cell r="CO153"/>
          <cell r="CP153"/>
          <cell r="CQ153">
            <v>0</v>
          </cell>
          <cell r="CR153">
            <v>0</v>
          </cell>
          <cell r="CS153"/>
          <cell r="CT153"/>
          <cell r="CU153"/>
          <cell r="CV153"/>
          <cell r="CW153"/>
          <cell r="CX153"/>
          <cell r="CY153"/>
          <cell r="CZ153"/>
          <cell r="DA153"/>
          <cell r="DB153"/>
          <cell r="DC153">
            <v>0</v>
          </cell>
          <cell r="DD153">
            <v>0</v>
          </cell>
          <cell r="DE153"/>
          <cell r="DF153"/>
          <cell r="DG153"/>
          <cell r="DH153"/>
          <cell r="DI153"/>
          <cell r="DJ153"/>
          <cell r="DK153"/>
          <cell r="DS153"/>
          <cell r="DT153"/>
          <cell r="DU153"/>
          <cell r="DV153"/>
        </row>
        <row r="154">
          <cell r="A154"/>
          <cell r="B154"/>
          <cell r="C154"/>
          <cell r="D154"/>
          <cell r="E154"/>
          <cell r="F154"/>
          <cell r="G154"/>
          <cell r="H154"/>
          <cell r="I154"/>
          <cell r="J154"/>
          <cell r="K154"/>
          <cell r="L154"/>
          <cell r="M154"/>
          <cell r="N154"/>
          <cell r="O154"/>
          <cell r="P154"/>
          <cell r="Q154"/>
          <cell r="R154"/>
          <cell r="S154"/>
          <cell r="T154"/>
          <cell r="U154"/>
          <cell r="V154"/>
          <cell r="W154"/>
          <cell r="X154"/>
          <cell r="Y154"/>
          <cell r="Z154"/>
          <cell r="AA154"/>
          <cell r="AB154"/>
          <cell r="AC154"/>
          <cell r="AD154"/>
          <cell r="AE154"/>
          <cell r="AF154"/>
          <cell r="AG154"/>
          <cell r="AH154"/>
          <cell r="AI154"/>
          <cell r="AJ154"/>
          <cell r="AK154"/>
          <cell r="AL154"/>
          <cell r="AM154"/>
          <cell r="AN154"/>
          <cell r="AO154"/>
          <cell r="AP154"/>
          <cell r="AQ154"/>
          <cell r="AR154"/>
          <cell r="AS154"/>
          <cell r="AT154"/>
          <cell r="AU154"/>
          <cell r="AV154"/>
          <cell r="AW154"/>
          <cell r="AX154"/>
          <cell r="AY154"/>
          <cell r="AZ154"/>
          <cell r="BA154"/>
          <cell r="BB154"/>
          <cell r="BC154"/>
          <cell r="BD154"/>
          <cell r="BE154"/>
          <cell r="BF154"/>
          <cell r="BG154"/>
          <cell r="BH154"/>
          <cell r="BI154"/>
          <cell r="BJ154"/>
          <cell r="BK154"/>
          <cell r="BL154"/>
          <cell r="BM154"/>
          <cell r="BN154"/>
          <cell r="BO154"/>
          <cell r="BP154"/>
          <cell r="BQ154"/>
          <cell r="BR154"/>
          <cell r="BS154"/>
          <cell r="BT154">
            <v>0</v>
          </cell>
          <cell r="BU154" t="str">
            <v/>
          </cell>
          <cell r="BV154" t="str">
            <v/>
          </cell>
          <cell r="BW154" t="str">
            <v/>
          </cell>
          <cell r="BX154" t="str">
            <v/>
          </cell>
          <cell r="BY154" t="str">
            <v/>
          </cell>
          <cell r="BZ154" t="str">
            <v/>
          </cell>
          <cell r="CA154" t="str">
            <v/>
          </cell>
          <cell r="CB154" t="str">
            <v/>
          </cell>
          <cell r="CC154" t="str">
            <v/>
          </cell>
          <cell r="CD154" t="str">
            <v/>
          </cell>
          <cell r="CE154" t="str">
            <v/>
          </cell>
          <cell r="CF154" t="str">
            <v/>
          </cell>
          <cell r="CG154"/>
          <cell r="CH154"/>
          <cell r="CI154" t="str">
            <v/>
          </cell>
          <cell r="CJ154" t="str">
            <v/>
          </cell>
          <cell r="CK154" t="str">
            <v/>
          </cell>
          <cell r="CL154" t="str">
            <v/>
          </cell>
          <cell r="CM154" t="str">
            <v/>
          </cell>
          <cell r="CN154"/>
          <cell r="CO154"/>
          <cell r="CP154"/>
          <cell r="CQ154">
            <v>0</v>
          </cell>
          <cell r="CR154">
            <v>0</v>
          </cell>
          <cell r="CS154"/>
          <cell r="CT154"/>
          <cell r="CU154"/>
          <cell r="CV154"/>
          <cell r="CW154"/>
          <cell r="CX154"/>
          <cell r="CY154"/>
          <cell r="CZ154"/>
          <cell r="DA154"/>
          <cell r="DB154"/>
          <cell r="DC154">
            <v>0</v>
          </cell>
          <cell r="DD154">
            <v>0</v>
          </cell>
          <cell r="DE154"/>
          <cell r="DF154"/>
          <cell r="DG154"/>
          <cell r="DH154"/>
          <cell r="DI154"/>
          <cell r="DJ154"/>
          <cell r="DK154"/>
          <cell r="DS154"/>
          <cell r="DT154"/>
          <cell r="DU154"/>
          <cell r="DV154"/>
        </row>
        <row r="155">
          <cell r="A155"/>
          <cell r="B155"/>
          <cell r="C155"/>
          <cell r="D155"/>
          <cell r="E155"/>
          <cell r="F155"/>
          <cell r="G155"/>
          <cell r="H155"/>
          <cell r="I155"/>
          <cell r="J155"/>
          <cell r="K155"/>
          <cell r="L155"/>
          <cell r="M155"/>
          <cell r="N155"/>
          <cell r="O155"/>
          <cell r="P155"/>
          <cell r="Q155"/>
          <cell r="R155"/>
          <cell r="S155"/>
          <cell r="T155"/>
          <cell r="U155"/>
          <cell r="V155"/>
          <cell r="W155"/>
          <cell r="X155"/>
          <cell r="Y155"/>
          <cell r="Z155"/>
          <cell r="AA155"/>
          <cell r="AB155"/>
          <cell r="AC155"/>
          <cell r="AD155"/>
          <cell r="AE155"/>
          <cell r="AF155"/>
          <cell r="AG155"/>
          <cell r="AH155"/>
          <cell r="AI155"/>
          <cell r="AJ155"/>
          <cell r="AK155"/>
          <cell r="AL155"/>
          <cell r="AM155"/>
          <cell r="AN155"/>
          <cell r="AO155"/>
          <cell r="AP155"/>
          <cell r="AQ155"/>
          <cell r="AR155"/>
          <cell r="AS155"/>
          <cell r="AT155"/>
          <cell r="AU155"/>
          <cell r="AV155"/>
          <cell r="AW155"/>
          <cell r="AX155"/>
          <cell r="AY155"/>
          <cell r="AZ155"/>
          <cell r="BA155"/>
          <cell r="BB155"/>
          <cell r="BC155"/>
          <cell r="BD155"/>
          <cell r="BE155"/>
          <cell r="BF155"/>
          <cell r="BG155"/>
          <cell r="BH155"/>
          <cell r="BI155"/>
          <cell r="BJ155"/>
          <cell r="BK155"/>
          <cell r="BL155"/>
          <cell r="BM155"/>
          <cell r="BN155"/>
          <cell r="BO155"/>
          <cell r="BP155"/>
          <cell r="BQ155"/>
          <cell r="BR155"/>
          <cell r="BS155"/>
          <cell r="BT155">
            <v>0</v>
          </cell>
          <cell r="BU155" t="str">
            <v/>
          </cell>
          <cell r="BV155" t="str">
            <v/>
          </cell>
          <cell r="BW155" t="str">
            <v/>
          </cell>
          <cell r="BX155" t="str">
            <v/>
          </cell>
          <cell r="BY155" t="str">
            <v/>
          </cell>
          <cell r="BZ155" t="str">
            <v/>
          </cell>
          <cell r="CA155" t="str">
            <v/>
          </cell>
          <cell r="CB155" t="str">
            <v/>
          </cell>
          <cell r="CC155" t="str">
            <v/>
          </cell>
          <cell r="CD155" t="str">
            <v/>
          </cell>
          <cell r="CE155" t="str">
            <v/>
          </cell>
          <cell r="CF155" t="str">
            <v/>
          </cell>
          <cell r="CG155"/>
          <cell r="CH155"/>
          <cell r="CI155" t="str">
            <v/>
          </cell>
          <cell r="CJ155" t="str">
            <v/>
          </cell>
          <cell r="CK155" t="str">
            <v/>
          </cell>
          <cell r="CL155" t="str">
            <v/>
          </cell>
          <cell r="CM155" t="str">
            <v/>
          </cell>
          <cell r="CN155"/>
          <cell r="CO155"/>
          <cell r="CP155"/>
          <cell r="CQ155">
            <v>0</v>
          </cell>
          <cell r="CR155">
            <v>0</v>
          </cell>
          <cell r="CS155"/>
          <cell r="CT155"/>
          <cell r="CU155"/>
          <cell r="CV155"/>
          <cell r="CW155"/>
          <cell r="CX155"/>
          <cell r="CY155"/>
          <cell r="CZ155"/>
          <cell r="DA155"/>
          <cell r="DB155"/>
          <cell r="DC155">
            <v>0</v>
          </cell>
          <cell r="DD155">
            <v>0</v>
          </cell>
          <cell r="DE155"/>
          <cell r="DF155"/>
          <cell r="DG155"/>
          <cell r="DH155"/>
          <cell r="DI155"/>
          <cell r="DJ155"/>
          <cell r="DK155"/>
          <cell r="DS155"/>
          <cell r="DT155"/>
          <cell r="DU155"/>
          <cell r="DV155"/>
        </row>
        <row r="156">
          <cell r="A156"/>
          <cell r="B156"/>
          <cell r="C156"/>
          <cell r="D156"/>
          <cell r="E156"/>
          <cell r="F156"/>
          <cell r="G156"/>
          <cell r="H156"/>
          <cell r="I156"/>
          <cell r="J156"/>
          <cell r="K156"/>
          <cell r="L156"/>
          <cell r="M156"/>
          <cell r="N156"/>
          <cell r="O156"/>
          <cell r="P156"/>
          <cell r="Q156"/>
          <cell r="R156"/>
          <cell r="S156"/>
          <cell r="T156"/>
          <cell r="U156"/>
          <cell r="V156"/>
          <cell r="W156"/>
          <cell r="X156"/>
          <cell r="Y156"/>
          <cell r="Z156"/>
          <cell r="AA156"/>
          <cell r="AB156"/>
          <cell r="AC156"/>
          <cell r="AD156"/>
          <cell r="AE156"/>
          <cell r="AF156"/>
          <cell r="AG156"/>
          <cell r="AH156"/>
          <cell r="AI156"/>
          <cell r="AJ156"/>
          <cell r="AK156"/>
          <cell r="AL156"/>
          <cell r="AM156"/>
          <cell r="AN156"/>
          <cell r="AO156"/>
          <cell r="AP156"/>
          <cell r="AQ156"/>
          <cell r="AR156"/>
          <cell r="AS156"/>
          <cell r="AT156"/>
          <cell r="AU156"/>
          <cell r="AV156"/>
          <cell r="AW156"/>
          <cell r="AX156"/>
          <cell r="AY156"/>
          <cell r="AZ156"/>
          <cell r="BA156"/>
          <cell r="BB156"/>
          <cell r="BC156"/>
          <cell r="BD156"/>
          <cell r="BE156"/>
          <cell r="BF156"/>
          <cell r="BG156"/>
          <cell r="BH156"/>
          <cell r="BI156"/>
          <cell r="BJ156"/>
          <cell r="BK156"/>
          <cell r="BL156"/>
          <cell r="BM156"/>
          <cell r="BN156"/>
          <cell r="BO156"/>
          <cell r="BP156"/>
          <cell r="BQ156"/>
          <cell r="BR156"/>
          <cell r="BS156"/>
          <cell r="BT156">
            <v>0</v>
          </cell>
          <cell r="BU156" t="str">
            <v/>
          </cell>
          <cell r="BV156" t="str">
            <v/>
          </cell>
          <cell r="BW156" t="str">
            <v/>
          </cell>
          <cell r="BX156" t="str">
            <v/>
          </cell>
          <cell r="BY156" t="str">
            <v/>
          </cell>
          <cell r="BZ156" t="str">
            <v/>
          </cell>
          <cell r="CA156" t="str">
            <v/>
          </cell>
          <cell r="CB156" t="str">
            <v/>
          </cell>
          <cell r="CC156" t="str">
            <v/>
          </cell>
          <cell r="CD156" t="str">
            <v/>
          </cell>
          <cell r="CE156" t="str">
            <v/>
          </cell>
          <cell r="CF156" t="str">
            <v/>
          </cell>
          <cell r="CG156"/>
          <cell r="CH156"/>
          <cell r="CI156" t="str">
            <v/>
          </cell>
          <cell r="CJ156" t="str">
            <v/>
          </cell>
          <cell r="CK156" t="str">
            <v/>
          </cell>
          <cell r="CL156" t="str">
            <v/>
          </cell>
          <cell r="CM156" t="str">
            <v/>
          </cell>
          <cell r="CN156"/>
          <cell r="CO156"/>
          <cell r="CP156"/>
          <cell r="CQ156">
            <v>0</v>
          </cell>
          <cell r="CR156">
            <v>0</v>
          </cell>
          <cell r="CS156"/>
          <cell r="CT156"/>
          <cell r="CU156"/>
          <cell r="CV156"/>
          <cell r="CW156"/>
          <cell r="CX156"/>
          <cell r="CY156"/>
          <cell r="CZ156"/>
          <cell r="DA156"/>
          <cell r="DB156"/>
          <cell r="DC156">
            <v>0</v>
          </cell>
          <cell r="DD156">
            <v>0</v>
          </cell>
          <cell r="DE156"/>
          <cell r="DF156"/>
          <cell r="DG156"/>
          <cell r="DH156"/>
          <cell r="DI156"/>
          <cell r="DJ156"/>
          <cell r="DK156"/>
          <cell r="DS156"/>
          <cell r="DT156"/>
          <cell r="DU156"/>
          <cell r="DV156"/>
        </row>
        <row r="157">
          <cell r="A157"/>
          <cell r="B157"/>
          <cell r="C157"/>
          <cell r="D157"/>
          <cell r="E157"/>
          <cell r="F157"/>
          <cell r="G157"/>
          <cell r="H157"/>
          <cell r="I157"/>
          <cell r="J157"/>
          <cell r="K157"/>
          <cell r="L157"/>
          <cell r="M157"/>
          <cell r="N157"/>
          <cell r="O157"/>
          <cell r="P157"/>
          <cell r="Q157"/>
          <cell r="R157"/>
          <cell r="S157"/>
          <cell r="T157"/>
          <cell r="U157"/>
          <cell r="V157"/>
          <cell r="W157"/>
          <cell r="X157"/>
          <cell r="Y157"/>
          <cell r="Z157"/>
          <cell r="AA157"/>
          <cell r="AB157"/>
          <cell r="AC157"/>
          <cell r="AD157"/>
          <cell r="AE157"/>
          <cell r="AF157"/>
          <cell r="AG157"/>
          <cell r="AH157"/>
          <cell r="AI157"/>
          <cell r="AJ157"/>
          <cell r="AK157"/>
          <cell r="AL157"/>
          <cell r="AM157"/>
          <cell r="AN157"/>
          <cell r="AO157"/>
          <cell r="AP157"/>
          <cell r="AQ157"/>
          <cell r="AR157"/>
          <cell r="AS157"/>
          <cell r="AT157"/>
          <cell r="AU157"/>
          <cell r="AV157"/>
          <cell r="AW157"/>
          <cell r="AX157"/>
          <cell r="AY157"/>
          <cell r="AZ157"/>
          <cell r="BA157"/>
          <cell r="BB157"/>
          <cell r="BC157"/>
          <cell r="BD157"/>
          <cell r="BE157"/>
          <cell r="BF157"/>
          <cell r="BG157"/>
          <cell r="BH157"/>
          <cell r="BI157"/>
          <cell r="BJ157"/>
          <cell r="BK157"/>
          <cell r="BL157"/>
          <cell r="BM157"/>
          <cell r="BN157"/>
          <cell r="BO157"/>
          <cell r="BP157"/>
          <cell r="BQ157"/>
          <cell r="BR157"/>
          <cell r="BS157"/>
          <cell r="BT157">
            <v>0</v>
          </cell>
          <cell r="BU157" t="str">
            <v/>
          </cell>
          <cell r="BV157" t="str">
            <v/>
          </cell>
          <cell r="BW157" t="str">
            <v/>
          </cell>
          <cell r="BX157" t="str">
            <v/>
          </cell>
          <cell r="BY157" t="str">
            <v/>
          </cell>
          <cell r="BZ157" t="str">
            <v/>
          </cell>
          <cell r="CA157" t="str">
            <v/>
          </cell>
          <cell r="CB157" t="str">
            <v/>
          </cell>
          <cell r="CC157" t="str">
            <v/>
          </cell>
          <cell r="CD157" t="str">
            <v/>
          </cell>
          <cell r="CE157" t="str">
            <v/>
          </cell>
          <cell r="CF157" t="str">
            <v/>
          </cell>
          <cell r="CG157"/>
          <cell r="CH157"/>
          <cell r="CI157" t="str">
            <v/>
          </cell>
          <cell r="CJ157" t="str">
            <v/>
          </cell>
          <cell r="CK157" t="str">
            <v/>
          </cell>
          <cell r="CL157" t="str">
            <v/>
          </cell>
          <cell r="CM157" t="str">
            <v/>
          </cell>
          <cell r="CN157"/>
          <cell r="CO157"/>
          <cell r="CP157"/>
          <cell r="CQ157">
            <v>0</v>
          </cell>
          <cell r="CR157">
            <v>0</v>
          </cell>
          <cell r="CS157"/>
          <cell r="CT157"/>
          <cell r="CU157"/>
          <cell r="CV157"/>
          <cell r="CW157"/>
          <cell r="CX157"/>
          <cell r="CY157"/>
          <cell r="CZ157"/>
          <cell r="DA157"/>
          <cell r="DB157"/>
          <cell r="DC157">
            <v>0</v>
          </cell>
          <cell r="DD157">
            <v>0</v>
          </cell>
          <cell r="DE157"/>
          <cell r="DF157"/>
          <cell r="DG157"/>
          <cell r="DH157"/>
          <cell r="DI157"/>
          <cell r="DJ157"/>
          <cell r="DK157"/>
          <cell r="DS157"/>
          <cell r="DT157"/>
          <cell r="DU157"/>
          <cell r="DV157"/>
        </row>
        <row r="158">
          <cell r="A158"/>
          <cell r="B158"/>
          <cell r="C158"/>
          <cell r="D158"/>
          <cell r="E158"/>
          <cell r="F158"/>
          <cell r="G158"/>
          <cell r="H158"/>
          <cell r="I158"/>
          <cell r="J158"/>
          <cell r="K158"/>
          <cell r="L158"/>
          <cell r="M158"/>
          <cell r="N158"/>
          <cell r="O158"/>
          <cell r="P158"/>
          <cell r="Q158"/>
          <cell r="R158"/>
          <cell r="S158"/>
          <cell r="T158"/>
          <cell r="U158"/>
          <cell r="V158"/>
          <cell r="W158"/>
          <cell r="X158"/>
          <cell r="Y158"/>
          <cell r="Z158"/>
          <cell r="AA158"/>
          <cell r="AB158"/>
          <cell r="AC158"/>
          <cell r="AD158"/>
          <cell r="AE158"/>
          <cell r="AF158"/>
          <cell r="AG158"/>
          <cell r="AH158"/>
          <cell r="AI158"/>
          <cell r="AJ158"/>
          <cell r="AK158"/>
          <cell r="AL158"/>
          <cell r="AM158"/>
          <cell r="AN158"/>
          <cell r="AO158"/>
          <cell r="AP158"/>
          <cell r="AQ158"/>
          <cell r="AR158"/>
          <cell r="AS158"/>
          <cell r="AT158"/>
          <cell r="AU158"/>
          <cell r="AV158"/>
          <cell r="AW158"/>
          <cell r="AX158"/>
          <cell r="AY158"/>
          <cell r="AZ158"/>
          <cell r="BA158"/>
          <cell r="BB158"/>
          <cell r="BC158"/>
          <cell r="BD158"/>
          <cell r="BE158"/>
          <cell r="BF158"/>
          <cell r="BG158"/>
          <cell r="BH158"/>
          <cell r="BI158"/>
          <cell r="BJ158"/>
          <cell r="BK158"/>
          <cell r="BL158"/>
          <cell r="BM158"/>
          <cell r="BN158"/>
          <cell r="BO158"/>
          <cell r="BP158"/>
          <cell r="BQ158"/>
          <cell r="BR158"/>
          <cell r="BS158"/>
          <cell r="BT158">
            <v>0</v>
          </cell>
          <cell r="BU158" t="str">
            <v/>
          </cell>
          <cell r="BV158" t="str">
            <v/>
          </cell>
          <cell r="BW158" t="str">
            <v/>
          </cell>
          <cell r="BX158" t="str">
            <v/>
          </cell>
          <cell r="BY158" t="str">
            <v/>
          </cell>
          <cell r="BZ158" t="str">
            <v/>
          </cell>
          <cell r="CA158" t="str">
            <v/>
          </cell>
          <cell r="CB158" t="str">
            <v/>
          </cell>
          <cell r="CC158" t="str">
            <v/>
          </cell>
          <cell r="CD158" t="str">
            <v/>
          </cell>
          <cell r="CE158" t="str">
            <v/>
          </cell>
          <cell r="CF158" t="str">
            <v/>
          </cell>
          <cell r="CG158"/>
          <cell r="CH158"/>
          <cell r="CI158" t="str">
            <v/>
          </cell>
          <cell r="CJ158" t="str">
            <v/>
          </cell>
          <cell r="CK158" t="str">
            <v/>
          </cell>
          <cell r="CL158" t="str">
            <v/>
          </cell>
          <cell r="CM158" t="str">
            <v/>
          </cell>
          <cell r="CN158"/>
          <cell r="CO158"/>
          <cell r="CP158"/>
          <cell r="CQ158">
            <v>0</v>
          </cell>
          <cell r="CR158">
            <v>0</v>
          </cell>
          <cell r="CS158"/>
          <cell r="CT158"/>
          <cell r="CU158"/>
          <cell r="CV158"/>
          <cell r="CW158"/>
          <cell r="CX158"/>
          <cell r="CY158"/>
          <cell r="CZ158"/>
          <cell r="DA158"/>
          <cell r="DB158"/>
          <cell r="DC158">
            <v>0</v>
          </cell>
          <cell r="DD158">
            <v>0</v>
          </cell>
          <cell r="DE158"/>
          <cell r="DF158"/>
          <cell r="DG158"/>
          <cell r="DH158"/>
          <cell r="DI158"/>
          <cell r="DJ158"/>
          <cell r="DK158"/>
          <cell r="DS158"/>
          <cell r="DT158"/>
          <cell r="DU158"/>
          <cell r="DV158"/>
        </row>
        <row r="159">
          <cell r="A159"/>
          <cell r="B159"/>
          <cell r="C159"/>
          <cell r="D159"/>
          <cell r="E159"/>
          <cell r="F159"/>
          <cell r="G159"/>
          <cell r="H159"/>
          <cell r="I159"/>
          <cell r="J159"/>
          <cell r="K159"/>
          <cell r="L159"/>
          <cell r="M159"/>
          <cell r="N159"/>
          <cell r="O159"/>
          <cell r="P159"/>
          <cell r="Q159"/>
          <cell r="R159"/>
          <cell r="S159"/>
          <cell r="T159"/>
          <cell r="U159"/>
          <cell r="V159"/>
          <cell r="W159"/>
          <cell r="X159"/>
          <cell r="Y159"/>
          <cell r="Z159"/>
          <cell r="AA159"/>
          <cell r="AB159"/>
          <cell r="AC159"/>
          <cell r="AD159"/>
          <cell r="AE159"/>
          <cell r="AF159"/>
          <cell r="AG159"/>
          <cell r="AH159"/>
          <cell r="AI159"/>
          <cell r="AJ159"/>
          <cell r="AK159"/>
          <cell r="AL159"/>
          <cell r="AM159"/>
          <cell r="AN159"/>
          <cell r="AO159"/>
          <cell r="AP159"/>
          <cell r="AQ159"/>
          <cell r="AR159"/>
          <cell r="AS159"/>
          <cell r="AT159"/>
          <cell r="AU159"/>
          <cell r="AV159"/>
          <cell r="AW159"/>
          <cell r="AX159"/>
          <cell r="AY159"/>
          <cell r="AZ159"/>
          <cell r="BA159"/>
          <cell r="BB159"/>
          <cell r="BC159"/>
          <cell r="BD159"/>
          <cell r="BE159"/>
          <cell r="BF159"/>
          <cell r="BG159"/>
          <cell r="BH159"/>
          <cell r="BI159"/>
          <cell r="BJ159"/>
          <cell r="BK159"/>
          <cell r="BL159"/>
          <cell r="BM159"/>
          <cell r="BN159"/>
          <cell r="BO159"/>
          <cell r="BP159"/>
          <cell r="BQ159"/>
          <cell r="BR159"/>
          <cell r="BS159"/>
          <cell r="BT159">
            <v>0</v>
          </cell>
          <cell r="BU159" t="str">
            <v/>
          </cell>
          <cell r="BV159" t="str">
            <v/>
          </cell>
          <cell r="BW159" t="str">
            <v/>
          </cell>
          <cell r="BX159" t="str">
            <v/>
          </cell>
          <cell r="BY159" t="str">
            <v/>
          </cell>
          <cell r="BZ159" t="str">
            <v/>
          </cell>
          <cell r="CA159" t="str">
            <v/>
          </cell>
          <cell r="CB159" t="str">
            <v/>
          </cell>
          <cell r="CC159" t="str">
            <v/>
          </cell>
          <cell r="CD159" t="str">
            <v/>
          </cell>
          <cell r="CE159" t="str">
            <v/>
          </cell>
          <cell r="CF159" t="str">
            <v/>
          </cell>
          <cell r="CG159"/>
          <cell r="CH159"/>
          <cell r="CI159" t="str">
            <v/>
          </cell>
          <cell r="CJ159" t="str">
            <v/>
          </cell>
          <cell r="CK159" t="str">
            <v/>
          </cell>
          <cell r="CL159" t="str">
            <v/>
          </cell>
          <cell r="CM159" t="str">
            <v/>
          </cell>
          <cell r="CN159"/>
          <cell r="CO159"/>
          <cell r="CP159"/>
          <cell r="CQ159">
            <v>0</v>
          </cell>
          <cell r="CR159">
            <v>0</v>
          </cell>
          <cell r="CS159"/>
          <cell r="CT159"/>
          <cell r="CU159"/>
          <cell r="CV159"/>
          <cell r="CW159"/>
          <cell r="CX159"/>
          <cell r="CY159"/>
          <cell r="CZ159"/>
          <cell r="DA159"/>
          <cell r="DB159"/>
          <cell r="DC159">
            <v>0</v>
          </cell>
          <cell r="DD159">
            <v>0</v>
          </cell>
          <cell r="DE159"/>
          <cell r="DF159"/>
          <cell r="DG159"/>
          <cell r="DH159"/>
          <cell r="DI159"/>
          <cell r="DJ159"/>
          <cell r="DK159"/>
          <cell r="DS159"/>
          <cell r="DT159"/>
          <cell r="DU159"/>
          <cell r="DV159"/>
        </row>
        <row r="160">
          <cell r="A160"/>
          <cell r="B160"/>
          <cell r="C160"/>
          <cell r="D160"/>
          <cell r="E160"/>
          <cell r="F160"/>
          <cell r="G160"/>
          <cell r="H160"/>
          <cell r="I160"/>
          <cell r="J160"/>
          <cell r="K160"/>
          <cell r="L160"/>
          <cell r="M160"/>
          <cell r="N160"/>
          <cell r="O160"/>
          <cell r="P160"/>
          <cell r="Q160"/>
          <cell r="R160"/>
          <cell r="S160"/>
          <cell r="T160"/>
          <cell r="U160"/>
          <cell r="V160"/>
          <cell r="W160"/>
          <cell r="X160"/>
          <cell r="Y160"/>
          <cell r="Z160"/>
          <cell r="AA160"/>
          <cell r="AB160"/>
          <cell r="AC160"/>
          <cell r="AD160"/>
          <cell r="AE160"/>
          <cell r="AF160"/>
          <cell r="AG160"/>
          <cell r="AH160"/>
          <cell r="AI160"/>
          <cell r="AJ160"/>
          <cell r="AK160"/>
          <cell r="AL160"/>
          <cell r="AM160"/>
          <cell r="AN160"/>
          <cell r="AO160"/>
          <cell r="AP160"/>
          <cell r="AQ160"/>
          <cell r="AR160"/>
          <cell r="AS160"/>
          <cell r="AT160"/>
          <cell r="AU160"/>
          <cell r="AV160"/>
          <cell r="AW160"/>
          <cell r="AX160"/>
          <cell r="AY160"/>
          <cell r="AZ160"/>
          <cell r="BA160"/>
          <cell r="BB160"/>
          <cell r="BC160"/>
          <cell r="BD160"/>
          <cell r="BE160"/>
          <cell r="BF160"/>
          <cell r="BG160"/>
          <cell r="BH160"/>
          <cell r="BI160"/>
          <cell r="BJ160"/>
          <cell r="BK160"/>
          <cell r="BL160"/>
          <cell r="BM160"/>
          <cell r="BN160"/>
          <cell r="BO160"/>
          <cell r="BP160"/>
          <cell r="BQ160"/>
          <cell r="BR160"/>
          <cell r="BS160"/>
          <cell r="BT160">
            <v>0</v>
          </cell>
          <cell r="BU160" t="str">
            <v/>
          </cell>
          <cell r="BV160" t="str">
            <v/>
          </cell>
          <cell r="BW160" t="str">
            <v/>
          </cell>
          <cell r="BX160" t="str">
            <v/>
          </cell>
          <cell r="BY160" t="str">
            <v/>
          </cell>
          <cell r="BZ160" t="str">
            <v/>
          </cell>
          <cell r="CA160" t="str">
            <v/>
          </cell>
          <cell r="CB160" t="str">
            <v/>
          </cell>
          <cell r="CC160" t="str">
            <v/>
          </cell>
          <cell r="CD160" t="str">
            <v/>
          </cell>
          <cell r="CE160" t="str">
            <v/>
          </cell>
          <cell r="CF160" t="str">
            <v/>
          </cell>
          <cell r="CG160"/>
          <cell r="CH160"/>
          <cell r="CI160" t="str">
            <v/>
          </cell>
          <cell r="CJ160" t="str">
            <v/>
          </cell>
          <cell r="CK160" t="str">
            <v/>
          </cell>
          <cell r="CL160" t="str">
            <v/>
          </cell>
          <cell r="CM160" t="str">
            <v/>
          </cell>
          <cell r="CN160"/>
          <cell r="CO160"/>
          <cell r="CP160"/>
          <cell r="CQ160">
            <v>0</v>
          </cell>
          <cell r="CR160">
            <v>0</v>
          </cell>
          <cell r="CS160"/>
          <cell r="CT160"/>
          <cell r="CU160"/>
          <cell r="CV160"/>
          <cell r="CW160"/>
          <cell r="CX160"/>
          <cell r="CY160"/>
          <cell r="CZ160"/>
          <cell r="DA160"/>
          <cell r="DB160"/>
          <cell r="DC160">
            <v>0</v>
          </cell>
          <cell r="DD160">
            <v>0</v>
          </cell>
          <cell r="DE160"/>
          <cell r="DF160"/>
          <cell r="DG160"/>
          <cell r="DH160"/>
          <cell r="DI160"/>
          <cell r="DJ160"/>
          <cell r="DK160"/>
          <cell r="DS160"/>
          <cell r="DT160"/>
          <cell r="DU160"/>
          <cell r="DV160"/>
        </row>
        <row r="161">
          <cell r="A161"/>
          <cell r="B161"/>
          <cell r="C161"/>
          <cell r="D161"/>
          <cell r="E161"/>
          <cell r="F161"/>
          <cell r="G161"/>
          <cell r="H161"/>
          <cell r="I161"/>
          <cell r="J161"/>
          <cell r="K161"/>
          <cell r="L161"/>
          <cell r="M161"/>
          <cell r="N161"/>
          <cell r="O161"/>
          <cell r="P161"/>
          <cell r="Q161"/>
          <cell r="R161"/>
          <cell r="S161"/>
          <cell r="T161"/>
          <cell r="U161"/>
          <cell r="V161"/>
          <cell r="W161"/>
          <cell r="X161"/>
          <cell r="Y161"/>
          <cell r="Z161"/>
          <cell r="AA161"/>
          <cell r="AB161"/>
          <cell r="AC161"/>
          <cell r="AD161"/>
          <cell r="AE161"/>
          <cell r="AF161"/>
          <cell r="AG161"/>
          <cell r="AH161"/>
          <cell r="AI161"/>
          <cell r="AJ161"/>
          <cell r="AK161"/>
          <cell r="AL161"/>
          <cell r="AM161"/>
          <cell r="AN161"/>
          <cell r="AO161"/>
          <cell r="AP161"/>
          <cell r="AQ161"/>
          <cell r="AR161"/>
          <cell r="AS161"/>
          <cell r="AT161"/>
          <cell r="AU161"/>
          <cell r="AV161"/>
          <cell r="AW161"/>
          <cell r="AX161"/>
          <cell r="AY161"/>
          <cell r="AZ161"/>
          <cell r="BA161"/>
          <cell r="BB161"/>
          <cell r="BC161"/>
          <cell r="BD161"/>
          <cell r="BE161"/>
          <cell r="BF161"/>
          <cell r="BG161"/>
          <cell r="BH161"/>
          <cell r="BI161"/>
          <cell r="BJ161"/>
          <cell r="BK161"/>
          <cell r="BL161"/>
          <cell r="BM161"/>
          <cell r="BN161"/>
          <cell r="BO161"/>
          <cell r="BP161"/>
          <cell r="BQ161"/>
          <cell r="BR161"/>
          <cell r="BS161"/>
          <cell r="BT161">
            <v>0</v>
          </cell>
          <cell r="BU161" t="str">
            <v/>
          </cell>
          <cell r="BV161" t="str">
            <v/>
          </cell>
          <cell r="BW161" t="str">
            <v/>
          </cell>
          <cell r="BX161" t="str">
            <v/>
          </cell>
          <cell r="BY161" t="str">
            <v/>
          </cell>
          <cell r="BZ161" t="str">
            <v/>
          </cell>
          <cell r="CA161" t="str">
            <v/>
          </cell>
          <cell r="CB161" t="str">
            <v/>
          </cell>
          <cell r="CC161" t="str">
            <v/>
          </cell>
          <cell r="CD161" t="str">
            <v/>
          </cell>
          <cell r="CE161" t="str">
            <v/>
          </cell>
          <cell r="CF161" t="str">
            <v/>
          </cell>
          <cell r="CG161"/>
          <cell r="CH161"/>
          <cell r="CI161" t="str">
            <v/>
          </cell>
          <cell r="CJ161" t="str">
            <v/>
          </cell>
          <cell r="CK161" t="str">
            <v/>
          </cell>
          <cell r="CL161" t="str">
            <v/>
          </cell>
          <cell r="CM161" t="str">
            <v/>
          </cell>
          <cell r="CN161"/>
          <cell r="CO161"/>
          <cell r="CP161"/>
          <cell r="CQ161">
            <v>0</v>
          </cell>
          <cell r="CR161">
            <v>0</v>
          </cell>
          <cell r="CS161"/>
          <cell r="CT161"/>
          <cell r="CU161"/>
          <cell r="CV161"/>
          <cell r="CW161"/>
          <cell r="CX161"/>
          <cell r="CY161"/>
          <cell r="CZ161"/>
          <cell r="DA161"/>
          <cell r="DB161"/>
          <cell r="DC161">
            <v>0</v>
          </cell>
          <cell r="DD161">
            <v>0</v>
          </cell>
          <cell r="DE161"/>
          <cell r="DF161"/>
          <cell r="DG161"/>
          <cell r="DH161"/>
          <cell r="DI161"/>
          <cell r="DJ161"/>
          <cell r="DK161"/>
          <cell r="DS161"/>
          <cell r="DT161"/>
          <cell r="DU161"/>
          <cell r="DV161"/>
        </row>
        <row r="162">
          <cell r="A162"/>
          <cell r="B162"/>
          <cell r="C162"/>
          <cell r="D162"/>
          <cell r="E162"/>
          <cell r="F162"/>
          <cell r="G162"/>
          <cell r="H162"/>
          <cell r="I162"/>
          <cell r="J162"/>
          <cell r="K162"/>
          <cell r="L162"/>
          <cell r="M162"/>
          <cell r="N162"/>
          <cell r="O162"/>
          <cell r="P162"/>
          <cell r="Q162"/>
          <cell r="R162"/>
          <cell r="S162"/>
          <cell r="T162"/>
          <cell r="U162"/>
          <cell r="V162"/>
          <cell r="W162"/>
          <cell r="X162"/>
          <cell r="Y162"/>
          <cell r="Z162"/>
          <cell r="AA162"/>
          <cell r="AB162"/>
          <cell r="AC162"/>
          <cell r="AD162"/>
          <cell r="AE162"/>
          <cell r="AF162"/>
          <cell r="AG162"/>
          <cell r="AH162"/>
          <cell r="AI162"/>
          <cell r="AJ162"/>
          <cell r="AK162"/>
          <cell r="AL162"/>
          <cell r="AM162"/>
          <cell r="AN162"/>
          <cell r="AO162"/>
          <cell r="AP162"/>
          <cell r="AQ162"/>
          <cell r="AR162"/>
          <cell r="AS162"/>
          <cell r="AT162"/>
          <cell r="AU162"/>
          <cell r="AV162"/>
          <cell r="AW162"/>
          <cell r="AX162"/>
          <cell r="AY162"/>
          <cell r="AZ162"/>
          <cell r="BA162"/>
          <cell r="BB162"/>
          <cell r="BC162"/>
          <cell r="BD162"/>
          <cell r="BE162"/>
          <cell r="BF162"/>
          <cell r="BG162"/>
          <cell r="BH162"/>
          <cell r="BI162"/>
          <cell r="BJ162"/>
          <cell r="BK162"/>
          <cell r="BL162"/>
          <cell r="BM162"/>
          <cell r="BN162"/>
          <cell r="BO162"/>
          <cell r="BP162"/>
          <cell r="BQ162"/>
          <cell r="BR162"/>
          <cell r="BS162"/>
          <cell r="BT162">
            <v>0</v>
          </cell>
          <cell r="BU162" t="str">
            <v/>
          </cell>
          <cell r="BV162" t="str">
            <v/>
          </cell>
          <cell r="BW162" t="str">
            <v/>
          </cell>
          <cell r="BX162" t="str">
            <v/>
          </cell>
          <cell r="BY162" t="str">
            <v/>
          </cell>
          <cell r="BZ162" t="str">
            <v/>
          </cell>
          <cell r="CA162" t="str">
            <v/>
          </cell>
          <cell r="CB162" t="str">
            <v/>
          </cell>
          <cell r="CC162" t="str">
            <v/>
          </cell>
          <cell r="CD162" t="str">
            <v/>
          </cell>
          <cell r="CE162" t="str">
            <v/>
          </cell>
          <cell r="CF162" t="str">
            <v/>
          </cell>
          <cell r="CG162"/>
          <cell r="CH162"/>
          <cell r="CI162" t="str">
            <v/>
          </cell>
          <cell r="CJ162" t="str">
            <v/>
          </cell>
          <cell r="CK162" t="str">
            <v/>
          </cell>
          <cell r="CL162" t="str">
            <v/>
          </cell>
          <cell r="CM162" t="str">
            <v/>
          </cell>
          <cell r="CN162"/>
          <cell r="CO162"/>
          <cell r="CP162"/>
          <cell r="CQ162">
            <v>0</v>
          </cell>
          <cell r="CR162">
            <v>0</v>
          </cell>
          <cell r="CS162"/>
          <cell r="CT162"/>
          <cell r="CU162"/>
          <cell r="CV162"/>
          <cell r="CW162"/>
          <cell r="CX162"/>
          <cell r="CY162"/>
          <cell r="CZ162"/>
          <cell r="DA162"/>
          <cell r="DB162"/>
          <cell r="DC162">
            <v>0</v>
          </cell>
          <cell r="DD162">
            <v>0</v>
          </cell>
          <cell r="DE162"/>
          <cell r="DF162"/>
          <cell r="DG162"/>
          <cell r="DH162"/>
          <cell r="DI162"/>
          <cell r="DJ162"/>
          <cell r="DK162"/>
          <cell r="DS162"/>
          <cell r="DT162"/>
          <cell r="DU162"/>
          <cell r="DV162"/>
        </row>
        <row r="163">
          <cell r="A163"/>
          <cell r="B163"/>
          <cell r="C163"/>
          <cell r="D163"/>
          <cell r="E163"/>
          <cell r="F163"/>
          <cell r="G163"/>
          <cell r="H163"/>
          <cell r="I163"/>
          <cell r="J163"/>
          <cell r="K163"/>
          <cell r="L163"/>
          <cell r="M163"/>
          <cell r="N163"/>
          <cell r="O163"/>
          <cell r="P163"/>
          <cell r="Q163"/>
          <cell r="R163"/>
          <cell r="S163"/>
          <cell r="T163"/>
          <cell r="U163"/>
          <cell r="V163"/>
          <cell r="W163"/>
          <cell r="X163"/>
          <cell r="Y163"/>
          <cell r="Z163"/>
          <cell r="AA163"/>
          <cell r="AB163"/>
          <cell r="AC163"/>
          <cell r="AD163"/>
          <cell r="AE163"/>
          <cell r="AF163"/>
          <cell r="AG163"/>
          <cell r="AH163"/>
          <cell r="AI163"/>
          <cell r="AJ163"/>
          <cell r="AK163"/>
          <cell r="AL163"/>
          <cell r="AM163"/>
          <cell r="AN163"/>
          <cell r="AO163"/>
          <cell r="AP163"/>
          <cell r="AQ163"/>
          <cell r="AR163"/>
          <cell r="AS163"/>
          <cell r="AT163"/>
          <cell r="AU163"/>
          <cell r="AV163"/>
          <cell r="AW163"/>
          <cell r="AX163"/>
          <cell r="AY163"/>
          <cell r="AZ163"/>
          <cell r="BA163"/>
          <cell r="BB163"/>
          <cell r="BC163"/>
          <cell r="BD163"/>
          <cell r="BE163"/>
          <cell r="BF163"/>
          <cell r="BG163"/>
          <cell r="BH163"/>
          <cell r="BI163"/>
          <cell r="BJ163"/>
          <cell r="BK163"/>
          <cell r="BL163"/>
          <cell r="BM163"/>
          <cell r="BN163"/>
          <cell r="BO163"/>
          <cell r="BP163"/>
          <cell r="BQ163"/>
          <cell r="BR163"/>
          <cell r="BS163"/>
          <cell r="BT163">
            <v>0</v>
          </cell>
          <cell r="BU163" t="str">
            <v/>
          </cell>
          <cell r="BV163" t="str">
            <v/>
          </cell>
          <cell r="BW163" t="str">
            <v/>
          </cell>
          <cell r="BX163" t="str">
            <v/>
          </cell>
          <cell r="BY163" t="str">
            <v/>
          </cell>
          <cell r="BZ163" t="str">
            <v/>
          </cell>
          <cell r="CA163" t="str">
            <v/>
          </cell>
          <cell r="CB163" t="str">
            <v/>
          </cell>
          <cell r="CC163" t="str">
            <v/>
          </cell>
          <cell r="CD163" t="str">
            <v/>
          </cell>
          <cell r="CE163" t="str">
            <v/>
          </cell>
          <cell r="CF163" t="str">
            <v/>
          </cell>
          <cell r="CG163"/>
          <cell r="CH163"/>
          <cell r="CI163" t="str">
            <v/>
          </cell>
          <cell r="CJ163" t="str">
            <v/>
          </cell>
          <cell r="CK163" t="str">
            <v/>
          </cell>
          <cell r="CL163" t="str">
            <v/>
          </cell>
          <cell r="CM163" t="str">
            <v/>
          </cell>
          <cell r="CN163"/>
          <cell r="CO163"/>
          <cell r="CP163"/>
          <cell r="CQ163">
            <v>0</v>
          </cell>
          <cell r="CR163">
            <v>0</v>
          </cell>
          <cell r="CS163"/>
          <cell r="CT163"/>
          <cell r="CU163"/>
          <cell r="CV163"/>
          <cell r="CW163"/>
          <cell r="CX163"/>
          <cell r="CY163"/>
          <cell r="CZ163"/>
          <cell r="DA163"/>
          <cell r="DB163"/>
          <cell r="DC163">
            <v>0</v>
          </cell>
          <cell r="DD163">
            <v>0</v>
          </cell>
          <cell r="DE163"/>
          <cell r="DF163"/>
          <cell r="DG163"/>
          <cell r="DH163"/>
          <cell r="DI163"/>
          <cell r="DJ163"/>
          <cell r="DK163"/>
          <cell r="DS163"/>
          <cell r="DT163"/>
          <cell r="DU163"/>
          <cell r="DV163"/>
        </row>
        <row r="164">
          <cell r="A164"/>
          <cell r="B164"/>
          <cell r="C164"/>
          <cell r="D164"/>
          <cell r="F164"/>
          <cell r="G164"/>
          <cell r="H164"/>
          <cell r="L164"/>
          <cell r="AP164"/>
          <cell r="AS164"/>
          <cell r="AV164"/>
          <cell r="AY164"/>
          <cell r="BO164"/>
          <cell r="BQ164"/>
          <cell r="BV164"/>
          <cell r="BW164"/>
          <cell r="BX164"/>
          <cell r="BY164"/>
          <cell r="BZ164"/>
          <cell r="CA164"/>
          <cell r="CB164"/>
          <cell r="CC164"/>
          <cell r="CD164"/>
          <cell r="CF164"/>
          <cell r="CG164"/>
          <cell r="CH164"/>
          <cell r="CI164"/>
          <cell r="CJ164"/>
          <cell r="CK164"/>
          <cell r="CP164"/>
          <cell r="CQ164"/>
          <cell r="CT164"/>
          <cell r="CU164"/>
          <cell r="CY164"/>
          <cell r="CZ164"/>
          <cell r="DA164"/>
          <cell r="DB164"/>
          <cell r="DC164"/>
          <cell r="DD164"/>
          <cell r="DE164"/>
        </row>
        <row r="165">
          <cell r="A165"/>
          <cell r="B165"/>
          <cell r="C165"/>
          <cell r="D165"/>
          <cell r="F165"/>
          <cell r="G165"/>
          <cell r="H165"/>
          <cell r="I165"/>
          <cell r="J165"/>
          <cell r="K165"/>
          <cell r="L165"/>
          <cell r="M165"/>
          <cell r="N165"/>
          <cell r="O165"/>
          <cell r="P165"/>
          <cell r="Q165"/>
          <cell r="R165"/>
          <cell r="S165"/>
          <cell r="T165"/>
          <cell r="U165"/>
          <cell r="V165"/>
          <cell r="W165"/>
          <cell r="X165"/>
          <cell r="Y165"/>
          <cell r="Z165"/>
          <cell r="AA165"/>
          <cell r="AB165"/>
          <cell r="AC165"/>
          <cell r="AD165"/>
          <cell r="AE165"/>
          <cell r="AF165"/>
          <cell r="AG165"/>
          <cell r="AH165"/>
          <cell r="AI165"/>
          <cell r="AJ165"/>
          <cell r="AK165"/>
          <cell r="AL165"/>
          <cell r="AM165"/>
          <cell r="AN165"/>
          <cell r="AO165"/>
          <cell r="AP165"/>
          <cell r="AQ165"/>
          <cell r="AR165"/>
          <cell r="AS165"/>
          <cell r="AT165"/>
          <cell r="AU165"/>
          <cell r="AV165"/>
          <cell r="AW165"/>
          <cell r="AX165"/>
          <cell r="AY165"/>
          <cell r="AZ165"/>
          <cell r="BA165"/>
          <cell r="BB165"/>
          <cell r="BC165"/>
          <cell r="BD165"/>
          <cell r="BE165"/>
          <cell r="BF165"/>
          <cell r="BG165"/>
          <cell r="BH165"/>
          <cell r="BI165"/>
          <cell r="BJ165"/>
          <cell r="BK165"/>
          <cell r="BL165"/>
          <cell r="BM165"/>
          <cell r="BN165"/>
          <cell r="BO165"/>
          <cell r="BP165"/>
          <cell r="BQ165"/>
          <cell r="BR165"/>
          <cell r="BS165"/>
          <cell r="BT165"/>
          <cell r="BU165"/>
          <cell r="BV165"/>
          <cell r="BW165"/>
          <cell r="BX165"/>
          <cell r="BY165"/>
          <cell r="BZ165"/>
          <cell r="CA165"/>
          <cell r="CB165"/>
          <cell r="CC165"/>
          <cell r="CD165"/>
          <cell r="CF165"/>
          <cell r="CG165"/>
          <cell r="CH165"/>
          <cell r="CI165"/>
          <cell r="CJ165"/>
          <cell r="CK165"/>
          <cell r="CL165"/>
          <cell r="CM165"/>
          <cell r="CP165"/>
          <cell r="CQ165"/>
          <cell r="CT165"/>
          <cell r="CU165"/>
          <cell r="CY165"/>
          <cell r="CZ165"/>
          <cell r="DA165"/>
          <cell r="DB165"/>
          <cell r="DC165"/>
          <cell r="DD165"/>
          <cell r="DE165"/>
        </row>
        <row r="166">
          <cell r="A166"/>
          <cell r="B166"/>
          <cell r="C166"/>
          <cell r="D166"/>
          <cell r="BO166"/>
          <cell r="BQ166"/>
          <cell r="BX166"/>
          <cell r="BY166"/>
          <cell r="BZ166"/>
          <cell r="CA166"/>
          <cell r="CB166"/>
          <cell r="CC166"/>
          <cell r="CD166"/>
          <cell r="CF166"/>
          <cell r="CG166"/>
          <cell r="CH166"/>
          <cell r="CI166"/>
          <cell r="CJ166"/>
          <cell r="CK166"/>
          <cell r="CL166"/>
          <cell r="CM166"/>
          <cell r="CP166"/>
          <cell r="CQ166"/>
          <cell r="CT166"/>
          <cell r="CU166"/>
          <cell r="CY166"/>
          <cell r="CZ166"/>
          <cell r="DA166"/>
          <cell r="DB166"/>
          <cell r="DC166"/>
          <cell r="DD166"/>
          <cell r="DE166"/>
        </row>
        <row r="167">
          <cell r="A167"/>
          <cell r="B167"/>
          <cell r="C167"/>
          <cell r="D167"/>
          <cell r="AP167"/>
          <cell r="AS167"/>
          <cell r="AV167"/>
          <cell r="AY167"/>
          <cell r="BO167"/>
          <cell r="BQ167"/>
          <cell r="BV167"/>
          <cell r="BW167"/>
          <cell r="BX167"/>
          <cell r="BY167"/>
          <cell r="BZ167"/>
          <cell r="CA167"/>
          <cell r="CB167"/>
          <cell r="CC167"/>
          <cell r="CD167"/>
          <cell r="CF167"/>
          <cell r="CG167"/>
          <cell r="CH167"/>
          <cell r="CI167"/>
          <cell r="CJ167"/>
          <cell r="CK167"/>
          <cell r="CL167"/>
          <cell r="CM167"/>
          <cell r="CP167"/>
          <cell r="CQ167"/>
          <cell r="CT167"/>
          <cell r="CU167"/>
          <cell r="CY167"/>
          <cell r="CZ167"/>
          <cell r="DA167"/>
          <cell r="DB167"/>
          <cell r="DC167"/>
          <cell r="DD167"/>
          <cell r="DE167"/>
        </row>
        <row r="168">
          <cell r="A168"/>
          <cell r="B168"/>
          <cell r="C168"/>
          <cell r="D168"/>
          <cell r="AP168"/>
          <cell r="AS168"/>
          <cell r="AV168"/>
          <cell r="AY168"/>
          <cell r="BO168"/>
          <cell r="BQ168"/>
          <cell r="BV168"/>
          <cell r="BW168"/>
          <cell r="BX168"/>
          <cell r="BY168"/>
          <cell r="BZ168"/>
          <cell r="CA168"/>
          <cell r="CB168"/>
          <cell r="CC168"/>
          <cell r="CD168"/>
          <cell r="CF168"/>
          <cell r="CG168"/>
          <cell r="CH168"/>
          <cell r="CI168"/>
          <cell r="CJ168"/>
          <cell r="CK168"/>
          <cell r="CL168"/>
          <cell r="CM168"/>
          <cell r="CP168"/>
          <cell r="CQ168"/>
          <cell r="CT168"/>
          <cell r="CU168"/>
          <cell r="CY168"/>
          <cell r="CZ168"/>
          <cell r="DA168"/>
          <cell r="DB168"/>
          <cell r="DC168"/>
          <cell r="DD168"/>
          <cell r="DE168"/>
        </row>
        <row r="169">
          <cell r="A169"/>
          <cell r="B169"/>
          <cell r="C169"/>
          <cell r="D169"/>
          <cell r="E169"/>
          <cell r="AP169"/>
          <cell r="AS169"/>
          <cell r="AV169"/>
          <cell r="AY169"/>
          <cell r="BO169"/>
          <cell r="BQ169"/>
          <cell r="BV169"/>
          <cell r="BW169"/>
          <cell r="BX169"/>
          <cell r="BY169"/>
          <cell r="BZ169"/>
          <cell r="CA169"/>
          <cell r="CB169"/>
          <cell r="CC169"/>
          <cell r="CD169"/>
          <cell r="CF169"/>
          <cell r="CG169"/>
          <cell r="CP169"/>
          <cell r="CQ169"/>
          <cell r="CT169"/>
          <cell r="CU169"/>
          <cell r="CY169"/>
          <cell r="CZ169"/>
          <cell r="DA169"/>
          <cell r="DB169"/>
          <cell r="DC169"/>
          <cell r="DD169"/>
          <cell r="DE169"/>
        </row>
        <row r="170">
          <cell r="A170"/>
          <cell r="B170"/>
          <cell r="C170"/>
          <cell r="D170"/>
          <cell r="H170"/>
          <cell r="L170"/>
          <cell r="AP170"/>
          <cell r="AS170"/>
          <cell r="AV170"/>
          <cell r="AY170"/>
          <cell r="BO170"/>
          <cell r="BQ170"/>
          <cell r="BV170"/>
          <cell r="BW170"/>
          <cell r="BX170"/>
          <cell r="BY170"/>
          <cell r="BZ170"/>
          <cell r="CA170"/>
          <cell r="CB170"/>
          <cell r="CC170"/>
          <cell r="CD170"/>
          <cell r="CP170"/>
          <cell r="CQ170"/>
          <cell r="CT170"/>
          <cell r="CU170"/>
          <cell r="CY170"/>
          <cell r="CZ170"/>
          <cell r="DA170"/>
          <cell r="DB170"/>
          <cell r="DC170"/>
          <cell r="DD170"/>
          <cell r="DE170"/>
        </row>
        <row r="171">
          <cell r="A171"/>
          <cell r="B171"/>
          <cell r="C171"/>
          <cell r="D171"/>
          <cell r="H171"/>
          <cell r="L171"/>
          <cell r="AP171"/>
          <cell r="AS171"/>
          <cell r="AV171"/>
          <cell r="AY171"/>
          <cell r="BO171"/>
          <cell r="BQ171"/>
          <cell r="BV171"/>
          <cell r="BW171"/>
          <cell r="BX171"/>
          <cell r="BY171"/>
          <cell r="BZ171"/>
          <cell r="CA171"/>
          <cell r="CB171"/>
          <cell r="CC171"/>
          <cell r="CD171"/>
          <cell r="CF171"/>
          <cell r="CG171"/>
          <cell r="CP171"/>
          <cell r="CQ171"/>
          <cell r="CT171"/>
          <cell r="CU171"/>
          <cell r="CY171"/>
          <cell r="CZ171"/>
          <cell r="DA171"/>
          <cell r="DB171"/>
          <cell r="DC171"/>
          <cell r="DD171"/>
          <cell r="DE171"/>
        </row>
        <row r="172">
          <cell r="A172"/>
          <cell r="B172"/>
          <cell r="C172"/>
          <cell r="D172"/>
          <cell r="H172"/>
          <cell r="L172"/>
          <cell r="AP172"/>
          <cell r="AS172"/>
          <cell r="AV172"/>
          <cell r="AY172"/>
          <cell r="BO172"/>
          <cell r="BQ172"/>
          <cell r="BV172"/>
          <cell r="BW172"/>
          <cell r="BX172"/>
          <cell r="BY172"/>
          <cell r="BZ172"/>
          <cell r="CA172"/>
          <cell r="CB172"/>
          <cell r="CC172"/>
          <cell r="CD172"/>
          <cell r="CP172"/>
          <cell r="CQ172"/>
          <cell r="CT172"/>
          <cell r="CU172"/>
          <cell r="CY172"/>
          <cell r="CZ172"/>
          <cell r="DA172"/>
          <cell r="DB172"/>
          <cell r="DC172"/>
          <cell r="DD172"/>
          <cell r="DE172"/>
        </row>
        <row r="173">
          <cell r="A173"/>
          <cell r="B173"/>
          <cell r="C173"/>
          <cell r="D173"/>
          <cell r="H173"/>
          <cell r="L173"/>
          <cell r="AP173"/>
          <cell r="AS173"/>
          <cell r="AV173"/>
          <cell r="AY173"/>
          <cell r="BO173"/>
          <cell r="BQ173"/>
          <cell r="BV173"/>
          <cell r="BW173"/>
          <cell r="BX173"/>
          <cell r="BY173"/>
          <cell r="BZ173"/>
          <cell r="CA173"/>
          <cell r="CB173"/>
          <cell r="CC173"/>
          <cell r="CD173"/>
          <cell r="CP173"/>
          <cell r="CQ173"/>
          <cell r="CT173"/>
          <cell r="CU173"/>
          <cell r="CY173"/>
          <cell r="CZ173"/>
          <cell r="DA173"/>
          <cell r="DB173"/>
          <cell r="DC173"/>
          <cell r="DD173"/>
          <cell r="DE173"/>
        </row>
        <row r="174">
          <cell r="A174"/>
          <cell r="B174"/>
          <cell r="C174"/>
          <cell r="D174"/>
          <cell r="H174"/>
          <cell r="L174"/>
          <cell r="AP174"/>
          <cell r="AS174"/>
          <cell r="AV174"/>
          <cell r="AY174"/>
          <cell r="BO174"/>
          <cell r="BQ174"/>
          <cell r="BV174"/>
          <cell r="BW174"/>
          <cell r="BX174"/>
          <cell r="BY174"/>
          <cell r="BZ174"/>
          <cell r="CA174"/>
          <cell r="CB174"/>
          <cell r="CC174"/>
          <cell r="CD174"/>
          <cell r="CP174"/>
          <cell r="CQ174"/>
          <cell r="CT174"/>
          <cell r="CU174"/>
          <cell r="CY174"/>
          <cell r="CZ174"/>
          <cell r="DA174"/>
          <cell r="DB174"/>
          <cell r="DC174"/>
          <cell r="DD174"/>
          <cell r="DE174"/>
        </row>
        <row r="175">
          <cell r="A175"/>
          <cell r="B175"/>
          <cell r="C175"/>
          <cell r="D175"/>
          <cell r="H175"/>
          <cell r="L175"/>
          <cell r="AP175"/>
          <cell r="AS175"/>
          <cell r="AV175"/>
          <cell r="AY175"/>
          <cell r="BO175"/>
          <cell r="BQ175"/>
          <cell r="BV175"/>
          <cell r="BW175"/>
          <cell r="BX175"/>
          <cell r="BY175"/>
          <cell r="BZ175"/>
          <cell r="CA175"/>
          <cell r="CB175"/>
          <cell r="CC175"/>
          <cell r="CD175"/>
          <cell r="CP175"/>
          <cell r="CQ175"/>
          <cell r="CT175"/>
          <cell r="CU175"/>
          <cell r="CY175"/>
          <cell r="CZ175"/>
          <cell r="DA175"/>
          <cell r="DB175"/>
          <cell r="DC175"/>
          <cell r="DD175"/>
          <cell r="DE175"/>
        </row>
        <row r="176">
          <cell r="A176"/>
          <cell r="B176"/>
          <cell r="C176"/>
          <cell r="D176"/>
          <cell r="H176"/>
          <cell r="L176"/>
          <cell r="AP176"/>
          <cell r="AS176"/>
          <cell r="AV176"/>
          <cell r="AY176"/>
          <cell r="BO176"/>
          <cell r="BQ176"/>
          <cell r="BV176"/>
          <cell r="BW176"/>
          <cell r="BX176"/>
          <cell r="BY176"/>
          <cell r="BZ176"/>
          <cell r="CA176"/>
          <cell r="CB176"/>
          <cell r="CC176"/>
          <cell r="CD176"/>
          <cell r="CF176"/>
          <cell r="CG176"/>
          <cell r="CP176"/>
          <cell r="CQ176"/>
          <cell r="CT176"/>
          <cell r="CU176"/>
          <cell r="CY176"/>
          <cell r="CZ176"/>
          <cell r="DA176"/>
          <cell r="DB176"/>
          <cell r="DC176"/>
          <cell r="DD176"/>
          <cell r="DE176"/>
        </row>
        <row r="177">
          <cell r="A177"/>
          <cell r="B177"/>
          <cell r="C177"/>
          <cell r="D177"/>
          <cell r="H177"/>
          <cell r="L177"/>
          <cell r="AP177"/>
          <cell r="AS177"/>
          <cell r="AV177"/>
          <cell r="AY177"/>
          <cell r="BO177"/>
          <cell r="BQ177"/>
          <cell r="BV177"/>
          <cell r="BW177"/>
          <cell r="BX177"/>
          <cell r="BY177"/>
          <cell r="BZ177"/>
          <cell r="CA177"/>
          <cell r="CB177"/>
          <cell r="CC177"/>
          <cell r="CD177"/>
          <cell r="CF177"/>
          <cell r="CG177"/>
          <cell r="CP177"/>
          <cell r="CQ177"/>
          <cell r="CT177"/>
          <cell r="CU177"/>
          <cell r="CY177"/>
          <cell r="CZ177"/>
          <cell r="DA177"/>
          <cell r="DB177"/>
          <cell r="DC177"/>
          <cell r="DD177"/>
          <cell r="DE177"/>
        </row>
        <row r="178">
          <cell r="A178"/>
          <cell r="B178"/>
          <cell r="C178"/>
          <cell r="D178"/>
          <cell r="H178"/>
          <cell r="L178"/>
          <cell r="AP178"/>
          <cell r="AS178"/>
          <cell r="AV178"/>
          <cell r="AY178"/>
          <cell r="BO178"/>
          <cell r="BQ178"/>
          <cell r="BV178"/>
          <cell r="BW178"/>
          <cell r="BX178"/>
          <cell r="BY178"/>
          <cell r="BZ178"/>
          <cell r="CA178"/>
          <cell r="CB178"/>
          <cell r="CC178"/>
          <cell r="CD178"/>
          <cell r="CF178"/>
          <cell r="CG178"/>
          <cell r="CP178"/>
          <cell r="CQ178"/>
          <cell r="CT178"/>
          <cell r="CU178"/>
          <cell r="CY178"/>
          <cell r="CZ178"/>
          <cell r="DA178"/>
          <cell r="DB178"/>
          <cell r="DC178"/>
          <cell r="DD178"/>
          <cell r="DE178"/>
        </row>
        <row r="179">
          <cell r="A179"/>
          <cell r="B179"/>
          <cell r="C179"/>
          <cell r="D179"/>
          <cell r="H179"/>
          <cell r="L179"/>
          <cell r="AP179"/>
          <cell r="AS179"/>
          <cell r="AV179"/>
          <cell r="AY179"/>
          <cell r="BO179"/>
          <cell r="BQ179"/>
          <cell r="BV179"/>
          <cell r="BW179"/>
          <cell r="BX179"/>
          <cell r="BY179"/>
          <cell r="BZ179"/>
          <cell r="CA179"/>
          <cell r="CB179"/>
          <cell r="CC179"/>
          <cell r="CD179"/>
          <cell r="CF179"/>
          <cell r="CG179"/>
          <cell r="CP179"/>
          <cell r="CQ179"/>
          <cell r="CT179"/>
          <cell r="CU179"/>
          <cell r="CY179"/>
          <cell r="CZ179"/>
          <cell r="DA179"/>
          <cell r="DB179"/>
          <cell r="DC179"/>
          <cell r="DD179"/>
          <cell r="DE179"/>
        </row>
        <row r="180">
          <cell r="A180"/>
          <cell r="B180"/>
          <cell r="C180"/>
          <cell r="D180"/>
          <cell r="H180"/>
          <cell r="L180"/>
          <cell r="AP180"/>
          <cell r="AS180"/>
          <cell r="AV180"/>
          <cell r="AY180"/>
          <cell r="BO180"/>
          <cell r="BQ180"/>
          <cell r="BV180"/>
          <cell r="BW180"/>
          <cell r="BX180"/>
          <cell r="BY180"/>
          <cell r="BZ180"/>
          <cell r="CA180"/>
          <cell r="CB180"/>
          <cell r="CC180"/>
          <cell r="CD180"/>
          <cell r="CF180"/>
          <cell r="CG180"/>
          <cell r="CP180"/>
          <cell r="CQ180"/>
          <cell r="CT180"/>
          <cell r="CU180"/>
          <cell r="CY180"/>
          <cell r="CZ180"/>
          <cell r="DA180"/>
          <cell r="DB180"/>
          <cell r="DC180"/>
          <cell r="DD180"/>
          <cell r="DE180"/>
        </row>
        <row r="181">
          <cell r="A181"/>
          <cell r="B181"/>
          <cell r="C181"/>
          <cell r="D181"/>
          <cell r="H181"/>
          <cell r="L181"/>
          <cell r="AP181"/>
          <cell r="AS181"/>
          <cell r="AV181"/>
          <cell r="AY181"/>
          <cell r="BO181"/>
          <cell r="BQ181"/>
          <cell r="BV181"/>
          <cell r="BW181"/>
          <cell r="BX181"/>
          <cell r="BY181"/>
          <cell r="BZ181"/>
          <cell r="CA181"/>
          <cell r="CB181"/>
          <cell r="CC181"/>
          <cell r="CD181"/>
          <cell r="CF181"/>
          <cell r="CG181"/>
          <cell r="CP181"/>
          <cell r="CQ181"/>
          <cell r="CT181"/>
          <cell r="CU181"/>
          <cell r="CY181"/>
          <cell r="CZ181"/>
          <cell r="DA181"/>
          <cell r="DB181"/>
          <cell r="DC181"/>
          <cell r="DD181"/>
          <cell r="DE181"/>
        </row>
        <row r="182">
          <cell r="A182"/>
          <cell r="B182"/>
          <cell r="C182"/>
          <cell r="D182"/>
          <cell r="H182"/>
          <cell r="L182"/>
          <cell r="AP182"/>
          <cell r="AS182"/>
          <cell r="AV182"/>
          <cell r="AY182"/>
          <cell r="BO182"/>
          <cell r="BQ182"/>
          <cell r="BV182"/>
          <cell r="BW182"/>
          <cell r="BX182"/>
          <cell r="BY182"/>
          <cell r="BZ182"/>
          <cell r="CA182"/>
          <cell r="CB182"/>
          <cell r="CC182"/>
          <cell r="CD182"/>
          <cell r="CF182"/>
          <cell r="CG182"/>
          <cell r="CP182"/>
          <cell r="CQ182"/>
          <cell r="CT182"/>
          <cell r="CU182"/>
          <cell r="CY182"/>
          <cell r="CZ182"/>
          <cell r="DA182"/>
          <cell r="DB182"/>
          <cell r="DC182"/>
          <cell r="DD182"/>
          <cell r="DE182"/>
        </row>
        <row r="183">
          <cell r="A183"/>
          <cell r="B183"/>
          <cell r="C183"/>
          <cell r="D183"/>
          <cell r="H183"/>
          <cell r="L183"/>
          <cell r="AP183"/>
          <cell r="AS183"/>
          <cell r="AV183"/>
          <cell r="AY183"/>
          <cell r="BO183"/>
          <cell r="BQ183"/>
          <cell r="BV183"/>
          <cell r="BW183"/>
          <cell r="BX183"/>
          <cell r="BY183"/>
          <cell r="BZ183"/>
          <cell r="CA183"/>
          <cell r="CB183"/>
          <cell r="CC183"/>
          <cell r="CD183"/>
          <cell r="CF183"/>
          <cell r="CG183"/>
          <cell r="CP183"/>
          <cell r="CQ183"/>
          <cell r="CT183"/>
          <cell r="CU183"/>
          <cell r="CY183"/>
          <cell r="CZ183"/>
          <cell r="DA183"/>
          <cell r="DB183"/>
          <cell r="DC183"/>
          <cell r="DD183"/>
          <cell r="DE183"/>
        </row>
        <row r="184">
          <cell r="A184"/>
          <cell r="B184"/>
          <cell r="C184"/>
          <cell r="D184"/>
          <cell r="H184"/>
          <cell r="L184"/>
          <cell r="AP184"/>
          <cell r="AS184"/>
          <cell r="AV184"/>
          <cell r="AY184"/>
          <cell r="BO184"/>
          <cell r="BQ184"/>
          <cell r="BV184"/>
          <cell r="BW184"/>
          <cell r="BX184"/>
          <cell r="BY184"/>
          <cell r="BZ184"/>
          <cell r="CA184"/>
          <cell r="CB184"/>
          <cell r="CC184"/>
          <cell r="CD184"/>
          <cell r="CF184"/>
          <cell r="CG184"/>
          <cell r="CP184"/>
          <cell r="CQ184"/>
          <cell r="CT184"/>
          <cell r="CU184"/>
          <cell r="CY184"/>
          <cell r="CZ184"/>
          <cell r="DA184"/>
          <cell r="DB184"/>
          <cell r="DC184"/>
          <cell r="DD184"/>
          <cell r="DE184"/>
        </row>
        <row r="185">
          <cell r="A185"/>
          <cell r="B185"/>
          <cell r="C185"/>
          <cell r="D185"/>
          <cell r="H185"/>
          <cell r="L185"/>
          <cell r="AP185"/>
          <cell r="AS185"/>
          <cell r="AV185"/>
          <cell r="AY185"/>
          <cell r="BO185"/>
          <cell r="BQ185"/>
          <cell r="BV185"/>
          <cell r="BW185"/>
          <cell r="BX185"/>
          <cell r="BY185"/>
          <cell r="BZ185"/>
          <cell r="CA185"/>
          <cell r="CB185"/>
          <cell r="CC185"/>
          <cell r="CD185"/>
          <cell r="CF185"/>
          <cell r="CG185"/>
          <cell r="CP185"/>
          <cell r="CQ185"/>
          <cell r="CT185"/>
          <cell r="CU185"/>
          <cell r="CY185"/>
          <cell r="CZ185"/>
          <cell r="DA185"/>
          <cell r="DB185"/>
          <cell r="DC185"/>
          <cell r="DD185"/>
          <cell r="DE185"/>
        </row>
        <row r="186">
          <cell r="A186"/>
          <cell r="B186"/>
          <cell r="C186"/>
          <cell r="D186"/>
          <cell r="H186"/>
          <cell r="L186"/>
          <cell r="AP186"/>
          <cell r="AS186"/>
          <cell r="AV186"/>
          <cell r="AY186"/>
          <cell r="BO186"/>
          <cell r="BQ186"/>
          <cell r="BV186"/>
          <cell r="BW186"/>
          <cell r="BX186"/>
          <cell r="BY186"/>
          <cell r="BZ186"/>
          <cell r="CA186"/>
          <cell r="CB186"/>
          <cell r="CC186"/>
          <cell r="CD186"/>
          <cell r="CF186"/>
          <cell r="CG186"/>
          <cell r="CP186"/>
          <cell r="CQ186"/>
          <cell r="CT186"/>
          <cell r="CU186"/>
          <cell r="CY186"/>
          <cell r="CZ186"/>
          <cell r="DA186"/>
          <cell r="DB186"/>
          <cell r="DC186"/>
          <cell r="DD186"/>
          <cell r="DE186"/>
        </row>
        <row r="187">
          <cell r="A187"/>
          <cell r="B187"/>
          <cell r="C187"/>
          <cell r="D187"/>
          <cell r="H187"/>
          <cell r="L187"/>
          <cell r="AP187"/>
          <cell r="AS187"/>
          <cell r="AV187"/>
          <cell r="AY187"/>
          <cell r="BO187"/>
          <cell r="BQ187"/>
          <cell r="BV187"/>
          <cell r="BW187"/>
          <cell r="BX187"/>
          <cell r="BY187"/>
          <cell r="BZ187"/>
          <cell r="CA187"/>
          <cell r="CB187"/>
          <cell r="CC187"/>
          <cell r="CD187"/>
          <cell r="CF187"/>
          <cell r="CG187"/>
          <cell r="CP187"/>
          <cell r="CQ187"/>
          <cell r="CT187"/>
          <cell r="CU187"/>
          <cell r="CY187"/>
          <cell r="CZ187"/>
          <cell r="DA187"/>
          <cell r="DB187"/>
          <cell r="DC187"/>
          <cell r="DD187"/>
          <cell r="DE187"/>
        </row>
        <row r="188">
          <cell r="A188"/>
          <cell r="B188"/>
          <cell r="C188"/>
          <cell r="D188"/>
          <cell r="H188"/>
          <cell r="L188"/>
          <cell r="AP188"/>
          <cell r="AS188"/>
          <cell r="AV188"/>
          <cell r="AY188"/>
          <cell r="BO188"/>
          <cell r="BQ188"/>
          <cell r="BV188"/>
          <cell r="BW188"/>
          <cell r="BX188"/>
          <cell r="BY188"/>
          <cell r="BZ188"/>
          <cell r="CA188"/>
          <cell r="CB188"/>
          <cell r="CC188"/>
          <cell r="CD188"/>
          <cell r="CF188"/>
          <cell r="CG188"/>
          <cell r="CP188"/>
          <cell r="CQ188"/>
          <cell r="CT188"/>
          <cell r="CU188"/>
          <cell r="CY188"/>
          <cell r="CZ188"/>
          <cell r="DA188"/>
          <cell r="DB188"/>
          <cell r="DC188"/>
          <cell r="DD188"/>
          <cell r="DE188"/>
        </row>
        <row r="189">
          <cell r="A189"/>
          <cell r="B189"/>
          <cell r="C189"/>
          <cell r="D189"/>
          <cell r="H189"/>
          <cell r="L189"/>
          <cell r="AP189"/>
          <cell r="AS189"/>
          <cell r="AV189"/>
          <cell r="AY189"/>
          <cell r="BO189"/>
          <cell r="BQ189"/>
          <cell r="BV189"/>
          <cell r="BW189"/>
          <cell r="BX189"/>
          <cell r="BY189"/>
          <cell r="BZ189"/>
          <cell r="CA189"/>
          <cell r="CB189"/>
          <cell r="CC189"/>
          <cell r="CD189"/>
          <cell r="CF189"/>
          <cell r="CG189"/>
          <cell r="CP189"/>
          <cell r="CQ189"/>
          <cell r="CT189"/>
          <cell r="CU189"/>
          <cell r="CY189"/>
          <cell r="CZ189"/>
          <cell r="DA189"/>
          <cell r="DB189"/>
          <cell r="DC189"/>
          <cell r="DD189"/>
          <cell r="DE189"/>
        </row>
        <row r="190">
          <cell r="A190"/>
          <cell r="B190"/>
          <cell r="C190"/>
          <cell r="D190"/>
          <cell r="H190"/>
          <cell r="L190"/>
          <cell r="AP190"/>
          <cell r="AS190"/>
          <cell r="AV190"/>
          <cell r="AY190"/>
          <cell r="BO190"/>
          <cell r="BQ190"/>
          <cell r="BV190"/>
          <cell r="BW190"/>
          <cell r="BX190"/>
          <cell r="BY190"/>
          <cell r="BZ190"/>
          <cell r="CA190"/>
          <cell r="CB190"/>
          <cell r="CC190"/>
          <cell r="CD190"/>
          <cell r="CF190"/>
          <cell r="CG190"/>
          <cell r="CP190"/>
          <cell r="CQ190"/>
          <cell r="CT190"/>
          <cell r="CU190"/>
          <cell r="CY190"/>
          <cell r="CZ190"/>
          <cell r="DA190"/>
          <cell r="DB190"/>
          <cell r="DC190"/>
          <cell r="DD190"/>
          <cell r="DE190"/>
        </row>
        <row r="191">
          <cell r="A191"/>
          <cell r="B191"/>
          <cell r="C191"/>
          <cell r="D191"/>
          <cell r="H191"/>
          <cell r="L191"/>
          <cell r="AP191"/>
          <cell r="AS191"/>
          <cell r="AV191"/>
          <cell r="AY191"/>
          <cell r="BO191"/>
          <cell r="BQ191"/>
          <cell r="BV191"/>
          <cell r="BW191"/>
          <cell r="BX191"/>
          <cell r="BY191"/>
          <cell r="BZ191"/>
          <cell r="CA191"/>
          <cell r="CB191"/>
          <cell r="CC191"/>
          <cell r="CD191"/>
          <cell r="CF191"/>
          <cell r="CG191"/>
          <cell r="CP191"/>
          <cell r="CQ191"/>
          <cell r="CT191"/>
          <cell r="CU191"/>
          <cell r="CY191"/>
          <cell r="CZ191"/>
          <cell r="DA191"/>
          <cell r="DB191"/>
          <cell r="DC191"/>
          <cell r="DD191"/>
          <cell r="DE191"/>
        </row>
        <row r="192">
          <cell r="A192"/>
          <cell r="B192"/>
          <cell r="C192"/>
          <cell r="D192"/>
          <cell r="H192"/>
          <cell r="L192"/>
          <cell r="AP192"/>
          <cell r="AS192"/>
          <cell r="AV192"/>
          <cell r="AY192"/>
          <cell r="BO192"/>
          <cell r="BQ192"/>
          <cell r="BV192"/>
          <cell r="BW192"/>
          <cell r="BX192"/>
          <cell r="BY192"/>
          <cell r="BZ192"/>
          <cell r="CA192"/>
          <cell r="CB192"/>
          <cell r="CC192"/>
          <cell r="CD192"/>
          <cell r="CF192"/>
          <cell r="CG192"/>
          <cell r="CP192"/>
          <cell r="CQ192"/>
          <cell r="CT192"/>
          <cell r="CU192"/>
          <cell r="CY192"/>
          <cell r="CZ192"/>
          <cell r="DA192"/>
          <cell r="DB192"/>
          <cell r="DC192"/>
          <cell r="DD192"/>
          <cell r="DE192"/>
        </row>
        <row r="193">
          <cell r="A193"/>
          <cell r="B193"/>
          <cell r="C193"/>
          <cell r="D193"/>
          <cell r="H193"/>
          <cell r="L193"/>
          <cell r="AP193"/>
          <cell r="AS193"/>
          <cell r="AV193"/>
          <cell r="AY193"/>
          <cell r="BO193"/>
          <cell r="BQ193"/>
          <cell r="BV193"/>
          <cell r="BW193"/>
          <cell r="BX193"/>
          <cell r="BY193"/>
          <cell r="BZ193"/>
          <cell r="CA193"/>
          <cell r="CB193"/>
          <cell r="CC193"/>
          <cell r="CD193"/>
          <cell r="CF193"/>
          <cell r="CG193"/>
          <cell r="CP193"/>
          <cell r="CQ193"/>
          <cell r="CT193"/>
          <cell r="CU193"/>
          <cell r="CY193"/>
          <cell r="CZ193"/>
          <cell r="DA193"/>
          <cell r="DB193"/>
          <cell r="DC193"/>
          <cell r="DD193"/>
          <cell r="DE193"/>
        </row>
        <row r="194">
          <cell r="A194"/>
          <cell r="B194"/>
          <cell r="C194"/>
          <cell r="D194"/>
          <cell r="H194"/>
          <cell r="L194"/>
          <cell r="AP194"/>
          <cell r="AS194"/>
          <cell r="AV194"/>
          <cell r="AY194"/>
          <cell r="BO194"/>
          <cell r="BQ194"/>
          <cell r="BV194"/>
          <cell r="BW194"/>
          <cell r="BX194"/>
          <cell r="BY194"/>
          <cell r="BZ194"/>
          <cell r="CA194"/>
          <cell r="CB194"/>
          <cell r="CC194"/>
          <cell r="CD194"/>
          <cell r="CF194"/>
          <cell r="CG194"/>
          <cell r="CP194"/>
          <cell r="CQ194"/>
          <cell r="CT194"/>
          <cell r="CU194"/>
          <cell r="CY194"/>
          <cell r="CZ194"/>
          <cell r="DA194"/>
          <cell r="DB194"/>
          <cell r="DC194"/>
          <cell r="DD194"/>
          <cell r="DE194"/>
        </row>
        <row r="195">
          <cell r="A195"/>
          <cell r="B195"/>
          <cell r="C195"/>
          <cell r="D195"/>
          <cell r="H195"/>
          <cell r="L195"/>
          <cell r="AP195"/>
          <cell r="AS195"/>
          <cell r="AV195"/>
          <cell r="AY195"/>
          <cell r="BO195"/>
          <cell r="BQ195"/>
          <cell r="BV195"/>
          <cell r="BW195"/>
          <cell r="BX195"/>
          <cell r="BY195"/>
          <cell r="BZ195"/>
          <cell r="CA195"/>
          <cell r="CB195"/>
          <cell r="CC195"/>
          <cell r="CD195"/>
          <cell r="CF195"/>
          <cell r="CG195"/>
          <cell r="CP195"/>
          <cell r="CQ195"/>
          <cell r="CT195"/>
          <cell r="CU195"/>
          <cell r="CY195"/>
          <cell r="CZ195"/>
          <cell r="DA195"/>
          <cell r="DB195"/>
          <cell r="DC195"/>
          <cell r="DD195"/>
          <cell r="DE195"/>
        </row>
        <row r="196">
          <cell r="A196"/>
          <cell r="B196"/>
          <cell r="C196"/>
          <cell r="D196"/>
          <cell r="H196"/>
          <cell r="L196"/>
          <cell r="AP196"/>
          <cell r="AS196"/>
          <cell r="AV196"/>
          <cell r="AY196"/>
          <cell r="BO196"/>
          <cell r="BQ196"/>
          <cell r="BV196"/>
          <cell r="BW196"/>
          <cell r="BX196"/>
          <cell r="BY196"/>
          <cell r="BZ196"/>
          <cell r="CA196"/>
          <cell r="CB196"/>
          <cell r="CC196"/>
          <cell r="CD196"/>
          <cell r="CF196"/>
          <cell r="CG196"/>
          <cell r="CP196"/>
          <cell r="CQ196"/>
          <cell r="CT196"/>
          <cell r="CU196"/>
          <cell r="CY196"/>
          <cell r="CZ196"/>
          <cell r="DA196"/>
          <cell r="DB196"/>
          <cell r="DC196"/>
          <cell r="DD196"/>
          <cell r="DE196"/>
        </row>
        <row r="197">
          <cell r="A197"/>
          <cell r="B197"/>
          <cell r="C197"/>
          <cell r="D197"/>
          <cell r="H197"/>
          <cell r="L197"/>
          <cell r="AP197"/>
          <cell r="AS197"/>
          <cell r="AV197"/>
          <cell r="AY197"/>
          <cell r="BO197"/>
          <cell r="BQ197"/>
          <cell r="BV197"/>
          <cell r="BW197"/>
          <cell r="BX197"/>
          <cell r="BY197"/>
          <cell r="BZ197"/>
          <cell r="CA197"/>
          <cell r="CB197"/>
          <cell r="CC197"/>
          <cell r="CD197"/>
          <cell r="CF197"/>
          <cell r="CG197"/>
          <cell r="CP197"/>
          <cell r="CQ197"/>
          <cell r="CT197"/>
          <cell r="CU197"/>
          <cell r="CY197"/>
          <cell r="CZ197"/>
          <cell r="DA197"/>
          <cell r="DB197"/>
          <cell r="DC197"/>
          <cell r="DD197"/>
          <cell r="DE197"/>
        </row>
        <row r="198">
          <cell r="A198"/>
          <cell r="B198"/>
          <cell r="C198"/>
          <cell r="D198"/>
          <cell r="H198"/>
          <cell r="L198"/>
          <cell r="AP198"/>
          <cell r="AS198"/>
          <cell r="AV198"/>
          <cell r="AY198"/>
          <cell r="BO198"/>
          <cell r="BQ198"/>
          <cell r="BV198"/>
          <cell r="BW198"/>
          <cell r="BX198"/>
          <cell r="BY198"/>
          <cell r="BZ198"/>
          <cell r="CA198"/>
          <cell r="CB198"/>
          <cell r="CC198"/>
          <cell r="CD198"/>
          <cell r="CF198"/>
          <cell r="CG198"/>
          <cell r="CP198"/>
          <cell r="CQ198"/>
          <cell r="CT198"/>
          <cell r="CU198"/>
          <cell r="CY198"/>
          <cell r="CZ198"/>
          <cell r="DA198"/>
          <cell r="DB198"/>
          <cell r="DC198"/>
          <cell r="DD198"/>
          <cell r="DE198"/>
        </row>
        <row r="199">
          <cell r="A199"/>
          <cell r="B199"/>
          <cell r="C199"/>
          <cell r="D199"/>
          <cell r="H199"/>
          <cell r="L199"/>
          <cell r="AP199"/>
          <cell r="AS199"/>
          <cell r="AV199"/>
          <cell r="AY199"/>
          <cell r="BO199"/>
          <cell r="BQ199"/>
          <cell r="BV199"/>
          <cell r="BW199"/>
          <cell r="BX199"/>
          <cell r="BY199"/>
          <cell r="BZ199"/>
          <cell r="CA199"/>
          <cell r="CB199"/>
          <cell r="CC199"/>
          <cell r="CD199"/>
          <cell r="CF199"/>
          <cell r="CG199"/>
          <cell r="CP199"/>
          <cell r="CQ199"/>
          <cell r="CT199"/>
          <cell r="CU199"/>
          <cell r="CY199"/>
          <cell r="CZ199"/>
          <cell r="DA199"/>
          <cell r="DB199"/>
          <cell r="DC199"/>
          <cell r="DD199"/>
          <cell r="DE199"/>
        </row>
        <row r="200">
          <cell r="A200"/>
          <cell r="B200"/>
          <cell r="C200"/>
          <cell r="D200"/>
          <cell r="H200"/>
          <cell r="L200"/>
          <cell r="AP200"/>
          <cell r="AS200"/>
          <cell r="AV200"/>
          <cell r="AY200"/>
          <cell r="BO200"/>
          <cell r="BQ200"/>
          <cell r="BV200"/>
          <cell r="BW200"/>
          <cell r="BX200"/>
          <cell r="BY200"/>
          <cell r="BZ200"/>
          <cell r="CA200"/>
          <cell r="CB200"/>
          <cell r="CC200"/>
          <cell r="CD200"/>
          <cell r="CF200"/>
          <cell r="CG200"/>
          <cell r="CP200"/>
          <cell r="CQ200"/>
          <cell r="CT200"/>
          <cell r="CU200"/>
          <cell r="CY200"/>
          <cell r="CZ200"/>
          <cell r="DA200"/>
          <cell r="DB200"/>
          <cell r="DC200"/>
          <cell r="DD200"/>
          <cell r="DE200"/>
        </row>
        <row r="201">
          <cell r="A201"/>
          <cell r="B201"/>
          <cell r="C201"/>
          <cell r="D201"/>
          <cell r="H201"/>
          <cell r="L201"/>
          <cell r="AP201"/>
          <cell r="AS201"/>
          <cell r="AV201"/>
          <cell r="AY201"/>
          <cell r="BO201"/>
          <cell r="BQ201"/>
          <cell r="BV201"/>
          <cell r="BW201"/>
          <cell r="BX201"/>
          <cell r="BY201"/>
          <cell r="BZ201"/>
          <cell r="CA201"/>
          <cell r="CB201"/>
          <cell r="CC201"/>
          <cell r="CD201"/>
          <cell r="CF201"/>
          <cell r="CG201"/>
          <cell r="CP201"/>
          <cell r="CQ201"/>
          <cell r="CT201"/>
          <cell r="CU201"/>
          <cell r="CY201"/>
          <cell r="CZ201"/>
          <cell r="DA201"/>
          <cell r="DB201"/>
          <cell r="DC201"/>
          <cell r="DD201"/>
          <cell r="DE201"/>
        </row>
        <row r="202">
          <cell r="A202"/>
          <cell r="B202"/>
          <cell r="C202"/>
          <cell r="D202"/>
          <cell r="H202"/>
          <cell r="L202"/>
          <cell r="AP202"/>
          <cell r="AS202"/>
          <cell r="AV202"/>
          <cell r="AY202"/>
          <cell r="BO202"/>
          <cell r="BQ202"/>
          <cell r="BV202"/>
          <cell r="BW202"/>
          <cell r="BX202"/>
          <cell r="BY202"/>
          <cell r="BZ202"/>
          <cell r="CA202"/>
          <cell r="CB202"/>
          <cell r="CC202"/>
          <cell r="CD202"/>
          <cell r="CF202"/>
          <cell r="CG202"/>
          <cell r="CP202"/>
          <cell r="CQ202"/>
          <cell r="CT202"/>
          <cell r="CU202"/>
          <cell r="CY202"/>
          <cell r="CZ202"/>
          <cell r="DA202"/>
          <cell r="DB202"/>
          <cell r="DC202"/>
          <cell r="DD202"/>
          <cell r="DE202"/>
        </row>
        <row r="203">
          <cell r="A203"/>
          <cell r="B203"/>
          <cell r="C203"/>
          <cell r="D203"/>
          <cell r="H203"/>
          <cell r="L203"/>
          <cell r="AP203"/>
          <cell r="AS203"/>
          <cell r="AV203"/>
          <cell r="AY203"/>
          <cell r="BO203"/>
          <cell r="BQ203"/>
          <cell r="BV203"/>
          <cell r="BW203"/>
          <cell r="BX203"/>
          <cell r="BY203"/>
          <cell r="BZ203"/>
          <cell r="CA203"/>
          <cell r="CB203"/>
          <cell r="CC203"/>
          <cell r="CD203"/>
          <cell r="CF203"/>
          <cell r="CG203"/>
          <cell r="CP203"/>
          <cell r="CQ203"/>
          <cell r="CT203"/>
          <cell r="CU203"/>
          <cell r="CY203"/>
          <cell r="CZ203"/>
          <cell r="DA203"/>
          <cell r="DB203"/>
          <cell r="DC203"/>
          <cell r="DD203"/>
          <cell r="DE203"/>
        </row>
        <row r="204">
          <cell r="A204"/>
          <cell r="B204"/>
          <cell r="C204"/>
          <cell r="D204"/>
          <cell r="H204"/>
          <cell r="L204"/>
          <cell r="AP204"/>
          <cell r="AS204"/>
          <cell r="AV204"/>
          <cell r="AY204"/>
          <cell r="BO204"/>
          <cell r="BQ204"/>
          <cell r="BV204"/>
          <cell r="BW204"/>
          <cell r="BX204"/>
          <cell r="BY204"/>
          <cell r="BZ204"/>
          <cell r="CA204"/>
          <cell r="CB204"/>
          <cell r="CC204"/>
          <cell r="CD204"/>
          <cell r="CF204"/>
          <cell r="CG204"/>
          <cell r="CP204"/>
          <cell r="CQ204"/>
          <cell r="CT204"/>
          <cell r="CU204"/>
          <cell r="CY204"/>
          <cell r="CZ204"/>
          <cell r="DA204"/>
          <cell r="DB204"/>
          <cell r="DC204"/>
          <cell r="DD204"/>
          <cell r="DE204"/>
        </row>
        <row r="205">
          <cell r="A205"/>
          <cell r="B205"/>
          <cell r="C205"/>
          <cell r="D205"/>
          <cell r="H205"/>
          <cell r="L205"/>
          <cell r="AP205"/>
          <cell r="AS205"/>
          <cell r="AV205"/>
          <cell r="AY205"/>
          <cell r="BO205"/>
          <cell r="BQ205"/>
          <cell r="BV205"/>
          <cell r="BW205"/>
          <cell r="BX205"/>
          <cell r="BY205"/>
          <cell r="BZ205"/>
          <cell r="CA205"/>
          <cell r="CB205"/>
          <cell r="CC205"/>
          <cell r="CD205"/>
          <cell r="CF205"/>
          <cell r="CG205"/>
          <cell r="CP205"/>
          <cell r="CQ205"/>
          <cell r="CT205"/>
          <cell r="CU205"/>
          <cell r="CY205"/>
          <cell r="CZ205"/>
          <cell r="DA205"/>
          <cell r="DB205"/>
          <cell r="DC205"/>
          <cell r="DD205"/>
          <cell r="DE205"/>
        </row>
        <row r="206">
          <cell r="A206"/>
          <cell r="B206"/>
          <cell r="C206"/>
          <cell r="D206"/>
          <cell r="H206"/>
          <cell r="L206"/>
          <cell r="AP206"/>
          <cell r="AS206"/>
          <cell r="AV206"/>
          <cell r="AY206"/>
          <cell r="BO206"/>
          <cell r="BQ206"/>
          <cell r="BV206"/>
          <cell r="BW206"/>
          <cell r="BX206"/>
          <cell r="BY206"/>
          <cell r="BZ206"/>
          <cell r="CA206"/>
          <cell r="CB206"/>
          <cell r="CC206"/>
          <cell r="CD206"/>
          <cell r="CF206"/>
          <cell r="CG206"/>
          <cell r="CP206"/>
          <cell r="CQ206"/>
          <cell r="CT206"/>
          <cell r="CU206"/>
          <cell r="CY206"/>
          <cell r="CZ206"/>
          <cell r="DA206"/>
          <cell r="DB206"/>
          <cell r="DC206"/>
          <cell r="DD206"/>
          <cell r="DE206"/>
        </row>
        <row r="207">
          <cell r="A207"/>
          <cell r="B207"/>
          <cell r="C207"/>
          <cell r="D207"/>
          <cell r="H207"/>
          <cell r="L207"/>
          <cell r="AP207"/>
          <cell r="AS207"/>
          <cell r="AV207"/>
          <cell r="AY207"/>
          <cell r="BO207"/>
          <cell r="BQ207"/>
          <cell r="BV207"/>
          <cell r="BW207"/>
          <cell r="BX207"/>
          <cell r="BY207"/>
          <cell r="BZ207"/>
          <cell r="CA207"/>
          <cell r="CB207"/>
          <cell r="CC207"/>
          <cell r="CD207"/>
          <cell r="CF207"/>
          <cell r="CG207"/>
          <cell r="CP207"/>
          <cell r="CQ207"/>
          <cell r="CT207"/>
          <cell r="CU207"/>
          <cell r="CY207"/>
          <cell r="CZ207"/>
          <cell r="DA207"/>
          <cell r="DB207"/>
          <cell r="DC207"/>
          <cell r="DD207"/>
          <cell r="DE207"/>
        </row>
        <row r="208">
          <cell r="A208"/>
          <cell r="B208"/>
          <cell r="C208"/>
          <cell r="D208"/>
          <cell r="H208"/>
          <cell r="L208"/>
          <cell r="AP208"/>
          <cell r="AS208"/>
          <cell r="AV208"/>
          <cell r="AY208"/>
          <cell r="BO208"/>
          <cell r="BQ208"/>
          <cell r="BV208"/>
          <cell r="BW208"/>
          <cell r="BX208"/>
          <cell r="BY208"/>
          <cell r="BZ208"/>
          <cell r="CA208"/>
          <cell r="CB208"/>
          <cell r="CC208"/>
          <cell r="CD208"/>
          <cell r="CF208"/>
          <cell r="CG208"/>
          <cell r="CP208"/>
          <cell r="CQ208"/>
          <cell r="CT208"/>
          <cell r="CU208"/>
          <cell r="CY208"/>
          <cell r="CZ208"/>
          <cell r="DA208"/>
          <cell r="DB208"/>
          <cell r="DC208"/>
          <cell r="DD208"/>
          <cell r="DE208"/>
        </row>
        <row r="209">
          <cell r="A209"/>
          <cell r="B209"/>
          <cell r="C209"/>
          <cell r="D209"/>
          <cell r="H209"/>
          <cell r="L209"/>
          <cell r="AP209"/>
          <cell r="AS209"/>
          <cell r="AV209"/>
          <cell r="AY209"/>
          <cell r="BO209"/>
          <cell r="BQ209"/>
          <cell r="BV209"/>
          <cell r="BW209"/>
          <cell r="BX209"/>
          <cell r="BY209"/>
          <cell r="BZ209"/>
          <cell r="CA209"/>
          <cell r="CB209"/>
          <cell r="CC209"/>
          <cell r="CD209"/>
          <cell r="CF209"/>
          <cell r="CG209"/>
          <cell r="CP209"/>
          <cell r="CQ209"/>
          <cell r="CT209"/>
          <cell r="CU209"/>
          <cell r="CY209"/>
          <cell r="CZ209"/>
          <cell r="DA209"/>
          <cell r="DB209"/>
          <cell r="DC209"/>
          <cell r="DD209"/>
          <cell r="DE209"/>
        </row>
        <row r="210">
          <cell r="A210"/>
          <cell r="B210"/>
          <cell r="C210"/>
          <cell r="D210"/>
          <cell r="H210"/>
          <cell r="L210"/>
          <cell r="AP210"/>
          <cell r="AS210"/>
          <cell r="AV210"/>
          <cell r="AY210"/>
          <cell r="BO210"/>
          <cell r="BQ210"/>
          <cell r="BV210"/>
          <cell r="BW210"/>
          <cell r="BX210"/>
          <cell r="BY210"/>
          <cell r="BZ210"/>
          <cell r="CA210"/>
          <cell r="CB210"/>
          <cell r="CC210"/>
          <cell r="CD210"/>
          <cell r="CF210"/>
          <cell r="CG210"/>
          <cell r="CP210"/>
          <cell r="CQ210"/>
          <cell r="CT210"/>
          <cell r="CU210"/>
          <cell r="CY210"/>
          <cell r="CZ210"/>
          <cell r="DA210"/>
          <cell r="DB210"/>
          <cell r="DC210"/>
          <cell r="DD210"/>
          <cell r="DE210"/>
        </row>
        <row r="211">
          <cell r="A211"/>
          <cell r="B211"/>
          <cell r="C211"/>
          <cell r="D211"/>
          <cell r="H211"/>
          <cell r="L211"/>
          <cell r="AP211"/>
          <cell r="AS211"/>
          <cell r="AV211"/>
          <cell r="AY211"/>
          <cell r="BO211"/>
          <cell r="BQ211"/>
          <cell r="BV211"/>
          <cell r="BW211"/>
          <cell r="BX211"/>
          <cell r="BY211"/>
          <cell r="BZ211"/>
          <cell r="CA211"/>
          <cell r="CB211"/>
          <cell r="CC211"/>
          <cell r="CD211"/>
          <cell r="CF211"/>
          <cell r="CG211"/>
          <cell r="CP211"/>
          <cell r="CQ211"/>
          <cell r="CT211"/>
          <cell r="CU211"/>
          <cell r="CY211"/>
          <cell r="CZ211"/>
          <cell r="DA211"/>
          <cell r="DB211"/>
          <cell r="DC211"/>
          <cell r="DD211"/>
          <cell r="DE211"/>
        </row>
        <row r="212">
          <cell r="A212"/>
          <cell r="B212"/>
          <cell r="C212"/>
          <cell r="D212"/>
          <cell r="H212"/>
          <cell r="L212"/>
          <cell r="AP212"/>
          <cell r="AS212"/>
          <cell r="AV212"/>
          <cell r="AY212"/>
          <cell r="BO212"/>
          <cell r="BQ212"/>
          <cell r="BV212"/>
          <cell r="BW212"/>
          <cell r="BX212"/>
          <cell r="BY212"/>
          <cell r="BZ212"/>
          <cell r="CA212"/>
          <cell r="CB212"/>
          <cell r="CC212"/>
          <cell r="CD212"/>
          <cell r="CF212"/>
          <cell r="CG212"/>
          <cell r="CP212"/>
          <cell r="CQ212"/>
          <cell r="CT212"/>
          <cell r="CU212"/>
          <cell r="CY212"/>
          <cell r="CZ212"/>
          <cell r="DA212"/>
          <cell r="DB212"/>
          <cell r="DC212"/>
          <cell r="DD212"/>
          <cell r="DE212"/>
        </row>
        <row r="213">
          <cell r="A213"/>
          <cell r="B213"/>
          <cell r="C213"/>
          <cell r="D213"/>
          <cell r="H213"/>
          <cell r="L213"/>
          <cell r="AP213"/>
          <cell r="AS213"/>
          <cell r="AV213"/>
          <cell r="AY213"/>
          <cell r="BO213"/>
          <cell r="BQ213"/>
          <cell r="BV213"/>
          <cell r="BW213"/>
          <cell r="BX213"/>
          <cell r="BY213"/>
          <cell r="BZ213"/>
          <cell r="CA213"/>
          <cell r="CB213"/>
          <cell r="CC213"/>
          <cell r="CD213"/>
          <cell r="CF213"/>
          <cell r="CG213"/>
          <cell r="CP213"/>
          <cell r="CQ213"/>
          <cell r="CT213"/>
          <cell r="CU213"/>
          <cell r="CY213"/>
          <cell r="CZ213"/>
          <cell r="DA213"/>
          <cell r="DB213"/>
          <cell r="DC213"/>
          <cell r="DD213"/>
          <cell r="DE213"/>
        </row>
        <row r="214">
          <cell r="A214"/>
          <cell r="B214"/>
          <cell r="C214"/>
          <cell r="D214"/>
          <cell r="H214"/>
          <cell r="L214"/>
          <cell r="AP214"/>
          <cell r="AS214"/>
          <cell r="AV214"/>
          <cell r="AY214"/>
          <cell r="BO214"/>
          <cell r="BQ214"/>
          <cell r="BV214"/>
          <cell r="BW214"/>
          <cell r="BX214"/>
          <cell r="BY214"/>
          <cell r="BZ214"/>
          <cell r="CA214"/>
          <cell r="CB214"/>
          <cell r="CC214"/>
          <cell r="CD214"/>
          <cell r="CF214"/>
          <cell r="CG214"/>
          <cell r="CP214"/>
          <cell r="CQ214"/>
          <cell r="CT214"/>
          <cell r="CU214"/>
          <cell r="CY214"/>
          <cell r="CZ214"/>
          <cell r="DA214"/>
          <cell r="DB214"/>
          <cell r="DC214"/>
          <cell r="DD214"/>
          <cell r="DE214"/>
        </row>
        <row r="215">
          <cell r="A215"/>
          <cell r="B215"/>
          <cell r="C215"/>
          <cell r="D215"/>
          <cell r="H215"/>
          <cell r="L215"/>
          <cell r="AP215"/>
          <cell r="AS215"/>
          <cell r="AV215"/>
          <cell r="AY215"/>
          <cell r="BO215"/>
          <cell r="BQ215"/>
          <cell r="BV215"/>
          <cell r="BW215"/>
          <cell r="BX215"/>
          <cell r="BY215"/>
          <cell r="BZ215"/>
          <cell r="CA215"/>
          <cell r="CB215"/>
          <cell r="CC215"/>
          <cell r="CD215"/>
          <cell r="CF215"/>
          <cell r="CG215"/>
          <cell r="CP215"/>
          <cell r="CQ215"/>
          <cell r="CT215"/>
          <cell r="CU215"/>
          <cell r="CY215"/>
          <cell r="CZ215"/>
          <cell r="DA215"/>
          <cell r="DB215"/>
          <cell r="DC215"/>
          <cell r="DD215"/>
          <cell r="DE215"/>
        </row>
        <row r="216">
          <cell r="A216"/>
          <cell r="B216"/>
          <cell r="C216"/>
          <cell r="D216"/>
          <cell r="H216"/>
          <cell r="L216"/>
          <cell r="AP216"/>
          <cell r="AS216"/>
          <cell r="AV216"/>
          <cell r="AY216"/>
          <cell r="BO216"/>
          <cell r="BQ216"/>
          <cell r="BV216"/>
          <cell r="BW216"/>
          <cell r="BX216"/>
          <cell r="BY216"/>
          <cell r="BZ216"/>
          <cell r="CA216"/>
          <cell r="CB216"/>
          <cell r="CC216"/>
          <cell r="CD216"/>
          <cell r="CF216"/>
          <cell r="CG216"/>
          <cell r="CP216"/>
          <cell r="CQ216"/>
          <cell r="CT216"/>
          <cell r="CU216"/>
          <cell r="CY216"/>
          <cell r="CZ216"/>
          <cell r="DA216"/>
          <cell r="DB216"/>
          <cell r="DC216"/>
          <cell r="DD216"/>
          <cell r="DE216"/>
        </row>
        <row r="217">
          <cell r="A217"/>
          <cell r="B217"/>
          <cell r="C217"/>
          <cell r="D217"/>
          <cell r="H217"/>
          <cell r="L217"/>
          <cell r="AP217"/>
          <cell r="AS217"/>
          <cell r="AV217"/>
          <cell r="AY217"/>
          <cell r="BO217"/>
          <cell r="BQ217"/>
          <cell r="BV217"/>
          <cell r="BW217"/>
          <cell r="BX217"/>
          <cell r="BY217"/>
          <cell r="BZ217"/>
          <cell r="CA217"/>
          <cell r="CB217"/>
          <cell r="CC217"/>
          <cell r="CD217"/>
          <cell r="CF217"/>
          <cell r="CG217"/>
          <cell r="CP217"/>
          <cell r="CQ217"/>
          <cell r="CT217"/>
          <cell r="CU217"/>
          <cell r="CY217"/>
          <cell r="CZ217"/>
          <cell r="DA217"/>
          <cell r="DB217"/>
          <cell r="DC217"/>
          <cell r="DD217"/>
          <cell r="DE217"/>
        </row>
        <row r="218">
          <cell r="A218"/>
          <cell r="B218"/>
          <cell r="C218"/>
          <cell r="D218"/>
          <cell r="H218"/>
          <cell r="L218"/>
          <cell r="AP218"/>
          <cell r="AS218"/>
          <cell r="AV218"/>
          <cell r="AY218"/>
          <cell r="BO218"/>
          <cell r="BQ218"/>
          <cell r="BV218"/>
          <cell r="BW218"/>
          <cell r="BX218"/>
          <cell r="BY218"/>
          <cell r="BZ218"/>
          <cell r="CA218"/>
          <cell r="CB218"/>
          <cell r="CC218"/>
          <cell r="CD218"/>
          <cell r="CF218"/>
          <cell r="CG218"/>
          <cell r="CP218"/>
          <cell r="CQ218"/>
          <cell r="CT218"/>
          <cell r="CU218"/>
          <cell r="CY218"/>
          <cell r="CZ218"/>
          <cell r="DA218"/>
          <cell r="DB218"/>
          <cell r="DC218"/>
          <cell r="DD218"/>
          <cell r="DE218"/>
        </row>
        <row r="219">
          <cell r="A219"/>
          <cell r="B219"/>
          <cell r="C219"/>
          <cell r="D219"/>
          <cell r="H219"/>
          <cell r="L219"/>
          <cell r="AP219"/>
          <cell r="AS219"/>
          <cell r="AV219"/>
          <cell r="AY219"/>
          <cell r="BO219"/>
          <cell r="BQ219"/>
          <cell r="BV219"/>
          <cell r="BW219"/>
          <cell r="BX219"/>
          <cell r="BY219"/>
          <cell r="BZ219"/>
          <cell r="CA219"/>
          <cell r="CB219"/>
          <cell r="CC219"/>
          <cell r="CD219"/>
          <cell r="CF219"/>
          <cell r="CG219"/>
          <cell r="CP219"/>
          <cell r="CQ219"/>
          <cell r="CT219"/>
          <cell r="CU219"/>
          <cell r="CY219"/>
          <cell r="CZ219"/>
          <cell r="DA219"/>
          <cell r="DB219"/>
          <cell r="DC219"/>
          <cell r="DD219"/>
          <cell r="DE219"/>
        </row>
        <row r="220">
          <cell r="A220"/>
          <cell r="B220"/>
          <cell r="C220"/>
          <cell r="D220"/>
          <cell r="H220"/>
          <cell r="L220"/>
          <cell r="AP220"/>
          <cell r="AS220"/>
          <cell r="AV220"/>
          <cell r="AY220"/>
          <cell r="BO220"/>
          <cell r="BQ220"/>
          <cell r="BV220"/>
          <cell r="BW220"/>
          <cell r="BX220"/>
          <cell r="BY220"/>
          <cell r="BZ220"/>
          <cell r="CA220"/>
          <cell r="CB220"/>
          <cell r="CC220"/>
          <cell r="CD220"/>
          <cell r="CF220"/>
          <cell r="CG220"/>
          <cell r="CP220"/>
          <cell r="CQ220"/>
          <cell r="CT220"/>
          <cell r="CU220"/>
          <cell r="CY220"/>
          <cell r="CZ220"/>
          <cell r="DA220"/>
          <cell r="DB220"/>
          <cell r="DC220"/>
          <cell r="DD220"/>
          <cell r="DE220"/>
        </row>
        <row r="221">
          <cell r="A221"/>
          <cell r="B221"/>
          <cell r="C221"/>
          <cell r="D221"/>
          <cell r="H221"/>
          <cell r="L221"/>
          <cell r="AP221"/>
          <cell r="AS221"/>
          <cell r="AV221"/>
          <cell r="AY221"/>
          <cell r="BO221"/>
          <cell r="BQ221"/>
          <cell r="BV221"/>
          <cell r="BW221"/>
          <cell r="BX221"/>
          <cell r="BY221"/>
          <cell r="BZ221"/>
          <cell r="CA221"/>
          <cell r="CB221"/>
          <cell r="CC221"/>
          <cell r="CD221"/>
          <cell r="CF221"/>
          <cell r="CG221"/>
          <cell r="CP221"/>
          <cell r="CQ221"/>
          <cell r="CT221"/>
          <cell r="CU221"/>
          <cell r="CY221"/>
          <cell r="CZ221"/>
          <cell r="DA221"/>
          <cell r="DB221"/>
          <cell r="DC221"/>
          <cell r="DD221"/>
          <cell r="DE221"/>
        </row>
        <row r="222">
          <cell r="A222"/>
          <cell r="B222"/>
          <cell r="C222"/>
          <cell r="D222"/>
          <cell r="H222"/>
          <cell r="L222"/>
          <cell r="AP222"/>
          <cell r="AS222"/>
          <cell r="AV222"/>
          <cell r="AY222"/>
          <cell r="BO222"/>
          <cell r="BQ222"/>
          <cell r="BV222"/>
          <cell r="BW222"/>
          <cell r="BX222"/>
          <cell r="BY222"/>
          <cell r="BZ222"/>
          <cell r="CA222"/>
          <cell r="CB222"/>
          <cell r="CC222"/>
          <cell r="CD222"/>
          <cell r="CF222"/>
          <cell r="CG222"/>
          <cell r="CP222"/>
          <cell r="CQ222"/>
          <cell r="CT222"/>
          <cell r="CU222"/>
          <cell r="CY222"/>
          <cell r="CZ222"/>
          <cell r="DA222"/>
          <cell r="DB222"/>
          <cell r="DC222"/>
          <cell r="DD222"/>
          <cell r="DE222"/>
        </row>
        <row r="223">
          <cell r="A223"/>
          <cell r="B223"/>
          <cell r="C223"/>
          <cell r="D223"/>
          <cell r="H223"/>
          <cell r="L223"/>
          <cell r="AP223"/>
          <cell r="AS223"/>
          <cell r="AV223"/>
          <cell r="AY223"/>
          <cell r="BO223"/>
          <cell r="BQ223"/>
          <cell r="BV223"/>
          <cell r="BW223"/>
          <cell r="BX223"/>
          <cell r="BY223"/>
          <cell r="BZ223"/>
          <cell r="CA223"/>
          <cell r="CB223"/>
          <cell r="CC223"/>
          <cell r="CD223"/>
          <cell r="CF223"/>
          <cell r="CG223"/>
          <cell r="CP223"/>
          <cell r="CQ223"/>
          <cell r="CT223"/>
          <cell r="CU223"/>
          <cell r="CY223"/>
          <cell r="CZ223"/>
          <cell r="DA223"/>
          <cell r="DB223"/>
          <cell r="DC223"/>
          <cell r="DD223"/>
          <cell r="DE223"/>
        </row>
        <row r="224">
          <cell r="A224"/>
          <cell r="B224"/>
          <cell r="C224"/>
          <cell r="D224"/>
          <cell r="H224"/>
          <cell r="L224"/>
          <cell r="AP224"/>
          <cell r="AS224"/>
          <cell r="AV224"/>
          <cell r="AY224"/>
          <cell r="BO224"/>
          <cell r="BQ224"/>
          <cell r="BV224"/>
          <cell r="BW224"/>
          <cell r="BX224"/>
          <cell r="BY224"/>
          <cell r="BZ224"/>
          <cell r="CA224"/>
          <cell r="CB224"/>
          <cell r="CC224"/>
          <cell r="CD224"/>
          <cell r="CF224"/>
          <cell r="CG224"/>
          <cell r="CP224"/>
          <cell r="CQ224"/>
          <cell r="CT224"/>
          <cell r="CU224"/>
          <cell r="CY224"/>
          <cell r="CZ224"/>
          <cell r="DA224"/>
          <cell r="DB224"/>
          <cell r="DC224"/>
          <cell r="DD224"/>
          <cell r="DE224"/>
        </row>
        <row r="225">
          <cell r="A225"/>
          <cell r="B225"/>
          <cell r="C225"/>
          <cell r="D225"/>
          <cell r="H225"/>
          <cell r="L225"/>
          <cell r="AP225"/>
          <cell r="AS225"/>
          <cell r="AV225"/>
          <cell r="AY225"/>
          <cell r="BO225"/>
          <cell r="BQ225"/>
          <cell r="BV225"/>
          <cell r="BW225"/>
          <cell r="BX225"/>
          <cell r="BY225"/>
          <cell r="BZ225"/>
          <cell r="CA225"/>
          <cell r="CB225"/>
          <cell r="CC225"/>
          <cell r="CD225"/>
          <cell r="CF225"/>
          <cell r="CG225"/>
          <cell r="CP225"/>
          <cell r="CQ225"/>
          <cell r="CT225"/>
          <cell r="CU225"/>
          <cell r="CY225"/>
          <cell r="CZ225"/>
          <cell r="DA225"/>
          <cell r="DB225"/>
          <cell r="DC225"/>
          <cell r="DD225"/>
          <cell r="DE225"/>
        </row>
        <row r="226">
          <cell r="A226"/>
          <cell r="B226"/>
          <cell r="C226"/>
          <cell r="D226"/>
          <cell r="H226"/>
          <cell r="L226"/>
          <cell r="AP226"/>
          <cell r="AS226"/>
          <cell r="AV226"/>
          <cell r="AY226"/>
          <cell r="BO226"/>
          <cell r="BQ226"/>
          <cell r="BV226"/>
          <cell r="BW226"/>
          <cell r="BX226"/>
          <cell r="BY226"/>
          <cell r="BZ226"/>
          <cell r="CA226"/>
          <cell r="CB226"/>
          <cell r="CC226"/>
          <cell r="CD226"/>
          <cell r="CF226"/>
          <cell r="CG226"/>
          <cell r="CP226"/>
          <cell r="CQ226"/>
          <cell r="CT226"/>
          <cell r="CU226"/>
          <cell r="CY226"/>
          <cell r="CZ226"/>
          <cell r="DA226"/>
          <cell r="DB226"/>
          <cell r="DC226"/>
          <cell r="DD226"/>
          <cell r="DE226"/>
        </row>
        <row r="227">
          <cell r="A227"/>
          <cell r="B227"/>
          <cell r="C227"/>
          <cell r="D227"/>
          <cell r="H227"/>
          <cell r="L227"/>
          <cell r="AP227"/>
          <cell r="AS227"/>
          <cell r="AV227"/>
          <cell r="AY227"/>
          <cell r="BO227"/>
          <cell r="BQ227"/>
          <cell r="BV227"/>
          <cell r="BW227"/>
          <cell r="BX227"/>
          <cell r="BY227"/>
          <cell r="BZ227"/>
          <cell r="CA227"/>
          <cell r="CB227"/>
          <cell r="CC227"/>
          <cell r="CD227"/>
          <cell r="CF227"/>
          <cell r="CG227"/>
          <cell r="CP227"/>
          <cell r="CQ227"/>
          <cell r="CT227"/>
          <cell r="CU227"/>
          <cell r="CY227"/>
          <cell r="CZ227"/>
          <cell r="DA227"/>
          <cell r="DB227"/>
          <cell r="DC227"/>
          <cell r="DD227"/>
          <cell r="DE227"/>
        </row>
        <row r="228">
          <cell r="A228"/>
          <cell r="B228"/>
          <cell r="C228"/>
          <cell r="D228"/>
          <cell r="H228"/>
          <cell r="L228"/>
          <cell r="AP228"/>
          <cell r="AS228"/>
          <cell r="AV228"/>
          <cell r="AY228"/>
          <cell r="BO228"/>
          <cell r="BQ228"/>
          <cell r="BV228"/>
          <cell r="BW228"/>
          <cell r="BX228"/>
          <cell r="BY228"/>
          <cell r="BZ228"/>
          <cell r="CA228"/>
          <cell r="CB228"/>
          <cell r="CC228"/>
          <cell r="CD228"/>
          <cell r="CF228"/>
          <cell r="CG228"/>
          <cell r="CP228"/>
          <cell r="CQ228"/>
          <cell r="CT228"/>
          <cell r="CU228"/>
          <cell r="CY228"/>
          <cell r="CZ228"/>
          <cell r="DA228"/>
          <cell r="DB228"/>
          <cell r="DC228"/>
          <cell r="DD228"/>
          <cell r="DE228"/>
        </row>
        <row r="229">
          <cell r="A229"/>
          <cell r="B229"/>
          <cell r="C229"/>
          <cell r="D229"/>
          <cell r="H229"/>
          <cell r="L229"/>
          <cell r="AP229"/>
          <cell r="AS229"/>
          <cell r="AV229"/>
          <cell r="AY229"/>
          <cell r="BO229"/>
          <cell r="BQ229"/>
          <cell r="BV229"/>
          <cell r="BW229"/>
          <cell r="BX229"/>
          <cell r="BY229"/>
          <cell r="BZ229"/>
          <cell r="CA229"/>
          <cell r="CB229"/>
          <cell r="CC229"/>
          <cell r="CD229"/>
          <cell r="CF229"/>
          <cell r="CG229"/>
          <cell r="CP229"/>
          <cell r="CQ229"/>
          <cell r="CT229"/>
          <cell r="CU229"/>
          <cell r="CY229"/>
          <cell r="CZ229"/>
          <cell r="DA229"/>
          <cell r="DB229"/>
          <cell r="DC229"/>
          <cell r="DD229"/>
          <cell r="DE229"/>
        </row>
        <row r="230">
          <cell r="A230"/>
          <cell r="B230"/>
          <cell r="C230"/>
          <cell r="D230"/>
          <cell r="H230"/>
          <cell r="L230"/>
          <cell r="AP230"/>
          <cell r="AS230"/>
          <cell r="AV230"/>
          <cell r="AY230"/>
          <cell r="BO230"/>
          <cell r="BQ230"/>
          <cell r="BV230"/>
          <cell r="BW230"/>
          <cell r="BX230"/>
          <cell r="BY230"/>
          <cell r="BZ230"/>
          <cell r="CA230"/>
          <cell r="CB230"/>
          <cell r="CC230"/>
          <cell r="CD230"/>
          <cell r="CF230"/>
          <cell r="CG230"/>
          <cell r="CP230"/>
          <cell r="CQ230"/>
          <cell r="CT230"/>
          <cell r="CU230"/>
          <cell r="CY230"/>
          <cell r="CZ230"/>
          <cell r="DA230"/>
          <cell r="DB230"/>
          <cell r="DC230"/>
          <cell r="DD230"/>
          <cell r="DE230"/>
        </row>
        <row r="231">
          <cell r="A231"/>
          <cell r="B231"/>
          <cell r="C231"/>
          <cell r="D231"/>
          <cell r="H231"/>
          <cell r="L231"/>
          <cell r="AP231"/>
          <cell r="AS231"/>
          <cell r="AV231"/>
          <cell r="AY231"/>
          <cell r="BO231"/>
          <cell r="BQ231"/>
          <cell r="BV231"/>
          <cell r="BW231"/>
          <cell r="BX231"/>
          <cell r="BY231"/>
          <cell r="BZ231"/>
          <cell r="CA231"/>
          <cell r="CB231"/>
          <cell r="CC231"/>
          <cell r="CD231"/>
          <cell r="CF231"/>
          <cell r="CG231"/>
          <cell r="CP231"/>
          <cell r="CQ231"/>
          <cell r="CT231"/>
          <cell r="CU231"/>
          <cell r="CY231"/>
          <cell r="CZ231"/>
          <cell r="DA231"/>
          <cell r="DB231"/>
          <cell r="DC231"/>
          <cell r="DD231"/>
          <cell r="DE231"/>
        </row>
        <row r="232">
          <cell r="A232"/>
          <cell r="B232"/>
          <cell r="C232"/>
          <cell r="D232"/>
          <cell r="H232"/>
          <cell r="L232"/>
          <cell r="AP232"/>
          <cell r="AS232"/>
          <cell r="AV232"/>
          <cell r="AY232"/>
          <cell r="BO232"/>
          <cell r="BQ232"/>
          <cell r="BV232"/>
          <cell r="BW232"/>
          <cell r="BX232"/>
          <cell r="BY232"/>
          <cell r="BZ232"/>
          <cell r="CA232"/>
          <cell r="CB232"/>
          <cell r="CC232"/>
          <cell r="CD232"/>
          <cell r="CF232"/>
          <cell r="CG232"/>
          <cell r="CP232"/>
          <cell r="CQ232"/>
          <cell r="CT232"/>
          <cell r="CU232"/>
          <cell r="CY232"/>
          <cell r="CZ232"/>
          <cell r="DA232"/>
          <cell r="DB232"/>
          <cell r="DC232"/>
          <cell r="DD232"/>
          <cell r="DE232"/>
        </row>
        <row r="233">
          <cell r="A233"/>
          <cell r="B233"/>
          <cell r="C233"/>
          <cell r="D233"/>
          <cell r="H233"/>
          <cell r="L233"/>
          <cell r="AP233"/>
          <cell r="AS233"/>
          <cell r="AV233"/>
          <cell r="AY233"/>
          <cell r="BO233"/>
          <cell r="BQ233"/>
          <cell r="BV233"/>
          <cell r="BW233"/>
          <cell r="BX233"/>
          <cell r="BY233"/>
          <cell r="BZ233"/>
          <cell r="CA233"/>
          <cell r="CB233"/>
          <cell r="CC233"/>
          <cell r="CD233"/>
          <cell r="CF233"/>
          <cell r="CG233"/>
          <cell r="CP233"/>
          <cell r="CQ233"/>
          <cell r="CT233"/>
          <cell r="CU233"/>
          <cell r="CY233"/>
          <cell r="CZ233"/>
          <cell r="DA233"/>
          <cell r="DB233"/>
          <cell r="DC233"/>
          <cell r="DD233"/>
          <cell r="DE233"/>
        </row>
        <row r="234">
          <cell r="A234"/>
          <cell r="B234"/>
          <cell r="C234"/>
          <cell r="D234"/>
          <cell r="H234"/>
          <cell r="L234"/>
          <cell r="AP234"/>
          <cell r="AS234"/>
          <cell r="AV234"/>
          <cell r="AY234"/>
          <cell r="BO234"/>
          <cell r="BQ234"/>
          <cell r="BV234"/>
          <cell r="BW234"/>
          <cell r="BX234"/>
          <cell r="BY234"/>
          <cell r="BZ234"/>
          <cell r="CA234"/>
          <cell r="CB234"/>
          <cell r="CC234"/>
          <cell r="CD234"/>
          <cell r="CF234"/>
          <cell r="CG234"/>
          <cell r="CP234"/>
          <cell r="CQ234"/>
          <cell r="CT234"/>
          <cell r="CU234"/>
          <cell r="CY234"/>
          <cell r="CZ234"/>
          <cell r="DA234"/>
          <cell r="DB234"/>
          <cell r="DC234"/>
          <cell r="DD234"/>
          <cell r="DE234"/>
        </row>
        <row r="235">
          <cell r="A235"/>
          <cell r="B235"/>
          <cell r="C235"/>
          <cell r="D235"/>
          <cell r="H235"/>
          <cell r="L235"/>
          <cell r="AP235"/>
          <cell r="AS235"/>
          <cell r="AV235"/>
          <cell r="AY235"/>
          <cell r="BO235"/>
          <cell r="BQ235"/>
          <cell r="BV235"/>
          <cell r="BW235"/>
          <cell r="BX235"/>
          <cell r="BY235"/>
          <cell r="BZ235"/>
          <cell r="CA235"/>
          <cell r="CB235"/>
          <cell r="CC235"/>
          <cell r="CD235"/>
          <cell r="CF235"/>
          <cell r="CG235"/>
          <cell r="CP235"/>
          <cell r="CQ235"/>
          <cell r="CT235"/>
          <cell r="CU235"/>
          <cell r="CY235"/>
          <cell r="CZ235"/>
          <cell r="DA235"/>
          <cell r="DB235"/>
          <cell r="DC235"/>
          <cell r="DD235"/>
          <cell r="DE235"/>
        </row>
        <row r="236">
          <cell r="A236"/>
          <cell r="B236"/>
          <cell r="C236"/>
          <cell r="D236"/>
          <cell r="H236"/>
          <cell r="L236"/>
          <cell r="AP236"/>
          <cell r="AS236"/>
          <cell r="AV236"/>
          <cell r="AY236"/>
          <cell r="BO236"/>
          <cell r="BQ236"/>
          <cell r="BV236"/>
          <cell r="BW236"/>
          <cell r="BX236"/>
          <cell r="BY236"/>
          <cell r="BZ236"/>
          <cell r="CA236"/>
          <cell r="CB236"/>
          <cell r="CC236"/>
          <cell r="CD236"/>
          <cell r="CF236"/>
          <cell r="CG236"/>
          <cell r="CP236"/>
          <cell r="CQ236"/>
          <cell r="CT236"/>
          <cell r="CU236"/>
          <cell r="CY236"/>
          <cell r="CZ236"/>
          <cell r="DA236"/>
          <cell r="DB236"/>
          <cell r="DC236"/>
          <cell r="DD236"/>
          <cell r="DE236"/>
        </row>
        <row r="237">
          <cell r="A237"/>
          <cell r="B237"/>
          <cell r="C237"/>
          <cell r="D237"/>
          <cell r="H237"/>
          <cell r="L237"/>
          <cell r="AP237"/>
          <cell r="AS237"/>
          <cell r="AV237"/>
          <cell r="AY237"/>
          <cell r="BO237"/>
          <cell r="BQ237"/>
          <cell r="BV237"/>
          <cell r="BW237"/>
          <cell r="BX237"/>
          <cell r="BY237"/>
          <cell r="BZ237"/>
          <cell r="CA237"/>
          <cell r="CB237"/>
          <cell r="CC237"/>
          <cell r="CD237"/>
          <cell r="CF237"/>
          <cell r="CG237"/>
          <cell r="CP237"/>
          <cell r="CQ237"/>
          <cell r="CT237"/>
          <cell r="CU237"/>
          <cell r="CY237"/>
          <cell r="CZ237"/>
          <cell r="DA237"/>
          <cell r="DB237"/>
          <cell r="DC237"/>
          <cell r="DD237"/>
          <cell r="DE237"/>
        </row>
        <row r="238">
          <cell r="A238"/>
          <cell r="B238"/>
          <cell r="C238"/>
          <cell r="D238"/>
          <cell r="H238"/>
          <cell r="L238"/>
          <cell r="AP238"/>
          <cell r="AS238"/>
          <cell r="AV238"/>
          <cell r="AY238"/>
          <cell r="BO238"/>
          <cell r="BQ238"/>
          <cell r="BV238"/>
          <cell r="BW238"/>
          <cell r="BX238"/>
          <cell r="BY238"/>
          <cell r="BZ238"/>
          <cell r="CA238"/>
          <cell r="CB238"/>
          <cell r="CC238"/>
          <cell r="CD238"/>
          <cell r="CF238"/>
          <cell r="CG238"/>
          <cell r="CP238"/>
          <cell r="CQ238"/>
          <cell r="CT238"/>
          <cell r="CU238"/>
          <cell r="CY238"/>
          <cell r="CZ238"/>
          <cell r="DA238"/>
          <cell r="DB238"/>
          <cell r="DC238"/>
          <cell r="DD238"/>
          <cell r="DE238"/>
        </row>
        <row r="239">
          <cell r="A239"/>
          <cell r="B239"/>
          <cell r="C239"/>
          <cell r="D239"/>
          <cell r="H239"/>
          <cell r="L239"/>
          <cell r="AP239"/>
          <cell r="AS239"/>
          <cell r="AV239"/>
          <cell r="AY239"/>
          <cell r="BO239"/>
          <cell r="BQ239"/>
          <cell r="BV239"/>
          <cell r="BW239"/>
          <cell r="BX239"/>
          <cell r="BY239"/>
          <cell r="BZ239"/>
          <cell r="CA239"/>
          <cell r="CB239"/>
          <cell r="CC239"/>
          <cell r="CD239"/>
          <cell r="CF239"/>
          <cell r="CG239"/>
          <cell r="CP239"/>
          <cell r="CQ239"/>
          <cell r="CT239"/>
          <cell r="CU239"/>
          <cell r="CY239"/>
          <cell r="CZ239"/>
          <cell r="DA239"/>
          <cell r="DB239"/>
          <cell r="DC239"/>
          <cell r="DD239"/>
          <cell r="DE239"/>
        </row>
        <row r="240">
          <cell r="A240"/>
          <cell r="B240"/>
          <cell r="C240"/>
          <cell r="D240"/>
          <cell r="H240"/>
          <cell r="L240"/>
          <cell r="AP240"/>
          <cell r="AS240"/>
          <cell r="AV240"/>
          <cell r="AY240"/>
          <cell r="BO240"/>
          <cell r="BQ240"/>
          <cell r="BV240"/>
          <cell r="BW240"/>
          <cell r="BX240"/>
          <cell r="BY240"/>
          <cell r="BZ240"/>
          <cell r="CA240"/>
          <cell r="CB240"/>
          <cell r="CC240"/>
          <cell r="CD240"/>
          <cell r="CF240"/>
          <cell r="CG240"/>
          <cell r="CP240"/>
          <cell r="CQ240"/>
          <cell r="CT240"/>
          <cell r="CU240"/>
          <cell r="CY240"/>
          <cell r="CZ240"/>
          <cell r="DA240"/>
          <cell r="DB240"/>
          <cell r="DC240"/>
          <cell r="DD240"/>
          <cell r="DE240"/>
        </row>
        <row r="241">
          <cell r="A241"/>
          <cell r="B241"/>
          <cell r="C241"/>
          <cell r="D241"/>
          <cell r="H241"/>
          <cell r="L241"/>
          <cell r="AP241"/>
          <cell r="AS241"/>
          <cell r="AV241"/>
          <cell r="AY241"/>
          <cell r="BO241"/>
          <cell r="BQ241"/>
          <cell r="BV241"/>
          <cell r="BW241"/>
          <cell r="BX241"/>
          <cell r="BY241"/>
          <cell r="BZ241"/>
          <cell r="CA241"/>
          <cell r="CB241"/>
          <cell r="CC241"/>
          <cell r="CD241"/>
          <cell r="CF241"/>
          <cell r="CG241"/>
          <cell r="CP241"/>
          <cell r="CQ241"/>
          <cell r="CT241"/>
          <cell r="CU241"/>
          <cell r="CY241"/>
          <cell r="CZ241"/>
          <cell r="DA241"/>
          <cell r="DB241"/>
          <cell r="DC241"/>
          <cell r="DD241"/>
          <cell r="DE241"/>
        </row>
        <row r="242">
          <cell r="A242"/>
          <cell r="B242"/>
          <cell r="C242"/>
          <cell r="D242"/>
          <cell r="H242"/>
          <cell r="L242"/>
          <cell r="AP242"/>
          <cell r="AS242"/>
          <cell r="AV242"/>
          <cell r="AY242"/>
          <cell r="BO242"/>
          <cell r="BQ242"/>
          <cell r="BV242"/>
          <cell r="BW242"/>
          <cell r="BX242"/>
          <cell r="BY242"/>
          <cell r="BZ242"/>
          <cell r="CA242"/>
          <cell r="CB242"/>
          <cell r="CC242"/>
          <cell r="CD242"/>
          <cell r="CF242"/>
          <cell r="CG242"/>
          <cell r="CP242"/>
          <cell r="CQ242"/>
          <cell r="CT242"/>
          <cell r="CU242"/>
          <cell r="CY242"/>
          <cell r="CZ242"/>
          <cell r="DA242"/>
          <cell r="DB242"/>
          <cell r="DC242"/>
          <cell r="DD242"/>
          <cell r="DE242"/>
        </row>
        <row r="243">
          <cell r="A243"/>
          <cell r="B243"/>
          <cell r="C243"/>
          <cell r="D243"/>
          <cell r="H243"/>
          <cell r="L243"/>
          <cell r="AP243"/>
          <cell r="AS243"/>
          <cell r="AV243"/>
          <cell r="AY243"/>
          <cell r="BO243"/>
          <cell r="BQ243"/>
          <cell r="BV243"/>
          <cell r="BW243"/>
          <cell r="BX243"/>
          <cell r="BY243"/>
          <cell r="BZ243"/>
          <cell r="CA243"/>
          <cell r="CB243"/>
          <cell r="CC243"/>
          <cell r="CD243"/>
          <cell r="CF243"/>
          <cell r="CG243"/>
          <cell r="CP243"/>
          <cell r="CQ243"/>
          <cell r="CT243"/>
          <cell r="CU243"/>
          <cell r="CY243"/>
          <cell r="CZ243"/>
          <cell r="DA243"/>
          <cell r="DB243"/>
          <cell r="DC243"/>
          <cell r="DD243"/>
          <cell r="DE243"/>
        </row>
        <row r="244">
          <cell r="A244"/>
          <cell r="B244"/>
          <cell r="C244"/>
          <cell r="D244"/>
          <cell r="H244"/>
          <cell r="L244"/>
          <cell r="AP244"/>
          <cell r="AS244"/>
          <cell r="AV244"/>
          <cell r="AY244"/>
          <cell r="BO244"/>
          <cell r="BQ244"/>
          <cell r="BV244"/>
          <cell r="BW244"/>
          <cell r="BX244"/>
          <cell r="BY244"/>
          <cell r="BZ244"/>
          <cell r="CA244"/>
          <cell r="CB244"/>
          <cell r="CC244"/>
          <cell r="CD244"/>
          <cell r="CF244"/>
          <cell r="CG244"/>
          <cell r="CP244"/>
          <cell r="CQ244"/>
          <cell r="CT244"/>
          <cell r="CU244"/>
          <cell r="CY244"/>
          <cell r="CZ244"/>
          <cell r="DA244"/>
          <cell r="DB244"/>
          <cell r="DC244"/>
          <cell r="DD244"/>
          <cell r="DE244"/>
        </row>
        <row r="245">
          <cell r="A245"/>
          <cell r="B245"/>
          <cell r="C245"/>
          <cell r="D245"/>
          <cell r="H245"/>
          <cell r="L245"/>
          <cell r="AP245"/>
          <cell r="AS245"/>
          <cell r="AV245"/>
          <cell r="AY245"/>
          <cell r="BO245"/>
          <cell r="BQ245"/>
          <cell r="BV245"/>
          <cell r="BW245"/>
          <cell r="BX245"/>
          <cell r="BY245"/>
          <cell r="BZ245"/>
          <cell r="CA245"/>
          <cell r="CB245"/>
          <cell r="CC245"/>
          <cell r="CD245"/>
          <cell r="CF245"/>
          <cell r="CG245"/>
          <cell r="CP245"/>
          <cell r="CQ245"/>
          <cell r="CT245"/>
          <cell r="CU245"/>
          <cell r="CY245"/>
          <cell r="CZ245"/>
          <cell r="DA245"/>
          <cell r="DB245"/>
          <cell r="DC245"/>
          <cell r="DD245"/>
          <cell r="DE245"/>
        </row>
        <row r="246">
          <cell r="A246"/>
          <cell r="B246"/>
          <cell r="C246"/>
          <cell r="D246"/>
          <cell r="H246"/>
          <cell r="L246"/>
          <cell r="AP246"/>
          <cell r="AS246"/>
          <cell r="AV246"/>
          <cell r="AY246"/>
          <cell r="BO246"/>
          <cell r="BQ246"/>
          <cell r="BV246"/>
          <cell r="BW246"/>
          <cell r="BX246"/>
          <cell r="BY246"/>
          <cell r="BZ246"/>
          <cell r="CA246"/>
          <cell r="CB246"/>
          <cell r="CC246"/>
          <cell r="CD246"/>
          <cell r="CF246"/>
          <cell r="CG246"/>
          <cell r="CP246"/>
          <cell r="CQ246"/>
          <cell r="CT246"/>
          <cell r="CU246"/>
          <cell r="CY246"/>
          <cell r="CZ246"/>
          <cell r="DA246"/>
          <cell r="DB246"/>
          <cell r="DC246"/>
          <cell r="DD246"/>
          <cell r="DE246"/>
        </row>
        <row r="247">
          <cell r="A247"/>
          <cell r="B247"/>
          <cell r="C247"/>
          <cell r="D247"/>
          <cell r="H247"/>
          <cell r="L247"/>
          <cell r="AP247"/>
          <cell r="AS247"/>
          <cell r="AV247"/>
          <cell r="AY247"/>
          <cell r="BO247"/>
          <cell r="BQ247"/>
          <cell r="BV247"/>
          <cell r="BW247"/>
          <cell r="BX247"/>
          <cell r="BY247"/>
          <cell r="BZ247"/>
          <cell r="CA247"/>
          <cell r="CB247"/>
          <cell r="CC247"/>
          <cell r="CD247"/>
          <cell r="CF247"/>
          <cell r="CG247"/>
          <cell r="CP247"/>
          <cell r="CQ247"/>
          <cell r="CT247"/>
          <cell r="CU247"/>
          <cell r="CY247"/>
          <cell r="CZ247"/>
          <cell r="DA247"/>
          <cell r="DB247"/>
          <cell r="DC247"/>
          <cell r="DD247"/>
          <cell r="DE247"/>
        </row>
        <row r="248">
          <cell r="A248"/>
          <cell r="B248"/>
          <cell r="C248"/>
          <cell r="D248"/>
          <cell r="H248"/>
          <cell r="L248"/>
          <cell r="AP248"/>
          <cell r="AS248"/>
          <cell r="AV248"/>
          <cell r="AY248"/>
          <cell r="BO248"/>
          <cell r="BQ248"/>
          <cell r="BV248"/>
          <cell r="BW248"/>
          <cell r="BX248"/>
          <cell r="BY248"/>
          <cell r="BZ248"/>
          <cell r="CA248"/>
          <cell r="CB248"/>
          <cell r="CC248"/>
          <cell r="CD248"/>
          <cell r="CF248"/>
          <cell r="CG248"/>
          <cell r="CP248"/>
          <cell r="CQ248"/>
          <cell r="CT248"/>
          <cell r="CU248"/>
          <cell r="CY248"/>
          <cell r="CZ248"/>
          <cell r="DA248"/>
          <cell r="DB248"/>
          <cell r="DC248"/>
          <cell r="DD248"/>
          <cell r="DE248"/>
        </row>
        <row r="249">
          <cell r="A249"/>
          <cell r="B249"/>
          <cell r="C249"/>
          <cell r="D249"/>
          <cell r="H249"/>
          <cell r="L249"/>
          <cell r="AP249"/>
          <cell r="AS249"/>
          <cell r="AV249"/>
          <cell r="AY249"/>
          <cell r="BO249"/>
          <cell r="BQ249"/>
          <cell r="BV249"/>
          <cell r="BW249"/>
          <cell r="BX249"/>
          <cell r="BY249"/>
          <cell r="BZ249"/>
          <cell r="CA249"/>
          <cell r="CB249"/>
          <cell r="CC249"/>
          <cell r="CD249"/>
          <cell r="CF249"/>
          <cell r="CG249"/>
          <cell r="CP249"/>
          <cell r="CQ249"/>
          <cell r="CT249"/>
          <cell r="CU249"/>
          <cell r="CY249"/>
          <cell r="CZ249"/>
          <cell r="DA249"/>
          <cell r="DB249"/>
          <cell r="DC249"/>
          <cell r="DD249"/>
          <cell r="DE249"/>
        </row>
        <row r="250">
          <cell r="A250"/>
          <cell r="B250"/>
          <cell r="C250"/>
          <cell r="D250"/>
          <cell r="H250"/>
          <cell r="L250"/>
          <cell r="AP250"/>
          <cell r="AS250"/>
          <cell r="AV250"/>
          <cell r="AY250"/>
          <cell r="BO250"/>
          <cell r="BQ250"/>
          <cell r="BV250"/>
          <cell r="BW250"/>
          <cell r="BX250"/>
          <cell r="BY250"/>
          <cell r="BZ250"/>
          <cell r="CA250"/>
          <cell r="CB250"/>
          <cell r="CC250"/>
          <cell r="CD250"/>
          <cell r="CF250"/>
          <cell r="CG250"/>
          <cell r="CP250"/>
          <cell r="CQ250"/>
          <cell r="CT250"/>
          <cell r="CU250"/>
          <cell r="CY250"/>
          <cell r="CZ250"/>
          <cell r="DA250"/>
          <cell r="DB250"/>
          <cell r="DC250"/>
          <cell r="DD250"/>
          <cell r="DE250"/>
        </row>
        <row r="251">
          <cell r="A251"/>
          <cell r="B251"/>
          <cell r="C251"/>
          <cell r="D251"/>
          <cell r="H251"/>
          <cell r="L251"/>
          <cell r="AP251"/>
          <cell r="AS251"/>
          <cell r="AV251"/>
          <cell r="AY251"/>
          <cell r="BO251"/>
          <cell r="BQ251"/>
          <cell r="BV251"/>
          <cell r="BW251"/>
          <cell r="BX251"/>
          <cell r="BY251"/>
          <cell r="BZ251"/>
          <cell r="CA251"/>
          <cell r="CB251"/>
          <cell r="CC251"/>
          <cell r="CD251"/>
          <cell r="CF251"/>
          <cell r="CG251"/>
          <cell r="CP251"/>
          <cell r="CQ251"/>
          <cell r="CT251"/>
          <cell r="CU251"/>
          <cell r="CY251"/>
          <cell r="CZ251"/>
          <cell r="DA251"/>
          <cell r="DB251"/>
          <cell r="DC251"/>
          <cell r="DD251"/>
          <cell r="DE251"/>
        </row>
        <row r="252">
          <cell r="A252"/>
          <cell r="B252"/>
          <cell r="C252"/>
          <cell r="D252"/>
          <cell r="H252"/>
          <cell r="L252"/>
          <cell r="AP252"/>
          <cell r="AS252"/>
          <cell r="AV252"/>
          <cell r="AY252"/>
          <cell r="BO252"/>
          <cell r="BQ252"/>
          <cell r="BV252"/>
          <cell r="BW252"/>
          <cell r="BX252"/>
          <cell r="BY252"/>
          <cell r="BZ252"/>
          <cell r="CA252"/>
          <cell r="CB252"/>
          <cell r="CC252"/>
          <cell r="CD252"/>
          <cell r="CF252"/>
          <cell r="CG252"/>
          <cell r="CP252"/>
          <cell r="CQ252"/>
          <cell r="CT252"/>
          <cell r="CU252"/>
          <cell r="CY252"/>
          <cell r="CZ252"/>
          <cell r="DA252"/>
          <cell r="DB252"/>
          <cell r="DC252"/>
          <cell r="DD252"/>
          <cell r="DE252"/>
        </row>
        <row r="253">
          <cell r="A253"/>
          <cell r="B253"/>
          <cell r="C253"/>
          <cell r="D253"/>
          <cell r="H253"/>
          <cell r="L253"/>
          <cell r="AP253"/>
          <cell r="AS253"/>
          <cell r="AV253"/>
          <cell r="AY253"/>
          <cell r="BO253"/>
          <cell r="BQ253"/>
          <cell r="BV253"/>
          <cell r="BW253"/>
          <cell r="BX253"/>
          <cell r="BY253"/>
          <cell r="BZ253"/>
          <cell r="CA253"/>
          <cell r="CB253"/>
          <cell r="CC253"/>
          <cell r="CD253"/>
          <cell r="CF253"/>
          <cell r="CG253"/>
          <cell r="CP253"/>
          <cell r="CQ253"/>
          <cell r="CT253"/>
          <cell r="CU253"/>
          <cell r="CY253"/>
          <cell r="CZ253"/>
          <cell r="DA253"/>
          <cell r="DB253"/>
          <cell r="DC253"/>
          <cell r="DD253"/>
          <cell r="DE253"/>
        </row>
        <row r="254">
          <cell r="A254"/>
          <cell r="B254"/>
          <cell r="C254"/>
          <cell r="D254"/>
          <cell r="H254"/>
          <cell r="L254"/>
          <cell r="AP254"/>
          <cell r="AS254"/>
          <cell r="AV254"/>
          <cell r="AY254"/>
          <cell r="BO254"/>
          <cell r="BQ254"/>
          <cell r="BV254"/>
          <cell r="BW254"/>
          <cell r="BX254"/>
          <cell r="BY254"/>
          <cell r="BZ254"/>
          <cell r="CA254"/>
          <cell r="CB254"/>
          <cell r="CC254"/>
          <cell r="CD254"/>
          <cell r="CF254"/>
          <cell r="CG254"/>
          <cell r="CP254"/>
          <cell r="CQ254"/>
          <cell r="CT254"/>
          <cell r="CU254"/>
          <cell r="CY254"/>
          <cell r="CZ254"/>
          <cell r="DA254"/>
          <cell r="DB254"/>
          <cell r="DC254"/>
          <cell r="DD254"/>
          <cell r="DE254"/>
        </row>
        <row r="255">
          <cell r="A255"/>
          <cell r="B255"/>
          <cell r="C255"/>
          <cell r="D255"/>
          <cell r="H255"/>
          <cell r="L255"/>
          <cell r="AP255"/>
          <cell r="AS255"/>
          <cell r="AV255"/>
          <cell r="AY255"/>
          <cell r="BO255"/>
          <cell r="BQ255"/>
          <cell r="BV255"/>
          <cell r="BW255"/>
          <cell r="BX255"/>
          <cell r="BY255"/>
          <cell r="BZ255"/>
          <cell r="CA255"/>
          <cell r="CB255"/>
          <cell r="CC255"/>
          <cell r="CD255"/>
          <cell r="CF255"/>
          <cell r="CG255"/>
          <cell r="CP255"/>
          <cell r="CQ255"/>
          <cell r="CT255"/>
          <cell r="CU255"/>
          <cell r="CY255"/>
          <cell r="CZ255"/>
          <cell r="DA255"/>
          <cell r="DB255"/>
          <cell r="DC255"/>
          <cell r="DD255"/>
          <cell r="DE255"/>
        </row>
        <row r="256">
          <cell r="A256"/>
          <cell r="B256"/>
          <cell r="C256"/>
          <cell r="D256"/>
          <cell r="H256"/>
          <cell r="L256"/>
          <cell r="AP256"/>
          <cell r="AS256"/>
          <cell r="AV256"/>
          <cell r="AY256"/>
          <cell r="BO256"/>
          <cell r="BQ256"/>
          <cell r="BV256"/>
          <cell r="BW256"/>
          <cell r="BX256"/>
          <cell r="BY256"/>
          <cell r="BZ256"/>
          <cell r="CA256"/>
          <cell r="CB256"/>
          <cell r="CC256"/>
          <cell r="CD256"/>
          <cell r="CF256"/>
          <cell r="CG256"/>
          <cell r="CP256"/>
          <cell r="CQ256"/>
          <cell r="CT256"/>
          <cell r="CU256"/>
          <cell r="CY256"/>
          <cell r="CZ256"/>
          <cell r="DA256"/>
          <cell r="DB256"/>
          <cell r="DC256"/>
          <cell r="DD256"/>
          <cell r="DE256"/>
        </row>
        <row r="257">
          <cell r="A257"/>
          <cell r="B257"/>
          <cell r="C257"/>
          <cell r="D257"/>
          <cell r="H257"/>
          <cell r="L257"/>
          <cell r="AP257"/>
          <cell r="AS257"/>
          <cell r="AV257"/>
          <cell r="AY257"/>
          <cell r="BO257"/>
          <cell r="BQ257"/>
          <cell r="BV257"/>
          <cell r="BW257"/>
          <cell r="BX257"/>
          <cell r="BY257"/>
          <cell r="BZ257"/>
          <cell r="CA257"/>
          <cell r="CB257"/>
          <cell r="CC257"/>
          <cell r="CD257"/>
          <cell r="CF257"/>
          <cell r="CG257"/>
          <cell r="CP257"/>
          <cell r="CQ257"/>
          <cell r="CT257"/>
          <cell r="CU257"/>
          <cell r="CY257"/>
          <cell r="CZ257"/>
          <cell r="DA257"/>
          <cell r="DB257"/>
          <cell r="DC257"/>
          <cell r="DD257"/>
          <cell r="DE257"/>
        </row>
        <row r="258">
          <cell r="A258"/>
          <cell r="B258"/>
          <cell r="C258"/>
          <cell r="D258"/>
          <cell r="H258"/>
          <cell r="L258"/>
          <cell r="AP258"/>
          <cell r="AS258"/>
          <cell r="AV258"/>
          <cell r="AY258"/>
          <cell r="BO258"/>
          <cell r="BQ258"/>
          <cell r="BV258"/>
          <cell r="BW258"/>
          <cell r="BX258"/>
          <cell r="BY258"/>
          <cell r="BZ258"/>
          <cell r="CA258"/>
          <cell r="CB258"/>
          <cell r="CC258"/>
          <cell r="CD258"/>
          <cell r="CF258"/>
          <cell r="CG258"/>
          <cell r="CP258"/>
          <cell r="CQ258"/>
          <cell r="CT258"/>
          <cell r="CU258"/>
          <cell r="CY258"/>
          <cell r="CZ258"/>
          <cell r="DA258"/>
          <cell r="DB258"/>
          <cell r="DC258"/>
          <cell r="DD258"/>
          <cell r="DE258"/>
        </row>
        <row r="259">
          <cell r="A259"/>
          <cell r="B259"/>
          <cell r="C259"/>
          <cell r="D259"/>
          <cell r="H259"/>
          <cell r="L259"/>
          <cell r="AP259"/>
          <cell r="AS259"/>
          <cell r="AV259"/>
          <cell r="AY259"/>
          <cell r="BO259"/>
          <cell r="BQ259"/>
          <cell r="BV259"/>
          <cell r="BW259"/>
          <cell r="BX259"/>
          <cell r="BY259"/>
          <cell r="BZ259"/>
          <cell r="CA259"/>
          <cell r="CB259"/>
          <cell r="CC259"/>
          <cell r="CD259"/>
          <cell r="CF259"/>
          <cell r="CG259"/>
          <cell r="CP259"/>
          <cell r="CQ259"/>
          <cell r="CT259"/>
          <cell r="CU259"/>
          <cell r="CY259"/>
          <cell r="CZ259"/>
          <cell r="DA259"/>
          <cell r="DB259"/>
          <cell r="DC259"/>
          <cell r="DD259"/>
          <cell r="DE259"/>
        </row>
        <row r="260">
          <cell r="A260"/>
          <cell r="B260"/>
          <cell r="C260"/>
          <cell r="D260"/>
          <cell r="H260"/>
          <cell r="L260"/>
          <cell r="AP260"/>
          <cell r="AS260"/>
          <cell r="AV260"/>
          <cell r="AY260"/>
          <cell r="BO260"/>
          <cell r="BQ260"/>
          <cell r="BV260"/>
          <cell r="BW260"/>
          <cell r="BX260"/>
          <cell r="BY260"/>
          <cell r="BZ260"/>
          <cell r="CA260"/>
          <cell r="CB260"/>
          <cell r="CC260"/>
          <cell r="CD260"/>
          <cell r="CF260"/>
          <cell r="CG260"/>
          <cell r="CP260"/>
          <cell r="CQ260"/>
          <cell r="CT260"/>
          <cell r="CU260"/>
          <cell r="CY260"/>
          <cell r="CZ260"/>
          <cell r="DA260"/>
          <cell r="DB260"/>
          <cell r="DC260"/>
          <cell r="DD260"/>
          <cell r="DE260"/>
        </row>
        <row r="261">
          <cell r="A261"/>
          <cell r="B261"/>
          <cell r="C261"/>
          <cell r="D261"/>
          <cell r="H261"/>
          <cell r="L261"/>
          <cell r="AP261"/>
          <cell r="AS261"/>
          <cell r="AV261"/>
          <cell r="AY261"/>
          <cell r="BO261"/>
          <cell r="BQ261"/>
          <cell r="BV261"/>
          <cell r="BW261"/>
          <cell r="BX261"/>
          <cell r="BY261"/>
          <cell r="BZ261"/>
          <cell r="CA261"/>
          <cell r="CB261"/>
          <cell r="CC261"/>
          <cell r="CD261"/>
          <cell r="CF261"/>
          <cell r="CG261"/>
          <cell r="CP261"/>
          <cell r="CQ261"/>
          <cell r="CT261"/>
          <cell r="CU261"/>
          <cell r="CY261"/>
          <cell r="CZ261"/>
          <cell r="DA261"/>
          <cell r="DB261"/>
          <cell r="DC261"/>
          <cell r="DD261"/>
          <cell r="DE261"/>
        </row>
        <row r="262">
          <cell r="A262"/>
          <cell r="B262"/>
          <cell r="C262"/>
          <cell r="D262"/>
          <cell r="H262"/>
          <cell r="L262"/>
          <cell r="AP262"/>
          <cell r="AS262"/>
          <cell r="AV262"/>
          <cell r="AY262"/>
          <cell r="BO262"/>
          <cell r="BQ262"/>
          <cell r="BV262"/>
          <cell r="BW262"/>
          <cell r="BX262"/>
          <cell r="BY262"/>
          <cell r="BZ262"/>
          <cell r="CA262"/>
          <cell r="CB262"/>
          <cell r="CC262"/>
          <cell r="CD262"/>
          <cell r="CF262"/>
          <cell r="CG262"/>
          <cell r="CP262"/>
          <cell r="CQ262"/>
          <cell r="CT262"/>
          <cell r="CU262"/>
          <cell r="CY262"/>
          <cell r="CZ262"/>
          <cell r="DA262"/>
          <cell r="DB262"/>
          <cell r="DC262"/>
          <cell r="DD262"/>
          <cell r="DE262"/>
        </row>
        <row r="263">
          <cell r="A263"/>
          <cell r="B263"/>
          <cell r="C263"/>
          <cell r="D263"/>
          <cell r="H263"/>
          <cell r="L263"/>
          <cell r="AP263"/>
          <cell r="AS263"/>
          <cell r="AV263"/>
          <cell r="AY263"/>
          <cell r="BO263"/>
          <cell r="BQ263"/>
          <cell r="BV263"/>
          <cell r="BW263"/>
          <cell r="BX263"/>
          <cell r="BY263"/>
          <cell r="BZ263"/>
          <cell r="CA263"/>
          <cell r="CB263"/>
          <cell r="CC263"/>
          <cell r="CD263"/>
          <cell r="CF263"/>
          <cell r="CG263"/>
          <cell r="CP263"/>
          <cell r="CQ263"/>
          <cell r="CT263"/>
          <cell r="CU263"/>
          <cell r="CY263"/>
          <cell r="CZ263"/>
          <cell r="DA263"/>
          <cell r="DB263"/>
          <cell r="DC263"/>
          <cell r="DD263"/>
          <cell r="DE263"/>
        </row>
        <row r="264">
          <cell r="A264"/>
          <cell r="B264"/>
          <cell r="C264"/>
          <cell r="D264"/>
          <cell r="H264"/>
          <cell r="L264"/>
          <cell r="AP264"/>
          <cell r="AS264"/>
          <cell r="AV264"/>
          <cell r="AY264"/>
          <cell r="BO264"/>
          <cell r="BQ264"/>
          <cell r="BV264"/>
          <cell r="BW264"/>
          <cell r="BX264"/>
          <cell r="BY264"/>
          <cell r="BZ264"/>
          <cell r="CA264"/>
          <cell r="CB264"/>
          <cell r="CC264"/>
          <cell r="CD264"/>
          <cell r="CF264"/>
          <cell r="CG264"/>
          <cell r="CP264"/>
          <cell r="CQ264"/>
          <cell r="CT264"/>
          <cell r="CU264"/>
          <cell r="CY264"/>
          <cell r="CZ264"/>
          <cell r="DA264"/>
          <cell r="DB264"/>
          <cell r="DC264"/>
          <cell r="DD264"/>
          <cell r="DE264"/>
        </row>
        <row r="265">
          <cell r="A265"/>
          <cell r="B265"/>
          <cell r="C265"/>
          <cell r="D265"/>
          <cell r="H265"/>
          <cell r="L265"/>
          <cell r="AP265"/>
          <cell r="AS265"/>
          <cell r="AV265"/>
          <cell r="AY265"/>
          <cell r="BO265"/>
          <cell r="BQ265"/>
          <cell r="BV265"/>
          <cell r="BW265"/>
          <cell r="BX265"/>
          <cell r="BY265"/>
          <cell r="BZ265"/>
          <cell r="CA265"/>
          <cell r="CB265"/>
          <cell r="CC265"/>
          <cell r="CD265"/>
          <cell r="CF265"/>
          <cell r="CG265"/>
          <cell r="CP265"/>
          <cell r="CQ265"/>
          <cell r="CT265"/>
          <cell r="CU265"/>
          <cell r="CY265"/>
          <cell r="CZ265"/>
          <cell r="DA265"/>
          <cell r="DB265"/>
          <cell r="DC265"/>
          <cell r="DD265"/>
          <cell r="DE265"/>
        </row>
        <row r="266">
          <cell r="A266"/>
          <cell r="B266"/>
          <cell r="C266"/>
          <cell r="D266"/>
          <cell r="H266"/>
          <cell r="L266"/>
          <cell r="AP266"/>
          <cell r="AS266"/>
          <cell r="AV266"/>
          <cell r="AY266"/>
          <cell r="BO266"/>
          <cell r="BQ266"/>
          <cell r="BV266"/>
          <cell r="BW266"/>
          <cell r="BX266"/>
          <cell r="BY266"/>
          <cell r="BZ266"/>
          <cell r="CA266"/>
          <cell r="CB266"/>
          <cell r="CC266"/>
          <cell r="CD266"/>
          <cell r="CF266"/>
          <cell r="CG266"/>
          <cell r="CP266"/>
          <cell r="CQ266"/>
          <cell r="CT266"/>
          <cell r="CU266"/>
          <cell r="CY266"/>
          <cell r="CZ266"/>
          <cell r="DA266"/>
          <cell r="DB266"/>
          <cell r="DC266"/>
          <cell r="DD266"/>
          <cell r="DE266"/>
        </row>
        <row r="267">
          <cell r="A267"/>
          <cell r="B267"/>
          <cell r="C267"/>
          <cell r="D267"/>
          <cell r="H267"/>
          <cell r="L267"/>
          <cell r="AP267"/>
          <cell r="AS267"/>
          <cell r="AV267"/>
          <cell r="AY267"/>
          <cell r="BO267"/>
          <cell r="BQ267"/>
          <cell r="BV267"/>
          <cell r="BW267"/>
          <cell r="BX267"/>
          <cell r="BY267"/>
          <cell r="BZ267"/>
          <cell r="CA267"/>
          <cell r="CB267"/>
          <cell r="CC267"/>
          <cell r="CD267"/>
          <cell r="CF267"/>
          <cell r="CG267"/>
          <cell r="CP267"/>
          <cell r="CQ267"/>
          <cell r="CT267"/>
          <cell r="CU267"/>
          <cell r="CY267"/>
          <cell r="CZ267"/>
          <cell r="DA267"/>
          <cell r="DB267"/>
          <cell r="DC267"/>
          <cell r="DD267"/>
          <cell r="DE267"/>
        </row>
        <row r="268">
          <cell r="A268"/>
          <cell r="B268"/>
          <cell r="C268"/>
          <cell r="D268"/>
          <cell r="H268"/>
          <cell r="L268"/>
          <cell r="AP268"/>
          <cell r="AS268"/>
          <cell r="AV268"/>
          <cell r="AY268"/>
          <cell r="BO268"/>
          <cell r="BQ268"/>
          <cell r="BV268"/>
          <cell r="BW268"/>
          <cell r="BX268"/>
          <cell r="BY268"/>
          <cell r="BZ268"/>
          <cell r="CA268"/>
          <cell r="CB268"/>
          <cell r="CC268"/>
          <cell r="CD268"/>
          <cell r="CF268"/>
          <cell r="CG268"/>
          <cell r="CP268"/>
          <cell r="CQ268"/>
          <cell r="CT268"/>
          <cell r="CU268"/>
          <cell r="CY268"/>
          <cell r="CZ268"/>
          <cell r="DA268"/>
          <cell r="DB268"/>
          <cell r="DC268"/>
          <cell r="DD268"/>
          <cell r="DE268"/>
        </row>
        <row r="269">
          <cell r="A269"/>
          <cell r="B269"/>
          <cell r="C269"/>
          <cell r="D269"/>
          <cell r="H269"/>
          <cell r="L269"/>
          <cell r="AP269"/>
          <cell r="AS269"/>
          <cell r="AV269"/>
          <cell r="AY269"/>
          <cell r="BO269"/>
          <cell r="BQ269"/>
          <cell r="BV269"/>
          <cell r="BW269"/>
          <cell r="BX269"/>
          <cell r="BY269"/>
          <cell r="BZ269"/>
          <cell r="CA269"/>
          <cell r="CB269"/>
          <cell r="CC269"/>
          <cell r="CD269"/>
          <cell r="CF269"/>
          <cell r="CG269"/>
          <cell r="CP269"/>
          <cell r="CQ269"/>
          <cell r="CT269"/>
          <cell r="CU269"/>
          <cell r="CY269"/>
          <cell r="CZ269"/>
          <cell r="DA269"/>
          <cell r="DB269"/>
          <cell r="DC269"/>
          <cell r="DD269"/>
          <cell r="DE269"/>
        </row>
        <row r="270">
          <cell r="A270"/>
          <cell r="B270"/>
          <cell r="C270"/>
          <cell r="D270"/>
          <cell r="H270"/>
          <cell r="L270"/>
          <cell r="AP270"/>
          <cell r="AS270"/>
          <cell r="AV270"/>
          <cell r="AY270"/>
          <cell r="BO270"/>
          <cell r="BQ270"/>
          <cell r="BV270"/>
          <cell r="BW270"/>
          <cell r="BX270"/>
          <cell r="BY270"/>
          <cell r="BZ270"/>
          <cell r="CA270"/>
          <cell r="CB270"/>
          <cell r="CC270"/>
          <cell r="CD270"/>
          <cell r="CF270"/>
          <cell r="CG270"/>
          <cell r="CP270"/>
          <cell r="CQ270"/>
          <cell r="CT270"/>
          <cell r="CU270"/>
          <cell r="CY270"/>
          <cell r="CZ270"/>
          <cell r="DA270"/>
          <cell r="DB270"/>
          <cell r="DC270"/>
          <cell r="DD270"/>
          <cell r="DE270"/>
        </row>
        <row r="271">
          <cell r="A271"/>
          <cell r="B271"/>
          <cell r="C271"/>
          <cell r="D271"/>
          <cell r="H271"/>
          <cell r="L271"/>
          <cell r="AP271"/>
          <cell r="AS271"/>
          <cell r="AV271"/>
          <cell r="AY271"/>
          <cell r="BO271"/>
          <cell r="BQ271"/>
          <cell r="BV271"/>
          <cell r="BW271"/>
          <cell r="BX271"/>
          <cell r="BY271"/>
          <cell r="BZ271"/>
          <cell r="CA271"/>
          <cell r="CB271"/>
          <cell r="CC271"/>
          <cell r="CD271"/>
          <cell r="CF271"/>
          <cell r="CG271"/>
          <cell r="CP271"/>
          <cell r="CQ271"/>
          <cell r="CT271"/>
          <cell r="CU271"/>
          <cell r="CY271"/>
          <cell r="CZ271"/>
          <cell r="DA271"/>
          <cell r="DB271"/>
          <cell r="DC271"/>
          <cell r="DD271"/>
          <cell r="DE271"/>
        </row>
        <row r="272">
          <cell r="A272"/>
          <cell r="B272"/>
          <cell r="C272"/>
          <cell r="D272"/>
          <cell r="H272"/>
          <cell r="L272"/>
          <cell r="AP272"/>
          <cell r="AS272"/>
          <cell r="AV272"/>
          <cell r="AY272"/>
          <cell r="BO272"/>
          <cell r="BQ272"/>
          <cell r="BV272"/>
          <cell r="BW272"/>
          <cell r="BX272"/>
          <cell r="BY272"/>
          <cell r="BZ272"/>
          <cell r="CA272"/>
          <cell r="CB272"/>
          <cell r="CC272"/>
          <cell r="CD272"/>
          <cell r="CF272"/>
          <cell r="CG272"/>
          <cell r="CP272"/>
          <cell r="CQ272"/>
          <cell r="CT272"/>
          <cell r="CU272"/>
          <cell r="CY272"/>
          <cell r="CZ272"/>
          <cell r="DA272"/>
          <cell r="DB272"/>
          <cell r="DC272"/>
          <cell r="DD272"/>
          <cell r="DE272"/>
        </row>
        <row r="273">
          <cell r="A273"/>
          <cell r="B273"/>
          <cell r="C273"/>
          <cell r="D273"/>
          <cell r="H273"/>
          <cell r="L273"/>
          <cell r="AP273"/>
          <cell r="AS273"/>
          <cell r="AV273"/>
          <cell r="AY273"/>
          <cell r="BO273"/>
          <cell r="BQ273"/>
          <cell r="BV273"/>
          <cell r="BW273"/>
          <cell r="BX273"/>
          <cell r="BY273"/>
          <cell r="BZ273"/>
          <cell r="CA273"/>
          <cell r="CB273"/>
          <cell r="CC273"/>
          <cell r="CD273"/>
          <cell r="CF273"/>
          <cell r="CG273"/>
          <cell r="CP273"/>
          <cell r="CQ273"/>
          <cell r="CT273"/>
          <cell r="CU273"/>
          <cell r="CY273"/>
          <cell r="CZ273"/>
          <cell r="DA273"/>
          <cell r="DB273"/>
          <cell r="DC273"/>
          <cell r="DD273"/>
          <cell r="DE273"/>
        </row>
        <row r="274">
          <cell r="A274"/>
          <cell r="B274"/>
          <cell r="C274"/>
          <cell r="D274"/>
          <cell r="H274"/>
          <cell r="L274"/>
          <cell r="AP274"/>
          <cell r="AS274"/>
          <cell r="AV274"/>
          <cell r="AY274"/>
          <cell r="BO274"/>
          <cell r="BQ274"/>
          <cell r="BV274"/>
          <cell r="BW274"/>
          <cell r="BX274"/>
          <cell r="BY274"/>
          <cell r="BZ274"/>
          <cell r="CA274"/>
          <cell r="CB274"/>
          <cell r="CC274"/>
          <cell r="CD274"/>
          <cell r="CF274"/>
          <cell r="CG274"/>
          <cell r="CP274"/>
          <cell r="CQ274"/>
          <cell r="CT274"/>
          <cell r="CU274"/>
          <cell r="CY274"/>
          <cell r="CZ274"/>
          <cell r="DA274"/>
          <cell r="DB274"/>
          <cell r="DC274"/>
          <cell r="DD274"/>
          <cell r="DE274"/>
        </row>
        <row r="275">
          <cell r="A275"/>
          <cell r="B275"/>
          <cell r="C275"/>
          <cell r="D275"/>
          <cell r="H275"/>
          <cell r="L275"/>
          <cell r="AP275"/>
          <cell r="AS275"/>
          <cell r="AV275"/>
          <cell r="AY275"/>
          <cell r="BO275"/>
          <cell r="BQ275"/>
          <cell r="BV275"/>
          <cell r="BW275"/>
          <cell r="BX275"/>
          <cell r="BY275"/>
          <cell r="BZ275"/>
          <cell r="CA275"/>
          <cell r="CB275"/>
          <cell r="CC275"/>
          <cell r="CD275"/>
          <cell r="CF275"/>
          <cell r="CG275"/>
          <cell r="CP275"/>
          <cell r="CQ275"/>
          <cell r="CT275"/>
          <cell r="CU275"/>
          <cell r="CY275"/>
          <cell r="CZ275"/>
          <cell r="DA275"/>
          <cell r="DB275"/>
          <cell r="DC275"/>
          <cell r="DD275"/>
          <cell r="DE275"/>
        </row>
        <row r="276">
          <cell r="A276"/>
          <cell r="B276"/>
          <cell r="C276"/>
          <cell r="D276"/>
          <cell r="H276"/>
          <cell r="L276"/>
          <cell r="AP276"/>
          <cell r="AS276"/>
          <cell r="AV276"/>
          <cell r="AY276"/>
          <cell r="BO276"/>
          <cell r="BQ276"/>
          <cell r="BV276"/>
          <cell r="BW276"/>
          <cell r="BX276"/>
          <cell r="BY276"/>
          <cell r="BZ276"/>
          <cell r="CA276"/>
          <cell r="CB276"/>
          <cell r="CC276"/>
          <cell r="CD276"/>
          <cell r="CF276"/>
          <cell r="CG276"/>
          <cell r="CP276"/>
          <cell r="CQ276"/>
          <cell r="CT276"/>
          <cell r="CU276"/>
          <cell r="CY276"/>
          <cell r="CZ276"/>
          <cell r="DA276"/>
          <cell r="DB276"/>
          <cell r="DC276"/>
          <cell r="DD276"/>
          <cell r="DE276"/>
        </row>
        <row r="277">
          <cell r="A277"/>
          <cell r="B277"/>
          <cell r="C277"/>
          <cell r="D277"/>
          <cell r="H277"/>
          <cell r="L277"/>
          <cell r="AP277"/>
          <cell r="AS277"/>
          <cell r="AV277"/>
          <cell r="AY277"/>
          <cell r="BO277"/>
          <cell r="BQ277"/>
          <cell r="BV277"/>
          <cell r="BW277"/>
          <cell r="BX277"/>
          <cell r="BY277"/>
          <cell r="BZ277"/>
          <cell r="CA277"/>
          <cell r="CB277"/>
          <cell r="CC277"/>
          <cell r="CD277"/>
          <cell r="CF277"/>
          <cell r="CG277"/>
          <cell r="CP277"/>
          <cell r="CQ277"/>
          <cell r="CT277"/>
          <cell r="CU277"/>
          <cell r="CY277"/>
          <cell r="CZ277"/>
          <cell r="DA277"/>
          <cell r="DB277"/>
          <cell r="DC277"/>
          <cell r="DD277"/>
          <cell r="DE277"/>
        </row>
        <row r="278">
          <cell r="A278"/>
          <cell r="B278"/>
          <cell r="C278"/>
          <cell r="D278"/>
          <cell r="H278"/>
          <cell r="L278"/>
          <cell r="AP278"/>
          <cell r="AS278"/>
          <cell r="AV278"/>
          <cell r="AY278"/>
          <cell r="BO278"/>
          <cell r="BQ278"/>
          <cell r="BV278"/>
          <cell r="BW278"/>
          <cell r="BX278"/>
          <cell r="BY278"/>
          <cell r="BZ278"/>
          <cell r="CA278"/>
          <cell r="CB278"/>
          <cell r="CC278"/>
          <cell r="CD278"/>
          <cell r="CF278"/>
          <cell r="CG278"/>
          <cell r="CP278"/>
          <cell r="CQ278"/>
          <cell r="CT278"/>
          <cell r="CU278"/>
          <cell r="CY278"/>
          <cell r="CZ278"/>
          <cell r="DA278"/>
          <cell r="DB278"/>
          <cell r="DC278"/>
          <cell r="DD278"/>
          <cell r="DE278"/>
        </row>
        <row r="279">
          <cell r="A279"/>
          <cell r="B279"/>
          <cell r="C279"/>
          <cell r="D279"/>
          <cell r="H279"/>
          <cell r="L279"/>
          <cell r="AP279"/>
          <cell r="AS279"/>
          <cell r="AV279"/>
          <cell r="AY279"/>
          <cell r="BO279"/>
          <cell r="BQ279"/>
          <cell r="BV279"/>
          <cell r="BW279"/>
          <cell r="BX279"/>
          <cell r="BY279"/>
          <cell r="BZ279"/>
          <cell r="CA279"/>
          <cell r="CB279"/>
          <cell r="CC279"/>
          <cell r="CD279"/>
          <cell r="CF279"/>
          <cell r="CG279"/>
          <cell r="CP279"/>
          <cell r="CQ279"/>
          <cell r="CT279"/>
          <cell r="CU279"/>
          <cell r="CY279"/>
          <cell r="CZ279"/>
          <cell r="DA279"/>
          <cell r="DB279"/>
          <cell r="DC279"/>
          <cell r="DD279"/>
          <cell r="DE279"/>
        </row>
        <row r="280">
          <cell r="A280"/>
          <cell r="B280"/>
          <cell r="C280"/>
          <cell r="D280"/>
          <cell r="H280"/>
          <cell r="L280"/>
          <cell r="AP280"/>
          <cell r="AS280"/>
          <cell r="AV280"/>
          <cell r="AY280"/>
          <cell r="BO280"/>
          <cell r="BQ280"/>
          <cell r="BV280"/>
          <cell r="BW280"/>
          <cell r="BX280"/>
          <cell r="BY280"/>
          <cell r="BZ280"/>
          <cell r="CA280"/>
          <cell r="CB280"/>
          <cell r="CC280"/>
          <cell r="CD280"/>
          <cell r="CF280"/>
          <cell r="CG280"/>
          <cell r="CP280"/>
          <cell r="CQ280"/>
          <cell r="CT280"/>
          <cell r="CU280"/>
          <cell r="CY280"/>
          <cell r="CZ280"/>
          <cell r="DA280"/>
          <cell r="DB280"/>
          <cell r="DC280"/>
          <cell r="DD280"/>
          <cell r="DE280"/>
        </row>
        <row r="281">
          <cell r="A281"/>
          <cell r="B281"/>
          <cell r="C281"/>
          <cell r="D281"/>
          <cell r="H281"/>
          <cell r="L281"/>
          <cell r="AP281"/>
          <cell r="AS281"/>
          <cell r="AV281"/>
          <cell r="AY281"/>
          <cell r="BO281"/>
          <cell r="BQ281"/>
          <cell r="BV281"/>
          <cell r="BW281"/>
          <cell r="BX281"/>
          <cell r="BY281"/>
          <cell r="BZ281"/>
          <cell r="CA281"/>
          <cell r="CB281"/>
          <cell r="CC281"/>
          <cell r="CD281"/>
          <cell r="CF281"/>
          <cell r="CG281"/>
          <cell r="CP281"/>
          <cell r="CQ281"/>
          <cell r="CT281"/>
          <cell r="CU281"/>
          <cell r="CY281"/>
          <cell r="CZ281"/>
          <cell r="DA281"/>
          <cell r="DB281"/>
          <cell r="DC281"/>
          <cell r="DD281"/>
          <cell r="DE281"/>
        </row>
        <row r="282">
          <cell r="A282"/>
          <cell r="B282"/>
          <cell r="C282"/>
          <cell r="D282"/>
          <cell r="H282"/>
          <cell r="L282"/>
          <cell r="AP282"/>
          <cell r="AS282"/>
          <cell r="AV282"/>
          <cell r="AY282"/>
          <cell r="BO282"/>
          <cell r="BQ282"/>
          <cell r="BV282"/>
          <cell r="BW282"/>
          <cell r="BX282"/>
          <cell r="BY282"/>
          <cell r="BZ282"/>
          <cell r="CA282"/>
          <cell r="CB282"/>
          <cell r="CC282"/>
          <cell r="CD282"/>
          <cell r="CF282"/>
          <cell r="CG282"/>
          <cell r="CP282"/>
          <cell r="CQ282"/>
          <cell r="CT282"/>
          <cell r="CU282"/>
          <cell r="CY282"/>
          <cell r="CZ282"/>
          <cell r="DA282"/>
          <cell r="DB282"/>
          <cell r="DC282"/>
          <cell r="DD282"/>
          <cell r="DE282"/>
        </row>
        <row r="283">
          <cell r="A283"/>
          <cell r="B283"/>
          <cell r="C283"/>
          <cell r="D283"/>
          <cell r="H283"/>
          <cell r="L283"/>
          <cell r="AP283"/>
          <cell r="AS283"/>
          <cell r="AV283"/>
          <cell r="AY283"/>
          <cell r="BO283"/>
          <cell r="BQ283"/>
          <cell r="BV283"/>
          <cell r="BW283"/>
          <cell r="BX283"/>
          <cell r="BY283"/>
          <cell r="BZ283"/>
          <cell r="CA283"/>
          <cell r="CB283"/>
          <cell r="CC283"/>
          <cell r="CD283"/>
          <cell r="CF283"/>
          <cell r="CG283"/>
          <cell r="CP283"/>
          <cell r="CQ283"/>
          <cell r="CT283"/>
          <cell r="CU283"/>
          <cell r="CY283"/>
          <cell r="CZ283"/>
          <cell r="DA283"/>
          <cell r="DB283"/>
          <cell r="DC283"/>
          <cell r="DD283"/>
          <cell r="DE283"/>
        </row>
        <row r="284">
          <cell r="A284"/>
          <cell r="B284"/>
          <cell r="C284"/>
          <cell r="D284"/>
          <cell r="H284"/>
          <cell r="L284"/>
          <cell r="AP284"/>
          <cell r="AS284"/>
          <cell r="AV284"/>
          <cell r="AY284"/>
          <cell r="BO284"/>
          <cell r="BQ284"/>
          <cell r="BV284"/>
          <cell r="BW284"/>
          <cell r="BX284"/>
          <cell r="BY284"/>
          <cell r="BZ284"/>
          <cell r="CA284"/>
          <cell r="CB284"/>
          <cell r="CC284"/>
          <cell r="CD284"/>
          <cell r="CF284"/>
          <cell r="CG284"/>
          <cell r="CP284"/>
          <cell r="CQ284"/>
          <cell r="CT284"/>
          <cell r="CU284"/>
          <cell r="CY284"/>
          <cell r="CZ284"/>
          <cell r="DA284"/>
          <cell r="DB284"/>
          <cell r="DC284"/>
          <cell r="DD284"/>
          <cell r="DE284"/>
        </row>
        <row r="285">
          <cell r="A285"/>
          <cell r="B285"/>
          <cell r="C285"/>
          <cell r="D285"/>
          <cell r="H285"/>
          <cell r="L285"/>
          <cell r="AP285"/>
          <cell r="AS285"/>
          <cell r="AV285"/>
          <cell r="AY285"/>
          <cell r="BO285"/>
          <cell r="BQ285"/>
          <cell r="BV285"/>
          <cell r="BW285"/>
          <cell r="BX285"/>
          <cell r="BY285"/>
          <cell r="BZ285"/>
          <cell r="CA285"/>
          <cell r="CB285"/>
          <cell r="CC285"/>
          <cell r="CD285"/>
          <cell r="CF285"/>
          <cell r="CG285"/>
          <cell r="CP285"/>
          <cell r="CQ285"/>
          <cell r="CT285"/>
          <cell r="CU285"/>
          <cell r="CY285"/>
          <cell r="CZ285"/>
          <cell r="DA285"/>
          <cell r="DB285"/>
          <cell r="DC285"/>
          <cell r="DD285"/>
          <cell r="DE285"/>
        </row>
        <row r="286">
          <cell r="A286"/>
          <cell r="B286"/>
          <cell r="C286"/>
          <cell r="D286"/>
          <cell r="H286"/>
          <cell r="L286"/>
          <cell r="AP286"/>
          <cell r="AS286"/>
          <cell r="AV286"/>
          <cell r="AY286"/>
          <cell r="BO286"/>
          <cell r="BQ286"/>
          <cell r="BV286"/>
          <cell r="BW286"/>
          <cell r="BX286"/>
          <cell r="BY286"/>
          <cell r="BZ286"/>
          <cell r="CA286"/>
          <cell r="CB286"/>
          <cell r="CC286"/>
          <cell r="CD286"/>
          <cell r="CF286"/>
          <cell r="CG286"/>
          <cell r="CP286"/>
          <cell r="CQ286"/>
          <cell r="CT286"/>
          <cell r="CU286"/>
          <cell r="CY286"/>
          <cell r="CZ286"/>
          <cell r="DA286"/>
          <cell r="DB286"/>
          <cell r="DC286"/>
          <cell r="DD286"/>
          <cell r="DE286"/>
        </row>
        <row r="287">
          <cell r="A287"/>
          <cell r="B287"/>
          <cell r="C287"/>
          <cell r="D287"/>
          <cell r="H287"/>
          <cell r="L287"/>
          <cell r="AP287"/>
          <cell r="AS287"/>
          <cell r="AV287"/>
          <cell r="AY287"/>
          <cell r="BO287"/>
          <cell r="BQ287"/>
          <cell r="BV287"/>
          <cell r="BW287"/>
          <cell r="BX287"/>
          <cell r="BY287"/>
          <cell r="BZ287"/>
          <cell r="CA287"/>
          <cell r="CB287"/>
          <cell r="CC287"/>
          <cell r="CD287"/>
          <cell r="CF287"/>
          <cell r="CG287"/>
          <cell r="CP287"/>
          <cell r="CQ287"/>
          <cell r="CT287"/>
          <cell r="CU287"/>
          <cell r="CY287"/>
          <cell r="CZ287"/>
          <cell r="DA287"/>
          <cell r="DB287"/>
          <cell r="DC287"/>
          <cell r="DD287"/>
          <cell r="DE287"/>
        </row>
        <row r="288">
          <cell r="A288"/>
          <cell r="B288"/>
          <cell r="C288"/>
          <cell r="D288"/>
          <cell r="H288"/>
          <cell r="L288"/>
          <cell r="AP288"/>
          <cell r="AS288"/>
          <cell r="AV288"/>
          <cell r="AY288"/>
          <cell r="BO288"/>
          <cell r="BQ288"/>
          <cell r="BV288"/>
          <cell r="BW288"/>
          <cell r="BX288"/>
          <cell r="BY288"/>
          <cell r="BZ288"/>
          <cell r="CA288"/>
          <cell r="CB288"/>
          <cell r="CC288"/>
          <cell r="CD288"/>
          <cell r="CF288"/>
          <cell r="CG288"/>
          <cell r="CP288"/>
          <cell r="CQ288"/>
          <cell r="CT288"/>
          <cell r="CU288"/>
          <cell r="CY288"/>
          <cell r="CZ288"/>
          <cell r="DA288"/>
          <cell r="DB288"/>
          <cell r="DC288"/>
          <cell r="DD288"/>
          <cell r="DE288"/>
        </row>
        <row r="289">
          <cell r="A289"/>
          <cell r="B289"/>
          <cell r="C289"/>
          <cell r="D289"/>
          <cell r="H289"/>
          <cell r="L289"/>
          <cell r="AP289"/>
          <cell r="AS289"/>
          <cell r="AV289"/>
          <cell r="AY289"/>
          <cell r="BO289"/>
          <cell r="BQ289"/>
          <cell r="BV289"/>
          <cell r="BW289"/>
          <cell r="BX289"/>
          <cell r="BY289"/>
          <cell r="BZ289"/>
          <cell r="CA289"/>
          <cell r="CB289"/>
          <cell r="CC289"/>
          <cell r="CD289"/>
          <cell r="CF289"/>
          <cell r="CG289"/>
          <cell r="CP289"/>
          <cell r="CQ289"/>
          <cell r="CT289"/>
          <cell r="CU289"/>
          <cell r="CY289"/>
          <cell r="CZ289"/>
          <cell r="DA289"/>
          <cell r="DB289"/>
          <cell r="DC289"/>
          <cell r="DD289"/>
          <cell r="DE289"/>
        </row>
        <row r="290">
          <cell r="A290"/>
          <cell r="B290"/>
          <cell r="C290"/>
          <cell r="D290"/>
          <cell r="H290"/>
          <cell r="L290"/>
          <cell r="AP290"/>
          <cell r="AS290"/>
          <cell r="AV290"/>
          <cell r="AY290"/>
          <cell r="BO290"/>
          <cell r="BQ290"/>
          <cell r="BV290"/>
          <cell r="BW290"/>
          <cell r="BX290"/>
          <cell r="BY290"/>
          <cell r="BZ290"/>
          <cell r="CA290"/>
          <cell r="CB290"/>
          <cell r="CC290"/>
          <cell r="CD290"/>
          <cell r="CF290"/>
          <cell r="CG290"/>
          <cell r="CP290"/>
          <cell r="CQ290"/>
          <cell r="CT290"/>
          <cell r="CU290"/>
          <cell r="CY290"/>
          <cell r="CZ290"/>
          <cell r="DA290"/>
          <cell r="DB290"/>
          <cell r="DC290"/>
          <cell r="DD290"/>
          <cell r="DE290"/>
        </row>
        <row r="291">
          <cell r="A291"/>
          <cell r="B291"/>
          <cell r="C291"/>
          <cell r="D291"/>
          <cell r="H291"/>
          <cell r="L291"/>
          <cell r="AP291"/>
          <cell r="AS291"/>
          <cell r="AV291"/>
          <cell r="AY291"/>
          <cell r="BO291"/>
          <cell r="BQ291"/>
          <cell r="BV291"/>
          <cell r="BW291"/>
          <cell r="BX291"/>
          <cell r="BY291"/>
          <cell r="BZ291"/>
          <cell r="CA291"/>
          <cell r="CB291"/>
          <cell r="CC291"/>
          <cell r="CD291"/>
          <cell r="CF291"/>
          <cell r="CG291"/>
          <cell r="CP291"/>
          <cell r="CQ291"/>
          <cell r="CT291"/>
          <cell r="CU291"/>
          <cell r="CY291"/>
          <cell r="CZ291"/>
          <cell r="DA291"/>
          <cell r="DB291"/>
          <cell r="DC291"/>
          <cell r="DD291"/>
          <cell r="DE291"/>
        </row>
        <row r="292">
          <cell r="A292"/>
          <cell r="B292"/>
          <cell r="C292"/>
          <cell r="D292"/>
          <cell r="H292"/>
          <cell r="L292"/>
          <cell r="AP292"/>
          <cell r="AS292"/>
          <cell r="AV292"/>
          <cell r="AY292"/>
          <cell r="BO292"/>
          <cell r="BQ292"/>
          <cell r="BV292"/>
          <cell r="BW292"/>
          <cell r="BX292"/>
          <cell r="BY292"/>
          <cell r="BZ292"/>
          <cell r="CA292"/>
          <cell r="CB292"/>
          <cell r="CC292"/>
          <cell r="CD292"/>
          <cell r="CF292"/>
          <cell r="CG292"/>
          <cell r="CP292"/>
          <cell r="CQ292"/>
          <cell r="CT292"/>
          <cell r="CU292"/>
          <cell r="CY292"/>
          <cell r="CZ292"/>
          <cell r="DA292"/>
          <cell r="DB292"/>
          <cell r="DC292"/>
          <cell r="DD292"/>
          <cell r="DE292"/>
        </row>
        <row r="293">
          <cell r="A293"/>
          <cell r="B293"/>
          <cell r="C293"/>
          <cell r="D293"/>
          <cell r="H293"/>
          <cell r="L293"/>
          <cell r="AP293"/>
          <cell r="AS293"/>
          <cell r="AV293"/>
          <cell r="AY293"/>
          <cell r="BO293"/>
          <cell r="BQ293"/>
          <cell r="BV293"/>
          <cell r="BW293"/>
          <cell r="BX293"/>
          <cell r="BY293"/>
          <cell r="BZ293"/>
          <cell r="CA293"/>
          <cell r="CB293"/>
          <cell r="CC293"/>
          <cell r="CD293"/>
          <cell r="CF293"/>
          <cell r="CG293"/>
          <cell r="CP293"/>
          <cell r="CQ293"/>
          <cell r="CT293"/>
          <cell r="CU293"/>
          <cell r="CY293"/>
          <cell r="CZ293"/>
          <cell r="DA293"/>
          <cell r="DB293"/>
          <cell r="DC293"/>
          <cell r="DD293"/>
          <cell r="DE293"/>
        </row>
        <row r="294">
          <cell r="A294"/>
          <cell r="B294"/>
          <cell r="C294"/>
          <cell r="D294"/>
          <cell r="H294"/>
          <cell r="L294"/>
          <cell r="AP294"/>
          <cell r="AS294"/>
          <cell r="AV294"/>
          <cell r="AY294"/>
          <cell r="BO294"/>
          <cell r="BQ294"/>
          <cell r="BV294"/>
          <cell r="BW294"/>
          <cell r="BX294"/>
          <cell r="BY294"/>
          <cell r="BZ294"/>
          <cell r="CA294"/>
          <cell r="CB294"/>
          <cell r="CC294"/>
          <cell r="CD294"/>
          <cell r="CF294"/>
          <cell r="CG294"/>
          <cell r="CP294"/>
          <cell r="CQ294"/>
          <cell r="CT294"/>
          <cell r="CU294"/>
          <cell r="CY294"/>
          <cell r="CZ294"/>
          <cell r="DA294"/>
          <cell r="DB294"/>
          <cell r="DC294"/>
          <cell r="DD294"/>
          <cell r="DE294"/>
        </row>
        <row r="295">
          <cell r="A295"/>
          <cell r="B295"/>
          <cell r="C295"/>
          <cell r="D295"/>
          <cell r="H295"/>
          <cell r="L295"/>
          <cell r="AP295"/>
          <cell r="AS295"/>
          <cell r="AV295"/>
          <cell r="AY295"/>
          <cell r="BO295"/>
          <cell r="BQ295"/>
          <cell r="BV295"/>
          <cell r="BW295"/>
          <cell r="BX295"/>
          <cell r="BY295"/>
          <cell r="BZ295"/>
          <cell r="CA295"/>
          <cell r="CB295"/>
          <cell r="CC295"/>
          <cell r="CD295"/>
          <cell r="CF295"/>
          <cell r="CG295"/>
          <cell r="CP295"/>
          <cell r="CQ295"/>
          <cell r="CT295"/>
          <cell r="CU295"/>
          <cell r="CY295"/>
          <cell r="CZ295"/>
          <cell r="DA295"/>
          <cell r="DB295"/>
          <cell r="DC295"/>
          <cell r="DD295"/>
          <cell r="DE295"/>
        </row>
        <row r="296">
          <cell r="A296"/>
          <cell r="B296"/>
          <cell r="C296"/>
          <cell r="D296"/>
          <cell r="H296"/>
          <cell r="L296"/>
          <cell r="AP296"/>
          <cell r="AS296"/>
          <cell r="AV296"/>
          <cell r="AY296"/>
          <cell r="BO296"/>
          <cell r="BQ296"/>
          <cell r="BV296"/>
          <cell r="BW296"/>
          <cell r="BX296"/>
          <cell r="BY296"/>
          <cell r="BZ296"/>
          <cell r="CA296"/>
          <cell r="CB296"/>
          <cell r="CC296"/>
          <cell r="CD296"/>
          <cell r="CF296"/>
          <cell r="CG296"/>
          <cell r="CP296"/>
          <cell r="CQ296"/>
          <cell r="CT296"/>
          <cell r="CU296"/>
          <cell r="CY296"/>
          <cell r="CZ296"/>
          <cell r="DA296"/>
          <cell r="DB296"/>
          <cell r="DC296"/>
          <cell r="DD296"/>
          <cell r="DE296"/>
        </row>
        <row r="297">
          <cell r="A297"/>
          <cell r="B297"/>
          <cell r="C297"/>
          <cell r="D297"/>
          <cell r="H297"/>
          <cell r="L297"/>
          <cell r="AP297"/>
          <cell r="AS297"/>
          <cell r="AV297"/>
          <cell r="AY297"/>
          <cell r="BO297"/>
          <cell r="BQ297"/>
          <cell r="BV297"/>
          <cell r="BW297"/>
          <cell r="BX297"/>
          <cell r="BY297"/>
          <cell r="BZ297"/>
          <cell r="CA297"/>
          <cell r="CB297"/>
          <cell r="CC297"/>
          <cell r="CD297"/>
          <cell r="CF297"/>
          <cell r="CG297"/>
          <cell r="CP297"/>
          <cell r="CQ297"/>
          <cell r="CT297"/>
          <cell r="CU297"/>
          <cell r="CY297"/>
          <cell r="CZ297"/>
          <cell r="DA297"/>
          <cell r="DB297"/>
          <cell r="DC297"/>
          <cell r="DD297"/>
          <cell r="DE297"/>
        </row>
        <row r="298">
          <cell r="A298"/>
          <cell r="B298"/>
          <cell r="C298"/>
          <cell r="D298"/>
          <cell r="H298"/>
          <cell r="L298"/>
          <cell r="AP298"/>
          <cell r="AS298"/>
          <cell r="AV298"/>
          <cell r="AY298"/>
          <cell r="BO298"/>
          <cell r="BQ298"/>
          <cell r="BV298"/>
          <cell r="BW298"/>
          <cell r="BX298"/>
          <cell r="BY298"/>
          <cell r="BZ298"/>
          <cell r="CA298"/>
          <cell r="CB298"/>
          <cell r="CC298"/>
          <cell r="CD298"/>
          <cell r="CF298"/>
          <cell r="CG298"/>
          <cell r="CP298"/>
          <cell r="CQ298"/>
          <cell r="CT298"/>
          <cell r="CU298"/>
          <cell r="CY298"/>
          <cell r="CZ298"/>
          <cell r="DA298"/>
          <cell r="DB298"/>
          <cell r="DC298"/>
          <cell r="DD298"/>
          <cell r="DE298"/>
        </row>
        <row r="299">
          <cell r="A299"/>
          <cell r="B299"/>
          <cell r="C299"/>
          <cell r="D299"/>
          <cell r="H299"/>
          <cell r="L299"/>
          <cell r="AP299"/>
          <cell r="AS299"/>
          <cell r="AV299"/>
          <cell r="AY299"/>
          <cell r="BO299"/>
          <cell r="BQ299"/>
          <cell r="BV299"/>
          <cell r="BW299"/>
          <cell r="BX299"/>
          <cell r="BY299"/>
          <cell r="BZ299"/>
          <cell r="CA299"/>
          <cell r="CB299"/>
          <cell r="CC299"/>
          <cell r="CD299"/>
          <cell r="CF299"/>
          <cell r="CG299"/>
          <cell r="CP299"/>
          <cell r="CQ299"/>
          <cell r="CT299"/>
          <cell r="CU299"/>
          <cell r="CY299"/>
          <cell r="CZ299"/>
          <cell r="DA299"/>
          <cell r="DB299"/>
          <cell r="DC299"/>
          <cell r="DD299"/>
          <cell r="DE299"/>
        </row>
        <row r="300">
          <cell r="A300"/>
          <cell r="B300"/>
          <cell r="C300"/>
          <cell r="D300"/>
          <cell r="H300"/>
          <cell r="L300"/>
          <cell r="AP300"/>
          <cell r="AS300"/>
          <cell r="AV300"/>
          <cell r="AY300"/>
          <cell r="BO300"/>
          <cell r="BQ300"/>
          <cell r="BV300"/>
          <cell r="BW300"/>
          <cell r="BX300"/>
          <cell r="BY300"/>
          <cell r="BZ300"/>
          <cell r="CA300"/>
          <cell r="CB300"/>
          <cell r="CC300"/>
          <cell r="CD300"/>
          <cell r="CF300"/>
          <cell r="CG300"/>
          <cell r="CP300"/>
          <cell r="CQ300"/>
          <cell r="CT300"/>
          <cell r="CU300"/>
          <cell r="CY300"/>
          <cell r="CZ300"/>
          <cell r="DA300"/>
          <cell r="DB300"/>
          <cell r="DC300"/>
          <cell r="DD300"/>
          <cell r="DE300"/>
        </row>
        <row r="301">
          <cell r="A301"/>
          <cell r="B301"/>
          <cell r="C301"/>
          <cell r="D301"/>
          <cell r="H301"/>
          <cell r="L301"/>
          <cell r="AP301"/>
          <cell r="AS301"/>
          <cell r="AV301"/>
          <cell r="AY301"/>
          <cell r="BO301"/>
          <cell r="BQ301"/>
          <cell r="BV301"/>
          <cell r="BW301"/>
          <cell r="BX301"/>
          <cell r="BY301"/>
          <cell r="BZ301"/>
          <cell r="CA301"/>
          <cell r="CB301"/>
          <cell r="CC301"/>
          <cell r="CD301"/>
          <cell r="CF301"/>
          <cell r="CG301"/>
          <cell r="CP301"/>
          <cell r="CQ301"/>
          <cell r="CT301"/>
          <cell r="CU301"/>
          <cell r="CY301"/>
          <cell r="CZ301"/>
          <cell r="DA301"/>
          <cell r="DB301"/>
          <cell r="DC301"/>
          <cell r="DD301"/>
          <cell r="DE301"/>
        </row>
        <row r="302">
          <cell r="A302"/>
          <cell r="B302"/>
          <cell r="C302"/>
          <cell r="D302"/>
          <cell r="H302"/>
          <cell r="L302"/>
          <cell r="AP302"/>
          <cell r="AS302"/>
          <cell r="AV302"/>
          <cell r="AY302"/>
          <cell r="BO302"/>
          <cell r="BQ302"/>
          <cell r="BV302"/>
          <cell r="BW302"/>
          <cell r="BX302"/>
          <cell r="BY302"/>
          <cell r="BZ302"/>
          <cell r="CA302"/>
          <cell r="CB302"/>
          <cell r="CC302"/>
          <cell r="CD302"/>
          <cell r="CF302"/>
          <cell r="CG302"/>
          <cell r="CP302"/>
          <cell r="CQ302"/>
          <cell r="CT302"/>
          <cell r="CU302"/>
          <cell r="CY302"/>
          <cell r="CZ302"/>
          <cell r="DA302"/>
          <cell r="DB302"/>
          <cell r="DC302"/>
          <cell r="DD302"/>
          <cell r="DE302"/>
        </row>
        <row r="303">
          <cell r="A303"/>
          <cell r="B303"/>
          <cell r="C303"/>
          <cell r="D303"/>
          <cell r="H303"/>
          <cell r="L303"/>
          <cell r="AP303"/>
          <cell r="AS303"/>
          <cell r="AV303"/>
          <cell r="AY303"/>
          <cell r="BO303"/>
          <cell r="BQ303"/>
          <cell r="BV303"/>
          <cell r="BW303"/>
          <cell r="BX303"/>
          <cell r="BY303"/>
          <cell r="BZ303"/>
          <cell r="CA303"/>
          <cell r="CB303"/>
          <cell r="CC303"/>
          <cell r="CD303"/>
          <cell r="CF303"/>
          <cell r="CG303"/>
          <cell r="CP303"/>
          <cell r="CQ303"/>
          <cell r="CT303"/>
          <cell r="CU303"/>
          <cell r="CY303"/>
          <cell r="CZ303"/>
          <cell r="DA303"/>
          <cell r="DB303"/>
          <cell r="DC303"/>
          <cell r="DD303"/>
          <cell r="DE303"/>
        </row>
        <row r="304">
          <cell r="A304"/>
          <cell r="B304"/>
          <cell r="C304"/>
          <cell r="D304"/>
          <cell r="H304"/>
          <cell r="L304"/>
          <cell r="AP304"/>
          <cell r="AS304"/>
          <cell r="AV304"/>
          <cell r="AY304"/>
          <cell r="BO304"/>
          <cell r="BQ304"/>
          <cell r="BV304"/>
          <cell r="BW304"/>
          <cell r="BX304"/>
          <cell r="BY304"/>
          <cell r="BZ304"/>
          <cell r="CA304"/>
          <cell r="CB304"/>
          <cell r="CC304"/>
          <cell r="CD304"/>
          <cell r="CF304"/>
          <cell r="CG304"/>
          <cell r="CP304"/>
          <cell r="CQ304"/>
          <cell r="CT304"/>
          <cell r="CU304"/>
          <cell r="CY304"/>
          <cell r="CZ304"/>
          <cell r="DA304"/>
          <cell r="DB304"/>
          <cell r="DC304"/>
          <cell r="DD304"/>
          <cell r="DE304"/>
        </row>
        <row r="305">
          <cell r="A305"/>
          <cell r="B305"/>
          <cell r="C305"/>
          <cell r="D305"/>
          <cell r="H305"/>
          <cell r="L305"/>
          <cell r="AP305"/>
          <cell r="AS305"/>
          <cell r="AV305"/>
          <cell r="AY305"/>
          <cell r="BO305"/>
          <cell r="BQ305"/>
          <cell r="BV305"/>
          <cell r="BW305"/>
          <cell r="BX305"/>
          <cell r="BY305"/>
          <cell r="BZ305"/>
          <cell r="CA305"/>
          <cell r="CB305"/>
          <cell r="CC305"/>
          <cell r="CD305"/>
          <cell r="CF305"/>
          <cell r="CG305"/>
          <cell r="CP305"/>
          <cell r="CQ305"/>
          <cell r="CT305"/>
          <cell r="CU305"/>
          <cell r="CY305"/>
          <cell r="CZ305"/>
          <cell r="DA305"/>
          <cell r="DB305"/>
          <cell r="DC305"/>
          <cell r="DD305"/>
          <cell r="DE305"/>
        </row>
        <row r="306">
          <cell r="A306"/>
          <cell r="B306"/>
          <cell r="C306"/>
          <cell r="D306"/>
          <cell r="H306"/>
          <cell r="L306"/>
          <cell r="AP306"/>
          <cell r="AS306"/>
          <cell r="AV306"/>
          <cell r="AY306"/>
          <cell r="BO306"/>
          <cell r="BQ306"/>
          <cell r="BV306"/>
          <cell r="BW306"/>
          <cell r="BX306"/>
          <cell r="BY306"/>
          <cell r="BZ306"/>
          <cell r="CA306"/>
          <cell r="CB306"/>
          <cell r="CC306"/>
          <cell r="CD306"/>
          <cell r="CF306"/>
          <cell r="CG306"/>
          <cell r="CP306"/>
          <cell r="CQ306"/>
          <cell r="CT306"/>
          <cell r="CU306"/>
          <cell r="CY306"/>
          <cell r="CZ306"/>
          <cell r="DA306"/>
          <cell r="DB306"/>
          <cell r="DC306"/>
          <cell r="DD306"/>
          <cell r="DE306"/>
        </row>
        <row r="307">
          <cell r="A307"/>
          <cell r="B307"/>
          <cell r="C307"/>
          <cell r="D307"/>
          <cell r="H307"/>
          <cell r="L307"/>
          <cell r="AP307"/>
          <cell r="AS307"/>
          <cell r="AV307"/>
          <cell r="AY307"/>
          <cell r="BO307"/>
          <cell r="BQ307"/>
          <cell r="BV307"/>
          <cell r="BW307"/>
          <cell r="BX307"/>
          <cell r="BY307"/>
          <cell r="BZ307"/>
          <cell r="CA307"/>
          <cell r="CB307"/>
          <cell r="CC307"/>
          <cell r="CD307"/>
          <cell r="CF307"/>
          <cell r="CG307"/>
          <cell r="CP307"/>
          <cell r="CQ307"/>
          <cell r="CT307"/>
          <cell r="CU307"/>
          <cell r="CY307"/>
          <cell r="CZ307"/>
          <cell r="DA307"/>
          <cell r="DB307"/>
          <cell r="DC307"/>
          <cell r="DD307"/>
          <cell r="DE307"/>
        </row>
        <row r="308">
          <cell r="A308"/>
          <cell r="B308"/>
          <cell r="C308"/>
          <cell r="D308"/>
          <cell r="H308"/>
          <cell r="L308"/>
          <cell r="AP308"/>
          <cell r="AS308"/>
          <cell r="AV308"/>
          <cell r="AY308"/>
          <cell r="BO308"/>
          <cell r="BQ308"/>
          <cell r="BV308"/>
          <cell r="BW308"/>
          <cell r="BX308"/>
          <cell r="BY308"/>
          <cell r="BZ308"/>
          <cell r="CA308"/>
          <cell r="CB308"/>
          <cell r="CC308"/>
          <cell r="CD308"/>
          <cell r="CF308"/>
          <cell r="CG308"/>
          <cell r="CP308"/>
          <cell r="CQ308"/>
          <cell r="CT308"/>
          <cell r="CU308"/>
          <cell r="CY308"/>
          <cell r="CZ308"/>
          <cell r="DA308"/>
          <cell r="DB308"/>
          <cell r="DC308"/>
          <cell r="DD308"/>
          <cell r="DE308"/>
        </row>
        <row r="309">
          <cell r="A309"/>
          <cell r="B309"/>
          <cell r="C309"/>
          <cell r="D309"/>
          <cell r="H309"/>
          <cell r="L309"/>
          <cell r="AP309"/>
          <cell r="AS309"/>
          <cell r="AV309"/>
          <cell r="AY309"/>
          <cell r="BO309"/>
          <cell r="BQ309"/>
          <cell r="BV309"/>
          <cell r="BW309"/>
          <cell r="BX309"/>
          <cell r="BY309"/>
          <cell r="BZ309"/>
          <cell r="CA309"/>
          <cell r="CB309"/>
          <cell r="CC309"/>
          <cell r="CD309"/>
          <cell r="CF309"/>
          <cell r="CG309"/>
          <cell r="CP309"/>
          <cell r="CQ309"/>
          <cell r="CT309"/>
          <cell r="CU309"/>
          <cell r="CY309"/>
          <cell r="CZ309"/>
          <cell r="DA309"/>
          <cell r="DB309"/>
          <cell r="DC309"/>
          <cell r="DD309"/>
          <cell r="DE309"/>
        </row>
        <row r="310">
          <cell r="A310"/>
          <cell r="B310"/>
          <cell r="C310"/>
          <cell r="D310"/>
          <cell r="H310"/>
          <cell r="L310"/>
          <cell r="AP310"/>
          <cell r="AS310"/>
          <cell r="AV310"/>
          <cell r="AY310"/>
          <cell r="BO310"/>
          <cell r="BQ310"/>
          <cell r="BV310"/>
          <cell r="BW310"/>
          <cell r="BX310"/>
          <cell r="BY310"/>
          <cell r="BZ310"/>
          <cell r="CA310"/>
          <cell r="CB310"/>
          <cell r="CC310"/>
          <cell r="CD310"/>
          <cell r="CF310"/>
          <cell r="CG310"/>
          <cell r="CP310"/>
          <cell r="CQ310"/>
          <cell r="CT310"/>
          <cell r="CU310"/>
          <cell r="CY310"/>
          <cell r="CZ310"/>
          <cell r="DA310"/>
          <cell r="DB310"/>
          <cell r="DC310"/>
          <cell r="DD310"/>
          <cell r="DE310"/>
        </row>
        <row r="311">
          <cell r="A311"/>
          <cell r="B311"/>
          <cell r="C311"/>
          <cell r="D311"/>
          <cell r="H311"/>
          <cell r="L311"/>
          <cell r="AP311"/>
          <cell r="AS311"/>
          <cell r="AV311"/>
          <cell r="AY311"/>
          <cell r="BO311"/>
          <cell r="BQ311"/>
          <cell r="BV311"/>
          <cell r="BW311"/>
          <cell r="BX311"/>
          <cell r="BY311"/>
          <cell r="BZ311"/>
          <cell r="CA311"/>
          <cell r="CB311"/>
          <cell r="CC311"/>
          <cell r="CD311"/>
          <cell r="CF311"/>
          <cell r="CG311"/>
          <cell r="CP311"/>
          <cell r="CQ311"/>
          <cell r="CT311"/>
          <cell r="CU311"/>
          <cell r="CY311"/>
          <cell r="CZ311"/>
          <cell r="DA311"/>
          <cell r="DB311"/>
          <cell r="DC311"/>
          <cell r="DD311"/>
          <cell r="DE311"/>
        </row>
        <row r="312">
          <cell r="A312"/>
          <cell r="B312"/>
          <cell r="C312"/>
          <cell r="D312"/>
          <cell r="H312"/>
          <cell r="L312"/>
          <cell r="AP312"/>
          <cell r="AS312"/>
          <cell r="AV312"/>
          <cell r="AY312"/>
          <cell r="BO312"/>
          <cell r="BQ312"/>
          <cell r="BV312"/>
          <cell r="BW312"/>
          <cell r="BX312"/>
          <cell r="BY312"/>
          <cell r="BZ312"/>
          <cell r="CA312"/>
          <cell r="CB312"/>
          <cell r="CC312"/>
          <cell r="CD312"/>
          <cell r="CF312"/>
          <cell r="CG312"/>
          <cell r="CP312"/>
          <cell r="CQ312"/>
          <cell r="CT312"/>
          <cell r="CU312"/>
          <cell r="CY312"/>
          <cell r="CZ312"/>
          <cell r="DA312"/>
          <cell r="DB312"/>
          <cell r="DC312"/>
          <cell r="DD312"/>
          <cell r="DE312"/>
        </row>
        <row r="313">
          <cell r="A313"/>
          <cell r="B313"/>
          <cell r="C313"/>
          <cell r="D313"/>
          <cell r="H313"/>
          <cell r="L313"/>
          <cell r="AP313"/>
          <cell r="AS313"/>
          <cell r="AV313"/>
          <cell r="AY313"/>
          <cell r="BO313"/>
          <cell r="BQ313"/>
          <cell r="BV313"/>
          <cell r="BW313"/>
          <cell r="BX313"/>
          <cell r="BY313"/>
          <cell r="BZ313"/>
          <cell r="CA313"/>
          <cell r="CB313"/>
          <cell r="CC313"/>
          <cell r="CD313"/>
          <cell r="CF313"/>
          <cell r="CG313"/>
          <cell r="CP313"/>
          <cell r="CQ313"/>
          <cell r="CT313"/>
          <cell r="CU313"/>
          <cell r="CY313"/>
          <cell r="CZ313"/>
          <cell r="DA313"/>
          <cell r="DB313"/>
          <cell r="DC313"/>
          <cell r="DD313"/>
          <cell r="DE313"/>
        </row>
        <row r="314">
          <cell r="A314"/>
          <cell r="B314"/>
          <cell r="C314"/>
          <cell r="D314"/>
          <cell r="H314"/>
          <cell r="L314"/>
          <cell r="AP314"/>
          <cell r="AS314"/>
          <cell r="AV314"/>
          <cell r="AY314"/>
          <cell r="BO314"/>
          <cell r="BQ314"/>
          <cell r="BV314"/>
          <cell r="BW314"/>
          <cell r="BX314"/>
          <cell r="BY314"/>
          <cell r="BZ314"/>
          <cell r="CA314"/>
          <cell r="CB314"/>
          <cell r="CC314"/>
          <cell r="CD314"/>
          <cell r="CF314"/>
          <cell r="CG314"/>
          <cell r="CP314"/>
          <cell r="CQ314"/>
          <cell r="CT314"/>
          <cell r="CU314"/>
          <cell r="CY314"/>
          <cell r="CZ314"/>
          <cell r="DA314"/>
          <cell r="DB314"/>
          <cell r="DC314"/>
          <cell r="DD314"/>
          <cell r="DE314"/>
        </row>
        <row r="315">
          <cell r="A315"/>
          <cell r="B315"/>
          <cell r="C315"/>
          <cell r="D315"/>
          <cell r="H315"/>
          <cell r="L315"/>
          <cell r="AP315"/>
          <cell r="AS315"/>
          <cell r="AV315"/>
          <cell r="AY315"/>
          <cell r="BO315"/>
          <cell r="BQ315"/>
          <cell r="BV315"/>
          <cell r="BW315"/>
          <cell r="BX315"/>
          <cell r="BY315"/>
          <cell r="BZ315"/>
          <cell r="CA315"/>
          <cell r="CB315"/>
          <cell r="CC315"/>
          <cell r="CD315"/>
          <cell r="CF315"/>
          <cell r="CG315"/>
          <cell r="CP315"/>
          <cell r="CQ315"/>
          <cell r="CT315"/>
          <cell r="CU315"/>
          <cell r="CY315"/>
          <cell r="CZ315"/>
          <cell r="DA315"/>
          <cell r="DB315"/>
          <cell r="DC315"/>
          <cell r="DD315"/>
          <cell r="DE315"/>
        </row>
        <row r="316">
          <cell r="A316"/>
          <cell r="B316"/>
          <cell r="C316"/>
          <cell r="D316"/>
          <cell r="H316"/>
          <cell r="L316"/>
          <cell r="AP316"/>
          <cell r="AS316"/>
          <cell r="AV316"/>
          <cell r="AY316"/>
          <cell r="BO316"/>
          <cell r="BQ316"/>
          <cell r="BV316"/>
          <cell r="BW316"/>
          <cell r="BX316"/>
          <cell r="BY316"/>
          <cell r="BZ316"/>
          <cell r="CA316"/>
          <cell r="CB316"/>
          <cell r="CC316"/>
          <cell r="CD316"/>
          <cell r="CF316"/>
          <cell r="CG316"/>
          <cell r="CP316"/>
          <cell r="CQ316"/>
          <cell r="CT316"/>
          <cell r="CU316"/>
          <cell r="CY316"/>
          <cell r="CZ316"/>
          <cell r="DA316"/>
          <cell r="DB316"/>
          <cell r="DC316"/>
          <cell r="DD316"/>
          <cell r="DE316"/>
        </row>
        <row r="317">
          <cell r="A317"/>
          <cell r="B317"/>
          <cell r="C317"/>
          <cell r="D317"/>
          <cell r="H317"/>
          <cell r="L317"/>
          <cell r="AP317"/>
          <cell r="AS317"/>
          <cell r="AV317"/>
          <cell r="AY317"/>
          <cell r="BO317"/>
          <cell r="BQ317"/>
          <cell r="BV317"/>
          <cell r="BW317"/>
          <cell r="BX317"/>
          <cell r="BY317"/>
          <cell r="BZ317"/>
          <cell r="CA317"/>
          <cell r="CB317"/>
          <cell r="CC317"/>
          <cell r="CD317"/>
          <cell r="CF317"/>
          <cell r="CG317"/>
          <cell r="CP317"/>
          <cell r="CQ317"/>
          <cell r="CT317"/>
          <cell r="CU317"/>
          <cell r="CY317"/>
          <cell r="CZ317"/>
          <cell r="DA317"/>
          <cell r="DB317"/>
          <cell r="DC317"/>
          <cell r="DD317"/>
          <cell r="DE317"/>
        </row>
        <row r="318">
          <cell r="A318"/>
          <cell r="B318"/>
          <cell r="C318"/>
          <cell r="D318"/>
          <cell r="H318"/>
          <cell r="L318"/>
          <cell r="AP318"/>
          <cell r="AS318"/>
          <cell r="AV318"/>
          <cell r="AY318"/>
          <cell r="BO318"/>
          <cell r="BQ318"/>
          <cell r="BV318"/>
          <cell r="BW318"/>
          <cell r="BX318"/>
          <cell r="BY318"/>
          <cell r="BZ318"/>
          <cell r="CA318"/>
          <cell r="CB318"/>
          <cell r="CC318"/>
          <cell r="CD318"/>
          <cell r="CF318"/>
          <cell r="CG318"/>
          <cell r="CP318"/>
          <cell r="CQ318"/>
          <cell r="CT318"/>
          <cell r="CU318"/>
          <cell r="CY318"/>
          <cell r="CZ318"/>
          <cell r="DA318"/>
          <cell r="DB318"/>
          <cell r="DC318"/>
          <cell r="DD318"/>
          <cell r="DE318"/>
        </row>
        <row r="319">
          <cell r="A319"/>
          <cell r="B319"/>
          <cell r="C319"/>
          <cell r="D319"/>
          <cell r="H319"/>
          <cell r="L319"/>
          <cell r="AP319"/>
          <cell r="AS319"/>
          <cell r="AV319"/>
          <cell r="AY319"/>
          <cell r="BO319"/>
          <cell r="BQ319"/>
          <cell r="BV319"/>
          <cell r="BW319"/>
          <cell r="BX319"/>
          <cell r="BY319"/>
          <cell r="BZ319"/>
          <cell r="CA319"/>
          <cell r="CB319"/>
          <cell r="CC319"/>
          <cell r="CD319"/>
          <cell r="CF319"/>
          <cell r="CG319"/>
          <cell r="CP319"/>
          <cell r="CQ319"/>
          <cell r="CT319"/>
          <cell r="CU319"/>
          <cell r="CY319"/>
          <cell r="CZ319"/>
          <cell r="DA319"/>
          <cell r="DB319"/>
          <cell r="DC319"/>
          <cell r="DD319"/>
          <cell r="DE319"/>
        </row>
        <row r="320">
          <cell r="A320"/>
          <cell r="B320"/>
          <cell r="C320"/>
          <cell r="D320"/>
          <cell r="H320"/>
          <cell r="L320"/>
          <cell r="AP320"/>
          <cell r="AS320"/>
          <cell r="AV320"/>
          <cell r="AY320"/>
          <cell r="BO320"/>
          <cell r="BQ320"/>
          <cell r="BV320"/>
          <cell r="BW320"/>
          <cell r="BX320"/>
          <cell r="BY320"/>
          <cell r="BZ320"/>
          <cell r="CA320"/>
          <cell r="CB320"/>
          <cell r="CC320"/>
          <cell r="CD320"/>
          <cell r="CF320"/>
          <cell r="CG320"/>
          <cell r="CP320"/>
          <cell r="CQ320"/>
          <cell r="CT320"/>
          <cell r="CU320"/>
          <cell r="CY320"/>
          <cell r="CZ320"/>
          <cell r="DA320"/>
          <cell r="DB320"/>
          <cell r="DC320"/>
          <cell r="DD320"/>
          <cell r="DE320"/>
        </row>
        <row r="321">
          <cell r="A321"/>
          <cell r="B321"/>
          <cell r="C321"/>
          <cell r="D321"/>
          <cell r="H321"/>
          <cell r="L321"/>
          <cell r="AP321"/>
          <cell r="AS321"/>
          <cell r="AV321"/>
          <cell r="AY321"/>
          <cell r="BO321"/>
          <cell r="BQ321"/>
          <cell r="BV321"/>
          <cell r="BW321"/>
          <cell r="BX321"/>
          <cell r="BY321"/>
          <cell r="BZ321"/>
          <cell r="CA321"/>
          <cell r="CB321"/>
          <cell r="CC321"/>
          <cell r="CD321"/>
          <cell r="CF321"/>
          <cell r="CG321"/>
          <cell r="CP321"/>
          <cell r="CQ321"/>
          <cell r="CT321"/>
          <cell r="CU321"/>
          <cell r="CY321"/>
          <cell r="CZ321"/>
          <cell r="DA321"/>
          <cell r="DB321"/>
          <cell r="DC321"/>
          <cell r="DD321"/>
          <cell r="DE321"/>
        </row>
        <row r="322">
          <cell r="A322"/>
          <cell r="B322"/>
          <cell r="C322"/>
          <cell r="D322"/>
          <cell r="H322"/>
          <cell r="L322"/>
          <cell r="AP322"/>
          <cell r="AS322"/>
          <cell r="AV322"/>
          <cell r="AY322"/>
          <cell r="BO322"/>
          <cell r="BQ322"/>
          <cell r="BV322"/>
          <cell r="BW322"/>
          <cell r="BX322"/>
          <cell r="BY322"/>
          <cell r="BZ322"/>
          <cell r="CA322"/>
          <cell r="CB322"/>
          <cell r="CC322"/>
          <cell r="CD322"/>
          <cell r="CF322"/>
          <cell r="CG322"/>
          <cell r="CP322"/>
          <cell r="CQ322"/>
          <cell r="CT322"/>
          <cell r="CU322"/>
          <cell r="CY322"/>
          <cell r="CZ322"/>
          <cell r="DA322"/>
          <cell r="DB322"/>
          <cell r="DC322"/>
          <cell r="DD322"/>
          <cell r="DE322"/>
        </row>
        <row r="323">
          <cell r="A323"/>
          <cell r="B323"/>
          <cell r="C323"/>
          <cell r="D323"/>
          <cell r="H323"/>
          <cell r="L323"/>
          <cell r="AP323"/>
          <cell r="AS323"/>
          <cell r="AV323"/>
          <cell r="AY323"/>
          <cell r="BO323"/>
          <cell r="BQ323"/>
          <cell r="BV323"/>
          <cell r="BW323"/>
          <cell r="BX323"/>
          <cell r="BY323"/>
          <cell r="BZ323"/>
          <cell r="CA323"/>
          <cell r="CB323"/>
          <cell r="CC323"/>
          <cell r="CD323"/>
          <cell r="CF323"/>
          <cell r="CG323"/>
          <cell r="CP323"/>
          <cell r="CQ323"/>
          <cell r="CT323"/>
          <cell r="CU323"/>
          <cell r="CY323"/>
          <cell r="CZ323"/>
          <cell r="DA323"/>
          <cell r="DB323"/>
          <cell r="DC323"/>
          <cell r="DD323"/>
          <cell r="DE323"/>
        </row>
        <row r="324">
          <cell r="A324"/>
          <cell r="B324"/>
          <cell r="C324"/>
          <cell r="D324"/>
          <cell r="H324"/>
          <cell r="L324"/>
          <cell r="AP324"/>
          <cell r="AS324"/>
          <cell r="AV324"/>
          <cell r="AY324"/>
          <cell r="BO324"/>
          <cell r="BQ324"/>
          <cell r="BV324"/>
          <cell r="BW324"/>
          <cell r="BX324"/>
          <cell r="BY324"/>
          <cell r="BZ324"/>
          <cell r="CA324"/>
          <cell r="CB324"/>
          <cell r="CC324"/>
          <cell r="CD324"/>
          <cell r="CF324"/>
          <cell r="CG324"/>
          <cell r="CP324"/>
          <cell r="CQ324"/>
          <cell r="CT324"/>
          <cell r="CU324"/>
          <cell r="CY324"/>
          <cell r="CZ324"/>
          <cell r="DA324"/>
          <cell r="DB324"/>
          <cell r="DC324"/>
          <cell r="DD324"/>
          <cell r="DE324"/>
        </row>
        <row r="325">
          <cell r="A325"/>
          <cell r="B325"/>
          <cell r="C325"/>
          <cell r="D325"/>
          <cell r="H325"/>
          <cell r="L325"/>
          <cell r="AP325"/>
          <cell r="AS325"/>
          <cell r="AV325"/>
          <cell r="AY325"/>
          <cell r="BO325"/>
          <cell r="BQ325"/>
          <cell r="BV325"/>
          <cell r="BW325"/>
          <cell r="BX325"/>
          <cell r="BY325"/>
          <cell r="BZ325"/>
          <cell r="CA325"/>
          <cell r="CB325"/>
          <cell r="CC325"/>
          <cell r="CD325"/>
          <cell r="CF325"/>
          <cell r="CG325"/>
          <cell r="CP325"/>
          <cell r="CQ325"/>
          <cell r="CT325"/>
          <cell r="CU325"/>
          <cell r="CY325"/>
          <cell r="CZ325"/>
          <cell r="DA325"/>
          <cell r="DB325"/>
          <cell r="DC325"/>
          <cell r="DD325"/>
          <cell r="DE325"/>
        </row>
        <row r="326">
          <cell r="A326"/>
          <cell r="B326"/>
          <cell r="C326"/>
          <cell r="D326"/>
          <cell r="H326"/>
          <cell r="L326"/>
          <cell r="AP326"/>
          <cell r="AS326"/>
          <cell r="AV326"/>
          <cell r="AY326"/>
          <cell r="BO326"/>
          <cell r="BQ326"/>
          <cell r="BV326"/>
          <cell r="BW326"/>
          <cell r="BX326"/>
          <cell r="BY326"/>
          <cell r="BZ326"/>
          <cell r="CA326"/>
          <cell r="CB326"/>
          <cell r="CC326"/>
          <cell r="CD326"/>
          <cell r="CF326"/>
          <cell r="CG326"/>
          <cell r="CP326"/>
          <cell r="CQ326"/>
          <cell r="CT326"/>
          <cell r="CU326"/>
          <cell r="CY326"/>
          <cell r="CZ326"/>
          <cell r="DA326"/>
          <cell r="DB326"/>
          <cell r="DC326"/>
          <cell r="DD326"/>
          <cell r="DE326"/>
        </row>
        <row r="327">
          <cell r="A327"/>
          <cell r="B327"/>
          <cell r="C327"/>
          <cell r="D327"/>
          <cell r="H327"/>
          <cell r="L327"/>
          <cell r="AP327"/>
          <cell r="AS327"/>
          <cell r="AV327"/>
          <cell r="AY327"/>
          <cell r="BO327"/>
          <cell r="BQ327"/>
          <cell r="BV327"/>
          <cell r="BW327"/>
          <cell r="BX327"/>
          <cell r="BY327"/>
          <cell r="BZ327"/>
          <cell r="CA327"/>
          <cell r="CB327"/>
          <cell r="CC327"/>
          <cell r="CD327"/>
          <cell r="CF327"/>
          <cell r="CG327"/>
          <cell r="CP327"/>
          <cell r="CQ327"/>
          <cell r="CT327"/>
          <cell r="CU327"/>
          <cell r="CY327"/>
          <cell r="CZ327"/>
          <cell r="DA327"/>
          <cell r="DB327"/>
          <cell r="DC327"/>
          <cell r="DD327"/>
          <cell r="DE327"/>
        </row>
        <row r="328">
          <cell r="A328"/>
          <cell r="B328"/>
          <cell r="C328"/>
          <cell r="D328"/>
          <cell r="H328"/>
          <cell r="L328"/>
          <cell r="AP328"/>
          <cell r="AS328"/>
          <cell r="AV328"/>
          <cell r="AY328"/>
          <cell r="BO328"/>
          <cell r="BQ328"/>
          <cell r="BV328"/>
          <cell r="BW328"/>
          <cell r="BX328"/>
          <cell r="BY328"/>
          <cell r="BZ328"/>
          <cell r="CA328"/>
          <cell r="CB328"/>
          <cell r="CC328"/>
          <cell r="CD328"/>
          <cell r="CF328"/>
          <cell r="CG328"/>
          <cell r="CP328"/>
          <cell r="CQ328"/>
          <cell r="CT328"/>
          <cell r="CU328"/>
          <cell r="CY328"/>
          <cell r="CZ328"/>
          <cell r="DA328"/>
          <cell r="DB328"/>
          <cell r="DC328"/>
          <cell r="DD328"/>
          <cell r="DE328"/>
        </row>
        <row r="329">
          <cell r="A329"/>
          <cell r="B329"/>
          <cell r="C329"/>
          <cell r="D329"/>
          <cell r="H329"/>
          <cell r="L329"/>
          <cell r="AP329"/>
          <cell r="AS329"/>
          <cell r="AV329"/>
          <cell r="AY329"/>
          <cell r="BO329"/>
          <cell r="BQ329"/>
          <cell r="BV329"/>
          <cell r="BW329"/>
          <cell r="BX329"/>
          <cell r="BY329"/>
          <cell r="BZ329"/>
          <cell r="CA329"/>
          <cell r="CB329"/>
          <cell r="CC329"/>
          <cell r="CD329"/>
          <cell r="CF329"/>
          <cell r="CG329"/>
          <cell r="CP329"/>
          <cell r="CQ329"/>
          <cell r="CT329"/>
          <cell r="CU329"/>
          <cell r="CY329"/>
          <cell r="CZ329"/>
          <cell r="DA329"/>
          <cell r="DB329"/>
          <cell r="DC329"/>
          <cell r="DD329"/>
          <cell r="DE329"/>
        </row>
        <row r="330">
          <cell r="A330"/>
          <cell r="B330"/>
          <cell r="C330"/>
          <cell r="D330"/>
          <cell r="H330"/>
          <cell r="L330"/>
          <cell r="AP330"/>
          <cell r="AS330"/>
          <cell r="AV330"/>
          <cell r="AY330"/>
          <cell r="BO330"/>
          <cell r="BQ330"/>
          <cell r="BV330"/>
          <cell r="BW330"/>
          <cell r="BX330"/>
          <cell r="BY330"/>
          <cell r="BZ330"/>
          <cell r="CA330"/>
          <cell r="CB330"/>
          <cell r="CC330"/>
          <cell r="CD330"/>
          <cell r="CF330"/>
          <cell r="CG330"/>
          <cell r="CP330"/>
          <cell r="CQ330"/>
          <cell r="CT330"/>
          <cell r="CU330"/>
          <cell r="CY330"/>
          <cell r="CZ330"/>
          <cell r="DA330"/>
          <cell r="DB330"/>
          <cell r="DC330"/>
          <cell r="DD330"/>
          <cell r="DE330"/>
        </row>
        <row r="331">
          <cell r="A331"/>
          <cell r="B331"/>
          <cell r="C331"/>
          <cell r="D331"/>
          <cell r="H331"/>
          <cell r="L331"/>
          <cell r="AP331"/>
          <cell r="AS331"/>
          <cell r="AV331"/>
          <cell r="AY331"/>
          <cell r="BO331"/>
          <cell r="BQ331"/>
          <cell r="BV331"/>
          <cell r="BW331"/>
          <cell r="BX331"/>
          <cell r="BY331"/>
          <cell r="BZ331"/>
          <cell r="CA331"/>
          <cell r="CB331"/>
          <cell r="CC331"/>
          <cell r="CD331"/>
          <cell r="CF331"/>
          <cell r="CG331"/>
          <cell r="CP331"/>
          <cell r="CQ331"/>
          <cell r="CT331"/>
          <cell r="CU331"/>
          <cell r="CY331"/>
          <cell r="CZ331"/>
          <cell r="DA331"/>
          <cell r="DB331"/>
          <cell r="DC331"/>
          <cell r="DD331"/>
          <cell r="DE331"/>
        </row>
        <row r="332">
          <cell r="A332"/>
          <cell r="B332"/>
          <cell r="C332"/>
          <cell r="D332"/>
          <cell r="H332"/>
          <cell r="L332"/>
          <cell r="AP332"/>
          <cell r="AS332"/>
          <cell r="AV332"/>
          <cell r="AY332"/>
          <cell r="BO332"/>
          <cell r="BQ332"/>
          <cell r="BV332"/>
          <cell r="BW332"/>
          <cell r="BX332"/>
          <cell r="BY332"/>
          <cell r="BZ332"/>
          <cell r="CA332"/>
          <cell r="CB332"/>
          <cell r="CC332"/>
          <cell r="CD332"/>
          <cell r="CF332"/>
          <cell r="CG332"/>
          <cell r="CP332"/>
          <cell r="CQ332"/>
          <cell r="CT332"/>
          <cell r="CU332"/>
          <cell r="CY332"/>
          <cell r="CZ332"/>
          <cell r="DA332"/>
          <cell r="DB332"/>
          <cell r="DC332"/>
          <cell r="DD332"/>
          <cell r="DE332"/>
        </row>
        <row r="333">
          <cell r="A333"/>
          <cell r="B333"/>
          <cell r="C333"/>
          <cell r="D333"/>
          <cell r="H333"/>
          <cell r="L333"/>
          <cell r="AP333"/>
          <cell r="AS333"/>
          <cell r="AV333"/>
          <cell r="AY333"/>
          <cell r="BO333"/>
          <cell r="BQ333"/>
          <cell r="BV333"/>
          <cell r="BW333"/>
          <cell r="BX333"/>
          <cell r="BY333"/>
          <cell r="BZ333"/>
          <cell r="CA333"/>
          <cell r="CB333"/>
          <cell r="CC333"/>
          <cell r="CD333"/>
          <cell r="CF333"/>
          <cell r="CG333"/>
          <cell r="CP333"/>
          <cell r="CQ333"/>
          <cell r="CT333"/>
          <cell r="CU333"/>
          <cell r="CY333"/>
          <cell r="CZ333"/>
          <cell r="DA333"/>
          <cell r="DB333"/>
          <cell r="DC333"/>
          <cell r="DD333"/>
          <cell r="DE333"/>
        </row>
        <row r="334">
          <cell r="A334"/>
          <cell r="B334"/>
          <cell r="C334"/>
          <cell r="D334"/>
          <cell r="H334"/>
          <cell r="L334"/>
          <cell r="AP334"/>
          <cell r="AS334"/>
          <cell r="AV334"/>
          <cell r="AY334"/>
          <cell r="BO334"/>
          <cell r="BQ334"/>
          <cell r="BV334"/>
          <cell r="BW334"/>
          <cell r="BX334"/>
          <cell r="BY334"/>
          <cell r="BZ334"/>
          <cell r="CA334"/>
          <cell r="CB334"/>
          <cell r="CC334"/>
          <cell r="CD334"/>
          <cell r="CF334"/>
          <cell r="CG334"/>
          <cell r="CP334"/>
          <cell r="CQ334"/>
          <cell r="CT334"/>
          <cell r="CU334"/>
          <cell r="CY334"/>
          <cell r="CZ334"/>
          <cell r="DA334"/>
          <cell r="DB334"/>
          <cell r="DC334"/>
          <cell r="DD334"/>
          <cell r="DE334"/>
        </row>
        <row r="335">
          <cell r="B335"/>
          <cell r="C335"/>
          <cell r="D335"/>
          <cell r="E335"/>
          <cell r="F335"/>
          <cell r="G335"/>
          <cell r="H335"/>
          <cell r="I335"/>
          <cell r="J335"/>
          <cell r="K335"/>
          <cell r="L335"/>
          <cell r="M335"/>
          <cell r="N335"/>
          <cell r="O335"/>
          <cell r="P335"/>
          <cell r="Q335"/>
          <cell r="R335"/>
          <cell r="S335"/>
          <cell r="T335"/>
          <cell r="U335"/>
          <cell r="V335"/>
          <cell r="W335"/>
          <cell r="X335"/>
          <cell r="Y335"/>
          <cell r="Z335"/>
          <cell r="AA335"/>
          <cell r="AB335"/>
          <cell r="AC335"/>
          <cell r="AD335"/>
          <cell r="AE335"/>
          <cell r="AF335"/>
          <cell r="AG335"/>
          <cell r="AH335"/>
          <cell r="AI335"/>
          <cell r="AJ335"/>
          <cell r="AK335"/>
          <cell r="AL335"/>
          <cell r="AM335"/>
          <cell r="AN335"/>
          <cell r="AO335"/>
          <cell r="AP335"/>
          <cell r="AQ335"/>
          <cell r="AR335"/>
          <cell r="AS335"/>
          <cell r="AT335"/>
          <cell r="AU335"/>
          <cell r="AV335"/>
          <cell r="AW335"/>
          <cell r="AX335"/>
          <cell r="AY335"/>
          <cell r="AZ335"/>
          <cell r="BA335"/>
          <cell r="BB335"/>
          <cell r="BC335"/>
          <cell r="BD335"/>
          <cell r="BE335"/>
          <cell r="BF335"/>
          <cell r="BG335"/>
          <cell r="BH335"/>
          <cell r="BI335"/>
          <cell r="BJ335"/>
          <cell r="BK335"/>
          <cell r="BL335"/>
          <cell r="BM335"/>
          <cell r="BN335"/>
          <cell r="BO335"/>
          <cell r="BP335"/>
          <cell r="BQ335"/>
          <cell r="BR335"/>
          <cell r="BS335"/>
          <cell r="BT335"/>
          <cell r="BU335"/>
          <cell r="BV335"/>
          <cell r="BW335"/>
          <cell r="BX335"/>
          <cell r="BY335"/>
          <cell r="BZ335"/>
          <cell r="CA335"/>
          <cell r="CB335"/>
          <cell r="CC335"/>
          <cell r="CD335"/>
          <cell r="CE335"/>
          <cell r="CF335"/>
          <cell r="CG335"/>
          <cell r="CH335"/>
          <cell r="CI335"/>
          <cell r="CJ335"/>
          <cell r="CK335"/>
          <cell r="CL335"/>
          <cell r="CM335"/>
          <cell r="CN335"/>
          <cell r="CO335"/>
          <cell r="CP335"/>
          <cell r="CQ335"/>
          <cell r="CR335"/>
          <cell r="CS335"/>
          <cell r="CT335"/>
          <cell r="CU335"/>
          <cell r="CV335"/>
          <cell r="CW335"/>
          <cell r="CX335"/>
          <cell r="CY335"/>
          <cell r="CZ335"/>
          <cell r="DA335"/>
          <cell r="DB335"/>
          <cell r="DE335"/>
          <cell r="DF335"/>
          <cell r="DG335"/>
          <cell r="DH335"/>
          <cell r="DI335"/>
          <cell r="DJ335"/>
          <cell r="DK335"/>
          <cell r="DL335"/>
          <cell r="DM335"/>
          <cell r="DN335"/>
          <cell r="DO335"/>
          <cell r="DP335"/>
          <cell r="DQ335"/>
          <cell r="DR335"/>
          <cell r="DS335"/>
          <cell r="DT335"/>
          <cell r="DU335"/>
          <cell r="DV335"/>
        </row>
        <row r="353">
          <cell r="B353"/>
          <cell r="C353" t="str">
            <v>ＥＣ工程</v>
          </cell>
          <cell r="D353"/>
          <cell r="E353"/>
          <cell r="F353"/>
          <cell r="G353"/>
          <cell r="H353"/>
          <cell r="I353"/>
          <cell r="J353"/>
          <cell r="K353"/>
          <cell r="L353"/>
          <cell r="M353"/>
          <cell r="N353"/>
          <cell r="O353"/>
          <cell r="P353"/>
          <cell r="Q353"/>
          <cell r="R353"/>
          <cell r="S353"/>
          <cell r="T353"/>
          <cell r="U353"/>
          <cell r="V353"/>
          <cell r="W353"/>
          <cell r="X353"/>
          <cell r="Y353"/>
          <cell r="Z353"/>
          <cell r="AA353"/>
          <cell r="AB353"/>
          <cell r="AC353"/>
          <cell r="AD353"/>
          <cell r="AE353"/>
          <cell r="AF353"/>
          <cell r="AG353"/>
          <cell r="AH353"/>
          <cell r="AI353"/>
          <cell r="AJ353"/>
          <cell r="AK353"/>
          <cell r="AL353"/>
          <cell r="AM353"/>
          <cell r="AN353"/>
          <cell r="AO353"/>
          <cell r="AP353"/>
          <cell r="AQ353"/>
          <cell r="AR353"/>
          <cell r="AS353"/>
          <cell r="AT353"/>
          <cell r="AU353"/>
          <cell r="AV353"/>
          <cell r="AW353"/>
          <cell r="AX353"/>
          <cell r="AY353"/>
          <cell r="AZ353"/>
          <cell r="BA353"/>
          <cell r="BB353"/>
          <cell r="BC353"/>
          <cell r="BD353"/>
          <cell r="BE353"/>
          <cell r="BF353"/>
          <cell r="BG353"/>
          <cell r="BH353"/>
          <cell r="BI353"/>
          <cell r="BJ353"/>
          <cell r="BK353"/>
          <cell r="BL353"/>
          <cell r="BM353"/>
          <cell r="BN353"/>
          <cell r="BO353"/>
          <cell r="BP353"/>
          <cell r="BQ353"/>
          <cell r="BR353"/>
          <cell r="BS353"/>
          <cell r="BT353">
            <v>0</v>
          </cell>
          <cell r="BU353" t="str">
            <v/>
          </cell>
          <cell r="BV353" t="str">
            <v/>
          </cell>
          <cell r="BW353" t="str">
            <v/>
          </cell>
          <cell r="BX353" t="str">
            <v/>
          </cell>
          <cell r="BY353" t="str">
            <v/>
          </cell>
          <cell r="BZ353" t="str">
            <v/>
          </cell>
          <cell r="CA353" t="str">
            <v/>
          </cell>
          <cell r="CB353" t="str">
            <v/>
          </cell>
          <cell r="CC353" t="str">
            <v/>
          </cell>
          <cell r="CD353" t="str">
            <v/>
          </cell>
          <cell r="CE353" t="str">
            <v/>
          </cell>
          <cell r="CF353" t="str">
            <v/>
          </cell>
          <cell r="CG353"/>
          <cell r="CH353"/>
          <cell r="CI353" t="str">
            <v/>
          </cell>
          <cell r="CJ353" t="str">
            <v/>
          </cell>
          <cell r="CK353" t="str">
            <v/>
          </cell>
          <cell r="CL353" t="str">
            <v/>
          </cell>
          <cell r="CM353" t="str">
            <v/>
          </cell>
          <cell r="CN353"/>
          <cell r="CO353"/>
          <cell r="CP353"/>
          <cell r="CQ353"/>
          <cell r="CR353"/>
          <cell r="CS353"/>
          <cell r="CT353"/>
          <cell r="CU353"/>
          <cell r="CV353"/>
          <cell r="CW353"/>
          <cell r="CX353"/>
          <cell r="CY353"/>
          <cell r="CZ353"/>
          <cell r="DA353"/>
          <cell r="DB353"/>
          <cell r="DC353">
            <v>0</v>
          </cell>
          <cell r="DD353">
            <v>0</v>
          </cell>
          <cell r="DF353"/>
          <cell r="DG353"/>
          <cell r="DH353"/>
          <cell r="DI353"/>
          <cell r="DJ353"/>
          <cell r="DK353"/>
          <cell r="DL353"/>
          <cell r="DM353"/>
          <cell r="DN353"/>
          <cell r="DO353"/>
          <cell r="DP353"/>
          <cell r="DQ353"/>
          <cell r="DR353"/>
          <cell r="DS353"/>
          <cell r="DT353"/>
          <cell r="DU353"/>
          <cell r="DV353"/>
        </row>
        <row r="377">
          <cell r="O377"/>
          <cell r="P377"/>
          <cell r="Q377"/>
          <cell r="R377"/>
          <cell r="S377"/>
          <cell r="T377"/>
          <cell r="U377"/>
          <cell r="V377"/>
          <cell r="W377"/>
          <cell r="X377"/>
          <cell r="Y377"/>
          <cell r="Z377"/>
          <cell r="AA377"/>
          <cell r="AB377"/>
          <cell r="AC377"/>
          <cell r="AD377"/>
          <cell r="AE377"/>
          <cell r="AF377"/>
          <cell r="AG377"/>
          <cell r="AH377"/>
          <cell r="AI377"/>
          <cell r="AJ377"/>
          <cell r="AK377"/>
          <cell r="AL377"/>
          <cell r="AM377"/>
          <cell r="AN377"/>
          <cell r="AO377"/>
          <cell r="AP377"/>
          <cell r="AQ377"/>
          <cell r="AR377"/>
          <cell r="AS377"/>
          <cell r="AT377"/>
          <cell r="AU377"/>
          <cell r="AV377"/>
          <cell r="AW377"/>
          <cell r="AX377"/>
          <cell r="AY377"/>
          <cell r="AZ377"/>
          <cell r="BA377"/>
          <cell r="BB377"/>
          <cell r="BC377"/>
          <cell r="BD377"/>
          <cell r="BE377"/>
          <cell r="BF377"/>
          <cell r="BG377"/>
          <cell r="BH377"/>
          <cell r="BI377"/>
          <cell r="BJ377"/>
          <cell r="BK377"/>
          <cell r="BL377"/>
          <cell r="BM377"/>
          <cell r="BN377"/>
          <cell r="BO377"/>
          <cell r="BP377"/>
          <cell r="BQ377"/>
          <cell r="BR377"/>
          <cell r="BS377"/>
          <cell r="BT377"/>
          <cell r="BU377"/>
          <cell r="BV377"/>
          <cell r="BW377"/>
          <cell r="BX377"/>
          <cell r="BY377"/>
          <cell r="BZ377"/>
          <cell r="CA377"/>
          <cell r="CB377"/>
          <cell r="CC377"/>
          <cell r="CD377"/>
          <cell r="CE377"/>
          <cell r="CF377"/>
          <cell r="CG377"/>
          <cell r="CH377"/>
          <cell r="CI377"/>
          <cell r="CJ377"/>
          <cell r="CK377"/>
          <cell r="CL377"/>
          <cell r="CM377"/>
          <cell r="CN377"/>
          <cell r="CO377"/>
          <cell r="CP377"/>
          <cell r="CQ377"/>
          <cell r="CR377"/>
        </row>
        <row r="378">
          <cell r="B378"/>
          <cell r="C378" t="str">
            <v>ＥＣ工程</v>
          </cell>
          <cell r="D378"/>
          <cell r="E378"/>
          <cell r="F378"/>
          <cell r="G378"/>
          <cell r="H378"/>
          <cell r="I378"/>
          <cell r="J378"/>
          <cell r="K378"/>
          <cell r="L378"/>
          <cell r="M378"/>
          <cell r="N378"/>
          <cell r="O378"/>
          <cell r="P378"/>
          <cell r="Q378"/>
          <cell r="R378"/>
          <cell r="S378"/>
          <cell r="T378"/>
          <cell r="U378"/>
          <cell r="V378"/>
          <cell r="W378"/>
          <cell r="X378"/>
          <cell r="Y378"/>
          <cell r="Z378"/>
          <cell r="AA378"/>
          <cell r="AB378"/>
          <cell r="AC378"/>
          <cell r="AD378"/>
          <cell r="AE378"/>
          <cell r="AF378"/>
          <cell r="AG378"/>
          <cell r="AH378"/>
          <cell r="AI378"/>
          <cell r="AJ378"/>
          <cell r="AK378"/>
          <cell r="AL378"/>
          <cell r="AM378"/>
          <cell r="AN378"/>
          <cell r="AO378"/>
          <cell r="AP378"/>
          <cell r="AQ378"/>
          <cell r="AR378"/>
          <cell r="AS378"/>
          <cell r="AT378"/>
          <cell r="AU378"/>
          <cell r="AV378"/>
          <cell r="AW378"/>
          <cell r="AX378"/>
          <cell r="AY378"/>
          <cell r="AZ378"/>
          <cell r="BA378"/>
          <cell r="BB378"/>
          <cell r="BC378"/>
          <cell r="BD378"/>
          <cell r="BE378"/>
          <cell r="BF378"/>
          <cell r="BG378"/>
          <cell r="BH378"/>
          <cell r="BI378"/>
          <cell r="BJ378"/>
          <cell r="BK378"/>
          <cell r="BL378"/>
          <cell r="BM378"/>
          <cell r="BN378"/>
          <cell r="BO378"/>
          <cell r="BP378"/>
          <cell r="BQ378"/>
          <cell r="BR378"/>
          <cell r="BS378"/>
          <cell r="BT378">
            <v>0</v>
          </cell>
          <cell r="BU378" t="str">
            <v/>
          </cell>
          <cell r="BV378" t="str">
            <v/>
          </cell>
          <cell r="BW378" t="str">
            <v/>
          </cell>
          <cell r="BX378" t="str">
            <v/>
          </cell>
          <cell r="BY378" t="str">
            <v/>
          </cell>
          <cell r="BZ378" t="str">
            <v/>
          </cell>
          <cell r="CA378" t="str">
            <v/>
          </cell>
          <cell r="CB378" t="str">
            <v/>
          </cell>
          <cell r="CC378" t="str">
            <v/>
          </cell>
          <cell r="CD378" t="str">
            <v/>
          </cell>
          <cell r="CE378" t="str">
            <v/>
          </cell>
          <cell r="CF378" t="str">
            <v/>
          </cell>
          <cell r="CG378"/>
          <cell r="CH378"/>
          <cell r="CI378" t="str">
            <v/>
          </cell>
          <cell r="CJ378" t="str">
            <v/>
          </cell>
          <cell r="CK378" t="str">
            <v/>
          </cell>
          <cell r="CL378" t="str">
            <v/>
          </cell>
          <cell r="CM378" t="str">
            <v/>
          </cell>
          <cell r="CN378"/>
          <cell r="CO378"/>
          <cell r="CP378"/>
          <cell r="CQ378"/>
          <cell r="CR378"/>
          <cell r="CS378"/>
          <cell r="CT378"/>
          <cell r="CU378"/>
          <cell r="CV378"/>
          <cell r="CW378"/>
          <cell r="CX378"/>
          <cell r="CY378"/>
          <cell r="CZ378"/>
          <cell r="DA378"/>
          <cell r="DB378"/>
          <cell r="DC378">
            <v>0</v>
          </cell>
          <cell r="DD378">
            <v>0</v>
          </cell>
          <cell r="DF378"/>
          <cell r="DG378"/>
          <cell r="DH378"/>
          <cell r="DI378"/>
          <cell r="DJ378"/>
          <cell r="DK378"/>
          <cell r="DL378"/>
          <cell r="DM378"/>
          <cell r="DN378"/>
          <cell r="DO378"/>
          <cell r="DP378"/>
          <cell r="DQ378"/>
          <cell r="DR378"/>
          <cell r="DS378"/>
          <cell r="DT378"/>
          <cell r="DU378"/>
          <cell r="DV378"/>
        </row>
        <row r="410">
          <cell r="B410"/>
        </row>
        <row r="411">
          <cell r="O411"/>
          <cell r="P411"/>
          <cell r="Q411"/>
          <cell r="R411"/>
          <cell r="S411"/>
          <cell r="T411"/>
          <cell r="U411"/>
          <cell r="V411"/>
          <cell r="W411"/>
          <cell r="X411"/>
          <cell r="Y411"/>
          <cell r="Z411"/>
          <cell r="AA411"/>
          <cell r="AB411"/>
          <cell r="AC411"/>
          <cell r="AD411"/>
          <cell r="AE411"/>
          <cell r="AF411"/>
          <cell r="AG411"/>
          <cell r="AH411"/>
          <cell r="AI411"/>
          <cell r="AJ411"/>
          <cell r="AK411"/>
          <cell r="AL411"/>
          <cell r="AM411"/>
          <cell r="AN411"/>
          <cell r="AO411"/>
          <cell r="AP411"/>
          <cell r="AQ411"/>
          <cell r="AR411"/>
          <cell r="AS411"/>
          <cell r="AT411"/>
          <cell r="AU411"/>
          <cell r="AV411"/>
          <cell r="AW411"/>
          <cell r="AX411"/>
          <cell r="AY411"/>
          <cell r="AZ411"/>
          <cell r="BA411"/>
          <cell r="BB411"/>
          <cell r="BC411"/>
          <cell r="BD411"/>
          <cell r="BE411"/>
          <cell r="BF411"/>
          <cell r="BG411"/>
          <cell r="BH411"/>
          <cell r="BI411"/>
          <cell r="BJ411"/>
          <cell r="BK411"/>
          <cell r="BL411"/>
          <cell r="BM411"/>
          <cell r="BN411"/>
          <cell r="BO411"/>
          <cell r="BP411"/>
          <cell r="BQ411"/>
          <cell r="BR411"/>
          <cell r="BS411"/>
          <cell r="BT411"/>
          <cell r="BU411"/>
          <cell r="BV411"/>
          <cell r="BW411"/>
          <cell r="BX411"/>
          <cell r="BY411"/>
          <cell r="BZ411"/>
          <cell r="CA411"/>
          <cell r="CB411"/>
          <cell r="CC411"/>
          <cell r="CD411"/>
          <cell r="CE411"/>
          <cell r="CF411"/>
          <cell r="CG411"/>
          <cell r="CH411"/>
          <cell r="CI411"/>
          <cell r="CJ411"/>
          <cell r="CK411"/>
          <cell r="CL411"/>
          <cell r="CM411"/>
          <cell r="CN411"/>
          <cell r="CO411"/>
          <cell r="CP411"/>
          <cell r="CQ411"/>
          <cell r="CR411"/>
        </row>
        <row r="412">
          <cell r="O412"/>
          <cell r="P412"/>
          <cell r="Q412"/>
          <cell r="R412"/>
          <cell r="S412"/>
          <cell r="T412"/>
          <cell r="U412"/>
          <cell r="V412"/>
          <cell r="W412"/>
          <cell r="X412"/>
          <cell r="Y412"/>
          <cell r="Z412"/>
          <cell r="AA412"/>
          <cell r="AB412"/>
          <cell r="AC412"/>
          <cell r="AD412"/>
          <cell r="AE412"/>
          <cell r="AF412"/>
          <cell r="AG412"/>
          <cell r="AH412"/>
          <cell r="AI412"/>
          <cell r="AJ412"/>
          <cell r="AK412"/>
          <cell r="AL412"/>
          <cell r="AM412"/>
          <cell r="AN412"/>
          <cell r="AO412"/>
          <cell r="AP412"/>
          <cell r="AQ412"/>
          <cell r="AR412"/>
          <cell r="AS412"/>
          <cell r="AT412"/>
          <cell r="AU412"/>
          <cell r="AV412"/>
          <cell r="AW412"/>
          <cell r="AX412"/>
          <cell r="AY412"/>
          <cell r="AZ412"/>
          <cell r="BA412"/>
          <cell r="BB412"/>
          <cell r="BC412"/>
          <cell r="BD412"/>
          <cell r="BE412"/>
          <cell r="BF412"/>
          <cell r="BG412"/>
          <cell r="BH412"/>
          <cell r="BI412"/>
          <cell r="BJ412"/>
          <cell r="BK412"/>
          <cell r="BL412"/>
          <cell r="BM412"/>
          <cell r="BN412"/>
          <cell r="BO412"/>
          <cell r="BP412"/>
          <cell r="BQ412"/>
          <cell r="BR412"/>
          <cell r="BS412"/>
          <cell r="BT412"/>
          <cell r="BU412"/>
          <cell r="BV412"/>
          <cell r="BW412"/>
          <cell r="BX412"/>
          <cell r="BY412"/>
          <cell r="BZ412"/>
          <cell r="CA412"/>
          <cell r="CB412"/>
          <cell r="CC412"/>
          <cell r="CD412"/>
          <cell r="CE412"/>
          <cell r="CF412"/>
          <cell r="CG412"/>
          <cell r="CH412"/>
          <cell r="CI412"/>
          <cell r="CJ412"/>
          <cell r="CK412"/>
          <cell r="CL412"/>
          <cell r="CM412"/>
          <cell r="CN412"/>
          <cell r="CO412"/>
          <cell r="CP412"/>
          <cell r="CQ412"/>
          <cell r="CR412"/>
        </row>
        <row r="413">
          <cell r="B413"/>
          <cell r="C413" t="str">
            <v>ＥＣ工程</v>
          </cell>
          <cell r="D413"/>
          <cell r="E413"/>
          <cell r="F413"/>
          <cell r="G413"/>
          <cell r="H413"/>
          <cell r="I413"/>
          <cell r="J413"/>
          <cell r="K413"/>
          <cell r="L413"/>
          <cell r="M413"/>
          <cell r="N413"/>
          <cell r="O413"/>
          <cell r="P413"/>
          <cell r="Q413"/>
          <cell r="R413"/>
          <cell r="S413"/>
          <cell r="T413"/>
          <cell r="U413"/>
          <cell r="V413"/>
          <cell r="W413"/>
          <cell r="X413"/>
          <cell r="Y413"/>
          <cell r="Z413"/>
          <cell r="AA413"/>
          <cell r="AB413"/>
          <cell r="AC413"/>
          <cell r="AD413"/>
          <cell r="AE413"/>
          <cell r="AF413"/>
          <cell r="AG413"/>
          <cell r="AH413"/>
          <cell r="AI413"/>
          <cell r="AJ413"/>
          <cell r="AK413"/>
          <cell r="AL413"/>
          <cell r="AM413"/>
          <cell r="AN413"/>
          <cell r="AO413"/>
          <cell r="AP413"/>
          <cell r="AQ413"/>
          <cell r="AR413"/>
          <cell r="AS413"/>
          <cell r="AT413"/>
          <cell r="AU413"/>
          <cell r="AV413"/>
          <cell r="AW413"/>
          <cell r="AX413"/>
          <cell r="AY413"/>
          <cell r="AZ413"/>
          <cell r="BA413"/>
          <cell r="BB413"/>
          <cell r="BC413"/>
          <cell r="BD413"/>
          <cell r="BE413"/>
          <cell r="BF413"/>
          <cell r="BG413"/>
          <cell r="BH413"/>
          <cell r="BI413"/>
          <cell r="BJ413"/>
          <cell r="BK413"/>
          <cell r="BL413"/>
          <cell r="BM413"/>
          <cell r="BN413"/>
          <cell r="BO413"/>
          <cell r="BP413"/>
          <cell r="BQ413"/>
          <cell r="BR413"/>
          <cell r="BS413"/>
          <cell r="BT413">
            <v>0</v>
          </cell>
          <cell r="BU413" t="str">
            <v/>
          </cell>
          <cell r="BV413" t="str">
            <v/>
          </cell>
          <cell r="BW413" t="str">
            <v/>
          </cell>
          <cell r="BX413" t="str">
            <v/>
          </cell>
          <cell r="BY413" t="str">
            <v/>
          </cell>
          <cell r="BZ413" t="str">
            <v/>
          </cell>
          <cell r="CA413" t="str">
            <v/>
          </cell>
          <cell r="CB413" t="str">
            <v/>
          </cell>
          <cell r="CC413" t="str">
            <v/>
          </cell>
          <cell r="CD413" t="str">
            <v/>
          </cell>
          <cell r="CE413" t="str">
            <v/>
          </cell>
          <cell r="CF413" t="str">
            <v/>
          </cell>
          <cell r="CG413"/>
          <cell r="CH413"/>
          <cell r="CI413" t="str">
            <v/>
          </cell>
          <cell r="CJ413" t="str">
            <v/>
          </cell>
          <cell r="CK413" t="str">
            <v/>
          </cell>
          <cell r="CL413" t="str">
            <v/>
          </cell>
          <cell r="CM413" t="str">
            <v/>
          </cell>
          <cell r="CN413"/>
          <cell r="CO413"/>
          <cell r="CP413"/>
          <cell r="CQ413"/>
          <cell r="CR413"/>
          <cell r="CS413"/>
          <cell r="CT413"/>
          <cell r="CU413"/>
          <cell r="CV413"/>
          <cell r="CW413"/>
          <cell r="CX413"/>
          <cell r="CY413"/>
          <cell r="CZ413"/>
          <cell r="DA413"/>
          <cell r="DB413"/>
          <cell r="DC413">
            <v>0</v>
          </cell>
          <cell r="DD413">
            <v>0</v>
          </cell>
          <cell r="DF413"/>
          <cell r="DG413"/>
          <cell r="DH413"/>
          <cell r="DI413"/>
          <cell r="DJ413"/>
          <cell r="DK413"/>
          <cell r="DL413"/>
          <cell r="DM413"/>
          <cell r="DN413"/>
          <cell r="DO413"/>
          <cell r="DP413"/>
          <cell r="DQ413"/>
          <cell r="DR413"/>
          <cell r="DS413"/>
          <cell r="DT413"/>
          <cell r="DU413"/>
          <cell r="DV413"/>
        </row>
        <row r="414">
          <cell r="O414"/>
          <cell r="P414"/>
          <cell r="Q414"/>
          <cell r="R414"/>
          <cell r="S414"/>
          <cell r="T414"/>
          <cell r="U414"/>
          <cell r="V414"/>
          <cell r="W414"/>
          <cell r="X414"/>
          <cell r="Y414"/>
          <cell r="Z414"/>
          <cell r="AA414"/>
          <cell r="AB414"/>
          <cell r="AC414"/>
          <cell r="AD414"/>
          <cell r="AE414"/>
          <cell r="AF414"/>
          <cell r="AG414"/>
          <cell r="AH414"/>
          <cell r="AI414"/>
          <cell r="AJ414"/>
          <cell r="AK414"/>
          <cell r="AL414"/>
          <cell r="AM414"/>
          <cell r="AN414"/>
          <cell r="AO414"/>
          <cell r="AP414"/>
          <cell r="AQ414"/>
          <cell r="AR414"/>
          <cell r="AS414"/>
          <cell r="AT414"/>
          <cell r="AU414"/>
          <cell r="AV414"/>
          <cell r="AW414"/>
          <cell r="AX414"/>
          <cell r="AY414"/>
          <cell r="AZ414"/>
          <cell r="BA414"/>
          <cell r="BB414"/>
          <cell r="BC414"/>
          <cell r="BD414"/>
          <cell r="BE414"/>
          <cell r="BF414"/>
          <cell r="BG414"/>
          <cell r="BH414"/>
          <cell r="BI414"/>
          <cell r="BJ414"/>
          <cell r="BK414"/>
          <cell r="BL414"/>
          <cell r="BM414"/>
          <cell r="BN414"/>
          <cell r="BO414"/>
          <cell r="BP414"/>
          <cell r="BQ414"/>
          <cell r="BR414"/>
          <cell r="BS414"/>
          <cell r="BT414"/>
          <cell r="BU414"/>
          <cell r="BV414"/>
          <cell r="BW414"/>
          <cell r="BX414"/>
          <cell r="BY414"/>
          <cell r="BZ414"/>
          <cell r="CA414"/>
          <cell r="CB414"/>
          <cell r="CC414"/>
          <cell r="CD414"/>
          <cell r="CE414"/>
          <cell r="CF414"/>
          <cell r="CG414"/>
          <cell r="CH414"/>
          <cell r="CI414"/>
          <cell r="CJ414"/>
          <cell r="CK414"/>
          <cell r="CL414"/>
          <cell r="CM414"/>
          <cell r="CN414"/>
          <cell r="CO414"/>
          <cell r="CP414"/>
          <cell r="CQ414"/>
          <cell r="CR414"/>
        </row>
        <row r="415">
          <cell r="O415"/>
          <cell r="P415"/>
          <cell r="Q415"/>
          <cell r="R415"/>
          <cell r="S415"/>
          <cell r="T415"/>
          <cell r="U415"/>
          <cell r="V415"/>
          <cell r="W415"/>
          <cell r="X415"/>
          <cell r="Y415"/>
          <cell r="Z415"/>
          <cell r="AA415"/>
          <cell r="AB415"/>
          <cell r="AC415"/>
          <cell r="AD415"/>
          <cell r="AE415"/>
          <cell r="AF415"/>
          <cell r="AG415"/>
          <cell r="AH415"/>
          <cell r="AI415"/>
          <cell r="AJ415"/>
          <cell r="AK415"/>
          <cell r="AL415"/>
          <cell r="AM415"/>
          <cell r="AN415"/>
          <cell r="AO415"/>
          <cell r="AP415"/>
          <cell r="AQ415"/>
          <cell r="AR415"/>
          <cell r="AS415"/>
          <cell r="AT415"/>
          <cell r="AU415"/>
          <cell r="AV415"/>
          <cell r="AW415"/>
          <cell r="AX415"/>
          <cell r="AY415"/>
          <cell r="AZ415"/>
          <cell r="BA415"/>
          <cell r="BB415"/>
          <cell r="BC415"/>
          <cell r="BD415"/>
          <cell r="BE415"/>
          <cell r="BF415"/>
          <cell r="BG415"/>
          <cell r="BH415"/>
          <cell r="BI415"/>
          <cell r="BJ415"/>
          <cell r="BK415"/>
          <cell r="BL415"/>
          <cell r="BM415"/>
          <cell r="BN415"/>
          <cell r="BO415"/>
          <cell r="BP415"/>
          <cell r="BQ415"/>
          <cell r="BR415"/>
          <cell r="BS415"/>
          <cell r="BT415"/>
          <cell r="BU415"/>
          <cell r="BV415"/>
          <cell r="BW415"/>
          <cell r="BX415"/>
          <cell r="BY415"/>
          <cell r="BZ415"/>
          <cell r="CA415"/>
          <cell r="CB415"/>
          <cell r="CC415"/>
          <cell r="CD415"/>
          <cell r="CE415"/>
          <cell r="CF415"/>
          <cell r="CG415"/>
          <cell r="CH415"/>
          <cell r="CI415"/>
          <cell r="CJ415"/>
          <cell r="CK415"/>
          <cell r="CL415"/>
          <cell r="CM415"/>
          <cell r="CN415"/>
          <cell r="CO415"/>
          <cell r="CP415"/>
          <cell r="CQ415"/>
          <cell r="CR415"/>
        </row>
        <row r="416">
          <cell r="B416"/>
          <cell r="O416"/>
          <cell r="P416"/>
          <cell r="Q416"/>
          <cell r="R416"/>
          <cell r="S416"/>
          <cell r="T416"/>
          <cell r="U416"/>
          <cell r="V416"/>
          <cell r="W416"/>
          <cell r="X416"/>
          <cell r="Y416"/>
          <cell r="Z416"/>
          <cell r="AA416"/>
          <cell r="AB416"/>
          <cell r="AC416"/>
          <cell r="AD416"/>
          <cell r="AE416"/>
          <cell r="AF416"/>
          <cell r="AG416"/>
          <cell r="AH416"/>
          <cell r="AI416"/>
          <cell r="AJ416"/>
          <cell r="AK416"/>
          <cell r="AL416"/>
          <cell r="AM416"/>
          <cell r="AN416"/>
          <cell r="AO416"/>
          <cell r="AP416"/>
          <cell r="AQ416"/>
          <cell r="AR416"/>
          <cell r="AS416"/>
          <cell r="AT416"/>
          <cell r="AU416"/>
          <cell r="AV416"/>
          <cell r="AW416"/>
          <cell r="AX416"/>
          <cell r="AY416"/>
          <cell r="AZ416"/>
          <cell r="BA416"/>
          <cell r="BB416"/>
          <cell r="BC416"/>
          <cell r="BD416"/>
          <cell r="BE416"/>
          <cell r="BF416"/>
          <cell r="BG416"/>
          <cell r="BH416"/>
          <cell r="BI416"/>
          <cell r="BJ416"/>
          <cell r="BK416"/>
          <cell r="BL416"/>
          <cell r="BM416"/>
          <cell r="BN416"/>
          <cell r="BO416"/>
          <cell r="BP416"/>
          <cell r="BQ416"/>
          <cell r="BR416"/>
          <cell r="BS416"/>
          <cell r="BT416"/>
          <cell r="BU416"/>
          <cell r="BV416"/>
          <cell r="BW416"/>
          <cell r="BX416"/>
          <cell r="BY416"/>
          <cell r="BZ416"/>
          <cell r="CA416"/>
          <cell r="CB416"/>
          <cell r="CC416"/>
          <cell r="CD416"/>
          <cell r="CE416"/>
          <cell r="CF416"/>
          <cell r="CG416"/>
          <cell r="CH416"/>
          <cell r="CI416"/>
          <cell r="CJ416"/>
          <cell r="CK416"/>
          <cell r="CL416"/>
          <cell r="CM416"/>
          <cell r="CN416"/>
          <cell r="CO416"/>
          <cell r="CP416"/>
          <cell r="CQ416"/>
          <cell r="CR416"/>
        </row>
        <row r="417">
          <cell r="B417"/>
          <cell r="O417"/>
          <cell r="P417"/>
          <cell r="Q417"/>
          <cell r="R417"/>
          <cell r="S417"/>
          <cell r="T417"/>
          <cell r="U417"/>
          <cell r="V417"/>
          <cell r="W417"/>
          <cell r="X417"/>
          <cell r="Y417"/>
          <cell r="Z417"/>
          <cell r="AA417"/>
          <cell r="AB417"/>
          <cell r="AC417"/>
          <cell r="AD417"/>
          <cell r="AE417"/>
          <cell r="AF417"/>
          <cell r="AG417"/>
          <cell r="AH417"/>
          <cell r="AI417"/>
          <cell r="AJ417"/>
          <cell r="AK417"/>
          <cell r="AL417"/>
          <cell r="AM417"/>
          <cell r="AN417"/>
          <cell r="AO417"/>
          <cell r="AP417"/>
          <cell r="AQ417"/>
          <cell r="AR417"/>
          <cell r="AS417"/>
          <cell r="AT417"/>
          <cell r="AU417"/>
          <cell r="AV417"/>
          <cell r="AW417"/>
          <cell r="AX417"/>
          <cell r="AY417"/>
          <cell r="AZ417"/>
          <cell r="BA417"/>
          <cell r="BB417"/>
          <cell r="BC417"/>
          <cell r="BD417"/>
          <cell r="BE417"/>
          <cell r="BF417"/>
          <cell r="BG417"/>
          <cell r="BH417"/>
          <cell r="BI417"/>
          <cell r="BJ417"/>
          <cell r="BK417"/>
          <cell r="BL417"/>
          <cell r="BM417"/>
          <cell r="BN417"/>
          <cell r="BO417"/>
          <cell r="BP417"/>
          <cell r="BQ417"/>
          <cell r="BR417"/>
          <cell r="BS417"/>
          <cell r="BT417"/>
          <cell r="BU417"/>
          <cell r="BV417"/>
          <cell r="BW417"/>
          <cell r="BX417"/>
          <cell r="BY417"/>
          <cell r="BZ417"/>
          <cell r="CA417"/>
          <cell r="CB417"/>
          <cell r="CC417"/>
          <cell r="CD417"/>
          <cell r="CE417"/>
          <cell r="CF417"/>
          <cell r="CG417"/>
          <cell r="CH417"/>
          <cell r="CI417"/>
          <cell r="CJ417"/>
          <cell r="CK417"/>
          <cell r="CL417"/>
          <cell r="CM417"/>
          <cell r="CN417"/>
          <cell r="CO417"/>
          <cell r="CP417"/>
          <cell r="CQ417"/>
          <cell r="CR417"/>
        </row>
        <row r="418">
          <cell r="B418"/>
          <cell r="O418"/>
          <cell r="P418"/>
          <cell r="Q418"/>
          <cell r="R418"/>
          <cell r="S418"/>
          <cell r="T418"/>
          <cell r="U418"/>
          <cell r="V418"/>
          <cell r="W418"/>
          <cell r="X418"/>
          <cell r="Y418"/>
          <cell r="Z418"/>
          <cell r="AA418"/>
          <cell r="AB418"/>
          <cell r="AC418"/>
          <cell r="AD418"/>
          <cell r="AE418"/>
          <cell r="AF418"/>
          <cell r="AG418"/>
          <cell r="AH418"/>
          <cell r="AI418"/>
          <cell r="AJ418"/>
          <cell r="AK418"/>
          <cell r="AL418"/>
          <cell r="AM418"/>
          <cell r="AN418"/>
          <cell r="AO418"/>
          <cell r="AP418"/>
          <cell r="AQ418"/>
          <cell r="AR418"/>
          <cell r="AS418"/>
          <cell r="AT418"/>
          <cell r="AU418"/>
          <cell r="AV418"/>
          <cell r="AW418"/>
          <cell r="AX418"/>
          <cell r="AY418"/>
          <cell r="AZ418"/>
          <cell r="BA418"/>
          <cell r="BB418"/>
          <cell r="BC418"/>
          <cell r="BD418"/>
          <cell r="BE418"/>
          <cell r="BF418"/>
          <cell r="BG418"/>
          <cell r="BH418"/>
          <cell r="BI418"/>
          <cell r="BJ418"/>
          <cell r="BK418"/>
          <cell r="BL418"/>
          <cell r="BM418"/>
          <cell r="BN418"/>
          <cell r="BO418"/>
          <cell r="BP418"/>
          <cell r="BQ418"/>
          <cell r="BR418"/>
          <cell r="BS418"/>
          <cell r="BT418"/>
          <cell r="BU418"/>
          <cell r="BV418"/>
          <cell r="BW418"/>
          <cell r="BX418"/>
          <cell r="BY418"/>
          <cell r="BZ418"/>
          <cell r="CA418"/>
          <cell r="CB418"/>
          <cell r="CC418"/>
          <cell r="CD418"/>
          <cell r="CE418"/>
          <cell r="CF418"/>
          <cell r="CG418"/>
          <cell r="CH418"/>
          <cell r="CI418"/>
          <cell r="CJ418"/>
          <cell r="CK418"/>
          <cell r="CL418"/>
          <cell r="CM418"/>
          <cell r="CN418"/>
          <cell r="CO418"/>
          <cell r="CP418"/>
          <cell r="CQ418"/>
          <cell r="CR418"/>
        </row>
        <row r="419">
          <cell r="B419"/>
          <cell r="O419"/>
          <cell r="P419"/>
          <cell r="Q419"/>
          <cell r="R419"/>
          <cell r="S419"/>
          <cell r="T419"/>
          <cell r="U419"/>
          <cell r="V419"/>
          <cell r="W419"/>
          <cell r="X419"/>
          <cell r="Y419"/>
          <cell r="Z419"/>
          <cell r="AA419"/>
          <cell r="AB419"/>
          <cell r="AC419"/>
          <cell r="AD419"/>
          <cell r="AE419"/>
          <cell r="AF419"/>
          <cell r="AG419"/>
          <cell r="AH419"/>
          <cell r="AI419"/>
          <cell r="AJ419"/>
          <cell r="AK419"/>
          <cell r="AL419"/>
          <cell r="AM419"/>
          <cell r="AN419"/>
          <cell r="AO419"/>
          <cell r="AP419"/>
          <cell r="AQ419"/>
          <cell r="AR419"/>
          <cell r="AS419"/>
          <cell r="AT419"/>
          <cell r="AU419"/>
          <cell r="AV419"/>
          <cell r="AW419"/>
          <cell r="AX419"/>
          <cell r="AY419"/>
          <cell r="AZ419"/>
          <cell r="BA419"/>
          <cell r="BB419"/>
          <cell r="BC419"/>
          <cell r="BD419"/>
          <cell r="BE419"/>
          <cell r="BF419"/>
          <cell r="BG419"/>
          <cell r="BH419"/>
          <cell r="BI419"/>
          <cell r="BJ419"/>
          <cell r="BK419"/>
          <cell r="BL419"/>
          <cell r="BM419"/>
          <cell r="BN419"/>
          <cell r="BO419"/>
          <cell r="BP419"/>
          <cell r="BQ419"/>
          <cell r="BR419"/>
          <cell r="BS419"/>
          <cell r="BT419"/>
          <cell r="BU419"/>
          <cell r="BV419"/>
          <cell r="BW419"/>
          <cell r="BX419"/>
          <cell r="BY419"/>
          <cell r="BZ419"/>
          <cell r="CA419"/>
          <cell r="CB419"/>
          <cell r="CC419"/>
          <cell r="CD419"/>
          <cell r="CE419"/>
          <cell r="CF419"/>
          <cell r="CG419"/>
          <cell r="CH419"/>
          <cell r="CI419"/>
          <cell r="CJ419"/>
          <cell r="CK419"/>
          <cell r="CL419"/>
          <cell r="CM419"/>
          <cell r="CN419"/>
          <cell r="CO419"/>
          <cell r="CP419"/>
          <cell r="CQ419"/>
          <cell r="CR419"/>
        </row>
        <row r="420">
          <cell r="B420"/>
          <cell r="O420"/>
          <cell r="P420"/>
          <cell r="Q420"/>
          <cell r="R420"/>
          <cell r="S420"/>
          <cell r="T420"/>
          <cell r="U420"/>
          <cell r="V420"/>
          <cell r="W420"/>
          <cell r="X420"/>
          <cell r="Y420"/>
          <cell r="Z420"/>
          <cell r="AA420"/>
          <cell r="AB420"/>
          <cell r="AC420"/>
          <cell r="AD420"/>
          <cell r="AE420"/>
          <cell r="AF420"/>
          <cell r="AG420"/>
          <cell r="AH420"/>
          <cell r="AI420"/>
          <cell r="AJ420"/>
          <cell r="AK420"/>
          <cell r="AL420"/>
          <cell r="AM420"/>
          <cell r="AN420"/>
          <cell r="AO420"/>
          <cell r="AP420"/>
          <cell r="AQ420"/>
          <cell r="AR420"/>
          <cell r="AS420"/>
          <cell r="AT420"/>
          <cell r="AU420"/>
          <cell r="AV420"/>
          <cell r="AW420"/>
          <cell r="AX420"/>
          <cell r="AY420"/>
          <cell r="AZ420"/>
          <cell r="BA420"/>
          <cell r="BB420"/>
          <cell r="BC420"/>
          <cell r="BD420"/>
          <cell r="BE420"/>
          <cell r="BF420"/>
          <cell r="BG420"/>
          <cell r="BH420"/>
          <cell r="BI420"/>
          <cell r="BJ420"/>
          <cell r="BK420"/>
          <cell r="BL420"/>
          <cell r="BM420"/>
          <cell r="BN420"/>
          <cell r="BO420"/>
          <cell r="BP420"/>
          <cell r="BQ420"/>
          <cell r="BR420"/>
          <cell r="BS420"/>
          <cell r="BT420"/>
          <cell r="BU420"/>
          <cell r="BV420"/>
          <cell r="BW420"/>
          <cell r="BX420"/>
          <cell r="BY420"/>
          <cell r="BZ420"/>
          <cell r="CA420"/>
          <cell r="CB420"/>
          <cell r="CC420"/>
          <cell r="CD420"/>
          <cell r="CE420"/>
          <cell r="CF420"/>
          <cell r="CG420"/>
          <cell r="CH420"/>
          <cell r="CI420"/>
          <cell r="CJ420"/>
          <cell r="CK420"/>
          <cell r="CL420"/>
          <cell r="CM420"/>
          <cell r="CN420"/>
          <cell r="CO420"/>
          <cell r="CP420"/>
          <cell r="CQ420"/>
          <cell r="CR420"/>
        </row>
        <row r="421">
          <cell r="B421"/>
          <cell r="O421"/>
          <cell r="P421"/>
          <cell r="Q421"/>
          <cell r="R421"/>
          <cell r="S421"/>
          <cell r="T421"/>
          <cell r="U421"/>
          <cell r="V421"/>
          <cell r="W421"/>
          <cell r="X421"/>
          <cell r="Y421"/>
          <cell r="Z421"/>
          <cell r="AA421"/>
          <cell r="AB421"/>
          <cell r="AC421"/>
          <cell r="AD421"/>
          <cell r="AE421"/>
          <cell r="AF421"/>
          <cell r="AG421"/>
          <cell r="AH421"/>
          <cell r="AI421"/>
          <cell r="AJ421"/>
          <cell r="AK421"/>
          <cell r="AL421"/>
          <cell r="AM421"/>
          <cell r="AN421"/>
          <cell r="AO421"/>
          <cell r="AP421"/>
          <cell r="AQ421"/>
          <cell r="AR421"/>
          <cell r="AS421"/>
          <cell r="AT421"/>
          <cell r="AU421"/>
          <cell r="AV421"/>
          <cell r="AW421"/>
          <cell r="AX421"/>
          <cell r="AY421"/>
          <cell r="AZ421"/>
          <cell r="BA421"/>
          <cell r="BB421"/>
          <cell r="BC421"/>
          <cell r="BD421"/>
          <cell r="BE421"/>
          <cell r="BF421"/>
          <cell r="BG421"/>
          <cell r="BH421"/>
          <cell r="BI421"/>
          <cell r="BJ421"/>
          <cell r="BK421"/>
          <cell r="BL421"/>
          <cell r="BM421"/>
          <cell r="BN421"/>
          <cell r="BO421"/>
          <cell r="BP421"/>
          <cell r="BQ421"/>
          <cell r="BR421"/>
          <cell r="BS421"/>
          <cell r="BT421"/>
          <cell r="BU421"/>
          <cell r="BV421"/>
          <cell r="BW421"/>
          <cell r="BX421"/>
          <cell r="BY421"/>
          <cell r="BZ421"/>
          <cell r="CA421"/>
          <cell r="CB421"/>
          <cell r="CC421"/>
          <cell r="CD421"/>
          <cell r="CE421"/>
          <cell r="CF421"/>
          <cell r="CG421"/>
          <cell r="CH421"/>
          <cell r="CI421"/>
          <cell r="CJ421"/>
          <cell r="CK421"/>
          <cell r="CL421"/>
          <cell r="CM421"/>
          <cell r="CN421"/>
          <cell r="CO421"/>
          <cell r="CP421"/>
          <cell r="CQ421"/>
          <cell r="CR421"/>
        </row>
        <row r="422">
          <cell r="B422"/>
          <cell r="O422"/>
          <cell r="P422"/>
          <cell r="Q422"/>
          <cell r="R422"/>
          <cell r="S422"/>
          <cell r="T422"/>
          <cell r="U422"/>
          <cell r="V422"/>
          <cell r="W422"/>
          <cell r="X422"/>
          <cell r="Y422"/>
          <cell r="Z422"/>
          <cell r="AA422"/>
          <cell r="AB422"/>
          <cell r="AC422"/>
          <cell r="AD422"/>
          <cell r="AE422"/>
          <cell r="AF422"/>
          <cell r="AG422"/>
          <cell r="AH422"/>
          <cell r="AI422"/>
          <cell r="AJ422"/>
          <cell r="AK422"/>
          <cell r="AL422"/>
          <cell r="AM422"/>
          <cell r="AN422"/>
          <cell r="AO422"/>
          <cell r="AP422"/>
          <cell r="AQ422"/>
          <cell r="AR422"/>
          <cell r="AS422"/>
          <cell r="AT422"/>
          <cell r="AU422"/>
          <cell r="AV422"/>
          <cell r="AW422"/>
          <cell r="AX422"/>
          <cell r="AY422"/>
          <cell r="AZ422"/>
          <cell r="BA422"/>
          <cell r="BB422"/>
          <cell r="BC422"/>
          <cell r="BD422"/>
          <cell r="BE422"/>
          <cell r="BF422"/>
          <cell r="BG422"/>
          <cell r="BH422"/>
          <cell r="BI422"/>
          <cell r="BJ422"/>
          <cell r="BK422"/>
          <cell r="BL422"/>
          <cell r="BM422"/>
          <cell r="BN422"/>
          <cell r="BO422"/>
          <cell r="BP422"/>
          <cell r="BQ422"/>
          <cell r="BR422"/>
          <cell r="BS422"/>
          <cell r="BT422"/>
          <cell r="BU422"/>
          <cell r="BV422"/>
          <cell r="BW422"/>
          <cell r="BX422"/>
          <cell r="BY422"/>
          <cell r="BZ422"/>
          <cell r="CA422"/>
          <cell r="CB422"/>
          <cell r="CC422"/>
          <cell r="CD422"/>
          <cell r="CE422"/>
          <cell r="CF422"/>
          <cell r="CG422"/>
          <cell r="CH422"/>
          <cell r="CI422"/>
          <cell r="CJ422"/>
          <cell r="CK422"/>
          <cell r="CL422"/>
          <cell r="CM422"/>
          <cell r="CN422"/>
          <cell r="CO422"/>
          <cell r="CP422"/>
          <cell r="CQ422"/>
          <cell r="CR422"/>
        </row>
      </sheetData>
      <sheetData sheetId="4"/>
      <sheetData sheetId="5"/>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ﾏﾆｭｱﾙ"/>
      <sheetName val="ｶﾚﾝﾀﾞｰ"/>
      <sheetName val="計画表"/>
      <sheetName val="加工日報ＥＣ"/>
      <sheetName val="検索計画表"/>
      <sheetName val="稼働記録"/>
    </sheetNames>
    <sheetDataSet>
      <sheetData sheetId="0"/>
      <sheetData sheetId="1"/>
      <sheetData sheetId="2"/>
      <sheetData sheetId="3">
        <row r="5">
          <cell r="A5" t="str">
            <v>依頼No</v>
          </cell>
          <cell r="B5" t="str">
            <v>加工日</v>
          </cell>
          <cell r="C5" t="str">
            <v>工程名</v>
          </cell>
          <cell r="D5" t="str">
            <v>未使用1</v>
          </cell>
          <cell r="E5" t="str">
            <v>担当者</v>
          </cell>
          <cell r="F5" t="str">
            <v>開始時間</v>
          </cell>
          <cell r="G5" t="str">
            <v>終了時間</v>
          </cell>
          <cell r="H5" t="str">
            <v>入力ｺｰﾄﾞ</v>
          </cell>
          <cell r="I5" t="str">
            <v>製品</v>
          </cell>
          <cell r="J5" t="str">
            <v>投入原反</v>
          </cell>
          <cell r="K5" t="str">
            <v>加工内容</v>
          </cell>
          <cell r="L5" t="str">
            <v>国分搬送日</v>
          </cell>
          <cell r="M5" t="str">
            <v>出荷
納期</v>
          </cell>
          <cell r="N5" t="str">
            <v>受注数</v>
          </cell>
          <cell r="O5" t="str">
            <v>加工実績累計</v>
          </cell>
          <cell r="P5" t="str">
            <v>加工完了</v>
          </cell>
          <cell r="Q5" t="str">
            <v>未使用2</v>
          </cell>
          <cell r="R5" t="str">
            <v>未使用3</v>
          </cell>
          <cell r="S5" t="str">
            <v>未使用4</v>
          </cell>
          <cell r="T5" t="str">
            <v>未使用5</v>
          </cell>
          <cell r="U5" t="str">
            <v>未使用6</v>
          </cell>
          <cell r="V5" t="str">
            <v>未使用7</v>
          </cell>
          <cell r="W5" t="str">
            <v>未使用8</v>
          </cell>
          <cell r="X5" t="str">
            <v>未使用9</v>
          </cell>
          <cell r="Y5" t="str">
            <v>未使用10</v>
          </cell>
          <cell r="Z5" t="str">
            <v>未使用11</v>
          </cell>
          <cell r="AA5" t="str">
            <v>未使用12</v>
          </cell>
          <cell r="AB5" t="str">
            <v>未使用13</v>
          </cell>
          <cell r="AC5" t="str">
            <v>未使用14</v>
          </cell>
          <cell r="AD5" t="str">
            <v>加工：備考欄</v>
          </cell>
          <cell r="AE5" t="str">
            <v>未使用15</v>
          </cell>
          <cell r="AF5" t="str">
            <v>未使用16</v>
          </cell>
          <cell r="AG5" t="str">
            <v>未使用17</v>
          </cell>
          <cell r="AH5" t="str">
            <v>未使用18</v>
          </cell>
          <cell r="AI5" t="str">
            <v>未使用19</v>
          </cell>
          <cell r="AJ5" t="str">
            <v>未使用20</v>
          </cell>
          <cell r="AK5" t="str">
            <v>未使用21</v>
          </cell>
          <cell r="AL5" t="str">
            <v>未使用22</v>
          </cell>
          <cell r="AM5" t="str">
            <v>目抜
加工日</v>
          </cell>
          <cell r="AN5" t="str">
            <v>目抜
加工量</v>
          </cell>
          <cell r="AO5" t="str">
            <v>目抜加工量
累計</v>
          </cell>
          <cell r="AP5" t="str">
            <v>K/SR3/H
加工日</v>
          </cell>
          <cell r="AQ5" t="str">
            <v>K/SR3/H
加工量</v>
          </cell>
          <cell r="AR5" t="str">
            <v>K/SR3/H
累計</v>
          </cell>
          <cell r="AS5" t="str">
            <v>ﾊﾞｰﾁ
加工日</v>
          </cell>
          <cell r="AT5" t="str">
            <v>ﾊﾞｰﾁ
加工量</v>
          </cell>
          <cell r="AU5" t="str">
            <v>ﾊﾞｰﾁ
累計</v>
          </cell>
          <cell r="AV5" t="str">
            <v>打抜
加工日</v>
          </cell>
          <cell r="AW5" t="str">
            <v>打抜
加工量</v>
          </cell>
          <cell r="AX5" t="str">
            <v>打抜
累計</v>
          </cell>
          <cell r="AY5" t="str">
            <v>大石
搬送日</v>
          </cell>
          <cell r="AZ5" t="str">
            <v>大石
搬送量</v>
          </cell>
          <cell r="BA5" t="str">
            <v>大石
搬送
累計</v>
          </cell>
          <cell r="BB5" t="str">
            <v>未使用23</v>
          </cell>
          <cell r="BC5" t="str">
            <v>未使用24</v>
          </cell>
          <cell r="BD5" t="str">
            <v>未使用25</v>
          </cell>
          <cell r="BE5" t="str">
            <v>未使用26</v>
          </cell>
          <cell r="BF5" t="str">
            <v>未使用27</v>
          </cell>
          <cell r="BG5" t="str">
            <v>未使用28</v>
          </cell>
          <cell r="BH5" t="str">
            <v>未使用29</v>
          </cell>
          <cell r="BI5" t="str">
            <v>未使用30</v>
          </cell>
          <cell r="BJ5" t="str">
            <v>未使用31</v>
          </cell>
          <cell r="BK5" t="str">
            <v>未使用32</v>
          </cell>
          <cell r="BL5" t="str">
            <v>未使用33</v>
          </cell>
          <cell r="BM5" t="str">
            <v>未使用34</v>
          </cell>
          <cell r="BN5" t="str">
            <v>未使用35</v>
          </cell>
          <cell r="BO5" t="str">
            <v>残業時間</v>
          </cell>
          <cell r="BP5" t="str">
            <v>残業
担当者</v>
          </cell>
          <cell r="BQ5" t="str">
            <v>停機内容</v>
          </cell>
          <cell r="BR5" t="str">
            <v>停機時間</v>
          </cell>
          <cell r="BS5" t="str">
            <v>休憩時間</v>
          </cell>
          <cell r="BT5" t="str">
            <v>稼働時間</v>
          </cell>
          <cell r="BU5" t="str">
            <v>枝番</v>
          </cell>
          <cell r="BV5" t="str">
            <v>製品Ａ</v>
          </cell>
          <cell r="BW5" t="str">
            <v>梱包</v>
          </cell>
          <cell r="BX5" t="str">
            <v>色</v>
          </cell>
          <cell r="BY5" t="str">
            <v>区分</v>
          </cell>
          <cell r="BZ5" t="str">
            <v>所要
時間
m/min</v>
          </cell>
          <cell r="CA5" t="str">
            <v>投入原反A</v>
          </cell>
          <cell r="CB5" t="str">
            <v>梱包1</v>
          </cell>
          <cell r="CC5" t="str">
            <v>色1</v>
          </cell>
          <cell r="CD5" t="str">
            <v>区分1</v>
          </cell>
          <cell r="CE5" t="str">
            <v>投入量A</v>
          </cell>
          <cell r="CF5" t="str">
            <v>出来高A</v>
          </cell>
          <cell r="CG5" t="str">
            <v>実製品出来高A</v>
          </cell>
          <cell r="CH5" t="str">
            <v>実加工量A</v>
          </cell>
          <cell r="CI5" t="str">
            <v>EC・ﾄﾘA</v>
          </cell>
          <cell r="CJ5" t="str">
            <v>原反着予定</v>
          </cell>
          <cell r="CK5" t="str">
            <v>調整納期A</v>
          </cell>
          <cell r="CL5" t="str">
            <v>加工予定A</v>
          </cell>
          <cell r="CM5" t="str">
            <v>加工内容
備考A</v>
          </cell>
          <cell r="CN5" t="str">
            <v>加工：
特記事項A</v>
          </cell>
          <cell r="CO5"/>
          <cell r="CP5" t="str">
            <v>完了区分A</v>
          </cell>
          <cell r="CQ5" t="str">
            <v>未使用45</v>
          </cell>
          <cell r="CR5" t="str">
            <v>未使用46</v>
          </cell>
          <cell r="CS5" t="str">
            <v>未使用47</v>
          </cell>
          <cell r="CT5" t="str">
            <v>型取り数</v>
          </cell>
          <cell r="CU5" t="str">
            <v>ｶｯﾄ寸法</v>
          </cell>
          <cell r="CV5" t="str">
            <v>梱包ｹｰｽ</v>
          </cell>
          <cell r="CW5" t="str">
            <v>ｹｰｽ入数</v>
          </cell>
          <cell r="CX5" t="str">
            <v>袋入数</v>
          </cell>
          <cell r="CY5" t="str">
            <v>加工要領及び注意事項</v>
          </cell>
          <cell r="CZ5" t="str">
            <v>備考（条件書）</v>
          </cell>
          <cell r="DA5" t="str">
            <v>備考（条件書）</v>
          </cell>
          <cell r="DB5" t="str">
            <v>未使用48</v>
          </cell>
          <cell r="DC5" t="str">
            <v>加工実績累計A</v>
          </cell>
          <cell r="DD5" t="str">
            <v>実製品出来高累計A</v>
          </cell>
        </row>
        <row r="6">
          <cell r="A6" t="str">
            <v>W3-13</v>
          </cell>
          <cell r="B6">
            <v>46113</v>
          </cell>
          <cell r="C6"/>
          <cell r="D6"/>
          <cell r="E6" t="str">
            <v xml:space="preserve">宮島 剛
竹内 正美
</v>
          </cell>
          <cell r="F6">
            <v>0.70833333333333337</v>
          </cell>
          <cell r="G6">
            <v>0.70833333333333337</v>
          </cell>
          <cell r="H6"/>
          <cell r="I6"/>
          <cell r="J6"/>
          <cell r="K6"/>
          <cell r="L6"/>
          <cell r="M6"/>
          <cell r="N6"/>
          <cell r="O6"/>
          <cell r="P6"/>
          <cell r="Q6"/>
          <cell r="R6"/>
          <cell r="S6"/>
          <cell r="T6"/>
          <cell r="U6"/>
          <cell r="V6"/>
          <cell r="W6"/>
          <cell r="X6"/>
          <cell r="Y6"/>
          <cell r="Z6"/>
          <cell r="AA6"/>
          <cell r="AB6"/>
          <cell r="AC6"/>
          <cell r="AD6"/>
          <cell r="AE6"/>
          <cell r="AF6"/>
          <cell r="AG6"/>
          <cell r="AH6"/>
          <cell r="AI6"/>
          <cell r="AJ6"/>
          <cell r="AK6"/>
          <cell r="AL6"/>
          <cell r="AM6"/>
          <cell r="AN6"/>
          <cell r="AO6"/>
          <cell r="AP6"/>
          <cell r="AQ6"/>
          <cell r="AR6"/>
          <cell r="AS6"/>
          <cell r="AT6"/>
          <cell r="AU6"/>
          <cell r="AV6"/>
          <cell r="AW6"/>
          <cell r="AX6"/>
          <cell r="AY6"/>
          <cell r="AZ6"/>
          <cell r="BA6"/>
          <cell r="BB6"/>
          <cell r="BC6"/>
          <cell r="BD6"/>
          <cell r="BE6"/>
          <cell r="BF6"/>
          <cell r="BG6"/>
          <cell r="BH6"/>
          <cell r="BI6"/>
          <cell r="BJ6"/>
          <cell r="BK6"/>
          <cell r="BL6"/>
          <cell r="BM6"/>
          <cell r="BN6"/>
          <cell r="BO6">
            <v>0</v>
          </cell>
          <cell r="BP6" t="str">
            <v xml:space="preserve">
</v>
          </cell>
          <cell r="BQ6">
            <v>0</v>
          </cell>
          <cell r="BR6">
            <v>0</v>
          </cell>
          <cell r="BS6">
            <v>0</v>
          </cell>
          <cell r="BT6">
            <v>0</v>
          </cell>
          <cell r="BU6" t="str">
            <v xml:space="preserve"> </v>
          </cell>
          <cell r="BV6" t="str">
            <v>15020-JX5R-1300X300</v>
          </cell>
          <cell r="BW6" t="str">
            <v>FA</v>
          </cell>
          <cell r="BX6" t="str">
            <v xml:space="preserve">   </v>
          </cell>
          <cell r="BY6" t="str">
            <v>R</v>
          </cell>
          <cell r="BZ6" t="str">
            <v/>
          </cell>
          <cell r="CA6" t="str">
            <v>15020-AX5R-1380X300</v>
          </cell>
          <cell r="CB6" t="str">
            <v>FA</v>
          </cell>
          <cell r="CC6" t="str">
            <v xml:space="preserve">   </v>
          </cell>
          <cell r="CD6" t="str">
            <v>P</v>
          </cell>
          <cell r="CE6">
            <v>6000</v>
          </cell>
          <cell r="CF6">
            <v>6000</v>
          </cell>
          <cell r="CG6">
            <v>6000</v>
          </cell>
          <cell r="CH6">
            <v>6000</v>
          </cell>
          <cell r="CI6">
            <v>0</v>
          </cell>
          <cell r="CJ6">
            <v>46104</v>
          </cell>
          <cell r="CK6">
            <v>46115</v>
          </cell>
          <cell r="CL6">
            <v>46113</v>
          </cell>
          <cell r="CM6" t="str">
            <v>EC,検査欠点個数確認チェックラベル◎　確認済明記　</v>
          </cell>
          <cell r="CN6"/>
          <cell r="CO6"/>
          <cell r="CP6" t="str">
            <v>完</v>
          </cell>
          <cell r="CQ6"/>
          <cell r="CR6"/>
          <cell r="CS6"/>
          <cell r="CT6"/>
          <cell r="CU6"/>
          <cell r="CV6"/>
          <cell r="CW6"/>
          <cell r="CX6"/>
          <cell r="CY6"/>
          <cell r="CZ6"/>
          <cell r="DA6"/>
          <cell r="DB6"/>
          <cell r="DC6">
            <v>6000</v>
          </cell>
          <cell r="DD6">
            <v>6000</v>
          </cell>
        </row>
        <row r="7">
          <cell r="A7" t="str">
            <v>W4-1</v>
          </cell>
          <cell r="B7">
            <v>46113</v>
          </cell>
          <cell r="C7"/>
          <cell r="D7"/>
          <cell r="E7" t="str">
            <v xml:space="preserve">宮島 剛
竹内 正美
</v>
          </cell>
          <cell r="F7">
            <v>0.70833333333333337</v>
          </cell>
          <cell r="G7">
            <v>0.70833333333333337</v>
          </cell>
          <cell r="H7"/>
          <cell r="I7"/>
          <cell r="J7"/>
          <cell r="K7"/>
          <cell r="L7"/>
          <cell r="M7"/>
          <cell r="N7"/>
          <cell r="O7"/>
          <cell r="P7"/>
          <cell r="Q7"/>
          <cell r="R7"/>
          <cell r="S7"/>
          <cell r="T7"/>
          <cell r="U7"/>
          <cell r="V7"/>
          <cell r="W7"/>
          <cell r="X7"/>
          <cell r="Y7"/>
          <cell r="Z7"/>
          <cell r="AA7"/>
          <cell r="AB7"/>
          <cell r="AC7"/>
          <cell r="AD7"/>
          <cell r="AE7"/>
          <cell r="AF7"/>
          <cell r="AG7"/>
          <cell r="AH7"/>
          <cell r="AI7"/>
          <cell r="AJ7"/>
          <cell r="AK7"/>
          <cell r="AL7"/>
          <cell r="AM7"/>
          <cell r="AN7"/>
          <cell r="AO7"/>
          <cell r="AP7"/>
          <cell r="AQ7"/>
          <cell r="AR7"/>
          <cell r="AS7"/>
          <cell r="AT7"/>
          <cell r="AU7"/>
          <cell r="AV7"/>
          <cell r="AW7"/>
          <cell r="AX7"/>
          <cell r="AY7"/>
          <cell r="AZ7"/>
          <cell r="BA7"/>
          <cell r="BB7"/>
          <cell r="BC7"/>
          <cell r="BD7"/>
          <cell r="BE7"/>
          <cell r="BF7"/>
          <cell r="BG7"/>
          <cell r="BH7"/>
          <cell r="BI7"/>
          <cell r="BJ7"/>
          <cell r="BK7"/>
          <cell r="BL7"/>
          <cell r="BM7"/>
          <cell r="BN7"/>
          <cell r="BO7">
            <v>0</v>
          </cell>
          <cell r="BP7" t="str">
            <v xml:space="preserve">
</v>
          </cell>
          <cell r="BQ7">
            <v>0</v>
          </cell>
          <cell r="BR7">
            <v>0</v>
          </cell>
          <cell r="BS7">
            <v>0</v>
          </cell>
          <cell r="BT7">
            <v>0</v>
          </cell>
          <cell r="BU7" t="str">
            <v xml:space="preserve"> </v>
          </cell>
          <cell r="BV7" t="str">
            <v>15020-JX5R-1440X300</v>
          </cell>
          <cell r="BW7" t="str">
            <v>FA</v>
          </cell>
          <cell r="BX7" t="str">
            <v xml:space="preserve">   </v>
          </cell>
          <cell r="BY7" t="str">
            <v>R</v>
          </cell>
          <cell r="BZ7" t="str">
            <v/>
          </cell>
          <cell r="CA7" t="str">
            <v>15020-AX5R-1440X300</v>
          </cell>
          <cell r="CB7" t="str">
            <v>FA</v>
          </cell>
          <cell r="CC7" t="str">
            <v xml:space="preserve">   </v>
          </cell>
          <cell r="CD7" t="str">
            <v>P</v>
          </cell>
          <cell r="CE7">
            <v>5700</v>
          </cell>
          <cell r="CF7">
            <v>5700</v>
          </cell>
          <cell r="CG7">
            <v>5700</v>
          </cell>
          <cell r="CH7">
            <v>5700</v>
          </cell>
          <cell r="CI7">
            <v>0</v>
          </cell>
          <cell r="CJ7">
            <v>46113</v>
          </cell>
          <cell r="CK7">
            <v>46118</v>
          </cell>
          <cell r="CL7">
            <v>46113</v>
          </cell>
          <cell r="CM7" t="str">
            <v>EC,ゴミ除去欠点個数確認ﾁｪｯｸ　ﾗﾍﾞﾙ◎　確認済明記</v>
          </cell>
          <cell r="CN7"/>
          <cell r="CO7"/>
          <cell r="CP7" t="str">
            <v>完</v>
          </cell>
          <cell r="CQ7"/>
          <cell r="CR7"/>
          <cell r="CS7"/>
          <cell r="CT7"/>
          <cell r="CU7"/>
          <cell r="CV7"/>
          <cell r="CW7"/>
          <cell r="CX7"/>
          <cell r="CY7"/>
          <cell r="CZ7"/>
          <cell r="DA7"/>
          <cell r="DB7"/>
          <cell r="DC7">
            <v>5700</v>
          </cell>
          <cell r="DD7">
            <v>5700</v>
          </cell>
        </row>
        <row r="8">
          <cell r="A8" t="str">
            <v>W4-7</v>
          </cell>
          <cell r="B8">
            <v>46115</v>
          </cell>
          <cell r="C8"/>
          <cell r="D8"/>
          <cell r="E8" t="str">
            <v xml:space="preserve">宮島 剛
竹内 正美
</v>
          </cell>
          <cell r="F8">
            <v>0.35069444444444442</v>
          </cell>
          <cell r="G8">
            <v>0.39583333333333331</v>
          </cell>
          <cell r="H8"/>
          <cell r="I8"/>
          <cell r="J8"/>
          <cell r="K8"/>
          <cell r="L8"/>
          <cell r="M8"/>
          <cell r="N8"/>
          <cell r="O8"/>
          <cell r="P8"/>
          <cell r="Q8"/>
          <cell r="R8"/>
          <cell r="S8"/>
          <cell r="T8"/>
          <cell r="U8"/>
          <cell r="V8"/>
          <cell r="W8"/>
          <cell r="X8"/>
          <cell r="Y8"/>
          <cell r="Z8"/>
          <cell r="AA8"/>
          <cell r="AB8"/>
          <cell r="AC8"/>
          <cell r="AD8"/>
          <cell r="AE8"/>
          <cell r="AF8"/>
          <cell r="AG8"/>
          <cell r="AH8"/>
          <cell r="AI8"/>
          <cell r="AJ8"/>
          <cell r="AK8"/>
          <cell r="AL8"/>
          <cell r="AM8"/>
          <cell r="AN8"/>
          <cell r="AO8"/>
          <cell r="AP8"/>
          <cell r="AQ8"/>
          <cell r="AR8"/>
          <cell r="AS8"/>
          <cell r="AT8"/>
          <cell r="AU8"/>
          <cell r="AV8"/>
          <cell r="AW8"/>
          <cell r="AX8"/>
          <cell r="AY8"/>
          <cell r="AZ8"/>
          <cell r="BA8"/>
          <cell r="BB8"/>
          <cell r="BC8"/>
          <cell r="BD8"/>
          <cell r="BE8"/>
          <cell r="BF8"/>
          <cell r="BG8"/>
          <cell r="BH8"/>
          <cell r="BI8"/>
          <cell r="BJ8"/>
          <cell r="BK8"/>
          <cell r="BL8"/>
          <cell r="BM8"/>
          <cell r="BN8"/>
          <cell r="BO8">
            <v>0</v>
          </cell>
          <cell r="BP8" t="str">
            <v xml:space="preserve">
</v>
          </cell>
          <cell r="BQ8" t="str">
            <v>加工準備</v>
          </cell>
          <cell r="BR8">
            <v>50</v>
          </cell>
          <cell r="BS8">
            <v>0</v>
          </cell>
          <cell r="BT8">
            <v>15.000000000000014</v>
          </cell>
          <cell r="BU8" t="str">
            <v xml:space="preserve"> </v>
          </cell>
          <cell r="BV8" t="str">
            <v>15025-JH1F-1550X250</v>
          </cell>
          <cell r="BW8" t="str">
            <v>FA</v>
          </cell>
          <cell r="BX8" t="str">
            <v xml:space="preserve">   </v>
          </cell>
          <cell r="BY8" t="str">
            <v>S</v>
          </cell>
          <cell r="BZ8">
            <v>16.66666666666665</v>
          </cell>
          <cell r="CA8" t="str">
            <v>15025-AH1F-1550X250</v>
          </cell>
          <cell r="CB8" t="str">
            <v>FA</v>
          </cell>
          <cell r="CC8" t="str">
            <v xml:space="preserve">   </v>
          </cell>
          <cell r="CD8" t="str">
            <v>S</v>
          </cell>
          <cell r="CE8">
            <v>250</v>
          </cell>
          <cell r="CF8">
            <v>250</v>
          </cell>
          <cell r="CG8">
            <v>250</v>
          </cell>
          <cell r="CH8">
            <v>250</v>
          </cell>
          <cell r="CI8">
            <v>0</v>
          </cell>
          <cell r="CJ8">
            <v>46114</v>
          </cell>
          <cell r="CK8">
            <v>46118</v>
          </cell>
          <cell r="CL8">
            <v>46115</v>
          </cell>
          <cell r="CM8" t="str">
            <v>EC,巻き返し、欠点表示6インチ紙管　ＥC面外巻き　Q面ﾃｰﾌﾟﾏｰｷﾝｸﾞ外す</v>
          </cell>
          <cell r="CN8"/>
          <cell r="CO8"/>
          <cell r="CP8" t="str">
            <v>完</v>
          </cell>
          <cell r="CQ8"/>
          <cell r="CR8"/>
          <cell r="CS8"/>
          <cell r="CT8"/>
          <cell r="CU8"/>
          <cell r="CV8"/>
          <cell r="CW8"/>
          <cell r="CX8"/>
          <cell r="CY8"/>
          <cell r="CZ8"/>
          <cell r="DA8"/>
          <cell r="DB8"/>
          <cell r="DC8">
            <v>250</v>
          </cell>
          <cell r="DD8">
            <v>250</v>
          </cell>
        </row>
        <row r="9">
          <cell r="A9" t="str">
            <v>E4-1</v>
          </cell>
          <cell r="B9">
            <v>46115</v>
          </cell>
          <cell r="C9"/>
          <cell r="D9"/>
          <cell r="E9" t="str">
            <v xml:space="preserve">宮島 剛
竹内 正美
</v>
          </cell>
          <cell r="F9">
            <v>0.39583333333333331</v>
          </cell>
          <cell r="G9">
            <v>0.51041666666666663</v>
          </cell>
          <cell r="H9"/>
          <cell r="I9"/>
          <cell r="J9"/>
          <cell r="K9"/>
          <cell r="L9"/>
          <cell r="M9"/>
          <cell r="N9"/>
          <cell r="O9"/>
          <cell r="P9"/>
          <cell r="Q9"/>
          <cell r="R9"/>
          <cell r="S9"/>
          <cell r="T9"/>
          <cell r="U9"/>
          <cell r="V9"/>
          <cell r="W9"/>
          <cell r="X9"/>
          <cell r="Y9"/>
          <cell r="Z9"/>
          <cell r="AA9"/>
          <cell r="AB9"/>
          <cell r="AC9"/>
          <cell r="AD9"/>
          <cell r="AE9"/>
          <cell r="AF9"/>
          <cell r="AG9"/>
          <cell r="AH9"/>
          <cell r="AI9"/>
          <cell r="AJ9"/>
          <cell r="AK9"/>
          <cell r="AL9"/>
          <cell r="AM9"/>
          <cell r="AN9"/>
          <cell r="AO9"/>
          <cell r="AP9"/>
          <cell r="AQ9"/>
          <cell r="AR9"/>
          <cell r="AS9"/>
          <cell r="AT9"/>
          <cell r="AU9"/>
          <cell r="AV9"/>
          <cell r="AW9"/>
          <cell r="AX9"/>
          <cell r="AY9"/>
          <cell r="AZ9"/>
          <cell r="BA9"/>
          <cell r="BB9"/>
          <cell r="BC9"/>
          <cell r="BD9"/>
          <cell r="BE9"/>
          <cell r="BF9"/>
          <cell r="BG9"/>
          <cell r="BH9"/>
          <cell r="BI9"/>
          <cell r="BJ9"/>
          <cell r="BK9"/>
          <cell r="BL9"/>
          <cell r="BM9"/>
          <cell r="BN9"/>
          <cell r="BO9">
            <v>0</v>
          </cell>
          <cell r="BP9" t="str">
            <v xml:space="preserve">
</v>
          </cell>
          <cell r="BQ9" t="str">
            <v>切替え</v>
          </cell>
          <cell r="BR9">
            <v>5</v>
          </cell>
          <cell r="BS9">
            <v>0</v>
          </cell>
          <cell r="BT9">
            <v>159.99999999999997</v>
          </cell>
          <cell r="BU9" t="str">
            <v xml:space="preserve"> </v>
          </cell>
          <cell r="BV9" t="str">
            <v>15025-NR28-1550X250</v>
          </cell>
          <cell r="BW9" t="str">
            <v>FA</v>
          </cell>
          <cell r="BX9" t="str">
            <v>BK0</v>
          </cell>
          <cell r="BY9" t="str">
            <v>J</v>
          </cell>
          <cell r="BZ9">
            <v>21.875000000000004</v>
          </cell>
          <cell r="CA9" t="str">
            <v>15025-SR28-1550X250</v>
          </cell>
          <cell r="CB9" t="str">
            <v>FA</v>
          </cell>
          <cell r="CC9" t="str">
            <v>BK0</v>
          </cell>
          <cell r="CD9" t="str">
            <v>J</v>
          </cell>
          <cell r="CE9">
            <v>1750</v>
          </cell>
          <cell r="CF9">
            <v>1750</v>
          </cell>
          <cell r="CG9">
            <v>1750</v>
          </cell>
          <cell r="CH9">
            <v>3500</v>
          </cell>
          <cell r="CI9">
            <v>0</v>
          </cell>
          <cell r="CJ9">
            <v>46114</v>
          </cell>
          <cell r="CK9">
            <v>46119</v>
          </cell>
          <cell r="CL9">
            <v>46115</v>
          </cell>
          <cell r="CM9" t="str">
            <v>EC,巻き返しQ面外巻(ｲﾝﾗｲﾝEC仕様）　　</v>
          </cell>
          <cell r="CN9"/>
          <cell r="CO9"/>
          <cell r="CP9" t="str">
            <v>完</v>
          </cell>
          <cell r="CQ9"/>
          <cell r="CR9"/>
          <cell r="CS9"/>
          <cell r="CT9"/>
          <cell r="CU9"/>
          <cell r="CV9"/>
          <cell r="CW9"/>
          <cell r="CX9"/>
          <cell r="CY9"/>
          <cell r="CZ9"/>
          <cell r="DA9"/>
          <cell r="DB9"/>
          <cell r="DC9">
            <v>3500</v>
          </cell>
          <cell r="DD9">
            <v>1750</v>
          </cell>
        </row>
        <row r="10">
          <cell r="A10" t="str">
            <v>W4-4</v>
          </cell>
          <cell r="B10">
            <v>46115</v>
          </cell>
          <cell r="C10"/>
          <cell r="D10"/>
          <cell r="E10" t="str">
            <v xml:space="preserve">宮島 剛
竹内 正美
</v>
          </cell>
          <cell r="F10">
            <v>0.51041666666666663</v>
          </cell>
          <cell r="G10">
            <v>0.5625</v>
          </cell>
          <cell r="H10"/>
          <cell r="I10"/>
          <cell r="J10"/>
          <cell r="K10"/>
          <cell r="L10"/>
          <cell r="M10"/>
          <cell r="N10"/>
          <cell r="O10"/>
          <cell r="P10"/>
          <cell r="Q10"/>
          <cell r="R10"/>
          <cell r="S10"/>
          <cell r="T10"/>
          <cell r="U10"/>
          <cell r="V10"/>
          <cell r="W10"/>
          <cell r="X10"/>
          <cell r="Y10"/>
          <cell r="Z10"/>
          <cell r="AA10"/>
          <cell r="AB10"/>
          <cell r="AC10"/>
          <cell r="AD10"/>
          <cell r="AE10"/>
          <cell r="AF10"/>
          <cell r="AG10"/>
          <cell r="AH10"/>
          <cell r="AI10"/>
          <cell r="AJ10"/>
          <cell r="AK10"/>
          <cell r="AL10"/>
          <cell r="AM10"/>
          <cell r="AN10"/>
          <cell r="AO10"/>
          <cell r="AP10"/>
          <cell r="AQ10"/>
          <cell r="AR10"/>
          <cell r="AS10"/>
          <cell r="AT10"/>
          <cell r="AU10"/>
          <cell r="AV10"/>
          <cell r="AW10"/>
          <cell r="AX10"/>
          <cell r="AY10"/>
          <cell r="AZ10"/>
          <cell r="BA10"/>
          <cell r="BB10"/>
          <cell r="BC10"/>
          <cell r="BD10"/>
          <cell r="BE10"/>
          <cell r="BF10"/>
          <cell r="BG10"/>
          <cell r="BH10"/>
          <cell r="BI10"/>
          <cell r="BJ10"/>
          <cell r="BK10"/>
          <cell r="BL10"/>
          <cell r="BM10"/>
          <cell r="BN10"/>
          <cell r="BO10">
            <v>0</v>
          </cell>
          <cell r="BP10" t="str">
            <v xml:space="preserve">
</v>
          </cell>
          <cell r="BQ10" t="str">
            <v>切替え</v>
          </cell>
          <cell r="BR10">
            <v>5</v>
          </cell>
          <cell r="BS10">
            <v>50</v>
          </cell>
          <cell r="BT10">
            <v>20.000000000000057</v>
          </cell>
          <cell r="BU10" t="str">
            <v xml:space="preserve"> </v>
          </cell>
          <cell r="BV10" t="str">
            <v>25025-JP66-1160X250</v>
          </cell>
          <cell r="BW10" t="str">
            <v>FA</v>
          </cell>
          <cell r="BX10" t="str">
            <v xml:space="preserve">   </v>
          </cell>
          <cell r="BY10" t="str">
            <v>Q</v>
          </cell>
          <cell r="BZ10">
            <v>24.999999999999929</v>
          </cell>
          <cell r="CA10" t="str">
            <v>25025-AP66-1230X250</v>
          </cell>
          <cell r="CB10" t="str">
            <v>FA</v>
          </cell>
          <cell r="CC10" t="str">
            <v xml:space="preserve">   </v>
          </cell>
          <cell r="CD10" t="str">
            <v>P</v>
          </cell>
          <cell r="CE10">
            <v>500</v>
          </cell>
          <cell r="CF10">
            <v>500</v>
          </cell>
          <cell r="CG10">
            <v>500</v>
          </cell>
          <cell r="CH10">
            <v>500</v>
          </cell>
          <cell r="CI10">
            <v>0</v>
          </cell>
          <cell r="CJ10">
            <v>46114</v>
          </cell>
          <cell r="CK10">
            <v>46119</v>
          </cell>
          <cell r="CL10">
            <v>46115</v>
          </cell>
          <cell r="CM10" t="str">
            <v>EC,ｽﾘｯﾄ　　</v>
          </cell>
          <cell r="CN10"/>
          <cell r="CO10"/>
          <cell r="CP10" t="str">
            <v>完</v>
          </cell>
          <cell r="CQ10"/>
          <cell r="CR10"/>
          <cell r="CS10"/>
          <cell r="CT10"/>
          <cell r="CU10"/>
          <cell r="CV10"/>
          <cell r="CW10"/>
          <cell r="CX10"/>
          <cell r="CY10"/>
          <cell r="CZ10"/>
          <cell r="DA10"/>
          <cell r="DB10"/>
          <cell r="DC10">
            <v>500</v>
          </cell>
          <cell r="DD10">
            <v>500</v>
          </cell>
        </row>
        <row r="11">
          <cell r="A11" t="str">
            <v>T4-2</v>
          </cell>
          <cell r="B11">
            <v>46115</v>
          </cell>
          <cell r="C11"/>
          <cell r="D11"/>
          <cell r="E11" t="str">
            <v xml:space="preserve">宮島 剛
竹内 正美
</v>
          </cell>
          <cell r="F11">
            <v>0.5625</v>
          </cell>
          <cell r="G11">
            <v>0.64583333333333337</v>
          </cell>
          <cell r="H11"/>
          <cell r="I11"/>
          <cell r="J11"/>
          <cell r="K11"/>
          <cell r="L11"/>
          <cell r="M11"/>
          <cell r="N11"/>
          <cell r="O11"/>
          <cell r="P11"/>
          <cell r="Q11"/>
          <cell r="R11"/>
          <cell r="S11"/>
          <cell r="T11"/>
          <cell r="U11"/>
          <cell r="V11"/>
          <cell r="W11"/>
          <cell r="X11"/>
          <cell r="Y11"/>
          <cell r="Z11"/>
          <cell r="AA11"/>
          <cell r="AB11"/>
          <cell r="AC11"/>
          <cell r="AD11"/>
          <cell r="AE11"/>
          <cell r="AF11"/>
          <cell r="AG11"/>
          <cell r="AH11"/>
          <cell r="AI11"/>
          <cell r="AJ11"/>
          <cell r="AK11"/>
          <cell r="AL11"/>
          <cell r="AM11"/>
          <cell r="AN11"/>
          <cell r="AO11"/>
          <cell r="AP11"/>
          <cell r="AQ11"/>
          <cell r="AR11"/>
          <cell r="AS11"/>
          <cell r="AT11"/>
          <cell r="AU11"/>
          <cell r="AV11"/>
          <cell r="AW11"/>
          <cell r="AX11"/>
          <cell r="AY11"/>
          <cell r="AZ11"/>
          <cell r="BA11"/>
          <cell r="BB11"/>
          <cell r="BC11"/>
          <cell r="BD11"/>
          <cell r="BE11"/>
          <cell r="BF11"/>
          <cell r="BG11"/>
          <cell r="BH11"/>
          <cell r="BI11"/>
          <cell r="BJ11"/>
          <cell r="BK11"/>
          <cell r="BL11"/>
          <cell r="BM11"/>
          <cell r="BN11"/>
          <cell r="BO11">
            <v>0</v>
          </cell>
          <cell r="BP11" t="str">
            <v xml:space="preserve">
</v>
          </cell>
          <cell r="BQ11" t="str">
            <v>切替え</v>
          </cell>
          <cell r="BR11">
            <v>5</v>
          </cell>
          <cell r="BS11">
            <v>15</v>
          </cell>
          <cell r="BT11">
            <v>100.00000000000006</v>
          </cell>
          <cell r="BU11" t="str">
            <v xml:space="preserve"> </v>
          </cell>
          <cell r="BV11" t="str">
            <v>30020-KG00-1030X200</v>
          </cell>
          <cell r="BW11" t="str">
            <v>FA</v>
          </cell>
          <cell r="BX11" t="str">
            <v>BK0</v>
          </cell>
          <cell r="BY11" t="str">
            <v>C</v>
          </cell>
          <cell r="BZ11">
            <v>19.999999999999989</v>
          </cell>
          <cell r="CA11" t="str">
            <v>30040-AG00-1030X200</v>
          </cell>
          <cell r="CB11" t="str">
            <v>FA</v>
          </cell>
          <cell r="CC11" t="str">
            <v>BK0</v>
          </cell>
          <cell r="CD11" t="str">
            <v>C</v>
          </cell>
          <cell r="CE11">
            <v>1000</v>
          </cell>
          <cell r="CF11">
            <v>2000</v>
          </cell>
          <cell r="CG11">
            <v>2000</v>
          </cell>
          <cell r="CH11">
            <v>2000</v>
          </cell>
          <cell r="CI11">
            <v>0</v>
          </cell>
          <cell r="CJ11">
            <v>46115</v>
          </cell>
          <cell r="CK11">
            <v>46132</v>
          </cell>
          <cell r="CL11">
            <v>46115</v>
          </cell>
          <cell r="CM11" t="str">
            <v>ｽﾗｲｽ,EC　　</v>
          </cell>
          <cell r="CN11"/>
          <cell r="CO11"/>
          <cell r="CP11" t="str">
            <v>完</v>
          </cell>
          <cell r="CQ11"/>
          <cell r="CR11"/>
          <cell r="CS11"/>
          <cell r="CT11"/>
          <cell r="CU11"/>
          <cell r="CV11"/>
          <cell r="CW11"/>
          <cell r="CX11"/>
          <cell r="CY11"/>
          <cell r="CZ11"/>
          <cell r="DA11"/>
          <cell r="DB11"/>
          <cell r="DC11">
            <v>2000</v>
          </cell>
          <cell r="DD11">
            <v>2000</v>
          </cell>
        </row>
        <row r="12">
          <cell r="A12" t="str">
            <v>Y4-25</v>
          </cell>
          <cell r="B12">
            <v>46115</v>
          </cell>
          <cell r="C12"/>
          <cell r="D12"/>
          <cell r="E12" t="str">
            <v xml:space="preserve">宮島 剛
竹内 正美
</v>
          </cell>
          <cell r="F12">
            <v>0.64583333333333337</v>
          </cell>
          <cell r="G12">
            <v>0.67361111111111116</v>
          </cell>
          <cell r="H12"/>
          <cell r="I12"/>
          <cell r="J12"/>
          <cell r="K12"/>
          <cell r="L12"/>
          <cell r="M12"/>
          <cell r="N12"/>
          <cell r="O12"/>
          <cell r="P12"/>
          <cell r="Q12"/>
          <cell r="R12"/>
          <cell r="S12"/>
          <cell r="T12"/>
          <cell r="U12"/>
          <cell r="V12"/>
          <cell r="W12"/>
          <cell r="X12"/>
          <cell r="Y12"/>
          <cell r="Z12"/>
          <cell r="AA12"/>
          <cell r="AB12"/>
          <cell r="AC12"/>
          <cell r="AD12"/>
          <cell r="AE12"/>
          <cell r="AF12"/>
          <cell r="AG12"/>
          <cell r="AH12"/>
          <cell r="AI12"/>
          <cell r="AJ12"/>
          <cell r="AK12"/>
          <cell r="AL12"/>
          <cell r="AM12"/>
          <cell r="AN12"/>
          <cell r="AO12"/>
          <cell r="AP12"/>
          <cell r="AQ12"/>
          <cell r="AR12"/>
          <cell r="AS12"/>
          <cell r="AT12"/>
          <cell r="AU12"/>
          <cell r="AV12"/>
          <cell r="AW12"/>
          <cell r="AX12"/>
          <cell r="AY12"/>
          <cell r="AZ12"/>
          <cell r="BA12"/>
          <cell r="BB12"/>
          <cell r="BC12"/>
          <cell r="BD12"/>
          <cell r="BE12"/>
          <cell r="BF12"/>
          <cell r="BG12"/>
          <cell r="BH12"/>
          <cell r="BI12"/>
          <cell r="BJ12"/>
          <cell r="BK12"/>
          <cell r="BL12"/>
          <cell r="BM12"/>
          <cell r="BN12"/>
          <cell r="BO12">
            <v>0</v>
          </cell>
          <cell r="BP12" t="str">
            <v xml:space="preserve">
</v>
          </cell>
          <cell r="BQ12">
            <v>0</v>
          </cell>
          <cell r="BR12">
            <v>0</v>
          </cell>
          <cell r="BS12">
            <v>0</v>
          </cell>
          <cell r="BT12">
            <v>40.000000000000014</v>
          </cell>
          <cell r="BU12" t="str">
            <v xml:space="preserve"> </v>
          </cell>
          <cell r="BV12" t="str">
            <v>30020-KG00-1030X200</v>
          </cell>
          <cell r="BW12" t="str">
            <v>FA</v>
          </cell>
          <cell r="BX12" t="str">
            <v>BK0</v>
          </cell>
          <cell r="BY12" t="str">
            <v>C</v>
          </cell>
          <cell r="BZ12">
            <v>19.999999999999993</v>
          </cell>
          <cell r="CA12" t="str">
            <v>30040-AG00-1030X200</v>
          </cell>
          <cell r="CB12" t="str">
            <v>FA</v>
          </cell>
          <cell r="CC12" t="str">
            <v>BK0</v>
          </cell>
          <cell r="CD12" t="str">
            <v>C</v>
          </cell>
          <cell r="CE12">
            <v>400</v>
          </cell>
          <cell r="CF12">
            <v>800</v>
          </cell>
          <cell r="CG12">
            <v>800</v>
          </cell>
          <cell r="CH12">
            <v>800</v>
          </cell>
          <cell r="CI12">
            <v>0</v>
          </cell>
          <cell r="CJ12">
            <v>46115</v>
          </cell>
          <cell r="CK12">
            <v>46125</v>
          </cell>
          <cell r="CL12">
            <v>46115</v>
          </cell>
          <cell r="CM12" t="str">
            <v>ｽﾗｲｽ,EC　　</v>
          </cell>
          <cell r="CN12"/>
          <cell r="CO12"/>
          <cell r="CP12" t="str">
            <v>完</v>
          </cell>
          <cell r="CQ12"/>
          <cell r="CR12"/>
          <cell r="CS12"/>
          <cell r="CT12"/>
          <cell r="CU12"/>
          <cell r="CV12"/>
          <cell r="CW12"/>
          <cell r="CX12"/>
          <cell r="CY12"/>
          <cell r="CZ12"/>
          <cell r="DA12"/>
          <cell r="DB12"/>
          <cell r="DC12">
            <v>800</v>
          </cell>
          <cell r="DD12">
            <v>800</v>
          </cell>
        </row>
        <row r="13">
          <cell r="A13" t="str">
            <v>T4-1</v>
          </cell>
          <cell r="B13">
            <v>46115</v>
          </cell>
          <cell r="C13"/>
          <cell r="D13"/>
          <cell r="E13" t="str">
            <v xml:space="preserve">宮島 剛
竹内 正美
</v>
          </cell>
          <cell r="F13">
            <v>0.67361111111111116</v>
          </cell>
          <cell r="G13">
            <v>0.70833333333333337</v>
          </cell>
          <cell r="H13"/>
          <cell r="I13"/>
          <cell r="J13"/>
          <cell r="K13"/>
          <cell r="L13"/>
          <cell r="M13"/>
          <cell r="N13"/>
          <cell r="O13"/>
          <cell r="P13"/>
          <cell r="Q13"/>
          <cell r="R13"/>
          <cell r="S13"/>
          <cell r="T13"/>
          <cell r="U13"/>
          <cell r="V13"/>
          <cell r="W13"/>
          <cell r="X13"/>
          <cell r="Y13"/>
          <cell r="Z13"/>
          <cell r="AA13"/>
          <cell r="AB13"/>
          <cell r="AC13"/>
          <cell r="AD13"/>
          <cell r="AE13"/>
          <cell r="AF13"/>
          <cell r="AG13"/>
          <cell r="AH13"/>
          <cell r="AI13"/>
          <cell r="AJ13"/>
          <cell r="AK13"/>
          <cell r="AL13"/>
          <cell r="AM13"/>
          <cell r="AN13"/>
          <cell r="AO13"/>
          <cell r="AP13"/>
          <cell r="AQ13"/>
          <cell r="AR13"/>
          <cell r="AS13"/>
          <cell r="AT13"/>
          <cell r="AU13"/>
          <cell r="AV13"/>
          <cell r="AW13"/>
          <cell r="AX13"/>
          <cell r="AY13"/>
          <cell r="AZ13"/>
          <cell r="BA13"/>
          <cell r="BB13"/>
          <cell r="BC13"/>
          <cell r="BD13"/>
          <cell r="BE13"/>
          <cell r="BF13"/>
          <cell r="BG13"/>
          <cell r="BH13"/>
          <cell r="BI13"/>
          <cell r="BJ13"/>
          <cell r="BK13"/>
          <cell r="BL13"/>
          <cell r="BM13"/>
          <cell r="BN13"/>
          <cell r="BO13">
            <v>0</v>
          </cell>
          <cell r="BP13" t="str">
            <v xml:space="preserve">
</v>
          </cell>
          <cell r="BQ13">
            <v>0</v>
          </cell>
          <cell r="BR13">
            <v>0</v>
          </cell>
          <cell r="BS13">
            <v>0</v>
          </cell>
          <cell r="BT13">
            <v>49.999999999999986</v>
          </cell>
          <cell r="BU13" t="str">
            <v xml:space="preserve"> </v>
          </cell>
          <cell r="BV13" t="str">
            <v>30040-JG00-1030X200</v>
          </cell>
          <cell r="BW13" t="str">
            <v>FA</v>
          </cell>
          <cell r="BX13" t="str">
            <v>BK0</v>
          </cell>
          <cell r="BY13" t="str">
            <v>Q</v>
          </cell>
          <cell r="BZ13">
            <v>20.000000000000007</v>
          </cell>
          <cell r="CA13" t="str">
            <v>30040-AG00-1030X200</v>
          </cell>
          <cell r="CB13" t="str">
            <v>FA</v>
          </cell>
          <cell r="CC13" t="str">
            <v>BK0</v>
          </cell>
          <cell r="CD13" t="str">
            <v>C</v>
          </cell>
          <cell r="CE13">
            <v>1000</v>
          </cell>
          <cell r="CF13">
            <v>1000</v>
          </cell>
          <cell r="CG13">
            <v>1000</v>
          </cell>
          <cell r="CH13">
            <v>1000</v>
          </cell>
          <cell r="CI13">
            <v>0</v>
          </cell>
          <cell r="CJ13">
            <v>46115</v>
          </cell>
          <cell r="CK13">
            <v>46120</v>
          </cell>
          <cell r="CL13">
            <v>46115</v>
          </cell>
          <cell r="CM13" t="str">
            <v>EC　　</v>
          </cell>
          <cell r="CN13"/>
          <cell r="CO13"/>
          <cell r="CP13" t="str">
            <v>完</v>
          </cell>
          <cell r="CQ13"/>
          <cell r="CR13"/>
          <cell r="CS13"/>
          <cell r="CT13"/>
          <cell r="CU13"/>
          <cell r="CV13"/>
          <cell r="CW13"/>
          <cell r="CX13"/>
          <cell r="CY13"/>
          <cell r="CZ13"/>
          <cell r="DA13"/>
          <cell r="DB13"/>
          <cell r="DC13">
            <v>1000</v>
          </cell>
          <cell r="DD13">
            <v>1000</v>
          </cell>
        </row>
        <row r="14">
          <cell r="A14" t="str">
            <v>W4-2</v>
          </cell>
          <cell r="B14">
            <v>46116</v>
          </cell>
          <cell r="C14"/>
          <cell r="D14"/>
          <cell r="E14" t="str">
            <v xml:space="preserve">森下 誠
宮島 剛
</v>
          </cell>
          <cell r="F14">
            <v>0.35069444444444442</v>
          </cell>
          <cell r="G14">
            <v>0.70833333333333337</v>
          </cell>
          <cell r="H14"/>
          <cell r="I14"/>
          <cell r="J14"/>
          <cell r="K14"/>
          <cell r="L14"/>
          <cell r="M14"/>
          <cell r="N14"/>
          <cell r="O14"/>
          <cell r="P14"/>
          <cell r="Q14"/>
          <cell r="R14"/>
          <cell r="S14"/>
          <cell r="T14"/>
          <cell r="U14"/>
          <cell r="V14"/>
          <cell r="W14"/>
          <cell r="X14"/>
          <cell r="Y14"/>
          <cell r="Z14"/>
          <cell r="AA14"/>
          <cell r="AB14"/>
          <cell r="AC14"/>
          <cell r="AD14"/>
          <cell r="AE14"/>
          <cell r="AF14"/>
          <cell r="AG14"/>
          <cell r="AH14"/>
          <cell r="AI14"/>
          <cell r="AJ14"/>
          <cell r="AK14"/>
          <cell r="AL14"/>
          <cell r="AM14"/>
          <cell r="AN14"/>
          <cell r="AO14"/>
          <cell r="AP14"/>
          <cell r="AQ14"/>
          <cell r="AR14"/>
          <cell r="AS14"/>
          <cell r="AT14"/>
          <cell r="AU14"/>
          <cell r="AV14"/>
          <cell r="AW14"/>
          <cell r="AX14"/>
          <cell r="AY14"/>
          <cell r="AZ14"/>
          <cell r="BA14"/>
          <cell r="BB14"/>
          <cell r="BC14"/>
          <cell r="BD14"/>
          <cell r="BE14"/>
          <cell r="BF14"/>
          <cell r="BG14"/>
          <cell r="BH14"/>
          <cell r="BI14"/>
          <cell r="BJ14"/>
          <cell r="BK14"/>
          <cell r="BL14"/>
          <cell r="BM14"/>
          <cell r="BN14"/>
          <cell r="BO14">
            <v>0</v>
          </cell>
          <cell r="BP14" t="str">
            <v xml:space="preserve">
</v>
          </cell>
          <cell r="BQ14" t="str">
            <v>加工準備</v>
          </cell>
          <cell r="BR14">
            <v>30</v>
          </cell>
          <cell r="BS14">
            <v>65</v>
          </cell>
          <cell r="BT14">
            <v>420.00000000000011</v>
          </cell>
          <cell r="BU14" t="str">
            <v xml:space="preserve"> </v>
          </cell>
          <cell r="BV14" t="str">
            <v>15020-JX5R-1440X300</v>
          </cell>
          <cell r="BW14" t="str">
            <v>FA</v>
          </cell>
          <cell r="BX14" t="str">
            <v xml:space="preserve">   </v>
          </cell>
          <cell r="BY14" t="str">
            <v>R</v>
          </cell>
          <cell r="BZ14">
            <v>19.999999999999993</v>
          </cell>
          <cell r="CA14" t="str">
            <v>15020-AX5R-1440X300</v>
          </cell>
          <cell r="CB14" t="str">
            <v>FA</v>
          </cell>
          <cell r="CC14" t="str">
            <v xml:space="preserve">   </v>
          </cell>
          <cell r="CD14" t="str">
            <v>P</v>
          </cell>
          <cell r="CE14">
            <v>9300</v>
          </cell>
          <cell r="CF14">
            <v>9300</v>
          </cell>
          <cell r="CG14">
            <v>8400</v>
          </cell>
          <cell r="CH14">
            <v>8400</v>
          </cell>
          <cell r="CI14">
            <v>0</v>
          </cell>
          <cell r="CJ14">
            <v>46113</v>
          </cell>
          <cell r="CK14">
            <v>46128</v>
          </cell>
          <cell r="CL14">
            <v>46116</v>
          </cell>
          <cell r="CM14" t="str">
            <v>EC,ゴミ除去欠点個数確認ﾁｪｯｸ　ﾗﾍﾞﾙ◎　確認済明記</v>
          </cell>
          <cell r="CN14"/>
          <cell r="CO14"/>
          <cell r="CP14" t="str">
            <v>完</v>
          </cell>
          <cell r="CQ14"/>
          <cell r="CR14"/>
          <cell r="CS14"/>
          <cell r="CT14"/>
          <cell r="CU14"/>
          <cell r="CV14"/>
          <cell r="CW14"/>
          <cell r="CX14"/>
          <cell r="CY14"/>
          <cell r="CZ14"/>
          <cell r="DA14"/>
          <cell r="DB14"/>
          <cell r="DC14">
            <v>9300</v>
          </cell>
          <cell r="DD14">
            <v>9300</v>
          </cell>
        </row>
        <row r="15">
          <cell r="A15" t="str">
            <v>W4-2</v>
          </cell>
          <cell r="B15">
            <v>46118</v>
          </cell>
          <cell r="C15"/>
          <cell r="D15"/>
          <cell r="E15" t="str">
            <v xml:space="preserve">宮島 剛
竹内 正美
</v>
          </cell>
          <cell r="F15">
            <v>0.35069444444444442</v>
          </cell>
          <cell r="G15">
            <v>0.59375</v>
          </cell>
          <cell r="H15"/>
          <cell r="I15"/>
          <cell r="J15"/>
          <cell r="K15"/>
          <cell r="L15"/>
          <cell r="M15"/>
          <cell r="N15"/>
          <cell r="O15"/>
          <cell r="P15"/>
          <cell r="Q15"/>
          <cell r="R15"/>
          <cell r="S15"/>
          <cell r="T15"/>
          <cell r="U15"/>
          <cell r="V15"/>
          <cell r="W15"/>
          <cell r="X15"/>
          <cell r="Y15"/>
          <cell r="Z15"/>
          <cell r="AA15"/>
          <cell r="AB15"/>
          <cell r="AC15"/>
          <cell r="AD15"/>
          <cell r="AE15"/>
          <cell r="AF15"/>
          <cell r="AG15"/>
          <cell r="AH15"/>
          <cell r="AI15"/>
          <cell r="AJ15"/>
          <cell r="AK15"/>
          <cell r="AL15"/>
          <cell r="AM15"/>
          <cell r="AN15"/>
          <cell r="AO15"/>
          <cell r="AP15"/>
          <cell r="AQ15"/>
          <cell r="AR15"/>
          <cell r="AS15"/>
          <cell r="AT15"/>
          <cell r="AU15"/>
          <cell r="AV15"/>
          <cell r="AW15"/>
          <cell r="AX15"/>
          <cell r="AY15"/>
          <cell r="AZ15"/>
          <cell r="BA15"/>
          <cell r="BB15"/>
          <cell r="BC15"/>
          <cell r="BD15"/>
          <cell r="BE15"/>
          <cell r="BF15"/>
          <cell r="BG15"/>
          <cell r="BH15"/>
          <cell r="BI15"/>
          <cell r="BJ15"/>
          <cell r="BK15"/>
          <cell r="BL15"/>
          <cell r="BM15"/>
          <cell r="BN15"/>
          <cell r="BO15">
            <v>0</v>
          </cell>
          <cell r="BP15" t="str">
            <v xml:space="preserve">
</v>
          </cell>
          <cell r="BQ15" t="str">
            <v>その他</v>
          </cell>
          <cell r="BR15">
            <v>260</v>
          </cell>
          <cell r="BS15">
            <v>50</v>
          </cell>
          <cell r="BT15">
            <v>40.000000000000057</v>
          </cell>
          <cell r="BU15" t="str">
            <v xml:space="preserve"> </v>
          </cell>
          <cell r="BV15" t="str">
            <v>15020-JX5R-1440X300</v>
          </cell>
          <cell r="BW15" t="str">
            <v>FA</v>
          </cell>
          <cell r="BX15" t="str">
            <v xml:space="preserve">   </v>
          </cell>
          <cell r="BY15" t="str">
            <v>R</v>
          </cell>
          <cell r="BZ15">
            <v>22.499999999999968</v>
          </cell>
          <cell r="CA15" t="str">
            <v>15020-AX5R-1440X300</v>
          </cell>
          <cell r="CB15" t="str">
            <v>FA</v>
          </cell>
          <cell r="CC15" t="str">
            <v xml:space="preserve">   </v>
          </cell>
          <cell r="CD15" t="str">
            <v>P</v>
          </cell>
          <cell r="CE15">
            <v>9300</v>
          </cell>
          <cell r="CF15">
            <v>9300</v>
          </cell>
          <cell r="CG15">
            <v>900</v>
          </cell>
          <cell r="CH15">
            <v>900</v>
          </cell>
          <cell r="CI15">
            <v>0</v>
          </cell>
          <cell r="CJ15">
            <v>46113</v>
          </cell>
          <cell r="CK15">
            <v>46128</v>
          </cell>
          <cell r="CL15">
            <v>46116</v>
          </cell>
          <cell r="CM15" t="str">
            <v>EC,ゴミ除去欠点個数確認ﾁｪｯｸ　ﾗﾍﾞﾙ◎　確認済明記</v>
          </cell>
          <cell r="CN15"/>
          <cell r="CO15"/>
          <cell r="CP15" t="str">
            <v>完</v>
          </cell>
          <cell r="CQ15"/>
          <cell r="CR15"/>
          <cell r="CS15"/>
          <cell r="CT15"/>
          <cell r="CU15"/>
          <cell r="CV15"/>
          <cell r="CW15"/>
          <cell r="CX15"/>
          <cell r="CY15"/>
          <cell r="CZ15"/>
          <cell r="DA15"/>
          <cell r="DB15"/>
          <cell r="DC15">
            <v>9300</v>
          </cell>
          <cell r="DD15">
            <v>9300</v>
          </cell>
        </row>
        <row r="16">
          <cell r="A16" t="str">
            <v>W4-3</v>
          </cell>
          <cell r="B16">
            <v>46118</v>
          </cell>
          <cell r="C16"/>
          <cell r="D16"/>
          <cell r="E16" t="str">
            <v xml:space="preserve">宮島 剛
竹内 正美
</v>
          </cell>
          <cell r="F16">
            <v>0.59375</v>
          </cell>
          <cell r="G16">
            <v>0.70833333333333337</v>
          </cell>
          <cell r="H16"/>
          <cell r="I16"/>
          <cell r="J16"/>
          <cell r="K16"/>
          <cell r="L16"/>
          <cell r="M16"/>
          <cell r="N16"/>
          <cell r="O16"/>
          <cell r="P16"/>
          <cell r="Q16"/>
          <cell r="R16"/>
          <cell r="S16"/>
          <cell r="T16"/>
          <cell r="U16"/>
          <cell r="V16"/>
          <cell r="W16"/>
          <cell r="X16"/>
          <cell r="Y16"/>
          <cell r="Z16"/>
          <cell r="AA16"/>
          <cell r="AB16"/>
          <cell r="AC16"/>
          <cell r="AD16"/>
          <cell r="AE16"/>
          <cell r="AF16"/>
          <cell r="AG16"/>
          <cell r="AH16"/>
          <cell r="AI16"/>
          <cell r="AJ16"/>
          <cell r="AK16"/>
          <cell r="AL16"/>
          <cell r="AM16"/>
          <cell r="AN16"/>
          <cell r="AO16"/>
          <cell r="AP16"/>
          <cell r="AQ16"/>
          <cell r="AR16"/>
          <cell r="AS16"/>
          <cell r="AT16"/>
          <cell r="AU16"/>
          <cell r="AV16"/>
          <cell r="AW16"/>
          <cell r="AX16"/>
          <cell r="AY16"/>
          <cell r="AZ16"/>
          <cell r="BA16"/>
          <cell r="BB16"/>
          <cell r="BC16"/>
          <cell r="BD16"/>
          <cell r="BE16"/>
          <cell r="BF16"/>
          <cell r="BG16"/>
          <cell r="BH16"/>
          <cell r="BI16"/>
          <cell r="BJ16"/>
          <cell r="BK16"/>
          <cell r="BL16"/>
          <cell r="BM16"/>
          <cell r="BN16"/>
          <cell r="BO16">
            <v>0</v>
          </cell>
          <cell r="BP16" t="str">
            <v xml:space="preserve">
</v>
          </cell>
          <cell r="BQ16" t="str">
            <v>後段取り</v>
          </cell>
          <cell r="BR16">
            <v>10</v>
          </cell>
          <cell r="BS16">
            <v>15</v>
          </cell>
          <cell r="BT16">
            <v>140.00000000000006</v>
          </cell>
          <cell r="BU16" t="str">
            <v xml:space="preserve"> </v>
          </cell>
          <cell r="BV16" t="str">
            <v>15020-JX5R-1440X300</v>
          </cell>
          <cell r="BW16" t="str">
            <v>FA</v>
          </cell>
          <cell r="BX16" t="str">
            <v xml:space="preserve">   </v>
          </cell>
          <cell r="BY16" t="str">
            <v>R</v>
          </cell>
          <cell r="BZ16">
            <v>19.285714285714278</v>
          </cell>
          <cell r="CA16" t="str">
            <v>15020-AX5R-1440X300</v>
          </cell>
          <cell r="CB16" t="str">
            <v>FA</v>
          </cell>
          <cell r="CC16" t="str">
            <v xml:space="preserve">   </v>
          </cell>
          <cell r="CD16" t="str">
            <v>P</v>
          </cell>
          <cell r="CE16">
            <v>5700</v>
          </cell>
          <cell r="CF16">
            <v>5700</v>
          </cell>
          <cell r="CG16">
            <v>2700</v>
          </cell>
          <cell r="CH16">
            <v>2700</v>
          </cell>
          <cell r="CI16">
            <v>0</v>
          </cell>
          <cell r="CJ16">
            <v>46114</v>
          </cell>
          <cell r="CK16">
            <v>46133</v>
          </cell>
          <cell r="CL16">
            <v>46118</v>
          </cell>
          <cell r="CM16" t="str">
            <v>EC,ゴミ除去欠点個数確認ﾁｪｯｸ　ﾗﾍﾞﾙ◎　確認済明記</v>
          </cell>
          <cell r="CN16"/>
          <cell r="CO16"/>
          <cell r="CP16" t="str">
            <v>完</v>
          </cell>
          <cell r="CQ16"/>
          <cell r="CR16"/>
          <cell r="CS16"/>
          <cell r="CT16"/>
          <cell r="CU16"/>
          <cell r="CV16"/>
          <cell r="CW16"/>
          <cell r="CX16"/>
          <cell r="CY16"/>
          <cell r="CZ16"/>
          <cell r="DA16"/>
          <cell r="DB16"/>
          <cell r="DC16">
            <v>5700</v>
          </cell>
          <cell r="DD16">
            <v>5700</v>
          </cell>
        </row>
        <row r="17">
          <cell r="A17" t="str">
            <v>W4-13</v>
          </cell>
          <cell r="B17">
            <v>46125</v>
          </cell>
          <cell r="C17"/>
          <cell r="D17"/>
          <cell r="E17" t="str">
            <v xml:space="preserve">宮島 剛
竹内 正美
</v>
          </cell>
          <cell r="F17">
            <v>0.35069444444444442</v>
          </cell>
          <cell r="G17">
            <v>0.40277777777777779</v>
          </cell>
          <cell r="H17"/>
          <cell r="I17"/>
          <cell r="J17"/>
          <cell r="K17"/>
          <cell r="L17"/>
          <cell r="M17"/>
          <cell r="N17"/>
          <cell r="O17"/>
          <cell r="P17"/>
          <cell r="Q17"/>
          <cell r="R17"/>
          <cell r="S17"/>
          <cell r="T17"/>
          <cell r="U17"/>
          <cell r="V17"/>
          <cell r="W17"/>
          <cell r="X17"/>
          <cell r="Y17"/>
          <cell r="Z17"/>
          <cell r="AA17"/>
          <cell r="AB17"/>
          <cell r="AC17"/>
          <cell r="AD17"/>
          <cell r="AE17"/>
          <cell r="AF17"/>
          <cell r="AG17"/>
          <cell r="AH17"/>
          <cell r="AI17"/>
          <cell r="AJ17"/>
          <cell r="AK17"/>
          <cell r="AL17"/>
          <cell r="AM17"/>
          <cell r="AN17"/>
          <cell r="AO17"/>
          <cell r="AP17"/>
          <cell r="AQ17"/>
          <cell r="AR17"/>
          <cell r="AS17"/>
          <cell r="AT17"/>
          <cell r="AU17"/>
          <cell r="AV17"/>
          <cell r="AW17"/>
          <cell r="AX17"/>
          <cell r="AY17"/>
          <cell r="AZ17"/>
          <cell r="BA17"/>
          <cell r="BB17"/>
          <cell r="BC17"/>
          <cell r="BD17"/>
          <cell r="BE17"/>
          <cell r="BF17"/>
          <cell r="BG17"/>
          <cell r="BH17"/>
          <cell r="BI17"/>
          <cell r="BJ17"/>
          <cell r="BK17"/>
          <cell r="BL17"/>
          <cell r="BM17"/>
          <cell r="BN17"/>
          <cell r="BO17">
            <v>0</v>
          </cell>
          <cell r="BP17" t="str">
            <v xml:space="preserve">
</v>
          </cell>
          <cell r="BQ17" t="str">
            <v>加工準備</v>
          </cell>
          <cell r="BR17">
            <v>65</v>
          </cell>
          <cell r="BS17">
            <v>0</v>
          </cell>
          <cell r="BT17">
            <v>10.000000000000057</v>
          </cell>
          <cell r="BU17" t="str">
            <v xml:space="preserve"> </v>
          </cell>
          <cell r="BV17" t="str">
            <v xml:space="preserve">15030-JW07-1550X 40
15030-AW07-1550X160   </v>
          </cell>
          <cell r="BW17" t="str">
            <v>FA</v>
          </cell>
          <cell r="BX17" t="str">
            <v xml:space="preserve">   </v>
          </cell>
          <cell r="BY17" t="str">
            <v>G</v>
          </cell>
          <cell r="BZ17">
            <v>3.9999999999999774</v>
          </cell>
          <cell r="CA17" t="str">
            <v>15030-AW07-1550X200</v>
          </cell>
          <cell r="CB17" t="str">
            <v>FA</v>
          </cell>
          <cell r="CC17" t="str">
            <v xml:space="preserve">   </v>
          </cell>
          <cell r="CD17" t="str">
            <v>V</v>
          </cell>
          <cell r="CE17">
            <v>200</v>
          </cell>
          <cell r="CF17" t="str">
            <v>40
160</v>
          </cell>
          <cell r="CG17">
            <v>40</v>
          </cell>
          <cell r="CH17">
            <v>40</v>
          </cell>
          <cell r="CI17">
            <v>0</v>
          </cell>
          <cell r="CJ17">
            <v>46122</v>
          </cell>
          <cell r="CK17">
            <v>46126</v>
          </cell>
          <cell r="CL17">
            <v>46125</v>
          </cell>
          <cell r="CM17" t="str">
            <v>EC,分割　　</v>
          </cell>
          <cell r="CN17"/>
          <cell r="CO17"/>
          <cell r="CP17" t="str">
            <v>完</v>
          </cell>
          <cell r="CQ17"/>
          <cell r="CR17"/>
          <cell r="CS17"/>
          <cell r="CT17"/>
          <cell r="CU17"/>
          <cell r="CV17"/>
          <cell r="CW17"/>
          <cell r="CX17"/>
          <cell r="CY17"/>
          <cell r="CZ17"/>
          <cell r="DA17"/>
          <cell r="DB17"/>
          <cell r="DC17">
            <v>40</v>
          </cell>
          <cell r="DD17">
            <v>40</v>
          </cell>
        </row>
        <row r="18">
          <cell r="A18" t="str">
            <v>W4-3</v>
          </cell>
          <cell r="B18">
            <v>46125</v>
          </cell>
          <cell r="C18"/>
          <cell r="D18"/>
          <cell r="E18" t="str">
            <v xml:space="preserve">宮島 剛
竹内 正美
</v>
          </cell>
          <cell r="F18">
            <v>0.40277777777777779</v>
          </cell>
          <cell r="G18">
            <v>0.70833333333333337</v>
          </cell>
          <cell r="H18"/>
          <cell r="I18"/>
          <cell r="J18"/>
          <cell r="K18"/>
          <cell r="L18"/>
          <cell r="M18"/>
          <cell r="N18"/>
          <cell r="O18"/>
          <cell r="P18"/>
          <cell r="Q18"/>
          <cell r="R18"/>
          <cell r="S18"/>
          <cell r="T18"/>
          <cell r="U18"/>
          <cell r="V18"/>
          <cell r="W18"/>
          <cell r="X18"/>
          <cell r="Y18"/>
          <cell r="Z18"/>
          <cell r="AA18"/>
          <cell r="AB18"/>
          <cell r="AC18"/>
          <cell r="AD18"/>
          <cell r="AE18"/>
          <cell r="AF18"/>
          <cell r="AG18"/>
          <cell r="AH18"/>
          <cell r="AI18"/>
          <cell r="AJ18"/>
          <cell r="AK18"/>
          <cell r="AL18"/>
          <cell r="AM18"/>
          <cell r="AN18"/>
          <cell r="AO18"/>
          <cell r="AP18"/>
          <cell r="AQ18"/>
          <cell r="AR18"/>
          <cell r="AS18"/>
          <cell r="AT18"/>
          <cell r="AU18"/>
          <cell r="AV18"/>
          <cell r="AW18"/>
          <cell r="AX18"/>
          <cell r="AY18"/>
          <cell r="AZ18"/>
          <cell r="BA18"/>
          <cell r="BB18"/>
          <cell r="BC18"/>
          <cell r="BD18"/>
          <cell r="BE18"/>
          <cell r="BF18"/>
          <cell r="BG18"/>
          <cell r="BH18"/>
          <cell r="BI18"/>
          <cell r="BJ18"/>
          <cell r="BK18"/>
          <cell r="BL18"/>
          <cell r="BM18"/>
          <cell r="BN18"/>
          <cell r="BO18">
            <v>0</v>
          </cell>
          <cell r="BP18" t="str">
            <v xml:space="preserve">
</v>
          </cell>
          <cell r="BQ18" t="str">
            <v>切替え</v>
          </cell>
          <cell r="BR18">
            <v>240</v>
          </cell>
          <cell r="BS18">
            <v>65</v>
          </cell>
          <cell r="BT18">
            <v>135.00000000000006</v>
          </cell>
          <cell r="BU18" t="str">
            <v xml:space="preserve"> </v>
          </cell>
          <cell r="BV18" t="str">
            <v>15020-JX5R-1440X300</v>
          </cell>
          <cell r="BW18" t="str">
            <v>FA</v>
          </cell>
          <cell r="BX18" t="str">
            <v xml:space="preserve">   </v>
          </cell>
          <cell r="BY18" t="str">
            <v>R</v>
          </cell>
          <cell r="BZ18">
            <v>22.222222222222214</v>
          </cell>
          <cell r="CA18" t="str">
            <v>15020-AX5R-1440X300</v>
          </cell>
          <cell r="CB18" t="str">
            <v>FA</v>
          </cell>
          <cell r="CC18" t="str">
            <v xml:space="preserve">   </v>
          </cell>
          <cell r="CD18" t="str">
            <v>P</v>
          </cell>
          <cell r="CE18">
            <v>5700</v>
          </cell>
          <cell r="CF18">
            <v>5700</v>
          </cell>
          <cell r="CG18">
            <v>3000</v>
          </cell>
          <cell r="CH18">
            <v>3000</v>
          </cell>
          <cell r="CI18">
            <v>0</v>
          </cell>
          <cell r="CJ18">
            <v>46114</v>
          </cell>
          <cell r="CK18">
            <v>46133</v>
          </cell>
          <cell r="CL18">
            <v>46118</v>
          </cell>
          <cell r="CM18" t="str">
            <v>EC,ゴミ除去欠点個数確認ﾁｪｯｸ　ﾗﾍﾞﾙ◎　確認済明記</v>
          </cell>
          <cell r="CN18"/>
          <cell r="CO18"/>
          <cell r="CP18" t="str">
            <v>完</v>
          </cell>
          <cell r="CQ18"/>
          <cell r="CR18"/>
          <cell r="CS18"/>
          <cell r="CT18"/>
          <cell r="CU18"/>
          <cell r="CV18"/>
          <cell r="CW18"/>
          <cell r="CX18"/>
          <cell r="CY18"/>
          <cell r="CZ18"/>
          <cell r="DA18"/>
          <cell r="DB18"/>
          <cell r="DC18">
            <v>5700</v>
          </cell>
          <cell r="DD18">
            <v>5700</v>
          </cell>
        </row>
        <row r="19">
          <cell r="A19" t="str">
            <v>GB60402</v>
          </cell>
          <cell r="B19">
            <v>46126</v>
          </cell>
          <cell r="C19"/>
          <cell r="D19"/>
          <cell r="E19" t="str">
            <v xml:space="preserve">宮島 剛
竹内 正美
</v>
          </cell>
          <cell r="F19">
            <v>0.35069444444444442</v>
          </cell>
          <cell r="G19">
            <v>0.3923611111111111</v>
          </cell>
          <cell r="H19"/>
          <cell r="I19"/>
          <cell r="J19"/>
          <cell r="K19"/>
          <cell r="L19"/>
          <cell r="M19"/>
          <cell r="N19"/>
          <cell r="O19"/>
          <cell r="P19"/>
          <cell r="Q19"/>
          <cell r="R19"/>
          <cell r="S19"/>
          <cell r="T19"/>
          <cell r="U19"/>
          <cell r="V19"/>
          <cell r="W19"/>
          <cell r="X19"/>
          <cell r="Y19"/>
          <cell r="Z19"/>
          <cell r="AA19"/>
          <cell r="AB19"/>
          <cell r="AC19"/>
          <cell r="AD19"/>
          <cell r="AE19"/>
          <cell r="AF19"/>
          <cell r="AG19"/>
          <cell r="AH19"/>
          <cell r="AI19"/>
          <cell r="AJ19"/>
          <cell r="AK19"/>
          <cell r="AL19"/>
          <cell r="AM19"/>
          <cell r="AN19"/>
          <cell r="AO19"/>
          <cell r="AP19"/>
          <cell r="AQ19"/>
          <cell r="AR19"/>
          <cell r="AS19"/>
          <cell r="AT19"/>
          <cell r="AU19"/>
          <cell r="AV19"/>
          <cell r="AW19"/>
          <cell r="AX19"/>
          <cell r="AY19"/>
          <cell r="AZ19"/>
          <cell r="BA19"/>
          <cell r="BB19"/>
          <cell r="BC19"/>
          <cell r="BD19"/>
          <cell r="BE19"/>
          <cell r="BF19"/>
          <cell r="BG19"/>
          <cell r="BH19"/>
          <cell r="BI19"/>
          <cell r="BJ19"/>
          <cell r="BK19"/>
          <cell r="BL19"/>
          <cell r="BM19"/>
          <cell r="BN19"/>
          <cell r="BO19">
            <v>0</v>
          </cell>
          <cell r="BP19" t="str">
            <v xml:space="preserve">
</v>
          </cell>
          <cell r="BQ19" t="str">
            <v>加工準備</v>
          </cell>
          <cell r="BR19">
            <v>50</v>
          </cell>
          <cell r="BS19">
            <v>0</v>
          </cell>
          <cell r="BT19">
            <v>10.000000000000028</v>
          </cell>
          <cell r="BU19" t="str">
            <v xml:space="preserve"> </v>
          </cell>
          <cell r="BV19" t="str">
            <v>10020-JR28-1200X 30</v>
          </cell>
          <cell r="BW19" t="str">
            <v>FA</v>
          </cell>
          <cell r="BX19" t="str">
            <v xml:space="preserve"> </v>
          </cell>
          <cell r="BY19" t="str">
            <v>C</v>
          </cell>
          <cell r="BZ19">
            <v>2.9999999999999916</v>
          </cell>
          <cell r="CA19" t="str">
            <v>10020-SR28-1200X 30</v>
          </cell>
          <cell r="CB19" t="str">
            <v>FA</v>
          </cell>
          <cell r="CC19" t="str">
            <v xml:space="preserve"> </v>
          </cell>
          <cell r="CD19" t="str">
            <v xml:space="preserve"> C</v>
          </cell>
          <cell r="CE19">
            <v>30</v>
          </cell>
          <cell r="CF19">
            <v>30</v>
          </cell>
          <cell r="CG19">
            <v>30</v>
          </cell>
          <cell r="CH19">
            <v>30</v>
          </cell>
          <cell r="CI19">
            <v>0</v>
          </cell>
          <cell r="CJ19">
            <v>46126</v>
          </cell>
          <cell r="CK19">
            <v>46126</v>
          </cell>
          <cell r="CL19">
            <v>46126</v>
          </cell>
          <cell r="CM19" t="str">
            <v>EC　　</v>
          </cell>
          <cell r="CN19"/>
          <cell r="CO19"/>
          <cell r="CP19" t="str">
            <v>完</v>
          </cell>
          <cell r="CQ19"/>
          <cell r="CR19"/>
          <cell r="CS19"/>
          <cell r="CT19"/>
          <cell r="CU19"/>
          <cell r="CV19"/>
          <cell r="CW19"/>
          <cell r="CX19"/>
          <cell r="CY19"/>
          <cell r="CZ19"/>
          <cell r="DA19"/>
          <cell r="DB19"/>
          <cell r="DC19">
            <v>30</v>
          </cell>
          <cell r="DD19">
            <v>30</v>
          </cell>
        </row>
        <row r="20">
          <cell r="A20" t="str">
            <v>W4-5</v>
          </cell>
          <cell r="B20">
            <v>46126</v>
          </cell>
          <cell r="C20"/>
          <cell r="D20"/>
          <cell r="E20" t="str">
            <v xml:space="preserve">宮島 剛
竹内 正美
</v>
          </cell>
          <cell r="F20">
            <v>0.3923611111111111</v>
          </cell>
          <cell r="G20">
            <v>0.68055555555555558</v>
          </cell>
          <cell r="H20"/>
          <cell r="I20"/>
          <cell r="J20"/>
          <cell r="K20"/>
          <cell r="L20"/>
          <cell r="M20"/>
          <cell r="N20"/>
          <cell r="O20"/>
          <cell r="P20"/>
          <cell r="Q20"/>
          <cell r="R20"/>
          <cell r="S20"/>
          <cell r="T20"/>
          <cell r="U20"/>
          <cell r="V20"/>
          <cell r="W20"/>
          <cell r="X20"/>
          <cell r="Y20"/>
          <cell r="Z20"/>
          <cell r="AA20"/>
          <cell r="AB20"/>
          <cell r="AC20"/>
          <cell r="AD20"/>
          <cell r="AE20"/>
          <cell r="AF20"/>
          <cell r="AG20"/>
          <cell r="AH20"/>
          <cell r="AI20"/>
          <cell r="AJ20"/>
          <cell r="AK20"/>
          <cell r="AL20"/>
          <cell r="AM20"/>
          <cell r="AN20"/>
          <cell r="AO20"/>
          <cell r="AP20"/>
          <cell r="AQ20"/>
          <cell r="AR20"/>
          <cell r="AS20"/>
          <cell r="AT20"/>
          <cell r="AU20"/>
          <cell r="AV20"/>
          <cell r="AW20"/>
          <cell r="AX20"/>
          <cell r="AY20"/>
          <cell r="AZ20"/>
          <cell r="BA20"/>
          <cell r="BB20"/>
          <cell r="BC20"/>
          <cell r="BD20"/>
          <cell r="BE20"/>
          <cell r="BF20"/>
          <cell r="BG20"/>
          <cell r="BH20"/>
          <cell r="BI20"/>
          <cell r="BJ20"/>
          <cell r="BK20"/>
          <cell r="BL20"/>
          <cell r="BM20"/>
          <cell r="BN20"/>
          <cell r="BO20">
            <v>0</v>
          </cell>
          <cell r="BP20" t="str">
            <v xml:space="preserve">
</v>
          </cell>
          <cell r="BQ20" t="str">
            <v>切替え</v>
          </cell>
          <cell r="BR20">
            <v>5</v>
          </cell>
          <cell r="BS20">
            <v>65</v>
          </cell>
          <cell r="BT20">
            <v>345.00000000000006</v>
          </cell>
          <cell r="BU20" t="str">
            <v xml:space="preserve"> </v>
          </cell>
          <cell r="BV20" t="str">
            <v>15020-JX5R-1300X300</v>
          </cell>
          <cell r="BW20" t="str">
            <v>FA</v>
          </cell>
          <cell r="BX20" t="str">
            <v xml:space="preserve">   </v>
          </cell>
          <cell r="BY20" t="str">
            <v>R</v>
          </cell>
          <cell r="BZ20">
            <v>19.130434782608692</v>
          </cell>
          <cell r="CA20" t="str">
            <v>15020-AX5R-1300X300</v>
          </cell>
          <cell r="CB20" t="str">
            <v>FA</v>
          </cell>
          <cell r="CC20" t="str">
            <v xml:space="preserve">   </v>
          </cell>
          <cell r="CD20" t="str">
            <v>P</v>
          </cell>
          <cell r="CE20">
            <v>6600</v>
          </cell>
          <cell r="CF20">
            <v>6600</v>
          </cell>
          <cell r="CG20">
            <v>6600</v>
          </cell>
          <cell r="CH20">
            <v>6600</v>
          </cell>
          <cell r="CI20">
            <v>0</v>
          </cell>
          <cell r="CJ20">
            <v>46125</v>
          </cell>
          <cell r="CK20">
            <v>46139</v>
          </cell>
          <cell r="CL20">
            <v>46126</v>
          </cell>
          <cell r="CM20" t="str">
            <v>EC,検査欠点個数確認チェックラベル◎　確認済明記　</v>
          </cell>
          <cell r="CN20"/>
          <cell r="CO20"/>
          <cell r="CP20" t="str">
            <v>完</v>
          </cell>
          <cell r="CQ20"/>
          <cell r="CR20"/>
          <cell r="CS20"/>
          <cell r="CT20"/>
          <cell r="CU20"/>
          <cell r="CV20"/>
          <cell r="CW20"/>
          <cell r="CX20"/>
          <cell r="CY20"/>
          <cell r="CZ20"/>
          <cell r="DA20"/>
          <cell r="DB20"/>
          <cell r="DC20">
            <v>6600</v>
          </cell>
          <cell r="DD20">
            <v>6600</v>
          </cell>
        </row>
        <row r="21">
          <cell r="A21" t="str">
            <v>W4-10</v>
          </cell>
          <cell r="B21">
            <v>46126</v>
          </cell>
          <cell r="C21"/>
          <cell r="D21"/>
          <cell r="E21" t="str">
            <v xml:space="preserve">宮島 剛
竹内 正美
</v>
          </cell>
          <cell r="F21">
            <v>0.68055555555555558</v>
          </cell>
          <cell r="G21">
            <v>0.70833333333333337</v>
          </cell>
          <cell r="H21"/>
          <cell r="I21"/>
          <cell r="J21"/>
          <cell r="K21"/>
          <cell r="L21"/>
          <cell r="M21"/>
          <cell r="N21"/>
          <cell r="O21"/>
          <cell r="P21"/>
          <cell r="Q21"/>
          <cell r="R21"/>
          <cell r="S21"/>
          <cell r="T21"/>
          <cell r="U21"/>
          <cell r="V21"/>
          <cell r="W21"/>
          <cell r="X21"/>
          <cell r="Y21"/>
          <cell r="Z21"/>
          <cell r="AA21"/>
          <cell r="AB21"/>
          <cell r="AC21"/>
          <cell r="AD21"/>
          <cell r="AE21"/>
          <cell r="AF21"/>
          <cell r="AG21"/>
          <cell r="AH21"/>
          <cell r="AI21"/>
          <cell r="AJ21"/>
          <cell r="AK21"/>
          <cell r="AL21"/>
          <cell r="AM21"/>
          <cell r="AN21"/>
          <cell r="AO21"/>
          <cell r="AP21"/>
          <cell r="AQ21"/>
          <cell r="AR21"/>
          <cell r="AS21"/>
          <cell r="AT21"/>
          <cell r="AU21"/>
          <cell r="AV21"/>
          <cell r="AW21"/>
          <cell r="AX21"/>
          <cell r="AY21"/>
          <cell r="AZ21"/>
          <cell r="BA21"/>
          <cell r="BB21"/>
          <cell r="BC21"/>
          <cell r="BD21"/>
          <cell r="BE21"/>
          <cell r="BF21"/>
          <cell r="BG21"/>
          <cell r="BH21"/>
          <cell r="BI21"/>
          <cell r="BJ21"/>
          <cell r="BK21"/>
          <cell r="BL21"/>
          <cell r="BM21"/>
          <cell r="BN21"/>
          <cell r="BO21">
            <v>0</v>
          </cell>
          <cell r="BP21" t="str">
            <v xml:space="preserve">
</v>
          </cell>
          <cell r="BQ21" t="str">
            <v>切替え</v>
          </cell>
          <cell r="BR21">
            <v>10</v>
          </cell>
          <cell r="BS21">
            <v>0</v>
          </cell>
          <cell r="BT21">
            <v>30.000000000000014</v>
          </cell>
          <cell r="BU21" t="str">
            <v xml:space="preserve"> </v>
          </cell>
          <cell r="BV21" t="str">
            <v>25025-JP66-1230X250</v>
          </cell>
          <cell r="BW21" t="str">
            <v>FA</v>
          </cell>
          <cell r="BX21" t="str">
            <v xml:space="preserve">   </v>
          </cell>
          <cell r="BY21" t="str">
            <v>Q</v>
          </cell>
          <cell r="BZ21">
            <v>8.3333333333333286</v>
          </cell>
          <cell r="CA21" t="str">
            <v>25025-AP66-1230X250</v>
          </cell>
          <cell r="CB21" t="str">
            <v>FA</v>
          </cell>
          <cell r="CC21" t="str">
            <v xml:space="preserve">   </v>
          </cell>
          <cell r="CD21" t="str">
            <v>P</v>
          </cell>
          <cell r="CE21">
            <v>250</v>
          </cell>
          <cell r="CF21">
            <v>250</v>
          </cell>
          <cell r="CG21">
            <v>250</v>
          </cell>
          <cell r="CH21">
            <v>250</v>
          </cell>
          <cell r="CI21">
            <v>0</v>
          </cell>
          <cell r="CJ21">
            <v>46126</v>
          </cell>
          <cell r="CK21">
            <v>46128</v>
          </cell>
          <cell r="CL21">
            <v>46126</v>
          </cell>
          <cell r="CM21" t="str">
            <v>EC欠点個数確認ﾁｪｯｸ◎　　</v>
          </cell>
          <cell r="CN21"/>
          <cell r="CO21"/>
          <cell r="CP21" t="str">
            <v>完</v>
          </cell>
          <cell r="CQ21"/>
          <cell r="CR21"/>
          <cell r="CS21"/>
          <cell r="CT21"/>
          <cell r="CU21"/>
          <cell r="CV21"/>
          <cell r="CW21"/>
          <cell r="CX21"/>
          <cell r="CY21"/>
          <cell r="CZ21"/>
          <cell r="DA21"/>
          <cell r="DB21"/>
          <cell r="DC21">
            <v>250</v>
          </cell>
          <cell r="DD21">
            <v>250</v>
          </cell>
        </row>
        <row r="22">
          <cell r="A22" t="str">
            <v>W4-9</v>
          </cell>
          <cell r="B22">
            <v>46127</v>
          </cell>
          <cell r="C22"/>
          <cell r="D22"/>
          <cell r="E22" t="str">
            <v xml:space="preserve">宮島 剛
竹内 正美
</v>
          </cell>
          <cell r="F22">
            <v>0.35069444444444442</v>
          </cell>
          <cell r="G22">
            <v>0.44444444444444442</v>
          </cell>
          <cell r="H22"/>
          <cell r="I22"/>
          <cell r="J22"/>
          <cell r="K22"/>
          <cell r="L22"/>
          <cell r="M22"/>
          <cell r="N22"/>
          <cell r="O22"/>
          <cell r="P22"/>
          <cell r="Q22"/>
          <cell r="R22"/>
          <cell r="S22"/>
          <cell r="T22"/>
          <cell r="U22"/>
          <cell r="V22"/>
          <cell r="W22"/>
          <cell r="X22"/>
          <cell r="Y22"/>
          <cell r="Z22"/>
          <cell r="AA22"/>
          <cell r="AB22"/>
          <cell r="AC22"/>
          <cell r="AD22"/>
          <cell r="AE22"/>
          <cell r="AF22"/>
          <cell r="AG22"/>
          <cell r="AH22"/>
          <cell r="AI22"/>
          <cell r="AJ22"/>
          <cell r="AK22"/>
          <cell r="AL22"/>
          <cell r="AM22"/>
          <cell r="AN22"/>
          <cell r="AO22"/>
          <cell r="AP22"/>
          <cell r="AQ22"/>
          <cell r="AR22"/>
          <cell r="AS22"/>
          <cell r="AT22"/>
          <cell r="AU22"/>
          <cell r="AV22"/>
          <cell r="AW22"/>
          <cell r="AX22"/>
          <cell r="AY22"/>
          <cell r="AZ22"/>
          <cell r="BA22"/>
          <cell r="BB22"/>
          <cell r="BC22"/>
          <cell r="BD22"/>
          <cell r="BE22"/>
          <cell r="BF22"/>
          <cell r="BG22"/>
          <cell r="BH22"/>
          <cell r="BI22"/>
          <cell r="BJ22"/>
          <cell r="BK22"/>
          <cell r="BL22"/>
          <cell r="BM22"/>
          <cell r="BN22"/>
          <cell r="BO22">
            <v>0</v>
          </cell>
          <cell r="BP22" t="str">
            <v xml:space="preserve">
</v>
          </cell>
          <cell r="BQ22" t="str">
            <v>加工準備</v>
          </cell>
          <cell r="BR22">
            <v>35</v>
          </cell>
          <cell r="BS22">
            <v>0</v>
          </cell>
          <cell r="BT22">
            <v>100</v>
          </cell>
          <cell r="BU22" t="str">
            <v xml:space="preserve"> </v>
          </cell>
          <cell r="BV22" t="str">
            <v>20020-JP17-1440X300</v>
          </cell>
          <cell r="BW22" t="str">
            <v>FA</v>
          </cell>
          <cell r="BX22" t="str">
            <v xml:space="preserve">   </v>
          </cell>
          <cell r="BY22" t="str">
            <v>Q</v>
          </cell>
          <cell r="BZ22">
            <v>24</v>
          </cell>
          <cell r="CA22" t="str">
            <v>20020-AP17-1440X300</v>
          </cell>
          <cell r="CB22" t="str">
            <v>FA</v>
          </cell>
          <cell r="CC22" t="str">
            <v xml:space="preserve">   </v>
          </cell>
          <cell r="CD22" t="str">
            <v>P</v>
          </cell>
          <cell r="CE22">
            <v>2400</v>
          </cell>
          <cell r="CF22">
            <v>2400</v>
          </cell>
          <cell r="CG22">
            <v>2400</v>
          </cell>
          <cell r="CH22">
            <v>2400</v>
          </cell>
          <cell r="CI22">
            <v>0</v>
          </cell>
          <cell r="CJ22">
            <v>46125</v>
          </cell>
          <cell r="CK22">
            <v>46128</v>
          </cell>
          <cell r="CL22">
            <v>46127</v>
          </cell>
          <cell r="CM22" t="str">
            <v>EC欠点個数確認ﾁｪｯｸﾗﾍﾞﾙ◎　　</v>
          </cell>
          <cell r="CN22"/>
          <cell r="CO22"/>
          <cell r="CP22" t="str">
            <v>完</v>
          </cell>
          <cell r="CQ22"/>
          <cell r="CR22"/>
          <cell r="CS22"/>
          <cell r="CT22"/>
          <cell r="CU22"/>
          <cell r="CV22"/>
          <cell r="CW22"/>
          <cell r="CX22"/>
          <cell r="CY22"/>
          <cell r="CZ22"/>
          <cell r="DA22"/>
          <cell r="DB22"/>
          <cell r="DC22">
            <v>2400</v>
          </cell>
          <cell r="DD22">
            <v>2400</v>
          </cell>
        </row>
        <row r="23">
          <cell r="A23" t="str">
            <v>W4-6</v>
          </cell>
          <cell r="B23">
            <v>46127</v>
          </cell>
          <cell r="C23"/>
          <cell r="D23"/>
          <cell r="E23" t="str">
            <v xml:space="preserve">宮島 剛
竹内 正美
</v>
          </cell>
          <cell r="F23">
            <v>0.44444444444444442</v>
          </cell>
          <cell r="G23">
            <v>0.70833333333333337</v>
          </cell>
          <cell r="H23"/>
          <cell r="I23"/>
          <cell r="J23"/>
          <cell r="K23"/>
          <cell r="L23"/>
          <cell r="M23"/>
          <cell r="N23"/>
          <cell r="O23"/>
          <cell r="P23"/>
          <cell r="Q23"/>
          <cell r="R23"/>
          <cell r="S23"/>
          <cell r="T23"/>
          <cell r="U23"/>
          <cell r="V23"/>
          <cell r="W23"/>
          <cell r="X23"/>
          <cell r="Y23"/>
          <cell r="Z23"/>
          <cell r="AA23"/>
          <cell r="AB23"/>
          <cell r="AC23"/>
          <cell r="AD23"/>
          <cell r="AE23"/>
          <cell r="AF23"/>
          <cell r="AG23"/>
          <cell r="AH23"/>
          <cell r="AI23"/>
          <cell r="AJ23"/>
          <cell r="AK23"/>
          <cell r="AL23"/>
          <cell r="AM23"/>
          <cell r="AN23"/>
          <cell r="AO23"/>
          <cell r="AP23"/>
          <cell r="AQ23"/>
          <cell r="AR23"/>
          <cell r="AS23"/>
          <cell r="AT23"/>
          <cell r="AU23"/>
          <cell r="AV23"/>
          <cell r="AW23"/>
          <cell r="AX23"/>
          <cell r="AY23"/>
          <cell r="AZ23"/>
          <cell r="BA23"/>
          <cell r="BB23"/>
          <cell r="BC23"/>
          <cell r="BD23"/>
          <cell r="BE23"/>
          <cell r="BF23"/>
          <cell r="BG23"/>
          <cell r="BH23"/>
          <cell r="BI23"/>
          <cell r="BJ23"/>
          <cell r="BK23"/>
          <cell r="BL23"/>
          <cell r="BM23"/>
          <cell r="BN23"/>
          <cell r="BO23">
            <v>0</v>
          </cell>
          <cell r="BP23" t="str">
            <v xml:space="preserve">
</v>
          </cell>
          <cell r="BQ23" t="str">
            <v>切替え</v>
          </cell>
          <cell r="BR23">
            <v>5</v>
          </cell>
          <cell r="BS23">
            <v>65</v>
          </cell>
          <cell r="BT23">
            <v>310.00000000000011</v>
          </cell>
          <cell r="BU23" t="str">
            <v xml:space="preserve"> </v>
          </cell>
          <cell r="BV23" t="str">
            <v>15020-JX5R- 770X300</v>
          </cell>
          <cell r="BW23" t="str">
            <v>FA</v>
          </cell>
          <cell r="BX23" t="str">
            <v xml:space="preserve">   </v>
          </cell>
          <cell r="BY23" t="str">
            <v>R</v>
          </cell>
          <cell r="BZ23">
            <v>19.354838709677413</v>
          </cell>
          <cell r="CA23" t="str">
            <v>15020-AX5R- 770X300</v>
          </cell>
          <cell r="CB23" t="str">
            <v>FA</v>
          </cell>
          <cell r="CC23" t="str">
            <v xml:space="preserve">   </v>
          </cell>
          <cell r="CD23" t="str">
            <v>P</v>
          </cell>
          <cell r="CE23">
            <v>6000</v>
          </cell>
          <cell r="CF23">
            <v>6000</v>
          </cell>
          <cell r="CG23">
            <v>6000</v>
          </cell>
          <cell r="CH23">
            <v>6000</v>
          </cell>
          <cell r="CI23">
            <v>0</v>
          </cell>
          <cell r="CJ23">
            <v>46126</v>
          </cell>
          <cell r="CK23">
            <v>46142</v>
          </cell>
          <cell r="CL23">
            <v>46127</v>
          </cell>
          <cell r="CM23" t="str">
            <v>EC,検査欠点個数確認チェックラベル◎　確認済明記　</v>
          </cell>
          <cell r="CN23"/>
          <cell r="CO23"/>
          <cell r="CP23" t="str">
            <v>完</v>
          </cell>
          <cell r="CQ23"/>
          <cell r="CR23"/>
          <cell r="CS23"/>
          <cell r="CT23"/>
          <cell r="CU23"/>
          <cell r="CV23"/>
          <cell r="CW23"/>
          <cell r="CX23"/>
          <cell r="CY23"/>
          <cell r="CZ23"/>
          <cell r="DA23"/>
          <cell r="DB23"/>
          <cell r="DC23">
            <v>6000</v>
          </cell>
          <cell r="DD23">
            <v>6000</v>
          </cell>
        </row>
        <row r="24">
          <cell r="A24" t="str">
            <v>W4-11</v>
          </cell>
          <cell r="B24">
            <v>46133</v>
          </cell>
          <cell r="C24"/>
          <cell r="D24"/>
          <cell r="E24" t="str">
            <v xml:space="preserve">宮島 剛
竹内 正美
</v>
          </cell>
          <cell r="F24">
            <v>0.35069444444444442</v>
          </cell>
          <cell r="G24">
            <v>0.62430555555555556</v>
          </cell>
          <cell r="H24"/>
          <cell r="I24"/>
          <cell r="J24"/>
          <cell r="K24"/>
          <cell r="L24"/>
          <cell r="M24"/>
          <cell r="N24"/>
          <cell r="O24"/>
          <cell r="P24"/>
          <cell r="Q24"/>
          <cell r="R24"/>
          <cell r="S24"/>
          <cell r="T24"/>
          <cell r="U24"/>
          <cell r="V24"/>
          <cell r="W24"/>
          <cell r="X24"/>
          <cell r="Y24"/>
          <cell r="Z24"/>
          <cell r="AA24"/>
          <cell r="AB24"/>
          <cell r="AC24"/>
          <cell r="AD24"/>
          <cell r="AE24"/>
          <cell r="AF24"/>
          <cell r="AG24"/>
          <cell r="AH24"/>
          <cell r="AI24"/>
          <cell r="AJ24"/>
          <cell r="AK24"/>
          <cell r="AL24"/>
          <cell r="AM24"/>
          <cell r="AN24"/>
          <cell r="AO24"/>
          <cell r="AP24"/>
          <cell r="AQ24"/>
          <cell r="AR24"/>
          <cell r="AS24"/>
          <cell r="AT24"/>
          <cell r="AU24"/>
          <cell r="AV24"/>
          <cell r="AW24"/>
          <cell r="AX24"/>
          <cell r="AY24"/>
          <cell r="AZ24"/>
          <cell r="BA24"/>
          <cell r="BB24"/>
          <cell r="BC24"/>
          <cell r="BD24"/>
          <cell r="BE24"/>
          <cell r="BF24"/>
          <cell r="BG24"/>
          <cell r="BH24"/>
          <cell r="BI24"/>
          <cell r="BJ24"/>
          <cell r="BK24"/>
          <cell r="BL24"/>
          <cell r="BM24"/>
          <cell r="BN24"/>
          <cell r="BO24">
            <v>0</v>
          </cell>
          <cell r="BP24" t="str">
            <v xml:space="preserve">
</v>
          </cell>
          <cell r="BQ24" t="str">
            <v>加工準備</v>
          </cell>
          <cell r="BR24">
            <v>50</v>
          </cell>
          <cell r="BS24">
            <v>50</v>
          </cell>
          <cell r="BT24">
            <v>294.00000000000006</v>
          </cell>
          <cell r="BU24" t="str">
            <v xml:space="preserve"> </v>
          </cell>
          <cell r="BV24" t="str">
            <v>15020-JX5R-1440X300</v>
          </cell>
          <cell r="BW24" t="str">
            <v>FA</v>
          </cell>
          <cell r="BX24" t="str">
            <v xml:space="preserve">   </v>
          </cell>
          <cell r="BY24" t="str">
            <v>R</v>
          </cell>
          <cell r="BZ24">
            <v>20.408163265306118</v>
          </cell>
          <cell r="CA24" t="str">
            <v>15020-AX5R-1440X300</v>
          </cell>
          <cell r="CB24" t="str">
            <v>FA</v>
          </cell>
          <cell r="CC24" t="str">
            <v xml:space="preserve">   </v>
          </cell>
          <cell r="CD24" t="str">
            <v>P</v>
          </cell>
          <cell r="CE24">
            <v>6000</v>
          </cell>
          <cell r="CF24">
            <v>6000</v>
          </cell>
          <cell r="CG24">
            <v>6000</v>
          </cell>
          <cell r="CH24">
            <v>6000</v>
          </cell>
          <cell r="CI24">
            <v>0</v>
          </cell>
          <cell r="CJ24">
            <v>46128</v>
          </cell>
          <cell r="CK24">
            <v>46140</v>
          </cell>
          <cell r="CL24">
            <v>46128</v>
          </cell>
          <cell r="CM24" t="str">
            <v>EC,ゴミ除去欠点個数確認ﾁｪｯｸ◎　確認済明記　</v>
          </cell>
          <cell r="CN24"/>
          <cell r="CO24"/>
          <cell r="CP24" t="str">
            <v>完</v>
          </cell>
          <cell r="CQ24"/>
          <cell r="CR24"/>
          <cell r="CS24"/>
          <cell r="CT24"/>
          <cell r="CU24"/>
          <cell r="CV24"/>
          <cell r="CW24"/>
          <cell r="CX24"/>
          <cell r="CY24"/>
          <cell r="CZ24"/>
          <cell r="DA24"/>
          <cell r="DB24"/>
          <cell r="DC24">
            <v>6000</v>
          </cell>
          <cell r="DD24">
            <v>6000</v>
          </cell>
        </row>
        <row r="25">
          <cell r="A25" t="str">
            <v>W4-12</v>
          </cell>
          <cell r="B25">
            <v>46133</v>
          </cell>
          <cell r="C25"/>
          <cell r="D25"/>
          <cell r="E25" t="str">
            <v xml:space="preserve">宮島 剛
竹内 正美
</v>
          </cell>
          <cell r="F25">
            <v>0.62430555555555556</v>
          </cell>
          <cell r="G25">
            <v>0.70833333333333337</v>
          </cell>
          <cell r="H25"/>
          <cell r="I25"/>
          <cell r="J25"/>
          <cell r="K25"/>
          <cell r="L25"/>
          <cell r="M25"/>
          <cell r="N25"/>
          <cell r="O25"/>
          <cell r="P25"/>
          <cell r="Q25"/>
          <cell r="R25"/>
          <cell r="S25"/>
          <cell r="T25"/>
          <cell r="U25"/>
          <cell r="V25"/>
          <cell r="W25"/>
          <cell r="X25"/>
          <cell r="Y25"/>
          <cell r="Z25"/>
          <cell r="AA25"/>
          <cell r="AB25"/>
          <cell r="AC25"/>
          <cell r="AD25"/>
          <cell r="AE25"/>
          <cell r="AF25"/>
          <cell r="AG25"/>
          <cell r="AH25"/>
          <cell r="AI25"/>
          <cell r="AJ25"/>
          <cell r="AK25"/>
          <cell r="AL25"/>
          <cell r="AM25"/>
          <cell r="AN25"/>
          <cell r="AO25"/>
          <cell r="AP25"/>
          <cell r="AQ25"/>
          <cell r="AR25"/>
          <cell r="AS25"/>
          <cell r="AT25"/>
          <cell r="AU25"/>
          <cell r="AV25"/>
          <cell r="AW25"/>
          <cell r="AX25"/>
          <cell r="AY25"/>
          <cell r="AZ25"/>
          <cell r="BA25"/>
          <cell r="BB25"/>
          <cell r="BC25"/>
          <cell r="BD25"/>
          <cell r="BE25"/>
          <cell r="BF25"/>
          <cell r="BG25"/>
          <cell r="BH25"/>
          <cell r="BI25"/>
          <cell r="BJ25"/>
          <cell r="BK25"/>
          <cell r="BL25"/>
          <cell r="BM25"/>
          <cell r="BN25"/>
          <cell r="BO25">
            <v>0</v>
          </cell>
          <cell r="BP25" t="str">
            <v xml:space="preserve">
</v>
          </cell>
          <cell r="BQ25">
            <v>0</v>
          </cell>
          <cell r="BR25">
            <v>0</v>
          </cell>
          <cell r="BS25">
            <v>15</v>
          </cell>
          <cell r="BT25">
            <v>106.00000000000006</v>
          </cell>
          <cell r="BU25" t="str">
            <v xml:space="preserve"> </v>
          </cell>
          <cell r="BV25" t="str">
            <v>15020-JX5R-1300X300</v>
          </cell>
          <cell r="BW25" t="str">
            <v>FA</v>
          </cell>
          <cell r="BX25" t="str">
            <v xml:space="preserve">   </v>
          </cell>
          <cell r="BY25" t="str">
            <v>R</v>
          </cell>
          <cell r="BZ25">
            <v>16.981132075471688</v>
          </cell>
          <cell r="CA25" t="str">
            <v>15020-AX5R-1300X300</v>
          </cell>
          <cell r="CB25" t="str">
            <v>FA</v>
          </cell>
          <cell r="CC25" t="str">
            <v xml:space="preserve">   </v>
          </cell>
          <cell r="CD25" t="str">
            <v>P</v>
          </cell>
          <cell r="CE25">
            <v>5700</v>
          </cell>
          <cell r="CF25">
            <v>5700</v>
          </cell>
          <cell r="CG25">
            <v>1800</v>
          </cell>
          <cell r="CH25">
            <v>1800</v>
          </cell>
          <cell r="CI25">
            <v>0</v>
          </cell>
          <cell r="CJ25">
            <v>46128</v>
          </cell>
          <cell r="CK25">
            <v>46142</v>
          </cell>
          <cell r="CL25">
            <v>46133</v>
          </cell>
          <cell r="CM25" t="str">
            <v>EC,ゴミ除去欠点個数確認ﾁｪｯｸ◎　確認済明記　</v>
          </cell>
          <cell r="CN25"/>
          <cell r="CO25"/>
          <cell r="CP25"/>
          <cell r="CQ25"/>
          <cell r="CR25"/>
          <cell r="CS25"/>
          <cell r="CT25"/>
          <cell r="CU25"/>
          <cell r="CV25"/>
          <cell r="CW25"/>
          <cell r="CX25"/>
          <cell r="CY25"/>
          <cell r="CZ25"/>
          <cell r="DA25"/>
          <cell r="DB25"/>
          <cell r="DC25">
            <v>1800</v>
          </cell>
          <cell r="DD25">
            <v>1800</v>
          </cell>
        </row>
        <row r="26">
          <cell r="A26"/>
          <cell r="B26"/>
          <cell r="C26"/>
          <cell r="D26"/>
          <cell r="E26"/>
          <cell r="F26"/>
          <cell r="G26"/>
          <cell r="H26"/>
          <cell r="I26"/>
          <cell r="J26"/>
          <cell r="K26"/>
          <cell r="L26"/>
          <cell r="M26"/>
          <cell r="N26"/>
          <cell r="O26"/>
          <cell r="P26"/>
          <cell r="Q26"/>
          <cell r="R26"/>
          <cell r="S26"/>
          <cell r="T26"/>
          <cell r="U26"/>
          <cell r="V26"/>
          <cell r="W26"/>
          <cell r="X26"/>
          <cell r="Y26"/>
          <cell r="Z26"/>
          <cell r="AA26"/>
          <cell r="AB26"/>
          <cell r="AC26"/>
          <cell r="AD26"/>
          <cell r="AE26"/>
          <cell r="AF26"/>
          <cell r="AG26"/>
          <cell r="AH26"/>
          <cell r="AI26"/>
          <cell r="AJ26"/>
          <cell r="AK26"/>
          <cell r="AL26"/>
          <cell r="AM26"/>
          <cell r="AN26"/>
          <cell r="AO26"/>
          <cell r="AP26"/>
          <cell r="AQ26"/>
          <cell r="AR26"/>
          <cell r="AS26"/>
          <cell r="AT26"/>
          <cell r="AU26"/>
          <cell r="AV26"/>
          <cell r="AW26"/>
          <cell r="AX26"/>
          <cell r="AY26"/>
          <cell r="AZ26"/>
          <cell r="BA26"/>
          <cell r="BB26"/>
          <cell r="BC26"/>
          <cell r="BD26"/>
          <cell r="BE26"/>
          <cell r="BF26"/>
          <cell r="BG26"/>
          <cell r="BH26"/>
          <cell r="BI26"/>
          <cell r="BJ26"/>
          <cell r="BK26"/>
          <cell r="BL26"/>
          <cell r="BM26"/>
          <cell r="BN26"/>
          <cell r="BO26"/>
          <cell r="BP26"/>
          <cell r="BQ26"/>
          <cell r="BR26"/>
          <cell r="BS26"/>
          <cell r="BT26">
            <v>0</v>
          </cell>
          <cell r="BU26" t="str">
            <v/>
          </cell>
          <cell r="BV26" t="str">
            <v/>
          </cell>
          <cell r="BW26" t="str">
            <v/>
          </cell>
          <cell r="BX26" t="str">
            <v/>
          </cell>
          <cell r="BY26" t="str">
            <v/>
          </cell>
          <cell r="BZ26" t="str">
            <v/>
          </cell>
          <cell r="CA26" t="str">
            <v/>
          </cell>
          <cell r="CB26" t="str">
            <v/>
          </cell>
          <cell r="CC26" t="str">
            <v/>
          </cell>
          <cell r="CD26" t="str">
            <v/>
          </cell>
          <cell r="CE26" t="str">
            <v/>
          </cell>
          <cell r="CF26" t="str">
            <v/>
          </cell>
          <cell r="CG26"/>
          <cell r="CH26"/>
          <cell r="CI26" t="str">
            <v/>
          </cell>
          <cell r="CJ26" t="str">
            <v/>
          </cell>
          <cell r="CK26" t="str">
            <v/>
          </cell>
          <cell r="CL26" t="str">
            <v/>
          </cell>
          <cell r="CM26" t="str">
            <v/>
          </cell>
          <cell r="CN26"/>
          <cell r="CO26"/>
          <cell r="CP26"/>
          <cell r="CQ26"/>
          <cell r="CR26"/>
          <cell r="CS26"/>
          <cell r="CT26"/>
          <cell r="CU26"/>
          <cell r="CV26"/>
          <cell r="CW26"/>
          <cell r="CX26"/>
          <cell r="CY26"/>
          <cell r="CZ26"/>
          <cell r="DA26"/>
          <cell r="DB26"/>
          <cell r="DC26">
            <v>0</v>
          </cell>
          <cell r="DD26">
            <v>0</v>
          </cell>
        </row>
        <row r="27">
          <cell r="A27"/>
          <cell r="B27"/>
          <cell r="C27"/>
          <cell r="D27"/>
          <cell r="E27"/>
          <cell r="F27"/>
          <cell r="G27"/>
          <cell r="H27"/>
          <cell r="I27"/>
          <cell r="J27"/>
          <cell r="K27"/>
          <cell r="L27"/>
          <cell r="M27"/>
          <cell r="N27"/>
          <cell r="O27"/>
          <cell r="P27"/>
          <cell r="Q27"/>
          <cell r="R27"/>
          <cell r="S27"/>
          <cell r="T27"/>
          <cell r="U27"/>
          <cell r="V27"/>
          <cell r="W27"/>
          <cell r="X27"/>
          <cell r="Y27"/>
          <cell r="Z27"/>
          <cell r="AA27"/>
          <cell r="AB27"/>
          <cell r="AC27"/>
          <cell r="AD27"/>
          <cell r="AE27"/>
          <cell r="AF27"/>
          <cell r="AG27"/>
          <cell r="AH27"/>
          <cell r="AI27"/>
          <cell r="AJ27"/>
          <cell r="AK27"/>
          <cell r="AL27"/>
          <cell r="AM27"/>
          <cell r="AN27"/>
          <cell r="AO27"/>
          <cell r="AP27"/>
          <cell r="AQ27"/>
          <cell r="AR27"/>
          <cell r="AS27"/>
          <cell r="AT27"/>
          <cell r="AU27"/>
          <cell r="AV27"/>
          <cell r="AW27"/>
          <cell r="AX27"/>
          <cell r="AY27"/>
          <cell r="AZ27"/>
          <cell r="BA27"/>
          <cell r="BB27"/>
          <cell r="BC27"/>
          <cell r="BD27"/>
          <cell r="BE27"/>
          <cell r="BF27"/>
          <cell r="BG27"/>
          <cell r="BH27"/>
          <cell r="BI27"/>
          <cell r="BJ27"/>
          <cell r="BK27"/>
          <cell r="BL27"/>
          <cell r="BM27"/>
          <cell r="BN27"/>
          <cell r="BO27"/>
          <cell r="BP27"/>
          <cell r="BQ27"/>
          <cell r="BR27"/>
          <cell r="BS27"/>
          <cell r="BT27">
            <v>0</v>
          </cell>
          <cell r="BU27" t="str">
            <v/>
          </cell>
          <cell r="BV27" t="str">
            <v/>
          </cell>
          <cell r="BW27" t="str">
            <v/>
          </cell>
          <cell r="BX27" t="str">
            <v/>
          </cell>
          <cell r="BY27" t="str">
            <v/>
          </cell>
          <cell r="BZ27" t="str">
            <v/>
          </cell>
          <cell r="CA27" t="str">
            <v/>
          </cell>
          <cell r="CB27" t="str">
            <v/>
          </cell>
          <cell r="CC27" t="str">
            <v/>
          </cell>
          <cell r="CD27" t="str">
            <v/>
          </cell>
          <cell r="CE27" t="str">
            <v/>
          </cell>
          <cell r="CF27" t="str">
            <v/>
          </cell>
          <cell r="CG27"/>
          <cell r="CH27"/>
          <cell r="CI27" t="str">
            <v/>
          </cell>
          <cell r="CJ27" t="str">
            <v/>
          </cell>
          <cell r="CK27" t="str">
            <v/>
          </cell>
          <cell r="CL27" t="str">
            <v/>
          </cell>
          <cell r="CM27" t="str">
            <v/>
          </cell>
          <cell r="CN27"/>
          <cell r="CO27"/>
          <cell r="CP27"/>
          <cell r="CQ27"/>
          <cell r="CR27"/>
          <cell r="CS27"/>
          <cell r="CT27"/>
          <cell r="CU27"/>
          <cell r="CV27"/>
          <cell r="CW27"/>
          <cell r="CX27"/>
          <cell r="CY27"/>
          <cell r="CZ27"/>
          <cell r="DA27"/>
          <cell r="DB27"/>
          <cell r="DC27">
            <v>0</v>
          </cell>
          <cell r="DD27">
            <v>0</v>
          </cell>
        </row>
        <row r="28">
          <cell r="A28"/>
          <cell r="B28"/>
          <cell r="C28"/>
          <cell r="D28"/>
          <cell r="E28"/>
          <cell r="F28"/>
          <cell r="G28"/>
          <cell r="H28"/>
          <cell r="I28"/>
          <cell r="J28"/>
          <cell r="K28"/>
          <cell r="L28"/>
          <cell r="M28"/>
          <cell r="N28"/>
          <cell r="O28"/>
          <cell r="P28"/>
          <cell r="Q28"/>
          <cell r="R28"/>
          <cell r="S28"/>
          <cell r="T28"/>
          <cell r="U28"/>
          <cell r="V28"/>
          <cell r="W28"/>
          <cell r="X28"/>
          <cell r="Y28"/>
          <cell r="Z28"/>
          <cell r="AA28"/>
          <cell r="AB28"/>
          <cell r="AC28"/>
          <cell r="AD28"/>
          <cell r="AE28"/>
          <cell r="AF28"/>
          <cell r="AG28"/>
          <cell r="AH28"/>
          <cell r="AI28"/>
          <cell r="AJ28"/>
          <cell r="AK28"/>
          <cell r="AL28"/>
          <cell r="AM28"/>
          <cell r="AN28"/>
          <cell r="AO28"/>
          <cell r="AP28"/>
          <cell r="AQ28"/>
          <cell r="AR28"/>
          <cell r="AS28"/>
          <cell r="AT28"/>
          <cell r="AU28"/>
          <cell r="AV28"/>
          <cell r="AW28"/>
          <cell r="AX28"/>
          <cell r="AY28"/>
          <cell r="AZ28"/>
          <cell r="BA28"/>
          <cell r="BB28"/>
          <cell r="BC28"/>
          <cell r="BD28"/>
          <cell r="BE28"/>
          <cell r="BF28"/>
          <cell r="BG28"/>
          <cell r="BH28"/>
          <cell r="BI28"/>
          <cell r="BJ28"/>
          <cell r="BK28"/>
          <cell r="BL28"/>
          <cell r="BM28"/>
          <cell r="BN28"/>
          <cell r="BO28"/>
          <cell r="BP28"/>
          <cell r="BQ28"/>
          <cell r="BR28"/>
          <cell r="BS28"/>
          <cell r="BT28">
            <v>0</v>
          </cell>
          <cell r="BU28" t="str">
            <v/>
          </cell>
          <cell r="BV28" t="str">
            <v/>
          </cell>
          <cell r="BW28" t="str">
            <v/>
          </cell>
          <cell r="BX28" t="str">
            <v/>
          </cell>
          <cell r="BY28" t="str">
            <v/>
          </cell>
          <cell r="BZ28" t="str">
            <v/>
          </cell>
          <cell r="CA28" t="str">
            <v/>
          </cell>
          <cell r="CB28" t="str">
            <v/>
          </cell>
          <cell r="CC28" t="str">
            <v/>
          </cell>
          <cell r="CD28" t="str">
            <v/>
          </cell>
          <cell r="CE28" t="str">
            <v/>
          </cell>
          <cell r="CF28" t="str">
            <v/>
          </cell>
          <cell r="CG28"/>
          <cell r="CH28"/>
          <cell r="CI28" t="str">
            <v/>
          </cell>
          <cell r="CJ28" t="str">
            <v/>
          </cell>
          <cell r="CK28" t="str">
            <v/>
          </cell>
          <cell r="CL28" t="str">
            <v/>
          </cell>
          <cell r="CM28" t="str">
            <v/>
          </cell>
          <cell r="CN28"/>
          <cell r="CO28"/>
          <cell r="CP28"/>
          <cell r="CQ28"/>
          <cell r="CR28"/>
          <cell r="CS28"/>
          <cell r="CT28"/>
          <cell r="CU28"/>
          <cell r="CV28"/>
          <cell r="CW28"/>
          <cell r="CX28"/>
          <cell r="CY28"/>
          <cell r="CZ28"/>
          <cell r="DA28"/>
          <cell r="DB28"/>
          <cell r="DC28">
            <v>0</v>
          </cell>
          <cell r="DD28">
            <v>0</v>
          </cell>
        </row>
        <row r="29">
          <cell r="A29"/>
          <cell r="B29"/>
          <cell r="C29"/>
          <cell r="D29"/>
          <cell r="E29"/>
          <cell r="F29"/>
          <cell r="G29"/>
          <cell r="H29"/>
          <cell r="I29"/>
          <cell r="J29"/>
          <cell r="K29"/>
          <cell r="L29"/>
          <cell r="M29"/>
          <cell r="N29"/>
          <cell r="O29"/>
          <cell r="P29"/>
          <cell r="Q29"/>
          <cell r="R29"/>
          <cell r="S29"/>
          <cell r="T29"/>
          <cell r="U29"/>
          <cell r="V29"/>
          <cell r="W29"/>
          <cell r="X29"/>
          <cell r="Y29"/>
          <cell r="Z29"/>
          <cell r="AA29"/>
          <cell r="AB29"/>
          <cell r="AC29"/>
          <cell r="AD29"/>
          <cell r="AE29"/>
          <cell r="AF29"/>
          <cell r="AG29"/>
          <cell r="AH29"/>
          <cell r="AI29"/>
          <cell r="AJ29"/>
          <cell r="AK29"/>
          <cell r="AL29"/>
          <cell r="AM29"/>
          <cell r="AN29"/>
          <cell r="AO29"/>
          <cell r="AP29"/>
          <cell r="AQ29"/>
          <cell r="AR29"/>
          <cell r="AS29"/>
          <cell r="AT29"/>
          <cell r="AU29"/>
          <cell r="AV29"/>
          <cell r="AW29"/>
          <cell r="AX29"/>
          <cell r="AY29"/>
          <cell r="AZ29"/>
          <cell r="BA29"/>
          <cell r="BB29"/>
          <cell r="BC29"/>
          <cell r="BD29"/>
          <cell r="BE29"/>
          <cell r="BF29"/>
          <cell r="BG29"/>
          <cell r="BH29"/>
          <cell r="BI29"/>
          <cell r="BJ29"/>
          <cell r="BK29"/>
          <cell r="BL29"/>
          <cell r="BM29"/>
          <cell r="BN29"/>
          <cell r="BO29"/>
          <cell r="BP29"/>
          <cell r="BQ29"/>
          <cell r="BR29"/>
          <cell r="BS29"/>
          <cell r="BT29">
            <v>0</v>
          </cell>
          <cell r="BU29" t="str">
            <v/>
          </cell>
          <cell r="BV29" t="str">
            <v/>
          </cell>
          <cell r="BW29" t="str">
            <v/>
          </cell>
          <cell r="BX29" t="str">
            <v/>
          </cell>
          <cell r="BY29" t="str">
            <v/>
          </cell>
          <cell r="BZ29" t="str">
            <v/>
          </cell>
          <cell r="CA29" t="str">
            <v/>
          </cell>
          <cell r="CB29" t="str">
            <v/>
          </cell>
          <cell r="CC29" t="str">
            <v/>
          </cell>
          <cell r="CD29" t="str">
            <v/>
          </cell>
          <cell r="CE29" t="str">
            <v/>
          </cell>
          <cell r="CF29" t="str">
            <v/>
          </cell>
          <cell r="CG29"/>
          <cell r="CH29"/>
          <cell r="CI29" t="str">
            <v/>
          </cell>
          <cell r="CJ29" t="str">
            <v/>
          </cell>
          <cell r="CK29" t="str">
            <v/>
          </cell>
          <cell r="CL29" t="str">
            <v/>
          </cell>
          <cell r="CM29" t="str">
            <v/>
          </cell>
          <cell r="CN29"/>
          <cell r="CO29"/>
          <cell r="CP29"/>
          <cell r="CQ29"/>
          <cell r="CR29"/>
          <cell r="CS29"/>
          <cell r="CT29"/>
          <cell r="CU29"/>
          <cell r="CV29"/>
          <cell r="CW29"/>
          <cell r="CX29"/>
          <cell r="CY29"/>
          <cell r="CZ29"/>
          <cell r="DA29"/>
          <cell r="DB29"/>
          <cell r="DC29">
            <v>0</v>
          </cell>
          <cell r="DD29">
            <v>0</v>
          </cell>
        </row>
        <row r="30">
          <cell r="A30"/>
          <cell r="B30"/>
          <cell r="C30"/>
          <cell r="D30"/>
          <cell r="E30"/>
          <cell r="F30"/>
          <cell r="G30"/>
          <cell r="H30"/>
          <cell r="I30"/>
          <cell r="J30"/>
          <cell r="K30"/>
          <cell r="L30"/>
          <cell r="M30"/>
          <cell r="N30"/>
          <cell r="O30"/>
          <cell r="P30"/>
          <cell r="Q30"/>
          <cell r="R30"/>
          <cell r="S30"/>
          <cell r="T30"/>
          <cell r="U30"/>
          <cell r="V30"/>
          <cell r="W30"/>
          <cell r="X30"/>
          <cell r="Y30"/>
          <cell r="Z30"/>
          <cell r="AA30"/>
          <cell r="AB30"/>
          <cell r="AC30"/>
          <cell r="AD30"/>
          <cell r="AE30"/>
          <cell r="AF30"/>
          <cell r="AG30"/>
          <cell r="AH30"/>
          <cell r="AI30"/>
          <cell r="AJ30"/>
          <cell r="AK30"/>
          <cell r="AL30"/>
          <cell r="AM30"/>
          <cell r="AN30"/>
          <cell r="AO30"/>
          <cell r="AP30"/>
          <cell r="AQ30"/>
          <cell r="AR30"/>
          <cell r="AS30"/>
          <cell r="AT30"/>
          <cell r="AU30"/>
          <cell r="AV30"/>
          <cell r="AW30"/>
          <cell r="AX30"/>
          <cell r="AY30"/>
          <cell r="AZ30"/>
          <cell r="BA30"/>
          <cell r="BB30"/>
          <cell r="BC30"/>
          <cell r="BD30"/>
          <cell r="BE30"/>
          <cell r="BF30"/>
          <cell r="BG30"/>
          <cell r="BH30"/>
          <cell r="BI30"/>
          <cell r="BJ30"/>
          <cell r="BK30"/>
          <cell r="BL30"/>
          <cell r="BM30"/>
          <cell r="BN30"/>
          <cell r="BO30"/>
          <cell r="BP30"/>
          <cell r="BQ30"/>
          <cell r="BR30"/>
          <cell r="BS30"/>
          <cell r="BT30">
            <v>0</v>
          </cell>
          <cell r="BU30" t="str">
            <v/>
          </cell>
          <cell r="BV30" t="str">
            <v/>
          </cell>
          <cell r="BW30" t="str">
            <v/>
          </cell>
          <cell r="BX30" t="str">
            <v/>
          </cell>
          <cell r="BY30" t="str">
            <v/>
          </cell>
          <cell r="BZ30" t="str">
            <v/>
          </cell>
          <cell r="CA30" t="str">
            <v/>
          </cell>
          <cell r="CB30" t="str">
            <v/>
          </cell>
          <cell r="CC30" t="str">
            <v/>
          </cell>
          <cell r="CD30" t="str">
            <v/>
          </cell>
          <cell r="CE30" t="str">
            <v/>
          </cell>
          <cell r="CF30" t="str">
            <v/>
          </cell>
          <cell r="CG30"/>
          <cell r="CH30"/>
          <cell r="CI30" t="str">
            <v/>
          </cell>
          <cell r="CJ30" t="str">
            <v/>
          </cell>
          <cell r="CK30" t="str">
            <v/>
          </cell>
          <cell r="CL30" t="str">
            <v/>
          </cell>
          <cell r="CM30" t="str">
            <v/>
          </cell>
          <cell r="CN30"/>
          <cell r="CO30"/>
          <cell r="CP30"/>
          <cell r="CQ30"/>
          <cell r="CR30"/>
          <cell r="CS30"/>
          <cell r="CT30"/>
          <cell r="CU30"/>
          <cell r="CV30"/>
          <cell r="CW30"/>
          <cell r="CX30"/>
          <cell r="CY30"/>
          <cell r="CZ30"/>
          <cell r="DA30"/>
          <cell r="DB30"/>
          <cell r="DC30">
            <v>0</v>
          </cell>
          <cell r="DD30">
            <v>0</v>
          </cell>
        </row>
        <row r="31">
          <cell r="A31"/>
          <cell r="B31"/>
          <cell r="C31"/>
          <cell r="D31"/>
          <cell r="E31"/>
          <cell r="F31"/>
          <cell r="G31"/>
          <cell r="H31"/>
          <cell r="I31"/>
          <cell r="J31"/>
          <cell r="K31"/>
          <cell r="L31"/>
          <cell r="M31"/>
          <cell r="N31"/>
          <cell r="O31"/>
          <cell r="P31"/>
          <cell r="Q31"/>
          <cell r="R31"/>
          <cell r="S31"/>
          <cell r="T31"/>
          <cell r="U31"/>
          <cell r="V31"/>
          <cell r="W31"/>
          <cell r="X31"/>
          <cell r="Y31"/>
          <cell r="Z31"/>
          <cell r="AA31"/>
          <cell r="AB31"/>
          <cell r="AC31"/>
          <cell r="AD31"/>
          <cell r="AE31"/>
          <cell r="AF31"/>
          <cell r="AG31"/>
          <cell r="AH31"/>
          <cell r="AI31"/>
          <cell r="AJ31"/>
          <cell r="AK31"/>
          <cell r="AL31"/>
          <cell r="AM31"/>
          <cell r="AN31"/>
          <cell r="AO31"/>
          <cell r="AP31"/>
          <cell r="AQ31"/>
          <cell r="AR31"/>
          <cell r="AS31"/>
          <cell r="AT31"/>
          <cell r="AU31"/>
          <cell r="AV31"/>
          <cell r="AW31"/>
          <cell r="AX31"/>
          <cell r="AY31"/>
          <cell r="AZ31"/>
          <cell r="BA31"/>
          <cell r="BB31"/>
          <cell r="BC31"/>
          <cell r="BD31"/>
          <cell r="BE31"/>
          <cell r="BF31"/>
          <cell r="BG31"/>
          <cell r="BH31"/>
          <cell r="BI31"/>
          <cell r="BJ31"/>
          <cell r="BK31"/>
          <cell r="BL31"/>
          <cell r="BM31"/>
          <cell r="BN31"/>
          <cell r="BO31"/>
          <cell r="BP31"/>
          <cell r="BQ31"/>
          <cell r="BR31"/>
          <cell r="BS31"/>
          <cell r="BT31">
            <v>0</v>
          </cell>
          <cell r="BU31" t="str">
            <v/>
          </cell>
          <cell r="BV31" t="str">
            <v/>
          </cell>
          <cell r="BW31" t="str">
            <v/>
          </cell>
          <cell r="BX31" t="str">
            <v/>
          </cell>
          <cell r="BY31" t="str">
            <v/>
          </cell>
          <cell r="BZ31" t="str">
            <v/>
          </cell>
          <cell r="CA31" t="str">
            <v/>
          </cell>
          <cell r="CB31" t="str">
            <v/>
          </cell>
          <cell r="CC31" t="str">
            <v/>
          </cell>
          <cell r="CD31" t="str">
            <v/>
          </cell>
          <cell r="CE31" t="str">
            <v/>
          </cell>
          <cell r="CF31" t="str">
            <v/>
          </cell>
          <cell r="CG31"/>
          <cell r="CH31"/>
          <cell r="CI31" t="str">
            <v/>
          </cell>
          <cell r="CJ31" t="str">
            <v/>
          </cell>
          <cell r="CK31" t="str">
            <v/>
          </cell>
          <cell r="CL31" t="str">
            <v/>
          </cell>
          <cell r="CM31" t="str">
            <v/>
          </cell>
          <cell r="CN31"/>
          <cell r="CO31"/>
          <cell r="CP31"/>
          <cell r="CQ31"/>
          <cell r="CR31"/>
          <cell r="CS31"/>
          <cell r="CT31"/>
          <cell r="CU31"/>
          <cell r="CV31"/>
          <cell r="CW31"/>
          <cell r="CX31"/>
          <cell r="CY31"/>
          <cell r="CZ31"/>
          <cell r="DA31"/>
          <cell r="DB31"/>
          <cell r="DC31">
            <v>0</v>
          </cell>
          <cell r="DD31">
            <v>0</v>
          </cell>
        </row>
        <row r="32">
          <cell r="A32"/>
          <cell r="B32"/>
          <cell r="C32"/>
          <cell r="D32"/>
          <cell r="E32"/>
          <cell r="F32"/>
          <cell r="G32"/>
          <cell r="H32"/>
          <cell r="I32"/>
          <cell r="J32"/>
          <cell r="K32"/>
          <cell r="L32"/>
          <cell r="M32"/>
          <cell r="N32"/>
          <cell r="O32"/>
          <cell r="P32"/>
          <cell r="Q32"/>
          <cell r="R32"/>
          <cell r="S32"/>
          <cell r="T32"/>
          <cell r="U32"/>
          <cell r="V32"/>
          <cell r="W32"/>
          <cell r="X32"/>
          <cell r="Y32"/>
          <cell r="Z32"/>
          <cell r="AA32"/>
          <cell r="AB32"/>
          <cell r="AC32"/>
          <cell r="AD32"/>
          <cell r="AE32"/>
          <cell r="AF32"/>
          <cell r="AG32"/>
          <cell r="AH32"/>
          <cell r="AI32"/>
          <cell r="AJ32"/>
          <cell r="AK32"/>
          <cell r="AL32"/>
          <cell r="AM32"/>
          <cell r="AN32"/>
          <cell r="AO32"/>
          <cell r="AP32"/>
          <cell r="AQ32"/>
          <cell r="AR32"/>
          <cell r="AS32"/>
          <cell r="AT32"/>
          <cell r="AU32"/>
          <cell r="AV32"/>
          <cell r="AW32"/>
          <cell r="AX32"/>
          <cell r="AY32"/>
          <cell r="AZ32"/>
          <cell r="BA32"/>
          <cell r="BB32"/>
          <cell r="BC32"/>
          <cell r="BD32"/>
          <cell r="BE32"/>
          <cell r="BF32"/>
          <cell r="BG32"/>
          <cell r="BH32"/>
          <cell r="BI32"/>
          <cell r="BJ32"/>
          <cell r="BK32"/>
          <cell r="BL32"/>
          <cell r="BM32"/>
          <cell r="BN32"/>
          <cell r="BO32"/>
          <cell r="BP32"/>
          <cell r="BQ32"/>
          <cell r="BR32"/>
          <cell r="BS32"/>
          <cell r="BT32">
            <v>0</v>
          </cell>
          <cell r="BU32" t="str">
            <v/>
          </cell>
          <cell r="BV32" t="str">
            <v/>
          </cell>
          <cell r="BW32" t="str">
            <v/>
          </cell>
          <cell r="BX32" t="str">
            <v/>
          </cell>
          <cell r="BY32" t="str">
            <v/>
          </cell>
          <cell r="BZ32" t="str">
            <v/>
          </cell>
          <cell r="CA32" t="str">
            <v/>
          </cell>
          <cell r="CB32" t="str">
            <v/>
          </cell>
          <cell r="CC32" t="str">
            <v/>
          </cell>
          <cell r="CD32" t="str">
            <v/>
          </cell>
          <cell r="CE32" t="str">
            <v/>
          </cell>
          <cell r="CF32" t="str">
            <v/>
          </cell>
          <cell r="CG32"/>
          <cell r="CH32"/>
          <cell r="CI32" t="str">
            <v/>
          </cell>
          <cell r="CJ32" t="str">
            <v/>
          </cell>
          <cell r="CK32" t="str">
            <v/>
          </cell>
          <cell r="CL32" t="str">
            <v/>
          </cell>
          <cell r="CM32" t="str">
            <v/>
          </cell>
          <cell r="CN32"/>
          <cell r="CO32"/>
          <cell r="CP32"/>
          <cell r="CQ32"/>
          <cell r="CR32"/>
          <cell r="CS32"/>
          <cell r="CT32"/>
          <cell r="CU32"/>
          <cell r="CV32"/>
          <cell r="CW32"/>
          <cell r="CX32"/>
          <cell r="CY32"/>
          <cell r="CZ32"/>
          <cell r="DA32"/>
          <cell r="DB32"/>
          <cell r="DC32">
            <v>0</v>
          </cell>
          <cell r="DD32">
            <v>0</v>
          </cell>
        </row>
        <row r="33">
          <cell r="A33"/>
          <cell r="B33"/>
          <cell r="C33"/>
          <cell r="D33"/>
          <cell r="E33"/>
          <cell r="F33"/>
          <cell r="G33"/>
          <cell r="H33"/>
          <cell r="I33"/>
          <cell r="J33"/>
          <cell r="K33"/>
          <cell r="L33"/>
          <cell r="M33"/>
          <cell r="N33"/>
          <cell r="O33"/>
          <cell r="P33"/>
          <cell r="Q33"/>
          <cell r="R33"/>
          <cell r="S33"/>
          <cell r="T33"/>
          <cell r="U33"/>
          <cell r="V33"/>
          <cell r="W33"/>
          <cell r="X33"/>
          <cell r="Y33"/>
          <cell r="Z33"/>
          <cell r="AA33"/>
          <cell r="AB33"/>
          <cell r="AC33"/>
          <cell r="AD33"/>
          <cell r="AE33"/>
          <cell r="AF33"/>
          <cell r="AG33"/>
          <cell r="AH33"/>
          <cell r="AI33"/>
          <cell r="AJ33"/>
          <cell r="AK33"/>
          <cell r="AL33"/>
          <cell r="AM33"/>
          <cell r="AN33"/>
          <cell r="AO33"/>
          <cell r="AP33"/>
          <cell r="AQ33"/>
          <cell r="AR33"/>
          <cell r="AS33"/>
          <cell r="AT33"/>
          <cell r="AU33"/>
          <cell r="AV33"/>
          <cell r="AW33"/>
          <cell r="AX33"/>
          <cell r="AY33"/>
          <cell r="AZ33"/>
          <cell r="BA33"/>
          <cell r="BB33"/>
          <cell r="BC33"/>
          <cell r="BD33"/>
          <cell r="BE33"/>
          <cell r="BF33"/>
          <cell r="BG33"/>
          <cell r="BH33"/>
          <cell r="BI33"/>
          <cell r="BJ33"/>
          <cell r="BK33"/>
          <cell r="BL33"/>
          <cell r="BM33"/>
          <cell r="BN33"/>
          <cell r="BO33"/>
          <cell r="BP33"/>
          <cell r="BQ33"/>
          <cell r="BR33"/>
          <cell r="BS33"/>
          <cell r="BT33">
            <v>0</v>
          </cell>
          <cell r="BU33" t="str">
            <v/>
          </cell>
          <cell r="BV33" t="str">
            <v/>
          </cell>
          <cell r="BW33" t="str">
            <v/>
          </cell>
          <cell r="BX33" t="str">
            <v/>
          </cell>
          <cell r="BY33" t="str">
            <v/>
          </cell>
          <cell r="BZ33" t="str">
            <v/>
          </cell>
          <cell r="CA33" t="str">
            <v/>
          </cell>
          <cell r="CB33" t="str">
            <v/>
          </cell>
          <cell r="CC33" t="str">
            <v/>
          </cell>
          <cell r="CD33" t="str">
            <v/>
          </cell>
          <cell r="CE33" t="str">
            <v/>
          </cell>
          <cell r="CF33" t="str">
            <v/>
          </cell>
          <cell r="CG33"/>
          <cell r="CH33"/>
          <cell r="CI33" t="str">
            <v/>
          </cell>
          <cell r="CJ33" t="str">
            <v/>
          </cell>
          <cell r="CK33" t="str">
            <v/>
          </cell>
          <cell r="CL33" t="str">
            <v/>
          </cell>
          <cell r="CM33" t="str">
            <v/>
          </cell>
          <cell r="CN33"/>
          <cell r="CO33"/>
          <cell r="CP33"/>
          <cell r="CQ33"/>
          <cell r="CR33"/>
          <cell r="CS33"/>
          <cell r="CT33"/>
          <cell r="CU33"/>
          <cell r="CV33"/>
          <cell r="CW33"/>
          <cell r="CX33"/>
          <cell r="CY33"/>
          <cell r="CZ33"/>
          <cell r="DA33"/>
          <cell r="DB33"/>
          <cell r="DC33">
            <v>0</v>
          </cell>
          <cell r="DD33">
            <v>0</v>
          </cell>
        </row>
        <row r="34">
          <cell r="A34"/>
          <cell r="B34"/>
          <cell r="C34"/>
          <cell r="D34"/>
          <cell r="E34"/>
          <cell r="F34"/>
          <cell r="G34"/>
          <cell r="H34"/>
          <cell r="I34"/>
          <cell r="J34"/>
          <cell r="K34"/>
          <cell r="L34"/>
          <cell r="M34"/>
          <cell r="N34"/>
          <cell r="O34"/>
          <cell r="P34"/>
          <cell r="Q34"/>
          <cell r="R34"/>
          <cell r="S34"/>
          <cell r="T34"/>
          <cell r="U34"/>
          <cell r="V34"/>
          <cell r="W34"/>
          <cell r="X34"/>
          <cell r="Y34"/>
          <cell r="Z34"/>
          <cell r="AA34"/>
          <cell r="AB34"/>
          <cell r="AC34"/>
          <cell r="AD34"/>
          <cell r="AE34"/>
          <cell r="AF34"/>
          <cell r="AG34"/>
          <cell r="AH34"/>
          <cell r="AI34"/>
          <cell r="AJ34"/>
          <cell r="AK34"/>
          <cell r="AL34"/>
          <cell r="AM34"/>
          <cell r="AN34"/>
          <cell r="AO34"/>
          <cell r="AP34"/>
          <cell r="AQ34"/>
          <cell r="AR34"/>
          <cell r="AS34"/>
          <cell r="AT34"/>
          <cell r="AU34"/>
          <cell r="AV34"/>
          <cell r="AW34"/>
          <cell r="AX34"/>
          <cell r="AY34"/>
          <cell r="AZ34"/>
          <cell r="BA34"/>
          <cell r="BB34"/>
          <cell r="BC34"/>
          <cell r="BD34"/>
          <cell r="BE34"/>
          <cell r="BF34"/>
          <cell r="BG34"/>
          <cell r="BH34"/>
          <cell r="BI34"/>
          <cell r="BJ34"/>
          <cell r="BK34"/>
          <cell r="BL34"/>
          <cell r="BM34"/>
          <cell r="BN34"/>
          <cell r="BO34"/>
          <cell r="BP34"/>
          <cell r="BQ34"/>
          <cell r="BR34"/>
          <cell r="BS34"/>
          <cell r="BT34">
            <v>0</v>
          </cell>
          <cell r="BU34" t="str">
            <v/>
          </cell>
          <cell r="BV34" t="str">
            <v/>
          </cell>
          <cell r="BW34" t="str">
            <v/>
          </cell>
          <cell r="BX34" t="str">
            <v/>
          </cell>
          <cell r="BY34" t="str">
            <v/>
          </cell>
          <cell r="BZ34" t="str">
            <v/>
          </cell>
          <cell r="CA34" t="str">
            <v/>
          </cell>
          <cell r="CB34" t="str">
            <v/>
          </cell>
          <cell r="CC34" t="str">
            <v/>
          </cell>
          <cell r="CD34" t="str">
            <v/>
          </cell>
          <cell r="CE34" t="str">
            <v/>
          </cell>
          <cell r="CF34" t="str">
            <v/>
          </cell>
          <cell r="CG34"/>
          <cell r="CH34"/>
          <cell r="CI34" t="str">
            <v/>
          </cell>
          <cell r="CJ34" t="str">
            <v/>
          </cell>
          <cell r="CK34" t="str">
            <v/>
          </cell>
          <cell r="CL34" t="str">
            <v/>
          </cell>
          <cell r="CM34" t="str">
            <v/>
          </cell>
          <cell r="CN34"/>
          <cell r="CO34"/>
          <cell r="CP34"/>
          <cell r="CQ34"/>
          <cell r="CR34"/>
          <cell r="CS34"/>
          <cell r="CT34"/>
          <cell r="CU34"/>
          <cell r="CV34"/>
          <cell r="CW34"/>
          <cell r="CX34"/>
          <cell r="CY34"/>
          <cell r="CZ34"/>
          <cell r="DA34"/>
          <cell r="DB34"/>
          <cell r="DC34">
            <v>0</v>
          </cell>
          <cell r="DD34">
            <v>0</v>
          </cell>
        </row>
        <row r="35">
          <cell r="A35"/>
          <cell r="B35"/>
          <cell r="C35"/>
          <cell r="D35"/>
          <cell r="E35"/>
          <cell r="F35"/>
          <cell r="G35"/>
          <cell r="H35"/>
          <cell r="I35"/>
          <cell r="J35"/>
          <cell r="K35"/>
          <cell r="L35"/>
          <cell r="M35"/>
          <cell r="N35"/>
          <cell r="O35"/>
          <cell r="P35"/>
          <cell r="Q35"/>
          <cell r="R35"/>
          <cell r="S35"/>
          <cell r="T35"/>
          <cell r="U35"/>
          <cell r="V35"/>
          <cell r="W35"/>
          <cell r="X35"/>
          <cell r="Y35"/>
          <cell r="Z35"/>
          <cell r="AA35"/>
          <cell r="AB35"/>
          <cell r="AC35"/>
          <cell r="AD35"/>
          <cell r="AE35"/>
          <cell r="AF35"/>
          <cell r="AG35"/>
          <cell r="AH35"/>
          <cell r="AI35"/>
          <cell r="AJ35"/>
          <cell r="AK35"/>
          <cell r="AL35"/>
          <cell r="AM35"/>
          <cell r="AN35"/>
          <cell r="AO35"/>
          <cell r="AP35"/>
          <cell r="AQ35"/>
          <cell r="AR35"/>
          <cell r="AS35"/>
          <cell r="AT35"/>
          <cell r="AU35"/>
          <cell r="AV35"/>
          <cell r="AW35"/>
          <cell r="AX35"/>
          <cell r="AY35"/>
          <cell r="AZ35"/>
          <cell r="BA35"/>
          <cell r="BB35"/>
          <cell r="BC35"/>
          <cell r="BD35"/>
          <cell r="BE35"/>
          <cell r="BF35"/>
          <cell r="BG35"/>
          <cell r="BH35"/>
          <cell r="BI35"/>
          <cell r="BJ35"/>
          <cell r="BK35"/>
          <cell r="BL35"/>
          <cell r="BM35"/>
          <cell r="BN35"/>
          <cell r="BO35"/>
          <cell r="BP35"/>
          <cell r="BQ35"/>
          <cell r="BR35"/>
          <cell r="BS35"/>
          <cell r="BT35">
            <v>0</v>
          </cell>
          <cell r="BU35" t="str">
            <v/>
          </cell>
          <cell r="BV35" t="str">
            <v/>
          </cell>
          <cell r="BW35" t="str">
            <v/>
          </cell>
          <cell r="BX35" t="str">
            <v/>
          </cell>
          <cell r="BY35" t="str">
            <v/>
          </cell>
          <cell r="BZ35" t="str">
            <v/>
          </cell>
          <cell r="CA35" t="str">
            <v/>
          </cell>
          <cell r="CB35" t="str">
            <v/>
          </cell>
          <cell r="CC35" t="str">
            <v/>
          </cell>
          <cell r="CD35" t="str">
            <v/>
          </cell>
          <cell r="CE35" t="str">
            <v/>
          </cell>
          <cell r="CF35" t="str">
            <v/>
          </cell>
          <cell r="CG35"/>
          <cell r="CH35"/>
          <cell r="CI35" t="str">
            <v/>
          </cell>
          <cell r="CJ35" t="str">
            <v/>
          </cell>
          <cell r="CK35" t="str">
            <v/>
          </cell>
          <cell r="CL35" t="str">
            <v/>
          </cell>
          <cell r="CM35" t="str">
            <v/>
          </cell>
          <cell r="CN35"/>
          <cell r="CO35"/>
          <cell r="CP35"/>
          <cell r="CQ35"/>
          <cell r="CR35"/>
          <cell r="CS35"/>
          <cell r="CT35"/>
          <cell r="CU35"/>
          <cell r="CV35"/>
          <cell r="CW35"/>
          <cell r="CX35"/>
          <cell r="CY35"/>
          <cell r="CZ35"/>
          <cell r="DA35"/>
          <cell r="DB35"/>
          <cell r="DC35">
            <v>0</v>
          </cell>
          <cell r="DD35">
            <v>0</v>
          </cell>
        </row>
        <row r="36">
          <cell r="A36"/>
          <cell r="B36"/>
          <cell r="C36"/>
          <cell r="D36"/>
          <cell r="E36"/>
          <cell r="F36"/>
          <cell r="G36"/>
          <cell r="H36"/>
          <cell r="I36"/>
          <cell r="J36"/>
          <cell r="K36"/>
          <cell r="L36"/>
          <cell r="M36"/>
          <cell r="N36"/>
          <cell r="O36"/>
          <cell r="P36"/>
          <cell r="Q36"/>
          <cell r="R36"/>
          <cell r="S36"/>
          <cell r="T36"/>
          <cell r="U36"/>
          <cell r="V36"/>
          <cell r="W36"/>
          <cell r="X36"/>
          <cell r="Y36"/>
          <cell r="Z36"/>
          <cell r="AA36"/>
          <cell r="AB36"/>
          <cell r="AC36"/>
          <cell r="AD36"/>
          <cell r="AE36"/>
          <cell r="AF36"/>
          <cell r="AG36"/>
          <cell r="AH36"/>
          <cell r="AI36"/>
          <cell r="AJ36"/>
          <cell r="AK36"/>
          <cell r="AL36"/>
          <cell r="AM36"/>
          <cell r="AN36"/>
          <cell r="AO36"/>
          <cell r="AP36"/>
          <cell r="AQ36"/>
          <cell r="AR36"/>
          <cell r="AS36"/>
          <cell r="AT36"/>
          <cell r="AU36"/>
          <cell r="AV36"/>
          <cell r="AW36"/>
          <cell r="AX36"/>
          <cell r="AY36"/>
          <cell r="AZ36"/>
          <cell r="BA36"/>
          <cell r="BB36"/>
          <cell r="BC36"/>
          <cell r="BD36"/>
          <cell r="BE36"/>
          <cell r="BF36"/>
          <cell r="BG36"/>
          <cell r="BH36"/>
          <cell r="BI36"/>
          <cell r="BJ36"/>
          <cell r="BK36"/>
          <cell r="BL36"/>
          <cell r="BM36"/>
          <cell r="BN36"/>
          <cell r="BO36"/>
          <cell r="BP36"/>
          <cell r="BQ36"/>
          <cell r="BR36"/>
          <cell r="BS36"/>
          <cell r="BT36">
            <v>0</v>
          </cell>
          <cell r="BU36" t="str">
            <v/>
          </cell>
          <cell r="BV36" t="str">
            <v/>
          </cell>
          <cell r="BW36" t="str">
            <v/>
          </cell>
          <cell r="BX36" t="str">
            <v/>
          </cell>
          <cell r="BY36" t="str">
            <v/>
          </cell>
          <cell r="BZ36" t="str">
            <v/>
          </cell>
          <cell r="CA36" t="str">
            <v/>
          </cell>
          <cell r="CB36" t="str">
            <v/>
          </cell>
          <cell r="CC36" t="str">
            <v/>
          </cell>
          <cell r="CD36" t="str">
            <v/>
          </cell>
          <cell r="CE36" t="str">
            <v/>
          </cell>
          <cell r="CF36" t="str">
            <v/>
          </cell>
          <cell r="CG36"/>
          <cell r="CH36"/>
          <cell r="CI36" t="str">
            <v/>
          </cell>
          <cell r="CJ36" t="str">
            <v/>
          </cell>
          <cell r="CK36" t="str">
            <v/>
          </cell>
          <cell r="CL36" t="str">
            <v/>
          </cell>
          <cell r="CM36" t="str">
            <v/>
          </cell>
          <cell r="CN36"/>
          <cell r="CO36"/>
          <cell r="CP36"/>
          <cell r="CQ36"/>
          <cell r="CR36"/>
          <cell r="CS36"/>
          <cell r="CT36"/>
          <cell r="CU36"/>
          <cell r="CV36"/>
          <cell r="CW36"/>
          <cell r="CX36"/>
          <cell r="CY36"/>
          <cell r="CZ36"/>
          <cell r="DA36"/>
          <cell r="DB36"/>
          <cell r="DC36">
            <v>0</v>
          </cell>
          <cell r="DD36">
            <v>0</v>
          </cell>
        </row>
        <row r="37">
          <cell r="A37"/>
          <cell r="B37"/>
          <cell r="C37"/>
          <cell r="D37"/>
          <cell r="E37"/>
          <cell r="F37"/>
          <cell r="G37"/>
          <cell r="H37"/>
          <cell r="I37"/>
          <cell r="J37"/>
          <cell r="K37"/>
          <cell r="L37"/>
          <cell r="M37"/>
          <cell r="N37"/>
          <cell r="O37"/>
          <cell r="P37"/>
          <cell r="Q37"/>
          <cell r="R37"/>
          <cell r="S37"/>
          <cell r="T37"/>
          <cell r="U37"/>
          <cell r="V37"/>
          <cell r="W37"/>
          <cell r="X37"/>
          <cell r="Y37"/>
          <cell r="Z37"/>
          <cell r="AA37"/>
          <cell r="AB37"/>
          <cell r="AC37"/>
          <cell r="AD37"/>
          <cell r="AE37"/>
          <cell r="AF37"/>
          <cell r="AG37"/>
          <cell r="AH37"/>
          <cell r="AI37"/>
          <cell r="AJ37"/>
          <cell r="AK37"/>
          <cell r="AL37"/>
          <cell r="AM37"/>
          <cell r="AN37"/>
          <cell r="AO37"/>
          <cell r="AP37"/>
          <cell r="AQ37"/>
          <cell r="AR37"/>
          <cell r="AS37"/>
          <cell r="AT37"/>
          <cell r="AU37"/>
          <cell r="AV37"/>
          <cell r="AW37"/>
          <cell r="AX37"/>
          <cell r="AY37"/>
          <cell r="AZ37"/>
          <cell r="BA37"/>
          <cell r="BB37"/>
          <cell r="BC37"/>
          <cell r="BD37"/>
          <cell r="BE37"/>
          <cell r="BF37"/>
          <cell r="BG37"/>
          <cell r="BH37"/>
          <cell r="BI37"/>
          <cell r="BJ37"/>
          <cell r="BK37"/>
          <cell r="BL37"/>
          <cell r="BM37"/>
          <cell r="BN37"/>
          <cell r="BO37"/>
          <cell r="BP37"/>
          <cell r="BQ37"/>
          <cell r="BR37"/>
          <cell r="BS37"/>
          <cell r="BT37">
            <v>0</v>
          </cell>
          <cell r="BU37" t="str">
            <v/>
          </cell>
          <cell r="BV37" t="str">
            <v/>
          </cell>
          <cell r="BW37" t="str">
            <v/>
          </cell>
          <cell r="BX37" t="str">
            <v/>
          </cell>
          <cell r="BY37" t="str">
            <v/>
          </cell>
          <cell r="BZ37" t="str">
            <v/>
          </cell>
          <cell r="CA37" t="str">
            <v/>
          </cell>
          <cell r="CB37" t="str">
            <v/>
          </cell>
          <cell r="CC37" t="str">
            <v/>
          </cell>
          <cell r="CD37" t="str">
            <v/>
          </cell>
          <cell r="CE37" t="str">
            <v/>
          </cell>
          <cell r="CF37" t="str">
            <v/>
          </cell>
          <cell r="CG37"/>
          <cell r="CH37"/>
          <cell r="CI37" t="str">
            <v/>
          </cell>
          <cell r="CJ37" t="str">
            <v/>
          </cell>
          <cell r="CK37" t="str">
            <v/>
          </cell>
          <cell r="CL37" t="str">
            <v/>
          </cell>
          <cell r="CM37" t="str">
            <v/>
          </cell>
          <cell r="CN37"/>
          <cell r="CO37"/>
          <cell r="CP37"/>
          <cell r="CQ37"/>
          <cell r="CR37"/>
          <cell r="CS37"/>
          <cell r="CT37"/>
          <cell r="CU37"/>
          <cell r="CV37"/>
          <cell r="CW37"/>
          <cell r="CX37"/>
          <cell r="CY37"/>
          <cell r="CZ37"/>
          <cell r="DA37"/>
          <cell r="DB37"/>
          <cell r="DC37">
            <v>0</v>
          </cell>
          <cell r="DD37">
            <v>0</v>
          </cell>
        </row>
        <row r="38">
          <cell r="A38"/>
          <cell r="B38"/>
          <cell r="C38"/>
          <cell r="D38"/>
          <cell r="E38"/>
          <cell r="F38"/>
          <cell r="G38"/>
          <cell r="H38"/>
          <cell r="I38"/>
          <cell r="J38"/>
          <cell r="K38"/>
          <cell r="L38"/>
          <cell r="M38"/>
          <cell r="N38"/>
          <cell r="O38"/>
          <cell r="P38"/>
          <cell r="Q38"/>
          <cell r="R38"/>
          <cell r="S38"/>
          <cell r="T38"/>
          <cell r="U38"/>
          <cell r="V38"/>
          <cell r="W38"/>
          <cell r="X38"/>
          <cell r="Y38"/>
          <cell r="Z38"/>
          <cell r="AA38"/>
          <cell r="AB38"/>
          <cell r="AC38"/>
          <cell r="AD38"/>
          <cell r="AE38"/>
          <cell r="AF38"/>
          <cell r="AG38"/>
          <cell r="AH38"/>
          <cell r="AI38"/>
          <cell r="AJ38"/>
          <cell r="AK38"/>
          <cell r="AL38"/>
          <cell r="AM38"/>
          <cell r="AN38"/>
          <cell r="AO38"/>
          <cell r="AP38"/>
          <cell r="AQ38"/>
          <cell r="AR38"/>
          <cell r="AS38"/>
          <cell r="AT38"/>
          <cell r="AU38"/>
          <cell r="AV38"/>
          <cell r="AW38"/>
          <cell r="AX38"/>
          <cell r="AY38"/>
          <cell r="AZ38"/>
          <cell r="BA38"/>
          <cell r="BB38"/>
          <cell r="BC38"/>
          <cell r="BD38"/>
          <cell r="BE38"/>
          <cell r="BF38"/>
          <cell r="BG38"/>
          <cell r="BH38"/>
          <cell r="BI38"/>
          <cell r="BJ38"/>
          <cell r="BK38"/>
          <cell r="BL38"/>
          <cell r="BM38"/>
          <cell r="BN38"/>
          <cell r="BO38"/>
          <cell r="BP38"/>
          <cell r="BQ38"/>
          <cell r="BR38"/>
          <cell r="BS38"/>
          <cell r="BT38">
            <v>0</v>
          </cell>
          <cell r="BU38" t="str">
            <v/>
          </cell>
          <cell r="BV38" t="str">
            <v/>
          </cell>
          <cell r="BW38" t="str">
            <v/>
          </cell>
          <cell r="BX38" t="str">
            <v/>
          </cell>
          <cell r="BY38" t="str">
            <v/>
          </cell>
          <cell r="BZ38" t="str">
            <v/>
          </cell>
          <cell r="CA38" t="str">
            <v/>
          </cell>
          <cell r="CB38" t="str">
            <v/>
          </cell>
          <cell r="CC38" t="str">
            <v/>
          </cell>
          <cell r="CD38" t="str">
            <v/>
          </cell>
          <cell r="CE38" t="str">
            <v/>
          </cell>
          <cell r="CF38" t="str">
            <v/>
          </cell>
          <cell r="CG38"/>
          <cell r="CH38"/>
          <cell r="CI38" t="str">
            <v/>
          </cell>
          <cell r="CJ38" t="str">
            <v/>
          </cell>
          <cell r="CK38" t="str">
            <v/>
          </cell>
          <cell r="CL38" t="str">
            <v/>
          </cell>
          <cell r="CM38" t="str">
            <v/>
          </cell>
          <cell r="CN38"/>
          <cell r="CO38"/>
          <cell r="CP38"/>
          <cell r="CQ38"/>
          <cell r="CR38"/>
          <cell r="CS38"/>
          <cell r="CT38"/>
          <cell r="CU38"/>
          <cell r="CV38"/>
          <cell r="CW38"/>
          <cell r="CX38"/>
          <cell r="CY38"/>
          <cell r="CZ38"/>
          <cell r="DA38"/>
          <cell r="DB38"/>
          <cell r="DC38">
            <v>0</v>
          </cell>
          <cell r="DD38">
            <v>0</v>
          </cell>
        </row>
        <row r="39">
          <cell r="A39"/>
          <cell r="B39"/>
          <cell r="C39"/>
          <cell r="D39"/>
          <cell r="E39"/>
          <cell r="F39"/>
          <cell r="G39"/>
          <cell r="H39"/>
          <cell r="I39"/>
          <cell r="J39"/>
          <cell r="K39"/>
          <cell r="L39"/>
          <cell r="M39"/>
          <cell r="N39"/>
          <cell r="O39"/>
          <cell r="P39"/>
          <cell r="Q39"/>
          <cell r="R39"/>
          <cell r="S39"/>
          <cell r="T39"/>
          <cell r="U39"/>
          <cell r="V39"/>
          <cell r="W39"/>
          <cell r="X39"/>
          <cell r="Y39"/>
          <cell r="Z39"/>
          <cell r="AA39"/>
          <cell r="AB39"/>
          <cell r="AC39"/>
          <cell r="AD39"/>
          <cell r="AE39"/>
          <cell r="AF39"/>
          <cell r="AG39"/>
          <cell r="AH39"/>
          <cell r="AI39"/>
          <cell r="AJ39"/>
          <cell r="AK39"/>
          <cell r="AL39"/>
          <cell r="AM39"/>
          <cell r="AN39"/>
          <cell r="AO39"/>
          <cell r="AP39"/>
          <cell r="AQ39"/>
          <cell r="AR39"/>
          <cell r="AS39"/>
          <cell r="AT39"/>
          <cell r="AU39"/>
          <cell r="AV39"/>
          <cell r="AW39"/>
          <cell r="AX39"/>
          <cell r="AY39"/>
          <cell r="AZ39"/>
          <cell r="BA39"/>
          <cell r="BB39"/>
          <cell r="BC39"/>
          <cell r="BD39"/>
          <cell r="BE39"/>
          <cell r="BF39"/>
          <cell r="BG39"/>
          <cell r="BH39"/>
          <cell r="BI39"/>
          <cell r="BJ39"/>
          <cell r="BK39"/>
          <cell r="BL39"/>
          <cell r="BM39"/>
          <cell r="BN39"/>
          <cell r="BO39"/>
          <cell r="BP39"/>
          <cell r="BQ39"/>
          <cell r="BR39"/>
          <cell r="BS39"/>
          <cell r="BT39">
            <v>0</v>
          </cell>
          <cell r="BU39" t="str">
            <v/>
          </cell>
          <cell r="BV39" t="str">
            <v/>
          </cell>
          <cell r="BW39" t="str">
            <v/>
          </cell>
          <cell r="BX39" t="str">
            <v/>
          </cell>
          <cell r="BY39" t="str">
            <v/>
          </cell>
          <cell r="BZ39" t="str">
            <v/>
          </cell>
          <cell r="CA39" t="str">
            <v/>
          </cell>
          <cell r="CB39" t="str">
            <v/>
          </cell>
          <cell r="CC39" t="str">
            <v/>
          </cell>
          <cell r="CD39" t="str">
            <v/>
          </cell>
          <cell r="CE39" t="str">
            <v/>
          </cell>
          <cell r="CF39" t="str">
            <v/>
          </cell>
          <cell r="CG39"/>
          <cell r="CH39"/>
          <cell r="CI39" t="str">
            <v/>
          </cell>
          <cell r="CJ39" t="str">
            <v/>
          </cell>
          <cell r="CK39" t="str">
            <v/>
          </cell>
          <cell r="CL39" t="str">
            <v/>
          </cell>
          <cell r="CM39" t="str">
            <v/>
          </cell>
          <cell r="CN39"/>
          <cell r="CO39"/>
          <cell r="CP39"/>
          <cell r="CQ39"/>
          <cell r="CR39"/>
          <cell r="CS39"/>
          <cell r="CT39"/>
          <cell r="CU39"/>
          <cell r="CV39"/>
          <cell r="CW39"/>
          <cell r="CX39"/>
          <cell r="CY39"/>
          <cell r="CZ39"/>
          <cell r="DA39"/>
          <cell r="DB39"/>
          <cell r="DC39">
            <v>0</v>
          </cell>
          <cell r="DD39">
            <v>0</v>
          </cell>
        </row>
        <row r="40">
          <cell r="A40"/>
          <cell r="B40"/>
          <cell r="C40"/>
          <cell r="D40"/>
          <cell r="E40"/>
          <cell r="F40"/>
          <cell r="G40"/>
          <cell r="H40"/>
          <cell r="I40"/>
          <cell r="J40"/>
          <cell r="K40"/>
          <cell r="L40"/>
          <cell r="M40"/>
          <cell r="N40"/>
          <cell r="O40"/>
          <cell r="P40"/>
          <cell r="Q40"/>
          <cell r="R40"/>
          <cell r="S40"/>
          <cell r="T40"/>
          <cell r="U40"/>
          <cell r="V40"/>
          <cell r="W40"/>
          <cell r="X40"/>
          <cell r="Y40"/>
          <cell r="Z40"/>
          <cell r="AA40"/>
          <cell r="AB40"/>
          <cell r="AC40"/>
          <cell r="AD40"/>
          <cell r="AE40"/>
          <cell r="AF40"/>
          <cell r="AG40"/>
          <cell r="AH40"/>
          <cell r="AI40"/>
          <cell r="AJ40"/>
          <cell r="AK40"/>
          <cell r="AL40"/>
          <cell r="AM40"/>
          <cell r="AN40"/>
          <cell r="AO40"/>
          <cell r="AP40"/>
          <cell r="AQ40"/>
          <cell r="AR40"/>
          <cell r="AS40"/>
          <cell r="AT40"/>
          <cell r="AU40"/>
          <cell r="AV40"/>
          <cell r="AW40"/>
          <cell r="AX40"/>
          <cell r="AY40"/>
          <cell r="AZ40"/>
          <cell r="BA40"/>
          <cell r="BB40"/>
          <cell r="BC40"/>
          <cell r="BD40"/>
          <cell r="BE40"/>
          <cell r="BF40"/>
          <cell r="BG40"/>
          <cell r="BH40"/>
          <cell r="BI40"/>
          <cell r="BJ40"/>
          <cell r="BK40"/>
          <cell r="BL40"/>
          <cell r="BM40"/>
          <cell r="BN40"/>
          <cell r="BO40"/>
          <cell r="BP40"/>
          <cell r="BQ40"/>
          <cell r="BR40"/>
          <cell r="BS40"/>
          <cell r="BT40">
            <v>0</v>
          </cell>
          <cell r="BU40" t="str">
            <v/>
          </cell>
          <cell r="BV40" t="str">
            <v/>
          </cell>
          <cell r="BW40" t="str">
            <v/>
          </cell>
          <cell r="BX40" t="str">
            <v/>
          </cell>
          <cell r="BY40" t="str">
            <v/>
          </cell>
          <cell r="BZ40" t="str">
            <v/>
          </cell>
          <cell r="CA40" t="str">
            <v/>
          </cell>
          <cell r="CB40" t="str">
            <v/>
          </cell>
          <cell r="CC40" t="str">
            <v/>
          </cell>
          <cell r="CD40" t="str">
            <v/>
          </cell>
          <cell r="CE40" t="str">
            <v/>
          </cell>
          <cell r="CF40" t="str">
            <v/>
          </cell>
          <cell r="CG40"/>
          <cell r="CH40"/>
          <cell r="CI40" t="str">
            <v/>
          </cell>
          <cell r="CJ40" t="str">
            <v/>
          </cell>
          <cell r="CK40" t="str">
            <v/>
          </cell>
          <cell r="CL40" t="str">
            <v/>
          </cell>
          <cell r="CM40" t="str">
            <v/>
          </cell>
          <cell r="CN40"/>
          <cell r="CO40"/>
          <cell r="CP40"/>
          <cell r="CQ40"/>
          <cell r="CR40"/>
          <cell r="CS40"/>
          <cell r="CT40"/>
          <cell r="CU40"/>
          <cell r="CV40"/>
          <cell r="CW40"/>
          <cell r="CX40"/>
          <cell r="CY40"/>
          <cell r="CZ40"/>
          <cell r="DA40"/>
          <cell r="DB40"/>
          <cell r="DC40">
            <v>0</v>
          </cell>
          <cell r="DD40">
            <v>0</v>
          </cell>
        </row>
        <row r="41">
          <cell r="A41"/>
          <cell r="B41"/>
          <cell r="C41"/>
          <cell r="D41"/>
          <cell r="E41"/>
          <cell r="F41"/>
          <cell r="G41"/>
          <cell r="H41"/>
          <cell r="I41"/>
          <cell r="J41"/>
          <cell r="K41"/>
          <cell r="L41"/>
          <cell r="M41"/>
          <cell r="N41"/>
          <cell r="O41"/>
          <cell r="P41"/>
          <cell r="Q41"/>
          <cell r="R41"/>
          <cell r="S41"/>
          <cell r="T41"/>
          <cell r="U41"/>
          <cell r="V41"/>
          <cell r="W41"/>
          <cell r="X41"/>
          <cell r="Y41"/>
          <cell r="Z41"/>
          <cell r="AA41"/>
          <cell r="AB41"/>
          <cell r="AC41"/>
          <cell r="AD41"/>
          <cell r="AE41"/>
          <cell r="AF41"/>
          <cell r="AG41"/>
          <cell r="AH41"/>
          <cell r="AI41"/>
          <cell r="AJ41"/>
          <cell r="AK41"/>
          <cell r="AL41"/>
          <cell r="AM41"/>
          <cell r="AN41"/>
          <cell r="AO41"/>
          <cell r="AP41"/>
          <cell r="AQ41"/>
          <cell r="AR41"/>
          <cell r="AS41"/>
          <cell r="AT41"/>
          <cell r="AU41"/>
          <cell r="AV41"/>
          <cell r="AW41"/>
          <cell r="AX41"/>
          <cell r="AY41"/>
          <cell r="AZ41"/>
          <cell r="BA41"/>
          <cell r="BB41"/>
          <cell r="BC41"/>
          <cell r="BD41"/>
          <cell r="BE41"/>
          <cell r="BF41"/>
          <cell r="BG41"/>
          <cell r="BH41"/>
          <cell r="BI41"/>
          <cell r="BJ41"/>
          <cell r="BK41"/>
          <cell r="BL41"/>
          <cell r="BM41"/>
          <cell r="BN41"/>
          <cell r="BO41"/>
          <cell r="BP41"/>
          <cell r="BQ41"/>
          <cell r="BR41"/>
          <cell r="BS41"/>
          <cell r="BT41">
            <v>0</v>
          </cell>
          <cell r="BU41" t="str">
            <v/>
          </cell>
          <cell r="BV41" t="str">
            <v/>
          </cell>
          <cell r="BW41" t="str">
            <v/>
          </cell>
          <cell r="BX41" t="str">
            <v/>
          </cell>
          <cell r="BY41" t="str">
            <v/>
          </cell>
          <cell r="BZ41" t="str">
            <v/>
          </cell>
          <cell r="CA41" t="str">
            <v/>
          </cell>
          <cell r="CB41" t="str">
            <v/>
          </cell>
          <cell r="CC41" t="str">
            <v/>
          </cell>
          <cell r="CD41" t="str">
            <v/>
          </cell>
          <cell r="CE41" t="str">
            <v/>
          </cell>
          <cell r="CF41" t="str">
            <v/>
          </cell>
          <cell r="CG41"/>
          <cell r="CH41"/>
          <cell r="CI41" t="str">
            <v/>
          </cell>
          <cell r="CJ41" t="str">
            <v/>
          </cell>
          <cell r="CK41" t="str">
            <v/>
          </cell>
          <cell r="CL41" t="str">
            <v/>
          </cell>
          <cell r="CM41" t="str">
            <v/>
          </cell>
          <cell r="CN41"/>
          <cell r="CO41"/>
          <cell r="CP41"/>
          <cell r="CQ41"/>
          <cell r="CR41"/>
          <cell r="CS41"/>
          <cell r="CT41"/>
          <cell r="CU41"/>
          <cell r="CV41"/>
          <cell r="CW41"/>
          <cell r="CX41"/>
          <cell r="CY41"/>
          <cell r="CZ41"/>
          <cell r="DA41"/>
          <cell r="DB41"/>
          <cell r="DC41">
            <v>0</v>
          </cell>
          <cell r="DD41">
            <v>0</v>
          </cell>
        </row>
        <row r="42">
          <cell r="A42"/>
          <cell r="B42"/>
          <cell r="C42"/>
          <cell r="D42"/>
          <cell r="E42"/>
          <cell r="F42"/>
          <cell r="G42"/>
          <cell r="H42"/>
          <cell r="I42"/>
          <cell r="J42"/>
          <cell r="K42"/>
          <cell r="L42"/>
          <cell r="M42"/>
          <cell r="N42"/>
          <cell r="O42"/>
          <cell r="P42"/>
          <cell r="Q42"/>
          <cell r="R42"/>
          <cell r="S42"/>
          <cell r="T42"/>
          <cell r="U42"/>
          <cell r="V42"/>
          <cell r="W42"/>
          <cell r="X42"/>
          <cell r="Y42"/>
          <cell r="Z42"/>
          <cell r="AA42"/>
          <cell r="AB42"/>
          <cell r="AC42"/>
          <cell r="AD42"/>
          <cell r="AE42"/>
          <cell r="AF42"/>
          <cell r="AG42"/>
          <cell r="AH42"/>
          <cell r="AI42"/>
          <cell r="AJ42"/>
          <cell r="AK42"/>
          <cell r="AL42"/>
          <cell r="AM42"/>
          <cell r="AN42"/>
          <cell r="AO42"/>
          <cell r="AP42"/>
          <cell r="AQ42"/>
          <cell r="AR42"/>
          <cell r="AS42"/>
          <cell r="AT42"/>
          <cell r="AU42"/>
          <cell r="AV42"/>
          <cell r="AW42"/>
          <cell r="AX42"/>
          <cell r="AY42"/>
          <cell r="AZ42"/>
          <cell r="BA42"/>
          <cell r="BB42"/>
          <cell r="BC42"/>
          <cell r="BD42"/>
          <cell r="BE42"/>
          <cell r="BF42"/>
          <cell r="BG42"/>
          <cell r="BH42"/>
          <cell r="BI42"/>
          <cell r="BJ42"/>
          <cell r="BK42"/>
          <cell r="BL42"/>
          <cell r="BM42"/>
          <cell r="BN42"/>
          <cell r="BO42"/>
          <cell r="BP42"/>
          <cell r="BQ42"/>
          <cell r="BR42"/>
          <cell r="BS42"/>
          <cell r="BT42">
            <v>0</v>
          </cell>
          <cell r="BU42" t="str">
            <v/>
          </cell>
          <cell r="BV42" t="str">
            <v/>
          </cell>
          <cell r="BW42" t="str">
            <v/>
          </cell>
          <cell r="BX42" t="str">
            <v/>
          </cell>
          <cell r="BY42" t="str">
            <v/>
          </cell>
          <cell r="BZ42" t="str">
            <v/>
          </cell>
          <cell r="CA42" t="str">
            <v/>
          </cell>
          <cell r="CB42" t="str">
            <v/>
          </cell>
          <cell r="CC42" t="str">
            <v/>
          </cell>
          <cell r="CD42" t="str">
            <v/>
          </cell>
          <cell r="CE42" t="str">
            <v/>
          </cell>
          <cell r="CF42" t="str">
            <v/>
          </cell>
          <cell r="CG42"/>
          <cell r="CH42"/>
          <cell r="CI42" t="str">
            <v/>
          </cell>
          <cell r="CJ42" t="str">
            <v/>
          </cell>
          <cell r="CK42" t="str">
            <v/>
          </cell>
          <cell r="CL42" t="str">
            <v/>
          </cell>
          <cell r="CM42" t="str">
            <v/>
          </cell>
          <cell r="CN42"/>
          <cell r="CO42"/>
          <cell r="CP42"/>
          <cell r="CQ42"/>
          <cell r="CR42"/>
          <cell r="CS42"/>
          <cell r="CT42"/>
          <cell r="CU42"/>
          <cell r="CV42"/>
          <cell r="CW42"/>
          <cell r="CX42"/>
          <cell r="CY42"/>
          <cell r="CZ42"/>
          <cell r="DA42"/>
          <cell r="DB42"/>
          <cell r="DC42">
            <v>0</v>
          </cell>
          <cell r="DD42">
            <v>0</v>
          </cell>
        </row>
        <row r="43">
          <cell r="A43"/>
          <cell r="B43"/>
          <cell r="C43"/>
          <cell r="D43"/>
          <cell r="E43"/>
          <cell r="F43"/>
          <cell r="G43"/>
          <cell r="H43"/>
          <cell r="I43"/>
          <cell r="J43"/>
          <cell r="K43"/>
          <cell r="L43"/>
          <cell r="M43"/>
          <cell r="N43"/>
          <cell r="O43"/>
          <cell r="P43"/>
          <cell r="Q43"/>
          <cell r="R43"/>
          <cell r="S43"/>
          <cell r="T43"/>
          <cell r="U43"/>
          <cell r="V43"/>
          <cell r="W43"/>
          <cell r="X43"/>
          <cell r="Y43"/>
          <cell r="Z43"/>
          <cell r="AA43"/>
          <cell r="AB43"/>
          <cell r="AC43"/>
          <cell r="AD43"/>
          <cell r="AE43"/>
          <cell r="AF43"/>
          <cell r="AG43"/>
          <cell r="AH43"/>
          <cell r="AI43"/>
          <cell r="AJ43"/>
          <cell r="AK43"/>
          <cell r="AL43"/>
          <cell r="AM43"/>
          <cell r="AN43"/>
          <cell r="AO43"/>
          <cell r="AP43"/>
          <cell r="AQ43"/>
          <cell r="AR43"/>
          <cell r="AS43"/>
          <cell r="AT43"/>
          <cell r="AU43"/>
          <cell r="AV43"/>
          <cell r="AW43"/>
          <cell r="AX43"/>
          <cell r="AY43"/>
          <cell r="AZ43"/>
          <cell r="BA43"/>
          <cell r="BB43"/>
          <cell r="BC43"/>
          <cell r="BD43"/>
          <cell r="BE43"/>
          <cell r="BF43"/>
          <cell r="BG43"/>
          <cell r="BH43"/>
          <cell r="BI43"/>
          <cell r="BJ43"/>
          <cell r="BK43"/>
          <cell r="BL43"/>
          <cell r="BM43"/>
          <cell r="BN43"/>
          <cell r="BO43"/>
          <cell r="BP43"/>
          <cell r="BQ43"/>
          <cell r="BR43"/>
          <cell r="BS43"/>
          <cell r="BT43">
            <v>0</v>
          </cell>
          <cell r="BU43" t="str">
            <v/>
          </cell>
          <cell r="BV43" t="str">
            <v/>
          </cell>
          <cell r="BW43" t="str">
            <v/>
          </cell>
          <cell r="BX43" t="str">
            <v/>
          </cell>
          <cell r="BY43" t="str">
            <v/>
          </cell>
          <cell r="BZ43" t="str">
            <v/>
          </cell>
          <cell r="CA43" t="str">
            <v/>
          </cell>
          <cell r="CB43" t="str">
            <v/>
          </cell>
          <cell r="CC43" t="str">
            <v/>
          </cell>
          <cell r="CD43" t="str">
            <v/>
          </cell>
          <cell r="CE43" t="str">
            <v/>
          </cell>
          <cell r="CF43" t="str">
            <v/>
          </cell>
          <cell r="CG43"/>
          <cell r="CH43"/>
          <cell r="CI43" t="str">
            <v/>
          </cell>
          <cell r="CJ43" t="str">
            <v/>
          </cell>
          <cell r="CK43" t="str">
            <v/>
          </cell>
          <cell r="CL43" t="str">
            <v/>
          </cell>
          <cell r="CM43" t="str">
            <v/>
          </cell>
          <cell r="CN43"/>
          <cell r="CO43"/>
          <cell r="CP43"/>
          <cell r="CQ43"/>
          <cell r="CR43"/>
          <cell r="CS43"/>
          <cell r="CT43"/>
          <cell r="CU43"/>
          <cell r="CV43"/>
          <cell r="CW43"/>
          <cell r="CX43"/>
          <cell r="CY43"/>
          <cell r="CZ43"/>
          <cell r="DA43"/>
          <cell r="DB43"/>
          <cell r="DC43">
            <v>0</v>
          </cell>
          <cell r="DD43">
            <v>0</v>
          </cell>
        </row>
        <row r="44">
          <cell r="A44"/>
          <cell r="B44"/>
          <cell r="C44"/>
          <cell r="D44"/>
          <cell r="E44"/>
          <cell r="F44"/>
          <cell r="G44"/>
          <cell r="H44"/>
          <cell r="I44"/>
          <cell r="J44"/>
          <cell r="K44"/>
          <cell r="L44"/>
          <cell r="M44"/>
          <cell r="N44"/>
          <cell r="O44"/>
          <cell r="P44"/>
          <cell r="Q44"/>
          <cell r="R44"/>
          <cell r="S44"/>
          <cell r="T44"/>
          <cell r="U44"/>
          <cell r="V44"/>
          <cell r="W44"/>
          <cell r="X44"/>
          <cell r="Y44"/>
          <cell r="Z44"/>
          <cell r="AA44"/>
          <cell r="AB44"/>
          <cell r="AC44"/>
          <cell r="AD44"/>
          <cell r="AE44"/>
          <cell r="AF44"/>
          <cell r="AG44"/>
          <cell r="AH44"/>
          <cell r="AI44"/>
          <cell r="AJ44"/>
          <cell r="AK44"/>
          <cell r="AL44"/>
          <cell r="AM44"/>
          <cell r="AN44"/>
          <cell r="AO44"/>
          <cell r="AP44"/>
          <cell r="AQ44"/>
          <cell r="AR44"/>
          <cell r="AS44"/>
          <cell r="AT44"/>
          <cell r="AU44"/>
          <cell r="AV44"/>
          <cell r="AW44"/>
          <cell r="AX44"/>
          <cell r="AY44"/>
          <cell r="AZ44"/>
          <cell r="BA44"/>
          <cell r="BB44"/>
          <cell r="BC44"/>
          <cell r="BD44"/>
          <cell r="BE44"/>
          <cell r="BF44"/>
          <cell r="BG44"/>
          <cell r="BH44"/>
          <cell r="BI44"/>
          <cell r="BJ44"/>
          <cell r="BK44"/>
          <cell r="BL44"/>
          <cell r="BM44"/>
          <cell r="BN44"/>
          <cell r="BO44"/>
          <cell r="BP44"/>
          <cell r="BQ44"/>
          <cell r="BR44"/>
          <cell r="BS44"/>
          <cell r="BT44">
            <v>0</v>
          </cell>
          <cell r="BU44" t="str">
            <v/>
          </cell>
          <cell r="BV44" t="str">
            <v/>
          </cell>
          <cell r="BW44" t="str">
            <v/>
          </cell>
          <cell r="BX44" t="str">
            <v/>
          </cell>
          <cell r="BY44" t="str">
            <v/>
          </cell>
          <cell r="BZ44" t="str">
            <v/>
          </cell>
          <cell r="CA44" t="str">
            <v/>
          </cell>
          <cell r="CB44" t="str">
            <v/>
          </cell>
          <cell r="CC44" t="str">
            <v/>
          </cell>
          <cell r="CD44" t="str">
            <v/>
          </cell>
          <cell r="CE44" t="str">
            <v/>
          </cell>
          <cell r="CF44" t="str">
            <v/>
          </cell>
          <cell r="CG44"/>
          <cell r="CH44"/>
          <cell r="CI44" t="str">
            <v/>
          </cell>
          <cell r="CJ44" t="str">
            <v/>
          </cell>
          <cell r="CK44" t="str">
            <v/>
          </cell>
          <cell r="CL44" t="str">
            <v/>
          </cell>
          <cell r="CM44" t="str">
            <v/>
          </cell>
          <cell r="CN44"/>
          <cell r="CO44"/>
          <cell r="CP44"/>
          <cell r="CQ44"/>
          <cell r="CR44"/>
          <cell r="CS44"/>
          <cell r="CT44"/>
          <cell r="CU44"/>
          <cell r="CV44"/>
          <cell r="CW44"/>
          <cell r="CX44"/>
          <cell r="CY44"/>
          <cell r="CZ44"/>
          <cell r="DA44"/>
          <cell r="DB44"/>
          <cell r="DC44">
            <v>0</v>
          </cell>
          <cell r="DD44">
            <v>0</v>
          </cell>
        </row>
        <row r="45">
          <cell r="A45"/>
          <cell r="B45"/>
          <cell r="C45"/>
          <cell r="D45"/>
          <cell r="E45"/>
          <cell r="F45"/>
          <cell r="G45"/>
          <cell r="H45"/>
          <cell r="I45"/>
          <cell r="J45"/>
          <cell r="K45"/>
          <cell r="L45"/>
          <cell r="M45"/>
          <cell r="N45"/>
          <cell r="O45"/>
          <cell r="P45"/>
          <cell r="Q45"/>
          <cell r="R45"/>
          <cell r="S45"/>
          <cell r="T45"/>
          <cell r="U45"/>
          <cell r="V45"/>
          <cell r="W45"/>
          <cell r="X45"/>
          <cell r="Y45"/>
          <cell r="Z45"/>
          <cell r="AA45"/>
          <cell r="AB45"/>
          <cell r="AC45"/>
          <cell r="AD45"/>
          <cell r="AE45"/>
          <cell r="AF45"/>
          <cell r="AG45"/>
          <cell r="AH45"/>
          <cell r="AI45"/>
          <cell r="AJ45"/>
          <cell r="AK45"/>
          <cell r="AL45"/>
          <cell r="AM45"/>
          <cell r="AN45"/>
          <cell r="AO45"/>
          <cell r="AP45"/>
          <cell r="AQ45"/>
          <cell r="AR45"/>
          <cell r="AS45"/>
          <cell r="AT45"/>
          <cell r="AU45"/>
          <cell r="AV45"/>
          <cell r="AW45"/>
          <cell r="AX45"/>
          <cell r="AY45"/>
          <cell r="AZ45"/>
          <cell r="BA45"/>
          <cell r="BB45"/>
          <cell r="BC45"/>
          <cell r="BD45"/>
          <cell r="BE45"/>
          <cell r="BF45"/>
          <cell r="BG45"/>
          <cell r="BH45"/>
          <cell r="BI45"/>
          <cell r="BJ45"/>
          <cell r="BK45"/>
          <cell r="BL45"/>
          <cell r="BM45"/>
          <cell r="BN45"/>
          <cell r="BO45"/>
          <cell r="BP45"/>
          <cell r="BQ45"/>
          <cell r="BR45"/>
          <cell r="BS45"/>
          <cell r="BT45">
            <v>0</v>
          </cell>
          <cell r="BU45" t="str">
            <v/>
          </cell>
          <cell r="BV45" t="str">
            <v/>
          </cell>
          <cell r="BW45" t="str">
            <v/>
          </cell>
          <cell r="BX45" t="str">
            <v/>
          </cell>
          <cell r="BY45" t="str">
            <v/>
          </cell>
          <cell r="BZ45" t="str">
            <v/>
          </cell>
          <cell r="CA45" t="str">
            <v/>
          </cell>
          <cell r="CB45" t="str">
            <v/>
          </cell>
          <cell r="CC45" t="str">
            <v/>
          </cell>
          <cell r="CD45" t="str">
            <v/>
          </cell>
          <cell r="CE45" t="str">
            <v/>
          </cell>
          <cell r="CF45" t="str">
            <v/>
          </cell>
          <cell r="CG45"/>
          <cell r="CH45"/>
          <cell r="CI45" t="str">
            <v/>
          </cell>
          <cell r="CJ45" t="str">
            <v/>
          </cell>
          <cell r="CK45" t="str">
            <v/>
          </cell>
          <cell r="CL45" t="str">
            <v/>
          </cell>
          <cell r="CM45" t="str">
            <v/>
          </cell>
          <cell r="CN45"/>
          <cell r="CO45"/>
          <cell r="CP45"/>
          <cell r="CQ45"/>
          <cell r="CR45"/>
          <cell r="CS45"/>
          <cell r="CT45"/>
          <cell r="CU45"/>
          <cell r="CV45"/>
          <cell r="CW45"/>
          <cell r="CX45"/>
          <cell r="CY45"/>
          <cell r="CZ45"/>
          <cell r="DA45"/>
          <cell r="DB45"/>
          <cell r="DC45">
            <v>0</v>
          </cell>
          <cell r="DD45">
            <v>0</v>
          </cell>
        </row>
        <row r="46">
          <cell r="A46"/>
          <cell r="B46"/>
          <cell r="C46"/>
          <cell r="D46"/>
          <cell r="E46"/>
          <cell r="F46"/>
          <cell r="G46"/>
          <cell r="H46"/>
          <cell r="I46"/>
          <cell r="J46"/>
          <cell r="K46"/>
          <cell r="L46"/>
          <cell r="M46"/>
          <cell r="N46"/>
          <cell r="O46"/>
          <cell r="P46"/>
          <cell r="Q46"/>
          <cell r="R46"/>
          <cell r="S46"/>
          <cell r="T46"/>
          <cell r="U46"/>
          <cell r="V46"/>
          <cell r="W46"/>
          <cell r="X46"/>
          <cell r="Y46"/>
          <cell r="Z46"/>
          <cell r="AA46"/>
          <cell r="AB46"/>
          <cell r="AC46"/>
          <cell r="AD46"/>
          <cell r="AE46"/>
          <cell r="AF46"/>
          <cell r="AG46"/>
          <cell r="AH46"/>
          <cell r="AI46"/>
          <cell r="AJ46"/>
          <cell r="AK46"/>
          <cell r="AL46"/>
          <cell r="AM46"/>
          <cell r="AN46"/>
          <cell r="AO46"/>
          <cell r="AP46"/>
          <cell r="AQ46"/>
          <cell r="AR46"/>
          <cell r="AS46"/>
          <cell r="AT46"/>
          <cell r="AU46"/>
          <cell r="AV46"/>
          <cell r="AW46"/>
          <cell r="AX46"/>
          <cell r="AY46"/>
          <cell r="AZ46"/>
          <cell r="BA46"/>
          <cell r="BB46"/>
          <cell r="BC46"/>
          <cell r="BD46"/>
          <cell r="BE46"/>
          <cell r="BF46"/>
          <cell r="BG46"/>
          <cell r="BH46"/>
          <cell r="BI46"/>
          <cell r="BJ46"/>
          <cell r="BK46"/>
          <cell r="BL46"/>
          <cell r="BM46"/>
          <cell r="BN46"/>
          <cell r="BO46"/>
          <cell r="BP46"/>
          <cell r="BQ46"/>
          <cell r="BR46"/>
          <cell r="BS46"/>
          <cell r="BT46">
            <v>0</v>
          </cell>
          <cell r="BU46" t="str">
            <v/>
          </cell>
          <cell r="BV46" t="str">
            <v/>
          </cell>
          <cell r="BW46" t="str">
            <v/>
          </cell>
          <cell r="BX46" t="str">
            <v/>
          </cell>
          <cell r="BY46" t="str">
            <v/>
          </cell>
          <cell r="BZ46" t="str">
            <v/>
          </cell>
          <cell r="CA46" t="str">
            <v/>
          </cell>
          <cell r="CB46" t="str">
            <v/>
          </cell>
          <cell r="CC46" t="str">
            <v/>
          </cell>
          <cell r="CD46" t="str">
            <v/>
          </cell>
          <cell r="CE46" t="str">
            <v/>
          </cell>
          <cell r="CF46" t="str">
            <v/>
          </cell>
          <cell r="CG46"/>
          <cell r="CH46"/>
          <cell r="CI46" t="str">
            <v/>
          </cell>
          <cell r="CJ46" t="str">
            <v/>
          </cell>
          <cell r="CK46" t="str">
            <v/>
          </cell>
          <cell r="CL46" t="str">
            <v/>
          </cell>
          <cell r="CM46" t="str">
            <v/>
          </cell>
          <cell r="CN46"/>
          <cell r="CO46"/>
          <cell r="CP46"/>
          <cell r="CQ46"/>
          <cell r="CR46"/>
          <cell r="CS46"/>
          <cell r="CT46"/>
          <cell r="CU46"/>
          <cell r="CV46"/>
          <cell r="CW46"/>
          <cell r="CX46"/>
          <cell r="CY46"/>
          <cell r="CZ46"/>
          <cell r="DA46"/>
          <cell r="DB46"/>
          <cell r="DC46">
            <v>0</v>
          </cell>
          <cell r="DD46">
            <v>0</v>
          </cell>
        </row>
        <row r="47">
          <cell r="A47"/>
          <cell r="B47"/>
          <cell r="C47"/>
          <cell r="D47"/>
          <cell r="E47"/>
          <cell r="F47"/>
          <cell r="G47"/>
          <cell r="H47"/>
          <cell r="I47"/>
          <cell r="J47"/>
          <cell r="K47"/>
          <cell r="L47"/>
          <cell r="M47"/>
          <cell r="N47"/>
          <cell r="O47"/>
          <cell r="P47"/>
          <cell r="Q47"/>
          <cell r="R47"/>
          <cell r="S47"/>
          <cell r="T47"/>
          <cell r="U47"/>
          <cell r="V47"/>
          <cell r="W47"/>
          <cell r="X47"/>
          <cell r="Y47"/>
          <cell r="Z47"/>
          <cell r="AA47"/>
          <cell r="AB47"/>
          <cell r="AC47"/>
          <cell r="AD47"/>
          <cell r="AE47"/>
          <cell r="AF47"/>
          <cell r="AG47"/>
          <cell r="AH47"/>
          <cell r="AI47"/>
          <cell r="AJ47"/>
          <cell r="AK47"/>
          <cell r="AL47"/>
          <cell r="AM47"/>
          <cell r="AN47"/>
          <cell r="AO47"/>
          <cell r="AP47"/>
          <cell r="AQ47"/>
          <cell r="AR47"/>
          <cell r="AS47"/>
          <cell r="AT47"/>
          <cell r="AU47"/>
          <cell r="AV47"/>
          <cell r="AW47"/>
          <cell r="AX47"/>
          <cell r="AY47"/>
          <cell r="AZ47"/>
          <cell r="BA47"/>
          <cell r="BB47"/>
          <cell r="BC47"/>
          <cell r="BD47"/>
          <cell r="BE47"/>
          <cell r="BF47"/>
          <cell r="BG47"/>
          <cell r="BH47"/>
          <cell r="BI47"/>
          <cell r="BJ47"/>
          <cell r="BK47"/>
          <cell r="BL47"/>
          <cell r="BM47"/>
          <cell r="BN47"/>
          <cell r="BO47"/>
          <cell r="BP47"/>
          <cell r="BQ47"/>
          <cell r="BR47"/>
          <cell r="BS47"/>
          <cell r="BT47">
            <v>0</v>
          </cell>
          <cell r="BU47" t="str">
            <v/>
          </cell>
          <cell r="BV47" t="str">
            <v/>
          </cell>
          <cell r="BW47" t="str">
            <v/>
          </cell>
          <cell r="BX47" t="str">
            <v/>
          </cell>
          <cell r="BY47" t="str">
            <v/>
          </cell>
          <cell r="BZ47" t="str">
            <v/>
          </cell>
          <cell r="CA47" t="str">
            <v/>
          </cell>
          <cell r="CB47" t="str">
            <v/>
          </cell>
          <cell r="CC47" t="str">
            <v/>
          </cell>
          <cell r="CD47" t="str">
            <v/>
          </cell>
          <cell r="CE47" t="str">
            <v/>
          </cell>
          <cell r="CF47" t="str">
            <v/>
          </cell>
          <cell r="CG47"/>
          <cell r="CH47"/>
          <cell r="CI47" t="str">
            <v/>
          </cell>
          <cell r="CJ47" t="str">
            <v/>
          </cell>
          <cell r="CK47" t="str">
            <v/>
          </cell>
          <cell r="CL47" t="str">
            <v/>
          </cell>
          <cell r="CM47" t="str">
            <v/>
          </cell>
          <cell r="CN47"/>
          <cell r="CO47"/>
          <cell r="CP47"/>
          <cell r="CQ47"/>
          <cell r="CR47"/>
          <cell r="CS47"/>
          <cell r="CT47"/>
          <cell r="CU47"/>
          <cell r="CV47"/>
          <cell r="CW47"/>
          <cell r="CX47"/>
          <cell r="CY47"/>
          <cell r="CZ47"/>
          <cell r="DA47"/>
          <cell r="DB47"/>
          <cell r="DC47">
            <v>0</v>
          </cell>
          <cell r="DD47">
            <v>0</v>
          </cell>
        </row>
        <row r="48">
          <cell r="A48"/>
          <cell r="B48"/>
          <cell r="C48"/>
          <cell r="D48"/>
          <cell r="E48"/>
          <cell r="F48"/>
          <cell r="G48"/>
          <cell r="H48"/>
          <cell r="I48"/>
          <cell r="J48"/>
          <cell r="K48"/>
          <cell r="L48"/>
          <cell r="M48"/>
          <cell r="N48"/>
          <cell r="O48"/>
          <cell r="P48"/>
          <cell r="Q48"/>
          <cell r="R48"/>
          <cell r="S48"/>
          <cell r="T48"/>
          <cell r="U48"/>
          <cell r="V48"/>
          <cell r="W48"/>
          <cell r="X48"/>
          <cell r="Y48"/>
          <cell r="Z48"/>
          <cell r="AA48"/>
          <cell r="AB48"/>
          <cell r="AC48"/>
          <cell r="AD48"/>
          <cell r="AE48"/>
          <cell r="AF48"/>
          <cell r="AG48"/>
          <cell r="AH48"/>
          <cell r="AI48"/>
          <cell r="AJ48"/>
          <cell r="AK48"/>
          <cell r="AL48"/>
          <cell r="AM48"/>
          <cell r="AN48"/>
          <cell r="AO48"/>
          <cell r="AP48"/>
          <cell r="AQ48"/>
          <cell r="AR48"/>
          <cell r="AS48"/>
          <cell r="AT48"/>
          <cell r="AU48"/>
          <cell r="AV48"/>
          <cell r="AW48"/>
          <cell r="AX48"/>
          <cell r="AY48"/>
          <cell r="AZ48"/>
          <cell r="BA48"/>
          <cell r="BB48"/>
          <cell r="BC48"/>
          <cell r="BD48"/>
          <cell r="BE48"/>
          <cell r="BF48"/>
          <cell r="BG48"/>
          <cell r="BH48"/>
          <cell r="BI48"/>
          <cell r="BJ48"/>
          <cell r="BK48"/>
          <cell r="BL48"/>
          <cell r="BM48"/>
          <cell r="BN48"/>
          <cell r="BO48"/>
          <cell r="BP48"/>
          <cell r="BQ48"/>
          <cell r="BR48"/>
          <cell r="BS48"/>
          <cell r="BT48">
            <v>0</v>
          </cell>
          <cell r="BU48" t="str">
            <v/>
          </cell>
          <cell r="BV48" t="str">
            <v/>
          </cell>
          <cell r="BW48" t="str">
            <v/>
          </cell>
          <cell r="BX48" t="str">
            <v/>
          </cell>
          <cell r="BY48" t="str">
            <v/>
          </cell>
          <cell r="BZ48" t="str">
            <v/>
          </cell>
          <cell r="CA48" t="str">
            <v/>
          </cell>
          <cell r="CB48" t="str">
            <v/>
          </cell>
          <cell r="CC48" t="str">
            <v/>
          </cell>
          <cell r="CD48" t="str">
            <v/>
          </cell>
          <cell r="CE48" t="str">
            <v/>
          </cell>
          <cell r="CF48" t="str">
            <v/>
          </cell>
          <cell r="CG48"/>
          <cell r="CH48"/>
          <cell r="CI48" t="str">
            <v/>
          </cell>
          <cell r="CJ48" t="str">
            <v/>
          </cell>
          <cell r="CK48" t="str">
            <v/>
          </cell>
          <cell r="CL48" t="str">
            <v/>
          </cell>
          <cell r="CM48" t="str">
            <v/>
          </cell>
          <cell r="CN48"/>
          <cell r="CO48"/>
          <cell r="CP48"/>
          <cell r="CQ48"/>
          <cell r="CR48"/>
          <cell r="CS48"/>
          <cell r="CT48"/>
          <cell r="CU48"/>
          <cell r="CV48"/>
          <cell r="CW48"/>
          <cell r="CX48"/>
          <cell r="CY48"/>
          <cell r="CZ48"/>
          <cell r="DA48"/>
          <cell r="DB48"/>
          <cell r="DC48">
            <v>0</v>
          </cell>
          <cell r="DD48">
            <v>0</v>
          </cell>
        </row>
        <row r="49">
          <cell r="A49"/>
          <cell r="B49"/>
          <cell r="C49"/>
          <cell r="D49"/>
          <cell r="E49"/>
          <cell r="F49"/>
          <cell r="G49"/>
          <cell r="H49"/>
          <cell r="I49"/>
          <cell r="J49"/>
          <cell r="K49"/>
          <cell r="L49"/>
          <cell r="M49"/>
          <cell r="N49"/>
          <cell r="O49"/>
          <cell r="P49"/>
          <cell r="Q49"/>
          <cell r="R49"/>
          <cell r="S49"/>
          <cell r="T49"/>
          <cell r="U49"/>
          <cell r="V49"/>
          <cell r="W49"/>
          <cell r="X49"/>
          <cell r="Y49"/>
          <cell r="Z49"/>
          <cell r="AA49"/>
          <cell r="AB49"/>
          <cell r="AC49"/>
          <cell r="AD49"/>
          <cell r="AE49"/>
          <cell r="AF49"/>
          <cell r="AG49"/>
          <cell r="AH49"/>
          <cell r="AI49"/>
          <cell r="AJ49"/>
          <cell r="AK49"/>
          <cell r="AL49"/>
          <cell r="AM49"/>
          <cell r="AN49"/>
          <cell r="AO49"/>
          <cell r="AP49"/>
          <cell r="AQ49"/>
          <cell r="AR49"/>
          <cell r="AS49"/>
          <cell r="AT49"/>
          <cell r="AU49"/>
          <cell r="AV49"/>
          <cell r="AW49"/>
          <cell r="AX49"/>
          <cell r="AY49"/>
          <cell r="AZ49"/>
          <cell r="BA49"/>
          <cell r="BB49"/>
          <cell r="BC49"/>
          <cell r="BD49"/>
          <cell r="BE49"/>
          <cell r="BF49"/>
          <cell r="BG49"/>
          <cell r="BH49"/>
          <cell r="BI49"/>
          <cell r="BJ49"/>
          <cell r="BK49"/>
          <cell r="BL49"/>
          <cell r="BM49"/>
          <cell r="BN49"/>
          <cell r="BO49"/>
          <cell r="BP49"/>
          <cell r="BQ49"/>
          <cell r="BR49"/>
          <cell r="BS49"/>
          <cell r="BT49">
            <v>0</v>
          </cell>
          <cell r="BU49" t="str">
            <v/>
          </cell>
          <cell r="BV49" t="str">
            <v/>
          </cell>
          <cell r="BW49" t="str">
            <v/>
          </cell>
          <cell r="BX49" t="str">
            <v/>
          </cell>
          <cell r="BY49" t="str">
            <v/>
          </cell>
          <cell r="BZ49" t="str">
            <v/>
          </cell>
          <cell r="CA49" t="str">
            <v/>
          </cell>
          <cell r="CB49" t="str">
            <v/>
          </cell>
          <cell r="CC49" t="str">
            <v/>
          </cell>
          <cell r="CD49" t="str">
            <v/>
          </cell>
          <cell r="CE49" t="str">
            <v/>
          </cell>
          <cell r="CF49" t="str">
            <v/>
          </cell>
          <cell r="CG49"/>
          <cell r="CH49"/>
          <cell r="CI49" t="str">
            <v/>
          </cell>
          <cell r="CJ49" t="str">
            <v/>
          </cell>
          <cell r="CK49" t="str">
            <v/>
          </cell>
          <cell r="CL49" t="str">
            <v/>
          </cell>
          <cell r="CM49" t="str">
            <v/>
          </cell>
          <cell r="CN49"/>
          <cell r="CO49"/>
          <cell r="CP49"/>
          <cell r="CQ49"/>
          <cell r="CR49"/>
          <cell r="CS49"/>
          <cell r="CT49"/>
          <cell r="CU49"/>
          <cell r="CV49"/>
          <cell r="CW49"/>
          <cell r="CX49"/>
          <cell r="CY49"/>
          <cell r="CZ49"/>
          <cell r="DA49"/>
          <cell r="DB49"/>
          <cell r="DC49">
            <v>0</v>
          </cell>
          <cell r="DD49">
            <v>0</v>
          </cell>
        </row>
        <row r="50">
          <cell r="A50"/>
          <cell r="B50"/>
          <cell r="C50"/>
          <cell r="D50"/>
          <cell r="E50"/>
          <cell r="F50"/>
          <cell r="G50"/>
          <cell r="H50"/>
          <cell r="I50"/>
          <cell r="J50"/>
          <cell r="K50"/>
          <cell r="L50"/>
          <cell r="M50"/>
          <cell r="N50"/>
          <cell r="O50"/>
          <cell r="P50"/>
          <cell r="Q50"/>
          <cell r="R50"/>
          <cell r="S50"/>
          <cell r="T50"/>
          <cell r="U50"/>
          <cell r="V50"/>
          <cell r="W50"/>
          <cell r="X50"/>
          <cell r="Y50"/>
          <cell r="Z50"/>
          <cell r="AA50"/>
          <cell r="AB50"/>
          <cell r="AC50"/>
          <cell r="AD50"/>
          <cell r="AE50"/>
          <cell r="AF50"/>
          <cell r="AG50"/>
          <cell r="AH50"/>
          <cell r="AI50"/>
          <cell r="AJ50"/>
          <cell r="AK50"/>
          <cell r="AL50"/>
          <cell r="AM50"/>
          <cell r="AN50"/>
          <cell r="AO50"/>
          <cell r="AP50"/>
          <cell r="AQ50"/>
          <cell r="AR50"/>
          <cell r="AS50"/>
          <cell r="AT50"/>
          <cell r="AU50"/>
          <cell r="AV50"/>
          <cell r="AW50"/>
          <cell r="AX50"/>
          <cell r="AY50"/>
          <cell r="AZ50"/>
          <cell r="BA50"/>
          <cell r="BB50"/>
          <cell r="BC50"/>
          <cell r="BD50"/>
          <cell r="BE50"/>
          <cell r="BF50"/>
          <cell r="BG50"/>
          <cell r="BH50"/>
          <cell r="BI50"/>
          <cell r="BJ50"/>
          <cell r="BK50"/>
          <cell r="BL50"/>
          <cell r="BM50"/>
          <cell r="BN50"/>
          <cell r="BO50"/>
          <cell r="BP50"/>
          <cell r="BQ50"/>
          <cell r="BR50"/>
          <cell r="BS50"/>
          <cell r="BT50">
            <v>0</v>
          </cell>
          <cell r="BU50" t="str">
            <v/>
          </cell>
          <cell r="BV50" t="str">
            <v/>
          </cell>
          <cell r="BW50" t="str">
            <v/>
          </cell>
          <cell r="BX50" t="str">
            <v/>
          </cell>
          <cell r="BY50" t="str">
            <v/>
          </cell>
          <cell r="BZ50" t="str">
            <v/>
          </cell>
          <cell r="CA50" t="str">
            <v/>
          </cell>
          <cell r="CB50" t="str">
            <v/>
          </cell>
          <cell r="CC50" t="str">
            <v/>
          </cell>
          <cell r="CD50" t="str">
            <v/>
          </cell>
          <cell r="CE50" t="str">
            <v/>
          </cell>
          <cell r="CF50" t="str">
            <v/>
          </cell>
          <cell r="CG50"/>
          <cell r="CH50"/>
          <cell r="CI50" t="str">
            <v/>
          </cell>
          <cell r="CJ50" t="str">
            <v/>
          </cell>
          <cell r="CK50" t="str">
            <v/>
          </cell>
          <cell r="CL50" t="str">
            <v/>
          </cell>
          <cell r="CM50" t="str">
            <v/>
          </cell>
          <cell r="CN50"/>
          <cell r="CO50"/>
          <cell r="CP50"/>
          <cell r="CQ50"/>
          <cell r="CR50"/>
          <cell r="CS50"/>
          <cell r="CT50"/>
          <cell r="CU50"/>
          <cell r="CV50"/>
          <cell r="CW50"/>
          <cell r="CX50"/>
          <cell r="CY50"/>
          <cell r="CZ50"/>
          <cell r="DA50"/>
          <cell r="DB50"/>
          <cell r="DC50">
            <v>0</v>
          </cell>
          <cell r="DD50">
            <v>0</v>
          </cell>
        </row>
        <row r="51">
          <cell r="A51"/>
          <cell r="B51"/>
          <cell r="C51"/>
          <cell r="D51"/>
          <cell r="E51"/>
          <cell r="F51"/>
          <cell r="G51"/>
          <cell r="H51"/>
          <cell r="I51"/>
          <cell r="J51"/>
          <cell r="K51"/>
          <cell r="L51"/>
          <cell r="M51"/>
          <cell r="N51"/>
          <cell r="O51"/>
          <cell r="P51"/>
          <cell r="Q51"/>
          <cell r="R51"/>
          <cell r="S51"/>
          <cell r="T51"/>
          <cell r="U51"/>
          <cell r="V51"/>
          <cell r="W51"/>
          <cell r="X51"/>
          <cell r="Y51"/>
          <cell r="Z51"/>
          <cell r="AA51"/>
          <cell r="AB51"/>
          <cell r="AC51"/>
          <cell r="AD51"/>
          <cell r="AE51"/>
          <cell r="AF51"/>
          <cell r="AG51"/>
          <cell r="AH51"/>
          <cell r="AI51"/>
          <cell r="AJ51"/>
          <cell r="AK51"/>
          <cell r="AL51"/>
          <cell r="AM51"/>
          <cell r="AN51"/>
          <cell r="AO51"/>
          <cell r="AP51"/>
          <cell r="AQ51"/>
          <cell r="AR51"/>
          <cell r="AS51"/>
          <cell r="AT51"/>
          <cell r="AU51"/>
          <cell r="AV51"/>
          <cell r="AW51"/>
          <cell r="AX51"/>
          <cell r="AY51"/>
          <cell r="AZ51"/>
          <cell r="BA51"/>
          <cell r="BB51"/>
          <cell r="BC51"/>
          <cell r="BD51"/>
          <cell r="BE51"/>
          <cell r="BF51"/>
          <cell r="BG51"/>
          <cell r="BH51"/>
          <cell r="BI51"/>
          <cell r="BJ51"/>
          <cell r="BK51"/>
          <cell r="BL51"/>
          <cell r="BM51"/>
          <cell r="BN51"/>
          <cell r="BO51"/>
          <cell r="BP51"/>
          <cell r="BQ51"/>
          <cell r="BR51"/>
          <cell r="BS51"/>
          <cell r="BT51">
            <v>0</v>
          </cell>
          <cell r="BU51" t="str">
            <v/>
          </cell>
          <cell r="BV51" t="str">
            <v/>
          </cell>
          <cell r="BW51" t="str">
            <v/>
          </cell>
          <cell r="BX51" t="str">
            <v/>
          </cell>
          <cell r="BY51" t="str">
            <v/>
          </cell>
          <cell r="BZ51" t="str">
            <v/>
          </cell>
          <cell r="CA51" t="str">
            <v/>
          </cell>
          <cell r="CB51" t="str">
            <v/>
          </cell>
          <cell r="CC51" t="str">
            <v/>
          </cell>
          <cell r="CD51" t="str">
            <v/>
          </cell>
          <cell r="CE51" t="str">
            <v/>
          </cell>
          <cell r="CF51" t="str">
            <v/>
          </cell>
          <cell r="CG51"/>
          <cell r="CH51"/>
          <cell r="CI51" t="str">
            <v/>
          </cell>
          <cell r="CJ51" t="str">
            <v/>
          </cell>
          <cell r="CK51" t="str">
            <v/>
          </cell>
          <cell r="CL51" t="str">
            <v/>
          </cell>
          <cell r="CM51" t="str">
            <v/>
          </cell>
          <cell r="CN51"/>
          <cell r="CO51"/>
          <cell r="CP51"/>
          <cell r="CQ51"/>
          <cell r="CR51"/>
          <cell r="CS51"/>
          <cell r="CT51"/>
          <cell r="CU51"/>
          <cell r="CV51"/>
          <cell r="CW51"/>
          <cell r="CX51"/>
          <cell r="CY51"/>
          <cell r="CZ51"/>
          <cell r="DA51"/>
          <cell r="DB51"/>
          <cell r="DC51">
            <v>0</v>
          </cell>
          <cell r="DD51">
            <v>0</v>
          </cell>
        </row>
        <row r="52">
          <cell r="A52"/>
          <cell r="B52"/>
          <cell r="C52"/>
          <cell r="D52"/>
          <cell r="E52"/>
          <cell r="F52"/>
          <cell r="G52"/>
          <cell r="H52"/>
          <cell r="I52"/>
          <cell r="J52"/>
          <cell r="K52"/>
          <cell r="L52"/>
          <cell r="M52"/>
          <cell r="N52"/>
          <cell r="O52"/>
          <cell r="P52"/>
          <cell r="Q52"/>
          <cell r="R52"/>
          <cell r="S52"/>
          <cell r="T52"/>
          <cell r="U52"/>
          <cell r="V52"/>
          <cell r="W52"/>
          <cell r="X52"/>
          <cell r="Y52"/>
          <cell r="Z52"/>
          <cell r="AA52"/>
          <cell r="AB52"/>
          <cell r="AC52"/>
          <cell r="AD52"/>
          <cell r="AE52"/>
          <cell r="AF52"/>
          <cell r="AG52"/>
          <cell r="AH52"/>
          <cell r="AI52"/>
          <cell r="AJ52"/>
          <cell r="AK52"/>
          <cell r="AL52"/>
          <cell r="AM52"/>
          <cell r="AN52"/>
          <cell r="AO52"/>
          <cell r="AP52"/>
          <cell r="AQ52"/>
          <cell r="AR52"/>
          <cell r="AS52"/>
          <cell r="AT52"/>
          <cell r="AU52"/>
          <cell r="AV52"/>
          <cell r="AW52"/>
          <cell r="AX52"/>
          <cell r="AY52"/>
          <cell r="AZ52"/>
          <cell r="BA52"/>
          <cell r="BB52"/>
          <cell r="BC52"/>
          <cell r="BD52"/>
          <cell r="BE52"/>
          <cell r="BF52"/>
          <cell r="BG52"/>
          <cell r="BH52"/>
          <cell r="BI52"/>
          <cell r="BJ52"/>
          <cell r="BK52"/>
          <cell r="BL52"/>
          <cell r="BM52"/>
          <cell r="BN52"/>
          <cell r="BO52"/>
          <cell r="BP52"/>
          <cell r="BQ52"/>
          <cell r="BR52"/>
          <cell r="BS52"/>
          <cell r="BT52">
            <v>0</v>
          </cell>
          <cell r="BU52" t="str">
            <v/>
          </cell>
          <cell r="BV52" t="str">
            <v/>
          </cell>
          <cell r="BW52" t="str">
            <v/>
          </cell>
          <cell r="BX52" t="str">
            <v/>
          </cell>
          <cell r="BY52" t="str">
            <v/>
          </cell>
          <cell r="BZ52" t="str">
            <v/>
          </cell>
          <cell r="CA52" t="str">
            <v/>
          </cell>
          <cell r="CB52" t="str">
            <v/>
          </cell>
          <cell r="CC52" t="str">
            <v/>
          </cell>
          <cell r="CD52" t="str">
            <v/>
          </cell>
          <cell r="CE52" t="str">
            <v/>
          </cell>
          <cell r="CF52" t="str">
            <v/>
          </cell>
          <cell r="CG52"/>
          <cell r="CH52"/>
          <cell r="CI52" t="str">
            <v/>
          </cell>
          <cell r="CJ52" t="str">
            <v/>
          </cell>
          <cell r="CK52" t="str">
            <v/>
          </cell>
          <cell r="CL52" t="str">
            <v/>
          </cell>
          <cell r="CM52" t="str">
            <v/>
          </cell>
          <cell r="CN52"/>
          <cell r="CO52"/>
          <cell r="CP52"/>
          <cell r="CQ52"/>
          <cell r="CR52"/>
          <cell r="CS52"/>
          <cell r="CT52"/>
          <cell r="CU52"/>
          <cell r="CV52"/>
          <cell r="CW52"/>
          <cell r="CX52"/>
          <cell r="CY52"/>
          <cell r="CZ52"/>
          <cell r="DA52"/>
          <cell r="DB52"/>
          <cell r="DC52">
            <v>0</v>
          </cell>
          <cell r="DD52">
            <v>0</v>
          </cell>
        </row>
        <row r="53">
          <cell r="A53"/>
          <cell r="B53"/>
          <cell r="C53"/>
          <cell r="D53"/>
          <cell r="E53"/>
          <cell r="F53"/>
          <cell r="G53"/>
          <cell r="H53"/>
          <cell r="I53"/>
          <cell r="J53"/>
          <cell r="K53"/>
          <cell r="L53"/>
          <cell r="M53"/>
          <cell r="N53"/>
          <cell r="O53"/>
          <cell r="P53"/>
          <cell r="Q53"/>
          <cell r="R53"/>
          <cell r="S53"/>
          <cell r="T53"/>
          <cell r="U53"/>
          <cell r="V53"/>
          <cell r="W53"/>
          <cell r="X53"/>
          <cell r="Y53"/>
          <cell r="Z53"/>
          <cell r="AA53"/>
          <cell r="AB53"/>
          <cell r="AC53"/>
          <cell r="AD53"/>
          <cell r="AE53"/>
          <cell r="AF53"/>
          <cell r="AG53"/>
          <cell r="AH53"/>
          <cell r="AI53"/>
          <cell r="AJ53"/>
          <cell r="AK53"/>
          <cell r="AL53"/>
          <cell r="AM53"/>
          <cell r="AN53"/>
          <cell r="AO53"/>
          <cell r="AP53"/>
          <cell r="AQ53"/>
          <cell r="AR53"/>
          <cell r="AS53"/>
          <cell r="AT53"/>
          <cell r="AU53"/>
          <cell r="AV53"/>
          <cell r="AW53"/>
          <cell r="AX53"/>
          <cell r="AY53"/>
          <cell r="AZ53"/>
          <cell r="BA53"/>
          <cell r="BB53"/>
          <cell r="BC53"/>
          <cell r="BD53"/>
          <cell r="BE53"/>
          <cell r="BF53"/>
          <cell r="BG53"/>
          <cell r="BH53"/>
          <cell r="BI53"/>
          <cell r="BJ53"/>
          <cell r="BK53"/>
          <cell r="BL53"/>
          <cell r="BM53"/>
          <cell r="BN53"/>
          <cell r="BO53"/>
          <cell r="BP53"/>
          <cell r="BQ53"/>
          <cell r="BR53"/>
          <cell r="BS53"/>
          <cell r="BT53">
            <v>0</v>
          </cell>
          <cell r="BU53" t="str">
            <v/>
          </cell>
          <cell r="BV53" t="str">
            <v/>
          </cell>
          <cell r="BW53" t="str">
            <v/>
          </cell>
          <cell r="BX53" t="str">
            <v/>
          </cell>
          <cell r="BY53" t="str">
            <v/>
          </cell>
          <cell r="BZ53" t="str">
            <v/>
          </cell>
          <cell r="CA53" t="str">
            <v/>
          </cell>
          <cell r="CB53" t="str">
            <v/>
          </cell>
          <cell r="CC53" t="str">
            <v/>
          </cell>
          <cell r="CD53" t="str">
            <v/>
          </cell>
          <cell r="CE53" t="str">
            <v/>
          </cell>
          <cell r="CF53" t="str">
            <v/>
          </cell>
          <cell r="CG53"/>
          <cell r="CH53"/>
          <cell r="CI53" t="str">
            <v/>
          </cell>
          <cell r="CJ53" t="str">
            <v/>
          </cell>
          <cell r="CK53" t="str">
            <v/>
          </cell>
          <cell r="CL53" t="str">
            <v/>
          </cell>
          <cell r="CM53" t="str">
            <v/>
          </cell>
          <cell r="CN53"/>
          <cell r="CO53"/>
          <cell r="CP53"/>
          <cell r="CQ53"/>
          <cell r="CR53"/>
          <cell r="CS53"/>
          <cell r="CT53"/>
          <cell r="CU53"/>
          <cell r="CV53"/>
          <cell r="CW53"/>
          <cell r="CX53"/>
          <cell r="CY53"/>
          <cell r="CZ53"/>
          <cell r="DA53"/>
          <cell r="DB53"/>
          <cell r="DC53">
            <v>0</v>
          </cell>
          <cell r="DD53">
            <v>0</v>
          </cell>
        </row>
        <row r="54">
          <cell r="A54"/>
          <cell r="B54"/>
          <cell r="C54"/>
          <cell r="D54"/>
          <cell r="E54"/>
          <cell r="F54"/>
          <cell r="G54"/>
          <cell r="H54"/>
          <cell r="I54"/>
          <cell r="J54"/>
          <cell r="K54"/>
          <cell r="L54"/>
          <cell r="M54"/>
          <cell r="N54"/>
          <cell r="O54"/>
          <cell r="P54"/>
          <cell r="Q54"/>
          <cell r="R54"/>
          <cell r="S54"/>
          <cell r="T54"/>
          <cell r="U54"/>
          <cell r="V54"/>
          <cell r="W54"/>
          <cell r="X54"/>
          <cell r="Y54"/>
          <cell r="Z54"/>
          <cell r="AA54"/>
          <cell r="AB54"/>
          <cell r="AC54"/>
          <cell r="AD54"/>
          <cell r="AE54"/>
          <cell r="AF54"/>
          <cell r="AG54"/>
          <cell r="AH54"/>
          <cell r="AI54"/>
          <cell r="AJ54"/>
          <cell r="AK54"/>
          <cell r="AL54"/>
          <cell r="AM54"/>
          <cell r="AN54"/>
          <cell r="AO54"/>
          <cell r="AP54"/>
          <cell r="AQ54"/>
          <cell r="AR54"/>
          <cell r="AS54"/>
          <cell r="AT54"/>
          <cell r="AU54"/>
          <cell r="AV54"/>
          <cell r="AW54"/>
          <cell r="AX54"/>
          <cell r="AY54"/>
          <cell r="AZ54"/>
          <cell r="BA54"/>
          <cell r="BB54"/>
          <cell r="BC54"/>
          <cell r="BD54"/>
          <cell r="BE54"/>
          <cell r="BF54"/>
          <cell r="BG54"/>
          <cell r="BH54"/>
          <cell r="BI54"/>
          <cell r="BJ54"/>
          <cell r="BK54"/>
          <cell r="BL54"/>
          <cell r="BM54"/>
          <cell r="BN54"/>
          <cell r="BO54"/>
          <cell r="BP54"/>
          <cell r="BQ54"/>
          <cell r="BR54"/>
          <cell r="BS54"/>
          <cell r="BT54">
            <v>0</v>
          </cell>
          <cell r="BU54" t="str">
            <v/>
          </cell>
          <cell r="BV54" t="str">
            <v/>
          </cell>
          <cell r="BW54" t="str">
            <v/>
          </cell>
          <cell r="BX54" t="str">
            <v/>
          </cell>
          <cell r="BY54" t="str">
            <v/>
          </cell>
          <cell r="BZ54" t="str">
            <v/>
          </cell>
          <cell r="CA54" t="str">
            <v/>
          </cell>
          <cell r="CB54" t="str">
            <v/>
          </cell>
          <cell r="CC54" t="str">
            <v/>
          </cell>
          <cell r="CD54" t="str">
            <v/>
          </cell>
          <cell r="CE54" t="str">
            <v/>
          </cell>
          <cell r="CF54" t="str">
            <v/>
          </cell>
          <cell r="CG54"/>
          <cell r="CH54"/>
          <cell r="CI54" t="str">
            <v/>
          </cell>
          <cell r="CJ54" t="str">
            <v/>
          </cell>
          <cell r="CK54" t="str">
            <v/>
          </cell>
          <cell r="CL54" t="str">
            <v/>
          </cell>
          <cell r="CM54" t="str">
            <v/>
          </cell>
          <cell r="CN54"/>
          <cell r="CO54"/>
          <cell r="CP54"/>
          <cell r="CQ54"/>
          <cell r="CR54"/>
          <cell r="CS54"/>
          <cell r="CT54"/>
          <cell r="CU54"/>
          <cell r="CV54"/>
          <cell r="CW54"/>
          <cell r="CX54"/>
          <cell r="CY54"/>
          <cell r="CZ54"/>
          <cell r="DA54"/>
          <cell r="DB54"/>
          <cell r="DC54">
            <v>0</v>
          </cell>
          <cell r="DD54">
            <v>0</v>
          </cell>
        </row>
        <row r="55">
          <cell r="A55"/>
          <cell r="B55"/>
          <cell r="C55"/>
          <cell r="D55"/>
          <cell r="E55"/>
          <cell r="F55"/>
          <cell r="G55"/>
          <cell r="H55"/>
          <cell r="I55"/>
          <cell r="J55"/>
          <cell r="K55"/>
          <cell r="L55"/>
          <cell r="M55"/>
          <cell r="N55"/>
          <cell r="O55"/>
          <cell r="P55"/>
          <cell r="Q55"/>
          <cell r="R55"/>
          <cell r="S55"/>
          <cell r="T55"/>
          <cell r="U55"/>
          <cell r="V55"/>
          <cell r="W55"/>
          <cell r="X55"/>
          <cell r="Y55"/>
          <cell r="Z55"/>
          <cell r="AA55"/>
          <cell r="AB55"/>
          <cell r="AC55"/>
          <cell r="AD55"/>
          <cell r="AE55"/>
          <cell r="AF55"/>
          <cell r="AG55"/>
          <cell r="AH55"/>
          <cell r="AI55"/>
          <cell r="AJ55"/>
          <cell r="AK55"/>
          <cell r="AL55"/>
          <cell r="AM55"/>
          <cell r="AN55"/>
          <cell r="AO55"/>
          <cell r="AP55"/>
          <cell r="AQ55"/>
          <cell r="AR55"/>
          <cell r="AS55"/>
          <cell r="AT55"/>
          <cell r="AU55"/>
          <cell r="AV55"/>
          <cell r="AW55"/>
          <cell r="AX55"/>
          <cell r="AY55"/>
          <cell r="AZ55"/>
          <cell r="BA55"/>
          <cell r="BB55"/>
          <cell r="BC55"/>
          <cell r="BD55"/>
          <cell r="BE55"/>
          <cell r="BF55"/>
          <cell r="BG55"/>
          <cell r="BH55"/>
          <cell r="BI55"/>
          <cell r="BJ55"/>
          <cell r="BK55"/>
          <cell r="BL55"/>
          <cell r="BM55"/>
          <cell r="BN55"/>
          <cell r="BO55"/>
          <cell r="BP55"/>
          <cell r="BQ55"/>
          <cell r="BR55"/>
          <cell r="BS55"/>
          <cell r="BT55">
            <v>0</v>
          </cell>
          <cell r="BU55" t="str">
            <v/>
          </cell>
          <cell r="BV55" t="str">
            <v/>
          </cell>
          <cell r="BW55" t="str">
            <v/>
          </cell>
          <cell r="BX55" t="str">
            <v/>
          </cell>
          <cell r="BY55" t="str">
            <v/>
          </cell>
          <cell r="BZ55" t="str">
            <v/>
          </cell>
          <cell r="CA55" t="str">
            <v/>
          </cell>
          <cell r="CB55" t="str">
            <v/>
          </cell>
          <cell r="CC55" t="str">
            <v/>
          </cell>
          <cell r="CD55" t="str">
            <v/>
          </cell>
          <cell r="CE55" t="str">
            <v/>
          </cell>
          <cell r="CF55" t="str">
            <v/>
          </cell>
          <cell r="CG55"/>
          <cell r="CH55"/>
          <cell r="CI55" t="str">
            <v/>
          </cell>
          <cell r="CJ55" t="str">
            <v/>
          </cell>
          <cell r="CK55" t="str">
            <v/>
          </cell>
          <cell r="CL55" t="str">
            <v/>
          </cell>
          <cell r="CM55" t="str">
            <v/>
          </cell>
          <cell r="CN55"/>
          <cell r="CO55"/>
          <cell r="CP55"/>
          <cell r="CQ55"/>
          <cell r="CR55"/>
          <cell r="CS55"/>
          <cell r="CT55"/>
          <cell r="CU55"/>
          <cell r="CV55"/>
          <cell r="CW55"/>
          <cell r="CX55"/>
          <cell r="CY55"/>
          <cell r="CZ55"/>
          <cell r="DA55"/>
          <cell r="DB55"/>
          <cell r="DC55">
            <v>0</v>
          </cell>
          <cell r="DD55">
            <v>0</v>
          </cell>
        </row>
        <row r="56">
          <cell r="A56"/>
          <cell r="B56"/>
          <cell r="C56"/>
          <cell r="D56"/>
          <cell r="E56"/>
          <cell r="F56"/>
          <cell r="G56"/>
          <cell r="H56"/>
          <cell r="I56"/>
          <cell r="J56"/>
          <cell r="K56"/>
          <cell r="L56"/>
          <cell r="M56"/>
          <cell r="N56"/>
          <cell r="O56"/>
          <cell r="P56"/>
          <cell r="Q56"/>
          <cell r="R56"/>
          <cell r="S56"/>
          <cell r="T56"/>
          <cell r="U56"/>
          <cell r="V56"/>
          <cell r="W56"/>
          <cell r="X56"/>
          <cell r="Y56"/>
          <cell r="Z56"/>
          <cell r="AA56"/>
          <cell r="AB56"/>
          <cell r="AC56"/>
          <cell r="AD56"/>
          <cell r="AE56"/>
          <cell r="AF56"/>
          <cell r="AG56"/>
          <cell r="AH56"/>
          <cell r="AI56"/>
          <cell r="AJ56"/>
          <cell r="AK56"/>
          <cell r="AL56"/>
          <cell r="AM56"/>
          <cell r="AN56"/>
          <cell r="AO56"/>
          <cell r="AP56"/>
          <cell r="AQ56"/>
          <cell r="AR56"/>
          <cell r="AS56"/>
          <cell r="AT56"/>
          <cell r="AU56"/>
          <cell r="AV56"/>
          <cell r="AW56"/>
          <cell r="AX56"/>
          <cell r="AY56"/>
          <cell r="AZ56"/>
          <cell r="BA56"/>
          <cell r="BB56"/>
          <cell r="BC56"/>
          <cell r="BD56"/>
          <cell r="BE56"/>
          <cell r="BF56"/>
          <cell r="BG56"/>
          <cell r="BH56"/>
          <cell r="BI56"/>
          <cell r="BJ56"/>
          <cell r="BK56"/>
          <cell r="BL56"/>
          <cell r="BM56"/>
          <cell r="BN56"/>
          <cell r="BO56"/>
          <cell r="BP56"/>
          <cell r="BQ56"/>
          <cell r="BR56"/>
          <cell r="BS56"/>
          <cell r="BT56">
            <v>0</v>
          </cell>
          <cell r="BU56" t="str">
            <v/>
          </cell>
          <cell r="BV56" t="str">
            <v/>
          </cell>
          <cell r="BW56" t="str">
            <v/>
          </cell>
          <cell r="BX56" t="str">
            <v/>
          </cell>
          <cell r="BY56" t="str">
            <v/>
          </cell>
          <cell r="BZ56" t="str">
            <v/>
          </cell>
          <cell r="CA56" t="str">
            <v/>
          </cell>
          <cell r="CB56" t="str">
            <v/>
          </cell>
          <cell r="CC56" t="str">
            <v/>
          </cell>
          <cell r="CD56" t="str">
            <v/>
          </cell>
          <cell r="CE56" t="str">
            <v/>
          </cell>
          <cell r="CF56" t="str">
            <v/>
          </cell>
          <cell r="CG56"/>
          <cell r="CH56"/>
          <cell r="CI56" t="str">
            <v/>
          </cell>
          <cell r="CJ56" t="str">
            <v/>
          </cell>
          <cell r="CK56" t="str">
            <v/>
          </cell>
          <cell r="CL56" t="str">
            <v/>
          </cell>
          <cell r="CM56" t="str">
            <v/>
          </cell>
          <cell r="CN56"/>
          <cell r="CO56"/>
          <cell r="CP56"/>
          <cell r="CQ56"/>
          <cell r="CR56"/>
          <cell r="CS56"/>
          <cell r="CT56"/>
          <cell r="CU56"/>
          <cell r="CV56"/>
          <cell r="CW56"/>
          <cell r="CX56"/>
          <cell r="CY56"/>
          <cell r="CZ56"/>
          <cell r="DA56"/>
          <cell r="DB56"/>
          <cell r="DC56">
            <v>0</v>
          </cell>
          <cell r="DD56">
            <v>0</v>
          </cell>
        </row>
        <row r="57">
          <cell r="A57"/>
          <cell r="B57"/>
          <cell r="C57"/>
          <cell r="D57"/>
          <cell r="E57"/>
          <cell r="F57"/>
          <cell r="G57"/>
          <cell r="H57"/>
          <cell r="I57"/>
          <cell r="J57"/>
          <cell r="K57"/>
          <cell r="L57"/>
          <cell r="M57"/>
          <cell r="N57"/>
          <cell r="O57"/>
          <cell r="P57"/>
          <cell r="Q57"/>
          <cell r="R57"/>
          <cell r="S57"/>
          <cell r="T57"/>
          <cell r="U57"/>
          <cell r="V57"/>
          <cell r="W57"/>
          <cell r="X57"/>
          <cell r="Y57"/>
          <cell r="Z57"/>
          <cell r="AA57"/>
          <cell r="AB57"/>
          <cell r="AC57"/>
          <cell r="AD57"/>
          <cell r="AE57"/>
          <cell r="AF57"/>
          <cell r="AG57"/>
          <cell r="AH57"/>
          <cell r="AI57"/>
          <cell r="AJ57"/>
          <cell r="AK57"/>
          <cell r="AL57"/>
          <cell r="AM57"/>
          <cell r="AN57"/>
          <cell r="AO57"/>
          <cell r="AP57"/>
          <cell r="AQ57"/>
          <cell r="AR57"/>
          <cell r="AS57"/>
          <cell r="AT57"/>
          <cell r="AU57"/>
          <cell r="AV57"/>
          <cell r="AW57"/>
          <cell r="AX57"/>
          <cell r="AY57"/>
          <cell r="AZ57"/>
          <cell r="BA57"/>
          <cell r="BB57"/>
          <cell r="BC57"/>
          <cell r="BD57"/>
          <cell r="BE57"/>
          <cell r="BF57"/>
          <cell r="BG57"/>
          <cell r="BH57"/>
          <cell r="BI57"/>
          <cell r="BJ57"/>
          <cell r="BK57"/>
          <cell r="BL57"/>
          <cell r="BM57"/>
          <cell r="BN57"/>
          <cell r="BO57"/>
          <cell r="BP57"/>
          <cell r="BQ57"/>
          <cell r="BR57"/>
          <cell r="BS57"/>
          <cell r="BT57">
            <v>0</v>
          </cell>
          <cell r="BU57" t="str">
            <v/>
          </cell>
          <cell r="BV57" t="str">
            <v/>
          </cell>
          <cell r="BW57" t="str">
            <v/>
          </cell>
          <cell r="BX57" t="str">
            <v/>
          </cell>
          <cell r="BY57" t="str">
            <v/>
          </cell>
          <cell r="BZ57" t="str">
            <v/>
          </cell>
          <cell r="CA57" t="str">
            <v/>
          </cell>
          <cell r="CB57" t="str">
            <v/>
          </cell>
          <cell r="CC57" t="str">
            <v/>
          </cell>
          <cell r="CD57" t="str">
            <v/>
          </cell>
          <cell r="CE57" t="str">
            <v/>
          </cell>
          <cell r="CF57" t="str">
            <v/>
          </cell>
          <cell r="CG57"/>
          <cell r="CH57"/>
          <cell r="CI57" t="str">
            <v/>
          </cell>
          <cell r="CJ57" t="str">
            <v/>
          </cell>
          <cell r="CK57" t="str">
            <v/>
          </cell>
          <cell r="CL57" t="str">
            <v/>
          </cell>
          <cell r="CM57" t="str">
            <v/>
          </cell>
          <cell r="CN57"/>
          <cell r="CO57"/>
          <cell r="CP57"/>
          <cell r="CQ57"/>
          <cell r="CR57"/>
          <cell r="CS57"/>
          <cell r="CT57"/>
          <cell r="CU57"/>
          <cell r="CV57"/>
          <cell r="CW57"/>
          <cell r="CX57"/>
          <cell r="CY57"/>
          <cell r="CZ57"/>
          <cell r="DA57"/>
          <cell r="DB57"/>
          <cell r="DC57">
            <v>0</v>
          </cell>
          <cell r="DD57">
            <v>0</v>
          </cell>
        </row>
        <row r="58">
          <cell r="A58"/>
          <cell r="B58"/>
          <cell r="C58"/>
          <cell r="D58"/>
          <cell r="E58"/>
          <cell r="F58"/>
          <cell r="G58"/>
          <cell r="H58"/>
          <cell r="I58"/>
          <cell r="J58"/>
          <cell r="K58"/>
          <cell r="L58"/>
          <cell r="M58"/>
          <cell r="N58"/>
          <cell r="O58"/>
          <cell r="P58"/>
          <cell r="Q58"/>
          <cell r="R58"/>
          <cell r="S58"/>
          <cell r="T58"/>
          <cell r="U58"/>
          <cell r="V58"/>
          <cell r="W58"/>
          <cell r="X58"/>
          <cell r="Y58"/>
          <cell r="Z58"/>
          <cell r="AA58"/>
          <cell r="AB58"/>
          <cell r="AC58"/>
          <cell r="AD58"/>
          <cell r="AE58"/>
          <cell r="AF58"/>
          <cell r="AG58"/>
          <cell r="AH58"/>
          <cell r="AI58"/>
          <cell r="AJ58"/>
          <cell r="AK58"/>
          <cell r="AL58"/>
          <cell r="AM58"/>
          <cell r="AN58"/>
          <cell r="AO58"/>
          <cell r="AP58"/>
          <cell r="AQ58"/>
          <cell r="AR58"/>
          <cell r="AS58"/>
          <cell r="AT58"/>
          <cell r="AU58"/>
          <cell r="AV58"/>
          <cell r="AW58"/>
          <cell r="AX58"/>
          <cell r="AY58"/>
          <cell r="AZ58"/>
          <cell r="BA58"/>
          <cell r="BB58"/>
          <cell r="BC58"/>
          <cell r="BD58"/>
          <cell r="BE58"/>
          <cell r="BF58"/>
          <cell r="BG58"/>
          <cell r="BH58"/>
          <cell r="BI58"/>
          <cell r="BJ58"/>
          <cell r="BK58"/>
          <cell r="BL58"/>
          <cell r="BM58"/>
          <cell r="BN58"/>
          <cell r="BO58"/>
          <cell r="BP58"/>
          <cell r="BQ58"/>
          <cell r="BR58"/>
          <cell r="BS58"/>
          <cell r="BT58">
            <v>0</v>
          </cell>
          <cell r="BU58" t="str">
            <v/>
          </cell>
          <cell r="BV58" t="str">
            <v/>
          </cell>
          <cell r="BW58" t="str">
            <v/>
          </cell>
          <cell r="BX58" t="str">
            <v/>
          </cell>
          <cell r="BY58" t="str">
            <v/>
          </cell>
          <cell r="BZ58" t="str">
            <v/>
          </cell>
          <cell r="CA58" t="str">
            <v/>
          </cell>
          <cell r="CB58" t="str">
            <v/>
          </cell>
          <cell r="CC58" t="str">
            <v/>
          </cell>
          <cell r="CD58" t="str">
            <v/>
          </cell>
          <cell r="CE58" t="str">
            <v/>
          </cell>
          <cell r="CF58" t="str">
            <v/>
          </cell>
          <cell r="CG58"/>
          <cell r="CH58"/>
          <cell r="CI58" t="str">
            <v/>
          </cell>
          <cell r="CJ58" t="str">
            <v/>
          </cell>
          <cell r="CK58" t="str">
            <v/>
          </cell>
          <cell r="CL58" t="str">
            <v/>
          </cell>
          <cell r="CM58" t="str">
            <v/>
          </cell>
          <cell r="CN58"/>
          <cell r="CO58"/>
          <cell r="CP58"/>
          <cell r="CQ58"/>
          <cell r="CR58"/>
          <cell r="CS58"/>
          <cell r="CT58"/>
          <cell r="CU58"/>
          <cell r="CV58"/>
          <cell r="CW58"/>
          <cell r="CX58"/>
          <cell r="CY58"/>
          <cell r="CZ58"/>
          <cell r="DA58"/>
          <cell r="DB58"/>
          <cell r="DC58">
            <v>0</v>
          </cell>
          <cell r="DD58">
            <v>0</v>
          </cell>
        </row>
        <row r="59">
          <cell r="A59"/>
          <cell r="B59"/>
          <cell r="C59"/>
          <cell r="D59"/>
          <cell r="E59"/>
          <cell r="F59"/>
          <cell r="G59"/>
          <cell r="H59"/>
          <cell r="I59"/>
          <cell r="J59"/>
          <cell r="K59"/>
          <cell r="L59"/>
          <cell r="M59"/>
          <cell r="N59"/>
          <cell r="O59"/>
          <cell r="P59"/>
          <cell r="Q59"/>
          <cell r="R59"/>
          <cell r="S59"/>
          <cell r="T59"/>
          <cell r="U59"/>
          <cell r="V59"/>
          <cell r="W59"/>
          <cell r="X59"/>
          <cell r="Y59"/>
          <cell r="Z59"/>
          <cell r="AA59"/>
          <cell r="AB59"/>
          <cell r="AC59"/>
          <cell r="AD59"/>
          <cell r="AE59"/>
          <cell r="AF59"/>
          <cell r="AG59"/>
          <cell r="AH59"/>
          <cell r="AI59"/>
          <cell r="AJ59"/>
          <cell r="AK59"/>
          <cell r="AL59"/>
          <cell r="AM59"/>
          <cell r="AN59"/>
          <cell r="AO59"/>
          <cell r="AP59"/>
          <cell r="AQ59"/>
          <cell r="AR59"/>
          <cell r="AS59"/>
          <cell r="AT59"/>
          <cell r="AU59"/>
          <cell r="AV59"/>
          <cell r="AW59"/>
          <cell r="AX59"/>
          <cell r="AY59"/>
          <cell r="AZ59"/>
          <cell r="BA59"/>
          <cell r="BB59"/>
          <cell r="BC59"/>
          <cell r="BD59"/>
          <cell r="BE59"/>
          <cell r="BF59"/>
          <cell r="BG59"/>
          <cell r="BH59"/>
          <cell r="BI59"/>
          <cell r="BJ59"/>
          <cell r="BK59"/>
          <cell r="BL59"/>
          <cell r="BM59"/>
          <cell r="BN59"/>
          <cell r="BO59"/>
          <cell r="BP59"/>
          <cell r="BQ59"/>
          <cell r="BR59"/>
          <cell r="BS59"/>
          <cell r="BT59">
            <v>0</v>
          </cell>
          <cell r="BU59" t="str">
            <v/>
          </cell>
          <cell r="BV59" t="str">
            <v/>
          </cell>
          <cell r="BW59" t="str">
            <v/>
          </cell>
          <cell r="BX59" t="str">
            <v/>
          </cell>
          <cell r="BY59" t="str">
            <v/>
          </cell>
          <cell r="BZ59" t="str">
            <v/>
          </cell>
          <cell r="CA59" t="str">
            <v/>
          </cell>
          <cell r="CB59" t="str">
            <v/>
          </cell>
          <cell r="CC59" t="str">
            <v/>
          </cell>
          <cell r="CD59" t="str">
            <v/>
          </cell>
          <cell r="CE59" t="str">
            <v/>
          </cell>
          <cell r="CF59" t="str">
            <v/>
          </cell>
          <cell r="CG59"/>
          <cell r="CH59"/>
          <cell r="CI59" t="str">
            <v/>
          </cell>
          <cell r="CJ59" t="str">
            <v/>
          </cell>
          <cell r="CK59" t="str">
            <v/>
          </cell>
          <cell r="CL59" t="str">
            <v/>
          </cell>
          <cell r="CM59" t="str">
            <v/>
          </cell>
          <cell r="CN59"/>
          <cell r="CO59"/>
          <cell r="CP59"/>
          <cell r="CQ59"/>
          <cell r="CR59"/>
          <cell r="CS59"/>
          <cell r="CT59"/>
          <cell r="CU59"/>
          <cell r="CV59"/>
          <cell r="CW59"/>
          <cell r="CX59"/>
          <cell r="CY59"/>
          <cell r="CZ59"/>
          <cell r="DA59"/>
          <cell r="DB59"/>
          <cell r="DC59">
            <v>0</v>
          </cell>
          <cell r="DD59">
            <v>0</v>
          </cell>
        </row>
        <row r="60">
          <cell r="A60"/>
          <cell r="B60"/>
          <cell r="C60"/>
          <cell r="D60"/>
          <cell r="E60"/>
          <cell r="F60"/>
          <cell r="G60"/>
          <cell r="H60"/>
          <cell r="I60"/>
          <cell r="J60"/>
          <cell r="K60"/>
          <cell r="L60"/>
          <cell r="M60"/>
          <cell r="N60"/>
          <cell r="O60"/>
          <cell r="P60"/>
          <cell r="Q60"/>
          <cell r="R60"/>
          <cell r="S60"/>
          <cell r="T60"/>
          <cell r="U60"/>
          <cell r="V60"/>
          <cell r="W60"/>
          <cell r="X60"/>
          <cell r="Y60"/>
          <cell r="Z60"/>
          <cell r="AA60"/>
          <cell r="AB60"/>
          <cell r="AC60"/>
          <cell r="AD60"/>
          <cell r="AE60"/>
          <cell r="AF60"/>
          <cell r="AG60"/>
          <cell r="AH60"/>
          <cell r="AI60"/>
          <cell r="AJ60"/>
          <cell r="AK60"/>
          <cell r="AL60"/>
          <cell r="AM60"/>
          <cell r="AN60"/>
          <cell r="AO60"/>
          <cell r="AP60"/>
          <cell r="AQ60"/>
          <cell r="AR60"/>
          <cell r="AS60"/>
          <cell r="AT60"/>
          <cell r="AU60"/>
          <cell r="AV60"/>
          <cell r="AW60"/>
          <cell r="AX60"/>
          <cell r="AY60"/>
          <cell r="AZ60"/>
          <cell r="BA60"/>
          <cell r="BB60"/>
          <cell r="BC60"/>
          <cell r="BD60"/>
          <cell r="BE60"/>
          <cell r="BF60"/>
          <cell r="BG60"/>
          <cell r="BH60"/>
          <cell r="BI60"/>
          <cell r="BJ60"/>
          <cell r="BK60"/>
          <cell r="BL60"/>
          <cell r="BM60"/>
          <cell r="BN60"/>
          <cell r="BO60"/>
          <cell r="BP60"/>
          <cell r="BQ60"/>
          <cell r="BR60"/>
          <cell r="BS60"/>
          <cell r="BT60">
            <v>0</v>
          </cell>
          <cell r="BU60" t="str">
            <v/>
          </cell>
          <cell r="BV60" t="str">
            <v/>
          </cell>
          <cell r="BW60" t="str">
            <v/>
          </cell>
          <cell r="BX60" t="str">
            <v/>
          </cell>
          <cell r="BY60" t="str">
            <v/>
          </cell>
          <cell r="BZ60" t="str">
            <v/>
          </cell>
          <cell r="CA60" t="str">
            <v/>
          </cell>
          <cell r="CB60" t="str">
            <v/>
          </cell>
          <cell r="CC60" t="str">
            <v/>
          </cell>
          <cell r="CD60" t="str">
            <v/>
          </cell>
          <cell r="CE60" t="str">
            <v/>
          </cell>
          <cell r="CF60" t="str">
            <v/>
          </cell>
          <cell r="CG60"/>
          <cell r="CH60"/>
          <cell r="CI60" t="str">
            <v/>
          </cell>
          <cell r="CJ60" t="str">
            <v/>
          </cell>
          <cell r="CK60" t="str">
            <v/>
          </cell>
          <cell r="CL60" t="str">
            <v/>
          </cell>
          <cell r="CM60" t="str">
            <v/>
          </cell>
          <cell r="CN60"/>
          <cell r="CO60"/>
          <cell r="CP60"/>
          <cell r="CQ60"/>
          <cell r="CR60"/>
          <cell r="CS60"/>
          <cell r="CT60"/>
          <cell r="CU60"/>
          <cell r="CV60"/>
          <cell r="CW60"/>
          <cell r="CX60"/>
          <cell r="CY60"/>
          <cell r="CZ60"/>
          <cell r="DA60"/>
          <cell r="DB60"/>
          <cell r="DC60">
            <v>0</v>
          </cell>
          <cell r="DD60">
            <v>0</v>
          </cell>
        </row>
        <row r="61">
          <cell r="A61"/>
          <cell r="B61"/>
          <cell r="C61"/>
          <cell r="D61"/>
          <cell r="E61"/>
          <cell r="F61"/>
          <cell r="G61"/>
          <cell r="H61"/>
          <cell r="I61"/>
          <cell r="J61"/>
          <cell r="K61"/>
          <cell r="L61"/>
          <cell r="M61"/>
          <cell r="N61"/>
          <cell r="O61"/>
          <cell r="P61"/>
          <cell r="Q61"/>
          <cell r="R61"/>
          <cell r="S61"/>
          <cell r="T61"/>
          <cell r="U61"/>
          <cell r="V61"/>
          <cell r="W61"/>
          <cell r="X61"/>
          <cell r="Y61"/>
          <cell r="Z61"/>
          <cell r="AA61"/>
          <cell r="AB61"/>
          <cell r="AC61"/>
          <cell r="AD61"/>
          <cell r="AE61"/>
          <cell r="AF61"/>
          <cell r="AG61"/>
          <cell r="AH61"/>
          <cell r="AI61"/>
          <cell r="AJ61"/>
          <cell r="AK61"/>
          <cell r="AL61"/>
          <cell r="AM61"/>
          <cell r="AN61"/>
          <cell r="AO61"/>
          <cell r="AP61"/>
          <cell r="AQ61"/>
          <cell r="AR61"/>
          <cell r="AS61"/>
          <cell r="AT61"/>
          <cell r="AU61"/>
          <cell r="AV61"/>
          <cell r="AW61"/>
          <cell r="AX61"/>
          <cell r="AY61"/>
          <cell r="AZ61"/>
          <cell r="BA61"/>
          <cell r="BB61"/>
          <cell r="BC61"/>
          <cell r="BD61"/>
          <cell r="BE61"/>
          <cell r="BF61"/>
          <cell r="BG61"/>
          <cell r="BH61"/>
          <cell r="BI61"/>
          <cell r="BJ61"/>
          <cell r="BK61"/>
          <cell r="BL61"/>
          <cell r="BM61"/>
          <cell r="BN61"/>
          <cell r="BO61"/>
          <cell r="BP61"/>
          <cell r="BQ61"/>
          <cell r="BR61"/>
          <cell r="BS61"/>
          <cell r="BT61">
            <v>0</v>
          </cell>
          <cell r="BU61" t="str">
            <v/>
          </cell>
          <cell r="BV61" t="str">
            <v/>
          </cell>
          <cell r="BW61" t="str">
            <v/>
          </cell>
          <cell r="BX61" t="str">
            <v/>
          </cell>
          <cell r="BY61" t="str">
            <v/>
          </cell>
          <cell r="BZ61" t="str">
            <v/>
          </cell>
          <cell r="CA61" t="str">
            <v/>
          </cell>
          <cell r="CB61" t="str">
            <v/>
          </cell>
          <cell r="CC61" t="str">
            <v/>
          </cell>
          <cell r="CD61" t="str">
            <v/>
          </cell>
          <cell r="CE61" t="str">
            <v/>
          </cell>
          <cell r="CF61" t="str">
            <v/>
          </cell>
          <cell r="CG61"/>
          <cell r="CH61"/>
          <cell r="CI61" t="str">
            <v/>
          </cell>
          <cell r="CJ61" t="str">
            <v/>
          </cell>
          <cell r="CK61" t="str">
            <v/>
          </cell>
          <cell r="CL61" t="str">
            <v/>
          </cell>
          <cell r="CM61" t="str">
            <v/>
          </cell>
          <cell r="CN61"/>
          <cell r="CO61"/>
          <cell r="CP61"/>
          <cell r="CQ61"/>
          <cell r="CR61"/>
          <cell r="CS61"/>
          <cell r="CT61"/>
          <cell r="CU61"/>
          <cell r="CV61"/>
          <cell r="CW61"/>
          <cell r="CX61"/>
          <cell r="CY61"/>
          <cell r="CZ61"/>
          <cell r="DA61"/>
          <cell r="DB61"/>
          <cell r="DC61">
            <v>0</v>
          </cell>
          <cell r="DD61">
            <v>0</v>
          </cell>
        </row>
        <row r="62">
          <cell r="A62"/>
          <cell r="B62"/>
          <cell r="C62"/>
          <cell r="D62"/>
          <cell r="E62"/>
          <cell r="F62"/>
          <cell r="G62"/>
          <cell r="H62"/>
          <cell r="I62"/>
          <cell r="J62"/>
          <cell r="K62"/>
          <cell r="L62"/>
          <cell r="M62"/>
          <cell r="N62"/>
          <cell r="O62"/>
          <cell r="P62"/>
          <cell r="Q62"/>
          <cell r="R62"/>
          <cell r="S62"/>
          <cell r="T62"/>
          <cell r="U62"/>
          <cell r="V62"/>
          <cell r="W62"/>
          <cell r="X62"/>
          <cell r="Y62"/>
          <cell r="Z62"/>
          <cell r="AA62"/>
          <cell r="AB62"/>
          <cell r="AC62"/>
          <cell r="AD62"/>
          <cell r="AE62"/>
          <cell r="AF62"/>
          <cell r="AG62"/>
          <cell r="AH62"/>
          <cell r="AI62"/>
          <cell r="AJ62"/>
          <cell r="AK62"/>
          <cell r="AL62"/>
          <cell r="AM62"/>
          <cell r="AN62"/>
          <cell r="AO62"/>
          <cell r="AP62"/>
          <cell r="AQ62"/>
          <cell r="AR62"/>
          <cell r="AS62"/>
          <cell r="AT62"/>
          <cell r="AU62"/>
          <cell r="AV62"/>
          <cell r="AW62"/>
          <cell r="AX62"/>
          <cell r="AY62"/>
          <cell r="AZ62"/>
          <cell r="BA62"/>
          <cell r="BB62"/>
          <cell r="BC62"/>
          <cell r="BD62"/>
          <cell r="BE62"/>
          <cell r="BF62"/>
          <cell r="BG62"/>
          <cell r="BH62"/>
          <cell r="BI62"/>
          <cell r="BJ62"/>
          <cell r="BK62"/>
          <cell r="BL62"/>
          <cell r="BM62"/>
          <cell r="BN62"/>
          <cell r="BO62"/>
          <cell r="BP62"/>
          <cell r="BQ62"/>
          <cell r="BR62"/>
          <cell r="BS62"/>
          <cell r="BT62">
            <v>0</v>
          </cell>
          <cell r="BU62" t="str">
            <v/>
          </cell>
          <cell r="BV62" t="str">
            <v/>
          </cell>
          <cell r="BW62" t="str">
            <v/>
          </cell>
          <cell r="BX62" t="str">
            <v/>
          </cell>
          <cell r="BY62" t="str">
            <v/>
          </cell>
          <cell r="BZ62" t="str">
            <v/>
          </cell>
          <cell r="CA62" t="str">
            <v/>
          </cell>
          <cell r="CB62" t="str">
            <v/>
          </cell>
          <cell r="CC62" t="str">
            <v/>
          </cell>
          <cell r="CD62" t="str">
            <v/>
          </cell>
          <cell r="CE62" t="str">
            <v/>
          </cell>
          <cell r="CF62" t="str">
            <v/>
          </cell>
          <cell r="CG62"/>
          <cell r="CH62"/>
          <cell r="CI62" t="str">
            <v/>
          </cell>
          <cell r="CJ62" t="str">
            <v/>
          </cell>
          <cell r="CK62" t="str">
            <v/>
          </cell>
          <cell r="CL62" t="str">
            <v/>
          </cell>
          <cell r="CM62" t="str">
            <v/>
          </cell>
          <cell r="CN62"/>
          <cell r="CO62"/>
          <cell r="CP62"/>
          <cell r="CQ62"/>
          <cell r="CR62"/>
          <cell r="CS62"/>
          <cell r="CT62"/>
          <cell r="CU62"/>
          <cell r="CV62"/>
          <cell r="CW62"/>
          <cell r="CX62"/>
          <cell r="CY62"/>
          <cell r="CZ62"/>
          <cell r="DA62"/>
          <cell r="DB62"/>
          <cell r="DC62">
            <v>0</v>
          </cell>
          <cell r="DD62">
            <v>0</v>
          </cell>
        </row>
        <row r="63">
          <cell r="A63"/>
          <cell r="B63"/>
          <cell r="C63"/>
          <cell r="D63"/>
          <cell r="E63"/>
          <cell r="F63"/>
          <cell r="G63"/>
          <cell r="H63"/>
          <cell r="I63"/>
          <cell r="J63"/>
          <cell r="K63"/>
          <cell r="L63"/>
          <cell r="M63"/>
          <cell r="N63"/>
          <cell r="O63"/>
          <cell r="P63"/>
          <cell r="Q63"/>
          <cell r="R63"/>
          <cell r="S63"/>
          <cell r="T63"/>
          <cell r="U63"/>
          <cell r="V63"/>
          <cell r="W63"/>
          <cell r="X63"/>
          <cell r="Y63"/>
          <cell r="Z63"/>
          <cell r="AA63"/>
          <cell r="AB63"/>
          <cell r="AC63"/>
          <cell r="AD63"/>
          <cell r="AE63"/>
          <cell r="AF63"/>
          <cell r="AG63"/>
          <cell r="AH63"/>
          <cell r="AI63"/>
          <cell r="AJ63"/>
          <cell r="AK63"/>
          <cell r="AL63"/>
          <cell r="AM63"/>
          <cell r="AN63"/>
          <cell r="AO63"/>
          <cell r="AP63"/>
          <cell r="AQ63"/>
          <cell r="AR63"/>
          <cell r="AS63"/>
          <cell r="AT63"/>
          <cell r="AU63"/>
          <cell r="AV63"/>
          <cell r="AW63"/>
          <cell r="AX63"/>
          <cell r="AY63"/>
          <cell r="AZ63"/>
          <cell r="BA63"/>
          <cell r="BB63"/>
          <cell r="BC63"/>
          <cell r="BD63"/>
          <cell r="BE63"/>
          <cell r="BF63"/>
          <cell r="BG63"/>
          <cell r="BH63"/>
          <cell r="BI63"/>
          <cell r="BJ63"/>
          <cell r="BK63"/>
          <cell r="BL63"/>
          <cell r="BM63"/>
          <cell r="BN63"/>
          <cell r="BO63"/>
          <cell r="BP63"/>
          <cell r="BQ63"/>
          <cell r="BR63"/>
          <cell r="BS63"/>
          <cell r="BT63">
            <v>0</v>
          </cell>
          <cell r="BU63" t="str">
            <v/>
          </cell>
          <cell r="BV63" t="str">
            <v/>
          </cell>
          <cell r="BW63" t="str">
            <v/>
          </cell>
          <cell r="BX63" t="str">
            <v/>
          </cell>
          <cell r="BY63" t="str">
            <v/>
          </cell>
          <cell r="BZ63" t="str">
            <v/>
          </cell>
          <cell r="CA63" t="str">
            <v/>
          </cell>
          <cell r="CB63" t="str">
            <v/>
          </cell>
          <cell r="CC63" t="str">
            <v/>
          </cell>
          <cell r="CD63" t="str">
            <v/>
          </cell>
          <cell r="CE63" t="str">
            <v/>
          </cell>
          <cell r="CF63" t="str">
            <v/>
          </cell>
          <cell r="CG63"/>
          <cell r="CH63"/>
          <cell r="CI63" t="str">
            <v/>
          </cell>
          <cell r="CJ63" t="str">
            <v/>
          </cell>
          <cell r="CK63" t="str">
            <v/>
          </cell>
          <cell r="CL63" t="str">
            <v/>
          </cell>
          <cell r="CM63" t="str">
            <v/>
          </cell>
          <cell r="CN63"/>
          <cell r="CO63"/>
          <cell r="CP63"/>
          <cell r="CQ63"/>
          <cell r="CR63"/>
          <cell r="CS63"/>
          <cell r="CT63"/>
          <cell r="CU63"/>
          <cell r="CV63"/>
          <cell r="CW63"/>
          <cell r="CX63"/>
          <cell r="CY63"/>
          <cell r="CZ63"/>
          <cell r="DA63"/>
          <cell r="DB63"/>
          <cell r="DC63">
            <v>0</v>
          </cell>
          <cell r="DD63">
            <v>0</v>
          </cell>
        </row>
        <row r="64">
          <cell r="A64"/>
          <cell r="B64"/>
          <cell r="C64"/>
          <cell r="D64"/>
          <cell r="E64"/>
          <cell r="F64"/>
          <cell r="G64"/>
          <cell r="H64"/>
          <cell r="I64"/>
          <cell r="J64"/>
          <cell r="K64"/>
          <cell r="L64"/>
          <cell r="M64"/>
          <cell r="N64"/>
          <cell r="O64"/>
          <cell r="P64"/>
          <cell r="Q64"/>
          <cell r="R64"/>
          <cell r="S64"/>
          <cell r="T64"/>
          <cell r="U64"/>
          <cell r="V64"/>
          <cell r="W64"/>
          <cell r="X64"/>
          <cell r="Y64"/>
          <cell r="Z64"/>
          <cell r="AA64"/>
          <cell r="AB64"/>
          <cell r="AC64"/>
          <cell r="AD64"/>
          <cell r="AE64"/>
          <cell r="AF64"/>
          <cell r="AG64"/>
          <cell r="AH64"/>
          <cell r="AI64"/>
          <cell r="AJ64"/>
          <cell r="AK64"/>
          <cell r="AL64"/>
          <cell r="AM64"/>
          <cell r="AN64"/>
          <cell r="AO64"/>
          <cell r="AP64"/>
          <cell r="AQ64"/>
          <cell r="AR64"/>
          <cell r="AS64"/>
          <cell r="AT64"/>
          <cell r="AU64"/>
          <cell r="AV64"/>
          <cell r="AW64"/>
          <cell r="AX64"/>
          <cell r="AY64"/>
          <cell r="AZ64"/>
          <cell r="BA64"/>
          <cell r="BB64"/>
          <cell r="BC64"/>
          <cell r="BD64"/>
          <cell r="BE64"/>
          <cell r="BF64"/>
          <cell r="BG64"/>
          <cell r="BH64"/>
          <cell r="BI64"/>
          <cell r="BJ64"/>
          <cell r="BK64"/>
          <cell r="BL64"/>
          <cell r="BM64"/>
          <cell r="BN64"/>
          <cell r="BO64"/>
          <cell r="BP64"/>
          <cell r="BQ64"/>
          <cell r="BR64"/>
          <cell r="BS64"/>
          <cell r="BT64">
            <v>0</v>
          </cell>
          <cell r="BU64" t="str">
            <v/>
          </cell>
          <cell r="BV64" t="str">
            <v/>
          </cell>
          <cell r="BW64" t="str">
            <v/>
          </cell>
          <cell r="BX64" t="str">
            <v/>
          </cell>
          <cell r="BY64" t="str">
            <v/>
          </cell>
          <cell r="BZ64" t="str">
            <v/>
          </cell>
          <cell r="CA64" t="str">
            <v/>
          </cell>
          <cell r="CB64" t="str">
            <v/>
          </cell>
          <cell r="CC64" t="str">
            <v/>
          </cell>
          <cell r="CD64" t="str">
            <v/>
          </cell>
          <cell r="CE64" t="str">
            <v/>
          </cell>
          <cell r="CF64" t="str">
            <v/>
          </cell>
          <cell r="CG64"/>
          <cell r="CH64"/>
          <cell r="CI64" t="str">
            <v/>
          </cell>
          <cell r="CJ64" t="str">
            <v/>
          </cell>
          <cell r="CK64" t="str">
            <v/>
          </cell>
          <cell r="CL64" t="str">
            <v/>
          </cell>
          <cell r="CM64" t="str">
            <v/>
          </cell>
          <cell r="CN64"/>
          <cell r="CO64"/>
          <cell r="CP64"/>
          <cell r="CQ64"/>
          <cell r="CR64"/>
          <cell r="CS64"/>
          <cell r="CT64"/>
          <cell r="CU64"/>
          <cell r="CV64"/>
          <cell r="CW64"/>
          <cell r="CX64"/>
          <cell r="CY64"/>
          <cell r="CZ64"/>
          <cell r="DA64"/>
          <cell r="DB64"/>
          <cell r="DC64">
            <v>0</v>
          </cell>
          <cell r="DD64">
            <v>0</v>
          </cell>
        </row>
        <row r="65">
          <cell r="A65"/>
          <cell r="B65"/>
          <cell r="C65"/>
          <cell r="D65"/>
          <cell r="E65"/>
          <cell r="F65"/>
          <cell r="G65"/>
          <cell r="H65"/>
          <cell r="I65"/>
          <cell r="J65"/>
          <cell r="K65"/>
          <cell r="L65"/>
          <cell r="M65"/>
          <cell r="N65"/>
          <cell r="O65"/>
          <cell r="P65"/>
          <cell r="Q65"/>
          <cell r="R65"/>
          <cell r="S65"/>
          <cell r="T65"/>
          <cell r="U65"/>
          <cell r="V65"/>
          <cell r="W65"/>
          <cell r="X65"/>
          <cell r="Y65"/>
          <cell r="Z65"/>
          <cell r="AA65"/>
          <cell r="AB65"/>
          <cell r="AC65"/>
          <cell r="AD65"/>
          <cell r="AE65"/>
          <cell r="AF65"/>
          <cell r="AG65"/>
          <cell r="AH65"/>
          <cell r="AI65"/>
          <cell r="AJ65"/>
          <cell r="AK65"/>
          <cell r="AL65"/>
          <cell r="AM65"/>
          <cell r="AN65"/>
          <cell r="AO65"/>
          <cell r="AP65"/>
          <cell r="AQ65"/>
          <cell r="AR65"/>
          <cell r="AS65"/>
          <cell r="AT65"/>
          <cell r="AU65"/>
          <cell r="AV65"/>
          <cell r="AW65"/>
          <cell r="AX65"/>
          <cell r="AY65"/>
          <cell r="AZ65"/>
          <cell r="BA65"/>
          <cell r="BB65"/>
          <cell r="BC65"/>
          <cell r="BD65"/>
          <cell r="BE65"/>
          <cell r="BF65"/>
          <cell r="BG65"/>
          <cell r="BH65"/>
          <cell r="BI65"/>
          <cell r="BJ65"/>
          <cell r="BK65"/>
          <cell r="BL65"/>
          <cell r="BM65"/>
          <cell r="BN65"/>
          <cell r="BO65"/>
          <cell r="BP65"/>
          <cell r="BQ65"/>
          <cell r="BR65"/>
          <cell r="BS65"/>
          <cell r="BT65">
            <v>0</v>
          </cell>
          <cell r="BU65" t="str">
            <v/>
          </cell>
          <cell r="BV65" t="str">
            <v/>
          </cell>
          <cell r="BW65" t="str">
            <v/>
          </cell>
          <cell r="BX65" t="str">
            <v/>
          </cell>
          <cell r="BY65" t="str">
            <v/>
          </cell>
          <cell r="BZ65" t="str">
            <v/>
          </cell>
          <cell r="CA65" t="str">
            <v/>
          </cell>
          <cell r="CB65" t="str">
            <v/>
          </cell>
          <cell r="CC65" t="str">
            <v/>
          </cell>
          <cell r="CD65" t="str">
            <v/>
          </cell>
          <cell r="CE65" t="str">
            <v/>
          </cell>
          <cell r="CF65" t="str">
            <v/>
          </cell>
          <cell r="CG65"/>
          <cell r="CH65"/>
          <cell r="CI65" t="str">
            <v/>
          </cell>
          <cell r="CJ65" t="str">
            <v/>
          </cell>
          <cell r="CK65" t="str">
            <v/>
          </cell>
          <cell r="CL65" t="str">
            <v/>
          </cell>
          <cell r="CM65" t="str">
            <v/>
          </cell>
          <cell r="CN65"/>
          <cell r="CO65"/>
          <cell r="CP65"/>
          <cell r="CQ65"/>
          <cell r="CR65"/>
          <cell r="CS65"/>
          <cell r="CT65"/>
          <cell r="CU65"/>
          <cell r="CV65"/>
          <cell r="CW65"/>
          <cell r="CX65"/>
          <cell r="CY65"/>
          <cell r="CZ65"/>
          <cell r="DA65"/>
          <cell r="DB65"/>
          <cell r="DC65">
            <v>0</v>
          </cell>
          <cell r="DD65">
            <v>0</v>
          </cell>
        </row>
        <row r="66">
          <cell r="A66"/>
          <cell r="B66"/>
          <cell r="C66"/>
          <cell r="D66"/>
          <cell r="E66"/>
          <cell r="F66"/>
          <cell r="G66"/>
          <cell r="H66"/>
          <cell r="I66"/>
          <cell r="J66"/>
          <cell r="K66"/>
          <cell r="L66"/>
          <cell r="M66"/>
          <cell r="N66"/>
          <cell r="O66"/>
          <cell r="P66"/>
          <cell r="Q66"/>
          <cell r="R66"/>
          <cell r="S66"/>
          <cell r="T66"/>
          <cell r="U66"/>
          <cell r="V66"/>
          <cell r="W66"/>
          <cell r="X66"/>
          <cell r="Y66"/>
          <cell r="Z66"/>
          <cell r="AA66"/>
          <cell r="AB66"/>
          <cell r="AC66"/>
          <cell r="AD66"/>
          <cell r="AE66"/>
          <cell r="AF66"/>
          <cell r="AG66"/>
          <cell r="AH66"/>
          <cell r="AI66"/>
          <cell r="AJ66"/>
          <cell r="AK66"/>
          <cell r="AL66"/>
          <cell r="AM66"/>
          <cell r="AN66"/>
          <cell r="AO66"/>
          <cell r="AP66"/>
          <cell r="AQ66"/>
          <cell r="AR66"/>
          <cell r="AS66"/>
          <cell r="AT66"/>
          <cell r="AU66"/>
          <cell r="AV66"/>
          <cell r="AW66"/>
          <cell r="AX66"/>
          <cell r="AY66"/>
          <cell r="AZ66"/>
          <cell r="BA66"/>
          <cell r="BB66"/>
          <cell r="BC66"/>
          <cell r="BD66"/>
          <cell r="BE66"/>
          <cell r="BF66"/>
          <cell r="BG66"/>
          <cell r="BH66"/>
          <cell r="BI66"/>
          <cell r="BJ66"/>
          <cell r="BK66"/>
          <cell r="BL66"/>
          <cell r="BM66"/>
          <cell r="BN66"/>
          <cell r="BO66"/>
          <cell r="BP66"/>
          <cell r="BQ66"/>
          <cell r="BR66"/>
          <cell r="BS66"/>
          <cell r="BT66">
            <v>0</v>
          </cell>
          <cell r="BU66" t="str">
            <v/>
          </cell>
          <cell r="BV66" t="str">
            <v/>
          </cell>
          <cell r="BW66" t="str">
            <v/>
          </cell>
          <cell r="BX66" t="str">
            <v/>
          </cell>
          <cell r="BY66" t="str">
            <v/>
          </cell>
          <cell r="BZ66" t="str">
            <v/>
          </cell>
          <cell r="CA66" t="str">
            <v/>
          </cell>
          <cell r="CB66" t="str">
            <v/>
          </cell>
          <cell r="CC66" t="str">
            <v/>
          </cell>
          <cell r="CD66" t="str">
            <v/>
          </cell>
          <cell r="CE66" t="str">
            <v/>
          </cell>
          <cell r="CF66" t="str">
            <v/>
          </cell>
          <cell r="CG66"/>
          <cell r="CH66"/>
          <cell r="CI66" t="str">
            <v/>
          </cell>
          <cell r="CJ66" t="str">
            <v/>
          </cell>
          <cell r="CK66" t="str">
            <v/>
          </cell>
          <cell r="CL66" t="str">
            <v/>
          </cell>
          <cell r="CM66" t="str">
            <v/>
          </cell>
          <cell r="CN66"/>
          <cell r="CO66"/>
          <cell r="CP66"/>
          <cell r="CQ66"/>
          <cell r="CR66"/>
          <cell r="CS66"/>
          <cell r="CT66"/>
          <cell r="CU66"/>
          <cell r="CV66"/>
          <cell r="CW66"/>
          <cell r="CX66"/>
          <cell r="CY66"/>
          <cell r="CZ66"/>
          <cell r="DA66"/>
          <cell r="DB66"/>
          <cell r="DC66">
            <v>0</v>
          </cell>
          <cell r="DD66">
            <v>0</v>
          </cell>
        </row>
        <row r="67">
          <cell r="A67"/>
          <cell r="B67"/>
          <cell r="C67"/>
          <cell r="D67"/>
          <cell r="E67"/>
          <cell r="F67"/>
          <cell r="G67"/>
          <cell r="H67"/>
          <cell r="I67"/>
          <cell r="J67"/>
          <cell r="K67"/>
          <cell r="L67"/>
          <cell r="M67"/>
          <cell r="N67"/>
          <cell r="O67"/>
          <cell r="P67"/>
          <cell r="Q67"/>
          <cell r="R67"/>
          <cell r="S67"/>
          <cell r="T67"/>
          <cell r="U67"/>
          <cell r="V67"/>
          <cell r="W67"/>
          <cell r="X67"/>
          <cell r="Y67"/>
          <cell r="Z67"/>
          <cell r="AA67"/>
          <cell r="AB67"/>
          <cell r="AC67"/>
          <cell r="AD67"/>
          <cell r="AE67"/>
          <cell r="AF67"/>
          <cell r="AG67"/>
          <cell r="AH67"/>
          <cell r="AI67"/>
          <cell r="AJ67"/>
          <cell r="AK67"/>
          <cell r="AL67"/>
          <cell r="AM67"/>
          <cell r="AN67"/>
          <cell r="AO67"/>
          <cell r="AP67"/>
          <cell r="AQ67"/>
          <cell r="AR67"/>
          <cell r="AS67"/>
          <cell r="AT67"/>
          <cell r="AU67"/>
          <cell r="AV67"/>
          <cell r="AW67"/>
          <cell r="AX67"/>
          <cell r="AY67"/>
          <cell r="AZ67"/>
          <cell r="BA67"/>
          <cell r="BB67"/>
          <cell r="BC67"/>
          <cell r="BD67"/>
          <cell r="BE67"/>
          <cell r="BF67"/>
          <cell r="BG67"/>
          <cell r="BH67"/>
          <cell r="BI67"/>
          <cell r="BJ67"/>
          <cell r="BK67"/>
          <cell r="BL67"/>
          <cell r="BM67"/>
          <cell r="BN67"/>
          <cell r="BO67"/>
          <cell r="BP67"/>
          <cell r="BQ67"/>
          <cell r="BR67"/>
          <cell r="BS67"/>
          <cell r="BT67">
            <v>0</v>
          </cell>
          <cell r="BU67" t="str">
            <v/>
          </cell>
          <cell r="BV67" t="str">
            <v/>
          </cell>
          <cell r="BW67" t="str">
            <v/>
          </cell>
          <cell r="BX67" t="str">
            <v/>
          </cell>
          <cell r="BY67" t="str">
            <v/>
          </cell>
          <cell r="BZ67" t="str">
            <v/>
          </cell>
          <cell r="CA67" t="str">
            <v/>
          </cell>
          <cell r="CB67" t="str">
            <v/>
          </cell>
          <cell r="CC67" t="str">
            <v/>
          </cell>
          <cell r="CD67" t="str">
            <v/>
          </cell>
          <cell r="CE67" t="str">
            <v/>
          </cell>
          <cell r="CF67" t="str">
            <v/>
          </cell>
          <cell r="CG67"/>
          <cell r="CH67"/>
          <cell r="CI67" t="str">
            <v/>
          </cell>
          <cell r="CJ67" t="str">
            <v/>
          </cell>
          <cell r="CK67" t="str">
            <v/>
          </cell>
          <cell r="CL67" t="str">
            <v/>
          </cell>
          <cell r="CM67" t="str">
            <v/>
          </cell>
          <cell r="CN67"/>
          <cell r="CO67"/>
          <cell r="CP67"/>
          <cell r="CQ67"/>
          <cell r="CR67"/>
          <cell r="CS67"/>
          <cell r="CT67"/>
          <cell r="CU67"/>
          <cell r="CV67"/>
          <cell r="CW67"/>
          <cell r="CX67"/>
          <cell r="CY67"/>
          <cell r="CZ67"/>
          <cell r="DA67"/>
          <cell r="DB67"/>
          <cell r="DC67">
            <v>0</v>
          </cell>
          <cell r="DD67">
            <v>0</v>
          </cell>
        </row>
        <row r="68">
          <cell r="A68"/>
          <cell r="B68"/>
          <cell r="C68"/>
          <cell r="D68"/>
          <cell r="E68"/>
          <cell r="F68"/>
          <cell r="G68"/>
          <cell r="H68"/>
          <cell r="I68"/>
          <cell r="J68"/>
          <cell r="K68"/>
          <cell r="L68"/>
          <cell r="M68"/>
          <cell r="N68"/>
          <cell r="O68"/>
          <cell r="P68"/>
          <cell r="Q68"/>
          <cell r="R68"/>
          <cell r="S68"/>
          <cell r="T68"/>
          <cell r="U68"/>
          <cell r="V68"/>
          <cell r="W68"/>
          <cell r="X68"/>
          <cell r="Y68"/>
          <cell r="Z68"/>
          <cell r="AA68"/>
          <cell r="AB68"/>
          <cell r="AC68"/>
          <cell r="AD68"/>
          <cell r="AE68"/>
          <cell r="AF68"/>
          <cell r="AG68"/>
          <cell r="AH68"/>
          <cell r="AI68"/>
          <cell r="AJ68"/>
          <cell r="AK68"/>
          <cell r="AL68"/>
          <cell r="AM68"/>
          <cell r="AN68"/>
          <cell r="AO68"/>
          <cell r="AP68"/>
          <cell r="AQ68"/>
          <cell r="AR68"/>
          <cell r="AS68"/>
          <cell r="AT68"/>
          <cell r="AU68"/>
          <cell r="AV68"/>
          <cell r="AW68"/>
          <cell r="AX68"/>
          <cell r="AY68"/>
          <cell r="AZ68"/>
          <cell r="BA68"/>
          <cell r="BB68"/>
          <cell r="BC68"/>
          <cell r="BD68"/>
          <cell r="BE68"/>
          <cell r="BF68"/>
          <cell r="BG68"/>
          <cell r="BH68"/>
          <cell r="BI68"/>
          <cell r="BJ68"/>
          <cell r="BK68"/>
          <cell r="BL68"/>
          <cell r="BM68"/>
          <cell r="BN68"/>
          <cell r="BO68"/>
          <cell r="BP68"/>
          <cell r="BQ68"/>
          <cell r="BR68"/>
          <cell r="BS68"/>
          <cell r="BT68">
            <v>0</v>
          </cell>
          <cell r="BU68" t="str">
            <v/>
          </cell>
          <cell r="BV68" t="str">
            <v/>
          </cell>
          <cell r="BW68" t="str">
            <v/>
          </cell>
          <cell r="BX68" t="str">
            <v/>
          </cell>
          <cell r="BY68" t="str">
            <v/>
          </cell>
          <cell r="BZ68" t="str">
            <v/>
          </cell>
          <cell r="CA68" t="str">
            <v/>
          </cell>
          <cell r="CB68" t="str">
            <v/>
          </cell>
          <cell r="CC68" t="str">
            <v/>
          </cell>
          <cell r="CD68" t="str">
            <v/>
          </cell>
          <cell r="CE68" t="str">
            <v/>
          </cell>
          <cell r="CF68" t="str">
            <v/>
          </cell>
          <cell r="CG68"/>
          <cell r="CH68"/>
          <cell r="CI68" t="str">
            <v/>
          </cell>
          <cell r="CJ68" t="str">
            <v/>
          </cell>
          <cell r="CK68" t="str">
            <v/>
          </cell>
          <cell r="CL68" t="str">
            <v/>
          </cell>
          <cell r="CM68" t="str">
            <v/>
          </cell>
          <cell r="CN68"/>
          <cell r="CO68"/>
          <cell r="CP68"/>
          <cell r="CQ68"/>
          <cell r="CR68"/>
          <cell r="CS68"/>
          <cell r="CT68"/>
          <cell r="CU68"/>
          <cell r="CV68"/>
          <cell r="CW68"/>
          <cell r="CX68"/>
          <cell r="CY68"/>
          <cell r="CZ68"/>
          <cell r="DA68"/>
          <cell r="DB68"/>
          <cell r="DC68">
            <v>0</v>
          </cell>
          <cell r="DD68">
            <v>0</v>
          </cell>
        </row>
        <row r="69">
          <cell r="A69"/>
          <cell r="B69"/>
          <cell r="C69"/>
          <cell r="D69"/>
          <cell r="E69"/>
          <cell r="F69"/>
          <cell r="G69"/>
          <cell r="H69"/>
          <cell r="I69"/>
          <cell r="J69"/>
          <cell r="K69"/>
          <cell r="L69"/>
          <cell r="M69"/>
          <cell r="N69"/>
          <cell r="O69"/>
          <cell r="P69"/>
          <cell r="Q69"/>
          <cell r="R69"/>
          <cell r="S69"/>
          <cell r="T69"/>
          <cell r="U69"/>
          <cell r="V69"/>
          <cell r="W69"/>
          <cell r="X69"/>
          <cell r="Y69"/>
          <cell r="Z69"/>
          <cell r="AA69"/>
          <cell r="AB69"/>
          <cell r="AC69"/>
          <cell r="AD69"/>
          <cell r="AE69"/>
          <cell r="AF69"/>
          <cell r="AG69"/>
          <cell r="AH69"/>
          <cell r="AI69"/>
          <cell r="AJ69"/>
          <cell r="AK69"/>
          <cell r="AL69"/>
          <cell r="AM69"/>
          <cell r="AN69"/>
          <cell r="AO69"/>
          <cell r="AP69"/>
          <cell r="AQ69"/>
          <cell r="AR69"/>
          <cell r="AS69"/>
          <cell r="AT69"/>
          <cell r="AU69"/>
          <cell r="AV69"/>
          <cell r="AW69"/>
          <cell r="AX69"/>
          <cell r="AY69"/>
          <cell r="AZ69"/>
          <cell r="BA69"/>
          <cell r="BB69"/>
          <cell r="BC69"/>
          <cell r="BD69"/>
          <cell r="BE69"/>
          <cell r="BF69"/>
          <cell r="BG69"/>
          <cell r="BH69"/>
          <cell r="BI69"/>
          <cell r="BJ69"/>
          <cell r="BK69"/>
          <cell r="BL69"/>
          <cell r="BM69"/>
          <cell r="BN69"/>
          <cell r="BO69"/>
          <cell r="BP69"/>
          <cell r="BQ69"/>
          <cell r="BR69"/>
          <cell r="BS69"/>
          <cell r="BT69">
            <v>0</v>
          </cell>
          <cell r="BU69" t="str">
            <v/>
          </cell>
          <cell r="BV69" t="str">
            <v/>
          </cell>
          <cell r="BW69" t="str">
            <v/>
          </cell>
          <cell r="BX69" t="str">
            <v/>
          </cell>
          <cell r="BY69" t="str">
            <v/>
          </cell>
          <cell r="BZ69" t="str">
            <v/>
          </cell>
          <cell r="CA69" t="str">
            <v/>
          </cell>
          <cell r="CB69" t="str">
            <v/>
          </cell>
          <cell r="CC69" t="str">
            <v/>
          </cell>
          <cell r="CD69" t="str">
            <v/>
          </cell>
          <cell r="CE69" t="str">
            <v/>
          </cell>
          <cell r="CF69" t="str">
            <v/>
          </cell>
          <cell r="CG69"/>
          <cell r="CH69"/>
          <cell r="CI69" t="str">
            <v/>
          </cell>
          <cell r="CJ69" t="str">
            <v/>
          </cell>
          <cell r="CK69" t="str">
            <v/>
          </cell>
          <cell r="CL69" t="str">
            <v/>
          </cell>
          <cell r="CM69" t="str">
            <v/>
          </cell>
          <cell r="CN69"/>
          <cell r="CO69"/>
          <cell r="CP69"/>
          <cell r="CQ69"/>
          <cell r="CR69"/>
          <cell r="CS69"/>
          <cell r="CT69"/>
          <cell r="CU69"/>
          <cell r="CV69"/>
          <cell r="CW69"/>
          <cell r="CX69"/>
          <cell r="CY69"/>
          <cell r="CZ69"/>
          <cell r="DA69"/>
          <cell r="DB69"/>
          <cell r="DC69">
            <v>0</v>
          </cell>
          <cell r="DD69">
            <v>0</v>
          </cell>
        </row>
        <row r="70">
          <cell r="A70"/>
          <cell r="B70"/>
          <cell r="C70"/>
          <cell r="D70"/>
          <cell r="E70"/>
          <cell r="F70"/>
          <cell r="G70"/>
          <cell r="H70"/>
          <cell r="I70"/>
          <cell r="J70"/>
          <cell r="K70"/>
          <cell r="L70"/>
          <cell r="M70"/>
          <cell r="N70"/>
          <cell r="O70"/>
          <cell r="P70"/>
          <cell r="Q70"/>
          <cell r="R70"/>
          <cell r="S70"/>
          <cell r="T70"/>
          <cell r="U70"/>
          <cell r="V70"/>
          <cell r="W70"/>
          <cell r="X70"/>
          <cell r="Y70"/>
          <cell r="Z70"/>
          <cell r="AA70"/>
          <cell r="AB70"/>
          <cell r="AC70"/>
          <cell r="AD70"/>
          <cell r="AE70"/>
          <cell r="AF70"/>
          <cell r="AG70"/>
          <cell r="AH70"/>
          <cell r="AI70"/>
          <cell r="AJ70"/>
          <cell r="AK70"/>
          <cell r="AL70"/>
          <cell r="AM70"/>
          <cell r="AN70"/>
          <cell r="AO70"/>
          <cell r="AP70"/>
          <cell r="AQ70"/>
          <cell r="AR70"/>
          <cell r="AS70"/>
          <cell r="AT70"/>
          <cell r="AU70"/>
          <cell r="AV70"/>
          <cell r="AW70"/>
          <cell r="AX70"/>
          <cell r="AY70"/>
          <cell r="AZ70"/>
          <cell r="BA70"/>
          <cell r="BB70"/>
          <cell r="BC70"/>
          <cell r="BD70"/>
          <cell r="BE70"/>
          <cell r="BF70"/>
          <cell r="BG70"/>
          <cell r="BH70"/>
          <cell r="BI70"/>
          <cell r="BJ70"/>
          <cell r="BK70"/>
          <cell r="BL70"/>
          <cell r="BM70"/>
          <cell r="BN70"/>
          <cell r="BO70"/>
          <cell r="BP70"/>
          <cell r="BQ70"/>
          <cell r="BR70"/>
          <cell r="BS70"/>
          <cell r="BT70">
            <v>0</v>
          </cell>
          <cell r="BU70" t="str">
            <v/>
          </cell>
          <cell r="BV70" t="str">
            <v/>
          </cell>
          <cell r="BW70" t="str">
            <v/>
          </cell>
          <cell r="BX70" t="str">
            <v/>
          </cell>
          <cell r="BY70" t="str">
            <v/>
          </cell>
          <cell r="BZ70" t="str">
            <v/>
          </cell>
          <cell r="CA70" t="str">
            <v/>
          </cell>
          <cell r="CB70" t="str">
            <v/>
          </cell>
          <cell r="CC70" t="str">
            <v/>
          </cell>
          <cell r="CD70" t="str">
            <v/>
          </cell>
          <cell r="CE70" t="str">
            <v/>
          </cell>
          <cell r="CF70" t="str">
            <v/>
          </cell>
          <cell r="CG70"/>
          <cell r="CH70"/>
          <cell r="CI70" t="str">
            <v/>
          </cell>
          <cell r="CJ70" t="str">
            <v/>
          </cell>
          <cell r="CK70" t="str">
            <v/>
          </cell>
          <cell r="CL70" t="str">
            <v/>
          </cell>
          <cell r="CM70" t="str">
            <v/>
          </cell>
          <cell r="CN70"/>
          <cell r="CO70"/>
          <cell r="CP70"/>
          <cell r="CQ70"/>
          <cell r="CR70"/>
          <cell r="CS70"/>
          <cell r="CT70"/>
          <cell r="CU70"/>
          <cell r="CV70"/>
          <cell r="CW70"/>
          <cell r="CX70"/>
          <cell r="CY70"/>
          <cell r="CZ70"/>
          <cell r="DA70"/>
          <cell r="DB70"/>
          <cell r="DC70">
            <v>0</v>
          </cell>
          <cell r="DD70">
            <v>0</v>
          </cell>
        </row>
        <row r="71">
          <cell r="A71"/>
          <cell r="B71"/>
          <cell r="C71"/>
          <cell r="D71"/>
          <cell r="E71"/>
          <cell r="F71"/>
          <cell r="G71"/>
          <cell r="H71"/>
          <cell r="I71"/>
          <cell r="J71"/>
          <cell r="K71"/>
          <cell r="L71"/>
          <cell r="M71"/>
          <cell r="N71"/>
          <cell r="O71"/>
          <cell r="P71"/>
          <cell r="Q71"/>
          <cell r="R71"/>
          <cell r="S71"/>
          <cell r="T71"/>
          <cell r="U71"/>
          <cell r="V71"/>
          <cell r="W71"/>
          <cell r="X71"/>
          <cell r="Y71"/>
          <cell r="Z71"/>
          <cell r="AA71"/>
          <cell r="AB71"/>
          <cell r="AC71"/>
          <cell r="AD71"/>
          <cell r="AE71"/>
          <cell r="AF71"/>
          <cell r="AG71"/>
          <cell r="AH71"/>
          <cell r="AI71"/>
          <cell r="AJ71"/>
          <cell r="AK71"/>
          <cell r="AL71"/>
          <cell r="AM71"/>
          <cell r="AN71"/>
          <cell r="AO71"/>
          <cell r="AP71"/>
          <cell r="AQ71"/>
          <cell r="AR71"/>
          <cell r="AS71"/>
          <cell r="AT71"/>
          <cell r="AU71"/>
          <cell r="AV71"/>
          <cell r="AW71"/>
          <cell r="AX71"/>
          <cell r="AY71"/>
          <cell r="AZ71"/>
          <cell r="BA71"/>
          <cell r="BB71"/>
          <cell r="BC71"/>
          <cell r="BD71"/>
          <cell r="BE71"/>
          <cell r="BF71"/>
          <cell r="BG71"/>
          <cell r="BH71"/>
          <cell r="BI71"/>
          <cell r="BJ71"/>
          <cell r="BK71"/>
          <cell r="BL71"/>
          <cell r="BM71"/>
          <cell r="BN71"/>
          <cell r="BO71"/>
          <cell r="BP71"/>
          <cell r="BQ71"/>
          <cell r="BR71"/>
          <cell r="BS71"/>
          <cell r="BT71">
            <v>0</v>
          </cell>
          <cell r="BU71" t="str">
            <v/>
          </cell>
          <cell r="BV71" t="str">
            <v/>
          </cell>
          <cell r="BW71" t="str">
            <v/>
          </cell>
          <cell r="BX71" t="str">
            <v/>
          </cell>
          <cell r="BY71" t="str">
            <v/>
          </cell>
          <cell r="BZ71" t="str">
            <v/>
          </cell>
          <cell r="CA71" t="str">
            <v/>
          </cell>
          <cell r="CB71" t="str">
            <v/>
          </cell>
          <cell r="CC71" t="str">
            <v/>
          </cell>
          <cell r="CD71" t="str">
            <v/>
          </cell>
          <cell r="CE71" t="str">
            <v/>
          </cell>
          <cell r="CF71" t="str">
            <v/>
          </cell>
          <cell r="CG71"/>
          <cell r="CH71"/>
          <cell r="CI71" t="str">
            <v/>
          </cell>
          <cell r="CJ71" t="str">
            <v/>
          </cell>
          <cell r="CK71" t="str">
            <v/>
          </cell>
          <cell r="CL71" t="str">
            <v/>
          </cell>
          <cell r="CM71" t="str">
            <v/>
          </cell>
          <cell r="CN71"/>
          <cell r="CO71"/>
          <cell r="CP71"/>
          <cell r="CQ71"/>
          <cell r="CR71"/>
          <cell r="CS71"/>
          <cell r="CT71"/>
          <cell r="CU71"/>
          <cell r="CV71"/>
          <cell r="CW71"/>
          <cell r="CX71"/>
          <cell r="CY71"/>
          <cell r="CZ71"/>
          <cell r="DA71"/>
          <cell r="DB71"/>
          <cell r="DC71">
            <v>0</v>
          </cell>
          <cell r="DD71">
            <v>0</v>
          </cell>
        </row>
        <row r="72">
          <cell r="A72"/>
          <cell r="B72"/>
          <cell r="C72"/>
          <cell r="D72"/>
          <cell r="E72"/>
          <cell r="F72"/>
          <cell r="G72"/>
          <cell r="H72"/>
          <cell r="I72"/>
          <cell r="J72"/>
          <cell r="K72"/>
          <cell r="L72"/>
          <cell r="M72"/>
          <cell r="N72"/>
          <cell r="O72"/>
          <cell r="P72"/>
          <cell r="Q72"/>
          <cell r="R72"/>
          <cell r="S72"/>
          <cell r="T72"/>
          <cell r="U72"/>
          <cell r="V72"/>
          <cell r="W72"/>
          <cell r="X72"/>
          <cell r="Y72"/>
          <cell r="Z72"/>
          <cell r="AA72"/>
          <cell r="AB72"/>
          <cell r="AC72"/>
          <cell r="AD72"/>
          <cell r="AE72"/>
          <cell r="AF72"/>
          <cell r="AG72"/>
          <cell r="AH72"/>
          <cell r="AI72"/>
          <cell r="AJ72"/>
          <cell r="AK72"/>
          <cell r="AL72"/>
          <cell r="AM72"/>
          <cell r="AN72"/>
          <cell r="AO72"/>
          <cell r="AP72"/>
          <cell r="AQ72"/>
          <cell r="AR72"/>
          <cell r="AS72"/>
          <cell r="AT72"/>
          <cell r="AU72"/>
          <cell r="AV72"/>
          <cell r="AW72"/>
          <cell r="AX72"/>
          <cell r="AY72"/>
          <cell r="AZ72"/>
          <cell r="BA72"/>
          <cell r="BB72"/>
          <cell r="BC72"/>
          <cell r="BD72"/>
          <cell r="BE72"/>
          <cell r="BF72"/>
          <cell r="BG72"/>
          <cell r="BH72"/>
          <cell r="BI72"/>
          <cell r="BJ72"/>
          <cell r="BK72"/>
          <cell r="BL72"/>
          <cell r="BM72"/>
          <cell r="BN72"/>
          <cell r="BO72"/>
          <cell r="BP72"/>
          <cell r="BQ72"/>
          <cell r="BR72"/>
          <cell r="BS72"/>
          <cell r="BT72">
            <v>0</v>
          </cell>
          <cell r="BU72" t="str">
            <v/>
          </cell>
          <cell r="BV72" t="str">
            <v/>
          </cell>
          <cell r="BW72" t="str">
            <v/>
          </cell>
          <cell r="BX72" t="str">
            <v/>
          </cell>
          <cell r="BY72" t="str">
            <v/>
          </cell>
          <cell r="BZ72" t="str">
            <v/>
          </cell>
          <cell r="CA72" t="str">
            <v/>
          </cell>
          <cell r="CB72" t="str">
            <v/>
          </cell>
          <cell r="CC72" t="str">
            <v/>
          </cell>
          <cell r="CD72" t="str">
            <v/>
          </cell>
          <cell r="CE72" t="str">
            <v/>
          </cell>
          <cell r="CF72" t="str">
            <v/>
          </cell>
          <cell r="CG72"/>
          <cell r="CH72"/>
          <cell r="CI72" t="str">
            <v/>
          </cell>
          <cell r="CJ72" t="str">
            <v/>
          </cell>
          <cell r="CK72" t="str">
            <v/>
          </cell>
          <cell r="CL72" t="str">
            <v/>
          </cell>
          <cell r="CM72" t="str">
            <v/>
          </cell>
          <cell r="CN72"/>
          <cell r="CO72"/>
          <cell r="CP72"/>
          <cell r="CQ72"/>
          <cell r="CR72"/>
          <cell r="CS72"/>
          <cell r="CT72"/>
          <cell r="CU72"/>
          <cell r="CV72"/>
          <cell r="CW72"/>
          <cell r="CX72"/>
          <cell r="CY72"/>
          <cell r="CZ72"/>
          <cell r="DA72"/>
          <cell r="DB72"/>
          <cell r="DC72">
            <v>0</v>
          </cell>
          <cell r="DD72">
            <v>0</v>
          </cell>
        </row>
        <row r="73">
          <cell r="A73"/>
          <cell r="B73"/>
          <cell r="C73"/>
          <cell r="D73"/>
          <cell r="E73"/>
          <cell r="F73"/>
          <cell r="G73"/>
          <cell r="H73"/>
          <cell r="I73"/>
          <cell r="J73"/>
          <cell r="K73"/>
          <cell r="L73"/>
          <cell r="M73"/>
          <cell r="N73"/>
          <cell r="O73"/>
          <cell r="P73"/>
          <cell r="Q73"/>
          <cell r="R73"/>
          <cell r="S73"/>
          <cell r="T73"/>
          <cell r="U73"/>
          <cell r="V73"/>
          <cell r="W73"/>
          <cell r="X73"/>
          <cell r="Y73"/>
          <cell r="Z73"/>
          <cell r="AA73"/>
          <cell r="AB73"/>
          <cell r="AC73"/>
          <cell r="AD73"/>
          <cell r="AE73"/>
          <cell r="AF73"/>
          <cell r="AG73"/>
          <cell r="AH73"/>
          <cell r="AI73"/>
          <cell r="AJ73"/>
          <cell r="AK73"/>
          <cell r="AL73"/>
          <cell r="AM73"/>
          <cell r="AN73"/>
          <cell r="AO73"/>
          <cell r="AP73"/>
          <cell r="AQ73"/>
          <cell r="AR73"/>
          <cell r="AS73"/>
          <cell r="AT73"/>
          <cell r="AU73"/>
          <cell r="AV73"/>
          <cell r="AW73"/>
          <cell r="AX73"/>
          <cell r="AY73"/>
          <cell r="AZ73"/>
          <cell r="BA73"/>
          <cell r="BB73"/>
          <cell r="BC73"/>
          <cell r="BD73"/>
          <cell r="BE73"/>
          <cell r="BF73"/>
          <cell r="BG73"/>
          <cell r="BH73"/>
          <cell r="BI73"/>
          <cell r="BJ73"/>
          <cell r="BK73"/>
          <cell r="BL73"/>
          <cell r="BM73"/>
          <cell r="BN73"/>
          <cell r="BO73"/>
          <cell r="BP73"/>
          <cell r="BQ73"/>
          <cell r="BR73"/>
          <cell r="BS73"/>
          <cell r="BT73">
            <v>0</v>
          </cell>
          <cell r="BU73" t="str">
            <v/>
          </cell>
          <cell r="BV73" t="str">
            <v/>
          </cell>
          <cell r="BW73" t="str">
            <v/>
          </cell>
          <cell r="BX73" t="str">
            <v/>
          </cell>
          <cell r="BY73" t="str">
            <v/>
          </cell>
          <cell r="BZ73" t="str">
            <v/>
          </cell>
          <cell r="CA73" t="str">
            <v/>
          </cell>
          <cell r="CB73" t="str">
            <v/>
          </cell>
          <cell r="CC73" t="str">
            <v/>
          </cell>
          <cell r="CD73" t="str">
            <v/>
          </cell>
          <cell r="CE73" t="str">
            <v/>
          </cell>
          <cell r="CF73" t="str">
            <v/>
          </cell>
          <cell r="CG73"/>
          <cell r="CH73"/>
          <cell r="CI73" t="str">
            <v/>
          </cell>
          <cell r="CJ73" t="str">
            <v/>
          </cell>
          <cell r="CK73" t="str">
            <v/>
          </cell>
          <cell r="CL73" t="str">
            <v/>
          </cell>
          <cell r="CM73" t="str">
            <v/>
          </cell>
          <cell r="CN73"/>
          <cell r="CO73"/>
          <cell r="CP73"/>
          <cell r="CQ73"/>
          <cell r="CR73"/>
          <cell r="CS73"/>
          <cell r="CT73"/>
          <cell r="CU73"/>
          <cell r="CV73"/>
          <cell r="CW73"/>
          <cell r="CX73"/>
          <cell r="CY73"/>
          <cell r="CZ73"/>
          <cell r="DA73"/>
          <cell r="DB73"/>
          <cell r="DC73">
            <v>0</v>
          </cell>
          <cell r="DD73">
            <v>0</v>
          </cell>
        </row>
        <row r="74">
          <cell r="A74"/>
          <cell r="B74"/>
          <cell r="C74"/>
          <cell r="D74"/>
          <cell r="E74"/>
          <cell r="F74"/>
          <cell r="G74"/>
          <cell r="H74"/>
          <cell r="I74"/>
          <cell r="J74"/>
          <cell r="K74"/>
          <cell r="L74"/>
          <cell r="M74"/>
          <cell r="N74"/>
          <cell r="O74"/>
          <cell r="P74"/>
          <cell r="Q74"/>
          <cell r="R74"/>
          <cell r="S74"/>
          <cell r="T74"/>
          <cell r="U74"/>
          <cell r="V74"/>
          <cell r="W74"/>
          <cell r="X74"/>
          <cell r="Y74"/>
          <cell r="Z74"/>
          <cell r="AA74"/>
          <cell r="AB74"/>
          <cell r="AC74"/>
          <cell r="AD74"/>
          <cell r="AE74"/>
          <cell r="AF74"/>
          <cell r="AG74"/>
          <cell r="AH74"/>
          <cell r="AI74"/>
          <cell r="AJ74"/>
          <cell r="AK74"/>
          <cell r="AL74"/>
          <cell r="AM74"/>
          <cell r="AN74"/>
          <cell r="AO74"/>
          <cell r="AP74"/>
          <cell r="AQ74"/>
          <cell r="AR74"/>
          <cell r="AS74"/>
          <cell r="AT74"/>
          <cell r="AU74"/>
          <cell r="AV74"/>
          <cell r="AW74"/>
          <cell r="AX74"/>
          <cell r="AY74"/>
          <cell r="AZ74"/>
          <cell r="BA74"/>
          <cell r="BB74"/>
          <cell r="BC74"/>
          <cell r="BD74"/>
          <cell r="BE74"/>
          <cell r="BF74"/>
          <cell r="BG74"/>
          <cell r="BH74"/>
          <cell r="BI74"/>
          <cell r="BJ74"/>
          <cell r="BK74"/>
          <cell r="BL74"/>
          <cell r="BM74"/>
          <cell r="BN74"/>
          <cell r="BO74"/>
          <cell r="BP74"/>
          <cell r="BQ74"/>
          <cell r="BR74"/>
          <cell r="BS74"/>
          <cell r="BT74">
            <v>0</v>
          </cell>
          <cell r="BU74" t="str">
            <v/>
          </cell>
          <cell r="BV74" t="str">
            <v/>
          </cell>
          <cell r="BW74" t="str">
            <v/>
          </cell>
          <cell r="BX74" t="str">
            <v/>
          </cell>
          <cell r="BY74" t="str">
            <v/>
          </cell>
          <cell r="BZ74" t="str">
            <v/>
          </cell>
          <cell r="CA74" t="str">
            <v/>
          </cell>
          <cell r="CB74" t="str">
            <v/>
          </cell>
          <cell r="CC74" t="str">
            <v/>
          </cell>
          <cell r="CD74" t="str">
            <v/>
          </cell>
          <cell r="CE74" t="str">
            <v/>
          </cell>
          <cell r="CF74" t="str">
            <v/>
          </cell>
          <cell r="CG74"/>
          <cell r="CH74"/>
          <cell r="CI74" t="str">
            <v/>
          </cell>
          <cell r="CJ74" t="str">
            <v/>
          </cell>
          <cell r="CK74" t="str">
            <v/>
          </cell>
          <cell r="CL74" t="str">
            <v/>
          </cell>
          <cell r="CM74" t="str">
            <v/>
          </cell>
          <cell r="CN74"/>
          <cell r="CO74"/>
          <cell r="CP74"/>
          <cell r="CQ74"/>
          <cell r="CR74"/>
          <cell r="CS74"/>
          <cell r="CT74"/>
          <cell r="CU74"/>
          <cell r="CV74"/>
          <cell r="CW74"/>
          <cell r="CX74"/>
          <cell r="CY74"/>
          <cell r="CZ74"/>
          <cell r="DA74"/>
          <cell r="DB74"/>
          <cell r="DC74">
            <v>0</v>
          </cell>
          <cell r="DD74">
            <v>0</v>
          </cell>
        </row>
        <row r="75">
          <cell r="A75"/>
          <cell r="B75"/>
          <cell r="C75"/>
          <cell r="D75"/>
          <cell r="E75"/>
          <cell r="F75"/>
          <cell r="G75"/>
          <cell r="H75"/>
          <cell r="I75"/>
          <cell r="J75"/>
          <cell r="K75"/>
          <cell r="L75"/>
          <cell r="M75"/>
          <cell r="N75"/>
          <cell r="O75"/>
          <cell r="P75"/>
          <cell r="Q75"/>
          <cell r="R75"/>
          <cell r="S75"/>
          <cell r="T75"/>
          <cell r="U75"/>
          <cell r="V75"/>
          <cell r="W75"/>
          <cell r="X75"/>
          <cell r="Y75"/>
          <cell r="Z75"/>
          <cell r="AA75"/>
          <cell r="AB75"/>
          <cell r="AC75"/>
          <cell r="AD75"/>
          <cell r="AE75"/>
          <cell r="AF75"/>
          <cell r="AG75"/>
          <cell r="AH75"/>
          <cell r="AI75"/>
          <cell r="AJ75"/>
          <cell r="AK75"/>
          <cell r="AL75"/>
          <cell r="AM75"/>
          <cell r="AN75"/>
          <cell r="AO75"/>
          <cell r="AP75"/>
          <cell r="AQ75"/>
          <cell r="AR75"/>
          <cell r="AS75"/>
          <cell r="AT75"/>
          <cell r="AU75"/>
          <cell r="AV75"/>
          <cell r="AW75"/>
          <cell r="AX75"/>
          <cell r="AY75"/>
          <cell r="AZ75"/>
          <cell r="BA75"/>
          <cell r="BB75"/>
          <cell r="BC75"/>
          <cell r="BD75"/>
          <cell r="BE75"/>
          <cell r="BF75"/>
          <cell r="BG75"/>
          <cell r="BH75"/>
          <cell r="BI75"/>
          <cell r="BJ75"/>
          <cell r="BK75"/>
          <cell r="BL75"/>
          <cell r="BM75"/>
          <cell r="BN75"/>
          <cell r="BO75"/>
          <cell r="BP75"/>
          <cell r="BQ75"/>
          <cell r="BR75"/>
          <cell r="BS75"/>
          <cell r="BT75">
            <v>0</v>
          </cell>
          <cell r="BU75" t="str">
            <v/>
          </cell>
          <cell r="BV75" t="str">
            <v/>
          </cell>
          <cell r="BW75" t="str">
            <v/>
          </cell>
          <cell r="BX75" t="str">
            <v/>
          </cell>
          <cell r="BY75" t="str">
            <v/>
          </cell>
          <cell r="BZ75" t="str">
            <v/>
          </cell>
          <cell r="CA75" t="str">
            <v/>
          </cell>
          <cell r="CB75" t="str">
            <v/>
          </cell>
          <cell r="CC75" t="str">
            <v/>
          </cell>
          <cell r="CD75" t="str">
            <v/>
          </cell>
          <cell r="CE75" t="str">
            <v/>
          </cell>
          <cell r="CF75" t="str">
            <v/>
          </cell>
          <cell r="CG75"/>
          <cell r="CH75"/>
          <cell r="CI75" t="str">
            <v/>
          </cell>
          <cell r="CJ75" t="str">
            <v/>
          </cell>
          <cell r="CK75" t="str">
            <v/>
          </cell>
          <cell r="CL75" t="str">
            <v/>
          </cell>
          <cell r="CM75" t="str">
            <v/>
          </cell>
          <cell r="CN75"/>
          <cell r="CO75"/>
          <cell r="CP75"/>
          <cell r="CQ75"/>
          <cell r="CR75"/>
          <cell r="CS75"/>
          <cell r="CT75"/>
          <cell r="CU75"/>
          <cell r="CV75"/>
          <cell r="CW75"/>
          <cell r="CX75"/>
          <cell r="CY75"/>
          <cell r="CZ75"/>
          <cell r="DA75"/>
          <cell r="DB75"/>
          <cell r="DC75">
            <v>0</v>
          </cell>
          <cell r="DD75">
            <v>0</v>
          </cell>
        </row>
        <row r="76">
          <cell r="A76"/>
          <cell r="B76"/>
          <cell r="C76"/>
          <cell r="D76"/>
          <cell r="E76"/>
          <cell r="F76"/>
          <cell r="G76"/>
          <cell r="H76"/>
          <cell r="I76"/>
          <cell r="J76"/>
          <cell r="K76"/>
          <cell r="L76"/>
          <cell r="M76"/>
          <cell r="N76"/>
          <cell r="O76"/>
          <cell r="P76"/>
          <cell r="Q76"/>
          <cell r="R76"/>
          <cell r="S76"/>
          <cell r="T76"/>
          <cell r="U76"/>
          <cell r="V76"/>
          <cell r="W76"/>
          <cell r="X76"/>
          <cell r="Y76"/>
          <cell r="Z76"/>
          <cell r="AA76"/>
          <cell r="AB76"/>
          <cell r="AC76"/>
          <cell r="AD76"/>
          <cell r="AE76"/>
          <cell r="AF76"/>
          <cell r="AG76"/>
          <cell r="AH76"/>
          <cell r="AI76"/>
          <cell r="AJ76"/>
          <cell r="AK76"/>
          <cell r="AL76"/>
          <cell r="AM76"/>
          <cell r="AN76"/>
          <cell r="AO76"/>
          <cell r="AP76"/>
          <cell r="AQ76"/>
          <cell r="AR76"/>
          <cell r="AS76"/>
          <cell r="AT76"/>
          <cell r="AU76"/>
          <cell r="AV76"/>
          <cell r="AW76"/>
          <cell r="AX76"/>
          <cell r="AY76"/>
          <cell r="AZ76"/>
          <cell r="BA76"/>
          <cell r="BB76"/>
          <cell r="BC76"/>
          <cell r="BD76"/>
          <cell r="BE76"/>
          <cell r="BF76"/>
          <cell r="BG76"/>
          <cell r="BH76"/>
          <cell r="BI76"/>
          <cell r="BJ76"/>
          <cell r="BK76"/>
          <cell r="BL76"/>
          <cell r="BM76"/>
          <cell r="BN76"/>
          <cell r="BO76"/>
          <cell r="BP76"/>
          <cell r="BQ76"/>
          <cell r="BR76"/>
          <cell r="BS76"/>
          <cell r="BT76">
            <v>0</v>
          </cell>
          <cell r="BU76" t="str">
            <v/>
          </cell>
          <cell r="BV76" t="str">
            <v/>
          </cell>
          <cell r="BW76" t="str">
            <v/>
          </cell>
          <cell r="BX76" t="str">
            <v/>
          </cell>
          <cell r="BY76" t="str">
            <v/>
          </cell>
          <cell r="BZ76" t="str">
            <v/>
          </cell>
          <cell r="CA76" t="str">
            <v/>
          </cell>
          <cell r="CB76" t="str">
            <v/>
          </cell>
          <cell r="CC76" t="str">
            <v/>
          </cell>
          <cell r="CD76" t="str">
            <v/>
          </cell>
          <cell r="CE76" t="str">
            <v/>
          </cell>
          <cell r="CF76" t="str">
            <v/>
          </cell>
          <cell r="CG76"/>
          <cell r="CH76"/>
          <cell r="CI76" t="str">
            <v/>
          </cell>
          <cell r="CJ76" t="str">
            <v/>
          </cell>
          <cell r="CK76" t="str">
            <v/>
          </cell>
          <cell r="CL76" t="str">
            <v/>
          </cell>
          <cell r="CM76" t="str">
            <v/>
          </cell>
          <cell r="CN76"/>
          <cell r="CO76"/>
          <cell r="CP76"/>
          <cell r="CQ76"/>
          <cell r="CR76"/>
          <cell r="CS76"/>
          <cell r="CT76"/>
          <cell r="CU76"/>
          <cell r="CV76"/>
          <cell r="CW76"/>
          <cell r="CX76"/>
          <cell r="CY76"/>
          <cell r="CZ76"/>
          <cell r="DA76"/>
          <cell r="DB76"/>
          <cell r="DC76">
            <v>0</v>
          </cell>
          <cell r="DD76">
            <v>0</v>
          </cell>
        </row>
        <row r="77">
          <cell r="A77"/>
          <cell r="B77"/>
          <cell r="C77"/>
          <cell r="D77"/>
          <cell r="E77"/>
          <cell r="F77"/>
          <cell r="G77"/>
          <cell r="H77"/>
          <cell r="I77"/>
          <cell r="J77"/>
          <cell r="K77"/>
          <cell r="L77"/>
          <cell r="M77"/>
          <cell r="N77"/>
          <cell r="O77"/>
          <cell r="P77"/>
          <cell r="Q77"/>
          <cell r="R77"/>
          <cell r="S77"/>
          <cell r="T77"/>
          <cell r="U77"/>
          <cell r="V77"/>
          <cell r="W77"/>
          <cell r="X77"/>
          <cell r="Y77"/>
          <cell r="Z77"/>
          <cell r="AA77"/>
          <cell r="AB77"/>
          <cell r="AC77"/>
          <cell r="AD77"/>
          <cell r="AE77"/>
          <cell r="AF77"/>
          <cell r="AG77"/>
          <cell r="AH77"/>
          <cell r="AI77"/>
          <cell r="AJ77"/>
          <cell r="AK77"/>
          <cell r="AL77"/>
          <cell r="AM77"/>
          <cell r="AN77"/>
          <cell r="AO77"/>
          <cell r="AP77"/>
          <cell r="AQ77"/>
          <cell r="AR77"/>
          <cell r="AS77"/>
          <cell r="AT77"/>
          <cell r="AU77"/>
          <cell r="AV77"/>
          <cell r="AW77"/>
          <cell r="AX77"/>
          <cell r="AY77"/>
          <cell r="AZ77"/>
          <cell r="BA77"/>
          <cell r="BB77"/>
          <cell r="BC77"/>
          <cell r="BD77"/>
          <cell r="BE77"/>
          <cell r="BF77"/>
          <cell r="BG77"/>
          <cell r="BH77"/>
          <cell r="BI77"/>
          <cell r="BJ77"/>
          <cell r="BK77"/>
          <cell r="BL77"/>
          <cell r="BM77"/>
          <cell r="BN77"/>
          <cell r="BO77"/>
          <cell r="BP77"/>
          <cell r="BQ77"/>
          <cell r="BR77"/>
          <cell r="BS77"/>
          <cell r="BT77">
            <v>0</v>
          </cell>
          <cell r="BU77" t="str">
            <v/>
          </cell>
          <cell r="BV77" t="str">
            <v/>
          </cell>
          <cell r="BW77" t="str">
            <v/>
          </cell>
          <cell r="BX77" t="str">
            <v/>
          </cell>
          <cell r="BY77" t="str">
            <v/>
          </cell>
          <cell r="BZ77" t="str">
            <v/>
          </cell>
          <cell r="CA77" t="str">
            <v/>
          </cell>
          <cell r="CB77" t="str">
            <v/>
          </cell>
          <cell r="CC77" t="str">
            <v/>
          </cell>
          <cell r="CD77" t="str">
            <v/>
          </cell>
          <cell r="CE77" t="str">
            <v/>
          </cell>
          <cell r="CF77" t="str">
            <v/>
          </cell>
          <cell r="CG77"/>
          <cell r="CH77"/>
          <cell r="CI77" t="str">
            <v/>
          </cell>
          <cell r="CJ77" t="str">
            <v/>
          </cell>
          <cell r="CK77" t="str">
            <v/>
          </cell>
          <cell r="CL77" t="str">
            <v/>
          </cell>
          <cell r="CM77" t="str">
            <v/>
          </cell>
          <cell r="CN77"/>
          <cell r="CO77"/>
          <cell r="CP77"/>
          <cell r="CQ77"/>
          <cell r="CR77"/>
          <cell r="CS77"/>
          <cell r="CT77"/>
          <cell r="CU77"/>
          <cell r="CV77"/>
          <cell r="CW77"/>
          <cell r="CX77"/>
          <cell r="CY77"/>
          <cell r="CZ77"/>
          <cell r="DA77"/>
          <cell r="DB77"/>
          <cell r="DC77">
            <v>0</v>
          </cell>
          <cell r="DD77">
            <v>0</v>
          </cell>
        </row>
        <row r="78">
          <cell r="A78"/>
          <cell r="B78"/>
          <cell r="C78"/>
          <cell r="D78"/>
          <cell r="E78"/>
          <cell r="F78"/>
          <cell r="G78"/>
          <cell r="H78"/>
          <cell r="I78"/>
          <cell r="J78"/>
          <cell r="K78"/>
          <cell r="L78"/>
          <cell r="M78"/>
          <cell r="N78"/>
          <cell r="O78"/>
          <cell r="P78"/>
          <cell r="Q78"/>
          <cell r="R78"/>
          <cell r="S78"/>
          <cell r="T78"/>
          <cell r="U78"/>
          <cell r="V78"/>
          <cell r="W78"/>
          <cell r="X78"/>
          <cell r="Y78"/>
          <cell r="Z78"/>
          <cell r="AA78"/>
          <cell r="AB78"/>
          <cell r="AC78"/>
          <cell r="AD78"/>
          <cell r="AE78"/>
          <cell r="AF78"/>
          <cell r="AG78"/>
          <cell r="AH78"/>
          <cell r="AI78"/>
          <cell r="AJ78"/>
          <cell r="AK78"/>
          <cell r="AL78"/>
          <cell r="AM78"/>
          <cell r="AN78"/>
          <cell r="AO78"/>
          <cell r="AP78"/>
          <cell r="AQ78"/>
          <cell r="AR78"/>
          <cell r="AS78"/>
          <cell r="AT78"/>
          <cell r="AU78"/>
          <cell r="AV78"/>
          <cell r="AW78"/>
          <cell r="AX78"/>
          <cell r="AY78"/>
          <cell r="AZ78"/>
          <cell r="BA78"/>
          <cell r="BB78"/>
          <cell r="BC78"/>
          <cell r="BD78"/>
          <cell r="BE78"/>
          <cell r="BF78"/>
          <cell r="BG78"/>
          <cell r="BH78"/>
          <cell r="BI78"/>
          <cell r="BJ78"/>
          <cell r="BK78"/>
          <cell r="BL78"/>
          <cell r="BM78"/>
          <cell r="BN78"/>
          <cell r="BO78"/>
          <cell r="BP78"/>
          <cell r="BQ78"/>
          <cell r="BR78"/>
          <cell r="BS78"/>
          <cell r="BT78">
            <v>0</v>
          </cell>
          <cell r="BU78" t="str">
            <v/>
          </cell>
          <cell r="BV78" t="str">
            <v/>
          </cell>
          <cell r="BW78" t="str">
            <v/>
          </cell>
          <cell r="BX78" t="str">
            <v/>
          </cell>
          <cell r="BY78" t="str">
            <v/>
          </cell>
          <cell r="BZ78" t="str">
            <v/>
          </cell>
          <cell r="CA78" t="str">
            <v/>
          </cell>
          <cell r="CB78" t="str">
            <v/>
          </cell>
          <cell r="CC78" t="str">
            <v/>
          </cell>
          <cell r="CD78" t="str">
            <v/>
          </cell>
          <cell r="CE78" t="str">
            <v/>
          </cell>
          <cell r="CF78" t="str">
            <v/>
          </cell>
          <cell r="CG78"/>
          <cell r="CH78"/>
          <cell r="CI78" t="str">
            <v/>
          </cell>
          <cell r="CJ78" t="str">
            <v/>
          </cell>
          <cell r="CK78" t="str">
            <v/>
          </cell>
          <cell r="CL78" t="str">
            <v/>
          </cell>
          <cell r="CM78" t="str">
            <v/>
          </cell>
          <cell r="CN78"/>
          <cell r="CO78"/>
          <cell r="CP78"/>
          <cell r="CQ78"/>
          <cell r="CR78"/>
          <cell r="CS78"/>
          <cell r="CT78"/>
          <cell r="CU78"/>
          <cell r="CV78"/>
          <cell r="CW78"/>
          <cell r="CX78"/>
          <cell r="CY78"/>
          <cell r="CZ78"/>
          <cell r="DA78"/>
          <cell r="DB78"/>
          <cell r="DC78">
            <v>0</v>
          </cell>
          <cell r="DD78">
            <v>0</v>
          </cell>
        </row>
        <row r="79">
          <cell r="A79"/>
          <cell r="B79"/>
          <cell r="C79"/>
          <cell r="D79"/>
          <cell r="E79"/>
          <cell r="F79"/>
          <cell r="G79"/>
          <cell r="H79"/>
          <cell r="I79"/>
          <cell r="J79"/>
          <cell r="K79"/>
          <cell r="L79"/>
          <cell r="M79"/>
          <cell r="N79"/>
          <cell r="O79"/>
          <cell r="P79"/>
          <cell r="Q79"/>
          <cell r="R79"/>
          <cell r="S79"/>
          <cell r="T79"/>
          <cell r="U79"/>
          <cell r="V79"/>
          <cell r="W79"/>
          <cell r="X79"/>
          <cell r="Y79"/>
          <cell r="Z79"/>
          <cell r="AA79"/>
          <cell r="AB79"/>
          <cell r="AC79"/>
          <cell r="AD79"/>
          <cell r="AE79"/>
          <cell r="AF79"/>
          <cell r="AG79"/>
          <cell r="AH79"/>
          <cell r="AI79"/>
          <cell r="AJ79"/>
          <cell r="AK79"/>
          <cell r="AL79"/>
          <cell r="AM79"/>
          <cell r="AN79"/>
          <cell r="AO79"/>
          <cell r="AP79"/>
          <cell r="AQ79"/>
          <cell r="AR79"/>
          <cell r="AS79"/>
          <cell r="AT79"/>
          <cell r="AU79"/>
          <cell r="AV79"/>
          <cell r="AW79"/>
          <cell r="AX79"/>
          <cell r="AY79"/>
          <cell r="AZ79"/>
          <cell r="BA79"/>
          <cell r="BB79"/>
          <cell r="BC79"/>
          <cell r="BD79"/>
          <cell r="BE79"/>
          <cell r="BF79"/>
          <cell r="BG79"/>
          <cell r="BH79"/>
          <cell r="BI79"/>
          <cell r="BJ79"/>
          <cell r="BK79"/>
          <cell r="BL79"/>
          <cell r="BM79"/>
          <cell r="BN79"/>
          <cell r="BO79"/>
          <cell r="BP79"/>
          <cell r="BQ79"/>
          <cell r="BR79"/>
          <cell r="BS79"/>
          <cell r="BT79">
            <v>0</v>
          </cell>
          <cell r="BU79" t="str">
            <v/>
          </cell>
          <cell r="BV79" t="str">
            <v/>
          </cell>
          <cell r="BW79" t="str">
            <v/>
          </cell>
          <cell r="BX79" t="str">
            <v/>
          </cell>
          <cell r="BY79" t="str">
            <v/>
          </cell>
          <cell r="BZ79" t="str">
            <v/>
          </cell>
          <cell r="CA79" t="str">
            <v/>
          </cell>
          <cell r="CB79" t="str">
            <v/>
          </cell>
          <cell r="CC79" t="str">
            <v/>
          </cell>
          <cell r="CD79" t="str">
            <v/>
          </cell>
          <cell r="CE79" t="str">
            <v/>
          </cell>
          <cell r="CF79" t="str">
            <v/>
          </cell>
          <cell r="CG79"/>
          <cell r="CH79"/>
          <cell r="CI79" t="str">
            <v/>
          </cell>
          <cell r="CJ79" t="str">
            <v/>
          </cell>
          <cell r="CK79" t="str">
            <v/>
          </cell>
          <cell r="CL79" t="str">
            <v/>
          </cell>
          <cell r="CM79" t="str">
            <v/>
          </cell>
          <cell r="CN79"/>
          <cell r="CO79"/>
          <cell r="CP79"/>
          <cell r="CQ79"/>
          <cell r="CR79"/>
          <cell r="CS79"/>
          <cell r="CT79"/>
          <cell r="CU79"/>
          <cell r="CV79"/>
          <cell r="CW79"/>
          <cell r="CX79"/>
          <cell r="CY79"/>
          <cell r="CZ79"/>
          <cell r="DA79"/>
          <cell r="DB79"/>
          <cell r="DC79">
            <v>0</v>
          </cell>
          <cell r="DD79">
            <v>0</v>
          </cell>
        </row>
        <row r="80">
          <cell r="A80"/>
          <cell r="B80"/>
          <cell r="C80"/>
          <cell r="D80"/>
          <cell r="E80"/>
          <cell r="F80"/>
          <cell r="G80"/>
          <cell r="H80"/>
          <cell r="I80"/>
          <cell r="J80"/>
          <cell r="K80"/>
          <cell r="L80"/>
          <cell r="M80"/>
          <cell r="N80"/>
          <cell r="O80"/>
          <cell r="P80"/>
          <cell r="Q80"/>
          <cell r="R80"/>
          <cell r="S80"/>
          <cell r="T80"/>
          <cell r="U80"/>
          <cell r="V80"/>
          <cell r="W80"/>
          <cell r="X80"/>
          <cell r="Y80"/>
          <cell r="Z80"/>
          <cell r="AA80"/>
          <cell r="AB80"/>
          <cell r="AC80"/>
          <cell r="AD80"/>
          <cell r="AE80"/>
          <cell r="AF80"/>
          <cell r="AG80"/>
          <cell r="AH80"/>
          <cell r="AI80"/>
          <cell r="AJ80"/>
          <cell r="AK80"/>
          <cell r="AL80"/>
          <cell r="AM80"/>
          <cell r="AN80"/>
          <cell r="AO80"/>
          <cell r="AP80"/>
          <cell r="AQ80"/>
          <cell r="AR80"/>
          <cell r="AS80"/>
          <cell r="AT80"/>
          <cell r="AU80"/>
          <cell r="AV80"/>
          <cell r="AW80"/>
          <cell r="AX80"/>
          <cell r="AY80"/>
          <cell r="AZ80"/>
          <cell r="BA80"/>
          <cell r="BB80"/>
          <cell r="BC80"/>
          <cell r="BD80"/>
          <cell r="BE80"/>
          <cell r="BF80"/>
          <cell r="BG80"/>
          <cell r="BH80"/>
          <cell r="BI80"/>
          <cell r="BJ80"/>
          <cell r="BK80"/>
          <cell r="BL80"/>
          <cell r="BM80"/>
          <cell r="BN80"/>
          <cell r="BO80"/>
          <cell r="BP80"/>
          <cell r="BQ80"/>
          <cell r="BR80"/>
          <cell r="BS80"/>
          <cell r="BT80">
            <v>0</v>
          </cell>
          <cell r="BU80" t="str">
            <v/>
          </cell>
          <cell r="BV80" t="str">
            <v/>
          </cell>
          <cell r="BW80" t="str">
            <v/>
          </cell>
          <cell r="BX80" t="str">
            <v/>
          </cell>
          <cell r="BY80" t="str">
            <v/>
          </cell>
          <cell r="BZ80" t="str">
            <v/>
          </cell>
          <cell r="CA80" t="str">
            <v/>
          </cell>
          <cell r="CB80" t="str">
            <v/>
          </cell>
          <cell r="CC80" t="str">
            <v/>
          </cell>
          <cell r="CD80" t="str">
            <v/>
          </cell>
          <cell r="CE80" t="str">
            <v/>
          </cell>
          <cell r="CF80" t="str">
            <v/>
          </cell>
          <cell r="CG80"/>
          <cell r="CH80"/>
          <cell r="CI80" t="str">
            <v/>
          </cell>
          <cell r="CJ80" t="str">
            <v/>
          </cell>
          <cell r="CK80" t="str">
            <v/>
          </cell>
          <cell r="CL80" t="str">
            <v/>
          </cell>
          <cell r="CM80" t="str">
            <v/>
          </cell>
          <cell r="CN80"/>
          <cell r="CO80"/>
          <cell r="CP80"/>
          <cell r="CQ80"/>
          <cell r="CR80"/>
          <cell r="CS80"/>
          <cell r="CT80"/>
          <cell r="CU80"/>
          <cell r="CV80"/>
          <cell r="CW80"/>
          <cell r="CX80"/>
          <cell r="CY80"/>
          <cell r="CZ80"/>
          <cell r="DA80"/>
          <cell r="DB80"/>
          <cell r="DC80">
            <v>0</v>
          </cell>
          <cell r="DD80">
            <v>0</v>
          </cell>
        </row>
        <row r="81">
          <cell r="A81"/>
          <cell r="B81"/>
          <cell r="C81"/>
          <cell r="D81"/>
          <cell r="E81"/>
          <cell r="F81"/>
          <cell r="G81"/>
          <cell r="H81"/>
          <cell r="I81"/>
          <cell r="J81"/>
          <cell r="K81"/>
          <cell r="L81"/>
          <cell r="M81"/>
          <cell r="N81"/>
          <cell r="O81"/>
          <cell r="P81"/>
          <cell r="Q81"/>
          <cell r="R81"/>
          <cell r="S81"/>
          <cell r="T81"/>
          <cell r="U81"/>
          <cell r="V81"/>
          <cell r="W81"/>
          <cell r="X81"/>
          <cell r="Y81"/>
          <cell r="Z81"/>
          <cell r="AA81"/>
          <cell r="AB81"/>
          <cell r="AC81"/>
          <cell r="AD81"/>
          <cell r="AE81"/>
          <cell r="AF81"/>
          <cell r="AG81"/>
          <cell r="AH81"/>
          <cell r="AI81"/>
          <cell r="AJ81"/>
          <cell r="AK81"/>
          <cell r="AL81"/>
          <cell r="AM81"/>
          <cell r="AN81"/>
          <cell r="AO81"/>
          <cell r="AP81"/>
          <cell r="AQ81"/>
          <cell r="AR81"/>
          <cell r="AS81"/>
          <cell r="AT81"/>
          <cell r="AU81"/>
          <cell r="AV81"/>
          <cell r="AW81"/>
          <cell r="AX81"/>
          <cell r="AY81"/>
          <cell r="AZ81"/>
          <cell r="BA81"/>
          <cell r="BB81"/>
          <cell r="BC81"/>
          <cell r="BD81"/>
          <cell r="BE81"/>
          <cell r="BF81"/>
          <cell r="BG81"/>
          <cell r="BH81"/>
          <cell r="BI81"/>
          <cell r="BJ81"/>
          <cell r="BK81"/>
          <cell r="BL81"/>
          <cell r="BM81"/>
          <cell r="BN81"/>
          <cell r="BO81"/>
          <cell r="BP81"/>
          <cell r="BQ81"/>
          <cell r="BR81"/>
          <cell r="BS81"/>
          <cell r="BT81">
            <v>0</v>
          </cell>
          <cell r="BU81" t="str">
            <v/>
          </cell>
          <cell r="BV81" t="str">
            <v/>
          </cell>
          <cell r="BW81" t="str">
            <v/>
          </cell>
          <cell r="BX81" t="str">
            <v/>
          </cell>
          <cell r="BY81" t="str">
            <v/>
          </cell>
          <cell r="BZ81" t="str">
            <v/>
          </cell>
          <cell r="CA81" t="str">
            <v/>
          </cell>
          <cell r="CB81" t="str">
            <v/>
          </cell>
          <cell r="CC81" t="str">
            <v/>
          </cell>
          <cell r="CD81" t="str">
            <v/>
          </cell>
          <cell r="CE81" t="str">
            <v/>
          </cell>
          <cell r="CF81" t="str">
            <v/>
          </cell>
          <cell r="CG81"/>
          <cell r="CH81"/>
          <cell r="CI81" t="str">
            <v/>
          </cell>
          <cell r="CJ81" t="str">
            <v/>
          </cell>
          <cell r="CK81" t="str">
            <v/>
          </cell>
          <cell r="CL81" t="str">
            <v/>
          </cell>
          <cell r="CM81" t="str">
            <v/>
          </cell>
          <cell r="CN81"/>
          <cell r="CO81"/>
          <cell r="CP81"/>
          <cell r="CQ81"/>
          <cell r="CR81"/>
          <cell r="CS81"/>
          <cell r="CT81"/>
          <cell r="CU81"/>
          <cell r="CV81"/>
          <cell r="CW81"/>
          <cell r="CX81"/>
          <cell r="CY81"/>
          <cell r="CZ81"/>
          <cell r="DA81"/>
          <cell r="DB81"/>
          <cell r="DC81">
            <v>0</v>
          </cell>
          <cell r="DD81">
            <v>0</v>
          </cell>
        </row>
        <row r="82">
          <cell r="A82"/>
          <cell r="B82"/>
          <cell r="C82"/>
          <cell r="D82"/>
          <cell r="E82"/>
          <cell r="F82"/>
          <cell r="G82"/>
          <cell r="H82"/>
          <cell r="I82"/>
          <cell r="J82"/>
          <cell r="K82"/>
          <cell r="L82"/>
          <cell r="M82"/>
          <cell r="N82"/>
          <cell r="O82"/>
          <cell r="P82"/>
          <cell r="Q82"/>
          <cell r="R82"/>
          <cell r="S82"/>
          <cell r="T82"/>
          <cell r="U82"/>
          <cell r="V82"/>
          <cell r="W82"/>
          <cell r="X82"/>
          <cell r="Y82"/>
          <cell r="Z82"/>
          <cell r="AA82"/>
          <cell r="AB82"/>
          <cell r="AC82"/>
          <cell r="AD82"/>
          <cell r="AE82"/>
          <cell r="AF82"/>
          <cell r="AG82"/>
          <cell r="AH82"/>
          <cell r="AI82"/>
          <cell r="AJ82"/>
          <cell r="AK82"/>
          <cell r="AL82"/>
          <cell r="AM82"/>
          <cell r="AN82"/>
          <cell r="AO82"/>
          <cell r="AP82"/>
          <cell r="AQ82"/>
          <cell r="AR82"/>
          <cell r="AS82"/>
          <cell r="AT82"/>
          <cell r="AU82"/>
          <cell r="AV82"/>
          <cell r="AW82"/>
          <cell r="AX82"/>
          <cell r="AY82"/>
          <cell r="AZ82"/>
          <cell r="BA82"/>
          <cell r="BB82"/>
          <cell r="BC82"/>
          <cell r="BD82"/>
          <cell r="BE82"/>
          <cell r="BF82"/>
          <cell r="BG82"/>
          <cell r="BH82"/>
          <cell r="BI82"/>
          <cell r="BJ82"/>
          <cell r="BK82"/>
          <cell r="BL82"/>
          <cell r="BM82"/>
          <cell r="BN82"/>
          <cell r="BO82"/>
          <cell r="BP82"/>
          <cell r="BQ82"/>
          <cell r="BR82"/>
          <cell r="BS82"/>
          <cell r="BT82">
            <v>0</v>
          </cell>
          <cell r="BU82" t="str">
            <v/>
          </cell>
          <cell r="BV82" t="str">
            <v/>
          </cell>
          <cell r="BW82" t="str">
            <v/>
          </cell>
          <cell r="BX82" t="str">
            <v/>
          </cell>
          <cell r="BY82" t="str">
            <v/>
          </cell>
          <cell r="BZ82" t="str">
            <v/>
          </cell>
          <cell r="CA82" t="str">
            <v/>
          </cell>
          <cell r="CB82" t="str">
            <v/>
          </cell>
          <cell r="CC82" t="str">
            <v/>
          </cell>
          <cell r="CD82" t="str">
            <v/>
          </cell>
          <cell r="CE82" t="str">
            <v/>
          </cell>
          <cell r="CF82" t="str">
            <v/>
          </cell>
          <cell r="CG82"/>
          <cell r="CH82"/>
          <cell r="CI82" t="str">
            <v/>
          </cell>
          <cell r="CJ82" t="str">
            <v/>
          </cell>
          <cell r="CK82" t="str">
            <v/>
          </cell>
          <cell r="CL82" t="str">
            <v/>
          </cell>
          <cell r="CM82" t="str">
            <v/>
          </cell>
          <cell r="CN82"/>
          <cell r="CO82"/>
          <cell r="CP82"/>
          <cell r="CQ82"/>
          <cell r="CR82"/>
          <cell r="CS82"/>
          <cell r="CT82"/>
          <cell r="CU82"/>
          <cell r="CV82"/>
          <cell r="CW82"/>
          <cell r="CX82"/>
          <cell r="CY82"/>
          <cell r="CZ82"/>
          <cell r="DA82"/>
          <cell r="DB82"/>
          <cell r="DC82">
            <v>0</v>
          </cell>
          <cell r="DD82">
            <v>0</v>
          </cell>
        </row>
        <row r="83">
          <cell r="A83"/>
          <cell r="B83"/>
          <cell r="C83"/>
          <cell r="D83"/>
          <cell r="E83"/>
          <cell r="F83"/>
          <cell r="G83"/>
          <cell r="H83"/>
          <cell r="I83"/>
          <cell r="J83"/>
          <cell r="K83"/>
          <cell r="L83"/>
          <cell r="M83"/>
          <cell r="N83"/>
          <cell r="O83"/>
          <cell r="P83"/>
          <cell r="Q83"/>
          <cell r="R83"/>
          <cell r="S83"/>
          <cell r="T83"/>
          <cell r="U83"/>
          <cell r="V83"/>
          <cell r="W83"/>
          <cell r="X83"/>
          <cell r="Y83"/>
          <cell r="Z83"/>
          <cell r="AA83"/>
          <cell r="AB83"/>
          <cell r="AC83"/>
          <cell r="AD83"/>
          <cell r="AE83"/>
          <cell r="AF83"/>
          <cell r="AG83"/>
          <cell r="AH83"/>
          <cell r="AI83"/>
          <cell r="AJ83"/>
          <cell r="AK83"/>
          <cell r="AL83"/>
          <cell r="AM83"/>
          <cell r="AN83"/>
          <cell r="AO83"/>
          <cell r="AP83"/>
          <cell r="AQ83"/>
          <cell r="AR83"/>
          <cell r="AS83"/>
          <cell r="AT83"/>
          <cell r="AU83"/>
          <cell r="AV83"/>
          <cell r="AW83"/>
          <cell r="AX83"/>
          <cell r="AY83"/>
          <cell r="AZ83"/>
          <cell r="BA83"/>
          <cell r="BB83"/>
          <cell r="BC83"/>
          <cell r="BD83"/>
          <cell r="BE83"/>
          <cell r="BF83"/>
          <cell r="BG83"/>
          <cell r="BH83"/>
          <cell r="BI83"/>
          <cell r="BJ83"/>
          <cell r="BK83"/>
          <cell r="BL83"/>
          <cell r="BM83"/>
          <cell r="BN83"/>
          <cell r="BO83"/>
          <cell r="BP83"/>
          <cell r="BQ83"/>
          <cell r="BR83"/>
          <cell r="BS83"/>
          <cell r="BT83">
            <v>0</v>
          </cell>
          <cell r="BU83" t="str">
            <v/>
          </cell>
          <cell r="BV83" t="str">
            <v/>
          </cell>
          <cell r="BW83" t="str">
            <v/>
          </cell>
          <cell r="BX83" t="str">
            <v/>
          </cell>
          <cell r="BY83" t="str">
            <v/>
          </cell>
          <cell r="BZ83" t="str">
            <v/>
          </cell>
          <cell r="CA83" t="str">
            <v/>
          </cell>
          <cell r="CB83" t="str">
            <v/>
          </cell>
          <cell r="CC83" t="str">
            <v/>
          </cell>
          <cell r="CD83" t="str">
            <v/>
          </cell>
          <cell r="CE83" t="str">
            <v/>
          </cell>
          <cell r="CF83" t="str">
            <v/>
          </cell>
          <cell r="CG83"/>
          <cell r="CH83"/>
          <cell r="CI83" t="str">
            <v/>
          </cell>
          <cell r="CJ83" t="str">
            <v/>
          </cell>
          <cell r="CK83" t="str">
            <v/>
          </cell>
          <cell r="CL83" t="str">
            <v/>
          </cell>
          <cell r="CM83" t="str">
            <v/>
          </cell>
          <cell r="CN83"/>
          <cell r="CO83"/>
          <cell r="CP83"/>
          <cell r="CQ83"/>
          <cell r="CR83"/>
          <cell r="CS83"/>
          <cell r="CT83"/>
          <cell r="CU83"/>
          <cell r="CV83"/>
          <cell r="CW83"/>
          <cell r="CX83"/>
          <cell r="CY83"/>
          <cell r="CZ83"/>
          <cell r="DA83"/>
          <cell r="DB83"/>
          <cell r="DC83">
            <v>0</v>
          </cell>
          <cell r="DD83">
            <v>0</v>
          </cell>
        </row>
        <row r="84">
          <cell r="A84"/>
          <cell r="B84"/>
          <cell r="C84"/>
          <cell r="D84"/>
          <cell r="E84"/>
          <cell r="F84"/>
          <cell r="G84"/>
          <cell r="H84"/>
          <cell r="I84"/>
          <cell r="J84"/>
          <cell r="K84"/>
          <cell r="L84"/>
          <cell r="M84"/>
          <cell r="N84"/>
          <cell r="O84"/>
          <cell r="P84"/>
          <cell r="Q84"/>
          <cell r="R84"/>
          <cell r="S84"/>
          <cell r="T84"/>
          <cell r="U84"/>
          <cell r="V84"/>
          <cell r="W84"/>
          <cell r="X84"/>
          <cell r="Y84"/>
          <cell r="Z84"/>
          <cell r="AA84"/>
          <cell r="AB84"/>
          <cell r="AC84"/>
          <cell r="AD84"/>
          <cell r="AE84"/>
          <cell r="AF84"/>
          <cell r="AG84"/>
          <cell r="AH84"/>
          <cell r="AI84"/>
          <cell r="AJ84"/>
          <cell r="AK84"/>
          <cell r="AL84"/>
          <cell r="AM84"/>
          <cell r="AN84"/>
          <cell r="AO84"/>
          <cell r="AP84"/>
          <cell r="AQ84"/>
          <cell r="AR84"/>
          <cell r="AS84"/>
          <cell r="AT84"/>
          <cell r="AU84"/>
          <cell r="AV84"/>
          <cell r="AW84"/>
          <cell r="AX84"/>
          <cell r="AY84"/>
          <cell r="AZ84"/>
          <cell r="BA84"/>
          <cell r="BB84"/>
          <cell r="BC84"/>
          <cell r="BD84"/>
          <cell r="BE84"/>
          <cell r="BF84"/>
          <cell r="BG84"/>
          <cell r="BH84"/>
          <cell r="BI84"/>
          <cell r="BJ84"/>
          <cell r="BK84"/>
          <cell r="BL84"/>
          <cell r="BM84"/>
          <cell r="BN84"/>
          <cell r="BO84"/>
          <cell r="BP84"/>
          <cell r="BQ84"/>
          <cell r="BR84"/>
          <cell r="BS84"/>
          <cell r="BT84">
            <v>0</v>
          </cell>
          <cell r="BU84" t="str">
            <v/>
          </cell>
          <cell r="BV84" t="str">
            <v/>
          </cell>
          <cell r="BW84" t="str">
            <v/>
          </cell>
          <cell r="BX84" t="str">
            <v/>
          </cell>
          <cell r="BY84" t="str">
            <v/>
          </cell>
          <cell r="BZ84" t="str">
            <v/>
          </cell>
          <cell r="CA84" t="str">
            <v/>
          </cell>
          <cell r="CB84" t="str">
            <v/>
          </cell>
          <cell r="CC84" t="str">
            <v/>
          </cell>
          <cell r="CD84" t="str">
            <v/>
          </cell>
          <cell r="CE84" t="str">
            <v/>
          </cell>
          <cell r="CF84" t="str">
            <v/>
          </cell>
          <cell r="CG84"/>
          <cell r="CH84"/>
          <cell r="CI84" t="str">
            <v/>
          </cell>
          <cell r="CJ84" t="str">
            <v/>
          </cell>
          <cell r="CK84" t="str">
            <v/>
          </cell>
          <cell r="CL84" t="str">
            <v/>
          </cell>
          <cell r="CM84" t="str">
            <v/>
          </cell>
          <cell r="CN84"/>
          <cell r="CO84"/>
          <cell r="CP84"/>
          <cell r="CQ84"/>
          <cell r="CR84"/>
          <cell r="CS84"/>
          <cell r="CT84"/>
          <cell r="CU84"/>
          <cell r="CV84"/>
          <cell r="CW84"/>
          <cell r="CX84"/>
          <cell r="CY84"/>
          <cell r="CZ84"/>
          <cell r="DA84"/>
          <cell r="DB84"/>
          <cell r="DC84">
            <v>0</v>
          </cell>
          <cell r="DD84">
            <v>0</v>
          </cell>
        </row>
        <row r="85">
          <cell r="A85"/>
          <cell r="B85"/>
          <cell r="C85"/>
          <cell r="D85"/>
          <cell r="E85"/>
          <cell r="F85"/>
          <cell r="G85"/>
          <cell r="H85"/>
          <cell r="I85"/>
          <cell r="J85"/>
          <cell r="K85"/>
          <cell r="L85"/>
          <cell r="M85"/>
          <cell r="N85"/>
          <cell r="O85"/>
          <cell r="P85"/>
          <cell r="Q85"/>
          <cell r="R85"/>
          <cell r="S85"/>
          <cell r="T85"/>
          <cell r="U85"/>
          <cell r="V85"/>
          <cell r="W85"/>
          <cell r="X85"/>
          <cell r="Y85"/>
          <cell r="Z85"/>
          <cell r="AA85"/>
          <cell r="AB85"/>
          <cell r="AC85"/>
          <cell r="AD85"/>
          <cell r="AE85"/>
          <cell r="AF85"/>
          <cell r="AG85"/>
          <cell r="AH85"/>
          <cell r="AI85"/>
          <cell r="AJ85"/>
          <cell r="AK85"/>
          <cell r="AL85"/>
          <cell r="AM85"/>
          <cell r="AN85"/>
          <cell r="AO85"/>
          <cell r="AP85"/>
          <cell r="AQ85"/>
          <cell r="AR85"/>
          <cell r="AS85"/>
          <cell r="AT85"/>
          <cell r="AU85"/>
          <cell r="AV85"/>
          <cell r="AW85"/>
          <cell r="AX85"/>
          <cell r="AY85"/>
          <cell r="AZ85"/>
          <cell r="BA85"/>
          <cell r="BB85"/>
          <cell r="BC85"/>
          <cell r="BD85"/>
          <cell r="BE85"/>
          <cell r="BF85"/>
          <cell r="BG85"/>
          <cell r="BH85"/>
          <cell r="BI85"/>
          <cell r="BJ85"/>
          <cell r="BK85"/>
          <cell r="BL85"/>
          <cell r="BM85"/>
          <cell r="BN85"/>
          <cell r="BO85"/>
          <cell r="BP85"/>
          <cell r="BQ85"/>
          <cell r="BR85"/>
          <cell r="BS85"/>
          <cell r="BT85">
            <v>0</v>
          </cell>
          <cell r="BU85" t="str">
            <v/>
          </cell>
          <cell r="BV85" t="str">
            <v/>
          </cell>
          <cell r="BW85" t="str">
            <v/>
          </cell>
          <cell r="BX85" t="str">
            <v/>
          </cell>
          <cell r="BY85" t="str">
            <v/>
          </cell>
          <cell r="BZ85" t="str">
            <v/>
          </cell>
          <cell r="CA85" t="str">
            <v/>
          </cell>
          <cell r="CB85" t="str">
            <v/>
          </cell>
          <cell r="CC85" t="str">
            <v/>
          </cell>
          <cell r="CD85" t="str">
            <v/>
          </cell>
          <cell r="CE85" t="str">
            <v/>
          </cell>
          <cell r="CF85" t="str">
            <v/>
          </cell>
          <cell r="CG85"/>
          <cell r="CH85"/>
          <cell r="CI85" t="str">
            <v/>
          </cell>
          <cell r="CJ85" t="str">
            <v/>
          </cell>
          <cell r="CK85" t="str">
            <v/>
          </cell>
          <cell r="CL85" t="str">
            <v/>
          </cell>
          <cell r="CM85" t="str">
            <v/>
          </cell>
          <cell r="CN85"/>
          <cell r="CO85"/>
          <cell r="CP85"/>
          <cell r="CQ85"/>
          <cell r="CR85"/>
          <cell r="CS85"/>
          <cell r="CT85"/>
          <cell r="CU85"/>
          <cell r="CV85"/>
          <cell r="CW85"/>
          <cell r="CX85"/>
          <cell r="CY85"/>
          <cell r="CZ85"/>
          <cell r="DA85"/>
          <cell r="DB85"/>
          <cell r="DC85">
            <v>0</v>
          </cell>
          <cell r="DD85">
            <v>0</v>
          </cell>
        </row>
        <row r="86">
          <cell r="A86"/>
          <cell r="B86"/>
          <cell r="C86"/>
          <cell r="D86"/>
          <cell r="E86"/>
          <cell r="F86"/>
          <cell r="G86"/>
          <cell r="H86"/>
          <cell r="I86"/>
          <cell r="J86"/>
          <cell r="K86"/>
          <cell r="L86"/>
          <cell r="M86"/>
          <cell r="N86"/>
          <cell r="O86"/>
          <cell r="P86"/>
          <cell r="Q86"/>
          <cell r="R86"/>
          <cell r="S86"/>
          <cell r="T86"/>
          <cell r="U86"/>
          <cell r="V86"/>
          <cell r="W86"/>
          <cell r="X86"/>
          <cell r="Y86"/>
          <cell r="Z86"/>
          <cell r="AA86"/>
          <cell r="AB86"/>
          <cell r="AC86"/>
          <cell r="AD86"/>
          <cell r="AE86"/>
          <cell r="AF86"/>
          <cell r="AG86"/>
          <cell r="AH86"/>
          <cell r="AI86"/>
          <cell r="AJ86"/>
          <cell r="AK86"/>
          <cell r="AL86"/>
          <cell r="AM86"/>
          <cell r="AN86"/>
          <cell r="AO86"/>
          <cell r="AP86"/>
          <cell r="AQ86"/>
          <cell r="AR86"/>
          <cell r="AS86"/>
          <cell r="AT86"/>
          <cell r="AU86"/>
          <cell r="AV86"/>
          <cell r="AW86"/>
          <cell r="AX86"/>
          <cell r="AY86"/>
          <cell r="AZ86"/>
          <cell r="BA86"/>
          <cell r="BB86"/>
          <cell r="BC86"/>
          <cell r="BD86"/>
          <cell r="BE86"/>
          <cell r="BF86"/>
          <cell r="BG86"/>
          <cell r="BH86"/>
          <cell r="BI86"/>
          <cell r="BJ86"/>
          <cell r="BK86"/>
          <cell r="BL86"/>
          <cell r="BM86"/>
          <cell r="BN86"/>
          <cell r="BO86"/>
          <cell r="BP86"/>
          <cell r="BQ86"/>
          <cell r="BR86"/>
          <cell r="BS86"/>
          <cell r="BT86">
            <v>0</v>
          </cell>
          <cell r="BU86" t="str">
            <v/>
          </cell>
          <cell r="BV86" t="str">
            <v/>
          </cell>
          <cell r="BW86" t="str">
            <v/>
          </cell>
          <cell r="BX86" t="str">
            <v/>
          </cell>
          <cell r="BY86" t="str">
            <v/>
          </cell>
          <cell r="BZ86" t="str">
            <v/>
          </cell>
          <cell r="CA86" t="str">
            <v/>
          </cell>
          <cell r="CB86" t="str">
            <v/>
          </cell>
          <cell r="CC86" t="str">
            <v/>
          </cell>
          <cell r="CD86" t="str">
            <v/>
          </cell>
          <cell r="CE86" t="str">
            <v/>
          </cell>
          <cell r="CF86" t="str">
            <v/>
          </cell>
          <cell r="CG86"/>
          <cell r="CH86"/>
          <cell r="CI86" t="str">
            <v/>
          </cell>
          <cell r="CJ86" t="str">
            <v/>
          </cell>
          <cell r="CK86" t="str">
            <v/>
          </cell>
          <cell r="CL86" t="str">
            <v/>
          </cell>
          <cell r="CM86" t="str">
            <v/>
          </cell>
          <cell r="CN86"/>
          <cell r="CO86"/>
          <cell r="CP86"/>
          <cell r="CQ86"/>
          <cell r="CR86"/>
          <cell r="CS86"/>
          <cell r="CT86"/>
          <cell r="CU86"/>
          <cell r="CV86"/>
          <cell r="CW86"/>
          <cell r="CX86"/>
          <cell r="CY86"/>
          <cell r="CZ86"/>
          <cell r="DA86"/>
          <cell r="DB86"/>
          <cell r="DC86">
            <v>0</v>
          </cell>
          <cell r="DD86">
            <v>0</v>
          </cell>
        </row>
        <row r="87">
          <cell r="A87"/>
          <cell r="B87"/>
          <cell r="C87"/>
          <cell r="D87"/>
          <cell r="E87"/>
          <cell r="F87"/>
          <cell r="G87"/>
          <cell r="H87"/>
          <cell r="I87"/>
          <cell r="J87"/>
          <cell r="K87"/>
          <cell r="L87"/>
          <cell r="M87"/>
          <cell r="N87"/>
          <cell r="O87"/>
          <cell r="P87"/>
          <cell r="Q87"/>
          <cell r="R87"/>
          <cell r="S87"/>
          <cell r="T87"/>
          <cell r="U87"/>
          <cell r="V87"/>
          <cell r="W87"/>
          <cell r="X87"/>
          <cell r="Y87"/>
          <cell r="Z87"/>
          <cell r="AA87"/>
          <cell r="AB87"/>
          <cell r="AC87"/>
          <cell r="AD87"/>
          <cell r="AE87"/>
          <cell r="AF87"/>
          <cell r="AG87"/>
          <cell r="AH87"/>
          <cell r="AI87"/>
          <cell r="AJ87"/>
          <cell r="AK87"/>
          <cell r="AL87"/>
          <cell r="AM87"/>
          <cell r="AN87"/>
          <cell r="AO87"/>
          <cell r="AP87"/>
          <cell r="AQ87"/>
          <cell r="AR87"/>
          <cell r="AS87"/>
          <cell r="AT87"/>
          <cell r="AU87"/>
          <cell r="AV87"/>
          <cell r="AW87"/>
          <cell r="AX87"/>
          <cell r="AY87"/>
          <cell r="AZ87"/>
          <cell r="BA87"/>
          <cell r="BB87"/>
          <cell r="BC87"/>
          <cell r="BD87"/>
          <cell r="BE87"/>
          <cell r="BF87"/>
          <cell r="BG87"/>
          <cell r="BH87"/>
          <cell r="BI87"/>
          <cell r="BJ87"/>
          <cell r="BK87"/>
          <cell r="BL87"/>
          <cell r="BM87"/>
          <cell r="BN87"/>
          <cell r="BO87"/>
          <cell r="BP87"/>
          <cell r="BQ87"/>
          <cell r="BR87"/>
          <cell r="BS87"/>
          <cell r="BT87">
            <v>0</v>
          </cell>
          <cell r="BU87" t="str">
            <v/>
          </cell>
          <cell r="BV87" t="str">
            <v/>
          </cell>
          <cell r="BW87" t="str">
            <v/>
          </cell>
          <cell r="BX87" t="str">
            <v/>
          </cell>
          <cell r="BY87" t="str">
            <v/>
          </cell>
          <cell r="BZ87" t="str">
            <v/>
          </cell>
          <cell r="CA87" t="str">
            <v/>
          </cell>
          <cell r="CB87" t="str">
            <v/>
          </cell>
          <cell r="CC87" t="str">
            <v/>
          </cell>
          <cell r="CD87" t="str">
            <v/>
          </cell>
          <cell r="CE87" t="str">
            <v/>
          </cell>
          <cell r="CF87" t="str">
            <v/>
          </cell>
          <cell r="CG87"/>
          <cell r="CH87"/>
          <cell r="CI87" t="str">
            <v/>
          </cell>
          <cell r="CJ87" t="str">
            <v/>
          </cell>
          <cell r="CK87" t="str">
            <v/>
          </cell>
          <cell r="CL87" t="str">
            <v/>
          </cell>
          <cell r="CM87" t="str">
            <v/>
          </cell>
          <cell r="CN87"/>
          <cell r="CO87"/>
          <cell r="CP87"/>
          <cell r="CQ87"/>
          <cell r="CR87"/>
          <cell r="CS87"/>
          <cell r="CT87"/>
          <cell r="CU87"/>
          <cell r="CV87"/>
          <cell r="CW87"/>
          <cell r="CX87"/>
          <cell r="CY87"/>
          <cell r="CZ87"/>
          <cell r="DA87"/>
          <cell r="DB87"/>
          <cell r="DC87">
            <v>0</v>
          </cell>
          <cell r="DD87">
            <v>0</v>
          </cell>
        </row>
        <row r="88">
          <cell r="A88"/>
          <cell r="B88"/>
          <cell r="C88"/>
          <cell r="D88"/>
          <cell r="E88"/>
          <cell r="F88"/>
          <cell r="G88"/>
          <cell r="H88"/>
          <cell r="I88"/>
          <cell r="J88"/>
          <cell r="K88"/>
          <cell r="L88"/>
          <cell r="M88"/>
          <cell r="N88"/>
          <cell r="O88"/>
          <cell r="P88"/>
          <cell r="Q88"/>
          <cell r="R88"/>
          <cell r="S88"/>
          <cell r="T88"/>
          <cell r="U88"/>
          <cell r="V88"/>
          <cell r="W88"/>
          <cell r="X88"/>
          <cell r="Y88"/>
          <cell r="Z88"/>
          <cell r="AA88"/>
          <cell r="AB88"/>
          <cell r="AC88"/>
          <cell r="AD88"/>
          <cell r="AE88"/>
          <cell r="AF88"/>
          <cell r="AG88"/>
          <cell r="AH88"/>
          <cell r="AI88"/>
          <cell r="AJ88"/>
          <cell r="AK88"/>
          <cell r="AL88"/>
          <cell r="AM88"/>
          <cell r="AN88"/>
          <cell r="AO88"/>
          <cell r="AP88"/>
          <cell r="AQ88"/>
          <cell r="AR88"/>
          <cell r="AS88"/>
          <cell r="AT88"/>
          <cell r="AU88"/>
          <cell r="AV88"/>
          <cell r="AW88"/>
          <cell r="AX88"/>
          <cell r="AY88"/>
          <cell r="AZ88"/>
          <cell r="BA88"/>
          <cell r="BB88"/>
          <cell r="BC88"/>
          <cell r="BD88"/>
          <cell r="BE88"/>
          <cell r="BF88"/>
          <cell r="BG88"/>
          <cell r="BH88"/>
          <cell r="BI88"/>
          <cell r="BJ88"/>
          <cell r="BK88"/>
          <cell r="BL88"/>
          <cell r="BM88"/>
          <cell r="BN88"/>
          <cell r="BO88"/>
          <cell r="BP88"/>
          <cell r="BQ88"/>
          <cell r="BR88"/>
          <cell r="BS88"/>
          <cell r="BT88">
            <v>0</v>
          </cell>
          <cell r="BU88" t="str">
            <v/>
          </cell>
          <cell r="BV88" t="str">
            <v/>
          </cell>
          <cell r="BW88" t="str">
            <v/>
          </cell>
          <cell r="BX88" t="str">
            <v/>
          </cell>
          <cell r="BY88" t="str">
            <v/>
          </cell>
          <cell r="BZ88" t="str">
            <v/>
          </cell>
          <cell r="CA88" t="str">
            <v/>
          </cell>
          <cell r="CB88" t="str">
            <v/>
          </cell>
          <cell r="CC88" t="str">
            <v/>
          </cell>
          <cell r="CD88" t="str">
            <v/>
          </cell>
          <cell r="CE88" t="str">
            <v/>
          </cell>
          <cell r="CF88" t="str">
            <v/>
          </cell>
          <cell r="CG88"/>
          <cell r="CH88"/>
          <cell r="CI88" t="str">
            <v/>
          </cell>
          <cell r="CJ88" t="str">
            <v/>
          </cell>
          <cell r="CK88" t="str">
            <v/>
          </cell>
          <cell r="CL88" t="str">
            <v/>
          </cell>
          <cell r="CM88" t="str">
            <v/>
          </cell>
          <cell r="CN88"/>
          <cell r="CO88"/>
          <cell r="CP88"/>
          <cell r="CQ88"/>
          <cell r="CR88"/>
          <cell r="CS88"/>
          <cell r="CT88"/>
          <cell r="CU88"/>
          <cell r="CV88"/>
          <cell r="CW88"/>
          <cell r="CX88"/>
          <cell r="CY88"/>
          <cell r="CZ88"/>
          <cell r="DA88"/>
          <cell r="DB88"/>
          <cell r="DC88">
            <v>0</v>
          </cell>
          <cell r="DD88">
            <v>0</v>
          </cell>
        </row>
        <row r="89">
          <cell r="A89"/>
          <cell r="B89"/>
          <cell r="C89"/>
          <cell r="D89"/>
          <cell r="E89"/>
          <cell r="F89"/>
          <cell r="G89"/>
          <cell r="H89"/>
          <cell r="I89"/>
          <cell r="J89"/>
          <cell r="K89"/>
          <cell r="L89"/>
          <cell r="M89"/>
          <cell r="N89"/>
          <cell r="O89"/>
          <cell r="P89"/>
          <cell r="Q89"/>
          <cell r="R89"/>
          <cell r="S89"/>
          <cell r="T89"/>
          <cell r="U89"/>
          <cell r="V89"/>
          <cell r="W89"/>
          <cell r="X89"/>
          <cell r="Y89"/>
          <cell r="Z89"/>
          <cell r="AA89"/>
          <cell r="AB89"/>
          <cell r="AC89"/>
          <cell r="AD89"/>
          <cell r="AE89"/>
          <cell r="AF89"/>
          <cell r="AG89"/>
          <cell r="AH89"/>
          <cell r="AI89"/>
          <cell r="AJ89"/>
          <cell r="AK89"/>
          <cell r="AL89"/>
          <cell r="AM89"/>
          <cell r="AN89"/>
          <cell r="AO89"/>
          <cell r="AP89"/>
          <cell r="AQ89"/>
          <cell r="AR89"/>
          <cell r="AS89"/>
          <cell r="AT89"/>
          <cell r="AU89"/>
          <cell r="AV89"/>
          <cell r="AW89"/>
          <cell r="AX89"/>
          <cell r="AY89"/>
          <cell r="AZ89"/>
          <cell r="BA89"/>
          <cell r="BB89"/>
          <cell r="BC89"/>
          <cell r="BD89"/>
          <cell r="BE89"/>
          <cell r="BF89"/>
          <cell r="BG89"/>
          <cell r="BH89"/>
          <cell r="BI89"/>
          <cell r="BJ89"/>
          <cell r="BK89"/>
          <cell r="BL89"/>
          <cell r="BM89"/>
          <cell r="BN89"/>
          <cell r="BO89"/>
          <cell r="BP89"/>
          <cell r="BQ89"/>
          <cell r="BR89"/>
          <cell r="BS89"/>
          <cell r="BT89">
            <v>0</v>
          </cell>
          <cell r="BU89" t="str">
            <v/>
          </cell>
          <cell r="BV89" t="str">
            <v/>
          </cell>
          <cell r="BW89" t="str">
            <v/>
          </cell>
          <cell r="BX89" t="str">
            <v/>
          </cell>
          <cell r="BY89" t="str">
            <v/>
          </cell>
          <cell r="BZ89" t="str">
            <v/>
          </cell>
          <cell r="CA89" t="str">
            <v/>
          </cell>
          <cell r="CB89" t="str">
            <v/>
          </cell>
          <cell r="CC89" t="str">
            <v/>
          </cell>
          <cell r="CD89" t="str">
            <v/>
          </cell>
          <cell r="CE89" t="str">
            <v/>
          </cell>
          <cell r="CF89" t="str">
            <v/>
          </cell>
          <cell r="CG89"/>
          <cell r="CH89"/>
          <cell r="CI89" t="str">
            <v/>
          </cell>
          <cell r="CJ89" t="str">
            <v/>
          </cell>
          <cell r="CK89" t="str">
            <v/>
          </cell>
          <cell r="CL89" t="str">
            <v/>
          </cell>
          <cell r="CM89" t="str">
            <v/>
          </cell>
          <cell r="CN89"/>
          <cell r="CO89"/>
          <cell r="CP89"/>
          <cell r="CQ89"/>
          <cell r="CR89"/>
          <cell r="CS89"/>
          <cell r="CT89"/>
          <cell r="CU89"/>
          <cell r="CV89"/>
          <cell r="CW89"/>
          <cell r="CX89"/>
          <cell r="CY89"/>
          <cell r="CZ89"/>
          <cell r="DA89"/>
          <cell r="DB89"/>
          <cell r="DC89">
            <v>0</v>
          </cell>
          <cell r="DD89">
            <v>0</v>
          </cell>
        </row>
        <row r="90">
          <cell r="A90"/>
          <cell r="B90"/>
          <cell r="C90"/>
          <cell r="D90"/>
          <cell r="E90"/>
          <cell r="F90"/>
          <cell r="G90"/>
          <cell r="H90"/>
          <cell r="I90"/>
          <cell r="J90"/>
          <cell r="K90"/>
          <cell r="L90"/>
          <cell r="M90"/>
          <cell r="N90"/>
          <cell r="O90"/>
          <cell r="P90"/>
          <cell r="Q90"/>
          <cell r="R90"/>
          <cell r="S90"/>
          <cell r="T90"/>
          <cell r="U90"/>
          <cell r="V90"/>
          <cell r="W90"/>
          <cell r="X90"/>
          <cell r="Y90"/>
          <cell r="Z90"/>
          <cell r="AA90"/>
          <cell r="AB90"/>
          <cell r="AC90"/>
          <cell r="AD90"/>
          <cell r="AE90"/>
          <cell r="AF90"/>
          <cell r="AG90"/>
          <cell r="AH90"/>
          <cell r="AI90"/>
          <cell r="AJ90"/>
          <cell r="AK90"/>
          <cell r="AL90"/>
          <cell r="AM90"/>
          <cell r="AN90"/>
          <cell r="AO90"/>
          <cell r="AP90"/>
          <cell r="AQ90"/>
          <cell r="AR90"/>
          <cell r="AS90"/>
          <cell r="AT90"/>
          <cell r="AU90"/>
          <cell r="AV90"/>
          <cell r="AW90"/>
          <cell r="AX90"/>
          <cell r="AY90"/>
          <cell r="AZ90"/>
          <cell r="BA90"/>
          <cell r="BB90"/>
          <cell r="BC90"/>
          <cell r="BD90"/>
          <cell r="BE90"/>
          <cell r="BF90"/>
          <cell r="BG90"/>
          <cell r="BH90"/>
          <cell r="BI90"/>
          <cell r="BJ90"/>
          <cell r="BK90"/>
          <cell r="BL90"/>
          <cell r="BM90"/>
          <cell r="BN90"/>
          <cell r="BO90"/>
          <cell r="BP90"/>
          <cell r="BQ90"/>
          <cell r="BR90"/>
          <cell r="BS90"/>
          <cell r="BT90">
            <v>0</v>
          </cell>
          <cell r="BU90" t="str">
            <v/>
          </cell>
          <cell r="BV90" t="str">
            <v/>
          </cell>
          <cell r="BW90" t="str">
            <v/>
          </cell>
          <cell r="BX90" t="str">
            <v/>
          </cell>
          <cell r="BY90" t="str">
            <v/>
          </cell>
          <cell r="BZ90" t="str">
            <v/>
          </cell>
          <cell r="CA90" t="str">
            <v/>
          </cell>
          <cell r="CB90" t="str">
            <v/>
          </cell>
          <cell r="CC90" t="str">
            <v/>
          </cell>
          <cell r="CD90" t="str">
            <v/>
          </cell>
          <cell r="CE90" t="str">
            <v/>
          </cell>
          <cell r="CF90" t="str">
            <v/>
          </cell>
          <cell r="CG90"/>
          <cell r="CH90"/>
          <cell r="CI90" t="str">
            <v/>
          </cell>
          <cell r="CJ90" t="str">
            <v/>
          </cell>
          <cell r="CK90" t="str">
            <v/>
          </cell>
          <cell r="CL90" t="str">
            <v/>
          </cell>
          <cell r="CM90" t="str">
            <v/>
          </cell>
          <cell r="CN90"/>
          <cell r="CO90"/>
          <cell r="CP90"/>
          <cell r="CQ90"/>
          <cell r="CR90"/>
          <cell r="CS90"/>
          <cell r="CT90"/>
          <cell r="CU90"/>
          <cell r="CV90"/>
          <cell r="CW90"/>
          <cell r="CX90"/>
          <cell r="CY90"/>
          <cell r="CZ90"/>
          <cell r="DA90"/>
          <cell r="DB90"/>
          <cell r="DC90">
            <v>0</v>
          </cell>
          <cell r="DD90">
            <v>0</v>
          </cell>
        </row>
        <row r="91">
          <cell r="A91"/>
          <cell r="B91"/>
          <cell r="C91"/>
          <cell r="D91"/>
          <cell r="E91"/>
          <cell r="F91"/>
          <cell r="G91"/>
          <cell r="H91"/>
          <cell r="I91"/>
          <cell r="J91"/>
          <cell r="K91"/>
          <cell r="L91"/>
          <cell r="M91"/>
          <cell r="N91"/>
          <cell r="O91"/>
          <cell r="P91"/>
          <cell r="Q91"/>
          <cell r="R91"/>
          <cell r="S91"/>
          <cell r="T91"/>
          <cell r="U91"/>
          <cell r="V91"/>
          <cell r="W91"/>
          <cell r="X91"/>
          <cell r="Y91"/>
          <cell r="Z91"/>
          <cell r="AA91"/>
          <cell r="AB91"/>
          <cell r="AC91"/>
          <cell r="AD91"/>
          <cell r="AE91"/>
          <cell r="AF91"/>
          <cell r="AG91"/>
          <cell r="AH91"/>
          <cell r="AI91"/>
          <cell r="AJ91"/>
          <cell r="AK91"/>
          <cell r="AL91"/>
          <cell r="AM91"/>
          <cell r="AN91"/>
          <cell r="AO91"/>
          <cell r="AP91"/>
          <cell r="AQ91"/>
          <cell r="AR91"/>
          <cell r="AS91"/>
          <cell r="AT91"/>
          <cell r="AU91"/>
          <cell r="AV91"/>
          <cell r="AW91"/>
          <cell r="AX91"/>
          <cell r="AY91"/>
          <cell r="AZ91"/>
          <cell r="BA91"/>
          <cell r="BB91"/>
          <cell r="BC91"/>
          <cell r="BD91"/>
          <cell r="BE91"/>
          <cell r="BF91"/>
          <cell r="BG91"/>
          <cell r="BH91"/>
          <cell r="BI91"/>
          <cell r="BJ91"/>
          <cell r="BK91"/>
          <cell r="BL91"/>
          <cell r="BM91"/>
          <cell r="BN91"/>
          <cell r="BO91"/>
          <cell r="BP91"/>
          <cell r="BQ91"/>
          <cell r="BR91"/>
          <cell r="BS91"/>
          <cell r="BT91">
            <v>0</v>
          </cell>
          <cell r="BU91" t="str">
            <v/>
          </cell>
          <cell r="BV91" t="str">
            <v/>
          </cell>
          <cell r="BW91" t="str">
            <v/>
          </cell>
          <cell r="BX91" t="str">
            <v/>
          </cell>
          <cell r="BY91" t="str">
            <v/>
          </cell>
          <cell r="BZ91" t="str">
            <v/>
          </cell>
          <cell r="CA91" t="str">
            <v/>
          </cell>
          <cell r="CB91" t="str">
            <v/>
          </cell>
          <cell r="CC91" t="str">
            <v/>
          </cell>
          <cell r="CD91" t="str">
            <v/>
          </cell>
          <cell r="CE91" t="str">
            <v/>
          </cell>
          <cell r="CF91" t="str">
            <v/>
          </cell>
          <cell r="CG91"/>
          <cell r="CH91"/>
          <cell r="CI91" t="str">
            <v/>
          </cell>
          <cell r="CJ91" t="str">
            <v/>
          </cell>
          <cell r="CK91" t="str">
            <v/>
          </cell>
          <cell r="CL91" t="str">
            <v/>
          </cell>
          <cell r="CM91" t="str">
            <v/>
          </cell>
          <cell r="CN91"/>
          <cell r="CO91"/>
          <cell r="CP91"/>
          <cell r="CQ91"/>
          <cell r="CR91"/>
          <cell r="CS91"/>
          <cell r="CT91"/>
          <cell r="CU91"/>
          <cell r="CV91"/>
          <cell r="CW91"/>
          <cell r="CX91"/>
          <cell r="CY91"/>
          <cell r="CZ91"/>
          <cell r="DA91"/>
          <cell r="DB91"/>
          <cell r="DC91">
            <v>0</v>
          </cell>
          <cell r="DD91">
            <v>0</v>
          </cell>
        </row>
        <row r="92">
          <cell r="A92"/>
          <cell r="B92"/>
          <cell r="C92"/>
          <cell r="D92"/>
          <cell r="E92"/>
          <cell r="F92"/>
          <cell r="G92"/>
          <cell r="H92"/>
          <cell r="I92"/>
          <cell r="J92"/>
          <cell r="K92"/>
          <cell r="L92"/>
          <cell r="M92"/>
          <cell r="N92"/>
          <cell r="O92"/>
          <cell r="P92"/>
          <cell r="Q92"/>
          <cell r="R92"/>
          <cell r="S92"/>
          <cell r="T92"/>
          <cell r="U92"/>
          <cell r="V92"/>
          <cell r="W92"/>
          <cell r="X92"/>
          <cell r="Y92"/>
          <cell r="Z92"/>
          <cell r="AA92"/>
          <cell r="AB92"/>
          <cell r="AC92"/>
          <cell r="AD92"/>
          <cell r="AE92"/>
          <cell r="AF92"/>
          <cell r="AG92"/>
          <cell r="AH92"/>
          <cell r="AI92"/>
          <cell r="AJ92"/>
          <cell r="AK92"/>
          <cell r="AL92"/>
          <cell r="AM92"/>
          <cell r="AN92"/>
          <cell r="AO92"/>
          <cell r="AP92"/>
          <cell r="AQ92"/>
          <cell r="AR92"/>
          <cell r="AS92"/>
          <cell r="AT92"/>
          <cell r="AU92"/>
          <cell r="AV92"/>
          <cell r="AW92"/>
          <cell r="AX92"/>
          <cell r="AY92"/>
          <cell r="AZ92"/>
          <cell r="BA92"/>
          <cell r="BB92"/>
          <cell r="BC92"/>
          <cell r="BD92"/>
          <cell r="BE92"/>
          <cell r="BF92"/>
          <cell r="BG92"/>
          <cell r="BH92"/>
          <cell r="BI92"/>
          <cell r="BJ92"/>
          <cell r="BK92"/>
          <cell r="BL92"/>
          <cell r="BM92"/>
          <cell r="BN92"/>
          <cell r="BO92"/>
          <cell r="BP92"/>
          <cell r="BQ92"/>
          <cell r="BR92"/>
          <cell r="BS92"/>
          <cell r="BT92">
            <v>0</v>
          </cell>
          <cell r="BU92" t="str">
            <v/>
          </cell>
          <cell r="BV92" t="str">
            <v/>
          </cell>
          <cell r="BW92" t="str">
            <v/>
          </cell>
          <cell r="BX92" t="str">
            <v/>
          </cell>
          <cell r="BY92" t="str">
            <v/>
          </cell>
          <cell r="BZ92" t="str">
            <v/>
          </cell>
          <cell r="CA92" t="str">
            <v/>
          </cell>
          <cell r="CB92" t="str">
            <v/>
          </cell>
          <cell r="CC92" t="str">
            <v/>
          </cell>
          <cell r="CD92" t="str">
            <v/>
          </cell>
          <cell r="CE92" t="str">
            <v/>
          </cell>
          <cell r="CF92" t="str">
            <v/>
          </cell>
          <cell r="CG92"/>
          <cell r="CH92"/>
          <cell r="CI92" t="str">
            <v/>
          </cell>
          <cell r="CJ92" t="str">
            <v/>
          </cell>
          <cell r="CK92" t="str">
            <v/>
          </cell>
          <cell r="CL92" t="str">
            <v/>
          </cell>
          <cell r="CM92" t="str">
            <v/>
          </cell>
          <cell r="CN92"/>
          <cell r="CO92"/>
          <cell r="CP92"/>
          <cell r="CQ92"/>
          <cell r="CR92"/>
          <cell r="CS92"/>
          <cell r="CT92"/>
          <cell r="CU92"/>
          <cell r="CV92"/>
          <cell r="CW92"/>
          <cell r="CX92"/>
          <cell r="CY92"/>
          <cell r="CZ92"/>
          <cell r="DA92"/>
          <cell r="DB92"/>
          <cell r="DC92">
            <v>0</v>
          </cell>
          <cell r="DD92">
            <v>0</v>
          </cell>
        </row>
        <row r="93">
          <cell r="A93"/>
          <cell r="B93"/>
          <cell r="C93"/>
          <cell r="D93"/>
          <cell r="E93"/>
          <cell r="F93"/>
          <cell r="G93"/>
          <cell r="H93"/>
          <cell r="I93"/>
          <cell r="J93"/>
          <cell r="K93"/>
          <cell r="L93"/>
          <cell r="M93"/>
          <cell r="N93"/>
          <cell r="O93"/>
          <cell r="P93"/>
          <cell r="Q93"/>
          <cell r="R93"/>
          <cell r="S93"/>
          <cell r="T93"/>
          <cell r="U93"/>
          <cell r="V93"/>
          <cell r="W93"/>
          <cell r="X93"/>
          <cell r="Y93"/>
          <cell r="Z93"/>
          <cell r="AA93"/>
          <cell r="AB93"/>
          <cell r="AC93"/>
          <cell r="AD93"/>
          <cell r="AE93"/>
          <cell r="AF93"/>
          <cell r="AG93"/>
          <cell r="AH93"/>
          <cell r="AI93"/>
          <cell r="AJ93"/>
          <cell r="AK93"/>
          <cell r="AL93"/>
          <cell r="AM93"/>
          <cell r="AN93"/>
          <cell r="AO93"/>
          <cell r="AP93"/>
          <cell r="AQ93"/>
          <cell r="AR93"/>
          <cell r="AS93"/>
          <cell r="AT93"/>
          <cell r="AU93"/>
          <cell r="AV93"/>
          <cell r="AW93"/>
          <cell r="AX93"/>
          <cell r="AY93"/>
          <cell r="AZ93"/>
          <cell r="BA93"/>
          <cell r="BB93"/>
          <cell r="BC93"/>
          <cell r="BD93"/>
          <cell r="BE93"/>
          <cell r="BF93"/>
          <cell r="BG93"/>
          <cell r="BH93"/>
          <cell r="BI93"/>
          <cell r="BJ93"/>
          <cell r="BK93"/>
          <cell r="BL93"/>
          <cell r="BM93"/>
          <cell r="BN93"/>
          <cell r="BO93"/>
          <cell r="BP93"/>
          <cell r="BQ93"/>
          <cell r="BR93"/>
          <cell r="BS93"/>
          <cell r="BT93">
            <v>0</v>
          </cell>
          <cell r="BU93" t="str">
            <v/>
          </cell>
          <cell r="BV93" t="str">
            <v/>
          </cell>
          <cell r="BW93" t="str">
            <v/>
          </cell>
          <cell r="BX93" t="str">
            <v/>
          </cell>
          <cell r="BY93" t="str">
            <v/>
          </cell>
          <cell r="BZ93" t="str">
            <v/>
          </cell>
          <cell r="CA93" t="str">
            <v/>
          </cell>
          <cell r="CB93" t="str">
            <v/>
          </cell>
          <cell r="CC93" t="str">
            <v/>
          </cell>
          <cell r="CD93" t="str">
            <v/>
          </cell>
          <cell r="CE93" t="str">
            <v/>
          </cell>
          <cell r="CF93" t="str">
            <v/>
          </cell>
          <cell r="CG93"/>
          <cell r="CH93"/>
          <cell r="CI93" t="str">
            <v/>
          </cell>
          <cell r="CJ93" t="str">
            <v/>
          </cell>
          <cell r="CK93" t="str">
            <v/>
          </cell>
          <cell r="CL93" t="str">
            <v/>
          </cell>
          <cell r="CM93" t="str">
            <v/>
          </cell>
          <cell r="CN93"/>
          <cell r="CO93"/>
          <cell r="CP93"/>
          <cell r="CQ93"/>
          <cell r="CR93"/>
          <cell r="CS93"/>
          <cell r="CT93"/>
          <cell r="CU93"/>
          <cell r="CV93"/>
          <cell r="CW93"/>
          <cell r="CX93"/>
          <cell r="CY93"/>
          <cell r="CZ93"/>
          <cell r="DA93"/>
          <cell r="DB93"/>
          <cell r="DC93">
            <v>0</v>
          </cell>
          <cell r="DD93">
            <v>0</v>
          </cell>
        </row>
        <row r="94">
          <cell r="A94"/>
          <cell r="B94"/>
          <cell r="C94"/>
          <cell r="D94"/>
          <cell r="E94"/>
          <cell r="F94"/>
          <cell r="G94"/>
          <cell r="H94"/>
          <cell r="I94"/>
          <cell r="J94"/>
          <cell r="K94"/>
          <cell r="L94"/>
          <cell r="M94"/>
          <cell r="N94"/>
          <cell r="O94"/>
          <cell r="P94"/>
          <cell r="Q94"/>
          <cell r="R94"/>
          <cell r="S94"/>
          <cell r="T94"/>
          <cell r="U94"/>
          <cell r="V94"/>
          <cell r="W94"/>
          <cell r="X94"/>
          <cell r="Y94"/>
          <cell r="Z94"/>
          <cell r="AA94"/>
          <cell r="AB94"/>
          <cell r="AC94"/>
          <cell r="AD94"/>
          <cell r="AE94"/>
          <cell r="AF94"/>
          <cell r="AG94"/>
          <cell r="AH94"/>
          <cell r="AI94"/>
          <cell r="AJ94"/>
          <cell r="AK94"/>
          <cell r="AL94"/>
          <cell r="AM94"/>
          <cell r="AN94"/>
          <cell r="AO94"/>
          <cell r="AP94"/>
          <cell r="AQ94"/>
          <cell r="AR94"/>
          <cell r="AS94"/>
          <cell r="AT94"/>
          <cell r="AU94"/>
          <cell r="AV94"/>
          <cell r="AW94"/>
          <cell r="AX94"/>
          <cell r="AY94"/>
          <cell r="AZ94"/>
          <cell r="BA94"/>
          <cell r="BB94"/>
          <cell r="BC94"/>
          <cell r="BD94"/>
          <cell r="BE94"/>
          <cell r="BF94"/>
          <cell r="BG94"/>
          <cell r="BH94"/>
          <cell r="BI94"/>
          <cell r="BJ94"/>
          <cell r="BK94"/>
          <cell r="BL94"/>
          <cell r="BM94"/>
          <cell r="BN94"/>
          <cell r="BO94"/>
          <cell r="BP94"/>
          <cell r="BQ94"/>
          <cell r="BR94"/>
          <cell r="BS94"/>
          <cell r="BT94">
            <v>0</v>
          </cell>
          <cell r="BU94" t="str">
            <v/>
          </cell>
          <cell r="BV94" t="str">
            <v/>
          </cell>
          <cell r="BW94" t="str">
            <v/>
          </cell>
          <cell r="BX94" t="str">
            <v/>
          </cell>
          <cell r="BY94" t="str">
            <v/>
          </cell>
          <cell r="BZ94" t="str">
            <v/>
          </cell>
          <cell r="CA94" t="str">
            <v/>
          </cell>
          <cell r="CB94" t="str">
            <v/>
          </cell>
          <cell r="CC94" t="str">
            <v/>
          </cell>
          <cell r="CD94" t="str">
            <v/>
          </cell>
          <cell r="CE94" t="str">
            <v/>
          </cell>
          <cell r="CF94" t="str">
            <v/>
          </cell>
          <cell r="CG94"/>
          <cell r="CH94"/>
          <cell r="CI94" t="str">
            <v/>
          </cell>
          <cell r="CJ94" t="str">
            <v/>
          </cell>
          <cell r="CK94" t="str">
            <v/>
          </cell>
          <cell r="CL94" t="str">
            <v/>
          </cell>
          <cell r="CM94" t="str">
            <v/>
          </cell>
          <cell r="CN94"/>
          <cell r="CO94"/>
          <cell r="CP94"/>
          <cell r="CQ94"/>
          <cell r="CR94"/>
          <cell r="CS94"/>
          <cell r="CT94"/>
          <cell r="CU94"/>
          <cell r="CV94"/>
          <cell r="CW94"/>
          <cell r="CX94"/>
          <cell r="CY94"/>
          <cell r="CZ94"/>
          <cell r="DA94"/>
          <cell r="DB94"/>
          <cell r="DC94">
            <v>0</v>
          </cell>
          <cell r="DD94">
            <v>0</v>
          </cell>
        </row>
        <row r="95">
          <cell r="A95"/>
          <cell r="B95"/>
          <cell r="C95"/>
          <cell r="D95"/>
          <cell r="E95"/>
          <cell r="F95"/>
          <cell r="G95"/>
          <cell r="H95"/>
          <cell r="I95"/>
          <cell r="J95"/>
          <cell r="K95"/>
          <cell r="L95"/>
          <cell r="M95"/>
          <cell r="N95"/>
          <cell r="O95"/>
          <cell r="P95"/>
          <cell r="Q95"/>
          <cell r="R95"/>
          <cell r="S95"/>
          <cell r="T95"/>
          <cell r="U95"/>
          <cell r="V95"/>
          <cell r="W95"/>
          <cell r="X95"/>
          <cell r="Y95"/>
          <cell r="Z95"/>
          <cell r="AA95"/>
          <cell r="AB95"/>
          <cell r="AC95"/>
          <cell r="AD95"/>
          <cell r="AE95"/>
          <cell r="AF95"/>
          <cell r="AG95"/>
          <cell r="AH95"/>
          <cell r="AI95"/>
          <cell r="AJ95"/>
          <cell r="AK95"/>
          <cell r="AL95"/>
          <cell r="AM95"/>
          <cell r="AN95"/>
          <cell r="AO95"/>
          <cell r="AP95"/>
          <cell r="AQ95"/>
          <cell r="AR95"/>
          <cell r="AS95"/>
          <cell r="AT95"/>
          <cell r="AU95"/>
          <cell r="AV95"/>
          <cell r="AW95"/>
          <cell r="AX95"/>
          <cell r="AY95"/>
          <cell r="AZ95"/>
          <cell r="BA95"/>
          <cell r="BB95"/>
          <cell r="BC95"/>
          <cell r="BD95"/>
          <cell r="BE95"/>
          <cell r="BF95"/>
          <cell r="BG95"/>
          <cell r="BH95"/>
          <cell r="BI95"/>
          <cell r="BJ95"/>
          <cell r="BK95"/>
          <cell r="BL95"/>
          <cell r="BM95"/>
          <cell r="BN95"/>
          <cell r="BO95"/>
          <cell r="BP95"/>
          <cell r="BQ95"/>
          <cell r="BR95"/>
          <cell r="BS95"/>
          <cell r="BT95">
            <v>0</v>
          </cell>
          <cell r="BU95" t="str">
            <v/>
          </cell>
          <cell r="BV95" t="str">
            <v/>
          </cell>
          <cell r="BW95" t="str">
            <v/>
          </cell>
          <cell r="BX95" t="str">
            <v/>
          </cell>
          <cell r="BY95" t="str">
            <v/>
          </cell>
          <cell r="BZ95" t="str">
            <v/>
          </cell>
          <cell r="CA95" t="str">
            <v/>
          </cell>
          <cell r="CB95" t="str">
            <v/>
          </cell>
          <cell r="CC95" t="str">
            <v/>
          </cell>
          <cell r="CD95" t="str">
            <v/>
          </cell>
          <cell r="CE95" t="str">
            <v/>
          </cell>
          <cell r="CF95" t="str">
            <v/>
          </cell>
          <cell r="CG95"/>
          <cell r="CH95"/>
          <cell r="CI95" t="str">
            <v/>
          </cell>
          <cell r="CJ95" t="str">
            <v/>
          </cell>
          <cell r="CK95" t="str">
            <v/>
          </cell>
          <cell r="CL95" t="str">
            <v/>
          </cell>
          <cell r="CM95" t="str">
            <v/>
          </cell>
          <cell r="CN95"/>
          <cell r="CO95"/>
          <cell r="CP95"/>
          <cell r="CQ95"/>
          <cell r="CR95"/>
          <cell r="CS95"/>
          <cell r="CT95"/>
          <cell r="CU95"/>
          <cell r="CV95"/>
          <cell r="CW95"/>
          <cell r="CX95"/>
          <cell r="CY95"/>
          <cell r="CZ95"/>
          <cell r="DA95"/>
          <cell r="DB95"/>
          <cell r="DC95">
            <v>0</v>
          </cell>
          <cell r="DD95">
            <v>0</v>
          </cell>
        </row>
        <row r="96">
          <cell r="A96"/>
          <cell r="B96"/>
          <cell r="C96"/>
          <cell r="D96"/>
          <cell r="E96"/>
          <cell r="F96"/>
          <cell r="G96"/>
          <cell r="H96"/>
          <cell r="I96"/>
          <cell r="J96"/>
          <cell r="K96"/>
          <cell r="L96"/>
          <cell r="M96"/>
          <cell r="N96"/>
          <cell r="O96"/>
          <cell r="P96"/>
          <cell r="Q96"/>
          <cell r="R96"/>
          <cell r="S96"/>
          <cell r="T96"/>
          <cell r="U96"/>
          <cell r="V96"/>
          <cell r="W96"/>
          <cell r="X96"/>
          <cell r="Y96"/>
          <cell r="Z96"/>
          <cell r="AA96"/>
          <cell r="AB96"/>
          <cell r="AC96"/>
          <cell r="AD96"/>
          <cell r="AE96"/>
          <cell r="AF96"/>
          <cell r="AG96"/>
          <cell r="AH96"/>
          <cell r="AI96"/>
          <cell r="AJ96"/>
          <cell r="AK96"/>
          <cell r="AL96"/>
          <cell r="AM96"/>
          <cell r="AN96"/>
          <cell r="AO96"/>
          <cell r="AP96"/>
          <cell r="AQ96"/>
          <cell r="AR96"/>
          <cell r="AS96"/>
          <cell r="AT96"/>
          <cell r="AU96"/>
          <cell r="AV96"/>
          <cell r="AW96"/>
          <cell r="AX96"/>
          <cell r="AY96"/>
          <cell r="AZ96"/>
          <cell r="BA96"/>
          <cell r="BB96"/>
          <cell r="BC96"/>
          <cell r="BD96"/>
          <cell r="BE96"/>
          <cell r="BF96"/>
          <cell r="BG96"/>
          <cell r="BH96"/>
          <cell r="BI96"/>
          <cell r="BJ96"/>
          <cell r="BK96"/>
          <cell r="BL96"/>
          <cell r="BM96"/>
          <cell r="BN96"/>
          <cell r="BO96"/>
          <cell r="BP96"/>
          <cell r="BQ96"/>
          <cell r="BR96"/>
          <cell r="BS96"/>
          <cell r="BT96">
            <v>0</v>
          </cell>
          <cell r="BU96" t="str">
            <v/>
          </cell>
          <cell r="BV96" t="str">
            <v/>
          </cell>
          <cell r="BW96" t="str">
            <v/>
          </cell>
          <cell r="BX96" t="str">
            <v/>
          </cell>
          <cell r="BY96" t="str">
            <v/>
          </cell>
          <cell r="BZ96" t="str">
            <v/>
          </cell>
          <cell r="CA96" t="str">
            <v/>
          </cell>
          <cell r="CB96" t="str">
            <v/>
          </cell>
          <cell r="CC96" t="str">
            <v/>
          </cell>
          <cell r="CD96" t="str">
            <v/>
          </cell>
          <cell r="CE96" t="str">
            <v/>
          </cell>
          <cell r="CF96" t="str">
            <v/>
          </cell>
          <cell r="CG96"/>
          <cell r="CH96"/>
          <cell r="CI96" t="str">
            <v/>
          </cell>
          <cell r="CJ96" t="str">
            <v/>
          </cell>
          <cell r="CK96" t="str">
            <v/>
          </cell>
          <cell r="CL96" t="str">
            <v/>
          </cell>
          <cell r="CM96" t="str">
            <v/>
          </cell>
          <cell r="CN96"/>
          <cell r="CO96"/>
          <cell r="CP96"/>
          <cell r="CQ96"/>
          <cell r="CR96"/>
          <cell r="CS96"/>
          <cell r="CT96"/>
          <cell r="CU96"/>
          <cell r="CV96"/>
          <cell r="CW96"/>
          <cell r="CX96"/>
          <cell r="CY96"/>
          <cell r="CZ96"/>
          <cell r="DA96"/>
          <cell r="DB96"/>
          <cell r="DC96">
            <v>0</v>
          </cell>
          <cell r="DD96">
            <v>0</v>
          </cell>
        </row>
        <row r="97">
          <cell r="A97"/>
          <cell r="B97"/>
          <cell r="C97"/>
          <cell r="D97"/>
          <cell r="E97"/>
          <cell r="F97"/>
          <cell r="G97"/>
          <cell r="H97"/>
          <cell r="I97"/>
          <cell r="J97"/>
          <cell r="K97"/>
          <cell r="L97"/>
          <cell r="M97"/>
          <cell r="N97"/>
          <cell r="O97"/>
          <cell r="P97"/>
          <cell r="Q97"/>
          <cell r="R97"/>
          <cell r="S97"/>
          <cell r="T97"/>
          <cell r="U97"/>
          <cell r="V97"/>
          <cell r="W97"/>
          <cell r="X97"/>
          <cell r="Y97"/>
          <cell r="Z97"/>
          <cell r="AA97"/>
          <cell r="AB97"/>
          <cell r="AC97"/>
          <cell r="AD97"/>
          <cell r="AE97"/>
          <cell r="AF97"/>
          <cell r="AG97"/>
          <cell r="AH97"/>
          <cell r="AI97"/>
          <cell r="AJ97"/>
          <cell r="AK97"/>
          <cell r="AL97"/>
          <cell r="AM97"/>
          <cell r="AN97"/>
          <cell r="AO97"/>
          <cell r="AP97"/>
          <cell r="AQ97"/>
          <cell r="AR97"/>
          <cell r="AS97"/>
          <cell r="AT97"/>
          <cell r="AU97"/>
          <cell r="AV97"/>
          <cell r="AW97"/>
          <cell r="AX97"/>
          <cell r="AY97"/>
          <cell r="AZ97"/>
          <cell r="BA97"/>
          <cell r="BB97"/>
          <cell r="BC97"/>
          <cell r="BD97"/>
          <cell r="BE97"/>
          <cell r="BF97"/>
          <cell r="BG97"/>
          <cell r="BH97"/>
          <cell r="BI97"/>
          <cell r="BJ97"/>
          <cell r="BK97"/>
          <cell r="BL97"/>
          <cell r="BM97"/>
          <cell r="BN97"/>
          <cell r="BO97"/>
          <cell r="BP97"/>
          <cell r="BQ97"/>
          <cell r="BR97"/>
          <cell r="BS97"/>
          <cell r="BT97">
            <v>0</v>
          </cell>
          <cell r="BU97" t="str">
            <v/>
          </cell>
          <cell r="BV97" t="str">
            <v/>
          </cell>
          <cell r="BW97" t="str">
            <v/>
          </cell>
          <cell r="BX97" t="str">
            <v/>
          </cell>
          <cell r="BY97" t="str">
            <v/>
          </cell>
          <cell r="BZ97" t="str">
            <v/>
          </cell>
          <cell r="CA97" t="str">
            <v/>
          </cell>
          <cell r="CB97" t="str">
            <v/>
          </cell>
          <cell r="CC97" t="str">
            <v/>
          </cell>
          <cell r="CD97" t="str">
            <v/>
          </cell>
          <cell r="CE97" t="str">
            <v/>
          </cell>
          <cell r="CF97" t="str">
            <v/>
          </cell>
          <cell r="CG97"/>
          <cell r="CH97"/>
          <cell r="CI97" t="str">
            <v/>
          </cell>
          <cell r="CJ97" t="str">
            <v/>
          </cell>
          <cell r="CK97" t="str">
            <v/>
          </cell>
          <cell r="CL97" t="str">
            <v/>
          </cell>
          <cell r="CM97" t="str">
            <v/>
          </cell>
          <cell r="CN97"/>
          <cell r="CO97"/>
          <cell r="CP97"/>
          <cell r="CQ97"/>
          <cell r="CR97"/>
          <cell r="CS97"/>
          <cell r="CT97"/>
          <cell r="CU97"/>
          <cell r="CV97"/>
          <cell r="CW97"/>
          <cell r="CX97"/>
          <cell r="CY97"/>
          <cell r="CZ97"/>
          <cell r="DA97"/>
          <cell r="DB97"/>
          <cell r="DC97">
            <v>0</v>
          </cell>
          <cell r="DD97">
            <v>0</v>
          </cell>
        </row>
        <row r="98">
          <cell r="A98"/>
          <cell r="B98"/>
          <cell r="C98"/>
          <cell r="D98"/>
          <cell r="E98"/>
          <cell r="F98"/>
          <cell r="G98"/>
          <cell r="H98"/>
          <cell r="I98"/>
          <cell r="J98"/>
          <cell r="K98"/>
          <cell r="L98"/>
          <cell r="M98"/>
          <cell r="N98"/>
          <cell r="O98"/>
          <cell r="P98"/>
          <cell r="Q98"/>
          <cell r="R98"/>
          <cell r="S98"/>
          <cell r="T98"/>
          <cell r="U98"/>
          <cell r="V98"/>
          <cell r="W98"/>
          <cell r="X98"/>
          <cell r="Y98"/>
          <cell r="Z98"/>
          <cell r="AA98"/>
          <cell r="AB98"/>
          <cell r="AC98"/>
          <cell r="AD98"/>
          <cell r="AE98"/>
          <cell r="AF98"/>
          <cell r="AG98"/>
          <cell r="AH98"/>
          <cell r="AI98"/>
          <cell r="AJ98"/>
          <cell r="AK98"/>
          <cell r="AL98"/>
          <cell r="AM98"/>
          <cell r="AN98"/>
          <cell r="AO98"/>
          <cell r="AP98"/>
          <cell r="AQ98"/>
          <cell r="AR98"/>
          <cell r="AS98"/>
          <cell r="AT98"/>
          <cell r="AU98"/>
          <cell r="AV98"/>
          <cell r="AW98"/>
          <cell r="AX98"/>
          <cell r="AY98"/>
          <cell r="AZ98"/>
          <cell r="BA98"/>
          <cell r="BB98"/>
          <cell r="BC98"/>
          <cell r="BD98"/>
          <cell r="BE98"/>
          <cell r="BF98"/>
          <cell r="BG98"/>
          <cell r="BH98"/>
          <cell r="BI98"/>
          <cell r="BJ98"/>
          <cell r="BK98"/>
          <cell r="BL98"/>
          <cell r="BM98"/>
          <cell r="BN98"/>
          <cell r="BO98"/>
          <cell r="BP98"/>
          <cell r="BQ98"/>
          <cell r="BR98"/>
          <cell r="BS98"/>
          <cell r="BT98">
            <v>0</v>
          </cell>
          <cell r="BU98" t="str">
            <v/>
          </cell>
          <cell r="BV98" t="str">
            <v/>
          </cell>
          <cell r="BW98" t="str">
            <v/>
          </cell>
          <cell r="BX98" t="str">
            <v/>
          </cell>
          <cell r="BY98" t="str">
            <v/>
          </cell>
          <cell r="BZ98" t="str">
            <v/>
          </cell>
          <cell r="CA98" t="str">
            <v/>
          </cell>
          <cell r="CB98" t="str">
            <v/>
          </cell>
          <cell r="CC98" t="str">
            <v/>
          </cell>
          <cell r="CD98" t="str">
            <v/>
          </cell>
          <cell r="CE98" t="str">
            <v/>
          </cell>
          <cell r="CF98" t="str">
            <v/>
          </cell>
          <cell r="CG98"/>
          <cell r="CH98"/>
          <cell r="CI98" t="str">
            <v/>
          </cell>
          <cell r="CJ98" t="str">
            <v/>
          </cell>
          <cell r="CK98" t="str">
            <v/>
          </cell>
          <cell r="CL98" t="str">
            <v/>
          </cell>
          <cell r="CM98" t="str">
            <v/>
          </cell>
          <cell r="CN98"/>
          <cell r="CO98"/>
          <cell r="CP98"/>
          <cell r="CQ98"/>
          <cell r="CR98"/>
          <cell r="CS98"/>
          <cell r="CT98"/>
          <cell r="CU98"/>
          <cell r="CV98"/>
          <cell r="CW98"/>
          <cell r="CX98"/>
          <cell r="CY98"/>
          <cell r="CZ98"/>
          <cell r="DA98"/>
          <cell r="DB98"/>
          <cell r="DC98">
            <v>0</v>
          </cell>
          <cell r="DD98">
            <v>0</v>
          </cell>
        </row>
        <row r="99">
          <cell r="A99"/>
          <cell r="B99"/>
          <cell r="C99"/>
          <cell r="D99"/>
          <cell r="E99"/>
          <cell r="F99"/>
          <cell r="G99"/>
          <cell r="H99"/>
          <cell r="I99"/>
          <cell r="J99"/>
          <cell r="K99"/>
          <cell r="L99"/>
          <cell r="M99"/>
          <cell r="N99"/>
          <cell r="O99"/>
          <cell r="P99"/>
          <cell r="Q99"/>
          <cell r="R99"/>
          <cell r="S99"/>
          <cell r="T99"/>
          <cell r="U99"/>
          <cell r="V99"/>
          <cell r="W99"/>
          <cell r="X99"/>
          <cell r="Y99"/>
          <cell r="Z99"/>
          <cell r="AA99"/>
          <cell r="AB99"/>
          <cell r="AC99"/>
          <cell r="AD99"/>
          <cell r="AE99"/>
          <cell r="AF99"/>
          <cell r="AG99"/>
          <cell r="AH99"/>
          <cell r="AI99"/>
          <cell r="AJ99"/>
          <cell r="AK99"/>
          <cell r="AL99"/>
          <cell r="AM99"/>
          <cell r="AN99"/>
          <cell r="AO99"/>
          <cell r="AP99"/>
          <cell r="AQ99"/>
          <cell r="AR99"/>
          <cell r="AS99"/>
          <cell r="AT99"/>
          <cell r="AU99"/>
          <cell r="AV99"/>
          <cell r="AW99"/>
          <cell r="AX99"/>
          <cell r="AY99"/>
          <cell r="AZ99"/>
          <cell r="BA99"/>
          <cell r="BB99"/>
          <cell r="BC99"/>
          <cell r="BD99"/>
          <cell r="BE99"/>
          <cell r="BF99"/>
          <cell r="BG99"/>
          <cell r="BH99"/>
          <cell r="BI99"/>
          <cell r="BJ99"/>
          <cell r="BK99"/>
          <cell r="BL99"/>
          <cell r="BM99"/>
          <cell r="BN99"/>
          <cell r="BO99"/>
          <cell r="BP99"/>
          <cell r="BQ99"/>
          <cell r="BR99"/>
          <cell r="BS99"/>
          <cell r="BT99">
            <v>0</v>
          </cell>
          <cell r="BU99" t="str">
            <v/>
          </cell>
          <cell r="BV99" t="str">
            <v/>
          </cell>
          <cell r="BW99" t="str">
            <v/>
          </cell>
          <cell r="BX99" t="str">
            <v/>
          </cell>
          <cell r="BY99" t="str">
            <v/>
          </cell>
          <cell r="BZ99" t="str">
            <v/>
          </cell>
          <cell r="CA99" t="str">
            <v/>
          </cell>
          <cell r="CB99" t="str">
            <v/>
          </cell>
          <cell r="CC99" t="str">
            <v/>
          </cell>
          <cell r="CD99" t="str">
            <v/>
          </cell>
          <cell r="CE99" t="str">
            <v/>
          </cell>
          <cell r="CF99" t="str">
            <v/>
          </cell>
          <cell r="CG99"/>
          <cell r="CH99"/>
          <cell r="CI99" t="str">
            <v/>
          </cell>
          <cell r="CJ99" t="str">
            <v/>
          </cell>
          <cell r="CK99" t="str">
            <v/>
          </cell>
          <cell r="CL99" t="str">
            <v/>
          </cell>
          <cell r="CM99" t="str">
            <v/>
          </cell>
          <cell r="CN99"/>
          <cell r="CO99"/>
          <cell r="CP99"/>
          <cell r="CQ99"/>
          <cell r="CR99"/>
          <cell r="CS99"/>
          <cell r="CT99"/>
          <cell r="CU99"/>
          <cell r="CV99"/>
          <cell r="CW99"/>
          <cell r="CX99"/>
          <cell r="CY99"/>
          <cell r="CZ99"/>
          <cell r="DA99"/>
          <cell r="DB99"/>
          <cell r="DC99">
            <v>0</v>
          </cell>
          <cell r="DD99">
            <v>0</v>
          </cell>
        </row>
        <row r="100">
          <cell r="A100"/>
          <cell r="B100"/>
          <cell r="C100"/>
          <cell r="D100"/>
          <cell r="E100"/>
          <cell r="F100"/>
          <cell r="G100"/>
          <cell r="H100"/>
          <cell r="I100"/>
          <cell r="J100"/>
          <cell r="K100"/>
          <cell r="L100"/>
          <cell r="M100"/>
          <cell r="N100"/>
          <cell r="O100"/>
          <cell r="P100"/>
          <cell r="Q100"/>
          <cell r="R100"/>
          <cell r="S100"/>
          <cell r="T100"/>
          <cell r="U100"/>
          <cell r="V100"/>
          <cell r="W100"/>
          <cell r="X100"/>
          <cell r="Y100"/>
          <cell r="Z100"/>
          <cell r="AA100"/>
          <cell r="AB100"/>
          <cell r="AC100"/>
          <cell r="AD100"/>
          <cell r="AE100"/>
          <cell r="AF100"/>
          <cell r="AG100"/>
          <cell r="AH100"/>
          <cell r="AI100"/>
          <cell r="AJ100"/>
          <cell r="AK100"/>
          <cell r="AL100"/>
          <cell r="AM100"/>
          <cell r="AN100"/>
          <cell r="AO100"/>
          <cell r="AP100"/>
          <cell r="AQ100"/>
          <cell r="AR100"/>
          <cell r="AS100"/>
          <cell r="AT100"/>
          <cell r="AU100"/>
          <cell r="AV100"/>
          <cell r="AW100"/>
          <cell r="AX100"/>
          <cell r="AY100"/>
          <cell r="AZ100"/>
          <cell r="BA100"/>
          <cell r="BB100"/>
          <cell r="BC100"/>
          <cell r="BD100"/>
          <cell r="BE100"/>
          <cell r="BF100"/>
          <cell r="BG100"/>
          <cell r="BH100"/>
          <cell r="BI100"/>
          <cell r="BJ100"/>
          <cell r="BK100"/>
          <cell r="BL100"/>
          <cell r="BM100"/>
          <cell r="BN100"/>
          <cell r="BO100"/>
          <cell r="BP100"/>
          <cell r="BQ100"/>
          <cell r="BR100"/>
          <cell r="BS100"/>
          <cell r="BT100">
            <v>0</v>
          </cell>
          <cell r="BU100" t="str">
            <v/>
          </cell>
          <cell r="BV100" t="str">
            <v/>
          </cell>
          <cell r="BW100" t="str">
            <v/>
          </cell>
          <cell r="BX100" t="str">
            <v/>
          </cell>
          <cell r="BY100" t="str">
            <v/>
          </cell>
          <cell r="BZ100" t="str">
            <v/>
          </cell>
          <cell r="CA100" t="str">
            <v/>
          </cell>
          <cell r="CB100" t="str">
            <v/>
          </cell>
          <cell r="CC100" t="str">
            <v/>
          </cell>
          <cell r="CD100" t="str">
            <v/>
          </cell>
          <cell r="CE100" t="str">
            <v/>
          </cell>
          <cell r="CF100" t="str">
            <v/>
          </cell>
          <cell r="CG100"/>
          <cell r="CH100"/>
          <cell r="CI100" t="str">
            <v/>
          </cell>
          <cell r="CJ100" t="str">
            <v/>
          </cell>
          <cell r="CK100" t="str">
            <v/>
          </cell>
          <cell r="CL100" t="str">
            <v/>
          </cell>
          <cell r="CM100" t="str">
            <v/>
          </cell>
          <cell r="CN100"/>
          <cell r="CO100"/>
          <cell r="CP100"/>
          <cell r="CQ100"/>
          <cell r="CR100"/>
          <cell r="CS100"/>
          <cell r="CT100"/>
          <cell r="CU100"/>
          <cell r="CV100"/>
          <cell r="CW100"/>
          <cell r="CX100"/>
          <cell r="CY100"/>
          <cell r="CZ100"/>
          <cell r="DA100"/>
          <cell r="DB100"/>
          <cell r="DC100">
            <v>0</v>
          </cell>
          <cell r="DD100">
            <v>0</v>
          </cell>
        </row>
        <row r="101">
          <cell r="A101"/>
          <cell r="B101"/>
          <cell r="C101"/>
          <cell r="D101"/>
          <cell r="E101"/>
          <cell r="F101"/>
          <cell r="G101"/>
          <cell r="H101"/>
          <cell r="I101"/>
          <cell r="J101"/>
          <cell r="K101"/>
          <cell r="L101"/>
          <cell r="M101"/>
          <cell r="N101"/>
          <cell r="O101"/>
          <cell r="P101"/>
          <cell r="Q101"/>
          <cell r="R101"/>
          <cell r="S101"/>
          <cell r="T101"/>
          <cell r="U101"/>
          <cell r="V101"/>
          <cell r="W101"/>
          <cell r="X101"/>
          <cell r="Y101"/>
          <cell r="Z101"/>
          <cell r="AA101"/>
          <cell r="AB101"/>
          <cell r="AC101"/>
          <cell r="AD101"/>
          <cell r="AE101"/>
          <cell r="AF101"/>
          <cell r="AG101"/>
          <cell r="AH101"/>
          <cell r="AI101"/>
          <cell r="AJ101"/>
          <cell r="AK101"/>
          <cell r="AL101"/>
          <cell r="AM101"/>
          <cell r="AN101"/>
          <cell r="AO101"/>
          <cell r="AP101"/>
          <cell r="AQ101"/>
          <cell r="AR101"/>
          <cell r="AS101"/>
          <cell r="AT101"/>
          <cell r="AU101"/>
          <cell r="AV101"/>
          <cell r="AW101"/>
          <cell r="AX101"/>
          <cell r="AY101"/>
          <cell r="AZ101"/>
          <cell r="BA101"/>
          <cell r="BB101"/>
          <cell r="BC101"/>
          <cell r="BD101"/>
          <cell r="BE101"/>
          <cell r="BF101"/>
          <cell r="BG101"/>
          <cell r="BH101"/>
          <cell r="BI101"/>
          <cell r="BJ101"/>
          <cell r="BK101"/>
          <cell r="BL101"/>
          <cell r="BM101"/>
          <cell r="BN101"/>
          <cell r="BO101"/>
          <cell r="BP101"/>
          <cell r="BQ101"/>
          <cell r="BR101"/>
          <cell r="BS101"/>
          <cell r="BT101">
            <v>0</v>
          </cell>
          <cell r="BU101" t="str">
            <v/>
          </cell>
          <cell r="BV101" t="str">
            <v/>
          </cell>
          <cell r="BW101" t="str">
            <v/>
          </cell>
          <cell r="BX101" t="str">
            <v/>
          </cell>
          <cell r="BY101" t="str">
            <v/>
          </cell>
          <cell r="BZ101" t="str">
            <v/>
          </cell>
          <cell r="CA101" t="str">
            <v/>
          </cell>
          <cell r="CB101" t="str">
            <v/>
          </cell>
          <cell r="CC101" t="str">
            <v/>
          </cell>
          <cell r="CD101" t="str">
            <v/>
          </cell>
          <cell r="CE101" t="str">
            <v/>
          </cell>
          <cell r="CF101" t="str">
            <v/>
          </cell>
          <cell r="CG101"/>
          <cell r="CH101"/>
          <cell r="CI101" t="str">
            <v/>
          </cell>
          <cell r="CJ101" t="str">
            <v/>
          </cell>
          <cell r="CK101" t="str">
            <v/>
          </cell>
          <cell r="CL101" t="str">
            <v/>
          </cell>
          <cell r="CM101" t="str">
            <v/>
          </cell>
          <cell r="CN101"/>
          <cell r="CO101"/>
          <cell r="CP101"/>
          <cell r="CQ101"/>
          <cell r="CR101"/>
          <cell r="CS101"/>
          <cell r="CT101"/>
          <cell r="CU101"/>
          <cell r="CV101"/>
          <cell r="CW101"/>
          <cell r="CX101"/>
          <cell r="CY101"/>
          <cell r="CZ101"/>
          <cell r="DA101"/>
          <cell r="DB101"/>
          <cell r="DC101">
            <v>0</v>
          </cell>
          <cell r="DD101">
            <v>0</v>
          </cell>
        </row>
        <row r="102">
          <cell r="A102"/>
          <cell r="B102"/>
          <cell r="C102"/>
          <cell r="D102"/>
          <cell r="E102"/>
          <cell r="F102"/>
          <cell r="G102"/>
          <cell r="H102"/>
          <cell r="I102"/>
          <cell r="J102"/>
          <cell r="K102"/>
          <cell r="L102"/>
          <cell r="M102"/>
          <cell r="N102"/>
          <cell r="O102"/>
          <cell r="P102"/>
          <cell r="Q102"/>
          <cell r="R102"/>
          <cell r="S102"/>
          <cell r="T102"/>
          <cell r="U102"/>
          <cell r="V102"/>
          <cell r="W102"/>
          <cell r="X102"/>
          <cell r="Y102"/>
          <cell r="Z102"/>
          <cell r="AA102"/>
          <cell r="AB102"/>
          <cell r="AC102"/>
          <cell r="AD102"/>
          <cell r="AE102"/>
          <cell r="AF102"/>
          <cell r="AG102"/>
          <cell r="AH102"/>
          <cell r="AI102"/>
          <cell r="AJ102"/>
          <cell r="AK102"/>
          <cell r="AL102"/>
          <cell r="AM102"/>
          <cell r="AN102"/>
          <cell r="AO102"/>
          <cell r="AP102"/>
          <cell r="AQ102"/>
          <cell r="AR102"/>
          <cell r="AS102"/>
          <cell r="AT102"/>
          <cell r="AU102"/>
          <cell r="AV102"/>
          <cell r="AW102"/>
          <cell r="AX102"/>
          <cell r="AY102"/>
          <cell r="AZ102"/>
          <cell r="BA102"/>
          <cell r="BB102"/>
          <cell r="BC102"/>
          <cell r="BD102"/>
          <cell r="BE102"/>
          <cell r="BF102"/>
          <cell r="BG102"/>
          <cell r="BH102"/>
          <cell r="BI102"/>
          <cell r="BJ102"/>
          <cell r="BK102"/>
          <cell r="BL102"/>
          <cell r="BM102"/>
          <cell r="BN102"/>
          <cell r="BO102"/>
          <cell r="BP102"/>
          <cell r="BQ102"/>
          <cell r="BR102"/>
          <cell r="BS102"/>
          <cell r="BT102">
            <v>0</v>
          </cell>
          <cell r="BU102" t="str">
            <v/>
          </cell>
          <cell r="BV102" t="str">
            <v/>
          </cell>
          <cell r="BW102" t="str">
            <v/>
          </cell>
          <cell r="BX102" t="str">
            <v/>
          </cell>
          <cell r="BY102" t="str">
            <v/>
          </cell>
          <cell r="BZ102" t="str">
            <v/>
          </cell>
          <cell r="CA102" t="str">
            <v/>
          </cell>
          <cell r="CB102" t="str">
            <v/>
          </cell>
          <cell r="CC102" t="str">
            <v/>
          </cell>
          <cell r="CD102" t="str">
            <v/>
          </cell>
          <cell r="CE102" t="str">
            <v/>
          </cell>
          <cell r="CF102" t="str">
            <v/>
          </cell>
          <cell r="CG102"/>
          <cell r="CH102"/>
          <cell r="CI102" t="str">
            <v/>
          </cell>
          <cell r="CJ102" t="str">
            <v/>
          </cell>
          <cell r="CK102" t="str">
            <v/>
          </cell>
          <cell r="CL102" t="str">
            <v/>
          </cell>
          <cell r="CM102" t="str">
            <v/>
          </cell>
          <cell r="CN102"/>
          <cell r="CO102"/>
          <cell r="CP102"/>
          <cell r="CQ102"/>
          <cell r="CR102"/>
          <cell r="CS102"/>
          <cell r="CT102"/>
          <cell r="CU102"/>
          <cell r="CV102"/>
          <cell r="CW102"/>
          <cell r="CX102"/>
          <cell r="CY102"/>
          <cell r="CZ102"/>
          <cell r="DA102"/>
          <cell r="DB102"/>
          <cell r="DC102">
            <v>0</v>
          </cell>
          <cell r="DD102">
            <v>0</v>
          </cell>
        </row>
        <row r="103">
          <cell r="A103"/>
          <cell r="B103"/>
          <cell r="C103"/>
          <cell r="D103"/>
          <cell r="E103"/>
          <cell r="F103"/>
          <cell r="G103"/>
          <cell r="H103"/>
          <cell r="I103"/>
          <cell r="J103"/>
          <cell r="K103"/>
          <cell r="L103"/>
          <cell r="M103"/>
          <cell r="N103"/>
          <cell r="O103"/>
          <cell r="P103"/>
          <cell r="Q103"/>
          <cell r="R103"/>
          <cell r="S103"/>
          <cell r="T103"/>
          <cell r="U103"/>
          <cell r="V103"/>
          <cell r="W103"/>
          <cell r="X103"/>
          <cell r="Y103"/>
          <cell r="Z103"/>
          <cell r="AA103"/>
          <cell r="AB103"/>
          <cell r="AC103"/>
          <cell r="AD103"/>
          <cell r="AE103"/>
          <cell r="AF103"/>
          <cell r="AG103"/>
          <cell r="AH103"/>
          <cell r="AI103"/>
          <cell r="AJ103"/>
          <cell r="AK103"/>
          <cell r="AL103"/>
          <cell r="AM103"/>
          <cell r="AN103"/>
          <cell r="AO103"/>
          <cell r="AP103"/>
          <cell r="AQ103"/>
          <cell r="AR103"/>
          <cell r="AS103"/>
          <cell r="AT103"/>
          <cell r="AU103"/>
          <cell r="AV103"/>
          <cell r="AW103"/>
          <cell r="AX103"/>
          <cell r="AY103"/>
          <cell r="AZ103"/>
          <cell r="BA103"/>
          <cell r="BB103"/>
          <cell r="BC103"/>
          <cell r="BD103"/>
          <cell r="BE103"/>
          <cell r="BF103"/>
          <cell r="BG103"/>
          <cell r="BH103"/>
          <cell r="BI103"/>
          <cell r="BJ103"/>
          <cell r="BK103"/>
          <cell r="BL103"/>
          <cell r="BM103"/>
          <cell r="BN103"/>
          <cell r="BO103"/>
          <cell r="BP103"/>
          <cell r="BQ103"/>
          <cell r="BR103"/>
          <cell r="BS103"/>
          <cell r="BT103">
            <v>0</v>
          </cell>
          <cell r="BU103" t="str">
            <v/>
          </cell>
          <cell r="BV103" t="str">
            <v/>
          </cell>
          <cell r="BW103" t="str">
            <v/>
          </cell>
          <cell r="BX103" t="str">
            <v/>
          </cell>
          <cell r="BY103" t="str">
            <v/>
          </cell>
          <cell r="BZ103" t="str">
            <v/>
          </cell>
          <cell r="CA103" t="str">
            <v/>
          </cell>
          <cell r="CB103" t="str">
            <v/>
          </cell>
          <cell r="CC103" t="str">
            <v/>
          </cell>
          <cell r="CD103" t="str">
            <v/>
          </cell>
          <cell r="CE103" t="str">
            <v/>
          </cell>
          <cell r="CF103" t="str">
            <v/>
          </cell>
          <cell r="CG103"/>
          <cell r="CH103"/>
          <cell r="CI103" t="str">
            <v/>
          </cell>
          <cell r="CJ103" t="str">
            <v/>
          </cell>
          <cell r="CK103" t="str">
            <v/>
          </cell>
          <cell r="CL103" t="str">
            <v/>
          </cell>
          <cell r="CM103" t="str">
            <v/>
          </cell>
          <cell r="CN103"/>
          <cell r="CO103"/>
          <cell r="CP103"/>
          <cell r="CQ103"/>
          <cell r="CR103"/>
          <cell r="CS103"/>
          <cell r="CT103"/>
          <cell r="CU103"/>
          <cell r="CV103"/>
          <cell r="CW103"/>
          <cell r="CX103"/>
          <cell r="CY103"/>
          <cell r="CZ103"/>
          <cell r="DA103"/>
          <cell r="DB103"/>
          <cell r="DC103">
            <v>0</v>
          </cell>
          <cell r="DD103">
            <v>0</v>
          </cell>
        </row>
        <row r="104">
          <cell r="A104"/>
          <cell r="B104"/>
          <cell r="C104"/>
          <cell r="D104"/>
          <cell r="E104"/>
          <cell r="F104"/>
          <cell r="G104"/>
          <cell r="H104"/>
          <cell r="I104"/>
          <cell r="J104"/>
          <cell r="K104"/>
          <cell r="L104"/>
          <cell r="M104"/>
          <cell r="N104"/>
          <cell r="O104"/>
          <cell r="P104"/>
          <cell r="Q104"/>
          <cell r="R104"/>
          <cell r="S104"/>
          <cell r="T104"/>
          <cell r="U104"/>
          <cell r="V104"/>
          <cell r="W104"/>
          <cell r="X104"/>
          <cell r="Y104"/>
          <cell r="Z104"/>
          <cell r="AA104"/>
          <cell r="AB104"/>
          <cell r="AC104"/>
          <cell r="AD104"/>
          <cell r="AE104"/>
          <cell r="AF104"/>
          <cell r="AG104"/>
          <cell r="AH104"/>
          <cell r="AI104"/>
          <cell r="AJ104"/>
          <cell r="AK104"/>
          <cell r="AL104"/>
          <cell r="AM104"/>
          <cell r="AN104"/>
          <cell r="AO104"/>
          <cell r="AP104"/>
          <cell r="AQ104"/>
          <cell r="AR104"/>
          <cell r="AS104"/>
          <cell r="AT104"/>
          <cell r="AU104"/>
          <cell r="AV104"/>
          <cell r="AW104"/>
          <cell r="AX104"/>
          <cell r="AY104"/>
          <cell r="AZ104"/>
          <cell r="BA104"/>
          <cell r="BB104"/>
          <cell r="BC104"/>
          <cell r="BD104"/>
          <cell r="BE104"/>
          <cell r="BF104"/>
          <cell r="BG104"/>
          <cell r="BH104"/>
          <cell r="BI104"/>
          <cell r="BJ104"/>
          <cell r="BK104"/>
          <cell r="BL104"/>
          <cell r="BM104"/>
          <cell r="BN104"/>
          <cell r="BO104"/>
          <cell r="BP104"/>
          <cell r="BQ104"/>
          <cell r="BR104"/>
          <cell r="BS104"/>
          <cell r="BT104">
            <v>0</v>
          </cell>
          <cell r="BU104" t="str">
            <v/>
          </cell>
          <cell r="BV104" t="str">
            <v/>
          </cell>
          <cell r="BW104" t="str">
            <v/>
          </cell>
          <cell r="BX104" t="str">
            <v/>
          </cell>
          <cell r="BY104" t="str">
            <v/>
          </cell>
          <cell r="BZ104" t="str">
            <v/>
          </cell>
          <cell r="CA104" t="str">
            <v/>
          </cell>
          <cell r="CB104" t="str">
            <v/>
          </cell>
          <cell r="CC104" t="str">
            <v/>
          </cell>
          <cell r="CD104" t="str">
            <v/>
          </cell>
          <cell r="CE104" t="str">
            <v/>
          </cell>
          <cell r="CF104" t="str">
            <v/>
          </cell>
          <cell r="CG104"/>
          <cell r="CH104"/>
          <cell r="CI104" t="str">
            <v/>
          </cell>
          <cell r="CJ104" t="str">
            <v/>
          </cell>
          <cell r="CK104" t="str">
            <v/>
          </cell>
          <cell r="CL104" t="str">
            <v/>
          </cell>
          <cell r="CM104" t="str">
            <v/>
          </cell>
          <cell r="CN104"/>
          <cell r="CO104"/>
          <cell r="CP104"/>
          <cell r="CQ104"/>
          <cell r="CR104"/>
          <cell r="CS104"/>
          <cell r="CT104"/>
          <cell r="CU104"/>
          <cell r="CV104"/>
          <cell r="CW104"/>
          <cell r="CX104"/>
          <cell r="CY104"/>
          <cell r="CZ104"/>
          <cell r="DA104"/>
          <cell r="DB104"/>
          <cell r="DC104">
            <v>0</v>
          </cell>
          <cell r="DD104">
            <v>0</v>
          </cell>
        </row>
        <row r="105">
          <cell r="A105"/>
          <cell r="B105"/>
          <cell r="C105"/>
          <cell r="D105"/>
          <cell r="E105"/>
          <cell r="F105"/>
          <cell r="G105"/>
          <cell r="H105"/>
          <cell r="I105"/>
          <cell r="J105"/>
          <cell r="K105"/>
          <cell r="L105"/>
          <cell r="M105"/>
          <cell r="N105"/>
          <cell r="O105"/>
          <cell r="P105"/>
          <cell r="Q105"/>
          <cell r="R105"/>
          <cell r="S105"/>
          <cell r="T105"/>
          <cell r="U105"/>
          <cell r="V105"/>
          <cell r="W105"/>
          <cell r="X105"/>
          <cell r="Y105"/>
          <cell r="Z105"/>
          <cell r="AA105"/>
          <cell r="AB105"/>
          <cell r="AC105"/>
          <cell r="AD105"/>
          <cell r="AE105"/>
          <cell r="AF105"/>
          <cell r="AG105"/>
          <cell r="AH105"/>
          <cell r="AI105"/>
          <cell r="AJ105"/>
          <cell r="AK105"/>
          <cell r="AL105"/>
          <cell r="AM105"/>
          <cell r="AN105"/>
          <cell r="AO105"/>
          <cell r="AP105"/>
          <cell r="AQ105"/>
          <cell r="AR105"/>
          <cell r="AS105"/>
          <cell r="AT105"/>
          <cell r="AU105"/>
          <cell r="AV105"/>
          <cell r="AW105"/>
          <cell r="AX105"/>
          <cell r="AY105"/>
          <cell r="AZ105"/>
          <cell r="BA105"/>
          <cell r="BB105"/>
          <cell r="BC105"/>
          <cell r="BD105"/>
          <cell r="BE105"/>
          <cell r="BF105"/>
          <cell r="BG105"/>
          <cell r="BH105"/>
          <cell r="BI105"/>
          <cell r="BJ105"/>
          <cell r="BK105"/>
          <cell r="BL105"/>
          <cell r="BM105"/>
          <cell r="BN105"/>
          <cell r="BO105"/>
          <cell r="BP105"/>
          <cell r="BQ105"/>
          <cell r="BR105"/>
          <cell r="BS105"/>
          <cell r="BT105">
            <v>0</v>
          </cell>
          <cell r="BU105" t="str">
            <v/>
          </cell>
          <cell r="BV105" t="str">
            <v/>
          </cell>
          <cell r="BW105" t="str">
            <v/>
          </cell>
          <cell r="BX105" t="str">
            <v/>
          </cell>
          <cell r="BY105" t="str">
            <v/>
          </cell>
          <cell r="BZ105" t="str">
            <v/>
          </cell>
          <cell r="CA105" t="str">
            <v/>
          </cell>
          <cell r="CB105" t="str">
            <v/>
          </cell>
          <cell r="CC105" t="str">
            <v/>
          </cell>
          <cell r="CD105" t="str">
            <v/>
          </cell>
          <cell r="CE105" t="str">
            <v/>
          </cell>
          <cell r="CF105" t="str">
            <v/>
          </cell>
          <cell r="CG105"/>
          <cell r="CH105"/>
          <cell r="CI105" t="str">
            <v/>
          </cell>
          <cell r="CJ105" t="str">
            <v/>
          </cell>
          <cell r="CK105" t="str">
            <v/>
          </cell>
          <cell r="CL105" t="str">
            <v/>
          </cell>
          <cell r="CM105" t="str">
            <v/>
          </cell>
          <cell r="CN105"/>
          <cell r="CO105"/>
          <cell r="CP105"/>
          <cell r="CQ105"/>
          <cell r="CR105"/>
          <cell r="CS105"/>
          <cell r="CT105"/>
          <cell r="CU105"/>
          <cell r="CV105"/>
          <cell r="CW105"/>
          <cell r="CX105"/>
          <cell r="CY105"/>
          <cell r="CZ105"/>
          <cell r="DA105"/>
          <cell r="DB105"/>
          <cell r="DC105">
            <v>0</v>
          </cell>
          <cell r="DD105">
            <v>0</v>
          </cell>
        </row>
        <row r="106">
          <cell r="A106"/>
          <cell r="B106"/>
          <cell r="C106"/>
          <cell r="D106"/>
          <cell r="E106"/>
          <cell r="F106"/>
          <cell r="G106"/>
          <cell r="H106"/>
          <cell r="I106"/>
          <cell r="J106"/>
          <cell r="K106"/>
          <cell r="L106"/>
          <cell r="M106"/>
          <cell r="N106"/>
          <cell r="O106"/>
          <cell r="P106"/>
          <cell r="Q106"/>
          <cell r="R106"/>
          <cell r="S106"/>
          <cell r="T106"/>
          <cell r="U106"/>
          <cell r="V106"/>
          <cell r="W106"/>
          <cell r="X106"/>
          <cell r="Y106"/>
          <cell r="Z106"/>
          <cell r="AA106"/>
          <cell r="AB106"/>
          <cell r="AC106"/>
          <cell r="AD106"/>
          <cell r="AE106"/>
          <cell r="AF106"/>
          <cell r="AG106"/>
          <cell r="AH106"/>
          <cell r="AI106"/>
          <cell r="AJ106"/>
          <cell r="AK106"/>
          <cell r="AL106"/>
          <cell r="AM106"/>
          <cell r="AN106"/>
          <cell r="AO106"/>
          <cell r="AP106"/>
          <cell r="AQ106"/>
          <cell r="AR106"/>
          <cell r="AS106"/>
          <cell r="AT106"/>
          <cell r="AU106"/>
          <cell r="AV106"/>
          <cell r="AW106"/>
          <cell r="AX106"/>
          <cell r="AY106"/>
          <cell r="AZ106"/>
          <cell r="BA106"/>
          <cell r="BB106"/>
          <cell r="BC106"/>
          <cell r="BD106"/>
          <cell r="BE106"/>
          <cell r="BF106"/>
          <cell r="BG106"/>
          <cell r="BH106"/>
          <cell r="BI106"/>
          <cell r="BJ106"/>
          <cell r="BK106"/>
          <cell r="BL106"/>
          <cell r="BM106"/>
          <cell r="BN106"/>
          <cell r="BO106"/>
          <cell r="BP106"/>
          <cell r="BQ106"/>
          <cell r="BR106"/>
          <cell r="BS106"/>
          <cell r="BT106">
            <v>0</v>
          </cell>
          <cell r="BU106" t="str">
            <v/>
          </cell>
          <cell r="BV106" t="str">
            <v/>
          </cell>
          <cell r="BW106" t="str">
            <v/>
          </cell>
          <cell r="BX106" t="str">
            <v/>
          </cell>
          <cell r="BY106" t="str">
            <v/>
          </cell>
          <cell r="BZ106" t="str">
            <v/>
          </cell>
          <cell r="CA106" t="str">
            <v/>
          </cell>
          <cell r="CB106" t="str">
            <v/>
          </cell>
          <cell r="CC106" t="str">
            <v/>
          </cell>
          <cell r="CD106" t="str">
            <v/>
          </cell>
          <cell r="CE106" t="str">
            <v/>
          </cell>
          <cell r="CF106" t="str">
            <v/>
          </cell>
          <cell r="CG106"/>
          <cell r="CH106"/>
          <cell r="CI106" t="str">
            <v/>
          </cell>
          <cell r="CJ106" t="str">
            <v/>
          </cell>
          <cell r="CK106" t="str">
            <v/>
          </cell>
          <cell r="CL106" t="str">
            <v/>
          </cell>
          <cell r="CM106" t="str">
            <v/>
          </cell>
          <cell r="CN106"/>
          <cell r="CO106"/>
          <cell r="CP106"/>
          <cell r="CQ106"/>
          <cell r="CR106"/>
          <cell r="CS106"/>
          <cell r="CT106"/>
          <cell r="CU106"/>
          <cell r="CV106"/>
          <cell r="CW106"/>
          <cell r="CX106"/>
          <cell r="CY106"/>
          <cell r="CZ106"/>
          <cell r="DA106"/>
          <cell r="DB106"/>
          <cell r="DC106">
            <v>0</v>
          </cell>
          <cell r="DD106">
            <v>0</v>
          </cell>
        </row>
        <row r="107">
          <cell r="A107"/>
          <cell r="B107"/>
          <cell r="C107"/>
          <cell r="D107"/>
          <cell r="E107"/>
          <cell r="F107"/>
          <cell r="G107"/>
          <cell r="H107"/>
          <cell r="I107"/>
          <cell r="J107"/>
          <cell r="K107"/>
          <cell r="L107"/>
          <cell r="M107"/>
          <cell r="N107"/>
          <cell r="O107"/>
          <cell r="P107"/>
          <cell r="Q107"/>
          <cell r="R107"/>
          <cell r="S107"/>
          <cell r="T107"/>
          <cell r="U107"/>
          <cell r="V107"/>
          <cell r="W107"/>
          <cell r="X107"/>
          <cell r="Y107"/>
          <cell r="Z107"/>
          <cell r="AA107"/>
          <cell r="AB107"/>
          <cell r="AC107"/>
          <cell r="AD107"/>
          <cell r="AE107"/>
          <cell r="AF107"/>
          <cell r="AG107"/>
          <cell r="AH107"/>
          <cell r="AI107"/>
          <cell r="AJ107"/>
          <cell r="AK107"/>
          <cell r="AL107"/>
          <cell r="AM107"/>
          <cell r="AN107"/>
          <cell r="AO107"/>
          <cell r="AP107"/>
          <cell r="AQ107"/>
          <cell r="AR107"/>
          <cell r="AS107"/>
          <cell r="AT107"/>
          <cell r="AU107"/>
          <cell r="AV107"/>
          <cell r="AW107"/>
          <cell r="AX107"/>
          <cell r="AY107"/>
          <cell r="AZ107"/>
          <cell r="BA107"/>
          <cell r="BB107"/>
          <cell r="BC107"/>
          <cell r="BD107"/>
          <cell r="BE107"/>
          <cell r="BF107"/>
          <cell r="BG107"/>
          <cell r="BH107"/>
          <cell r="BI107"/>
          <cell r="BJ107"/>
          <cell r="BK107"/>
          <cell r="BL107"/>
          <cell r="BM107"/>
          <cell r="BN107"/>
          <cell r="BO107"/>
          <cell r="BP107"/>
          <cell r="BQ107"/>
          <cell r="BR107"/>
          <cell r="BS107"/>
          <cell r="BT107">
            <v>0</v>
          </cell>
          <cell r="BU107" t="str">
            <v/>
          </cell>
          <cell r="BV107" t="str">
            <v/>
          </cell>
          <cell r="BW107" t="str">
            <v/>
          </cell>
          <cell r="BX107" t="str">
            <v/>
          </cell>
          <cell r="BY107" t="str">
            <v/>
          </cell>
          <cell r="BZ107" t="str">
            <v/>
          </cell>
          <cell r="CA107" t="str">
            <v/>
          </cell>
          <cell r="CB107" t="str">
            <v/>
          </cell>
          <cell r="CC107" t="str">
            <v/>
          </cell>
          <cell r="CD107" t="str">
            <v/>
          </cell>
          <cell r="CE107" t="str">
            <v/>
          </cell>
          <cell r="CF107" t="str">
            <v/>
          </cell>
          <cell r="CG107"/>
          <cell r="CH107"/>
          <cell r="CI107" t="str">
            <v/>
          </cell>
          <cell r="CJ107" t="str">
            <v/>
          </cell>
          <cell r="CK107" t="str">
            <v/>
          </cell>
          <cell r="CL107" t="str">
            <v/>
          </cell>
          <cell r="CM107" t="str">
            <v/>
          </cell>
          <cell r="CN107"/>
          <cell r="CO107"/>
          <cell r="CP107"/>
          <cell r="CQ107"/>
          <cell r="CR107"/>
          <cell r="CS107"/>
          <cell r="CT107"/>
          <cell r="CU107"/>
          <cell r="CV107"/>
          <cell r="CW107"/>
          <cell r="CX107"/>
          <cell r="CY107"/>
          <cell r="CZ107"/>
          <cell r="DA107"/>
          <cell r="DB107"/>
          <cell r="DC107">
            <v>0</v>
          </cell>
          <cell r="DD107">
            <v>0</v>
          </cell>
        </row>
        <row r="108">
          <cell r="A108"/>
          <cell r="B108"/>
          <cell r="C108"/>
          <cell r="D108"/>
          <cell r="E108"/>
          <cell r="F108"/>
          <cell r="G108"/>
          <cell r="H108"/>
          <cell r="I108"/>
          <cell r="J108"/>
          <cell r="K108"/>
          <cell r="L108"/>
          <cell r="M108"/>
          <cell r="N108"/>
          <cell r="O108"/>
          <cell r="P108"/>
          <cell r="Q108"/>
          <cell r="R108"/>
          <cell r="S108"/>
          <cell r="T108"/>
          <cell r="U108"/>
          <cell r="V108"/>
          <cell r="W108"/>
          <cell r="X108"/>
          <cell r="Y108"/>
          <cell r="Z108"/>
          <cell r="AA108"/>
          <cell r="AB108"/>
          <cell r="AC108"/>
          <cell r="AD108"/>
          <cell r="AE108"/>
          <cell r="AF108"/>
          <cell r="AG108"/>
          <cell r="AH108"/>
          <cell r="AI108"/>
          <cell r="AJ108"/>
          <cell r="AK108"/>
          <cell r="AL108"/>
          <cell r="AM108"/>
          <cell r="AN108"/>
          <cell r="AO108"/>
          <cell r="AP108"/>
          <cell r="AQ108"/>
          <cell r="AR108"/>
          <cell r="AS108"/>
          <cell r="AT108"/>
          <cell r="AU108"/>
          <cell r="AV108"/>
          <cell r="AW108"/>
          <cell r="AX108"/>
          <cell r="AY108"/>
          <cell r="AZ108"/>
          <cell r="BA108"/>
          <cell r="BB108"/>
          <cell r="BC108"/>
          <cell r="BD108"/>
          <cell r="BE108"/>
          <cell r="BF108"/>
          <cell r="BG108"/>
          <cell r="BH108"/>
          <cell r="BI108"/>
          <cell r="BJ108"/>
          <cell r="BK108"/>
          <cell r="BL108"/>
          <cell r="BM108"/>
          <cell r="BN108"/>
          <cell r="BO108"/>
          <cell r="BP108"/>
          <cell r="BQ108"/>
          <cell r="BR108"/>
          <cell r="BS108"/>
          <cell r="BT108">
            <v>0</v>
          </cell>
          <cell r="BU108" t="str">
            <v/>
          </cell>
          <cell r="BV108" t="str">
            <v/>
          </cell>
          <cell r="BW108" t="str">
            <v/>
          </cell>
          <cell r="BX108" t="str">
            <v/>
          </cell>
          <cell r="BY108" t="str">
            <v/>
          </cell>
          <cell r="BZ108" t="str">
            <v/>
          </cell>
          <cell r="CA108" t="str">
            <v/>
          </cell>
          <cell r="CB108" t="str">
            <v/>
          </cell>
          <cell r="CC108" t="str">
            <v/>
          </cell>
          <cell r="CD108" t="str">
            <v/>
          </cell>
          <cell r="CE108" t="str">
            <v/>
          </cell>
          <cell r="CF108" t="str">
            <v/>
          </cell>
          <cell r="CG108"/>
          <cell r="CH108"/>
          <cell r="CI108" t="str">
            <v/>
          </cell>
          <cell r="CJ108" t="str">
            <v/>
          </cell>
          <cell r="CK108" t="str">
            <v/>
          </cell>
          <cell r="CL108" t="str">
            <v/>
          </cell>
          <cell r="CM108" t="str">
            <v/>
          </cell>
          <cell r="CN108"/>
          <cell r="CO108"/>
          <cell r="CP108"/>
          <cell r="CQ108"/>
          <cell r="CR108"/>
          <cell r="CS108"/>
          <cell r="CT108"/>
          <cell r="CU108"/>
          <cell r="CV108"/>
          <cell r="CW108"/>
          <cell r="CX108"/>
          <cell r="CY108"/>
          <cell r="CZ108"/>
          <cell r="DA108"/>
          <cell r="DB108"/>
          <cell r="DC108">
            <v>0</v>
          </cell>
          <cell r="DD108">
            <v>0</v>
          </cell>
        </row>
        <row r="109">
          <cell r="A109"/>
          <cell r="B109"/>
          <cell r="C109"/>
          <cell r="D109"/>
          <cell r="E109"/>
          <cell r="F109"/>
          <cell r="G109"/>
          <cell r="H109"/>
          <cell r="I109"/>
          <cell r="J109"/>
          <cell r="K109"/>
          <cell r="L109"/>
          <cell r="M109"/>
          <cell r="N109"/>
          <cell r="O109"/>
          <cell r="P109"/>
          <cell r="Q109"/>
          <cell r="R109"/>
          <cell r="S109"/>
          <cell r="T109"/>
          <cell r="U109"/>
          <cell r="V109"/>
          <cell r="W109"/>
          <cell r="X109"/>
          <cell r="Y109"/>
          <cell r="Z109"/>
          <cell r="AA109"/>
          <cell r="AB109"/>
          <cell r="AC109"/>
          <cell r="AD109"/>
          <cell r="AE109"/>
          <cell r="AF109"/>
          <cell r="AG109"/>
          <cell r="AH109"/>
          <cell r="AI109"/>
          <cell r="AJ109"/>
          <cell r="AK109"/>
          <cell r="AL109"/>
          <cell r="AM109"/>
          <cell r="AN109"/>
          <cell r="AO109"/>
          <cell r="AP109"/>
          <cell r="AQ109"/>
          <cell r="AR109"/>
          <cell r="AS109"/>
          <cell r="AT109"/>
          <cell r="AU109"/>
          <cell r="AV109"/>
          <cell r="AW109"/>
          <cell r="AX109"/>
          <cell r="AY109"/>
          <cell r="AZ109"/>
          <cell r="BA109"/>
          <cell r="BB109"/>
          <cell r="BC109"/>
          <cell r="BD109"/>
          <cell r="BE109"/>
          <cell r="BF109"/>
          <cell r="BG109"/>
          <cell r="BH109"/>
          <cell r="BI109"/>
          <cell r="BJ109"/>
          <cell r="BK109"/>
          <cell r="BL109"/>
          <cell r="BM109"/>
          <cell r="BN109"/>
          <cell r="BO109"/>
          <cell r="BP109"/>
          <cell r="BQ109"/>
          <cell r="BR109"/>
          <cell r="BS109"/>
          <cell r="BT109">
            <v>0</v>
          </cell>
          <cell r="BU109" t="str">
            <v/>
          </cell>
          <cell r="BV109" t="str">
            <v/>
          </cell>
          <cell r="BW109" t="str">
            <v/>
          </cell>
          <cell r="BX109" t="str">
            <v/>
          </cell>
          <cell r="BY109" t="str">
            <v/>
          </cell>
          <cell r="BZ109" t="str">
            <v/>
          </cell>
          <cell r="CA109" t="str">
            <v/>
          </cell>
          <cell r="CB109" t="str">
            <v/>
          </cell>
          <cell r="CC109" t="str">
            <v/>
          </cell>
          <cell r="CD109" t="str">
            <v/>
          </cell>
          <cell r="CE109" t="str">
            <v/>
          </cell>
          <cell r="CF109" t="str">
            <v/>
          </cell>
          <cell r="CG109"/>
          <cell r="CH109"/>
          <cell r="CI109" t="str">
            <v/>
          </cell>
          <cell r="CJ109" t="str">
            <v/>
          </cell>
          <cell r="CK109" t="str">
            <v/>
          </cell>
          <cell r="CL109" t="str">
            <v/>
          </cell>
          <cell r="CM109" t="str">
            <v/>
          </cell>
          <cell r="CN109"/>
          <cell r="CO109"/>
          <cell r="CP109"/>
          <cell r="CQ109"/>
          <cell r="CR109"/>
          <cell r="CS109"/>
          <cell r="CT109"/>
          <cell r="CU109"/>
          <cell r="CV109"/>
          <cell r="CW109"/>
          <cell r="CX109"/>
          <cell r="CY109"/>
          <cell r="CZ109"/>
          <cell r="DA109"/>
          <cell r="DB109"/>
          <cell r="DC109">
            <v>0</v>
          </cell>
          <cell r="DD109">
            <v>0</v>
          </cell>
        </row>
        <row r="110">
          <cell r="A110"/>
          <cell r="B110"/>
          <cell r="C110"/>
          <cell r="D110"/>
          <cell r="E110"/>
          <cell r="F110"/>
          <cell r="G110"/>
          <cell r="H110"/>
          <cell r="I110"/>
          <cell r="J110"/>
          <cell r="K110"/>
          <cell r="L110"/>
          <cell r="M110"/>
          <cell r="N110"/>
          <cell r="O110"/>
          <cell r="P110"/>
          <cell r="Q110"/>
          <cell r="R110"/>
          <cell r="S110"/>
          <cell r="T110"/>
          <cell r="U110"/>
          <cell r="V110"/>
          <cell r="W110"/>
          <cell r="X110"/>
          <cell r="Y110"/>
          <cell r="Z110"/>
          <cell r="AA110"/>
          <cell r="AB110"/>
          <cell r="AC110"/>
          <cell r="AD110"/>
          <cell r="AE110"/>
          <cell r="AF110"/>
          <cell r="AG110"/>
          <cell r="AH110"/>
          <cell r="AI110"/>
          <cell r="AJ110"/>
          <cell r="AK110"/>
          <cell r="AL110"/>
          <cell r="AM110"/>
          <cell r="AN110"/>
          <cell r="AO110"/>
          <cell r="AP110"/>
          <cell r="AQ110"/>
          <cell r="AR110"/>
          <cell r="AS110"/>
          <cell r="AT110"/>
          <cell r="AU110"/>
          <cell r="AV110"/>
          <cell r="AW110"/>
          <cell r="AX110"/>
          <cell r="AY110"/>
          <cell r="AZ110"/>
          <cell r="BA110"/>
          <cell r="BB110"/>
          <cell r="BC110"/>
          <cell r="BD110"/>
          <cell r="BE110"/>
          <cell r="BF110"/>
          <cell r="BG110"/>
          <cell r="BH110"/>
          <cell r="BI110"/>
          <cell r="BJ110"/>
          <cell r="BK110"/>
          <cell r="BL110"/>
          <cell r="BM110"/>
          <cell r="BN110"/>
          <cell r="BO110"/>
          <cell r="BP110"/>
          <cell r="BQ110"/>
          <cell r="BR110"/>
          <cell r="BS110"/>
          <cell r="BT110">
            <v>0</v>
          </cell>
          <cell r="BU110" t="str">
            <v/>
          </cell>
          <cell r="BV110" t="str">
            <v/>
          </cell>
          <cell r="BW110" t="str">
            <v/>
          </cell>
          <cell r="BX110" t="str">
            <v/>
          </cell>
          <cell r="BY110" t="str">
            <v/>
          </cell>
          <cell r="BZ110" t="str">
            <v/>
          </cell>
          <cell r="CA110" t="str">
            <v/>
          </cell>
          <cell r="CB110" t="str">
            <v/>
          </cell>
          <cell r="CC110" t="str">
            <v/>
          </cell>
          <cell r="CD110" t="str">
            <v/>
          </cell>
          <cell r="CE110" t="str">
            <v/>
          </cell>
          <cell r="CF110" t="str">
            <v/>
          </cell>
          <cell r="CG110"/>
          <cell r="CH110"/>
          <cell r="CI110" t="str">
            <v/>
          </cell>
          <cell r="CJ110" t="str">
            <v/>
          </cell>
          <cell r="CK110" t="str">
            <v/>
          </cell>
          <cell r="CL110" t="str">
            <v/>
          </cell>
          <cell r="CM110" t="str">
            <v/>
          </cell>
          <cell r="CN110"/>
          <cell r="CO110"/>
          <cell r="CP110"/>
          <cell r="CQ110"/>
          <cell r="CR110"/>
          <cell r="CS110"/>
          <cell r="CT110"/>
          <cell r="CU110"/>
          <cell r="CV110"/>
          <cell r="CW110"/>
          <cell r="CX110"/>
          <cell r="CY110"/>
          <cell r="CZ110"/>
          <cell r="DA110"/>
          <cell r="DB110"/>
          <cell r="DC110">
            <v>0</v>
          </cell>
          <cell r="DD110">
            <v>0</v>
          </cell>
        </row>
        <row r="111">
          <cell r="A111"/>
          <cell r="B111"/>
          <cell r="C111"/>
          <cell r="D111"/>
          <cell r="E111"/>
          <cell r="F111"/>
          <cell r="G111"/>
          <cell r="H111"/>
          <cell r="I111"/>
          <cell r="J111"/>
          <cell r="K111"/>
          <cell r="L111"/>
          <cell r="M111"/>
          <cell r="N111"/>
          <cell r="O111"/>
          <cell r="P111"/>
          <cell r="Q111"/>
          <cell r="R111"/>
          <cell r="S111"/>
          <cell r="T111"/>
          <cell r="U111"/>
          <cell r="V111"/>
          <cell r="W111"/>
          <cell r="X111"/>
          <cell r="Y111"/>
          <cell r="Z111"/>
          <cell r="AA111"/>
          <cell r="AB111"/>
          <cell r="AC111"/>
          <cell r="AD111"/>
          <cell r="AE111"/>
          <cell r="AF111"/>
          <cell r="AG111"/>
          <cell r="AH111"/>
          <cell r="AI111"/>
          <cell r="AJ111"/>
          <cell r="AK111"/>
          <cell r="AL111"/>
          <cell r="AM111"/>
          <cell r="AN111"/>
          <cell r="AO111"/>
          <cell r="AP111"/>
          <cell r="AQ111"/>
          <cell r="AR111"/>
          <cell r="AS111"/>
          <cell r="AT111"/>
          <cell r="AU111"/>
          <cell r="AV111"/>
          <cell r="AW111"/>
          <cell r="AX111"/>
          <cell r="AY111"/>
          <cell r="AZ111"/>
          <cell r="BA111"/>
          <cell r="BB111"/>
          <cell r="BC111"/>
          <cell r="BD111"/>
          <cell r="BE111"/>
          <cell r="BF111"/>
          <cell r="BG111"/>
          <cell r="BH111"/>
          <cell r="BI111"/>
          <cell r="BJ111"/>
          <cell r="BK111"/>
          <cell r="BL111"/>
          <cell r="BM111"/>
          <cell r="BN111"/>
          <cell r="BO111"/>
          <cell r="BP111"/>
          <cell r="BQ111"/>
          <cell r="BR111"/>
          <cell r="BS111"/>
          <cell r="BT111">
            <v>0</v>
          </cell>
          <cell r="BU111" t="str">
            <v/>
          </cell>
          <cell r="BV111" t="str">
            <v/>
          </cell>
          <cell r="BW111" t="str">
            <v/>
          </cell>
          <cell r="BX111" t="str">
            <v/>
          </cell>
          <cell r="BY111" t="str">
            <v/>
          </cell>
          <cell r="BZ111" t="str">
            <v/>
          </cell>
          <cell r="CA111" t="str">
            <v/>
          </cell>
          <cell r="CB111" t="str">
            <v/>
          </cell>
          <cell r="CC111" t="str">
            <v/>
          </cell>
          <cell r="CD111" t="str">
            <v/>
          </cell>
          <cell r="CE111" t="str">
            <v/>
          </cell>
          <cell r="CF111" t="str">
            <v/>
          </cell>
          <cell r="CG111"/>
          <cell r="CH111"/>
          <cell r="CI111" t="str">
            <v/>
          </cell>
          <cell r="CJ111" t="str">
            <v/>
          </cell>
          <cell r="CK111" t="str">
            <v/>
          </cell>
          <cell r="CL111" t="str">
            <v/>
          </cell>
          <cell r="CM111" t="str">
            <v/>
          </cell>
          <cell r="CN111"/>
          <cell r="CO111"/>
          <cell r="CP111"/>
          <cell r="CQ111"/>
          <cell r="CR111"/>
          <cell r="CS111"/>
          <cell r="CT111"/>
          <cell r="CU111"/>
          <cell r="CV111"/>
          <cell r="CW111"/>
          <cell r="CX111"/>
          <cell r="CY111"/>
          <cell r="CZ111"/>
          <cell r="DA111"/>
          <cell r="DB111"/>
          <cell r="DC111">
            <v>0</v>
          </cell>
          <cell r="DD111">
            <v>0</v>
          </cell>
        </row>
        <row r="112">
          <cell r="A112"/>
          <cell r="B112"/>
          <cell r="C112"/>
          <cell r="D112"/>
          <cell r="E112"/>
          <cell r="F112"/>
          <cell r="G112"/>
          <cell r="H112"/>
          <cell r="I112"/>
          <cell r="J112"/>
          <cell r="K112"/>
          <cell r="L112"/>
          <cell r="M112"/>
          <cell r="N112"/>
          <cell r="O112"/>
          <cell r="P112"/>
          <cell r="Q112"/>
          <cell r="R112"/>
          <cell r="S112"/>
          <cell r="T112"/>
          <cell r="U112"/>
          <cell r="V112"/>
          <cell r="W112"/>
          <cell r="X112"/>
          <cell r="Y112"/>
          <cell r="Z112"/>
          <cell r="AA112"/>
          <cell r="AB112"/>
          <cell r="AC112"/>
          <cell r="AD112"/>
          <cell r="AE112"/>
          <cell r="AF112"/>
          <cell r="AG112"/>
          <cell r="AH112"/>
          <cell r="AI112"/>
          <cell r="AJ112"/>
          <cell r="AK112"/>
          <cell r="AL112"/>
          <cell r="AM112"/>
          <cell r="AN112"/>
          <cell r="AO112"/>
          <cell r="AP112"/>
          <cell r="AQ112"/>
          <cell r="AR112"/>
          <cell r="AS112"/>
          <cell r="AT112"/>
          <cell r="AU112"/>
          <cell r="AV112"/>
          <cell r="AW112"/>
          <cell r="AX112"/>
          <cell r="AY112"/>
          <cell r="AZ112"/>
          <cell r="BA112"/>
          <cell r="BB112"/>
          <cell r="BC112"/>
          <cell r="BD112"/>
          <cell r="BE112"/>
          <cell r="BF112"/>
          <cell r="BG112"/>
          <cell r="BH112"/>
          <cell r="BI112"/>
          <cell r="BJ112"/>
          <cell r="BK112"/>
          <cell r="BL112"/>
          <cell r="BM112"/>
          <cell r="BN112"/>
          <cell r="BO112"/>
          <cell r="BP112"/>
          <cell r="BQ112"/>
          <cell r="BR112"/>
          <cell r="BS112"/>
          <cell r="BT112">
            <v>0</v>
          </cell>
          <cell r="BU112" t="str">
            <v/>
          </cell>
          <cell r="BV112" t="str">
            <v/>
          </cell>
          <cell r="BW112" t="str">
            <v/>
          </cell>
          <cell r="BX112" t="str">
            <v/>
          </cell>
          <cell r="BY112" t="str">
            <v/>
          </cell>
          <cell r="BZ112" t="str">
            <v/>
          </cell>
          <cell r="CA112" t="str">
            <v/>
          </cell>
          <cell r="CB112" t="str">
            <v/>
          </cell>
          <cell r="CC112" t="str">
            <v/>
          </cell>
          <cell r="CD112" t="str">
            <v/>
          </cell>
          <cell r="CE112" t="str">
            <v/>
          </cell>
          <cell r="CF112" t="str">
            <v/>
          </cell>
          <cell r="CG112"/>
          <cell r="CH112"/>
          <cell r="CI112" t="str">
            <v/>
          </cell>
          <cell r="CJ112" t="str">
            <v/>
          </cell>
          <cell r="CK112" t="str">
            <v/>
          </cell>
          <cell r="CL112" t="str">
            <v/>
          </cell>
          <cell r="CM112" t="str">
            <v/>
          </cell>
          <cell r="CN112"/>
          <cell r="CO112"/>
          <cell r="CP112"/>
          <cell r="CQ112"/>
          <cell r="CR112"/>
          <cell r="CS112"/>
          <cell r="CT112"/>
          <cell r="CU112"/>
          <cell r="CV112"/>
          <cell r="CW112"/>
          <cell r="CX112"/>
          <cell r="CY112"/>
          <cell r="CZ112"/>
          <cell r="DA112"/>
          <cell r="DB112"/>
          <cell r="DC112">
            <v>0</v>
          </cell>
          <cell r="DD112">
            <v>0</v>
          </cell>
        </row>
        <row r="113">
          <cell r="A113"/>
          <cell r="B113"/>
          <cell r="C113"/>
          <cell r="D113"/>
          <cell r="E113"/>
          <cell r="F113"/>
          <cell r="G113"/>
          <cell r="H113"/>
          <cell r="I113"/>
          <cell r="J113"/>
          <cell r="K113"/>
          <cell r="L113"/>
          <cell r="M113"/>
          <cell r="N113"/>
          <cell r="O113"/>
          <cell r="P113"/>
          <cell r="Q113"/>
          <cell r="R113"/>
          <cell r="S113"/>
          <cell r="T113"/>
          <cell r="U113"/>
          <cell r="V113"/>
          <cell r="W113"/>
          <cell r="X113"/>
          <cell r="Y113"/>
          <cell r="Z113"/>
          <cell r="AA113"/>
          <cell r="AB113"/>
          <cell r="AC113"/>
          <cell r="AD113"/>
          <cell r="AE113"/>
          <cell r="AF113"/>
          <cell r="AG113"/>
          <cell r="AH113"/>
          <cell r="AI113"/>
          <cell r="AJ113"/>
          <cell r="AK113"/>
          <cell r="AL113"/>
          <cell r="AM113"/>
          <cell r="AN113"/>
          <cell r="AO113"/>
          <cell r="AP113"/>
          <cell r="AQ113"/>
          <cell r="AR113"/>
          <cell r="AS113"/>
          <cell r="AT113"/>
          <cell r="AU113"/>
          <cell r="AV113"/>
          <cell r="AW113"/>
          <cell r="AX113"/>
          <cell r="AY113"/>
          <cell r="AZ113"/>
          <cell r="BA113"/>
          <cell r="BB113"/>
          <cell r="BC113"/>
          <cell r="BD113"/>
          <cell r="BE113"/>
          <cell r="BF113"/>
          <cell r="BG113"/>
          <cell r="BH113"/>
          <cell r="BI113"/>
          <cell r="BJ113"/>
          <cell r="BK113"/>
          <cell r="BL113"/>
          <cell r="BM113"/>
          <cell r="BN113"/>
          <cell r="BO113"/>
          <cell r="BP113"/>
          <cell r="BQ113"/>
          <cell r="BR113"/>
          <cell r="BS113"/>
          <cell r="BT113">
            <v>0</v>
          </cell>
          <cell r="BU113" t="str">
            <v/>
          </cell>
          <cell r="BV113" t="str">
            <v/>
          </cell>
          <cell r="BW113" t="str">
            <v/>
          </cell>
          <cell r="BX113" t="str">
            <v/>
          </cell>
          <cell r="BY113" t="str">
            <v/>
          </cell>
          <cell r="BZ113" t="str">
            <v/>
          </cell>
          <cell r="CA113" t="str">
            <v/>
          </cell>
          <cell r="CB113" t="str">
            <v/>
          </cell>
          <cell r="CC113" t="str">
            <v/>
          </cell>
          <cell r="CD113" t="str">
            <v/>
          </cell>
          <cell r="CE113" t="str">
            <v/>
          </cell>
          <cell r="CF113" t="str">
            <v/>
          </cell>
          <cell r="CG113"/>
          <cell r="CH113"/>
          <cell r="CI113" t="str">
            <v/>
          </cell>
          <cell r="CJ113" t="str">
            <v/>
          </cell>
          <cell r="CK113" t="str">
            <v/>
          </cell>
          <cell r="CL113" t="str">
            <v/>
          </cell>
          <cell r="CM113" t="str">
            <v/>
          </cell>
          <cell r="CN113"/>
          <cell r="CO113"/>
          <cell r="CP113"/>
          <cell r="CQ113"/>
          <cell r="CR113"/>
          <cell r="CS113"/>
          <cell r="CT113"/>
          <cell r="CU113"/>
          <cell r="CV113"/>
          <cell r="CW113"/>
          <cell r="CX113"/>
          <cell r="CY113"/>
          <cell r="CZ113"/>
          <cell r="DA113"/>
          <cell r="DB113"/>
          <cell r="DC113">
            <v>0</v>
          </cell>
          <cell r="DD113">
            <v>0</v>
          </cell>
        </row>
        <row r="114">
          <cell r="A114"/>
          <cell r="B114"/>
          <cell r="C114"/>
          <cell r="D114"/>
          <cell r="E114"/>
          <cell r="F114"/>
          <cell r="G114"/>
          <cell r="H114"/>
          <cell r="I114"/>
          <cell r="J114"/>
          <cell r="K114"/>
          <cell r="L114"/>
          <cell r="M114"/>
          <cell r="N114"/>
          <cell r="O114"/>
          <cell r="P114"/>
          <cell r="Q114"/>
          <cell r="R114"/>
          <cell r="S114"/>
          <cell r="T114"/>
          <cell r="U114"/>
          <cell r="V114"/>
          <cell r="W114"/>
          <cell r="X114"/>
          <cell r="Y114"/>
          <cell r="Z114"/>
          <cell r="AA114"/>
          <cell r="AB114"/>
          <cell r="AC114"/>
          <cell r="AD114"/>
          <cell r="AE114"/>
          <cell r="AF114"/>
          <cell r="AG114"/>
          <cell r="AH114"/>
          <cell r="AI114"/>
          <cell r="AJ114"/>
          <cell r="AK114"/>
          <cell r="AL114"/>
          <cell r="AM114"/>
          <cell r="AN114"/>
          <cell r="AO114"/>
          <cell r="AP114"/>
          <cell r="AQ114"/>
          <cell r="AR114"/>
          <cell r="AS114"/>
          <cell r="AT114"/>
          <cell r="AU114"/>
          <cell r="AV114"/>
          <cell r="AW114"/>
          <cell r="AX114"/>
          <cell r="AY114"/>
          <cell r="AZ114"/>
          <cell r="BA114"/>
          <cell r="BB114"/>
          <cell r="BC114"/>
          <cell r="BD114"/>
          <cell r="BE114"/>
          <cell r="BF114"/>
          <cell r="BG114"/>
          <cell r="BH114"/>
          <cell r="BI114"/>
          <cell r="BJ114"/>
          <cell r="BK114"/>
          <cell r="BL114"/>
          <cell r="BM114"/>
          <cell r="BN114"/>
          <cell r="BO114"/>
          <cell r="BP114"/>
          <cell r="BQ114"/>
          <cell r="BR114"/>
          <cell r="BS114"/>
          <cell r="BT114">
            <v>0</v>
          </cell>
          <cell r="BU114" t="str">
            <v/>
          </cell>
          <cell r="BV114" t="str">
            <v/>
          </cell>
          <cell r="BW114" t="str">
            <v/>
          </cell>
          <cell r="BX114" t="str">
            <v/>
          </cell>
          <cell r="BY114" t="str">
            <v/>
          </cell>
          <cell r="BZ114" t="str">
            <v/>
          </cell>
          <cell r="CA114" t="str">
            <v/>
          </cell>
          <cell r="CB114" t="str">
            <v/>
          </cell>
          <cell r="CC114" t="str">
            <v/>
          </cell>
          <cell r="CD114" t="str">
            <v/>
          </cell>
          <cell r="CE114" t="str">
            <v/>
          </cell>
          <cell r="CF114" t="str">
            <v/>
          </cell>
          <cell r="CG114"/>
          <cell r="CH114"/>
          <cell r="CI114" t="str">
            <v/>
          </cell>
          <cell r="CJ114" t="str">
            <v/>
          </cell>
          <cell r="CK114" t="str">
            <v/>
          </cell>
          <cell r="CL114" t="str">
            <v/>
          </cell>
          <cell r="CM114" t="str">
            <v/>
          </cell>
          <cell r="CN114"/>
          <cell r="CO114"/>
          <cell r="CP114"/>
          <cell r="CQ114"/>
          <cell r="CR114"/>
          <cell r="CS114"/>
          <cell r="CT114"/>
          <cell r="CU114"/>
          <cell r="CV114"/>
          <cell r="CW114"/>
          <cell r="CX114"/>
          <cell r="CY114"/>
          <cell r="CZ114"/>
          <cell r="DA114"/>
          <cell r="DB114"/>
          <cell r="DC114">
            <v>0</v>
          </cell>
          <cell r="DD114">
            <v>0</v>
          </cell>
        </row>
        <row r="115">
          <cell r="A115"/>
          <cell r="B115"/>
          <cell r="C115"/>
          <cell r="D115"/>
          <cell r="E115"/>
          <cell r="F115"/>
          <cell r="G115"/>
          <cell r="H115"/>
          <cell r="I115"/>
          <cell r="J115"/>
          <cell r="K115"/>
          <cell r="L115"/>
          <cell r="M115"/>
          <cell r="N115"/>
          <cell r="O115"/>
          <cell r="P115"/>
          <cell r="Q115"/>
          <cell r="R115"/>
          <cell r="S115"/>
          <cell r="T115"/>
          <cell r="U115"/>
          <cell r="V115"/>
          <cell r="W115"/>
          <cell r="X115"/>
          <cell r="Y115"/>
          <cell r="Z115"/>
          <cell r="AA115"/>
          <cell r="AB115"/>
          <cell r="AC115"/>
          <cell r="AD115"/>
          <cell r="AE115"/>
          <cell r="AF115"/>
          <cell r="AG115"/>
          <cell r="AH115"/>
          <cell r="AI115"/>
          <cell r="AJ115"/>
          <cell r="AK115"/>
          <cell r="AL115"/>
          <cell r="AM115"/>
          <cell r="AN115"/>
          <cell r="AO115"/>
          <cell r="AP115"/>
          <cell r="AQ115"/>
          <cell r="AR115"/>
          <cell r="AS115"/>
          <cell r="AT115"/>
          <cell r="AU115"/>
          <cell r="AV115"/>
          <cell r="AW115"/>
          <cell r="AX115"/>
          <cell r="AY115"/>
          <cell r="AZ115"/>
          <cell r="BA115"/>
          <cell r="BB115"/>
          <cell r="BC115"/>
          <cell r="BD115"/>
          <cell r="BE115"/>
          <cell r="BF115"/>
          <cell r="BG115"/>
          <cell r="BH115"/>
          <cell r="BI115"/>
          <cell r="BJ115"/>
          <cell r="BK115"/>
          <cell r="BL115"/>
          <cell r="BM115"/>
          <cell r="BN115"/>
          <cell r="BO115"/>
          <cell r="BP115"/>
          <cell r="BQ115"/>
          <cell r="BR115"/>
          <cell r="BS115"/>
          <cell r="BT115">
            <v>0</v>
          </cell>
          <cell r="BU115" t="str">
            <v/>
          </cell>
          <cell r="BV115" t="str">
            <v/>
          </cell>
          <cell r="BW115" t="str">
            <v/>
          </cell>
          <cell r="BX115" t="str">
            <v/>
          </cell>
          <cell r="BY115" t="str">
            <v/>
          </cell>
          <cell r="BZ115" t="str">
            <v/>
          </cell>
          <cell r="CA115" t="str">
            <v/>
          </cell>
          <cell r="CB115" t="str">
            <v/>
          </cell>
          <cell r="CC115" t="str">
            <v/>
          </cell>
          <cell r="CD115" t="str">
            <v/>
          </cell>
          <cell r="CE115" t="str">
            <v/>
          </cell>
          <cell r="CF115" t="str">
            <v/>
          </cell>
          <cell r="CG115"/>
          <cell r="CH115"/>
          <cell r="CI115" t="str">
            <v/>
          </cell>
          <cell r="CJ115" t="str">
            <v/>
          </cell>
          <cell r="CK115" t="str">
            <v/>
          </cell>
          <cell r="CL115" t="str">
            <v/>
          </cell>
          <cell r="CM115" t="str">
            <v/>
          </cell>
          <cell r="CN115"/>
          <cell r="CO115"/>
          <cell r="CP115"/>
          <cell r="CQ115"/>
          <cell r="CR115"/>
          <cell r="CS115"/>
          <cell r="CT115"/>
          <cell r="CU115"/>
          <cell r="CV115"/>
          <cell r="CW115"/>
          <cell r="CX115"/>
          <cell r="CY115"/>
          <cell r="CZ115"/>
          <cell r="DA115"/>
          <cell r="DB115"/>
          <cell r="DC115">
            <v>0</v>
          </cell>
          <cell r="DD115">
            <v>0</v>
          </cell>
        </row>
        <row r="116">
          <cell r="A116"/>
          <cell r="B116"/>
          <cell r="C116"/>
          <cell r="D116"/>
          <cell r="E116"/>
          <cell r="F116"/>
          <cell r="G116"/>
          <cell r="H116"/>
          <cell r="I116"/>
          <cell r="J116"/>
          <cell r="K116"/>
          <cell r="L116"/>
          <cell r="M116"/>
          <cell r="N116"/>
          <cell r="O116"/>
          <cell r="P116"/>
          <cell r="Q116"/>
          <cell r="R116"/>
          <cell r="S116"/>
          <cell r="T116"/>
          <cell r="U116"/>
          <cell r="V116"/>
          <cell r="W116"/>
          <cell r="X116"/>
          <cell r="Y116"/>
          <cell r="Z116"/>
          <cell r="AA116"/>
          <cell r="AB116"/>
          <cell r="AC116"/>
          <cell r="AD116"/>
          <cell r="AE116"/>
          <cell r="AF116"/>
          <cell r="AG116"/>
          <cell r="AH116"/>
          <cell r="AI116"/>
          <cell r="AJ116"/>
          <cell r="AK116"/>
          <cell r="AL116"/>
          <cell r="AM116"/>
          <cell r="AN116"/>
          <cell r="AO116"/>
          <cell r="AP116"/>
          <cell r="AQ116"/>
          <cell r="AR116"/>
          <cell r="AS116"/>
          <cell r="AT116"/>
          <cell r="AU116"/>
          <cell r="AV116"/>
          <cell r="AW116"/>
          <cell r="AX116"/>
          <cell r="AY116"/>
          <cell r="AZ116"/>
          <cell r="BA116"/>
          <cell r="BB116"/>
          <cell r="BC116"/>
          <cell r="BD116"/>
          <cell r="BE116"/>
          <cell r="BF116"/>
          <cell r="BG116"/>
          <cell r="BH116"/>
          <cell r="BI116"/>
          <cell r="BJ116"/>
          <cell r="BK116"/>
          <cell r="BL116"/>
          <cell r="BM116"/>
          <cell r="BN116"/>
          <cell r="BO116"/>
          <cell r="BP116"/>
          <cell r="BQ116"/>
          <cell r="BR116"/>
          <cell r="BS116"/>
          <cell r="BT116">
            <v>0</v>
          </cell>
          <cell r="BU116" t="str">
            <v/>
          </cell>
          <cell r="BV116" t="str">
            <v/>
          </cell>
          <cell r="BW116" t="str">
            <v/>
          </cell>
          <cell r="BX116" t="str">
            <v/>
          </cell>
          <cell r="BY116" t="str">
            <v/>
          </cell>
          <cell r="BZ116" t="str">
            <v/>
          </cell>
          <cell r="CA116" t="str">
            <v/>
          </cell>
          <cell r="CB116" t="str">
            <v/>
          </cell>
          <cell r="CC116" t="str">
            <v/>
          </cell>
          <cell r="CD116" t="str">
            <v/>
          </cell>
          <cell r="CE116" t="str">
            <v/>
          </cell>
          <cell r="CF116" t="str">
            <v/>
          </cell>
          <cell r="CG116"/>
          <cell r="CH116"/>
          <cell r="CI116" t="str">
            <v/>
          </cell>
          <cell r="CJ116" t="str">
            <v/>
          </cell>
          <cell r="CK116" t="str">
            <v/>
          </cell>
          <cell r="CL116" t="str">
            <v/>
          </cell>
          <cell r="CM116" t="str">
            <v/>
          </cell>
          <cell r="CN116"/>
          <cell r="CO116"/>
          <cell r="CP116"/>
          <cell r="CQ116"/>
          <cell r="CR116"/>
          <cell r="CS116"/>
          <cell r="CT116"/>
          <cell r="CU116"/>
          <cell r="CV116"/>
          <cell r="CW116"/>
          <cell r="CX116"/>
          <cell r="CY116"/>
          <cell r="CZ116"/>
          <cell r="DA116"/>
          <cell r="DB116"/>
          <cell r="DC116">
            <v>0</v>
          </cell>
          <cell r="DD116">
            <v>0</v>
          </cell>
        </row>
        <row r="117">
          <cell r="A117"/>
          <cell r="B117"/>
          <cell r="C117"/>
          <cell r="D117"/>
          <cell r="E117"/>
          <cell r="F117"/>
          <cell r="G117"/>
          <cell r="H117"/>
          <cell r="I117"/>
          <cell r="J117"/>
          <cell r="K117"/>
          <cell r="L117"/>
          <cell r="M117"/>
          <cell r="N117"/>
          <cell r="O117"/>
          <cell r="P117"/>
          <cell r="Q117"/>
          <cell r="R117"/>
          <cell r="S117"/>
          <cell r="T117"/>
          <cell r="U117"/>
          <cell r="V117"/>
          <cell r="W117"/>
          <cell r="X117"/>
          <cell r="Y117"/>
          <cell r="Z117"/>
          <cell r="AA117"/>
          <cell r="AB117"/>
          <cell r="AC117"/>
          <cell r="AD117"/>
          <cell r="AE117"/>
          <cell r="AF117"/>
          <cell r="AG117"/>
          <cell r="AH117"/>
          <cell r="AI117"/>
          <cell r="AJ117"/>
          <cell r="AK117"/>
          <cell r="AL117"/>
          <cell r="AM117"/>
          <cell r="AN117"/>
          <cell r="AO117"/>
          <cell r="AP117"/>
          <cell r="AQ117"/>
          <cell r="AR117"/>
          <cell r="AS117"/>
          <cell r="AT117"/>
          <cell r="AU117"/>
          <cell r="AV117"/>
          <cell r="AW117"/>
          <cell r="AX117"/>
          <cell r="AY117"/>
          <cell r="AZ117"/>
          <cell r="BA117"/>
          <cell r="BB117"/>
          <cell r="BC117"/>
          <cell r="BD117"/>
          <cell r="BE117"/>
          <cell r="BF117"/>
          <cell r="BG117"/>
          <cell r="BH117"/>
          <cell r="BI117"/>
          <cell r="BJ117"/>
          <cell r="BK117"/>
          <cell r="BL117"/>
          <cell r="BM117"/>
          <cell r="BN117"/>
          <cell r="BO117"/>
          <cell r="BP117"/>
          <cell r="BQ117"/>
          <cell r="BR117"/>
          <cell r="BS117"/>
          <cell r="BT117">
            <v>0</v>
          </cell>
          <cell r="BU117" t="str">
            <v/>
          </cell>
          <cell r="BV117" t="str">
            <v/>
          </cell>
          <cell r="BW117" t="str">
            <v/>
          </cell>
          <cell r="BX117" t="str">
            <v/>
          </cell>
          <cell r="BY117" t="str">
            <v/>
          </cell>
          <cell r="BZ117" t="str">
            <v/>
          </cell>
          <cell r="CA117" t="str">
            <v/>
          </cell>
          <cell r="CB117" t="str">
            <v/>
          </cell>
          <cell r="CC117" t="str">
            <v/>
          </cell>
          <cell r="CD117" t="str">
            <v/>
          </cell>
          <cell r="CE117" t="str">
            <v/>
          </cell>
          <cell r="CF117" t="str">
            <v/>
          </cell>
          <cell r="CG117"/>
          <cell r="CH117"/>
          <cell r="CI117" t="str">
            <v/>
          </cell>
          <cell r="CJ117" t="str">
            <v/>
          </cell>
          <cell r="CK117" t="str">
            <v/>
          </cell>
          <cell r="CL117" t="str">
            <v/>
          </cell>
          <cell r="CM117" t="str">
            <v/>
          </cell>
          <cell r="CN117"/>
          <cell r="CO117"/>
          <cell r="CP117"/>
          <cell r="CQ117"/>
          <cell r="CR117"/>
          <cell r="CS117"/>
          <cell r="CT117"/>
          <cell r="CU117"/>
          <cell r="CV117"/>
          <cell r="CW117"/>
          <cell r="CX117"/>
          <cell r="CY117"/>
          <cell r="CZ117"/>
          <cell r="DA117"/>
          <cell r="DB117"/>
          <cell r="DC117">
            <v>0</v>
          </cell>
          <cell r="DD117">
            <v>0</v>
          </cell>
        </row>
        <row r="118">
          <cell r="A118"/>
          <cell r="B118"/>
          <cell r="C118"/>
          <cell r="D118"/>
          <cell r="E118"/>
          <cell r="F118"/>
          <cell r="G118"/>
          <cell r="H118"/>
          <cell r="I118"/>
          <cell r="J118"/>
          <cell r="K118"/>
          <cell r="L118"/>
          <cell r="M118"/>
          <cell r="N118"/>
          <cell r="O118"/>
          <cell r="P118"/>
          <cell r="Q118"/>
          <cell r="R118"/>
          <cell r="S118"/>
          <cell r="T118"/>
          <cell r="U118"/>
          <cell r="V118"/>
          <cell r="W118"/>
          <cell r="X118"/>
          <cell r="Y118"/>
          <cell r="Z118"/>
          <cell r="AA118"/>
          <cell r="AB118"/>
          <cell r="AC118"/>
          <cell r="AD118"/>
          <cell r="AE118"/>
          <cell r="AF118"/>
          <cell r="AG118"/>
          <cell r="AH118"/>
          <cell r="AI118"/>
          <cell r="AJ118"/>
          <cell r="AK118"/>
          <cell r="AL118"/>
          <cell r="AM118"/>
          <cell r="AN118"/>
          <cell r="AO118"/>
          <cell r="AP118"/>
          <cell r="AQ118"/>
          <cell r="AR118"/>
          <cell r="AS118"/>
          <cell r="AT118"/>
          <cell r="AU118"/>
          <cell r="AV118"/>
          <cell r="AW118"/>
          <cell r="AX118"/>
          <cell r="AY118"/>
          <cell r="AZ118"/>
          <cell r="BA118"/>
          <cell r="BB118"/>
          <cell r="BC118"/>
          <cell r="BD118"/>
          <cell r="BE118"/>
          <cell r="BF118"/>
          <cell r="BG118"/>
          <cell r="BH118"/>
          <cell r="BI118"/>
          <cell r="BJ118"/>
          <cell r="BK118"/>
          <cell r="BL118"/>
          <cell r="BM118"/>
          <cell r="BN118"/>
          <cell r="BO118"/>
          <cell r="BP118"/>
          <cell r="BQ118"/>
          <cell r="BR118"/>
          <cell r="BS118"/>
          <cell r="BT118">
            <v>0</v>
          </cell>
          <cell r="BU118" t="str">
            <v/>
          </cell>
          <cell r="BV118" t="str">
            <v/>
          </cell>
          <cell r="BW118" t="str">
            <v/>
          </cell>
          <cell r="BX118" t="str">
            <v/>
          </cell>
          <cell r="BY118" t="str">
            <v/>
          </cell>
          <cell r="BZ118" t="str">
            <v/>
          </cell>
          <cell r="CA118" t="str">
            <v/>
          </cell>
          <cell r="CB118" t="str">
            <v/>
          </cell>
          <cell r="CC118" t="str">
            <v/>
          </cell>
          <cell r="CD118" t="str">
            <v/>
          </cell>
          <cell r="CE118" t="str">
            <v/>
          </cell>
          <cell r="CF118" t="str">
            <v/>
          </cell>
          <cell r="CG118"/>
          <cell r="CH118"/>
          <cell r="CI118" t="str">
            <v/>
          </cell>
          <cell r="CJ118" t="str">
            <v/>
          </cell>
          <cell r="CK118" t="str">
            <v/>
          </cell>
          <cell r="CL118" t="str">
            <v/>
          </cell>
          <cell r="CM118" t="str">
            <v/>
          </cell>
          <cell r="CN118"/>
          <cell r="CO118"/>
          <cell r="CP118"/>
          <cell r="CQ118"/>
          <cell r="CR118"/>
          <cell r="CS118"/>
          <cell r="CT118"/>
          <cell r="CU118"/>
          <cell r="CV118"/>
          <cell r="CW118"/>
          <cell r="CX118"/>
          <cell r="CY118"/>
          <cell r="CZ118"/>
          <cell r="DA118"/>
          <cell r="DB118"/>
          <cell r="DC118">
            <v>0</v>
          </cell>
          <cell r="DD118">
            <v>0</v>
          </cell>
        </row>
        <row r="119">
          <cell r="A119"/>
          <cell r="B119"/>
          <cell r="C119"/>
          <cell r="D119"/>
          <cell r="E119"/>
          <cell r="F119"/>
          <cell r="G119"/>
          <cell r="H119"/>
          <cell r="I119"/>
          <cell r="J119"/>
          <cell r="K119"/>
          <cell r="L119"/>
          <cell r="M119"/>
          <cell r="N119"/>
          <cell r="O119"/>
          <cell r="P119"/>
          <cell r="Q119"/>
          <cell r="R119"/>
          <cell r="S119"/>
          <cell r="T119"/>
          <cell r="U119"/>
          <cell r="V119"/>
          <cell r="W119"/>
          <cell r="X119"/>
          <cell r="Y119"/>
          <cell r="Z119"/>
          <cell r="AA119"/>
          <cell r="AB119"/>
          <cell r="AC119"/>
          <cell r="AD119"/>
          <cell r="AE119"/>
          <cell r="AF119"/>
          <cell r="AG119"/>
          <cell r="AH119"/>
          <cell r="AI119"/>
          <cell r="AJ119"/>
          <cell r="AK119"/>
          <cell r="AL119"/>
          <cell r="AM119"/>
          <cell r="AN119"/>
          <cell r="AO119"/>
          <cell r="AP119"/>
          <cell r="AQ119"/>
          <cell r="AR119"/>
          <cell r="AS119"/>
          <cell r="AT119"/>
          <cell r="AU119"/>
          <cell r="AV119"/>
          <cell r="AW119"/>
          <cell r="AX119"/>
          <cell r="AY119"/>
          <cell r="AZ119"/>
          <cell r="BA119"/>
          <cell r="BB119"/>
          <cell r="BC119"/>
          <cell r="BD119"/>
          <cell r="BE119"/>
          <cell r="BF119"/>
          <cell r="BG119"/>
          <cell r="BH119"/>
          <cell r="BI119"/>
          <cell r="BJ119"/>
          <cell r="BK119"/>
          <cell r="BL119"/>
          <cell r="BM119"/>
          <cell r="BN119"/>
          <cell r="BO119"/>
          <cell r="BP119"/>
          <cell r="BQ119"/>
          <cell r="BR119"/>
          <cell r="BS119"/>
          <cell r="BT119">
            <v>0</v>
          </cell>
          <cell r="BU119" t="str">
            <v/>
          </cell>
          <cell r="BV119" t="str">
            <v/>
          </cell>
          <cell r="BW119" t="str">
            <v/>
          </cell>
          <cell r="BX119" t="str">
            <v/>
          </cell>
          <cell r="BY119" t="str">
            <v/>
          </cell>
          <cell r="BZ119" t="str">
            <v/>
          </cell>
          <cell r="CA119" t="str">
            <v/>
          </cell>
          <cell r="CB119" t="str">
            <v/>
          </cell>
          <cell r="CC119" t="str">
            <v/>
          </cell>
          <cell r="CD119" t="str">
            <v/>
          </cell>
          <cell r="CE119" t="str">
            <v/>
          </cell>
          <cell r="CF119" t="str">
            <v/>
          </cell>
          <cell r="CG119"/>
          <cell r="CH119"/>
          <cell r="CI119" t="str">
            <v/>
          </cell>
          <cell r="CJ119" t="str">
            <v/>
          </cell>
          <cell r="CK119" t="str">
            <v/>
          </cell>
          <cell r="CL119" t="str">
            <v/>
          </cell>
          <cell r="CM119" t="str">
            <v/>
          </cell>
          <cell r="CN119"/>
          <cell r="CO119"/>
          <cell r="CP119"/>
          <cell r="CQ119"/>
          <cell r="CR119"/>
          <cell r="CS119"/>
          <cell r="CT119"/>
          <cell r="CU119"/>
          <cell r="CV119"/>
          <cell r="CW119"/>
          <cell r="CX119"/>
          <cell r="CY119"/>
          <cell r="CZ119"/>
          <cell r="DA119"/>
          <cell r="DB119"/>
          <cell r="DC119">
            <v>0</v>
          </cell>
          <cell r="DD119">
            <v>0</v>
          </cell>
        </row>
        <row r="120">
          <cell r="A120"/>
          <cell r="B120"/>
          <cell r="C120"/>
          <cell r="D120"/>
          <cell r="E120"/>
          <cell r="F120"/>
          <cell r="G120"/>
          <cell r="H120"/>
          <cell r="I120"/>
          <cell r="J120"/>
          <cell r="K120"/>
          <cell r="L120"/>
          <cell r="M120"/>
          <cell r="N120"/>
          <cell r="O120"/>
          <cell r="P120"/>
          <cell r="Q120"/>
          <cell r="R120"/>
          <cell r="S120"/>
          <cell r="T120"/>
          <cell r="U120"/>
          <cell r="V120"/>
          <cell r="W120"/>
          <cell r="X120"/>
          <cell r="Y120"/>
          <cell r="Z120"/>
          <cell r="AA120"/>
          <cell r="AB120"/>
          <cell r="AC120"/>
          <cell r="AD120"/>
          <cell r="AE120"/>
          <cell r="AF120"/>
          <cell r="AG120"/>
          <cell r="AH120"/>
          <cell r="AI120"/>
          <cell r="AJ120"/>
          <cell r="AK120"/>
          <cell r="AL120"/>
          <cell r="AM120"/>
          <cell r="AN120"/>
          <cell r="AO120"/>
          <cell r="AP120"/>
          <cell r="AQ120"/>
          <cell r="AR120"/>
          <cell r="AS120"/>
          <cell r="AT120"/>
          <cell r="AU120"/>
          <cell r="AV120"/>
          <cell r="AW120"/>
          <cell r="AX120"/>
          <cell r="AY120"/>
          <cell r="AZ120"/>
          <cell r="BA120"/>
          <cell r="BB120"/>
          <cell r="BC120"/>
          <cell r="BD120"/>
          <cell r="BE120"/>
          <cell r="BF120"/>
          <cell r="BG120"/>
          <cell r="BH120"/>
          <cell r="BI120"/>
          <cell r="BJ120"/>
          <cell r="BK120"/>
          <cell r="BL120"/>
          <cell r="BM120"/>
          <cell r="BN120"/>
          <cell r="BO120"/>
          <cell r="BP120"/>
          <cell r="BQ120"/>
          <cell r="BR120"/>
          <cell r="BS120"/>
          <cell r="BT120">
            <v>0</v>
          </cell>
          <cell r="BU120" t="str">
            <v/>
          </cell>
          <cell r="BV120" t="str">
            <v/>
          </cell>
          <cell r="BW120" t="str">
            <v/>
          </cell>
          <cell r="BX120" t="str">
            <v/>
          </cell>
          <cell r="BY120" t="str">
            <v/>
          </cell>
          <cell r="BZ120" t="str">
            <v/>
          </cell>
          <cell r="CA120" t="str">
            <v/>
          </cell>
          <cell r="CB120" t="str">
            <v/>
          </cell>
          <cell r="CC120" t="str">
            <v/>
          </cell>
          <cell r="CD120" t="str">
            <v/>
          </cell>
          <cell r="CE120" t="str">
            <v/>
          </cell>
          <cell r="CF120" t="str">
            <v/>
          </cell>
          <cell r="CG120"/>
          <cell r="CH120"/>
          <cell r="CI120" t="str">
            <v/>
          </cell>
          <cell r="CJ120" t="str">
            <v/>
          </cell>
          <cell r="CK120" t="str">
            <v/>
          </cell>
          <cell r="CL120" t="str">
            <v/>
          </cell>
          <cell r="CM120" t="str">
            <v/>
          </cell>
          <cell r="CN120"/>
          <cell r="CO120"/>
          <cell r="CP120"/>
          <cell r="CQ120"/>
          <cell r="CR120"/>
          <cell r="CS120"/>
          <cell r="CT120"/>
          <cell r="CU120"/>
          <cell r="CV120"/>
          <cell r="CW120"/>
          <cell r="CX120"/>
          <cell r="CY120"/>
          <cell r="CZ120"/>
          <cell r="DA120"/>
          <cell r="DB120"/>
          <cell r="DC120">
            <v>0</v>
          </cell>
          <cell r="DD120">
            <v>0</v>
          </cell>
        </row>
        <row r="121">
          <cell r="A121"/>
          <cell r="B121"/>
          <cell r="C121"/>
          <cell r="D121"/>
          <cell r="E121"/>
          <cell r="F121"/>
          <cell r="G121"/>
          <cell r="H121"/>
          <cell r="I121"/>
          <cell r="J121"/>
          <cell r="K121"/>
          <cell r="L121"/>
          <cell r="M121"/>
          <cell r="N121"/>
          <cell r="O121"/>
          <cell r="P121"/>
          <cell r="Q121"/>
          <cell r="R121"/>
          <cell r="S121"/>
          <cell r="T121"/>
          <cell r="U121"/>
          <cell r="V121"/>
          <cell r="W121"/>
          <cell r="X121"/>
          <cell r="Y121"/>
          <cell r="Z121"/>
          <cell r="AA121"/>
          <cell r="AB121"/>
          <cell r="AC121"/>
          <cell r="AD121"/>
          <cell r="AE121"/>
          <cell r="AF121"/>
          <cell r="AG121"/>
          <cell r="AH121"/>
          <cell r="AI121"/>
          <cell r="AJ121"/>
          <cell r="AK121"/>
          <cell r="AL121"/>
          <cell r="AM121"/>
          <cell r="AN121"/>
          <cell r="AO121"/>
          <cell r="AP121"/>
          <cell r="AQ121"/>
          <cell r="AR121"/>
          <cell r="AS121"/>
          <cell r="AT121"/>
          <cell r="AU121"/>
          <cell r="AV121"/>
          <cell r="AW121"/>
          <cell r="AX121"/>
          <cell r="AY121"/>
          <cell r="AZ121"/>
          <cell r="BA121"/>
          <cell r="BB121"/>
          <cell r="BC121"/>
          <cell r="BD121"/>
          <cell r="BE121"/>
          <cell r="BF121"/>
          <cell r="BG121"/>
          <cell r="BH121"/>
          <cell r="BI121"/>
          <cell r="BJ121"/>
          <cell r="BK121"/>
          <cell r="BL121"/>
          <cell r="BM121"/>
          <cell r="BN121"/>
          <cell r="BO121"/>
          <cell r="BP121"/>
          <cell r="BQ121"/>
          <cell r="BR121"/>
          <cell r="BS121"/>
          <cell r="BT121">
            <v>0</v>
          </cell>
          <cell r="BU121" t="str">
            <v/>
          </cell>
          <cell r="BV121" t="str">
            <v/>
          </cell>
          <cell r="BW121" t="str">
            <v/>
          </cell>
          <cell r="BX121" t="str">
            <v/>
          </cell>
          <cell r="BY121" t="str">
            <v/>
          </cell>
          <cell r="BZ121" t="str">
            <v/>
          </cell>
          <cell r="CA121" t="str">
            <v/>
          </cell>
          <cell r="CB121" t="str">
            <v/>
          </cell>
          <cell r="CC121" t="str">
            <v/>
          </cell>
          <cell r="CD121" t="str">
            <v/>
          </cell>
          <cell r="CE121" t="str">
            <v/>
          </cell>
          <cell r="CF121" t="str">
            <v/>
          </cell>
          <cell r="CG121"/>
          <cell r="CH121"/>
          <cell r="CI121" t="str">
            <v/>
          </cell>
          <cell r="CJ121" t="str">
            <v/>
          </cell>
          <cell r="CK121" t="str">
            <v/>
          </cell>
          <cell r="CL121" t="str">
            <v/>
          </cell>
          <cell r="CM121" t="str">
            <v/>
          </cell>
          <cell r="CN121"/>
          <cell r="CO121"/>
          <cell r="CP121"/>
          <cell r="CQ121"/>
          <cell r="CR121"/>
          <cell r="CS121"/>
          <cell r="CT121"/>
          <cell r="CU121"/>
          <cell r="CV121"/>
          <cell r="CW121"/>
          <cell r="CX121"/>
          <cell r="CY121"/>
          <cell r="CZ121"/>
          <cell r="DA121"/>
          <cell r="DB121"/>
          <cell r="DC121">
            <v>0</v>
          </cell>
          <cell r="DD121">
            <v>0</v>
          </cell>
        </row>
        <row r="122">
          <cell r="A122"/>
          <cell r="B122"/>
          <cell r="C122"/>
          <cell r="D122"/>
          <cell r="E122"/>
          <cell r="F122"/>
          <cell r="G122"/>
          <cell r="H122"/>
          <cell r="I122"/>
          <cell r="J122"/>
          <cell r="K122"/>
          <cell r="L122"/>
          <cell r="M122"/>
          <cell r="N122"/>
          <cell r="O122"/>
          <cell r="P122"/>
          <cell r="Q122"/>
          <cell r="R122"/>
          <cell r="S122"/>
          <cell r="T122"/>
          <cell r="U122"/>
          <cell r="V122"/>
          <cell r="W122"/>
          <cell r="X122"/>
          <cell r="Y122"/>
          <cell r="Z122"/>
          <cell r="AA122"/>
          <cell r="AB122"/>
          <cell r="AC122"/>
          <cell r="AD122"/>
          <cell r="AE122"/>
          <cell r="AF122"/>
          <cell r="AG122"/>
          <cell r="AH122"/>
          <cell r="AI122"/>
          <cell r="AJ122"/>
          <cell r="AK122"/>
          <cell r="AL122"/>
          <cell r="AM122"/>
          <cell r="AN122"/>
          <cell r="AO122"/>
          <cell r="AP122"/>
          <cell r="AQ122"/>
          <cell r="AR122"/>
          <cell r="AS122"/>
          <cell r="AT122"/>
          <cell r="AU122"/>
          <cell r="AV122"/>
          <cell r="AW122"/>
          <cell r="AX122"/>
          <cell r="AY122"/>
          <cell r="AZ122"/>
          <cell r="BA122"/>
          <cell r="BB122"/>
          <cell r="BC122"/>
          <cell r="BD122"/>
          <cell r="BE122"/>
          <cell r="BF122"/>
          <cell r="BG122"/>
          <cell r="BH122"/>
          <cell r="BI122"/>
          <cell r="BJ122"/>
          <cell r="BK122"/>
          <cell r="BL122"/>
          <cell r="BM122"/>
          <cell r="BN122"/>
          <cell r="BO122"/>
          <cell r="BP122"/>
          <cell r="BQ122"/>
          <cell r="BR122"/>
          <cell r="BS122"/>
          <cell r="BT122">
            <v>0</v>
          </cell>
          <cell r="BU122" t="str">
            <v/>
          </cell>
          <cell r="BV122" t="str">
            <v/>
          </cell>
          <cell r="BW122" t="str">
            <v/>
          </cell>
          <cell r="BX122" t="str">
            <v/>
          </cell>
          <cell r="BY122" t="str">
            <v/>
          </cell>
          <cell r="BZ122" t="str">
            <v/>
          </cell>
          <cell r="CA122" t="str">
            <v/>
          </cell>
          <cell r="CB122" t="str">
            <v/>
          </cell>
          <cell r="CC122" t="str">
            <v/>
          </cell>
          <cell r="CD122" t="str">
            <v/>
          </cell>
          <cell r="CE122" t="str">
            <v/>
          </cell>
          <cell r="CF122" t="str">
            <v/>
          </cell>
          <cell r="CG122"/>
          <cell r="CH122"/>
          <cell r="CI122" t="str">
            <v/>
          </cell>
          <cell r="CJ122" t="str">
            <v/>
          </cell>
          <cell r="CK122" t="str">
            <v/>
          </cell>
          <cell r="CL122" t="str">
            <v/>
          </cell>
          <cell r="CM122" t="str">
            <v/>
          </cell>
          <cell r="CN122"/>
          <cell r="CO122"/>
          <cell r="CP122"/>
          <cell r="CQ122"/>
          <cell r="CR122"/>
          <cell r="CS122"/>
          <cell r="CT122"/>
          <cell r="CU122"/>
          <cell r="CV122"/>
          <cell r="CW122"/>
          <cell r="CX122"/>
          <cell r="CY122"/>
          <cell r="CZ122"/>
          <cell r="DA122"/>
          <cell r="DB122"/>
          <cell r="DC122">
            <v>0</v>
          </cell>
          <cell r="DD122">
            <v>0</v>
          </cell>
        </row>
        <row r="123">
          <cell r="A123"/>
          <cell r="B123"/>
          <cell r="C123"/>
          <cell r="D123"/>
          <cell r="E123"/>
          <cell r="F123"/>
          <cell r="G123"/>
          <cell r="H123"/>
          <cell r="I123"/>
          <cell r="J123"/>
          <cell r="K123"/>
          <cell r="L123"/>
          <cell r="M123"/>
          <cell r="N123"/>
          <cell r="O123"/>
          <cell r="P123"/>
          <cell r="Q123"/>
          <cell r="R123"/>
          <cell r="S123"/>
          <cell r="T123"/>
          <cell r="U123"/>
          <cell r="V123"/>
          <cell r="W123"/>
          <cell r="X123"/>
          <cell r="Y123"/>
          <cell r="Z123"/>
          <cell r="AA123"/>
          <cell r="AB123"/>
          <cell r="AC123"/>
          <cell r="AD123"/>
          <cell r="AE123"/>
          <cell r="AF123"/>
          <cell r="AG123"/>
          <cell r="AH123"/>
          <cell r="AI123"/>
          <cell r="AJ123"/>
          <cell r="AK123"/>
          <cell r="AL123"/>
          <cell r="AM123"/>
          <cell r="AN123"/>
          <cell r="AO123"/>
          <cell r="AP123"/>
          <cell r="AQ123"/>
          <cell r="AR123"/>
          <cell r="AS123"/>
          <cell r="AT123"/>
          <cell r="AU123"/>
          <cell r="AV123"/>
          <cell r="AW123"/>
          <cell r="AX123"/>
          <cell r="AY123"/>
          <cell r="AZ123"/>
          <cell r="BA123"/>
          <cell r="BB123"/>
          <cell r="BC123"/>
          <cell r="BD123"/>
          <cell r="BE123"/>
          <cell r="BF123"/>
          <cell r="BG123"/>
          <cell r="BH123"/>
          <cell r="BI123"/>
          <cell r="BJ123"/>
          <cell r="BK123"/>
          <cell r="BL123"/>
          <cell r="BM123"/>
          <cell r="BN123"/>
          <cell r="BO123"/>
          <cell r="BP123"/>
          <cell r="BQ123"/>
          <cell r="BR123"/>
          <cell r="BS123"/>
          <cell r="BT123">
            <v>0</v>
          </cell>
          <cell r="BU123" t="str">
            <v/>
          </cell>
          <cell r="BV123" t="str">
            <v/>
          </cell>
          <cell r="BW123" t="str">
            <v/>
          </cell>
          <cell r="BX123" t="str">
            <v/>
          </cell>
          <cell r="BY123" t="str">
            <v/>
          </cell>
          <cell r="BZ123" t="str">
            <v/>
          </cell>
          <cell r="CA123" t="str">
            <v/>
          </cell>
          <cell r="CB123" t="str">
            <v/>
          </cell>
          <cell r="CC123" t="str">
            <v/>
          </cell>
          <cell r="CD123" t="str">
            <v/>
          </cell>
          <cell r="CE123" t="str">
            <v/>
          </cell>
          <cell r="CF123" t="str">
            <v/>
          </cell>
          <cell r="CG123"/>
          <cell r="CH123"/>
          <cell r="CI123" t="str">
            <v/>
          </cell>
          <cell r="CJ123" t="str">
            <v/>
          </cell>
          <cell r="CK123" t="str">
            <v/>
          </cell>
          <cell r="CL123" t="str">
            <v/>
          </cell>
          <cell r="CM123" t="str">
            <v/>
          </cell>
          <cell r="CN123"/>
          <cell r="CO123"/>
          <cell r="CP123"/>
          <cell r="CQ123"/>
          <cell r="CR123"/>
          <cell r="CS123"/>
          <cell r="CT123"/>
          <cell r="CU123"/>
          <cell r="CV123"/>
          <cell r="CW123"/>
          <cell r="CX123"/>
          <cell r="CY123"/>
          <cell r="CZ123"/>
          <cell r="DA123"/>
          <cell r="DB123"/>
          <cell r="DC123">
            <v>0</v>
          </cell>
          <cell r="DD123">
            <v>0</v>
          </cell>
        </row>
        <row r="124">
          <cell r="A124"/>
          <cell r="B124"/>
          <cell r="C124"/>
          <cell r="D124"/>
          <cell r="E124"/>
          <cell r="F124"/>
          <cell r="G124"/>
          <cell r="H124"/>
          <cell r="I124"/>
          <cell r="J124"/>
          <cell r="K124"/>
          <cell r="L124"/>
          <cell r="M124"/>
          <cell r="N124"/>
          <cell r="O124"/>
          <cell r="P124"/>
          <cell r="Q124"/>
          <cell r="R124"/>
          <cell r="S124"/>
          <cell r="T124"/>
          <cell r="U124"/>
          <cell r="V124"/>
          <cell r="W124"/>
          <cell r="X124"/>
          <cell r="Y124"/>
          <cell r="Z124"/>
          <cell r="AA124"/>
          <cell r="AB124"/>
          <cell r="AC124"/>
          <cell r="AD124"/>
          <cell r="AE124"/>
          <cell r="AF124"/>
          <cell r="AG124"/>
          <cell r="AH124"/>
          <cell r="AI124"/>
          <cell r="AJ124"/>
          <cell r="AK124"/>
          <cell r="AL124"/>
          <cell r="AM124"/>
          <cell r="AN124"/>
          <cell r="AO124"/>
          <cell r="AP124"/>
          <cell r="AQ124"/>
          <cell r="AR124"/>
          <cell r="AS124"/>
          <cell r="AT124"/>
          <cell r="AU124"/>
          <cell r="AV124"/>
          <cell r="AW124"/>
          <cell r="AX124"/>
          <cell r="AY124"/>
          <cell r="AZ124"/>
          <cell r="BA124"/>
          <cell r="BB124"/>
          <cell r="BC124"/>
          <cell r="BD124"/>
          <cell r="BE124"/>
          <cell r="BF124"/>
          <cell r="BG124"/>
          <cell r="BH124"/>
          <cell r="BI124"/>
          <cell r="BJ124"/>
          <cell r="BK124"/>
          <cell r="BL124"/>
          <cell r="BM124"/>
          <cell r="BN124"/>
          <cell r="BO124"/>
          <cell r="BP124"/>
          <cell r="BQ124"/>
          <cell r="BR124"/>
          <cell r="BS124"/>
          <cell r="BT124">
            <v>0</v>
          </cell>
          <cell r="BU124" t="str">
            <v/>
          </cell>
          <cell r="BV124" t="str">
            <v/>
          </cell>
          <cell r="BW124" t="str">
            <v/>
          </cell>
          <cell r="BX124" t="str">
            <v/>
          </cell>
          <cell r="BY124" t="str">
            <v/>
          </cell>
          <cell r="BZ124" t="str">
            <v/>
          </cell>
          <cell r="CA124" t="str">
            <v/>
          </cell>
          <cell r="CB124" t="str">
            <v/>
          </cell>
          <cell r="CC124" t="str">
            <v/>
          </cell>
          <cell r="CD124" t="str">
            <v/>
          </cell>
          <cell r="CE124" t="str">
            <v/>
          </cell>
          <cell r="CF124" t="str">
            <v/>
          </cell>
          <cell r="CG124"/>
          <cell r="CH124"/>
          <cell r="CI124" t="str">
            <v/>
          </cell>
          <cell r="CJ124" t="str">
            <v/>
          </cell>
          <cell r="CK124" t="str">
            <v/>
          </cell>
          <cell r="CL124" t="str">
            <v/>
          </cell>
          <cell r="CM124" t="str">
            <v/>
          </cell>
          <cell r="CN124"/>
          <cell r="CO124"/>
          <cell r="CP124"/>
          <cell r="CQ124"/>
          <cell r="CR124"/>
          <cell r="CS124"/>
          <cell r="CT124"/>
          <cell r="CU124"/>
          <cell r="CV124"/>
          <cell r="CW124"/>
          <cell r="CX124"/>
          <cell r="CY124"/>
          <cell r="CZ124"/>
          <cell r="DA124"/>
          <cell r="DB124"/>
          <cell r="DC124">
            <v>0</v>
          </cell>
          <cell r="DD124">
            <v>0</v>
          </cell>
        </row>
        <row r="125">
          <cell r="A125"/>
          <cell r="B125"/>
          <cell r="C125"/>
          <cell r="D125"/>
          <cell r="E125"/>
          <cell r="F125"/>
          <cell r="G125"/>
          <cell r="H125"/>
          <cell r="I125"/>
          <cell r="J125"/>
          <cell r="K125"/>
          <cell r="L125"/>
          <cell r="M125"/>
          <cell r="N125"/>
          <cell r="O125"/>
          <cell r="P125"/>
          <cell r="Q125"/>
          <cell r="R125"/>
          <cell r="S125"/>
          <cell r="T125"/>
          <cell r="U125"/>
          <cell r="V125"/>
          <cell r="W125"/>
          <cell r="X125"/>
          <cell r="Y125"/>
          <cell r="Z125"/>
          <cell r="AA125"/>
          <cell r="AB125"/>
          <cell r="AC125"/>
          <cell r="AD125"/>
          <cell r="AE125"/>
          <cell r="AF125"/>
          <cell r="AG125"/>
          <cell r="AH125"/>
          <cell r="AI125"/>
          <cell r="AJ125"/>
          <cell r="AK125"/>
          <cell r="AL125"/>
          <cell r="AM125"/>
          <cell r="AN125"/>
          <cell r="AO125"/>
          <cell r="AP125"/>
          <cell r="AQ125"/>
          <cell r="AR125"/>
          <cell r="AS125"/>
          <cell r="AT125"/>
          <cell r="AU125"/>
          <cell r="AV125"/>
          <cell r="AW125"/>
          <cell r="AX125"/>
          <cell r="AY125"/>
          <cell r="AZ125"/>
          <cell r="BA125"/>
          <cell r="BB125"/>
          <cell r="BC125"/>
          <cell r="BD125"/>
          <cell r="BE125"/>
          <cell r="BF125"/>
          <cell r="BG125"/>
          <cell r="BH125"/>
          <cell r="BI125"/>
          <cell r="BJ125"/>
          <cell r="BK125"/>
          <cell r="BL125"/>
          <cell r="BM125"/>
          <cell r="BN125"/>
          <cell r="BO125"/>
          <cell r="BP125"/>
          <cell r="BQ125"/>
          <cell r="BR125"/>
          <cell r="BS125"/>
          <cell r="BT125">
            <v>0</v>
          </cell>
          <cell r="BU125" t="str">
            <v/>
          </cell>
          <cell r="BV125" t="str">
            <v/>
          </cell>
          <cell r="BW125" t="str">
            <v/>
          </cell>
          <cell r="BX125" t="str">
            <v/>
          </cell>
          <cell r="BY125" t="str">
            <v/>
          </cell>
          <cell r="BZ125" t="str">
            <v/>
          </cell>
          <cell r="CA125" t="str">
            <v/>
          </cell>
          <cell r="CB125" t="str">
            <v/>
          </cell>
          <cell r="CC125" t="str">
            <v/>
          </cell>
          <cell r="CD125" t="str">
            <v/>
          </cell>
          <cell r="CE125" t="str">
            <v/>
          </cell>
          <cell r="CF125" t="str">
            <v/>
          </cell>
          <cell r="CG125"/>
          <cell r="CH125"/>
          <cell r="CI125" t="str">
            <v/>
          </cell>
          <cell r="CJ125" t="str">
            <v/>
          </cell>
          <cell r="CK125" t="str">
            <v/>
          </cell>
          <cell r="CL125" t="str">
            <v/>
          </cell>
          <cell r="CM125" t="str">
            <v/>
          </cell>
          <cell r="CN125"/>
          <cell r="CO125"/>
          <cell r="CP125"/>
          <cell r="CQ125"/>
          <cell r="CR125"/>
          <cell r="CS125"/>
          <cell r="CT125"/>
          <cell r="CU125"/>
          <cell r="CV125"/>
          <cell r="CW125"/>
          <cell r="CX125"/>
          <cell r="CY125"/>
          <cell r="CZ125"/>
          <cell r="DA125"/>
          <cell r="DB125"/>
          <cell r="DC125">
            <v>0</v>
          </cell>
          <cell r="DD125">
            <v>0</v>
          </cell>
        </row>
        <row r="126">
          <cell r="A126"/>
          <cell r="B126"/>
          <cell r="C126"/>
          <cell r="D126"/>
          <cell r="E126"/>
          <cell r="F126"/>
          <cell r="G126"/>
          <cell r="H126"/>
          <cell r="I126"/>
          <cell r="J126"/>
          <cell r="K126"/>
          <cell r="L126"/>
          <cell r="M126"/>
          <cell r="N126"/>
          <cell r="O126"/>
          <cell r="P126"/>
          <cell r="Q126"/>
          <cell r="R126"/>
          <cell r="S126"/>
          <cell r="T126"/>
          <cell r="U126"/>
          <cell r="V126"/>
          <cell r="W126"/>
          <cell r="X126"/>
          <cell r="Y126"/>
          <cell r="Z126"/>
          <cell r="AA126"/>
          <cell r="AB126"/>
          <cell r="AC126"/>
          <cell r="AD126"/>
          <cell r="AE126"/>
          <cell r="AF126"/>
          <cell r="AG126"/>
          <cell r="AH126"/>
          <cell r="AI126"/>
          <cell r="AJ126"/>
          <cell r="AK126"/>
          <cell r="AL126"/>
          <cell r="AM126"/>
          <cell r="AN126"/>
          <cell r="AO126"/>
          <cell r="AP126"/>
          <cell r="AQ126"/>
          <cell r="AR126"/>
          <cell r="AS126"/>
          <cell r="AT126"/>
          <cell r="AU126"/>
          <cell r="AV126"/>
          <cell r="AW126"/>
          <cell r="AX126"/>
          <cell r="AY126"/>
          <cell r="AZ126"/>
          <cell r="BA126"/>
          <cell r="BB126"/>
          <cell r="BC126"/>
          <cell r="BD126"/>
          <cell r="BE126"/>
          <cell r="BF126"/>
          <cell r="BG126"/>
          <cell r="BH126"/>
          <cell r="BI126"/>
          <cell r="BJ126"/>
          <cell r="BK126"/>
          <cell r="BL126"/>
          <cell r="BM126"/>
          <cell r="BN126"/>
          <cell r="BO126"/>
          <cell r="BP126"/>
          <cell r="BQ126"/>
          <cell r="BR126"/>
          <cell r="BS126"/>
          <cell r="BT126">
            <v>0</v>
          </cell>
          <cell r="BU126" t="str">
            <v/>
          </cell>
          <cell r="BV126" t="str">
            <v/>
          </cell>
          <cell r="BW126" t="str">
            <v/>
          </cell>
          <cell r="BX126" t="str">
            <v/>
          </cell>
          <cell r="BY126" t="str">
            <v/>
          </cell>
          <cell r="BZ126" t="str">
            <v/>
          </cell>
          <cell r="CA126" t="str">
            <v/>
          </cell>
          <cell r="CB126" t="str">
            <v/>
          </cell>
          <cell r="CC126" t="str">
            <v/>
          </cell>
          <cell r="CD126" t="str">
            <v/>
          </cell>
          <cell r="CE126" t="str">
            <v/>
          </cell>
          <cell r="CF126" t="str">
            <v/>
          </cell>
          <cell r="CG126"/>
          <cell r="CH126"/>
          <cell r="CI126" t="str">
            <v/>
          </cell>
          <cell r="CJ126" t="str">
            <v/>
          </cell>
          <cell r="CK126" t="str">
            <v/>
          </cell>
          <cell r="CL126" t="str">
            <v/>
          </cell>
          <cell r="CM126" t="str">
            <v/>
          </cell>
          <cell r="CN126"/>
          <cell r="CO126"/>
          <cell r="CP126"/>
          <cell r="CQ126"/>
          <cell r="CR126"/>
          <cell r="CS126"/>
          <cell r="CT126"/>
          <cell r="CU126"/>
          <cell r="CV126"/>
          <cell r="CW126"/>
          <cell r="CX126"/>
          <cell r="CY126"/>
          <cell r="CZ126"/>
          <cell r="DA126"/>
          <cell r="DB126"/>
          <cell r="DC126">
            <v>0</v>
          </cell>
          <cell r="DD126">
            <v>0</v>
          </cell>
        </row>
        <row r="127">
          <cell r="A127"/>
          <cell r="B127"/>
          <cell r="C127"/>
          <cell r="D127"/>
          <cell r="E127"/>
          <cell r="F127"/>
          <cell r="G127"/>
          <cell r="H127"/>
          <cell r="I127"/>
          <cell r="J127"/>
          <cell r="K127"/>
          <cell r="L127"/>
          <cell r="M127"/>
          <cell r="N127"/>
          <cell r="O127"/>
          <cell r="P127"/>
          <cell r="Q127"/>
          <cell r="R127"/>
          <cell r="S127"/>
          <cell r="T127"/>
          <cell r="U127"/>
          <cell r="V127"/>
          <cell r="W127"/>
          <cell r="X127"/>
          <cell r="Y127"/>
          <cell r="Z127"/>
          <cell r="AA127"/>
          <cell r="AB127"/>
          <cell r="AC127"/>
          <cell r="AD127"/>
          <cell r="AE127"/>
          <cell r="AF127"/>
          <cell r="AG127"/>
          <cell r="AH127"/>
          <cell r="AI127"/>
          <cell r="AJ127"/>
          <cell r="AK127"/>
          <cell r="AL127"/>
          <cell r="AM127"/>
          <cell r="AN127"/>
          <cell r="AO127"/>
          <cell r="AP127"/>
          <cell r="AQ127"/>
          <cell r="AR127"/>
          <cell r="AS127"/>
          <cell r="AT127"/>
          <cell r="AU127"/>
          <cell r="AV127"/>
          <cell r="AW127"/>
          <cell r="AX127"/>
          <cell r="AY127"/>
          <cell r="AZ127"/>
          <cell r="BA127"/>
          <cell r="BB127"/>
          <cell r="BC127"/>
          <cell r="BD127"/>
          <cell r="BE127"/>
          <cell r="BF127"/>
          <cell r="BG127"/>
          <cell r="BH127"/>
          <cell r="BI127"/>
          <cell r="BJ127"/>
          <cell r="BK127"/>
          <cell r="BL127"/>
          <cell r="BM127"/>
          <cell r="BN127"/>
          <cell r="BO127"/>
          <cell r="BP127"/>
          <cell r="BQ127"/>
          <cell r="BR127"/>
          <cell r="BS127"/>
          <cell r="BT127">
            <v>0</v>
          </cell>
          <cell r="BU127" t="str">
            <v/>
          </cell>
          <cell r="BV127" t="str">
            <v/>
          </cell>
          <cell r="BW127" t="str">
            <v/>
          </cell>
          <cell r="BX127" t="str">
            <v/>
          </cell>
          <cell r="BY127" t="str">
            <v/>
          </cell>
          <cell r="BZ127" t="str">
            <v/>
          </cell>
          <cell r="CA127" t="str">
            <v/>
          </cell>
          <cell r="CB127" t="str">
            <v/>
          </cell>
          <cell r="CC127" t="str">
            <v/>
          </cell>
          <cell r="CD127" t="str">
            <v/>
          </cell>
          <cell r="CE127" t="str">
            <v/>
          </cell>
          <cell r="CF127" t="str">
            <v/>
          </cell>
          <cell r="CG127"/>
          <cell r="CH127"/>
          <cell r="CI127" t="str">
            <v/>
          </cell>
          <cell r="CJ127" t="str">
            <v/>
          </cell>
          <cell r="CK127" t="str">
            <v/>
          </cell>
          <cell r="CL127" t="str">
            <v/>
          </cell>
          <cell r="CM127" t="str">
            <v/>
          </cell>
          <cell r="CN127"/>
          <cell r="CO127"/>
          <cell r="CP127"/>
          <cell r="CQ127"/>
          <cell r="CR127"/>
          <cell r="CS127"/>
          <cell r="CT127"/>
          <cell r="CU127"/>
          <cell r="CV127"/>
          <cell r="CW127"/>
          <cell r="CX127"/>
          <cell r="CY127"/>
          <cell r="CZ127"/>
          <cell r="DA127"/>
          <cell r="DB127"/>
          <cell r="DC127">
            <v>0</v>
          </cell>
          <cell r="DD127">
            <v>0</v>
          </cell>
        </row>
        <row r="128">
          <cell r="A128"/>
          <cell r="B128"/>
          <cell r="C128"/>
          <cell r="D128"/>
          <cell r="E128"/>
          <cell r="F128"/>
          <cell r="G128"/>
          <cell r="H128"/>
          <cell r="I128"/>
          <cell r="J128"/>
          <cell r="K128"/>
          <cell r="L128"/>
          <cell r="M128"/>
          <cell r="N128"/>
          <cell r="O128"/>
          <cell r="P128"/>
          <cell r="Q128"/>
          <cell r="R128"/>
          <cell r="S128"/>
          <cell r="T128"/>
          <cell r="U128"/>
          <cell r="V128"/>
          <cell r="W128"/>
          <cell r="X128"/>
          <cell r="Y128"/>
          <cell r="Z128"/>
          <cell r="AA128"/>
          <cell r="AB128"/>
          <cell r="AC128"/>
          <cell r="AD128"/>
          <cell r="AE128"/>
          <cell r="AF128"/>
          <cell r="AG128"/>
          <cell r="AH128"/>
          <cell r="AI128"/>
          <cell r="AJ128"/>
          <cell r="AK128"/>
          <cell r="AL128"/>
          <cell r="AM128"/>
          <cell r="AN128"/>
          <cell r="AO128"/>
          <cell r="AP128"/>
          <cell r="AQ128"/>
          <cell r="AR128"/>
          <cell r="AS128"/>
          <cell r="AT128"/>
          <cell r="AU128"/>
          <cell r="AV128"/>
          <cell r="AW128"/>
          <cell r="AX128"/>
          <cell r="AY128"/>
          <cell r="AZ128"/>
          <cell r="BA128"/>
          <cell r="BB128"/>
          <cell r="BC128"/>
          <cell r="BD128"/>
          <cell r="BE128"/>
          <cell r="BF128"/>
          <cell r="BG128"/>
          <cell r="BH128"/>
          <cell r="BI128"/>
          <cell r="BJ128"/>
          <cell r="BK128"/>
          <cell r="BL128"/>
          <cell r="BM128"/>
          <cell r="BN128"/>
          <cell r="BO128"/>
          <cell r="BP128"/>
          <cell r="BQ128"/>
          <cell r="BR128"/>
          <cell r="BS128"/>
          <cell r="BT128">
            <v>0</v>
          </cell>
          <cell r="BU128" t="str">
            <v/>
          </cell>
          <cell r="BV128" t="str">
            <v/>
          </cell>
          <cell r="BW128" t="str">
            <v/>
          </cell>
          <cell r="BX128" t="str">
            <v/>
          </cell>
          <cell r="BY128" t="str">
            <v/>
          </cell>
          <cell r="BZ128" t="str">
            <v/>
          </cell>
          <cell r="CA128" t="str">
            <v/>
          </cell>
          <cell r="CB128" t="str">
            <v/>
          </cell>
          <cell r="CC128" t="str">
            <v/>
          </cell>
          <cell r="CD128" t="str">
            <v/>
          </cell>
          <cell r="CE128" t="str">
            <v/>
          </cell>
          <cell r="CF128" t="str">
            <v/>
          </cell>
          <cell r="CG128"/>
          <cell r="CH128"/>
          <cell r="CI128" t="str">
            <v/>
          </cell>
          <cell r="CJ128" t="str">
            <v/>
          </cell>
          <cell r="CK128" t="str">
            <v/>
          </cell>
          <cell r="CL128" t="str">
            <v/>
          </cell>
          <cell r="CM128" t="str">
            <v/>
          </cell>
          <cell r="CN128"/>
          <cell r="CO128"/>
          <cell r="CP128"/>
          <cell r="CQ128"/>
          <cell r="CR128"/>
          <cell r="CS128"/>
          <cell r="CT128"/>
          <cell r="CU128"/>
          <cell r="CV128"/>
          <cell r="CW128"/>
          <cell r="CX128"/>
          <cell r="CY128"/>
          <cell r="CZ128"/>
          <cell r="DA128"/>
          <cell r="DB128"/>
          <cell r="DC128">
            <v>0</v>
          </cell>
          <cell r="DD128">
            <v>0</v>
          </cell>
        </row>
        <row r="129">
          <cell r="A129"/>
          <cell r="B129"/>
          <cell r="C129"/>
          <cell r="D129"/>
          <cell r="E129"/>
          <cell r="F129"/>
          <cell r="G129"/>
          <cell r="H129"/>
          <cell r="I129"/>
          <cell r="J129"/>
          <cell r="K129"/>
          <cell r="L129"/>
          <cell r="M129"/>
          <cell r="N129"/>
          <cell r="O129"/>
          <cell r="P129"/>
          <cell r="Q129"/>
          <cell r="R129"/>
          <cell r="S129"/>
          <cell r="T129"/>
          <cell r="U129"/>
          <cell r="V129"/>
          <cell r="W129"/>
          <cell r="X129"/>
          <cell r="Y129"/>
          <cell r="Z129"/>
          <cell r="AA129"/>
          <cell r="AB129"/>
          <cell r="AC129"/>
          <cell r="AD129"/>
          <cell r="AE129"/>
          <cell r="AF129"/>
          <cell r="AG129"/>
          <cell r="AH129"/>
          <cell r="AI129"/>
          <cell r="AJ129"/>
          <cell r="AK129"/>
          <cell r="AL129"/>
          <cell r="AM129"/>
          <cell r="AN129"/>
          <cell r="AO129"/>
          <cell r="AP129"/>
          <cell r="AQ129"/>
          <cell r="AR129"/>
          <cell r="AS129"/>
          <cell r="AT129"/>
          <cell r="AU129"/>
          <cell r="AV129"/>
          <cell r="AW129"/>
          <cell r="AX129"/>
          <cell r="AY129"/>
          <cell r="AZ129"/>
          <cell r="BA129"/>
          <cell r="BB129"/>
          <cell r="BC129"/>
          <cell r="BD129"/>
          <cell r="BE129"/>
          <cell r="BF129"/>
          <cell r="BG129"/>
          <cell r="BH129"/>
          <cell r="BI129"/>
          <cell r="BJ129"/>
          <cell r="BK129"/>
          <cell r="BL129"/>
          <cell r="BM129"/>
          <cell r="BN129"/>
          <cell r="BO129"/>
          <cell r="BP129"/>
          <cell r="BQ129"/>
          <cell r="BR129"/>
          <cell r="BS129"/>
          <cell r="BT129">
            <v>0</v>
          </cell>
          <cell r="BU129" t="str">
            <v/>
          </cell>
          <cell r="BV129" t="str">
            <v/>
          </cell>
          <cell r="BW129" t="str">
            <v/>
          </cell>
          <cell r="BX129" t="str">
            <v/>
          </cell>
          <cell r="BY129" t="str">
            <v/>
          </cell>
          <cell r="BZ129" t="str">
            <v/>
          </cell>
          <cell r="CA129" t="str">
            <v/>
          </cell>
          <cell r="CB129" t="str">
            <v/>
          </cell>
          <cell r="CC129" t="str">
            <v/>
          </cell>
          <cell r="CD129" t="str">
            <v/>
          </cell>
          <cell r="CE129" t="str">
            <v/>
          </cell>
          <cell r="CF129" t="str">
            <v/>
          </cell>
          <cell r="CG129"/>
          <cell r="CH129"/>
          <cell r="CI129" t="str">
            <v/>
          </cell>
          <cell r="CJ129" t="str">
            <v/>
          </cell>
          <cell r="CK129" t="str">
            <v/>
          </cell>
          <cell r="CL129" t="str">
            <v/>
          </cell>
          <cell r="CM129" t="str">
            <v/>
          </cell>
          <cell r="CN129"/>
          <cell r="CO129"/>
          <cell r="CP129"/>
          <cell r="CQ129"/>
          <cell r="CR129"/>
          <cell r="CS129"/>
          <cell r="CT129"/>
          <cell r="CU129"/>
          <cell r="CV129"/>
          <cell r="CW129"/>
          <cell r="CX129"/>
          <cell r="CY129"/>
          <cell r="CZ129"/>
          <cell r="DA129"/>
          <cell r="DB129"/>
          <cell r="DC129">
            <v>0</v>
          </cell>
          <cell r="DD129">
            <v>0</v>
          </cell>
        </row>
        <row r="130">
          <cell r="A130"/>
          <cell r="B130"/>
          <cell r="C130"/>
          <cell r="D130"/>
          <cell r="E130"/>
          <cell r="F130"/>
          <cell r="G130"/>
          <cell r="H130"/>
          <cell r="I130"/>
          <cell r="J130"/>
          <cell r="K130"/>
          <cell r="L130"/>
          <cell r="M130"/>
          <cell r="N130"/>
          <cell r="O130"/>
          <cell r="P130"/>
          <cell r="Q130"/>
          <cell r="R130"/>
          <cell r="S130"/>
          <cell r="T130"/>
          <cell r="U130"/>
          <cell r="V130"/>
          <cell r="W130"/>
          <cell r="X130"/>
          <cell r="Y130"/>
          <cell r="Z130"/>
          <cell r="AA130"/>
          <cell r="AB130"/>
          <cell r="AC130"/>
          <cell r="AD130"/>
          <cell r="AE130"/>
          <cell r="AF130"/>
          <cell r="AG130"/>
          <cell r="AH130"/>
          <cell r="AI130"/>
          <cell r="AJ130"/>
          <cell r="AK130"/>
          <cell r="AL130"/>
          <cell r="AM130"/>
          <cell r="AN130"/>
          <cell r="AO130"/>
          <cell r="AP130"/>
          <cell r="AQ130"/>
          <cell r="AR130"/>
          <cell r="AS130"/>
          <cell r="AT130"/>
          <cell r="AU130"/>
          <cell r="AV130"/>
          <cell r="AW130"/>
          <cell r="AX130"/>
          <cell r="AY130"/>
          <cell r="AZ130"/>
          <cell r="BA130"/>
          <cell r="BB130"/>
          <cell r="BC130"/>
          <cell r="BD130"/>
          <cell r="BE130"/>
          <cell r="BF130"/>
          <cell r="BG130"/>
          <cell r="BH130"/>
          <cell r="BI130"/>
          <cell r="BJ130"/>
          <cell r="BK130"/>
          <cell r="BL130"/>
          <cell r="BM130"/>
          <cell r="BN130"/>
          <cell r="BO130"/>
          <cell r="BP130"/>
          <cell r="BQ130"/>
          <cell r="BR130"/>
          <cell r="BS130"/>
          <cell r="BT130">
            <v>0</v>
          </cell>
          <cell r="BU130" t="str">
            <v/>
          </cell>
          <cell r="BV130" t="str">
            <v/>
          </cell>
          <cell r="BW130" t="str">
            <v/>
          </cell>
          <cell r="BX130" t="str">
            <v/>
          </cell>
          <cell r="BY130" t="str">
            <v/>
          </cell>
          <cell r="BZ130" t="str">
            <v/>
          </cell>
          <cell r="CA130" t="str">
            <v/>
          </cell>
          <cell r="CB130" t="str">
            <v/>
          </cell>
          <cell r="CC130" t="str">
            <v/>
          </cell>
          <cell r="CD130" t="str">
            <v/>
          </cell>
          <cell r="CE130" t="str">
            <v/>
          </cell>
          <cell r="CF130" t="str">
            <v/>
          </cell>
          <cell r="CG130"/>
          <cell r="CH130"/>
          <cell r="CI130" t="str">
            <v/>
          </cell>
          <cell r="CJ130" t="str">
            <v/>
          </cell>
          <cell r="CK130" t="str">
            <v/>
          </cell>
          <cell r="CL130" t="str">
            <v/>
          </cell>
          <cell r="CM130" t="str">
            <v/>
          </cell>
          <cell r="CN130"/>
          <cell r="CO130"/>
          <cell r="CP130"/>
          <cell r="CQ130"/>
          <cell r="CR130"/>
          <cell r="CS130"/>
          <cell r="CT130"/>
          <cell r="CU130"/>
          <cell r="CV130"/>
          <cell r="CW130"/>
          <cell r="CX130"/>
          <cell r="CY130"/>
          <cell r="CZ130"/>
          <cell r="DA130"/>
          <cell r="DB130"/>
          <cell r="DC130">
            <v>0</v>
          </cell>
          <cell r="DD130">
            <v>0</v>
          </cell>
        </row>
        <row r="131">
          <cell r="A131"/>
          <cell r="B131"/>
          <cell r="C131"/>
          <cell r="D131"/>
          <cell r="E131"/>
          <cell r="F131"/>
          <cell r="G131"/>
          <cell r="H131"/>
          <cell r="I131"/>
          <cell r="J131"/>
          <cell r="K131"/>
          <cell r="L131"/>
          <cell r="M131"/>
          <cell r="N131"/>
          <cell r="O131"/>
          <cell r="P131"/>
          <cell r="Q131"/>
          <cell r="R131"/>
          <cell r="S131"/>
          <cell r="T131"/>
          <cell r="U131"/>
          <cell r="V131"/>
          <cell r="W131"/>
          <cell r="X131"/>
          <cell r="Y131"/>
          <cell r="Z131"/>
          <cell r="AA131"/>
          <cell r="AB131"/>
          <cell r="AC131"/>
          <cell r="AD131"/>
          <cell r="AE131"/>
          <cell r="AF131"/>
          <cell r="AG131"/>
          <cell r="AH131"/>
          <cell r="AI131"/>
          <cell r="AJ131"/>
          <cell r="AK131"/>
          <cell r="AL131"/>
          <cell r="AM131"/>
          <cell r="AN131"/>
          <cell r="AO131"/>
          <cell r="AP131"/>
          <cell r="AQ131"/>
          <cell r="AR131"/>
          <cell r="AS131"/>
          <cell r="AT131"/>
          <cell r="AU131"/>
          <cell r="AV131"/>
          <cell r="AW131"/>
          <cell r="AX131"/>
          <cell r="AY131"/>
          <cell r="AZ131"/>
          <cell r="BA131"/>
          <cell r="BB131"/>
          <cell r="BC131"/>
          <cell r="BD131"/>
          <cell r="BE131"/>
          <cell r="BF131"/>
          <cell r="BG131"/>
          <cell r="BH131"/>
          <cell r="BI131"/>
          <cell r="BJ131"/>
          <cell r="BK131"/>
          <cell r="BL131"/>
          <cell r="BM131"/>
          <cell r="BN131"/>
          <cell r="BO131"/>
          <cell r="BP131"/>
          <cell r="BQ131"/>
          <cell r="BR131"/>
          <cell r="BS131"/>
          <cell r="BT131">
            <v>0</v>
          </cell>
          <cell r="BU131" t="str">
            <v/>
          </cell>
          <cell r="BV131" t="str">
            <v/>
          </cell>
          <cell r="BW131" t="str">
            <v/>
          </cell>
          <cell r="BX131" t="str">
            <v/>
          </cell>
          <cell r="BY131" t="str">
            <v/>
          </cell>
          <cell r="BZ131" t="str">
            <v/>
          </cell>
          <cell r="CA131" t="str">
            <v/>
          </cell>
          <cell r="CB131" t="str">
            <v/>
          </cell>
          <cell r="CC131" t="str">
            <v/>
          </cell>
          <cell r="CD131" t="str">
            <v/>
          </cell>
          <cell r="CE131" t="str">
            <v/>
          </cell>
          <cell r="CF131" t="str">
            <v/>
          </cell>
          <cell r="CG131"/>
          <cell r="CH131"/>
          <cell r="CI131" t="str">
            <v/>
          </cell>
          <cell r="CJ131" t="str">
            <v/>
          </cell>
          <cell r="CK131" t="str">
            <v/>
          </cell>
          <cell r="CL131" t="str">
            <v/>
          </cell>
          <cell r="CM131" t="str">
            <v/>
          </cell>
          <cell r="CN131"/>
          <cell r="CO131"/>
          <cell r="CP131"/>
          <cell r="CQ131"/>
          <cell r="CR131"/>
          <cell r="CS131"/>
          <cell r="CT131"/>
          <cell r="CU131"/>
          <cell r="CV131"/>
          <cell r="CW131"/>
          <cell r="CX131"/>
          <cell r="CY131"/>
          <cell r="CZ131"/>
          <cell r="DA131"/>
          <cell r="DB131"/>
          <cell r="DC131">
            <v>0</v>
          </cell>
          <cell r="DD131">
            <v>0</v>
          </cell>
        </row>
        <row r="132">
          <cell r="A132"/>
          <cell r="B132"/>
          <cell r="C132"/>
          <cell r="D132"/>
          <cell r="E132"/>
          <cell r="F132"/>
          <cell r="G132"/>
          <cell r="H132"/>
          <cell r="I132"/>
          <cell r="J132"/>
          <cell r="K132"/>
          <cell r="L132"/>
          <cell r="M132"/>
          <cell r="N132"/>
          <cell r="O132"/>
          <cell r="P132"/>
          <cell r="Q132"/>
          <cell r="R132"/>
          <cell r="S132"/>
          <cell r="T132"/>
          <cell r="U132"/>
          <cell r="V132"/>
          <cell r="W132"/>
          <cell r="X132"/>
          <cell r="Y132"/>
          <cell r="Z132"/>
          <cell r="AA132"/>
          <cell r="AB132"/>
          <cell r="AC132"/>
          <cell r="AD132"/>
          <cell r="AE132"/>
          <cell r="AF132"/>
          <cell r="AG132"/>
          <cell r="AH132"/>
          <cell r="AI132"/>
          <cell r="AJ132"/>
          <cell r="AK132"/>
          <cell r="AL132"/>
          <cell r="AM132"/>
          <cell r="AN132"/>
          <cell r="AO132"/>
          <cell r="AP132"/>
          <cell r="AQ132"/>
          <cell r="AR132"/>
          <cell r="AS132"/>
          <cell r="AT132"/>
          <cell r="AU132"/>
          <cell r="AV132"/>
          <cell r="AW132"/>
          <cell r="AX132"/>
          <cell r="AY132"/>
          <cell r="AZ132"/>
          <cell r="BA132"/>
          <cell r="BB132"/>
          <cell r="BC132"/>
          <cell r="BD132"/>
          <cell r="BE132"/>
          <cell r="BF132"/>
          <cell r="BG132"/>
          <cell r="BH132"/>
          <cell r="BI132"/>
          <cell r="BJ132"/>
          <cell r="BK132"/>
          <cell r="BL132"/>
          <cell r="BM132"/>
          <cell r="BN132"/>
          <cell r="BO132"/>
          <cell r="BP132"/>
          <cell r="BQ132"/>
          <cell r="BR132"/>
          <cell r="BS132"/>
          <cell r="BT132">
            <v>0</v>
          </cell>
          <cell r="BU132" t="str">
            <v/>
          </cell>
          <cell r="BV132" t="str">
            <v/>
          </cell>
          <cell r="BW132" t="str">
            <v/>
          </cell>
          <cell r="BX132" t="str">
            <v/>
          </cell>
          <cell r="BY132" t="str">
            <v/>
          </cell>
          <cell r="BZ132" t="str">
            <v/>
          </cell>
          <cell r="CA132" t="str">
            <v/>
          </cell>
          <cell r="CB132" t="str">
            <v/>
          </cell>
          <cell r="CC132" t="str">
            <v/>
          </cell>
          <cell r="CD132" t="str">
            <v/>
          </cell>
          <cell r="CE132" t="str">
            <v/>
          </cell>
          <cell r="CF132" t="str">
            <v/>
          </cell>
          <cell r="CG132"/>
          <cell r="CH132"/>
          <cell r="CI132" t="str">
            <v/>
          </cell>
          <cell r="CJ132" t="str">
            <v/>
          </cell>
          <cell r="CK132" t="str">
            <v/>
          </cell>
          <cell r="CL132" t="str">
            <v/>
          </cell>
          <cell r="CM132" t="str">
            <v/>
          </cell>
          <cell r="CN132"/>
          <cell r="CO132"/>
          <cell r="CP132"/>
          <cell r="CQ132"/>
          <cell r="CR132"/>
          <cell r="CS132"/>
          <cell r="CT132"/>
          <cell r="CU132"/>
          <cell r="CV132"/>
          <cell r="CW132"/>
          <cell r="CX132"/>
          <cell r="CY132"/>
          <cell r="CZ132"/>
          <cell r="DA132"/>
          <cell r="DB132"/>
          <cell r="DC132">
            <v>0</v>
          </cell>
          <cell r="DD132">
            <v>0</v>
          </cell>
        </row>
        <row r="133">
          <cell r="A133"/>
          <cell r="B133"/>
          <cell r="C133"/>
          <cell r="D133"/>
          <cell r="E133"/>
          <cell r="F133"/>
          <cell r="G133"/>
          <cell r="H133"/>
          <cell r="I133"/>
          <cell r="J133"/>
          <cell r="K133"/>
          <cell r="L133"/>
          <cell r="M133"/>
          <cell r="N133"/>
          <cell r="O133"/>
          <cell r="P133"/>
          <cell r="Q133"/>
          <cell r="R133"/>
          <cell r="S133"/>
          <cell r="T133"/>
          <cell r="U133"/>
          <cell r="V133"/>
          <cell r="W133"/>
          <cell r="X133"/>
          <cell r="Y133"/>
          <cell r="Z133"/>
          <cell r="AA133"/>
          <cell r="AB133"/>
          <cell r="AC133"/>
          <cell r="AD133"/>
          <cell r="AE133"/>
          <cell r="AF133"/>
          <cell r="AG133"/>
          <cell r="AH133"/>
          <cell r="AI133"/>
          <cell r="AJ133"/>
          <cell r="AK133"/>
          <cell r="AL133"/>
          <cell r="AM133"/>
          <cell r="AN133"/>
          <cell r="AO133"/>
          <cell r="AP133"/>
          <cell r="AQ133"/>
          <cell r="AR133"/>
          <cell r="AS133"/>
          <cell r="AT133"/>
          <cell r="AU133"/>
          <cell r="AV133"/>
          <cell r="AW133"/>
          <cell r="AX133"/>
          <cell r="AY133"/>
          <cell r="AZ133"/>
          <cell r="BA133"/>
          <cell r="BB133"/>
          <cell r="BC133"/>
          <cell r="BD133"/>
          <cell r="BE133"/>
          <cell r="BF133"/>
          <cell r="BG133"/>
          <cell r="BH133"/>
          <cell r="BI133"/>
          <cell r="BJ133"/>
          <cell r="BK133"/>
          <cell r="BL133"/>
          <cell r="BM133"/>
          <cell r="BN133"/>
          <cell r="BO133"/>
          <cell r="BP133"/>
          <cell r="BQ133"/>
          <cell r="BR133"/>
          <cell r="BS133"/>
          <cell r="BT133">
            <v>0</v>
          </cell>
          <cell r="BU133" t="str">
            <v/>
          </cell>
          <cell r="BV133" t="str">
            <v/>
          </cell>
          <cell r="BW133" t="str">
            <v/>
          </cell>
          <cell r="BX133" t="str">
            <v/>
          </cell>
          <cell r="BY133" t="str">
            <v/>
          </cell>
          <cell r="BZ133" t="str">
            <v/>
          </cell>
          <cell r="CA133" t="str">
            <v/>
          </cell>
          <cell r="CB133" t="str">
            <v/>
          </cell>
          <cell r="CC133" t="str">
            <v/>
          </cell>
          <cell r="CD133" t="str">
            <v/>
          </cell>
          <cell r="CE133" t="str">
            <v/>
          </cell>
          <cell r="CF133" t="str">
            <v/>
          </cell>
          <cell r="CG133"/>
          <cell r="CH133"/>
          <cell r="CI133" t="str">
            <v/>
          </cell>
          <cell r="CJ133" t="str">
            <v/>
          </cell>
          <cell r="CK133" t="str">
            <v/>
          </cell>
          <cell r="CL133" t="str">
            <v/>
          </cell>
          <cell r="CM133" t="str">
            <v/>
          </cell>
          <cell r="CN133"/>
          <cell r="CO133"/>
          <cell r="CP133"/>
          <cell r="CQ133"/>
          <cell r="CR133"/>
          <cell r="CS133"/>
          <cell r="CT133"/>
          <cell r="CU133"/>
          <cell r="CV133"/>
          <cell r="CW133"/>
          <cell r="CX133"/>
          <cell r="CY133"/>
          <cell r="CZ133"/>
          <cell r="DA133"/>
          <cell r="DB133"/>
          <cell r="DC133">
            <v>0</v>
          </cell>
          <cell r="DD133">
            <v>0</v>
          </cell>
        </row>
        <row r="134">
          <cell r="A134"/>
          <cell r="B134"/>
          <cell r="C134"/>
          <cell r="D134"/>
          <cell r="E134"/>
          <cell r="F134"/>
          <cell r="G134"/>
          <cell r="H134"/>
          <cell r="I134"/>
          <cell r="J134"/>
          <cell r="K134"/>
          <cell r="L134"/>
          <cell r="M134"/>
          <cell r="N134"/>
          <cell r="O134"/>
          <cell r="P134"/>
          <cell r="Q134"/>
          <cell r="R134"/>
          <cell r="S134"/>
          <cell r="T134"/>
          <cell r="U134"/>
          <cell r="V134"/>
          <cell r="W134"/>
          <cell r="X134"/>
          <cell r="Y134"/>
          <cell r="Z134"/>
          <cell r="AA134"/>
          <cell r="AB134"/>
          <cell r="AC134"/>
          <cell r="AD134"/>
          <cell r="AE134"/>
          <cell r="AF134"/>
          <cell r="AG134"/>
          <cell r="AH134"/>
          <cell r="AI134"/>
          <cell r="AJ134"/>
          <cell r="AK134"/>
          <cell r="AL134"/>
          <cell r="AM134"/>
          <cell r="AN134"/>
          <cell r="AO134"/>
          <cell r="AP134"/>
          <cell r="AQ134"/>
          <cell r="AR134"/>
          <cell r="AS134"/>
          <cell r="AT134"/>
          <cell r="AU134"/>
          <cell r="AV134"/>
          <cell r="AW134"/>
          <cell r="AX134"/>
          <cell r="AY134"/>
          <cell r="AZ134"/>
          <cell r="BA134"/>
          <cell r="BB134"/>
          <cell r="BC134"/>
          <cell r="BD134"/>
          <cell r="BE134"/>
          <cell r="BF134"/>
          <cell r="BG134"/>
          <cell r="BH134"/>
          <cell r="BI134"/>
          <cell r="BJ134"/>
          <cell r="BK134"/>
          <cell r="BL134"/>
          <cell r="BM134"/>
          <cell r="BN134"/>
          <cell r="BO134"/>
          <cell r="BP134"/>
          <cell r="BQ134"/>
          <cell r="BR134"/>
          <cell r="BS134"/>
          <cell r="BT134">
            <v>0</v>
          </cell>
          <cell r="BU134" t="str">
            <v/>
          </cell>
          <cell r="BV134" t="str">
            <v/>
          </cell>
          <cell r="BW134" t="str">
            <v/>
          </cell>
          <cell r="BX134" t="str">
            <v/>
          </cell>
          <cell r="BY134" t="str">
            <v/>
          </cell>
          <cell r="BZ134" t="str">
            <v/>
          </cell>
          <cell r="CA134" t="str">
            <v/>
          </cell>
          <cell r="CB134" t="str">
            <v/>
          </cell>
          <cell r="CC134" t="str">
            <v/>
          </cell>
          <cell r="CD134" t="str">
            <v/>
          </cell>
          <cell r="CE134" t="str">
            <v/>
          </cell>
          <cell r="CF134" t="str">
            <v/>
          </cell>
          <cell r="CG134"/>
          <cell r="CH134"/>
          <cell r="CI134" t="str">
            <v/>
          </cell>
          <cell r="CJ134" t="str">
            <v/>
          </cell>
          <cell r="CK134" t="str">
            <v/>
          </cell>
          <cell r="CL134" t="str">
            <v/>
          </cell>
          <cell r="CM134" t="str">
            <v/>
          </cell>
          <cell r="CN134"/>
          <cell r="CO134"/>
          <cell r="CP134"/>
          <cell r="CQ134"/>
          <cell r="CR134"/>
          <cell r="CS134"/>
          <cell r="CT134"/>
          <cell r="CU134"/>
          <cell r="CV134"/>
          <cell r="CW134"/>
          <cell r="CX134"/>
          <cell r="CY134"/>
          <cell r="CZ134"/>
          <cell r="DA134"/>
          <cell r="DB134"/>
          <cell r="DC134">
            <v>0</v>
          </cell>
          <cell r="DD134">
            <v>0</v>
          </cell>
        </row>
        <row r="135">
          <cell r="A135"/>
          <cell r="B135"/>
          <cell r="C135"/>
          <cell r="D135"/>
          <cell r="E135"/>
          <cell r="F135"/>
          <cell r="G135"/>
          <cell r="H135"/>
          <cell r="I135"/>
          <cell r="J135"/>
          <cell r="K135"/>
          <cell r="L135"/>
          <cell r="M135"/>
          <cell r="N135"/>
          <cell r="O135"/>
          <cell r="P135"/>
          <cell r="Q135"/>
          <cell r="R135"/>
          <cell r="S135"/>
          <cell r="T135"/>
          <cell r="U135"/>
          <cell r="V135"/>
          <cell r="W135"/>
          <cell r="X135"/>
          <cell r="Y135"/>
          <cell r="Z135"/>
          <cell r="AA135"/>
          <cell r="AB135"/>
          <cell r="AC135"/>
          <cell r="AD135"/>
          <cell r="AE135"/>
          <cell r="AF135"/>
          <cell r="AG135"/>
          <cell r="AH135"/>
          <cell r="AI135"/>
          <cell r="AJ135"/>
          <cell r="AK135"/>
          <cell r="AL135"/>
          <cell r="AM135"/>
          <cell r="AN135"/>
          <cell r="AO135"/>
          <cell r="AP135"/>
          <cell r="AQ135"/>
          <cell r="AR135"/>
          <cell r="AS135"/>
          <cell r="AT135"/>
          <cell r="AU135"/>
          <cell r="AV135"/>
          <cell r="AW135"/>
          <cell r="AX135"/>
          <cell r="AY135"/>
          <cell r="AZ135"/>
          <cell r="BA135"/>
          <cell r="BB135"/>
          <cell r="BC135"/>
          <cell r="BD135"/>
          <cell r="BE135"/>
          <cell r="BF135"/>
          <cell r="BG135"/>
          <cell r="BH135"/>
          <cell r="BI135"/>
          <cell r="BJ135"/>
          <cell r="BK135"/>
          <cell r="BL135"/>
          <cell r="BM135"/>
          <cell r="BN135"/>
          <cell r="BO135"/>
          <cell r="BP135"/>
          <cell r="BQ135"/>
          <cell r="BR135"/>
          <cell r="BS135"/>
          <cell r="BT135">
            <v>0</v>
          </cell>
          <cell r="BU135" t="str">
            <v/>
          </cell>
          <cell r="BV135" t="str">
            <v/>
          </cell>
          <cell r="BW135" t="str">
            <v/>
          </cell>
          <cell r="BX135" t="str">
            <v/>
          </cell>
          <cell r="BY135" t="str">
            <v/>
          </cell>
          <cell r="BZ135" t="str">
            <v/>
          </cell>
          <cell r="CA135" t="str">
            <v/>
          </cell>
          <cell r="CB135" t="str">
            <v/>
          </cell>
          <cell r="CC135" t="str">
            <v/>
          </cell>
          <cell r="CD135" t="str">
            <v/>
          </cell>
          <cell r="CE135" t="str">
            <v/>
          </cell>
          <cell r="CF135" t="str">
            <v/>
          </cell>
          <cell r="CG135"/>
          <cell r="CH135"/>
          <cell r="CI135" t="str">
            <v/>
          </cell>
          <cell r="CJ135" t="str">
            <v/>
          </cell>
          <cell r="CK135" t="str">
            <v/>
          </cell>
          <cell r="CL135" t="str">
            <v/>
          </cell>
          <cell r="CM135" t="str">
            <v/>
          </cell>
          <cell r="CN135"/>
          <cell r="CO135"/>
          <cell r="CP135"/>
          <cell r="CQ135"/>
          <cell r="CR135"/>
          <cell r="CS135"/>
          <cell r="CT135"/>
          <cell r="CU135"/>
          <cell r="CV135"/>
          <cell r="CW135"/>
          <cell r="CX135"/>
          <cell r="CY135"/>
          <cell r="CZ135"/>
          <cell r="DA135"/>
          <cell r="DB135"/>
          <cell r="DC135">
            <v>0</v>
          </cell>
          <cell r="DD135">
            <v>0</v>
          </cell>
        </row>
        <row r="136">
          <cell r="A136"/>
          <cell r="B136"/>
          <cell r="C136"/>
          <cell r="D136"/>
          <cell r="E136"/>
          <cell r="F136"/>
          <cell r="G136"/>
          <cell r="H136"/>
          <cell r="I136"/>
          <cell r="J136"/>
          <cell r="K136"/>
          <cell r="L136"/>
          <cell r="M136"/>
          <cell r="N136"/>
          <cell r="O136"/>
          <cell r="P136"/>
          <cell r="Q136"/>
          <cell r="R136"/>
          <cell r="S136"/>
          <cell r="T136"/>
          <cell r="U136"/>
          <cell r="V136"/>
          <cell r="W136"/>
          <cell r="X136"/>
          <cell r="Y136"/>
          <cell r="Z136"/>
          <cell r="AA136"/>
          <cell r="AB136"/>
          <cell r="AC136"/>
          <cell r="AD136"/>
          <cell r="AE136"/>
          <cell r="AF136"/>
          <cell r="AG136"/>
          <cell r="AH136"/>
          <cell r="AI136"/>
          <cell r="AJ136"/>
          <cell r="AK136"/>
          <cell r="AL136"/>
          <cell r="AM136"/>
          <cell r="AN136"/>
          <cell r="AO136"/>
          <cell r="AP136"/>
          <cell r="AQ136"/>
          <cell r="AR136"/>
          <cell r="AS136"/>
          <cell r="AT136"/>
          <cell r="AU136"/>
          <cell r="AV136"/>
          <cell r="AW136"/>
          <cell r="AX136"/>
          <cell r="AY136"/>
          <cell r="AZ136"/>
          <cell r="BA136"/>
          <cell r="BB136"/>
          <cell r="BC136"/>
          <cell r="BD136"/>
          <cell r="BE136"/>
          <cell r="BF136"/>
          <cell r="BG136"/>
          <cell r="BH136"/>
          <cell r="BI136"/>
          <cell r="BJ136"/>
          <cell r="BK136"/>
          <cell r="BL136"/>
          <cell r="BM136"/>
          <cell r="BN136"/>
          <cell r="BO136"/>
          <cell r="BP136"/>
          <cell r="BQ136"/>
          <cell r="BR136"/>
          <cell r="BS136"/>
          <cell r="BT136">
            <v>0</v>
          </cell>
          <cell r="BU136" t="str">
            <v/>
          </cell>
          <cell r="BV136" t="str">
            <v/>
          </cell>
          <cell r="BW136" t="str">
            <v/>
          </cell>
          <cell r="BX136" t="str">
            <v/>
          </cell>
          <cell r="BY136" t="str">
            <v/>
          </cell>
          <cell r="BZ136" t="str">
            <v/>
          </cell>
          <cell r="CA136" t="str">
            <v/>
          </cell>
          <cell r="CB136" t="str">
            <v/>
          </cell>
          <cell r="CC136" t="str">
            <v/>
          </cell>
          <cell r="CD136" t="str">
            <v/>
          </cell>
          <cell r="CE136" t="str">
            <v/>
          </cell>
          <cell r="CF136" t="str">
            <v/>
          </cell>
          <cell r="CG136"/>
          <cell r="CH136"/>
          <cell r="CI136" t="str">
            <v/>
          </cell>
          <cell r="CJ136" t="str">
            <v/>
          </cell>
          <cell r="CK136" t="str">
            <v/>
          </cell>
          <cell r="CL136" t="str">
            <v/>
          </cell>
          <cell r="CM136" t="str">
            <v/>
          </cell>
          <cell r="CN136"/>
          <cell r="CO136"/>
          <cell r="CP136"/>
          <cell r="CQ136"/>
          <cell r="CR136"/>
          <cell r="CS136"/>
          <cell r="CT136"/>
          <cell r="CU136"/>
          <cell r="CV136"/>
          <cell r="CW136"/>
          <cell r="CX136"/>
          <cell r="CY136"/>
          <cell r="CZ136"/>
          <cell r="DA136"/>
          <cell r="DB136"/>
          <cell r="DC136">
            <v>0</v>
          </cell>
          <cell r="DD136">
            <v>0</v>
          </cell>
        </row>
        <row r="137">
          <cell r="A137"/>
          <cell r="B137"/>
          <cell r="C137"/>
          <cell r="D137"/>
          <cell r="E137"/>
          <cell r="F137"/>
          <cell r="G137"/>
          <cell r="H137"/>
          <cell r="I137"/>
          <cell r="J137"/>
          <cell r="K137"/>
          <cell r="L137"/>
          <cell r="M137"/>
          <cell r="N137"/>
          <cell r="O137"/>
          <cell r="P137"/>
          <cell r="Q137"/>
          <cell r="R137"/>
          <cell r="S137"/>
          <cell r="T137"/>
          <cell r="U137"/>
          <cell r="V137"/>
          <cell r="W137"/>
          <cell r="X137"/>
          <cell r="Y137"/>
          <cell r="Z137"/>
          <cell r="AA137"/>
          <cell r="AB137"/>
          <cell r="AC137"/>
          <cell r="AD137"/>
          <cell r="AE137"/>
          <cell r="AF137"/>
          <cell r="AG137"/>
          <cell r="AH137"/>
          <cell r="AI137"/>
          <cell r="AJ137"/>
          <cell r="AK137"/>
          <cell r="AL137"/>
          <cell r="AM137"/>
          <cell r="AN137"/>
          <cell r="AO137"/>
          <cell r="AP137"/>
          <cell r="AQ137"/>
          <cell r="AR137"/>
          <cell r="AS137"/>
          <cell r="AT137"/>
          <cell r="AU137"/>
          <cell r="AV137"/>
          <cell r="AW137"/>
          <cell r="AX137"/>
          <cell r="AY137"/>
          <cell r="AZ137"/>
          <cell r="BA137"/>
          <cell r="BB137"/>
          <cell r="BC137"/>
          <cell r="BD137"/>
          <cell r="BE137"/>
          <cell r="BF137"/>
          <cell r="BG137"/>
          <cell r="BH137"/>
          <cell r="BI137"/>
          <cell r="BJ137"/>
          <cell r="BK137"/>
          <cell r="BL137"/>
          <cell r="BM137"/>
          <cell r="BN137"/>
          <cell r="BO137"/>
          <cell r="BP137"/>
          <cell r="BQ137"/>
          <cell r="BR137"/>
          <cell r="BS137"/>
          <cell r="BT137">
            <v>0</v>
          </cell>
          <cell r="BU137" t="str">
            <v/>
          </cell>
          <cell r="BV137" t="str">
            <v/>
          </cell>
          <cell r="BW137" t="str">
            <v/>
          </cell>
          <cell r="BX137" t="str">
            <v/>
          </cell>
          <cell r="BY137" t="str">
            <v/>
          </cell>
          <cell r="BZ137" t="str">
            <v/>
          </cell>
          <cell r="CA137" t="str">
            <v/>
          </cell>
          <cell r="CB137" t="str">
            <v/>
          </cell>
          <cell r="CC137" t="str">
            <v/>
          </cell>
          <cell r="CD137" t="str">
            <v/>
          </cell>
          <cell r="CE137" t="str">
            <v/>
          </cell>
          <cell r="CF137" t="str">
            <v/>
          </cell>
          <cell r="CG137"/>
          <cell r="CH137"/>
          <cell r="CI137" t="str">
            <v/>
          </cell>
          <cell r="CJ137" t="str">
            <v/>
          </cell>
          <cell r="CK137" t="str">
            <v/>
          </cell>
          <cell r="CL137" t="str">
            <v/>
          </cell>
          <cell r="CM137" t="str">
            <v/>
          </cell>
          <cell r="CN137"/>
          <cell r="CO137"/>
          <cell r="CP137"/>
          <cell r="CQ137"/>
          <cell r="CR137"/>
          <cell r="CS137"/>
          <cell r="CT137"/>
          <cell r="CU137"/>
          <cell r="CV137"/>
          <cell r="CW137"/>
          <cell r="CX137"/>
          <cell r="CY137"/>
          <cell r="CZ137"/>
          <cell r="DA137"/>
          <cell r="DB137"/>
          <cell r="DC137">
            <v>0</v>
          </cell>
          <cell r="DD137">
            <v>0</v>
          </cell>
        </row>
        <row r="138">
          <cell r="A138"/>
          <cell r="B138"/>
          <cell r="C138"/>
          <cell r="D138"/>
          <cell r="E138"/>
          <cell r="F138"/>
          <cell r="G138"/>
          <cell r="H138"/>
          <cell r="I138"/>
          <cell r="J138"/>
          <cell r="K138"/>
          <cell r="L138"/>
          <cell r="M138"/>
          <cell r="N138"/>
          <cell r="O138"/>
          <cell r="P138"/>
          <cell r="Q138"/>
          <cell r="R138"/>
          <cell r="S138"/>
          <cell r="T138"/>
          <cell r="U138"/>
          <cell r="V138"/>
          <cell r="W138"/>
          <cell r="X138"/>
          <cell r="Y138"/>
          <cell r="Z138"/>
          <cell r="AA138"/>
          <cell r="AB138"/>
          <cell r="AC138"/>
          <cell r="AD138"/>
          <cell r="AE138"/>
          <cell r="AF138"/>
          <cell r="AG138"/>
          <cell r="AH138"/>
          <cell r="AI138"/>
          <cell r="AJ138"/>
          <cell r="AK138"/>
          <cell r="AL138"/>
          <cell r="AM138"/>
          <cell r="AN138"/>
          <cell r="AO138"/>
          <cell r="AP138"/>
          <cell r="AQ138"/>
          <cell r="AR138"/>
          <cell r="AS138"/>
          <cell r="AT138"/>
          <cell r="AU138"/>
          <cell r="AV138"/>
          <cell r="AW138"/>
          <cell r="AX138"/>
          <cell r="AY138"/>
          <cell r="AZ138"/>
          <cell r="BA138"/>
          <cell r="BB138"/>
          <cell r="BC138"/>
          <cell r="BD138"/>
          <cell r="BE138"/>
          <cell r="BF138"/>
          <cell r="BG138"/>
          <cell r="BH138"/>
          <cell r="BI138"/>
          <cell r="BJ138"/>
          <cell r="BK138"/>
          <cell r="BL138"/>
          <cell r="BM138"/>
          <cell r="BN138"/>
          <cell r="BO138"/>
          <cell r="BP138"/>
          <cell r="BQ138"/>
          <cell r="BR138"/>
          <cell r="BS138"/>
          <cell r="BT138">
            <v>0</v>
          </cell>
          <cell r="BU138" t="str">
            <v/>
          </cell>
          <cell r="BV138" t="str">
            <v/>
          </cell>
          <cell r="BW138" t="str">
            <v/>
          </cell>
          <cell r="BX138" t="str">
            <v/>
          </cell>
          <cell r="BY138" t="str">
            <v/>
          </cell>
          <cell r="BZ138" t="str">
            <v/>
          </cell>
          <cell r="CA138" t="str">
            <v/>
          </cell>
          <cell r="CB138" t="str">
            <v/>
          </cell>
          <cell r="CC138" t="str">
            <v/>
          </cell>
          <cell r="CD138" t="str">
            <v/>
          </cell>
          <cell r="CE138" t="str">
            <v/>
          </cell>
          <cell r="CF138" t="str">
            <v/>
          </cell>
          <cell r="CG138"/>
          <cell r="CH138"/>
          <cell r="CI138" t="str">
            <v/>
          </cell>
          <cell r="CJ138" t="str">
            <v/>
          </cell>
          <cell r="CK138" t="str">
            <v/>
          </cell>
          <cell r="CL138" t="str">
            <v/>
          </cell>
          <cell r="CM138" t="str">
            <v/>
          </cell>
          <cell r="CN138"/>
          <cell r="CO138"/>
          <cell r="CP138"/>
          <cell r="CQ138"/>
          <cell r="CR138"/>
          <cell r="CS138"/>
          <cell r="CT138"/>
          <cell r="CU138"/>
          <cell r="CV138"/>
          <cell r="CW138"/>
          <cell r="CX138"/>
          <cell r="CY138"/>
          <cell r="CZ138"/>
          <cell r="DA138"/>
          <cell r="DB138"/>
          <cell r="DC138">
            <v>0</v>
          </cell>
          <cell r="DD138">
            <v>0</v>
          </cell>
        </row>
        <row r="139">
          <cell r="A139"/>
          <cell r="B139"/>
          <cell r="C139"/>
          <cell r="D139"/>
          <cell r="E139"/>
          <cell r="F139"/>
          <cell r="G139"/>
          <cell r="H139"/>
          <cell r="I139"/>
          <cell r="J139"/>
          <cell r="K139"/>
          <cell r="L139"/>
          <cell r="M139"/>
          <cell r="N139"/>
          <cell r="O139"/>
          <cell r="P139"/>
          <cell r="Q139"/>
          <cell r="R139"/>
          <cell r="S139"/>
          <cell r="T139"/>
          <cell r="U139"/>
          <cell r="V139"/>
          <cell r="W139"/>
          <cell r="X139"/>
          <cell r="Y139"/>
          <cell r="Z139"/>
          <cell r="AA139"/>
          <cell r="AB139"/>
          <cell r="AC139"/>
          <cell r="AD139"/>
          <cell r="AE139"/>
          <cell r="AF139"/>
          <cell r="AG139"/>
          <cell r="AH139"/>
          <cell r="AI139"/>
          <cell r="AJ139"/>
          <cell r="AK139"/>
          <cell r="AL139"/>
          <cell r="AM139"/>
          <cell r="AN139"/>
          <cell r="AO139"/>
          <cell r="AP139"/>
          <cell r="AQ139"/>
          <cell r="AR139"/>
          <cell r="AS139"/>
          <cell r="AT139"/>
          <cell r="AU139"/>
          <cell r="AV139"/>
          <cell r="AW139"/>
          <cell r="AX139"/>
          <cell r="AY139"/>
          <cell r="AZ139"/>
          <cell r="BA139"/>
          <cell r="BB139"/>
          <cell r="BC139"/>
          <cell r="BD139"/>
          <cell r="BE139"/>
          <cell r="BF139"/>
          <cell r="BG139"/>
          <cell r="BH139"/>
          <cell r="BI139"/>
          <cell r="BJ139"/>
          <cell r="BK139"/>
          <cell r="BL139"/>
          <cell r="BM139"/>
          <cell r="BN139"/>
          <cell r="BO139"/>
          <cell r="BP139"/>
          <cell r="BQ139"/>
          <cell r="BR139"/>
          <cell r="BS139"/>
          <cell r="BT139">
            <v>0</v>
          </cell>
          <cell r="BU139" t="str">
            <v/>
          </cell>
          <cell r="BV139" t="str">
            <v/>
          </cell>
          <cell r="BW139" t="str">
            <v/>
          </cell>
          <cell r="BX139" t="str">
            <v/>
          </cell>
          <cell r="BY139" t="str">
            <v/>
          </cell>
          <cell r="BZ139" t="str">
            <v/>
          </cell>
          <cell r="CA139" t="str">
            <v/>
          </cell>
          <cell r="CB139" t="str">
            <v/>
          </cell>
          <cell r="CC139" t="str">
            <v/>
          </cell>
          <cell r="CD139" t="str">
            <v/>
          </cell>
          <cell r="CE139" t="str">
            <v/>
          </cell>
          <cell r="CF139" t="str">
            <v/>
          </cell>
          <cell r="CG139"/>
          <cell r="CH139"/>
          <cell r="CI139" t="str">
            <v/>
          </cell>
          <cell r="CJ139" t="str">
            <v/>
          </cell>
          <cell r="CK139" t="str">
            <v/>
          </cell>
          <cell r="CL139" t="str">
            <v/>
          </cell>
          <cell r="CM139" t="str">
            <v/>
          </cell>
          <cell r="CN139"/>
          <cell r="CO139"/>
          <cell r="CP139"/>
          <cell r="CQ139"/>
          <cell r="CR139"/>
          <cell r="CS139"/>
          <cell r="CT139"/>
          <cell r="CU139"/>
          <cell r="CV139"/>
          <cell r="CW139"/>
          <cell r="CX139"/>
          <cell r="CY139"/>
          <cell r="CZ139"/>
          <cell r="DA139"/>
          <cell r="DB139"/>
          <cell r="DC139">
            <v>0</v>
          </cell>
          <cell r="DD139">
            <v>0</v>
          </cell>
        </row>
        <row r="140">
          <cell r="A140"/>
          <cell r="B140"/>
          <cell r="C140"/>
          <cell r="D140"/>
          <cell r="E140"/>
          <cell r="F140"/>
          <cell r="G140"/>
          <cell r="H140"/>
          <cell r="I140"/>
          <cell r="J140"/>
          <cell r="K140"/>
          <cell r="L140"/>
          <cell r="M140"/>
          <cell r="N140"/>
          <cell r="O140"/>
          <cell r="P140"/>
          <cell r="Q140"/>
          <cell r="R140"/>
          <cell r="S140"/>
          <cell r="T140"/>
          <cell r="U140"/>
          <cell r="V140"/>
          <cell r="W140"/>
          <cell r="X140"/>
          <cell r="Y140"/>
          <cell r="Z140"/>
          <cell r="AA140"/>
          <cell r="AB140"/>
          <cell r="AC140"/>
          <cell r="AD140"/>
          <cell r="AE140"/>
          <cell r="AF140"/>
          <cell r="AG140"/>
          <cell r="AH140"/>
          <cell r="AI140"/>
          <cell r="AJ140"/>
          <cell r="AK140"/>
          <cell r="AL140"/>
          <cell r="AM140"/>
          <cell r="AN140"/>
          <cell r="AO140"/>
          <cell r="AP140"/>
          <cell r="AQ140"/>
          <cell r="AR140"/>
          <cell r="AS140"/>
          <cell r="AT140"/>
          <cell r="AU140"/>
          <cell r="AV140"/>
          <cell r="AW140"/>
          <cell r="AX140"/>
          <cell r="AY140"/>
          <cell r="AZ140"/>
          <cell r="BA140"/>
          <cell r="BB140"/>
          <cell r="BC140"/>
          <cell r="BD140"/>
          <cell r="BE140"/>
          <cell r="BF140"/>
          <cell r="BG140"/>
          <cell r="BH140"/>
          <cell r="BI140"/>
          <cell r="BJ140"/>
          <cell r="BK140"/>
          <cell r="BL140"/>
          <cell r="BM140"/>
          <cell r="BN140"/>
          <cell r="BO140"/>
          <cell r="BP140"/>
          <cell r="BQ140"/>
          <cell r="BR140"/>
          <cell r="BS140"/>
          <cell r="BT140">
            <v>0</v>
          </cell>
          <cell r="BU140" t="str">
            <v/>
          </cell>
          <cell r="BV140" t="str">
            <v/>
          </cell>
          <cell r="BW140" t="str">
            <v/>
          </cell>
          <cell r="BX140" t="str">
            <v/>
          </cell>
          <cell r="BY140" t="str">
            <v/>
          </cell>
          <cell r="BZ140" t="str">
            <v/>
          </cell>
          <cell r="CA140" t="str">
            <v/>
          </cell>
          <cell r="CB140" t="str">
            <v/>
          </cell>
          <cell r="CC140" t="str">
            <v/>
          </cell>
          <cell r="CD140" t="str">
            <v/>
          </cell>
          <cell r="CE140" t="str">
            <v/>
          </cell>
          <cell r="CF140" t="str">
            <v/>
          </cell>
          <cell r="CG140"/>
          <cell r="CH140"/>
          <cell r="CI140" t="str">
            <v/>
          </cell>
          <cell r="CJ140" t="str">
            <v/>
          </cell>
          <cell r="CK140" t="str">
            <v/>
          </cell>
          <cell r="CL140" t="str">
            <v/>
          </cell>
          <cell r="CM140" t="str">
            <v/>
          </cell>
          <cell r="CN140"/>
          <cell r="CO140"/>
          <cell r="CP140"/>
          <cell r="CQ140"/>
          <cell r="CR140"/>
          <cell r="CS140"/>
          <cell r="CT140"/>
          <cell r="CU140"/>
          <cell r="CV140"/>
          <cell r="CW140"/>
          <cell r="CX140"/>
          <cell r="CY140"/>
          <cell r="CZ140"/>
          <cell r="DA140"/>
          <cell r="DB140"/>
          <cell r="DC140">
            <v>0</v>
          </cell>
          <cell r="DD140">
            <v>0</v>
          </cell>
        </row>
        <row r="141">
          <cell r="A141"/>
          <cell r="B141"/>
          <cell r="C141"/>
          <cell r="D141"/>
          <cell r="E141"/>
          <cell r="F141"/>
          <cell r="G141"/>
          <cell r="H141"/>
          <cell r="I141"/>
          <cell r="J141"/>
          <cell r="K141"/>
          <cell r="L141"/>
          <cell r="M141"/>
          <cell r="N141"/>
          <cell r="O141"/>
          <cell r="P141"/>
          <cell r="Q141"/>
          <cell r="R141"/>
          <cell r="S141"/>
          <cell r="T141"/>
          <cell r="U141"/>
          <cell r="V141"/>
          <cell r="W141"/>
          <cell r="X141"/>
          <cell r="Y141"/>
          <cell r="Z141"/>
          <cell r="AA141"/>
          <cell r="AB141"/>
          <cell r="AC141"/>
          <cell r="AD141"/>
          <cell r="AE141"/>
          <cell r="AF141"/>
          <cell r="AG141"/>
          <cell r="AH141"/>
          <cell r="AI141"/>
          <cell r="AJ141"/>
          <cell r="AK141"/>
          <cell r="AL141"/>
          <cell r="AM141"/>
          <cell r="AN141"/>
          <cell r="AO141"/>
          <cell r="AP141"/>
          <cell r="AQ141"/>
          <cell r="AR141"/>
          <cell r="AS141"/>
          <cell r="AT141"/>
          <cell r="AU141"/>
          <cell r="AV141"/>
          <cell r="AW141"/>
          <cell r="AX141"/>
          <cell r="AY141"/>
          <cell r="AZ141"/>
          <cell r="BA141"/>
          <cell r="BB141"/>
          <cell r="BC141"/>
          <cell r="BD141"/>
          <cell r="BE141"/>
          <cell r="BF141"/>
          <cell r="BG141"/>
          <cell r="BH141"/>
          <cell r="BI141"/>
          <cell r="BJ141"/>
          <cell r="BK141"/>
          <cell r="BL141"/>
          <cell r="BM141"/>
          <cell r="BN141"/>
          <cell r="BO141"/>
          <cell r="BP141"/>
          <cell r="BQ141"/>
          <cell r="BR141"/>
          <cell r="BS141"/>
          <cell r="BT141">
            <v>0</v>
          </cell>
          <cell r="BU141" t="str">
            <v/>
          </cell>
          <cell r="BV141" t="str">
            <v/>
          </cell>
          <cell r="BW141" t="str">
            <v/>
          </cell>
          <cell r="BX141" t="str">
            <v/>
          </cell>
          <cell r="BY141" t="str">
            <v/>
          </cell>
          <cell r="BZ141" t="str">
            <v/>
          </cell>
          <cell r="CA141" t="str">
            <v/>
          </cell>
          <cell r="CB141" t="str">
            <v/>
          </cell>
          <cell r="CC141" t="str">
            <v/>
          </cell>
          <cell r="CD141" t="str">
            <v/>
          </cell>
          <cell r="CE141" t="str">
            <v/>
          </cell>
          <cell r="CF141" t="str">
            <v/>
          </cell>
          <cell r="CG141"/>
          <cell r="CH141"/>
          <cell r="CI141" t="str">
            <v/>
          </cell>
          <cell r="CJ141" t="str">
            <v/>
          </cell>
          <cell r="CK141" t="str">
            <v/>
          </cell>
          <cell r="CL141" t="str">
            <v/>
          </cell>
          <cell r="CM141" t="str">
            <v/>
          </cell>
          <cell r="CN141"/>
          <cell r="CO141"/>
          <cell r="CP141"/>
          <cell r="CQ141"/>
          <cell r="CR141"/>
          <cell r="CS141"/>
          <cell r="CT141"/>
          <cell r="CU141"/>
          <cell r="CV141"/>
          <cell r="CW141"/>
          <cell r="CX141"/>
          <cell r="CY141"/>
          <cell r="CZ141"/>
          <cell r="DA141"/>
          <cell r="DB141"/>
          <cell r="DC141">
            <v>0</v>
          </cell>
          <cell r="DD141">
            <v>0</v>
          </cell>
        </row>
        <row r="142">
          <cell r="A142"/>
          <cell r="B142"/>
          <cell r="C142"/>
          <cell r="D142"/>
          <cell r="E142"/>
          <cell r="F142"/>
          <cell r="G142"/>
          <cell r="H142"/>
          <cell r="I142"/>
          <cell r="J142"/>
          <cell r="K142"/>
          <cell r="L142"/>
          <cell r="M142"/>
          <cell r="N142"/>
          <cell r="O142"/>
          <cell r="P142"/>
          <cell r="Q142"/>
          <cell r="R142"/>
          <cell r="S142"/>
          <cell r="T142"/>
          <cell r="U142"/>
          <cell r="V142"/>
          <cell r="W142"/>
          <cell r="X142"/>
          <cell r="Y142"/>
          <cell r="Z142"/>
          <cell r="AA142"/>
          <cell r="AB142"/>
          <cell r="AC142"/>
          <cell r="AD142"/>
          <cell r="AE142"/>
          <cell r="AF142"/>
          <cell r="AG142"/>
          <cell r="AH142"/>
          <cell r="AI142"/>
          <cell r="AJ142"/>
          <cell r="AK142"/>
          <cell r="AL142"/>
          <cell r="AM142"/>
          <cell r="AN142"/>
          <cell r="AO142"/>
          <cell r="AP142"/>
          <cell r="AQ142"/>
          <cell r="AR142"/>
          <cell r="AS142"/>
          <cell r="AT142"/>
          <cell r="AU142"/>
          <cell r="AV142"/>
          <cell r="AW142"/>
          <cell r="AX142"/>
          <cell r="AY142"/>
          <cell r="AZ142"/>
          <cell r="BA142"/>
          <cell r="BB142"/>
          <cell r="BC142"/>
          <cell r="BD142"/>
          <cell r="BE142"/>
          <cell r="BF142"/>
          <cell r="BG142"/>
          <cell r="BH142"/>
          <cell r="BI142"/>
          <cell r="BJ142"/>
          <cell r="BK142"/>
          <cell r="BL142"/>
          <cell r="BM142"/>
          <cell r="BN142"/>
          <cell r="BO142"/>
          <cell r="BP142"/>
          <cell r="BQ142"/>
          <cell r="BR142"/>
          <cell r="BS142"/>
          <cell r="BT142">
            <v>0</v>
          </cell>
          <cell r="BU142" t="str">
            <v/>
          </cell>
          <cell r="BV142" t="str">
            <v/>
          </cell>
          <cell r="BW142" t="str">
            <v/>
          </cell>
          <cell r="BX142" t="str">
            <v/>
          </cell>
          <cell r="BY142" t="str">
            <v/>
          </cell>
          <cell r="BZ142" t="str">
            <v/>
          </cell>
          <cell r="CA142" t="str">
            <v/>
          </cell>
          <cell r="CB142" t="str">
            <v/>
          </cell>
          <cell r="CC142" t="str">
            <v/>
          </cell>
          <cell r="CD142" t="str">
            <v/>
          </cell>
          <cell r="CE142" t="str">
            <v/>
          </cell>
          <cell r="CF142" t="str">
            <v/>
          </cell>
          <cell r="CG142"/>
          <cell r="CH142"/>
          <cell r="CI142" t="str">
            <v/>
          </cell>
          <cell r="CJ142" t="str">
            <v/>
          </cell>
          <cell r="CK142" t="str">
            <v/>
          </cell>
          <cell r="CL142" t="str">
            <v/>
          </cell>
          <cell r="CM142" t="str">
            <v/>
          </cell>
          <cell r="CN142"/>
          <cell r="CO142"/>
          <cell r="CP142"/>
          <cell r="CQ142"/>
          <cell r="CR142"/>
          <cell r="CS142"/>
          <cell r="CT142"/>
          <cell r="CU142"/>
          <cell r="CV142"/>
          <cell r="CW142"/>
          <cell r="CX142"/>
          <cell r="CY142"/>
          <cell r="CZ142"/>
          <cell r="DA142"/>
          <cell r="DB142"/>
          <cell r="DC142">
            <v>0</v>
          </cell>
          <cell r="DD142">
            <v>0</v>
          </cell>
        </row>
        <row r="143">
          <cell r="A143"/>
          <cell r="B143"/>
          <cell r="C143"/>
          <cell r="D143"/>
          <cell r="E143"/>
          <cell r="F143"/>
          <cell r="G143"/>
          <cell r="H143"/>
          <cell r="I143"/>
          <cell r="J143"/>
          <cell r="K143"/>
          <cell r="L143"/>
          <cell r="M143"/>
          <cell r="N143"/>
          <cell r="O143"/>
          <cell r="P143"/>
          <cell r="Q143"/>
          <cell r="R143"/>
          <cell r="S143"/>
          <cell r="T143"/>
          <cell r="U143"/>
          <cell r="V143"/>
          <cell r="W143"/>
          <cell r="X143"/>
          <cell r="Y143"/>
          <cell r="Z143"/>
          <cell r="AA143"/>
          <cell r="AB143"/>
          <cell r="AC143"/>
          <cell r="AD143"/>
          <cell r="AE143"/>
          <cell r="AF143"/>
          <cell r="AG143"/>
          <cell r="AH143"/>
          <cell r="AI143"/>
          <cell r="AJ143"/>
          <cell r="AK143"/>
          <cell r="AL143"/>
          <cell r="AM143"/>
          <cell r="AN143"/>
          <cell r="AO143"/>
          <cell r="AP143"/>
          <cell r="AQ143"/>
          <cell r="AR143"/>
          <cell r="AS143"/>
          <cell r="AT143"/>
          <cell r="AU143"/>
          <cell r="AV143"/>
          <cell r="AW143"/>
          <cell r="AX143"/>
          <cell r="AY143"/>
          <cell r="AZ143"/>
          <cell r="BA143"/>
          <cell r="BB143"/>
          <cell r="BC143"/>
          <cell r="BD143"/>
          <cell r="BE143"/>
          <cell r="BF143"/>
          <cell r="BG143"/>
          <cell r="BH143"/>
          <cell r="BI143"/>
          <cell r="BJ143"/>
          <cell r="BK143"/>
          <cell r="BL143"/>
          <cell r="BM143"/>
          <cell r="BN143"/>
          <cell r="BO143"/>
          <cell r="BP143"/>
          <cell r="BQ143"/>
          <cell r="BR143"/>
          <cell r="BS143"/>
          <cell r="BT143">
            <v>0</v>
          </cell>
          <cell r="BU143" t="str">
            <v/>
          </cell>
          <cell r="BV143" t="str">
            <v/>
          </cell>
          <cell r="BW143" t="str">
            <v/>
          </cell>
          <cell r="BX143" t="str">
            <v/>
          </cell>
          <cell r="BY143" t="str">
            <v/>
          </cell>
          <cell r="BZ143" t="str">
            <v/>
          </cell>
          <cell r="CA143" t="str">
            <v/>
          </cell>
          <cell r="CB143" t="str">
            <v/>
          </cell>
          <cell r="CC143" t="str">
            <v/>
          </cell>
          <cell r="CD143" t="str">
            <v/>
          </cell>
          <cell r="CE143" t="str">
            <v/>
          </cell>
          <cell r="CF143" t="str">
            <v/>
          </cell>
          <cell r="CG143"/>
          <cell r="CH143"/>
          <cell r="CI143" t="str">
            <v/>
          </cell>
          <cell r="CJ143" t="str">
            <v/>
          </cell>
          <cell r="CK143" t="str">
            <v/>
          </cell>
          <cell r="CL143" t="str">
            <v/>
          </cell>
          <cell r="CM143" t="str">
            <v/>
          </cell>
          <cell r="CN143"/>
          <cell r="CO143"/>
          <cell r="CP143"/>
          <cell r="CQ143"/>
          <cell r="CR143"/>
          <cell r="CS143"/>
          <cell r="CT143"/>
          <cell r="CU143"/>
          <cell r="CV143"/>
          <cell r="CW143"/>
          <cell r="CX143"/>
          <cell r="CY143"/>
          <cell r="CZ143"/>
          <cell r="DA143"/>
          <cell r="DB143"/>
          <cell r="DC143">
            <v>0</v>
          </cell>
          <cell r="DD143">
            <v>0</v>
          </cell>
        </row>
        <row r="144">
          <cell r="A144"/>
          <cell r="B144"/>
          <cell r="C144"/>
          <cell r="D144"/>
          <cell r="E144"/>
          <cell r="F144"/>
          <cell r="G144"/>
          <cell r="H144"/>
          <cell r="I144"/>
          <cell r="J144"/>
          <cell r="K144"/>
          <cell r="L144"/>
          <cell r="M144"/>
          <cell r="N144"/>
          <cell r="O144"/>
          <cell r="P144"/>
          <cell r="Q144"/>
          <cell r="R144"/>
          <cell r="S144"/>
          <cell r="T144"/>
          <cell r="U144"/>
          <cell r="V144"/>
          <cell r="W144"/>
          <cell r="X144"/>
          <cell r="Y144"/>
          <cell r="Z144"/>
          <cell r="AA144"/>
          <cell r="AB144"/>
          <cell r="AC144"/>
          <cell r="AD144"/>
          <cell r="AE144"/>
          <cell r="AF144"/>
          <cell r="AG144"/>
          <cell r="AH144"/>
          <cell r="AI144"/>
          <cell r="AJ144"/>
          <cell r="AK144"/>
          <cell r="AL144"/>
          <cell r="AM144"/>
          <cell r="AN144"/>
          <cell r="AO144"/>
          <cell r="AP144"/>
          <cell r="AQ144"/>
          <cell r="AR144"/>
          <cell r="AS144"/>
          <cell r="AT144"/>
          <cell r="AU144"/>
          <cell r="AV144"/>
          <cell r="AW144"/>
          <cell r="AX144"/>
          <cell r="AY144"/>
          <cell r="AZ144"/>
          <cell r="BA144"/>
          <cell r="BB144"/>
          <cell r="BC144"/>
          <cell r="BD144"/>
          <cell r="BE144"/>
          <cell r="BF144"/>
          <cell r="BG144"/>
          <cell r="BH144"/>
          <cell r="BI144"/>
          <cell r="BJ144"/>
          <cell r="BK144"/>
          <cell r="BL144"/>
          <cell r="BM144"/>
          <cell r="BN144"/>
          <cell r="BO144"/>
          <cell r="BP144"/>
          <cell r="BQ144"/>
          <cell r="BR144"/>
          <cell r="BS144"/>
          <cell r="BT144">
            <v>0</v>
          </cell>
          <cell r="BU144" t="str">
            <v/>
          </cell>
          <cell r="BV144" t="str">
            <v/>
          </cell>
          <cell r="BW144" t="str">
            <v/>
          </cell>
          <cell r="BX144" t="str">
            <v/>
          </cell>
          <cell r="BY144" t="str">
            <v/>
          </cell>
          <cell r="BZ144" t="str">
            <v/>
          </cell>
          <cell r="CA144" t="str">
            <v/>
          </cell>
          <cell r="CB144" t="str">
            <v/>
          </cell>
          <cell r="CC144" t="str">
            <v/>
          </cell>
          <cell r="CD144" t="str">
            <v/>
          </cell>
          <cell r="CE144" t="str">
            <v/>
          </cell>
          <cell r="CF144" t="str">
            <v/>
          </cell>
          <cell r="CG144"/>
          <cell r="CH144"/>
          <cell r="CI144" t="str">
            <v/>
          </cell>
          <cell r="CJ144" t="str">
            <v/>
          </cell>
          <cell r="CK144" t="str">
            <v/>
          </cell>
          <cell r="CL144" t="str">
            <v/>
          </cell>
          <cell r="CM144" t="str">
            <v/>
          </cell>
          <cell r="CN144"/>
          <cell r="CO144"/>
          <cell r="CP144"/>
          <cell r="CQ144"/>
          <cell r="CR144"/>
          <cell r="CS144"/>
          <cell r="CT144"/>
          <cell r="CU144"/>
          <cell r="CV144"/>
          <cell r="CW144"/>
          <cell r="CX144"/>
          <cell r="CY144"/>
          <cell r="CZ144"/>
          <cell r="DA144"/>
          <cell r="DB144"/>
          <cell r="DC144">
            <v>0</v>
          </cell>
          <cell r="DD144">
            <v>0</v>
          </cell>
        </row>
        <row r="145">
          <cell r="A145"/>
          <cell r="B145"/>
          <cell r="C145"/>
          <cell r="D145"/>
          <cell r="E145"/>
          <cell r="F145"/>
          <cell r="G145"/>
          <cell r="H145"/>
          <cell r="I145"/>
          <cell r="J145"/>
          <cell r="K145"/>
          <cell r="L145"/>
          <cell r="M145"/>
          <cell r="N145"/>
          <cell r="O145"/>
          <cell r="P145"/>
          <cell r="Q145"/>
          <cell r="R145"/>
          <cell r="S145"/>
          <cell r="T145"/>
          <cell r="U145"/>
          <cell r="V145"/>
          <cell r="W145"/>
          <cell r="X145"/>
          <cell r="Y145"/>
          <cell r="Z145"/>
          <cell r="AA145"/>
          <cell r="AB145"/>
          <cell r="AC145"/>
          <cell r="AD145"/>
          <cell r="AE145"/>
          <cell r="AF145"/>
          <cell r="AG145"/>
          <cell r="AH145"/>
          <cell r="AI145"/>
          <cell r="AJ145"/>
          <cell r="AK145"/>
          <cell r="AL145"/>
          <cell r="AM145"/>
          <cell r="AN145"/>
          <cell r="AO145"/>
          <cell r="AP145"/>
          <cell r="AQ145"/>
          <cell r="AR145"/>
          <cell r="AS145"/>
          <cell r="AT145"/>
          <cell r="AU145"/>
          <cell r="AV145"/>
          <cell r="AW145"/>
          <cell r="AX145"/>
          <cell r="AY145"/>
          <cell r="AZ145"/>
          <cell r="BA145"/>
          <cell r="BB145"/>
          <cell r="BC145"/>
          <cell r="BD145"/>
          <cell r="BE145"/>
          <cell r="BF145"/>
          <cell r="BG145"/>
          <cell r="BH145"/>
          <cell r="BI145"/>
          <cell r="BJ145"/>
          <cell r="BK145"/>
          <cell r="BL145"/>
          <cell r="BM145"/>
          <cell r="BN145"/>
          <cell r="BO145"/>
          <cell r="BP145"/>
          <cell r="BQ145"/>
          <cell r="BR145"/>
          <cell r="BS145"/>
          <cell r="BT145">
            <v>0</v>
          </cell>
          <cell r="BU145" t="str">
            <v/>
          </cell>
          <cell r="BV145" t="str">
            <v/>
          </cell>
          <cell r="BW145" t="str">
            <v/>
          </cell>
          <cell r="BX145" t="str">
            <v/>
          </cell>
          <cell r="BY145" t="str">
            <v/>
          </cell>
          <cell r="BZ145" t="str">
            <v/>
          </cell>
          <cell r="CA145" t="str">
            <v/>
          </cell>
          <cell r="CB145" t="str">
            <v/>
          </cell>
          <cell r="CC145" t="str">
            <v/>
          </cell>
          <cell r="CD145" t="str">
            <v/>
          </cell>
          <cell r="CE145" t="str">
            <v/>
          </cell>
          <cell r="CF145" t="str">
            <v/>
          </cell>
          <cell r="CG145"/>
          <cell r="CH145"/>
          <cell r="CI145" t="str">
            <v/>
          </cell>
          <cell r="CJ145" t="str">
            <v/>
          </cell>
          <cell r="CK145" t="str">
            <v/>
          </cell>
          <cell r="CL145" t="str">
            <v/>
          </cell>
          <cell r="CM145" t="str">
            <v/>
          </cell>
          <cell r="CN145"/>
          <cell r="CO145"/>
          <cell r="CP145"/>
          <cell r="CQ145"/>
          <cell r="CR145"/>
          <cell r="CS145"/>
          <cell r="CT145"/>
          <cell r="CU145"/>
          <cell r="CV145"/>
          <cell r="CW145"/>
          <cell r="CX145"/>
          <cell r="CY145"/>
          <cell r="CZ145"/>
          <cell r="DA145"/>
          <cell r="DB145"/>
          <cell r="DC145">
            <v>0</v>
          </cell>
          <cell r="DD145">
            <v>0</v>
          </cell>
        </row>
        <row r="146">
          <cell r="A146"/>
          <cell r="B146"/>
          <cell r="C146"/>
          <cell r="D146"/>
          <cell r="E146"/>
          <cell r="F146"/>
          <cell r="G146"/>
          <cell r="H146"/>
          <cell r="I146"/>
          <cell r="J146"/>
          <cell r="K146"/>
          <cell r="L146"/>
          <cell r="M146"/>
          <cell r="N146"/>
          <cell r="O146"/>
          <cell r="P146"/>
          <cell r="Q146"/>
          <cell r="R146"/>
          <cell r="S146"/>
          <cell r="T146"/>
          <cell r="U146"/>
          <cell r="V146"/>
          <cell r="W146"/>
          <cell r="X146"/>
          <cell r="Y146"/>
          <cell r="Z146"/>
          <cell r="AA146"/>
          <cell r="AB146"/>
          <cell r="AC146"/>
          <cell r="AD146"/>
          <cell r="AE146"/>
          <cell r="AF146"/>
          <cell r="AG146"/>
          <cell r="AH146"/>
          <cell r="AI146"/>
          <cell r="AJ146"/>
          <cell r="AK146"/>
          <cell r="AL146"/>
          <cell r="AM146"/>
          <cell r="AN146"/>
          <cell r="AO146"/>
          <cell r="AP146"/>
          <cell r="AQ146"/>
          <cell r="AR146"/>
          <cell r="AS146"/>
          <cell r="AT146"/>
          <cell r="AU146"/>
          <cell r="AV146"/>
          <cell r="AW146"/>
          <cell r="AX146"/>
          <cell r="AY146"/>
          <cell r="AZ146"/>
          <cell r="BA146"/>
          <cell r="BB146"/>
          <cell r="BC146"/>
          <cell r="BD146"/>
          <cell r="BE146"/>
          <cell r="BF146"/>
          <cell r="BG146"/>
          <cell r="BH146"/>
          <cell r="BI146"/>
          <cell r="BJ146"/>
          <cell r="BK146"/>
          <cell r="BL146"/>
          <cell r="BM146"/>
          <cell r="BN146"/>
          <cell r="BO146"/>
          <cell r="BP146"/>
          <cell r="BQ146"/>
          <cell r="BR146"/>
          <cell r="BS146"/>
          <cell r="BT146">
            <v>0</v>
          </cell>
          <cell r="BU146" t="str">
            <v/>
          </cell>
          <cell r="BV146" t="str">
            <v/>
          </cell>
          <cell r="BW146" t="str">
            <v/>
          </cell>
          <cell r="BX146" t="str">
            <v/>
          </cell>
          <cell r="BY146" t="str">
            <v/>
          </cell>
          <cell r="BZ146" t="str">
            <v/>
          </cell>
          <cell r="CA146" t="str">
            <v/>
          </cell>
          <cell r="CB146" t="str">
            <v/>
          </cell>
          <cell r="CC146" t="str">
            <v/>
          </cell>
          <cell r="CD146" t="str">
            <v/>
          </cell>
          <cell r="CE146" t="str">
            <v/>
          </cell>
          <cell r="CF146" t="str">
            <v/>
          </cell>
          <cell r="CG146"/>
          <cell r="CH146"/>
          <cell r="CI146" t="str">
            <v/>
          </cell>
          <cell r="CJ146" t="str">
            <v/>
          </cell>
          <cell r="CK146" t="str">
            <v/>
          </cell>
          <cell r="CL146" t="str">
            <v/>
          </cell>
          <cell r="CM146" t="str">
            <v/>
          </cell>
          <cell r="CN146"/>
          <cell r="CO146"/>
          <cell r="CP146"/>
          <cell r="CQ146"/>
          <cell r="CR146"/>
          <cell r="CS146"/>
          <cell r="CT146"/>
          <cell r="CU146"/>
          <cell r="CV146"/>
          <cell r="CW146"/>
          <cell r="CX146"/>
          <cell r="CY146"/>
          <cell r="CZ146"/>
          <cell r="DA146"/>
          <cell r="DB146"/>
          <cell r="DC146">
            <v>0</v>
          </cell>
          <cell r="DD146">
            <v>0</v>
          </cell>
        </row>
        <row r="147">
          <cell r="A147"/>
          <cell r="B147"/>
          <cell r="C147"/>
          <cell r="D147"/>
          <cell r="E147"/>
          <cell r="F147"/>
          <cell r="G147"/>
          <cell r="H147"/>
          <cell r="I147"/>
          <cell r="J147"/>
          <cell r="K147"/>
          <cell r="L147"/>
          <cell r="M147"/>
          <cell r="N147"/>
          <cell r="O147"/>
          <cell r="P147"/>
          <cell r="Q147"/>
          <cell r="R147"/>
          <cell r="S147"/>
          <cell r="T147"/>
          <cell r="U147"/>
          <cell r="V147"/>
          <cell r="W147"/>
          <cell r="X147"/>
          <cell r="Y147"/>
          <cell r="Z147"/>
          <cell r="AA147"/>
          <cell r="AB147"/>
          <cell r="AC147"/>
          <cell r="AD147"/>
          <cell r="AE147"/>
          <cell r="AF147"/>
          <cell r="AG147"/>
          <cell r="AH147"/>
          <cell r="AI147"/>
          <cell r="AJ147"/>
          <cell r="AK147"/>
          <cell r="AL147"/>
          <cell r="AM147"/>
          <cell r="AN147"/>
          <cell r="AO147"/>
          <cell r="AP147"/>
          <cell r="AQ147"/>
          <cell r="AR147"/>
          <cell r="AS147"/>
          <cell r="AT147"/>
          <cell r="AU147"/>
          <cell r="AV147"/>
          <cell r="AW147"/>
          <cell r="AX147"/>
          <cell r="AY147"/>
          <cell r="AZ147"/>
          <cell r="BA147"/>
          <cell r="BB147"/>
          <cell r="BC147"/>
          <cell r="BD147"/>
          <cell r="BE147"/>
          <cell r="BF147"/>
          <cell r="BG147"/>
          <cell r="BH147"/>
          <cell r="BI147"/>
          <cell r="BJ147"/>
          <cell r="BK147"/>
          <cell r="BL147"/>
          <cell r="BM147"/>
          <cell r="BN147"/>
          <cell r="BO147"/>
          <cell r="BP147"/>
          <cell r="BQ147"/>
          <cell r="BR147"/>
          <cell r="BS147"/>
          <cell r="BT147">
            <v>0</v>
          </cell>
          <cell r="BU147" t="str">
            <v/>
          </cell>
          <cell r="BV147" t="str">
            <v/>
          </cell>
          <cell r="BW147" t="str">
            <v/>
          </cell>
          <cell r="BX147" t="str">
            <v/>
          </cell>
          <cell r="BY147" t="str">
            <v/>
          </cell>
          <cell r="BZ147" t="str">
            <v/>
          </cell>
          <cell r="CA147" t="str">
            <v/>
          </cell>
          <cell r="CB147" t="str">
            <v/>
          </cell>
          <cell r="CC147" t="str">
            <v/>
          </cell>
          <cell r="CD147" t="str">
            <v/>
          </cell>
          <cell r="CE147" t="str">
            <v/>
          </cell>
          <cell r="CF147" t="str">
            <v/>
          </cell>
          <cell r="CG147"/>
          <cell r="CH147"/>
          <cell r="CI147" t="str">
            <v/>
          </cell>
          <cell r="CJ147" t="str">
            <v/>
          </cell>
          <cell r="CK147" t="str">
            <v/>
          </cell>
          <cell r="CL147" t="str">
            <v/>
          </cell>
          <cell r="CM147" t="str">
            <v/>
          </cell>
          <cell r="CN147"/>
          <cell r="CO147"/>
          <cell r="CP147"/>
          <cell r="CQ147"/>
          <cell r="CR147"/>
          <cell r="CS147"/>
          <cell r="CT147"/>
          <cell r="CU147"/>
          <cell r="CV147"/>
          <cell r="CW147"/>
          <cell r="CX147"/>
          <cell r="CY147"/>
          <cell r="CZ147"/>
          <cell r="DA147"/>
          <cell r="DB147"/>
          <cell r="DC147">
            <v>0</v>
          </cell>
          <cell r="DD147">
            <v>0</v>
          </cell>
        </row>
        <row r="148">
          <cell r="A148"/>
          <cell r="B148"/>
          <cell r="C148"/>
          <cell r="D148"/>
          <cell r="E148"/>
          <cell r="F148"/>
          <cell r="G148"/>
          <cell r="H148"/>
          <cell r="I148"/>
          <cell r="J148"/>
          <cell r="K148"/>
          <cell r="L148"/>
          <cell r="M148"/>
          <cell r="N148"/>
          <cell r="O148"/>
          <cell r="P148"/>
          <cell r="Q148"/>
          <cell r="R148"/>
          <cell r="S148"/>
          <cell r="T148"/>
          <cell r="U148"/>
          <cell r="V148"/>
          <cell r="W148"/>
          <cell r="X148"/>
          <cell r="Y148"/>
          <cell r="Z148"/>
          <cell r="AA148"/>
          <cell r="AB148"/>
          <cell r="AC148"/>
          <cell r="AD148"/>
          <cell r="AE148"/>
          <cell r="AF148"/>
          <cell r="AG148"/>
          <cell r="AH148"/>
          <cell r="AI148"/>
          <cell r="AJ148"/>
          <cell r="AK148"/>
          <cell r="AL148"/>
          <cell r="AM148"/>
          <cell r="AN148"/>
          <cell r="AO148"/>
          <cell r="AP148"/>
          <cell r="AQ148"/>
          <cell r="AR148"/>
          <cell r="AS148"/>
          <cell r="AT148"/>
          <cell r="AU148"/>
          <cell r="AV148"/>
          <cell r="AW148"/>
          <cell r="AX148"/>
          <cell r="AY148"/>
          <cell r="AZ148"/>
          <cell r="BA148"/>
          <cell r="BB148"/>
          <cell r="BC148"/>
          <cell r="BD148"/>
          <cell r="BE148"/>
          <cell r="BF148"/>
          <cell r="BG148"/>
          <cell r="BH148"/>
          <cell r="BI148"/>
          <cell r="BJ148"/>
          <cell r="BK148"/>
          <cell r="BL148"/>
          <cell r="BM148"/>
          <cell r="BN148"/>
          <cell r="BO148"/>
          <cell r="BP148"/>
          <cell r="BQ148"/>
          <cell r="BR148"/>
          <cell r="BS148"/>
          <cell r="BT148">
            <v>0</v>
          </cell>
          <cell r="BU148" t="str">
            <v/>
          </cell>
          <cell r="BV148" t="str">
            <v/>
          </cell>
          <cell r="BW148" t="str">
            <v/>
          </cell>
          <cell r="BX148" t="str">
            <v/>
          </cell>
          <cell r="BY148" t="str">
            <v/>
          </cell>
          <cell r="BZ148" t="str">
            <v/>
          </cell>
          <cell r="CA148" t="str">
            <v/>
          </cell>
          <cell r="CB148" t="str">
            <v/>
          </cell>
          <cell r="CC148" t="str">
            <v/>
          </cell>
          <cell r="CD148" t="str">
            <v/>
          </cell>
          <cell r="CE148" t="str">
            <v/>
          </cell>
          <cell r="CF148" t="str">
            <v/>
          </cell>
          <cell r="CG148"/>
          <cell r="CH148"/>
          <cell r="CI148" t="str">
            <v/>
          </cell>
          <cell r="CJ148" t="str">
            <v/>
          </cell>
          <cell r="CK148" t="str">
            <v/>
          </cell>
          <cell r="CL148" t="str">
            <v/>
          </cell>
          <cell r="CM148" t="str">
            <v/>
          </cell>
          <cell r="CN148"/>
          <cell r="CO148"/>
          <cell r="CP148"/>
          <cell r="CQ148"/>
          <cell r="CR148"/>
          <cell r="CS148"/>
          <cell r="CT148"/>
          <cell r="CU148"/>
          <cell r="CV148"/>
          <cell r="CW148"/>
          <cell r="CX148"/>
          <cell r="CY148"/>
          <cell r="CZ148"/>
          <cell r="DA148"/>
          <cell r="DB148"/>
          <cell r="DC148">
            <v>0</v>
          </cell>
          <cell r="DD148">
            <v>0</v>
          </cell>
        </row>
        <row r="149">
          <cell r="A149"/>
          <cell r="B149"/>
          <cell r="C149"/>
          <cell r="D149"/>
          <cell r="E149"/>
          <cell r="F149"/>
          <cell r="G149"/>
          <cell r="H149"/>
          <cell r="I149"/>
          <cell r="J149"/>
          <cell r="K149"/>
          <cell r="L149"/>
          <cell r="M149"/>
          <cell r="N149"/>
          <cell r="O149"/>
          <cell r="P149"/>
          <cell r="Q149"/>
          <cell r="R149"/>
          <cell r="S149"/>
          <cell r="T149"/>
          <cell r="U149"/>
          <cell r="V149"/>
          <cell r="W149"/>
          <cell r="X149"/>
          <cell r="Y149"/>
          <cell r="Z149"/>
          <cell r="AA149"/>
          <cell r="AB149"/>
          <cell r="AC149"/>
          <cell r="AD149"/>
          <cell r="AE149"/>
          <cell r="AF149"/>
          <cell r="AG149"/>
          <cell r="AH149"/>
          <cell r="AI149"/>
          <cell r="AJ149"/>
          <cell r="AK149"/>
          <cell r="AL149"/>
          <cell r="AM149"/>
          <cell r="AN149"/>
          <cell r="AO149"/>
          <cell r="AP149"/>
          <cell r="AQ149"/>
          <cell r="AR149"/>
          <cell r="AS149"/>
          <cell r="AT149"/>
          <cell r="AU149"/>
          <cell r="AV149"/>
          <cell r="AW149"/>
          <cell r="AX149"/>
          <cell r="AY149"/>
          <cell r="AZ149"/>
          <cell r="BA149"/>
          <cell r="BB149"/>
          <cell r="BC149"/>
          <cell r="BD149"/>
          <cell r="BE149"/>
          <cell r="BF149"/>
          <cell r="BG149"/>
          <cell r="BH149"/>
          <cell r="BI149"/>
          <cell r="BJ149"/>
          <cell r="BK149"/>
          <cell r="BL149"/>
          <cell r="BM149"/>
          <cell r="BN149"/>
          <cell r="BO149"/>
          <cell r="BP149"/>
          <cell r="BQ149"/>
          <cell r="BR149"/>
          <cell r="BS149"/>
          <cell r="BT149">
            <v>0</v>
          </cell>
          <cell r="BU149" t="str">
            <v/>
          </cell>
          <cell r="BV149" t="str">
            <v/>
          </cell>
          <cell r="BW149" t="str">
            <v/>
          </cell>
          <cell r="BX149" t="str">
            <v/>
          </cell>
          <cell r="BY149" t="str">
            <v/>
          </cell>
          <cell r="BZ149" t="str">
            <v/>
          </cell>
          <cell r="CA149" t="str">
            <v/>
          </cell>
          <cell r="CB149" t="str">
            <v/>
          </cell>
          <cell r="CC149" t="str">
            <v/>
          </cell>
          <cell r="CD149" t="str">
            <v/>
          </cell>
          <cell r="CE149" t="str">
            <v/>
          </cell>
          <cell r="CF149" t="str">
            <v/>
          </cell>
          <cell r="CG149"/>
          <cell r="CH149"/>
          <cell r="CI149" t="str">
            <v/>
          </cell>
          <cell r="CJ149" t="str">
            <v/>
          </cell>
          <cell r="CK149" t="str">
            <v/>
          </cell>
          <cell r="CL149" t="str">
            <v/>
          </cell>
          <cell r="CM149" t="str">
            <v/>
          </cell>
          <cell r="CN149"/>
          <cell r="CO149"/>
          <cell r="CP149"/>
          <cell r="CQ149"/>
          <cell r="CR149"/>
          <cell r="CS149"/>
          <cell r="CT149"/>
          <cell r="CU149"/>
          <cell r="CV149"/>
          <cell r="CW149"/>
          <cell r="CX149"/>
          <cell r="CY149"/>
          <cell r="CZ149"/>
          <cell r="DA149"/>
          <cell r="DB149"/>
          <cell r="DC149">
            <v>0</v>
          </cell>
          <cell r="DD149">
            <v>0</v>
          </cell>
        </row>
        <row r="150">
          <cell r="A150"/>
          <cell r="B150"/>
          <cell r="C150"/>
          <cell r="D150"/>
          <cell r="E150"/>
          <cell r="F150"/>
          <cell r="G150"/>
          <cell r="H150"/>
          <cell r="I150"/>
          <cell r="J150"/>
          <cell r="K150"/>
          <cell r="L150"/>
          <cell r="M150"/>
          <cell r="N150"/>
          <cell r="O150"/>
          <cell r="P150"/>
          <cell r="Q150"/>
          <cell r="R150"/>
          <cell r="S150"/>
          <cell r="T150"/>
          <cell r="U150"/>
          <cell r="V150"/>
          <cell r="W150"/>
          <cell r="X150"/>
          <cell r="Y150"/>
          <cell r="Z150"/>
          <cell r="AA150"/>
          <cell r="AB150"/>
          <cell r="AC150"/>
          <cell r="AD150"/>
          <cell r="AE150"/>
          <cell r="AF150"/>
          <cell r="AG150"/>
          <cell r="AH150"/>
          <cell r="AI150"/>
          <cell r="AJ150"/>
          <cell r="AK150"/>
          <cell r="AL150"/>
          <cell r="AM150"/>
          <cell r="AN150"/>
          <cell r="AO150"/>
          <cell r="AP150"/>
          <cell r="AQ150"/>
          <cell r="AR150"/>
          <cell r="AS150"/>
          <cell r="AT150"/>
          <cell r="AU150"/>
          <cell r="AV150"/>
          <cell r="AW150"/>
          <cell r="AX150"/>
          <cell r="AY150"/>
          <cell r="AZ150"/>
          <cell r="BA150"/>
          <cell r="BB150"/>
          <cell r="BC150"/>
          <cell r="BD150"/>
          <cell r="BE150"/>
          <cell r="BF150"/>
          <cell r="BG150"/>
          <cell r="BH150"/>
          <cell r="BI150"/>
          <cell r="BJ150"/>
          <cell r="BK150"/>
          <cell r="BL150"/>
          <cell r="BM150"/>
          <cell r="BN150"/>
          <cell r="BO150"/>
          <cell r="BP150"/>
          <cell r="BQ150"/>
          <cell r="BR150"/>
          <cell r="BS150"/>
          <cell r="BT150">
            <v>0</v>
          </cell>
          <cell r="BU150" t="str">
            <v/>
          </cell>
          <cell r="BV150" t="str">
            <v/>
          </cell>
          <cell r="BW150" t="str">
            <v/>
          </cell>
          <cell r="BX150" t="str">
            <v/>
          </cell>
          <cell r="BY150" t="str">
            <v/>
          </cell>
          <cell r="BZ150" t="str">
            <v/>
          </cell>
          <cell r="CA150" t="str">
            <v/>
          </cell>
          <cell r="CB150" t="str">
            <v/>
          </cell>
          <cell r="CC150" t="str">
            <v/>
          </cell>
          <cell r="CD150" t="str">
            <v/>
          </cell>
          <cell r="CE150" t="str">
            <v/>
          </cell>
          <cell r="CF150" t="str">
            <v/>
          </cell>
          <cell r="CG150"/>
          <cell r="CH150"/>
          <cell r="CI150" t="str">
            <v/>
          </cell>
          <cell r="CJ150" t="str">
            <v/>
          </cell>
          <cell r="CK150" t="str">
            <v/>
          </cell>
          <cell r="CL150" t="str">
            <v/>
          </cell>
          <cell r="CM150" t="str">
            <v/>
          </cell>
          <cell r="CN150"/>
          <cell r="CO150"/>
          <cell r="CP150"/>
          <cell r="CQ150"/>
          <cell r="CR150"/>
          <cell r="CS150"/>
          <cell r="CT150"/>
          <cell r="CU150"/>
          <cell r="CV150"/>
          <cell r="CW150"/>
          <cell r="CX150"/>
          <cell r="CY150"/>
          <cell r="CZ150"/>
          <cell r="DA150"/>
          <cell r="DB150"/>
          <cell r="DC150">
            <v>0</v>
          </cell>
          <cell r="DD150">
            <v>0</v>
          </cell>
        </row>
        <row r="151">
          <cell r="A151"/>
          <cell r="B151"/>
          <cell r="C151"/>
          <cell r="D151"/>
          <cell r="E151"/>
          <cell r="F151"/>
          <cell r="G151"/>
          <cell r="H151"/>
          <cell r="I151"/>
          <cell r="J151"/>
          <cell r="K151"/>
          <cell r="L151"/>
          <cell r="M151"/>
          <cell r="N151"/>
          <cell r="O151"/>
          <cell r="P151"/>
          <cell r="Q151"/>
          <cell r="R151"/>
          <cell r="S151"/>
          <cell r="T151"/>
          <cell r="U151"/>
          <cell r="V151"/>
          <cell r="W151"/>
          <cell r="X151"/>
          <cell r="Y151"/>
          <cell r="Z151"/>
          <cell r="AA151"/>
          <cell r="AB151"/>
          <cell r="AC151"/>
          <cell r="AD151"/>
          <cell r="AE151"/>
          <cell r="AF151"/>
          <cell r="AG151"/>
          <cell r="AH151"/>
          <cell r="AI151"/>
          <cell r="AJ151"/>
          <cell r="AK151"/>
          <cell r="AL151"/>
          <cell r="AM151"/>
          <cell r="AN151"/>
          <cell r="AO151"/>
          <cell r="AP151"/>
          <cell r="AQ151"/>
          <cell r="AR151"/>
          <cell r="AS151"/>
          <cell r="AT151"/>
          <cell r="AU151"/>
          <cell r="AV151"/>
          <cell r="AW151"/>
          <cell r="AX151"/>
          <cell r="AY151"/>
          <cell r="AZ151"/>
          <cell r="BA151"/>
          <cell r="BB151"/>
          <cell r="BC151"/>
          <cell r="BD151"/>
          <cell r="BE151"/>
          <cell r="BF151"/>
          <cell r="BG151"/>
          <cell r="BH151"/>
          <cell r="BI151"/>
          <cell r="BJ151"/>
          <cell r="BK151"/>
          <cell r="BL151"/>
          <cell r="BM151"/>
          <cell r="BN151"/>
          <cell r="BO151"/>
          <cell r="BP151"/>
          <cell r="BQ151"/>
          <cell r="BR151"/>
          <cell r="BS151"/>
          <cell r="BT151">
            <v>0</v>
          </cell>
          <cell r="BU151" t="str">
            <v/>
          </cell>
          <cell r="BV151" t="str">
            <v/>
          </cell>
          <cell r="BW151" t="str">
            <v/>
          </cell>
          <cell r="BX151" t="str">
            <v/>
          </cell>
          <cell r="BY151" t="str">
            <v/>
          </cell>
          <cell r="BZ151" t="str">
            <v/>
          </cell>
          <cell r="CA151" t="str">
            <v/>
          </cell>
          <cell r="CB151" t="str">
            <v/>
          </cell>
          <cell r="CC151" t="str">
            <v/>
          </cell>
          <cell r="CD151" t="str">
            <v/>
          </cell>
          <cell r="CE151" t="str">
            <v/>
          </cell>
          <cell r="CF151" t="str">
            <v/>
          </cell>
          <cell r="CG151"/>
          <cell r="CH151"/>
          <cell r="CI151" t="str">
            <v/>
          </cell>
          <cell r="CJ151" t="str">
            <v/>
          </cell>
          <cell r="CK151" t="str">
            <v/>
          </cell>
          <cell r="CL151" t="str">
            <v/>
          </cell>
          <cell r="CM151" t="str">
            <v/>
          </cell>
          <cell r="CN151"/>
          <cell r="CO151"/>
          <cell r="CP151"/>
          <cell r="CQ151"/>
          <cell r="CR151"/>
          <cell r="CS151"/>
          <cell r="CT151"/>
          <cell r="CU151"/>
          <cell r="CV151"/>
          <cell r="CW151"/>
          <cell r="CX151"/>
          <cell r="CY151"/>
          <cell r="CZ151"/>
          <cell r="DA151"/>
          <cell r="DB151"/>
          <cell r="DC151">
            <v>0</v>
          </cell>
          <cell r="DD151">
            <v>0</v>
          </cell>
        </row>
        <row r="152">
          <cell r="A152"/>
          <cell r="B152"/>
          <cell r="C152"/>
          <cell r="D152"/>
          <cell r="E152"/>
          <cell r="F152"/>
          <cell r="G152"/>
          <cell r="H152"/>
          <cell r="I152"/>
          <cell r="J152"/>
          <cell r="K152"/>
          <cell r="L152"/>
          <cell r="M152"/>
          <cell r="N152"/>
          <cell r="O152"/>
          <cell r="P152"/>
          <cell r="Q152"/>
          <cell r="R152"/>
          <cell r="S152"/>
          <cell r="T152"/>
          <cell r="U152"/>
          <cell r="V152"/>
          <cell r="W152"/>
          <cell r="X152"/>
          <cell r="Y152"/>
          <cell r="Z152"/>
          <cell r="AA152"/>
          <cell r="AB152"/>
          <cell r="AC152"/>
          <cell r="AD152"/>
          <cell r="AE152"/>
          <cell r="AF152"/>
          <cell r="AG152"/>
          <cell r="AH152"/>
          <cell r="AI152"/>
          <cell r="AJ152"/>
          <cell r="AK152"/>
          <cell r="AL152"/>
          <cell r="AM152"/>
          <cell r="AN152"/>
          <cell r="AO152"/>
          <cell r="AP152"/>
          <cell r="AQ152"/>
          <cell r="AR152"/>
          <cell r="AS152"/>
          <cell r="AT152"/>
          <cell r="AU152"/>
          <cell r="AV152"/>
          <cell r="AW152"/>
          <cell r="AX152"/>
          <cell r="AY152"/>
          <cell r="AZ152"/>
          <cell r="BA152"/>
          <cell r="BB152"/>
          <cell r="BC152"/>
          <cell r="BD152"/>
          <cell r="BE152"/>
          <cell r="BF152"/>
          <cell r="BG152"/>
          <cell r="BH152"/>
          <cell r="BI152"/>
          <cell r="BJ152"/>
          <cell r="BK152"/>
          <cell r="BL152"/>
          <cell r="BM152"/>
          <cell r="BN152"/>
          <cell r="BO152"/>
          <cell r="BP152"/>
          <cell r="BQ152"/>
          <cell r="BR152"/>
          <cell r="BS152"/>
          <cell r="BT152">
            <v>0</v>
          </cell>
          <cell r="BU152" t="str">
            <v/>
          </cell>
          <cell r="BV152" t="str">
            <v/>
          </cell>
          <cell r="BW152" t="str">
            <v/>
          </cell>
          <cell r="BX152" t="str">
            <v/>
          </cell>
          <cell r="BY152" t="str">
            <v/>
          </cell>
          <cell r="BZ152" t="str">
            <v/>
          </cell>
          <cell r="CA152" t="str">
            <v/>
          </cell>
          <cell r="CB152" t="str">
            <v/>
          </cell>
          <cell r="CC152" t="str">
            <v/>
          </cell>
          <cell r="CD152" t="str">
            <v/>
          </cell>
          <cell r="CE152" t="str">
            <v/>
          </cell>
          <cell r="CF152" t="str">
            <v/>
          </cell>
          <cell r="CG152"/>
          <cell r="CH152"/>
          <cell r="CI152" t="str">
            <v/>
          </cell>
          <cell r="CJ152" t="str">
            <v/>
          </cell>
          <cell r="CK152" t="str">
            <v/>
          </cell>
          <cell r="CL152" t="str">
            <v/>
          </cell>
          <cell r="CM152" t="str">
            <v/>
          </cell>
          <cell r="CN152"/>
          <cell r="CO152"/>
          <cell r="CP152"/>
          <cell r="CQ152"/>
          <cell r="CR152"/>
          <cell r="CS152"/>
          <cell r="CT152"/>
          <cell r="CU152"/>
          <cell r="CV152"/>
          <cell r="CW152"/>
          <cell r="CX152"/>
          <cell r="CY152"/>
          <cell r="CZ152"/>
          <cell r="DA152"/>
          <cell r="DB152"/>
          <cell r="DC152">
            <v>0</v>
          </cell>
          <cell r="DD152">
            <v>0</v>
          </cell>
        </row>
        <row r="153">
          <cell r="A153"/>
          <cell r="B153"/>
          <cell r="C153"/>
          <cell r="D153"/>
          <cell r="E153"/>
          <cell r="F153"/>
          <cell r="G153"/>
          <cell r="H153"/>
          <cell r="I153"/>
          <cell r="J153"/>
          <cell r="K153"/>
          <cell r="L153"/>
          <cell r="M153"/>
          <cell r="N153"/>
          <cell r="O153"/>
          <cell r="P153"/>
          <cell r="Q153"/>
          <cell r="R153"/>
          <cell r="S153"/>
          <cell r="T153"/>
          <cell r="U153"/>
          <cell r="V153"/>
          <cell r="W153"/>
          <cell r="X153"/>
          <cell r="Y153"/>
          <cell r="Z153"/>
          <cell r="AA153"/>
          <cell r="AB153"/>
          <cell r="AC153"/>
          <cell r="AD153"/>
          <cell r="AE153"/>
          <cell r="AF153"/>
          <cell r="AG153"/>
          <cell r="AH153"/>
          <cell r="AI153"/>
          <cell r="AJ153"/>
          <cell r="AK153"/>
          <cell r="AL153"/>
          <cell r="AM153"/>
          <cell r="AN153"/>
          <cell r="AO153"/>
          <cell r="AP153"/>
          <cell r="AQ153"/>
          <cell r="AR153"/>
          <cell r="AS153"/>
          <cell r="AT153"/>
          <cell r="AU153"/>
          <cell r="AV153"/>
          <cell r="AW153"/>
          <cell r="AX153"/>
          <cell r="AY153"/>
          <cell r="AZ153"/>
          <cell r="BA153"/>
          <cell r="BB153"/>
          <cell r="BC153"/>
          <cell r="BD153"/>
          <cell r="BE153"/>
          <cell r="BF153"/>
          <cell r="BG153"/>
          <cell r="BH153"/>
          <cell r="BI153"/>
          <cell r="BJ153"/>
          <cell r="BK153"/>
          <cell r="BL153"/>
          <cell r="BM153"/>
          <cell r="BN153"/>
          <cell r="BO153"/>
          <cell r="BP153"/>
          <cell r="BQ153"/>
          <cell r="BR153"/>
          <cell r="BS153"/>
          <cell r="BT153">
            <v>0</v>
          </cell>
          <cell r="BU153" t="str">
            <v/>
          </cell>
          <cell r="BV153" t="str">
            <v/>
          </cell>
          <cell r="BW153" t="str">
            <v/>
          </cell>
          <cell r="BX153" t="str">
            <v/>
          </cell>
          <cell r="BY153" t="str">
            <v/>
          </cell>
          <cell r="BZ153" t="str">
            <v/>
          </cell>
          <cell r="CA153" t="str">
            <v/>
          </cell>
          <cell r="CB153" t="str">
            <v/>
          </cell>
          <cell r="CC153" t="str">
            <v/>
          </cell>
          <cell r="CD153" t="str">
            <v/>
          </cell>
          <cell r="CE153" t="str">
            <v/>
          </cell>
          <cell r="CF153" t="str">
            <v/>
          </cell>
          <cell r="CG153"/>
          <cell r="CH153"/>
          <cell r="CI153" t="str">
            <v/>
          </cell>
          <cell r="CJ153" t="str">
            <v/>
          </cell>
          <cell r="CK153" t="str">
            <v/>
          </cell>
          <cell r="CL153" t="str">
            <v/>
          </cell>
          <cell r="CM153" t="str">
            <v/>
          </cell>
          <cell r="CN153"/>
          <cell r="CO153"/>
          <cell r="CP153"/>
          <cell r="CQ153"/>
          <cell r="CR153"/>
          <cell r="CS153"/>
          <cell r="CT153"/>
          <cell r="CU153"/>
          <cell r="CV153"/>
          <cell r="CW153"/>
          <cell r="CX153"/>
          <cell r="CY153"/>
          <cell r="CZ153"/>
          <cell r="DA153"/>
          <cell r="DB153"/>
          <cell r="DC153">
            <v>0</v>
          </cell>
          <cell r="DD153">
            <v>0</v>
          </cell>
        </row>
        <row r="154">
          <cell r="A154"/>
          <cell r="B154"/>
          <cell r="C154"/>
          <cell r="D154"/>
          <cell r="E154"/>
          <cell r="F154"/>
          <cell r="G154"/>
          <cell r="H154"/>
          <cell r="I154"/>
          <cell r="J154"/>
          <cell r="K154"/>
          <cell r="L154"/>
          <cell r="M154"/>
          <cell r="N154"/>
          <cell r="O154"/>
          <cell r="P154"/>
          <cell r="Q154"/>
          <cell r="R154"/>
          <cell r="S154"/>
          <cell r="T154"/>
          <cell r="U154"/>
          <cell r="V154"/>
          <cell r="W154"/>
          <cell r="X154"/>
          <cell r="Y154"/>
          <cell r="Z154"/>
          <cell r="AA154"/>
          <cell r="AB154"/>
          <cell r="AC154"/>
          <cell r="AD154"/>
          <cell r="AE154"/>
          <cell r="AF154"/>
          <cell r="AG154"/>
          <cell r="AH154"/>
          <cell r="AI154"/>
          <cell r="AJ154"/>
          <cell r="AK154"/>
          <cell r="AL154"/>
          <cell r="AM154"/>
          <cell r="AN154"/>
          <cell r="AO154"/>
          <cell r="AP154"/>
          <cell r="AQ154"/>
          <cell r="AR154"/>
          <cell r="AS154"/>
          <cell r="AT154"/>
          <cell r="AU154"/>
          <cell r="AV154"/>
          <cell r="AW154"/>
          <cell r="AX154"/>
          <cell r="AY154"/>
          <cell r="AZ154"/>
          <cell r="BA154"/>
          <cell r="BB154"/>
          <cell r="BC154"/>
          <cell r="BD154"/>
          <cell r="BE154"/>
          <cell r="BF154"/>
          <cell r="BG154"/>
          <cell r="BH154"/>
          <cell r="BI154"/>
          <cell r="BJ154"/>
          <cell r="BK154"/>
          <cell r="BL154"/>
          <cell r="BM154"/>
          <cell r="BN154"/>
          <cell r="BO154"/>
          <cell r="BP154"/>
          <cell r="BQ154"/>
          <cell r="BR154"/>
          <cell r="BS154"/>
          <cell r="BT154">
            <v>0</v>
          </cell>
          <cell r="BU154" t="str">
            <v/>
          </cell>
          <cell r="BV154" t="str">
            <v/>
          </cell>
          <cell r="BW154" t="str">
            <v/>
          </cell>
          <cell r="BX154" t="str">
            <v/>
          </cell>
          <cell r="BY154" t="str">
            <v/>
          </cell>
          <cell r="BZ154" t="str">
            <v/>
          </cell>
          <cell r="CA154" t="str">
            <v/>
          </cell>
          <cell r="CB154" t="str">
            <v/>
          </cell>
          <cell r="CC154" t="str">
            <v/>
          </cell>
          <cell r="CD154" t="str">
            <v/>
          </cell>
          <cell r="CE154" t="str">
            <v/>
          </cell>
          <cell r="CF154" t="str">
            <v/>
          </cell>
          <cell r="CG154"/>
          <cell r="CH154"/>
          <cell r="CI154" t="str">
            <v/>
          </cell>
          <cell r="CJ154" t="str">
            <v/>
          </cell>
          <cell r="CK154" t="str">
            <v/>
          </cell>
          <cell r="CL154" t="str">
            <v/>
          </cell>
          <cell r="CM154" t="str">
            <v/>
          </cell>
          <cell r="CN154"/>
          <cell r="CO154"/>
          <cell r="CP154"/>
          <cell r="CQ154"/>
          <cell r="CR154"/>
          <cell r="CS154"/>
          <cell r="CT154"/>
          <cell r="CU154"/>
          <cell r="CV154"/>
          <cell r="CW154"/>
          <cell r="CX154"/>
          <cell r="CY154"/>
          <cell r="CZ154"/>
          <cell r="DA154"/>
          <cell r="DB154"/>
          <cell r="DC154">
            <v>0</v>
          </cell>
          <cell r="DD154">
            <v>0</v>
          </cell>
        </row>
        <row r="155">
          <cell r="A155"/>
          <cell r="B155"/>
          <cell r="C155"/>
          <cell r="D155"/>
          <cell r="E155"/>
          <cell r="F155"/>
          <cell r="G155"/>
          <cell r="H155"/>
          <cell r="I155"/>
          <cell r="J155"/>
          <cell r="K155"/>
          <cell r="L155"/>
          <cell r="M155"/>
          <cell r="N155"/>
          <cell r="O155"/>
          <cell r="P155"/>
          <cell r="Q155"/>
          <cell r="R155"/>
          <cell r="S155"/>
          <cell r="T155"/>
          <cell r="U155"/>
          <cell r="V155"/>
          <cell r="W155"/>
          <cell r="X155"/>
          <cell r="Y155"/>
          <cell r="Z155"/>
          <cell r="AA155"/>
          <cell r="AB155"/>
          <cell r="AC155"/>
          <cell r="AD155"/>
          <cell r="AE155"/>
          <cell r="AF155"/>
          <cell r="AG155"/>
          <cell r="AH155"/>
          <cell r="AI155"/>
          <cell r="AJ155"/>
          <cell r="AK155"/>
          <cell r="AL155"/>
          <cell r="AM155"/>
          <cell r="AN155"/>
          <cell r="AO155"/>
          <cell r="AP155"/>
          <cell r="AQ155"/>
          <cell r="AR155"/>
          <cell r="AS155"/>
          <cell r="AT155"/>
          <cell r="AU155"/>
          <cell r="AV155"/>
          <cell r="AW155"/>
          <cell r="AX155"/>
          <cell r="AY155"/>
          <cell r="AZ155"/>
          <cell r="BA155"/>
          <cell r="BB155"/>
          <cell r="BC155"/>
          <cell r="BD155"/>
          <cell r="BE155"/>
          <cell r="BF155"/>
          <cell r="BG155"/>
          <cell r="BH155"/>
          <cell r="BI155"/>
          <cell r="BJ155"/>
          <cell r="BK155"/>
          <cell r="BL155"/>
          <cell r="BM155"/>
          <cell r="BN155"/>
          <cell r="BO155"/>
          <cell r="BP155"/>
          <cell r="BQ155"/>
          <cell r="BR155"/>
          <cell r="BS155"/>
          <cell r="BT155">
            <v>0</v>
          </cell>
          <cell r="BU155" t="str">
            <v/>
          </cell>
          <cell r="BV155" t="str">
            <v/>
          </cell>
          <cell r="BW155" t="str">
            <v/>
          </cell>
          <cell r="BX155" t="str">
            <v/>
          </cell>
          <cell r="BY155" t="str">
            <v/>
          </cell>
          <cell r="BZ155" t="str">
            <v/>
          </cell>
          <cell r="CA155" t="str">
            <v/>
          </cell>
          <cell r="CB155" t="str">
            <v/>
          </cell>
          <cell r="CC155" t="str">
            <v/>
          </cell>
          <cell r="CD155" t="str">
            <v/>
          </cell>
          <cell r="CE155" t="str">
            <v/>
          </cell>
          <cell r="CF155" t="str">
            <v/>
          </cell>
          <cell r="CG155"/>
          <cell r="CH155"/>
          <cell r="CI155" t="str">
            <v/>
          </cell>
          <cell r="CJ155" t="str">
            <v/>
          </cell>
          <cell r="CK155" t="str">
            <v/>
          </cell>
          <cell r="CL155" t="str">
            <v/>
          </cell>
          <cell r="CM155" t="str">
            <v/>
          </cell>
          <cell r="CN155"/>
          <cell r="CO155"/>
          <cell r="CP155"/>
          <cell r="CQ155"/>
          <cell r="CR155"/>
          <cell r="CS155"/>
          <cell r="CT155"/>
          <cell r="CU155"/>
          <cell r="CV155"/>
          <cell r="CW155"/>
          <cell r="CX155"/>
          <cell r="CY155"/>
          <cell r="CZ155"/>
          <cell r="DA155"/>
          <cell r="DB155"/>
          <cell r="DC155">
            <v>0</v>
          </cell>
          <cell r="DD155">
            <v>0</v>
          </cell>
        </row>
        <row r="156">
          <cell r="A156"/>
          <cell r="B156"/>
          <cell r="C156"/>
          <cell r="D156"/>
          <cell r="E156"/>
          <cell r="F156"/>
          <cell r="G156"/>
          <cell r="H156"/>
          <cell r="I156"/>
          <cell r="J156"/>
          <cell r="K156"/>
          <cell r="L156"/>
          <cell r="M156"/>
          <cell r="N156"/>
          <cell r="O156"/>
          <cell r="P156"/>
          <cell r="Q156"/>
          <cell r="R156"/>
          <cell r="S156"/>
          <cell r="T156"/>
          <cell r="U156"/>
          <cell r="V156"/>
          <cell r="W156"/>
          <cell r="X156"/>
          <cell r="Y156"/>
          <cell r="Z156"/>
          <cell r="AA156"/>
          <cell r="AB156"/>
          <cell r="AC156"/>
          <cell r="AD156"/>
          <cell r="AE156"/>
          <cell r="AF156"/>
          <cell r="AG156"/>
          <cell r="AH156"/>
          <cell r="AI156"/>
          <cell r="AJ156"/>
          <cell r="AK156"/>
          <cell r="AL156"/>
          <cell r="AM156"/>
          <cell r="AN156"/>
          <cell r="AO156"/>
          <cell r="AP156"/>
          <cell r="AQ156"/>
          <cell r="AR156"/>
          <cell r="AS156"/>
          <cell r="AT156"/>
          <cell r="AU156"/>
          <cell r="AV156"/>
          <cell r="AW156"/>
          <cell r="AX156"/>
          <cell r="AY156"/>
          <cell r="AZ156"/>
          <cell r="BA156"/>
          <cell r="BB156"/>
          <cell r="BC156"/>
          <cell r="BD156"/>
          <cell r="BE156"/>
          <cell r="BF156"/>
          <cell r="BG156"/>
          <cell r="BH156"/>
          <cell r="BI156"/>
          <cell r="BJ156"/>
          <cell r="BK156"/>
          <cell r="BL156"/>
          <cell r="BM156"/>
          <cell r="BN156"/>
          <cell r="BO156"/>
          <cell r="BP156"/>
          <cell r="BQ156"/>
          <cell r="BR156"/>
          <cell r="BS156"/>
          <cell r="BT156">
            <v>0</v>
          </cell>
          <cell r="BU156" t="str">
            <v/>
          </cell>
          <cell r="BV156" t="str">
            <v/>
          </cell>
          <cell r="BW156" t="str">
            <v/>
          </cell>
          <cell r="BX156" t="str">
            <v/>
          </cell>
          <cell r="BY156" t="str">
            <v/>
          </cell>
          <cell r="BZ156" t="str">
            <v/>
          </cell>
          <cell r="CA156" t="str">
            <v/>
          </cell>
          <cell r="CB156" t="str">
            <v/>
          </cell>
          <cell r="CC156" t="str">
            <v/>
          </cell>
          <cell r="CD156" t="str">
            <v/>
          </cell>
          <cell r="CE156" t="str">
            <v/>
          </cell>
          <cell r="CF156" t="str">
            <v/>
          </cell>
          <cell r="CG156"/>
          <cell r="CH156"/>
          <cell r="CI156" t="str">
            <v/>
          </cell>
          <cell r="CJ156" t="str">
            <v/>
          </cell>
          <cell r="CK156" t="str">
            <v/>
          </cell>
          <cell r="CL156" t="str">
            <v/>
          </cell>
          <cell r="CM156" t="str">
            <v/>
          </cell>
          <cell r="CN156"/>
          <cell r="CO156"/>
          <cell r="CP156"/>
          <cell r="CQ156"/>
          <cell r="CR156"/>
          <cell r="CS156"/>
          <cell r="CT156"/>
          <cell r="CU156"/>
          <cell r="CV156"/>
          <cell r="CW156"/>
          <cell r="CX156"/>
          <cell r="CY156"/>
          <cell r="CZ156"/>
          <cell r="DA156"/>
          <cell r="DB156"/>
          <cell r="DC156">
            <v>0</v>
          </cell>
          <cell r="DD156">
            <v>0</v>
          </cell>
        </row>
        <row r="157">
          <cell r="A157"/>
          <cell r="B157"/>
          <cell r="C157"/>
          <cell r="D157"/>
          <cell r="E157"/>
          <cell r="F157"/>
          <cell r="G157"/>
          <cell r="H157"/>
          <cell r="I157"/>
          <cell r="J157"/>
          <cell r="K157"/>
          <cell r="L157"/>
          <cell r="M157"/>
          <cell r="N157"/>
          <cell r="O157"/>
          <cell r="P157"/>
          <cell r="Q157"/>
          <cell r="R157"/>
          <cell r="S157"/>
          <cell r="T157"/>
          <cell r="U157"/>
          <cell r="V157"/>
          <cell r="W157"/>
          <cell r="X157"/>
          <cell r="Y157"/>
          <cell r="Z157"/>
          <cell r="AA157"/>
          <cell r="AB157"/>
          <cell r="AC157"/>
          <cell r="AD157"/>
          <cell r="AE157"/>
          <cell r="AF157"/>
          <cell r="AG157"/>
          <cell r="AH157"/>
          <cell r="AI157"/>
          <cell r="AJ157"/>
          <cell r="AK157"/>
          <cell r="AL157"/>
          <cell r="AM157"/>
          <cell r="AN157"/>
          <cell r="AO157"/>
          <cell r="AP157"/>
          <cell r="AQ157"/>
          <cell r="AR157"/>
          <cell r="AS157"/>
          <cell r="AT157"/>
          <cell r="AU157"/>
          <cell r="AV157"/>
          <cell r="AW157"/>
          <cell r="AX157"/>
          <cell r="AY157"/>
          <cell r="AZ157"/>
          <cell r="BA157"/>
          <cell r="BB157"/>
          <cell r="BC157"/>
          <cell r="BD157"/>
          <cell r="BE157"/>
          <cell r="BF157"/>
          <cell r="BG157"/>
          <cell r="BH157"/>
          <cell r="BI157"/>
          <cell r="BJ157"/>
          <cell r="BK157"/>
          <cell r="BL157"/>
          <cell r="BM157"/>
          <cell r="BN157"/>
          <cell r="BO157"/>
          <cell r="BP157"/>
          <cell r="BQ157"/>
          <cell r="BR157"/>
          <cell r="BS157"/>
          <cell r="BT157">
            <v>0</v>
          </cell>
          <cell r="BU157" t="str">
            <v/>
          </cell>
          <cell r="BV157" t="str">
            <v/>
          </cell>
          <cell r="BW157" t="str">
            <v/>
          </cell>
          <cell r="BX157" t="str">
            <v/>
          </cell>
          <cell r="BY157" t="str">
            <v/>
          </cell>
          <cell r="BZ157" t="str">
            <v/>
          </cell>
          <cell r="CA157" t="str">
            <v/>
          </cell>
          <cell r="CB157" t="str">
            <v/>
          </cell>
          <cell r="CC157" t="str">
            <v/>
          </cell>
          <cell r="CD157" t="str">
            <v/>
          </cell>
          <cell r="CE157" t="str">
            <v/>
          </cell>
          <cell r="CF157" t="str">
            <v/>
          </cell>
          <cell r="CG157"/>
          <cell r="CH157"/>
          <cell r="CI157" t="str">
            <v/>
          </cell>
          <cell r="CJ157" t="str">
            <v/>
          </cell>
          <cell r="CK157" t="str">
            <v/>
          </cell>
          <cell r="CL157" t="str">
            <v/>
          </cell>
          <cell r="CM157" t="str">
            <v/>
          </cell>
          <cell r="CN157"/>
          <cell r="CO157"/>
          <cell r="CP157"/>
          <cell r="CQ157"/>
          <cell r="CR157"/>
          <cell r="CS157"/>
          <cell r="CT157"/>
          <cell r="CU157"/>
          <cell r="CV157"/>
          <cell r="CW157"/>
          <cell r="CX157"/>
          <cell r="CY157"/>
          <cell r="CZ157"/>
          <cell r="DA157"/>
          <cell r="DB157"/>
          <cell r="DC157">
            <v>0</v>
          </cell>
          <cell r="DD157">
            <v>0</v>
          </cell>
        </row>
        <row r="158">
          <cell r="A158"/>
          <cell r="B158"/>
          <cell r="C158"/>
          <cell r="D158"/>
          <cell r="E158"/>
          <cell r="F158"/>
          <cell r="G158"/>
          <cell r="H158"/>
          <cell r="I158"/>
          <cell r="J158"/>
          <cell r="K158"/>
          <cell r="L158"/>
          <cell r="M158"/>
          <cell r="N158"/>
          <cell r="O158"/>
          <cell r="P158"/>
          <cell r="Q158"/>
          <cell r="R158"/>
          <cell r="S158"/>
          <cell r="T158"/>
          <cell r="U158"/>
          <cell r="V158"/>
          <cell r="W158"/>
          <cell r="X158"/>
          <cell r="Y158"/>
          <cell r="Z158"/>
          <cell r="AA158"/>
          <cell r="AB158"/>
          <cell r="AC158"/>
          <cell r="AD158"/>
          <cell r="AE158"/>
          <cell r="AF158"/>
          <cell r="AG158"/>
          <cell r="AH158"/>
          <cell r="AI158"/>
          <cell r="AJ158"/>
          <cell r="AK158"/>
          <cell r="AL158"/>
          <cell r="AM158"/>
          <cell r="AN158"/>
          <cell r="AO158"/>
          <cell r="AP158"/>
          <cell r="AQ158"/>
          <cell r="AR158"/>
          <cell r="AS158"/>
          <cell r="AT158"/>
          <cell r="AU158"/>
          <cell r="AV158"/>
          <cell r="AW158"/>
          <cell r="AX158"/>
          <cell r="AY158"/>
          <cell r="AZ158"/>
          <cell r="BA158"/>
          <cell r="BB158"/>
          <cell r="BC158"/>
          <cell r="BD158"/>
          <cell r="BE158"/>
          <cell r="BF158"/>
          <cell r="BG158"/>
          <cell r="BH158"/>
          <cell r="BI158"/>
          <cell r="BJ158"/>
          <cell r="BK158"/>
          <cell r="BL158"/>
          <cell r="BM158"/>
          <cell r="BN158"/>
          <cell r="BO158"/>
          <cell r="BP158"/>
          <cell r="BQ158"/>
          <cell r="BR158"/>
          <cell r="BS158"/>
          <cell r="BT158">
            <v>0</v>
          </cell>
          <cell r="BU158" t="str">
            <v/>
          </cell>
          <cell r="BV158" t="str">
            <v/>
          </cell>
          <cell r="BW158" t="str">
            <v/>
          </cell>
          <cell r="BX158" t="str">
            <v/>
          </cell>
          <cell r="BY158" t="str">
            <v/>
          </cell>
          <cell r="BZ158" t="str">
            <v/>
          </cell>
          <cell r="CA158" t="str">
            <v/>
          </cell>
          <cell r="CB158" t="str">
            <v/>
          </cell>
          <cell r="CC158" t="str">
            <v/>
          </cell>
          <cell r="CD158" t="str">
            <v/>
          </cell>
          <cell r="CE158" t="str">
            <v/>
          </cell>
          <cell r="CF158" t="str">
            <v/>
          </cell>
          <cell r="CG158"/>
          <cell r="CH158"/>
          <cell r="CI158" t="str">
            <v/>
          </cell>
          <cell r="CJ158" t="str">
            <v/>
          </cell>
          <cell r="CK158" t="str">
            <v/>
          </cell>
          <cell r="CL158" t="str">
            <v/>
          </cell>
          <cell r="CM158" t="str">
            <v/>
          </cell>
          <cell r="CN158"/>
          <cell r="CO158"/>
          <cell r="CP158"/>
          <cell r="CQ158"/>
          <cell r="CR158"/>
          <cell r="CS158"/>
          <cell r="CT158"/>
          <cell r="CU158"/>
          <cell r="CV158"/>
          <cell r="CW158"/>
          <cell r="CX158"/>
          <cell r="CY158"/>
          <cell r="CZ158"/>
          <cell r="DA158"/>
          <cell r="DB158"/>
          <cell r="DC158">
            <v>0</v>
          </cell>
          <cell r="DD158">
            <v>0</v>
          </cell>
        </row>
        <row r="159">
          <cell r="A159"/>
          <cell r="B159"/>
          <cell r="C159"/>
          <cell r="D159"/>
          <cell r="E159"/>
          <cell r="F159"/>
          <cell r="G159"/>
          <cell r="H159"/>
          <cell r="I159"/>
          <cell r="J159"/>
          <cell r="K159"/>
          <cell r="L159"/>
          <cell r="M159"/>
          <cell r="N159"/>
          <cell r="O159"/>
          <cell r="P159"/>
          <cell r="Q159"/>
          <cell r="R159"/>
          <cell r="S159"/>
          <cell r="T159"/>
          <cell r="U159"/>
          <cell r="V159"/>
          <cell r="W159"/>
          <cell r="X159"/>
          <cell r="Y159"/>
          <cell r="Z159"/>
          <cell r="AA159"/>
          <cell r="AB159"/>
          <cell r="AC159"/>
          <cell r="AD159"/>
          <cell r="AE159"/>
          <cell r="AF159"/>
          <cell r="AG159"/>
          <cell r="AH159"/>
          <cell r="AI159"/>
          <cell r="AJ159"/>
          <cell r="AK159"/>
          <cell r="AL159"/>
          <cell r="AM159"/>
          <cell r="AN159"/>
          <cell r="AO159"/>
          <cell r="AP159"/>
          <cell r="AQ159"/>
          <cell r="AR159"/>
          <cell r="AS159"/>
          <cell r="AT159"/>
          <cell r="AU159"/>
          <cell r="AV159"/>
          <cell r="AW159"/>
          <cell r="AX159"/>
          <cell r="AY159"/>
          <cell r="AZ159"/>
          <cell r="BA159"/>
          <cell r="BB159"/>
          <cell r="BC159"/>
          <cell r="BD159"/>
          <cell r="BE159"/>
          <cell r="BF159"/>
          <cell r="BG159"/>
          <cell r="BH159"/>
          <cell r="BI159"/>
          <cell r="BJ159"/>
          <cell r="BK159"/>
          <cell r="BL159"/>
          <cell r="BM159"/>
          <cell r="BN159"/>
          <cell r="BO159"/>
          <cell r="BP159"/>
          <cell r="BQ159"/>
          <cell r="BR159"/>
          <cell r="BS159"/>
          <cell r="BT159">
            <v>0</v>
          </cell>
          <cell r="BU159" t="str">
            <v/>
          </cell>
          <cell r="BV159" t="str">
            <v/>
          </cell>
          <cell r="BW159" t="str">
            <v/>
          </cell>
          <cell r="BX159" t="str">
            <v/>
          </cell>
          <cell r="BY159" t="str">
            <v/>
          </cell>
          <cell r="BZ159" t="str">
            <v/>
          </cell>
          <cell r="CA159" t="str">
            <v/>
          </cell>
          <cell r="CB159" t="str">
            <v/>
          </cell>
          <cell r="CC159" t="str">
            <v/>
          </cell>
          <cell r="CD159" t="str">
            <v/>
          </cell>
          <cell r="CE159" t="str">
            <v/>
          </cell>
          <cell r="CF159" t="str">
            <v/>
          </cell>
          <cell r="CG159"/>
          <cell r="CH159"/>
          <cell r="CI159" t="str">
            <v/>
          </cell>
          <cell r="CJ159" t="str">
            <v/>
          </cell>
          <cell r="CK159" t="str">
            <v/>
          </cell>
          <cell r="CL159" t="str">
            <v/>
          </cell>
          <cell r="CM159" t="str">
            <v/>
          </cell>
          <cell r="CN159"/>
          <cell r="CO159"/>
          <cell r="CP159"/>
          <cell r="CQ159"/>
          <cell r="CR159"/>
          <cell r="CS159"/>
          <cell r="CT159"/>
          <cell r="CU159"/>
          <cell r="CV159"/>
          <cell r="CW159"/>
          <cell r="CX159"/>
          <cell r="CY159"/>
          <cell r="CZ159"/>
          <cell r="DA159"/>
          <cell r="DB159"/>
          <cell r="DC159">
            <v>0</v>
          </cell>
          <cell r="DD159">
            <v>0</v>
          </cell>
        </row>
        <row r="160">
          <cell r="A160"/>
          <cell r="B160"/>
          <cell r="C160"/>
          <cell r="D160"/>
          <cell r="E160"/>
          <cell r="F160"/>
          <cell r="G160"/>
          <cell r="H160"/>
          <cell r="I160"/>
          <cell r="J160"/>
          <cell r="K160"/>
          <cell r="L160"/>
          <cell r="M160"/>
          <cell r="N160"/>
          <cell r="O160"/>
          <cell r="P160"/>
          <cell r="Q160"/>
          <cell r="R160"/>
          <cell r="S160"/>
          <cell r="T160"/>
          <cell r="U160"/>
          <cell r="V160"/>
          <cell r="W160"/>
          <cell r="X160"/>
          <cell r="Y160"/>
          <cell r="Z160"/>
          <cell r="AA160"/>
          <cell r="AB160"/>
          <cell r="AC160"/>
          <cell r="AD160"/>
          <cell r="AE160"/>
          <cell r="AF160"/>
          <cell r="AG160"/>
          <cell r="AH160"/>
          <cell r="AI160"/>
          <cell r="AJ160"/>
          <cell r="AK160"/>
          <cell r="AL160"/>
          <cell r="AM160"/>
          <cell r="AN160"/>
          <cell r="AO160"/>
          <cell r="AP160"/>
          <cell r="AQ160"/>
          <cell r="AR160"/>
          <cell r="AS160"/>
          <cell r="AT160"/>
          <cell r="AU160"/>
          <cell r="AV160"/>
          <cell r="AW160"/>
          <cell r="AX160"/>
          <cell r="AY160"/>
          <cell r="AZ160"/>
          <cell r="BA160"/>
          <cell r="BB160"/>
          <cell r="BC160"/>
          <cell r="BD160"/>
          <cell r="BE160"/>
          <cell r="BF160"/>
          <cell r="BG160"/>
          <cell r="BH160"/>
          <cell r="BI160"/>
          <cell r="BJ160"/>
          <cell r="BK160"/>
          <cell r="BL160"/>
          <cell r="BM160"/>
          <cell r="BN160"/>
          <cell r="BO160"/>
          <cell r="BP160"/>
          <cell r="BQ160"/>
          <cell r="BR160"/>
          <cell r="BS160"/>
          <cell r="BT160">
            <v>0</v>
          </cell>
          <cell r="BU160" t="str">
            <v/>
          </cell>
          <cell r="BV160" t="str">
            <v/>
          </cell>
          <cell r="BW160" t="str">
            <v/>
          </cell>
          <cell r="BX160" t="str">
            <v/>
          </cell>
          <cell r="BY160" t="str">
            <v/>
          </cell>
          <cell r="BZ160" t="str">
            <v/>
          </cell>
          <cell r="CA160" t="str">
            <v/>
          </cell>
          <cell r="CB160" t="str">
            <v/>
          </cell>
          <cell r="CC160" t="str">
            <v/>
          </cell>
          <cell r="CD160" t="str">
            <v/>
          </cell>
          <cell r="CE160" t="str">
            <v/>
          </cell>
          <cell r="CF160" t="str">
            <v/>
          </cell>
          <cell r="CG160"/>
          <cell r="CH160"/>
          <cell r="CI160" t="str">
            <v/>
          </cell>
          <cell r="CJ160" t="str">
            <v/>
          </cell>
          <cell r="CK160" t="str">
            <v/>
          </cell>
          <cell r="CL160" t="str">
            <v/>
          </cell>
          <cell r="CM160" t="str">
            <v/>
          </cell>
          <cell r="CN160"/>
          <cell r="CO160"/>
          <cell r="CP160"/>
          <cell r="CQ160"/>
          <cell r="CR160"/>
          <cell r="CS160"/>
          <cell r="CT160"/>
          <cell r="CU160"/>
          <cell r="CV160"/>
          <cell r="CW160"/>
          <cell r="CX160"/>
          <cell r="CY160"/>
          <cell r="CZ160"/>
          <cell r="DA160"/>
          <cell r="DB160"/>
          <cell r="DC160">
            <v>0</v>
          </cell>
          <cell r="DD160">
            <v>0</v>
          </cell>
        </row>
        <row r="161">
          <cell r="A161"/>
          <cell r="B161"/>
          <cell r="C161"/>
          <cell r="D161"/>
          <cell r="E161"/>
          <cell r="F161"/>
          <cell r="G161"/>
          <cell r="H161"/>
          <cell r="I161"/>
          <cell r="J161"/>
          <cell r="K161"/>
          <cell r="L161"/>
          <cell r="M161"/>
          <cell r="N161"/>
          <cell r="O161"/>
          <cell r="P161"/>
          <cell r="Q161"/>
          <cell r="R161"/>
          <cell r="S161"/>
          <cell r="T161"/>
          <cell r="U161"/>
          <cell r="V161"/>
          <cell r="W161"/>
          <cell r="X161"/>
          <cell r="Y161"/>
          <cell r="Z161"/>
          <cell r="AA161"/>
          <cell r="AB161"/>
          <cell r="AC161"/>
          <cell r="AD161"/>
          <cell r="AE161"/>
          <cell r="AF161"/>
          <cell r="AG161"/>
          <cell r="AH161"/>
          <cell r="AI161"/>
          <cell r="AJ161"/>
          <cell r="AK161"/>
          <cell r="AL161"/>
          <cell r="AM161"/>
          <cell r="AN161"/>
          <cell r="AO161"/>
          <cell r="AP161"/>
          <cell r="AQ161"/>
          <cell r="AR161"/>
          <cell r="AS161"/>
          <cell r="AT161"/>
          <cell r="AU161"/>
          <cell r="AV161"/>
          <cell r="AW161"/>
          <cell r="AX161"/>
          <cell r="AY161"/>
          <cell r="AZ161"/>
          <cell r="BA161"/>
          <cell r="BB161"/>
          <cell r="BC161"/>
          <cell r="BD161"/>
          <cell r="BE161"/>
          <cell r="BF161"/>
          <cell r="BG161"/>
          <cell r="BH161"/>
          <cell r="BI161"/>
          <cell r="BJ161"/>
          <cell r="BK161"/>
          <cell r="BL161"/>
          <cell r="BM161"/>
          <cell r="BN161"/>
          <cell r="BO161"/>
          <cell r="BP161"/>
          <cell r="BQ161"/>
          <cell r="BR161"/>
          <cell r="BS161"/>
          <cell r="BT161">
            <v>0</v>
          </cell>
          <cell r="BU161" t="str">
            <v/>
          </cell>
          <cell r="BV161" t="str">
            <v/>
          </cell>
          <cell r="BW161" t="str">
            <v/>
          </cell>
          <cell r="BX161" t="str">
            <v/>
          </cell>
          <cell r="BY161" t="str">
            <v/>
          </cell>
          <cell r="BZ161" t="str">
            <v/>
          </cell>
          <cell r="CA161" t="str">
            <v/>
          </cell>
          <cell r="CB161" t="str">
            <v/>
          </cell>
          <cell r="CC161" t="str">
            <v/>
          </cell>
          <cell r="CD161" t="str">
            <v/>
          </cell>
          <cell r="CE161" t="str">
            <v/>
          </cell>
          <cell r="CF161" t="str">
            <v/>
          </cell>
          <cell r="CG161"/>
          <cell r="CH161"/>
          <cell r="CI161" t="str">
            <v/>
          </cell>
          <cell r="CJ161" t="str">
            <v/>
          </cell>
          <cell r="CK161" t="str">
            <v/>
          </cell>
          <cell r="CL161" t="str">
            <v/>
          </cell>
          <cell r="CM161" t="str">
            <v/>
          </cell>
          <cell r="CN161"/>
          <cell r="CO161"/>
          <cell r="CP161"/>
          <cell r="CQ161"/>
          <cell r="CR161"/>
          <cell r="CS161"/>
          <cell r="CT161"/>
          <cell r="CU161"/>
          <cell r="CV161"/>
          <cell r="CW161"/>
          <cell r="CX161"/>
          <cell r="CY161"/>
          <cell r="CZ161"/>
          <cell r="DA161"/>
          <cell r="DB161"/>
          <cell r="DC161">
            <v>0</v>
          </cell>
          <cell r="DD161">
            <v>0</v>
          </cell>
        </row>
        <row r="162">
          <cell r="A162"/>
          <cell r="B162"/>
          <cell r="C162"/>
          <cell r="D162"/>
          <cell r="E162"/>
          <cell r="F162"/>
          <cell r="G162"/>
          <cell r="H162"/>
          <cell r="I162"/>
          <cell r="J162"/>
          <cell r="K162"/>
          <cell r="L162"/>
          <cell r="M162"/>
          <cell r="N162"/>
          <cell r="O162"/>
          <cell r="P162"/>
          <cell r="Q162"/>
          <cell r="R162"/>
          <cell r="S162"/>
          <cell r="T162"/>
          <cell r="U162"/>
          <cell r="V162"/>
          <cell r="W162"/>
          <cell r="X162"/>
          <cell r="Y162"/>
          <cell r="Z162"/>
          <cell r="AA162"/>
          <cell r="AB162"/>
          <cell r="AC162"/>
          <cell r="AD162"/>
          <cell r="AE162"/>
          <cell r="AF162"/>
          <cell r="AG162"/>
          <cell r="AH162"/>
          <cell r="AI162"/>
          <cell r="AJ162"/>
          <cell r="AK162"/>
          <cell r="AL162"/>
          <cell r="AM162"/>
          <cell r="AN162"/>
          <cell r="AO162"/>
          <cell r="AP162"/>
          <cell r="AQ162"/>
          <cell r="AR162"/>
          <cell r="AS162"/>
          <cell r="AT162"/>
          <cell r="AU162"/>
          <cell r="AV162"/>
          <cell r="AW162"/>
          <cell r="AX162"/>
          <cell r="AY162"/>
          <cell r="AZ162"/>
          <cell r="BA162"/>
          <cell r="BB162"/>
          <cell r="BC162"/>
          <cell r="BD162"/>
          <cell r="BE162"/>
          <cell r="BF162"/>
          <cell r="BG162"/>
          <cell r="BH162"/>
          <cell r="BI162"/>
          <cell r="BJ162"/>
          <cell r="BK162"/>
          <cell r="BL162"/>
          <cell r="BM162"/>
          <cell r="BN162"/>
          <cell r="BO162"/>
          <cell r="BP162"/>
          <cell r="BQ162"/>
          <cell r="BR162"/>
          <cell r="BS162"/>
          <cell r="BT162">
            <v>0</v>
          </cell>
          <cell r="BU162" t="str">
            <v/>
          </cell>
          <cell r="BV162" t="str">
            <v/>
          </cell>
          <cell r="BW162" t="str">
            <v/>
          </cell>
          <cell r="BX162" t="str">
            <v/>
          </cell>
          <cell r="BY162" t="str">
            <v/>
          </cell>
          <cell r="BZ162" t="str">
            <v/>
          </cell>
          <cell r="CA162" t="str">
            <v/>
          </cell>
          <cell r="CB162" t="str">
            <v/>
          </cell>
          <cell r="CC162" t="str">
            <v/>
          </cell>
          <cell r="CD162" t="str">
            <v/>
          </cell>
          <cell r="CE162" t="str">
            <v/>
          </cell>
          <cell r="CF162" t="str">
            <v/>
          </cell>
          <cell r="CG162"/>
          <cell r="CH162"/>
          <cell r="CI162" t="str">
            <v/>
          </cell>
          <cell r="CJ162" t="str">
            <v/>
          </cell>
          <cell r="CK162" t="str">
            <v/>
          </cell>
          <cell r="CL162" t="str">
            <v/>
          </cell>
          <cell r="CM162" t="str">
            <v/>
          </cell>
          <cell r="CN162"/>
          <cell r="CO162"/>
          <cell r="CP162"/>
          <cell r="CQ162"/>
          <cell r="CR162"/>
          <cell r="CS162"/>
          <cell r="CT162"/>
          <cell r="CU162"/>
          <cell r="CV162"/>
          <cell r="CW162"/>
          <cell r="CX162"/>
          <cell r="CY162"/>
          <cell r="CZ162"/>
          <cell r="DA162"/>
          <cell r="DB162"/>
          <cell r="DC162">
            <v>0</v>
          </cell>
          <cell r="DD162">
            <v>0</v>
          </cell>
        </row>
        <row r="163">
          <cell r="A163"/>
          <cell r="B163"/>
          <cell r="C163"/>
          <cell r="D163"/>
          <cell r="E163"/>
          <cell r="F163"/>
          <cell r="G163"/>
          <cell r="H163"/>
          <cell r="I163"/>
          <cell r="J163"/>
          <cell r="K163"/>
          <cell r="L163"/>
          <cell r="M163"/>
          <cell r="N163"/>
          <cell r="O163"/>
          <cell r="P163"/>
          <cell r="Q163"/>
          <cell r="R163"/>
          <cell r="S163"/>
          <cell r="T163"/>
          <cell r="U163"/>
          <cell r="V163"/>
          <cell r="W163"/>
          <cell r="X163"/>
          <cell r="Y163"/>
          <cell r="Z163"/>
          <cell r="AA163"/>
          <cell r="AB163"/>
          <cell r="AC163"/>
          <cell r="AD163"/>
          <cell r="AE163"/>
          <cell r="AF163"/>
          <cell r="AG163"/>
          <cell r="AH163"/>
          <cell r="AI163"/>
          <cell r="AJ163"/>
          <cell r="AK163"/>
          <cell r="AL163"/>
          <cell r="AM163"/>
          <cell r="AN163"/>
          <cell r="AO163"/>
          <cell r="AP163"/>
          <cell r="AQ163"/>
          <cell r="AR163"/>
          <cell r="AS163"/>
          <cell r="AT163"/>
          <cell r="AU163"/>
          <cell r="AV163"/>
          <cell r="AW163"/>
          <cell r="AX163"/>
          <cell r="AY163"/>
          <cell r="AZ163"/>
          <cell r="BA163"/>
          <cell r="BB163"/>
          <cell r="BC163"/>
          <cell r="BD163"/>
          <cell r="BE163"/>
          <cell r="BF163"/>
          <cell r="BG163"/>
          <cell r="BH163"/>
          <cell r="BI163"/>
          <cell r="BJ163"/>
          <cell r="BK163"/>
          <cell r="BL163"/>
          <cell r="BM163"/>
          <cell r="BN163"/>
          <cell r="BO163"/>
          <cell r="BP163"/>
          <cell r="BQ163"/>
          <cell r="BR163"/>
          <cell r="BS163"/>
          <cell r="BT163">
            <v>0</v>
          </cell>
          <cell r="BU163" t="str">
            <v/>
          </cell>
          <cell r="BV163" t="str">
            <v/>
          </cell>
          <cell r="BW163" t="str">
            <v/>
          </cell>
          <cell r="BX163" t="str">
            <v/>
          </cell>
          <cell r="BY163" t="str">
            <v/>
          </cell>
          <cell r="BZ163" t="str">
            <v/>
          </cell>
          <cell r="CA163" t="str">
            <v/>
          </cell>
          <cell r="CB163" t="str">
            <v/>
          </cell>
          <cell r="CC163" t="str">
            <v/>
          </cell>
          <cell r="CD163" t="str">
            <v/>
          </cell>
          <cell r="CE163" t="str">
            <v/>
          </cell>
          <cell r="CF163" t="str">
            <v/>
          </cell>
          <cell r="CG163"/>
          <cell r="CH163"/>
          <cell r="CI163" t="str">
            <v/>
          </cell>
          <cell r="CJ163" t="str">
            <v/>
          </cell>
          <cell r="CK163" t="str">
            <v/>
          </cell>
          <cell r="CL163" t="str">
            <v/>
          </cell>
          <cell r="CM163" t="str">
            <v/>
          </cell>
          <cell r="CN163"/>
          <cell r="CO163"/>
          <cell r="CP163"/>
          <cell r="CQ163"/>
          <cell r="CR163"/>
          <cell r="CS163"/>
          <cell r="CT163"/>
          <cell r="CU163"/>
          <cell r="CV163"/>
          <cell r="CW163"/>
          <cell r="CX163"/>
          <cell r="CY163"/>
          <cell r="CZ163"/>
          <cell r="DA163"/>
          <cell r="DB163"/>
          <cell r="DC163">
            <v>0</v>
          </cell>
          <cell r="DD163">
            <v>0</v>
          </cell>
        </row>
        <row r="164">
          <cell r="A164"/>
          <cell r="B164"/>
          <cell r="C164"/>
          <cell r="D164"/>
          <cell r="E164"/>
          <cell r="F164"/>
          <cell r="G164"/>
          <cell r="H164"/>
          <cell r="I164"/>
          <cell r="J164"/>
          <cell r="K164"/>
          <cell r="L164"/>
          <cell r="M164"/>
          <cell r="N164"/>
          <cell r="O164"/>
          <cell r="P164"/>
          <cell r="Q164"/>
          <cell r="R164"/>
          <cell r="S164"/>
          <cell r="T164"/>
          <cell r="U164"/>
          <cell r="V164"/>
          <cell r="W164"/>
          <cell r="X164"/>
          <cell r="Y164"/>
          <cell r="Z164"/>
          <cell r="AA164"/>
          <cell r="AB164"/>
          <cell r="AC164"/>
          <cell r="AD164"/>
          <cell r="AE164"/>
          <cell r="AF164"/>
          <cell r="AG164"/>
          <cell r="AH164"/>
          <cell r="AI164"/>
          <cell r="AJ164"/>
          <cell r="AK164"/>
          <cell r="AL164"/>
          <cell r="AM164"/>
          <cell r="AN164"/>
          <cell r="AO164"/>
          <cell r="AP164"/>
          <cell r="AQ164"/>
          <cell r="AR164"/>
          <cell r="AS164"/>
          <cell r="AT164"/>
          <cell r="AU164"/>
          <cell r="AV164"/>
          <cell r="AW164"/>
          <cell r="AX164"/>
          <cell r="AY164"/>
          <cell r="AZ164"/>
          <cell r="BA164"/>
          <cell r="BB164"/>
          <cell r="BC164"/>
          <cell r="BD164"/>
          <cell r="BE164"/>
          <cell r="BF164"/>
          <cell r="BG164"/>
          <cell r="BH164"/>
          <cell r="BI164"/>
          <cell r="BJ164"/>
          <cell r="BK164"/>
          <cell r="BL164"/>
          <cell r="BM164"/>
          <cell r="BN164"/>
          <cell r="BO164"/>
          <cell r="BP164"/>
          <cell r="BQ164"/>
          <cell r="BR164"/>
          <cell r="BS164"/>
          <cell r="BT164">
            <v>0</v>
          </cell>
          <cell r="BU164" t="str">
            <v/>
          </cell>
          <cell r="BV164" t="str">
            <v/>
          </cell>
          <cell r="BW164" t="str">
            <v/>
          </cell>
          <cell r="BX164" t="str">
            <v/>
          </cell>
          <cell r="BY164" t="str">
            <v/>
          </cell>
          <cell r="BZ164" t="str">
            <v/>
          </cell>
          <cell r="CA164" t="str">
            <v/>
          </cell>
          <cell r="CB164" t="str">
            <v/>
          </cell>
          <cell r="CC164" t="str">
            <v/>
          </cell>
          <cell r="CD164" t="str">
            <v/>
          </cell>
          <cell r="CE164" t="str">
            <v/>
          </cell>
          <cell r="CF164" t="str">
            <v/>
          </cell>
          <cell r="CG164"/>
          <cell r="CH164"/>
          <cell r="CI164" t="str">
            <v/>
          </cell>
          <cell r="CJ164" t="str">
            <v/>
          </cell>
          <cell r="CK164" t="str">
            <v/>
          </cell>
          <cell r="CL164" t="str">
            <v/>
          </cell>
          <cell r="CM164" t="str">
            <v/>
          </cell>
          <cell r="CN164"/>
          <cell r="CO164"/>
          <cell r="CP164"/>
          <cell r="CQ164"/>
          <cell r="CR164"/>
          <cell r="CS164"/>
          <cell r="CT164"/>
          <cell r="CU164"/>
          <cell r="CV164"/>
          <cell r="CW164"/>
          <cell r="CX164"/>
          <cell r="CY164"/>
          <cell r="CZ164"/>
          <cell r="DA164"/>
          <cell r="DB164"/>
          <cell r="DC164">
            <v>0</v>
          </cell>
          <cell r="DD164">
            <v>0</v>
          </cell>
        </row>
        <row r="165">
          <cell r="A165"/>
          <cell r="B165"/>
          <cell r="C165"/>
          <cell r="D165"/>
          <cell r="E165"/>
          <cell r="F165"/>
          <cell r="G165"/>
          <cell r="H165"/>
          <cell r="I165"/>
          <cell r="J165"/>
          <cell r="K165"/>
          <cell r="L165"/>
          <cell r="M165"/>
          <cell r="N165"/>
          <cell r="O165"/>
          <cell r="P165"/>
          <cell r="Q165"/>
          <cell r="R165"/>
          <cell r="S165"/>
          <cell r="T165"/>
          <cell r="U165"/>
          <cell r="V165"/>
          <cell r="W165"/>
          <cell r="X165"/>
          <cell r="Y165"/>
          <cell r="Z165"/>
          <cell r="AA165"/>
          <cell r="AB165"/>
          <cell r="AC165"/>
          <cell r="AD165"/>
          <cell r="AE165"/>
          <cell r="AF165"/>
          <cell r="AG165"/>
          <cell r="AH165"/>
          <cell r="AI165"/>
          <cell r="AJ165"/>
          <cell r="AK165"/>
          <cell r="AL165"/>
          <cell r="AM165"/>
          <cell r="AN165"/>
          <cell r="AO165"/>
          <cell r="AP165"/>
          <cell r="AQ165"/>
          <cell r="AR165"/>
          <cell r="AS165"/>
          <cell r="AT165"/>
          <cell r="AU165"/>
          <cell r="AV165"/>
          <cell r="AW165"/>
          <cell r="AX165"/>
          <cell r="AY165"/>
          <cell r="AZ165"/>
          <cell r="BA165"/>
          <cell r="BB165"/>
          <cell r="BC165"/>
          <cell r="BD165"/>
          <cell r="BE165"/>
          <cell r="BF165"/>
          <cell r="BG165"/>
          <cell r="BH165"/>
          <cell r="BI165"/>
          <cell r="BJ165"/>
          <cell r="BK165"/>
          <cell r="BL165"/>
          <cell r="BM165"/>
          <cell r="BN165"/>
          <cell r="BO165"/>
          <cell r="BP165"/>
          <cell r="BQ165"/>
          <cell r="BR165"/>
          <cell r="BS165"/>
          <cell r="BT165">
            <v>0</v>
          </cell>
          <cell r="BU165" t="str">
            <v/>
          </cell>
          <cell r="BV165" t="str">
            <v/>
          </cell>
          <cell r="BW165" t="str">
            <v/>
          </cell>
          <cell r="BX165" t="str">
            <v/>
          </cell>
          <cell r="BY165" t="str">
            <v/>
          </cell>
          <cell r="BZ165" t="str">
            <v/>
          </cell>
          <cell r="CA165" t="str">
            <v/>
          </cell>
          <cell r="CB165" t="str">
            <v/>
          </cell>
          <cell r="CC165" t="str">
            <v/>
          </cell>
          <cell r="CD165" t="str">
            <v/>
          </cell>
          <cell r="CE165" t="str">
            <v/>
          </cell>
          <cell r="CF165" t="str">
            <v/>
          </cell>
          <cell r="CG165"/>
          <cell r="CH165"/>
          <cell r="CI165" t="str">
            <v/>
          </cell>
          <cell r="CJ165" t="str">
            <v/>
          </cell>
          <cell r="CK165" t="str">
            <v/>
          </cell>
          <cell r="CL165" t="str">
            <v/>
          </cell>
          <cell r="CM165" t="str">
            <v/>
          </cell>
          <cell r="CN165"/>
          <cell r="CO165"/>
          <cell r="CP165"/>
          <cell r="CQ165"/>
          <cell r="CR165"/>
          <cell r="CS165"/>
          <cell r="CT165"/>
          <cell r="CU165"/>
          <cell r="CV165"/>
          <cell r="CW165"/>
          <cell r="CX165"/>
          <cell r="CY165"/>
          <cell r="CZ165"/>
          <cell r="DA165"/>
          <cell r="DB165"/>
          <cell r="DC165">
            <v>0</v>
          </cell>
          <cell r="DD165">
            <v>0</v>
          </cell>
        </row>
        <row r="166">
          <cell r="A166"/>
          <cell r="B166"/>
          <cell r="C166"/>
          <cell r="D166"/>
          <cell r="E166"/>
          <cell r="F166"/>
          <cell r="G166"/>
          <cell r="H166"/>
          <cell r="I166"/>
          <cell r="J166"/>
          <cell r="K166"/>
          <cell r="L166"/>
          <cell r="M166"/>
          <cell r="N166"/>
          <cell r="O166"/>
          <cell r="P166"/>
          <cell r="Q166"/>
          <cell r="R166"/>
          <cell r="S166"/>
          <cell r="T166"/>
          <cell r="U166"/>
          <cell r="V166"/>
          <cell r="W166"/>
          <cell r="X166"/>
          <cell r="Y166"/>
          <cell r="Z166"/>
          <cell r="AA166"/>
          <cell r="AB166"/>
          <cell r="AC166"/>
          <cell r="AD166"/>
          <cell r="AE166"/>
          <cell r="AF166"/>
          <cell r="AG166"/>
          <cell r="AH166"/>
          <cell r="AI166"/>
          <cell r="AJ166"/>
          <cell r="AK166"/>
          <cell r="AL166"/>
          <cell r="AM166"/>
          <cell r="AN166"/>
          <cell r="AO166"/>
          <cell r="AP166"/>
          <cell r="AQ166"/>
          <cell r="AR166"/>
          <cell r="AS166"/>
          <cell r="AT166"/>
          <cell r="AU166"/>
          <cell r="AV166"/>
          <cell r="AW166"/>
          <cell r="AX166"/>
          <cell r="AY166"/>
          <cell r="AZ166"/>
          <cell r="BA166"/>
          <cell r="BB166"/>
          <cell r="BC166"/>
          <cell r="BD166"/>
          <cell r="BE166"/>
          <cell r="BF166"/>
          <cell r="BG166"/>
          <cell r="BH166"/>
          <cell r="BI166"/>
          <cell r="BJ166"/>
          <cell r="BK166"/>
          <cell r="BL166"/>
          <cell r="BM166"/>
          <cell r="BN166"/>
          <cell r="BO166"/>
          <cell r="BP166"/>
          <cell r="BQ166"/>
          <cell r="BR166"/>
          <cell r="BS166"/>
          <cell r="BT166">
            <v>0</v>
          </cell>
          <cell r="BU166" t="str">
            <v/>
          </cell>
          <cell r="BV166" t="str">
            <v/>
          </cell>
          <cell r="BW166" t="str">
            <v/>
          </cell>
          <cell r="BX166" t="str">
            <v/>
          </cell>
          <cell r="BY166" t="str">
            <v/>
          </cell>
          <cell r="BZ166" t="str">
            <v/>
          </cell>
          <cell r="CA166" t="str">
            <v/>
          </cell>
          <cell r="CB166" t="str">
            <v/>
          </cell>
          <cell r="CC166" t="str">
            <v/>
          </cell>
          <cell r="CD166" t="str">
            <v/>
          </cell>
          <cell r="CE166" t="str">
            <v/>
          </cell>
          <cell r="CF166" t="str">
            <v/>
          </cell>
          <cell r="CG166"/>
          <cell r="CH166"/>
          <cell r="CI166" t="str">
            <v/>
          </cell>
          <cell r="CJ166" t="str">
            <v/>
          </cell>
          <cell r="CK166" t="str">
            <v/>
          </cell>
          <cell r="CL166" t="str">
            <v/>
          </cell>
          <cell r="CM166" t="str">
            <v/>
          </cell>
          <cell r="CN166"/>
          <cell r="CO166"/>
          <cell r="CP166"/>
          <cell r="CQ166"/>
          <cell r="CR166"/>
          <cell r="CS166"/>
          <cell r="CT166"/>
          <cell r="CU166"/>
          <cell r="CV166"/>
          <cell r="CW166"/>
          <cell r="CX166"/>
          <cell r="CY166"/>
          <cell r="CZ166"/>
          <cell r="DA166"/>
          <cell r="DB166"/>
          <cell r="DC166">
            <v>0</v>
          </cell>
          <cell r="DD166">
            <v>0</v>
          </cell>
        </row>
        <row r="167">
          <cell r="A167"/>
          <cell r="B167"/>
          <cell r="C167"/>
          <cell r="D167"/>
          <cell r="E167"/>
          <cell r="F167"/>
          <cell r="G167"/>
          <cell r="H167"/>
          <cell r="I167"/>
          <cell r="J167"/>
          <cell r="K167"/>
          <cell r="L167"/>
          <cell r="M167"/>
          <cell r="N167"/>
          <cell r="O167"/>
          <cell r="P167"/>
          <cell r="Q167"/>
          <cell r="R167"/>
          <cell r="S167"/>
          <cell r="T167"/>
          <cell r="U167"/>
          <cell r="V167"/>
          <cell r="W167"/>
          <cell r="X167"/>
          <cell r="Y167"/>
          <cell r="Z167"/>
          <cell r="AA167"/>
          <cell r="AB167"/>
          <cell r="AC167"/>
          <cell r="AD167"/>
          <cell r="AE167"/>
          <cell r="AF167"/>
          <cell r="AG167"/>
          <cell r="AH167"/>
          <cell r="AI167"/>
          <cell r="AJ167"/>
          <cell r="AK167"/>
          <cell r="AL167"/>
          <cell r="AM167"/>
          <cell r="AN167"/>
          <cell r="AO167"/>
          <cell r="AP167"/>
          <cell r="AQ167"/>
          <cell r="AR167"/>
          <cell r="AS167"/>
          <cell r="AT167"/>
          <cell r="AU167"/>
          <cell r="AV167"/>
          <cell r="AW167"/>
          <cell r="AX167"/>
          <cell r="AY167"/>
          <cell r="AZ167"/>
          <cell r="BA167"/>
          <cell r="BB167"/>
          <cell r="BC167"/>
          <cell r="BD167"/>
          <cell r="BE167"/>
          <cell r="BF167"/>
          <cell r="BG167"/>
          <cell r="BH167"/>
          <cell r="BI167"/>
          <cell r="BJ167"/>
          <cell r="BK167"/>
          <cell r="BL167"/>
          <cell r="BM167"/>
          <cell r="BN167"/>
          <cell r="BO167"/>
          <cell r="BP167"/>
          <cell r="BQ167"/>
          <cell r="BR167"/>
          <cell r="BS167"/>
          <cell r="BT167">
            <v>0</v>
          </cell>
          <cell r="BU167" t="str">
            <v/>
          </cell>
          <cell r="BV167" t="str">
            <v/>
          </cell>
          <cell r="BW167" t="str">
            <v/>
          </cell>
          <cell r="BX167" t="str">
            <v/>
          </cell>
          <cell r="BY167" t="str">
            <v/>
          </cell>
          <cell r="BZ167" t="str">
            <v/>
          </cell>
          <cell r="CA167" t="str">
            <v/>
          </cell>
          <cell r="CB167" t="str">
            <v/>
          </cell>
          <cell r="CC167" t="str">
            <v/>
          </cell>
          <cell r="CD167" t="str">
            <v/>
          </cell>
          <cell r="CE167" t="str">
            <v/>
          </cell>
          <cell r="CF167" t="str">
            <v/>
          </cell>
          <cell r="CG167"/>
          <cell r="CH167"/>
          <cell r="CI167" t="str">
            <v/>
          </cell>
          <cell r="CJ167" t="str">
            <v/>
          </cell>
          <cell r="CK167" t="str">
            <v/>
          </cell>
          <cell r="CL167" t="str">
            <v/>
          </cell>
          <cell r="CM167" t="str">
            <v/>
          </cell>
          <cell r="CN167"/>
          <cell r="CO167"/>
          <cell r="CP167"/>
          <cell r="CQ167"/>
          <cell r="CR167"/>
          <cell r="CS167"/>
          <cell r="CT167"/>
          <cell r="CU167"/>
          <cell r="CV167"/>
          <cell r="CW167"/>
          <cell r="CX167"/>
          <cell r="CY167"/>
          <cell r="CZ167"/>
          <cell r="DA167"/>
          <cell r="DB167"/>
          <cell r="DC167">
            <v>0</v>
          </cell>
          <cell r="DD167">
            <v>0</v>
          </cell>
        </row>
        <row r="168">
          <cell r="A168"/>
          <cell r="B168"/>
          <cell r="C168"/>
          <cell r="D168"/>
          <cell r="E168"/>
          <cell r="F168"/>
          <cell r="G168"/>
          <cell r="H168"/>
          <cell r="I168"/>
          <cell r="J168"/>
          <cell r="K168"/>
          <cell r="L168"/>
          <cell r="M168"/>
          <cell r="N168"/>
          <cell r="O168"/>
          <cell r="P168"/>
          <cell r="Q168"/>
          <cell r="R168"/>
          <cell r="S168"/>
          <cell r="T168"/>
          <cell r="U168"/>
          <cell r="V168"/>
          <cell r="W168"/>
          <cell r="X168"/>
          <cell r="Y168"/>
          <cell r="Z168"/>
          <cell r="AA168"/>
          <cell r="AB168"/>
          <cell r="AC168"/>
          <cell r="AD168"/>
          <cell r="AE168"/>
          <cell r="AF168"/>
          <cell r="AG168"/>
          <cell r="AH168"/>
          <cell r="AI168"/>
          <cell r="AJ168"/>
          <cell r="AK168"/>
          <cell r="AL168"/>
          <cell r="AM168"/>
          <cell r="AN168"/>
          <cell r="AO168"/>
          <cell r="AP168"/>
          <cell r="AQ168"/>
          <cell r="AR168"/>
          <cell r="AS168"/>
          <cell r="AT168"/>
          <cell r="AU168"/>
          <cell r="AV168"/>
          <cell r="AW168"/>
          <cell r="AX168"/>
          <cell r="AY168"/>
          <cell r="AZ168"/>
          <cell r="BA168"/>
          <cell r="BB168"/>
          <cell r="BC168"/>
          <cell r="BD168"/>
          <cell r="BE168"/>
          <cell r="BF168"/>
          <cell r="BG168"/>
          <cell r="BH168"/>
          <cell r="BI168"/>
          <cell r="BJ168"/>
          <cell r="BK168"/>
          <cell r="BL168"/>
          <cell r="BM168"/>
          <cell r="BN168"/>
          <cell r="BO168"/>
          <cell r="BP168"/>
          <cell r="BQ168"/>
          <cell r="BR168"/>
          <cell r="BS168"/>
          <cell r="BT168">
            <v>0</v>
          </cell>
          <cell r="BU168" t="str">
            <v/>
          </cell>
          <cell r="BV168" t="str">
            <v/>
          </cell>
          <cell r="BW168" t="str">
            <v/>
          </cell>
          <cell r="BX168" t="str">
            <v/>
          </cell>
          <cell r="BY168" t="str">
            <v/>
          </cell>
          <cell r="BZ168" t="str">
            <v/>
          </cell>
          <cell r="CA168" t="str">
            <v/>
          </cell>
          <cell r="CB168" t="str">
            <v/>
          </cell>
          <cell r="CC168" t="str">
            <v/>
          </cell>
          <cell r="CD168" t="str">
            <v/>
          </cell>
          <cell r="CE168" t="str">
            <v/>
          </cell>
          <cell r="CF168" t="str">
            <v/>
          </cell>
          <cell r="CG168"/>
          <cell r="CH168"/>
          <cell r="CI168" t="str">
            <v/>
          </cell>
          <cell r="CJ168" t="str">
            <v/>
          </cell>
          <cell r="CK168" t="str">
            <v/>
          </cell>
          <cell r="CL168" t="str">
            <v/>
          </cell>
          <cell r="CM168" t="str">
            <v/>
          </cell>
          <cell r="CN168"/>
          <cell r="CO168"/>
          <cell r="CP168"/>
          <cell r="CQ168"/>
          <cell r="CR168"/>
          <cell r="CS168"/>
          <cell r="CT168"/>
          <cell r="CU168"/>
          <cell r="CV168"/>
          <cell r="CW168"/>
          <cell r="CX168"/>
          <cell r="CY168"/>
          <cell r="CZ168"/>
          <cell r="DA168"/>
          <cell r="DB168"/>
          <cell r="DC168">
            <v>0</v>
          </cell>
          <cell r="DD168">
            <v>0</v>
          </cell>
        </row>
        <row r="169">
          <cell r="A169"/>
          <cell r="B169"/>
          <cell r="C169"/>
          <cell r="D169"/>
          <cell r="E169"/>
          <cell r="F169"/>
          <cell r="G169"/>
          <cell r="H169"/>
          <cell r="I169"/>
          <cell r="J169"/>
          <cell r="K169"/>
          <cell r="L169"/>
          <cell r="M169"/>
          <cell r="N169"/>
          <cell r="O169"/>
          <cell r="P169"/>
          <cell r="Q169"/>
          <cell r="R169"/>
          <cell r="S169"/>
          <cell r="T169"/>
          <cell r="U169"/>
          <cell r="V169"/>
          <cell r="W169"/>
          <cell r="X169"/>
          <cell r="Y169"/>
          <cell r="Z169"/>
          <cell r="AA169"/>
          <cell r="AB169"/>
          <cell r="AC169"/>
          <cell r="AD169"/>
          <cell r="AE169"/>
          <cell r="AF169"/>
          <cell r="AG169"/>
          <cell r="AH169"/>
          <cell r="AI169"/>
          <cell r="AJ169"/>
          <cell r="AK169"/>
          <cell r="AL169"/>
          <cell r="AM169"/>
          <cell r="AN169"/>
          <cell r="AO169"/>
          <cell r="AP169"/>
          <cell r="AQ169"/>
          <cell r="AR169"/>
          <cell r="AS169"/>
          <cell r="AT169"/>
          <cell r="AU169"/>
          <cell r="AV169"/>
          <cell r="AW169"/>
          <cell r="AX169"/>
          <cell r="AY169"/>
          <cell r="AZ169"/>
          <cell r="BA169"/>
          <cell r="BB169"/>
          <cell r="BC169"/>
          <cell r="BD169"/>
          <cell r="BE169"/>
          <cell r="BF169"/>
          <cell r="BG169"/>
          <cell r="BH169"/>
          <cell r="BI169"/>
          <cell r="BJ169"/>
          <cell r="BK169"/>
          <cell r="BL169"/>
          <cell r="BM169"/>
          <cell r="BN169"/>
          <cell r="BO169"/>
          <cell r="BP169"/>
          <cell r="BQ169"/>
          <cell r="BR169"/>
          <cell r="BS169"/>
          <cell r="BT169">
            <v>0</v>
          </cell>
          <cell r="BU169" t="str">
            <v/>
          </cell>
          <cell r="BV169" t="str">
            <v/>
          </cell>
          <cell r="BW169" t="str">
            <v/>
          </cell>
          <cell r="BX169" t="str">
            <v/>
          </cell>
          <cell r="BY169" t="str">
            <v/>
          </cell>
          <cell r="BZ169" t="str">
            <v/>
          </cell>
          <cell r="CA169" t="str">
            <v/>
          </cell>
          <cell r="CB169" t="str">
            <v/>
          </cell>
          <cell r="CC169" t="str">
            <v/>
          </cell>
          <cell r="CD169" t="str">
            <v/>
          </cell>
          <cell r="CE169" t="str">
            <v/>
          </cell>
          <cell r="CF169" t="str">
            <v/>
          </cell>
          <cell r="CG169"/>
          <cell r="CH169"/>
          <cell r="CI169" t="str">
            <v/>
          </cell>
          <cell r="CJ169" t="str">
            <v/>
          </cell>
          <cell r="CK169" t="str">
            <v/>
          </cell>
          <cell r="CL169" t="str">
            <v/>
          </cell>
          <cell r="CM169" t="str">
            <v/>
          </cell>
          <cell r="CN169"/>
          <cell r="CO169"/>
          <cell r="CP169"/>
          <cell r="CQ169"/>
          <cell r="CR169"/>
          <cell r="CS169"/>
          <cell r="CT169"/>
          <cell r="CU169"/>
          <cell r="CV169"/>
          <cell r="CW169"/>
          <cell r="CX169"/>
          <cell r="CY169"/>
          <cell r="CZ169"/>
          <cell r="DA169"/>
          <cell r="DB169"/>
          <cell r="DC169">
            <v>0</v>
          </cell>
          <cell r="DD169">
            <v>0</v>
          </cell>
        </row>
        <row r="170">
          <cell r="A170"/>
          <cell r="B170"/>
          <cell r="C170"/>
          <cell r="D170"/>
          <cell r="E170"/>
          <cell r="F170"/>
          <cell r="G170"/>
          <cell r="H170"/>
          <cell r="I170"/>
          <cell r="J170"/>
          <cell r="K170"/>
          <cell r="L170"/>
          <cell r="M170"/>
          <cell r="N170"/>
          <cell r="O170"/>
          <cell r="P170"/>
          <cell r="Q170"/>
          <cell r="R170"/>
          <cell r="S170"/>
          <cell r="T170"/>
          <cell r="U170"/>
          <cell r="V170"/>
          <cell r="W170"/>
          <cell r="X170"/>
          <cell r="Y170"/>
          <cell r="Z170"/>
          <cell r="AA170"/>
          <cell r="AB170"/>
          <cell r="AC170"/>
          <cell r="AD170"/>
          <cell r="AE170"/>
          <cell r="AF170"/>
          <cell r="AG170"/>
          <cell r="AH170"/>
          <cell r="AI170"/>
          <cell r="AJ170"/>
          <cell r="AK170"/>
          <cell r="AL170"/>
          <cell r="AM170"/>
          <cell r="AN170"/>
          <cell r="AO170"/>
          <cell r="AP170"/>
          <cell r="AQ170"/>
          <cell r="AR170"/>
          <cell r="AS170"/>
          <cell r="AT170"/>
          <cell r="AU170"/>
          <cell r="AV170"/>
          <cell r="AW170"/>
          <cell r="AX170"/>
          <cell r="AY170"/>
          <cell r="AZ170"/>
          <cell r="BA170"/>
          <cell r="BB170"/>
          <cell r="BC170"/>
          <cell r="BD170"/>
          <cell r="BE170"/>
          <cell r="BF170"/>
          <cell r="BG170"/>
          <cell r="BH170"/>
          <cell r="BI170"/>
          <cell r="BJ170"/>
          <cell r="BK170"/>
          <cell r="BL170"/>
          <cell r="BM170"/>
          <cell r="BN170"/>
          <cell r="BO170"/>
          <cell r="BP170"/>
          <cell r="BQ170"/>
          <cell r="BR170"/>
          <cell r="BS170"/>
          <cell r="BT170">
            <v>0</v>
          </cell>
          <cell r="BU170" t="str">
            <v/>
          </cell>
          <cell r="BV170" t="str">
            <v/>
          </cell>
          <cell r="BW170" t="str">
            <v/>
          </cell>
          <cell r="BX170" t="str">
            <v/>
          </cell>
          <cell r="BY170" t="str">
            <v/>
          </cell>
          <cell r="BZ170" t="str">
            <v/>
          </cell>
          <cell r="CA170" t="str">
            <v/>
          </cell>
          <cell r="CB170" t="str">
            <v/>
          </cell>
          <cell r="CC170" t="str">
            <v/>
          </cell>
          <cell r="CD170" t="str">
            <v/>
          </cell>
          <cell r="CE170" t="str">
            <v/>
          </cell>
          <cell r="CF170" t="str">
            <v/>
          </cell>
          <cell r="CG170"/>
          <cell r="CH170"/>
          <cell r="CI170" t="str">
            <v/>
          </cell>
          <cell r="CJ170" t="str">
            <v/>
          </cell>
          <cell r="CK170" t="str">
            <v/>
          </cell>
          <cell r="CL170" t="str">
            <v/>
          </cell>
          <cell r="CM170" t="str">
            <v/>
          </cell>
          <cell r="CN170"/>
          <cell r="CO170"/>
          <cell r="CP170"/>
          <cell r="CQ170"/>
          <cell r="CR170"/>
          <cell r="CS170"/>
          <cell r="CT170"/>
          <cell r="CU170"/>
          <cell r="CV170"/>
          <cell r="CW170"/>
          <cell r="CX170"/>
          <cell r="CY170"/>
          <cell r="CZ170"/>
          <cell r="DA170"/>
          <cell r="DB170"/>
          <cell r="DC170">
            <v>0</v>
          </cell>
          <cell r="DD170">
            <v>0</v>
          </cell>
        </row>
        <row r="171">
          <cell r="A171"/>
          <cell r="B171"/>
          <cell r="C171"/>
          <cell r="D171"/>
          <cell r="E171"/>
          <cell r="F171"/>
          <cell r="G171"/>
          <cell r="H171"/>
          <cell r="I171"/>
          <cell r="J171"/>
          <cell r="K171"/>
          <cell r="L171"/>
          <cell r="M171"/>
          <cell r="N171"/>
          <cell r="O171"/>
          <cell r="P171"/>
          <cell r="Q171"/>
          <cell r="R171"/>
          <cell r="S171"/>
          <cell r="T171"/>
          <cell r="U171"/>
          <cell r="V171"/>
          <cell r="W171"/>
          <cell r="X171"/>
          <cell r="Y171"/>
          <cell r="Z171"/>
          <cell r="AA171"/>
          <cell r="AB171"/>
          <cell r="AC171"/>
          <cell r="AD171"/>
          <cell r="AE171"/>
          <cell r="AF171"/>
          <cell r="AG171"/>
          <cell r="AH171"/>
          <cell r="AI171"/>
          <cell r="AJ171"/>
          <cell r="AK171"/>
          <cell r="AL171"/>
          <cell r="AM171"/>
          <cell r="AN171"/>
          <cell r="AO171"/>
          <cell r="AP171"/>
          <cell r="AQ171"/>
          <cell r="AR171"/>
          <cell r="AS171"/>
          <cell r="AT171"/>
          <cell r="AU171"/>
          <cell r="AV171"/>
          <cell r="AW171"/>
          <cell r="AX171"/>
          <cell r="AY171"/>
          <cell r="AZ171"/>
          <cell r="BA171"/>
          <cell r="BB171"/>
          <cell r="BC171"/>
          <cell r="BD171"/>
          <cell r="BE171"/>
          <cell r="BF171"/>
          <cell r="BG171"/>
          <cell r="BH171"/>
          <cell r="BI171"/>
          <cell r="BJ171"/>
          <cell r="BK171"/>
          <cell r="BL171"/>
          <cell r="BM171"/>
          <cell r="BN171"/>
          <cell r="BO171"/>
          <cell r="BP171"/>
          <cell r="BQ171"/>
          <cell r="BR171"/>
          <cell r="BS171"/>
          <cell r="BT171">
            <v>0</v>
          </cell>
          <cell r="BU171" t="str">
            <v/>
          </cell>
          <cell r="BV171" t="str">
            <v/>
          </cell>
          <cell r="BW171" t="str">
            <v/>
          </cell>
          <cell r="BX171" t="str">
            <v/>
          </cell>
          <cell r="BY171" t="str">
            <v/>
          </cell>
          <cell r="BZ171" t="str">
            <v/>
          </cell>
          <cell r="CA171" t="str">
            <v/>
          </cell>
          <cell r="CB171" t="str">
            <v/>
          </cell>
          <cell r="CC171" t="str">
            <v/>
          </cell>
          <cell r="CD171" t="str">
            <v/>
          </cell>
          <cell r="CE171" t="str">
            <v/>
          </cell>
          <cell r="CF171" t="str">
            <v/>
          </cell>
          <cell r="CG171"/>
          <cell r="CH171"/>
          <cell r="CI171" t="str">
            <v/>
          </cell>
          <cell r="CJ171" t="str">
            <v/>
          </cell>
          <cell r="CK171" t="str">
            <v/>
          </cell>
          <cell r="CL171" t="str">
            <v/>
          </cell>
          <cell r="CM171" t="str">
            <v/>
          </cell>
          <cell r="CN171"/>
          <cell r="CO171"/>
          <cell r="CP171"/>
          <cell r="CQ171"/>
          <cell r="CR171"/>
          <cell r="CS171"/>
          <cell r="CT171"/>
          <cell r="CU171"/>
          <cell r="CV171"/>
          <cell r="CW171"/>
          <cell r="CX171"/>
          <cell r="CY171"/>
          <cell r="CZ171"/>
          <cell r="DA171"/>
          <cell r="DB171"/>
          <cell r="DC171">
            <v>0</v>
          </cell>
          <cell r="DD171">
            <v>0</v>
          </cell>
        </row>
        <row r="172">
          <cell r="A172"/>
          <cell r="B172"/>
          <cell r="C172"/>
          <cell r="D172"/>
          <cell r="E172"/>
          <cell r="F172"/>
          <cell r="G172"/>
          <cell r="H172"/>
          <cell r="I172"/>
          <cell r="J172"/>
          <cell r="K172"/>
          <cell r="L172"/>
          <cell r="M172"/>
          <cell r="N172"/>
          <cell r="O172"/>
          <cell r="P172"/>
          <cell r="Q172"/>
          <cell r="R172"/>
          <cell r="S172"/>
          <cell r="T172"/>
          <cell r="U172"/>
          <cell r="V172"/>
          <cell r="W172"/>
          <cell r="X172"/>
          <cell r="Y172"/>
          <cell r="Z172"/>
          <cell r="AA172"/>
          <cell r="AB172"/>
          <cell r="AC172"/>
          <cell r="AD172"/>
          <cell r="AE172"/>
          <cell r="AF172"/>
          <cell r="AG172"/>
          <cell r="AH172"/>
          <cell r="AI172"/>
          <cell r="AJ172"/>
          <cell r="AK172"/>
          <cell r="AL172"/>
          <cell r="AM172"/>
          <cell r="AN172"/>
          <cell r="AO172"/>
          <cell r="AP172"/>
          <cell r="AQ172"/>
          <cell r="AR172"/>
          <cell r="AS172"/>
          <cell r="AT172"/>
          <cell r="AU172"/>
          <cell r="AV172"/>
          <cell r="AW172"/>
          <cell r="AX172"/>
          <cell r="AY172"/>
          <cell r="AZ172"/>
          <cell r="BA172"/>
          <cell r="BB172"/>
          <cell r="BC172"/>
          <cell r="BD172"/>
          <cell r="BE172"/>
          <cell r="BF172"/>
          <cell r="BG172"/>
          <cell r="BH172"/>
          <cell r="BI172"/>
          <cell r="BJ172"/>
          <cell r="BK172"/>
          <cell r="BL172"/>
          <cell r="BM172"/>
          <cell r="BN172"/>
          <cell r="BO172"/>
          <cell r="BP172"/>
          <cell r="BQ172"/>
          <cell r="BR172"/>
          <cell r="BS172"/>
          <cell r="BT172">
            <v>0</v>
          </cell>
          <cell r="BU172" t="str">
            <v/>
          </cell>
          <cell r="BV172" t="str">
            <v/>
          </cell>
          <cell r="BW172" t="str">
            <v/>
          </cell>
          <cell r="BX172" t="str">
            <v/>
          </cell>
          <cell r="BY172" t="str">
            <v/>
          </cell>
          <cell r="BZ172" t="str">
            <v/>
          </cell>
          <cell r="CA172" t="str">
            <v/>
          </cell>
          <cell r="CB172" t="str">
            <v/>
          </cell>
          <cell r="CC172" t="str">
            <v/>
          </cell>
          <cell r="CD172" t="str">
            <v/>
          </cell>
          <cell r="CE172" t="str">
            <v/>
          </cell>
          <cell r="CF172" t="str">
            <v/>
          </cell>
          <cell r="CG172"/>
          <cell r="CH172"/>
          <cell r="CI172" t="str">
            <v/>
          </cell>
          <cell r="CJ172" t="str">
            <v/>
          </cell>
          <cell r="CK172" t="str">
            <v/>
          </cell>
          <cell r="CL172" t="str">
            <v/>
          </cell>
          <cell r="CM172" t="str">
            <v/>
          </cell>
          <cell r="CN172"/>
          <cell r="CO172"/>
          <cell r="CP172"/>
          <cell r="CQ172"/>
          <cell r="CR172"/>
          <cell r="CS172"/>
          <cell r="CT172"/>
          <cell r="CU172"/>
          <cell r="CV172"/>
          <cell r="CW172"/>
          <cell r="CX172"/>
          <cell r="CY172"/>
          <cell r="CZ172"/>
          <cell r="DA172"/>
          <cell r="DB172"/>
          <cell r="DC172">
            <v>0</v>
          </cell>
          <cell r="DD172">
            <v>0</v>
          </cell>
        </row>
        <row r="173">
          <cell r="A173"/>
          <cell r="B173"/>
          <cell r="C173"/>
          <cell r="D173"/>
          <cell r="E173"/>
          <cell r="F173"/>
          <cell r="G173"/>
          <cell r="H173"/>
          <cell r="I173"/>
          <cell r="J173"/>
          <cell r="K173"/>
          <cell r="L173"/>
          <cell r="M173"/>
          <cell r="N173"/>
          <cell r="O173"/>
          <cell r="P173"/>
          <cell r="Q173"/>
          <cell r="R173"/>
          <cell r="S173"/>
          <cell r="T173"/>
          <cell r="U173"/>
          <cell r="V173"/>
          <cell r="W173"/>
          <cell r="X173"/>
          <cell r="Y173"/>
          <cell r="Z173"/>
          <cell r="AA173"/>
          <cell r="AB173"/>
          <cell r="AC173"/>
          <cell r="AD173"/>
          <cell r="AE173"/>
          <cell r="AF173"/>
          <cell r="AG173"/>
          <cell r="AH173"/>
          <cell r="AI173"/>
          <cell r="AJ173"/>
          <cell r="AK173"/>
          <cell r="AL173"/>
          <cell r="AM173"/>
          <cell r="AN173"/>
          <cell r="AO173"/>
          <cell r="AP173"/>
          <cell r="AQ173"/>
          <cell r="AR173"/>
          <cell r="AS173"/>
          <cell r="AT173"/>
          <cell r="AU173"/>
          <cell r="AV173"/>
          <cell r="AW173"/>
          <cell r="AX173"/>
          <cell r="AY173"/>
          <cell r="AZ173"/>
          <cell r="BA173"/>
          <cell r="BB173"/>
          <cell r="BC173"/>
          <cell r="BD173"/>
          <cell r="BE173"/>
          <cell r="BF173"/>
          <cell r="BG173"/>
          <cell r="BH173"/>
          <cell r="BI173"/>
          <cell r="BJ173"/>
          <cell r="BK173"/>
          <cell r="BL173"/>
          <cell r="BM173"/>
          <cell r="BN173"/>
          <cell r="BO173"/>
          <cell r="BP173"/>
          <cell r="BQ173"/>
          <cell r="BR173"/>
          <cell r="BS173"/>
          <cell r="BT173">
            <v>0</v>
          </cell>
          <cell r="BU173" t="str">
            <v/>
          </cell>
          <cell r="BV173" t="str">
            <v/>
          </cell>
          <cell r="BW173" t="str">
            <v/>
          </cell>
          <cell r="BX173" t="str">
            <v/>
          </cell>
          <cell r="BY173" t="str">
            <v/>
          </cell>
          <cell r="BZ173" t="str">
            <v/>
          </cell>
          <cell r="CA173" t="str">
            <v/>
          </cell>
          <cell r="CB173" t="str">
            <v/>
          </cell>
          <cell r="CC173" t="str">
            <v/>
          </cell>
          <cell r="CD173" t="str">
            <v/>
          </cell>
          <cell r="CE173" t="str">
            <v/>
          </cell>
          <cell r="CF173" t="str">
            <v/>
          </cell>
          <cell r="CG173"/>
          <cell r="CH173"/>
          <cell r="CI173" t="str">
            <v/>
          </cell>
          <cell r="CJ173" t="str">
            <v/>
          </cell>
          <cell r="CK173" t="str">
            <v/>
          </cell>
          <cell r="CL173" t="str">
            <v/>
          </cell>
          <cell r="CM173" t="str">
            <v/>
          </cell>
          <cell r="CN173"/>
          <cell r="CO173"/>
          <cell r="CP173"/>
          <cell r="CQ173"/>
          <cell r="CR173"/>
          <cell r="CS173"/>
          <cell r="CT173"/>
          <cell r="CU173"/>
          <cell r="CV173"/>
          <cell r="CW173"/>
          <cell r="CX173"/>
          <cell r="CY173"/>
          <cell r="CZ173"/>
          <cell r="DA173"/>
          <cell r="DB173"/>
          <cell r="DC173">
            <v>0</v>
          </cell>
          <cell r="DD173">
            <v>0</v>
          </cell>
        </row>
        <row r="174">
          <cell r="A174"/>
          <cell r="B174"/>
          <cell r="C174"/>
          <cell r="D174"/>
          <cell r="E174"/>
          <cell r="F174"/>
          <cell r="G174"/>
          <cell r="H174"/>
          <cell r="I174"/>
          <cell r="J174"/>
          <cell r="K174"/>
          <cell r="L174"/>
          <cell r="M174"/>
          <cell r="N174"/>
          <cell r="O174"/>
          <cell r="P174"/>
          <cell r="Q174"/>
          <cell r="R174"/>
          <cell r="S174"/>
          <cell r="T174"/>
          <cell r="U174"/>
          <cell r="V174"/>
          <cell r="W174"/>
          <cell r="X174"/>
          <cell r="Y174"/>
          <cell r="Z174"/>
          <cell r="AA174"/>
          <cell r="AB174"/>
          <cell r="AC174"/>
          <cell r="AD174"/>
          <cell r="AE174"/>
          <cell r="AF174"/>
          <cell r="AG174"/>
          <cell r="AH174"/>
          <cell r="AI174"/>
          <cell r="AJ174"/>
          <cell r="AK174"/>
          <cell r="AL174"/>
          <cell r="AM174"/>
          <cell r="AN174"/>
          <cell r="AO174"/>
          <cell r="AP174"/>
          <cell r="AQ174"/>
          <cell r="AR174"/>
          <cell r="AS174"/>
          <cell r="AT174"/>
          <cell r="AU174"/>
          <cell r="AV174"/>
          <cell r="AW174"/>
          <cell r="AX174"/>
          <cell r="AY174"/>
          <cell r="AZ174"/>
          <cell r="BA174"/>
          <cell r="BB174"/>
          <cell r="BC174"/>
          <cell r="BD174"/>
          <cell r="BE174"/>
          <cell r="BF174"/>
          <cell r="BG174"/>
          <cell r="BH174"/>
          <cell r="BI174"/>
          <cell r="BJ174"/>
          <cell r="BK174"/>
          <cell r="BL174"/>
          <cell r="BM174"/>
          <cell r="BN174"/>
          <cell r="BO174"/>
          <cell r="BP174"/>
          <cell r="BQ174"/>
          <cell r="BR174"/>
          <cell r="BS174"/>
          <cell r="BT174">
            <v>0</v>
          </cell>
          <cell r="BU174" t="str">
            <v/>
          </cell>
          <cell r="BV174" t="str">
            <v/>
          </cell>
          <cell r="BW174" t="str">
            <v/>
          </cell>
          <cell r="BX174" t="str">
            <v/>
          </cell>
          <cell r="BY174" t="str">
            <v/>
          </cell>
          <cell r="BZ174" t="str">
            <v/>
          </cell>
          <cell r="CA174" t="str">
            <v/>
          </cell>
          <cell r="CB174" t="str">
            <v/>
          </cell>
          <cell r="CC174" t="str">
            <v/>
          </cell>
          <cell r="CD174" t="str">
            <v/>
          </cell>
          <cell r="CE174" t="str">
            <v/>
          </cell>
          <cell r="CF174" t="str">
            <v/>
          </cell>
          <cell r="CG174"/>
          <cell r="CH174"/>
          <cell r="CI174" t="str">
            <v/>
          </cell>
          <cell r="CJ174" t="str">
            <v/>
          </cell>
          <cell r="CK174" t="str">
            <v/>
          </cell>
          <cell r="CL174" t="str">
            <v/>
          </cell>
          <cell r="CM174" t="str">
            <v/>
          </cell>
          <cell r="CN174"/>
          <cell r="CO174"/>
          <cell r="CP174"/>
          <cell r="CQ174"/>
          <cell r="CR174"/>
          <cell r="CS174"/>
          <cell r="CT174"/>
          <cell r="CU174"/>
          <cell r="CV174"/>
          <cell r="CW174"/>
          <cell r="CX174"/>
          <cell r="CY174"/>
          <cell r="CZ174"/>
          <cell r="DA174"/>
          <cell r="DB174"/>
          <cell r="DC174">
            <v>0</v>
          </cell>
          <cell r="DD174">
            <v>0</v>
          </cell>
        </row>
        <row r="175">
          <cell r="A175"/>
          <cell r="B175"/>
          <cell r="C175"/>
          <cell r="D175"/>
          <cell r="E175"/>
          <cell r="F175"/>
          <cell r="G175"/>
          <cell r="H175"/>
          <cell r="I175"/>
          <cell r="J175"/>
          <cell r="K175"/>
          <cell r="L175"/>
          <cell r="M175"/>
          <cell r="N175"/>
          <cell r="O175"/>
          <cell r="P175"/>
          <cell r="Q175"/>
          <cell r="R175"/>
          <cell r="S175"/>
          <cell r="T175"/>
          <cell r="U175"/>
          <cell r="V175"/>
          <cell r="W175"/>
          <cell r="X175"/>
          <cell r="Y175"/>
          <cell r="Z175"/>
          <cell r="AA175"/>
          <cell r="AB175"/>
          <cell r="AC175"/>
          <cell r="AD175"/>
          <cell r="AE175"/>
          <cell r="AF175"/>
          <cell r="AG175"/>
          <cell r="AH175"/>
          <cell r="AI175"/>
          <cell r="AJ175"/>
          <cell r="AK175"/>
          <cell r="AL175"/>
          <cell r="AM175"/>
          <cell r="AN175"/>
          <cell r="AO175"/>
          <cell r="AP175"/>
          <cell r="AQ175"/>
          <cell r="AR175"/>
          <cell r="AS175"/>
          <cell r="AT175"/>
          <cell r="AU175"/>
          <cell r="AV175"/>
          <cell r="AW175"/>
          <cell r="AX175"/>
          <cell r="AY175"/>
          <cell r="AZ175"/>
          <cell r="BA175"/>
          <cell r="BB175"/>
          <cell r="BC175"/>
          <cell r="BD175"/>
          <cell r="BE175"/>
          <cell r="BF175"/>
          <cell r="BG175"/>
          <cell r="BH175"/>
          <cell r="BI175"/>
          <cell r="BJ175"/>
          <cell r="BK175"/>
          <cell r="BL175"/>
          <cell r="BM175"/>
          <cell r="BN175"/>
          <cell r="BO175"/>
          <cell r="BP175"/>
          <cell r="BQ175"/>
          <cell r="BR175"/>
          <cell r="BS175"/>
          <cell r="BT175">
            <v>0</v>
          </cell>
          <cell r="BU175" t="str">
            <v/>
          </cell>
          <cell r="BV175" t="str">
            <v/>
          </cell>
          <cell r="BW175" t="str">
            <v/>
          </cell>
          <cell r="BX175" t="str">
            <v/>
          </cell>
          <cell r="BY175" t="str">
            <v/>
          </cell>
          <cell r="BZ175" t="str">
            <v/>
          </cell>
          <cell r="CA175" t="str">
            <v/>
          </cell>
          <cell r="CB175" t="str">
            <v/>
          </cell>
          <cell r="CC175" t="str">
            <v/>
          </cell>
          <cell r="CD175" t="str">
            <v/>
          </cell>
          <cell r="CE175" t="str">
            <v/>
          </cell>
          <cell r="CF175" t="str">
            <v/>
          </cell>
          <cell r="CG175"/>
          <cell r="CH175"/>
          <cell r="CI175" t="str">
            <v/>
          </cell>
          <cell r="CJ175" t="str">
            <v/>
          </cell>
          <cell r="CK175" t="str">
            <v/>
          </cell>
          <cell r="CL175" t="str">
            <v/>
          </cell>
          <cell r="CM175" t="str">
            <v/>
          </cell>
          <cell r="CN175"/>
          <cell r="CO175"/>
          <cell r="CP175"/>
          <cell r="CQ175"/>
          <cell r="CR175"/>
          <cell r="CS175"/>
          <cell r="CT175"/>
          <cell r="CU175"/>
          <cell r="CV175"/>
          <cell r="CW175"/>
          <cell r="CX175"/>
          <cell r="CY175"/>
          <cell r="CZ175"/>
          <cell r="DA175"/>
          <cell r="DB175"/>
          <cell r="DC175">
            <v>0</v>
          </cell>
          <cell r="DD175">
            <v>0</v>
          </cell>
        </row>
        <row r="176">
          <cell r="A176"/>
          <cell r="B176"/>
          <cell r="C176"/>
          <cell r="D176"/>
          <cell r="E176"/>
          <cell r="F176"/>
          <cell r="G176"/>
          <cell r="H176"/>
          <cell r="I176"/>
          <cell r="J176"/>
          <cell r="K176"/>
          <cell r="L176"/>
          <cell r="M176"/>
          <cell r="N176"/>
          <cell r="O176"/>
          <cell r="P176"/>
          <cell r="Q176"/>
          <cell r="R176"/>
          <cell r="S176"/>
          <cell r="T176"/>
          <cell r="U176"/>
          <cell r="V176"/>
          <cell r="W176"/>
          <cell r="X176"/>
          <cell r="Y176"/>
          <cell r="Z176"/>
          <cell r="AA176"/>
          <cell r="AB176"/>
          <cell r="AC176"/>
          <cell r="AD176"/>
          <cell r="AE176"/>
          <cell r="AF176"/>
          <cell r="AG176"/>
          <cell r="AH176"/>
          <cell r="AI176"/>
          <cell r="AJ176"/>
          <cell r="AK176"/>
          <cell r="AL176"/>
          <cell r="AM176"/>
          <cell r="AN176"/>
          <cell r="AO176"/>
          <cell r="AP176"/>
          <cell r="AQ176"/>
          <cell r="AR176"/>
          <cell r="AS176"/>
          <cell r="AT176"/>
          <cell r="AU176"/>
          <cell r="AV176"/>
          <cell r="AW176"/>
          <cell r="AX176"/>
          <cell r="AY176"/>
          <cell r="AZ176"/>
          <cell r="BA176"/>
          <cell r="BB176"/>
          <cell r="BC176"/>
          <cell r="BD176"/>
          <cell r="BE176"/>
          <cell r="BF176"/>
          <cell r="BG176"/>
          <cell r="BH176"/>
          <cell r="BI176"/>
          <cell r="BJ176"/>
          <cell r="BK176"/>
          <cell r="BL176"/>
          <cell r="BM176"/>
          <cell r="BN176"/>
          <cell r="BO176"/>
          <cell r="BP176"/>
          <cell r="BQ176"/>
          <cell r="BR176"/>
          <cell r="BS176"/>
          <cell r="BT176">
            <v>0</v>
          </cell>
          <cell r="BU176" t="str">
            <v/>
          </cell>
          <cell r="BV176" t="str">
            <v/>
          </cell>
          <cell r="BW176" t="str">
            <v/>
          </cell>
          <cell r="BX176" t="str">
            <v/>
          </cell>
          <cell r="BY176" t="str">
            <v/>
          </cell>
          <cell r="BZ176" t="str">
            <v/>
          </cell>
          <cell r="CA176" t="str">
            <v/>
          </cell>
          <cell r="CB176" t="str">
            <v/>
          </cell>
          <cell r="CC176" t="str">
            <v/>
          </cell>
          <cell r="CD176" t="str">
            <v/>
          </cell>
          <cell r="CE176" t="str">
            <v/>
          </cell>
          <cell r="CF176" t="str">
            <v/>
          </cell>
          <cell r="CG176"/>
          <cell r="CH176"/>
          <cell r="CI176" t="str">
            <v/>
          </cell>
          <cell r="CJ176" t="str">
            <v/>
          </cell>
          <cell r="CK176" t="str">
            <v/>
          </cell>
          <cell r="CL176" t="str">
            <v/>
          </cell>
          <cell r="CM176" t="str">
            <v/>
          </cell>
          <cell r="CN176"/>
          <cell r="CO176"/>
          <cell r="CP176"/>
          <cell r="CQ176"/>
          <cell r="CR176"/>
          <cell r="CS176"/>
          <cell r="CT176"/>
          <cell r="CU176"/>
          <cell r="CV176"/>
          <cell r="CW176"/>
          <cell r="CX176"/>
          <cell r="CY176"/>
          <cell r="CZ176"/>
          <cell r="DA176"/>
          <cell r="DB176"/>
          <cell r="DC176">
            <v>0</v>
          </cell>
          <cell r="DD176">
            <v>0</v>
          </cell>
        </row>
        <row r="177">
          <cell r="A177"/>
          <cell r="B177"/>
          <cell r="C177"/>
          <cell r="D177"/>
          <cell r="E177"/>
          <cell r="F177"/>
          <cell r="G177"/>
          <cell r="H177"/>
          <cell r="I177"/>
          <cell r="J177"/>
          <cell r="K177"/>
          <cell r="L177"/>
          <cell r="M177"/>
          <cell r="N177"/>
          <cell r="O177"/>
          <cell r="P177"/>
          <cell r="Q177"/>
          <cell r="R177"/>
          <cell r="S177"/>
          <cell r="T177"/>
          <cell r="U177"/>
          <cell r="V177"/>
          <cell r="W177"/>
          <cell r="X177"/>
          <cell r="Y177"/>
          <cell r="Z177"/>
          <cell r="AA177"/>
          <cell r="AB177"/>
          <cell r="AC177"/>
          <cell r="AD177"/>
          <cell r="AE177"/>
          <cell r="AF177"/>
          <cell r="AG177"/>
          <cell r="AH177"/>
          <cell r="AI177"/>
          <cell r="AJ177"/>
          <cell r="AK177"/>
          <cell r="AL177"/>
          <cell r="AM177"/>
          <cell r="AN177"/>
          <cell r="AO177"/>
          <cell r="AP177"/>
          <cell r="AQ177"/>
          <cell r="AR177"/>
          <cell r="AS177"/>
          <cell r="AT177"/>
          <cell r="AU177"/>
          <cell r="AV177"/>
          <cell r="AW177"/>
          <cell r="AX177"/>
          <cell r="AY177"/>
          <cell r="AZ177"/>
          <cell r="BA177"/>
          <cell r="BB177"/>
          <cell r="BC177"/>
          <cell r="BD177"/>
          <cell r="BE177"/>
          <cell r="BF177"/>
          <cell r="BG177"/>
          <cell r="BH177"/>
          <cell r="BI177"/>
          <cell r="BJ177"/>
          <cell r="BK177"/>
          <cell r="BL177"/>
          <cell r="BM177"/>
          <cell r="BN177"/>
          <cell r="BO177"/>
          <cell r="BP177"/>
          <cell r="BQ177"/>
          <cell r="BR177"/>
          <cell r="BS177"/>
          <cell r="BT177">
            <v>0</v>
          </cell>
          <cell r="BU177" t="str">
            <v/>
          </cell>
          <cell r="BV177" t="str">
            <v/>
          </cell>
          <cell r="BW177" t="str">
            <v/>
          </cell>
          <cell r="BX177" t="str">
            <v/>
          </cell>
          <cell r="BY177" t="str">
            <v/>
          </cell>
          <cell r="BZ177" t="str">
            <v/>
          </cell>
          <cell r="CA177" t="str">
            <v/>
          </cell>
          <cell r="CB177" t="str">
            <v/>
          </cell>
          <cell r="CC177" t="str">
            <v/>
          </cell>
          <cell r="CD177" t="str">
            <v/>
          </cell>
          <cell r="CE177" t="str">
            <v/>
          </cell>
          <cell r="CF177" t="str">
            <v/>
          </cell>
          <cell r="CG177"/>
          <cell r="CH177"/>
          <cell r="CI177" t="str">
            <v/>
          </cell>
          <cell r="CJ177" t="str">
            <v/>
          </cell>
          <cell r="CK177" t="str">
            <v/>
          </cell>
          <cell r="CL177" t="str">
            <v/>
          </cell>
          <cell r="CM177" t="str">
            <v/>
          </cell>
          <cell r="CN177"/>
          <cell r="CO177"/>
          <cell r="CP177"/>
          <cell r="CQ177"/>
          <cell r="CR177"/>
          <cell r="CS177"/>
          <cell r="CT177"/>
          <cell r="CU177"/>
          <cell r="CV177"/>
          <cell r="CW177"/>
          <cell r="CX177"/>
          <cell r="CY177"/>
          <cell r="CZ177"/>
          <cell r="DA177"/>
          <cell r="DB177"/>
          <cell r="DC177">
            <v>0</v>
          </cell>
          <cell r="DD177">
            <v>0</v>
          </cell>
        </row>
        <row r="178">
          <cell r="A178"/>
          <cell r="B178"/>
          <cell r="C178"/>
          <cell r="D178"/>
          <cell r="E178"/>
          <cell r="F178"/>
          <cell r="G178"/>
          <cell r="H178"/>
          <cell r="I178"/>
          <cell r="J178"/>
          <cell r="K178"/>
          <cell r="L178"/>
          <cell r="M178"/>
          <cell r="N178"/>
          <cell r="O178"/>
          <cell r="P178"/>
          <cell r="Q178"/>
          <cell r="R178"/>
          <cell r="S178"/>
          <cell r="T178"/>
          <cell r="U178"/>
          <cell r="V178"/>
          <cell r="W178"/>
          <cell r="X178"/>
          <cell r="Y178"/>
          <cell r="Z178"/>
          <cell r="AA178"/>
          <cell r="AB178"/>
          <cell r="AC178"/>
          <cell r="AD178"/>
          <cell r="AE178"/>
          <cell r="AF178"/>
          <cell r="AG178"/>
          <cell r="AH178"/>
          <cell r="AI178"/>
          <cell r="AJ178"/>
          <cell r="AK178"/>
          <cell r="AL178"/>
          <cell r="AM178"/>
          <cell r="AN178"/>
          <cell r="AO178"/>
          <cell r="AP178"/>
          <cell r="AQ178"/>
          <cell r="AR178"/>
          <cell r="AS178"/>
          <cell r="AT178"/>
          <cell r="AU178"/>
          <cell r="AV178"/>
          <cell r="AW178"/>
          <cell r="AX178"/>
          <cell r="AY178"/>
          <cell r="AZ178"/>
          <cell r="BA178"/>
          <cell r="BB178"/>
          <cell r="BC178"/>
          <cell r="BD178"/>
          <cell r="BE178"/>
          <cell r="BF178"/>
          <cell r="BG178"/>
          <cell r="BH178"/>
          <cell r="BI178"/>
          <cell r="BJ178"/>
          <cell r="BK178"/>
          <cell r="BL178"/>
          <cell r="BM178"/>
          <cell r="BN178"/>
          <cell r="BO178"/>
          <cell r="BP178"/>
          <cell r="BQ178"/>
          <cell r="BR178"/>
          <cell r="BS178"/>
          <cell r="BT178">
            <v>0</v>
          </cell>
          <cell r="BU178" t="str">
            <v/>
          </cell>
          <cell r="BV178" t="str">
            <v/>
          </cell>
          <cell r="BW178" t="str">
            <v/>
          </cell>
          <cell r="BX178" t="str">
            <v/>
          </cell>
          <cell r="BY178" t="str">
            <v/>
          </cell>
          <cell r="BZ178" t="str">
            <v/>
          </cell>
          <cell r="CA178" t="str">
            <v/>
          </cell>
          <cell r="CB178" t="str">
            <v/>
          </cell>
          <cell r="CC178" t="str">
            <v/>
          </cell>
          <cell r="CD178" t="str">
            <v/>
          </cell>
          <cell r="CE178" t="str">
            <v/>
          </cell>
          <cell r="CF178" t="str">
            <v/>
          </cell>
          <cell r="CG178"/>
          <cell r="CH178"/>
          <cell r="CI178" t="str">
            <v/>
          </cell>
          <cell r="CJ178" t="str">
            <v/>
          </cell>
          <cell r="CK178" t="str">
            <v/>
          </cell>
          <cell r="CL178" t="str">
            <v/>
          </cell>
          <cell r="CM178" t="str">
            <v/>
          </cell>
          <cell r="CN178"/>
          <cell r="CO178"/>
          <cell r="CP178"/>
          <cell r="CQ178"/>
          <cell r="CR178"/>
          <cell r="CS178"/>
          <cell r="CT178"/>
          <cell r="CU178"/>
          <cell r="CV178"/>
          <cell r="CW178"/>
          <cell r="CX178"/>
          <cell r="CY178"/>
          <cell r="CZ178"/>
          <cell r="DA178"/>
          <cell r="DB178"/>
          <cell r="DC178">
            <v>0</v>
          </cell>
          <cell r="DD178">
            <v>0</v>
          </cell>
        </row>
        <row r="179">
          <cell r="A179"/>
          <cell r="B179"/>
          <cell r="C179"/>
          <cell r="D179"/>
          <cell r="E179"/>
          <cell r="F179"/>
          <cell r="G179"/>
          <cell r="H179"/>
          <cell r="I179"/>
          <cell r="J179"/>
          <cell r="K179"/>
          <cell r="L179"/>
          <cell r="M179"/>
          <cell r="N179"/>
          <cell r="O179"/>
          <cell r="P179"/>
          <cell r="Q179"/>
          <cell r="R179"/>
          <cell r="S179"/>
          <cell r="T179"/>
          <cell r="U179"/>
          <cell r="V179"/>
          <cell r="W179"/>
          <cell r="X179"/>
          <cell r="Y179"/>
          <cell r="Z179"/>
          <cell r="AA179"/>
          <cell r="AB179"/>
          <cell r="AC179"/>
          <cell r="AD179"/>
          <cell r="AE179"/>
          <cell r="AF179"/>
          <cell r="AG179"/>
          <cell r="AH179"/>
          <cell r="AI179"/>
          <cell r="AJ179"/>
          <cell r="AK179"/>
          <cell r="AL179"/>
          <cell r="AM179"/>
          <cell r="AN179"/>
          <cell r="AO179"/>
          <cell r="AP179"/>
          <cell r="AQ179"/>
          <cell r="AR179"/>
          <cell r="AS179"/>
          <cell r="AT179"/>
          <cell r="AU179"/>
          <cell r="AV179"/>
          <cell r="AW179"/>
          <cell r="AX179"/>
          <cell r="AY179"/>
          <cell r="AZ179"/>
          <cell r="BA179"/>
          <cell r="BB179"/>
          <cell r="BC179"/>
          <cell r="BD179"/>
          <cell r="BE179"/>
          <cell r="BF179"/>
          <cell r="BG179"/>
          <cell r="BH179"/>
          <cell r="BI179"/>
          <cell r="BJ179"/>
          <cell r="BK179"/>
          <cell r="BL179"/>
          <cell r="BM179"/>
          <cell r="BN179"/>
          <cell r="BO179"/>
          <cell r="BP179"/>
          <cell r="BQ179"/>
          <cell r="BR179"/>
          <cell r="BS179"/>
          <cell r="BT179">
            <v>0</v>
          </cell>
          <cell r="BU179" t="str">
            <v/>
          </cell>
          <cell r="BV179" t="str">
            <v/>
          </cell>
          <cell r="BW179" t="str">
            <v/>
          </cell>
          <cell r="BX179" t="str">
            <v/>
          </cell>
          <cell r="BY179" t="str">
            <v/>
          </cell>
          <cell r="BZ179" t="str">
            <v/>
          </cell>
          <cell r="CA179" t="str">
            <v/>
          </cell>
          <cell r="CB179" t="str">
            <v/>
          </cell>
          <cell r="CC179" t="str">
            <v/>
          </cell>
          <cell r="CD179" t="str">
            <v/>
          </cell>
          <cell r="CE179" t="str">
            <v/>
          </cell>
          <cell r="CF179" t="str">
            <v/>
          </cell>
          <cell r="CG179"/>
          <cell r="CH179"/>
          <cell r="CI179" t="str">
            <v/>
          </cell>
          <cell r="CJ179" t="str">
            <v/>
          </cell>
          <cell r="CK179" t="str">
            <v/>
          </cell>
          <cell r="CL179" t="str">
            <v/>
          </cell>
          <cell r="CM179" t="str">
            <v/>
          </cell>
          <cell r="CN179"/>
          <cell r="CO179"/>
          <cell r="CP179"/>
          <cell r="CQ179"/>
          <cell r="CR179"/>
          <cell r="CS179"/>
          <cell r="CT179"/>
          <cell r="CU179"/>
          <cell r="CV179"/>
          <cell r="CW179"/>
          <cell r="CX179"/>
          <cell r="CY179"/>
          <cell r="CZ179"/>
          <cell r="DA179"/>
          <cell r="DB179"/>
          <cell r="DC179">
            <v>0</v>
          </cell>
          <cell r="DD179">
            <v>0</v>
          </cell>
        </row>
        <row r="180">
          <cell r="A180"/>
          <cell r="B180"/>
          <cell r="C180"/>
          <cell r="D180"/>
          <cell r="E180"/>
          <cell r="F180"/>
          <cell r="G180"/>
          <cell r="H180"/>
          <cell r="I180"/>
          <cell r="J180"/>
          <cell r="K180"/>
          <cell r="L180"/>
          <cell r="M180"/>
          <cell r="N180"/>
          <cell r="O180"/>
          <cell r="P180"/>
          <cell r="Q180"/>
          <cell r="R180"/>
          <cell r="S180"/>
          <cell r="T180"/>
          <cell r="U180"/>
          <cell r="V180"/>
          <cell r="W180"/>
          <cell r="X180"/>
          <cell r="Y180"/>
          <cell r="Z180"/>
          <cell r="AA180"/>
          <cell r="AB180"/>
          <cell r="AC180"/>
          <cell r="AD180"/>
          <cell r="AE180"/>
          <cell r="AF180"/>
          <cell r="AG180"/>
          <cell r="AH180"/>
          <cell r="AI180"/>
          <cell r="AJ180"/>
          <cell r="AK180"/>
          <cell r="AL180"/>
          <cell r="AM180"/>
          <cell r="AN180"/>
          <cell r="AO180"/>
          <cell r="AP180"/>
          <cell r="AQ180"/>
          <cell r="AR180"/>
          <cell r="AS180"/>
          <cell r="AT180"/>
          <cell r="AU180"/>
          <cell r="AV180"/>
          <cell r="AW180"/>
          <cell r="AX180"/>
          <cell r="AY180"/>
          <cell r="AZ180"/>
          <cell r="BA180"/>
          <cell r="BB180"/>
          <cell r="BC180"/>
          <cell r="BD180"/>
          <cell r="BE180"/>
          <cell r="BF180"/>
          <cell r="BG180"/>
          <cell r="BH180"/>
          <cell r="BI180"/>
          <cell r="BJ180"/>
          <cell r="BK180"/>
          <cell r="BL180"/>
          <cell r="BM180"/>
          <cell r="BN180"/>
          <cell r="BO180"/>
          <cell r="BP180"/>
          <cell r="BQ180"/>
          <cell r="BR180"/>
          <cell r="BS180"/>
          <cell r="BT180">
            <v>0</v>
          </cell>
          <cell r="BU180" t="str">
            <v/>
          </cell>
          <cell r="BV180" t="str">
            <v/>
          </cell>
          <cell r="BW180" t="str">
            <v/>
          </cell>
          <cell r="BX180" t="str">
            <v/>
          </cell>
          <cell r="BY180" t="str">
            <v/>
          </cell>
          <cell r="BZ180" t="str">
            <v/>
          </cell>
          <cell r="CA180" t="str">
            <v/>
          </cell>
          <cell r="CB180" t="str">
            <v/>
          </cell>
          <cell r="CC180" t="str">
            <v/>
          </cell>
          <cell r="CD180" t="str">
            <v/>
          </cell>
          <cell r="CE180" t="str">
            <v/>
          </cell>
          <cell r="CF180" t="str">
            <v/>
          </cell>
          <cell r="CG180"/>
          <cell r="CH180"/>
          <cell r="CI180" t="str">
            <v/>
          </cell>
          <cell r="CJ180" t="str">
            <v/>
          </cell>
          <cell r="CK180" t="str">
            <v/>
          </cell>
          <cell r="CL180" t="str">
            <v/>
          </cell>
          <cell r="CM180" t="str">
            <v/>
          </cell>
          <cell r="CN180"/>
          <cell r="CO180"/>
          <cell r="CP180"/>
          <cell r="CQ180"/>
          <cell r="CR180"/>
          <cell r="CS180"/>
          <cell r="CT180"/>
          <cell r="CU180"/>
          <cell r="CV180"/>
          <cell r="CW180"/>
          <cell r="CX180"/>
          <cell r="CY180"/>
          <cell r="CZ180"/>
          <cell r="DA180"/>
          <cell r="DB180"/>
          <cell r="DC180">
            <v>0</v>
          </cell>
          <cell r="DD180">
            <v>0</v>
          </cell>
        </row>
        <row r="181">
          <cell r="A181"/>
          <cell r="B181"/>
          <cell r="C181"/>
          <cell r="D181"/>
          <cell r="E181"/>
          <cell r="F181"/>
          <cell r="G181"/>
          <cell r="H181"/>
          <cell r="I181"/>
          <cell r="J181"/>
          <cell r="K181"/>
          <cell r="L181"/>
          <cell r="M181"/>
          <cell r="N181"/>
          <cell r="O181"/>
          <cell r="P181"/>
          <cell r="Q181"/>
          <cell r="R181"/>
          <cell r="S181"/>
          <cell r="T181"/>
          <cell r="U181"/>
          <cell r="V181"/>
          <cell r="W181"/>
          <cell r="X181"/>
          <cell r="Y181"/>
          <cell r="Z181"/>
          <cell r="AA181"/>
          <cell r="AB181"/>
          <cell r="AC181"/>
          <cell r="AD181"/>
          <cell r="AE181"/>
          <cell r="AF181"/>
          <cell r="AG181"/>
          <cell r="AH181"/>
          <cell r="AI181"/>
          <cell r="AJ181"/>
          <cell r="AK181"/>
          <cell r="AL181"/>
          <cell r="AM181"/>
          <cell r="AN181"/>
          <cell r="AO181"/>
          <cell r="AP181"/>
          <cell r="AQ181"/>
          <cell r="AR181"/>
          <cell r="AS181"/>
          <cell r="AT181"/>
          <cell r="AU181"/>
          <cell r="AV181"/>
          <cell r="AW181"/>
          <cell r="AX181"/>
          <cell r="AY181"/>
          <cell r="AZ181"/>
          <cell r="BA181"/>
          <cell r="BB181"/>
          <cell r="BC181"/>
          <cell r="BD181"/>
          <cell r="BE181"/>
          <cell r="BF181"/>
          <cell r="BG181"/>
          <cell r="BH181"/>
          <cell r="BI181"/>
          <cell r="BJ181"/>
          <cell r="BK181"/>
          <cell r="BL181"/>
          <cell r="BM181"/>
          <cell r="BN181"/>
          <cell r="BO181"/>
          <cell r="BP181"/>
          <cell r="BQ181"/>
          <cell r="BR181"/>
          <cell r="BS181"/>
          <cell r="BT181">
            <v>0</v>
          </cell>
          <cell r="BU181" t="str">
            <v/>
          </cell>
          <cell r="BV181" t="str">
            <v/>
          </cell>
          <cell r="BW181" t="str">
            <v/>
          </cell>
          <cell r="BX181" t="str">
            <v/>
          </cell>
          <cell r="BY181" t="str">
            <v/>
          </cell>
          <cell r="BZ181" t="str">
            <v/>
          </cell>
          <cell r="CA181" t="str">
            <v/>
          </cell>
          <cell r="CB181" t="str">
            <v/>
          </cell>
          <cell r="CC181" t="str">
            <v/>
          </cell>
          <cell r="CD181" t="str">
            <v/>
          </cell>
          <cell r="CE181" t="str">
            <v/>
          </cell>
          <cell r="CF181" t="str">
            <v/>
          </cell>
          <cell r="CG181"/>
          <cell r="CH181"/>
          <cell r="CI181" t="str">
            <v/>
          </cell>
          <cell r="CJ181" t="str">
            <v/>
          </cell>
          <cell r="CK181" t="str">
            <v/>
          </cell>
          <cell r="CL181" t="str">
            <v/>
          </cell>
          <cell r="CM181" t="str">
            <v/>
          </cell>
          <cell r="CN181"/>
          <cell r="CO181"/>
          <cell r="CP181"/>
          <cell r="CQ181"/>
          <cell r="CR181"/>
          <cell r="CS181"/>
          <cell r="CT181"/>
          <cell r="CU181"/>
          <cell r="CV181"/>
          <cell r="CW181"/>
          <cell r="CX181"/>
          <cell r="CY181"/>
          <cell r="CZ181"/>
          <cell r="DA181"/>
          <cell r="DB181"/>
          <cell r="DC181">
            <v>0</v>
          </cell>
          <cell r="DD181">
            <v>0</v>
          </cell>
        </row>
        <row r="182">
          <cell r="A182"/>
          <cell r="B182"/>
          <cell r="C182"/>
          <cell r="D182"/>
          <cell r="E182"/>
          <cell r="F182"/>
          <cell r="G182"/>
          <cell r="H182"/>
          <cell r="I182"/>
          <cell r="J182"/>
          <cell r="K182"/>
          <cell r="L182"/>
          <cell r="M182"/>
          <cell r="N182"/>
          <cell r="O182"/>
          <cell r="P182"/>
          <cell r="Q182"/>
          <cell r="R182"/>
          <cell r="S182"/>
          <cell r="T182"/>
          <cell r="U182"/>
          <cell r="V182"/>
          <cell r="W182"/>
          <cell r="X182"/>
          <cell r="Y182"/>
          <cell r="Z182"/>
          <cell r="AA182"/>
          <cell r="AB182"/>
          <cell r="AC182"/>
          <cell r="AD182"/>
          <cell r="AE182"/>
          <cell r="AF182"/>
          <cell r="AG182"/>
          <cell r="AH182"/>
          <cell r="AI182"/>
          <cell r="AJ182"/>
          <cell r="AK182"/>
          <cell r="AL182"/>
          <cell r="AM182"/>
          <cell r="AN182"/>
          <cell r="AO182"/>
          <cell r="AP182"/>
          <cell r="AQ182"/>
          <cell r="AR182"/>
          <cell r="AS182"/>
          <cell r="AT182"/>
          <cell r="AU182"/>
          <cell r="AV182"/>
          <cell r="AW182"/>
          <cell r="AX182"/>
          <cell r="AY182"/>
          <cell r="AZ182"/>
          <cell r="BA182"/>
          <cell r="BB182"/>
          <cell r="BC182"/>
          <cell r="BD182"/>
          <cell r="BE182"/>
          <cell r="BF182"/>
          <cell r="BG182"/>
          <cell r="BH182"/>
          <cell r="BI182"/>
          <cell r="BJ182"/>
          <cell r="BK182"/>
          <cell r="BL182"/>
          <cell r="BM182"/>
          <cell r="BN182"/>
          <cell r="BO182"/>
          <cell r="BP182"/>
          <cell r="BQ182"/>
          <cell r="BR182"/>
          <cell r="BS182"/>
          <cell r="BT182">
            <v>0</v>
          </cell>
          <cell r="BU182" t="str">
            <v/>
          </cell>
          <cell r="BV182" t="str">
            <v/>
          </cell>
          <cell r="BW182" t="str">
            <v/>
          </cell>
          <cell r="BX182" t="str">
            <v/>
          </cell>
          <cell r="BY182" t="str">
            <v/>
          </cell>
          <cell r="BZ182" t="str">
            <v/>
          </cell>
          <cell r="CA182" t="str">
            <v/>
          </cell>
          <cell r="CB182" t="str">
            <v/>
          </cell>
          <cell r="CC182" t="str">
            <v/>
          </cell>
          <cell r="CD182" t="str">
            <v/>
          </cell>
          <cell r="CE182" t="str">
            <v/>
          </cell>
          <cell r="CF182" t="str">
            <v/>
          </cell>
          <cell r="CG182"/>
          <cell r="CH182"/>
          <cell r="CI182" t="str">
            <v/>
          </cell>
          <cell r="CJ182" t="str">
            <v/>
          </cell>
          <cell r="CK182" t="str">
            <v/>
          </cell>
          <cell r="CL182" t="str">
            <v/>
          </cell>
          <cell r="CM182" t="str">
            <v/>
          </cell>
          <cell r="CN182"/>
          <cell r="CO182"/>
          <cell r="CP182"/>
          <cell r="CQ182"/>
          <cell r="CR182"/>
          <cell r="CS182"/>
          <cell r="CT182"/>
          <cell r="CU182"/>
          <cell r="CV182"/>
          <cell r="CW182"/>
          <cell r="CX182"/>
          <cell r="CY182"/>
          <cell r="CZ182"/>
          <cell r="DA182"/>
          <cell r="DB182"/>
          <cell r="DC182">
            <v>0</v>
          </cell>
          <cell r="DD182">
            <v>0</v>
          </cell>
        </row>
        <row r="183">
          <cell r="A183"/>
          <cell r="B183"/>
          <cell r="C183"/>
          <cell r="D183"/>
          <cell r="E183"/>
          <cell r="F183"/>
          <cell r="G183"/>
          <cell r="H183"/>
          <cell r="I183"/>
          <cell r="J183"/>
          <cell r="K183"/>
          <cell r="L183"/>
          <cell r="M183"/>
          <cell r="N183"/>
          <cell r="O183"/>
          <cell r="P183"/>
          <cell r="Q183"/>
          <cell r="R183"/>
          <cell r="S183"/>
          <cell r="T183"/>
          <cell r="U183"/>
          <cell r="V183"/>
          <cell r="W183"/>
          <cell r="X183"/>
          <cell r="Y183"/>
          <cell r="Z183"/>
          <cell r="AA183"/>
          <cell r="AB183"/>
          <cell r="AC183"/>
          <cell r="AD183"/>
          <cell r="AE183"/>
          <cell r="AF183"/>
          <cell r="AG183"/>
          <cell r="AH183"/>
          <cell r="AI183"/>
          <cell r="AJ183"/>
          <cell r="AK183"/>
          <cell r="AL183"/>
          <cell r="AM183"/>
          <cell r="AN183"/>
          <cell r="AO183"/>
          <cell r="AP183"/>
          <cell r="AQ183"/>
          <cell r="AR183"/>
          <cell r="AS183"/>
          <cell r="AT183"/>
          <cell r="AU183"/>
          <cell r="AV183"/>
          <cell r="AW183"/>
          <cell r="AX183"/>
          <cell r="AY183"/>
          <cell r="AZ183"/>
          <cell r="BA183"/>
          <cell r="BB183"/>
          <cell r="BC183"/>
          <cell r="BD183"/>
          <cell r="BE183"/>
          <cell r="BF183"/>
          <cell r="BG183"/>
          <cell r="BH183"/>
          <cell r="BI183"/>
          <cell r="BJ183"/>
          <cell r="BK183"/>
          <cell r="BL183"/>
          <cell r="BM183"/>
          <cell r="BN183"/>
          <cell r="BO183"/>
          <cell r="BP183"/>
          <cell r="BQ183"/>
          <cell r="BR183"/>
          <cell r="BS183"/>
          <cell r="BT183">
            <v>0</v>
          </cell>
          <cell r="BU183" t="str">
            <v/>
          </cell>
          <cell r="BV183" t="str">
            <v/>
          </cell>
          <cell r="BW183" t="str">
            <v/>
          </cell>
          <cell r="BX183" t="str">
            <v/>
          </cell>
          <cell r="BY183" t="str">
            <v/>
          </cell>
          <cell r="BZ183" t="str">
            <v/>
          </cell>
          <cell r="CA183" t="str">
            <v/>
          </cell>
          <cell r="CB183" t="str">
            <v/>
          </cell>
          <cell r="CC183" t="str">
            <v/>
          </cell>
          <cell r="CD183" t="str">
            <v/>
          </cell>
          <cell r="CE183" t="str">
            <v/>
          </cell>
          <cell r="CF183" t="str">
            <v/>
          </cell>
          <cell r="CG183"/>
          <cell r="CH183"/>
          <cell r="CI183" t="str">
            <v/>
          </cell>
          <cell r="CJ183" t="str">
            <v/>
          </cell>
          <cell r="CK183" t="str">
            <v/>
          </cell>
          <cell r="CL183" t="str">
            <v/>
          </cell>
          <cell r="CM183" t="str">
            <v/>
          </cell>
          <cell r="CN183"/>
          <cell r="CO183"/>
          <cell r="CP183"/>
          <cell r="CQ183"/>
          <cell r="CR183"/>
          <cell r="CS183"/>
          <cell r="CT183"/>
          <cell r="CU183"/>
          <cell r="CV183"/>
          <cell r="CW183"/>
          <cell r="CX183"/>
          <cell r="CY183"/>
          <cell r="CZ183"/>
          <cell r="DA183"/>
          <cell r="DB183"/>
          <cell r="DC183">
            <v>0</v>
          </cell>
          <cell r="DD183">
            <v>0</v>
          </cell>
        </row>
        <row r="184">
          <cell r="A184"/>
          <cell r="B184"/>
          <cell r="C184"/>
          <cell r="D184"/>
          <cell r="E184"/>
          <cell r="F184"/>
          <cell r="G184"/>
          <cell r="H184"/>
          <cell r="I184"/>
          <cell r="J184"/>
          <cell r="K184"/>
          <cell r="L184"/>
          <cell r="M184"/>
          <cell r="N184"/>
          <cell r="O184"/>
          <cell r="P184"/>
          <cell r="Q184"/>
          <cell r="R184"/>
          <cell r="S184"/>
          <cell r="T184"/>
          <cell r="U184"/>
          <cell r="V184"/>
          <cell r="W184"/>
          <cell r="X184"/>
          <cell r="Y184"/>
          <cell r="Z184"/>
          <cell r="AA184"/>
          <cell r="AB184"/>
          <cell r="AC184"/>
          <cell r="AD184"/>
          <cell r="AE184"/>
          <cell r="AF184"/>
          <cell r="AG184"/>
          <cell r="AH184"/>
          <cell r="AI184"/>
          <cell r="AJ184"/>
          <cell r="AK184"/>
          <cell r="AL184"/>
          <cell r="AM184"/>
          <cell r="AN184"/>
          <cell r="AO184"/>
          <cell r="AP184"/>
          <cell r="AQ184"/>
          <cell r="AR184"/>
          <cell r="AS184"/>
          <cell r="AT184"/>
          <cell r="AU184"/>
          <cell r="AV184"/>
          <cell r="AW184"/>
          <cell r="AX184"/>
          <cell r="AY184"/>
          <cell r="AZ184"/>
          <cell r="BA184"/>
          <cell r="BB184"/>
          <cell r="BC184"/>
          <cell r="BD184"/>
          <cell r="BE184"/>
          <cell r="BF184"/>
          <cell r="BG184"/>
          <cell r="BH184"/>
          <cell r="BI184"/>
          <cell r="BJ184"/>
          <cell r="BK184"/>
          <cell r="BL184"/>
          <cell r="BM184"/>
          <cell r="BN184"/>
          <cell r="BO184"/>
          <cell r="BP184"/>
          <cell r="BQ184"/>
          <cell r="BR184"/>
          <cell r="BS184"/>
          <cell r="BT184">
            <v>0</v>
          </cell>
          <cell r="BU184" t="str">
            <v/>
          </cell>
          <cell r="BV184" t="str">
            <v/>
          </cell>
          <cell r="BW184" t="str">
            <v/>
          </cell>
          <cell r="BX184" t="str">
            <v/>
          </cell>
          <cell r="BY184" t="str">
            <v/>
          </cell>
          <cell r="BZ184" t="str">
            <v/>
          </cell>
          <cell r="CA184" t="str">
            <v/>
          </cell>
          <cell r="CB184" t="str">
            <v/>
          </cell>
          <cell r="CC184" t="str">
            <v/>
          </cell>
          <cell r="CD184" t="str">
            <v/>
          </cell>
          <cell r="CE184" t="str">
            <v/>
          </cell>
          <cell r="CF184" t="str">
            <v/>
          </cell>
          <cell r="CG184"/>
          <cell r="CH184"/>
          <cell r="CI184" t="str">
            <v/>
          </cell>
          <cell r="CJ184" t="str">
            <v/>
          </cell>
          <cell r="CK184" t="str">
            <v/>
          </cell>
          <cell r="CL184" t="str">
            <v/>
          </cell>
          <cell r="CM184" t="str">
            <v/>
          </cell>
          <cell r="CN184"/>
          <cell r="CO184"/>
          <cell r="CP184"/>
          <cell r="CQ184"/>
          <cell r="CR184"/>
          <cell r="CS184"/>
          <cell r="CT184"/>
          <cell r="CU184"/>
          <cell r="CV184"/>
          <cell r="CW184"/>
          <cell r="CX184"/>
          <cell r="CY184"/>
          <cell r="CZ184"/>
          <cell r="DA184"/>
          <cell r="DB184"/>
          <cell r="DC184">
            <v>0</v>
          </cell>
          <cell r="DD184">
            <v>0</v>
          </cell>
        </row>
        <row r="185">
          <cell r="A185"/>
          <cell r="B185"/>
          <cell r="C185"/>
          <cell r="D185"/>
          <cell r="E185"/>
          <cell r="F185"/>
          <cell r="G185"/>
          <cell r="H185"/>
          <cell r="I185"/>
          <cell r="J185"/>
          <cell r="K185"/>
          <cell r="L185"/>
          <cell r="M185"/>
          <cell r="N185"/>
          <cell r="O185"/>
          <cell r="P185"/>
          <cell r="Q185"/>
          <cell r="R185"/>
          <cell r="S185"/>
          <cell r="T185"/>
          <cell r="U185"/>
          <cell r="V185"/>
          <cell r="W185"/>
          <cell r="X185"/>
          <cell r="Y185"/>
          <cell r="Z185"/>
          <cell r="AA185"/>
          <cell r="AB185"/>
          <cell r="AC185"/>
          <cell r="AD185"/>
          <cell r="AE185"/>
          <cell r="AF185"/>
          <cell r="AG185"/>
          <cell r="AH185"/>
          <cell r="AI185"/>
          <cell r="AJ185"/>
          <cell r="AK185"/>
          <cell r="AL185"/>
          <cell r="AM185"/>
          <cell r="AN185"/>
          <cell r="AO185"/>
          <cell r="AP185"/>
          <cell r="AQ185"/>
          <cell r="AR185"/>
          <cell r="AS185"/>
          <cell r="AT185"/>
          <cell r="AU185"/>
          <cell r="AV185"/>
          <cell r="AW185"/>
          <cell r="AX185"/>
          <cell r="AY185"/>
          <cell r="AZ185"/>
          <cell r="BA185"/>
          <cell r="BB185"/>
          <cell r="BC185"/>
          <cell r="BD185"/>
          <cell r="BE185"/>
          <cell r="BF185"/>
          <cell r="BG185"/>
          <cell r="BH185"/>
          <cell r="BI185"/>
          <cell r="BJ185"/>
          <cell r="BK185"/>
          <cell r="BL185"/>
          <cell r="BM185"/>
          <cell r="BN185"/>
          <cell r="BO185"/>
          <cell r="BP185"/>
          <cell r="BQ185"/>
          <cell r="BR185"/>
          <cell r="BS185"/>
          <cell r="BT185">
            <v>0</v>
          </cell>
          <cell r="BU185" t="str">
            <v/>
          </cell>
          <cell r="BV185" t="str">
            <v/>
          </cell>
          <cell r="BW185" t="str">
            <v/>
          </cell>
          <cell r="BX185" t="str">
            <v/>
          </cell>
          <cell r="BY185" t="str">
            <v/>
          </cell>
          <cell r="BZ185" t="str">
            <v/>
          </cell>
          <cell r="CA185" t="str">
            <v/>
          </cell>
          <cell r="CB185" t="str">
            <v/>
          </cell>
          <cell r="CC185" t="str">
            <v/>
          </cell>
          <cell r="CD185" t="str">
            <v/>
          </cell>
          <cell r="CE185" t="str">
            <v/>
          </cell>
          <cell r="CF185" t="str">
            <v/>
          </cell>
          <cell r="CG185"/>
          <cell r="CH185"/>
          <cell r="CI185" t="str">
            <v/>
          </cell>
          <cell r="CJ185" t="str">
            <v/>
          </cell>
          <cell r="CK185" t="str">
            <v/>
          </cell>
          <cell r="CL185" t="str">
            <v/>
          </cell>
          <cell r="CM185" t="str">
            <v/>
          </cell>
          <cell r="CN185"/>
          <cell r="CO185"/>
          <cell r="CP185"/>
          <cell r="CQ185"/>
          <cell r="CR185"/>
          <cell r="CS185"/>
          <cell r="CT185"/>
          <cell r="CU185"/>
          <cell r="CV185"/>
          <cell r="CW185"/>
          <cell r="CX185"/>
          <cell r="CY185"/>
          <cell r="CZ185"/>
          <cell r="DA185"/>
          <cell r="DB185"/>
          <cell r="DC185">
            <v>0</v>
          </cell>
          <cell r="DD185">
            <v>0</v>
          </cell>
        </row>
        <row r="186">
          <cell r="A186"/>
          <cell r="B186"/>
          <cell r="C186"/>
          <cell r="D186"/>
          <cell r="E186"/>
          <cell r="F186"/>
          <cell r="G186"/>
          <cell r="H186"/>
          <cell r="I186"/>
          <cell r="J186"/>
          <cell r="K186"/>
          <cell r="L186"/>
          <cell r="M186"/>
          <cell r="N186"/>
          <cell r="O186"/>
          <cell r="P186"/>
          <cell r="Q186"/>
          <cell r="R186"/>
          <cell r="S186"/>
          <cell r="T186"/>
          <cell r="U186"/>
          <cell r="V186"/>
          <cell r="W186"/>
          <cell r="X186"/>
          <cell r="Y186"/>
          <cell r="Z186"/>
          <cell r="AA186"/>
          <cell r="AB186"/>
          <cell r="AC186"/>
          <cell r="AD186"/>
          <cell r="AE186"/>
          <cell r="AF186"/>
          <cell r="AG186"/>
          <cell r="AH186"/>
          <cell r="AI186"/>
          <cell r="AJ186"/>
          <cell r="AK186"/>
          <cell r="AL186"/>
          <cell r="AM186"/>
          <cell r="AN186"/>
          <cell r="AO186"/>
          <cell r="AP186"/>
          <cell r="AQ186"/>
          <cell r="AR186"/>
          <cell r="AS186"/>
          <cell r="AT186"/>
          <cell r="AU186"/>
          <cell r="AV186"/>
          <cell r="AW186"/>
          <cell r="AX186"/>
          <cell r="AY186"/>
          <cell r="AZ186"/>
          <cell r="BA186"/>
          <cell r="BB186"/>
          <cell r="BC186"/>
          <cell r="BD186"/>
          <cell r="BE186"/>
          <cell r="BF186"/>
          <cell r="BG186"/>
          <cell r="BH186"/>
          <cell r="BI186"/>
          <cell r="BJ186"/>
          <cell r="BK186"/>
          <cell r="BL186"/>
          <cell r="BM186"/>
          <cell r="BN186"/>
          <cell r="BO186"/>
          <cell r="BP186"/>
          <cell r="BQ186"/>
          <cell r="BR186"/>
          <cell r="BS186"/>
          <cell r="BT186">
            <v>0</v>
          </cell>
          <cell r="BU186" t="str">
            <v/>
          </cell>
          <cell r="BV186" t="str">
            <v/>
          </cell>
          <cell r="BW186" t="str">
            <v/>
          </cell>
          <cell r="BX186" t="str">
            <v/>
          </cell>
          <cell r="BY186" t="str">
            <v/>
          </cell>
          <cell r="BZ186" t="str">
            <v/>
          </cell>
          <cell r="CA186" t="str">
            <v/>
          </cell>
          <cell r="CB186" t="str">
            <v/>
          </cell>
          <cell r="CC186" t="str">
            <v/>
          </cell>
          <cell r="CD186" t="str">
            <v/>
          </cell>
          <cell r="CE186" t="str">
            <v/>
          </cell>
          <cell r="CF186" t="str">
            <v/>
          </cell>
          <cell r="CG186"/>
          <cell r="CH186"/>
          <cell r="CI186" t="str">
            <v/>
          </cell>
          <cell r="CJ186" t="str">
            <v/>
          </cell>
          <cell r="CK186" t="str">
            <v/>
          </cell>
          <cell r="CL186" t="str">
            <v/>
          </cell>
          <cell r="CM186" t="str">
            <v/>
          </cell>
          <cell r="CN186"/>
          <cell r="CO186"/>
          <cell r="CP186"/>
          <cell r="CQ186"/>
          <cell r="CR186"/>
          <cell r="CS186"/>
          <cell r="CT186"/>
          <cell r="CU186"/>
          <cell r="CV186"/>
          <cell r="CW186"/>
          <cell r="CX186"/>
          <cell r="CY186"/>
          <cell r="CZ186"/>
          <cell r="DA186"/>
          <cell r="DB186"/>
          <cell r="DC186">
            <v>0</v>
          </cell>
          <cell r="DD186">
            <v>0</v>
          </cell>
        </row>
        <row r="187">
          <cell r="A187"/>
          <cell r="B187"/>
          <cell r="C187"/>
          <cell r="D187"/>
          <cell r="E187"/>
          <cell r="F187"/>
          <cell r="G187"/>
          <cell r="H187"/>
          <cell r="I187"/>
          <cell r="J187"/>
          <cell r="K187"/>
          <cell r="L187"/>
          <cell r="M187"/>
          <cell r="N187"/>
          <cell r="O187"/>
          <cell r="P187"/>
          <cell r="Q187"/>
          <cell r="R187"/>
          <cell r="S187"/>
          <cell r="T187"/>
          <cell r="U187"/>
          <cell r="V187"/>
          <cell r="W187"/>
          <cell r="X187"/>
          <cell r="Y187"/>
          <cell r="Z187"/>
          <cell r="AA187"/>
          <cell r="AB187"/>
          <cell r="AC187"/>
          <cell r="AD187"/>
          <cell r="AE187"/>
          <cell r="AF187"/>
          <cell r="AG187"/>
          <cell r="AH187"/>
          <cell r="AI187"/>
          <cell r="AJ187"/>
          <cell r="AK187"/>
          <cell r="AL187"/>
          <cell r="AM187"/>
          <cell r="AN187"/>
          <cell r="AO187"/>
          <cell r="AP187"/>
          <cell r="AQ187"/>
          <cell r="AR187"/>
          <cell r="AS187"/>
          <cell r="AT187"/>
          <cell r="AU187"/>
          <cell r="AV187"/>
          <cell r="AW187"/>
          <cell r="AX187"/>
          <cell r="AY187"/>
          <cell r="AZ187"/>
          <cell r="BA187"/>
          <cell r="BB187"/>
          <cell r="BC187"/>
          <cell r="BD187"/>
          <cell r="BE187"/>
          <cell r="BF187"/>
          <cell r="BG187"/>
          <cell r="BH187"/>
          <cell r="BI187"/>
          <cell r="BJ187"/>
          <cell r="BK187"/>
          <cell r="BL187"/>
          <cell r="BM187"/>
          <cell r="BN187"/>
          <cell r="BO187"/>
          <cell r="BP187"/>
          <cell r="BQ187"/>
          <cell r="BR187"/>
          <cell r="BS187"/>
          <cell r="BT187">
            <v>0</v>
          </cell>
          <cell r="BU187" t="str">
            <v/>
          </cell>
          <cell r="BV187" t="str">
            <v/>
          </cell>
          <cell r="BW187" t="str">
            <v/>
          </cell>
          <cell r="BX187" t="str">
            <v/>
          </cell>
          <cell r="BY187" t="str">
            <v/>
          </cell>
          <cell r="BZ187" t="str">
            <v/>
          </cell>
          <cell r="CA187" t="str">
            <v/>
          </cell>
          <cell r="CB187" t="str">
            <v/>
          </cell>
          <cell r="CC187" t="str">
            <v/>
          </cell>
          <cell r="CD187" t="str">
            <v/>
          </cell>
          <cell r="CE187" t="str">
            <v/>
          </cell>
          <cell r="CF187" t="str">
            <v/>
          </cell>
          <cell r="CG187"/>
          <cell r="CH187"/>
          <cell r="CI187" t="str">
            <v/>
          </cell>
          <cell r="CJ187" t="str">
            <v/>
          </cell>
          <cell r="CK187" t="str">
            <v/>
          </cell>
          <cell r="CL187" t="str">
            <v/>
          </cell>
          <cell r="CM187" t="str">
            <v/>
          </cell>
          <cell r="CN187"/>
          <cell r="CO187"/>
          <cell r="CP187"/>
          <cell r="CQ187"/>
          <cell r="CR187"/>
          <cell r="CS187"/>
          <cell r="CT187"/>
          <cell r="CU187"/>
          <cell r="CV187"/>
          <cell r="CW187"/>
          <cell r="CX187"/>
          <cell r="CY187"/>
          <cell r="CZ187"/>
          <cell r="DA187"/>
          <cell r="DB187"/>
          <cell r="DC187">
            <v>0</v>
          </cell>
          <cell r="DD187">
            <v>0</v>
          </cell>
        </row>
        <row r="188">
          <cell r="A188"/>
          <cell r="B188"/>
          <cell r="C188"/>
          <cell r="D188"/>
          <cell r="E188"/>
          <cell r="F188"/>
          <cell r="G188"/>
          <cell r="H188"/>
          <cell r="I188"/>
          <cell r="J188"/>
          <cell r="K188"/>
          <cell r="L188"/>
          <cell r="M188"/>
          <cell r="N188"/>
          <cell r="O188"/>
          <cell r="P188"/>
          <cell r="Q188"/>
          <cell r="R188"/>
          <cell r="S188"/>
          <cell r="T188"/>
          <cell r="U188"/>
          <cell r="V188"/>
          <cell r="W188"/>
          <cell r="X188"/>
          <cell r="Y188"/>
          <cell r="Z188"/>
          <cell r="AA188"/>
          <cell r="AB188"/>
          <cell r="AC188"/>
          <cell r="AD188"/>
          <cell r="AE188"/>
          <cell r="AF188"/>
          <cell r="AG188"/>
          <cell r="AH188"/>
          <cell r="AI188"/>
          <cell r="AJ188"/>
          <cell r="AK188"/>
          <cell r="AL188"/>
          <cell r="AM188"/>
          <cell r="AN188"/>
          <cell r="AO188"/>
          <cell r="AP188"/>
          <cell r="AQ188"/>
          <cell r="AR188"/>
          <cell r="AS188"/>
          <cell r="AT188"/>
          <cell r="AU188"/>
          <cell r="AV188"/>
          <cell r="AW188"/>
          <cell r="AX188"/>
          <cell r="AY188"/>
          <cell r="AZ188"/>
          <cell r="BA188"/>
          <cell r="BB188"/>
          <cell r="BC188"/>
          <cell r="BD188"/>
          <cell r="BE188"/>
          <cell r="BF188"/>
          <cell r="BG188"/>
          <cell r="BH188"/>
          <cell r="BI188"/>
          <cell r="BJ188"/>
          <cell r="BK188"/>
          <cell r="BL188"/>
          <cell r="BM188"/>
          <cell r="BN188"/>
          <cell r="BO188"/>
          <cell r="BP188"/>
          <cell r="BQ188"/>
          <cell r="BR188"/>
          <cell r="BS188"/>
          <cell r="BT188">
            <v>0</v>
          </cell>
          <cell r="BU188" t="str">
            <v/>
          </cell>
          <cell r="BV188" t="str">
            <v/>
          </cell>
          <cell r="BW188" t="str">
            <v/>
          </cell>
          <cell r="BX188" t="str">
            <v/>
          </cell>
          <cell r="BY188" t="str">
            <v/>
          </cell>
          <cell r="BZ188" t="str">
            <v/>
          </cell>
          <cell r="CA188" t="str">
            <v/>
          </cell>
          <cell r="CB188" t="str">
            <v/>
          </cell>
          <cell r="CC188" t="str">
            <v/>
          </cell>
          <cell r="CD188" t="str">
            <v/>
          </cell>
          <cell r="CE188" t="str">
            <v/>
          </cell>
          <cell r="CF188" t="str">
            <v/>
          </cell>
          <cell r="CG188"/>
          <cell r="CH188"/>
          <cell r="CI188" t="str">
            <v/>
          </cell>
          <cell r="CJ188" t="str">
            <v/>
          </cell>
          <cell r="CK188" t="str">
            <v/>
          </cell>
          <cell r="CL188" t="str">
            <v/>
          </cell>
          <cell r="CM188" t="str">
            <v/>
          </cell>
          <cell r="CN188"/>
          <cell r="CO188"/>
          <cell r="CP188"/>
          <cell r="CQ188"/>
          <cell r="CR188"/>
          <cell r="CS188"/>
          <cell r="CT188"/>
          <cell r="CU188"/>
          <cell r="CV188"/>
          <cell r="CW188"/>
          <cell r="CX188"/>
          <cell r="CY188"/>
          <cell r="CZ188"/>
          <cell r="DA188"/>
          <cell r="DB188"/>
          <cell r="DC188">
            <v>0</v>
          </cell>
          <cell r="DD188">
            <v>0</v>
          </cell>
        </row>
        <row r="189">
          <cell r="A189"/>
          <cell r="B189"/>
          <cell r="C189"/>
          <cell r="D189"/>
          <cell r="E189"/>
          <cell r="F189"/>
          <cell r="G189"/>
          <cell r="H189"/>
          <cell r="I189"/>
          <cell r="J189"/>
          <cell r="K189"/>
          <cell r="L189"/>
          <cell r="M189"/>
          <cell r="N189"/>
          <cell r="O189"/>
          <cell r="P189"/>
          <cell r="Q189"/>
          <cell r="R189"/>
          <cell r="S189"/>
          <cell r="T189"/>
          <cell r="U189"/>
          <cell r="V189"/>
          <cell r="W189"/>
          <cell r="X189"/>
          <cell r="Y189"/>
          <cell r="Z189"/>
          <cell r="AA189"/>
          <cell r="AB189"/>
          <cell r="AC189"/>
          <cell r="AD189"/>
          <cell r="AE189"/>
          <cell r="AF189"/>
          <cell r="AG189"/>
          <cell r="AH189"/>
          <cell r="AI189"/>
          <cell r="AJ189"/>
          <cell r="AK189"/>
          <cell r="AL189"/>
          <cell r="AM189"/>
          <cell r="AN189"/>
          <cell r="AO189"/>
          <cell r="AP189"/>
          <cell r="AQ189"/>
          <cell r="AR189"/>
          <cell r="AS189"/>
          <cell r="AT189"/>
          <cell r="AU189"/>
          <cell r="AV189"/>
          <cell r="AW189"/>
          <cell r="AX189"/>
          <cell r="AY189"/>
          <cell r="AZ189"/>
          <cell r="BA189"/>
          <cell r="BB189"/>
          <cell r="BC189"/>
          <cell r="BD189"/>
          <cell r="BE189"/>
          <cell r="BF189"/>
          <cell r="BG189"/>
          <cell r="BH189"/>
          <cell r="BI189"/>
          <cell r="BJ189"/>
          <cell r="BK189"/>
          <cell r="BL189"/>
          <cell r="BM189"/>
          <cell r="BN189"/>
          <cell r="BO189"/>
          <cell r="BP189"/>
          <cell r="BQ189"/>
          <cell r="BR189"/>
          <cell r="BS189"/>
          <cell r="BT189">
            <v>0</v>
          </cell>
          <cell r="BU189" t="str">
            <v/>
          </cell>
          <cell r="BV189" t="str">
            <v/>
          </cell>
          <cell r="BW189" t="str">
            <v/>
          </cell>
          <cell r="BX189" t="str">
            <v/>
          </cell>
          <cell r="BY189" t="str">
            <v/>
          </cell>
          <cell r="BZ189" t="str">
            <v/>
          </cell>
          <cell r="CA189" t="str">
            <v/>
          </cell>
          <cell r="CB189" t="str">
            <v/>
          </cell>
          <cell r="CC189" t="str">
            <v/>
          </cell>
          <cell r="CD189" t="str">
            <v/>
          </cell>
          <cell r="CE189" t="str">
            <v/>
          </cell>
          <cell r="CF189" t="str">
            <v/>
          </cell>
          <cell r="CG189"/>
          <cell r="CH189"/>
          <cell r="CI189" t="str">
            <v/>
          </cell>
          <cell r="CJ189" t="str">
            <v/>
          </cell>
          <cell r="CK189" t="str">
            <v/>
          </cell>
          <cell r="CL189" t="str">
            <v/>
          </cell>
          <cell r="CM189" t="str">
            <v/>
          </cell>
          <cell r="CN189"/>
          <cell r="CO189"/>
          <cell r="CP189"/>
          <cell r="CQ189"/>
          <cell r="CR189"/>
          <cell r="CS189"/>
          <cell r="CT189"/>
          <cell r="CU189"/>
          <cell r="CV189"/>
          <cell r="CW189"/>
          <cell r="CX189"/>
          <cell r="CY189"/>
          <cell r="CZ189"/>
          <cell r="DA189"/>
          <cell r="DB189"/>
          <cell r="DC189">
            <v>0</v>
          </cell>
          <cell r="DD189">
            <v>0</v>
          </cell>
        </row>
        <row r="190">
          <cell r="A190"/>
          <cell r="B190"/>
          <cell r="C190"/>
          <cell r="D190"/>
          <cell r="E190"/>
          <cell r="F190"/>
          <cell r="G190"/>
          <cell r="H190"/>
          <cell r="I190"/>
          <cell r="J190"/>
          <cell r="K190"/>
          <cell r="L190"/>
          <cell r="M190"/>
          <cell r="N190"/>
          <cell r="O190"/>
          <cell r="P190"/>
          <cell r="Q190"/>
          <cell r="R190"/>
          <cell r="S190"/>
          <cell r="T190"/>
          <cell r="U190"/>
          <cell r="V190"/>
          <cell r="W190"/>
          <cell r="X190"/>
          <cell r="Y190"/>
          <cell r="Z190"/>
          <cell r="AA190"/>
          <cell r="AB190"/>
          <cell r="AC190"/>
          <cell r="AD190"/>
          <cell r="AE190"/>
          <cell r="AF190"/>
          <cell r="AG190"/>
          <cell r="AH190"/>
          <cell r="AI190"/>
          <cell r="AJ190"/>
          <cell r="AK190"/>
          <cell r="AL190"/>
          <cell r="AM190"/>
          <cell r="AN190"/>
          <cell r="AO190"/>
          <cell r="AP190"/>
          <cell r="AQ190"/>
          <cell r="AR190"/>
          <cell r="AS190"/>
          <cell r="AT190"/>
          <cell r="AU190"/>
          <cell r="AV190"/>
          <cell r="AW190"/>
          <cell r="AX190"/>
          <cell r="AY190"/>
          <cell r="AZ190"/>
          <cell r="BA190"/>
          <cell r="BB190"/>
          <cell r="BC190"/>
          <cell r="BD190"/>
          <cell r="BE190"/>
          <cell r="BF190"/>
          <cell r="BG190"/>
          <cell r="BH190"/>
          <cell r="BI190"/>
          <cell r="BJ190"/>
          <cell r="BK190"/>
          <cell r="BL190"/>
          <cell r="BM190"/>
          <cell r="BN190"/>
          <cell r="BO190"/>
          <cell r="BP190"/>
          <cell r="BQ190"/>
          <cell r="BR190"/>
          <cell r="BS190"/>
          <cell r="BT190">
            <v>0</v>
          </cell>
          <cell r="BU190" t="str">
            <v/>
          </cell>
          <cell r="BV190" t="str">
            <v/>
          </cell>
          <cell r="BW190" t="str">
            <v/>
          </cell>
          <cell r="BX190" t="str">
            <v/>
          </cell>
          <cell r="BY190" t="str">
            <v/>
          </cell>
          <cell r="BZ190" t="str">
            <v/>
          </cell>
          <cell r="CA190" t="str">
            <v/>
          </cell>
          <cell r="CB190" t="str">
            <v/>
          </cell>
          <cell r="CC190" t="str">
            <v/>
          </cell>
          <cell r="CD190" t="str">
            <v/>
          </cell>
          <cell r="CE190" t="str">
            <v/>
          </cell>
          <cell r="CF190" t="str">
            <v/>
          </cell>
          <cell r="CG190"/>
          <cell r="CH190"/>
          <cell r="CI190" t="str">
            <v/>
          </cell>
          <cell r="CJ190" t="str">
            <v/>
          </cell>
          <cell r="CK190" t="str">
            <v/>
          </cell>
          <cell r="CL190" t="str">
            <v/>
          </cell>
          <cell r="CM190" t="str">
            <v/>
          </cell>
          <cell r="CN190"/>
          <cell r="CO190"/>
          <cell r="CP190"/>
          <cell r="CQ190"/>
          <cell r="CR190"/>
          <cell r="CS190"/>
          <cell r="CT190"/>
          <cell r="CU190"/>
          <cell r="CV190"/>
          <cell r="CW190"/>
          <cell r="CX190"/>
          <cell r="CY190"/>
          <cell r="CZ190"/>
          <cell r="DA190"/>
          <cell r="DB190"/>
          <cell r="DC190">
            <v>0</v>
          </cell>
          <cell r="DD190">
            <v>0</v>
          </cell>
        </row>
        <row r="191">
          <cell r="A191"/>
          <cell r="B191"/>
          <cell r="C191"/>
          <cell r="D191"/>
          <cell r="E191"/>
          <cell r="F191"/>
          <cell r="G191"/>
          <cell r="H191"/>
          <cell r="I191"/>
          <cell r="J191"/>
          <cell r="K191"/>
          <cell r="L191"/>
          <cell r="M191"/>
          <cell r="N191"/>
          <cell r="O191"/>
          <cell r="P191"/>
          <cell r="Q191"/>
          <cell r="R191"/>
          <cell r="S191"/>
          <cell r="T191"/>
          <cell r="U191"/>
          <cell r="V191"/>
          <cell r="W191"/>
          <cell r="X191"/>
          <cell r="Y191"/>
          <cell r="Z191"/>
          <cell r="AA191"/>
          <cell r="AB191"/>
          <cell r="AC191"/>
          <cell r="AD191"/>
          <cell r="AE191"/>
          <cell r="AF191"/>
          <cell r="AG191"/>
          <cell r="AH191"/>
          <cell r="AI191"/>
          <cell r="AJ191"/>
          <cell r="AK191"/>
          <cell r="AL191"/>
          <cell r="AM191"/>
          <cell r="AN191"/>
          <cell r="AO191"/>
          <cell r="AP191"/>
          <cell r="AQ191"/>
          <cell r="AR191"/>
          <cell r="AS191"/>
          <cell r="AT191"/>
          <cell r="AU191"/>
          <cell r="AV191"/>
          <cell r="AW191"/>
          <cell r="AX191"/>
          <cell r="AY191"/>
          <cell r="AZ191"/>
          <cell r="BA191"/>
          <cell r="BB191"/>
          <cell r="BC191"/>
          <cell r="BD191"/>
          <cell r="BE191"/>
          <cell r="BF191"/>
          <cell r="BG191"/>
          <cell r="BH191"/>
          <cell r="BI191"/>
          <cell r="BJ191"/>
          <cell r="BK191"/>
          <cell r="BL191"/>
          <cell r="BM191"/>
          <cell r="BN191"/>
          <cell r="BO191"/>
          <cell r="BP191"/>
          <cell r="BQ191"/>
          <cell r="BR191"/>
          <cell r="BS191"/>
          <cell r="BT191">
            <v>0</v>
          </cell>
          <cell r="BU191" t="str">
            <v/>
          </cell>
          <cell r="BV191" t="str">
            <v/>
          </cell>
          <cell r="BW191" t="str">
            <v/>
          </cell>
          <cell r="BX191" t="str">
            <v/>
          </cell>
          <cell r="BY191" t="str">
            <v/>
          </cell>
          <cell r="BZ191" t="str">
            <v/>
          </cell>
          <cell r="CA191" t="str">
            <v/>
          </cell>
          <cell r="CB191" t="str">
            <v/>
          </cell>
          <cell r="CC191" t="str">
            <v/>
          </cell>
          <cell r="CD191" t="str">
            <v/>
          </cell>
          <cell r="CE191" t="str">
            <v/>
          </cell>
          <cell r="CF191" t="str">
            <v/>
          </cell>
          <cell r="CG191"/>
          <cell r="CH191"/>
          <cell r="CI191" t="str">
            <v/>
          </cell>
          <cell r="CJ191" t="str">
            <v/>
          </cell>
          <cell r="CK191" t="str">
            <v/>
          </cell>
          <cell r="CL191" t="str">
            <v/>
          </cell>
          <cell r="CM191" t="str">
            <v/>
          </cell>
          <cell r="CN191"/>
          <cell r="CO191"/>
          <cell r="CP191"/>
          <cell r="CQ191"/>
          <cell r="CR191"/>
          <cell r="CS191"/>
          <cell r="CT191"/>
          <cell r="CU191"/>
          <cell r="CV191"/>
          <cell r="CW191"/>
          <cell r="CX191"/>
          <cell r="CY191"/>
          <cell r="CZ191"/>
          <cell r="DA191"/>
          <cell r="DB191"/>
          <cell r="DC191">
            <v>0</v>
          </cell>
          <cell r="DD191">
            <v>0</v>
          </cell>
        </row>
        <row r="192">
          <cell r="A192"/>
          <cell r="B192"/>
          <cell r="C192"/>
          <cell r="D192"/>
          <cell r="E192"/>
          <cell r="F192"/>
          <cell r="G192"/>
          <cell r="H192"/>
          <cell r="I192"/>
          <cell r="J192"/>
          <cell r="K192"/>
          <cell r="L192"/>
          <cell r="M192"/>
          <cell r="N192"/>
          <cell r="O192"/>
          <cell r="P192"/>
          <cell r="Q192"/>
          <cell r="R192"/>
          <cell r="S192"/>
          <cell r="T192"/>
          <cell r="U192"/>
          <cell r="V192"/>
          <cell r="W192"/>
          <cell r="X192"/>
          <cell r="Y192"/>
          <cell r="Z192"/>
          <cell r="AA192"/>
          <cell r="AB192"/>
          <cell r="AC192"/>
          <cell r="AD192"/>
          <cell r="AE192"/>
          <cell r="AF192"/>
          <cell r="AG192"/>
          <cell r="AH192"/>
          <cell r="AI192"/>
          <cell r="AJ192"/>
          <cell r="AK192"/>
          <cell r="AL192"/>
          <cell r="AM192"/>
          <cell r="AN192"/>
          <cell r="AO192"/>
          <cell r="AP192"/>
          <cell r="AQ192"/>
          <cell r="AR192"/>
          <cell r="AS192"/>
          <cell r="AT192"/>
          <cell r="AU192"/>
          <cell r="AV192"/>
          <cell r="AW192"/>
          <cell r="AX192"/>
          <cell r="AY192"/>
          <cell r="AZ192"/>
          <cell r="BA192"/>
          <cell r="BB192"/>
          <cell r="BC192"/>
          <cell r="BD192"/>
          <cell r="BE192"/>
          <cell r="BF192"/>
          <cell r="BG192"/>
          <cell r="BH192"/>
          <cell r="BI192"/>
          <cell r="BJ192"/>
          <cell r="BK192"/>
          <cell r="BL192"/>
          <cell r="BM192"/>
          <cell r="BN192"/>
          <cell r="BO192"/>
          <cell r="BP192"/>
          <cell r="BQ192"/>
          <cell r="BR192"/>
          <cell r="BS192"/>
          <cell r="BT192">
            <v>0</v>
          </cell>
          <cell r="BU192" t="str">
            <v/>
          </cell>
          <cell r="BV192" t="str">
            <v/>
          </cell>
          <cell r="BW192" t="str">
            <v/>
          </cell>
          <cell r="BX192" t="str">
            <v/>
          </cell>
          <cell r="BY192" t="str">
            <v/>
          </cell>
          <cell r="BZ192" t="str">
            <v/>
          </cell>
          <cell r="CA192" t="str">
            <v/>
          </cell>
          <cell r="CB192" t="str">
            <v/>
          </cell>
          <cell r="CC192" t="str">
            <v/>
          </cell>
          <cell r="CD192" t="str">
            <v/>
          </cell>
          <cell r="CE192" t="str">
            <v/>
          </cell>
          <cell r="CF192" t="str">
            <v/>
          </cell>
          <cell r="CG192"/>
          <cell r="CH192"/>
          <cell r="CI192" t="str">
            <v/>
          </cell>
          <cell r="CJ192" t="str">
            <v/>
          </cell>
          <cell r="CK192" t="str">
            <v/>
          </cell>
          <cell r="CL192" t="str">
            <v/>
          </cell>
          <cell r="CM192" t="str">
            <v/>
          </cell>
          <cell r="CN192"/>
          <cell r="CO192"/>
          <cell r="CP192"/>
          <cell r="CQ192"/>
          <cell r="CR192"/>
          <cell r="CS192"/>
          <cell r="CT192"/>
          <cell r="CU192"/>
          <cell r="CV192"/>
          <cell r="CW192"/>
          <cell r="CX192"/>
          <cell r="CY192"/>
          <cell r="CZ192"/>
          <cell r="DA192"/>
          <cell r="DB192"/>
          <cell r="DC192">
            <v>0</v>
          </cell>
          <cell r="DD192">
            <v>0</v>
          </cell>
        </row>
        <row r="193">
          <cell r="A193"/>
          <cell r="B193"/>
          <cell r="C193"/>
          <cell r="D193"/>
          <cell r="E193"/>
          <cell r="F193"/>
          <cell r="G193"/>
          <cell r="H193"/>
          <cell r="I193"/>
          <cell r="J193"/>
          <cell r="K193"/>
          <cell r="L193"/>
          <cell r="M193"/>
          <cell r="N193"/>
          <cell r="O193"/>
          <cell r="P193"/>
          <cell r="Q193"/>
          <cell r="R193"/>
          <cell r="S193"/>
          <cell r="T193"/>
          <cell r="U193"/>
          <cell r="V193"/>
          <cell r="W193"/>
          <cell r="X193"/>
          <cell r="Y193"/>
          <cell r="Z193"/>
          <cell r="AA193"/>
          <cell r="AB193"/>
          <cell r="AC193"/>
          <cell r="AD193"/>
          <cell r="AE193"/>
          <cell r="AF193"/>
          <cell r="AG193"/>
          <cell r="AH193"/>
          <cell r="AI193"/>
          <cell r="AJ193"/>
          <cell r="AK193"/>
          <cell r="AL193"/>
          <cell r="AM193"/>
          <cell r="AN193"/>
          <cell r="AO193"/>
          <cell r="AP193"/>
          <cell r="AQ193"/>
          <cell r="AR193"/>
          <cell r="AS193"/>
          <cell r="AT193"/>
          <cell r="AU193"/>
          <cell r="AV193"/>
          <cell r="AW193"/>
          <cell r="AX193"/>
          <cell r="AY193"/>
          <cell r="AZ193"/>
          <cell r="BA193"/>
          <cell r="BB193"/>
          <cell r="BC193"/>
          <cell r="BD193"/>
          <cell r="BE193"/>
          <cell r="BF193"/>
          <cell r="BG193"/>
          <cell r="BH193"/>
          <cell r="BI193"/>
          <cell r="BJ193"/>
          <cell r="BK193"/>
          <cell r="BL193"/>
          <cell r="BM193"/>
          <cell r="BN193"/>
          <cell r="BO193"/>
          <cell r="BP193"/>
          <cell r="BQ193"/>
          <cell r="BR193"/>
          <cell r="BS193"/>
          <cell r="BT193">
            <v>0</v>
          </cell>
          <cell r="BU193" t="str">
            <v/>
          </cell>
          <cell r="BV193" t="str">
            <v/>
          </cell>
          <cell r="BW193" t="str">
            <v/>
          </cell>
          <cell r="BX193" t="str">
            <v/>
          </cell>
          <cell r="BY193" t="str">
            <v/>
          </cell>
          <cell r="BZ193" t="str">
            <v/>
          </cell>
          <cell r="CA193" t="str">
            <v/>
          </cell>
          <cell r="CB193" t="str">
            <v/>
          </cell>
          <cell r="CC193" t="str">
            <v/>
          </cell>
          <cell r="CD193" t="str">
            <v/>
          </cell>
          <cell r="CE193" t="str">
            <v/>
          </cell>
          <cell r="CF193" t="str">
            <v/>
          </cell>
          <cell r="CG193"/>
          <cell r="CH193"/>
          <cell r="CI193" t="str">
            <v/>
          </cell>
          <cell r="CJ193" t="str">
            <v/>
          </cell>
          <cell r="CK193" t="str">
            <v/>
          </cell>
          <cell r="CL193" t="str">
            <v/>
          </cell>
          <cell r="CM193" t="str">
            <v/>
          </cell>
          <cell r="CN193"/>
          <cell r="CO193"/>
          <cell r="CP193"/>
          <cell r="CQ193"/>
          <cell r="CR193"/>
          <cell r="CS193"/>
          <cell r="CT193"/>
          <cell r="CU193"/>
          <cell r="CV193"/>
          <cell r="CW193"/>
          <cell r="CX193"/>
          <cell r="CY193"/>
          <cell r="CZ193"/>
          <cell r="DA193"/>
          <cell r="DB193"/>
          <cell r="DC193">
            <v>0</v>
          </cell>
          <cell r="DD193">
            <v>0</v>
          </cell>
        </row>
        <row r="194">
          <cell r="A194"/>
          <cell r="B194"/>
          <cell r="C194"/>
          <cell r="D194"/>
          <cell r="E194"/>
          <cell r="F194"/>
          <cell r="G194"/>
          <cell r="H194"/>
          <cell r="I194"/>
          <cell r="J194"/>
          <cell r="K194"/>
          <cell r="L194"/>
          <cell r="M194"/>
          <cell r="N194"/>
          <cell r="O194"/>
          <cell r="P194"/>
          <cell r="Q194"/>
          <cell r="R194"/>
          <cell r="S194"/>
          <cell r="T194"/>
          <cell r="U194"/>
          <cell r="V194"/>
          <cell r="W194"/>
          <cell r="X194"/>
          <cell r="Y194"/>
          <cell r="Z194"/>
          <cell r="AA194"/>
          <cell r="AB194"/>
          <cell r="AC194"/>
          <cell r="AD194"/>
          <cell r="AE194"/>
          <cell r="AF194"/>
          <cell r="AG194"/>
          <cell r="AH194"/>
          <cell r="AI194"/>
          <cell r="AJ194"/>
          <cell r="AK194"/>
          <cell r="AL194"/>
          <cell r="AM194"/>
          <cell r="AN194"/>
          <cell r="AO194"/>
          <cell r="AP194"/>
          <cell r="AQ194"/>
          <cell r="AR194"/>
          <cell r="AS194"/>
          <cell r="AT194"/>
          <cell r="AU194"/>
          <cell r="AV194"/>
          <cell r="AW194"/>
          <cell r="AX194"/>
          <cell r="AY194"/>
          <cell r="AZ194"/>
          <cell r="BA194"/>
          <cell r="BB194"/>
          <cell r="BC194"/>
          <cell r="BD194"/>
          <cell r="BE194"/>
          <cell r="BF194"/>
          <cell r="BG194"/>
          <cell r="BH194"/>
          <cell r="BI194"/>
          <cell r="BJ194"/>
          <cell r="BK194"/>
          <cell r="BL194"/>
          <cell r="BM194"/>
          <cell r="BN194"/>
          <cell r="BO194"/>
          <cell r="BP194"/>
          <cell r="BQ194"/>
          <cell r="BR194"/>
          <cell r="BS194"/>
          <cell r="BT194">
            <v>0</v>
          </cell>
          <cell r="BU194" t="str">
            <v/>
          </cell>
          <cell r="BV194" t="str">
            <v/>
          </cell>
          <cell r="BW194" t="str">
            <v/>
          </cell>
          <cell r="BX194" t="str">
            <v/>
          </cell>
          <cell r="BY194" t="str">
            <v/>
          </cell>
          <cell r="BZ194" t="str">
            <v/>
          </cell>
          <cell r="CA194" t="str">
            <v/>
          </cell>
          <cell r="CB194" t="str">
            <v/>
          </cell>
          <cell r="CC194" t="str">
            <v/>
          </cell>
          <cell r="CD194" t="str">
            <v/>
          </cell>
          <cell r="CE194" t="str">
            <v/>
          </cell>
          <cell r="CF194" t="str">
            <v/>
          </cell>
          <cell r="CG194"/>
          <cell r="CH194"/>
          <cell r="CI194" t="str">
            <v/>
          </cell>
          <cell r="CJ194" t="str">
            <v/>
          </cell>
          <cell r="CK194" t="str">
            <v/>
          </cell>
          <cell r="CL194" t="str">
            <v/>
          </cell>
          <cell r="CM194" t="str">
            <v/>
          </cell>
          <cell r="CN194"/>
          <cell r="CO194"/>
          <cell r="CP194"/>
          <cell r="CQ194"/>
          <cell r="CR194"/>
          <cell r="CS194"/>
          <cell r="CT194"/>
          <cell r="CU194"/>
          <cell r="CV194"/>
          <cell r="CW194"/>
          <cell r="CX194"/>
          <cell r="CY194"/>
          <cell r="CZ194"/>
          <cell r="DA194"/>
          <cell r="DB194"/>
          <cell r="DC194">
            <v>0</v>
          </cell>
          <cell r="DD194">
            <v>0</v>
          </cell>
        </row>
        <row r="195">
          <cell r="A195"/>
          <cell r="B195"/>
          <cell r="C195"/>
          <cell r="D195"/>
          <cell r="E195"/>
          <cell r="F195"/>
          <cell r="G195"/>
          <cell r="H195"/>
          <cell r="I195"/>
          <cell r="J195"/>
          <cell r="K195"/>
          <cell r="L195"/>
          <cell r="M195"/>
          <cell r="N195"/>
          <cell r="O195"/>
          <cell r="P195"/>
          <cell r="Q195"/>
          <cell r="R195"/>
          <cell r="S195"/>
          <cell r="T195"/>
          <cell r="U195"/>
          <cell r="V195"/>
          <cell r="W195"/>
          <cell r="X195"/>
          <cell r="Y195"/>
          <cell r="Z195"/>
          <cell r="AA195"/>
          <cell r="AB195"/>
          <cell r="AC195"/>
          <cell r="AD195"/>
          <cell r="AE195"/>
          <cell r="AF195"/>
          <cell r="AG195"/>
          <cell r="AH195"/>
          <cell r="AI195"/>
          <cell r="AJ195"/>
          <cell r="AK195"/>
          <cell r="AL195"/>
          <cell r="AM195"/>
          <cell r="AN195"/>
          <cell r="AO195"/>
          <cell r="AP195"/>
          <cell r="AQ195"/>
          <cell r="AR195"/>
          <cell r="AS195"/>
          <cell r="AT195"/>
          <cell r="AU195"/>
          <cell r="AV195"/>
          <cell r="AW195"/>
          <cell r="AX195"/>
          <cell r="AY195"/>
          <cell r="AZ195"/>
          <cell r="BA195"/>
          <cell r="BB195"/>
          <cell r="BC195"/>
          <cell r="BD195"/>
          <cell r="BE195"/>
          <cell r="BF195"/>
          <cell r="BG195"/>
          <cell r="BH195"/>
          <cell r="BI195"/>
          <cell r="BJ195"/>
          <cell r="BK195"/>
          <cell r="BL195"/>
          <cell r="BM195"/>
          <cell r="BN195"/>
          <cell r="BO195"/>
          <cell r="BP195"/>
          <cell r="BQ195"/>
          <cell r="BR195"/>
          <cell r="BS195"/>
          <cell r="BT195">
            <v>0</v>
          </cell>
          <cell r="BU195" t="str">
            <v/>
          </cell>
          <cell r="BV195" t="str">
            <v/>
          </cell>
          <cell r="BW195" t="str">
            <v/>
          </cell>
          <cell r="BX195" t="str">
            <v/>
          </cell>
          <cell r="BY195" t="str">
            <v/>
          </cell>
          <cell r="BZ195" t="str">
            <v/>
          </cell>
          <cell r="CA195" t="str">
            <v/>
          </cell>
          <cell r="CB195" t="str">
            <v/>
          </cell>
          <cell r="CC195" t="str">
            <v/>
          </cell>
          <cell r="CD195" t="str">
            <v/>
          </cell>
          <cell r="CE195" t="str">
            <v/>
          </cell>
          <cell r="CF195" t="str">
            <v/>
          </cell>
          <cell r="CG195"/>
          <cell r="CH195"/>
          <cell r="CI195" t="str">
            <v/>
          </cell>
          <cell r="CJ195" t="str">
            <v/>
          </cell>
          <cell r="CK195" t="str">
            <v/>
          </cell>
          <cell r="CL195" t="str">
            <v/>
          </cell>
          <cell r="CM195" t="str">
            <v/>
          </cell>
          <cell r="CN195"/>
          <cell r="CO195"/>
          <cell r="CP195"/>
          <cell r="CQ195"/>
          <cell r="CR195"/>
          <cell r="CS195"/>
          <cell r="CT195"/>
          <cell r="CU195"/>
          <cell r="CV195"/>
          <cell r="CW195"/>
          <cell r="CX195"/>
          <cell r="CY195"/>
          <cell r="CZ195"/>
          <cell r="DA195"/>
          <cell r="DB195"/>
          <cell r="DC195">
            <v>0</v>
          </cell>
          <cell r="DD195">
            <v>0</v>
          </cell>
        </row>
        <row r="196">
          <cell r="A196"/>
          <cell r="B196"/>
          <cell r="C196"/>
          <cell r="D196"/>
          <cell r="E196"/>
          <cell r="F196"/>
          <cell r="G196"/>
          <cell r="H196"/>
          <cell r="I196"/>
          <cell r="J196"/>
          <cell r="K196"/>
          <cell r="L196"/>
          <cell r="M196"/>
          <cell r="N196"/>
          <cell r="O196"/>
          <cell r="P196"/>
          <cell r="Q196"/>
          <cell r="R196"/>
          <cell r="S196"/>
          <cell r="T196"/>
          <cell r="U196"/>
          <cell r="V196"/>
          <cell r="W196"/>
          <cell r="X196"/>
          <cell r="Y196"/>
          <cell r="Z196"/>
          <cell r="AA196"/>
          <cell r="AB196"/>
          <cell r="AC196"/>
          <cell r="AD196"/>
          <cell r="AE196"/>
          <cell r="AF196"/>
          <cell r="AG196"/>
          <cell r="AH196"/>
          <cell r="AI196"/>
          <cell r="AJ196"/>
          <cell r="AK196"/>
          <cell r="AL196"/>
          <cell r="AM196"/>
          <cell r="AN196"/>
          <cell r="AO196"/>
          <cell r="AP196"/>
          <cell r="AQ196"/>
          <cell r="AR196"/>
          <cell r="AS196"/>
          <cell r="AT196"/>
          <cell r="AU196"/>
          <cell r="AV196"/>
          <cell r="AW196"/>
          <cell r="AX196"/>
          <cell r="AY196"/>
          <cell r="AZ196"/>
          <cell r="BA196"/>
          <cell r="BB196"/>
          <cell r="BC196"/>
          <cell r="BD196"/>
          <cell r="BE196"/>
          <cell r="BF196"/>
          <cell r="BG196"/>
          <cell r="BH196"/>
          <cell r="BI196"/>
          <cell r="BJ196"/>
          <cell r="BK196"/>
          <cell r="BL196"/>
          <cell r="BM196"/>
          <cell r="BN196"/>
          <cell r="BO196"/>
          <cell r="BP196"/>
          <cell r="BQ196"/>
          <cell r="BR196"/>
          <cell r="BS196"/>
          <cell r="BT196">
            <v>0</v>
          </cell>
          <cell r="BU196" t="str">
            <v/>
          </cell>
          <cell r="BV196" t="str">
            <v/>
          </cell>
          <cell r="BW196" t="str">
            <v/>
          </cell>
          <cell r="BX196" t="str">
            <v/>
          </cell>
          <cell r="BY196" t="str">
            <v/>
          </cell>
          <cell r="BZ196" t="str">
            <v/>
          </cell>
          <cell r="CA196" t="str">
            <v/>
          </cell>
          <cell r="CB196" t="str">
            <v/>
          </cell>
          <cell r="CC196" t="str">
            <v/>
          </cell>
          <cell r="CD196" t="str">
            <v/>
          </cell>
          <cell r="CE196" t="str">
            <v/>
          </cell>
          <cell r="CF196" t="str">
            <v/>
          </cell>
          <cell r="CG196"/>
          <cell r="CH196"/>
          <cell r="CI196" t="str">
            <v/>
          </cell>
          <cell r="CJ196" t="str">
            <v/>
          </cell>
          <cell r="CK196" t="str">
            <v/>
          </cell>
          <cell r="CL196" t="str">
            <v/>
          </cell>
          <cell r="CM196" t="str">
            <v/>
          </cell>
          <cell r="CN196"/>
          <cell r="CO196"/>
          <cell r="CP196"/>
          <cell r="CQ196"/>
          <cell r="CR196"/>
          <cell r="CS196"/>
          <cell r="CT196"/>
          <cell r="CU196"/>
          <cell r="CV196"/>
          <cell r="CW196"/>
          <cell r="CX196"/>
          <cell r="CY196"/>
          <cell r="CZ196"/>
          <cell r="DA196"/>
          <cell r="DB196"/>
          <cell r="DC196">
            <v>0</v>
          </cell>
          <cell r="DD196">
            <v>0</v>
          </cell>
        </row>
        <row r="197">
          <cell r="A197"/>
          <cell r="B197"/>
          <cell r="C197"/>
          <cell r="D197"/>
          <cell r="E197"/>
          <cell r="F197"/>
          <cell r="G197"/>
          <cell r="H197"/>
          <cell r="I197"/>
          <cell r="J197"/>
          <cell r="K197"/>
          <cell r="L197"/>
          <cell r="M197"/>
          <cell r="N197"/>
          <cell r="O197"/>
          <cell r="P197"/>
          <cell r="Q197"/>
          <cell r="R197"/>
          <cell r="S197"/>
          <cell r="T197"/>
          <cell r="U197"/>
          <cell r="V197"/>
          <cell r="W197"/>
          <cell r="X197"/>
          <cell r="Y197"/>
          <cell r="Z197"/>
          <cell r="AA197"/>
          <cell r="AB197"/>
          <cell r="AC197"/>
          <cell r="AD197"/>
          <cell r="AE197"/>
          <cell r="AF197"/>
          <cell r="AG197"/>
          <cell r="AH197"/>
          <cell r="AI197"/>
          <cell r="AJ197"/>
          <cell r="AK197"/>
          <cell r="AL197"/>
          <cell r="AM197"/>
          <cell r="AN197"/>
          <cell r="AO197"/>
          <cell r="AP197"/>
          <cell r="AQ197"/>
          <cell r="AR197"/>
          <cell r="AS197"/>
          <cell r="AT197"/>
          <cell r="AU197"/>
          <cell r="AV197"/>
          <cell r="AW197"/>
          <cell r="AX197"/>
          <cell r="AY197"/>
          <cell r="AZ197"/>
          <cell r="BA197"/>
          <cell r="BB197"/>
          <cell r="BC197"/>
          <cell r="BD197"/>
          <cell r="BE197"/>
          <cell r="BF197"/>
          <cell r="BG197"/>
          <cell r="BH197"/>
          <cell r="BI197"/>
          <cell r="BJ197"/>
          <cell r="BK197"/>
          <cell r="BL197"/>
          <cell r="BM197"/>
          <cell r="BN197"/>
          <cell r="BO197"/>
          <cell r="BP197"/>
          <cell r="BQ197"/>
          <cell r="BR197"/>
          <cell r="BS197"/>
          <cell r="BT197">
            <v>0</v>
          </cell>
          <cell r="BU197" t="str">
            <v/>
          </cell>
          <cell r="BV197" t="str">
            <v/>
          </cell>
          <cell r="BW197" t="str">
            <v/>
          </cell>
          <cell r="BX197" t="str">
            <v/>
          </cell>
          <cell r="BY197" t="str">
            <v/>
          </cell>
          <cell r="BZ197" t="str">
            <v/>
          </cell>
          <cell r="CA197" t="str">
            <v/>
          </cell>
          <cell r="CB197" t="str">
            <v/>
          </cell>
          <cell r="CC197" t="str">
            <v/>
          </cell>
          <cell r="CD197" t="str">
            <v/>
          </cell>
          <cell r="CE197" t="str">
            <v/>
          </cell>
          <cell r="CF197" t="str">
            <v/>
          </cell>
          <cell r="CG197"/>
          <cell r="CH197"/>
          <cell r="CI197" t="str">
            <v/>
          </cell>
          <cell r="CJ197" t="str">
            <v/>
          </cell>
          <cell r="CK197" t="str">
            <v/>
          </cell>
          <cell r="CL197" t="str">
            <v/>
          </cell>
          <cell r="CM197" t="str">
            <v/>
          </cell>
          <cell r="CN197"/>
          <cell r="CO197"/>
          <cell r="CP197"/>
          <cell r="CQ197"/>
          <cell r="CR197"/>
          <cell r="CS197"/>
          <cell r="CT197"/>
          <cell r="CU197"/>
          <cell r="CV197"/>
          <cell r="CW197"/>
          <cell r="CX197"/>
          <cell r="CY197"/>
          <cell r="CZ197"/>
          <cell r="DA197"/>
          <cell r="DB197"/>
          <cell r="DC197">
            <v>0</v>
          </cell>
          <cell r="DD197">
            <v>0</v>
          </cell>
        </row>
        <row r="198">
          <cell r="A198"/>
          <cell r="B198"/>
          <cell r="C198"/>
          <cell r="D198"/>
          <cell r="E198"/>
          <cell r="F198"/>
          <cell r="G198"/>
          <cell r="H198"/>
          <cell r="I198"/>
          <cell r="J198"/>
          <cell r="K198"/>
          <cell r="L198"/>
          <cell r="M198"/>
          <cell r="N198"/>
          <cell r="O198"/>
          <cell r="P198"/>
          <cell r="Q198"/>
          <cell r="R198"/>
          <cell r="S198"/>
          <cell r="T198"/>
          <cell r="U198"/>
          <cell r="V198"/>
          <cell r="W198"/>
          <cell r="X198"/>
          <cell r="Y198"/>
          <cell r="Z198"/>
          <cell r="AA198"/>
          <cell r="AB198"/>
          <cell r="AC198"/>
          <cell r="AD198"/>
          <cell r="AE198"/>
          <cell r="AF198"/>
          <cell r="AG198"/>
          <cell r="AH198"/>
          <cell r="AI198"/>
          <cell r="AJ198"/>
          <cell r="AK198"/>
          <cell r="AL198"/>
          <cell r="AM198"/>
          <cell r="AN198"/>
          <cell r="AO198"/>
          <cell r="AP198"/>
          <cell r="AQ198"/>
          <cell r="AR198"/>
          <cell r="AS198"/>
          <cell r="AT198"/>
          <cell r="AU198"/>
          <cell r="AV198"/>
          <cell r="AW198"/>
          <cell r="AX198"/>
          <cell r="AY198"/>
          <cell r="AZ198"/>
          <cell r="BA198"/>
          <cell r="BB198"/>
          <cell r="BC198"/>
          <cell r="BD198"/>
          <cell r="BE198"/>
          <cell r="BF198"/>
          <cell r="BG198"/>
          <cell r="BH198"/>
          <cell r="BI198"/>
          <cell r="BJ198"/>
          <cell r="BK198"/>
          <cell r="BL198"/>
          <cell r="BM198"/>
          <cell r="BN198"/>
          <cell r="BO198"/>
          <cell r="BP198"/>
          <cell r="BQ198"/>
          <cell r="BR198"/>
          <cell r="BS198"/>
          <cell r="BT198">
            <v>0</v>
          </cell>
          <cell r="BU198" t="str">
            <v/>
          </cell>
          <cell r="BV198" t="str">
            <v/>
          </cell>
          <cell r="BW198" t="str">
            <v/>
          </cell>
          <cell r="BX198" t="str">
            <v/>
          </cell>
          <cell r="BY198" t="str">
            <v/>
          </cell>
          <cell r="BZ198" t="str">
            <v/>
          </cell>
          <cell r="CA198" t="str">
            <v/>
          </cell>
          <cell r="CB198" t="str">
            <v/>
          </cell>
          <cell r="CC198" t="str">
            <v/>
          </cell>
          <cell r="CD198" t="str">
            <v/>
          </cell>
          <cell r="CE198" t="str">
            <v/>
          </cell>
          <cell r="CF198" t="str">
            <v/>
          </cell>
          <cell r="CG198"/>
          <cell r="CH198"/>
          <cell r="CI198" t="str">
            <v/>
          </cell>
          <cell r="CJ198" t="str">
            <v/>
          </cell>
          <cell r="CK198" t="str">
            <v/>
          </cell>
          <cell r="CL198" t="str">
            <v/>
          </cell>
          <cell r="CM198" t="str">
            <v/>
          </cell>
          <cell r="CN198"/>
          <cell r="CO198"/>
          <cell r="CP198"/>
          <cell r="CQ198"/>
          <cell r="CR198"/>
          <cell r="CS198"/>
          <cell r="CT198"/>
          <cell r="CU198"/>
          <cell r="CV198"/>
          <cell r="CW198"/>
          <cell r="CX198"/>
          <cell r="CY198"/>
          <cell r="CZ198"/>
          <cell r="DA198"/>
          <cell r="DB198"/>
          <cell r="DC198">
            <v>0</v>
          </cell>
          <cell r="DD198">
            <v>0</v>
          </cell>
        </row>
        <row r="199">
          <cell r="A199"/>
          <cell r="B199"/>
          <cell r="C199"/>
          <cell r="D199"/>
          <cell r="E199"/>
          <cell r="F199"/>
          <cell r="G199"/>
          <cell r="H199"/>
          <cell r="I199"/>
          <cell r="J199"/>
          <cell r="K199"/>
          <cell r="L199"/>
          <cell r="M199"/>
          <cell r="N199"/>
          <cell r="O199"/>
          <cell r="P199"/>
          <cell r="Q199"/>
          <cell r="R199"/>
          <cell r="S199"/>
          <cell r="T199"/>
          <cell r="U199"/>
          <cell r="V199"/>
          <cell r="W199"/>
          <cell r="X199"/>
          <cell r="Y199"/>
          <cell r="Z199"/>
          <cell r="AA199"/>
          <cell r="AB199"/>
          <cell r="AC199"/>
          <cell r="AD199"/>
          <cell r="AE199"/>
          <cell r="AF199"/>
          <cell r="AG199"/>
          <cell r="AH199"/>
          <cell r="AI199"/>
          <cell r="AJ199"/>
          <cell r="AK199"/>
          <cell r="AL199"/>
          <cell r="AM199"/>
          <cell r="AN199"/>
          <cell r="AO199"/>
          <cell r="AP199"/>
          <cell r="AQ199"/>
          <cell r="AR199"/>
          <cell r="AS199"/>
          <cell r="AT199"/>
          <cell r="AU199"/>
          <cell r="AV199"/>
          <cell r="AW199"/>
          <cell r="AX199"/>
          <cell r="AY199"/>
          <cell r="AZ199"/>
          <cell r="BA199"/>
          <cell r="BB199"/>
          <cell r="BC199"/>
          <cell r="BD199"/>
          <cell r="BE199"/>
          <cell r="BF199"/>
          <cell r="BG199"/>
          <cell r="BH199"/>
          <cell r="BI199"/>
          <cell r="BJ199"/>
          <cell r="BK199"/>
          <cell r="BL199"/>
          <cell r="BM199"/>
          <cell r="BN199"/>
          <cell r="BO199"/>
          <cell r="BP199"/>
          <cell r="BQ199"/>
          <cell r="BR199"/>
          <cell r="BS199"/>
          <cell r="BT199">
            <v>0</v>
          </cell>
          <cell r="BU199" t="str">
            <v/>
          </cell>
          <cell r="BV199" t="str">
            <v/>
          </cell>
          <cell r="BW199" t="str">
            <v/>
          </cell>
          <cell r="BX199" t="str">
            <v/>
          </cell>
          <cell r="BY199" t="str">
            <v/>
          </cell>
          <cell r="BZ199" t="str">
            <v/>
          </cell>
          <cell r="CA199" t="str">
            <v/>
          </cell>
          <cell r="CB199" t="str">
            <v/>
          </cell>
          <cell r="CC199" t="str">
            <v/>
          </cell>
          <cell r="CD199" t="str">
            <v/>
          </cell>
          <cell r="CE199" t="str">
            <v/>
          </cell>
          <cell r="CF199" t="str">
            <v/>
          </cell>
          <cell r="CG199"/>
          <cell r="CH199"/>
          <cell r="CI199" t="str">
            <v/>
          </cell>
          <cell r="CJ199" t="str">
            <v/>
          </cell>
          <cell r="CK199" t="str">
            <v/>
          </cell>
          <cell r="CL199" t="str">
            <v/>
          </cell>
          <cell r="CM199" t="str">
            <v/>
          </cell>
          <cell r="CN199"/>
          <cell r="CO199"/>
          <cell r="CP199"/>
          <cell r="CQ199"/>
          <cell r="CR199"/>
          <cell r="CS199"/>
          <cell r="CT199"/>
          <cell r="CU199"/>
          <cell r="CV199"/>
          <cell r="CW199"/>
          <cell r="CX199"/>
          <cell r="CY199"/>
          <cell r="CZ199"/>
          <cell r="DA199"/>
          <cell r="DB199"/>
          <cell r="DC199">
            <v>0</v>
          </cell>
          <cell r="DD199">
            <v>0</v>
          </cell>
        </row>
        <row r="200">
          <cell r="A200"/>
          <cell r="B200"/>
          <cell r="C200"/>
          <cell r="D200"/>
          <cell r="E200"/>
          <cell r="F200"/>
          <cell r="G200"/>
          <cell r="H200"/>
          <cell r="I200"/>
          <cell r="J200"/>
          <cell r="K200"/>
          <cell r="L200"/>
          <cell r="M200"/>
          <cell r="N200"/>
          <cell r="O200"/>
          <cell r="P200"/>
          <cell r="Q200"/>
          <cell r="R200"/>
          <cell r="S200"/>
          <cell r="T200"/>
          <cell r="U200"/>
          <cell r="V200"/>
          <cell r="W200"/>
          <cell r="X200"/>
          <cell r="Y200"/>
          <cell r="Z200"/>
          <cell r="AA200"/>
          <cell r="AB200"/>
          <cell r="AC200"/>
          <cell r="AD200"/>
          <cell r="AE200"/>
          <cell r="AF200"/>
          <cell r="AG200"/>
          <cell r="AH200"/>
          <cell r="AI200"/>
          <cell r="AJ200"/>
          <cell r="AK200"/>
          <cell r="AL200"/>
          <cell r="AM200"/>
          <cell r="AN200"/>
          <cell r="AO200"/>
          <cell r="AP200"/>
          <cell r="AQ200"/>
          <cell r="AR200"/>
          <cell r="AS200"/>
          <cell r="AT200"/>
          <cell r="AU200"/>
          <cell r="AV200"/>
          <cell r="AW200"/>
          <cell r="AX200"/>
          <cell r="AY200"/>
          <cell r="AZ200"/>
          <cell r="BA200"/>
          <cell r="BB200"/>
          <cell r="BC200"/>
          <cell r="BD200"/>
          <cell r="BE200"/>
          <cell r="BF200"/>
          <cell r="BG200"/>
          <cell r="BH200"/>
          <cell r="BI200"/>
          <cell r="BJ200"/>
          <cell r="BK200"/>
          <cell r="BL200"/>
          <cell r="BM200"/>
          <cell r="BN200"/>
          <cell r="BO200"/>
          <cell r="BP200"/>
          <cell r="BQ200"/>
          <cell r="BR200"/>
          <cell r="BS200"/>
          <cell r="BT200">
            <v>0</v>
          </cell>
          <cell r="BU200" t="str">
            <v/>
          </cell>
          <cell r="BV200" t="str">
            <v/>
          </cell>
          <cell r="BW200" t="str">
            <v/>
          </cell>
          <cell r="BX200" t="str">
            <v/>
          </cell>
          <cell r="BY200" t="str">
            <v/>
          </cell>
          <cell r="BZ200" t="str">
            <v/>
          </cell>
          <cell r="CA200" t="str">
            <v/>
          </cell>
          <cell r="CB200" t="str">
            <v/>
          </cell>
          <cell r="CC200" t="str">
            <v/>
          </cell>
          <cell r="CD200" t="str">
            <v/>
          </cell>
          <cell r="CE200" t="str">
            <v/>
          </cell>
          <cell r="CF200" t="str">
            <v/>
          </cell>
          <cell r="CG200"/>
          <cell r="CH200"/>
          <cell r="CI200" t="str">
            <v/>
          </cell>
          <cell r="CJ200" t="str">
            <v/>
          </cell>
          <cell r="CK200" t="str">
            <v/>
          </cell>
          <cell r="CL200" t="str">
            <v/>
          </cell>
          <cell r="CM200" t="str">
            <v/>
          </cell>
          <cell r="CN200"/>
          <cell r="CO200"/>
          <cell r="CP200"/>
          <cell r="CQ200"/>
          <cell r="CR200"/>
          <cell r="CS200"/>
          <cell r="CT200"/>
          <cell r="CU200"/>
          <cell r="CV200"/>
          <cell r="CW200"/>
          <cell r="CX200"/>
          <cell r="CY200"/>
          <cell r="CZ200"/>
          <cell r="DA200"/>
          <cell r="DB200"/>
          <cell r="DC200">
            <v>0</v>
          </cell>
          <cell r="DD200">
            <v>0</v>
          </cell>
        </row>
        <row r="201">
          <cell r="A201"/>
          <cell r="B201"/>
          <cell r="C201"/>
          <cell r="D201"/>
          <cell r="E201"/>
          <cell r="F201"/>
          <cell r="G201"/>
          <cell r="H201"/>
          <cell r="I201"/>
          <cell r="J201"/>
          <cell r="K201"/>
          <cell r="L201"/>
          <cell r="M201"/>
          <cell r="N201"/>
          <cell r="O201"/>
          <cell r="P201"/>
          <cell r="Q201"/>
          <cell r="R201"/>
          <cell r="S201"/>
          <cell r="T201"/>
          <cell r="U201"/>
          <cell r="V201"/>
          <cell r="W201"/>
          <cell r="X201"/>
          <cell r="Y201"/>
          <cell r="Z201"/>
          <cell r="AA201"/>
          <cell r="AB201"/>
          <cell r="AC201"/>
          <cell r="AD201"/>
          <cell r="AE201"/>
          <cell r="AF201"/>
          <cell r="AG201"/>
          <cell r="AH201"/>
          <cell r="AI201"/>
          <cell r="AJ201"/>
          <cell r="AK201"/>
          <cell r="AL201"/>
          <cell r="AM201"/>
          <cell r="AN201"/>
          <cell r="AO201"/>
          <cell r="AP201"/>
          <cell r="AQ201"/>
          <cell r="AR201"/>
          <cell r="AS201"/>
          <cell r="AT201"/>
          <cell r="AU201"/>
          <cell r="AV201"/>
          <cell r="AW201"/>
          <cell r="AX201"/>
          <cell r="AY201"/>
          <cell r="AZ201"/>
          <cell r="BA201"/>
          <cell r="BB201"/>
          <cell r="BC201"/>
          <cell r="BD201"/>
          <cell r="BE201"/>
          <cell r="BF201"/>
          <cell r="BG201"/>
          <cell r="BH201"/>
          <cell r="BI201"/>
          <cell r="BJ201"/>
          <cell r="BK201"/>
          <cell r="BL201"/>
          <cell r="BM201"/>
          <cell r="BN201"/>
          <cell r="BO201"/>
          <cell r="BP201"/>
          <cell r="BQ201"/>
          <cell r="BR201"/>
          <cell r="BS201"/>
          <cell r="BT201">
            <v>0</v>
          </cell>
          <cell r="BU201" t="str">
            <v/>
          </cell>
          <cell r="BV201" t="str">
            <v/>
          </cell>
          <cell r="BW201" t="str">
            <v/>
          </cell>
          <cell r="BX201" t="str">
            <v/>
          </cell>
          <cell r="BY201" t="str">
            <v/>
          </cell>
          <cell r="BZ201" t="str">
            <v/>
          </cell>
          <cell r="CA201" t="str">
            <v/>
          </cell>
          <cell r="CB201" t="str">
            <v/>
          </cell>
          <cell r="CC201" t="str">
            <v/>
          </cell>
          <cell r="CD201" t="str">
            <v/>
          </cell>
          <cell r="CE201" t="str">
            <v/>
          </cell>
          <cell r="CF201" t="str">
            <v/>
          </cell>
          <cell r="CG201"/>
          <cell r="CH201"/>
          <cell r="CI201" t="str">
            <v/>
          </cell>
          <cell r="CJ201" t="str">
            <v/>
          </cell>
          <cell r="CK201" t="str">
            <v/>
          </cell>
          <cell r="CL201" t="str">
            <v/>
          </cell>
          <cell r="CM201" t="str">
            <v/>
          </cell>
          <cell r="CN201"/>
          <cell r="CO201"/>
          <cell r="CP201"/>
          <cell r="CQ201"/>
          <cell r="CR201"/>
          <cell r="CS201"/>
          <cell r="CT201"/>
          <cell r="CU201"/>
          <cell r="CV201"/>
          <cell r="CW201"/>
          <cell r="CX201"/>
          <cell r="CY201"/>
          <cell r="CZ201"/>
          <cell r="DA201"/>
          <cell r="DB201"/>
          <cell r="DC201">
            <v>0</v>
          </cell>
          <cell r="DD201">
            <v>0</v>
          </cell>
        </row>
        <row r="202">
          <cell r="A202"/>
          <cell r="B202"/>
          <cell r="C202"/>
          <cell r="D202"/>
          <cell r="E202"/>
          <cell r="F202"/>
          <cell r="G202"/>
          <cell r="H202"/>
          <cell r="I202"/>
          <cell r="J202"/>
          <cell r="K202"/>
          <cell r="L202"/>
          <cell r="M202"/>
          <cell r="N202"/>
          <cell r="O202"/>
          <cell r="P202"/>
          <cell r="Q202"/>
          <cell r="R202"/>
          <cell r="S202"/>
          <cell r="T202"/>
          <cell r="U202"/>
          <cell r="V202"/>
          <cell r="W202"/>
          <cell r="X202"/>
          <cell r="Y202"/>
          <cell r="Z202"/>
          <cell r="AA202"/>
          <cell r="AB202"/>
          <cell r="AC202"/>
          <cell r="AD202"/>
          <cell r="AE202"/>
          <cell r="AF202"/>
          <cell r="AG202"/>
          <cell r="AH202"/>
          <cell r="AI202"/>
          <cell r="AJ202"/>
          <cell r="AK202"/>
          <cell r="AL202"/>
          <cell r="AM202"/>
          <cell r="AN202"/>
          <cell r="AO202"/>
          <cell r="AP202"/>
          <cell r="AQ202"/>
          <cell r="AR202"/>
          <cell r="AS202"/>
          <cell r="AT202"/>
          <cell r="AU202"/>
          <cell r="AV202"/>
          <cell r="AW202"/>
          <cell r="AX202"/>
          <cell r="AY202"/>
          <cell r="AZ202"/>
          <cell r="BA202"/>
          <cell r="BB202"/>
          <cell r="BC202"/>
          <cell r="BD202"/>
          <cell r="BE202"/>
          <cell r="BF202"/>
          <cell r="BG202"/>
          <cell r="BH202"/>
          <cell r="BI202"/>
          <cell r="BJ202"/>
          <cell r="BK202"/>
          <cell r="BL202"/>
          <cell r="BM202"/>
          <cell r="BN202"/>
          <cell r="BO202"/>
          <cell r="BP202"/>
          <cell r="BQ202"/>
          <cell r="BR202"/>
          <cell r="BS202"/>
          <cell r="BT202">
            <v>0</v>
          </cell>
          <cell r="BU202" t="str">
            <v/>
          </cell>
          <cell r="BV202" t="str">
            <v/>
          </cell>
          <cell r="BW202" t="str">
            <v/>
          </cell>
          <cell r="BX202" t="str">
            <v/>
          </cell>
          <cell r="BY202" t="str">
            <v/>
          </cell>
          <cell r="BZ202" t="str">
            <v/>
          </cell>
          <cell r="CA202" t="str">
            <v/>
          </cell>
          <cell r="CB202" t="str">
            <v/>
          </cell>
          <cell r="CC202" t="str">
            <v/>
          </cell>
          <cell r="CD202" t="str">
            <v/>
          </cell>
          <cell r="CE202" t="str">
            <v/>
          </cell>
          <cell r="CF202" t="str">
            <v/>
          </cell>
          <cell r="CG202"/>
          <cell r="CH202"/>
          <cell r="CI202" t="str">
            <v/>
          </cell>
          <cell r="CJ202" t="str">
            <v/>
          </cell>
          <cell r="CK202" t="str">
            <v/>
          </cell>
          <cell r="CL202" t="str">
            <v/>
          </cell>
          <cell r="CM202" t="str">
            <v/>
          </cell>
          <cell r="CN202"/>
          <cell r="CO202"/>
          <cell r="CP202"/>
          <cell r="CQ202"/>
          <cell r="CR202"/>
          <cell r="CS202"/>
          <cell r="CT202"/>
          <cell r="CU202"/>
          <cell r="CV202"/>
          <cell r="CW202"/>
          <cell r="CX202"/>
          <cell r="CY202"/>
          <cell r="CZ202"/>
          <cell r="DA202"/>
          <cell r="DB202"/>
          <cell r="DC202">
            <v>0</v>
          </cell>
          <cell r="DD202">
            <v>0</v>
          </cell>
        </row>
        <row r="203">
          <cell r="A203"/>
          <cell r="B203"/>
          <cell r="C203"/>
          <cell r="D203"/>
          <cell r="E203"/>
          <cell r="F203"/>
          <cell r="G203"/>
          <cell r="H203"/>
          <cell r="I203"/>
          <cell r="J203"/>
          <cell r="K203"/>
          <cell r="L203"/>
          <cell r="M203"/>
          <cell r="N203"/>
          <cell r="O203"/>
          <cell r="P203"/>
          <cell r="Q203"/>
          <cell r="R203"/>
          <cell r="S203"/>
          <cell r="T203"/>
          <cell r="U203"/>
          <cell r="V203"/>
          <cell r="W203"/>
          <cell r="X203"/>
          <cell r="Y203"/>
          <cell r="Z203"/>
          <cell r="AA203"/>
          <cell r="AB203"/>
          <cell r="AC203"/>
          <cell r="AD203"/>
          <cell r="AE203"/>
          <cell r="AF203"/>
          <cell r="AG203"/>
          <cell r="AH203"/>
          <cell r="AI203"/>
          <cell r="AJ203"/>
          <cell r="AK203"/>
          <cell r="AL203"/>
          <cell r="AM203"/>
          <cell r="AN203"/>
          <cell r="AO203"/>
          <cell r="AP203"/>
          <cell r="AQ203"/>
          <cell r="AR203"/>
          <cell r="AS203"/>
          <cell r="AT203"/>
          <cell r="AU203"/>
          <cell r="AV203"/>
          <cell r="AW203"/>
          <cell r="AX203"/>
          <cell r="AY203"/>
          <cell r="AZ203"/>
          <cell r="BA203"/>
          <cell r="BB203"/>
          <cell r="BC203"/>
          <cell r="BD203"/>
          <cell r="BE203"/>
          <cell r="BF203"/>
          <cell r="BG203"/>
          <cell r="BH203"/>
          <cell r="BI203"/>
          <cell r="BJ203"/>
          <cell r="BK203"/>
          <cell r="BL203"/>
          <cell r="BM203"/>
          <cell r="BN203"/>
          <cell r="BO203"/>
          <cell r="BP203"/>
          <cell r="BQ203"/>
          <cell r="BR203"/>
          <cell r="BS203"/>
          <cell r="BT203">
            <v>0</v>
          </cell>
          <cell r="BU203" t="str">
            <v/>
          </cell>
          <cell r="BV203" t="str">
            <v/>
          </cell>
          <cell r="BW203" t="str">
            <v/>
          </cell>
          <cell r="BX203" t="str">
            <v/>
          </cell>
          <cell r="BY203" t="str">
            <v/>
          </cell>
          <cell r="BZ203" t="str">
            <v/>
          </cell>
          <cell r="CA203" t="str">
            <v/>
          </cell>
          <cell r="CB203" t="str">
            <v/>
          </cell>
          <cell r="CC203" t="str">
            <v/>
          </cell>
          <cell r="CD203" t="str">
            <v/>
          </cell>
          <cell r="CE203" t="str">
            <v/>
          </cell>
          <cell r="CF203" t="str">
            <v/>
          </cell>
          <cell r="CG203"/>
          <cell r="CH203"/>
          <cell r="CI203" t="str">
            <v/>
          </cell>
          <cell r="CJ203" t="str">
            <v/>
          </cell>
          <cell r="CK203" t="str">
            <v/>
          </cell>
          <cell r="CL203" t="str">
            <v/>
          </cell>
          <cell r="CM203" t="str">
            <v/>
          </cell>
          <cell r="CN203"/>
          <cell r="CO203"/>
          <cell r="CP203"/>
          <cell r="CQ203"/>
          <cell r="CR203"/>
          <cell r="CS203"/>
          <cell r="CT203"/>
          <cell r="CU203"/>
          <cell r="CV203"/>
          <cell r="CW203"/>
          <cell r="CX203"/>
          <cell r="CY203"/>
          <cell r="CZ203"/>
          <cell r="DA203"/>
          <cell r="DB203"/>
          <cell r="DC203">
            <v>0</v>
          </cell>
          <cell r="DD203">
            <v>0</v>
          </cell>
        </row>
        <row r="204">
          <cell r="A204"/>
          <cell r="B204"/>
          <cell r="C204"/>
          <cell r="D204"/>
          <cell r="E204"/>
          <cell r="F204"/>
          <cell r="G204"/>
          <cell r="H204"/>
          <cell r="I204"/>
          <cell r="J204"/>
          <cell r="K204"/>
          <cell r="L204"/>
          <cell r="M204"/>
          <cell r="N204"/>
          <cell r="O204"/>
          <cell r="P204"/>
          <cell r="Q204"/>
          <cell r="R204"/>
          <cell r="S204"/>
          <cell r="T204"/>
          <cell r="U204"/>
          <cell r="V204"/>
          <cell r="W204"/>
          <cell r="X204"/>
          <cell r="Y204"/>
          <cell r="Z204"/>
          <cell r="AA204"/>
          <cell r="AB204"/>
          <cell r="AC204"/>
          <cell r="AD204"/>
          <cell r="AE204"/>
          <cell r="AF204"/>
          <cell r="AG204"/>
          <cell r="AH204"/>
          <cell r="AI204"/>
          <cell r="AJ204"/>
          <cell r="AK204"/>
          <cell r="AL204"/>
          <cell r="AM204"/>
          <cell r="AN204"/>
          <cell r="AO204"/>
          <cell r="AP204"/>
          <cell r="AQ204"/>
          <cell r="AR204"/>
          <cell r="AS204"/>
          <cell r="AT204"/>
          <cell r="AU204"/>
          <cell r="AV204"/>
          <cell r="AW204"/>
          <cell r="AX204"/>
          <cell r="AY204"/>
          <cell r="AZ204"/>
          <cell r="BA204"/>
          <cell r="BB204"/>
          <cell r="BC204"/>
          <cell r="BD204"/>
          <cell r="BE204"/>
          <cell r="BF204"/>
          <cell r="BG204"/>
          <cell r="BH204"/>
          <cell r="BI204"/>
          <cell r="BJ204"/>
          <cell r="BK204"/>
          <cell r="BL204"/>
          <cell r="BM204"/>
          <cell r="BN204"/>
          <cell r="BO204"/>
          <cell r="BP204"/>
          <cell r="BQ204"/>
          <cell r="BR204"/>
          <cell r="BS204"/>
          <cell r="BT204">
            <v>0</v>
          </cell>
          <cell r="BU204" t="str">
            <v/>
          </cell>
          <cell r="BV204" t="str">
            <v/>
          </cell>
          <cell r="BW204" t="str">
            <v/>
          </cell>
          <cell r="BX204" t="str">
            <v/>
          </cell>
          <cell r="BY204" t="str">
            <v/>
          </cell>
          <cell r="BZ204" t="str">
            <v/>
          </cell>
          <cell r="CA204" t="str">
            <v/>
          </cell>
          <cell r="CB204" t="str">
            <v/>
          </cell>
          <cell r="CC204" t="str">
            <v/>
          </cell>
          <cell r="CD204" t="str">
            <v/>
          </cell>
          <cell r="CE204" t="str">
            <v/>
          </cell>
          <cell r="CF204" t="str">
            <v/>
          </cell>
          <cell r="CG204"/>
          <cell r="CH204"/>
          <cell r="CI204" t="str">
            <v/>
          </cell>
          <cell r="CJ204" t="str">
            <v/>
          </cell>
          <cell r="CK204" t="str">
            <v/>
          </cell>
          <cell r="CL204" t="str">
            <v/>
          </cell>
          <cell r="CM204" t="str">
            <v/>
          </cell>
          <cell r="CN204"/>
          <cell r="CO204"/>
          <cell r="CP204"/>
          <cell r="CQ204"/>
          <cell r="CR204"/>
          <cell r="CS204"/>
          <cell r="CT204"/>
          <cell r="CU204"/>
          <cell r="CV204"/>
          <cell r="CW204"/>
          <cell r="CX204"/>
          <cell r="CY204"/>
          <cell r="CZ204"/>
          <cell r="DA204"/>
          <cell r="DB204"/>
          <cell r="DC204">
            <v>0</v>
          </cell>
          <cell r="DD204">
            <v>0</v>
          </cell>
        </row>
        <row r="205">
          <cell r="A205"/>
          <cell r="B205"/>
          <cell r="C205"/>
          <cell r="D205"/>
          <cell r="E205"/>
          <cell r="F205"/>
          <cell r="G205"/>
          <cell r="H205"/>
          <cell r="I205"/>
          <cell r="J205"/>
          <cell r="K205"/>
          <cell r="L205"/>
          <cell r="M205"/>
          <cell r="N205"/>
          <cell r="O205"/>
          <cell r="P205"/>
          <cell r="Q205"/>
          <cell r="R205"/>
          <cell r="S205"/>
          <cell r="T205"/>
          <cell r="U205"/>
          <cell r="V205"/>
          <cell r="W205"/>
          <cell r="X205"/>
          <cell r="Y205"/>
          <cell r="Z205"/>
          <cell r="AA205"/>
          <cell r="AB205"/>
          <cell r="AC205"/>
          <cell r="AD205"/>
          <cell r="AE205"/>
          <cell r="AF205"/>
          <cell r="AG205"/>
          <cell r="AH205"/>
          <cell r="AI205"/>
          <cell r="AJ205"/>
          <cell r="AK205"/>
          <cell r="AL205"/>
          <cell r="AM205"/>
          <cell r="AN205"/>
          <cell r="AO205"/>
          <cell r="AP205"/>
          <cell r="AQ205"/>
          <cell r="AR205"/>
          <cell r="AS205"/>
          <cell r="AT205"/>
          <cell r="AU205"/>
          <cell r="AV205"/>
          <cell r="AW205"/>
          <cell r="AX205"/>
          <cell r="AY205"/>
          <cell r="AZ205"/>
          <cell r="BA205"/>
          <cell r="BB205"/>
          <cell r="BC205"/>
          <cell r="BD205"/>
          <cell r="BE205"/>
          <cell r="BF205"/>
          <cell r="BG205"/>
          <cell r="BH205"/>
          <cell r="BI205"/>
          <cell r="BJ205"/>
          <cell r="BK205"/>
          <cell r="BL205"/>
          <cell r="BM205"/>
          <cell r="BN205"/>
          <cell r="BO205"/>
          <cell r="BP205"/>
          <cell r="BQ205"/>
          <cell r="BR205"/>
          <cell r="BS205"/>
          <cell r="BT205">
            <v>0</v>
          </cell>
          <cell r="BU205" t="str">
            <v/>
          </cell>
          <cell r="BV205" t="str">
            <v/>
          </cell>
          <cell r="BW205" t="str">
            <v/>
          </cell>
          <cell r="BX205" t="str">
            <v/>
          </cell>
          <cell r="BY205" t="str">
            <v/>
          </cell>
          <cell r="BZ205" t="str">
            <v/>
          </cell>
          <cell r="CA205" t="str">
            <v/>
          </cell>
          <cell r="CB205" t="str">
            <v/>
          </cell>
          <cell r="CC205" t="str">
            <v/>
          </cell>
          <cell r="CD205" t="str">
            <v/>
          </cell>
          <cell r="CE205" t="str">
            <v/>
          </cell>
          <cell r="CF205" t="str">
            <v/>
          </cell>
          <cell r="CG205"/>
          <cell r="CH205"/>
          <cell r="CI205" t="str">
            <v/>
          </cell>
          <cell r="CJ205" t="str">
            <v/>
          </cell>
          <cell r="CK205" t="str">
            <v/>
          </cell>
          <cell r="CL205" t="str">
            <v/>
          </cell>
          <cell r="CM205" t="str">
            <v/>
          </cell>
          <cell r="CN205"/>
          <cell r="CO205"/>
          <cell r="CP205"/>
          <cell r="CQ205"/>
          <cell r="CR205"/>
          <cell r="CS205"/>
          <cell r="CT205"/>
          <cell r="CU205"/>
          <cell r="CV205"/>
          <cell r="CW205"/>
          <cell r="CX205"/>
          <cell r="CY205"/>
          <cell r="CZ205"/>
          <cell r="DA205"/>
          <cell r="DB205"/>
          <cell r="DC205">
            <v>0</v>
          </cell>
          <cell r="DD205">
            <v>0</v>
          </cell>
        </row>
        <row r="206">
          <cell r="A206"/>
          <cell r="B206"/>
          <cell r="C206"/>
          <cell r="D206"/>
          <cell r="E206"/>
          <cell r="F206"/>
          <cell r="G206"/>
          <cell r="H206"/>
          <cell r="I206"/>
          <cell r="J206"/>
          <cell r="K206"/>
          <cell r="L206"/>
          <cell r="M206"/>
          <cell r="N206"/>
          <cell r="O206"/>
          <cell r="P206"/>
          <cell r="Q206"/>
          <cell r="R206"/>
          <cell r="S206"/>
          <cell r="T206"/>
          <cell r="U206"/>
          <cell r="V206"/>
          <cell r="W206"/>
          <cell r="X206"/>
          <cell r="Y206"/>
          <cell r="Z206"/>
          <cell r="AA206"/>
          <cell r="AB206"/>
          <cell r="AC206"/>
          <cell r="AD206"/>
          <cell r="AE206"/>
          <cell r="AF206"/>
          <cell r="AG206"/>
          <cell r="AH206"/>
          <cell r="AI206"/>
          <cell r="AJ206"/>
          <cell r="AK206"/>
          <cell r="AL206"/>
          <cell r="AM206"/>
          <cell r="AN206"/>
          <cell r="AO206"/>
          <cell r="AP206"/>
          <cell r="AQ206"/>
          <cell r="AR206"/>
          <cell r="AS206"/>
          <cell r="AT206"/>
          <cell r="AU206"/>
          <cell r="AV206"/>
          <cell r="AW206"/>
          <cell r="AX206"/>
          <cell r="AY206"/>
          <cell r="AZ206"/>
          <cell r="BA206"/>
          <cell r="BB206"/>
          <cell r="BC206"/>
          <cell r="BD206"/>
          <cell r="BE206"/>
          <cell r="BF206"/>
          <cell r="BG206"/>
          <cell r="BH206"/>
          <cell r="BI206"/>
          <cell r="BJ206"/>
          <cell r="BK206"/>
          <cell r="BL206"/>
          <cell r="BM206"/>
          <cell r="BN206"/>
          <cell r="BO206"/>
          <cell r="BP206"/>
          <cell r="BQ206"/>
          <cell r="BR206"/>
          <cell r="BS206"/>
          <cell r="BT206">
            <v>0</v>
          </cell>
          <cell r="BU206" t="str">
            <v/>
          </cell>
          <cell r="BV206" t="str">
            <v/>
          </cell>
          <cell r="BW206" t="str">
            <v/>
          </cell>
          <cell r="BX206" t="str">
            <v/>
          </cell>
          <cell r="BY206" t="str">
            <v/>
          </cell>
          <cell r="BZ206" t="str">
            <v/>
          </cell>
          <cell r="CA206" t="str">
            <v/>
          </cell>
          <cell r="CB206" t="str">
            <v/>
          </cell>
          <cell r="CC206" t="str">
            <v/>
          </cell>
          <cell r="CD206" t="str">
            <v/>
          </cell>
          <cell r="CE206" t="str">
            <v/>
          </cell>
          <cell r="CF206" t="str">
            <v/>
          </cell>
          <cell r="CG206"/>
          <cell r="CH206"/>
          <cell r="CI206" t="str">
            <v/>
          </cell>
          <cell r="CJ206" t="str">
            <v/>
          </cell>
          <cell r="CK206" t="str">
            <v/>
          </cell>
          <cell r="CL206" t="str">
            <v/>
          </cell>
          <cell r="CM206" t="str">
            <v/>
          </cell>
          <cell r="CN206"/>
          <cell r="CO206"/>
          <cell r="CP206"/>
          <cell r="CQ206"/>
          <cell r="CR206"/>
          <cell r="CS206"/>
          <cell r="CT206"/>
          <cell r="CU206"/>
          <cell r="CV206"/>
          <cell r="CW206"/>
          <cell r="CX206"/>
          <cell r="CY206"/>
          <cell r="CZ206"/>
          <cell r="DA206"/>
          <cell r="DB206"/>
          <cell r="DC206">
            <v>0</v>
          </cell>
          <cell r="DD206">
            <v>0</v>
          </cell>
        </row>
        <row r="207">
          <cell r="A207"/>
          <cell r="B207"/>
          <cell r="C207"/>
          <cell r="D207"/>
          <cell r="E207"/>
          <cell r="F207"/>
          <cell r="G207"/>
          <cell r="H207"/>
          <cell r="I207"/>
          <cell r="J207"/>
          <cell r="K207"/>
          <cell r="L207"/>
          <cell r="M207"/>
          <cell r="N207"/>
          <cell r="O207"/>
          <cell r="P207"/>
          <cell r="Q207"/>
          <cell r="R207"/>
          <cell r="S207"/>
          <cell r="T207"/>
          <cell r="U207"/>
          <cell r="V207"/>
          <cell r="W207"/>
          <cell r="X207"/>
          <cell r="Y207"/>
          <cell r="Z207"/>
          <cell r="AA207"/>
          <cell r="AB207"/>
          <cell r="AC207"/>
          <cell r="AD207"/>
          <cell r="AE207"/>
          <cell r="AF207"/>
          <cell r="AG207"/>
          <cell r="AH207"/>
          <cell r="AI207"/>
          <cell r="AJ207"/>
          <cell r="AK207"/>
          <cell r="AL207"/>
          <cell r="AM207"/>
          <cell r="AN207"/>
          <cell r="AO207"/>
          <cell r="AP207"/>
          <cell r="AQ207"/>
          <cell r="AR207"/>
          <cell r="AS207"/>
          <cell r="AT207"/>
          <cell r="AU207"/>
          <cell r="AV207"/>
          <cell r="AW207"/>
          <cell r="AX207"/>
          <cell r="AY207"/>
          <cell r="AZ207"/>
          <cell r="BA207"/>
          <cell r="BB207"/>
          <cell r="BC207"/>
          <cell r="BD207"/>
          <cell r="BE207"/>
          <cell r="BF207"/>
          <cell r="BG207"/>
          <cell r="BH207"/>
          <cell r="BI207"/>
          <cell r="BJ207"/>
          <cell r="BK207"/>
          <cell r="BL207"/>
          <cell r="BM207"/>
          <cell r="BN207"/>
          <cell r="BO207"/>
          <cell r="BP207"/>
          <cell r="BQ207"/>
          <cell r="BR207"/>
          <cell r="BS207"/>
          <cell r="BT207">
            <v>0</v>
          </cell>
          <cell r="BU207" t="str">
            <v/>
          </cell>
          <cell r="BV207" t="str">
            <v/>
          </cell>
          <cell r="BW207" t="str">
            <v/>
          </cell>
          <cell r="BX207" t="str">
            <v/>
          </cell>
          <cell r="BY207" t="str">
            <v/>
          </cell>
          <cell r="BZ207" t="str">
            <v/>
          </cell>
          <cell r="CA207" t="str">
            <v/>
          </cell>
          <cell r="CB207" t="str">
            <v/>
          </cell>
          <cell r="CC207" t="str">
            <v/>
          </cell>
          <cell r="CD207" t="str">
            <v/>
          </cell>
          <cell r="CE207" t="str">
            <v/>
          </cell>
          <cell r="CF207" t="str">
            <v/>
          </cell>
          <cell r="CG207"/>
          <cell r="CH207"/>
          <cell r="CI207" t="str">
            <v/>
          </cell>
          <cell r="CJ207" t="str">
            <v/>
          </cell>
          <cell r="CK207" t="str">
            <v/>
          </cell>
          <cell r="CL207" t="str">
            <v/>
          </cell>
          <cell r="CM207" t="str">
            <v/>
          </cell>
          <cell r="CN207"/>
          <cell r="CO207"/>
          <cell r="CP207"/>
          <cell r="CQ207"/>
          <cell r="CR207"/>
          <cell r="CS207"/>
          <cell r="CT207"/>
          <cell r="CU207"/>
          <cell r="CV207"/>
          <cell r="CW207"/>
          <cell r="CX207"/>
          <cell r="CY207"/>
          <cell r="CZ207"/>
          <cell r="DA207"/>
          <cell r="DB207"/>
          <cell r="DC207">
            <v>0</v>
          </cell>
          <cell r="DD207">
            <v>0</v>
          </cell>
        </row>
        <row r="208">
          <cell r="A208"/>
          <cell r="B208"/>
          <cell r="C208"/>
          <cell r="D208"/>
          <cell r="E208"/>
          <cell r="F208"/>
          <cell r="G208"/>
          <cell r="H208"/>
          <cell r="I208"/>
          <cell r="J208"/>
          <cell r="K208"/>
          <cell r="L208"/>
          <cell r="M208"/>
          <cell r="N208"/>
          <cell r="O208"/>
          <cell r="P208"/>
          <cell r="Q208"/>
          <cell r="R208"/>
          <cell r="S208"/>
          <cell r="T208"/>
          <cell r="U208"/>
          <cell r="V208"/>
          <cell r="W208"/>
          <cell r="X208"/>
          <cell r="Y208"/>
          <cell r="Z208"/>
          <cell r="AA208"/>
          <cell r="AB208"/>
          <cell r="AC208"/>
          <cell r="AD208"/>
          <cell r="AE208"/>
          <cell r="AF208"/>
          <cell r="AG208"/>
          <cell r="AH208"/>
          <cell r="AI208"/>
          <cell r="AJ208"/>
          <cell r="AK208"/>
          <cell r="AL208"/>
          <cell r="AM208"/>
          <cell r="AN208"/>
          <cell r="AO208"/>
          <cell r="AP208"/>
          <cell r="AQ208"/>
          <cell r="AR208"/>
          <cell r="AS208"/>
          <cell r="AT208"/>
          <cell r="AU208"/>
          <cell r="AV208"/>
          <cell r="AW208"/>
          <cell r="AX208"/>
          <cell r="AY208"/>
          <cell r="AZ208"/>
          <cell r="BA208"/>
          <cell r="BB208"/>
          <cell r="BC208"/>
          <cell r="BD208"/>
          <cell r="BE208"/>
          <cell r="BF208"/>
          <cell r="BG208"/>
          <cell r="BH208"/>
          <cell r="BI208"/>
          <cell r="BJ208"/>
          <cell r="BK208"/>
          <cell r="BL208"/>
          <cell r="BM208"/>
          <cell r="BN208"/>
          <cell r="BO208"/>
          <cell r="BP208"/>
          <cell r="BQ208"/>
          <cell r="BR208"/>
          <cell r="BS208"/>
          <cell r="BT208">
            <v>0</v>
          </cell>
          <cell r="BU208" t="str">
            <v/>
          </cell>
          <cell r="BV208" t="str">
            <v/>
          </cell>
          <cell r="BW208" t="str">
            <v/>
          </cell>
          <cell r="BX208" t="str">
            <v/>
          </cell>
          <cell r="BY208" t="str">
            <v/>
          </cell>
          <cell r="BZ208" t="str">
            <v/>
          </cell>
          <cell r="CA208" t="str">
            <v/>
          </cell>
          <cell r="CB208" t="str">
            <v/>
          </cell>
          <cell r="CC208" t="str">
            <v/>
          </cell>
          <cell r="CD208" t="str">
            <v/>
          </cell>
          <cell r="CE208" t="str">
            <v/>
          </cell>
          <cell r="CF208" t="str">
            <v/>
          </cell>
          <cell r="CG208"/>
          <cell r="CH208"/>
          <cell r="CI208" t="str">
            <v/>
          </cell>
          <cell r="CJ208" t="str">
            <v/>
          </cell>
          <cell r="CK208" t="str">
            <v/>
          </cell>
          <cell r="CL208" t="str">
            <v/>
          </cell>
          <cell r="CM208" t="str">
            <v/>
          </cell>
          <cell r="CN208"/>
          <cell r="CO208"/>
          <cell r="CP208"/>
          <cell r="CQ208"/>
          <cell r="CR208"/>
          <cell r="CS208"/>
          <cell r="CT208"/>
          <cell r="CU208"/>
          <cell r="CV208"/>
          <cell r="CW208"/>
          <cell r="CX208"/>
          <cell r="CY208"/>
          <cell r="CZ208"/>
          <cell r="DA208"/>
          <cell r="DB208"/>
          <cell r="DC208">
            <v>0</v>
          </cell>
          <cell r="DD208">
            <v>0</v>
          </cell>
        </row>
        <row r="209">
          <cell r="A209"/>
          <cell r="B209"/>
          <cell r="C209"/>
          <cell r="D209"/>
          <cell r="E209"/>
          <cell r="F209"/>
          <cell r="G209"/>
          <cell r="H209"/>
          <cell r="I209"/>
          <cell r="J209"/>
          <cell r="K209"/>
          <cell r="L209"/>
          <cell r="M209"/>
          <cell r="N209"/>
          <cell r="O209"/>
          <cell r="P209"/>
          <cell r="Q209"/>
          <cell r="R209"/>
          <cell r="S209"/>
          <cell r="T209"/>
          <cell r="U209"/>
          <cell r="V209"/>
          <cell r="W209"/>
          <cell r="X209"/>
          <cell r="Y209"/>
          <cell r="Z209"/>
          <cell r="AA209"/>
          <cell r="AB209"/>
          <cell r="AC209"/>
          <cell r="AD209"/>
          <cell r="AE209"/>
          <cell r="AF209"/>
          <cell r="AG209"/>
          <cell r="AH209"/>
          <cell r="AI209"/>
          <cell r="AJ209"/>
          <cell r="AK209"/>
          <cell r="AL209"/>
          <cell r="AM209"/>
          <cell r="AN209"/>
          <cell r="AO209"/>
          <cell r="AP209"/>
          <cell r="AQ209"/>
          <cell r="AR209"/>
          <cell r="AS209"/>
          <cell r="AT209"/>
          <cell r="AU209"/>
          <cell r="AV209"/>
          <cell r="AW209"/>
          <cell r="AX209"/>
          <cell r="AY209"/>
          <cell r="AZ209"/>
          <cell r="BA209"/>
          <cell r="BB209"/>
          <cell r="BC209"/>
          <cell r="BD209"/>
          <cell r="BE209"/>
          <cell r="BF209"/>
          <cell r="BG209"/>
          <cell r="BH209"/>
          <cell r="BI209"/>
          <cell r="BJ209"/>
          <cell r="BK209"/>
          <cell r="BL209"/>
          <cell r="BM209"/>
          <cell r="BN209"/>
          <cell r="BO209"/>
          <cell r="BP209"/>
          <cell r="BQ209"/>
          <cell r="BR209"/>
          <cell r="BS209"/>
          <cell r="BT209">
            <v>0</v>
          </cell>
          <cell r="BU209" t="str">
            <v/>
          </cell>
          <cell r="BV209" t="str">
            <v/>
          </cell>
          <cell r="BW209" t="str">
            <v/>
          </cell>
          <cell r="BX209" t="str">
            <v/>
          </cell>
          <cell r="BY209" t="str">
            <v/>
          </cell>
          <cell r="BZ209" t="str">
            <v/>
          </cell>
          <cell r="CA209" t="str">
            <v/>
          </cell>
          <cell r="CB209" t="str">
            <v/>
          </cell>
          <cell r="CC209" t="str">
            <v/>
          </cell>
          <cell r="CD209" t="str">
            <v/>
          </cell>
          <cell r="CE209" t="str">
            <v/>
          </cell>
          <cell r="CF209" t="str">
            <v/>
          </cell>
          <cell r="CG209"/>
          <cell r="CH209"/>
          <cell r="CI209" t="str">
            <v/>
          </cell>
          <cell r="CJ209" t="str">
            <v/>
          </cell>
          <cell r="CK209" t="str">
            <v/>
          </cell>
          <cell r="CL209" t="str">
            <v/>
          </cell>
          <cell r="CM209" t="str">
            <v/>
          </cell>
          <cell r="CN209"/>
          <cell r="CO209"/>
          <cell r="CP209"/>
          <cell r="CQ209"/>
          <cell r="CR209"/>
          <cell r="CS209"/>
          <cell r="CT209"/>
          <cell r="CU209"/>
          <cell r="CV209"/>
          <cell r="CW209"/>
          <cell r="CX209"/>
          <cell r="CY209"/>
          <cell r="CZ209"/>
          <cell r="DA209"/>
          <cell r="DB209"/>
          <cell r="DC209">
            <v>0</v>
          </cell>
          <cell r="DD209">
            <v>0</v>
          </cell>
        </row>
        <row r="210">
          <cell r="A210"/>
          <cell r="B210"/>
          <cell r="C210"/>
          <cell r="D210"/>
          <cell r="E210"/>
          <cell r="F210"/>
          <cell r="G210"/>
          <cell r="H210"/>
          <cell r="I210"/>
          <cell r="J210"/>
          <cell r="K210"/>
          <cell r="L210"/>
          <cell r="M210"/>
          <cell r="N210"/>
          <cell r="O210"/>
          <cell r="P210"/>
          <cell r="Q210"/>
          <cell r="R210"/>
          <cell r="S210"/>
          <cell r="T210"/>
          <cell r="U210"/>
          <cell r="V210"/>
          <cell r="W210"/>
          <cell r="X210"/>
          <cell r="Y210"/>
          <cell r="Z210"/>
          <cell r="AA210"/>
          <cell r="AB210"/>
          <cell r="AC210"/>
          <cell r="AD210"/>
          <cell r="AE210"/>
          <cell r="AF210"/>
          <cell r="AG210"/>
          <cell r="AH210"/>
          <cell r="AI210"/>
          <cell r="AJ210"/>
          <cell r="AK210"/>
          <cell r="AL210"/>
          <cell r="AM210"/>
          <cell r="AN210"/>
          <cell r="AO210"/>
          <cell r="AP210"/>
          <cell r="AQ210"/>
          <cell r="AR210"/>
          <cell r="AS210"/>
          <cell r="AT210"/>
          <cell r="AU210"/>
          <cell r="AV210"/>
          <cell r="AW210"/>
          <cell r="AX210"/>
          <cell r="AY210"/>
          <cell r="AZ210"/>
          <cell r="BA210"/>
          <cell r="BB210"/>
          <cell r="BC210"/>
          <cell r="BD210"/>
          <cell r="BE210"/>
          <cell r="BF210"/>
          <cell r="BG210"/>
          <cell r="BH210"/>
          <cell r="BI210"/>
          <cell r="BJ210"/>
          <cell r="BK210"/>
          <cell r="BL210"/>
          <cell r="BM210"/>
          <cell r="BN210"/>
          <cell r="BO210"/>
          <cell r="BP210"/>
          <cell r="BQ210"/>
          <cell r="BR210"/>
          <cell r="BS210"/>
          <cell r="BT210">
            <v>0</v>
          </cell>
          <cell r="BU210" t="str">
            <v/>
          </cell>
          <cell r="BV210" t="str">
            <v/>
          </cell>
          <cell r="BW210" t="str">
            <v/>
          </cell>
          <cell r="BX210" t="str">
            <v/>
          </cell>
          <cell r="BY210" t="str">
            <v/>
          </cell>
          <cell r="BZ210" t="str">
            <v/>
          </cell>
          <cell r="CA210" t="str">
            <v/>
          </cell>
          <cell r="CB210" t="str">
            <v/>
          </cell>
          <cell r="CC210" t="str">
            <v/>
          </cell>
          <cell r="CD210" t="str">
            <v/>
          </cell>
          <cell r="CE210" t="str">
            <v/>
          </cell>
          <cell r="CF210" t="str">
            <v/>
          </cell>
          <cell r="CG210"/>
          <cell r="CH210"/>
          <cell r="CI210" t="str">
            <v/>
          </cell>
          <cell r="CJ210" t="str">
            <v/>
          </cell>
          <cell r="CK210" t="str">
            <v/>
          </cell>
          <cell r="CL210" t="str">
            <v/>
          </cell>
          <cell r="CM210" t="str">
            <v/>
          </cell>
          <cell r="CN210"/>
          <cell r="CO210"/>
          <cell r="CP210"/>
          <cell r="CQ210"/>
          <cell r="CR210"/>
          <cell r="CS210"/>
          <cell r="CT210"/>
          <cell r="CU210"/>
          <cell r="CV210"/>
          <cell r="CW210"/>
          <cell r="CX210"/>
          <cell r="CY210"/>
          <cell r="CZ210"/>
          <cell r="DA210"/>
          <cell r="DB210"/>
          <cell r="DC210">
            <v>0</v>
          </cell>
          <cell r="DD210">
            <v>0</v>
          </cell>
        </row>
        <row r="211">
          <cell r="A211"/>
          <cell r="B211"/>
          <cell r="C211"/>
          <cell r="D211"/>
          <cell r="E211"/>
          <cell r="F211"/>
          <cell r="G211"/>
          <cell r="H211"/>
          <cell r="I211"/>
          <cell r="J211"/>
          <cell r="K211"/>
          <cell r="L211"/>
          <cell r="M211"/>
          <cell r="N211"/>
          <cell r="O211"/>
          <cell r="P211"/>
          <cell r="Q211"/>
          <cell r="R211"/>
          <cell r="S211"/>
          <cell r="T211"/>
          <cell r="U211"/>
          <cell r="V211"/>
          <cell r="W211"/>
          <cell r="X211"/>
          <cell r="Y211"/>
          <cell r="Z211"/>
          <cell r="AA211"/>
          <cell r="AB211"/>
          <cell r="AC211"/>
          <cell r="AD211"/>
          <cell r="AE211"/>
          <cell r="AF211"/>
          <cell r="AG211"/>
          <cell r="AH211"/>
          <cell r="AI211"/>
          <cell r="AJ211"/>
          <cell r="AK211"/>
          <cell r="AL211"/>
          <cell r="AM211"/>
          <cell r="AN211"/>
          <cell r="AO211"/>
          <cell r="AP211"/>
          <cell r="AQ211"/>
          <cell r="AR211"/>
          <cell r="AS211"/>
          <cell r="AT211"/>
          <cell r="AU211"/>
          <cell r="AV211"/>
          <cell r="AW211"/>
          <cell r="AX211"/>
          <cell r="AY211"/>
          <cell r="AZ211"/>
          <cell r="BA211"/>
          <cell r="BB211"/>
          <cell r="BC211"/>
          <cell r="BD211"/>
          <cell r="BE211"/>
          <cell r="BF211"/>
          <cell r="BG211"/>
          <cell r="BH211"/>
          <cell r="BI211"/>
          <cell r="BJ211"/>
          <cell r="BK211"/>
          <cell r="BL211"/>
          <cell r="BM211"/>
          <cell r="BN211"/>
          <cell r="BO211"/>
          <cell r="BP211"/>
          <cell r="BQ211"/>
          <cell r="BR211"/>
          <cell r="BS211"/>
          <cell r="BT211">
            <v>0</v>
          </cell>
          <cell r="BU211" t="str">
            <v/>
          </cell>
          <cell r="BV211" t="str">
            <v/>
          </cell>
          <cell r="BW211" t="str">
            <v/>
          </cell>
          <cell r="BX211" t="str">
            <v/>
          </cell>
          <cell r="BY211" t="str">
            <v/>
          </cell>
          <cell r="BZ211" t="str">
            <v/>
          </cell>
          <cell r="CA211" t="str">
            <v/>
          </cell>
          <cell r="CB211" t="str">
            <v/>
          </cell>
          <cell r="CC211" t="str">
            <v/>
          </cell>
          <cell r="CD211" t="str">
            <v/>
          </cell>
          <cell r="CE211" t="str">
            <v/>
          </cell>
          <cell r="CF211" t="str">
            <v/>
          </cell>
          <cell r="CG211"/>
          <cell r="CH211"/>
          <cell r="CI211" t="str">
            <v/>
          </cell>
          <cell r="CJ211" t="str">
            <v/>
          </cell>
          <cell r="CK211" t="str">
            <v/>
          </cell>
          <cell r="CL211" t="str">
            <v/>
          </cell>
          <cell r="CM211" t="str">
            <v/>
          </cell>
          <cell r="CN211"/>
          <cell r="CO211"/>
          <cell r="CP211"/>
          <cell r="CQ211"/>
          <cell r="CR211"/>
          <cell r="CS211"/>
          <cell r="CT211"/>
          <cell r="CU211"/>
          <cell r="CV211"/>
          <cell r="CW211"/>
          <cell r="CX211"/>
          <cell r="CY211"/>
          <cell r="CZ211"/>
          <cell r="DA211"/>
          <cell r="DB211"/>
          <cell r="DC211">
            <v>0</v>
          </cell>
          <cell r="DD211">
            <v>0</v>
          </cell>
        </row>
        <row r="212">
          <cell r="A212"/>
          <cell r="B212"/>
          <cell r="C212"/>
          <cell r="D212"/>
          <cell r="E212"/>
          <cell r="F212"/>
          <cell r="G212"/>
          <cell r="H212"/>
          <cell r="I212"/>
          <cell r="J212"/>
          <cell r="K212"/>
          <cell r="L212"/>
          <cell r="M212"/>
          <cell r="N212"/>
          <cell r="O212"/>
          <cell r="P212"/>
          <cell r="Q212"/>
          <cell r="R212"/>
          <cell r="S212"/>
          <cell r="T212"/>
          <cell r="U212"/>
          <cell r="V212"/>
          <cell r="W212"/>
          <cell r="X212"/>
          <cell r="Y212"/>
          <cell r="Z212"/>
          <cell r="AA212"/>
          <cell r="AB212"/>
          <cell r="AC212"/>
          <cell r="AD212"/>
          <cell r="AE212"/>
          <cell r="AF212"/>
          <cell r="AG212"/>
          <cell r="AH212"/>
          <cell r="AI212"/>
          <cell r="AJ212"/>
          <cell r="AK212"/>
          <cell r="AL212"/>
          <cell r="AM212"/>
          <cell r="AN212"/>
          <cell r="AO212"/>
          <cell r="AP212"/>
          <cell r="AQ212"/>
          <cell r="AR212"/>
          <cell r="AS212"/>
          <cell r="AT212"/>
          <cell r="AU212"/>
          <cell r="AV212"/>
          <cell r="AW212"/>
          <cell r="AX212"/>
          <cell r="AY212"/>
          <cell r="AZ212"/>
          <cell r="BA212"/>
          <cell r="BB212"/>
          <cell r="BC212"/>
          <cell r="BD212"/>
          <cell r="BE212"/>
          <cell r="BF212"/>
          <cell r="BG212"/>
          <cell r="BH212"/>
          <cell r="BI212"/>
          <cell r="BJ212"/>
          <cell r="BK212"/>
          <cell r="BL212"/>
          <cell r="BM212"/>
          <cell r="BN212"/>
          <cell r="BO212"/>
          <cell r="BP212"/>
          <cell r="BQ212"/>
          <cell r="BR212"/>
          <cell r="BS212"/>
          <cell r="BT212">
            <v>0</v>
          </cell>
          <cell r="BU212" t="str">
            <v/>
          </cell>
          <cell r="BV212" t="str">
            <v/>
          </cell>
          <cell r="BW212" t="str">
            <v/>
          </cell>
          <cell r="BX212" t="str">
            <v/>
          </cell>
          <cell r="BY212" t="str">
            <v/>
          </cell>
          <cell r="BZ212" t="str">
            <v/>
          </cell>
          <cell r="CA212" t="str">
            <v/>
          </cell>
          <cell r="CB212" t="str">
            <v/>
          </cell>
          <cell r="CC212" t="str">
            <v/>
          </cell>
          <cell r="CD212" t="str">
            <v/>
          </cell>
          <cell r="CE212" t="str">
            <v/>
          </cell>
          <cell r="CF212" t="str">
            <v/>
          </cell>
          <cell r="CG212"/>
          <cell r="CH212"/>
          <cell r="CI212" t="str">
            <v/>
          </cell>
          <cell r="CJ212" t="str">
            <v/>
          </cell>
          <cell r="CK212" t="str">
            <v/>
          </cell>
          <cell r="CL212" t="str">
            <v/>
          </cell>
          <cell r="CM212" t="str">
            <v/>
          </cell>
          <cell r="CN212"/>
          <cell r="CO212"/>
          <cell r="CP212"/>
          <cell r="CQ212"/>
          <cell r="CR212"/>
          <cell r="CS212"/>
          <cell r="CT212"/>
          <cell r="CU212"/>
          <cell r="CV212"/>
          <cell r="CW212"/>
          <cell r="CX212"/>
          <cell r="CY212"/>
          <cell r="CZ212"/>
          <cell r="DA212"/>
          <cell r="DB212"/>
          <cell r="DC212">
            <v>0</v>
          </cell>
          <cell r="DD212">
            <v>0</v>
          </cell>
        </row>
        <row r="213">
          <cell r="A213"/>
          <cell r="B213"/>
          <cell r="C213"/>
          <cell r="D213"/>
          <cell r="E213"/>
          <cell r="F213"/>
          <cell r="G213"/>
          <cell r="H213"/>
          <cell r="I213"/>
          <cell r="J213"/>
          <cell r="K213"/>
          <cell r="L213"/>
          <cell r="M213"/>
          <cell r="N213"/>
          <cell r="O213"/>
          <cell r="P213"/>
          <cell r="Q213"/>
          <cell r="R213"/>
          <cell r="S213"/>
          <cell r="T213"/>
          <cell r="U213"/>
          <cell r="V213"/>
          <cell r="W213"/>
          <cell r="X213"/>
          <cell r="Y213"/>
          <cell r="Z213"/>
          <cell r="AA213"/>
          <cell r="AB213"/>
          <cell r="AC213"/>
          <cell r="AD213"/>
          <cell r="AE213"/>
          <cell r="AF213"/>
          <cell r="AG213"/>
          <cell r="AH213"/>
          <cell r="AI213"/>
          <cell r="AJ213"/>
          <cell r="AK213"/>
          <cell r="AL213"/>
          <cell r="AM213"/>
          <cell r="AN213"/>
          <cell r="AO213"/>
          <cell r="AP213"/>
          <cell r="AQ213"/>
          <cell r="AR213"/>
          <cell r="AS213"/>
          <cell r="AT213"/>
          <cell r="AU213"/>
          <cell r="AV213"/>
          <cell r="AW213"/>
          <cell r="AX213"/>
          <cell r="AY213"/>
          <cell r="AZ213"/>
          <cell r="BA213"/>
          <cell r="BB213"/>
          <cell r="BC213"/>
          <cell r="BD213"/>
          <cell r="BE213"/>
          <cell r="BF213"/>
          <cell r="BG213"/>
          <cell r="BH213"/>
          <cell r="BI213"/>
          <cell r="BJ213"/>
          <cell r="BK213"/>
          <cell r="BL213"/>
          <cell r="BM213"/>
          <cell r="BN213"/>
          <cell r="BO213"/>
          <cell r="BP213"/>
          <cell r="BQ213"/>
          <cell r="BR213"/>
          <cell r="BS213"/>
          <cell r="BT213">
            <v>0</v>
          </cell>
          <cell r="BU213" t="str">
            <v/>
          </cell>
          <cell r="BV213" t="str">
            <v/>
          </cell>
          <cell r="BW213" t="str">
            <v/>
          </cell>
          <cell r="BX213" t="str">
            <v/>
          </cell>
          <cell r="BY213" t="str">
            <v/>
          </cell>
          <cell r="BZ213" t="str">
            <v/>
          </cell>
          <cell r="CA213" t="str">
            <v/>
          </cell>
          <cell r="CB213" t="str">
            <v/>
          </cell>
          <cell r="CC213" t="str">
            <v/>
          </cell>
          <cell r="CD213" t="str">
            <v/>
          </cell>
          <cell r="CE213" t="str">
            <v/>
          </cell>
          <cell r="CF213" t="str">
            <v/>
          </cell>
          <cell r="CG213"/>
          <cell r="CH213"/>
          <cell r="CI213" t="str">
            <v/>
          </cell>
          <cell r="CJ213" t="str">
            <v/>
          </cell>
          <cell r="CK213" t="str">
            <v/>
          </cell>
          <cell r="CL213" t="str">
            <v/>
          </cell>
          <cell r="CM213" t="str">
            <v/>
          </cell>
          <cell r="CN213"/>
          <cell r="CO213"/>
          <cell r="CP213"/>
          <cell r="CQ213"/>
          <cell r="CR213"/>
          <cell r="CS213"/>
          <cell r="CT213"/>
          <cell r="CU213"/>
          <cell r="CV213"/>
          <cell r="CW213"/>
          <cell r="CX213"/>
          <cell r="CY213"/>
          <cell r="CZ213"/>
          <cell r="DA213"/>
          <cell r="DB213"/>
          <cell r="DC213">
            <v>0</v>
          </cell>
          <cell r="DD213">
            <v>0</v>
          </cell>
        </row>
        <row r="214">
          <cell r="A214"/>
          <cell r="B214"/>
          <cell r="C214"/>
          <cell r="D214"/>
          <cell r="E214"/>
          <cell r="F214"/>
          <cell r="G214"/>
          <cell r="H214"/>
          <cell r="I214"/>
          <cell r="J214"/>
          <cell r="K214"/>
          <cell r="L214"/>
          <cell r="M214"/>
          <cell r="N214"/>
          <cell r="O214"/>
          <cell r="P214"/>
          <cell r="Q214"/>
          <cell r="R214"/>
          <cell r="S214"/>
          <cell r="T214"/>
          <cell r="U214"/>
          <cell r="V214"/>
          <cell r="W214"/>
          <cell r="X214"/>
          <cell r="Y214"/>
          <cell r="Z214"/>
          <cell r="AA214"/>
          <cell r="AB214"/>
          <cell r="AC214"/>
          <cell r="AD214"/>
          <cell r="AE214"/>
          <cell r="AF214"/>
          <cell r="AG214"/>
          <cell r="AH214"/>
          <cell r="AI214"/>
          <cell r="AJ214"/>
          <cell r="AK214"/>
          <cell r="AL214"/>
          <cell r="AM214"/>
          <cell r="AN214"/>
          <cell r="AO214"/>
          <cell r="AP214"/>
          <cell r="AQ214"/>
          <cell r="AR214"/>
          <cell r="AS214"/>
          <cell r="AT214"/>
          <cell r="AU214"/>
          <cell r="AV214"/>
          <cell r="AW214"/>
          <cell r="AX214"/>
          <cell r="AY214"/>
          <cell r="AZ214"/>
          <cell r="BA214"/>
          <cell r="BB214"/>
          <cell r="BC214"/>
          <cell r="BD214"/>
          <cell r="BE214"/>
          <cell r="BF214"/>
          <cell r="BG214"/>
          <cell r="BH214"/>
          <cell r="BI214"/>
          <cell r="BJ214"/>
          <cell r="BK214"/>
          <cell r="BL214"/>
          <cell r="BM214"/>
          <cell r="BN214"/>
          <cell r="BO214"/>
          <cell r="BP214"/>
          <cell r="BQ214"/>
          <cell r="BR214"/>
          <cell r="BS214"/>
          <cell r="BT214">
            <v>0</v>
          </cell>
          <cell r="BU214" t="str">
            <v/>
          </cell>
          <cell r="BV214" t="str">
            <v/>
          </cell>
          <cell r="BW214" t="str">
            <v/>
          </cell>
          <cell r="BX214" t="str">
            <v/>
          </cell>
          <cell r="BY214" t="str">
            <v/>
          </cell>
          <cell r="BZ214" t="str">
            <v/>
          </cell>
          <cell r="CA214" t="str">
            <v/>
          </cell>
          <cell r="CB214" t="str">
            <v/>
          </cell>
          <cell r="CC214" t="str">
            <v/>
          </cell>
          <cell r="CD214" t="str">
            <v/>
          </cell>
          <cell r="CE214" t="str">
            <v/>
          </cell>
          <cell r="CF214" t="str">
            <v/>
          </cell>
          <cell r="CG214"/>
          <cell r="CH214"/>
          <cell r="CI214" t="str">
            <v/>
          </cell>
          <cell r="CJ214" t="str">
            <v/>
          </cell>
          <cell r="CK214" t="str">
            <v/>
          </cell>
          <cell r="CL214" t="str">
            <v/>
          </cell>
          <cell r="CM214" t="str">
            <v/>
          </cell>
          <cell r="CN214"/>
          <cell r="CO214"/>
          <cell r="CP214"/>
          <cell r="CQ214"/>
          <cell r="CR214"/>
          <cell r="CS214"/>
          <cell r="CT214"/>
          <cell r="CU214"/>
          <cell r="CV214"/>
          <cell r="CW214"/>
          <cell r="CX214"/>
          <cell r="CY214"/>
          <cell r="CZ214"/>
          <cell r="DA214"/>
          <cell r="DB214"/>
          <cell r="DC214">
            <v>0</v>
          </cell>
          <cell r="DD214">
            <v>0</v>
          </cell>
        </row>
        <row r="215">
          <cell r="A215"/>
          <cell r="B215"/>
          <cell r="C215"/>
          <cell r="D215"/>
          <cell r="E215"/>
          <cell r="F215"/>
          <cell r="G215"/>
          <cell r="H215"/>
          <cell r="I215"/>
          <cell r="J215"/>
          <cell r="K215"/>
          <cell r="L215"/>
          <cell r="M215"/>
          <cell r="N215"/>
          <cell r="O215"/>
          <cell r="P215"/>
          <cell r="Q215"/>
          <cell r="R215"/>
          <cell r="S215"/>
          <cell r="T215"/>
          <cell r="U215"/>
          <cell r="V215"/>
          <cell r="W215"/>
          <cell r="X215"/>
          <cell r="Y215"/>
          <cell r="Z215"/>
          <cell r="AA215"/>
          <cell r="AB215"/>
          <cell r="AC215"/>
          <cell r="AD215"/>
          <cell r="AE215"/>
          <cell r="AF215"/>
          <cell r="AG215"/>
          <cell r="AH215"/>
          <cell r="AI215"/>
          <cell r="AJ215"/>
          <cell r="AK215"/>
          <cell r="AL215"/>
          <cell r="AM215"/>
          <cell r="AN215"/>
          <cell r="AO215"/>
          <cell r="AP215"/>
          <cell r="AQ215"/>
          <cell r="AR215"/>
          <cell r="AS215"/>
          <cell r="AT215"/>
          <cell r="AU215"/>
          <cell r="AV215"/>
          <cell r="AW215"/>
          <cell r="AX215"/>
          <cell r="AY215"/>
          <cell r="AZ215"/>
          <cell r="BA215"/>
          <cell r="BB215"/>
          <cell r="BC215"/>
          <cell r="BD215"/>
          <cell r="BE215"/>
          <cell r="BF215"/>
          <cell r="BG215"/>
          <cell r="BH215"/>
          <cell r="BI215"/>
          <cell r="BJ215"/>
          <cell r="BK215"/>
          <cell r="BL215"/>
          <cell r="BM215"/>
          <cell r="BN215"/>
          <cell r="BO215"/>
          <cell r="BP215"/>
          <cell r="BQ215"/>
          <cell r="BR215"/>
          <cell r="BS215"/>
          <cell r="BT215">
            <v>0</v>
          </cell>
          <cell r="BU215" t="str">
            <v/>
          </cell>
          <cell r="BV215" t="str">
            <v/>
          </cell>
          <cell r="BW215" t="str">
            <v/>
          </cell>
          <cell r="BX215" t="str">
            <v/>
          </cell>
          <cell r="BY215" t="str">
            <v/>
          </cell>
          <cell r="BZ215" t="str">
            <v/>
          </cell>
          <cell r="CA215" t="str">
            <v/>
          </cell>
          <cell r="CB215" t="str">
            <v/>
          </cell>
          <cell r="CC215" t="str">
            <v/>
          </cell>
          <cell r="CD215" t="str">
            <v/>
          </cell>
          <cell r="CE215" t="str">
            <v/>
          </cell>
          <cell r="CF215" t="str">
            <v/>
          </cell>
          <cell r="CG215"/>
          <cell r="CH215"/>
          <cell r="CI215" t="str">
            <v/>
          </cell>
          <cell r="CJ215" t="str">
            <v/>
          </cell>
          <cell r="CK215" t="str">
            <v/>
          </cell>
          <cell r="CL215" t="str">
            <v/>
          </cell>
          <cell r="CM215" t="str">
            <v/>
          </cell>
          <cell r="CN215"/>
          <cell r="CO215"/>
          <cell r="CP215"/>
          <cell r="CQ215"/>
          <cell r="CR215"/>
          <cell r="CS215"/>
          <cell r="CT215"/>
          <cell r="CU215"/>
          <cell r="CV215"/>
          <cell r="CW215"/>
          <cell r="CX215"/>
          <cell r="CY215"/>
          <cell r="CZ215"/>
          <cell r="DA215"/>
          <cell r="DB215"/>
          <cell r="DC215">
            <v>0</v>
          </cell>
          <cell r="DD215">
            <v>0</v>
          </cell>
        </row>
        <row r="216">
          <cell r="A216"/>
          <cell r="B216"/>
          <cell r="C216"/>
          <cell r="D216"/>
          <cell r="E216"/>
          <cell r="F216"/>
          <cell r="G216"/>
          <cell r="H216"/>
          <cell r="I216"/>
          <cell r="J216"/>
          <cell r="K216"/>
          <cell r="L216"/>
          <cell r="M216"/>
          <cell r="N216"/>
          <cell r="O216"/>
          <cell r="P216"/>
          <cell r="Q216"/>
          <cell r="R216"/>
          <cell r="S216"/>
          <cell r="T216"/>
          <cell r="U216"/>
          <cell r="V216"/>
          <cell r="W216"/>
          <cell r="X216"/>
          <cell r="Y216"/>
          <cell r="Z216"/>
          <cell r="AA216"/>
          <cell r="AB216"/>
          <cell r="AC216"/>
          <cell r="AD216"/>
          <cell r="AE216"/>
          <cell r="AF216"/>
          <cell r="AG216"/>
          <cell r="AH216"/>
          <cell r="AI216"/>
          <cell r="AJ216"/>
          <cell r="AK216"/>
          <cell r="AL216"/>
          <cell r="AM216"/>
          <cell r="AN216"/>
          <cell r="AO216"/>
          <cell r="AP216"/>
          <cell r="AQ216"/>
          <cell r="AR216"/>
          <cell r="AS216"/>
          <cell r="AT216"/>
          <cell r="AU216"/>
          <cell r="AV216"/>
          <cell r="AW216"/>
          <cell r="AX216"/>
          <cell r="AY216"/>
          <cell r="AZ216"/>
          <cell r="BA216"/>
          <cell r="BB216"/>
          <cell r="BC216"/>
          <cell r="BD216"/>
          <cell r="BE216"/>
          <cell r="BF216"/>
          <cell r="BG216"/>
          <cell r="BH216"/>
          <cell r="BI216"/>
          <cell r="BJ216"/>
          <cell r="BK216"/>
          <cell r="BL216"/>
          <cell r="BM216"/>
          <cell r="BN216"/>
          <cell r="BO216"/>
          <cell r="BP216"/>
          <cell r="BQ216"/>
          <cell r="BR216"/>
          <cell r="BS216"/>
          <cell r="BT216">
            <v>0</v>
          </cell>
          <cell r="BU216" t="str">
            <v/>
          </cell>
          <cell r="BV216" t="str">
            <v/>
          </cell>
          <cell r="BW216" t="str">
            <v/>
          </cell>
          <cell r="BX216" t="str">
            <v/>
          </cell>
          <cell r="BY216" t="str">
            <v/>
          </cell>
          <cell r="BZ216" t="str">
            <v/>
          </cell>
          <cell r="CA216" t="str">
            <v/>
          </cell>
          <cell r="CB216" t="str">
            <v/>
          </cell>
          <cell r="CC216" t="str">
            <v/>
          </cell>
          <cell r="CD216" t="str">
            <v/>
          </cell>
          <cell r="CE216" t="str">
            <v/>
          </cell>
          <cell r="CF216" t="str">
            <v/>
          </cell>
          <cell r="CG216"/>
          <cell r="CH216"/>
          <cell r="CI216" t="str">
            <v/>
          </cell>
          <cell r="CJ216" t="str">
            <v/>
          </cell>
          <cell r="CK216" t="str">
            <v/>
          </cell>
          <cell r="CL216" t="str">
            <v/>
          </cell>
          <cell r="CM216" t="str">
            <v/>
          </cell>
          <cell r="CN216"/>
          <cell r="CO216"/>
          <cell r="CP216"/>
          <cell r="CQ216"/>
          <cell r="CR216"/>
          <cell r="CS216"/>
          <cell r="CT216"/>
          <cell r="CU216"/>
          <cell r="CV216"/>
          <cell r="CW216"/>
          <cell r="CX216"/>
          <cell r="CY216"/>
          <cell r="CZ216"/>
          <cell r="DA216"/>
          <cell r="DB216"/>
          <cell r="DC216">
            <v>0</v>
          </cell>
          <cell r="DD216">
            <v>0</v>
          </cell>
        </row>
        <row r="217">
          <cell r="A217"/>
          <cell r="B217"/>
          <cell r="C217"/>
          <cell r="D217"/>
          <cell r="E217"/>
          <cell r="F217"/>
          <cell r="G217"/>
          <cell r="H217"/>
          <cell r="I217"/>
          <cell r="J217"/>
          <cell r="K217"/>
          <cell r="L217"/>
          <cell r="M217"/>
          <cell r="N217"/>
          <cell r="O217"/>
          <cell r="P217"/>
          <cell r="Q217"/>
          <cell r="R217"/>
          <cell r="S217"/>
          <cell r="T217"/>
          <cell r="U217"/>
          <cell r="V217"/>
          <cell r="W217"/>
          <cell r="X217"/>
          <cell r="Y217"/>
          <cell r="Z217"/>
          <cell r="AA217"/>
          <cell r="AB217"/>
          <cell r="AC217"/>
          <cell r="AD217"/>
          <cell r="AE217"/>
          <cell r="AF217"/>
          <cell r="AG217"/>
          <cell r="AH217"/>
          <cell r="AI217"/>
          <cell r="AJ217"/>
          <cell r="AK217"/>
          <cell r="AL217"/>
          <cell r="AM217"/>
          <cell r="AN217"/>
          <cell r="AO217"/>
          <cell r="AP217"/>
          <cell r="AQ217"/>
          <cell r="AR217"/>
          <cell r="AS217"/>
          <cell r="AT217"/>
          <cell r="AU217"/>
          <cell r="AV217"/>
          <cell r="AW217"/>
          <cell r="AX217"/>
          <cell r="AY217"/>
          <cell r="AZ217"/>
          <cell r="BA217"/>
          <cell r="BB217"/>
          <cell r="BC217"/>
          <cell r="BD217"/>
          <cell r="BE217"/>
          <cell r="BF217"/>
          <cell r="BG217"/>
          <cell r="BH217"/>
          <cell r="BI217"/>
          <cell r="BJ217"/>
          <cell r="BK217"/>
          <cell r="BL217"/>
          <cell r="BM217"/>
          <cell r="BN217"/>
          <cell r="BO217"/>
          <cell r="BP217"/>
          <cell r="BQ217"/>
          <cell r="BR217"/>
          <cell r="BS217"/>
          <cell r="BT217">
            <v>0</v>
          </cell>
          <cell r="BU217" t="str">
            <v/>
          </cell>
          <cell r="BV217" t="str">
            <v/>
          </cell>
          <cell r="BW217" t="str">
            <v/>
          </cell>
          <cell r="BX217" t="str">
            <v/>
          </cell>
          <cell r="BY217" t="str">
            <v/>
          </cell>
          <cell r="BZ217" t="str">
            <v/>
          </cell>
          <cell r="CA217" t="str">
            <v/>
          </cell>
          <cell r="CB217" t="str">
            <v/>
          </cell>
          <cell r="CC217" t="str">
            <v/>
          </cell>
          <cell r="CD217" t="str">
            <v/>
          </cell>
          <cell r="CE217" t="str">
            <v/>
          </cell>
          <cell r="CF217" t="str">
            <v/>
          </cell>
          <cell r="CG217"/>
          <cell r="CH217"/>
          <cell r="CI217" t="str">
            <v/>
          </cell>
          <cell r="CJ217" t="str">
            <v/>
          </cell>
          <cell r="CK217" t="str">
            <v/>
          </cell>
          <cell r="CL217" t="str">
            <v/>
          </cell>
          <cell r="CM217" t="str">
            <v/>
          </cell>
          <cell r="CN217"/>
          <cell r="CO217"/>
          <cell r="CP217"/>
          <cell r="CQ217"/>
          <cell r="CR217"/>
          <cell r="CS217"/>
          <cell r="CT217"/>
          <cell r="CU217"/>
          <cell r="CV217"/>
          <cell r="CW217"/>
          <cell r="CX217"/>
          <cell r="CY217"/>
          <cell r="CZ217"/>
          <cell r="DA217"/>
          <cell r="DB217"/>
          <cell r="DC217">
            <v>0</v>
          </cell>
          <cell r="DD217">
            <v>0</v>
          </cell>
        </row>
        <row r="218">
          <cell r="A218"/>
          <cell r="B218"/>
          <cell r="C218"/>
          <cell r="D218"/>
          <cell r="E218"/>
          <cell r="F218"/>
          <cell r="G218"/>
          <cell r="H218"/>
          <cell r="I218"/>
          <cell r="J218"/>
          <cell r="K218"/>
          <cell r="L218"/>
          <cell r="M218"/>
          <cell r="N218"/>
          <cell r="O218"/>
          <cell r="P218"/>
          <cell r="Q218"/>
          <cell r="R218"/>
          <cell r="S218"/>
          <cell r="T218"/>
          <cell r="U218"/>
          <cell r="V218"/>
          <cell r="W218"/>
          <cell r="X218"/>
          <cell r="Y218"/>
          <cell r="Z218"/>
          <cell r="AA218"/>
          <cell r="AB218"/>
          <cell r="AC218"/>
          <cell r="AD218"/>
          <cell r="AE218"/>
          <cell r="AF218"/>
          <cell r="AG218"/>
          <cell r="AH218"/>
          <cell r="AI218"/>
          <cell r="AJ218"/>
          <cell r="AK218"/>
          <cell r="AL218"/>
          <cell r="AM218"/>
          <cell r="AN218"/>
          <cell r="AO218"/>
          <cell r="AP218"/>
          <cell r="AQ218"/>
          <cell r="AR218"/>
          <cell r="AS218"/>
          <cell r="AT218"/>
          <cell r="AU218"/>
          <cell r="AV218"/>
          <cell r="AW218"/>
          <cell r="AX218"/>
          <cell r="AY218"/>
          <cell r="AZ218"/>
          <cell r="BA218"/>
          <cell r="BB218"/>
          <cell r="BC218"/>
          <cell r="BD218"/>
          <cell r="BE218"/>
          <cell r="BF218"/>
          <cell r="BG218"/>
          <cell r="BH218"/>
          <cell r="BI218"/>
          <cell r="BJ218"/>
          <cell r="BK218"/>
          <cell r="BL218"/>
          <cell r="BM218"/>
          <cell r="BN218"/>
          <cell r="BO218"/>
          <cell r="BP218"/>
          <cell r="BQ218"/>
          <cell r="BR218"/>
          <cell r="BS218"/>
          <cell r="BT218">
            <v>0</v>
          </cell>
          <cell r="BU218" t="str">
            <v/>
          </cell>
          <cell r="BV218" t="str">
            <v/>
          </cell>
          <cell r="BW218" t="str">
            <v/>
          </cell>
          <cell r="BX218" t="str">
            <v/>
          </cell>
          <cell r="BY218" t="str">
            <v/>
          </cell>
          <cell r="BZ218" t="str">
            <v/>
          </cell>
          <cell r="CA218" t="str">
            <v/>
          </cell>
          <cell r="CB218" t="str">
            <v/>
          </cell>
          <cell r="CC218" t="str">
            <v/>
          </cell>
          <cell r="CD218" t="str">
            <v/>
          </cell>
          <cell r="CE218" t="str">
            <v/>
          </cell>
          <cell r="CF218" t="str">
            <v/>
          </cell>
          <cell r="CG218"/>
          <cell r="CH218"/>
          <cell r="CI218" t="str">
            <v/>
          </cell>
          <cell r="CJ218" t="str">
            <v/>
          </cell>
          <cell r="CK218" t="str">
            <v/>
          </cell>
          <cell r="CL218" t="str">
            <v/>
          </cell>
          <cell r="CM218" t="str">
            <v/>
          </cell>
          <cell r="CN218"/>
          <cell r="CO218"/>
          <cell r="CP218"/>
          <cell r="CQ218"/>
          <cell r="CR218"/>
          <cell r="CS218"/>
          <cell r="CT218"/>
          <cell r="CU218"/>
          <cell r="CV218"/>
          <cell r="CW218"/>
          <cell r="CX218"/>
          <cell r="CY218"/>
          <cell r="CZ218"/>
          <cell r="DA218"/>
          <cell r="DB218"/>
          <cell r="DC218">
            <v>0</v>
          </cell>
          <cell r="DD218">
            <v>0</v>
          </cell>
        </row>
        <row r="219">
          <cell r="A219"/>
          <cell r="B219"/>
          <cell r="C219"/>
          <cell r="D219"/>
          <cell r="E219"/>
          <cell r="F219"/>
          <cell r="G219"/>
          <cell r="H219"/>
          <cell r="I219"/>
          <cell r="J219"/>
          <cell r="K219"/>
          <cell r="L219"/>
          <cell r="M219"/>
          <cell r="N219"/>
          <cell r="O219"/>
          <cell r="P219"/>
          <cell r="Q219"/>
          <cell r="R219"/>
          <cell r="S219"/>
          <cell r="T219"/>
          <cell r="U219"/>
          <cell r="V219"/>
          <cell r="W219"/>
          <cell r="X219"/>
          <cell r="Y219"/>
          <cell r="Z219"/>
          <cell r="AA219"/>
          <cell r="AB219"/>
          <cell r="AC219"/>
          <cell r="AD219"/>
          <cell r="AE219"/>
          <cell r="AF219"/>
          <cell r="AG219"/>
          <cell r="AH219"/>
          <cell r="AI219"/>
          <cell r="AJ219"/>
          <cell r="AK219"/>
          <cell r="AL219"/>
          <cell r="AM219"/>
          <cell r="AN219"/>
          <cell r="AO219"/>
          <cell r="AP219"/>
          <cell r="AQ219"/>
          <cell r="AR219"/>
          <cell r="AS219"/>
          <cell r="AT219"/>
          <cell r="AU219"/>
          <cell r="AV219"/>
          <cell r="AW219"/>
          <cell r="AX219"/>
          <cell r="AY219"/>
          <cell r="AZ219"/>
          <cell r="BA219"/>
          <cell r="BB219"/>
          <cell r="BC219"/>
          <cell r="BD219"/>
          <cell r="BE219"/>
          <cell r="BF219"/>
          <cell r="BG219"/>
          <cell r="BH219"/>
          <cell r="BI219"/>
          <cell r="BJ219"/>
          <cell r="BK219"/>
          <cell r="BL219"/>
          <cell r="BM219"/>
          <cell r="BN219"/>
          <cell r="BO219"/>
          <cell r="BP219"/>
          <cell r="BQ219"/>
          <cell r="BR219"/>
          <cell r="BS219"/>
          <cell r="BT219">
            <v>0</v>
          </cell>
          <cell r="BU219" t="str">
            <v/>
          </cell>
          <cell r="BV219" t="str">
            <v/>
          </cell>
          <cell r="BW219" t="str">
            <v/>
          </cell>
          <cell r="BX219" t="str">
            <v/>
          </cell>
          <cell r="BY219" t="str">
            <v/>
          </cell>
          <cell r="BZ219" t="str">
            <v/>
          </cell>
          <cell r="CA219" t="str">
            <v/>
          </cell>
          <cell r="CB219" t="str">
            <v/>
          </cell>
          <cell r="CC219" t="str">
            <v/>
          </cell>
          <cell r="CD219" t="str">
            <v/>
          </cell>
          <cell r="CE219" t="str">
            <v/>
          </cell>
          <cell r="CF219" t="str">
            <v/>
          </cell>
          <cell r="CG219"/>
          <cell r="CH219"/>
          <cell r="CI219" t="str">
            <v/>
          </cell>
          <cell r="CJ219" t="str">
            <v/>
          </cell>
          <cell r="CK219" t="str">
            <v/>
          </cell>
          <cell r="CL219" t="str">
            <v/>
          </cell>
          <cell r="CM219" t="str">
            <v/>
          </cell>
          <cell r="CN219"/>
          <cell r="CO219"/>
          <cell r="CP219"/>
          <cell r="CQ219"/>
          <cell r="CR219"/>
          <cell r="CS219"/>
          <cell r="CT219"/>
          <cell r="CU219"/>
          <cell r="CV219"/>
          <cell r="CW219"/>
          <cell r="CX219"/>
          <cell r="CY219"/>
          <cell r="CZ219"/>
          <cell r="DA219"/>
          <cell r="DB219"/>
          <cell r="DC219">
            <v>0</v>
          </cell>
          <cell r="DD219">
            <v>0</v>
          </cell>
        </row>
        <row r="220">
          <cell r="A220"/>
          <cell r="B220"/>
          <cell r="C220"/>
          <cell r="D220"/>
          <cell r="E220"/>
          <cell r="F220"/>
          <cell r="G220"/>
          <cell r="H220"/>
          <cell r="I220"/>
          <cell r="J220"/>
          <cell r="K220"/>
          <cell r="L220"/>
          <cell r="M220"/>
          <cell r="N220"/>
          <cell r="O220"/>
          <cell r="P220"/>
          <cell r="Q220"/>
          <cell r="R220"/>
          <cell r="S220"/>
          <cell r="T220"/>
          <cell r="U220"/>
          <cell r="V220"/>
          <cell r="W220"/>
          <cell r="X220"/>
          <cell r="Y220"/>
          <cell r="Z220"/>
          <cell r="AA220"/>
          <cell r="AB220"/>
          <cell r="AC220"/>
          <cell r="AD220"/>
          <cell r="AE220"/>
          <cell r="AF220"/>
          <cell r="AG220"/>
          <cell r="AH220"/>
          <cell r="AI220"/>
          <cell r="AJ220"/>
          <cell r="AK220"/>
          <cell r="AL220"/>
          <cell r="AM220"/>
          <cell r="AN220"/>
          <cell r="AO220"/>
          <cell r="AP220"/>
          <cell r="AQ220"/>
          <cell r="AR220"/>
          <cell r="AS220"/>
          <cell r="AT220"/>
          <cell r="AU220"/>
          <cell r="AV220"/>
          <cell r="AW220"/>
          <cell r="AX220"/>
          <cell r="AY220"/>
          <cell r="AZ220"/>
          <cell r="BA220"/>
          <cell r="BB220"/>
          <cell r="BC220"/>
          <cell r="BD220"/>
          <cell r="BE220"/>
          <cell r="BF220"/>
          <cell r="BG220"/>
          <cell r="BH220"/>
          <cell r="BI220"/>
          <cell r="BJ220"/>
          <cell r="BK220"/>
          <cell r="BL220"/>
          <cell r="BM220"/>
          <cell r="BN220"/>
          <cell r="BO220"/>
          <cell r="BP220"/>
          <cell r="BQ220"/>
          <cell r="BR220"/>
          <cell r="BS220"/>
          <cell r="BT220">
            <v>0</v>
          </cell>
          <cell r="BU220" t="str">
            <v/>
          </cell>
          <cell r="BV220" t="str">
            <v/>
          </cell>
          <cell r="BW220" t="str">
            <v/>
          </cell>
          <cell r="BX220" t="str">
            <v/>
          </cell>
          <cell r="BY220" t="str">
            <v/>
          </cell>
          <cell r="BZ220" t="str">
            <v/>
          </cell>
          <cell r="CA220" t="str">
            <v/>
          </cell>
          <cell r="CB220" t="str">
            <v/>
          </cell>
          <cell r="CC220" t="str">
            <v/>
          </cell>
          <cell r="CD220" t="str">
            <v/>
          </cell>
          <cell r="CE220" t="str">
            <v/>
          </cell>
          <cell r="CF220" t="str">
            <v/>
          </cell>
          <cell r="CG220"/>
          <cell r="CH220"/>
          <cell r="CI220" t="str">
            <v/>
          </cell>
          <cell r="CJ220" t="str">
            <v/>
          </cell>
          <cell r="CK220" t="str">
            <v/>
          </cell>
          <cell r="CL220" t="str">
            <v/>
          </cell>
          <cell r="CM220" t="str">
            <v/>
          </cell>
          <cell r="CN220"/>
          <cell r="CO220"/>
          <cell r="CP220"/>
          <cell r="CQ220"/>
          <cell r="CR220"/>
          <cell r="CS220"/>
          <cell r="CT220"/>
          <cell r="CU220"/>
          <cell r="CV220"/>
          <cell r="CW220"/>
          <cell r="CX220"/>
          <cell r="CY220"/>
          <cell r="CZ220"/>
          <cell r="DA220"/>
          <cell r="DB220"/>
          <cell r="DC220">
            <v>0</v>
          </cell>
          <cell r="DD220">
            <v>0</v>
          </cell>
        </row>
        <row r="221">
          <cell r="A221"/>
          <cell r="B221"/>
          <cell r="C221"/>
          <cell r="D221"/>
          <cell r="E221"/>
          <cell r="F221"/>
          <cell r="G221"/>
          <cell r="H221"/>
          <cell r="I221"/>
          <cell r="J221"/>
          <cell r="K221"/>
          <cell r="L221"/>
          <cell r="M221"/>
          <cell r="N221"/>
          <cell r="O221"/>
          <cell r="P221"/>
          <cell r="Q221"/>
          <cell r="R221"/>
          <cell r="S221"/>
          <cell r="T221"/>
          <cell r="U221"/>
          <cell r="V221"/>
          <cell r="W221"/>
          <cell r="X221"/>
          <cell r="Y221"/>
          <cell r="Z221"/>
          <cell r="AA221"/>
          <cell r="AB221"/>
          <cell r="AC221"/>
          <cell r="AD221"/>
          <cell r="AE221"/>
          <cell r="AF221"/>
          <cell r="AG221"/>
          <cell r="AH221"/>
          <cell r="AI221"/>
          <cell r="AJ221"/>
          <cell r="AK221"/>
          <cell r="AL221"/>
          <cell r="AM221"/>
          <cell r="AN221"/>
          <cell r="AO221"/>
          <cell r="AP221"/>
          <cell r="AQ221"/>
          <cell r="AR221"/>
          <cell r="AS221"/>
          <cell r="AT221"/>
          <cell r="AU221"/>
          <cell r="AV221"/>
          <cell r="AW221"/>
          <cell r="AX221"/>
          <cell r="AY221"/>
          <cell r="AZ221"/>
          <cell r="BA221"/>
          <cell r="BB221"/>
          <cell r="BC221"/>
          <cell r="BD221"/>
          <cell r="BE221"/>
          <cell r="BF221"/>
          <cell r="BG221"/>
          <cell r="BH221"/>
          <cell r="BI221"/>
          <cell r="BJ221"/>
          <cell r="BK221"/>
          <cell r="BL221"/>
          <cell r="BM221"/>
          <cell r="BN221"/>
          <cell r="BO221"/>
          <cell r="BP221"/>
          <cell r="BQ221"/>
          <cell r="BR221"/>
          <cell r="BS221"/>
          <cell r="BT221">
            <v>0</v>
          </cell>
          <cell r="BU221" t="str">
            <v/>
          </cell>
          <cell r="BV221" t="str">
            <v/>
          </cell>
          <cell r="BW221" t="str">
            <v/>
          </cell>
          <cell r="BX221" t="str">
            <v/>
          </cell>
          <cell r="BY221" t="str">
            <v/>
          </cell>
          <cell r="BZ221" t="str">
            <v/>
          </cell>
          <cell r="CA221" t="str">
            <v/>
          </cell>
          <cell r="CB221" t="str">
            <v/>
          </cell>
          <cell r="CC221" t="str">
            <v/>
          </cell>
          <cell r="CD221" t="str">
            <v/>
          </cell>
          <cell r="CE221" t="str">
            <v/>
          </cell>
          <cell r="CF221" t="str">
            <v/>
          </cell>
          <cell r="CG221"/>
          <cell r="CH221"/>
          <cell r="CI221" t="str">
            <v/>
          </cell>
          <cell r="CJ221" t="str">
            <v/>
          </cell>
          <cell r="CK221" t="str">
            <v/>
          </cell>
          <cell r="CL221" t="str">
            <v/>
          </cell>
          <cell r="CM221" t="str">
            <v/>
          </cell>
          <cell r="CN221"/>
          <cell r="CO221"/>
          <cell r="CP221"/>
          <cell r="CQ221"/>
          <cell r="CR221"/>
          <cell r="CS221"/>
          <cell r="CT221"/>
          <cell r="CU221"/>
          <cell r="CV221"/>
          <cell r="CW221"/>
          <cell r="CX221"/>
          <cell r="CY221"/>
          <cell r="CZ221"/>
          <cell r="DA221"/>
          <cell r="DB221"/>
          <cell r="DC221">
            <v>0</v>
          </cell>
          <cell r="DD221">
            <v>0</v>
          </cell>
        </row>
        <row r="222">
          <cell r="A222"/>
          <cell r="B222"/>
          <cell r="C222"/>
          <cell r="D222"/>
          <cell r="E222"/>
          <cell r="F222"/>
          <cell r="G222"/>
          <cell r="H222"/>
          <cell r="I222"/>
          <cell r="J222"/>
          <cell r="K222"/>
          <cell r="L222"/>
          <cell r="M222"/>
          <cell r="N222"/>
          <cell r="O222"/>
          <cell r="P222"/>
          <cell r="Q222"/>
          <cell r="R222"/>
          <cell r="S222"/>
          <cell r="T222"/>
          <cell r="U222"/>
          <cell r="V222"/>
          <cell r="W222"/>
          <cell r="X222"/>
          <cell r="Y222"/>
          <cell r="Z222"/>
          <cell r="AA222"/>
          <cell r="AB222"/>
          <cell r="AC222"/>
          <cell r="AD222"/>
          <cell r="AE222"/>
          <cell r="AF222"/>
          <cell r="AG222"/>
          <cell r="AH222"/>
          <cell r="AI222"/>
          <cell r="AJ222"/>
          <cell r="AK222"/>
          <cell r="AL222"/>
          <cell r="AM222"/>
          <cell r="AN222"/>
          <cell r="AO222"/>
          <cell r="AP222"/>
          <cell r="AQ222"/>
          <cell r="AR222"/>
          <cell r="AS222"/>
          <cell r="AT222"/>
          <cell r="AU222"/>
          <cell r="AV222"/>
          <cell r="AW222"/>
          <cell r="AX222"/>
          <cell r="AY222"/>
          <cell r="AZ222"/>
          <cell r="BA222"/>
          <cell r="BB222"/>
          <cell r="BC222"/>
          <cell r="BD222"/>
          <cell r="BE222"/>
          <cell r="BF222"/>
          <cell r="BG222"/>
          <cell r="BH222"/>
          <cell r="BI222"/>
          <cell r="BJ222"/>
          <cell r="BK222"/>
          <cell r="BL222"/>
          <cell r="BM222"/>
          <cell r="BN222"/>
          <cell r="BO222"/>
          <cell r="BP222"/>
          <cell r="BQ222"/>
          <cell r="BR222"/>
          <cell r="BS222"/>
          <cell r="BT222">
            <v>0</v>
          </cell>
          <cell r="BU222" t="str">
            <v/>
          </cell>
          <cell r="BV222" t="str">
            <v/>
          </cell>
          <cell r="BW222" t="str">
            <v/>
          </cell>
          <cell r="BX222" t="str">
            <v/>
          </cell>
          <cell r="BY222" t="str">
            <v/>
          </cell>
          <cell r="BZ222" t="str">
            <v/>
          </cell>
          <cell r="CA222" t="str">
            <v/>
          </cell>
          <cell r="CB222" t="str">
            <v/>
          </cell>
          <cell r="CC222" t="str">
            <v/>
          </cell>
          <cell r="CD222" t="str">
            <v/>
          </cell>
          <cell r="CE222" t="str">
            <v/>
          </cell>
          <cell r="CF222" t="str">
            <v/>
          </cell>
          <cell r="CG222"/>
          <cell r="CH222"/>
          <cell r="CI222" t="str">
            <v/>
          </cell>
          <cell r="CJ222" t="str">
            <v/>
          </cell>
          <cell r="CK222" t="str">
            <v/>
          </cell>
          <cell r="CL222" t="str">
            <v/>
          </cell>
          <cell r="CM222" t="str">
            <v/>
          </cell>
          <cell r="CN222"/>
          <cell r="CO222"/>
          <cell r="CP222"/>
          <cell r="CQ222"/>
          <cell r="CR222"/>
          <cell r="CS222"/>
          <cell r="CT222"/>
          <cell r="CU222"/>
          <cell r="CV222"/>
          <cell r="CW222"/>
          <cell r="CX222"/>
          <cell r="CY222"/>
          <cell r="CZ222"/>
          <cell r="DA222"/>
          <cell r="DB222"/>
          <cell r="DC222">
            <v>0</v>
          </cell>
          <cell r="DD222">
            <v>0</v>
          </cell>
        </row>
        <row r="223">
          <cell r="A223"/>
          <cell r="B223"/>
          <cell r="C223"/>
          <cell r="D223"/>
          <cell r="E223"/>
          <cell r="F223"/>
          <cell r="G223"/>
          <cell r="H223"/>
          <cell r="I223"/>
          <cell r="J223"/>
          <cell r="K223"/>
          <cell r="L223"/>
          <cell r="M223"/>
          <cell r="N223"/>
          <cell r="O223"/>
          <cell r="P223"/>
          <cell r="Q223"/>
          <cell r="R223"/>
          <cell r="S223"/>
          <cell r="T223"/>
          <cell r="U223"/>
          <cell r="V223"/>
          <cell r="W223"/>
          <cell r="X223"/>
          <cell r="Y223"/>
          <cell r="Z223"/>
          <cell r="AA223"/>
          <cell r="AB223"/>
          <cell r="AC223"/>
          <cell r="AD223"/>
          <cell r="AE223"/>
          <cell r="AF223"/>
          <cell r="AG223"/>
          <cell r="AH223"/>
          <cell r="AI223"/>
          <cell r="AJ223"/>
          <cell r="AK223"/>
          <cell r="AL223"/>
          <cell r="AM223"/>
          <cell r="AN223"/>
          <cell r="AO223"/>
          <cell r="AP223"/>
          <cell r="AQ223"/>
          <cell r="AR223"/>
          <cell r="AS223"/>
          <cell r="AT223"/>
          <cell r="AU223"/>
          <cell r="AV223"/>
          <cell r="AW223"/>
          <cell r="AX223"/>
          <cell r="AY223"/>
          <cell r="AZ223"/>
          <cell r="BA223"/>
          <cell r="BB223"/>
          <cell r="BC223"/>
          <cell r="BD223"/>
          <cell r="BE223"/>
          <cell r="BF223"/>
          <cell r="BG223"/>
          <cell r="BH223"/>
          <cell r="BI223"/>
          <cell r="BJ223"/>
          <cell r="BK223"/>
          <cell r="BL223"/>
          <cell r="BM223"/>
          <cell r="BN223"/>
          <cell r="BO223"/>
          <cell r="BP223"/>
          <cell r="BQ223"/>
          <cell r="BR223"/>
          <cell r="BS223"/>
          <cell r="BT223">
            <v>0</v>
          </cell>
          <cell r="BU223" t="str">
            <v/>
          </cell>
          <cell r="BV223" t="str">
            <v/>
          </cell>
          <cell r="BW223" t="str">
            <v/>
          </cell>
          <cell r="BX223" t="str">
            <v/>
          </cell>
          <cell r="BY223" t="str">
            <v/>
          </cell>
          <cell r="BZ223" t="str">
            <v/>
          </cell>
          <cell r="CA223" t="str">
            <v/>
          </cell>
          <cell r="CB223" t="str">
            <v/>
          </cell>
          <cell r="CC223" t="str">
            <v/>
          </cell>
          <cell r="CD223" t="str">
            <v/>
          </cell>
          <cell r="CE223" t="str">
            <v/>
          </cell>
          <cell r="CF223" t="str">
            <v/>
          </cell>
          <cell r="CG223"/>
          <cell r="CH223"/>
          <cell r="CI223" t="str">
            <v/>
          </cell>
          <cell r="CJ223" t="str">
            <v/>
          </cell>
          <cell r="CK223" t="str">
            <v/>
          </cell>
          <cell r="CL223" t="str">
            <v/>
          </cell>
          <cell r="CM223" t="str">
            <v/>
          </cell>
          <cell r="CN223"/>
          <cell r="CO223"/>
          <cell r="CP223"/>
          <cell r="CQ223"/>
          <cell r="CR223"/>
          <cell r="CS223"/>
          <cell r="CT223"/>
          <cell r="CU223"/>
          <cell r="CV223"/>
          <cell r="CW223"/>
          <cell r="CX223"/>
          <cell r="CY223"/>
          <cell r="CZ223"/>
          <cell r="DA223"/>
          <cell r="DB223"/>
          <cell r="DC223">
            <v>0</v>
          </cell>
          <cell r="DD223">
            <v>0</v>
          </cell>
        </row>
        <row r="224">
          <cell r="A224"/>
          <cell r="B224"/>
          <cell r="C224"/>
          <cell r="D224"/>
          <cell r="E224"/>
          <cell r="F224"/>
          <cell r="G224"/>
          <cell r="H224"/>
          <cell r="I224"/>
          <cell r="J224"/>
          <cell r="K224"/>
          <cell r="L224"/>
          <cell r="M224"/>
          <cell r="N224"/>
          <cell r="O224"/>
          <cell r="P224"/>
          <cell r="Q224"/>
          <cell r="R224"/>
          <cell r="S224"/>
          <cell r="T224"/>
          <cell r="U224"/>
          <cell r="V224"/>
          <cell r="W224"/>
          <cell r="X224"/>
          <cell r="Y224"/>
          <cell r="Z224"/>
          <cell r="AA224"/>
          <cell r="AB224"/>
          <cell r="AC224"/>
          <cell r="AD224"/>
          <cell r="AE224"/>
          <cell r="AF224"/>
          <cell r="AG224"/>
          <cell r="AH224"/>
          <cell r="AI224"/>
          <cell r="AJ224"/>
          <cell r="AK224"/>
          <cell r="AL224"/>
          <cell r="AM224"/>
          <cell r="AN224"/>
          <cell r="AO224"/>
          <cell r="AP224"/>
          <cell r="AQ224"/>
          <cell r="AR224"/>
          <cell r="AS224"/>
          <cell r="AT224"/>
          <cell r="AU224"/>
          <cell r="AV224"/>
          <cell r="AW224"/>
          <cell r="AX224"/>
          <cell r="AY224"/>
          <cell r="AZ224"/>
          <cell r="BA224"/>
          <cell r="BB224"/>
          <cell r="BC224"/>
          <cell r="BD224"/>
          <cell r="BE224"/>
          <cell r="BF224"/>
          <cell r="BG224"/>
          <cell r="BH224"/>
          <cell r="BI224"/>
          <cell r="BJ224"/>
          <cell r="BK224"/>
          <cell r="BL224"/>
          <cell r="BM224"/>
          <cell r="BN224"/>
          <cell r="BO224"/>
          <cell r="BP224"/>
          <cell r="BQ224"/>
          <cell r="BR224"/>
          <cell r="BS224"/>
          <cell r="BT224">
            <v>0</v>
          </cell>
          <cell r="BU224" t="str">
            <v/>
          </cell>
          <cell r="BV224" t="str">
            <v/>
          </cell>
          <cell r="BW224" t="str">
            <v/>
          </cell>
          <cell r="BX224" t="str">
            <v/>
          </cell>
          <cell r="BY224" t="str">
            <v/>
          </cell>
          <cell r="BZ224" t="str">
            <v/>
          </cell>
          <cell r="CA224" t="str">
            <v/>
          </cell>
          <cell r="CB224" t="str">
            <v/>
          </cell>
          <cell r="CC224" t="str">
            <v/>
          </cell>
          <cell r="CD224" t="str">
            <v/>
          </cell>
          <cell r="CE224" t="str">
            <v/>
          </cell>
          <cell r="CF224" t="str">
            <v/>
          </cell>
          <cell r="CG224"/>
          <cell r="CH224"/>
          <cell r="CI224" t="str">
            <v/>
          </cell>
          <cell r="CJ224" t="str">
            <v/>
          </cell>
          <cell r="CK224" t="str">
            <v/>
          </cell>
          <cell r="CL224" t="str">
            <v/>
          </cell>
          <cell r="CM224" t="str">
            <v/>
          </cell>
          <cell r="CN224"/>
          <cell r="CO224"/>
          <cell r="CP224"/>
          <cell r="CQ224"/>
          <cell r="CR224"/>
          <cell r="CS224"/>
          <cell r="CT224"/>
          <cell r="CU224"/>
          <cell r="CV224"/>
          <cell r="CW224"/>
          <cell r="CX224"/>
          <cell r="CY224"/>
          <cell r="CZ224"/>
          <cell r="DA224"/>
          <cell r="DB224"/>
          <cell r="DC224">
            <v>0</v>
          </cell>
          <cell r="DD224">
            <v>0</v>
          </cell>
        </row>
        <row r="225">
          <cell r="A225"/>
          <cell r="B225"/>
          <cell r="C225"/>
          <cell r="D225"/>
          <cell r="E225"/>
          <cell r="F225"/>
          <cell r="G225"/>
          <cell r="H225"/>
          <cell r="I225"/>
          <cell r="J225"/>
          <cell r="K225"/>
          <cell r="L225"/>
          <cell r="M225"/>
          <cell r="N225"/>
          <cell r="O225"/>
          <cell r="P225"/>
          <cell r="Q225"/>
          <cell r="R225"/>
          <cell r="S225"/>
          <cell r="T225"/>
          <cell r="U225"/>
          <cell r="V225"/>
          <cell r="W225"/>
          <cell r="X225"/>
          <cell r="Y225"/>
          <cell r="Z225"/>
          <cell r="AA225"/>
          <cell r="AB225"/>
          <cell r="AC225"/>
          <cell r="AD225"/>
          <cell r="AE225"/>
          <cell r="AF225"/>
          <cell r="AG225"/>
          <cell r="AH225"/>
          <cell r="AI225"/>
          <cell r="AJ225"/>
          <cell r="AK225"/>
          <cell r="AL225"/>
          <cell r="AM225"/>
          <cell r="AN225"/>
          <cell r="AO225"/>
          <cell r="AP225"/>
          <cell r="AQ225"/>
          <cell r="AR225"/>
          <cell r="AS225"/>
          <cell r="AT225"/>
          <cell r="AU225"/>
          <cell r="AV225"/>
          <cell r="AW225"/>
          <cell r="AX225"/>
          <cell r="AY225"/>
          <cell r="AZ225"/>
          <cell r="BA225"/>
          <cell r="BB225"/>
          <cell r="BC225"/>
          <cell r="BD225"/>
          <cell r="BE225"/>
          <cell r="BF225"/>
          <cell r="BG225"/>
          <cell r="BH225"/>
          <cell r="BI225"/>
          <cell r="BJ225"/>
          <cell r="BK225"/>
          <cell r="BL225"/>
          <cell r="BM225"/>
          <cell r="BN225"/>
          <cell r="BO225"/>
          <cell r="BP225"/>
          <cell r="BQ225"/>
          <cell r="BR225"/>
          <cell r="BS225"/>
          <cell r="BT225">
            <v>0</v>
          </cell>
          <cell r="BU225" t="str">
            <v/>
          </cell>
          <cell r="BV225" t="str">
            <v/>
          </cell>
          <cell r="BW225" t="str">
            <v/>
          </cell>
          <cell r="BX225" t="str">
            <v/>
          </cell>
          <cell r="BY225" t="str">
            <v/>
          </cell>
          <cell r="BZ225" t="str">
            <v/>
          </cell>
          <cell r="CA225" t="str">
            <v/>
          </cell>
          <cell r="CB225" t="str">
            <v/>
          </cell>
          <cell r="CC225" t="str">
            <v/>
          </cell>
          <cell r="CD225" t="str">
            <v/>
          </cell>
          <cell r="CE225" t="str">
            <v/>
          </cell>
          <cell r="CF225" t="str">
            <v/>
          </cell>
          <cell r="CG225"/>
          <cell r="CH225"/>
          <cell r="CI225" t="str">
            <v/>
          </cell>
          <cell r="CJ225" t="str">
            <v/>
          </cell>
          <cell r="CK225" t="str">
            <v/>
          </cell>
          <cell r="CL225" t="str">
            <v/>
          </cell>
          <cell r="CM225" t="str">
            <v/>
          </cell>
          <cell r="CN225"/>
          <cell r="CO225"/>
          <cell r="CP225"/>
          <cell r="CQ225"/>
          <cell r="CR225"/>
          <cell r="CS225"/>
          <cell r="CT225"/>
          <cell r="CU225"/>
          <cell r="CV225"/>
          <cell r="CW225"/>
          <cell r="CX225"/>
          <cell r="CY225"/>
          <cell r="CZ225"/>
          <cell r="DA225"/>
          <cell r="DB225"/>
          <cell r="DC225">
            <v>0</v>
          </cell>
          <cell r="DD225">
            <v>0</v>
          </cell>
        </row>
        <row r="226">
          <cell r="A226"/>
          <cell r="B226"/>
          <cell r="C226"/>
          <cell r="D226"/>
          <cell r="E226"/>
          <cell r="F226"/>
          <cell r="G226"/>
          <cell r="H226"/>
          <cell r="I226"/>
          <cell r="J226"/>
          <cell r="K226"/>
          <cell r="L226"/>
          <cell r="M226"/>
          <cell r="N226"/>
          <cell r="O226"/>
          <cell r="P226"/>
          <cell r="Q226"/>
          <cell r="R226"/>
          <cell r="S226"/>
          <cell r="T226"/>
          <cell r="U226"/>
          <cell r="V226"/>
          <cell r="W226"/>
          <cell r="X226"/>
          <cell r="Y226"/>
          <cell r="Z226"/>
          <cell r="AA226"/>
          <cell r="AB226"/>
          <cell r="AC226"/>
          <cell r="AD226"/>
          <cell r="AE226"/>
          <cell r="AF226"/>
          <cell r="AG226"/>
          <cell r="AH226"/>
          <cell r="AI226"/>
          <cell r="AJ226"/>
          <cell r="AK226"/>
          <cell r="AL226"/>
          <cell r="AM226"/>
          <cell r="AN226"/>
          <cell r="AO226"/>
          <cell r="AP226"/>
          <cell r="AQ226"/>
          <cell r="AR226"/>
          <cell r="AS226"/>
          <cell r="AT226"/>
          <cell r="AU226"/>
          <cell r="AV226"/>
          <cell r="AW226"/>
          <cell r="AX226"/>
          <cell r="AY226"/>
          <cell r="AZ226"/>
          <cell r="BA226"/>
          <cell r="BB226"/>
          <cell r="BC226"/>
          <cell r="BD226"/>
          <cell r="BE226"/>
          <cell r="BF226"/>
          <cell r="BG226"/>
          <cell r="BH226"/>
          <cell r="BI226"/>
          <cell r="BJ226"/>
          <cell r="BK226"/>
          <cell r="BL226"/>
          <cell r="BM226"/>
          <cell r="BN226"/>
          <cell r="BO226"/>
          <cell r="BP226"/>
          <cell r="BQ226"/>
          <cell r="BR226"/>
          <cell r="BS226"/>
          <cell r="BT226">
            <v>0</v>
          </cell>
          <cell r="BU226" t="str">
            <v/>
          </cell>
          <cell r="BV226" t="str">
            <v/>
          </cell>
          <cell r="BW226" t="str">
            <v/>
          </cell>
          <cell r="BX226" t="str">
            <v/>
          </cell>
          <cell r="BY226" t="str">
            <v/>
          </cell>
          <cell r="BZ226" t="str">
            <v/>
          </cell>
          <cell r="CA226" t="str">
            <v/>
          </cell>
          <cell r="CB226" t="str">
            <v/>
          </cell>
          <cell r="CC226" t="str">
            <v/>
          </cell>
          <cell r="CD226" t="str">
            <v/>
          </cell>
          <cell r="CE226" t="str">
            <v/>
          </cell>
          <cell r="CF226" t="str">
            <v/>
          </cell>
          <cell r="CG226"/>
          <cell r="CH226"/>
          <cell r="CI226" t="str">
            <v/>
          </cell>
          <cell r="CJ226" t="str">
            <v/>
          </cell>
          <cell r="CK226" t="str">
            <v/>
          </cell>
          <cell r="CL226" t="str">
            <v/>
          </cell>
          <cell r="CM226" t="str">
            <v/>
          </cell>
          <cell r="CN226"/>
          <cell r="CO226"/>
          <cell r="CP226"/>
          <cell r="CQ226"/>
          <cell r="CR226"/>
          <cell r="CS226"/>
          <cell r="CT226"/>
          <cell r="CU226"/>
          <cell r="CV226"/>
          <cell r="CW226"/>
          <cell r="CX226"/>
          <cell r="CY226"/>
          <cell r="CZ226"/>
          <cell r="DA226"/>
          <cell r="DB226"/>
          <cell r="DC226">
            <v>0</v>
          </cell>
          <cell r="DD226">
            <v>0</v>
          </cell>
        </row>
        <row r="227">
          <cell r="A227"/>
          <cell r="B227"/>
          <cell r="C227"/>
          <cell r="D227"/>
          <cell r="E227"/>
          <cell r="F227"/>
          <cell r="G227"/>
          <cell r="H227"/>
          <cell r="I227"/>
          <cell r="J227"/>
          <cell r="K227"/>
          <cell r="L227"/>
          <cell r="M227"/>
          <cell r="N227"/>
          <cell r="O227"/>
          <cell r="P227"/>
          <cell r="Q227"/>
          <cell r="R227"/>
          <cell r="S227"/>
          <cell r="T227"/>
          <cell r="U227"/>
          <cell r="V227"/>
          <cell r="W227"/>
          <cell r="X227"/>
          <cell r="Y227"/>
          <cell r="Z227"/>
          <cell r="AA227"/>
          <cell r="AB227"/>
          <cell r="AC227"/>
          <cell r="AD227"/>
          <cell r="AE227"/>
          <cell r="AF227"/>
          <cell r="AG227"/>
          <cell r="AH227"/>
          <cell r="AI227"/>
          <cell r="AJ227"/>
          <cell r="AK227"/>
          <cell r="AL227"/>
          <cell r="AM227"/>
          <cell r="AN227"/>
          <cell r="AO227"/>
          <cell r="AP227"/>
          <cell r="AQ227"/>
          <cell r="AR227"/>
          <cell r="AS227"/>
          <cell r="AT227"/>
          <cell r="AU227"/>
          <cell r="AV227"/>
          <cell r="AW227"/>
          <cell r="AX227"/>
          <cell r="AY227"/>
          <cell r="AZ227"/>
          <cell r="BA227"/>
          <cell r="BB227"/>
          <cell r="BC227"/>
          <cell r="BD227"/>
          <cell r="BE227"/>
          <cell r="BF227"/>
          <cell r="BG227"/>
          <cell r="BH227"/>
          <cell r="BI227"/>
          <cell r="BJ227"/>
          <cell r="BK227"/>
          <cell r="BL227"/>
          <cell r="BM227"/>
          <cell r="BN227"/>
          <cell r="BO227"/>
          <cell r="BP227"/>
          <cell r="BQ227"/>
          <cell r="BR227"/>
          <cell r="BS227"/>
          <cell r="BT227">
            <v>0</v>
          </cell>
          <cell r="BU227" t="str">
            <v/>
          </cell>
          <cell r="BV227" t="str">
            <v/>
          </cell>
          <cell r="BW227" t="str">
            <v/>
          </cell>
          <cell r="BX227" t="str">
            <v/>
          </cell>
          <cell r="BY227" t="str">
            <v/>
          </cell>
          <cell r="BZ227" t="str">
            <v/>
          </cell>
          <cell r="CA227" t="str">
            <v/>
          </cell>
          <cell r="CB227" t="str">
            <v/>
          </cell>
          <cell r="CC227" t="str">
            <v/>
          </cell>
          <cell r="CD227" t="str">
            <v/>
          </cell>
          <cell r="CE227" t="str">
            <v/>
          </cell>
          <cell r="CF227" t="str">
            <v/>
          </cell>
          <cell r="CG227"/>
          <cell r="CH227"/>
          <cell r="CI227" t="str">
            <v/>
          </cell>
          <cell r="CJ227" t="str">
            <v/>
          </cell>
          <cell r="CK227" t="str">
            <v/>
          </cell>
          <cell r="CL227" t="str">
            <v/>
          </cell>
          <cell r="CM227" t="str">
            <v/>
          </cell>
          <cell r="CN227"/>
          <cell r="CO227"/>
          <cell r="CP227"/>
          <cell r="CQ227"/>
          <cell r="CR227"/>
          <cell r="CS227"/>
          <cell r="CT227"/>
          <cell r="CU227"/>
          <cell r="CV227"/>
          <cell r="CW227"/>
          <cell r="CX227"/>
          <cell r="CY227"/>
          <cell r="CZ227"/>
          <cell r="DA227"/>
          <cell r="DB227"/>
          <cell r="DC227">
            <v>0</v>
          </cell>
          <cell r="DD227">
            <v>0</v>
          </cell>
        </row>
        <row r="228">
          <cell r="A228"/>
          <cell r="B228"/>
          <cell r="C228"/>
          <cell r="D228"/>
          <cell r="E228"/>
          <cell r="F228"/>
          <cell r="G228"/>
          <cell r="H228"/>
          <cell r="I228"/>
          <cell r="J228"/>
          <cell r="K228"/>
          <cell r="L228"/>
          <cell r="M228"/>
          <cell r="N228"/>
          <cell r="O228"/>
          <cell r="P228"/>
          <cell r="Q228"/>
          <cell r="R228"/>
          <cell r="S228"/>
          <cell r="T228"/>
          <cell r="U228"/>
          <cell r="V228"/>
          <cell r="W228"/>
          <cell r="X228"/>
          <cell r="Y228"/>
          <cell r="Z228"/>
          <cell r="AA228"/>
          <cell r="AB228"/>
          <cell r="AC228"/>
          <cell r="AD228"/>
          <cell r="AE228"/>
          <cell r="AF228"/>
          <cell r="AG228"/>
          <cell r="AH228"/>
          <cell r="AI228"/>
          <cell r="AJ228"/>
          <cell r="AK228"/>
          <cell r="AL228"/>
          <cell r="AM228"/>
          <cell r="AN228"/>
          <cell r="AO228"/>
          <cell r="AP228"/>
          <cell r="AQ228"/>
          <cell r="AR228"/>
          <cell r="AS228"/>
          <cell r="AT228"/>
          <cell r="AU228"/>
          <cell r="AV228"/>
          <cell r="AW228"/>
          <cell r="AX228"/>
          <cell r="AY228"/>
          <cell r="AZ228"/>
          <cell r="BA228"/>
          <cell r="BB228"/>
          <cell r="BC228"/>
          <cell r="BD228"/>
          <cell r="BE228"/>
          <cell r="BF228"/>
          <cell r="BG228"/>
          <cell r="BH228"/>
          <cell r="BI228"/>
          <cell r="BJ228"/>
          <cell r="BK228"/>
          <cell r="BL228"/>
          <cell r="BM228"/>
          <cell r="BN228"/>
          <cell r="BO228"/>
          <cell r="BP228"/>
          <cell r="BQ228"/>
          <cell r="BR228"/>
          <cell r="BS228"/>
          <cell r="BT228">
            <v>0</v>
          </cell>
          <cell r="BU228" t="str">
            <v/>
          </cell>
          <cell r="BV228" t="str">
            <v/>
          </cell>
          <cell r="BW228" t="str">
            <v/>
          </cell>
          <cell r="BX228" t="str">
            <v/>
          </cell>
          <cell r="BY228" t="str">
            <v/>
          </cell>
          <cell r="BZ228" t="str">
            <v/>
          </cell>
          <cell r="CA228" t="str">
            <v/>
          </cell>
          <cell r="CB228" t="str">
            <v/>
          </cell>
          <cell r="CC228" t="str">
            <v/>
          </cell>
          <cell r="CD228" t="str">
            <v/>
          </cell>
          <cell r="CE228" t="str">
            <v/>
          </cell>
          <cell r="CF228" t="str">
            <v/>
          </cell>
          <cell r="CG228"/>
          <cell r="CH228"/>
          <cell r="CI228" t="str">
            <v/>
          </cell>
          <cell r="CJ228" t="str">
            <v/>
          </cell>
          <cell r="CK228" t="str">
            <v/>
          </cell>
          <cell r="CL228" t="str">
            <v/>
          </cell>
          <cell r="CM228" t="str">
            <v/>
          </cell>
          <cell r="CN228"/>
          <cell r="CO228"/>
          <cell r="CP228"/>
          <cell r="CQ228"/>
          <cell r="CR228"/>
          <cell r="CS228"/>
          <cell r="CT228"/>
          <cell r="CU228"/>
          <cell r="CV228"/>
          <cell r="CW228"/>
          <cell r="CX228"/>
          <cell r="CY228"/>
          <cell r="CZ228"/>
          <cell r="DA228"/>
          <cell r="DB228"/>
          <cell r="DC228">
            <v>0</v>
          </cell>
          <cell r="DD228">
            <v>0</v>
          </cell>
        </row>
        <row r="229">
          <cell r="A229"/>
          <cell r="B229"/>
          <cell r="C229"/>
          <cell r="D229"/>
          <cell r="E229"/>
          <cell r="F229"/>
          <cell r="G229"/>
          <cell r="H229"/>
          <cell r="I229"/>
          <cell r="J229"/>
          <cell r="K229"/>
          <cell r="L229"/>
          <cell r="M229"/>
          <cell r="N229"/>
          <cell r="O229"/>
          <cell r="P229"/>
          <cell r="Q229"/>
          <cell r="R229"/>
          <cell r="S229"/>
          <cell r="T229"/>
          <cell r="U229"/>
          <cell r="V229"/>
          <cell r="W229"/>
          <cell r="X229"/>
          <cell r="Y229"/>
          <cell r="Z229"/>
          <cell r="AA229"/>
          <cell r="AB229"/>
          <cell r="AC229"/>
          <cell r="AD229"/>
          <cell r="AE229"/>
          <cell r="AF229"/>
          <cell r="AG229"/>
          <cell r="AH229"/>
          <cell r="AI229"/>
          <cell r="AJ229"/>
          <cell r="AK229"/>
          <cell r="AL229"/>
          <cell r="AM229"/>
          <cell r="AN229"/>
          <cell r="AO229"/>
          <cell r="AP229"/>
          <cell r="AQ229"/>
          <cell r="AR229"/>
          <cell r="AS229"/>
          <cell r="AT229"/>
          <cell r="AU229"/>
          <cell r="AV229"/>
          <cell r="AW229"/>
          <cell r="AX229"/>
          <cell r="AY229"/>
          <cell r="AZ229"/>
          <cell r="BA229"/>
          <cell r="BB229"/>
          <cell r="BC229"/>
          <cell r="BD229"/>
          <cell r="BE229"/>
          <cell r="BF229"/>
          <cell r="BG229"/>
          <cell r="BH229"/>
          <cell r="BI229"/>
          <cell r="BJ229"/>
          <cell r="BK229"/>
          <cell r="BL229"/>
          <cell r="BM229"/>
          <cell r="BN229"/>
          <cell r="BO229"/>
          <cell r="BP229"/>
          <cell r="BQ229"/>
          <cell r="BR229"/>
          <cell r="BS229"/>
          <cell r="BT229">
            <v>0</v>
          </cell>
          <cell r="BU229" t="str">
            <v/>
          </cell>
          <cell r="BV229" t="str">
            <v/>
          </cell>
          <cell r="BW229" t="str">
            <v/>
          </cell>
          <cell r="BX229" t="str">
            <v/>
          </cell>
          <cell r="BY229" t="str">
            <v/>
          </cell>
          <cell r="BZ229" t="str">
            <v/>
          </cell>
          <cell r="CA229" t="str">
            <v/>
          </cell>
          <cell r="CB229" t="str">
            <v/>
          </cell>
          <cell r="CC229" t="str">
            <v/>
          </cell>
          <cell r="CD229" t="str">
            <v/>
          </cell>
          <cell r="CE229" t="str">
            <v/>
          </cell>
          <cell r="CF229" t="str">
            <v/>
          </cell>
          <cell r="CG229"/>
          <cell r="CH229"/>
          <cell r="CI229" t="str">
            <v/>
          </cell>
          <cell r="CJ229" t="str">
            <v/>
          </cell>
          <cell r="CK229" t="str">
            <v/>
          </cell>
          <cell r="CL229" t="str">
            <v/>
          </cell>
          <cell r="CM229" t="str">
            <v/>
          </cell>
          <cell r="CN229"/>
          <cell r="CO229"/>
          <cell r="CP229"/>
          <cell r="CQ229"/>
          <cell r="CR229"/>
          <cell r="CS229"/>
          <cell r="CT229"/>
          <cell r="CU229"/>
          <cell r="CV229"/>
          <cell r="CW229"/>
          <cell r="CX229"/>
          <cell r="CY229"/>
          <cell r="CZ229"/>
          <cell r="DA229"/>
          <cell r="DB229"/>
          <cell r="DC229">
            <v>0</v>
          </cell>
          <cell r="DD229">
            <v>0</v>
          </cell>
        </row>
        <row r="230">
          <cell r="A230"/>
          <cell r="B230"/>
          <cell r="C230"/>
          <cell r="D230"/>
          <cell r="E230"/>
          <cell r="F230"/>
          <cell r="G230"/>
          <cell r="H230"/>
          <cell r="I230"/>
          <cell r="J230"/>
          <cell r="K230"/>
          <cell r="L230"/>
          <cell r="M230"/>
          <cell r="N230"/>
          <cell r="O230"/>
          <cell r="P230"/>
          <cell r="Q230"/>
          <cell r="R230"/>
          <cell r="S230"/>
          <cell r="T230"/>
          <cell r="U230"/>
          <cell r="V230"/>
          <cell r="W230"/>
          <cell r="X230"/>
          <cell r="Y230"/>
          <cell r="Z230"/>
          <cell r="AA230"/>
          <cell r="AB230"/>
          <cell r="AC230"/>
          <cell r="AD230"/>
          <cell r="AE230"/>
          <cell r="AF230"/>
          <cell r="AG230"/>
          <cell r="AH230"/>
          <cell r="AI230"/>
          <cell r="AJ230"/>
          <cell r="AK230"/>
          <cell r="AL230"/>
          <cell r="AM230"/>
          <cell r="AN230"/>
          <cell r="AO230"/>
          <cell r="AP230"/>
          <cell r="AQ230"/>
          <cell r="AR230"/>
          <cell r="AS230"/>
          <cell r="AT230"/>
          <cell r="AU230"/>
          <cell r="AV230"/>
          <cell r="AW230"/>
          <cell r="AX230"/>
          <cell r="AY230"/>
          <cell r="AZ230"/>
          <cell r="BA230"/>
          <cell r="BB230"/>
          <cell r="BC230"/>
          <cell r="BD230"/>
          <cell r="BE230"/>
          <cell r="BF230"/>
          <cell r="BG230"/>
          <cell r="BH230"/>
          <cell r="BI230"/>
          <cell r="BJ230"/>
          <cell r="BK230"/>
          <cell r="BL230"/>
          <cell r="BM230"/>
          <cell r="BN230"/>
          <cell r="BO230"/>
          <cell r="BP230"/>
          <cell r="BQ230"/>
          <cell r="BR230"/>
          <cell r="BS230"/>
          <cell r="BT230">
            <v>0</v>
          </cell>
          <cell r="BU230" t="str">
            <v/>
          </cell>
          <cell r="BV230" t="str">
            <v/>
          </cell>
          <cell r="BW230" t="str">
            <v/>
          </cell>
          <cell r="BX230" t="str">
            <v/>
          </cell>
          <cell r="BY230" t="str">
            <v/>
          </cell>
          <cell r="BZ230" t="str">
            <v/>
          </cell>
          <cell r="CA230" t="str">
            <v/>
          </cell>
          <cell r="CB230" t="str">
            <v/>
          </cell>
          <cell r="CC230" t="str">
            <v/>
          </cell>
          <cell r="CD230" t="str">
            <v/>
          </cell>
          <cell r="CE230" t="str">
            <v/>
          </cell>
          <cell r="CF230" t="str">
            <v/>
          </cell>
          <cell r="CG230"/>
          <cell r="CH230"/>
          <cell r="CI230" t="str">
            <v/>
          </cell>
          <cell r="CJ230" t="str">
            <v/>
          </cell>
          <cell r="CK230" t="str">
            <v/>
          </cell>
          <cell r="CL230" t="str">
            <v/>
          </cell>
          <cell r="CM230" t="str">
            <v/>
          </cell>
          <cell r="CN230"/>
          <cell r="CO230"/>
          <cell r="CP230"/>
          <cell r="CQ230"/>
          <cell r="CR230"/>
          <cell r="CS230"/>
          <cell r="CT230"/>
          <cell r="CU230"/>
          <cell r="CV230"/>
          <cell r="CW230"/>
          <cell r="CX230"/>
          <cell r="CY230"/>
          <cell r="CZ230"/>
          <cell r="DA230"/>
          <cell r="DB230"/>
          <cell r="DC230">
            <v>0</v>
          </cell>
          <cell r="DD230">
            <v>0</v>
          </cell>
        </row>
        <row r="231">
          <cell r="A231"/>
          <cell r="B231"/>
          <cell r="C231"/>
          <cell r="D231"/>
          <cell r="E231"/>
          <cell r="F231"/>
          <cell r="G231"/>
          <cell r="H231"/>
          <cell r="I231"/>
          <cell r="J231"/>
          <cell r="K231"/>
          <cell r="L231"/>
          <cell r="M231"/>
          <cell r="N231"/>
          <cell r="O231"/>
          <cell r="P231"/>
          <cell r="Q231"/>
          <cell r="R231"/>
          <cell r="S231"/>
          <cell r="T231"/>
          <cell r="U231"/>
          <cell r="V231"/>
          <cell r="W231"/>
          <cell r="X231"/>
          <cell r="Y231"/>
          <cell r="Z231"/>
          <cell r="AA231"/>
          <cell r="AB231"/>
          <cell r="AC231"/>
          <cell r="AD231"/>
          <cell r="AE231"/>
          <cell r="AF231"/>
          <cell r="AG231"/>
          <cell r="AH231"/>
          <cell r="AI231"/>
          <cell r="AJ231"/>
          <cell r="AK231"/>
          <cell r="AL231"/>
          <cell r="AM231"/>
          <cell r="AN231"/>
          <cell r="AO231"/>
          <cell r="AP231"/>
          <cell r="AQ231"/>
          <cell r="AR231"/>
          <cell r="AS231"/>
          <cell r="AT231"/>
          <cell r="AU231"/>
          <cell r="AV231"/>
          <cell r="AW231"/>
          <cell r="AX231"/>
          <cell r="AY231"/>
          <cell r="AZ231"/>
          <cell r="BA231"/>
          <cell r="BB231"/>
          <cell r="BC231"/>
          <cell r="BD231"/>
          <cell r="BE231"/>
          <cell r="BF231"/>
          <cell r="BG231"/>
          <cell r="BH231"/>
          <cell r="BI231"/>
          <cell r="BJ231"/>
          <cell r="BK231"/>
          <cell r="BL231"/>
          <cell r="BM231"/>
          <cell r="BN231"/>
          <cell r="BO231"/>
          <cell r="BP231"/>
          <cell r="BQ231"/>
          <cell r="BR231"/>
          <cell r="BS231"/>
          <cell r="BT231">
            <v>0</v>
          </cell>
          <cell r="BU231" t="str">
            <v/>
          </cell>
          <cell r="BV231" t="str">
            <v/>
          </cell>
          <cell r="BW231" t="str">
            <v/>
          </cell>
          <cell r="BX231" t="str">
            <v/>
          </cell>
          <cell r="BY231" t="str">
            <v/>
          </cell>
          <cell r="BZ231" t="str">
            <v/>
          </cell>
          <cell r="CA231" t="str">
            <v/>
          </cell>
          <cell r="CB231" t="str">
            <v/>
          </cell>
          <cell r="CC231" t="str">
            <v/>
          </cell>
          <cell r="CD231" t="str">
            <v/>
          </cell>
          <cell r="CE231" t="str">
            <v/>
          </cell>
          <cell r="CF231" t="str">
            <v/>
          </cell>
          <cell r="CG231"/>
          <cell r="CH231"/>
          <cell r="CI231" t="str">
            <v/>
          </cell>
          <cell r="CJ231" t="str">
            <v/>
          </cell>
          <cell r="CK231" t="str">
            <v/>
          </cell>
          <cell r="CL231" t="str">
            <v/>
          </cell>
          <cell r="CM231" t="str">
            <v/>
          </cell>
          <cell r="CN231"/>
          <cell r="CO231"/>
          <cell r="CP231"/>
          <cell r="CQ231"/>
          <cell r="CR231"/>
          <cell r="CS231"/>
          <cell r="CT231"/>
          <cell r="CU231"/>
          <cell r="CV231"/>
          <cell r="CW231"/>
          <cell r="CX231"/>
          <cell r="CY231"/>
          <cell r="CZ231"/>
          <cell r="DA231"/>
          <cell r="DB231"/>
          <cell r="DC231">
            <v>0</v>
          </cell>
          <cell r="DD231">
            <v>0</v>
          </cell>
        </row>
        <row r="232">
          <cell r="A232"/>
          <cell r="B232"/>
          <cell r="C232"/>
          <cell r="D232"/>
          <cell r="E232"/>
          <cell r="F232"/>
          <cell r="G232"/>
          <cell r="H232"/>
          <cell r="I232"/>
          <cell r="J232"/>
          <cell r="K232"/>
          <cell r="L232"/>
          <cell r="M232"/>
          <cell r="N232"/>
          <cell r="O232"/>
          <cell r="P232"/>
          <cell r="Q232"/>
          <cell r="R232"/>
          <cell r="S232"/>
          <cell r="T232"/>
          <cell r="U232"/>
          <cell r="V232"/>
          <cell r="W232"/>
          <cell r="X232"/>
          <cell r="Y232"/>
          <cell r="Z232"/>
          <cell r="AA232"/>
          <cell r="AB232"/>
          <cell r="AC232"/>
          <cell r="AD232"/>
          <cell r="AE232"/>
          <cell r="AF232"/>
          <cell r="AG232"/>
          <cell r="AH232"/>
          <cell r="AI232"/>
          <cell r="AJ232"/>
          <cell r="AK232"/>
          <cell r="AL232"/>
          <cell r="AM232"/>
          <cell r="AN232"/>
          <cell r="AO232"/>
          <cell r="AP232"/>
          <cell r="AQ232"/>
          <cell r="AR232"/>
          <cell r="AS232"/>
          <cell r="AT232"/>
          <cell r="AU232"/>
          <cell r="AV232"/>
          <cell r="AW232"/>
          <cell r="AX232"/>
          <cell r="AY232"/>
          <cell r="AZ232"/>
          <cell r="BA232"/>
          <cell r="BB232"/>
          <cell r="BC232"/>
          <cell r="BD232"/>
          <cell r="BE232"/>
          <cell r="BF232"/>
          <cell r="BG232"/>
          <cell r="BH232"/>
          <cell r="BI232"/>
          <cell r="BJ232"/>
          <cell r="BK232"/>
          <cell r="BL232"/>
          <cell r="BM232"/>
          <cell r="BN232"/>
          <cell r="BO232"/>
          <cell r="BP232"/>
          <cell r="BQ232"/>
          <cell r="BR232"/>
          <cell r="BS232"/>
          <cell r="BT232">
            <v>0</v>
          </cell>
          <cell r="BU232" t="str">
            <v/>
          </cell>
          <cell r="BV232" t="str">
            <v/>
          </cell>
          <cell r="BW232" t="str">
            <v/>
          </cell>
          <cell r="BX232" t="str">
            <v/>
          </cell>
          <cell r="BY232" t="str">
            <v/>
          </cell>
          <cell r="BZ232" t="str">
            <v/>
          </cell>
          <cell r="CA232" t="str">
            <v/>
          </cell>
          <cell r="CB232" t="str">
            <v/>
          </cell>
          <cell r="CC232" t="str">
            <v/>
          </cell>
          <cell r="CD232" t="str">
            <v/>
          </cell>
          <cell r="CE232" t="str">
            <v/>
          </cell>
          <cell r="CF232" t="str">
            <v/>
          </cell>
          <cell r="CG232"/>
          <cell r="CH232"/>
          <cell r="CI232" t="str">
            <v/>
          </cell>
          <cell r="CJ232" t="str">
            <v/>
          </cell>
          <cell r="CK232" t="str">
            <v/>
          </cell>
          <cell r="CL232" t="str">
            <v/>
          </cell>
          <cell r="CM232" t="str">
            <v/>
          </cell>
          <cell r="CN232"/>
          <cell r="CO232"/>
          <cell r="CP232"/>
          <cell r="CQ232"/>
          <cell r="CR232"/>
          <cell r="CS232"/>
          <cell r="CT232"/>
          <cell r="CU232"/>
          <cell r="CV232"/>
          <cell r="CW232"/>
          <cell r="CX232"/>
          <cell r="CY232"/>
          <cell r="CZ232"/>
          <cell r="DA232"/>
          <cell r="DB232"/>
          <cell r="DC232">
            <v>0</v>
          </cell>
          <cell r="DD232">
            <v>0</v>
          </cell>
        </row>
        <row r="233">
          <cell r="A233"/>
          <cell r="B233"/>
          <cell r="C233"/>
          <cell r="D233"/>
          <cell r="E233"/>
          <cell r="F233"/>
          <cell r="G233"/>
          <cell r="H233"/>
          <cell r="I233"/>
          <cell r="J233"/>
          <cell r="K233"/>
          <cell r="L233"/>
          <cell r="M233"/>
          <cell r="N233"/>
          <cell r="O233"/>
          <cell r="P233"/>
          <cell r="Q233"/>
          <cell r="R233"/>
          <cell r="S233"/>
          <cell r="T233"/>
          <cell r="U233"/>
          <cell r="V233"/>
          <cell r="W233"/>
          <cell r="X233"/>
          <cell r="Y233"/>
          <cell r="Z233"/>
          <cell r="AA233"/>
          <cell r="AB233"/>
          <cell r="AC233"/>
          <cell r="AD233"/>
          <cell r="AE233"/>
          <cell r="AF233"/>
          <cell r="AG233"/>
          <cell r="AH233"/>
          <cell r="AI233"/>
          <cell r="AJ233"/>
          <cell r="AK233"/>
          <cell r="AL233"/>
          <cell r="AM233"/>
          <cell r="AN233"/>
          <cell r="AO233"/>
          <cell r="AP233"/>
          <cell r="AQ233"/>
          <cell r="AR233"/>
          <cell r="AS233"/>
          <cell r="AT233"/>
          <cell r="AU233"/>
          <cell r="AV233"/>
          <cell r="AW233"/>
          <cell r="AX233"/>
          <cell r="AY233"/>
          <cell r="AZ233"/>
          <cell r="BA233"/>
          <cell r="BB233"/>
          <cell r="BC233"/>
          <cell r="BD233"/>
          <cell r="BE233"/>
          <cell r="BF233"/>
          <cell r="BG233"/>
          <cell r="BH233"/>
          <cell r="BI233"/>
          <cell r="BJ233"/>
          <cell r="BK233"/>
          <cell r="BL233"/>
          <cell r="BM233"/>
          <cell r="BN233"/>
          <cell r="BO233"/>
          <cell r="BP233"/>
          <cell r="BQ233"/>
          <cell r="BR233"/>
          <cell r="BS233"/>
          <cell r="BT233">
            <v>0</v>
          </cell>
          <cell r="BU233" t="str">
            <v/>
          </cell>
          <cell r="BV233" t="str">
            <v/>
          </cell>
          <cell r="BW233" t="str">
            <v/>
          </cell>
          <cell r="BX233" t="str">
            <v/>
          </cell>
          <cell r="BY233" t="str">
            <v/>
          </cell>
          <cell r="BZ233" t="str">
            <v/>
          </cell>
          <cell r="CA233" t="str">
            <v/>
          </cell>
          <cell r="CB233" t="str">
            <v/>
          </cell>
          <cell r="CC233" t="str">
            <v/>
          </cell>
          <cell r="CD233" t="str">
            <v/>
          </cell>
          <cell r="CE233" t="str">
            <v/>
          </cell>
          <cell r="CF233" t="str">
            <v/>
          </cell>
          <cell r="CG233"/>
          <cell r="CH233"/>
          <cell r="CI233" t="str">
            <v/>
          </cell>
          <cell r="CJ233" t="str">
            <v/>
          </cell>
          <cell r="CK233" t="str">
            <v/>
          </cell>
          <cell r="CL233" t="str">
            <v/>
          </cell>
          <cell r="CM233" t="str">
            <v/>
          </cell>
          <cell r="CN233"/>
          <cell r="CO233"/>
          <cell r="CP233"/>
          <cell r="CQ233"/>
          <cell r="CR233"/>
          <cell r="CS233"/>
          <cell r="CT233"/>
          <cell r="CU233"/>
          <cell r="CV233"/>
          <cell r="CW233"/>
          <cell r="CX233"/>
          <cell r="CY233"/>
          <cell r="CZ233"/>
          <cell r="DA233"/>
          <cell r="DB233"/>
          <cell r="DC233">
            <v>0</v>
          </cell>
          <cell r="DD233">
            <v>0</v>
          </cell>
        </row>
        <row r="234">
          <cell r="A234"/>
          <cell r="B234"/>
          <cell r="C234"/>
          <cell r="D234"/>
          <cell r="E234"/>
          <cell r="F234"/>
          <cell r="G234"/>
          <cell r="H234"/>
          <cell r="I234"/>
          <cell r="J234"/>
          <cell r="K234"/>
          <cell r="L234"/>
          <cell r="M234"/>
          <cell r="N234"/>
          <cell r="O234"/>
          <cell r="P234"/>
          <cell r="Q234"/>
          <cell r="R234"/>
          <cell r="S234"/>
          <cell r="T234"/>
          <cell r="U234"/>
          <cell r="V234"/>
          <cell r="W234"/>
          <cell r="X234"/>
          <cell r="Y234"/>
          <cell r="Z234"/>
          <cell r="AA234"/>
          <cell r="AB234"/>
          <cell r="AC234"/>
          <cell r="AD234"/>
          <cell r="AE234"/>
          <cell r="AF234"/>
          <cell r="AG234"/>
          <cell r="AH234"/>
          <cell r="AI234"/>
          <cell r="AJ234"/>
          <cell r="AK234"/>
          <cell r="AL234"/>
          <cell r="AM234"/>
          <cell r="AN234"/>
          <cell r="AO234"/>
          <cell r="AP234"/>
          <cell r="AQ234"/>
          <cell r="AR234"/>
          <cell r="AS234"/>
          <cell r="AT234"/>
          <cell r="AU234"/>
          <cell r="AV234"/>
          <cell r="AW234"/>
          <cell r="AX234"/>
          <cell r="AY234"/>
          <cell r="AZ234"/>
          <cell r="BA234"/>
          <cell r="BB234"/>
          <cell r="BC234"/>
          <cell r="BD234"/>
          <cell r="BE234"/>
          <cell r="BF234"/>
          <cell r="BG234"/>
          <cell r="BH234"/>
          <cell r="BI234"/>
          <cell r="BJ234"/>
          <cell r="BK234"/>
          <cell r="BL234"/>
          <cell r="BM234"/>
          <cell r="BN234"/>
          <cell r="BO234"/>
          <cell r="BP234"/>
          <cell r="BQ234"/>
          <cell r="BR234"/>
          <cell r="BS234"/>
          <cell r="BT234">
            <v>0</v>
          </cell>
          <cell r="BU234" t="str">
            <v/>
          </cell>
          <cell r="BV234" t="str">
            <v/>
          </cell>
          <cell r="BW234" t="str">
            <v/>
          </cell>
          <cell r="BX234" t="str">
            <v/>
          </cell>
          <cell r="BY234" t="str">
            <v/>
          </cell>
          <cell r="BZ234" t="str">
            <v/>
          </cell>
          <cell r="CA234" t="str">
            <v/>
          </cell>
          <cell r="CB234" t="str">
            <v/>
          </cell>
          <cell r="CC234" t="str">
            <v/>
          </cell>
          <cell r="CD234" t="str">
            <v/>
          </cell>
          <cell r="CE234" t="str">
            <v/>
          </cell>
          <cell r="CF234" t="str">
            <v/>
          </cell>
          <cell r="CG234"/>
          <cell r="CH234"/>
          <cell r="CI234" t="str">
            <v/>
          </cell>
          <cell r="CJ234" t="str">
            <v/>
          </cell>
          <cell r="CK234" t="str">
            <v/>
          </cell>
          <cell r="CL234" t="str">
            <v/>
          </cell>
          <cell r="CM234" t="str">
            <v/>
          </cell>
          <cell r="CN234"/>
          <cell r="CO234"/>
          <cell r="CP234"/>
          <cell r="CQ234"/>
          <cell r="CR234"/>
          <cell r="CS234"/>
          <cell r="CT234"/>
          <cell r="CU234"/>
          <cell r="CV234"/>
          <cell r="CW234"/>
          <cell r="CX234"/>
          <cell r="CY234"/>
          <cell r="CZ234"/>
          <cell r="DA234"/>
          <cell r="DB234"/>
          <cell r="DC234">
            <v>0</v>
          </cell>
          <cell r="DD234">
            <v>0</v>
          </cell>
        </row>
        <row r="235">
          <cell r="A235"/>
          <cell r="B235"/>
          <cell r="C235"/>
          <cell r="D235"/>
          <cell r="E235"/>
          <cell r="F235"/>
          <cell r="G235"/>
          <cell r="H235"/>
          <cell r="I235"/>
          <cell r="J235"/>
          <cell r="K235"/>
          <cell r="L235"/>
          <cell r="M235"/>
          <cell r="N235"/>
          <cell r="O235"/>
          <cell r="P235"/>
          <cell r="Q235"/>
          <cell r="R235"/>
          <cell r="S235"/>
          <cell r="T235"/>
          <cell r="U235"/>
          <cell r="V235"/>
          <cell r="W235"/>
          <cell r="X235"/>
          <cell r="Y235"/>
          <cell r="Z235"/>
          <cell r="AA235"/>
          <cell r="AB235"/>
          <cell r="AC235"/>
          <cell r="AD235"/>
          <cell r="AE235"/>
          <cell r="AF235"/>
          <cell r="AG235"/>
          <cell r="AH235"/>
          <cell r="AI235"/>
          <cell r="AJ235"/>
          <cell r="AK235"/>
          <cell r="AL235"/>
          <cell r="AM235"/>
          <cell r="AN235"/>
          <cell r="AO235"/>
          <cell r="AP235"/>
          <cell r="AQ235"/>
          <cell r="AR235"/>
          <cell r="AS235"/>
          <cell r="AT235"/>
          <cell r="AU235"/>
          <cell r="AV235"/>
          <cell r="AW235"/>
          <cell r="AX235"/>
          <cell r="AY235"/>
          <cell r="AZ235"/>
          <cell r="BA235"/>
          <cell r="BB235"/>
          <cell r="BC235"/>
          <cell r="BD235"/>
          <cell r="BE235"/>
          <cell r="BF235"/>
          <cell r="BG235"/>
          <cell r="BH235"/>
          <cell r="BI235"/>
          <cell r="BJ235"/>
          <cell r="BK235"/>
          <cell r="BL235"/>
          <cell r="BM235"/>
          <cell r="BN235"/>
          <cell r="BO235"/>
          <cell r="BP235"/>
          <cell r="BQ235"/>
          <cell r="BR235"/>
          <cell r="BS235"/>
          <cell r="BT235">
            <v>0</v>
          </cell>
          <cell r="BU235" t="str">
            <v/>
          </cell>
          <cell r="BV235" t="str">
            <v/>
          </cell>
          <cell r="BW235" t="str">
            <v/>
          </cell>
          <cell r="BX235" t="str">
            <v/>
          </cell>
          <cell r="BY235" t="str">
            <v/>
          </cell>
          <cell r="BZ235" t="str">
            <v/>
          </cell>
          <cell r="CA235" t="str">
            <v/>
          </cell>
          <cell r="CB235" t="str">
            <v/>
          </cell>
          <cell r="CC235" t="str">
            <v/>
          </cell>
          <cell r="CD235" t="str">
            <v/>
          </cell>
          <cell r="CE235" t="str">
            <v/>
          </cell>
          <cell r="CF235" t="str">
            <v/>
          </cell>
          <cell r="CG235"/>
          <cell r="CH235"/>
          <cell r="CI235" t="str">
            <v/>
          </cell>
          <cell r="CJ235" t="str">
            <v/>
          </cell>
          <cell r="CK235" t="str">
            <v/>
          </cell>
          <cell r="CL235" t="str">
            <v/>
          </cell>
          <cell r="CM235" t="str">
            <v/>
          </cell>
          <cell r="CN235"/>
          <cell r="CO235"/>
          <cell r="CP235"/>
          <cell r="CQ235"/>
          <cell r="CR235"/>
          <cell r="CS235"/>
          <cell r="CT235"/>
          <cell r="CU235"/>
          <cell r="CV235"/>
          <cell r="CW235"/>
          <cell r="CX235"/>
          <cell r="CY235"/>
          <cell r="CZ235"/>
          <cell r="DA235"/>
          <cell r="DB235"/>
          <cell r="DC235">
            <v>0</v>
          </cell>
          <cell r="DD235">
            <v>0</v>
          </cell>
        </row>
        <row r="236">
          <cell r="A236"/>
          <cell r="B236"/>
          <cell r="C236"/>
          <cell r="D236"/>
          <cell r="E236"/>
          <cell r="F236"/>
          <cell r="G236"/>
          <cell r="H236"/>
          <cell r="I236"/>
          <cell r="J236"/>
          <cell r="K236"/>
          <cell r="L236"/>
          <cell r="M236"/>
          <cell r="N236"/>
          <cell r="O236"/>
          <cell r="P236"/>
          <cell r="Q236"/>
          <cell r="R236"/>
          <cell r="S236"/>
          <cell r="T236"/>
          <cell r="U236"/>
          <cell r="V236"/>
          <cell r="W236"/>
          <cell r="X236"/>
          <cell r="Y236"/>
          <cell r="Z236"/>
          <cell r="AA236"/>
          <cell r="AB236"/>
          <cell r="AC236"/>
          <cell r="AD236"/>
          <cell r="AE236"/>
          <cell r="AF236"/>
          <cell r="AG236"/>
          <cell r="AH236"/>
          <cell r="AI236"/>
          <cell r="AJ236"/>
          <cell r="AK236"/>
          <cell r="AL236"/>
          <cell r="AM236"/>
          <cell r="AN236"/>
          <cell r="AO236"/>
          <cell r="AP236"/>
          <cell r="AQ236"/>
          <cell r="AR236"/>
          <cell r="AS236"/>
          <cell r="AT236"/>
          <cell r="AU236"/>
          <cell r="AV236"/>
          <cell r="AW236"/>
          <cell r="AX236"/>
          <cell r="AY236"/>
          <cell r="AZ236"/>
          <cell r="BA236"/>
          <cell r="BB236"/>
          <cell r="BC236"/>
          <cell r="BD236"/>
          <cell r="BE236"/>
          <cell r="BF236"/>
          <cell r="BG236"/>
          <cell r="BH236"/>
          <cell r="BI236"/>
          <cell r="BJ236"/>
          <cell r="BK236"/>
          <cell r="BL236"/>
          <cell r="BM236"/>
          <cell r="BN236"/>
          <cell r="BO236"/>
          <cell r="BP236"/>
          <cell r="BQ236"/>
          <cell r="BR236"/>
          <cell r="BS236"/>
          <cell r="BT236">
            <v>0</v>
          </cell>
          <cell r="BU236" t="str">
            <v/>
          </cell>
          <cell r="BV236" t="str">
            <v/>
          </cell>
          <cell r="BW236" t="str">
            <v/>
          </cell>
          <cell r="BX236" t="str">
            <v/>
          </cell>
          <cell r="BY236" t="str">
            <v/>
          </cell>
          <cell r="BZ236" t="str">
            <v/>
          </cell>
          <cell r="CA236" t="str">
            <v/>
          </cell>
          <cell r="CB236" t="str">
            <v/>
          </cell>
          <cell r="CC236" t="str">
            <v/>
          </cell>
          <cell r="CD236" t="str">
            <v/>
          </cell>
          <cell r="CE236" t="str">
            <v/>
          </cell>
          <cell r="CF236" t="str">
            <v/>
          </cell>
          <cell r="CG236"/>
          <cell r="CH236"/>
          <cell r="CI236" t="str">
            <v/>
          </cell>
          <cell r="CJ236" t="str">
            <v/>
          </cell>
          <cell r="CK236" t="str">
            <v/>
          </cell>
          <cell r="CL236" t="str">
            <v/>
          </cell>
          <cell r="CM236" t="str">
            <v/>
          </cell>
          <cell r="CN236"/>
          <cell r="CO236"/>
          <cell r="CP236"/>
          <cell r="CQ236"/>
          <cell r="CR236"/>
          <cell r="CS236"/>
          <cell r="CT236"/>
          <cell r="CU236"/>
          <cell r="CV236"/>
          <cell r="CW236"/>
          <cell r="CX236"/>
          <cell r="CY236"/>
          <cell r="CZ236"/>
          <cell r="DA236"/>
          <cell r="DB236"/>
          <cell r="DC236">
            <v>0</v>
          </cell>
          <cell r="DD236">
            <v>0</v>
          </cell>
        </row>
        <row r="237">
          <cell r="A237"/>
          <cell r="B237"/>
          <cell r="C237"/>
          <cell r="D237"/>
          <cell r="E237"/>
          <cell r="F237"/>
          <cell r="G237"/>
          <cell r="H237"/>
          <cell r="I237"/>
          <cell r="J237"/>
          <cell r="K237"/>
          <cell r="L237"/>
          <cell r="M237"/>
          <cell r="N237"/>
          <cell r="O237"/>
          <cell r="P237"/>
          <cell r="Q237"/>
          <cell r="R237"/>
          <cell r="S237"/>
          <cell r="T237"/>
          <cell r="U237"/>
          <cell r="V237"/>
          <cell r="W237"/>
          <cell r="X237"/>
          <cell r="Y237"/>
          <cell r="Z237"/>
          <cell r="AA237"/>
          <cell r="AB237"/>
          <cell r="AC237"/>
          <cell r="AD237"/>
          <cell r="AE237"/>
          <cell r="AF237"/>
          <cell r="AG237"/>
          <cell r="AH237"/>
          <cell r="AI237"/>
          <cell r="AJ237"/>
          <cell r="AK237"/>
          <cell r="AL237"/>
          <cell r="AM237"/>
          <cell r="AN237"/>
          <cell r="AO237"/>
          <cell r="AP237"/>
          <cell r="AQ237"/>
          <cell r="AR237"/>
          <cell r="AS237"/>
          <cell r="AT237"/>
          <cell r="AU237"/>
          <cell r="AV237"/>
          <cell r="AW237"/>
          <cell r="AX237"/>
          <cell r="AY237"/>
          <cell r="AZ237"/>
          <cell r="BA237"/>
          <cell r="BB237"/>
          <cell r="BC237"/>
          <cell r="BD237"/>
          <cell r="BE237"/>
          <cell r="BF237"/>
          <cell r="BG237"/>
          <cell r="BH237"/>
          <cell r="BI237"/>
          <cell r="BJ237"/>
          <cell r="BK237"/>
          <cell r="BL237"/>
          <cell r="BM237"/>
          <cell r="BN237"/>
          <cell r="BO237"/>
          <cell r="BP237"/>
          <cell r="BQ237"/>
          <cell r="BR237"/>
          <cell r="BS237"/>
          <cell r="BT237">
            <v>0</v>
          </cell>
          <cell r="BU237" t="str">
            <v/>
          </cell>
          <cell r="BV237" t="str">
            <v/>
          </cell>
          <cell r="BW237" t="str">
            <v/>
          </cell>
          <cell r="BX237" t="str">
            <v/>
          </cell>
          <cell r="BY237" t="str">
            <v/>
          </cell>
          <cell r="BZ237" t="str">
            <v/>
          </cell>
          <cell r="CA237" t="str">
            <v/>
          </cell>
          <cell r="CB237" t="str">
            <v/>
          </cell>
          <cell r="CC237" t="str">
            <v/>
          </cell>
          <cell r="CD237" t="str">
            <v/>
          </cell>
          <cell r="CE237" t="str">
            <v/>
          </cell>
          <cell r="CF237" t="str">
            <v/>
          </cell>
          <cell r="CG237"/>
          <cell r="CH237"/>
          <cell r="CI237" t="str">
            <v/>
          </cell>
          <cell r="CJ237" t="str">
            <v/>
          </cell>
          <cell r="CK237" t="str">
            <v/>
          </cell>
          <cell r="CL237" t="str">
            <v/>
          </cell>
          <cell r="CM237" t="str">
            <v/>
          </cell>
          <cell r="CN237"/>
          <cell r="CO237"/>
          <cell r="CP237"/>
          <cell r="CQ237"/>
          <cell r="CR237"/>
          <cell r="CS237"/>
          <cell r="CT237"/>
          <cell r="CU237"/>
          <cell r="CV237"/>
          <cell r="CW237"/>
          <cell r="CX237"/>
          <cell r="CY237"/>
          <cell r="CZ237"/>
          <cell r="DA237"/>
          <cell r="DB237"/>
          <cell r="DC237">
            <v>0</v>
          </cell>
          <cell r="DD237">
            <v>0</v>
          </cell>
        </row>
        <row r="238">
          <cell r="A238"/>
          <cell r="B238"/>
          <cell r="C238"/>
          <cell r="D238"/>
          <cell r="E238"/>
          <cell r="F238"/>
          <cell r="G238"/>
          <cell r="H238"/>
          <cell r="I238"/>
          <cell r="J238"/>
          <cell r="K238"/>
          <cell r="L238"/>
          <cell r="M238"/>
          <cell r="N238"/>
          <cell r="O238"/>
          <cell r="P238"/>
          <cell r="Q238"/>
          <cell r="R238"/>
          <cell r="S238"/>
          <cell r="T238"/>
          <cell r="U238"/>
          <cell r="V238"/>
          <cell r="W238"/>
          <cell r="X238"/>
          <cell r="Y238"/>
          <cell r="Z238"/>
          <cell r="AA238"/>
          <cell r="AB238"/>
          <cell r="AC238"/>
          <cell r="AD238"/>
          <cell r="AE238"/>
          <cell r="AF238"/>
          <cell r="AG238"/>
          <cell r="AH238"/>
          <cell r="AI238"/>
          <cell r="AJ238"/>
          <cell r="AK238"/>
          <cell r="AL238"/>
          <cell r="AM238"/>
          <cell r="AN238"/>
          <cell r="AO238"/>
          <cell r="AP238"/>
          <cell r="AQ238"/>
          <cell r="AR238"/>
          <cell r="AS238"/>
          <cell r="AT238"/>
          <cell r="AU238"/>
          <cell r="AV238"/>
          <cell r="AW238"/>
          <cell r="AX238"/>
          <cell r="AY238"/>
          <cell r="AZ238"/>
          <cell r="BA238"/>
          <cell r="BB238"/>
          <cell r="BC238"/>
          <cell r="BD238"/>
          <cell r="BE238"/>
          <cell r="BF238"/>
          <cell r="BG238"/>
          <cell r="BH238"/>
          <cell r="BI238"/>
          <cell r="BJ238"/>
          <cell r="BK238"/>
          <cell r="BL238"/>
          <cell r="BM238"/>
          <cell r="BN238"/>
          <cell r="BO238"/>
          <cell r="BP238"/>
          <cell r="BQ238"/>
          <cell r="BR238"/>
          <cell r="BS238"/>
          <cell r="BT238">
            <v>0</v>
          </cell>
          <cell r="BU238" t="str">
            <v/>
          </cell>
          <cell r="BV238" t="str">
            <v/>
          </cell>
          <cell r="BW238" t="str">
            <v/>
          </cell>
          <cell r="BX238" t="str">
            <v/>
          </cell>
          <cell r="BY238" t="str">
            <v/>
          </cell>
          <cell r="BZ238" t="str">
            <v/>
          </cell>
          <cell r="CA238" t="str">
            <v/>
          </cell>
          <cell r="CB238" t="str">
            <v/>
          </cell>
          <cell r="CC238" t="str">
            <v/>
          </cell>
          <cell r="CD238" t="str">
            <v/>
          </cell>
          <cell r="CE238" t="str">
            <v/>
          </cell>
          <cell r="CF238" t="str">
            <v/>
          </cell>
          <cell r="CG238"/>
          <cell r="CH238"/>
          <cell r="CI238" t="str">
            <v/>
          </cell>
          <cell r="CJ238" t="str">
            <v/>
          </cell>
          <cell r="CK238" t="str">
            <v/>
          </cell>
          <cell r="CL238" t="str">
            <v/>
          </cell>
          <cell r="CM238" t="str">
            <v/>
          </cell>
          <cell r="CN238"/>
          <cell r="CO238"/>
          <cell r="CP238"/>
          <cell r="CQ238"/>
          <cell r="CR238"/>
          <cell r="CS238"/>
          <cell r="CT238"/>
          <cell r="CU238"/>
          <cell r="CV238"/>
          <cell r="CW238"/>
          <cell r="CX238"/>
          <cell r="CY238"/>
          <cell r="CZ238"/>
          <cell r="DA238"/>
          <cell r="DB238"/>
          <cell r="DC238">
            <v>0</v>
          </cell>
          <cell r="DD238">
            <v>0</v>
          </cell>
        </row>
        <row r="239">
          <cell r="A239"/>
          <cell r="B239"/>
          <cell r="C239"/>
          <cell r="D239"/>
          <cell r="E239"/>
          <cell r="F239"/>
          <cell r="G239"/>
          <cell r="H239"/>
          <cell r="I239"/>
          <cell r="J239"/>
          <cell r="K239"/>
          <cell r="L239"/>
          <cell r="M239"/>
          <cell r="N239"/>
          <cell r="O239"/>
          <cell r="P239"/>
          <cell r="Q239"/>
          <cell r="R239"/>
          <cell r="S239"/>
          <cell r="T239"/>
          <cell r="U239"/>
          <cell r="V239"/>
          <cell r="W239"/>
          <cell r="X239"/>
          <cell r="Y239"/>
          <cell r="Z239"/>
          <cell r="AA239"/>
          <cell r="AB239"/>
          <cell r="AC239"/>
          <cell r="AD239"/>
          <cell r="AE239"/>
          <cell r="AF239"/>
          <cell r="AG239"/>
          <cell r="AH239"/>
          <cell r="AI239"/>
          <cell r="AJ239"/>
          <cell r="AK239"/>
          <cell r="AL239"/>
          <cell r="AM239"/>
          <cell r="AN239"/>
          <cell r="AO239"/>
          <cell r="AP239"/>
          <cell r="AQ239"/>
          <cell r="AR239"/>
          <cell r="AS239"/>
          <cell r="AT239"/>
          <cell r="AU239"/>
          <cell r="AV239"/>
          <cell r="AW239"/>
          <cell r="AX239"/>
          <cell r="AY239"/>
          <cell r="AZ239"/>
          <cell r="BA239"/>
          <cell r="BB239"/>
          <cell r="BC239"/>
          <cell r="BD239"/>
          <cell r="BE239"/>
          <cell r="BF239"/>
          <cell r="BG239"/>
          <cell r="BH239"/>
          <cell r="BI239"/>
          <cell r="BJ239"/>
          <cell r="BK239"/>
          <cell r="BL239"/>
          <cell r="BM239"/>
          <cell r="BN239"/>
          <cell r="BO239"/>
          <cell r="BP239"/>
          <cell r="BQ239"/>
          <cell r="BR239"/>
          <cell r="BS239"/>
          <cell r="BT239">
            <v>0</v>
          </cell>
          <cell r="BU239" t="str">
            <v/>
          </cell>
          <cell r="BV239" t="str">
            <v/>
          </cell>
          <cell r="BW239" t="str">
            <v/>
          </cell>
          <cell r="BX239" t="str">
            <v/>
          </cell>
          <cell r="BY239" t="str">
            <v/>
          </cell>
          <cell r="BZ239" t="str">
            <v/>
          </cell>
          <cell r="CA239" t="str">
            <v/>
          </cell>
          <cell r="CB239" t="str">
            <v/>
          </cell>
          <cell r="CC239" t="str">
            <v/>
          </cell>
          <cell r="CD239" t="str">
            <v/>
          </cell>
          <cell r="CE239" t="str">
            <v/>
          </cell>
          <cell r="CF239" t="str">
            <v/>
          </cell>
          <cell r="CG239"/>
          <cell r="CH239"/>
          <cell r="CI239" t="str">
            <v/>
          </cell>
          <cell r="CJ239" t="str">
            <v/>
          </cell>
          <cell r="CK239" t="str">
            <v/>
          </cell>
          <cell r="CL239" t="str">
            <v/>
          </cell>
          <cell r="CM239" t="str">
            <v/>
          </cell>
          <cell r="CN239"/>
          <cell r="CO239"/>
          <cell r="CP239"/>
          <cell r="CQ239"/>
          <cell r="CR239"/>
          <cell r="CS239"/>
          <cell r="CT239"/>
          <cell r="CU239"/>
          <cell r="CV239"/>
          <cell r="CW239"/>
          <cell r="CX239"/>
          <cell r="CY239"/>
          <cell r="CZ239"/>
          <cell r="DA239"/>
          <cell r="DB239"/>
          <cell r="DC239">
            <v>0</v>
          </cell>
          <cell r="DD239">
            <v>0</v>
          </cell>
        </row>
        <row r="240">
          <cell r="A240"/>
          <cell r="B240"/>
          <cell r="C240"/>
          <cell r="D240"/>
          <cell r="E240"/>
          <cell r="F240"/>
          <cell r="G240"/>
          <cell r="H240"/>
          <cell r="I240"/>
          <cell r="J240"/>
          <cell r="K240"/>
          <cell r="L240"/>
          <cell r="M240"/>
          <cell r="N240"/>
          <cell r="O240"/>
          <cell r="P240"/>
          <cell r="Q240"/>
          <cell r="R240"/>
          <cell r="S240"/>
          <cell r="T240"/>
          <cell r="U240"/>
          <cell r="V240"/>
          <cell r="W240"/>
          <cell r="X240"/>
          <cell r="Y240"/>
          <cell r="Z240"/>
          <cell r="AA240"/>
          <cell r="AB240"/>
          <cell r="AC240"/>
          <cell r="AD240"/>
          <cell r="AE240"/>
          <cell r="AF240"/>
          <cell r="AG240"/>
          <cell r="AH240"/>
          <cell r="AI240"/>
          <cell r="AJ240"/>
          <cell r="AK240"/>
          <cell r="AL240"/>
          <cell r="AM240"/>
          <cell r="AN240"/>
          <cell r="AO240"/>
          <cell r="AP240"/>
          <cell r="AQ240"/>
          <cell r="AR240"/>
          <cell r="AS240"/>
          <cell r="AT240"/>
          <cell r="AU240"/>
          <cell r="AV240"/>
          <cell r="AW240"/>
          <cell r="AX240"/>
          <cell r="AY240"/>
          <cell r="AZ240"/>
          <cell r="BA240"/>
          <cell r="BB240"/>
          <cell r="BC240"/>
          <cell r="BD240"/>
          <cell r="BE240"/>
          <cell r="BF240"/>
          <cell r="BG240"/>
          <cell r="BH240"/>
          <cell r="BI240"/>
          <cell r="BJ240"/>
          <cell r="BK240"/>
          <cell r="BL240"/>
          <cell r="BM240"/>
          <cell r="BN240"/>
          <cell r="BO240"/>
          <cell r="BP240"/>
          <cell r="BQ240"/>
          <cell r="BR240"/>
          <cell r="BS240"/>
          <cell r="BT240">
            <v>0</v>
          </cell>
          <cell r="BU240" t="str">
            <v/>
          </cell>
          <cell r="BV240" t="str">
            <v/>
          </cell>
          <cell r="BW240" t="str">
            <v/>
          </cell>
          <cell r="BX240" t="str">
            <v/>
          </cell>
          <cell r="BY240" t="str">
            <v/>
          </cell>
          <cell r="BZ240" t="str">
            <v/>
          </cell>
          <cell r="CA240" t="str">
            <v/>
          </cell>
          <cell r="CB240" t="str">
            <v/>
          </cell>
          <cell r="CC240" t="str">
            <v/>
          </cell>
          <cell r="CD240" t="str">
            <v/>
          </cell>
          <cell r="CE240" t="str">
            <v/>
          </cell>
          <cell r="CF240" t="str">
            <v/>
          </cell>
          <cell r="CG240"/>
          <cell r="CH240"/>
          <cell r="CI240" t="str">
            <v/>
          </cell>
          <cell r="CJ240" t="str">
            <v/>
          </cell>
          <cell r="CK240" t="str">
            <v/>
          </cell>
          <cell r="CL240" t="str">
            <v/>
          </cell>
          <cell r="CM240" t="str">
            <v/>
          </cell>
          <cell r="CN240"/>
          <cell r="CO240"/>
          <cell r="CP240"/>
          <cell r="CQ240"/>
          <cell r="CR240"/>
          <cell r="CS240"/>
          <cell r="CT240"/>
          <cell r="CU240"/>
          <cell r="CV240"/>
          <cell r="CW240"/>
          <cell r="CX240"/>
          <cell r="CY240"/>
          <cell r="CZ240"/>
          <cell r="DA240"/>
          <cell r="DB240"/>
          <cell r="DC240">
            <v>0</v>
          </cell>
          <cell r="DD240">
            <v>0</v>
          </cell>
        </row>
        <row r="241">
          <cell r="A241"/>
          <cell r="B241"/>
          <cell r="C241"/>
          <cell r="D241"/>
          <cell r="E241"/>
          <cell r="F241"/>
          <cell r="G241"/>
          <cell r="H241"/>
          <cell r="I241"/>
          <cell r="J241"/>
          <cell r="K241"/>
          <cell r="L241"/>
          <cell r="M241"/>
          <cell r="N241"/>
          <cell r="O241"/>
          <cell r="P241"/>
          <cell r="Q241"/>
          <cell r="R241"/>
          <cell r="S241"/>
          <cell r="T241"/>
          <cell r="U241"/>
          <cell r="V241"/>
          <cell r="W241"/>
          <cell r="X241"/>
          <cell r="Y241"/>
          <cell r="Z241"/>
          <cell r="AA241"/>
          <cell r="AB241"/>
          <cell r="AC241"/>
          <cell r="AD241"/>
          <cell r="AE241"/>
          <cell r="AF241"/>
          <cell r="AG241"/>
          <cell r="AH241"/>
          <cell r="AI241"/>
          <cell r="AJ241"/>
          <cell r="AK241"/>
          <cell r="AL241"/>
          <cell r="AM241"/>
          <cell r="AN241"/>
          <cell r="AO241"/>
          <cell r="AP241"/>
          <cell r="AQ241"/>
          <cell r="AR241"/>
          <cell r="AS241"/>
          <cell r="AT241"/>
          <cell r="AU241"/>
          <cell r="AV241"/>
          <cell r="AW241"/>
          <cell r="AX241"/>
          <cell r="AY241"/>
          <cell r="AZ241"/>
          <cell r="BA241"/>
          <cell r="BB241"/>
          <cell r="BC241"/>
          <cell r="BD241"/>
          <cell r="BE241"/>
          <cell r="BF241"/>
          <cell r="BG241"/>
          <cell r="BH241"/>
          <cell r="BI241"/>
          <cell r="BJ241"/>
          <cell r="BK241"/>
          <cell r="BL241"/>
          <cell r="BM241"/>
          <cell r="BN241"/>
          <cell r="BO241"/>
          <cell r="BP241"/>
          <cell r="BQ241"/>
          <cell r="BR241"/>
          <cell r="BS241"/>
          <cell r="BT241">
            <v>0</v>
          </cell>
          <cell r="BU241" t="str">
            <v/>
          </cell>
          <cell r="BV241" t="str">
            <v/>
          </cell>
          <cell r="BW241" t="str">
            <v/>
          </cell>
          <cell r="BX241" t="str">
            <v/>
          </cell>
          <cell r="BY241" t="str">
            <v/>
          </cell>
          <cell r="BZ241" t="str">
            <v/>
          </cell>
          <cell r="CA241" t="str">
            <v/>
          </cell>
          <cell r="CB241" t="str">
            <v/>
          </cell>
          <cell r="CC241" t="str">
            <v/>
          </cell>
          <cell r="CD241" t="str">
            <v/>
          </cell>
          <cell r="CE241" t="str">
            <v/>
          </cell>
          <cell r="CF241" t="str">
            <v/>
          </cell>
          <cell r="CG241"/>
          <cell r="CH241"/>
          <cell r="CI241" t="str">
            <v/>
          </cell>
          <cell r="CJ241" t="str">
            <v/>
          </cell>
          <cell r="CK241" t="str">
            <v/>
          </cell>
          <cell r="CL241" t="str">
            <v/>
          </cell>
          <cell r="CM241" t="str">
            <v/>
          </cell>
          <cell r="CN241"/>
          <cell r="CO241"/>
          <cell r="CP241"/>
          <cell r="CQ241"/>
          <cell r="CR241"/>
          <cell r="CS241"/>
          <cell r="CT241"/>
          <cell r="CU241"/>
          <cell r="CV241"/>
          <cell r="CW241"/>
          <cell r="CX241"/>
          <cell r="CY241"/>
          <cell r="CZ241"/>
          <cell r="DA241"/>
          <cell r="DB241"/>
          <cell r="DC241">
            <v>0</v>
          </cell>
          <cell r="DD241">
            <v>0</v>
          </cell>
        </row>
        <row r="242">
          <cell r="A242"/>
          <cell r="B242"/>
          <cell r="C242"/>
          <cell r="D242"/>
          <cell r="E242"/>
          <cell r="F242"/>
          <cell r="G242"/>
          <cell r="H242"/>
          <cell r="I242"/>
          <cell r="J242"/>
          <cell r="K242"/>
          <cell r="L242"/>
          <cell r="M242"/>
          <cell r="N242"/>
          <cell r="O242"/>
          <cell r="P242"/>
          <cell r="Q242"/>
          <cell r="R242"/>
          <cell r="S242"/>
          <cell r="T242"/>
          <cell r="U242"/>
          <cell r="V242"/>
          <cell r="W242"/>
          <cell r="X242"/>
          <cell r="Y242"/>
          <cell r="Z242"/>
          <cell r="AA242"/>
          <cell r="AB242"/>
          <cell r="AC242"/>
          <cell r="AD242"/>
          <cell r="AE242"/>
          <cell r="AF242"/>
          <cell r="AG242"/>
          <cell r="AH242"/>
          <cell r="AI242"/>
          <cell r="AJ242"/>
          <cell r="AK242"/>
          <cell r="AL242"/>
          <cell r="AM242"/>
          <cell r="AN242"/>
          <cell r="AO242"/>
          <cell r="AP242"/>
          <cell r="AQ242"/>
          <cell r="AR242"/>
          <cell r="AS242"/>
          <cell r="AT242"/>
          <cell r="AU242"/>
          <cell r="AV242"/>
          <cell r="AW242"/>
          <cell r="AX242"/>
          <cell r="AY242"/>
          <cell r="AZ242"/>
          <cell r="BA242"/>
          <cell r="BB242"/>
          <cell r="BC242"/>
          <cell r="BD242"/>
          <cell r="BE242"/>
          <cell r="BF242"/>
          <cell r="BG242"/>
          <cell r="BH242"/>
          <cell r="BI242"/>
          <cell r="BJ242"/>
          <cell r="BK242"/>
          <cell r="BL242"/>
          <cell r="BM242"/>
          <cell r="BN242"/>
          <cell r="BO242"/>
          <cell r="BP242"/>
          <cell r="BQ242"/>
          <cell r="BR242"/>
          <cell r="BS242"/>
          <cell r="BT242">
            <v>0</v>
          </cell>
          <cell r="BU242" t="str">
            <v/>
          </cell>
          <cell r="BV242" t="str">
            <v/>
          </cell>
          <cell r="BW242" t="str">
            <v/>
          </cell>
          <cell r="BX242" t="str">
            <v/>
          </cell>
          <cell r="BY242" t="str">
            <v/>
          </cell>
          <cell r="BZ242" t="str">
            <v/>
          </cell>
          <cell r="CA242" t="str">
            <v/>
          </cell>
          <cell r="CB242" t="str">
            <v/>
          </cell>
          <cell r="CC242" t="str">
            <v/>
          </cell>
          <cell r="CD242" t="str">
            <v/>
          </cell>
          <cell r="CE242" t="str">
            <v/>
          </cell>
          <cell r="CF242" t="str">
            <v/>
          </cell>
          <cell r="CG242"/>
          <cell r="CH242"/>
          <cell r="CI242" t="str">
            <v/>
          </cell>
          <cell r="CJ242" t="str">
            <v/>
          </cell>
          <cell r="CK242" t="str">
            <v/>
          </cell>
          <cell r="CL242" t="str">
            <v/>
          </cell>
          <cell r="CM242" t="str">
            <v/>
          </cell>
          <cell r="CN242"/>
          <cell r="CO242"/>
          <cell r="CP242"/>
          <cell r="CQ242"/>
          <cell r="CR242"/>
          <cell r="CS242"/>
          <cell r="CT242"/>
          <cell r="CU242"/>
          <cell r="CV242"/>
          <cell r="CW242"/>
          <cell r="CX242"/>
          <cell r="CY242"/>
          <cell r="CZ242"/>
          <cell r="DA242"/>
          <cell r="DB242"/>
          <cell r="DC242">
            <v>0</v>
          </cell>
          <cell r="DD242">
            <v>0</v>
          </cell>
        </row>
        <row r="243">
          <cell r="A243"/>
          <cell r="B243"/>
          <cell r="C243"/>
          <cell r="D243"/>
          <cell r="E243"/>
          <cell r="F243"/>
          <cell r="G243"/>
          <cell r="H243"/>
          <cell r="I243"/>
          <cell r="J243"/>
          <cell r="K243"/>
          <cell r="L243"/>
          <cell r="M243"/>
          <cell r="N243"/>
          <cell r="O243"/>
          <cell r="P243"/>
          <cell r="Q243"/>
          <cell r="R243"/>
          <cell r="S243"/>
          <cell r="T243"/>
          <cell r="U243"/>
          <cell r="V243"/>
          <cell r="W243"/>
          <cell r="X243"/>
          <cell r="Y243"/>
          <cell r="Z243"/>
          <cell r="AA243"/>
          <cell r="AB243"/>
          <cell r="AC243"/>
          <cell r="AD243"/>
          <cell r="AE243"/>
          <cell r="AF243"/>
          <cell r="AG243"/>
          <cell r="AH243"/>
          <cell r="AI243"/>
          <cell r="AJ243"/>
          <cell r="AK243"/>
          <cell r="AL243"/>
          <cell r="AM243"/>
          <cell r="AN243"/>
          <cell r="AO243"/>
          <cell r="AP243"/>
          <cell r="AQ243"/>
          <cell r="AR243"/>
          <cell r="AS243"/>
          <cell r="AT243"/>
          <cell r="AU243"/>
          <cell r="AV243"/>
          <cell r="AW243"/>
          <cell r="AX243"/>
          <cell r="AY243"/>
          <cell r="AZ243"/>
          <cell r="BA243"/>
          <cell r="BB243"/>
          <cell r="BC243"/>
          <cell r="BD243"/>
          <cell r="BE243"/>
          <cell r="BF243"/>
          <cell r="BG243"/>
          <cell r="BH243"/>
          <cell r="BI243"/>
          <cell r="BJ243"/>
          <cell r="BK243"/>
          <cell r="BL243"/>
          <cell r="BM243"/>
          <cell r="BN243"/>
          <cell r="BO243"/>
          <cell r="BP243"/>
          <cell r="BQ243"/>
          <cell r="BR243"/>
          <cell r="BS243"/>
          <cell r="BT243">
            <v>0</v>
          </cell>
          <cell r="BU243" t="str">
            <v/>
          </cell>
          <cell r="BV243" t="str">
            <v/>
          </cell>
          <cell r="BW243" t="str">
            <v/>
          </cell>
          <cell r="BX243" t="str">
            <v/>
          </cell>
          <cell r="BY243" t="str">
            <v/>
          </cell>
          <cell r="BZ243" t="str">
            <v/>
          </cell>
          <cell r="CA243" t="str">
            <v/>
          </cell>
          <cell r="CB243" t="str">
            <v/>
          </cell>
          <cell r="CC243" t="str">
            <v/>
          </cell>
          <cell r="CD243" t="str">
            <v/>
          </cell>
          <cell r="CE243" t="str">
            <v/>
          </cell>
          <cell r="CF243" t="str">
            <v/>
          </cell>
          <cell r="CG243"/>
          <cell r="CH243"/>
          <cell r="CI243" t="str">
            <v/>
          </cell>
          <cell r="CJ243" t="str">
            <v/>
          </cell>
          <cell r="CK243" t="str">
            <v/>
          </cell>
          <cell r="CL243" t="str">
            <v/>
          </cell>
          <cell r="CM243" t="str">
            <v/>
          </cell>
          <cell r="CN243"/>
          <cell r="CO243"/>
          <cell r="CP243"/>
          <cell r="CQ243"/>
          <cell r="CR243"/>
          <cell r="CS243"/>
          <cell r="CT243"/>
          <cell r="CU243"/>
          <cell r="CV243"/>
          <cell r="CW243"/>
          <cell r="CX243"/>
          <cell r="CY243"/>
          <cell r="CZ243"/>
          <cell r="DA243"/>
          <cell r="DB243"/>
          <cell r="DC243">
            <v>0</v>
          </cell>
          <cell r="DD243">
            <v>0</v>
          </cell>
        </row>
        <row r="244">
          <cell r="A244"/>
          <cell r="B244"/>
          <cell r="C244"/>
          <cell r="D244"/>
          <cell r="E244"/>
          <cell r="F244"/>
          <cell r="G244"/>
          <cell r="H244"/>
          <cell r="I244"/>
          <cell r="J244"/>
          <cell r="K244"/>
          <cell r="L244"/>
          <cell r="M244"/>
          <cell r="N244"/>
          <cell r="O244"/>
          <cell r="P244"/>
          <cell r="Q244"/>
          <cell r="R244"/>
          <cell r="S244"/>
          <cell r="T244"/>
          <cell r="U244"/>
          <cell r="V244"/>
          <cell r="W244"/>
          <cell r="X244"/>
          <cell r="Y244"/>
          <cell r="Z244"/>
          <cell r="AA244"/>
          <cell r="AB244"/>
          <cell r="AC244"/>
          <cell r="AD244"/>
          <cell r="AE244"/>
          <cell r="AF244"/>
          <cell r="AG244"/>
          <cell r="AH244"/>
          <cell r="AI244"/>
          <cell r="AJ244"/>
          <cell r="AK244"/>
          <cell r="AL244"/>
          <cell r="AM244"/>
          <cell r="AN244"/>
          <cell r="AO244"/>
          <cell r="AP244"/>
          <cell r="AQ244"/>
          <cell r="AR244"/>
          <cell r="AS244"/>
          <cell r="AT244"/>
          <cell r="AU244"/>
          <cell r="AV244"/>
          <cell r="AW244"/>
          <cell r="AX244"/>
          <cell r="AY244"/>
          <cell r="AZ244"/>
          <cell r="BA244"/>
          <cell r="BB244"/>
          <cell r="BC244"/>
          <cell r="BD244"/>
          <cell r="BE244"/>
          <cell r="BF244"/>
          <cell r="BG244"/>
          <cell r="BH244"/>
          <cell r="BI244"/>
          <cell r="BJ244"/>
          <cell r="BK244"/>
          <cell r="BL244"/>
          <cell r="BM244"/>
          <cell r="BN244"/>
          <cell r="BO244"/>
          <cell r="BP244"/>
          <cell r="BQ244"/>
          <cell r="BR244"/>
          <cell r="BS244"/>
          <cell r="BT244">
            <v>0</v>
          </cell>
          <cell r="BU244" t="str">
            <v/>
          </cell>
          <cell r="BV244" t="str">
            <v/>
          </cell>
          <cell r="BW244" t="str">
            <v/>
          </cell>
          <cell r="BX244" t="str">
            <v/>
          </cell>
          <cell r="BY244" t="str">
            <v/>
          </cell>
          <cell r="BZ244" t="str">
            <v/>
          </cell>
          <cell r="CA244" t="str">
            <v/>
          </cell>
          <cell r="CB244" t="str">
            <v/>
          </cell>
          <cell r="CC244" t="str">
            <v/>
          </cell>
          <cell r="CD244" t="str">
            <v/>
          </cell>
          <cell r="CE244" t="str">
            <v/>
          </cell>
          <cell r="CF244" t="str">
            <v/>
          </cell>
          <cell r="CG244"/>
          <cell r="CH244"/>
          <cell r="CI244" t="str">
            <v/>
          </cell>
          <cell r="CJ244" t="str">
            <v/>
          </cell>
          <cell r="CK244" t="str">
            <v/>
          </cell>
          <cell r="CL244" t="str">
            <v/>
          </cell>
          <cell r="CM244" t="str">
            <v/>
          </cell>
          <cell r="CN244"/>
          <cell r="CO244"/>
          <cell r="CP244"/>
          <cell r="CQ244"/>
          <cell r="CR244"/>
          <cell r="CS244"/>
          <cell r="CT244"/>
          <cell r="CU244"/>
          <cell r="CV244"/>
          <cell r="CW244"/>
          <cell r="CX244"/>
          <cell r="CY244"/>
          <cell r="CZ244"/>
          <cell r="DA244"/>
          <cell r="DB244"/>
          <cell r="DC244">
            <v>0</v>
          </cell>
          <cell r="DD244">
            <v>0</v>
          </cell>
        </row>
        <row r="245">
          <cell r="A245"/>
          <cell r="B245"/>
          <cell r="C245"/>
          <cell r="D245"/>
          <cell r="E245"/>
          <cell r="F245"/>
          <cell r="G245"/>
          <cell r="H245"/>
          <cell r="I245"/>
          <cell r="J245"/>
          <cell r="K245"/>
          <cell r="L245"/>
          <cell r="M245"/>
          <cell r="N245"/>
          <cell r="O245"/>
          <cell r="P245"/>
          <cell r="Q245"/>
          <cell r="R245"/>
          <cell r="S245"/>
          <cell r="T245"/>
          <cell r="U245"/>
          <cell r="V245"/>
          <cell r="W245"/>
          <cell r="X245"/>
          <cell r="Y245"/>
          <cell r="Z245"/>
          <cell r="AA245"/>
          <cell r="AB245"/>
          <cell r="AC245"/>
          <cell r="AD245"/>
          <cell r="AE245"/>
          <cell r="AF245"/>
          <cell r="AG245"/>
          <cell r="AH245"/>
          <cell r="AI245"/>
          <cell r="AJ245"/>
          <cell r="AK245"/>
          <cell r="AL245"/>
          <cell r="AM245"/>
          <cell r="AN245"/>
          <cell r="AO245"/>
          <cell r="AP245"/>
          <cell r="AQ245"/>
          <cell r="AR245"/>
          <cell r="AS245"/>
          <cell r="AT245"/>
          <cell r="AU245"/>
          <cell r="AV245"/>
          <cell r="AW245"/>
          <cell r="AX245"/>
          <cell r="AY245"/>
          <cell r="AZ245"/>
          <cell r="BA245"/>
          <cell r="BB245"/>
          <cell r="BC245"/>
          <cell r="BD245"/>
          <cell r="BE245"/>
          <cell r="BF245"/>
          <cell r="BG245"/>
          <cell r="BH245"/>
          <cell r="BI245"/>
          <cell r="BJ245"/>
          <cell r="BK245"/>
          <cell r="BL245"/>
          <cell r="BM245"/>
          <cell r="BN245"/>
          <cell r="BO245"/>
          <cell r="BP245"/>
          <cell r="BQ245"/>
          <cell r="BR245"/>
          <cell r="BS245"/>
          <cell r="BT245">
            <v>0</v>
          </cell>
          <cell r="BU245" t="str">
            <v/>
          </cell>
          <cell r="BV245" t="str">
            <v/>
          </cell>
          <cell r="BW245" t="str">
            <v/>
          </cell>
          <cell r="BX245" t="str">
            <v/>
          </cell>
          <cell r="BY245" t="str">
            <v/>
          </cell>
          <cell r="BZ245" t="str">
            <v/>
          </cell>
          <cell r="CA245" t="str">
            <v/>
          </cell>
          <cell r="CB245" t="str">
            <v/>
          </cell>
          <cell r="CC245" t="str">
            <v/>
          </cell>
          <cell r="CD245" t="str">
            <v/>
          </cell>
          <cell r="CE245" t="str">
            <v/>
          </cell>
          <cell r="CF245" t="str">
            <v/>
          </cell>
          <cell r="CG245"/>
          <cell r="CH245"/>
          <cell r="CI245" t="str">
            <v/>
          </cell>
          <cell r="CJ245" t="str">
            <v/>
          </cell>
          <cell r="CK245" t="str">
            <v/>
          </cell>
          <cell r="CL245" t="str">
            <v/>
          </cell>
          <cell r="CM245" t="str">
            <v/>
          </cell>
          <cell r="CN245"/>
          <cell r="CO245"/>
          <cell r="CP245"/>
          <cell r="CQ245"/>
          <cell r="CR245"/>
          <cell r="CS245"/>
          <cell r="CT245"/>
          <cell r="CU245"/>
          <cell r="CV245"/>
          <cell r="CW245"/>
          <cell r="CX245"/>
          <cell r="CY245"/>
          <cell r="CZ245"/>
          <cell r="DA245"/>
          <cell r="DB245"/>
          <cell r="DC245">
            <v>0</v>
          </cell>
          <cell r="DD245">
            <v>0</v>
          </cell>
        </row>
        <row r="246">
          <cell r="A246"/>
          <cell r="B246"/>
          <cell r="C246"/>
          <cell r="D246"/>
          <cell r="E246"/>
          <cell r="F246"/>
          <cell r="G246"/>
          <cell r="H246"/>
          <cell r="I246"/>
          <cell r="J246"/>
          <cell r="K246"/>
          <cell r="L246"/>
          <cell r="M246"/>
          <cell r="N246"/>
          <cell r="O246"/>
          <cell r="P246"/>
          <cell r="Q246"/>
          <cell r="R246"/>
          <cell r="S246"/>
          <cell r="T246"/>
          <cell r="U246"/>
          <cell r="V246"/>
          <cell r="W246"/>
          <cell r="X246"/>
          <cell r="Y246"/>
          <cell r="Z246"/>
          <cell r="AA246"/>
          <cell r="AB246"/>
          <cell r="AC246"/>
          <cell r="AD246"/>
          <cell r="AE246"/>
          <cell r="AF246"/>
          <cell r="AG246"/>
          <cell r="AH246"/>
          <cell r="AI246"/>
          <cell r="AJ246"/>
          <cell r="AK246"/>
          <cell r="AL246"/>
          <cell r="AM246"/>
          <cell r="AN246"/>
          <cell r="AO246"/>
          <cell r="AP246"/>
          <cell r="AQ246"/>
          <cell r="AR246"/>
          <cell r="AS246"/>
          <cell r="AT246"/>
          <cell r="AU246"/>
          <cell r="AV246"/>
          <cell r="AW246"/>
          <cell r="AX246"/>
          <cell r="AY246"/>
          <cell r="AZ246"/>
          <cell r="BA246"/>
          <cell r="BB246"/>
          <cell r="BC246"/>
          <cell r="BD246"/>
          <cell r="BE246"/>
          <cell r="BF246"/>
          <cell r="BG246"/>
          <cell r="BH246"/>
          <cell r="BI246"/>
          <cell r="BJ246"/>
          <cell r="BK246"/>
          <cell r="BL246"/>
          <cell r="BM246"/>
          <cell r="BN246"/>
          <cell r="BO246"/>
          <cell r="BP246"/>
          <cell r="BQ246"/>
          <cell r="BR246"/>
          <cell r="BS246"/>
          <cell r="BT246">
            <v>0</v>
          </cell>
          <cell r="BU246" t="str">
            <v/>
          </cell>
          <cell r="BV246" t="str">
            <v/>
          </cell>
          <cell r="BW246" t="str">
            <v/>
          </cell>
          <cell r="BX246" t="str">
            <v/>
          </cell>
          <cell r="BY246" t="str">
            <v/>
          </cell>
          <cell r="BZ246" t="str">
            <v/>
          </cell>
          <cell r="CA246" t="str">
            <v/>
          </cell>
          <cell r="CB246" t="str">
            <v/>
          </cell>
          <cell r="CC246" t="str">
            <v/>
          </cell>
          <cell r="CD246" t="str">
            <v/>
          </cell>
          <cell r="CE246" t="str">
            <v/>
          </cell>
          <cell r="CF246" t="str">
            <v/>
          </cell>
          <cell r="CG246"/>
          <cell r="CH246"/>
          <cell r="CI246" t="str">
            <v/>
          </cell>
          <cell r="CJ246" t="str">
            <v/>
          </cell>
          <cell r="CK246" t="str">
            <v/>
          </cell>
          <cell r="CL246" t="str">
            <v/>
          </cell>
          <cell r="CM246" t="str">
            <v/>
          </cell>
          <cell r="CN246"/>
          <cell r="CO246"/>
          <cell r="CP246"/>
          <cell r="CQ246"/>
          <cell r="CR246"/>
          <cell r="CS246"/>
          <cell r="CT246"/>
          <cell r="CU246"/>
          <cell r="CV246"/>
          <cell r="CW246"/>
          <cell r="CX246"/>
          <cell r="CY246"/>
          <cell r="CZ246"/>
          <cell r="DA246"/>
          <cell r="DB246"/>
          <cell r="DC246">
            <v>0</v>
          </cell>
          <cell r="DD246">
            <v>0</v>
          </cell>
        </row>
        <row r="247">
          <cell r="A247"/>
          <cell r="B247"/>
          <cell r="C247"/>
          <cell r="D247"/>
          <cell r="E247"/>
          <cell r="H247"/>
          <cell r="L247"/>
          <cell r="AP247"/>
          <cell r="AS247"/>
          <cell r="AV247"/>
          <cell r="AY247"/>
          <cell r="BQ247"/>
          <cell r="BV247"/>
          <cell r="BW247"/>
          <cell r="BX247"/>
          <cell r="BY247"/>
          <cell r="BZ247"/>
          <cell r="CA247"/>
          <cell r="CB247"/>
          <cell r="CC247"/>
          <cell r="CD247"/>
          <cell r="CF247"/>
          <cell r="CG247"/>
          <cell r="CQ247"/>
          <cell r="CT247"/>
          <cell r="CU247"/>
          <cell r="CY247"/>
          <cell r="CZ247"/>
          <cell r="DA247"/>
          <cell r="DB247"/>
          <cell r="DC247"/>
          <cell r="DD247"/>
        </row>
        <row r="248">
          <cell r="A248"/>
          <cell r="B248"/>
          <cell r="C248"/>
          <cell r="D248"/>
          <cell r="E248"/>
          <cell r="H248"/>
          <cell r="L248"/>
          <cell r="AP248"/>
          <cell r="AS248"/>
          <cell r="AV248"/>
          <cell r="AY248"/>
          <cell r="BQ248"/>
          <cell r="BV248"/>
          <cell r="BW248"/>
          <cell r="BX248"/>
          <cell r="BY248"/>
          <cell r="BZ248"/>
          <cell r="CA248"/>
          <cell r="CB248"/>
          <cell r="CC248"/>
          <cell r="CD248"/>
          <cell r="CF248"/>
          <cell r="CG248"/>
          <cell r="CQ248"/>
          <cell r="CT248"/>
          <cell r="CU248"/>
          <cell r="CY248"/>
          <cell r="CZ248"/>
          <cell r="DA248"/>
          <cell r="DB248"/>
          <cell r="DC248"/>
          <cell r="DD248"/>
        </row>
        <row r="249">
          <cell r="A249"/>
          <cell r="B249"/>
          <cell r="C249"/>
          <cell r="D249"/>
          <cell r="E249"/>
          <cell r="H249"/>
          <cell r="L249"/>
          <cell r="AP249"/>
          <cell r="AS249"/>
          <cell r="AV249"/>
          <cell r="AY249"/>
          <cell r="BQ249"/>
          <cell r="BV249"/>
          <cell r="BW249"/>
          <cell r="BX249"/>
          <cell r="BY249"/>
          <cell r="BZ249"/>
          <cell r="CA249"/>
          <cell r="CB249"/>
          <cell r="CC249"/>
          <cell r="CD249"/>
          <cell r="CF249"/>
          <cell r="CG249"/>
          <cell r="CQ249"/>
          <cell r="CT249"/>
          <cell r="CU249"/>
          <cell r="CY249"/>
          <cell r="CZ249"/>
          <cell r="DA249"/>
          <cell r="DB249"/>
          <cell r="DC249"/>
          <cell r="DD249"/>
        </row>
        <row r="250">
          <cell r="A250"/>
          <cell r="B250"/>
          <cell r="C250"/>
          <cell r="D250"/>
          <cell r="E250"/>
          <cell r="H250"/>
          <cell r="L250"/>
          <cell r="AP250"/>
          <cell r="AS250"/>
          <cell r="AV250"/>
          <cell r="AY250"/>
          <cell r="BQ250"/>
          <cell r="BV250"/>
          <cell r="BW250"/>
          <cell r="BX250"/>
          <cell r="BY250"/>
          <cell r="BZ250"/>
          <cell r="CA250"/>
          <cell r="CB250"/>
          <cell r="CC250"/>
          <cell r="CD250"/>
          <cell r="CF250"/>
          <cell r="CG250"/>
          <cell r="CQ250"/>
          <cell r="CT250"/>
          <cell r="CU250"/>
          <cell r="CY250"/>
          <cell r="CZ250"/>
          <cell r="DA250"/>
          <cell r="DB250"/>
          <cell r="DC250"/>
          <cell r="DD250"/>
        </row>
        <row r="251">
          <cell r="A251"/>
          <cell r="B251"/>
          <cell r="C251"/>
          <cell r="D251"/>
          <cell r="E251"/>
          <cell r="H251"/>
          <cell r="L251"/>
          <cell r="AP251"/>
          <cell r="AS251"/>
          <cell r="AV251"/>
          <cell r="AY251"/>
          <cell r="BV251"/>
          <cell r="BW251"/>
          <cell r="BX251"/>
          <cell r="BY251"/>
          <cell r="BZ251"/>
          <cell r="CA251"/>
          <cell r="CB251"/>
          <cell r="CC251"/>
          <cell r="CD251"/>
          <cell r="CF251"/>
          <cell r="CG251"/>
          <cell r="CQ251"/>
          <cell r="CT251"/>
          <cell r="CU251"/>
          <cell r="CY251"/>
          <cell r="CZ251"/>
          <cell r="DA251"/>
          <cell r="DB251"/>
          <cell r="DC251"/>
          <cell r="DD251"/>
        </row>
        <row r="252">
          <cell r="A252"/>
          <cell r="B252"/>
          <cell r="C252"/>
          <cell r="D252"/>
          <cell r="E252"/>
          <cell r="H252"/>
          <cell r="L252"/>
          <cell r="AP252"/>
          <cell r="AS252"/>
          <cell r="AV252"/>
          <cell r="AY252"/>
          <cell r="BQ252"/>
          <cell r="BV252"/>
          <cell r="BW252"/>
          <cell r="BX252"/>
          <cell r="BY252"/>
          <cell r="BZ252"/>
          <cell r="CA252"/>
          <cell r="CB252"/>
          <cell r="CC252"/>
          <cell r="CD252"/>
          <cell r="CF252"/>
          <cell r="CG252"/>
          <cell r="CQ252"/>
          <cell r="CT252"/>
          <cell r="CU252"/>
          <cell r="CY252"/>
          <cell r="CZ252"/>
          <cell r="DA252"/>
          <cell r="DB252"/>
          <cell r="DC252"/>
          <cell r="DD252"/>
        </row>
        <row r="253">
          <cell r="A253"/>
          <cell r="B253"/>
          <cell r="C253"/>
          <cell r="D253"/>
          <cell r="E253"/>
          <cell r="H253"/>
          <cell r="L253"/>
          <cell r="AP253"/>
          <cell r="AS253"/>
          <cell r="AV253"/>
          <cell r="AY253"/>
          <cell r="BQ253"/>
          <cell r="BV253"/>
          <cell r="BW253"/>
          <cell r="BX253"/>
          <cell r="BY253"/>
          <cell r="BZ253"/>
          <cell r="CA253"/>
          <cell r="CB253"/>
          <cell r="CC253"/>
          <cell r="CD253"/>
          <cell r="CF253"/>
          <cell r="CG253"/>
          <cell r="CQ253"/>
          <cell r="CT253"/>
          <cell r="CU253"/>
          <cell r="CY253"/>
          <cell r="CZ253"/>
          <cell r="DA253"/>
          <cell r="DB253"/>
          <cell r="DC253"/>
          <cell r="DD253"/>
        </row>
        <row r="254">
          <cell r="A254"/>
          <cell r="B254"/>
          <cell r="C254"/>
          <cell r="D254"/>
          <cell r="E254"/>
          <cell r="H254"/>
          <cell r="L254"/>
          <cell r="AP254"/>
          <cell r="AS254"/>
          <cell r="AV254"/>
          <cell r="AY254"/>
          <cell r="BQ254"/>
          <cell r="BV254"/>
          <cell r="BW254"/>
          <cell r="BX254"/>
          <cell r="BY254"/>
          <cell r="BZ254"/>
          <cell r="CA254"/>
          <cell r="CB254"/>
          <cell r="CC254"/>
          <cell r="CD254"/>
          <cell r="CF254"/>
          <cell r="CG254"/>
          <cell r="CQ254"/>
          <cell r="CT254"/>
          <cell r="CU254"/>
          <cell r="CY254"/>
          <cell r="CZ254"/>
          <cell r="DA254"/>
          <cell r="DB254"/>
          <cell r="DC254"/>
          <cell r="DD254"/>
        </row>
        <row r="255">
          <cell r="A255"/>
          <cell r="B255"/>
          <cell r="C255"/>
          <cell r="D255"/>
          <cell r="E255"/>
          <cell r="H255"/>
          <cell r="L255"/>
          <cell r="AP255"/>
          <cell r="AS255"/>
          <cell r="AV255"/>
          <cell r="AY255"/>
          <cell r="BQ255"/>
          <cell r="BV255"/>
          <cell r="BW255"/>
          <cell r="BX255"/>
          <cell r="BY255"/>
          <cell r="BZ255"/>
          <cell r="CA255"/>
          <cell r="CB255"/>
          <cell r="CC255"/>
          <cell r="CD255"/>
          <cell r="CF255"/>
          <cell r="CG255"/>
          <cell r="CQ255"/>
          <cell r="CT255"/>
          <cell r="CU255"/>
          <cell r="CY255"/>
          <cell r="CZ255"/>
          <cell r="DA255"/>
          <cell r="DB255"/>
          <cell r="DC255"/>
          <cell r="DD255"/>
        </row>
        <row r="256">
          <cell r="A256"/>
          <cell r="B256"/>
          <cell r="C256"/>
          <cell r="D256"/>
          <cell r="E256"/>
          <cell r="H256"/>
          <cell r="L256"/>
          <cell r="AP256"/>
          <cell r="AS256"/>
          <cell r="AV256"/>
          <cell r="AY256"/>
          <cell r="BQ256"/>
          <cell r="BV256"/>
          <cell r="BW256"/>
          <cell r="BX256"/>
          <cell r="BY256"/>
          <cell r="BZ256"/>
          <cell r="CA256"/>
          <cell r="CB256"/>
          <cell r="CC256"/>
          <cell r="CD256"/>
          <cell r="CF256"/>
          <cell r="CG256"/>
          <cell r="CQ256"/>
          <cell r="CT256"/>
          <cell r="CU256"/>
          <cell r="CY256"/>
          <cell r="CZ256"/>
          <cell r="DA256"/>
          <cell r="DB256"/>
          <cell r="DC256"/>
          <cell r="DD256"/>
        </row>
        <row r="257">
          <cell r="A257"/>
          <cell r="B257"/>
          <cell r="C257"/>
          <cell r="D257"/>
          <cell r="E257"/>
          <cell r="H257"/>
          <cell r="L257"/>
          <cell r="AP257"/>
          <cell r="AS257"/>
          <cell r="AV257"/>
          <cell r="AY257"/>
          <cell r="BQ257"/>
          <cell r="BV257"/>
          <cell r="BW257"/>
          <cell r="BX257"/>
          <cell r="BY257"/>
          <cell r="BZ257"/>
          <cell r="CA257"/>
          <cell r="CB257"/>
          <cell r="CC257"/>
          <cell r="CD257"/>
          <cell r="CF257"/>
          <cell r="CG257"/>
          <cell r="CQ257"/>
          <cell r="CT257"/>
          <cell r="CU257"/>
          <cell r="CY257"/>
          <cell r="CZ257"/>
          <cell r="DA257"/>
          <cell r="DB257"/>
          <cell r="DC257"/>
          <cell r="DD257"/>
        </row>
        <row r="258">
          <cell r="A258"/>
          <cell r="B258"/>
          <cell r="C258"/>
          <cell r="D258"/>
          <cell r="E258"/>
          <cell r="H258"/>
          <cell r="L258"/>
          <cell r="AP258"/>
          <cell r="AS258"/>
          <cell r="AV258"/>
          <cell r="AY258"/>
          <cell r="BQ258"/>
          <cell r="BV258"/>
          <cell r="BW258"/>
          <cell r="BX258"/>
          <cell r="BY258"/>
          <cell r="BZ258"/>
          <cell r="CA258"/>
          <cell r="CB258"/>
          <cell r="CC258"/>
          <cell r="CD258"/>
          <cell r="CF258"/>
          <cell r="CG258"/>
          <cell r="CQ258"/>
          <cell r="CT258"/>
          <cell r="CU258"/>
          <cell r="CY258"/>
          <cell r="CZ258"/>
          <cell r="DA258"/>
          <cell r="DB258"/>
          <cell r="DC258"/>
          <cell r="DD258"/>
        </row>
        <row r="259">
          <cell r="A259"/>
          <cell r="B259"/>
          <cell r="C259"/>
          <cell r="D259"/>
          <cell r="E259"/>
          <cell r="H259"/>
          <cell r="L259"/>
          <cell r="AP259"/>
          <cell r="AS259"/>
          <cell r="AV259"/>
          <cell r="AY259"/>
          <cell r="BQ259"/>
          <cell r="BV259"/>
          <cell r="BW259"/>
          <cell r="BX259"/>
          <cell r="BY259"/>
          <cell r="BZ259"/>
          <cell r="CA259"/>
          <cell r="CB259"/>
          <cell r="CC259"/>
          <cell r="CD259"/>
          <cell r="CF259"/>
          <cell r="CG259"/>
          <cell r="CQ259"/>
          <cell r="CT259"/>
          <cell r="CU259"/>
          <cell r="CY259"/>
          <cell r="CZ259"/>
          <cell r="DA259"/>
          <cell r="DB259"/>
          <cell r="DC259"/>
          <cell r="DD259"/>
        </row>
        <row r="260">
          <cell r="A260"/>
          <cell r="B260"/>
          <cell r="C260"/>
          <cell r="D260"/>
          <cell r="E260"/>
          <cell r="H260"/>
          <cell r="L260"/>
          <cell r="AP260"/>
          <cell r="AS260"/>
          <cell r="AV260"/>
          <cell r="AY260"/>
          <cell r="BQ260"/>
          <cell r="BV260"/>
          <cell r="BW260"/>
          <cell r="BX260"/>
          <cell r="BY260"/>
          <cell r="BZ260"/>
          <cell r="CA260"/>
          <cell r="CB260"/>
          <cell r="CC260"/>
          <cell r="CD260"/>
          <cell r="CF260"/>
          <cell r="CG260"/>
          <cell r="CQ260"/>
          <cell r="CT260"/>
          <cell r="CU260"/>
          <cell r="CY260"/>
          <cell r="CZ260"/>
          <cell r="DA260"/>
          <cell r="DB260"/>
          <cell r="DC260"/>
          <cell r="DD260"/>
        </row>
        <row r="261">
          <cell r="A261"/>
          <cell r="B261"/>
          <cell r="C261"/>
          <cell r="D261"/>
          <cell r="E261"/>
          <cell r="H261"/>
          <cell r="L261"/>
          <cell r="AP261"/>
          <cell r="AS261"/>
          <cell r="AV261"/>
          <cell r="AY261"/>
          <cell r="BQ261"/>
          <cell r="BV261"/>
          <cell r="BW261"/>
          <cell r="BX261"/>
          <cell r="BY261"/>
          <cell r="BZ261"/>
          <cell r="CA261"/>
          <cell r="CB261"/>
          <cell r="CC261"/>
          <cell r="CD261"/>
          <cell r="CF261"/>
          <cell r="CG261"/>
          <cell r="CQ261"/>
          <cell r="CT261"/>
          <cell r="CU261"/>
          <cell r="CY261"/>
          <cell r="CZ261"/>
          <cell r="DA261"/>
          <cell r="DB261"/>
          <cell r="DC261"/>
          <cell r="DD261"/>
        </row>
        <row r="262">
          <cell r="A262"/>
          <cell r="B262"/>
          <cell r="C262"/>
          <cell r="D262"/>
          <cell r="E262"/>
          <cell r="H262"/>
          <cell r="L262"/>
          <cell r="AP262"/>
          <cell r="AS262"/>
          <cell r="AV262"/>
          <cell r="AY262"/>
          <cell r="BQ262"/>
          <cell r="BV262"/>
          <cell r="BW262"/>
          <cell r="BX262"/>
          <cell r="BY262"/>
          <cell r="BZ262"/>
          <cell r="CA262"/>
          <cell r="CB262"/>
          <cell r="CC262"/>
          <cell r="CD262"/>
          <cell r="CF262"/>
          <cell r="CG262"/>
          <cell r="CQ262"/>
          <cell r="CT262"/>
          <cell r="CU262"/>
          <cell r="CY262"/>
          <cell r="CZ262"/>
          <cell r="DA262"/>
          <cell r="DB262"/>
          <cell r="DC262"/>
          <cell r="DD262"/>
        </row>
        <row r="263">
          <cell r="A263"/>
          <cell r="B263"/>
          <cell r="C263"/>
          <cell r="D263"/>
          <cell r="E263"/>
          <cell r="H263"/>
          <cell r="L263"/>
          <cell r="AP263"/>
          <cell r="AS263"/>
          <cell r="AV263"/>
          <cell r="AY263"/>
          <cell r="BQ263"/>
          <cell r="BV263"/>
          <cell r="BW263"/>
          <cell r="BX263"/>
          <cell r="BY263"/>
          <cell r="BZ263"/>
          <cell r="CA263"/>
          <cell r="CB263"/>
          <cell r="CC263"/>
          <cell r="CD263"/>
          <cell r="CF263"/>
          <cell r="CG263"/>
          <cell r="CQ263"/>
          <cell r="CT263"/>
          <cell r="CU263"/>
          <cell r="CY263"/>
          <cell r="CZ263"/>
          <cell r="DA263"/>
          <cell r="DB263"/>
          <cell r="DC263"/>
          <cell r="DD263"/>
        </row>
        <row r="264">
          <cell r="A264"/>
          <cell r="B264"/>
          <cell r="C264"/>
          <cell r="D264"/>
          <cell r="E264"/>
          <cell r="H264"/>
          <cell r="L264"/>
          <cell r="AP264"/>
          <cell r="AS264"/>
          <cell r="AV264"/>
          <cell r="AY264"/>
          <cell r="BQ264"/>
          <cell r="BV264"/>
          <cell r="BW264"/>
          <cell r="BX264"/>
          <cell r="BY264"/>
          <cell r="BZ264"/>
          <cell r="CA264"/>
          <cell r="CB264"/>
          <cell r="CC264"/>
          <cell r="CD264"/>
          <cell r="CF264"/>
          <cell r="CG264"/>
          <cell r="CQ264"/>
          <cell r="CT264"/>
          <cell r="CU264"/>
          <cell r="CY264"/>
          <cell r="CZ264"/>
          <cell r="DA264"/>
          <cell r="DB264"/>
          <cell r="DC264"/>
          <cell r="DD264"/>
        </row>
        <row r="265">
          <cell r="A265"/>
          <cell r="B265"/>
          <cell r="C265"/>
          <cell r="D265"/>
          <cell r="E265"/>
          <cell r="H265"/>
          <cell r="L265"/>
          <cell r="AP265"/>
          <cell r="AS265"/>
          <cell r="AV265"/>
          <cell r="AY265"/>
          <cell r="BQ265"/>
          <cell r="BV265"/>
          <cell r="BW265"/>
          <cell r="BX265"/>
          <cell r="BY265"/>
          <cell r="BZ265"/>
          <cell r="CA265"/>
          <cell r="CB265"/>
          <cell r="CC265"/>
          <cell r="CD265"/>
          <cell r="CF265"/>
          <cell r="CG265"/>
          <cell r="CQ265"/>
          <cell r="CT265"/>
          <cell r="CU265"/>
          <cell r="CY265"/>
          <cell r="CZ265"/>
          <cell r="DA265"/>
          <cell r="DB265"/>
          <cell r="DC265"/>
          <cell r="DD265"/>
        </row>
        <row r="266">
          <cell r="A266"/>
          <cell r="B266"/>
          <cell r="C266"/>
          <cell r="D266"/>
          <cell r="E266"/>
          <cell r="H266"/>
          <cell r="L266"/>
          <cell r="AP266"/>
          <cell r="AS266"/>
          <cell r="AV266"/>
          <cell r="AY266"/>
          <cell r="BQ266"/>
          <cell r="BV266"/>
          <cell r="BW266"/>
          <cell r="BX266"/>
          <cell r="BY266"/>
          <cell r="BZ266"/>
          <cell r="CA266"/>
          <cell r="CB266"/>
          <cell r="CC266"/>
          <cell r="CD266"/>
          <cell r="CF266"/>
          <cell r="CG266"/>
          <cell r="CQ266"/>
          <cell r="CT266"/>
          <cell r="CU266"/>
          <cell r="CY266"/>
          <cell r="CZ266"/>
          <cell r="DA266"/>
          <cell r="DB266"/>
          <cell r="DC266"/>
          <cell r="DD266"/>
        </row>
        <row r="267">
          <cell r="A267"/>
          <cell r="B267"/>
          <cell r="C267"/>
          <cell r="D267"/>
          <cell r="E267"/>
          <cell r="H267"/>
          <cell r="L267"/>
          <cell r="AP267"/>
          <cell r="AS267"/>
          <cell r="AV267"/>
          <cell r="AY267"/>
          <cell r="BQ267"/>
          <cell r="BV267"/>
          <cell r="BW267"/>
          <cell r="BX267"/>
          <cell r="BY267"/>
          <cell r="BZ267"/>
          <cell r="CA267"/>
          <cell r="CB267"/>
          <cell r="CC267"/>
          <cell r="CD267"/>
          <cell r="CF267"/>
          <cell r="CG267"/>
          <cell r="CQ267"/>
          <cell r="CT267"/>
          <cell r="CU267"/>
          <cell r="CY267"/>
          <cell r="CZ267"/>
          <cell r="DA267"/>
          <cell r="DB267"/>
          <cell r="DC267"/>
          <cell r="DD267"/>
        </row>
        <row r="268">
          <cell r="A268"/>
          <cell r="B268"/>
          <cell r="C268"/>
          <cell r="D268"/>
          <cell r="E268"/>
          <cell r="H268"/>
          <cell r="L268"/>
          <cell r="AP268"/>
          <cell r="AS268"/>
          <cell r="AV268"/>
          <cell r="AY268"/>
          <cell r="BQ268"/>
          <cell r="BV268"/>
          <cell r="BW268"/>
          <cell r="BX268"/>
          <cell r="BY268"/>
          <cell r="BZ268"/>
          <cell r="CA268"/>
          <cell r="CB268"/>
          <cell r="CC268"/>
          <cell r="CD268"/>
          <cell r="CF268"/>
          <cell r="CG268"/>
          <cell r="CQ268"/>
          <cell r="CT268"/>
          <cell r="CU268"/>
          <cell r="CY268"/>
          <cell r="CZ268"/>
          <cell r="DA268"/>
          <cell r="DB268"/>
          <cell r="DC268"/>
          <cell r="DD268"/>
        </row>
        <row r="269">
          <cell r="A269"/>
          <cell r="B269"/>
          <cell r="C269"/>
          <cell r="D269"/>
          <cell r="E269"/>
          <cell r="H269"/>
          <cell r="L269"/>
          <cell r="AP269"/>
          <cell r="AS269"/>
          <cell r="AV269"/>
          <cell r="AY269"/>
          <cell r="BQ269"/>
          <cell r="BV269"/>
          <cell r="BW269"/>
          <cell r="BX269"/>
          <cell r="BY269"/>
          <cell r="BZ269"/>
          <cell r="CA269"/>
          <cell r="CB269"/>
          <cell r="CC269"/>
          <cell r="CD269"/>
          <cell r="CF269"/>
          <cell r="CG269"/>
          <cell r="CQ269"/>
          <cell r="CT269"/>
          <cell r="CU269"/>
          <cell r="CY269"/>
          <cell r="CZ269"/>
          <cell r="DA269"/>
          <cell r="DB269"/>
          <cell r="DC269"/>
          <cell r="DD269"/>
        </row>
        <row r="270">
          <cell r="A270"/>
          <cell r="B270"/>
          <cell r="C270"/>
          <cell r="D270"/>
          <cell r="E270"/>
          <cell r="H270"/>
          <cell r="L270"/>
          <cell r="AP270"/>
          <cell r="AS270"/>
          <cell r="AV270"/>
          <cell r="AY270"/>
          <cell r="BQ270"/>
          <cell r="BV270"/>
          <cell r="BW270"/>
          <cell r="BX270"/>
          <cell r="BY270"/>
          <cell r="BZ270"/>
          <cell r="CA270"/>
          <cell r="CB270"/>
          <cell r="CC270"/>
          <cell r="CD270"/>
          <cell r="CF270"/>
          <cell r="CG270"/>
          <cell r="CQ270"/>
          <cell r="CT270"/>
          <cell r="CU270"/>
          <cell r="CY270"/>
          <cell r="CZ270"/>
          <cell r="DA270"/>
          <cell r="DB270"/>
          <cell r="DC270"/>
          <cell r="DD270"/>
        </row>
        <row r="271">
          <cell r="A271"/>
          <cell r="B271"/>
          <cell r="C271"/>
          <cell r="D271"/>
          <cell r="E271"/>
          <cell r="H271"/>
          <cell r="L271"/>
          <cell r="AP271"/>
          <cell r="AS271"/>
          <cell r="AV271"/>
          <cell r="AY271"/>
          <cell r="BQ271"/>
          <cell r="BV271"/>
          <cell r="BW271"/>
          <cell r="BX271"/>
          <cell r="BY271"/>
          <cell r="BZ271"/>
          <cell r="CA271"/>
          <cell r="CB271"/>
          <cell r="CC271"/>
          <cell r="CD271"/>
          <cell r="CF271"/>
          <cell r="CG271"/>
          <cell r="CQ271"/>
          <cell r="CT271"/>
          <cell r="CU271"/>
          <cell r="CY271"/>
          <cell r="CZ271"/>
          <cell r="DA271"/>
          <cell r="DB271"/>
          <cell r="DC271"/>
          <cell r="DD271"/>
        </row>
        <row r="272">
          <cell r="A272"/>
          <cell r="B272"/>
          <cell r="C272"/>
          <cell r="D272"/>
          <cell r="E272"/>
          <cell r="H272"/>
          <cell r="L272"/>
          <cell r="AP272"/>
          <cell r="AS272"/>
          <cell r="AV272"/>
          <cell r="AY272"/>
          <cell r="BQ272"/>
          <cell r="BV272"/>
          <cell r="BW272"/>
          <cell r="BX272"/>
          <cell r="BY272"/>
          <cell r="BZ272"/>
          <cell r="CA272"/>
          <cell r="CB272"/>
          <cell r="CC272"/>
          <cell r="CD272"/>
          <cell r="CF272"/>
          <cell r="CG272"/>
          <cell r="CQ272"/>
          <cell r="CT272"/>
          <cell r="CU272"/>
          <cell r="CY272"/>
          <cell r="CZ272"/>
          <cell r="DA272"/>
          <cell r="DB272"/>
          <cell r="DC272"/>
          <cell r="DD272"/>
        </row>
        <row r="273">
          <cell r="A273"/>
          <cell r="B273"/>
          <cell r="C273"/>
          <cell r="D273"/>
          <cell r="E273"/>
          <cell r="H273"/>
          <cell r="L273"/>
          <cell r="AP273"/>
          <cell r="AS273"/>
          <cell r="AV273"/>
          <cell r="AY273"/>
          <cell r="BQ273"/>
          <cell r="BV273"/>
          <cell r="BW273"/>
          <cell r="BX273"/>
          <cell r="BY273"/>
          <cell r="BZ273"/>
          <cell r="CA273"/>
          <cell r="CB273"/>
          <cell r="CC273"/>
          <cell r="CD273"/>
          <cell r="CF273"/>
          <cell r="CG273"/>
          <cell r="CQ273"/>
          <cell r="CT273"/>
          <cell r="CU273"/>
          <cell r="CY273"/>
          <cell r="CZ273"/>
          <cell r="DA273"/>
          <cell r="DB273"/>
          <cell r="DC273"/>
          <cell r="DD273"/>
        </row>
        <row r="274">
          <cell r="A274"/>
          <cell r="B274"/>
          <cell r="C274"/>
          <cell r="D274"/>
          <cell r="E274"/>
          <cell r="H274"/>
          <cell r="L274"/>
          <cell r="AP274"/>
          <cell r="AS274"/>
          <cell r="AV274"/>
          <cell r="AY274"/>
          <cell r="BQ274"/>
          <cell r="BV274"/>
          <cell r="BW274"/>
          <cell r="BX274"/>
          <cell r="BY274"/>
          <cell r="BZ274"/>
          <cell r="CA274"/>
          <cell r="CB274"/>
          <cell r="CC274"/>
          <cell r="CD274"/>
          <cell r="CF274"/>
          <cell r="CG274"/>
          <cell r="CQ274"/>
          <cell r="CT274"/>
          <cell r="CU274"/>
          <cell r="CY274"/>
          <cell r="CZ274"/>
          <cell r="DA274"/>
          <cell r="DB274"/>
          <cell r="DC274"/>
          <cell r="DD274"/>
        </row>
        <row r="275">
          <cell r="A275"/>
          <cell r="B275"/>
          <cell r="C275"/>
          <cell r="D275"/>
          <cell r="E275"/>
          <cell r="H275"/>
          <cell r="L275"/>
          <cell r="AP275"/>
          <cell r="AS275"/>
          <cell r="AV275"/>
          <cell r="AY275"/>
          <cell r="BQ275"/>
          <cell r="BV275"/>
          <cell r="BW275"/>
          <cell r="BX275"/>
          <cell r="BY275"/>
          <cell r="BZ275"/>
          <cell r="CA275"/>
          <cell r="CB275"/>
          <cell r="CC275"/>
          <cell r="CD275"/>
          <cell r="CF275"/>
          <cell r="CG275"/>
          <cell r="CQ275"/>
          <cell r="CT275"/>
          <cell r="CU275"/>
          <cell r="CY275"/>
          <cell r="CZ275"/>
          <cell r="DA275"/>
          <cell r="DB275"/>
          <cell r="DC275"/>
          <cell r="DD275"/>
        </row>
        <row r="276">
          <cell r="A276"/>
          <cell r="B276"/>
          <cell r="C276"/>
          <cell r="D276"/>
          <cell r="E276"/>
          <cell r="H276"/>
          <cell r="L276"/>
          <cell r="AP276"/>
          <cell r="AS276"/>
          <cell r="AV276"/>
          <cell r="AY276"/>
          <cell r="BQ276"/>
          <cell r="BV276"/>
          <cell r="BW276"/>
          <cell r="BX276"/>
          <cell r="BY276"/>
          <cell r="BZ276"/>
          <cell r="CA276"/>
          <cell r="CB276"/>
          <cell r="CC276"/>
          <cell r="CD276"/>
          <cell r="CF276"/>
          <cell r="CG276"/>
          <cell r="CQ276"/>
          <cell r="CT276"/>
          <cell r="CU276"/>
          <cell r="CY276"/>
          <cell r="CZ276"/>
          <cell r="DA276"/>
          <cell r="DB276"/>
          <cell r="DC276"/>
          <cell r="DD276"/>
        </row>
        <row r="277">
          <cell r="A277"/>
          <cell r="B277"/>
          <cell r="C277"/>
          <cell r="D277"/>
          <cell r="E277"/>
          <cell r="H277"/>
          <cell r="L277"/>
          <cell r="AP277"/>
          <cell r="AS277"/>
          <cell r="AV277"/>
          <cell r="AY277"/>
          <cell r="BQ277"/>
          <cell r="BV277"/>
          <cell r="BW277"/>
          <cell r="BX277"/>
          <cell r="BY277"/>
          <cell r="BZ277"/>
          <cell r="CA277"/>
          <cell r="CB277"/>
          <cell r="CC277"/>
          <cell r="CD277"/>
          <cell r="CF277"/>
          <cell r="CG277"/>
          <cell r="CQ277"/>
          <cell r="CT277"/>
          <cell r="CU277"/>
          <cell r="CY277"/>
          <cell r="CZ277"/>
          <cell r="DA277"/>
          <cell r="DB277"/>
          <cell r="DC277"/>
          <cell r="DD277"/>
        </row>
        <row r="278">
          <cell r="A278"/>
          <cell r="B278"/>
          <cell r="C278"/>
          <cell r="D278"/>
          <cell r="E278"/>
          <cell r="H278"/>
          <cell r="L278"/>
          <cell r="AP278"/>
          <cell r="AS278"/>
          <cell r="AV278"/>
          <cell r="AY278"/>
          <cell r="BQ278"/>
          <cell r="BV278"/>
          <cell r="BW278"/>
          <cell r="BX278"/>
          <cell r="BY278"/>
          <cell r="BZ278"/>
          <cell r="CA278"/>
          <cell r="CB278"/>
          <cell r="CC278"/>
          <cell r="CD278"/>
          <cell r="CF278"/>
          <cell r="CG278"/>
          <cell r="CQ278"/>
          <cell r="CT278"/>
          <cell r="CU278"/>
          <cell r="CY278"/>
          <cell r="CZ278"/>
          <cell r="DA278"/>
          <cell r="DB278"/>
          <cell r="DC278"/>
          <cell r="DD278"/>
        </row>
        <row r="279">
          <cell r="A279"/>
          <cell r="B279"/>
          <cell r="C279"/>
          <cell r="D279"/>
          <cell r="E279"/>
          <cell r="H279"/>
          <cell r="L279"/>
          <cell r="AP279"/>
          <cell r="AS279"/>
          <cell r="AV279"/>
          <cell r="AY279"/>
          <cell r="BQ279"/>
          <cell r="BV279"/>
          <cell r="BW279"/>
          <cell r="BX279"/>
          <cell r="BY279"/>
          <cell r="BZ279"/>
          <cell r="CA279"/>
          <cell r="CB279"/>
          <cell r="CC279"/>
          <cell r="CD279"/>
          <cell r="CF279"/>
          <cell r="CG279"/>
          <cell r="CQ279"/>
          <cell r="CT279"/>
          <cell r="CU279"/>
          <cell r="CY279"/>
          <cell r="CZ279"/>
          <cell r="DA279"/>
          <cell r="DB279"/>
          <cell r="DC279"/>
          <cell r="DD279"/>
        </row>
        <row r="280">
          <cell r="A280"/>
          <cell r="B280"/>
          <cell r="C280"/>
          <cell r="D280"/>
          <cell r="E280"/>
          <cell r="H280"/>
          <cell r="L280"/>
          <cell r="AP280"/>
          <cell r="AS280"/>
          <cell r="AV280"/>
          <cell r="AY280"/>
          <cell r="BQ280"/>
          <cell r="BV280"/>
          <cell r="BW280"/>
          <cell r="BX280"/>
          <cell r="BY280"/>
          <cell r="BZ280"/>
          <cell r="CA280"/>
          <cell r="CB280"/>
          <cell r="CC280"/>
          <cell r="CD280"/>
          <cell r="CF280"/>
          <cell r="CG280"/>
          <cell r="CQ280"/>
          <cell r="CT280"/>
          <cell r="CU280"/>
          <cell r="CY280"/>
          <cell r="CZ280"/>
          <cell r="DA280"/>
          <cell r="DB280"/>
          <cell r="DC280"/>
          <cell r="DD280"/>
        </row>
        <row r="281">
          <cell r="A281"/>
          <cell r="B281"/>
          <cell r="C281"/>
          <cell r="D281"/>
          <cell r="E281"/>
          <cell r="H281"/>
          <cell r="L281"/>
          <cell r="AP281"/>
          <cell r="AS281"/>
          <cell r="AV281"/>
          <cell r="AY281"/>
          <cell r="BQ281"/>
          <cell r="BV281"/>
          <cell r="BW281"/>
          <cell r="BX281"/>
          <cell r="BY281"/>
          <cell r="BZ281"/>
          <cell r="CA281"/>
          <cell r="CB281"/>
          <cell r="CC281"/>
          <cell r="CD281"/>
          <cell r="CF281"/>
          <cell r="CG281"/>
          <cell r="CQ281"/>
          <cell r="CT281"/>
          <cell r="CU281"/>
          <cell r="CY281"/>
          <cell r="CZ281"/>
          <cell r="DA281"/>
          <cell r="DB281"/>
          <cell r="DC281"/>
          <cell r="DD281"/>
        </row>
        <row r="282">
          <cell r="A282"/>
          <cell r="B282"/>
          <cell r="C282"/>
          <cell r="D282"/>
          <cell r="E282"/>
          <cell r="H282"/>
          <cell r="L282"/>
          <cell r="AP282"/>
          <cell r="AS282"/>
          <cell r="AV282"/>
          <cell r="AY282"/>
          <cell r="BQ282"/>
          <cell r="BV282"/>
          <cell r="BW282"/>
          <cell r="BX282"/>
          <cell r="BY282"/>
          <cell r="BZ282"/>
          <cell r="CA282"/>
          <cell r="CB282"/>
          <cell r="CC282"/>
          <cell r="CD282"/>
          <cell r="CF282"/>
          <cell r="CG282"/>
          <cell r="CQ282"/>
          <cell r="CT282"/>
          <cell r="CU282"/>
          <cell r="CY282"/>
          <cell r="CZ282"/>
          <cell r="DA282"/>
          <cell r="DB282"/>
          <cell r="DC282"/>
          <cell r="DD282"/>
        </row>
        <row r="283">
          <cell r="A283"/>
          <cell r="B283"/>
          <cell r="C283"/>
          <cell r="D283"/>
          <cell r="E283"/>
          <cell r="H283"/>
          <cell r="L283"/>
          <cell r="AP283"/>
          <cell r="AS283"/>
          <cell r="AV283"/>
          <cell r="AY283"/>
          <cell r="BQ283"/>
          <cell r="BV283"/>
          <cell r="BW283"/>
          <cell r="BX283"/>
          <cell r="BY283"/>
          <cell r="BZ283"/>
          <cell r="CA283"/>
          <cell r="CB283"/>
          <cell r="CC283"/>
          <cell r="CD283"/>
          <cell r="CF283"/>
          <cell r="CG283"/>
          <cell r="CQ283"/>
          <cell r="CT283"/>
          <cell r="CU283"/>
          <cell r="CY283"/>
          <cell r="CZ283"/>
          <cell r="DA283"/>
          <cell r="DB283"/>
          <cell r="DC283"/>
          <cell r="DD283"/>
        </row>
        <row r="284">
          <cell r="A284"/>
          <cell r="B284"/>
          <cell r="C284"/>
          <cell r="D284"/>
          <cell r="E284"/>
          <cell r="H284"/>
          <cell r="L284"/>
          <cell r="AP284"/>
          <cell r="AS284"/>
          <cell r="AV284"/>
          <cell r="AY284"/>
          <cell r="BQ284"/>
          <cell r="BV284"/>
          <cell r="BW284"/>
          <cell r="BX284"/>
          <cell r="BY284"/>
          <cell r="BZ284"/>
          <cell r="CA284"/>
          <cell r="CB284"/>
          <cell r="CC284"/>
          <cell r="CD284"/>
          <cell r="CF284"/>
          <cell r="CG284"/>
          <cell r="CQ284"/>
          <cell r="CT284"/>
          <cell r="CU284"/>
          <cell r="CY284"/>
          <cell r="CZ284"/>
          <cell r="DA284"/>
          <cell r="DB284"/>
          <cell r="DC284"/>
          <cell r="DD284"/>
        </row>
        <row r="285">
          <cell r="A285"/>
          <cell r="B285"/>
          <cell r="C285"/>
          <cell r="D285"/>
          <cell r="E285"/>
          <cell r="H285"/>
          <cell r="L285"/>
          <cell r="AP285"/>
          <cell r="AS285"/>
          <cell r="AV285"/>
          <cell r="AY285"/>
          <cell r="BQ285"/>
          <cell r="BV285"/>
          <cell r="BW285"/>
          <cell r="BX285"/>
          <cell r="BY285"/>
          <cell r="BZ285"/>
          <cell r="CA285"/>
          <cell r="CB285"/>
          <cell r="CC285"/>
          <cell r="CD285"/>
          <cell r="CF285"/>
          <cell r="CG285"/>
          <cell r="CQ285"/>
          <cell r="CT285"/>
          <cell r="CU285"/>
          <cell r="CY285"/>
          <cell r="CZ285"/>
          <cell r="DA285"/>
          <cell r="DB285"/>
          <cell r="DC285"/>
          <cell r="DD285"/>
        </row>
        <row r="286">
          <cell r="A286"/>
          <cell r="B286"/>
          <cell r="C286"/>
          <cell r="D286"/>
          <cell r="E286"/>
          <cell r="H286"/>
          <cell r="L286"/>
          <cell r="AP286"/>
          <cell r="AS286"/>
          <cell r="AV286"/>
          <cell r="AY286"/>
          <cell r="BQ286"/>
          <cell r="BV286"/>
          <cell r="BW286"/>
          <cell r="BX286"/>
          <cell r="BY286"/>
          <cell r="BZ286"/>
          <cell r="CA286"/>
          <cell r="CB286"/>
          <cell r="CC286"/>
          <cell r="CD286"/>
          <cell r="CF286"/>
          <cell r="CG286"/>
          <cell r="CQ286"/>
          <cell r="CT286"/>
          <cell r="CU286"/>
          <cell r="CY286"/>
          <cell r="CZ286"/>
          <cell r="DA286"/>
          <cell r="DB286"/>
          <cell r="DC286"/>
          <cell r="DD286"/>
        </row>
        <row r="361">
          <cell r="B361"/>
        </row>
        <row r="362">
          <cell r="O362"/>
          <cell r="P362"/>
          <cell r="Q362"/>
          <cell r="R362"/>
          <cell r="S362"/>
          <cell r="T362"/>
          <cell r="U362"/>
          <cell r="V362"/>
          <cell r="W362"/>
          <cell r="X362"/>
          <cell r="Y362"/>
          <cell r="Z362"/>
          <cell r="AA362"/>
          <cell r="AB362"/>
          <cell r="AC362"/>
          <cell r="AD362"/>
          <cell r="AE362"/>
          <cell r="AF362"/>
          <cell r="AG362"/>
          <cell r="AH362"/>
          <cell r="AI362"/>
          <cell r="AJ362"/>
          <cell r="AK362"/>
          <cell r="AL362"/>
          <cell r="AM362"/>
          <cell r="AN362"/>
          <cell r="AO362"/>
          <cell r="AP362"/>
          <cell r="AQ362"/>
          <cell r="AR362"/>
          <cell r="AS362"/>
          <cell r="AT362"/>
          <cell r="AU362"/>
          <cell r="AV362"/>
          <cell r="AW362"/>
          <cell r="AX362"/>
          <cell r="AY362"/>
          <cell r="AZ362"/>
          <cell r="BA362"/>
          <cell r="BB362"/>
          <cell r="BC362"/>
          <cell r="BD362"/>
          <cell r="BE362"/>
          <cell r="BF362"/>
          <cell r="BG362"/>
          <cell r="BH362"/>
          <cell r="BI362"/>
          <cell r="BJ362"/>
          <cell r="BK362"/>
          <cell r="BL362"/>
          <cell r="BM362"/>
          <cell r="BN362"/>
          <cell r="BO362"/>
          <cell r="BP362"/>
          <cell r="BQ362"/>
          <cell r="BR362"/>
          <cell r="BS362"/>
          <cell r="BT362"/>
          <cell r="BU362"/>
          <cell r="BV362"/>
          <cell r="BW362"/>
          <cell r="BX362"/>
          <cell r="BY362"/>
          <cell r="BZ362"/>
          <cell r="CA362"/>
          <cell r="CB362"/>
          <cell r="CC362"/>
          <cell r="CD362"/>
          <cell r="CE362"/>
          <cell r="CF362"/>
          <cell r="CG362"/>
          <cell r="CH362"/>
          <cell r="CI362"/>
          <cell r="CJ362"/>
          <cell r="CK362"/>
          <cell r="CL362"/>
          <cell r="CM362"/>
          <cell r="CN362"/>
          <cell r="CO362"/>
          <cell r="CP362"/>
          <cell r="CQ362"/>
          <cell r="CR362"/>
        </row>
        <row r="363">
          <cell r="O363"/>
          <cell r="P363"/>
          <cell r="Q363"/>
          <cell r="R363"/>
          <cell r="S363"/>
          <cell r="T363"/>
          <cell r="U363"/>
          <cell r="V363"/>
          <cell r="W363"/>
          <cell r="X363"/>
          <cell r="Y363"/>
          <cell r="Z363"/>
          <cell r="AA363"/>
          <cell r="AB363"/>
          <cell r="AC363"/>
          <cell r="AD363"/>
          <cell r="AE363"/>
          <cell r="AF363"/>
          <cell r="AG363"/>
          <cell r="AH363"/>
          <cell r="AI363"/>
          <cell r="AJ363"/>
          <cell r="AK363"/>
          <cell r="AL363"/>
          <cell r="AM363"/>
          <cell r="AN363"/>
          <cell r="AO363"/>
          <cell r="AP363"/>
          <cell r="AQ363"/>
          <cell r="AR363"/>
          <cell r="AS363"/>
          <cell r="AT363"/>
          <cell r="AU363"/>
          <cell r="AV363"/>
          <cell r="AW363"/>
          <cell r="AX363"/>
          <cell r="AY363"/>
          <cell r="AZ363"/>
          <cell r="BA363"/>
          <cell r="BB363"/>
          <cell r="BC363"/>
          <cell r="BD363"/>
          <cell r="BE363"/>
          <cell r="BF363"/>
          <cell r="BG363"/>
          <cell r="BH363"/>
          <cell r="BI363"/>
          <cell r="BJ363"/>
          <cell r="BK363"/>
          <cell r="BL363"/>
          <cell r="BM363"/>
          <cell r="BN363"/>
          <cell r="BO363"/>
          <cell r="BP363"/>
          <cell r="BQ363"/>
          <cell r="BR363"/>
          <cell r="BS363"/>
          <cell r="BT363"/>
          <cell r="BU363"/>
          <cell r="BV363"/>
          <cell r="BW363"/>
          <cell r="BX363"/>
          <cell r="BY363"/>
          <cell r="BZ363"/>
          <cell r="CA363"/>
          <cell r="CB363"/>
          <cell r="CC363"/>
          <cell r="CD363"/>
          <cell r="CE363"/>
          <cell r="CF363"/>
          <cell r="CG363"/>
          <cell r="CH363"/>
          <cell r="CI363"/>
          <cell r="CJ363"/>
          <cell r="CK363"/>
          <cell r="CL363"/>
          <cell r="CM363"/>
          <cell r="CN363"/>
          <cell r="CO363"/>
          <cell r="CP363"/>
          <cell r="CQ363"/>
          <cell r="CR363"/>
        </row>
        <row r="364">
          <cell r="O364"/>
          <cell r="P364"/>
          <cell r="Q364"/>
          <cell r="R364"/>
          <cell r="S364"/>
          <cell r="T364"/>
          <cell r="U364"/>
          <cell r="V364"/>
          <cell r="W364"/>
          <cell r="X364"/>
          <cell r="Y364"/>
          <cell r="Z364"/>
          <cell r="AA364"/>
          <cell r="AB364"/>
          <cell r="AC364"/>
          <cell r="AD364"/>
          <cell r="AE364"/>
          <cell r="AF364"/>
          <cell r="AG364"/>
          <cell r="AH364"/>
          <cell r="AI364"/>
          <cell r="AJ364"/>
          <cell r="AK364"/>
          <cell r="AL364"/>
          <cell r="AM364"/>
          <cell r="AN364"/>
          <cell r="AO364"/>
          <cell r="AP364"/>
          <cell r="AQ364"/>
          <cell r="AR364"/>
          <cell r="AS364"/>
          <cell r="AT364"/>
          <cell r="AU364"/>
          <cell r="AV364"/>
          <cell r="AW364"/>
          <cell r="AX364"/>
          <cell r="AY364"/>
          <cell r="AZ364"/>
          <cell r="BA364"/>
          <cell r="BB364"/>
          <cell r="BC364"/>
          <cell r="BD364"/>
          <cell r="BE364"/>
          <cell r="BF364"/>
          <cell r="BG364"/>
          <cell r="BH364"/>
          <cell r="BI364"/>
          <cell r="BJ364"/>
          <cell r="BK364"/>
          <cell r="BL364"/>
          <cell r="BM364"/>
          <cell r="BN364"/>
          <cell r="BO364"/>
          <cell r="BP364"/>
          <cell r="BQ364"/>
          <cell r="BR364"/>
          <cell r="BS364"/>
          <cell r="BT364"/>
          <cell r="BU364"/>
          <cell r="BV364"/>
          <cell r="BW364"/>
          <cell r="BX364"/>
          <cell r="BY364"/>
          <cell r="BZ364"/>
          <cell r="CA364"/>
          <cell r="CB364"/>
          <cell r="CC364"/>
          <cell r="CD364"/>
          <cell r="CE364"/>
          <cell r="CF364"/>
          <cell r="CG364"/>
          <cell r="CH364"/>
          <cell r="CI364"/>
          <cell r="CJ364"/>
          <cell r="CK364"/>
          <cell r="CL364"/>
          <cell r="CM364"/>
          <cell r="CN364"/>
          <cell r="CO364"/>
          <cell r="CP364"/>
          <cell r="CQ364"/>
          <cell r="CR364"/>
        </row>
        <row r="365">
          <cell r="O365"/>
          <cell r="P365"/>
          <cell r="Q365"/>
          <cell r="R365"/>
          <cell r="S365"/>
          <cell r="T365"/>
          <cell r="U365"/>
          <cell r="V365"/>
          <cell r="W365"/>
          <cell r="X365"/>
          <cell r="Y365"/>
          <cell r="Z365"/>
          <cell r="AA365"/>
          <cell r="AB365"/>
          <cell r="AC365"/>
          <cell r="AD365"/>
          <cell r="AE365"/>
          <cell r="AF365"/>
          <cell r="AG365"/>
          <cell r="AH365"/>
          <cell r="AI365"/>
          <cell r="AJ365"/>
          <cell r="AK365"/>
          <cell r="AL365"/>
          <cell r="AM365"/>
          <cell r="AN365"/>
          <cell r="AO365"/>
          <cell r="AP365"/>
          <cell r="AQ365"/>
          <cell r="AR365"/>
          <cell r="AS365"/>
          <cell r="AT365"/>
          <cell r="AU365"/>
          <cell r="AV365"/>
          <cell r="AW365"/>
          <cell r="AX365"/>
          <cell r="AY365"/>
          <cell r="AZ365"/>
          <cell r="BA365"/>
          <cell r="BB365"/>
          <cell r="BC365"/>
          <cell r="BD365"/>
          <cell r="BE365"/>
          <cell r="BF365"/>
          <cell r="BG365"/>
          <cell r="BH365"/>
          <cell r="BI365"/>
          <cell r="BJ365"/>
          <cell r="BK365"/>
          <cell r="BL365"/>
          <cell r="BM365"/>
          <cell r="BN365"/>
          <cell r="BO365"/>
          <cell r="BP365"/>
          <cell r="BQ365"/>
          <cell r="BR365"/>
          <cell r="BS365"/>
          <cell r="BT365"/>
          <cell r="BU365"/>
          <cell r="BV365"/>
          <cell r="BW365"/>
          <cell r="BX365"/>
          <cell r="BY365"/>
          <cell r="BZ365"/>
          <cell r="CA365"/>
          <cell r="CB365"/>
          <cell r="CC365"/>
          <cell r="CD365"/>
          <cell r="CE365"/>
          <cell r="CF365"/>
          <cell r="CG365"/>
          <cell r="CH365"/>
          <cell r="CI365"/>
          <cell r="CJ365"/>
          <cell r="CK365"/>
          <cell r="CL365"/>
          <cell r="CM365"/>
          <cell r="CN365"/>
          <cell r="CO365"/>
          <cell r="CP365"/>
          <cell r="CQ365"/>
          <cell r="CR365"/>
        </row>
        <row r="366">
          <cell r="O366"/>
          <cell r="P366"/>
          <cell r="Q366"/>
          <cell r="R366"/>
          <cell r="S366"/>
          <cell r="T366"/>
          <cell r="U366"/>
          <cell r="V366"/>
          <cell r="W366"/>
          <cell r="X366"/>
          <cell r="Y366"/>
          <cell r="Z366"/>
          <cell r="AA366"/>
          <cell r="AB366"/>
          <cell r="AC366"/>
          <cell r="AD366"/>
          <cell r="AE366"/>
          <cell r="AF366"/>
          <cell r="AG366"/>
          <cell r="AH366"/>
          <cell r="AI366"/>
          <cell r="AJ366"/>
          <cell r="AK366"/>
          <cell r="AL366"/>
          <cell r="AM366"/>
          <cell r="AN366"/>
          <cell r="AO366"/>
          <cell r="AP366"/>
          <cell r="AQ366"/>
          <cell r="AR366"/>
          <cell r="AS366"/>
          <cell r="AT366"/>
          <cell r="AU366"/>
          <cell r="AV366"/>
          <cell r="AW366"/>
          <cell r="AX366"/>
          <cell r="AY366"/>
          <cell r="AZ366"/>
          <cell r="BA366"/>
          <cell r="BB366"/>
          <cell r="BC366"/>
          <cell r="BD366"/>
          <cell r="BE366"/>
          <cell r="BF366"/>
          <cell r="BG366"/>
          <cell r="BH366"/>
          <cell r="BI366"/>
          <cell r="BJ366"/>
          <cell r="BK366"/>
          <cell r="BL366"/>
          <cell r="BM366"/>
          <cell r="BN366"/>
          <cell r="BO366"/>
          <cell r="BP366"/>
          <cell r="BQ366"/>
          <cell r="BR366"/>
          <cell r="BS366"/>
          <cell r="BT366"/>
          <cell r="BU366"/>
          <cell r="BV366"/>
          <cell r="BW366"/>
          <cell r="BX366"/>
          <cell r="BY366"/>
          <cell r="BZ366"/>
          <cell r="CA366"/>
          <cell r="CB366"/>
          <cell r="CC366"/>
          <cell r="CD366"/>
          <cell r="CE366"/>
          <cell r="CF366"/>
          <cell r="CG366"/>
          <cell r="CH366"/>
          <cell r="CI366"/>
          <cell r="CJ366"/>
          <cell r="CK366"/>
          <cell r="CL366"/>
          <cell r="CM366"/>
          <cell r="CN366"/>
          <cell r="CO366"/>
          <cell r="CP366"/>
          <cell r="CQ366"/>
          <cell r="CR366"/>
        </row>
        <row r="367">
          <cell r="O367"/>
          <cell r="P367"/>
          <cell r="Q367"/>
          <cell r="R367"/>
          <cell r="S367"/>
          <cell r="T367"/>
          <cell r="U367"/>
          <cell r="V367"/>
          <cell r="W367"/>
          <cell r="X367"/>
          <cell r="Y367"/>
          <cell r="Z367"/>
          <cell r="AA367"/>
          <cell r="AB367"/>
          <cell r="AC367"/>
          <cell r="AD367"/>
          <cell r="AE367"/>
          <cell r="AF367"/>
          <cell r="AG367"/>
          <cell r="AH367"/>
          <cell r="AI367"/>
          <cell r="AJ367"/>
          <cell r="AK367"/>
          <cell r="AL367"/>
          <cell r="AM367"/>
          <cell r="AN367"/>
          <cell r="AO367"/>
          <cell r="AP367"/>
          <cell r="AQ367"/>
          <cell r="AR367"/>
          <cell r="AS367"/>
          <cell r="AT367"/>
          <cell r="AU367"/>
          <cell r="AV367"/>
          <cell r="AW367"/>
          <cell r="AX367"/>
          <cell r="AY367"/>
          <cell r="AZ367"/>
          <cell r="BA367"/>
          <cell r="BB367"/>
          <cell r="BC367"/>
          <cell r="BD367"/>
          <cell r="BE367"/>
          <cell r="BF367"/>
          <cell r="BG367"/>
          <cell r="BH367"/>
          <cell r="BI367"/>
          <cell r="BJ367"/>
          <cell r="BK367"/>
          <cell r="BL367"/>
          <cell r="BM367"/>
          <cell r="BN367"/>
          <cell r="BO367"/>
          <cell r="BP367"/>
          <cell r="BQ367"/>
          <cell r="BR367"/>
          <cell r="BS367"/>
          <cell r="BT367"/>
          <cell r="BU367"/>
          <cell r="BV367"/>
          <cell r="BW367"/>
          <cell r="BX367"/>
          <cell r="BY367"/>
          <cell r="BZ367"/>
          <cell r="CA367"/>
          <cell r="CB367"/>
          <cell r="CC367"/>
          <cell r="CD367"/>
          <cell r="CE367"/>
          <cell r="CF367"/>
          <cell r="CG367"/>
          <cell r="CH367"/>
          <cell r="CI367"/>
          <cell r="CJ367"/>
          <cell r="CK367"/>
          <cell r="CL367"/>
          <cell r="CM367"/>
          <cell r="CN367"/>
          <cell r="CO367"/>
          <cell r="CP367"/>
          <cell r="CQ367"/>
          <cell r="CR367"/>
        </row>
        <row r="368">
          <cell r="B368"/>
          <cell r="O368"/>
          <cell r="P368"/>
          <cell r="Q368"/>
          <cell r="R368"/>
          <cell r="S368"/>
          <cell r="T368"/>
          <cell r="U368"/>
          <cell r="V368"/>
          <cell r="W368"/>
          <cell r="X368"/>
          <cell r="Y368"/>
          <cell r="Z368"/>
          <cell r="AA368"/>
          <cell r="AB368"/>
          <cell r="AC368"/>
          <cell r="AD368"/>
          <cell r="AE368"/>
          <cell r="AF368"/>
          <cell r="AG368"/>
          <cell r="AH368"/>
          <cell r="AI368"/>
          <cell r="AJ368"/>
          <cell r="AK368"/>
          <cell r="AL368"/>
          <cell r="AM368"/>
          <cell r="AN368"/>
          <cell r="AO368"/>
          <cell r="AP368"/>
          <cell r="AQ368"/>
          <cell r="AR368"/>
          <cell r="AS368"/>
          <cell r="AT368"/>
          <cell r="AU368"/>
          <cell r="AV368"/>
          <cell r="AW368"/>
          <cell r="AX368"/>
          <cell r="AY368"/>
          <cell r="AZ368"/>
          <cell r="BA368"/>
          <cell r="BB368"/>
          <cell r="BC368"/>
          <cell r="BD368"/>
          <cell r="BE368"/>
          <cell r="BF368"/>
          <cell r="BG368"/>
          <cell r="BH368"/>
          <cell r="BI368"/>
          <cell r="BJ368"/>
          <cell r="BK368"/>
          <cell r="BL368"/>
          <cell r="BM368"/>
          <cell r="BN368"/>
          <cell r="BO368"/>
          <cell r="BP368"/>
          <cell r="BQ368"/>
          <cell r="BR368"/>
          <cell r="BS368"/>
          <cell r="BT368"/>
          <cell r="BU368"/>
          <cell r="BV368"/>
          <cell r="BW368"/>
          <cell r="BX368"/>
          <cell r="BY368"/>
          <cell r="BZ368"/>
          <cell r="CA368"/>
          <cell r="CB368"/>
          <cell r="CC368"/>
          <cell r="CD368"/>
          <cell r="CE368"/>
          <cell r="CF368"/>
          <cell r="CG368"/>
          <cell r="CH368"/>
          <cell r="CI368"/>
          <cell r="CJ368"/>
          <cell r="CK368"/>
          <cell r="CL368"/>
          <cell r="CM368"/>
          <cell r="CN368"/>
          <cell r="CO368"/>
          <cell r="CP368"/>
          <cell r="CQ368"/>
          <cell r="CR368"/>
        </row>
        <row r="369">
          <cell r="B369"/>
          <cell r="O369"/>
          <cell r="P369"/>
          <cell r="Q369"/>
          <cell r="R369"/>
          <cell r="S369"/>
          <cell r="T369"/>
          <cell r="U369"/>
          <cell r="V369"/>
          <cell r="W369"/>
          <cell r="X369"/>
          <cell r="Y369"/>
          <cell r="Z369"/>
          <cell r="AA369"/>
          <cell r="AB369"/>
          <cell r="AC369"/>
          <cell r="AD369"/>
          <cell r="AE369"/>
          <cell r="AF369"/>
          <cell r="AG369"/>
          <cell r="AH369"/>
          <cell r="AI369"/>
          <cell r="AJ369"/>
          <cell r="AK369"/>
          <cell r="AL369"/>
          <cell r="AM369"/>
          <cell r="AN369"/>
          <cell r="AO369"/>
          <cell r="AP369"/>
          <cell r="AQ369"/>
          <cell r="AR369"/>
          <cell r="AS369"/>
          <cell r="AT369"/>
          <cell r="AU369"/>
          <cell r="AV369"/>
          <cell r="AW369"/>
          <cell r="AX369"/>
          <cell r="AY369"/>
          <cell r="AZ369"/>
          <cell r="BA369"/>
          <cell r="BB369"/>
          <cell r="BC369"/>
          <cell r="BD369"/>
          <cell r="BE369"/>
          <cell r="BF369"/>
          <cell r="BG369"/>
          <cell r="BH369"/>
          <cell r="BI369"/>
          <cell r="BJ369"/>
          <cell r="BK369"/>
          <cell r="BL369"/>
          <cell r="BM369"/>
          <cell r="BN369"/>
          <cell r="BO369"/>
          <cell r="BP369"/>
          <cell r="BQ369"/>
          <cell r="BR369"/>
          <cell r="BS369"/>
          <cell r="BT369"/>
          <cell r="BU369"/>
          <cell r="BV369"/>
          <cell r="BW369"/>
          <cell r="BX369"/>
          <cell r="BY369"/>
          <cell r="BZ369"/>
          <cell r="CA369"/>
          <cell r="CB369"/>
          <cell r="CC369"/>
          <cell r="CD369"/>
          <cell r="CE369"/>
          <cell r="CF369"/>
          <cell r="CG369"/>
          <cell r="CH369"/>
          <cell r="CI369"/>
          <cell r="CJ369"/>
          <cell r="CK369"/>
          <cell r="CL369"/>
          <cell r="CM369"/>
          <cell r="CN369"/>
          <cell r="CO369"/>
          <cell r="CP369"/>
          <cell r="CQ369"/>
          <cell r="CR369"/>
        </row>
        <row r="370">
          <cell r="B370"/>
          <cell r="O370"/>
          <cell r="P370"/>
          <cell r="Q370"/>
          <cell r="R370"/>
          <cell r="S370"/>
          <cell r="T370"/>
          <cell r="U370"/>
          <cell r="V370"/>
          <cell r="W370"/>
          <cell r="X370"/>
          <cell r="Y370"/>
          <cell r="Z370"/>
          <cell r="AA370"/>
          <cell r="AB370"/>
          <cell r="AC370"/>
          <cell r="AD370"/>
          <cell r="AE370"/>
          <cell r="AF370"/>
          <cell r="AG370"/>
          <cell r="AH370"/>
          <cell r="AI370"/>
          <cell r="AJ370"/>
          <cell r="AK370"/>
          <cell r="AL370"/>
          <cell r="AM370"/>
          <cell r="AN370"/>
          <cell r="AO370"/>
          <cell r="AP370"/>
          <cell r="AQ370"/>
          <cell r="AR370"/>
          <cell r="AS370"/>
          <cell r="AT370"/>
          <cell r="AU370"/>
          <cell r="AV370"/>
          <cell r="AW370"/>
          <cell r="AX370"/>
          <cell r="AY370"/>
          <cell r="AZ370"/>
          <cell r="BA370"/>
          <cell r="BB370"/>
          <cell r="BC370"/>
          <cell r="BD370"/>
          <cell r="BE370"/>
          <cell r="BF370"/>
          <cell r="BG370"/>
          <cell r="BH370"/>
          <cell r="BI370"/>
          <cell r="BJ370"/>
          <cell r="BK370"/>
          <cell r="BL370"/>
          <cell r="BM370"/>
          <cell r="BN370"/>
          <cell r="BO370"/>
          <cell r="BP370"/>
          <cell r="BQ370"/>
          <cell r="BR370"/>
          <cell r="BS370"/>
          <cell r="BT370"/>
          <cell r="BU370"/>
          <cell r="BV370"/>
          <cell r="BW370"/>
          <cell r="BX370"/>
          <cell r="BY370"/>
          <cell r="BZ370"/>
          <cell r="CA370"/>
          <cell r="CB370"/>
          <cell r="CC370"/>
          <cell r="CD370"/>
          <cell r="CE370"/>
          <cell r="CF370"/>
          <cell r="CG370"/>
          <cell r="CH370"/>
          <cell r="CI370"/>
          <cell r="CJ370"/>
          <cell r="CK370"/>
          <cell r="CL370"/>
          <cell r="CM370"/>
          <cell r="CN370"/>
          <cell r="CO370"/>
          <cell r="CP370"/>
          <cell r="CQ370"/>
          <cell r="CR370"/>
        </row>
        <row r="371">
          <cell r="B371"/>
          <cell r="O371"/>
          <cell r="P371"/>
          <cell r="Q371"/>
          <cell r="R371"/>
          <cell r="S371"/>
          <cell r="T371"/>
          <cell r="U371"/>
          <cell r="V371"/>
          <cell r="W371"/>
          <cell r="X371"/>
          <cell r="Y371"/>
          <cell r="Z371"/>
          <cell r="AA371"/>
          <cell r="AB371"/>
          <cell r="AC371"/>
          <cell r="AD371"/>
          <cell r="AE371"/>
          <cell r="AF371"/>
          <cell r="AG371"/>
          <cell r="AH371"/>
          <cell r="AI371"/>
          <cell r="AJ371"/>
          <cell r="AK371"/>
          <cell r="AL371"/>
          <cell r="AM371"/>
          <cell r="AN371"/>
          <cell r="AO371"/>
          <cell r="AP371"/>
          <cell r="AQ371"/>
          <cell r="AR371"/>
          <cell r="AS371"/>
          <cell r="AT371"/>
          <cell r="AU371"/>
          <cell r="AV371"/>
          <cell r="AW371"/>
          <cell r="AX371"/>
          <cell r="AY371"/>
          <cell r="AZ371"/>
          <cell r="BA371"/>
          <cell r="BB371"/>
          <cell r="BC371"/>
          <cell r="BD371"/>
          <cell r="BE371"/>
          <cell r="BF371"/>
          <cell r="BG371"/>
          <cell r="BH371"/>
          <cell r="BI371"/>
          <cell r="BJ371"/>
          <cell r="BK371"/>
          <cell r="BL371"/>
          <cell r="BM371"/>
          <cell r="BN371"/>
          <cell r="BO371"/>
          <cell r="BP371"/>
          <cell r="BQ371"/>
          <cell r="BR371"/>
          <cell r="BS371"/>
          <cell r="BT371"/>
          <cell r="BU371"/>
          <cell r="BV371"/>
          <cell r="BW371"/>
          <cell r="BX371"/>
          <cell r="BY371"/>
          <cell r="BZ371"/>
          <cell r="CA371"/>
          <cell r="CB371"/>
          <cell r="CC371"/>
          <cell r="CD371"/>
          <cell r="CE371"/>
          <cell r="CF371"/>
          <cell r="CG371"/>
          <cell r="CH371"/>
          <cell r="CI371"/>
          <cell r="CJ371"/>
          <cell r="CK371"/>
          <cell r="CL371"/>
          <cell r="CM371"/>
          <cell r="CN371"/>
          <cell r="CO371"/>
          <cell r="CP371"/>
          <cell r="CQ371"/>
          <cell r="CR371"/>
        </row>
        <row r="372">
          <cell r="B372"/>
          <cell r="O372"/>
          <cell r="P372"/>
          <cell r="Q372"/>
          <cell r="R372"/>
          <cell r="S372"/>
          <cell r="T372"/>
          <cell r="U372"/>
          <cell r="V372"/>
          <cell r="W372"/>
          <cell r="X372"/>
          <cell r="Y372"/>
          <cell r="Z372"/>
          <cell r="AA372"/>
          <cell r="AB372"/>
          <cell r="AC372"/>
          <cell r="AD372"/>
          <cell r="AE372"/>
          <cell r="AF372"/>
          <cell r="AG372"/>
          <cell r="AH372"/>
          <cell r="AI372"/>
          <cell r="AJ372"/>
          <cell r="AK372"/>
          <cell r="AL372"/>
          <cell r="AM372"/>
          <cell r="AN372"/>
          <cell r="AO372"/>
          <cell r="AP372"/>
          <cell r="AQ372"/>
          <cell r="AR372"/>
          <cell r="AS372"/>
          <cell r="AT372"/>
          <cell r="AU372"/>
          <cell r="AV372"/>
          <cell r="AW372"/>
          <cell r="AX372"/>
          <cell r="AY372"/>
          <cell r="AZ372"/>
          <cell r="BA372"/>
          <cell r="BB372"/>
          <cell r="BC372"/>
          <cell r="BD372"/>
          <cell r="BE372"/>
          <cell r="BF372"/>
          <cell r="BG372"/>
          <cell r="BH372"/>
          <cell r="BI372"/>
          <cell r="BJ372"/>
          <cell r="BK372"/>
          <cell r="BL372"/>
          <cell r="BM372"/>
          <cell r="BN372"/>
          <cell r="BO372"/>
          <cell r="BP372"/>
          <cell r="BQ372"/>
          <cell r="BR372"/>
          <cell r="BS372"/>
          <cell r="BT372"/>
          <cell r="BU372"/>
          <cell r="BV372"/>
          <cell r="BW372"/>
          <cell r="BX372"/>
          <cell r="BY372"/>
          <cell r="BZ372"/>
          <cell r="CA372"/>
          <cell r="CB372"/>
          <cell r="CC372"/>
          <cell r="CD372"/>
          <cell r="CE372"/>
          <cell r="CF372"/>
          <cell r="CG372"/>
          <cell r="CH372"/>
          <cell r="CI372"/>
          <cell r="CJ372"/>
          <cell r="CK372"/>
          <cell r="CL372"/>
          <cell r="CM372"/>
          <cell r="CN372"/>
          <cell r="CO372"/>
          <cell r="CP372"/>
          <cell r="CQ372"/>
          <cell r="CR372"/>
        </row>
        <row r="373">
          <cell r="B373"/>
          <cell r="O373"/>
          <cell r="P373"/>
          <cell r="Q373"/>
          <cell r="R373"/>
          <cell r="S373"/>
          <cell r="T373"/>
          <cell r="U373"/>
          <cell r="V373"/>
          <cell r="W373"/>
          <cell r="X373"/>
          <cell r="Y373"/>
          <cell r="Z373"/>
          <cell r="AA373"/>
          <cell r="AB373"/>
          <cell r="AC373"/>
          <cell r="AD373"/>
          <cell r="AE373"/>
          <cell r="AF373"/>
          <cell r="AG373"/>
          <cell r="AH373"/>
          <cell r="AI373"/>
          <cell r="AJ373"/>
          <cell r="AK373"/>
          <cell r="AL373"/>
          <cell r="AM373"/>
          <cell r="AN373"/>
          <cell r="AO373"/>
          <cell r="AP373"/>
          <cell r="AQ373"/>
          <cell r="AR373"/>
          <cell r="AS373"/>
          <cell r="AT373"/>
          <cell r="AU373"/>
          <cell r="AV373"/>
          <cell r="AW373"/>
          <cell r="AX373"/>
          <cell r="AY373"/>
          <cell r="AZ373"/>
          <cell r="BA373"/>
          <cell r="BB373"/>
          <cell r="BC373"/>
          <cell r="BD373"/>
          <cell r="BE373"/>
          <cell r="BF373"/>
          <cell r="BG373"/>
          <cell r="BH373"/>
          <cell r="BI373"/>
          <cell r="BJ373"/>
          <cell r="BK373"/>
          <cell r="BL373"/>
          <cell r="BM373"/>
          <cell r="BN373"/>
          <cell r="BO373"/>
          <cell r="BP373"/>
          <cell r="BQ373"/>
          <cell r="BR373"/>
          <cell r="BS373"/>
          <cell r="BT373"/>
          <cell r="BU373"/>
          <cell r="BV373"/>
          <cell r="BW373"/>
          <cell r="BX373"/>
          <cell r="BY373"/>
          <cell r="BZ373"/>
          <cell r="CA373"/>
          <cell r="CB373"/>
          <cell r="CC373"/>
          <cell r="CD373"/>
          <cell r="CE373"/>
          <cell r="CF373"/>
          <cell r="CG373"/>
          <cell r="CH373"/>
          <cell r="CI373"/>
          <cell r="CJ373"/>
          <cell r="CK373"/>
          <cell r="CL373"/>
          <cell r="CM373"/>
          <cell r="CN373"/>
          <cell r="CO373"/>
          <cell r="CP373"/>
          <cell r="CQ373"/>
          <cell r="CR373"/>
        </row>
        <row r="374">
          <cell r="B374"/>
          <cell r="O374"/>
          <cell r="P374"/>
          <cell r="Q374"/>
          <cell r="R374"/>
          <cell r="S374"/>
          <cell r="T374"/>
          <cell r="U374"/>
          <cell r="V374"/>
          <cell r="W374"/>
          <cell r="X374"/>
          <cell r="Y374"/>
          <cell r="Z374"/>
          <cell r="AA374"/>
          <cell r="AB374"/>
          <cell r="AC374"/>
          <cell r="AD374"/>
          <cell r="AE374"/>
          <cell r="AF374"/>
          <cell r="AG374"/>
          <cell r="AH374"/>
          <cell r="AI374"/>
          <cell r="AJ374"/>
          <cell r="AK374"/>
          <cell r="AL374"/>
          <cell r="AM374"/>
          <cell r="AN374"/>
          <cell r="AO374"/>
          <cell r="AP374"/>
          <cell r="AQ374"/>
          <cell r="AR374"/>
          <cell r="AS374"/>
          <cell r="AT374"/>
          <cell r="AU374"/>
          <cell r="AV374"/>
          <cell r="AW374"/>
          <cell r="AX374"/>
          <cell r="AY374"/>
          <cell r="AZ374"/>
          <cell r="BA374"/>
          <cell r="BB374"/>
          <cell r="BC374"/>
          <cell r="BD374"/>
          <cell r="BE374"/>
          <cell r="BF374"/>
          <cell r="BG374"/>
          <cell r="BH374"/>
          <cell r="BI374"/>
          <cell r="BJ374"/>
          <cell r="BK374"/>
          <cell r="BL374"/>
          <cell r="BM374"/>
          <cell r="BN374"/>
          <cell r="BO374"/>
          <cell r="BP374"/>
          <cell r="BQ374"/>
          <cell r="BR374"/>
          <cell r="BS374"/>
          <cell r="BT374"/>
          <cell r="BU374"/>
          <cell r="BV374"/>
          <cell r="BW374"/>
          <cell r="BX374"/>
          <cell r="BY374"/>
          <cell r="BZ374"/>
          <cell r="CA374"/>
          <cell r="CB374"/>
          <cell r="CC374"/>
          <cell r="CD374"/>
          <cell r="CE374"/>
          <cell r="CF374"/>
          <cell r="CG374"/>
          <cell r="CH374"/>
          <cell r="CI374"/>
          <cell r="CJ374"/>
          <cell r="CK374"/>
          <cell r="CL374"/>
          <cell r="CM374"/>
          <cell r="CN374"/>
          <cell r="CO374"/>
          <cell r="CP374"/>
          <cell r="CQ374"/>
          <cell r="CR374"/>
        </row>
      </sheetData>
      <sheetData sheetId="4"/>
      <sheetData sheetId="5"/>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ﾏﾆｭｱﾙ"/>
      <sheetName val="計画表"/>
      <sheetName val="ｶﾚﾝﾀﾞｰ"/>
      <sheetName val="検索計画表"/>
      <sheetName val="加工日報ｽﾗｲｽ"/>
      <sheetName val="稼働記録"/>
    </sheetNames>
    <sheetDataSet>
      <sheetData sheetId="0"/>
      <sheetData sheetId="1"/>
      <sheetData sheetId="2"/>
      <sheetData sheetId="3"/>
      <sheetData sheetId="4">
        <row r="5">
          <cell r="A5" t="str">
            <v>依頼No</v>
          </cell>
          <cell r="B5" t="str">
            <v>加工日</v>
          </cell>
          <cell r="C5" t="str">
            <v>工程名</v>
          </cell>
          <cell r="D5" t="str">
            <v>未使用1</v>
          </cell>
          <cell r="E5" t="str">
            <v>担当者</v>
          </cell>
          <cell r="F5" t="str">
            <v>開始
時間</v>
          </cell>
          <cell r="G5" t="str">
            <v>終了時間</v>
          </cell>
          <cell r="H5" t="str">
            <v>入力ｺｰﾄﾞ</v>
          </cell>
          <cell r="I5" t="str">
            <v>製品</v>
          </cell>
          <cell r="J5" t="str">
            <v>投入原反</v>
          </cell>
          <cell r="K5" t="str">
            <v>加工内容</v>
          </cell>
          <cell r="L5" t="str">
            <v>国分搬送日</v>
          </cell>
          <cell r="M5" t="str">
            <v>出荷
納期</v>
          </cell>
          <cell r="N5" t="str">
            <v>受注数</v>
          </cell>
          <cell r="O5" t="str">
            <v>加工実績累計</v>
          </cell>
          <cell r="P5" t="str">
            <v>加工完了</v>
          </cell>
          <cell r="Q5" t="str">
            <v>未使用2</v>
          </cell>
          <cell r="R5" t="str">
            <v>未使用3</v>
          </cell>
          <cell r="S5" t="str">
            <v>未使用4</v>
          </cell>
          <cell r="T5" t="str">
            <v>未使用5</v>
          </cell>
          <cell r="U5" t="str">
            <v>未使用6</v>
          </cell>
          <cell r="V5" t="str">
            <v>未使用7</v>
          </cell>
          <cell r="W5" t="str">
            <v>未使用8</v>
          </cell>
          <cell r="X5" t="str">
            <v>未使用9</v>
          </cell>
          <cell r="Y5" t="str">
            <v>未使用10</v>
          </cell>
          <cell r="Z5" t="str">
            <v>未使用11</v>
          </cell>
          <cell r="AA5" t="str">
            <v>未使用12</v>
          </cell>
          <cell r="AB5" t="str">
            <v>未使用13</v>
          </cell>
          <cell r="AC5" t="str">
            <v>未使用14</v>
          </cell>
          <cell r="AD5" t="str">
            <v>加工：備考欄</v>
          </cell>
          <cell r="AE5" t="str">
            <v>未使用15</v>
          </cell>
          <cell r="AF5" t="str">
            <v>未使用16</v>
          </cell>
          <cell r="AG5" t="str">
            <v>未使用17</v>
          </cell>
          <cell r="AH5" t="str">
            <v>未使用18</v>
          </cell>
          <cell r="AI5" t="str">
            <v>未使用19</v>
          </cell>
          <cell r="AJ5" t="str">
            <v>未使用20</v>
          </cell>
          <cell r="AK5" t="str">
            <v>未使用21</v>
          </cell>
          <cell r="AL5" t="str">
            <v>未使用22</v>
          </cell>
          <cell r="AM5" t="str">
            <v>目抜
加工日</v>
          </cell>
          <cell r="AN5" t="str">
            <v>目抜
加工量</v>
          </cell>
          <cell r="AO5" t="str">
            <v>目抜加工量
累計</v>
          </cell>
          <cell r="AP5" t="str">
            <v>K/SR3/H
加工日</v>
          </cell>
          <cell r="AQ5" t="str">
            <v>K/SR3/H
加工量</v>
          </cell>
          <cell r="AR5" t="str">
            <v>K/SR3/H
累計</v>
          </cell>
          <cell r="AS5" t="str">
            <v>ﾊﾞｰﾁ
加工日</v>
          </cell>
          <cell r="AT5" t="str">
            <v>ﾊﾞｰﾁ
加工量</v>
          </cell>
          <cell r="AU5" t="str">
            <v>ﾊﾞｰﾁ
累計</v>
          </cell>
          <cell r="AV5" t="str">
            <v>打抜
加工日</v>
          </cell>
          <cell r="AW5" t="str">
            <v>打抜
加工量</v>
          </cell>
          <cell r="AX5" t="str">
            <v>打抜
累計</v>
          </cell>
          <cell r="AY5" t="str">
            <v>大石
搬送日</v>
          </cell>
          <cell r="AZ5" t="str">
            <v>大石
搬送量</v>
          </cell>
          <cell r="BA5" t="str">
            <v>大石
搬送
累計</v>
          </cell>
          <cell r="BB5" t="str">
            <v>未使用23</v>
          </cell>
          <cell r="BC5" t="str">
            <v>未使用24</v>
          </cell>
          <cell r="BD5" t="str">
            <v>未使用25</v>
          </cell>
          <cell r="BE5" t="str">
            <v>未使用26</v>
          </cell>
          <cell r="BF5" t="str">
            <v>未使用27</v>
          </cell>
          <cell r="BG5" t="str">
            <v>未使用28</v>
          </cell>
          <cell r="BH5" t="str">
            <v>未使用29</v>
          </cell>
          <cell r="BI5" t="str">
            <v>未使用30</v>
          </cell>
          <cell r="BJ5" t="str">
            <v>未使用31</v>
          </cell>
          <cell r="BK5" t="str">
            <v>未使用32</v>
          </cell>
          <cell r="BL5" t="str">
            <v>未使用33</v>
          </cell>
          <cell r="BM5" t="str">
            <v>未使用34</v>
          </cell>
          <cell r="BN5" t="str">
            <v>未使用35</v>
          </cell>
          <cell r="BO5" t="str">
            <v>残業時間</v>
          </cell>
          <cell r="BP5" t="str">
            <v>残業
担当者</v>
          </cell>
          <cell r="BQ5" t="str">
            <v>停機内容</v>
          </cell>
          <cell r="BR5" t="str">
            <v>停機時間</v>
          </cell>
          <cell r="BS5" t="str">
            <v>休憩時間</v>
          </cell>
          <cell r="BT5" t="str">
            <v>稼働時間</v>
          </cell>
          <cell r="BU5" t="str">
            <v>枝番</v>
          </cell>
          <cell r="BV5" t="str">
            <v>製品Ａ</v>
          </cell>
          <cell r="BW5" t="str">
            <v>梱包</v>
          </cell>
          <cell r="BX5" t="str">
            <v>色</v>
          </cell>
          <cell r="BY5" t="str">
            <v>区分</v>
          </cell>
          <cell r="BZ5" t="str">
            <v>所要
時間
m/min</v>
          </cell>
          <cell r="CA5" t="str">
            <v>投入原反A</v>
          </cell>
          <cell r="CB5" t="str">
            <v>梱包1</v>
          </cell>
          <cell r="CC5" t="str">
            <v>色1</v>
          </cell>
          <cell r="CD5" t="str">
            <v>区分1</v>
          </cell>
          <cell r="CE5" t="str">
            <v>投入量A</v>
          </cell>
          <cell r="CF5" t="str">
            <v>出来高A</v>
          </cell>
          <cell r="CG5" t="str">
            <v>実製品出来高A</v>
          </cell>
          <cell r="CH5" t="str">
            <v>実加工量A</v>
          </cell>
          <cell r="CI5" t="str">
            <v>EC・ﾄﾘA</v>
          </cell>
          <cell r="CJ5" t="str">
            <v>原反着予定</v>
          </cell>
          <cell r="CK5" t="str">
            <v>調整納期A</v>
          </cell>
          <cell r="CL5" t="str">
            <v>加工予定A</v>
          </cell>
          <cell r="CM5" t="str">
            <v>加工内容
備考A</v>
          </cell>
          <cell r="CN5" t="str">
            <v>加工：
特記事項A</v>
          </cell>
          <cell r="CO5" t="str">
            <v>未使用44</v>
          </cell>
          <cell r="CP5" t="str">
            <v>完了区分A</v>
          </cell>
          <cell r="CQ5" t="str">
            <v>未使用45</v>
          </cell>
          <cell r="CR5" t="str">
            <v>未使用46</v>
          </cell>
          <cell r="CS5" t="str">
            <v>未使用47</v>
          </cell>
          <cell r="CT5" t="str">
            <v>型取り数</v>
          </cell>
          <cell r="CU5" t="str">
            <v>ｶｯﾄ寸法</v>
          </cell>
          <cell r="CV5" t="str">
            <v>梱包ｹｰｽ</v>
          </cell>
          <cell r="CW5" t="str">
            <v>ｹｰｽ入数</v>
          </cell>
          <cell r="CX5" t="str">
            <v>袋入数</v>
          </cell>
          <cell r="CY5" t="str">
            <v>加工要領及び注意事項</v>
          </cell>
          <cell r="CZ5" t="str">
            <v>備考（条件書）</v>
          </cell>
          <cell r="DA5" t="str">
            <v>備考（条件書）</v>
          </cell>
          <cell r="DB5" t="str">
            <v>未使用48</v>
          </cell>
          <cell r="DC5" t="str">
            <v>加工実績累計A</v>
          </cell>
          <cell r="DD5" t="str">
            <v>実製品出来高累計A</v>
          </cell>
        </row>
        <row r="6">
          <cell r="A6" t="str">
            <v>V4-3</v>
          </cell>
          <cell r="B6">
            <v>46113</v>
          </cell>
          <cell r="C6" t="str">
            <v>スライス工程</v>
          </cell>
          <cell r="D6"/>
          <cell r="E6" t="str">
            <v xml:space="preserve">菅沼 めぐみ
森岡 真由美
</v>
          </cell>
          <cell r="F6">
            <v>0.4909722222222222</v>
          </cell>
          <cell r="G6">
            <v>0.58263888888888893</v>
          </cell>
          <cell r="H6"/>
          <cell r="I6"/>
          <cell r="J6"/>
          <cell r="K6"/>
          <cell r="L6"/>
          <cell r="M6"/>
          <cell r="N6"/>
          <cell r="O6"/>
          <cell r="P6"/>
          <cell r="Q6"/>
          <cell r="R6"/>
          <cell r="S6"/>
          <cell r="T6"/>
          <cell r="U6"/>
          <cell r="V6"/>
          <cell r="W6"/>
          <cell r="X6"/>
          <cell r="Y6"/>
          <cell r="Z6"/>
          <cell r="AA6"/>
          <cell r="AB6"/>
          <cell r="AC6"/>
          <cell r="AD6"/>
          <cell r="AE6"/>
          <cell r="AF6"/>
          <cell r="AG6"/>
          <cell r="AH6"/>
          <cell r="AI6"/>
          <cell r="AJ6"/>
          <cell r="AK6"/>
          <cell r="AL6"/>
          <cell r="AM6"/>
          <cell r="AN6"/>
          <cell r="AO6"/>
          <cell r="AP6"/>
          <cell r="AQ6"/>
          <cell r="AR6"/>
          <cell r="AS6"/>
          <cell r="AT6"/>
          <cell r="AU6"/>
          <cell r="AV6"/>
          <cell r="AW6"/>
          <cell r="AX6"/>
          <cell r="AY6"/>
          <cell r="AZ6"/>
          <cell r="BA6"/>
          <cell r="BB6"/>
          <cell r="BC6"/>
          <cell r="BD6"/>
          <cell r="BE6"/>
          <cell r="BF6"/>
          <cell r="BG6"/>
          <cell r="BH6"/>
          <cell r="BI6"/>
          <cell r="BJ6"/>
          <cell r="BK6"/>
          <cell r="BL6"/>
          <cell r="BM6"/>
          <cell r="BN6"/>
          <cell r="BO6">
            <v>0</v>
          </cell>
          <cell r="BP6" t="str">
            <v xml:space="preserve">
</v>
          </cell>
          <cell r="BQ6" t="str">
            <v>切替え</v>
          </cell>
          <cell r="BR6">
            <v>50</v>
          </cell>
          <cell r="BS6">
            <v>0</v>
          </cell>
          <cell r="BT6">
            <v>82.000000000000085</v>
          </cell>
          <cell r="BU6" t="str">
            <v xml:space="preserve"> </v>
          </cell>
          <cell r="BV6" t="str">
            <v>30030-BG00-1000X100</v>
          </cell>
          <cell r="BW6" t="str">
            <v>FA</v>
          </cell>
          <cell r="BX6" t="str">
            <v>BK0</v>
          </cell>
          <cell r="BY6" t="str">
            <v>C</v>
          </cell>
          <cell r="BZ6">
            <v>4.8780487804877994</v>
          </cell>
          <cell r="CA6" t="str">
            <v>30060-AG00-1000X100</v>
          </cell>
          <cell r="CB6" t="str">
            <v>FA</v>
          </cell>
          <cell r="CC6" t="str">
            <v>BK0</v>
          </cell>
          <cell r="CD6" t="str">
            <v>C</v>
          </cell>
          <cell r="CE6">
            <v>400</v>
          </cell>
          <cell r="CF6">
            <v>800</v>
          </cell>
          <cell r="CG6">
            <v>800</v>
          </cell>
          <cell r="CH6">
            <v>400</v>
          </cell>
          <cell r="CI6">
            <v>0</v>
          </cell>
          <cell r="CJ6">
            <v>46113</v>
          </cell>
          <cell r="CK6">
            <v>46115</v>
          </cell>
          <cell r="CL6">
            <v>46113</v>
          </cell>
          <cell r="CM6" t="str">
            <v>ｽﾗｲｽ　　</v>
          </cell>
          <cell r="CN6"/>
          <cell r="CO6"/>
          <cell r="CP6" t="str">
            <v>完</v>
          </cell>
          <cell r="CQ6"/>
          <cell r="CR6"/>
          <cell r="CS6"/>
          <cell r="CT6"/>
          <cell r="CU6"/>
          <cell r="CV6"/>
          <cell r="CW6"/>
          <cell r="CX6"/>
          <cell r="CY6"/>
          <cell r="CZ6"/>
          <cell r="DA6"/>
          <cell r="DB6"/>
          <cell r="DC6">
            <v>400</v>
          </cell>
          <cell r="DD6">
            <v>800</v>
          </cell>
        </row>
        <row r="7">
          <cell r="A7" t="str">
            <v>Y4-12</v>
          </cell>
          <cell r="B7">
            <v>46113</v>
          </cell>
          <cell r="C7" t="str">
            <v>スライス工程</v>
          </cell>
          <cell r="D7"/>
          <cell r="E7" t="str">
            <v xml:space="preserve">菅沼 めぐみ
森岡 真由美
</v>
          </cell>
          <cell r="F7">
            <v>0.58263888888888893</v>
          </cell>
          <cell r="G7">
            <v>0.70833333333333337</v>
          </cell>
          <cell r="H7"/>
          <cell r="I7"/>
          <cell r="J7"/>
          <cell r="K7"/>
          <cell r="L7"/>
          <cell r="M7"/>
          <cell r="N7"/>
          <cell r="O7"/>
          <cell r="P7"/>
          <cell r="Q7"/>
          <cell r="R7"/>
          <cell r="S7"/>
          <cell r="T7"/>
          <cell r="U7"/>
          <cell r="V7"/>
          <cell r="W7"/>
          <cell r="X7"/>
          <cell r="Y7"/>
          <cell r="Z7"/>
          <cell r="AA7"/>
          <cell r="AB7"/>
          <cell r="AC7"/>
          <cell r="AD7"/>
          <cell r="AE7"/>
          <cell r="AF7"/>
          <cell r="AG7"/>
          <cell r="AH7"/>
          <cell r="AI7"/>
          <cell r="AJ7"/>
          <cell r="AK7"/>
          <cell r="AL7"/>
          <cell r="AM7"/>
          <cell r="AN7"/>
          <cell r="AO7"/>
          <cell r="AP7"/>
          <cell r="AQ7"/>
          <cell r="AR7"/>
          <cell r="AS7"/>
          <cell r="AT7"/>
          <cell r="AU7"/>
          <cell r="AV7"/>
          <cell r="AW7"/>
          <cell r="AX7"/>
          <cell r="AY7"/>
          <cell r="AZ7"/>
          <cell r="BA7"/>
          <cell r="BB7"/>
          <cell r="BC7"/>
          <cell r="BD7"/>
          <cell r="BE7"/>
          <cell r="BF7"/>
          <cell r="BG7"/>
          <cell r="BH7"/>
          <cell r="BI7"/>
          <cell r="BJ7"/>
          <cell r="BK7"/>
          <cell r="BL7"/>
          <cell r="BM7"/>
          <cell r="BN7"/>
          <cell r="BO7">
            <v>0</v>
          </cell>
          <cell r="BP7" t="str">
            <v xml:space="preserve">
</v>
          </cell>
          <cell r="BQ7" t="str">
            <v>切替え</v>
          </cell>
          <cell r="BR7">
            <v>0</v>
          </cell>
          <cell r="BS7">
            <v>65</v>
          </cell>
          <cell r="BT7">
            <v>116</v>
          </cell>
          <cell r="BU7" t="str">
            <v xml:space="preserve"> </v>
          </cell>
          <cell r="BV7" t="str">
            <v>30020-BG00- 780X300</v>
          </cell>
          <cell r="BW7" t="str">
            <v>FA</v>
          </cell>
          <cell r="BX7" t="str">
            <v xml:space="preserve">   </v>
          </cell>
          <cell r="BY7" t="str">
            <v>V</v>
          </cell>
          <cell r="BZ7">
            <v>25.862068965517242</v>
          </cell>
          <cell r="CA7" t="str">
            <v>30040-AG00- 780X300</v>
          </cell>
          <cell r="CB7" t="str">
            <v>FA</v>
          </cell>
          <cell r="CC7" t="str">
            <v xml:space="preserve">   </v>
          </cell>
          <cell r="CD7" t="str">
            <v>C</v>
          </cell>
          <cell r="CE7">
            <v>6600</v>
          </cell>
          <cell r="CF7">
            <v>13200</v>
          </cell>
          <cell r="CG7">
            <v>6000</v>
          </cell>
          <cell r="CH7">
            <v>3000</v>
          </cell>
          <cell r="CI7">
            <v>0</v>
          </cell>
          <cell r="CJ7">
            <v>46113</v>
          </cell>
          <cell r="CK7">
            <v>46120</v>
          </cell>
          <cell r="CL7">
            <v>46113</v>
          </cell>
          <cell r="CM7" t="str">
            <v>ｽﾗｲｽ3ｲﾝﾁ紙管　　</v>
          </cell>
          <cell r="CN7"/>
          <cell r="CO7"/>
          <cell r="CP7" t="str">
            <v>完</v>
          </cell>
          <cell r="CQ7"/>
          <cell r="CR7"/>
          <cell r="CS7"/>
          <cell r="CT7"/>
          <cell r="CU7"/>
          <cell r="CV7"/>
          <cell r="CW7"/>
          <cell r="CX7"/>
          <cell r="CY7"/>
          <cell r="CZ7"/>
          <cell r="DA7"/>
          <cell r="DB7"/>
          <cell r="DC7">
            <v>6600</v>
          </cell>
          <cell r="DD7">
            <v>13200</v>
          </cell>
        </row>
        <row r="8">
          <cell r="A8" t="str">
            <v>V4-1</v>
          </cell>
          <cell r="B8">
            <v>46113</v>
          </cell>
          <cell r="C8" t="str">
            <v>スライス工程</v>
          </cell>
          <cell r="D8"/>
          <cell r="E8" t="str">
            <v xml:space="preserve">森岡 真由美
</v>
          </cell>
          <cell r="F8">
            <v>0.70833333333333337</v>
          </cell>
          <cell r="G8">
            <v>0.70833333333333337</v>
          </cell>
          <cell r="H8"/>
          <cell r="I8"/>
          <cell r="J8"/>
          <cell r="K8"/>
          <cell r="L8"/>
          <cell r="M8"/>
          <cell r="N8"/>
          <cell r="O8"/>
          <cell r="P8"/>
          <cell r="Q8"/>
          <cell r="R8"/>
          <cell r="S8"/>
          <cell r="T8"/>
          <cell r="U8"/>
          <cell r="V8"/>
          <cell r="W8"/>
          <cell r="X8"/>
          <cell r="Y8"/>
          <cell r="Z8"/>
          <cell r="AA8"/>
          <cell r="AB8"/>
          <cell r="AC8"/>
          <cell r="AD8"/>
          <cell r="AE8"/>
          <cell r="AF8"/>
          <cell r="AG8"/>
          <cell r="AH8"/>
          <cell r="AI8"/>
          <cell r="AJ8"/>
          <cell r="AK8"/>
          <cell r="AL8"/>
          <cell r="AM8"/>
          <cell r="AN8"/>
          <cell r="AO8"/>
          <cell r="AP8"/>
          <cell r="AQ8"/>
          <cell r="AR8"/>
          <cell r="AS8"/>
          <cell r="AT8"/>
          <cell r="AU8"/>
          <cell r="AV8"/>
          <cell r="AW8"/>
          <cell r="AX8"/>
          <cell r="AY8"/>
          <cell r="AZ8"/>
          <cell r="BA8"/>
          <cell r="BB8"/>
          <cell r="BC8"/>
          <cell r="BD8"/>
          <cell r="BE8"/>
          <cell r="BF8"/>
          <cell r="BG8"/>
          <cell r="BH8"/>
          <cell r="BI8"/>
          <cell r="BJ8"/>
          <cell r="BK8"/>
          <cell r="BL8"/>
          <cell r="BM8"/>
          <cell r="BN8"/>
          <cell r="BO8">
            <v>0</v>
          </cell>
          <cell r="BP8" t="str">
            <v xml:space="preserve">
</v>
          </cell>
          <cell r="BQ8">
            <v>0</v>
          </cell>
          <cell r="BR8">
            <v>0</v>
          </cell>
          <cell r="BS8">
            <v>0</v>
          </cell>
          <cell r="BT8">
            <v>0</v>
          </cell>
          <cell r="BU8" t="str">
            <v xml:space="preserve"> </v>
          </cell>
          <cell r="BV8" t="str">
            <v>30020-BG00-1030X200</v>
          </cell>
          <cell r="BW8" t="str">
            <v>FA</v>
          </cell>
          <cell r="BX8" t="str">
            <v>BK0</v>
          </cell>
          <cell r="BY8" t="str">
            <v>C</v>
          </cell>
          <cell r="BZ8" t="str">
            <v/>
          </cell>
          <cell r="CA8" t="str">
            <v>30040-AG00-1030X200</v>
          </cell>
          <cell r="CB8" t="str">
            <v>FA</v>
          </cell>
          <cell r="CC8" t="str">
            <v>BK0</v>
          </cell>
          <cell r="CD8" t="str">
            <v>C</v>
          </cell>
          <cell r="CE8">
            <v>2000</v>
          </cell>
          <cell r="CF8">
            <v>4000</v>
          </cell>
          <cell r="CG8">
            <v>4000</v>
          </cell>
          <cell r="CH8">
            <v>2000</v>
          </cell>
          <cell r="CI8">
            <v>0</v>
          </cell>
          <cell r="CJ8">
            <v>46113</v>
          </cell>
          <cell r="CK8">
            <v>46115</v>
          </cell>
          <cell r="CL8">
            <v>46113</v>
          </cell>
          <cell r="CM8" t="str">
            <v>ｽﾗｲｽつなぎなし　　</v>
          </cell>
          <cell r="CN8"/>
          <cell r="CO8"/>
          <cell r="CP8" t="str">
            <v>完</v>
          </cell>
          <cell r="CQ8"/>
          <cell r="CR8"/>
          <cell r="CS8"/>
          <cell r="CT8"/>
          <cell r="CU8"/>
          <cell r="CV8"/>
          <cell r="CW8"/>
          <cell r="CX8"/>
          <cell r="CY8"/>
          <cell r="CZ8"/>
          <cell r="DA8"/>
          <cell r="DB8"/>
          <cell r="DC8">
            <v>2000</v>
          </cell>
          <cell r="DD8">
            <v>4000</v>
          </cell>
        </row>
        <row r="9">
          <cell r="A9" t="str">
            <v>Y4-11</v>
          </cell>
          <cell r="B9">
            <v>46113</v>
          </cell>
          <cell r="C9" t="str">
            <v>スライス工程</v>
          </cell>
          <cell r="D9"/>
          <cell r="E9" t="str">
            <v xml:space="preserve">森岡 真由美
</v>
          </cell>
          <cell r="F9">
            <v>0.70833333333333337</v>
          </cell>
          <cell r="G9">
            <v>0.70833333333333337</v>
          </cell>
          <cell r="H9"/>
          <cell r="I9"/>
          <cell r="J9"/>
          <cell r="K9"/>
          <cell r="L9"/>
          <cell r="M9"/>
          <cell r="N9"/>
          <cell r="O9"/>
          <cell r="P9"/>
          <cell r="Q9"/>
          <cell r="R9"/>
          <cell r="S9"/>
          <cell r="T9"/>
          <cell r="U9"/>
          <cell r="V9"/>
          <cell r="W9"/>
          <cell r="X9"/>
          <cell r="Y9"/>
          <cell r="Z9"/>
          <cell r="AA9"/>
          <cell r="AB9"/>
          <cell r="AC9"/>
          <cell r="AD9"/>
          <cell r="AE9"/>
          <cell r="AF9"/>
          <cell r="AG9"/>
          <cell r="AH9"/>
          <cell r="AI9"/>
          <cell r="AJ9"/>
          <cell r="AK9"/>
          <cell r="AL9"/>
          <cell r="AM9"/>
          <cell r="AN9"/>
          <cell r="AO9"/>
          <cell r="AP9"/>
          <cell r="AQ9"/>
          <cell r="AR9"/>
          <cell r="AS9"/>
          <cell r="AT9"/>
          <cell r="AU9"/>
          <cell r="AV9"/>
          <cell r="AW9"/>
          <cell r="AX9"/>
          <cell r="AY9"/>
          <cell r="AZ9"/>
          <cell r="BA9"/>
          <cell r="BB9"/>
          <cell r="BC9"/>
          <cell r="BD9"/>
          <cell r="BE9"/>
          <cell r="BF9"/>
          <cell r="BG9"/>
          <cell r="BH9"/>
          <cell r="BI9"/>
          <cell r="BJ9"/>
          <cell r="BK9"/>
          <cell r="BL9"/>
          <cell r="BM9"/>
          <cell r="BN9"/>
          <cell r="BO9">
            <v>0</v>
          </cell>
          <cell r="BP9" t="str">
            <v xml:space="preserve">
</v>
          </cell>
          <cell r="BQ9">
            <v>0</v>
          </cell>
          <cell r="BR9">
            <v>0</v>
          </cell>
          <cell r="BS9">
            <v>0</v>
          </cell>
          <cell r="BT9">
            <v>0</v>
          </cell>
          <cell r="BU9" t="str">
            <v xml:space="preserve"> </v>
          </cell>
          <cell r="BV9" t="str">
            <v>30020-BG00-1030X200</v>
          </cell>
          <cell r="BW9" t="str">
            <v>FA</v>
          </cell>
          <cell r="BX9" t="str">
            <v>BK0</v>
          </cell>
          <cell r="BY9" t="str">
            <v>C</v>
          </cell>
          <cell r="BZ9" t="str">
            <v/>
          </cell>
          <cell r="CA9" t="str">
            <v>30040-AG00-1030X200</v>
          </cell>
          <cell r="CB9" t="str">
            <v>FA</v>
          </cell>
          <cell r="CC9" t="str">
            <v>BK0</v>
          </cell>
          <cell r="CD9" t="str">
            <v>C</v>
          </cell>
          <cell r="CE9">
            <v>200</v>
          </cell>
          <cell r="CF9">
            <v>400</v>
          </cell>
          <cell r="CG9">
            <v>400</v>
          </cell>
          <cell r="CH9">
            <v>200</v>
          </cell>
          <cell r="CI9">
            <v>0</v>
          </cell>
          <cell r="CJ9">
            <v>46113</v>
          </cell>
          <cell r="CK9">
            <v>46115</v>
          </cell>
          <cell r="CL9">
            <v>46113</v>
          </cell>
          <cell r="CM9" t="str">
            <v>ｽﾗｲｽ　　</v>
          </cell>
          <cell r="CN9"/>
          <cell r="CO9"/>
          <cell r="CP9" t="str">
            <v>完</v>
          </cell>
          <cell r="CQ9"/>
          <cell r="CR9"/>
          <cell r="CS9"/>
          <cell r="CT9"/>
          <cell r="CU9"/>
          <cell r="CV9"/>
          <cell r="CW9"/>
          <cell r="CX9"/>
          <cell r="CY9"/>
          <cell r="CZ9"/>
          <cell r="DA9"/>
          <cell r="DB9"/>
          <cell r="DC9">
            <v>200</v>
          </cell>
          <cell r="DD9">
            <v>400</v>
          </cell>
        </row>
        <row r="10">
          <cell r="A10" t="str">
            <v>Y4-1</v>
          </cell>
          <cell r="B10">
            <v>46113</v>
          </cell>
          <cell r="C10" t="str">
            <v>スライス工程</v>
          </cell>
          <cell r="D10"/>
          <cell r="E10" t="str">
            <v xml:space="preserve">森岡 真由美
</v>
          </cell>
          <cell r="F10">
            <v>0.70833333333333337</v>
          </cell>
          <cell r="G10">
            <v>0.70833333333333337</v>
          </cell>
          <cell r="H10"/>
          <cell r="I10"/>
          <cell r="J10"/>
          <cell r="K10"/>
          <cell r="L10"/>
          <cell r="M10"/>
          <cell r="N10"/>
          <cell r="O10"/>
          <cell r="P10"/>
          <cell r="Q10"/>
          <cell r="R10"/>
          <cell r="S10"/>
          <cell r="T10"/>
          <cell r="U10"/>
          <cell r="V10"/>
          <cell r="W10"/>
          <cell r="X10"/>
          <cell r="Y10"/>
          <cell r="Z10"/>
          <cell r="AA10"/>
          <cell r="AB10"/>
          <cell r="AC10"/>
          <cell r="AD10"/>
          <cell r="AE10"/>
          <cell r="AF10"/>
          <cell r="AG10"/>
          <cell r="AH10"/>
          <cell r="AI10"/>
          <cell r="AJ10"/>
          <cell r="AK10"/>
          <cell r="AL10"/>
          <cell r="AM10"/>
          <cell r="AN10"/>
          <cell r="AO10"/>
          <cell r="AP10"/>
          <cell r="AQ10"/>
          <cell r="AR10"/>
          <cell r="AS10"/>
          <cell r="AT10"/>
          <cell r="AU10"/>
          <cell r="AV10"/>
          <cell r="AW10"/>
          <cell r="AX10"/>
          <cell r="AY10"/>
          <cell r="AZ10"/>
          <cell r="BA10"/>
          <cell r="BB10"/>
          <cell r="BC10"/>
          <cell r="BD10"/>
          <cell r="BE10"/>
          <cell r="BF10"/>
          <cell r="BG10"/>
          <cell r="BH10"/>
          <cell r="BI10"/>
          <cell r="BJ10"/>
          <cell r="BK10"/>
          <cell r="BL10"/>
          <cell r="BM10"/>
          <cell r="BN10"/>
          <cell r="BO10">
            <v>0</v>
          </cell>
          <cell r="BP10" t="str">
            <v xml:space="preserve">
</v>
          </cell>
          <cell r="BQ10">
            <v>0</v>
          </cell>
          <cell r="BR10">
            <v>0</v>
          </cell>
          <cell r="BS10">
            <v>0</v>
          </cell>
          <cell r="BT10">
            <v>0</v>
          </cell>
          <cell r="BU10" t="str">
            <v xml:space="preserve"> </v>
          </cell>
          <cell r="BV10" t="str">
            <v>30020-BG00-1030X200</v>
          </cell>
          <cell r="BW10" t="str">
            <v>FA</v>
          </cell>
          <cell r="BX10" t="str">
            <v>BK0</v>
          </cell>
          <cell r="BY10" t="str">
            <v>C</v>
          </cell>
          <cell r="BZ10" t="str">
            <v/>
          </cell>
          <cell r="CA10" t="str">
            <v>30040-AG00-1030X200</v>
          </cell>
          <cell r="CB10" t="str">
            <v>FA</v>
          </cell>
          <cell r="CC10" t="str">
            <v>BK0</v>
          </cell>
          <cell r="CD10" t="str">
            <v>C</v>
          </cell>
          <cell r="CE10">
            <v>1000</v>
          </cell>
          <cell r="CF10">
            <v>2000</v>
          </cell>
          <cell r="CG10">
            <v>2000</v>
          </cell>
          <cell r="CH10">
            <v>1000</v>
          </cell>
          <cell r="CI10">
            <v>0</v>
          </cell>
          <cell r="CJ10">
            <v>46113</v>
          </cell>
          <cell r="CK10">
            <v>46115</v>
          </cell>
          <cell r="CL10">
            <v>46113</v>
          </cell>
          <cell r="CM10" t="str">
            <v>ｽﾗｲｽ　　</v>
          </cell>
          <cell r="CN10"/>
          <cell r="CO10"/>
          <cell r="CP10" t="str">
            <v>完</v>
          </cell>
          <cell r="CQ10"/>
          <cell r="CR10"/>
          <cell r="CS10"/>
          <cell r="CT10"/>
          <cell r="CU10"/>
          <cell r="CV10"/>
          <cell r="CW10"/>
          <cell r="CX10"/>
          <cell r="CY10"/>
          <cell r="CZ10"/>
          <cell r="DA10"/>
          <cell r="DB10"/>
          <cell r="DC10">
            <v>1000</v>
          </cell>
          <cell r="DD10">
            <v>2000</v>
          </cell>
        </row>
        <row r="11">
          <cell r="A11" t="str">
            <v>V4-2</v>
          </cell>
          <cell r="B11">
            <v>46113</v>
          </cell>
          <cell r="C11" t="str">
            <v>スライス工程</v>
          </cell>
          <cell r="D11"/>
          <cell r="E11" t="str">
            <v xml:space="preserve">森岡 真由美
</v>
          </cell>
          <cell r="F11">
            <v>0.70833333333333337</v>
          </cell>
          <cell r="G11">
            <v>0.70833333333333337</v>
          </cell>
          <cell r="H11"/>
          <cell r="I11"/>
          <cell r="J11"/>
          <cell r="K11"/>
          <cell r="L11"/>
          <cell r="M11"/>
          <cell r="N11"/>
          <cell r="O11"/>
          <cell r="P11"/>
          <cell r="Q11"/>
          <cell r="R11"/>
          <cell r="S11"/>
          <cell r="T11"/>
          <cell r="U11"/>
          <cell r="V11"/>
          <cell r="W11"/>
          <cell r="X11"/>
          <cell r="Y11"/>
          <cell r="Z11"/>
          <cell r="AA11"/>
          <cell r="AB11"/>
          <cell r="AC11"/>
          <cell r="AD11"/>
          <cell r="AE11"/>
          <cell r="AF11"/>
          <cell r="AG11"/>
          <cell r="AH11"/>
          <cell r="AI11"/>
          <cell r="AJ11"/>
          <cell r="AK11"/>
          <cell r="AL11"/>
          <cell r="AM11"/>
          <cell r="AN11"/>
          <cell r="AO11"/>
          <cell r="AP11"/>
          <cell r="AQ11"/>
          <cell r="AR11"/>
          <cell r="AS11"/>
          <cell r="AT11"/>
          <cell r="AU11"/>
          <cell r="AV11"/>
          <cell r="AW11"/>
          <cell r="AX11"/>
          <cell r="AY11"/>
          <cell r="AZ11"/>
          <cell r="BA11"/>
          <cell r="BB11"/>
          <cell r="BC11"/>
          <cell r="BD11"/>
          <cell r="BE11"/>
          <cell r="BF11"/>
          <cell r="BG11"/>
          <cell r="BH11"/>
          <cell r="BI11"/>
          <cell r="BJ11"/>
          <cell r="BK11"/>
          <cell r="BL11"/>
          <cell r="BM11"/>
          <cell r="BN11"/>
          <cell r="BO11">
            <v>0</v>
          </cell>
          <cell r="BP11" t="str">
            <v xml:space="preserve">
</v>
          </cell>
          <cell r="BQ11">
            <v>0</v>
          </cell>
          <cell r="BR11">
            <v>0</v>
          </cell>
          <cell r="BS11">
            <v>0</v>
          </cell>
          <cell r="BT11">
            <v>0</v>
          </cell>
          <cell r="BU11" t="str">
            <v xml:space="preserve"> </v>
          </cell>
          <cell r="BV11" t="str">
            <v>30020-BG00-1000X200</v>
          </cell>
          <cell r="BW11" t="str">
            <v>FA</v>
          </cell>
          <cell r="BX11" t="str">
            <v xml:space="preserve">   </v>
          </cell>
          <cell r="BY11" t="str">
            <v>C</v>
          </cell>
          <cell r="BZ11" t="str">
            <v/>
          </cell>
          <cell r="CA11" t="str">
            <v>30040-AG00-1000X200</v>
          </cell>
          <cell r="CB11" t="str">
            <v>FA</v>
          </cell>
          <cell r="CC11" t="str">
            <v xml:space="preserve">   </v>
          </cell>
          <cell r="CD11" t="str">
            <v>C</v>
          </cell>
          <cell r="CE11">
            <v>200</v>
          </cell>
          <cell r="CF11">
            <v>400</v>
          </cell>
          <cell r="CG11">
            <v>400</v>
          </cell>
          <cell r="CH11">
            <v>200</v>
          </cell>
          <cell r="CI11">
            <v>0</v>
          </cell>
          <cell r="CJ11">
            <v>46113</v>
          </cell>
          <cell r="CK11">
            <v>46115</v>
          </cell>
          <cell r="CL11">
            <v>46113</v>
          </cell>
          <cell r="CM11" t="str">
            <v>ｽﾗｲｽ　　</v>
          </cell>
          <cell r="CN11"/>
          <cell r="CO11"/>
          <cell r="CP11" t="str">
            <v>完</v>
          </cell>
          <cell r="CQ11"/>
          <cell r="CR11"/>
          <cell r="CS11"/>
          <cell r="CT11"/>
          <cell r="CU11"/>
          <cell r="CV11"/>
          <cell r="CW11"/>
          <cell r="CX11"/>
          <cell r="CY11"/>
          <cell r="CZ11"/>
          <cell r="DA11"/>
          <cell r="DB11"/>
          <cell r="DC11">
            <v>200</v>
          </cell>
          <cell r="DD11">
            <v>400</v>
          </cell>
        </row>
        <row r="12">
          <cell r="A12" t="str">
            <v>T4-2</v>
          </cell>
          <cell r="B12">
            <v>46118</v>
          </cell>
          <cell r="C12" t="str">
            <v>スライス工程</v>
          </cell>
          <cell r="D12"/>
          <cell r="E12" t="str">
            <v xml:space="preserve">菅沼 めぐみ
森岡 真由美
</v>
          </cell>
          <cell r="F12">
            <v>0.35069444444444442</v>
          </cell>
          <cell r="G12">
            <v>0.44791666666666669</v>
          </cell>
          <cell r="H12"/>
          <cell r="I12"/>
          <cell r="J12"/>
          <cell r="K12"/>
          <cell r="L12"/>
          <cell r="M12"/>
          <cell r="N12"/>
          <cell r="O12"/>
          <cell r="P12"/>
          <cell r="Q12"/>
          <cell r="R12"/>
          <cell r="S12"/>
          <cell r="T12"/>
          <cell r="U12"/>
          <cell r="V12"/>
          <cell r="W12"/>
          <cell r="X12"/>
          <cell r="Y12"/>
          <cell r="Z12"/>
          <cell r="AA12"/>
          <cell r="AB12"/>
          <cell r="AC12"/>
          <cell r="AD12"/>
          <cell r="AE12"/>
          <cell r="AF12"/>
          <cell r="AG12"/>
          <cell r="AH12"/>
          <cell r="AI12"/>
          <cell r="AJ12"/>
          <cell r="AK12"/>
          <cell r="AL12"/>
          <cell r="AM12"/>
          <cell r="AN12"/>
          <cell r="AO12"/>
          <cell r="AP12"/>
          <cell r="AQ12"/>
          <cell r="AR12"/>
          <cell r="AS12"/>
          <cell r="AT12"/>
          <cell r="AU12"/>
          <cell r="AV12"/>
          <cell r="AW12"/>
          <cell r="AX12"/>
          <cell r="AY12"/>
          <cell r="AZ12"/>
          <cell r="BA12"/>
          <cell r="BB12"/>
          <cell r="BC12"/>
          <cell r="BD12"/>
          <cell r="BE12"/>
          <cell r="BF12"/>
          <cell r="BG12"/>
          <cell r="BH12"/>
          <cell r="BI12"/>
          <cell r="BJ12"/>
          <cell r="BK12"/>
          <cell r="BL12"/>
          <cell r="BM12"/>
          <cell r="BN12"/>
          <cell r="BO12">
            <v>0</v>
          </cell>
          <cell r="BP12" t="str">
            <v xml:space="preserve">
</v>
          </cell>
          <cell r="BQ12" t="str">
            <v>加工準備</v>
          </cell>
          <cell r="BR12">
            <v>70</v>
          </cell>
          <cell r="BS12">
            <v>0</v>
          </cell>
          <cell r="BT12">
            <v>70.000000000000057</v>
          </cell>
          <cell r="BU12" t="str">
            <v xml:space="preserve"> </v>
          </cell>
          <cell r="BV12" t="str">
            <v>30020-KG00-1030X200</v>
          </cell>
          <cell r="BW12" t="str">
            <v>FA</v>
          </cell>
          <cell r="BX12" t="str">
            <v>BK0</v>
          </cell>
          <cell r="BY12" t="str">
            <v>C</v>
          </cell>
          <cell r="BZ12">
            <v>14.285714285714274</v>
          </cell>
          <cell r="CA12" t="str">
            <v>30040-AG00-1030X200</v>
          </cell>
          <cell r="CB12" t="str">
            <v>FA</v>
          </cell>
          <cell r="CC12" t="str">
            <v>BK0</v>
          </cell>
          <cell r="CD12" t="str">
            <v>C</v>
          </cell>
          <cell r="CE12">
            <v>1000</v>
          </cell>
          <cell r="CF12">
            <v>2000</v>
          </cell>
          <cell r="CG12">
            <v>2000</v>
          </cell>
          <cell r="CH12">
            <v>1000</v>
          </cell>
          <cell r="CI12">
            <v>0</v>
          </cell>
          <cell r="CJ12">
            <v>46115</v>
          </cell>
          <cell r="CK12">
            <v>46132</v>
          </cell>
          <cell r="CL12">
            <v>46118</v>
          </cell>
          <cell r="CM12" t="str">
            <v>ｽﾗｲｽ,EC　　</v>
          </cell>
          <cell r="CN12"/>
          <cell r="CO12"/>
          <cell r="CP12" t="str">
            <v>完</v>
          </cell>
          <cell r="CQ12"/>
          <cell r="CR12"/>
          <cell r="CS12"/>
          <cell r="CT12"/>
          <cell r="CU12"/>
          <cell r="CV12"/>
          <cell r="CW12"/>
          <cell r="CX12"/>
          <cell r="CY12"/>
          <cell r="CZ12"/>
          <cell r="DA12"/>
          <cell r="DB12"/>
          <cell r="DC12">
            <v>1000</v>
          </cell>
          <cell r="DD12">
            <v>2000</v>
          </cell>
        </row>
        <row r="13">
          <cell r="A13" t="str">
            <v>Y4-25</v>
          </cell>
          <cell r="B13">
            <v>46118</v>
          </cell>
          <cell r="C13" t="str">
            <v>スライス工程</v>
          </cell>
          <cell r="D13"/>
          <cell r="E13" t="str">
            <v xml:space="preserve">菅沼 めぐみ
森岡 真由美
</v>
          </cell>
          <cell r="F13">
            <v>0.44791666666666669</v>
          </cell>
          <cell r="G13">
            <v>0.45902777777777776</v>
          </cell>
          <cell r="H13"/>
          <cell r="I13"/>
          <cell r="J13"/>
          <cell r="K13"/>
          <cell r="L13"/>
          <cell r="M13"/>
          <cell r="N13"/>
          <cell r="O13"/>
          <cell r="P13"/>
          <cell r="Q13"/>
          <cell r="R13"/>
          <cell r="S13"/>
          <cell r="T13"/>
          <cell r="U13"/>
          <cell r="V13"/>
          <cell r="W13"/>
          <cell r="X13"/>
          <cell r="Y13"/>
          <cell r="Z13"/>
          <cell r="AA13"/>
          <cell r="AB13"/>
          <cell r="AC13"/>
          <cell r="AD13"/>
          <cell r="AE13"/>
          <cell r="AF13"/>
          <cell r="AG13"/>
          <cell r="AH13"/>
          <cell r="AI13"/>
          <cell r="AJ13"/>
          <cell r="AK13"/>
          <cell r="AL13"/>
          <cell r="AM13"/>
          <cell r="AN13"/>
          <cell r="AO13"/>
          <cell r="AP13"/>
          <cell r="AQ13"/>
          <cell r="AR13"/>
          <cell r="AS13"/>
          <cell r="AT13"/>
          <cell r="AU13"/>
          <cell r="AV13"/>
          <cell r="AW13"/>
          <cell r="AX13"/>
          <cell r="AY13"/>
          <cell r="AZ13"/>
          <cell r="BA13"/>
          <cell r="BB13"/>
          <cell r="BC13"/>
          <cell r="BD13"/>
          <cell r="BE13"/>
          <cell r="BF13"/>
          <cell r="BG13"/>
          <cell r="BH13"/>
          <cell r="BI13"/>
          <cell r="BJ13"/>
          <cell r="BK13"/>
          <cell r="BL13"/>
          <cell r="BM13"/>
          <cell r="BN13"/>
          <cell r="BO13">
            <v>0</v>
          </cell>
          <cell r="BP13" t="str">
            <v xml:space="preserve">
</v>
          </cell>
          <cell r="BQ13">
            <v>0</v>
          </cell>
          <cell r="BR13">
            <v>0</v>
          </cell>
          <cell r="BS13">
            <v>0</v>
          </cell>
          <cell r="BT13">
            <v>15.999999999999943</v>
          </cell>
          <cell r="BU13" t="str">
            <v xml:space="preserve"> </v>
          </cell>
          <cell r="BV13" t="str">
            <v>30020-KG00-1030X200</v>
          </cell>
          <cell r="BW13" t="str">
            <v>FA</v>
          </cell>
          <cell r="BX13" t="str">
            <v>BK0</v>
          </cell>
          <cell r="BY13" t="str">
            <v>C</v>
          </cell>
          <cell r="BZ13">
            <v>25.000000000000089</v>
          </cell>
          <cell r="CA13" t="str">
            <v>30040-AG00-1030X200</v>
          </cell>
          <cell r="CB13" t="str">
            <v>FA</v>
          </cell>
          <cell r="CC13" t="str">
            <v>BK0</v>
          </cell>
          <cell r="CD13" t="str">
            <v>C</v>
          </cell>
          <cell r="CE13">
            <v>400</v>
          </cell>
          <cell r="CF13">
            <v>800</v>
          </cell>
          <cell r="CG13">
            <v>800</v>
          </cell>
          <cell r="CH13">
            <v>400</v>
          </cell>
          <cell r="CI13">
            <v>0</v>
          </cell>
          <cell r="CJ13">
            <v>46115</v>
          </cell>
          <cell r="CK13">
            <v>46125</v>
          </cell>
          <cell r="CL13">
            <v>46118</v>
          </cell>
          <cell r="CM13" t="str">
            <v>ｽﾗｲｽ,EC　　</v>
          </cell>
          <cell r="CN13"/>
          <cell r="CO13"/>
          <cell r="CP13" t="str">
            <v>完</v>
          </cell>
          <cell r="CQ13"/>
          <cell r="CR13"/>
          <cell r="CS13"/>
          <cell r="CT13"/>
          <cell r="CU13"/>
          <cell r="CV13"/>
          <cell r="CW13"/>
          <cell r="CX13"/>
          <cell r="CY13"/>
          <cell r="CZ13"/>
          <cell r="DA13"/>
          <cell r="DB13"/>
          <cell r="DC13">
            <v>400</v>
          </cell>
          <cell r="DD13">
            <v>800</v>
          </cell>
        </row>
        <row r="14">
          <cell r="A14" t="str">
            <v>Y4-12</v>
          </cell>
          <cell r="B14">
            <v>46118</v>
          </cell>
          <cell r="C14" t="str">
            <v>スライス工程</v>
          </cell>
          <cell r="D14"/>
          <cell r="E14" t="str">
            <v xml:space="preserve">菅沼 めぐみ
森岡 真由美
</v>
          </cell>
          <cell r="F14">
            <v>0.45902777777777776</v>
          </cell>
          <cell r="G14">
            <v>0.70833333333333337</v>
          </cell>
          <cell r="H14"/>
          <cell r="I14"/>
          <cell r="J14"/>
          <cell r="K14"/>
          <cell r="L14"/>
          <cell r="M14"/>
          <cell r="N14"/>
          <cell r="O14"/>
          <cell r="P14"/>
          <cell r="Q14"/>
          <cell r="R14"/>
          <cell r="S14"/>
          <cell r="T14"/>
          <cell r="U14"/>
          <cell r="V14"/>
          <cell r="W14"/>
          <cell r="X14"/>
          <cell r="Y14"/>
          <cell r="Z14"/>
          <cell r="AA14"/>
          <cell r="AB14"/>
          <cell r="AC14"/>
          <cell r="AD14"/>
          <cell r="AE14"/>
          <cell r="AF14"/>
          <cell r="AG14"/>
          <cell r="AH14"/>
          <cell r="AI14"/>
          <cell r="AJ14"/>
          <cell r="AK14"/>
          <cell r="AL14"/>
          <cell r="AM14"/>
          <cell r="AN14"/>
          <cell r="AO14"/>
          <cell r="AP14"/>
          <cell r="AQ14"/>
          <cell r="AR14"/>
          <cell r="AS14"/>
          <cell r="AT14"/>
          <cell r="AU14"/>
          <cell r="AV14"/>
          <cell r="AW14"/>
          <cell r="AX14"/>
          <cell r="AY14"/>
          <cell r="AZ14"/>
          <cell r="BA14"/>
          <cell r="BB14"/>
          <cell r="BC14"/>
          <cell r="BD14"/>
          <cell r="BE14"/>
          <cell r="BF14"/>
          <cell r="BG14"/>
          <cell r="BH14"/>
          <cell r="BI14"/>
          <cell r="BJ14"/>
          <cell r="BK14"/>
          <cell r="BL14"/>
          <cell r="BM14"/>
          <cell r="BN14"/>
          <cell r="BO14">
            <v>0</v>
          </cell>
          <cell r="BP14" t="str">
            <v xml:space="preserve">
</v>
          </cell>
          <cell r="BQ14" t="str">
            <v>切替え</v>
          </cell>
          <cell r="BR14">
            <v>90</v>
          </cell>
          <cell r="BS14">
            <v>65</v>
          </cell>
          <cell r="BT14">
            <v>204.00000000000006</v>
          </cell>
          <cell r="BU14" t="str">
            <v xml:space="preserve"> </v>
          </cell>
          <cell r="BV14" t="str">
            <v>30020-BG00- 780X300</v>
          </cell>
          <cell r="BW14" t="str">
            <v>FA</v>
          </cell>
          <cell r="BX14" t="str">
            <v xml:space="preserve">   </v>
          </cell>
          <cell r="BY14" t="str">
            <v>V</v>
          </cell>
          <cell r="BZ14">
            <v>17.647058823529406</v>
          </cell>
          <cell r="CA14" t="str">
            <v>30040-AG00- 780X300</v>
          </cell>
          <cell r="CB14" t="str">
            <v>FA</v>
          </cell>
          <cell r="CC14" t="str">
            <v xml:space="preserve">   </v>
          </cell>
          <cell r="CD14" t="str">
            <v>C</v>
          </cell>
          <cell r="CE14">
            <v>6600</v>
          </cell>
          <cell r="CF14">
            <v>13200</v>
          </cell>
          <cell r="CG14">
            <v>7200</v>
          </cell>
          <cell r="CH14">
            <v>3600</v>
          </cell>
          <cell r="CI14">
            <v>0</v>
          </cell>
          <cell r="CJ14">
            <v>46113</v>
          </cell>
          <cell r="CK14">
            <v>46120</v>
          </cell>
          <cell r="CL14">
            <v>46113</v>
          </cell>
          <cell r="CM14" t="str">
            <v>ｽﾗｲｽ3ｲﾝﾁ紙管　　</v>
          </cell>
          <cell r="CN14"/>
          <cell r="CO14"/>
          <cell r="CP14" t="str">
            <v>完</v>
          </cell>
          <cell r="CQ14"/>
          <cell r="CR14"/>
          <cell r="CS14"/>
          <cell r="CT14"/>
          <cell r="CU14"/>
          <cell r="CV14"/>
          <cell r="CW14"/>
          <cell r="CX14"/>
          <cell r="CY14"/>
          <cell r="CZ14"/>
          <cell r="DA14"/>
          <cell r="DB14"/>
          <cell r="DC14">
            <v>6600</v>
          </cell>
          <cell r="DD14">
            <v>13200</v>
          </cell>
        </row>
        <row r="15">
          <cell r="A15" t="str">
            <v>V4-8</v>
          </cell>
          <cell r="B15">
            <v>46119</v>
          </cell>
          <cell r="C15" t="str">
            <v>スライス工程</v>
          </cell>
          <cell r="D15"/>
          <cell r="E15" t="str">
            <v xml:space="preserve">冨田 裕子
森岡 真由美
</v>
          </cell>
          <cell r="F15">
            <v>0.35069444444444442</v>
          </cell>
          <cell r="G15">
            <v>0.58402777777777781</v>
          </cell>
          <cell r="H15"/>
          <cell r="I15"/>
          <cell r="J15"/>
          <cell r="K15"/>
          <cell r="L15"/>
          <cell r="M15"/>
          <cell r="N15"/>
          <cell r="O15"/>
          <cell r="P15"/>
          <cell r="Q15"/>
          <cell r="R15"/>
          <cell r="S15"/>
          <cell r="T15"/>
          <cell r="U15"/>
          <cell r="V15"/>
          <cell r="W15"/>
          <cell r="X15"/>
          <cell r="Y15"/>
          <cell r="Z15"/>
          <cell r="AA15"/>
          <cell r="AB15"/>
          <cell r="AC15"/>
          <cell r="AD15"/>
          <cell r="AE15"/>
          <cell r="AF15"/>
          <cell r="AG15"/>
          <cell r="AH15"/>
          <cell r="AI15"/>
          <cell r="AJ15"/>
          <cell r="AK15"/>
          <cell r="AL15"/>
          <cell r="AM15"/>
          <cell r="AN15"/>
          <cell r="AO15"/>
          <cell r="AP15"/>
          <cell r="AQ15"/>
          <cell r="AR15"/>
          <cell r="AS15"/>
          <cell r="AT15"/>
          <cell r="AU15"/>
          <cell r="AV15"/>
          <cell r="AW15"/>
          <cell r="AX15"/>
          <cell r="AY15"/>
          <cell r="AZ15"/>
          <cell r="BA15"/>
          <cell r="BB15"/>
          <cell r="BC15"/>
          <cell r="BD15"/>
          <cell r="BE15"/>
          <cell r="BF15"/>
          <cell r="BG15"/>
          <cell r="BH15"/>
          <cell r="BI15"/>
          <cell r="BJ15"/>
          <cell r="BK15"/>
          <cell r="BL15"/>
          <cell r="BM15"/>
          <cell r="BN15"/>
          <cell r="BO15">
            <v>0</v>
          </cell>
          <cell r="BP15" t="str">
            <v xml:space="preserve">
</v>
          </cell>
          <cell r="BQ15" t="str">
            <v>その他</v>
          </cell>
          <cell r="BR15">
            <v>240</v>
          </cell>
          <cell r="BS15">
            <v>50</v>
          </cell>
          <cell r="BT15">
            <v>46.000000000000114</v>
          </cell>
          <cell r="BU15" t="str">
            <v xml:space="preserve"> </v>
          </cell>
          <cell r="BV15" t="str">
            <v>30020-BG00-1000X200</v>
          </cell>
          <cell r="BW15" t="str">
            <v>FA</v>
          </cell>
          <cell r="BX15" t="str">
            <v xml:space="preserve">   </v>
          </cell>
          <cell r="BY15" t="str">
            <v>C</v>
          </cell>
          <cell r="BZ15">
            <v>13.043478260869533</v>
          </cell>
          <cell r="CA15" t="str">
            <v>30040-AG00-1000X200</v>
          </cell>
          <cell r="CB15" t="str">
            <v>FA</v>
          </cell>
          <cell r="CC15" t="str">
            <v xml:space="preserve">   </v>
          </cell>
          <cell r="CD15" t="str">
            <v>C</v>
          </cell>
          <cell r="CE15">
            <v>600</v>
          </cell>
          <cell r="CF15">
            <v>1200</v>
          </cell>
          <cell r="CG15">
            <v>1200</v>
          </cell>
          <cell r="CH15">
            <v>600</v>
          </cell>
          <cell r="CI15">
            <v>0</v>
          </cell>
          <cell r="CJ15">
            <v>46118</v>
          </cell>
          <cell r="CK15">
            <v>46121</v>
          </cell>
          <cell r="CL15">
            <v>46119</v>
          </cell>
          <cell r="CM15" t="str">
            <v>ｽﾗｲｽ　　</v>
          </cell>
          <cell r="CN15"/>
          <cell r="CO15"/>
          <cell r="CP15" t="str">
            <v>完</v>
          </cell>
          <cell r="CQ15"/>
          <cell r="CR15"/>
          <cell r="CS15"/>
          <cell r="CT15"/>
          <cell r="CU15"/>
          <cell r="CV15"/>
          <cell r="CW15"/>
          <cell r="CX15"/>
          <cell r="CY15"/>
          <cell r="CZ15"/>
          <cell r="DA15"/>
          <cell r="DB15"/>
          <cell r="DC15">
            <v>600</v>
          </cell>
          <cell r="DD15">
            <v>1200</v>
          </cell>
        </row>
        <row r="16">
          <cell r="A16" t="str">
            <v>Y4-35</v>
          </cell>
          <cell r="B16">
            <v>46119</v>
          </cell>
          <cell r="C16" t="str">
            <v>スライス工程</v>
          </cell>
          <cell r="D16"/>
          <cell r="E16" t="str">
            <v xml:space="preserve">冨田 裕子
森岡 真由美
</v>
          </cell>
          <cell r="F16">
            <v>0.58402777777777781</v>
          </cell>
          <cell r="G16">
            <v>0.61597222222222225</v>
          </cell>
          <cell r="H16"/>
          <cell r="I16"/>
          <cell r="J16"/>
          <cell r="K16"/>
          <cell r="L16"/>
          <cell r="M16"/>
          <cell r="N16"/>
          <cell r="O16"/>
          <cell r="P16"/>
          <cell r="Q16"/>
          <cell r="R16"/>
          <cell r="S16"/>
          <cell r="T16"/>
          <cell r="U16"/>
          <cell r="V16"/>
          <cell r="W16"/>
          <cell r="X16"/>
          <cell r="Y16"/>
          <cell r="Z16"/>
          <cell r="AA16"/>
          <cell r="AB16"/>
          <cell r="AC16"/>
          <cell r="AD16"/>
          <cell r="AE16"/>
          <cell r="AF16"/>
          <cell r="AG16"/>
          <cell r="AH16"/>
          <cell r="AI16"/>
          <cell r="AJ16"/>
          <cell r="AK16"/>
          <cell r="AL16"/>
          <cell r="AM16"/>
          <cell r="AN16"/>
          <cell r="AO16"/>
          <cell r="AP16"/>
          <cell r="AQ16"/>
          <cell r="AR16"/>
          <cell r="AS16"/>
          <cell r="AT16"/>
          <cell r="AU16"/>
          <cell r="AV16"/>
          <cell r="AW16"/>
          <cell r="AX16"/>
          <cell r="AY16"/>
          <cell r="AZ16"/>
          <cell r="BA16"/>
          <cell r="BB16"/>
          <cell r="BC16"/>
          <cell r="BD16"/>
          <cell r="BE16"/>
          <cell r="BF16"/>
          <cell r="BG16"/>
          <cell r="BH16"/>
          <cell r="BI16"/>
          <cell r="BJ16"/>
          <cell r="BK16"/>
          <cell r="BL16"/>
          <cell r="BM16"/>
          <cell r="BN16"/>
          <cell r="BO16">
            <v>0</v>
          </cell>
          <cell r="BP16" t="str">
            <v xml:space="preserve">
</v>
          </cell>
          <cell r="BQ16" t="str">
            <v>切替え</v>
          </cell>
          <cell r="BR16">
            <v>0</v>
          </cell>
          <cell r="BS16">
            <v>15</v>
          </cell>
          <cell r="BT16">
            <v>31</v>
          </cell>
          <cell r="BU16" t="str">
            <v xml:space="preserve"> </v>
          </cell>
          <cell r="BV16" t="str">
            <v>30020-BG00-1030X200</v>
          </cell>
          <cell r="BW16" t="str">
            <v>FA</v>
          </cell>
          <cell r="BX16" t="str">
            <v>BK0</v>
          </cell>
          <cell r="BY16" t="str">
            <v>C</v>
          </cell>
          <cell r="BZ16">
            <v>32.258064516129032</v>
          </cell>
          <cell r="CA16" t="str">
            <v>30040-AG00-1030X200</v>
          </cell>
          <cell r="CB16" t="str">
            <v>FA</v>
          </cell>
          <cell r="CC16" t="str">
            <v>BK0</v>
          </cell>
          <cell r="CD16" t="str">
            <v>C</v>
          </cell>
          <cell r="CE16">
            <v>1000</v>
          </cell>
          <cell r="CF16">
            <v>2000</v>
          </cell>
          <cell r="CG16">
            <v>2000</v>
          </cell>
          <cell r="CH16">
            <v>1000</v>
          </cell>
          <cell r="CI16">
            <v>0</v>
          </cell>
          <cell r="CJ16">
            <v>46119</v>
          </cell>
          <cell r="CK16">
            <v>46122</v>
          </cell>
          <cell r="CL16">
            <v>46119</v>
          </cell>
          <cell r="CM16" t="str">
            <v>ｽﾗｲｽ　　</v>
          </cell>
          <cell r="CN16"/>
          <cell r="CO16"/>
          <cell r="CP16" t="str">
            <v>完</v>
          </cell>
          <cell r="CQ16"/>
          <cell r="CR16"/>
          <cell r="CS16"/>
          <cell r="CT16"/>
          <cell r="CU16"/>
          <cell r="CV16"/>
          <cell r="CW16"/>
          <cell r="CX16"/>
          <cell r="CY16"/>
          <cell r="CZ16"/>
          <cell r="DA16"/>
          <cell r="DB16"/>
          <cell r="DC16">
            <v>1000</v>
          </cell>
          <cell r="DD16">
            <v>2000</v>
          </cell>
        </row>
        <row r="17">
          <cell r="A17" t="str">
            <v>Y4-13</v>
          </cell>
          <cell r="B17">
            <v>46119</v>
          </cell>
          <cell r="C17" t="str">
            <v>スライス工程</v>
          </cell>
          <cell r="D17"/>
          <cell r="E17" t="str">
            <v xml:space="preserve">冨田 裕子
森岡 真由美
</v>
          </cell>
          <cell r="F17">
            <v>0.61597222222222225</v>
          </cell>
          <cell r="G17">
            <v>0.70833333333333337</v>
          </cell>
          <cell r="H17"/>
          <cell r="I17"/>
          <cell r="J17"/>
          <cell r="K17"/>
          <cell r="L17"/>
          <cell r="M17"/>
          <cell r="N17"/>
          <cell r="O17"/>
          <cell r="P17"/>
          <cell r="Q17"/>
          <cell r="R17"/>
          <cell r="S17"/>
          <cell r="T17"/>
          <cell r="U17"/>
          <cell r="V17"/>
          <cell r="W17"/>
          <cell r="X17"/>
          <cell r="Y17"/>
          <cell r="Z17"/>
          <cell r="AA17"/>
          <cell r="AB17"/>
          <cell r="AC17"/>
          <cell r="AD17"/>
          <cell r="AE17"/>
          <cell r="AF17"/>
          <cell r="AG17"/>
          <cell r="AH17"/>
          <cell r="AI17"/>
          <cell r="AJ17"/>
          <cell r="AK17"/>
          <cell r="AL17"/>
          <cell r="AM17"/>
          <cell r="AN17"/>
          <cell r="AO17"/>
          <cell r="AP17"/>
          <cell r="AQ17"/>
          <cell r="AR17"/>
          <cell r="AS17"/>
          <cell r="AT17"/>
          <cell r="AU17"/>
          <cell r="AV17"/>
          <cell r="AW17"/>
          <cell r="AX17"/>
          <cell r="AY17"/>
          <cell r="AZ17"/>
          <cell r="BA17"/>
          <cell r="BB17"/>
          <cell r="BC17"/>
          <cell r="BD17"/>
          <cell r="BE17"/>
          <cell r="BF17"/>
          <cell r="BG17"/>
          <cell r="BH17"/>
          <cell r="BI17"/>
          <cell r="BJ17"/>
          <cell r="BK17"/>
          <cell r="BL17"/>
          <cell r="BM17"/>
          <cell r="BN17"/>
          <cell r="BO17">
            <v>0</v>
          </cell>
          <cell r="BP17" t="str">
            <v xml:space="preserve">
</v>
          </cell>
          <cell r="BQ17" t="str">
            <v>切替え</v>
          </cell>
          <cell r="BR17">
            <v>0</v>
          </cell>
          <cell r="BS17">
            <v>0</v>
          </cell>
          <cell r="BT17">
            <v>133</v>
          </cell>
          <cell r="BU17" t="str">
            <v xml:space="preserve"> </v>
          </cell>
          <cell r="BV17" t="str">
            <v>30020-BG00- 780X300</v>
          </cell>
          <cell r="BW17" t="str">
            <v>FA</v>
          </cell>
          <cell r="BX17" t="str">
            <v xml:space="preserve">   </v>
          </cell>
          <cell r="BY17" t="str">
            <v>V</v>
          </cell>
          <cell r="BZ17">
            <v>15.789473684210526</v>
          </cell>
          <cell r="CA17" t="str">
            <v>30040-AG00- 780X300</v>
          </cell>
          <cell r="CB17" t="str">
            <v>FA</v>
          </cell>
          <cell r="CC17" t="str">
            <v xml:space="preserve">   </v>
          </cell>
          <cell r="CD17" t="str">
            <v>C</v>
          </cell>
          <cell r="CE17">
            <v>8100</v>
          </cell>
          <cell r="CF17">
            <v>16200</v>
          </cell>
          <cell r="CG17">
            <v>4200</v>
          </cell>
          <cell r="CH17">
            <v>2100</v>
          </cell>
          <cell r="CI17">
            <v>0</v>
          </cell>
          <cell r="CJ17">
            <v>46119</v>
          </cell>
          <cell r="CK17">
            <v>46125</v>
          </cell>
          <cell r="CL17">
            <v>46119</v>
          </cell>
          <cell r="CM17" t="str">
            <v>ｽﾗｲｽ3ｲﾝﾁ紙管　検査前入庫依頼　</v>
          </cell>
          <cell r="CN17"/>
          <cell r="CO17"/>
          <cell r="CP17" t="str">
            <v>完</v>
          </cell>
          <cell r="CQ17"/>
          <cell r="CR17"/>
          <cell r="CS17"/>
          <cell r="CT17"/>
          <cell r="CU17"/>
          <cell r="CV17"/>
          <cell r="CW17"/>
          <cell r="CX17"/>
          <cell r="CY17"/>
          <cell r="CZ17"/>
          <cell r="DA17"/>
          <cell r="DB17"/>
          <cell r="DC17">
            <v>8100</v>
          </cell>
          <cell r="DD17">
            <v>16200</v>
          </cell>
        </row>
        <row r="18">
          <cell r="A18" t="str">
            <v>Y4-13</v>
          </cell>
          <cell r="B18">
            <v>46121</v>
          </cell>
          <cell r="C18" t="str">
            <v>スライス工程</v>
          </cell>
          <cell r="D18"/>
          <cell r="E18" t="str">
            <v xml:space="preserve">菅沼 めぐみ
森岡 真由美
</v>
          </cell>
          <cell r="F18">
            <v>0.35069444444444442</v>
          </cell>
          <cell r="G18">
            <v>0.60277777777777775</v>
          </cell>
          <cell r="H18"/>
          <cell r="I18"/>
          <cell r="J18"/>
          <cell r="K18"/>
          <cell r="L18"/>
          <cell r="M18"/>
          <cell r="N18"/>
          <cell r="O18"/>
          <cell r="P18"/>
          <cell r="Q18"/>
          <cell r="R18"/>
          <cell r="S18"/>
          <cell r="T18"/>
          <cell r="U18"/>
          <cell r="V18"/>
          <cell r="W18"/>
          <cell r="X18"/>
          <cell r="Y18"/>
          <cell r="Z18"/>
          <cell r="AA18"/>
          <cell r="AB18"/>
          <cell r="AC18"/>
          <cell r="AD18"/>
          <cell r="AE18"/>
          <cell r="AF18"/>
          <cell r="AG18"/>
          <cell r="AH18"/>
          <cell r="AI18"/>
          <cell r="AJ18"/>
          <cell r="AK18"/>
          <cell r="AL18"/>
          <cell r="AM18"/>
          <cell r="AN18"/>
          <cell r="AO18"/>
          <cell r="AP18"/>
          <cell r="AQ18"/>
          <cell r="AR18"/>
          <cell r="AS18"/>
          <cell r="AT18"/>
          <cell r="AU18"/>
          <cell r="AV18"/>
          <cell r="AW18"/>
          <cell r="AX18"/>
          <cell r="AY18"/>
          <cell r="AZ18"/>
          <cell r="BA18"/>
          <cell r="BB18"/>
          <cell r="BC18"/>
          <cell r="BD18"/>
          <cell r="BE18"/>
          <cell r="BF18"/>
          <cell r="BG18"/>
          <cell r="BH18"/>
          <cell r="BI18"/>
          <cell r="BJ18"/>
          <cell r="BK18"/>
          <cell r="BL18"/>
          <cell r="BM18"/>
          <cell r="BN18"/>
          <cell r="BO18">
            <v>0</v>
          </cell>
          <cell r="BP18" t="str">
            <v xml:space="preserve">
</v>
          </cell>
          <cell r="BQ18" t="str">
            <v>加工準備</v>
          </cell>
          <cell r="BR18">
            <v>40</v>
          </cell>
          <cell r="BS18">
            <v>50</v>
          </cell>
          <cell r="BT18">
            <v>273</v>
          </cell>
          <cell r="BU18" t="str">
            <v xml:space="preserve"> </v>
          </cell>
          <cell r="BV18" t="str">
            <v>30020-BG00- 780X300</v>
          </cell>
          <cell r="BW18" t="str">
            <v>FA</v>
          </cell>
          <cell r="BX18" t="str">
            <v xml:space="preserve">   </v>
          </cell>
          <cell r="BY18" t="str">
            <v>V</v>
          </cell>
          <cell r="BZ18">
            <v>21.978021978021978</v>
          </cell>
          <cell r="CA18" t="str">
            <v>30040-AG00- 780X300</v>
          </cell>
          <cell r="CB18" t="str">
            <v>FA</v>
          </cell>
          <cell r="CC18" t="str">
            <v xml:space="preserve">   </v>
          </cell>
          <cell r="CD18" t="str">
            <v>C</v>
          </cell>
          <cell r="CE18">
            <v>8100</v>
          </cell>
          <cell r="CF18">
            <v>16200</v>
          </cell>
          <cell r="CG18">
            <v>12000</v>
          </cell>
          <cell r="CH18">
            <v>6000</v>
          </cell>
          <cell r="CI18">
            <v>0</v>
          </cell>
          <cell r="CJ18">
            <v>46119</v>
          </cell>
          <cell r="CK18">
            <v>46125</v>
          </cell>
          <cell r="CL18">
            <v>46119</v>
          </cell>
          <cell r="CM18" t="str">
            <v>ｽﾗｲｽ3ｲﾝﾁ紙管　検査前入庫依頼　</v>
          </cell>
          <cell r="CN18"/>
          <cell r="CO18"/>
          <cell r="CP18" t="str">
            <v>完</v>
          </cell>
          <cell r="CQ18"/>
          <cell r="CR18"/>
          <cell r="CS18"/>
          <cell r="CT18"/>
          <cell r="CU18"/>
          <cell r="CV18"/>
          <cell r="CW18"/>
          <cell r="CX18"/>
          <cell r="CY18"/>
          <cell r="CZ18"/>
          <cell r="DA18"/>
          <cell r="DB18"/>
          <cell r="DC18">
            <v>8100</v>
          </cell>
          <cell r="DD18">
            <v>16200</v>
          </cell>
        </row>
        <row r="19">
          <cell r="A19" t="str">
            <v>Y4-14</v>
          </cell>
          <cell r="B19">
            <v>46121</v>
          </cell>
          <cell r="C19" t="str">
            <v>スライス工程</v>
          </cell>
          <cell r="D19"/>
          <cell r="E19" t="str">
            <v xml:space="preserve">菅沼 めぐみ
森岡 真由美
</v>
          </cell>
          <cell r="F19">
            <v>0.60277777777777775</v>
          </cell>
          <cell r="G19">
            <v>0.70833333333333337</v>
          </cell>
          <cell r="H19"/>
          <cell r="I19"/>
          <cell r="J19"/>
          <cell r="K19"/>
          <cell r="L19"/>
          <cell r="M19"/>
          <cell r="N19"/>
          <cell r="O19"/>
          <cell r="P19"/>
          <cell r="Q19"/>
          <cell r="R19"/>
          <cell r="S19"/>
          <cell r="T19"/>
          <cell r="U19"/>
          <cell r="V19"/>
          <cell r="W19"/>
          <cell r="X19"/>
          <cell r="Y19"/>
          <cell r="Z19"/>
          <cell r="AA19"/>
          <cell r="AB19"/>
          <cell r="AC19"/>
          <cell r="AD19"/>
          <cell r="AE19"/>
          <cell r="AF19"/>
          <cell r="AG19"/>
          <cell r="AH19"/>
          <cell r="AI19"/>
          <cell r="AJ19"/>
          <cell r="AK19"/>
          <cell r="AL19"/>
          <cell r="AM19"/>
          <cell r="AN19"/>
          <cell r="AO19"/>
          <cell r="AP19"/>
          <cell r="AQ19"/>
          <cell r="AR19"/>
          <cell r="AS19"/>
          <cell r="AT19"/>
          <cell r="AU19"/>
          <cell r="AV19"/>
          <cell r="AW19"/>
          <cell r="AX19"/>
          <cell r="AY19"/>
          <cell r="AZ19"/>
          <cell r="BA19"/>
          <cell r="BB19"/>
          <cell r="BC19"/>
          <cell r="BD19"/>
          <cell r="BE19"/>
          <cell r="BF19"/>
          <cell r="BG19"/>
          <cell r="BH19"/>
          <cell r="BI19"/>
          <cell r="BJ19"/>
          <cell r="BK19"/>
          <cell r="BL19"/>
          <cell r="BM19"/>
          <cell r="BN19"/>
          <cell r="BO19">
            <v>0</v>
          </cell>
          <cell r="BP19" t="str">
            <v xml:space="preserve">
</v>
          </cell>
          <cell r="BQ19">
            <v>0</v>
          </cell>
          <cell r="BR19">
            <v>0</v>
          </cell>
          <cell r="BS19">
            <v>15</v>
          </cell>
          <cell r="BT19">
            <v>137.00000000000011</v>
          </cell>
          <cell r="BU19" t="str">
            <v xml:space="preserve"> </v>
          </cell>
          <cell r="BV19" t="str">
            <v>30020-BG00- 780X300</v>
          </cell>
          <cell r="BW19" t="str">
            <v>FA</v>
          </cell>
          <cell r="BX19" t="str">
            <v xml:space="preserve">   </v>
          </cell>
          <cell r="BY19" t="str">
            <v>V</v>
          </cell>
          <cell r="BZ19">
            <v>19.708029197080275</v>
          </cell>
          <cell r="CA19" t="str">
            <v>30040-AG00- 780X300</v>
          </cell>
          <cell r="CB19" t="str">
            <v>FA</v>
          </cell>
          <cell r="CC19" t="str">
            <v xml:space="preserve">   </v>
          </cell>
          <cell r="CD19" t="str">
            <v>C</v>
          </cell>
          <cell r="CE19">
            <v>8100</v>
          </cell>
          <cell r="CF19">
            <v>16200</v>
          </cell>
          <cell r="CG19">
            <v>5400</v>
          </cell>
          <cell r="CH19">
            <v>2700</v>
          </cell>
          <cell r="CI19">
            <v>0</v>
          </cell>
          <cell r="CJ19">
            <v>46120</v>
          </cell>
          <cell r="CK19">
            <v>46127</v>
          </cell>
          <cell r="CL19">
            <v>46121</v>
          </cell>
          <cell r="CM19" t="str">
            <v>ｽﾗｲｽ3ｲﾝﾁ紙管　検査前入庫依頼　</v>
          </cell>
          <cell r="CN19"/>
          <cell r="CO19"/>
          <cell r="CP19" t="str">
            <v>完</v>
          </cell>
          <cell r="CQ19"/>
          <cell r="CR19"/>
          <cell r="CS19"/>
          <cell r="CT19"/>
          <cell r="CU19"/>
          <cell r="CV19"/>
          <cell r="CW19"/>
          <cell r="CX19"/>
          <cell r="CY19"/>
          <cell r="CZ19"/>
          <cell r="DA19"/>
          <cell r="DB19"/>
          <cell r="DC19">
            <v>8100</v>
          </cell>
          <cell r="DD19">
            <v>16200</v>
          </cell>
        </row>
        <row r="20">
          <cell r="A20" t="str">
            <v>Y4-14</v>
          </cell>
          <cell r="B20">
            <v>46122</v>
          </cell>
          <cell r="C20" t="str">
            <v>スライス工程</v>
          </cell>
          <cell r="D20"/>
          <cell r="E20" t="str">
            <v xml:space="preserve">菅沼 めぐみ
森岡 真由美
</v>
          </cell>
          <cell r="F20">
            <v>0.35069444444444442</v>
          </cell>
          <cell r="G20">
            <v>0.59375</v>
          </cell>
          <cell r="H20"/>
          <cell r="I20"/>
          <cell r="J20"/>
          <cell r="K20"/>
          <cell r="L20"/>
          <cell r="M20"/>
          <cell r="N20"/>
          <cell r="O20"/>
          <cell r="P20"/>
          <cell r="Q20"/>
          <cell r="R20"/>
          <cell r="S20"/>
          <cell r="T20"/>
          <cell r="U20"/>
          <cell r="V20"/>
          <cell r="W20"/>
          <cell r="X20"/>
          <cell r="Y20"/>
          <cell r="Z20"/>
          <cell r="AA20"/>
          <cell r="AB20"/>
          <cell r="AC20"/>
          <cell r="AD20"/>
          <cell r="AE20"/>
          <cell r="AF20"/>
          <cell r="AG20"/>
          <cell r="AH20"/>
          <cell r="AI20"/>
          <cell r="AJ20"/>
          <cell r="AK20"/>
          <cell r="AL20"/>
          <cell r="AM20"/>
          <cell r="AN20"/>
          <cell r="AO20"/>
          <cell r="AP20"/>
          <cell r="AQ20"/>
          <cell r="AR20"/>
          <cell r="AS20"/>
          <cell r="AT20"/>
          <cell r="AU20"/>
          <cell r="AV20"/>
          <cell r="AW20"/>
          <cell r="AX20"/>
          <cell r="AY20"/>
          <cell r="AZ20"/>
          <cell r="BA20"/>
          <cell r="BB20"/>
          <cell r="BC20"/>
          <cell r="BD20"/>
          <cell r="BE20"/>
          <cell r="BF20"/>
          <cell r="BG20"/>
          <cell r="BH20"/>
          <cell r="BI20"/>
          <cell r="BJ20"/>
          <cell r="BK20"/>
          <cell r="BL20"/>
          <cell r="BM20"/>
          <cell r="BN20"/>
          <cell r="BO20">
            <v>0</v>
          </cell>
          <cell r="BP20" t="str">
            <v xml:space="preserve">
</v>
          </cell>
          <cell r="BQ20" t="str">
            <v>加工準備</v>
          </cell>
          <cell r="BR20">
            <v>40</v>
          </cell>
          <cell r="BS20">
            <v>50</v>
          </cell>
          <cell r="BT20">
            <v>260.00000000000006</v>
          </cell>
          <cell r="BU20" t="str">
            <v xml:space="preserve"> </v>
          </cell>
          <cell r="BV20" t="str">
            <v>30020-BG00- 780X300</v>
          </cell>
          <cell r="BW20" t="str">
            <v>FA</v>
          </cell>
          <cell r="BX20" t="str">
            <v xml:space="preserve">   </v>
          </cell>
          <cell r="BY20" t="str">
            <v>V</v>
          </cell>
          <cell r="BZ20">
            <v>20.769230769230763</v>
          </cell>
          <cell r="CA20" t="str">
            <v>30040-AG00- 780X300</v>
          </cell>
          <cell r="CB20" t="str">
            <v>FA</v>
          </cell>
          <cell r="CC20" t="str">
            <v xml:space="preserve">   </v>
          </cell>
          <cell r="CD20" t="str">
            <v>C</v>
          </cell>
          <cell r="CE20">
            <v>8100</v>
          </cell>
          <cell r="CF20">
            <v>16200</v>
          </cell>
          <cell r="CG20">
            <v>10800</v>
          </cell>
          <cell r="CH20">
            <v>5400</v>
          </cell>
          <cell r="CI20">
            <v>0</v>
          </cell>
          <cell r="CJ20">
            <v>46120</v>
          </cell>
          <cell r="CK20">
            <v>46127</v>
          </cell>
          <cell r="CL20">
            <v>46121</v>
          </cell>
          <cell r="CM20" t="str">
            <v>ｽﾗｲｽ3ｲﾝﾁ紙管　検査前入庫依頼　</v>
          </cell>
          <cell r="CN20"/>
          <cell r="CO20"/>
          <cell r="CP20" t="str">
            <v>完</v>
          </cell>
          <cell r="CQ20"/>
          <cell r="CR20"/>
          <cell r="CS20"/>
          <cell r="CT20"/>
          <cell r="CU20"/>
          <cell r="CV20"/>
          <cell r="CW20"/>
          <cell r="CX20"/>
          <cell r="CY20"/>
          <cell r="CZ20"/>
          <cell r="DA20"/>
          <cell r="DB20"/>
          <cell r="DC20">
            <v>8100</v>
          </cell>
          <cell r="DD20">
            <v>16200</v>
          </cell>
        </row>
        <row r="21">
          <cell r="A21" t="str">
            <v>Y4-4</v>
          </cell>
          <cell r="B21">
            <v>46122</v>
          </cell>
          <cell r="C21" t="str">
            <v>スライス工程</v>
          </cell>
          <cell r="D21"/>
          <cell r="E21" t="str">
            <v xml:space="preserve">菅沼 めぐみ
森岡 真由美
</v>
          </cell>
          <cell r="F21">
            <v>0.59375</v>
          </cell>
          <cell r="G21">
            <v>0.70833333333333337</v>
          </cell>
          <cell r="H21"/>
          <cell r="I21"/>
          <cell r="J21"/>
          <cell r="K21"/>
          <cell r="L21"/>
          <cell r="M21"/>
          <cell r="N21"/>
          <cell r="O21"/>
          <cell r="P21"/>
          <cell r="Q21"/>
          <cell r="R21"/>
          <cell r="S21"/>
          <cell r="T21"/>
          <cell r="U21"/>
          <cell r="V21"/>
          <cell r="W21"/>
          <cell r="X21"/>
          <cell r="Y21"/>
          <cell r="Z21"/>
          <cell r="AA21"/>
          <cell r="AB21"/>
          <cell r="AC21"/>
          <cell r="AD21"/>
          <cell r="AE21"/>
          <cell r="AF21"/>
          <cell r="AG21"/>
          <cell r="AH21"/>
          <cell r="AI21"/>
          <cell r="AJ21"/>
          <cell r="AK21"/>
          <cell r="AL21"/>
          <cell r="AM21"/>
          <cell r="AN21"/>
          <cell r="AO21"/>
          <cell r="AP21"/>
          <cell r="AQ21"/>
          <cell r="AR21"/>
          <cell r="AS21"/>
          <cell r="AT21"/>
          <cell r="AU21"/>
          <cell r="AV21"/>
          <cell r="AW21"/>
          <cell r="AX21"/>
          <cell r="AY21"/>
          <cell r="AZ21"/>
          <cell r="BA21"/>
          <cell r="BB21"/>
          <cell r="BC21"/>
          <cell r="BD21"/>
          <cell r="BE21"/>
          <cell r="BF21"/>
          <cell r="BG21"/>
          <cell r="BH21"/>
          <cell r="BI21"/>
          <cell r="BJ21"/>
          <cell r="BK21"/>
          <cell r="BL21"/>
          <cell r="BM21"/>
          <cell r="BN21"/>
          <cell r="BO21">
            <v>0</v>
          </cell>
          <cell r="BP21" t="str">
            <v xml:space="preserve">
</v>
          </cell>
          <cell r="BQ21" t="str">
            <v>切替え</v>
          </cell>
          <cell r="BR21">
            <v>10</v>
          </cell>
          <cell r="BS21">
            <v>15</v>
          </cell>
          <cell r="BT21">
            <v>140.00000000000006</v>
          </cell>
          <cell r="BU21" t="str">
            <v xml:space="preserve"> </v>
          </cell>
          <cell r="BV21" t="str">
            <v>30033-BY00- 640X200</v>
          </cell>
          <cell r="BW21" t="str">
            <v>FA</v>
          </cell>
          <cell r="BX21" t="str">
            <v>GA0</v>
          </cell>
          <cell r="BY21" t="str">
            <v>C</v>
          </cell>
          <cell r="BZ21">
            <v>21.42857142857142</v>
          </cell>
          <cell r="CA21" t="str">
            <v>30066-AY00- 640X200</v>
          </cell>
          <cell r="CB21" t="str">
            <v>FA</v>
          </cell>
          <cell r="CC21" t="str">
            <v>GA0</v>
          </cell>
          <cell r="CD21" t="str">
            <v>C</v>
          </cell>
          <cell r="CE21">
            <v>8000</v>
          </cell>
          <cell r="CF21">
            <v>16000</v>
          </cell>
          <cell r="CG21">
            <v>6000</v>
          </cell>
          <cell r="CH21">
            <v>3000</v>
          </cell>
          <cell r="CI21">
            <v>0</v>
          </cell>
          <cell r="CJ21">
            <v>46118</v>
          </cell>
          <cell r="CK21">
            <v>46126</v>
          </cell>
          <cell r="CL21">
            <v>46122</v>
          </cell>
          <cell r="CM21" t="str">
            <v>ｽﾗｲｽ　　</v>
          </cell>
          <cell r="CN21"/>
          <cell r="CO21"/>
          <cell r="CP21" t="str">
            <v>完</v>
          </cell>
          <cell r="CQ21"/>
          <cell r="CR21"/>
          <cell r="CS21"/>
          <cell r="CT21"/>
          <cell r="CU21"/>
          <cell r="CV21"/>
          <cell r="CW21"/>
          <cell r="CX21"/>
          <cell r="CY21"/>
          <cell r="CZ21"/>
          <cell r="DA21"/>
          <cell r="DB21"/>
          <cell r="DC21">
            <v>8000</v>
          </cell>
          <cell r="DD21">
            <v>16000</v>
          </cell>
        </row>
        <row r="22">
          <cell r="A22" t="str">
            <v>Y4-4</v>
          </cell>
          <cell r="B22">
            <v>46125</v>
          </cell>
          <cell r="C22" t="str">
            <v>スライス工程</v>
          </cell>
          <cell r="D22"/>
          <cell r="E22" t="str">
            <v xml:space="preserve">宮島 剛
竹内 正美
</v>
          </cell>
          <cell r="F22">
            <v>0.35069444444444442</v>
          </cell>
          <cell r="G22">
            <v>0.70833333333333337</v>
          </cell>
          <cell r="H22"/>
          <cell r="I22"/>
          <cell r="J22"/>
          <cell r="K22"/>
          <cell r="L22"/>
          <cell r="M22"/>
          <cell r="N22"/>
          <cell r="O22"/>
          <cell r="P22"/>
          <cell r="Q22"/>
          <cell r="R22"/>
          <cell r="S22"/>
          <cell r="T22"/>
          <cell r="U22"/>
          <cell r="V22"/>
          <cell r="W22"/>
          <cell r="X22"/>
          <cell r="Y22"/>
          <cell r="Z22"/>
          <cell r="AA22"/>
          <cell r="AB22"/>
          <cell r="AC22"/>
          <cell r="AD22"/>
          <cell r="AE22"/>
          <cell r="AF22"/>
          <cell r="AG22"/>
          <cell r="AH22"/>
          <cell r="AI22"/>
          <cell r="AJ22"/>
          <cell r="AK22"/>
          <cell r="AL22"/>
          <cell r="AM22"/>
          <cell r="AN22"/>
          <cell r="AO22"/>
          <cell r="AP22"/>
          <cell r="AQ22"/>
          <cell r="AR22"/>
          <cell r="AS22"/>
          <cell r="AT22"/>
          <cell r="AU22"/>
          <cell r="AV22"/>
          <cell r="AW22"/>
          <cell r="AX22"/>
          <cell r="AY22"/>
          <cell r="AZ22"/>
          <cell r="BA22"/>
          <cell r="BB22"/>
          <cell r="BC22"/>
          <cell r="BD22"/>
          <cell r="BE22"/>
          <cell r="BF22"/>
          <cell r="BG22"/>
          <cell r="BH22"/>
          <cell r="BI22"/>
          <cell r="BJ22"/>
          <cell r="BK22"/>
          <cell r="BL22"/>
          <cell r="BM22"/>
          <cell r="BN22"/>
          <cell r="BO22">
            <v>0</v>
          </cell>
          <cell r="BP22" t="str">
            <v xml:space="preserve">
</v>
          </cell>
          <cell r="BQ22" t="str">
            <v>その他</v>
          </cell>
          <cell r="BR22">
            <v>215</v>
          </cell>
          <cell r="BS22">
            <v>65</v>
          </cell>
          <cell r="BT22">
            <v>235.00000000000011</v>
          </cell>
          <cell r="BU22" t="str">
            <v xml:space="preserve"> </v>
          </cell>
          <cell r="BV22" t="str">
            <v>30033-BY00- 640X200</v>
          </cell>
          <cell r="BW22" t="str">
            <v>FA</v>
          </cell>
          <cell r="BX22" t="str">
            <v>GA0</v>
          </cell>
          <cell r="BY22" t="str">
            <v>C</v>
          </cell>
          <cell r="BZ22">
            <v>18.723404255319139</v>
          </cell>
          <cell r="CA22" t="str">
            <v>30066-AY00- 640X200</v>
          </cell>
          <cell r="CB22" t="str">
            <v>FA</v>
          </cell>
          <cell r="CC22" t="str">
            <v>GA0</v>
          </cell>
          <cell r="CD22" t="str">
            <v>C</v>
          </cell>
          <cell r="CE22">
            <v>8000</v>
          </cell>
          <cell r="CF22">
            <v>16000</v>
          </cell>
          <cell r="CG22">
            <v>8800</v>
          </cell>
          <cell r="CH22">
            <v>4400</v>
          </cell>
          <cell r="CI22">
            <v>0</v>
          </cell>
          <cell r="CJ22">
            <v>46118</v>
          </cell>
          <cell r="CK22">
            <v>46126</v>
          </cell>
          <cell r="CL22">
            <v>46122</v>
          </cell>
          <cell r="CM22" t="str">
            <v>ｽﾗｲｽ　　</v>
          </cell>
          <cell r="CN22"/>
          <cell r="CO22"/>
          <cell r="CP22" t="str">
            <v>完</v>
          </cell>
          <cell r="CQ22"/>
          <cell r="CR22"/>
          <cell r="CS22"/>
          <cell r="CT22"/>
          <cell r="CU22"/>
          <cell r="CV22"/>
          <cell r="CW22"/>
          <cell r="CX22"/>
          <cell r="CY22"/>
          <cell r="CZ22"/>
          <cell r="DA22"/>
          <cell r="DB22"/>
          <cell r="DC22">
            <v>8000</v>
          </cell>
          <cell r="DD22">
            <v>16000</v>
          </cell>
        </row>
        <row r="23">
          <cell r="A23" t="str">
            <v>Y4-4</v>
          </cell>
          <cell r="B23">
            <v>46126</v>
          </cell>
          <cell r="C23" t="str">
            <v>スライス工程</v>
          </cell>
          <cell r="D23"/>
          <cell r="E23" t="str">
            <v xml:space="preserve">菅沼 めぐみ
森岡 真由美
</v>
          </cell>
          <cell r="F23">
            <v>0.35069444444444442</v>
          </cell>
          <cell r="G23">
            <v>0.39861111111111114</v>
          </cell>
          <cell r="H23"/>
          <cell r="I23"/>
          <cell r="J23"/>
          <cell r="K23"/>
          <cell r="L23"/>
          <cell r="M23"/>
          <cell r="N23"/>
          <cell r="O23"/>
          <cell r="P23"/>
          <cell r="Q23"/>
          <cell r="R23"/>
          <cell r="S23"/>
          <cell r="T23"/>
          <cell r="U23"/>
          <cell r="V23"/>
          <cell r="W23"/>
          <cell r="X23"/>
          <cell r="Y23"/>
          <cell r="Z23"/>
          <cell r="AA23"/>
          <cell r="AB23"/>
          <cell r="AC23"/>
          <cell r="AD23"/>
          <cell r="AE23"/>
          <cell r="AF23"/>
          <cell r="AG23"/>
          <cell r="AH23"/>
          <cell r="AI23"/>
          <cell r="AJ23"/>
          <cell r="AK23"/>
          <cell r="AL23"/>
          <cell r="AM23"/>
          <cell r="AN23"/>
          <cell r="AO23"/>
          <cell r="AP23"/>
          <cell r="AQ23"/>
          <cell r="AR23"/>
          <cell r="AS23"/>
          <cell r="AT23"/>
          <cell r="AU23"/>
          <cell r="AV23"/>
          <cell r="AW23"/>
          <cell r="AX23"/>
          <cell r="AY23"/>
          <cell r="AZ23"/>
          <cell r="BA23"/>
          <cell r="BB23"/>
          <cell r="BC23"/>
          <cell r="BD23"/>
          <cell r="BE23"/>
          <cell r="BF23"/>
          <cell r="BG23"/>
          <cell r="BH23"/>
          <cell r="BI23"/>
          <cell r="BJ23"/>
          <cell r="BK23"/>
          <cell r="BL23"/>
          <cell r="BM23"/>
          <cell r="BN23"/>
          <cell r="BO23">
            <v>0</v>
          </cell>
          <cell r="BP23" t="str">
            <v xml:space="preserve">
</v>
          </cell>
          <cell r="BQ23" t="str">
            <v>加工準備</v>
          </cell>
          <cell r="BR23">
            <v>40</v>
          </cell>
          <cell r="BS23">
            <v>0</v>
          </cell>
          <cell r="BT23">
            <v>29.000000000000071</v>
          </cell>
          <cell r="BU23" t="str">
            <v xml:space="preserve"> </v>
          </cell>
          <cell r="BV23" t="str">
            <v>30033-BY00- 640X200</v>
          </cell>
          <cell r="BW23" t="str">
            <v>FA</v>
          </cell>
          <cell r="BX23" t="str">
            <v>GA0</v>
          </cell>
          <cell r="BY23" t="str">
            <v>C</v>
          </cell>
          <cell r="BZ23">
            <v>20.689655172413744</v>
          </cell>
          <cell r="CA23" t="str">
            <v>30066-AY00- 640X200</v>
          </cell>
          <cell r="CB23" t="str">
            <v>FA</v>
          </cell>
          <cell r="CC23" t="str">
            <v>GA0</v>
          </cell>
          <cell r="CD23" t="str">
            <v>C</v>
          </cell>
          <cell r="CE23">
            <v>8000</v>
          </cell>
          <cell r="CF23">
            <v>16000</v>
          </cell>
          <cell r="CG23">
            <v>1200</v>
          </cell>
          <cell r="CH23">
            <v>600</v>
          </cell>
          <cell r="CI23">
            <v>0</v>
          </cell>
          <cell r="CJ23">
            <v>46118</v>
          </cell>
          <cell r="CK23">
            <v>46126</v>
          </cell>
          <cell r="CL23">
            <v>46122</v>
          </cell>
          <cell r="CM23" t="str">
            <v>ｽﾗｲｽ　　</v>
          </cell>
          <cell r="CN23"/>
          <cell r="CO23"/>
          <cell r="CP23" t="str">
            <v>完</v>
          </cell>
          <cell r="CQ23"/>
          <cell r="CR23"/>
          <cell r="CS23"/>
          <cell r="CT23"/>
          <cell r="CU23"/>
          <cell r="CV23"/>
          <cell r="CW23"/>
          <cell r="CX23"/>
          <cell r="CY23"/>
          <cell r="CZ23"/>
          <cell r="DA23"/>
          <cell r="DB23"/>
          <cell r="DC23">
            <v>8000</v>
          </cell>
          <cell r="DD23">
            <v>16000</v>
          </cell>
        </row>
        <row r="24">
          <cell r="A24" t="str">
            <v>Y4-5</v>
          </cell>
          <cell r="B24">
            <v>46126</v>
          </cell>
          <cell r="C24" t="str">
            <v>スライス工程</v>
          </cell>
          <cell r="D24"/>
          <cell r="E24" t="str">
            <v xml:space="preserve">菅沼 めぐみ
森岡 真由美
</v>
          </cell>
          <cell r="F24">
            <v>0.39861111111111114</v>
          </cell>
          <cell r="G24">
            <v>0.70833333333333337</v>
          </cell>
          <cell r="H24"/>
          <cell r="I24"/>
          <cell r="J24"/>
          <cell r="K24"/>
          <cell r="L24"/>
          <cell r="M24"/>
          <cell r="N24"/>
          <cell r="O24"/>
          <cell r="P24"/>
          <cell r="Q24"/>
          <cell r="R24"/>
          <cell r="S24"/>
          <cell r="T24"/>
          <cell r="U24"/>
          <cell r="V24"/>
          <cell r="W24"/>
          <cell r="X24"/>
          <cell r="Y24"/>
          <cell r="Z24"/>
          <cell r="AA24"/>
          <cell r="AB24"/>
          <cell r="AC24"/>
          <cell r="AD24"/>
          <cell r="AE24"/>
          <cell r="AF24"/>
          <cell r="AG24"/>
          <cell r="AH24"/>
          <cell r="AI24"/>
          <cell r="AJ24"/>
          <cell r="AK24"/>
          <cell r="AL24"/>
          <cell r="AM24"/>
          <cell r="AN24"/>
          <cell r="AO24"/>
          <cell r="AP24"/>
          <cell r="AQ24"/>
          <cell r="AR24"/>
          <cell r="AS24"/>
          <cell r="AT24"/>
          <cell r="AU24"/>
          <cell r="AV24"/>
          <cell r="AW24"/>
          <cell r="AX24"/>
          <cell r="AY24"/>
          <cell r="AZ24"/>
          <cell r="BA24"/>
          <cell r="BB24"/>
          <cell r="BC24"/>
          <cell r="BD24"/>
          <cell r="BE24"/>
          <cell r="BF24"/>
          <cell r="BG24"/>
          <cell r="BH24"/>
          <cell r="BI24"/>
          <cell r="BJ24"/>
          <cell r="BK24"/>
          <cell r="BL24"/>
          <cell r="BM24"/>
          <cell r="BN24"/>
          <cell r="BO24">
            <v>0</v>
          </cell>
          <cell r="BP24" t="str">
            <v xml:space="preserve">
</v>
          </cell>
          <cell r="BQ24">
            <v>0</v>
          </cell>
          <cell r="BR24">
            <v>0</v>
          </cell>
          <cell r="BS24">
            <v>65</v>
          </cell>
          <cell r="BT24">
            <v>381</v>
          </cell>
          <cell r="BU24" t="str">
            <v xml:space="preserve"> </v>
          </cell>
          <cell r="BV24" t="str">
            <v>30033-BY00- 640X200</v>
          </cell>
          <cell r="BW24" t="str">
            <v>FA</v>
          </cell>
          <cell r="BX24" t="str">
            <v>GA0</v>
          </cell>
          <cell r="BY24" t="str">
            <v>C</v>
          </cell>
          <cell r="BZ24">
            <v>20.472440944881889</v>
          </cell>
          <cell r="CA24" t="str">
            <v>30066-AY00- 640X200</v>
          </cell>
          <cell r="CB24" t="str">
            <v>FA</v>
          </cell>
          <cell r="CC24" t="str">
            <v>GA0</v>
          </cell>
          <cell r="CD24" t="str">
            <v>C</v>
          </cell>
          <cell r="CE24">
            <v>8000</v>
          </cell>
          <cell r="CF24">
            <v>16000</v>
          </cell>
          <cell r="CG24">
            <v>15600</v>
          </cell>
          <cell r="CH24">
            <v>7800</v>
          </cell>
          <cell r="CI24">
            <v>0</v>
          </cell>
          <cell r="CJ24">
            <v>46119</v>
          </cell>
          <cell r="CK24">
            <v>46127</v>
          </cell>
          <cell r="CL24">
            <v>46126</v>
          </cell>
          <cell r="CM24" t="str">
            <v>ｽﾗｲｽ　　</v>
          </cell>
          <cell r="CN24"/>
          <cell r="CO24"/>
          <cell r="CP24" t="str">
            <v>完</v>
          </cell>
          <cell r="CQ24"/>
          <cell r="CR24"/>
          <cell r="CS24"/>
          <cell r="CT24"/>
          <cell r="CU24"/>
          <cell r="CV24"/>
          <cell r="CW24"/>
          <cell r="CX24"/>
          <cell r="CY24"/>
          <cell r="CZ24"/>
          <cell r="DA24"/>
          <cell r="DB24"/>
          <cell r="DC24">
            <v>8000</v>
          </cell>
          <cell r="DD24">
            <v>16000</v>
          </cell>
        </row>
        <row r="25">
          <cell r="A25" t="str">
            <v>Y4-5</v>
          </cell>
          <cell r="B25">
            <v>46127</v>
          </cell>
          <cell r="C25" t="str">
            <v>スライス工程</v>
          </cell>
          <cell r="D25"/>
          <cell r="E25" t="str">
            <v xml:space="preserve">菅沼 めぐみ
森岡 真由美
</v>
          </cell>
          <cell r="F25">
            <v>0.35069444444444442</v>
          </cell>
          <cell r="G25">
            <v>0.38611111111111113</v>
          </cell>
          <cell r="H25"/>
          <cell r="I25"/>
          <cell r="J25"/>
          <cell r="K25"/>
          <cell r="L25"/>
          <cell r="M25"/>
          <cell r="N25"/>
          <cell r="O25"/>
          <cell r="P25"/>
          <cell r="Q25"/>
          <cell r="R25"/>
          <cell r="S25"/>
          <cell r="T25"/>
          <cell r="U25"/>
          <cell r="V25"/>
          <cell r="W25"/>
          <cell r="X25"/>
          <cell r="Y25"/>
          <cell r="Z25"/>
          <cell r="AA25"/>
          <cell r="AB25"/>
          <cell r="AC25"/>
          <cell r="AD25"/>
          <cell r="AE25"/>
          <cell r="AF25"/>
          <cell r="AG25"/>
          <cell r="AH25"/>
          <cell r="AI25"/>
          <cell r="AJ25"/>
          <cell r="AK25"/>
          <cell r="AL25"/>
          <cell r="AM25"/>
          <cell r="AN25"/>
          <cell r="AO25"/>
          <cell r="AP25"/>
          <cell r="AQ25"/>
          <cell r="AR25"/>
          <cell r="AS25"/>
          <cell r="AT25"/>
          <cell r="AU25"/>
          <cell r="AV25"/>
          <cell r="AW25"/>
          <cell r="AX25"/>
          <cell r="AY25"/>
          <cell r="AZ25"/>
          <cell r="BA25"/>
          <cell r="BB25"/>
          <cell r="BC25"/>
          <cell r="BD25"/>
          <cell r="BE25"/>
          <cell r="BF25"/>
          <cell r="BG25"/>
          <cell r="BH25"/>
          <cell r="BI25"/>
          <cell r="BJ25"/>
          <cell r="BK25"/>
          <cell r="BL25"/>
          <cell r="BM25"/>
          <cell r="BN25"/>
          <cell r="BO25">
            <v>0</v>
          </cell>
          <cell r="BP25" t="str">
            <v xml:space="preserve">
</v>
          </cell>
          <cell r="BQ25" t="str">
            <v>加工準備</v>
          </cell>
          <cell r="BR25">
            <v>40</v>
          </cell>
          <cell r="BS25">
            <v>0</v>
          </cell>
          <cell r="BT25">
            <v>11.000000000000057</v>
          </cell>
          <cell r="BU25" t="str">
            <v xml:space="preserve"> </v>
          </cell>
          <cell r="BV25" t="str">
            <v>30033-BY00- 640X200</v>
          </cell>
          <cell r="BW25" t="str">
            <v>FA</v>
          </cell>
          <cell r="BX25" t="str">
            <v>GA0</v>
          </cell>
          <cell r="BY25" t="str">
            <v>C</v>
          </cell>
          <cell r="BZ25">
            <v>18.181818181818088</v>
          </cell>
          <cell r="CA25" t="str">
            <v>30066-AY00- 640X200</v>
          </cell>
          <cell r="CB25" t="str">
            <v>FA</v>
          </cell>
          <cell r="CC25" t="str">
            <v>GA0</v>
          </cell>
          <cell r="CD25" t="str">
            <v>C</v>
          </cell>
          <cell r="CE25">
            <v>8000</v>
          </cell>
          <cell r="CF25">
            <v>16000</v>
          </cell>
          <cell r="CG25">
            <v>400</v>
          </cell>
          <cell r="CH25">
            <v>200</v>
          </cell>
          <cell r="CI25">
            <v>0</v>
          </cell>
          <cell r="CJ25">
            <v>46119</v>
          </cell>
          <cell r="CK25">
            <v>46127</v>
          </cell>
          <cell r="CL25">
            <v>46126</v>
          </cell>
          <cell r="CM25" t="str">
            <v>ｽﾗｲｽ　　</v>
          </cell>
          <cell r="CN25"/>
          <cell r="CO25"/>
          <cell r="CP25" t="str">
            <v>完</v>
          </cell>
          <cell r="CQ25"/>
          <cell r="CR25"/>
          <cell r="CS25"/>
          <cell r="CT25"/>
          <cell r="CU25"/>
          <cell r="CV25"/>
          <cell r="CW25"/>
          <cell r="CX25"/>
          <cell r="CY25"/>
          <cell r="CZ25"/>
          <cell r="DA25"/>
          <cell r="DB25"/>
          <cell r="DC25">
            <v>8000</v>
          </cell>
          <cell r="DD25">
            <v>16000</v>
          </cell>
        </row>
        <row r="26">
          <cell r="A26" t="str">
            <v>Y4-6</v>
          </cell>
          <cell r="B26">
            <v>46127</v>
          </cell>
          <cell r="C26" t="str">
            <v>スライス工程</v>
          </cell>
          <cell r="D26"/>
          <cell r="E26" t="str">
            <v xml:space="preserve">菅沼 めぐみ
森岡 真由美
</v>
          </cell>
          <cell r="F26">
            <v>0.38611111111111113</v>
          </cell>
          <cell r="G26">
            <v>0.70833333333333337</v>
          </cell>
          <cell r="H26"/>
          <cell r="I26"/>
          <cell r="J26"/>
          <cell r="K26"/>
          <cell r="L26"/>
          <cell r="M26"/>
          <cell r="N26"/>
          <cell r="O26"/>
          <cell r="P26"/>
          <cell r="Q26"/>
          <cell r="R26"/>
          <cell r="S26"/>
          <cell r="T26"/>
          <cell r="U26"/>
          <cell r="V26"/>
          <cell r="W26"/>
          <cell r="X26"/>
          <cell r="Y26"/>
          <cell r="Z26"/>
          <cell r="AA26"/>
          <cell r="AB26"/>
          <cell r="AC26"/>
          <cell r="AD26"/>
          <cell r="AE26"/>
          <cell r="AF26"/>
          <cell r="AG26"/>
          <cell r="AH26"/>
          <cell r="AI26"/>
          <cell r="AJ26"/>
          <cell r="AK26"/>
          <cell r="AL26"/>
          <cell r="AM26"/>
          <cell r="AN26"/>
          <cell r="AO26"/>
          <cell r="AP26"/>
          <cell r="AQ26"/>
          <cell r="AR26"/>
          <cell r="AS26"/>
          <cell r="AT26"/>
          <cell r="AU26"/>
          <cell r="AV26"/>
          <cell r="AW26"/>
          <cell r="AX26"/>
          <cell r="AY26"/>
          <cell r="AZ26"/>
          <cell r="BA26"/>
          <cell r="BB26"/>
          <cell r="BC26"/>
          <cell r="BD26"/>
          <cell r="BE26"/>
          <cell r="BF26"/>
          <cell r="BG26"/>
          <cell r="BH26"/>
          <cell r="BI26"/>
          <cell r="BJ26"/>
          <cell r="BK26"/>
          <cell r="BL26"/>
          <cell r="BM26"/>
          <cell r="BN26"/>
          <cell r="BO26">
            <v>0</v>
          </cell>
          <cell r="BP26" t="str">
            <v xml:space="preserve">
</v>
          </cell>
          <cell r="BQ26">
            <v>0</v>
          </cell>
          <cell r="BR26">
            <v>0</v>
          </cell>
          <cell r="BS26">
            <v>65</v>
          </cell>
          <cell r="BT26">
            <v>399.00000000000006</v>
          </cell>
          <cell r="BU26" t="str">
            <v xml:space="preserve"> </v>
          </cell>
          <cell r="BV26" t="str">
            <v>30033-BY00- 640X200</v>
          </cell>
          <cell r="BW26" t="str">
            <v>FA</v>
          </cell>
          <cell r="BX26" t="str">
            <v>GA0</v>
          </cell>
          <cell r="BY26" t="str">
            <v>C</v>
          </cell>
          <cell r="BZ26">
            <v>20.050125313283207</v>
          </cell>
          <cell r="CA26" t="str">
            <v>30066-AY00- 640X200</v>
          </cell>
          <cell r="CB26" t="str">
            <v>FA</v>
          </cell>
          <cell r="CC26" t="str">
            <v>GA0</v>
          </cell>
          <cell r="CD26" t="str">
            <v>C</v>
          </cell>
          <cell r="CE26">
            <v>8000</v>
          </cell>
          <cell r="CF26">
            <v>16000</v>
          </cell>
          <cell r="CG26">
            <v>16000</v>
          </cell>
          <cell r="CH26">
            <v>8000</v>
          </cell>
          <cell r="CI26">
            <v>0</v>
          </cell>
          <cell r="CJ26">
            <v>46127</v>
          </cell>
          <cell r="CK26">
            <v>46132</v>
          </cell>
          <cell r="CL26">
            <v>46127</v>
          </cell>
          <cell r="CM26" t="str">
            <v>ｽﾗｲｽ　　</v>
          </cell>
          <cell r="CN26"/>
          <cell r="CO26"/>
          <cell r="CP26" t="str">
            <v>完</v>
          </cell>
          <cell r="CQ26"/>
          <cell r="CR26"/>
          <cell r="CS26"/>
          <cell r="CT26"/>
          <cell r="CU26"/>
          <cell r="CV26"/>
          <cell r="CW26"/>
          <cell r="CX26"/>
          <cell r="CY26"/>
          <cell r="CZ26"/>
          <cell r="DA26"/>
          <cell r="DB26"/>
          <cell r="DC26">
            <v>8000</v>
          </cell>
          <cell r="DD26">
            <v>16000</v>
          </cell>
        </row>
        <row r="27">
          <cell r="A27" t="str">
            <v>Y4-37</v>
          </cell>
          <cell r="B27">
            <v>46128</v>
          </cell>
          <cell r="C27" t="str">
            <v>スライス工程</v>
          </cell>
          <cell r="D27"/>
          <cell r="E27" t="str">
            <v xml:space="preserve">菅沼 めぐみ
森岡 真由美
</v>
          </cell>
          <cell r="F27">
            <v>0.35069444444444442</v>
          </cell>
          <cell r="G27">
            <v>0.40208333333333335</v>
          </cell>
          <cell r="H27"/>
          <cell r="I27"/>
          <cell r="J27"/>
          <cell r="K27"/>
          <cell r="L27"/>
          <cell r="M27"/>
          <cell r="N27"/>
          <cell r="O27"/>
          <cell r="P27"/>
          <cell r="Q27"/>
          <cell r="R27"/>
          <cell r="S27"/>
          <cell r="T27"/>
          <cell r="U27"/>
          <cell r="V27"/>
          <cell r="W27"/>
          <cell r="X27"/>
          <cell r="Y27"/>
          <cell r="Z27"/>
          <cell r="AA27"/>
          <cell r="AB27"/>
          <cell r="AC27"/>
          <cell r="AD27"/>
          <cell r="AE27"/>
          <cell r="AF27"/>
          <cell r="AG27"/>
          <cell r="AH27"/>
          <cell r="AI27"/>
          <cell r="AJ27"/>
          <cell r="AK27"/>
          <cell r="AL27"/>
          <cell r="AM27"/>
          <cell r="AN27"/>
          <cell r="AO27"/>
          <cell r="AP27"/>
          <cell r="AQ27"/>
          <cell r="AR27"/>
          <cell r="AS27"/>
          <cell r="AT27"/>
          <cell r="AU27"/>
          <cell r="AV27"/>
          <cell r="AW27"/>
          <cell r="AX27"/>
          <cell r="AY27"/>
          <cell r="AZ27"/>
          <cell r="BA27"/>
          <cell r="BB27"/>
          <cell r="BC27"/>
          <cell r="BD27"/>
          <cell r="BE27"/>
          <cell r="BF27"/>
          <cell r="BG27"/>
          <cell r="BH27"/>
          <cell r="BI27"/>
          <cell r="BJ27"/>
          <cell r="BK27"/>
          <cell r="BL27"/>
          <cell r="BM27"/>
          <cell r="BN27"/>
          <cell r="BO27">
            <v>0</v>
          </cell>
          <cell r="BP27" t="str">
            <v xml:space="preserve">
</v>
          </cell>
          <cell r="BQ27" t="str">
            <v>加工準備</v>
          </cell>
          <cell r="BR27">
            <v>40</v>
          </cell>
          <cell r="BS27">
            <v>0</v>
          </cell>
          <cell r="BT27">
            <v>34.000000000000057</v>
          </cell>
          <cell r="BU27" t="str">
            <v xml:space="preserve"> </v>
          </cell>
          <cell r="BV27" t="str">
            <v>20020-BY00- 640X125</v>
          </cell>
          <cell r="BW27" t="str">
            <v>FA</v>
          </cell>
          <cell r="BX27" t="str">
            <v>WH1</v>
          </cell>
          <cell r="BY27" t="str">
            <v>C</v>
          </cell>
          <cell r="BZ27">
            <v>14.705882352941153</v>
          </cell>
          <cell r="CA27" t="str">
            <v>20040-AY00- 640X250</v>
          </cell>
          <cell r="CB27" t="str">
            <v>FA</v>
          </cell>
          <cell r="CC27" t="str">
            <v>WH1</v>
          </cell>
          <cell r="CD27" t="str">
            <v>C</v>
          </cell>
          <cell r="CE27">
            <v>500</v>
          </cell>
          <cell r="CF27">
            <v>1000</v>
          </cell>
          <cell r="CG27">
            <v>1000</v>
          </cell>
          <cell r="CH27">
            <v>500</v>
          </cell>
          <cell r="CI27">
            <v>0</v>
          </cell>
          <cell r="CJ27">
            <v>46127</v>
          </cell>
          <cell r="CK27">
            <v>46129</v>
          </cell>
          <cell r="CL27">
            <v>46127</v>
          </cell>
          <cell r="CM27" t="str">
            <v>ｽﾗｲｽ,分割　　</v>
          </cell>
          <cell r="CN27"/>
          <cell r="CO27"/>
          <cell r="CP27" t="str">
            <v>完</v>
          </cell>
          <cell r="CQ27"/>
          <cell r="CR27"/>
          <cell r="CS27"/>
          <cell r="CT27"/>
          <cell r="CU27"/>
          <cell r="CV27"/>
          <cell r="CW27"/>
          <cell r="CX27"/>
          <cell r="CY27"/>
          <cell r="CZ27"/>
          <cell r="DA27"/>
          <cell r="DB27"/>
          <cell r="DC27">
            <v>500</v>
          </cell>
          <cell r="DD27">
            <v>1000</v>
          </cell>
        </row>
        <row r="28">
          <cell r="A28" t="str">
            <v>V4-6</v>
          </cell>
          <cell r="B28">
            <v>46128</v>
          </cell>
          <cell r="C28" t="str">
            <v>スライス工程</v>
          </cell>
          <cell r="D28"/>
          <cell r="E28" t="str">
            <v xml:space="preserve">菅沼 めぐみ
森岡 真由美
</v>
          </cell>
          <cell r="F28">
            <v>0.40208333333333335</v>
          </cell>
          <cell r="G28">
            <v>0.43888888888888888</v>
          </cell>
          <cell r="H28"/>
          <cell r="I28"/>
          <cell r="J28"/>
          <cell r="K28"/>
          <cell r="L28"/>
          <cell r="M28"/>
          <cell r="N28"/>
          <cell r="O28"/>
          <cell r="P28"/>
          <cell r="Q28"/>
          <cell r="R28"/>
          <cell r="S28"/>
          <cell r="T28"/>
          <cell r="U28"/>
          <cell r="V28"/>
          <cell r="W28"/>
          <cell r="X28"/>
          <cell r="Y28"/>
          <cell r="Z28"/>
          <cell r="AA28"/>
          <cell r="AB28"/>
          <cell r="AC28"/>
          <cell r="AD28"/>
          <cell r="AE28"/>
          <cell r="AF28"/>
          <cell r="AG28"/>
          <cell r="AH28"/>
          <cell r="AI28"/>
          <cell r="AJ28"/>
          <cell r="AK28"/>
          <cell r="AL28"/>
          <cell r="AM28"/>
          <cell r="AN28"/>
          <cell r="AO28"/>
          <cell r="AP28"/>
          <cell r="AQ28"/>
          <cell r="AR28"/>
          <cell r="AS28"/>
          <cell r="AT28"/>
          <cell r="AU28"/>
          <cell r="AV28"/>
          <cell r="AW28"/>
          <cell r="AX28"/>
          <cell r="AY28"/>
          <cell r="AZ28"/>
          <cell r="BA28"/>
          <cell r="BB28"/>
          <cell r="BC28"/>
          <cell r="BD28"/>
          <cell r="BE28"/>
          <cell r="BF28"/>
          <cell r="BG28"/>
          <cell r="BH28"/>
          <cell r="BI28"/>
          <cell r="BJ28"/>
          <cell r="BK28"/>
          <cell r="BL28"/>
          <cell r="BM28"/>
          <cell r="BN28"/>
          <cell r="BO28">
            <v>0</v>
          </cell>
          <cell r="BP28" t="str">
            <v xml:space="preserve">
</v>
          </cell>
          <cell r="BQ28" t="str">
            <v>切替え</v>
          </cell>
          <cell r="BR28">
            <v>0</v>
          </cell>
          <cell r="BS28">
            <v>0</v>
          </cell>
          <cell r="BT28">
            <v>52.999999999999972</v>
          </cell>
          <cell r="BU28" t="str">
            <v xml:space="preserve"> </v>
          </cell>
          <cell r="BV28" t="str">
            <v>30020-BG00-1000X200</v>
          </cell>
          <cell r="BW28" t="str">
            <v>FA</v>
          </cell>
          <cell r="BX28" t="str">
            <v xml:space="preserve">   </v>
          </cell>
          <cell r="BY28" t="str">
            <v>C</v>
          </cell>
          <cell r="BZ28">
            <v>18.867924528301899</v>
          </cell>
          <cell r="CA28" t="str">
            <v>30040-AG00-1000X200</v>
          </cell>
          <cell r="CB28" t="str">
            <v>FA</v>
          </cell>
          <cell r="CC28" t="str">
            <v xml:space="preserve">   </v>
          </cell>
          <cell r="CD28" t="str">
            <v>C</v>
          </cell>
          <cell r="CE28">
            <v>1000</v>
          </cell>
          <cell r="CF28">
            <v>2000</v>
          </cell>
          <cell r="CG28">
            <v>2000</v>
          </cell>
          <cell r="CH28">
            <v>1000</v>
          </cell>
          <cell r="CI28">
            <v>0</v>
          </cell>
          <cell r="CJ28">
            <v>46127</v>
          </cell>
          <cell r="CK28">
            <v>46129</v>
          </cell>
          <cell r="CL28">
            <v>46127</v>
          </cell>
          <cell r="CM28" t="str">
            <v>ｽﾗｲｽ　　</v>
          </cell>
          <cell r="CN28"/>
          <cell r="CO28"/>
          <cell r="CP28" t="str">
            <v>完</v>
          </cell>
          <cell r="CQ28"/>
          <cell r="CR28"/>
          <cell r="CS28"/>
          <cell r="CT28"/>
          <cell r="CU28"/>
          <cell r="CV28"/>
          <cell r="CW28"/>
          <cell r="CX28"/>
          <cell r="CY28"/>
          <cell r="CZ28"/>
          <cell r="DA28"/>
          <cell r="DB28"/>
          <cell r="DC28">
            <v>1000</v>
          </cell>
          <cell r="DD28">
            <v>2000</v>
          </cell>
        </row>
        <row r="29">
          <cell r="A29" t="str">
            <v>V4-7</v>
          </cell>
          <cell r="B29">
            <v>46128</v>
          </cell>
          <cell r="C29" t="str">
            <v>スライス工程</v>
          </cell>
          <cell r="D29"/>
          <cell r="E29" t="str">
            <v xml:space="preserve">菅沼 めぐみ
森岡 真由美
</v>
          </cell>
          <cell r="F29">
            <v>0.43888888888888888</v>
          </cell>
          <cell r="G29">
            <v>0.70833333333333337</v>
          </cell>
          <cell r="H29"/>
          <cell r="I29"/>
          <cell r="J29"/>
          <cell r="K29"/>
          <cell r="L29"/>
          <cell r="M29"/>
          <cell r="N29"/>
          <cell r="O29"/>
          <cell r="P29"/>
          <cell r="Q29"/>
          <cell r="R29"/>
          <cell r="S29"/>
          <cell r="T29"/>
          <cell r="U29"/>
          <cell r="V29"/>
          <cell r="W29"/>
          <cell r="X29"/>
          <cell r="Y29"/>
          <cell r="Z29"/>
          <cell r="AA29"/>
          <cell r="AB29"/>
          <cell r="AC29"/>
          <cell r="AD29"/>
          <cell r="AE29"/>
          <cell r="AF29"/>
          <cell r="AG29"/>
          <cell r="AH29"/>
          <cell r="AI29"/>
          <cell r="AJ29"/>
          <cell r="AK29"/>
          <cell r="AL29"/>
          <cell r="AM29"/>
          <cell r="AN29"/>
          <cell r="AO29"/>
          <cell r="AP29"/>
          <cell r="AQ29"/>
          <cell r="AR29"/>
          <cell r="AS29"/>
          <cell r="AT29"/>
          <cell r="AU29"/>
          <cell r="AV29"/>
          <cell r="AW29"/>
          <cell r="AX29"/>
          <cell r="AY29"/>
          <cell r="AZ29"/>
          <cell r="BA29"/>
          <cell r="BB29"/>
          <cell r="BC29"/>
          <cell r="BD29"/>
          <cell r="BE29"/>
          <cell r="BF29"/>
          <cell r="BG29"/>
          <cell r="BH29"/>
          <cell r="BI29"/>
          <cell r="BJ29"/>
          <cell r="BK29"/>
          <cell r="BL29"/>
          <cell r="BM29"/>
          <cell r="BN29"/>
          <cell r="BO29">
            <v>0</v>
          </cell>
          <cell r="BP29" t="str">
            <v xml:space="preserve">
</v>
          </cell>
          <cell r="BQ29" t="str">
            <v>切替え</v>
          </cell>
          <cell r="BR29">
            <v>0</v>
          </cell>
          <cell r="BS29">
            <v>65</v>
          </cell>
          <cell r="BT29">
            <v>323.00000000000006</v>
          </cell>
          <cell r="BU29" t="str">
            <v xml:space="preserve"> </v>
          </cell>
          <cell r="BV29" t="str">
            <v>30030-BG00-1000X100</v>
          </cell>
          <cell r="BW29" t="str">
            <v>FA</v>
          </cell>
          <cell r="BX29" t="str">
            <v xml:space="preserve">   </v>
          </cell>
          <cell r="BY29" t="str">
            <v>C</v>
          </cell>
          <cell r="BZ29">
            <v>13.622291021671824</v>
          </cell>
          <cell r="CA29" t="str">
            <v>30060-AG00-1000X100</v>
          </cell>
          <cell r="CB29" t="str">
            <v>FA</v>
          </cell>
          <cell r="CC29" t="str">
            <v xml:space="preserve">   </v>
          </cell>
          <cell r="CD29" t="str">
            <v>C</v>
          </cell>
          <cell r="CE29">
            <v>4400</v>
          </cell>
          <cell r="CF29">
            <v>8800</v>
          </cell>
          <cell r="CG29">
            <v>8800</v>
          </cell>
          <cell r="CH29">
            <v>4400</v>
          </cell>
          <cell r="CI29">
            <v>0</v>
          </cell>
          <cell r="CJ29">
            <v>46127</v>
          </cell>
          <cell r="CK29">
            <v>46129</v>
          </cell>
          <cell r="CL29">
            <v>46128</v>
          </cell>
          <cell r="CM29" t="str">
            <v>ｽﾗｲｽつなぎ無　　</v>
          </cell>
          <cell r="CN29"/>
          <cell r="CO29"/>
          <cell r="CP29" t="str">
            <v>完</v>
          </cell>
          <cell r="CQ29"/>
          <cell r="CR29"/>
          <cell r="CS29"/>
          <cell r="CT29"/>
          <cell r="CU29"/>
          <cell r="CV29"/>
          <cell r="CW29"/>
          <cell r="CX29"/>
          <cell r="CY29"/>
          <cell r="CZ29"/>
          <cell r="DA29"/>
          <cell r="DB29"/>
          <cell r="DC29">
            <v>4400</v>
          </cell>
          <cell r="DD29">
            <v>8800</v>
          </cell>
        </row>
        <row r="30">
          <cell r="A30" t="str">
            <v>Y4-38</v>
          </cell>
          <cell r="B30">
            <v>46129</v>
          </cell>
          <cell r="C30" t="str">
            <v>スライス工程</v>
          </cell>
          <cell r="D30"/>
          <cell r="E30" t="str">
            <v xml:space="preserve">宮島 剛
森岡 真由美
</v>
          </cell>
          <cell r="F30">
            <v>0.35069444444444442</v>
          </cell>
          <cell r="G30">
            <v>0.4201388888888889</v>
          </cell>
          <cell r="H30"/>
          <cell r="I30"/>
          <cell r="J30"/>
          <cell r="K30"/>
          <cell r="L30"/>
          <cell r="M30"/>
          <cell r="N30"/>
          <cell r="O30"/>
          <cell r="P30"/>
          <cell r="Q30"/>
          <cell r="R30"/>
          <cell r="S30"/>
          <cell r="T30"/>
          <cell r="U30"/>
          <cell r="V30"/>
          <cell r="W30"/>
          <cell r="X30"/>
          <cell r="Y30"/>
          <cell r="Z30"/>
          <cell r="AA30"/>
          <cell r="AB30"/>
          <cell r="AC30"/>
          <cell r="AD30"/>
          <cell r="AE30"/>
          <cell r="AF30"/>
          <cell r="AG30"/>
          <cell r="AH30"/>
          <cell r="AI30"/>
          <cell r="AJ30"/>
          <cell r="AK30"/>
          <cell r="AL30"/>
          <cell r="AM30"/>
          <cell r="AN30"/>
          <cell r="AO30"/>
          <cell r="AP30"/>
          <cell r="AQ30"/>
          <cell r="AR30"/>
          <cell r="AS30"/>
          <cell r="AT30"/>
          <cell r="AU30"/>
          <cell r="AV30"/>
          <cell r="AW30"/>
          <cell r="AX30"/>
          <cell r="AY30"/>
          <cell r="AZ30"/>
          <cell r="BA30"/>
          <cell r="BB30"/>
          <cell r="BC30"/>
          <cell r="BD30"/>
          <cell r="BE30"/>
          <cell r="BF30"/>
          <cell r="BG30"/>
          <cell r="BH30"/>
          <cell r="BI30"/>
          <cell r="BJ30"/>
          <cell r="BK30"/>
          <cell r="BL30"/>
          <cell r="BM30"/>
          <cell r="BN30"/>
          <cell r="BO30">
            <v>0</v>
          </cell>
          <cell r="BP30" t="str">
            <v xml:space="preserve">
</v>
          </cell>
          <cell r="BQ30" t="str">
            <v>加工準備</v>
          </cell>
          <cell r="BR30">
            <v>60</v>
          </cell>
          <cell r="BS30">
            <v>0</v>
          </cell>
          <cell r="BT30">
            <v>40.000000000000043</v>
          </cell>
          <cell r="BU30" t="str">
            <v xml:space="preserve"> </v>
          </cell>
          <cell r="BV30" t="str">
            <v>30020-BG00-1030X200</v>
          </cell>
          <cell r="BW30" t="str">
            <v>FA</v>
          </cell>
          <cell r="BX30" t="str">
            <v>BK0</v>
          </cell>
          <cell r="BY30" t="str">
            <v>C</v>
          </cell>
          <cell r="BZ30">
            <v>14.999999999999984</v>
          </cell>
          <cell r="CA30" t="str">
            <v>30040-AG00-1030X200</v>
          </cell>
          <cell r="CB30" t="str">
            <v>FA</v>
          </cell>
          <cell r="CC30" t="str">
            <v>BK0</v>
          </cell>
          <cell r="CD30" t="str">
            <v>C</v>
          </cell>
          <cell r="CE30">
            <v>600</v>
          </cell>
          <cell r="CF30">
            <v>1200</v>
          </cell>
          <cell r="CG30">
            <v>1200</v>
          </cell>
          <cell r="CH30">
            <v>600</v>
          </cell>
          <cell r="CI30">
            <v>0</v>
          </cell>
          <cell r="CJ30">
            <v>46129</v>
          </cell>
          <cell r="CK30">
            <v>46133</v>
          </cell>
          <cell r="CL30">
            <v>46129</v>
          </cell>
          <cell r="CM30" t="str">
            <v>ｽﾗｲｽ　　</v>
          </cell>
          <cell r="CN30"/>
          <cell r="CO30"/>
          <cell r="CP30" t="str">
            <v>完</v>
          </cell>
          <cell r="CQ30"/>
          <cell r="CR30"/>
          <cell r="CS30"/>
          <cell r="CT30"/>
          <cell r="CU30"/>
          <cell r="CV30"/>
          <cell r="CW30"/>
          <cell r="CX30"/>
          <cell r="CY30"/>
          <cell r="CZ30"/>
          <cell r="DA30"/>
          <cell r="DB30"/>
          <cell r="DC30">
            <v>600</v>
          </cell>
          <cell r="DD30">
            <v>1200</v>
          </cell>
        </row>
        <row r="31">
          <cell r="A31" t="str">
            <v>V4-9</v>
          </cell>
          <cell r="B31">
            <v>46129</v>
          </cell>
          <cell r="C31" t="str">
            <v>スライス工程</v>
          </cell>
          <cell r="D31"/>
          <cell r="E31" t="str">
            <v xml:space="preserve">宮島 剛
森岡 真由美
</v>
          </cell>
          <cell r="F31">
            <v>0.4201388888888889</v>
          </cell>
          <cell r="G31">
            <v>0.70833333333333337</v>
          </cell>
          <cell r="H31"/>
          <cell r="I31"/>
          <cell r="J31"/>
          <cell r="K31"/>
          <cell r="L31"/>
          <cell r="M31"/>
          <cell r="N31"/>
          <cell r="O31"/>
          <cell r="P31"/>
          <cell r="Q31"/>
          <cell r="R31"/>
          <cell r="S31"/>
          <cell r="T31"/>
          <cell r="U31"/>
          <cell r="V31"/>
          <cell r="W31"/>
          <cell r="X31"/>
          <cell r="Y31"/>
          <cell r="Z31"/>
          <cell r="AA31"/>
          <cell r="AB31"/>
          <cell r="AC31"/>
          <cell r="AD31"/>
          <cell r="AE31"/>
          <cell r="AF31"/>
          <cell r="AG31"/>
          <cell r="AH31"/>
          <cell r="AI31"/>
          <cell r="AJ31"/>
          <cell r="AK31"/>
          <cell r="AL31"/>
          <cell r="AM31"/>
          <cell r="AN31"/>
          <cell r="AO31"/>
          <cell r="AP31"/>
          <cell r="AQ31"/>
          <cell r="AR31"/>
          <cell r="AS31"/>
          <cell r="AT31"/>
          <cell r="AU31"/>
          <cell r="AV31"/>
          <cell r="AW31"/>
          <cell r="AX31"/>
          <cell r="AY31"/>
          <cell r="AZ31"/>
          <cell r="BA31"/>
          <cell r="BB31"/>
          <cell r="BC31"/>
          <cell r="BD31"/>
          <cell r="BE31"/>
          <cell r="BF31"/>
          <cell r="BG31"/>
          <cell r="BH31"/>
          <cell r="BI31"/>
          <cell r="BJ31"/>
          <cell r="BK31"/>
          <cell r="BL31"/>
          <cell r="BM31"/>
          <cell r="BN31"/>
          <cell r="BO31">
            <v>0</v>
          </cell>
          <cell r="BP31" t="str">
            <v xml:space="preserve">
</v>
          </cell>
          <cell r="BQ31" t="str">
            <v>切替え</v>
          </cell>
          <cell r="BR31">
            <v>15</v>
          </cell>
          <cell r="BS31">
            <v>65</v>
          </cell>
          <cell r="BT31">
            <v>335.00000000000006</v>
          </cell>
          <cell r="BU31" t="str">
            <v xml:space="preserve"> </v>
          </cell>
          <cell r="BV31" t="str">
            <v>30020-BY00- 650X250</v>
          </cell>
          <cell r="BW31" t="str">
            <v>FA</v>
          </cell>
          <cell r="BX31" t="str">
            <v>WH1</v>
          </cell>
          <cell r="BY31" t="str">
            <v>C</v>
          </cell>
          <cell r="BZ31">
            <v>19.402985074626862</v>
          </cell>
          <cell r="CA31" t="str">
            <v>30040-AY00- 650X250</v>
          </cell>
          <cell r="CB31" t="str">
            <v>FA</v>
          </cell>
          <cell r="CC31" t="str">
            <v>WH1</v>
          </cell>
          <cell r="CD31" t="str">
            <v>C</v>
          </cell>
          <cell r="CE31">
            <v>9000</v>
          </cell>
          <cell r="CF31">
            <v>18000</v>
          </cell>
          <cell r="CG31">
            <v>13000</v>
          </cell>
          <cell r="CH31">
            <v>6500</v>
          </cell>
          <cell r="CI31">
            <v>0</v>
          </cell>
          <cell r="CJ31">
            <v>46128</v>
          </cell>
          <cell r="CK31">
            <v>46134</v>
          </cell>
          <cell r="CL31">
            <v>46129</v>
          </cell>
          <cell r="CM31" t="str">
            <v>ｽﾗｲｽ　　</v>
          </cell>
          <cell r="CN31"/>
          <cell r="CO31"/>
          <cell r="CP31" t="str">
            <v>完</v>
          </cell>
          <cell r="CQ31"/>
          <cell r="CR31"/>
          <cell r="CS31"/>
          <cell r="CT31"/>
          <cell r="CU31"/>
          <cell r="CV31"/>
          <cell r="CW31"/>
          <cell r="CX31"/>
          <cell r="CY31"/>
          <cell r="CZ31"/>
          <cell r="DA31"/>
          <cell r="DB31"/>
          <cell r="DC31">
            <v>9000</v>
          </cell>
          <cell r="DD31">
            <v>18000</v>
          </cell>
        </row>
        <row r="32">
          <cell r="A32" t="str">
            <v>V4-9</v>
          </cell>
          <cell r="B32">
            <v>46132</v>
          </cell>
          <cell r="C32" t="str">
            <v>スライス工程</v>
          </cell>
          <cell r="D32"/>
          <cell r="E32" t="str">
            <v xml:space="preserve">宮島 剛
森岡 真由美
</v>
          </cell>
          <cell r="F32">
            <v>0.35069444444444442</v>
          </cell>
          <cell r="G32">
            <v>0.48958333333333331</v>
          </cell>
          <cell r="H32"/>
          <cell r="I32"/>
          <cell r="J32"/>
          <cell r="K32"/>
          <cell r="L32"/>
          <cell r="M32"/>
          <cell r="N32"/>
          <cell r="O32"/>
          <cell r="P32"/>
          <cell r="Q32"/>
          <cell r="R32"/>
          <cell r="S32"/>
          <cell r="T32"/>
          <cell r="U32"/>
          <cell r="V32"/>
          <cell r="W32"/>
          <cell r="X32"/>
          <cell r="Y32"/>
          <cell r="Z32"/>
          <cell r="AA32"/>
          <cell r="AB32"/>
          <cell r="AC32"/>
          <cell r="AD32"/>
          <cell r="AE32"/>
          <cell r="AF32"/>
          <cell r="AG32"/>
          <cell r="AH32"/>
          <cell r="AI32"/>
          <cell r="AJ32"/>
          <cell r="AK32"/>
          <cell r="AL32"/>
          <cell r="AM32"/>
          <cell r="AN32"/>
          <cell r="AO32"/>
          <cell r="AP32"/>
          <cell r="AQ32"/>
          <cell r="AR32"/>
          <cell r="AS32"/>
          <cell r="AT32"/>
          <cell r="AU32"/>
          <cell r="AV32"/>
          <cell r="AW32"/>
          <cell r="AX32"/>
          <cell r="AY32"/>
          <cell r="AZ32"/>
          <cell r="BA32"/>
          <cell r="BB32"/>
          <cell r="BC32"/>
          <cell r="BD32"/>
          <cell r="BE32"/>
          <cell r="BF32"/>
          <cell r="BG32"/>
          <cell r="BH32"/>
          <cell r="BI32"/>
          <cell r="BJ32"/>
          <cell r="BK32"/>
          <cell r="BL32"/>
          <cell r="BM32"/>
          <cell r="BN32"/>
          <cell r="BO32">
            <v>0</v>
          </cell>
          <cell r="BP32" t="str">
            <v xml:space="preserve">
</v>
          </cell>
          <cell r="BQ32" t="str">
            <v>加工準備</v>
          </cell>
          <cell r="BR32">
            <v>70</v>
          </cell>
          <cell r="BS32">
            <v>0</v>
          </cell>
          <cell r="BT32">
            <v>130</v>
          </cell>
          <cell r="BU32" t="str">
            <v xml:space="preserve"> </v>
          </cell>
          <cell r="BV32" t="str">
            <v>30020-BY00- 650X250</v>
          </cell>
          <cell r="BW32" t="str">
            <v>FA</v>
          </cell>
          <cell r="BX32" t="str">
            <v>WH1</v>
          </cell>
          <cell r="BY32" t="str">
            <v>C</v>
          </cell>
          <cell r="BZ32">
            <v>19.23076923076923</v>
          </cell>
          <cell r="CA32" t="str">
            <v>30040-AY00- 650X250</v>
          </cell>
          <cell r="CB32" t="str">
            <v>FA</v>
          </cell>
          <cell r="CC32" t="str">
            <v>WH1</v>
          </cell>
          <cell r="CD32" t="str">
            <v>C</v>
          </cell>
          <cell r="CE32">
            <v>9000</v>
          </cell>
          <cell r="CF32">
            <v>18000</v>
          </cell>
          <cell r="CG32">
            <v>5000</v>
          </cell>
          <cell r="CH32">
            <v>2500</v>
          </cell>
          <cell r="CI32">
            <v>0</v>
          </cell>
          <cell r="CJ32">
            <v>46128</v>
          </cell>
          <cell r="CK32">
            <v>46134</v>
          </cell>
          <cell r="CL32">
            <v>46129</v>
          </cell>
          <cell r="CM32" t="str">
            <v>ｽﾗｲｽ　　</v>
          </cell>
          <cell r="CN32"/>
          <cell r="CO32"/>
          <cell r="CP32" t="str">
            <v>完</v>
          </cell>
          <cell r="CQ32"/>
          <cell r="CR32"/>
          <cell r="CS32"/>
          <cell r="CT32"/>
          <cell r="CU32"/>
          <cell r="CV32"/>
          <cell r="CW32"/>
          <cell r="CX32"/>
          <cell r="CY32"/>
          <cell r="CZ32"/>
          <cell r="DA32"/>
          <cell r="DB32"/>
          <cell r="DC32">
            <v>9000</v>
          </cell>
          <cell r="DD32">
            <v>18000</v>
          </cell>
        </row>
        <row r="33">
          <cell r="A33" t="str">
            <v>A4-3</v>
          </cell>
          <cell r="B33">
            <v>46132</v>
          </cell>
          <cell r="C33" t="str">
            <v>スライス工程</v>
          </cell>
          <cell r="D33"/>
          <cell r="E33" t="str">
            <v xml:space="preserve">宮島 剛
森岡 真由美
</v>
          </cell>
          <cell r="F33">
            <v>0.48958333333333331</v>
          </cell>
          <cell r="G33">
            <v>0.70833333333333337</v>
          </cell>
          <cell r="H33"/>
          <cell r="I33"/>
          <cell r="J33"/>
          <cell r="K33"/>
          <cell r="L33"/>
          <cell r="M33"/>
          <cell r="N33"/>
          <cell r="O33"/>
          <cell r="P33"/>
          <cell r="Q33"/>
          <cell r="R33"/>
          <cell r="S33"/>
          <cell r="T33"/>
          <cell r="U33"/>
          <cell r="V33"/>
          <cell r="W33"/>
          <cell r="X33"/>
          <cell r="Y33"/>
          <cell r="Z33"/>
          <cell r="AA33"/>
          <cell r="AB33"/>
          <cell r="AC33"/>
          <cell r="AD33"/>
          <cell r="AE33"/>
          <cell r="AF33"/>
          <cell r="AG33"/>
          <cell r="AH33"/>
          <cell r="AI33"/>
          <cell r="AJ33"/>
          <cell r="AK33"/>
          <cell r="AL33"/>
          <cell r="AM33"/>
          <cell r="AN33"/>
          <cell r="AO33"/>
          <cell r="AP33"/>
          <cell r="AQ33"/>
          <cell r="AR33"/>
          <cell r="AS33"/>
          <cell r="AT33"/>
          <cell r="AU33"/>
          <cell r="AV33"/>
          <cell r="AW33"/>
          <cell r="AX33"/>
          <cell r="AY33"/>
          <cell r="AZ33"/>
          <cell r="BA33"/>
          <cell r="BB33"/>
          <cell r="BC33"/>
          <cell r="BD33"/>
          <cell r="BE33"/>
          <cell r="BF33"/>
          <cell r="BG33"/>
          <cell r="BH33"/>
          <cell r="BI33"/>
          <cell r="BJ33"/>
          <cell r="BK33"/>
          <cell r="BL33"/>
          <cell r="BM33"/>
          <cell r="BN33"/>
          <cell r="BO33">
            <v>0</v>
          </cell>
          <cell r="BP33" t="str">
            <v xml:space="preserve">
</v>
          </cell>
          <cell r="BQ33" t="str">
            <v>切替え</v>
          </cell>
          <cell r="BR33">
            <v>180</v>
          </cell>
          <cell r="BS33">
            <v>65</v>
          </cell>
          <cell r="BT33">
            <v>70.000000000000057</v>
          </cell>
          <cell r="BU33" t="str">
            <v xml:space="preserve"> </v>
          </cell>
          <cell r="BV33" t="str">
            <v>50070-BY0B- 900X100</v>
          </cell>
          <cell r="BW33" t="str">
            <v>FA</v>
          </cell>
          <cell r="BX33" t="str">
            <v>BK0</v>
          </cell>
          <cell r="BY33" t="str">
            <v>X</v>
          </cell>
          <cell r="BZ33">
            <v>7.142857142857137</v>
          </cell>
          <cell r="CA33" t="str">
            <v>50090-AY0B- 900X100</v>
          </cell>
          <cell r="CB33" t="str">
            <v>FA</v>
          </cell>
          <cell r="CC33" t="str">
            <v>BK0</v>
          </cell>
          <cell r="CD33" t="str">
            <v>C</v>
          </cell>
          <cell r="CE33">
            <v>500</v>
          </cell>
          <cell r="CF33">
            <v>500</v>
          </cell>
          <cell r="CG33">
            <v>500</v>
          </cell>
          <cell r="CH33">
            <v>500</v>
          </cell>
          <cell r="CI33">
            <v>0</v>
          </cell>
          <cell r="CJ33">
            <v>46132</v>
          </cell>
          <cell r="CK33">
            <v>46134</v>
          </cell>
          <cell r="CL33">
            <v>46132</v>
          </cell>
          <cell r="CM33" t="str">
            <v>ｽﾗｲｽ皮取り　　</v>
          </cell>
          <cell r="CN33"/>
          <cell r="CO33"/>
          <cell r="CP33" t="str">
            <v>完</v>
          </cell>
          <cell r="CQ33"/>
          <cell r="CR33"/>
          <cell r="CS33"/>
          <cell r="CT33"/>
          <cell r="CU33"/>
          <cell r="CV33"/>
          <cell r="CW33"/>
          <cell r="CX33"/>
          <cell r="CY33"/>
          <cell r="CZ33"/>
          <cell r="DA33"/>
          <cell r="DB33"/>
          <cell r="DC33">
            <v>500</v>
          </cell>
          <cell r="DD33">
            <v>500</v>
          </cell>
        </row>
        <row r="34">
          <cell r="A34"/>
          <cell r="B34"/>
          <cell r="C34" t="str">
            <v>スライス工程</v>
          </cell>
          <cell r="D34"/>
          <cell r="E34"/>
          <cell r="F34"/>
          <cell r="G34"/>
          <cell r="H34"/>
          <cell r="I34"/>
          <cell r="J34"/>
          <cell r="K34"/>
          <cell r="L34"/>
          <cell r="M34"/>
          <cell r="N34"/>
          <cell r="O34"/>
          <cell r="P34"/>
          <cell r="Q34"/>
          <cell r="R34"/>
          <cell r="S34"/>
          <cell r="T34"/>
          <cell r="U34"/>
          <cell r="V34"/>
          <cell r="W34"/>
          <cell r="X34"/>
          <cell r="Y34"/>
          <cell r="Z34"/>
          <cell r="AA34"/>
          <cell r="AB34"/>
          <cell r="AC34"/>
          <cell r="AD34"/>
          <cell r="AE34"/>
          <cell r="AF34"/>
          <cell r="AG34"/>
          <cell r="AH34"/>
          <cell r="AI34"/>
          <cell r="AJ34"/>
          <cell r="AK34"/>
          <cell r="AL34"/>
          <cell r="AM34"/>
          <cell r="AN34"/>
          <cell r="AO34"/>
          <cell r="AP34"/>
          <cell r="AQ34"/>
          <cell r="AR34"/>
          <cell r="AS34"/>
          <cell r="AT34"/>
          <cell r="AU34"/>
          <cell r="AV34"/>
          <cell r="AW34"/>
          <cell r="AX34"/>
          <cell r="AY34"/>
          <cell r="AZ34"/>
          <cell r="BA34"/>
          <cell r="BB34"/>
          <cell r="BC34"/>
          <cell r="BD34"/>
          <cell r="BE34"/>
          <cell r="BF34"/>
          <cell r="BG34"/>
          <cell r="BH34"/>
          <cell r="BI34"/>
          <cell r="BJ34"/>
          <cell r="BK34"/>
          <cell r="BL34"/>
          <cell r="BM34"/>
          <cell r="BN34"/>
          <cell r="BO34"/>
          <cell r="BP34"/>
          <cell r="BQ34"/>
          <cell r="BR34"/>
          <cell r="BS34"/>
          <cell r="BT34">
            <v>0</v>
          </cell>
          <cell r="BU34" t="str">
            <v/>
          </cell>
          <cell r="BV34" t="str">
            <v/>
          </cell>
          <cell r="BW34" t="str">
            <v/>
          </cell>
          <cell r="BX34" t="str">
            <v/>
          </cell>
          <cell r="BY34" t="str">
            <v/>
          </cell>
          <cell r="BZ34" t="str">
            <v/>
          </cell>
          <cell r="CA34" t="str">
            <v/>
          </cell>
          <cell r="CB34" t="str">
            <v/>
          </cell>
          <cell r="CC34" t="str">
            <v/>
          </cell>
          <cell r="CD34" t="str">
            <v/>
          </cell>
          <cell r="CE34" t="str">
            <v/>
          </cell>
          <cell r="CF34" t="str">
            <v/>
          </cell>
          <cell r="CG34"/>
          <cell r="CH34"/>
          <cell r="CI34" t="str">
            <v/>
          </cell>
          <cell r="CJ34" t="str">
            <v/>
          </cell>
          <cell r="CK34" t="str">
            <v/>
          </cell>
          <cell r="CL34" t="str">
            <v/>
          </cell>
          <cell r="CM34" t="str">
            <v/>
          </cell>
          <cell r="CN34"/>
          <cell r="CO34"/>
          <cell r="CP34"/>
          <cell r="CQ34"/>
          <cell r="CR34"/>
          <cell r="CS34"/>
          <cell r="CT34"/>
          <cell r="CU34"/>
          <cell r="CV34"/>
          <cell r="CW34"/>
          <cell r="CX34"/>
          <cell r="CY34"/>
          <cell r="CZ34"/>
          <cell r="DA34"/>
          <cell r="DB34"/>
          <cell r="DC34">
            <v>0</v>
          </cell>
          <cell r="DD34">
            <v>0</v>
          </cell>
        </row>
        <row r="35">
          <cell r="A35"/>
          <cell r="B35"/>
          <cell r="C35" t="str">
            <v>スライス工程</v>
          </cell>
          <cell r="D35"/>
          <cell r="E35"/>
          <cell r="F35"/>
          <cell r="G35"/>
          <cell r="H35"/>
          <cell r="I35"/>
          <cell r="J35"/>
          <cell r="K35"/>
          <cell r="L35"/>
          <cell r="M35"/>
          <cell r="N35"/>
          <cell r="O35"/>
          <cell r="P35"/>
          <cell r="Q35"/>
          <cell r="R35"/>
          <cell r="S35"/>
          <cell r="T35"/>
          <cell r="U35"/>
          <cell r="V35"/>
          <cell r="W35"/>
          <cell r="X35"/>
          <cell r="Y35"/>
          <cell r="Z35"/>
          <cell r="AA35"/>
          <cell r="AB35"/>
          <cell r="AC35"/>
          <cell r="AD35"/>
          <cell r="AE35"/>
          <cell r="AF35"/>
          <cell r="AG35"/>
          <cell r="AH35"/>
          <cell r="AI35"/>
          <cell r="AJ35"/>
          <cell r="AK35"/>
          <cell r="AL35"/>
          <cell r="AM35"/>
          <cell r="AN35"/>
          <cell r="AO35"/>
          <cell r="AP35"/>
          <cell r="AQ35"/>
          <cell r="AR35"/>
          <cell r="AS35"/>
          <cell r="AT35"/>
          <cell r="AU35"/>
          <cell r="AV35"/>
          <cell r="AW35"/>
          <cell r="AX35"/>
          <cell r="AY35"/>
          <cell r="AZ35"/>
          <cell r="BA35"/>
          <cell r="BB35"/>
          <cell r="BC35"/>
          <cell r="BD35"/>
          <cell r="BE35"/>
          <cell r="BF35"/>
          <cell r="BG35"/>
          <cell r="BH35"/>
          <cell r="BI35"/>
          <cell r="BJ35"/>
          <cell r="BK35"/>
          <cell r="BL35"/>
          <cell r="BM35"/>
          <cell r="BN35"/>
          <cell r="BO35"/>
          <cell r="BP35"/>
          <cell r="BQ35"/>
          <cell r="BR35"/>
          <cell r="BS35"/>
          <cell r="BT35">
            <v>0</v>
          </cell>
          <cell r="BU35" t="str">
            <v/>
          </cell>
          <cell r="BV35" t="str">
            <v/>
          </cell>
          <cell r="BW35" t="str">
            <v/>
          </cell>
          <cell r="BX35" t="str">
            <v/>
          </cell>
          <cell r="BY35" t="str">
            <v/>
          </cell>
          <cell r="BZ35" t="str">
            <v/>
          </cell>
          <cell r="CA35" t="str">
            <v/>
          </cell>
          <cell r="CB35" t="str">
            <v/>
          </cell>
          <cell r="CC35" t="str">
            <v/>
          </cell>
          <cell r="CD35" t="str">
            <v/>
          </cell>
          <cell r="CE35" t="str">
            <v/>
          </cell>
          <cell r="CF35" t="str">
            <v/>
          </cell>
          <cell r="CG35"/>
          <cell r="CH35"/>
          <cell r="CI35" t="str">
            <v/>
          </cell>
          <cell r="CJ35" t="str">
            <v/>
          </cell>
          <cell r="CK35" t="str">
            <v/>
          </cell>
          <cell r="CL35" t="str">
            <v/>
          </cell>
          <cell r="CM35" t="str">
            <v/>
          </cell>
          <cell r="CN35"/>
          <cell r="CO35"/>
          <cell r="CP35"/>
          <cell r="CQ35"/>
          <cell r="CR35"/>
          <cell r="CS35"/>
          <cell r="CT35"/>
          <cell r="CU35"/>
          <cell r="CV35"/>
          <cell r="CW35"/>
          <cell r="CX35"/>
          <cell r="CY35"/>
          <cell r="CZ35"/>
          <cell r="DA35"/>
          <cell r="DB35"/>
          <cell r="DC35">
            <v>0</v>
          </cell>
          <cell r="DD35">
            <v>0</v>
          </cell>
        </row>
        <row r="36">
          <cell r="A36"/>
          <cell r="B36"/>
          <cell r="C36" t="str">
            <v>スライス工程</v>
          </cell>
          <cell r="D36"/>
          <cell r="E36"/>
          <cell r="F36"/>
          <cell r="G36"/>
          <cell r="H36"/>
          <cell r="I36"/>
          <cell r="J36"/>
          <cell r="K36"/>
          <cell r="L36"/>
          <cell r="M36"/>
          <cell r="N36"/>
          <cell r="O36"/>
          <cell r="P36"/>
          <cell r="Q36"/>
          <cell r="R36"/>
          <cell r="S36"/>
          <cell r="T36"/>
          <cell r="U36"/>
          <cell r="V36"/>
          <cell r="W36"/>
          <cell r="X36"/>
          <cell r="Y36"/>
          <cell r="Z36"/>
          <cell r="AA36"/>
          <cell r="AB36"/>
          <cell r="AC36"/>
          <cell r="AD36"/>
          <cell r="AE36"/>
          <cell r="AF36"/>
          <cell r="AG36"/>
          <cell r="AH36"/>
          <cell r="AI36"/>
          <cell r="AJ36"/>
          <cell r="AK36"/>
          <cell r="AL36"/>
          <cell r="AM36"/>
          <cell r="AN36"/>
          <cell r="AO36"/>
          <cell r="AP36"/>
          <cell r="AQ36"/>
          <cell r="AR36"/>
          <cell r="AS36"/>
          <cell r="AT36"/>
          <cell r="AU36"/>
          <cell r="AV36"/>
          <cell r="AW36"/>
          <cell r="AX36"/>
          <cell r="AY36"/>
          <cell r="AZ36"/>
          <cell r="BA36"/>
          <cell r="BB36"/>
          <cell r="BC36"/>
          <cell r="BD36"/>
          <cell r="BE36"/>
          <cell r="BF36"/>
          <cell r="BG36"/>
          <cell r="BH36"/>
          <cell r="BI36"/>
          <cell r="BJ36"/>
          <cell r="BK36"/>
          <cell r="BL36"/>
          <cell r="BM36"/>
          <cell r="BN36"/>
          <cell r="BO36"/>
          <cell r="BP36"/>
          <cell r="BQ36"/>
          <cell r="BR36"/>
          <cell r="BS36"/>
          <cell r="BT36">
            <v>0</v>
          </cell>
          <cell r="BU36" t="str">
            <v/>
          </cell>
          <cell r="BV36" t="str">
            <v/>
          </cell>
          <cell r="BW36" t="str">
            <v/>
          </cell>
          <cell r="BX36" t="str">
            <v/>
          </cell>
          <cell r="BY36" t="str">
            <v/>
          </cell>
          <cell r="BZ36" t="str">
            <v/>
          </cell>
          <cell r="CA36" t="str">
            <v/>
          </cell>
          <cell r="CB36" t="str">
            <v/>
          </cell>
          <cell r="CC36" t="str">
            <v/>
          </cell>
          <cell r="CD36" t="str">
            <v/>
          </cell>
          <cell r="CE36" t="str">
            <v/>
          </cell>
          <cell r="CF36" t="str">
            <v/>
          </cell>
          <cell r="CG36"/>
          <cell r="CH36"/>
          <cell r="CI36" t="str">
            <v/>
          </cell>
          <cell r="CJ36" t="str">
            <v/>
          </cell>
          <cell r="CK36" t="str">
            <v/>
          </cell>
          <cell r="CL36" t="str">
            <v/>
          </cell>
          <cell r="CM36" t="str">
            <v/>
          </cell>
          <cell r="CN36"/>
          <cell r="CO36"/>
          <cell r="CP36"/>
          <cell r="CQ36"/>
          <cell r="CR36"/>
          <cell r="CS36"/>
          <cell r="CT36"/>
          <cell r="CU36"/>
          <cell r="CV36"/>
          <cell r="CW36"/>
          <cell r="CX36"/>
          <cell r="CY36"/>
          <cell r="CZ36"/>
          <cell r="DA36"/>
          <cell r="DB36"/>
          <cell r="DC36">
            <v>0</v>
          </cell>
          <cell r="DD36">
            <v>0</v>
          </cell>
        </row>
        <row r="37">
          <cell r="A37"/>
          <cell r="B37"/>
          <cell r="C37" t="str">
            <v>スライス工程</v>
          </cell>
          <cell r="D37"/>
          <cell r="E37"/>
          <cell r="F37"/>
          <cell r="G37"/>
          <cell r="H37"/>
          <cell r="I37"/>
          <cell r="J37"/>
          <cell r="K37"/>
          <cell r="L37"/>
          <cell r="M37"/>
          <cell r="N37"/>
          <cell r="O37"/>
          <cell r="P37"/>
          <cell r="Q37"/>
          <cell r="R37"/>
          <cell r="S37"/>
          <cell r="T37"/>
          <cell r="U37"/>
          <cell r="V37"/>
          <cell r="W37"/>
          <cell r="X37"/>
          <cell r="Y37"/>
          <cell r="Z37"/>
          <cell r="AA37"/>
          <cell r="AB37"/>
          <cell r="AC37"/>
          <cell r="AD37"/>
          <cell r="AE37"/>
          <cell r="AF37"/>
          <cell r="AG37"/>
          <cell r="AH37"/>
          <cell r="AI37"/>
          <cell r="AJ37"/>
          <cell r="AK37"/>
          <cell r="AL37"/>
          <cell r="AM37"/>
          <cell r="AN37"/>
          <cell r="AO37"/>
          <cell r="AP37"/>
          <cell r="AQ37"/>
          <cell r="AR37"/>
          <cell r="AS37"/>
          <cell r="AT37"/>
          <cell r="AU37"/>
          <cell r="AV37"/>
          <cell r="AW37"/>
          <cell r="AX37"/>
          <cell r="AY37"/>
          <cell r="AZ37"/>
          <cell r="BA37"/>
          <cell r="BB37"/>
          <cell r="BC37"/>
          <cell r="BD37"/>
          <cell r="BE37"/>
          <cell r="BF37"/>
          <cell r="BG37"/>
          <cell r="BH37"/>
          <cell r="BI37"/>
          <cell r="BJ37"/>
          <cell r="BK37"/>
          <cell r="BL37"/>
          <cell r="BM37"/>
          <cell r="BN37"/>
          <cell r="BO37"/>
          <cell r="BP37"/>
          <cell r="BQ37"/>
          <cell r="BR37"/>
          <cell r="BS37"/>
          <cell r="BT37">
            <v>0</v>
          </cell>
          <cell r="BU37" t="str">
            <v/>
          </cell>
          <cell r="BV37" t="str">
            <v/>
          </cell>
          <cell r="BW37" t="str">
            <v/>
          </cell>
          <cell r="BX37" t="str">
            <v/>
          </cell>
          <cell r="BY37" t="str">
            <v/>
          </cell>
          <cell r="BZ37" t="str">
            <v/>
          </cell>
          <cell r="CA37" t="str">
            <v/>
          </cell>
          <cell r="CB37" t="str">
            <v/>
          </cell>
          <cell r="CC37" t="str">
            <v/>
          </cell>
          <cell r="CD37" t="str">
            <v/>
          </cell>
          <cell r="CE37" t="str">
            <v/>
          </cell>
          <cell r="CF37" t="str">
            <v/>
          </cell>
          <cell r="CG37"/>
          <cell r="CH37"/>
          <cell r="CI37" t="str">
            <v/>
          </cell>
          <cell r="CJ37" t="str">
            <v/>
          </cell>
          <cell r="CK37" t="str">
            <v/>
          </cell>
          <cell r="CL37" t="str">
            <v/>
          </cell>
          <cell r="CM37" t="str">
            <v/>
          </cell>
          <cell r="CN37"/>
          <cell r="CO37"/>
          <cell r="CP37"/>
          <cell r="CQ37"/>
          <cell r="CR37"/>
          <cell r="CS37"/>
          <cell r="CT37"/>
          <cell r="CU37"/>
          <cell r="CV37"/>
          <cell r="CW37"/>
          <cell r="CX37"/>
          <cell r="CY37"/>
          <cell r="CZ37"/>
          <cell r="DA37"/>
          <cell r="DB37"/>
          <cell r="DC37">
            <v>0</v>
          </cell>
          <cell r="DD37">
            <v>0</v>
          </cell>
        </row>
        <row r="38">
          <cell r="A38"/>
          <cell r="B38"/>
          <cell r="C38" t="str">
            <v>スライス工程</v>
          </cell>
          <cell r="D38"/>
          <cell r="E38"/>
          <cell r="F38"/>
          <cell r="G38"/>
          <cell r="H38"/>
          <cell r="I38"/>
          <cell r="J38"/>
          <cell r="K38"/>
          <cell r="L38"/>
          <cell r="M38"/>
          <cell r="N38"/>
          <cell r="O38"/>
          <cell r="P38"/>
          <cell r="Q38"/>
          <cell r="R38"/>
          <cell r="S38"/>
          <cell r="T38"/>
          <cell r="U38"/>
          <cell r="V38"/>
          <cell r="W38"/>
          <cell r="X38"/>
          <cell r="Y38"/>
          <cell r="Z38"/>
          <cell r="AA38"/>
          <cell r="AB38"/>
          <cell r="AC38"/>
          <cell r="AD38"/>
          <cell r="AE38"/>
          <cell r="AF38"/>
          <cell r="AG38"/>
          <cell r="AH38"/>
          <cell r="AI38"/>
          <cell r="AJ38"/>
          <cell r="AK38"/>
          <cell r="AL38"/>
          <cell r="AM38"/>
          <cell r="AN38"/>
          <cell r="AO38"/>
          <cell r="AP38"/>
          <cell r="AQ38"/>
          <cell r="AR38"/>
          <cell r="AS38"/>
          <cell r="AT38"/>
          <cell r="AU38"/>
          <cell r="AV38"/>
          <cell r="AW38"/>
          <cell r="AX38"/>
          <cell r="AY38"/>
          <cell r="AZ38"/>
          <cell r="BA38"/>
          <cell r="BB38"/>
          <cell r="BC38"/>
          <cell r="BD38"/>
          <cell r="BE38"/>
          <cell r="BF38"/>
          <cell r="BG38"/>
          <cell r="BH38"/>
          <cell r="BI38"/>
          <cell r="BJ38"/>
          <cell r="BK38"/>
          <cell r="BL38"/>
          <cell r="BM38"/>
          <cell r="BN38"/>
          <cell r="BO38"/>
          <cell r="BP38"/>
          <cell r="BQ38"/>
          <cell r="BR38"/>
          <cell r="BS38"/>
          <cell r="BT38">
            <v>0</v>
          </cell>
          <cell r="BU38" t="str">
            <v/>
          </cell>
          <cell r="BV38" t="str">
            <v/>
          </cell>
          <cell r="BW38" t="str">
            <v/>
          </cell>
          <cell r="BX38" t="str">
            <v/>
          </cell>
          <cell r="BY38" t="str">
            <v/>
          </cell>
          <cell r="BZ38" t="str">
            <v/>
          </cell>
          <cell r="CA38" t="str">
            <v/>
          </cell>
          <cell r="CB38" t="str">
            <v/>
          </cell>
          <cell r="CC38" t="str">
            <v/>
          </cell>
          <cell r="CD38" t="str">
            <v/>
          </cell>
          <cell r="CE38" t="str">
            <v/>
          </cell>
          <cell r="CF38" t="str">
            <v/>
          </cell>
          <cell r="CG38"/>
          <cell r="CH38"/>
          <cell r="CI38" t="str">
            <v/>
          </cell>
          <cell r="CJ38" t="str">
            <v/>
          </cell>
          <cell r="CK38" t="str">
            <v/>
          </cell>
          <cell r="CL38" t="str">
            <v/>
          </cell>
          <cell r="CM38" t="str">
            <v/>
          </cell>
          <cell r="CN38"/>
          <cell r="CO38"/>
          <cell r="CP38"/>
          <cell r="CQ38"/>
          <cell r="CR38"/>
          <cell r="CS38"/>
          <cell r="CT38"/>
          <cell r="CU38"/>
          <cell r="CV38"/>
          <cell r="CW38"/>
          <cell r="CX38"/>
          <cell r="CY38"/>
          <cell r="CZ38"/>
          <cell r="DA38"/>
          <cell r="DB38"/>
          <cell r="DC38">
            <v>0</v>
          </cell>
          <cell r="DD38">
            <v>0</v>
          </cell>
        </row>
        <row r="39">
          <cell r="A39"/>
          <cell r="B39"/>
          <cell r="C39" t="str">
            <v>スライス工程</v>
          </cell>
          <cell r="D39"/>
          <cell r="E39"/>
          <cell r="F39"/>
          <cell r="G39"/>
          <cell r="H39"/>
          <cell r="I39"/>
          <cell r="J39"/>
          <cell r="K39"/>
          <cell r="L39"/>
          <cell r="M39"/>
          <cell r="N39"/>
          <cell r="O39"/>
          <cell r="P39"/>
          <cell r="Q39"/>
          <cell r="R39"/>
          <cell r="S39"/>
          <cell r="T39"/>
          <cell r="U39"/>
          <cell r="V39"/>
          <cell r="W39"/>
          <cell r="X39"/>
          <cell r="Y39"/>
          <cell r="Z39"/>
          <cell r="AA39"/>
          <cell r="AB39"/>
          <cell r="AC39"/>
          <cell r="AD39"/>
          <cell r="AE39"/>
          <cell r="AF39"/>
          <cell r="AG39"/>
          <cell r="AH39"/>
          <cell r="AI39"/>
          <cell r="AJ39"/>
          <cell r="AK39"/>
          <cell r="AL39"/>
          <cell r="AM39"/>
          <cell r="AN39"/>
          <cell r="AO39"/>
          <cell r="AP39"/>
          <cell r="AQ39"/>
          <cell r="AR39"/>
          <cell r="AS39"/>
          <cell r="AT39"/>
          <cell r="AU39"/>
          <cell r="AV39"/>
          <cell r="AW39"/>
          <cell r="AX39"/>
          <cell r="AY39"/>
          <cell r="AZ39"/>
          <cell r="BA39"/>
          <cell r="BB39"/>
          <cell r="BC39"/>
          <cell r="BD39"/>
          <cell r="BE39"/>
          <cell r="BF39"/>
          <cell r="BG39"/>
          <cell r="BH39"/>
          <cell r="BI39"/>
          <cell r="BJ39"/>
          <cell r="BK39"/>
          <cell r="BL39"/>
          <cell r="BM39"/>
          <cell r="BN39"/>
          <cell r="BO39"/>
          <cell r="BP39"/>
          <cell r="BQ39"/>
          <cell r="BR39"/>
          <cell r="BS39"/>
          <cell r="BT39">
            <v>0</v>
          </cell>
          <cell r="BU39" t="str">
            <v/>
          </cell>
          <cell r="BV39" t="str">
            <v/>
          </cell>
          <cell r="BW39" t="str">
            <v/>
          </cell>
          <cell r="BX39" t="str">
            <v/>
          </cell>
          <cell r="BY39" t="str">
            <v/>
          </cell>
          <cell r="BZ39" t="str">
            <v/>
          </cell>
          <cell r="CA39" t="str">
            <v/>
          </cell>
          <cell r="CB39" t="str">
            <v/>
          </cell>
          <cell r="CC39" t="str">
            <v/>
          </cell>
          <cell r="CD39" t="str">
            <v/>
          </cell>
          <cell r="CE39" t="str">
            <v/>
          </cell>
          <cell r="CF39" t="str">
            <v/>
          </cell>
          <cell r="CG39"/>
          <cell r="CH39"/>
          <cell r="CI39" t="str">
            <v/>
          </cell>
          <cell r="CJ39" t="str">
            <v/>
          </cell>
          <cell r="CK39" t="str">
            <v/>
          </cell>
          <cell r="CL39" t="str">
            <v/>
          </cell>
          <cell r="CM39" t="str">
            <v/>
          </cell>
          <cell r="CN39"/>
          <cell r="CO39"/>
          <cell r="CP39"/>
          <cell r="CQ39"/>
          <cell r="CR39"/>
          <cell r="CS39"/>
          <cell r="CT39"/>
          <cell r="CU39"/>
          <cell r="CV39"/>
          <cell r="CW39"/>
          <cell r="CX39"/>
          <cell r="CY39"/>
          <cell r="CZ39"/>
          <cell r="DA39"/>
          <cell r="DB39"/>
          <cell r="DC39">
            <v>0</v>
          </cell>
          <cell r="DD39">
            <v>0</v>
          </cell>
        </row>
        <row r="40">
          <cell r="A40"/>
          <cell r="B40"/>
          <cell r="C40" t="str">
            <v>スライス工程</v>
          </cell>
          <cell r="D40"/>
          <cell r="E40"/>
          <cell r="F40"/>
          <cell r="G40"/>
          <cell r="H40"/>
          <cell r="I40"/>
          <cell r="J40"/>
          <cell r="K40"/>
          <cell r="L40"/>
          <cell r="M40"/>
          <cell r="N40"/>
          <cell r="O40"/>
          <cell r="P40"/>
          <cell r="Q40"/>
          <cell r="R40"/>
          <cell r="S40"/>
          <cell r="T40"/>
          <cell r="U40"/>
          <cell r="V40"/>
          <cell r="W40"/>
          <cell r="X40"/>
          <cell r="Y40"/>
          <cell r="Z40"/>
          <cell r="AA40"/>
          <cell r="AB40"/>
          <cell r="AC40"/>
          <cell r="AD40"/>
          <cell r="AE40"/>
          <cell r="AF40"/>
          <cell r="AG40"/>
          <cell r="AH40"/>
          <cell r="AI40"/>
          <cell r="AJ40"/>
          <cell r="AK40"/>
          <cell r="AL40"/>
          <cell r="AM40"/>
          <cell r="AN40"/>
          <cell r="AO40"/>
          <cell r="AP40"/>
          <cell r="AQ40"/>
          <cell r="AR40"/>
          <cell r="AS40"/>
          <cell r="AT40"/>
          <cell r="AU40"/>
          <cell r="AV40"/>
          <cell r="AW40"/>
          <cell r="AX40"/>
          <cell r="AY40"/>
          <cell r="AZ40"/>
          <cell r="BA40"/>
          <cell r="BB40"/>
          <cell r="BC40"/>
          <cell r="BD40"/>
          <cell r="BE40"/>
          <cell r="BF40"/>
          <cell r="BG40"/>
          <cell r="BH40"/>
          <cell r="BI40"/>
          <cell r="BJ40"/>
          <cell r="BK40"/>
          <cell r="BL40"/>
          <cell r="BM40"/>
          <cell r="BN40"/>
          <cell r="BO40"/>
          <cell r="BP40"/>
          <cell r="BQ40"/>
          <cell r="BR40"/>
          <cell r="BS40"/>
          <cell r="BT40">
            <v>0</v>
          </cell>
          <cell r="BU40" t="str">
            <v/>
          </cell>
          <cell r="BV40" t="str">
            <v/>
          </cell>
          <cell r="BW40" t="str">
            <v/>
          </cell>
          <cell r="BX40" t="str">
            <v/>
          </cell>
          <cell r="BY40" t="str">
            <v/>
          </cell>
          <cell r="BZ40" t="str">
            <v/>
          </cell>
          <cell r="CA40" t="str">
            <v/>
          </cell>
          <cell r="CB40" t="str">
            <v/>
          </cell>
          <cell r="CC40" t="str">
            <v/>
          </cell>
          <cell r="CD40" t="str">
            <v/>
          </cell>
          <cell r="CE40" t="str">
            <v/>
          </cell>
          <cell r="CF40" t="str">
            <v/>
          </cell>
          <cell r="CG40"/>
          <cell r="CH40"/>
          <cell r="CI40" t="str">
            <v/>
          </cell>
          <cell r="CJ40" t="str">
            <v/>
          </cell>
          <cell r="CK40" t="str">
            <v/>
          </cell>
          <cell r="CL40" t="str">
            <v/>
          </cell>
          <cell r="CM40" t="str">
            <v/>
          </cell>
          <cell r="CN40"/>
          <cell r="CO40"/>
          <cell r="CP40"/>
          <cell r="CQ40"/>
          <cell r="CR40"/>
          <cell r="CS40"/>
          <cell r="CT40"/>
          <cell r="CU40"/>
          <cell r="CV40"/>
          <cell r="CW40"/>
          <cell r="CX40"/>
          <cell r="CY40"/>
          <cell r="CZ40"/>
          <cell r="DA40"/>
          <cell r="DB40"/>
          <cell r="DC40">
            <v>0</v>
          </cell>
          <cell r="DD40">
            <v>0</v>
          </cell>
        </row>
        <row r="41">
          <cell r="A41"/>
          <cell r="B41"/>
          <cell r="C41" t="str">
            <v>スライス工程</v>
          </cell>
          <cell r="D41"/>
          <cell r="E41"/>
          <cell r="F41"/>
          <cell r="G41"/>
          <cell r="H41"/>
          <cell r="I41"/>
          <cell r="J41"/>
          <cell r="K41"/>
          <cell r="L41"/>
          <cell r="M41"/>
          <cell r="N41"/>
          <cell r="O41"/>
          <cell r="P41"/>
          <cell r="Q41"/>
          <cell r="R41"/>
          <cell r="S41"/>
          <cell r="T41"/>
          <cell r="U41"/>
          <cell r="V41"/>
          <cell r="W41"/>
          <cell r="X41"/>
          <cell r="Y41"/>
          <cell r="Z41"/>
          <cell r="AA41"/>
          <cell r="AB41"/>
          <cell r="AC41"/>
          <cell r="AD41"/>
          <cell r="AE41"/>
          <cell r="AF41"/>
          <cell r="AG41"/>
          <cell r="AH41"/>
          <cell r="AI41"/>
          <cell r="AJ41"/>
          <cell r="AK41"/>
          <cell r="AL41"/>
          <cell r="AM41"/>
          <cell r="AN41"/>
          <cell r="AO41"/>
          <cell r="AP41"/>
          <cell r="AQ41"/>
          <cell r="AR41"/>
          <cell r="AS41"/>
          <cell r="AT41"/>
          <cell r="AU41"/>
          <cell r="AV41"/>
          <cell r="AW41"/>
          <cell r="AX41"/>
          <cell r="AY41"/>
          <cell r="AZ41"/>
          <cell r="BA41"/>
          <cell r="BB41"/>
          <cell r="BC41"/>
          <cell r="BD41"/>
          <cell r="BE41"/>
          <cell r="BF41"/>
          <cell r="BG41"/>
          <cell r="BH41"/>
          <cell r="BI41"/>
          <cell r="BJ41"/>
          <cell r="BK41"/>
          <cell r="BL41"/>
          <cell r="BM41"/>
          <cell r="BN41"/>
          <cell r="BO41"/>
          <cell r="BP41"/>
          <cell r="BQ41"/>
          <cell r="BR41"/>
          <cell r="BS41"/>
          <cell r="BT41">
            <v>0</v>
          </cell>
          <cell r="BU41" t="str">
            <v/>
          </cell>
          <cell r="BV41" t="str">
            <v/>
          </cell>
          <cell r="BW41" t="str">
            <v/>
          </cell>
          <cell r="BX41" t="str">
            <v/>
          </cell>
          <cell r="BY41" t="str">
            <v/>
          </cell>
          <cell r="BZ41" t="str">
            <v/>
          </cell>
          <cell r="CA41" t="str">
            <v/>
          </cell>
          <cell r="CB41" t="str">
            <v/>
          </cell>
          <cell r="CC41" t="str">
            <v/>
          </cell>
          <cell r="CD41" t="str">
            <v/>
          </cell>
          <cell r="CE41" t="str">
            <v/>
          </cell>
          <cell r="CF41" t="str">
            <v/>
          </cell>
          <cell r="CG41"/>
          <cell r="CH41"/>
          <cell r="CI41" t="str">
            <v/>
          </cell>
          <cell r="CJ41" t="str">
            <v/>
          </cell>
          <cell r="CK41" t="str">
            <v/>
          </cell>
          <cell r="CL41" t="str">
            <v/>
          </cell>
          <cell r="CM41" t="str">
            <v/>
          </cell>
          <cell r="CN41"/>
          <cell r="CO41"/>
          <cell r="CP41"/>
          <cell r="CQ41"/>
          <cell r="CR41"/>
          <cell r="CS41"/>
          <cell r="CT41"/>
          <cell r="CU41"/>
          <cell r="CV41"/>
          <cell r="CW41"/>
          <cell r="CX41"/>
          <cell r="CY41"/>
          <cell r="CZ41"/>
          <cell r="DA41"/>
          <cell r="DB41"/>
          <cell r="DC41">
            <v>0</v>
          </cell>
          <cell r="DD41">
            <v>0</v>
          </cell>
        </row>
        <row r="42">
          <cell r="A42"/>
          <cell r="B42"/>
          <cell r="C42" t="str">
            <v>スライス工程</v>
          </cell>
          <cell r="D42"/>
          <cell r="E42"/>
          <cell r="F42"/>
          <cell r="G42"/>
          <cell r="H42"/>
          <cell r="I42"/>
          <cell r="J42"/>
          <cell r="K42"/>
          <cell r="L42"/>
          <cell r="M42"/>
          <cell r="N42"/>
          <cell r="O42"/>
          <cell r="P42"/>
          <cell r="Q42"/>
          <cell r="R42"/>
          <cell r="S42"/>
          <cell r="T42"/>
          <cell r="U42"/>
          <cell r="V42"/>
          <cell r="W42"/>
          <cell r="X42"/>
          <cell r="Y42"/>
          <cell r="Z42"/>
          <cell r="AA42"/>
          <cell r="AB42"/>
          <cell r="AC42"/>
          <cell r="AD42"/>
          <cell r="AE42"/>
          <cell r="AF42"/>
          <cell r="AG42"/>
          <cell r="AH42"/>
          <cell r="AI42"/>
          <cell r="AJ42"/>
          <cell r="AK42"/>
          <cell r="AL42"/>
          <cell r="AM42"/>
          <cell r="AN42"/>
          <cell r="AO42"/>
          <cell r="AP42"/>
          <cell r="AQ42"/>
          <cell r="AR42"/>
          <cell r="AS42"/>
          <cell r="AT42"/>
          <cell r="AU42"/>
          <cell r="AV42"/>
          <cell r="AW42"/>
          <cell r="AX42"/>
          <cell r="AY42"/>
          <cell r="AZ42"/>
          <cell r="BA42"/>
          <cell r="BB42"/>
          <cell r="BC42"/>
          <cell r="BD42"/>
          <cell r="BE42"/>
          <cell r="BF42"/>
          <cell r="BG42"/>
          <cell r="BH42"/>
          <cell r="BI42"/>
          <cell r="BJ42"/>
          <cell r="BK42"/>
          <cell r="BL42"/>
          <cell r="BM42"/>
          <cell r="BN42"/>
          <cell r="BO42"/>
          <cell r="BP42"/>
          <cell r="BQ42"/>
          <cell r="BR42"/>
          <cell r="BS42"/>
          <cell r="BT42">
            <v>0</v>
          </cell>
          <cell r="BU42" t="str">
            <v/>
          </cell>
          <cell r="BV42" t="str">
            <v/>
          </cell>
          <cell r="BW42" t="str">
            <v/>
          </cell>
          <cell r="BX42" t="str">
            <v/>
          </cell>
          <cell r="BY42" t="str">
            <v/>
          </cell>
          <cell r="BZ42" t="str">
            <v/>
          </cell>
          <cell r="CA42" t="str">
            <v/>
          </cell>
          <cell r="CB42" t="str">
            <v/>
          </cell>
          <cell r="CC42" t="str">
            <v/>
          </cell>
          <cell r="CD42" t="str">
            <v/>
          </cell>
          <cell r="CE42" t="str">
            <v/>
          </cell>
          <cell r="CF42" t="str">
            <v/>
          </cell>
          <cell r="CG42"/>
          <cell r="CH42"/>
          <cell r="CI42" t="str">
            <v/>
          </cell>
          <cell r="CJ42" t="str">
            <v/>
          </cell>
          <cell r="CK42" t="str">
            <v/>
          </cell>
          <cell r="CL42" t="str">
            <v/>
          </cell>
          <cell r="CM42" t="str">
            <v/>
          </cell>
          <cell r="CN42"/>
          <cell r="CO42"/>
          <cell r="CP42"/>
          <cell r="CQ42"/>
          <cell r="CR42"/>
          <cell r="CS42"/>
          <cell r="CT42"/>
          <cell r="CU42"/>
          <cell r="CV42"/>
          <cell r="CW42"/>
          <cell r="CX42"/>
          <cell r="CY42"/>
          <cell r="CZ42"/>
          <cell r="DA42"/>
          <cell r="DB42"/>
          <cell r="DC42">
            <v>0</v>
          </cell>
          <cell r="DD42">
            <v>0</v>
          </cell>
        </row>
        <row r="43">
          <cell r="A43"/>
          <cell r="B43"/>
          <cell r="C43" t="str">
            <v>スライス工程</v>
          </cell>
          <cell r="D43"/>
          <cell r="E43"/>
          <cell r="F43"/>
          <cell r="G43"/>
          <cell r="H43"/>
          <cell r="I43"/>
          <cell r="J43"/>
          <cell r="K43"/>
          <cell r="L43"/>
          <cell r="M43"/>
          <cell r="N43"/>
          <cell r="O43"/>
          <cell r="P43"/>
          <cell r="Q43"/>
          <cell r="R43"/>
          <cell r="S43"/>
          <cell r="T43"/>
          <cell r="U43"/>
          <cell r="V43"/>
          <cell r="W43"/>
          <cell r="X43"/>
          <cell r="Y43"/>
          <cell r="Z43"/>
          <cell r="AA43"/>
          <cell r="AB43"/>
          <cell r="AC43"/>
          <cell r="AD43"/>
          <cell r="AE43"/>
          <cell r="AF43"/>
          <cell r="AG43"/>
          <cell r="AH43"/>
          <cell r="AI43"/>
          <cell r="AJ43"/>
          <cell r="AK43"/>
          <cell r="AL43"/>
          <cell r="AM43"/>
          <cell r="AN43"/>
          <cell r="AO43"/>
          <cell r="AP43"/>
          <cell r="AQ43"/>
          <cell r="AR43"/>
          <cell r="AS43"/>
          <cell r="AT43"/>
          <cell r="AU43"/>
          <cell r="AV43"/>
          <cell r="AW43"/>
          <cell r="AX43"/>
          <cell r="AY43"/>
          <cell r="AZ43"/>
          <cell r="BA43"/>
          <cell r="BB43"/>
          <cell r="BC43"/>
          <cell r="BD43"/>
          <cell r="BE43"/>
          <cell r="BF43"/>
          <cell r="BG43"/>
          <cell r="BH43"/>
          <cell r="BI43"/>
          <cell r="BJ43"/>
          <cell r="BK43"/>
          <cell r="BL43"/>
          <cell r="BM43"/>
          <cell r="BN43"/>
          <cell r="BO43"/>
          <cell r="BP43"/>
          <cell r="BQ43"/>
          <cell r="BR43"/>
          <cell r="BS43"/>
          <cell r="BT43">
            <v>0</v>
          </cell>
          <cell r="BU43" t="str">
            <v/>
          </cell>
          <cell r="BV43" t="str">
            <v/>
          </cell>
          <cell r="BW43" t="str">
            <v/>
          </cell>
          <cell r="BX43" t="str">
            <v/>
          </cell>
          <cell r="BY43" t="str">
            <v/>
          </cell>
          <cell r="BZ43" t="str">
            <v/>
          </cell>
          <cell r="CA43" t="str">
            <v/>
          </cell>
          <cell r="CB43" t="str">
            <v/>
          </cell>
          <cell r="CC43" t="str">
            <v/>
          </cell>
          <cell r="CD43" t="str">
            <v/>
          </cell>
          <cell r="CE43" t="str">
            <v/>
          </cell>
          <cell r="CF43" t="str">
            <v/>
          </cell>
          <cell r="CG43"/>
          <cell r="CH43"/>
          <cell r="CI43" t="str">
            <v/>
          </cell>
          <cell r="CJ43" t="str">
            <v/>
          </cell>
          <cell r="CK43" t="str">
            <v/>
          </cell>
          <cell r="CL43" t="str">
            <v/>
          </cell>
          <cell r="CM43" t="str">
            <v/>
          </cell>
          <cell r="CN43"/>
          <cell r="CO43"/>
          <cell r="CP43"/>
          <cell r="CQ43"/>
          <cell r="CR43"/>
          <cell r="CS43"/>
          <cell r="CT43"/>
          <cell r="CU43"/>
          <cell r="CV43"/>
          <cell r="CW43"/>
          <cell r="CX43"/>
          <cell r="CY43"/>
          <cell r="CZ43"/>
          <cell r="DA43"/>
          <cell r="DB43"/>
          <cell r="DC43">
            <v>0</v>
          </cell>
          <cell r="DD43">
            <v>0</v>
          </cell>
        </row>
        <row r="44">
          <cell r="A44"/>
          <cell r="B44"/>
          <cell r="C44" t="str">
            <v>スライス工程</v>
          </cell>
          <cell r="D44"/>
          <cell r="E44"/>
          <cell r="F44"/>
          <cell r="G44"/>
          <cell r="H44"/>
          <cell r="I44"/>
          <cell r="J44"/>
          <cell r="K44"/>
          <cell r="L44"/>
          <cell r="M44"/>
          <cell r="N44"/>
          <cell r="O44"/>
          <cell r="P44"/>
          <cell r="Q44"/>
          <cell r="R44"/>
          <cell r="S44"/>
          <cell r="T44"/>
          <cell r="U44"/>
          <cell r="V44"/>
          <cell r="W44"/>
          <cell r="X44"/>
          <cell r="Y44"/>
          <cell r="Z44"/>
          <cell r="AA44"/>
          <cell r="AB44"/>
          <cell r="AC44"/>
          <cell r="AD44"/>
          <cell r="AE44"/>
          <cell r="AF44"/>
          <cell r="AG44"/>
          <cell r="AH44"/>
          <cell r="AI44"/>
          <cell r="AJ44"/>
          <cell r="AK44"/>
          <cell r="AL44"/>
          <cell r="AM44"/>
          <cell r="AN44"/>
          <cell r="AO44"/>
          <cell r="AP44"/>
          <cell r="AQ44"/>
          <cell r="AR44"/>
          <cell r="AS44"/>
          <cell r="AT44"/>
          <cell r="AU44"/>
          <cell r="AV44"/>
          <cell r="AW44"/>
          <cell r="AX44"/>
          <cell r="AY44"/>
          <cell r="AZ44"/>
          <cell r="BA44"/>
          <cell r="BB44"/>
          <cell r="BC44"/>
          <cell r="BD44"/>
          <cell r="BE44"/>
          <cell r="BF44"/>
          <cell r="BG44"/>
          <cell r="BH44"/>
          <cell r="BI44"/>
          <cell r="BJ44"/>
          <cell r="BK44"/>
          <cell r="BL44"/>
          <cell r="BM44"/>
          <cell r="BN44"/>
          <cell r="BO44"/>
          <cell r="BP44"/>
          <cell r="BQ44"/>
          <cell r="BR44"/>
          <cell r="BS44"/>
          <cell r="BT44">
            <v>0</v>
          </cell>
          <cell r="BU44" t="str">
            <v/>
          </cell>
          <cell r="BV44" t="str">
            <v/>
          </cell>
          <cell r="BW44" t="str">
            <v/>
          </cell>
          <cell r="BX44" t="str">
            <v/>
          </cell>
          <cell r="BY44" t="str">
            <v/>
          </cell>
          <cell r="BZ44" t="str">
            <v/>
          </cell>
          <cell r="CA44" t="str">
            <v/>
          </cell>
          <cell r="CB44" t="str">
            <v/>
          </cell>
          <cell r="CC44" t="str">
            <v/>
          </cell>
          <cell r="CD44" t="str">
            <v/>
          </cell>
          <cell r="CE44" t="str">
            <v/>
          </cell>
          <cell r="CF44" t="str">
            <v/>
          </cell>
          <cell r="CG44"/>
          <cell r="CH44"/>
          <cell r="CI44" t="str">
            <v/>
          </cell>
          <cell r="CJ44" t="str">
            <v/>
          </cell>
          <cell r="CK44" t="str">
            <v/>
          </cell>
          <cell r="CL44" t="str">
            <v/>
          </cell>
          <cell r="CM44" t="str">
            <v/>
          </cell>
          <cell r="CN44"/>
          <cell r="CO44"/>
          <cell r="CP44"/>
          <cell r="CQ44"/>
          <cell r="CR44"/>
          <cell r="CS44"/>
          <cell r="CT44"/>
          <cell r="CU44"/>
          <cell r="CV44"/>
          <cell r="CW44"/>
          <cell r="CX44"/>
          <cell r="CY44"/>
          <cell r="CZ44"/>
          <cell r="DA44"/>
          <cell r="DB44"/>
          <cell r="DC44">
            <v>0</v>
          </cell>
          <cell r="DD44">
            <v>0</v>
          </cell>
        </row>
        <row r="45">
          <cell r="A45"/>
          <cell r="B45"/>
          <cell r="C45" t="str">
            <v>スライス工程</v>
          </cell>
          <cell r="D45"/>
          <cell r="E45"/>
          <cell r="F45"/>
          <cell r="G45"/>
          <cell r="H45"/>
          <cell r="I45"/>
          <cell r="J45"/>
          <cell r="K45"/>
          <cell r="L45"/>
          <cell r="M45"/>
          <cell r="N45"/>
          <cell r="O45"/>
          <cell r="P45"/>
          <cell r="Q45"/>
          <cell r="R45"/>
          <cell r="S45"/>
          <cell r="T45"/>
          <cell r="U45"/>
          <cell r="V45"/>
          <cell r="W45"/>
          <cell r="X45"/>
          <cell r="Y45"/>
          <cell r="Z45"/>
          <cell r="AA45"/>
          <cell r="AB45"/>
          <cell r="AC45"/>
          <cell r="AD45"/>
          <cell r="AE45"/>
          <cell r="AF45"/>
          <cell r="AG45"/>
          <cell r="AH45"/>
          <cell r="AI45"/>
          <cell r="AJ45"/>
          <cell r="AK45"/>
          <cell r="AL45"/>
          <cell r="AM45"/>
          <cell r="AN45"/>
          <cell r="AO45"/>
          <cell r="AP45"/>
          <cell r="AQ45"/>
          <cell r="AR45"/>
          <cell r="AS45"/>
          <cell r="AT45"/>
          <cell r="AU45"/>
          <cell r="AV45"/>
          <cell r="AW45"/>
          <cell r="AX45"/>
          <cell r="AY45"/>
          <cell r="AZ45"/>
          <cell r="BA45"/>
          <cell r="BB45"/>
          <cell r="BC45"/>
          <cell r="BD45"/>
          <cell r="BE45"/>
          <cell r="BF45"/>
          <cell r="BG45"/>
          <cell r="BH45"/>
          <cell r="BI45"/>
          <cell r="BJ45"/>
          <cell r="BK45"/>
          <cell r="BL45"/>
          <cell r="BM45"/>
          <cell r="BN45"/>
          <cell r="BO45"/>
          <cell r="BP45"/>
          <cell r="BQ45"/>
          <cell r="BR45"/>
          <cell r="BS45"/>
          <cell r="BT45">
            <v>0</v>
          </cell>
          <cell r="BU45" t="str">
            <v/>
          </cell>
          <cell r="BV45" t="str">
            <v/>
          </cell>
          <cell r="BW45" t="str">
            <v/>
          </cell>
          <cell r="BX45" t="str">
            <v/>
          </cell>
          <cell r="BY45" t="str">
            <v/>
          </cell>
          <cell r="BZ45" t="str">
            <v/>
          </cell>
          <cell r="CA45" t="str">
            <v/>
          </cell>
          <cell r="CB45" t="str">
            <v/>
          </cell>
          <cell r="CC45" t="str">
            <v/>
          </cell>
          <cell r="CD45" t="str">
            <v/>
          </cell>
          <cell r="CE45" t="str">
            <v/>
          </cell>
          <cell r="CF45" t="str">
            <v/>
          </cell>
          <cell r="CG45"/>
          <cell r="CH45"/>
          <cell r="CI45" t="str">
            <v/>
          </cell>
          <cell r="CJ45" t="str">
            <v/>
          </cell>
          <cell r="CK45" t="str">
            <v/>
          </cell>
          <cell r="CL45" t="str">
            <v/>
          </cell>
          <cell r="CM45" t="str">
            <v/>
          </cell>
          <cell r="CN45"/>
          <cell r="CO45"/>
          <cell r="CP45"/>
          <cell r="CQ45"/>
          <cell r="CR45"/>
          <cell r="CS45"/>
          <cell r="CT45"/>
          <cell r="CU45"/>
          <cell r="CV45"/>
          <cell r="CW45"/>
          <cell r="CX45"/>
          <cell r="CY45"/>
          <cell r="CZ45"/>
          <cell r="DA45"/>
          <cell r="DB45"/>
          <cell r="DC45">
            <v>0</v>
          </cell>
          <cell r="DD45">
            <v>0</v>
          </cell>
        </row>
        <row r="46">
          <cell r="A46"/>
          <cell r="B46"/>
          <cell r="C46" t="str">
            <v>スライス工程</v>
          </cell>
          <cell r="D46"/>
          <cell r="E46"/>
          <cell r="F46"/>
          <cell r="G46"/>
          <cell r="H46"/>
          <cell r="I46"/>
          <cell r="J46"/>
          <cell r="K46"/>
          <cell r="L46"/>
          <cell r="M46"/>
          <cell r="N46"/>
          <cell r="O46"/>
          <cell r="P46"/>
          <cell r="Q46"/>
          <cell r="R46"/>
          <cell r="S46"/>
          <cell r="T46"/>
          <cell r="U46"/>
          <cell r="V46"/>
          <cell r="W46"/>
          <cell r="X46"/>
          <cell r="Y46"/>
          <cell r="Z46"/>
          <cell r="AA46"/>
          <cell r="AB46"/>
          <cell r="AC46"/>
          <cell r="AD46"/>
          <cell r="AE46"/>
          <cell r="AF46"/>
          <cell r="AG46"/>
          <cell r="AH46"/>
          <cell r="AI46"/>
          <cell r="AJ46"/>
          <cell r="AK46"/>
          <cell r="AL46"/>
          <cell r="AM46"/>
          <cell r="AN46"/>
          <cell r="AO46"/>
          <cell r="AP46"/>
          <cell r="AQ46"/>
          <cell r="AR46"/>
          <cell r="AS46"/>
          <cell r="AT46"/>
          <cell r="AU46"/>
          <cell r="AV46"/>
          <cell r="AW46"/>
          <cell r="AX46"/>
          <cell r="AY46"/>
          <cell r="AZ46"/>
          <cell r="BA46"/>
          <cell r="BB46"/>
          <cell r="BC46"/>
          <cell r="BD46"/>
          <cell r="BE46"/>
          <cell r="BF46"/>
          <cell r="BG46"/>
          <cell r="BH46"/>
          <cell r="BI46"/>
          <cell r="BJ46"/>
          <cell r="BK46"/>
          <cell r="BL46"/>
          <cell r="BM46"/>
          <cell r="BN46"/>
          <cell r="BO46"/>
          <cell r="BP46"/>
          <cell r="BQ46"/>
          <cell r="BR46"/>
          <cell r="BS46"/>
          <cell r="BT46">
            <v>0</v>
          </cell>
          <cell r="BU46" t="str">
            <v/>
          </cell>
          <cell r="BV46" t="str">
            <v/>
          </cell>
          <cell r="BW46" t="str">
            <v/>
          </cell>
          <cell r="BX46" t="str">
            <v/>
          </cell>
          <cell r="BY46" t="str">
            <v/>
          </cell>
          <cell r="BZ46" t="str">
            <v/>
          </cell>
          <cell r="CA46" t="str">
            <v/>
          </cell>
          <cell r="CB46" t="str">
            <v/>
          </cell>
          <cell r="CC46" t="str">
            <v/>
          </cell>
          <cell r="CD46" t="str">
            <v/>
          </cell>
          <cell r="CE46" t="str">
            <v/>
          </cell>
          <cell r="CF46" t="str">
            <v/>
          </cell>
          <cell r="CG46"/>
          <cell r="CH46"/>
          <cell r="CI46" t="str">
            <v/>
          </cell>
          <cell r="CJ46" t="str">
            <v/>
          </cell>
          <cell r="CK46" t="str">
            <v/>
          </cell>
          <cell r="CL46" t="str">
            <v/>
          </cell>
          <cell r="CM46" t="str">
            <v/>
          </cell>
          <cell r="CN46"/>
          <cell r="CO46"/>
          <cell r="CP46"/>
          <cell r="CQ46"/>
          <cell r="CR46"/>
          <cell r="CS46"/>
          <cell r="CT46"/>
          <cell r="CU46"/>
          <cell r="CV46"/>
          <cell r="CW46"/>
          <cell r="CX46"/>
          <cell r="CY46"/>
          <cell r="CZ46"/>
          <cell r="DA46"/>
          <cell r="DB46"/>
          <cell r="DC46">
            <v>0</v>
          </cell>
          <cell r="DD46">
            <v>0</v>
          </cell>
        </row>
        <row r="47">
          <cell r="A47"/>
          <cell r="B47"/>
          <cell r="C47" t="str">
            <v>スライス工程</v>
          </cell>
          <cell r="D47"/>
          <cell r="E47"/>
          <cell r="F47"/>
          <cell r="G47"/>
          <cell r="H47"/>
          <cell r="I47"/>
          <cell r="J47"/>
          <cell r="K47"/>
          <cell r="L47"/>
          <cell r="M47"/>
          <cell r="N47"/>
          <cell r="O47"/>
          <cell r="P47"/>
          <cell r="Q47"/>
          <cell r="R47"/>
          <cell r="S47"/>
          <cell r="T47"/>
          <cell r="U47"/>
          <cell r="V47"/>
          <cell r="W47"/>
          <cell r="X47"/>
          <cell r="Y47"/>
          <cell r="Z47"/>
          <cell r="AA47"/>
          <cell r="AB47"/>
          <cell r="AC47"/>
          <cell r="AD47"/>
          <cell r="AE47"/>
          <cell r="AF47"/>
          <cell r="AG47"/>
          <cell r="AH47"/>
          <cell r="AI47"/>
          <cell r="AJ47"/>
          <cell r="AK47"/>
          <cell r="AL47"/>
          <cell r="AM47"/>
          <cell r="AN47"/>
          <cell r="AO47"/>
          <cell r="AP47"/>
          <cell r="AQ47"/>
          <cell r="AR47"/>
          <cell r="AS47"/>
          <cell r="AT47"/>
          <cell r="AU47"/>
          <cell r="AV47"/>
          <cell r="AW47"/>
          <cell r="AX47"/>
          <cell r="AY47"/>
          <cell r="AZ47"/>
          <cell r="BA47"/>
          <cell r="BB47"/>
          <cell r="BC47"/>
          <cell r="BD47"/>
          <cell r="BE47"/>
          <cell r="BF47"/>
          <cell r="BG47"/>
          <cell r="BH47"/>
          <cell r="BI47"/>
          <cell r="BJ47"/>
          <cell r="BK47"/>
          <cell r="BL47"/>
          <cell r="BM47"/>
          <cell r="BN47"/>
          <cell r="BO47"/>
          <cell r="BP47"/>
          <cell r="BQ47"/>
          <cell r="BR47"/>
          <cell r="BS47"/>
          <cell r="BT47">
            <v>0</v>
          </cell>
          <cell r="BU47" t="str">
            <v/>
          </cell>
          <cell r="BV47" t="str">
            <v/>
          </cell>
          <cell r="BW47" t="str">
            <v/>
          </cell>
          <cell r="BX47" t="str">
            <v/>
          </cell>
          <cell r="BY47" t="str">
            <v/>
          </cell>
          <cell r="BZ47" t="str">
            <v/>
          </cell>
          <cell r="CA47" t="str">
            <v/>
          </cell>
          <cell r="CB47" t="str">
            <v/>
          </cell>
          <cell r="CC47" t="str">
            <v/>
          </cell>
          <cell r="CD47" t="str">
            <v/>
          </cell>
          <cell r="CE47" t="str">
            <v/>
          </cell>
          <cell r="CF47" t="str">
            <v/>
          </cell>
          <cell r="CG47"/>
          <cell r="CH47"/>
          <cell r="CI47" t="str">
            <v/>
          </cell>
          <cell r="CJ47" t="str">
            <v/>
          </cell>
          <cell r="CK47" t="str">
            <v/>
          </cell>
          <cell r="CL47" t="str">
            <v/>
          </cell>
          <cell r="CM47" t="str">
            <v/>
          </cell>
          <cell r="CN47"/>
          <cell r="CO47"/>
          <cell r="CP47"/>
          <cell r="CQ47"/>
          <cell r="CR47"/>
          <cell r="CS47"/>
          <cell r="CT47"/>
          <cell r="CU47"/>
          <cell r="CV47"/>
          <cell r="CW47"/>
          <cell r="CX47"/>
          <cell r="CY47"/>
          <cell r="CZ47"/>
          <cell r="DA47"/>
          <cell r="DB47"/>
          <cell r="DC47">
            <v>0</v>
          </cell>
          <cell r="DD47">
            <v>0</v>
          </cell>
        </row>
        <row r="48">
          <cell r="A48"/>
          <cell r="B48"/>
          <cell r="C48" t="str">
            <v>スライス工程</v>
          </cell>
          <cell r="D48"/>
          <cell r="E48"/>
          <cell r="F48"/>
          <cell r="G48"/>
          <cell r="H48"/>
          <cell r="I48"/>
          <cell r="J48"/>
          <cell r="K48"/>
          <cell r="L48"/>
          <cell r="M48"/>
          <cell r="N48"/>
          <cell r="O48"/>
          <cell r="P48"/>
          <cell r="Q48"/>
          <cell r="R48"/>
          <cell r="S48"/>
          <cell r="T48"/>
          <cell r="U48"/>
          <cell r="V48"/>
          <cell r="W48"/>
          <cell r="X48"/>
          <cell r="Y48"/>
          <cell r="Z48"/>
          <cell r="AA48"/>
          <cell r="AB48"/>
          <cell r="AC48"/>
          <cell r="AD48"/>
          <cell r="AE48"/>
          <cell r="AF48"/>
          <cell r="AG48"/>
          <cell r="AH48"/>
          <cell r="AI48"/>
          <cell r="AJ48"/>
          <cell r="AK48"/>
          <cell r="AL48"/>
          <cell r="AM48"/>
          <cell r="AN48"/>
          <cell r="AO48"/>
          <cell r="AP48"/>
          <cell r="AQ48"/>
          <cell r="AR48"/>
          <cell r="AS48"/>
          <cell r="AT48"/>
          <cell r="AU48"/>
          <cell r="AV48"/>
          <cell r="AW48"/>
          <cell r="AX48"/>
          <cell r="AY48"/>
          <cell r="AZ48"/>
          <cell r="BA48"/>
          <cell r="BB48"/>
          <cell r="BC48"/>
          <cell r="BD48"/>
          <cell r="BE48"/>
          <cell r="BF48"/>
          <cell r="BG48"/>
          <cell r="BH48"/>
          <cell r="BI48"/>
          <cell r="BJ48"/>
          <cell r="BK48"/>
          <cell r="BL48"/>
          <cell r="BM48"/>
          <cell r="BN48"/>
          <cell r="BO48"/>
          <cell r="BP48"/>
          <cell r="BQ48"/>
          <cell r="BR48"/>
          <cell r="BS48"/>
          <cell r="BT48">
            <v>0</v>
          </cell>
          <cell r="BU48" t="str">
            <v/>
          </cell>
          <cell r="BV48" t="str">
            <v/>
          </cell>
          <cell r="BW48" t="str">
            <v/>
          </cell>
          <cell r="BX48" t="str">
            <v/>
          </cell>
          <cell r="BY48" t="str">
            <v/>
          </cell>
          <cell r="BZ48" t="str">
            <v/>
          </cell>
          <cell r="CA48" t="str">
            <v/>
          </cell>
          <cell r="CB48" t="str">
            <v/>
          </cell>
          <cell r="CC48" t="str">
            <v/>
          </cell>
          <cell r="CD48" t="str">
            <v/>
          </cell>
          <cell r="CE48" t="str">
            <v/>
          </cell>
          <cell r="CF48" t="str">
            <v/>
          </cell>
          <cell r="CG48"/>
          <cell r="CH48"/>
          <cell r="CI48" t="str">
            <v/>
          </cell>
          <cell r="CJ48" t="str">
            <v/>
          </cell>
          <cell r="CK48" t="str">
            <v/>
          </cell>
          <cell r="CL48" t="str">
            <v/>
          </cell>
          <cell r="CM48" t="str">
            <v/>
          </cell>
          <cell r="CN48"/>
          <cell r="CO48"/>
          <cell r="CP48"/>
          <cell r="CQ48"/>
          <cell r="CR48"/>
          <cell r="CS48"/>
          <cell r="CT48"/>
          <cell r="CU48"/>
          <cell r="CV48"/>
          <cell r="CW48"/>
          <cell r="CX48"/>
          <cell r="CY48"/>
          <cell r="CZ48"/>
          <cell r="DA48"/>
          <cell r="DB48"/>
          <cell r="DC48">
            <v>0</v>
          </cell>
          <cell r="DD48">
            <v>0</v>
          </cell>
        </row>
        <row r="49">
          <cell r="A49"/>
          <cell r="B49"/>
          <cell r="C49" t="str">
            <v>スライス工程</v>
          </cell>
          <cell r="D49"/>
          <cell r="E49"/>
          <cell r="F49"/>
          <cell r="G49"/>
          <cell r="H49"/>
          <cell r="I49"/>
          <cell r="J49"/>
          <cell r="K49"/>
          <cell r="L49"/>
          <cell r="M49"/>
          <cell r="N49"/>
          <cell r="O49"/>
          <cell r="P49"/>
          <cell r="Q49"/>
          <cell r="R49"/>
          <cell r="S49"/>
          <cell r="T49"/>
          <cell r="U49"/>
          <cell r="V49"/>
          <cell r="W49"/>
          <cell r="X49"/>
          <cell r="Y49"/>
          <cell r="Z49"/>
          <cell r="AA49"/>
          <cell r="AB49"/>
          <cell r="AC49"/>
          <cell r="AD49"/>
          <cell r="AE49"/>
          <cell r="AF49"/>
          <cell r="AG49"/>
          <cell r="AH49"/>
          <cell r="AI49"/>
          <cell r="AJ49"/>
          <cell r="AK49"/>
          <cell r="AL49"/>
          <cell r="AM49"/>
          <cell r="AN49"/>
          <cell r="AO49"/>
          <cell r="AP49"/>
          <cell r="AQ49"/>
          <cell r="AR49"/>
          <cell r="AS49"/>
          <cell r="AT49"/>
          <cell r="AU49"/>
          <cell r="AV49"/>
          <cell r="AW49"/>
          <cell r="AX49"/>
          <cell r="AY49"/>
          <cell r="AZ49"/>
          <cell r="BA49"/>
          <cell r="BB49"/>
          <cell r="BC49"/>
          <cell r="BD49"/>
          <cell r="BE49"/>
          <cell r="BF49"/>
          <cell r="BG49"/>
          <cell r="BH49"/>
          <cell r="BI49"/>
          <cell r="BJ49"/>
          <cell r="BK49"/>
          <cell r="BL49"/>
          <cell r="BM49"/>
          <cell r="BN49"/>
          <cell r="BO49"/>
          <cell r="BP49"/>
          <cell r="BQ49"/>
          <cell r="BR49"/>
          <cell r="BS49"/>
          <cell r="BT49">
            <v>0</v>
          </cell>
          <cell r="BU49" t="str">
            <v/>
          </cell>
          <cell r="BV49" t="str">
            <v/>
          </cell>
          <cell r="BW49" t="str">
            <v/>
          </cell>
          <cell r="BX49" t="str">
            <v/>
          </cell>
          <cell r="BY49" t="str">
            <v/>
          </cell>
          <cell r="BZ49" t="str">
            <v/>
          </cell>
          <cell r="CA49" t="str">
            <v/>
          </cell>
          <cell r="CB49" t="str">
            <v/>
          </cell>
          <cell r="CC49" t="str">
            <v/>
          </cell>
          <cell r="CD49" t="str">
            <v/>
          </cell>
          <cell r="CE49" t="str">
            <v/>
          </cell>
          <cell r="CF49" t="str">
            <v/>
          </cell>
          <cell r="CG49"/>
          <cell r="CH49"/>
          <cell r="CI49" t="str">
            <v/>
          </cell>
          <cell r="CJ49" t="str">
            <v/>
          </cell>
          <cell r="CK49" t="str">
            <v/>
          </cell>
          <cell r="CL49" t="str">
            <v/>
          </cell>
          <cell r="CM49" t="str">
            <v/>
          </cell>
          <cell r="CN49"/>
          <cell r="CO49"/>
          <cell r="CP49"/>
          <cell r="CQ49"/>
          <cell r="CR49"/>
          <cell r="CS49"/>
          <cell r="CT49"/>
          <cell r="CU49"/>
          <cell r="CV49"/>
          <cell r="CW49"/>
          <cell r="CX49"/>
          <cell r="CY49"/>
          <cell r="CZ49"/>
          <cell r="DA49"/>
          <cell r="DB49"/>
          <cell r="DC49">
            <v>0</v>
          </cell>
          <cell r="DD49">
            <v>0</v>
          </cell>
        </row>
        <row r="50">
          <cell r="A50"/>
          <cell r="B50"/>
          <cell r="C50" t="str">
            <v>スライス工程</v>
          </cell>
          <cell r="D50"/>
          <cell r="E50"/>
          <cell r="F50"/>
          <cell r="G50"/>
          <cell r="H50"/>
          <cell r="I50"/>
          <cell r="J50"/>
          <cell r="K50"/>
          <cell r="L50"/>
          <cell r="M50"/>
          <cell r="N50"/>
          <cell r="O50"/>
          <cell r="P50"/>
          <cell r="Q50"/>
          <cell r="R50"/>
          <cell r="S50"/>
          <cell r="T50"/>
          <cell r="U50"/>
          <cell r="V50"/>
          <cell r="W50"/>
          <cell r="X50"/>
          <cell r="Y50"/>
          <cell r="Z50"/>
          <cell r="AA50"/>
          <cell r="AB50"/>
          <cell r="AC50"/>
          <cell r="AD50"/>
          <cell r="AE50"/>
          <cell r="AF50"/>
          <cell r="AG50"/>
          <cell r="AH50"/>
          <cell r="AI50"/>
          <cell r="AJ50"/>
          <cell r="AK50"/>
          <cell r="AL50"/>
          <cell r="AM50"/>
          <cell r="AN50"/>
          <cell r="AO50"/>
          <cell r="AP50"/>
          <cell r="AQ50"/>
          <cell r="AR50"/>
          <cell r="AS50"/>
          <cell r="AT50"/>
          <cell r="AU50"/>
          <cell r="AV50"/>
          <cell r="AW50"/>
          <cell r="AX50"/>
          <cell r="AY50"/>
          <cell r="AZ50"/>
          <cell r="BA50"/>
          <cell r="BB50"/>
          <cell r="BC50"/>
          <cell r="BD50"/>
          <cell r="BE50"/>
          <cell r="BF50"/>
          <cell r="BG50"/>
          <cell r="BH50"/>
          <cell r="BI50"/>
          <cell r="BJ50"/>
          <cell r="BK50"/>
          <cell r="BL50"/>
          <cell r="BM50"/>
          <cell r="BN50"/>
          <cell r="BO50"/>
          <cell r="BP50"/>
          <cell r="BQ50"/>
          <cell r="BR50"/>
          <cell r="BS50"/>
          <cell r="BT50">
            <v>0</v>
          </cell>
          <cell r="BU50" t="str">
            <v/>
          </cell>
          <cell r="BV50" t="str">
            <v/>
          </cell>
          <cell r="BW50" t="str">
            <v/>
          </cell>
          <cell r="BX50" t="str">
            <v/>
          </cell>
          <cell r="BY50" t="str">
            <v/>
          </cell>
          <cell r="BZ50" t="str">
            <v/>
          </cell>
          <cell r="CA50" t="str">
            <v/>
          </cell>
          <cell r="CB50" t="str">
            <v/>
          </cell>
          <cell r="CC50" t="str">
            <v/>
          </cell>
          <cell r="CD50" t="str">
            <v/>
          </cell>
          <cell r="CE50" t="str">
            <v/>
          </cell>
          <cell r="CF50" t="str">
            <v/>
          </cell>
          <cell r="CG50"/>
          <cell r="CH50"/>
          <cell r="CI50" t="str">
            <v/>
          </cell>
          <cell r="CJ50" t="str">
            <v/>
          </cell>
          <cell r="CK50" t="str">
            <v/>
          </cell>
          <cell r="CL50" t="str">
            <v/>
          </cell>
          <cell r="CM50" t="str">
            <v/>
          </cell>
          <cell r="CN50"/>
          <cell r="CO50"/>
          <cell r="CP50"/>
          <cell r="CQ50"/>
          <cell r="CR50"/>
          <cell r="CS50"/>
          <cell r="CT50"/>
          <cell r="CU50"/>
          <cell r="CV50"/>
          <cell r="CW50"/>
          <cell r="CX50"/>
          <cell r="CY50"/>
          <cell r="CZ50"/>
          <cell r="DA50"/>
          <cell r="DB50"/>
          <cell r="DC50">
            <v>0</v>
          </cell>
          <cell r="DD50">
            <v>0</v>
          </cell>
        </row>
        <row r="51">
          <cell r="A51"/>
          <cell r="B51"/>
          <cell r="C51" t="str">
            <v>スライス工程</v>
          </cell>
          <cell r="D51"/>
          <cell r="E51"/>
          <cell r="F51"/>
          <cell r="G51"/>
          <cell r="H51"/>
          <cell r="I51"/>
          <cell r="J51"/>
          <cell r="K51"/>
          <cell r="L51"/>
          <cell r="M51"/>
          <cell r="N51"/>
          <cell r="O51"/>
          <cell r="P51"/>
          <cell r="Q51"/>
          <cell r="R51"/>
          <cell r="S51"/>
          <cell r="T51"/>
          <cell r="U51"/>
          <cell r="V51"/>
          <cell r="W51"/>
          <cell r="X51"/>
          <cell r="Y51"/>
          <cell r="Z51"/>
          <cell r="AA51"/>
          <cell r="AB51"/>
          <cell r="AC51"/>
          <cell r="AD51"/>
          <cell r="AE51"/>
          <cell r="AF51"/>
          <cell r="AG51"/>
          <cell r="AH51"/>
          <cell r="AI51"/>
          <cell r="AJ51"/>
          <cell r="AK51"/>
          <cell r="AL51"/>
          <cell r="AM51"/>
          <cell r="AN51"/>
          <cell r="AO51"/>
          <cell r="AP51"/>
          <cell r="AQ51"/>
          <cell r="AR51"/>
          <cell r="AS51"/>
          <cell r="AT51"/>
          <cell r="AU51"/>
          <cell r="AV51"/>
          <cell r="AW51"/>
          <cell r="AX51"/>
          <cell r="AY51"/>
          <cell r="AZ51"/>
          <cell r="BA51"/>
          <cell r="BB51"/>
          <cell r="BC51"/>
          <cell r="BD51"/>
          <cell r="BE51"/>
          <cell r="BF51"/>
          <cell r="BG51"/>
          <cell r="BH51"/>
          <cell r="BI51"/>
          <cell r="BJ51"/>
          <cell r="BK51"/>
          <cell r="BL51"/>
          <cell r="BM51"/>
          <cell r="BN51"/>
          <cell r="BO51"/>
          <cell r="BP51"/>
          <cell r="BQ51"/>
          <cell r="BR51"/>
          <cell r="BS51"/>
          <cell r="BT51">
            <v>0</v>
          </cell>
          <cell r="BU51" t="str">
            <v/>
          </cell>
          <cell r="BV51" t="str">
            <v/>
          </cell>
          <cell r="BW51" t="str">
            <v/>
          </cell>
          <cell r="BX51" t="str">
            <v/>
          </cell>
          <cell r="BY51" t="str">
            <v/>
          </cell>
          <cell r="BZ51" t="str">
            <v/>
          </cell>
          <cell r="CA51" t="str">
            <v/>
          </cell>
          <cell r="CB51" t="str">
            <v/>
          </cell>
          <cell r="CC51" t="str">
            <v/>
          </cell>
          <cell r="CD51" t="str">
            <v/>
          </cell>
          <cell r="CE51" t="str">
            <v/>
          </cell>
          <cell r="CF51" t="str">
            <v/>
          </cell>
          <cell r="CG51"/>
          <cell r="CH51"/>
          <cell r="CI51" t="str">
            <v/>
          </cell>
          <cell r="CJ51" t="str">
            <v/>
          </cell>
          <cell r="CK51" t="str">
            <v/>
          </cell>
          <cell r="CL51" t="str">
            <v/>
          </cell>
          <cell r="CM51" t="str">
            <v/>
          </cell>
          <cell r="CN51"/>
          <cell r="CO51"/>
          <cell r="CP51"/>
          <cell r="CQ51"/>
          <cell r="CR51"/>
          <cell r="CS51"/>
          <cell r="CT51"/>
          <cell r="CU51"/>
          <cell r="CV51"/>
          <cell r="CW51"/>
          <cell r="CX51"/>
          <cell r="CY51"/>
          <cell r="CZ51"/>
          <cell r="DA51"/>
          <cell r="DB51"/>
          <cell r="DC51">
            <v>0</v>
          </cell>
          <cell r="DD51">
            <v>0</v>
          </cell>
        </row>
        <row r="52">
          <cell r="A52"/>
          <cell r="B52"/>
          <cell r="C52" t="str">
            <v>スライス工程</v>
          </cell>
          <cell r="D52"/>
          <cell r="E52"/>
          <cell r="F52"/>
          <cell r="G52"/>
          <cell r="H52"/>
          <cell r="I52"/>
          <cell r="J52"/>
          <cell r="K52"/>
          <cell r="L52"/>
          <cell r="M52"/>
          <cell r="N52"/>
          <cell r="O52"/>
          <cell r="P52"/>
          <cell r="Q52"/>
          <cell r="R52"/>
          <cell r="S52"/>
          <cell r="T52"/>
          <cell r="U52"/>
          <cell r="V52"/>
          <cell r="W52"/>
          <cell r="X52"/>
          <cell r="Y52"/>
          <cell r="Z52"/>
          <cell r="AA52"/>
          <cell r="AB52"/>
          <cell r="AC52"/>
          <cell r="AD52"/>
          <cell r="AE52"/>
          <cell r="AF52"/>
          <cell r="AG52"/>
          <cell r="AH52"/>
          <cell r="AI52"/>
          <cell r="AJ52"/>
          <cell r="AK52"/>
          <cell r="AL52"/>
          <cell r="AM52"/>
          <cell r="AN52"/>
          <cell r="AO52"/>
          <cell r="AP52"/>
          <cell r="AQ52"/>
          <cell r="AR52"/>
          <cell r="AS52"/>
          <cell r="AT52"/>
          <cell r="AU52"/>
          <cell r="AV52"/>
          <cell r="AW52"/>
          <cell r="AX52"/>
          <cell r="AY52"/>
          <cell r="AZ52"/>
          <cell r="BA52"/>
          <cell r="BB52"/>
          <cell r="BC52"/>
          <cell r="BD52"/>
          <cell r="BE52"/>
          <cell r="BF52"/>
          <cell r="BG52"/>
          <cell r="BH52"/>
          <cell r="BI52"/>
          <cell r="BJ52"/>
          <cell r="BK52"/>
          <cell r="BL52"/>
          <cell r="BM52"/>
          <cell r="BN52"/>
          <cell r="BO52"/>
          <cell r="BP52"/>
          <cell r="BQ52"/>
          <cell r="BR52"/>
          <cell r="BS52"/>
          <cell r="BT52">
            <v>0</v>
          </cell>
          <cell r="BU52" t="str">
            <v/>
          </cell>
          <cell r="BV52" t="str">
            <v/>
          </cell>
          <cell r="BW52" t="str">
            <v/>
          </cell>
          <cell r="BX52" t="str">
            <v/>
          </cell>
          <cell r="BY52" t="str">
            <v/>
          </cell>
          <cell r="BZ52" t="str">
            <v/>
          </cell>
          <cell r="CA52" t="str">
            <v/>
          </cell>
          <cell r="CB52" t="str">
            <v/>
          </cell>
          <cell r="CC52" t="str">
            <v/>
          </cell>
          <cell r="CD52" t="str">
            <v/>
          </cell>
          <cell r="CE52" t="str">
            <v/>
          </cell>
          <cell r="CF52" t="str">
            <v/>
          </cell>
          <cell r="CG52"/>
          <cell r="CH52"/>
          <cell r="CI52" t="str">
            <v/>
          </cell>
          <cell r="CJ52" t="str">
            <v/>
          </cell>
          <cell r="CK52" t="str">
            <v/>
          </cell>
          <cell r="CL52" t="str">
            <v/>
          </cell>
          <cell r="CM52" t="str">
            <v/>
          </cell>
          <cell r="CN52"/>
          <cell r="CO52"/>
          <cell r="CP52"/>
          <cell r="CQ52"/>
          <cell r="CR52"/>
          <cell r="CS52"/>
          <cell r="CT52"/>
          <cell r="CU52"/>
          <cell r="CV52"/>
          <cell r="CW52"/>
          <cell r="CX52"/>
          <cell r="CY52"/>
          <cell r="CZ52"/>
          <cell r="DA52"/>
          <cell r="DB52"/>
          <cell r="DC52">
            <v>0</v>
          </cell>
          <cell r="DD52">
            <v>0</v>
          </cell>
        </row>
        <row r="53">
          <cell r="A53"/>
          <cell r="B53"/>
          <cell r="C53" t="str">
            <v>スライス工程</v>
          </cell>
          <cell r="D53"/>
          <cell r="E53"/>
          <cell r="F53"/>
          <cell r="G53"/>
          <cell r="H53"/>
          <cell r="I53"/>
          <cell r="J53"/>
          <cell r="K53"/>
          <cell r="L53"/>
          <cell r="M53"/>
          <cell r="N53"/>
          <cell r="O53"/>
          <cell r="P53"/>
          <cell r="Q53"/>
          <cell r="R53"/>
          <cell r="S53"/>
          <cell r="T53"/>
          <cell r="U53"/>
          <cell r="V53"/>
          <cell r="W53"/>
          <cell r="X53"/>
          <cell r="Y53"/>
          <cell r="Z53"/>
          <cell r="AA53"/>
          <cell r="AB53"/>
          <cell r="AC53"/>
          <cell r="AD53"/>
          <cell r="AE53"/>
          <cell r="AF53"/>
          <cell r="AG53"/>
          <cell r="AH53"/>
          <cell r="AI53"/>
          <cell r="AJ53"/>
          <cell r="AK53"/>
          <cell r="AL53"/>
          <cell r="AM53"/>
          <cell r="AN53"/>
          <cell r="AO53"/>
          <cell r="AP53"/>
          <cell r="AQ53"/>
          <cell r="AR53"/>
          <cell r="AS53"/>
          <cell r="AT53"/>
          <cell r="AU53"/>
          <cell r="AV53"/>
          <cell r="AW53"/>
          <cell r="AX53"/>
          <cell r="AY53"/>
          <cell r="AZ53"/>
          <cell r="BA53"/>
          <cell r="BB53"/>
          <cell r="BC53"/>
          <cell r="BD53"/>
          <cell r="BE53"/>
          <cell r="BF53"/>
          <cell r="BG53"/>
          <cell r="BH53"/>
          <cell r="BI53"/>
          <cell r="BJ53"/>
          <cell r="BK53"/>
          <cell r="BL53"/>
          <cell r="BM53"/>
          <cell r="BN53"/>
          <cell r="BO53"/>
          <cell r="BP53"/>
          <cell r="BQ53"/>
          <cell r="BR53"/>
          <cell r="BS53"/>
          <cell r="BT53">
            <v>0</v>
          </cell>
          <cell r="BU53" t="str">
            <v/>
          </cell>
          <cell r="BV53" t="str">
            <v/>
          </cell>
          <cell r="BW53" t="str">
            <v/>
          </cell>
          <cell r="BX53" t="str">
            <v/>
          </cell>
          <cell r="BY53" t="str">
            <v/>
          </cell>
          <cell r="BZ53" t="str">
            <v/>
          </cell>
          <cell r="CA53" t="str">
            <v/>
          </cell>
          <cell r="CB53" t="str">
            <v/>
          </cell>
          <cell r="CC53" t="str">
            <v/>
          </cell>
          <cell r="CD53" t="str">
            <v/>
          </cell>
          <cell r="CE53" t="str">
            <v/>
          </cell>
          <cell r="CF53" t="str">
            <v/>
          </cell>
          <cell r="CG53"/>
          <cell r="CH53"/>
          <cell r="CI53" t="str">
            <v/>
          </cell>
          <cell r="CJ53" t="str">
            <v/>
          </cell>
          <cell r="CK53" t="str">
            <v/>
          </cell>
          <cell r="CL53" t="str">
            <v/>
          </cell>
          <cell r="CM53" t="str">
            <v/>
          </cell>
          <cell r="CN53"/>
          <cell r="CO53"/>
          <cell r="CP53"/>
          <cell r="CQ53"/>
          <cell r="CR53"/>
          <cell r="CS53"/>
          <cell r="CT53"/>
          <cell r="CU53"/>
          <cell r="CV53"/>
          <cell r="CW53"/>
          <cell r="CX53"/>
          <cell r="CY53"/>
          <cell r="CZ53"/>
          <cell r="DA53"/>
          <cell r="DB53"/>
          <cell r="DC53">
            <v>0</v>
          </cell>
          <cell r="DD53">
            <v>0</v>
          </cell>
        </row>
        <row r="54">
          <cell r="A54"/>
          <cell r="B54"/>
          <cell r="C54" t="str">
            <v>スライス工程</v>
          </cell>
          <cell r="D54"/>
          <cell r="E54"/>
          <cell r="F54"/>
          <cell r="G54"/>
          <cell r="H54"/>
          <cell r="I54"/>
          <cell r="J54"/>
          <cell r="K54"/>
          <cell r="L54"/>
          <cell r="M54"/>
          <cell r="N54"/>
          <cell r="O54"/>
          <cell r="P54"/>
          <cell r="Q54"/>
          <cell r="R54"/>
          <cell r="S54"/>
          <cell r="T54"/>
          <cell r="U54"/>
          <cell r="V54"/>
          <cell r="W54"/>
          <cell r="X54"/>
          <cell r="Y54"/>
          <cell r="Z54"/>
          <cell r="AA54"/>
          <cell r="AB54"/>
          <cell r="AC54"/>
          <cell r="AD54"/>
          <cell r="AE54"/>
          <cell r="AF54"/>
          <cell r="AG54"/>
          <cell r="AH54"/>
          <cell r="AI54"/>
          <cell r="AJ54"/>
          <cell r="AK54"/>
          <cell r="AL54"/>
          <cell r="AM54"/>
          <cell r="AN54"/>
          <cell r="AO54"/>
          <cell r="AP54"/>
          <cell r="AQ54"/>
          <cell r="AR54"/>
          <cell r="AS54"/>
          <cell r="AT54"/>
          <cell r="AU54"/>
          <cell r="AV54"/>
          <cell r="AW54"/>
          <cell r="AX54"/>
          <cell r="AY54"/>
          <cell r="AZ54"/>
          <cell r="BA54"/>
          <cell r="BB54"/>
          <cell r="BC54"/>
          <cell r="BD54"/>
          <cell r="BE54"/>
          <cell r="BF54"/>
          <cell r="BG54"/>
          <cell r="BH54"/>
          <cell r="BI54"/>
          <cell r="BJ54"/>
          <cell r="BK54"/>
          <cell r="BL54"/>
          <cell r="BM54"/>
          <cell r="BN54"/>
          <cell r="BO54"/>
          <cell r="BP54"/>
          <cell r="BQ54"/>
          <cell r="BR54"/>
          <cell r="BS54"/>
          <cell r="BT54">
            <v>0</v>
          </cell>
          <cell r="BU54" t="str">
            <v/>
          </cell>
          <cell r="BV54" t="str">
            <v/>
          </cell>
          <cell r="BW54" t="str">
            <v/>
          </cell>
          <cell r="BX54" t="str">
            <v/>
          </cell>
          <cell r="BY54" t="str">
            <v/>
          </cell>
          <cell r="BZ54" t="str">
            <v/>
          </cell>
          <cell r="CA54" t="str">
            <v/>
          </cell>
          <cell r="CB54" t="str">
            <v/>
          </cell>
          <cell r="CC54" t="str">
            <v/>
          </cell>
          <cell r="CD54" t="str">
            <v/>
          </cell>
          <cell r="CE54" t="str">
            <v/>
          </cell>
          <cell r="CF54" t="str">
            <v/>
          </cell>
          <cell r="CG54"/>
          <cell r="CH54"/>
          <cell r="CI54" t="str">
            <v/>
          </cell>
          <cell r="CJ54" t="str">
            <v/>
          </cell>
          <cell r="CK54" t="str">
            <v/>
          </cell>
          <cell r="CL54" t="str">
            <v/>
          </cell>
          <cell r="CM54" t="str">
            <v/>
          </cell>
          <cell r="CN54"/>
          <cell r="CO54"/>
          <cell r="CP54"/>
          <cell r="CQ54"/>
          <cell r="CR54"/>
          <cell r="CS54"/>
          <cell r="CT54"/>
          <cell r="CU54"/>
          <cell r="CV54"/>
          <cell r="CW54"/>
          <cell r="CX54"/>
          <cell r="CY54"/>
          <cell r="CZ54"/>
          <cell r="DA54"/>
          <cell r="DB54"/>
          <cell r="DC54">
            <v>0</v>
          </cell>
          <cell r="DD54">
            <v>0</v>
          </cell>
        </row>
        <row r="55">
          <cell r="A55"/>
          <cell r="B55"/>
          <cell r="C55" t="str">
            <v>スライス工程</v>
          </cell>
          <cell r="D55"/>
          <cell r="E55"/>
          <cell r="F55"/>
          <cell r="G55"/>
          <cell r="H55"/>
          <cell r="I55"/>
          <cell r="J55"/>
          <cell r="K55"/>
          <cell r="L55"/>
          <cell r="M55"/>
          <cell r="N55"/>
          <cell r="O55"/>
          <cell r="P55"/>
          <cell r="Q55"/>
          <cell r="R55"/>
          <cell r="S55"/>
          <cell r="T55"/>
          <cell r="U55"/>
          <cell r="V55"/>
          <cell r="W55"/>
          <cell r="X55"/>
          <cell r="Y55"/>
          <cell r="Z55"/>
          <cell r="AA55"/>
          <cell r="AB55"/>
          <cell r="AC55"/>
          <cell r="AD55"/>
          <cell r="AE55"/>
          <cell r="AF55"/>
          <cell r="AG55"/>
          <cell r="AH55"/>
          <cell r="AI55"/>
          <cell r="AJ55"/>
          <cell r="AK55"/>
          <cell r="AL55"/>
          <cell r="AM55"/>
          <cell r="AN55"/>
          <cell r="AO55"/>
          <cell r="AP55"/>
          <cell r="AQ55"/>
          <cell r="AR55"/>
          <cell r="AS55"/>
          <cell r="AT55"/>
          <cell r="AU55"/>
          <cell r="AV55"/>
          <cell r="AW55"/>
          <cell r="AX55"/>
          <cell r="AY55"/>
          <cell r="AZ55"/>
          <cell r="BA55"/>
          <cell r="BB55"/>
          <cell r="BC55"/>
          <cell r="BD55"/>
          <cell r="BE55"/>
          <cell r="BF55"/>
          <cell r="BG55"/>
          <cell r="BH55"/>
          <cell r="BI55"/>
          <cell r="BJ55"/>
          <cell r="BK55"/>
          <cell r="BL55"/>
          <cell r="BM55"/>
          <cell r="BN55"/>
          <cell r="BO55"/>
          <cell r="BP55"/>
          <cell r="BQ55"/>
          <cell r="BR55"/>
          <cell r="BS55"/>
          <cell r="BT55">
            <v>0</v>
          </cell>
          <cell r="BU55" t="str">
            <v/>
          </cell>
          <cell r="BV55" t="str">
            <v/>
          </cell>
          <cell r="BW55" t="str">
            <v/>
          </cell>
          <cell r="BX55" t="str">
            <v/>
          </cell>
          <cell r="BY55" t="str">
            <v/>
          </cell>
          <cell r="BZ55" t="str">
            <v/>
          </cell>
          <cell r="CA55" t="str">
            <v/>
          </cell>
          <cell r="CB55" t="str">
            <v/>
          </cell>
          <cell r="CC55" t="str">
            <v/>
          </cell>
          <cell r="CD55" t="str">
            <v/>
          </cell>
          <cell r="CE55" t="str">
            <v/>
          </cell>
          <cell r="CF55" t="str">
            <v/>
          </cell>
          <cell r="CG55"/>
          <cell r="CH55"/>
          <cell r="CI55" t="str">
            <v/>
          </cell>
          <cell r="CJ55" t="str">
            <v/>
          </cell>
          <cell r="CK55" t="str">
            <v/>
          </cell>
          <cell r="CL55" t="str">
            <v/>
          </cell>
          <cell r="CM55" t="str">
            <v/>
          </cell>
          <cell r="CN55"/>
          <cell r="CO55"/>
          <cell r="CP55"/>
          <cell r="CQ55"/>
          <cell r="CR55"/>
          <cell r="CS55"/>
          <cell r="CT55"/>
          <cell r="CU55"/>
          <cell r="CV55"/>
          <cell r="CW55"/>
          <cell r="CX55"/>
          <cell r="CY55"/>
          <cell r="CZ55"/>
          <cell r="DA55"/>
          <cell r="DB55"/>
          <cell r="DC55">
            <v>0</v>
          </cell>
          <cell r="DD55">
            <v>0</v>
          </cell>
        </row>
        <row r="56">
          <cell r="A56"/>
          <cell r="B56"/>
          <cell r="C56" t="str">
            <v>スライス工程</v>
          </cell>
          <cell r="D56"/>
          <cell r="E56"/>
          <cell r="F56"/>
          <cell r="G56"/>
          <cell r="H56"/>
          <cell r="I56"/>
          <cell r="J56"/>
          <cell r="K56"/>
          <cell r="L56"/>
          <cell r="M56"/>
          <cell r="N56"/>
          <cell r="O56"/>
          <cell r="P56"/>
          <cell r="Q56"/>
          <cell r="R56"/>
          <cell r="S56"/>
          <cell r="T56"/>
          <cell r="U56"/>
          <cell r="V56"/>
          <cell r="W56"/>
          <cell r="X56"/>
          <cell r="Y56"/>
          <cell r="Z56"/>
          <cell r="AA56"/>
          <cell r="AB56"/>
          <cell r="AC56"/>
          <cell r="AD56"/>
          <cell r="AE56"/>
          <cell r="AF56"/>
          <cell r="AG56"/>
          <cell r="AH56"/>
          <cell r="AI56"/>
          <cell r="AJ56"/>
          <cell r="AK56"/>
          <cell r="AL56"/>
          <cell r="AM56"/>
          <cell r="AN56"/>
          <cell r="AO56"/>
          <cell r="AP56"/>
          <cell r="AQ56"/>
          <cell r="AR56"/>
          <cell r="AS56"/>
          <cell r="AT56"/>
          <cell r="AU56"/>
          <cell r="AV56"/>
          <cell r="AW56"/>
          <cell r="AX56"/>
          <cell r="AY56"/>
          <cell r="AZ56"/>
          <cell r="BA56"/>
          <cell r="BB56"/>
          <cell r="BC56"/>
          <cell r="BD56"/>
          <cell r="BE56"/>
          <cell r="BF56"/>
          <cell r="BG56"/>
          <cell r="BH56"/>
          <cell r="BI56"/>
          <cell r="BJ56"/>
          <cell r="BK56"/>
          <cell r="BL56"/>
          <cell r="BM56"/>
          <cell r="BN56"/>
          <cell r="BO56"/>
          <cell r="BP56"/>
          <cell r="BQ56"/>
          <cell r="BR56"/>
          <cell r="BS56"/>
          <cell r="BT56">
            <v>0</v>
          </cell>
          <cell r="BU56" t="str">
            <v/>
          </cell>
          <cell r="BV56" t="str">
            <v/>
          </cell>
          <cell r="BW56" t="str">
            <v/>
          </cell>
          <cell r="BX56" t="str">
            <v/>
          </cell>
          <cell r="BY56" t="str">
            <v/>
          </cell>
          <cell r="BZ56" t="str">
            <v/>
          </cell>
          <cell r="CA56" t="str">
            <v/>
          </cell>
          <cell r="CB56" t="str">
            <v/>
          </cell>
          <cell r="CC56" t="str">
            <v/>
          </cell>
          <cell r="CD56" t="str">
            <v/>
          </cell>
          <cell r="CE56" t="str">
            <v/>
          </cell>
          <cell r="CF56" t="str">
            <v/>
          </cell>
          <cell r="CG56"/>
          <cell r="CH56"/>
          <cell r="CI56" t="str">
            <v/>
          </cell>
          <cell r="CJ56" t="str">
            <v/>
          </cell>
          <cell r="CK56" t="str">
            <v/>
          </cell>
          <cell r="CL56" t="str">
            <v/>
          </cell>
          <cell r="CM56" t="str">
            <v/>
          </cell>
          <cell r="CN56"/>
          <cell r="CO56"/>
          <cell r="CP56"/>
          <cell r="CQ56"/>
          <cell r="CR56"/>
          <cell r="CS56"/>
          <cell r="CT56"/>
          <cell r="CU56"/>
          <cell r="CV56"/>
          <cell r="CW56"/>
          <cell r="CX56"/>
          <cell r="CY56"/>
          <cell r="CZ56"/>
          <cell r="DA56"/>
          <cell r="DB56"/>
          <cell r="DC56">
            <v>0</v>
          </cell>
          <cell r="DD56">
            <v>0</v>
          </cell>
        </row>
        <row r="57">
          <cell r="A57"/>
          <cell r="B57"/>
          <cell r="C57" t="str">
            <v>スライス工程</v>
          </cell>
          <cell r="D57"/>
          <cell r="E57"/>
          <cell r="F57"/>
          <cell r="G57"/>
          <cell r="H57"/>
          <cell r="I57"/>
          <cell r="J57"/>
          <cell r="K57"/>
          <cell r="L57"/>
          <cell r="M57"/>
          <cell r="N57"/>
          <cell r="O57"/>
          <cell r="P57"/>
          <cell r="Q57"/>
          <cell r="R57"/>
          <cell r="S57"/>
          <cell r="T57"/>
          <cell r="U57"/>
          <cell r="V57"/>
          <cell r="W57"/>
          <cell r="X57"/>
          <cell r="Y57"/>
          <cell r="Z57"/>
          <cell r="AA57"/>
          <cell r="AB57"/>
          <cell r="AC57"/>
          <cell r="AD57"/>
          <cell r="AE57"/>
          <cell r="AF57"/>
          <cell r="AG57"/>
          <cell r="AH57"/>
          <cell r="AI57"/>
          <cell r="AJ57"/>
          <cell r="AK57"/>
          <cell r="AL57"/>
          <cell r="AM57"/>
          <cell r="AN57"/>
          <cell r="AO57"/>
          <cell r="AP57"/>
          <cell r="AQ57"/>
          <cell r="AR57"/>
          <cell r="AS57"/>
          <cell r="AT57"/>
          <cell r="AU57"/>
          <cell r="AV57"/>
          <cell r="AW57"/>
          <cell r="AX57"/>
          <cell r="AY57"/>
          <cell r="AZ57"/>
          <cell r="BA57"/>
          <cell r="BB57"/>
          <cell r="BC57"/>
          <cell r="BD57"/>
          <cell r="BE57"/>
          <cell r="BF57"/>
          <cell r="BG57"/>
          <cell r="BH57"/>
          <cell r="BI57"/>
          <cell r="BJ57"/>
          <cell r="BK57"/>
          <cell r="BL57"/>
          <cell r="BM57"/>
          <cell r="BN57"/>
          <cell r="BO57"/>
          <cell r="BP57"/>
          <cell r="BQ57"/>
          <cell r="BR57"/>
          <cell r="BS57"/>
          <cell r="BT57">
            <v>0</v>
          </cell>
          <cell r="BU57" t="str">
            <v/>
          </cell>
          <cell r="BV57" t="str">
            <v/>
          </cell>
          <cell r="BW57" t="str">
            <v/>
          </cell>
          <cell r="BX57" t="str">
            <v/>
          </cell>
          <cell r="BY57" t="str">
            <v/>
          </cell>
          <cell r="BZ57" t="str">
            <v/>
          </cell>
          <cell r="CA57" t="str">
            <v/>
          </cell>
          <cell r="CB57" t="str">
            <v/>
          </cell>
          <cell r="CC57" t="str">
            <v/>
          </cell>
          <cell r="CD57" t="str">
            <v/>
          </cell>
          <cell r="CE57" t="str">
            <v/>
          </cell>
          <cell r="CF57" t="str">
            <v/>
          </cell>
          <cell r="CG57"/>
          <cell r="CH57"/>
          <cell r="CI57" t="str">
            <v/>
          </cell>
          <cell r="CJ57" t="str">
            <v/>
          </cell>
          <cell r="CK57" t="str">
            <v/>
          </cell>
          <cell r="CL57" t="str">
            <v/>
          </cell>
          <cell r="CM57" t="str">
            <v/>
          </cell>
          <cell r="CN57"/>
          <cell r="CO57"/>
          <cell r="CP57"/>
          <cell r="CQ57"/>
          <cell r="CR57"/>
          <cell r="CS57"/>
          <cell r="CT57"/>
          <cell r="CU57"/>
          <cell r="CV57"/>
          <cell r="CW57"/>
          <cell r="CX57"/>
          <cell r="CY57"/>
          <cell r="CZ57"/>
          <cell r="DA57"/>
          <cell r="DB57"/>
          <cell r="DC57">
            <v>0</v>
          </cell>
          <cell r="DD57">
            <v>0</v>
          </cell>
        </row>
        <row r="58">
          <cell r="A58"/>
          <cell r="B58"/>
          <cell r="C58" t="str">
            <v>スライス工程</v>
          </cell>
          <cell r="D58"/>
          <cell r="E58"/>
          <cell r="F58"/>
          <cell r="G58"/>
          <cell r="H58"/>
          <cell r="I58"/>
          <cell r="J58"/>
          <cell r="K58"/>
          <cell r="L58"/>
          <cell r="M58"/>
          <cell r="N58"/>
          <cell r="O58"/>
          <cell r="P58"/>
          <cell r="Q58"/>
          <cell r="R58"/>
          <cell r="S58"/>
          <cell r="T58"/>
          <cell r="U58"/>
          <cell r="V58"/>
          <cell r="W58"/>
          <cell r="X58"/>
          <cell r="Y58"/>
          <cell r="Z58"/>
          <cell r="AA58"/>
          <cell r="AB58"/>
          <cell r="AC58"/>
          <cell r="AD58"/>
          <cell r="AE58"/>
          <cell r="AF58"/>
          <cell r="AG58"/>
          <cell r="AH58"/>
          <cell r="AI58"/>
          <cell r="AJ58"/>
          <cell r="AK58"/>
          <cell r="AL58"/>
          <cell r="AM58"/>
          <cell r="AN58"/>
          <cell r="AO58"/>
          <cell r="AP58"/>
          <cell r="AQ58"/>
          <cell r="AR58"/>
          <cell r="AS58"/>
          <cell r="AT58"/>
          <cell r="AU58"/>
          <cell r="AV58"/>
          <cell r="AW58"/>
          <cell r="AX58"/>
          <cell r="AY58"/>
          <cell r="AZ58"/>
          <cell r="BA58"/>
          <cell r="BB58"/>
          <cell r="BC58"/>
          <cell r="BD58"/>
          <cell r="BE58"/>
          <cell r="BF58"/>
          <cell r="BG58"/>
          <cell r="BH58"/>
          <cell r="BI58"/>
          <cell r="BJ58"/>
          <cell r="BK58"/>
          <cell r="BL58"/>
          <cell r="BM58"/>
          <cell r="BN58"/>
          <cell r="BO58"/>
          <cell r="BP58"/>
          <cell r="BQ58"/>
          <cell r="BR58"/>
          <cell r="BS58"/>
          <cell r="BT58">
            <v>0</v>
          </cell>
          <cell r="BU58" t="str">
            <v/>
          </cell>
          <cell r="BV58" t="str">
            <v/>
          </cell>
          <cell r="BW58" t="str">
            <v/>
          </cell>
          <cell r="BX58" t="str">
            <v/>
          </cell>
          <cell r="BY58" t="str">
            <v/>
          </cell>
          <cell r="BZ58" t="str">
            <v/>
          </cell>
          <cell r="CA58" t="str">
            <v/>
          </cell>
          <cell r="CB58" t="str">
            <v/>
          </cell>
          <cell r="CC58" t="str">
            <v/>
          </cell>
          <cell r="CD58" t="str">
            <v/>
          </cell>
          <cell r="CE58" t="str">
            <v/>
          </cell>
          <cell r="CF58" t="str">
            <v/>
          </cell>
          <cell r="CG58"/>
          <cell r="CH58"/>
          <cell r="CI58" t="str">
            <v/>
          </cell>
          <cell r="CJ58" t="str">
            <v/>
          </cell>
          <cell r="CK58" t="str">
            <v/>
          </cell>
          <cell r="CL58" t="str">
            <v/>
          </cell>
          <cell r="CM58" t="str">
            <v/>
          </cell>
          <cell r="CN58"/>
          <cell r="CO58"/>
          <cell r="CP58"/>
          <cell r="CQ58"/>
          <cell r="CR58"/>
          <cell r="CS58"/>
          <cell r="CT58"/>
          <cell r="CU58"/>
          <cell r="CV58"/>
          <cell r="CW58"/>
          <cell r="CX58"/>
          <cell r="CY58"/>
          <cell r="CZ58"/>
          <cell r="DA58"/>
          <cell r="DB58"/>
          <cell r="DC58">
            <v>0</v>
          </cell>
          <cell r="DD58">
            <v>0</v>
          </cell>
        </row>
        <row r="59">
          <cell r="A59"/>
          <cell r="B59"/>
          <cell r="C59" t="str">
            <v>スライス工程</v>
          </cell>
          <cell r="D59"/>
          <cell r="E59"/>
          <cell r="F59"/>
          <cell r="G59"/>
          <cell r="H59"/>
          <cell r="I59"/>
          <cell r="J59"/>
          <cell r="K59"/>
          <cell r="L59"/>
          <cell r="M59"/>
          <cell r="N59"/>
          <cell r="O59"/>
          <cell r="P59"/>
          <cell r="Q59"/>
          <cell r="R59"/>
          <cell r="S59"/>
          <cell r="T59"/>
          <cell r="U59"/>
          <cell r="V59"/>
          <cell r="W59"/>
          <cell r="X59"/>
          <cell r="Y59"/>
          <cell r="Z59"/>
          <cell r="AA59"/>
          <cell r="AB59"/>
          <cell r="AC59"/>
          <cell r="AD59"/>
          <cell r="AE59"/>
          <cell r="AF59"/>
          <cell r="AG59"/>
          <cell r="AH59"/>
          <cell r="AI59"/>
          <cell r="AJ59"/>
          <cell r="AK59"/>
          <cell r="AL59"/>
          <cell r="AM59"/>
          <cell r="AN59"/>
          <cell r="AO59"/>
          <cell r="AP59"/>
          <cell r="AQ59"/>
          <cell r="AR59"/>
          <cell r="AS59"/>
          <cell r="AT59"/>
          <cell r="AU59"/>
          <cell r="AV59"/>
          <cell r="AW59"/>
          <cell r="AX59"/>
          <cell r="AY59"/>
          <cell r="AZ59"/>
          <cell r="BA59"/>
          <cell r="BB59"/>
          <cell r="BC59"/>
          <cell r="BD59"/>
          <cell r="BE59"/>
          <cell r="BF59"/>
          <cell r="BG59"/>
          <cell r="BH59"/>
          <cell r="BI59"/>
          <cell r="BJ59"/>
          <cell r="BK59"/>
          <cell r="BL59"/>
          <cell r="BM59"/>
          <cell r="BN59"/>
          <cell r="BO59"/>
          <cell r="BP59"/>
          <cell r="BQ59"/>
          <cell r="BR59"/>
          <cell r="BS59"/>
          <cell r="BT59">
            <v>0</v>
          </cell>
          <cell r="BU59" t="str">
            <v/>
          </cell>
          <cell r="BV59" t="str">
            <v/>
          </cell>
          <cell r="BW59" t="str">
            <v/>
          </cell>
          <cell r="BX59" t="str">
            <v/>
          </cell>
          <cell r="BY59" t="str">
            <v/>
          </cell>
          <cell r="BZ59" t="str">
            <v/>
          </cell>
          <cell r="CA59" t="str">
            <v/>
          </cell>
          <cell r="CB59" t="str">
            <v/>
          </cell>
          <cell r="CC59" t="str">
            <v/>
          </cell>
          <cell r="CD59" t="str">
            <v/>
          </cell>
          <cell r="CE59" t="str">
            <v/>
          </cell>
          <cell r="CF59" t="str">
            <v/>
          </cell>
          <cell r="CG59"/>
          <cell r="CH59"/>
          <cell r="CI59" t="str">
            <v/>
          </cell>
          <cell r="CJ59" t="str">
            <v/>
          </cell>
          <cell r="CK59" t="str">
            <v/>
          </cell>
          <cell r="CL59" t="str">
            <v/>
          </cell>
          <cell r="CM59" t="str">
            <v/>
          </cell>
          <cell r="CN59"/>
          <cell r="CO59"/>
          <cell r="CP59"/>
          <cell r="CQ59"/>
          <cell r="CR59"/>
          <cell r="CS59"/>
          <cell r="CT59"/>
          <cell r="CU59"/>
          <cell r="CV59"/>
          <cell r="CW59"/>
          <cell r="CX59"/>
          <cell r="CY59"/>
          <cell r="CZ59"/>
          <cell r="DA59"/>
          <cell r="DB59"/>
          <cell r="DC59">
            <v>0</v>
          </cell>
          <cell r="DD59">
            <v>0</v>
          </cell>
        </row>
        <row r="60">
          <cell r="A60"/>
          <cell r="B60"/>
          <cell r="C60" t="str">
            <v>スライス工程</v>
          </cell>
          <cell r="D60"/>
          <cell r="E60"/>
          <cell r="F60"/>
          <cell r="G60"/>
          <cell r="H60"/>
          <cell r="I60"/>
          <cell r="J60"/>
          <cell r="K60"/>
          <cell r="L60"/>
          <cell r="M60"/>
          <cell r="N60"/>
          <cell r="O60"/>
          <cell r="P60"/>
          <cell r="Q60"/>
          <cell r="R60"/>
          <cell r="S60"/>
          <cell r="T60"/>
          <cell r="U60"/>
          <cell r="V60"/>
          <cell r="W60"/>
          <cell r="X60"/>
          <cell r="Y60"/>
          <cell r="Z60"/>
          <cell r="AA60"/>
          <cell r="AB60"/>
          <cell r="AC60"/>
          <cell r="AD60"/>
          <cell r="AE60"/>
          <cell r="AF60"/>
          <cell r="AG60"/>
          <cell r="AH60"/>
          <cell r="AI60"/>
          <cell r="AJ60"/>
          <cell r="AK60"/>
          <cell r="AL60"/>
          <cell r="AM60"/>
          <cell r="AN60"/>
          <cell r="AO60"/>
          <cell r="AP60"/>
          <cell r="AQ60"/>
          <cell r="AR60"/>
          <cell r="AS60"/>
          <cell r="AT60"/>
          <cell r="AU60"/>
          <cell r="AV60"/>
          <cell r="AW60"/>
          <cell r="AX60"/>
          <cell r="AY60"/>
          <cell r="AZ60"/>
          <cell r="BA60"/>
          <cell r="BB60"/>
          <cell r="BC60"/>
          <cell r="BD60"/>
          <cell r="BE60"/>
          <cell r="BF60"/>
          <cell r="BG60"/>
          <cell r="BH60"/>
          <cell r="BI60"/>
          <cell r="BJ60"/>
          <cell r="BK60"/>
          <cell r="BL60"/>
          <cell r="BM60"/>
          <cell r="BN60"/>
          <cell r="BO60"/>
          <cell r="BP60"/>
          <cell r="BQ60"/>
          <cell r="BR60"/>
          <cell r="BS60"/>
          <cell r="BT60">
            <v>0</v>
          </cell>
          <cell r="BU60" t="str">
            <v/>
          </cell>
          <cell r="BV60" t="str">
            <v/>
          </cell>
          <cell r="BW60" t="str">
            <v/>
          </cell>
          <cell r="BX60" t="str">
            <v/>
          </cell>
          <cell r="BY60" t="str">
            <v/>
          </cell>
          <cell r="BZ60" t="str">
            <v/>
          </cell>
          <cell r="CA60" t="str">
            <v/>
          </cell>
          <cell r="CB60" t="str">
            <v/>
          </cell>
          <cell r="CC60" t="str">
            <v/>
          </cell>
          <cell r="CD60" t="str">
            <v/>
          </cell>
          <cell r="CE60" t="str">
            <v/>
          </cell>
          <cell r="CF60" t="str">
            <v/>
          </cell>
          <cell r="CG60"/>
          <cell r="CH60"/>
          <cell r="CI60" t="str">
            <v/>
          </cell>
          <cell r="CJ60" t="str">
            <v/>
          </cell>
          <cell r="CK60" t="str">
            <v/>
          </cell>
          <cell r="CL60" t="str">
            <v/>
          </cell>
          <cell r="CM60" t="str">
            <v/>
          </cell>
          <cell r="CN60"/>
          <cell r="CO60"/>
          <cell r="CP60"/>
          <cell r="CQ60"/>
          <cell r="CR60"/>
          <cell r="CS60"/>
          <cell r="CT60"/>
          <cell r="CU60"/>
          <cell r="CV60"/>
          <cell r="CW60"/>
          <cell r="CX60"/>
          <cell r="CY60"/>
          <cell r="CZ60"/>
          <cell r="DA60"/>
          <cell r="DB60"/>
          <cell r="DC60">
            <v>0</v>
          </cell>
          <cell r="DD60">
            <v>0</v>
          </cell>
        </row>
        <row r="61">
          <cell r="A61"/>
          <cell r="B61"/>
          <cell r="C61" t="str">
            <v>スライス工程</v>
          </cell>
          <cell r="D61"/>
          <cell r="E61"/>
          <cell r="F61"/>
          <cell r="G61"/>
          <cell r="H61"/>
          <cell r="I61"/>
          <cell r="J61"/>
          <cell r="K61"/>
          <cell r="L61"/>
          <cell r="M61"/>
          <cell r="N61"/>
          <cell r="O61"/>
          <cell r="P61"/>
          <cell r="Q61"/>
          <cell r="R61"/>
          <cell r="S61"/>
          <cell r="T61"/>
          <cell r="U61"/>
          <cell r="V61"/>
          <cell r="W61"/>
          <cell r="X61"/>
          <cell r="Y61"/>
          <cell r="Z61"/>
          <cell r="AA61"/>
          <cell r="AB61"/>
          <cell r="AC61"/>
          <cell r="AD61"/>
          <cell r="AE61"/>
          <cell r="AF61"/>
          <cell r="AG61"/>
          <cell r="AH61"/>
          <cell r="AI61"/>
          <cell r="AJ61"/>
          <cell r="AK61"/>
          <cell r="AL61"/>
          <cell r="AM61"/>
          <cell r="AN61"/>
          <cell r="AO61"/>
          <cell r="AP61"/>
          <cell r="AQ61"/>
          <cell r="AR61"/>
          <cell r="AS61"/>
          <cell r="AT61"/>
          <cell r="AU61"/>
          <cell r="AV61"/>
          <cell r="AW61"/>
          <cell r="AX61"/>
          <cell r="AY61"/>
          <cell r="AZ61"/>
          <cell r="BA61"/>
          <cell r="BB61"/>
          <cell r="BC61"/>
          <cell r="BD61"/>
          <cell r="BE61"/>
          <cell r="BF61"/>
          <cell r="BG61"/>
          <cell r="BH61"/>
          <cell r="BI61"/>
          <cell r="BJ61"/>
          <cell r="BK61"/>
          <cell r="BL61"/>
          <cell r="BM61"/>
          <cell r="BN61"/>
          <cell r="BO61"/>
          <cell r="BP61"/>
          <cell r="BQ61"/>
          <cell r="BR61"/>
          <cell r="BS61"/>
          <cell r="BT61">
            <v>0</v>
          </cell>
          <cell r="BU61" t="str">
            <v/>
          </cell>
          <cell r="BV61" t="str">
            <v/>
          </cell>
          <cell r="BW61" t="str">
            <v/>
          </cell>
          <cell r="BX61" t="str">
            <v/>
          </cell>
          <cell r="BY61" t="str">
            <v/>
          </cell>
          <cell r="BZ61" t="str">
            <v/>
          </cell>
          <cell r="CA61" t="str">
            <v/>
          </cell>
          <cell r="CB61" t="str">
            <v/>
          </cell>
          <cell r="CC61" t="str">
            <v/>
          </cell>
          <cell r="CD61" t="str">
            <v/>
          </cell>
          <cell r="CE61" t="str">
            <v/>
          </cell>
          <cell r="CF61" t="str">
            <v/>
          </cell>
          <cell r="CG61"/>
          <cell r="CH61"/>
          <cell r="CI61" t="str">
            <v/>
          </cell>
          <cell r="CJ61" t="str">
            <v/>
          </cell>
          <cell r="CK61" t="str">
            <v/>
          </cell>
          <cell r="CL61" t="str">
            <v/>
          </cell>
          <cell r="CM61" t="str">
            <v/>
          </cell>
          <cell r="CN61"/>
          <cell r="CO61"/>
          <cell r="CP61"/>
          <cell r="CQ61"/>
          <cell r="CR61"/>
          <cell r="CS61"/>
          <cell r="CT61"/>
          <cell r="CU61"/>
          <cell r="CV61"/>
          <cell r="CW61"/>
          <cell r="CX61"/>
          <cell r="CY61"/>
          <cell r="CZ61"/>
          <cell r="DA61"/>
          <cell r="DB61"/>
          <cell r="DC61">
            <v>0</v>
          </cell>
          <cell r="DD61">
            <v>0</v>
          </cell>
        </row>
        <row r="62">
          <cell r="A62"/>
          <cell r="B62"/>
          <cell r="C62" t="str">
            <v>スライス工程</v>
          </cell>
          <cell r="D62"/>
          <cell r="E62"/>
          <cell r="F62"/>
          <cell r="G62"/>
          <cell r="H62"/>
          <cell r="I62"/>
          <cell r="J62"/>
          <cell r="K62"/>
          <cell r="L62"/>
          <cell r="M62"/>
          <cell r="N62"/>
          <cell r="O62"/>
          <cell r="P62"/>
          <cell r="Q62"/>
          <cell r="R62"/>
          <cell r="S62"/>
          <cell r="T62"/>
          <cell r="U62"/>
          <cell r="V62"/>
          <cell r="W62"/>
          <cell r="X62"/>
          <cell r="Y62"/>
          <cell r="Z62"/>
          <cell r="AA62"/>
          <cell r="AB62"/>
          <cell r="AC62"/>
          <cell r="AD62"/>
          <cell r="AE62"/>
          <cell r="AF62"/>
          <cell r="AG62"/>
          <cell r="AH62"/>
          <cell r="AI62"/>
          <cell r="AJ62"/>
          <cell r="AK62"/>
          <cell r="AL62"/>
          <cell r="AM62"/>
          <cell r="AN62"/>
          <cell r="AO62"/>
          <cell r="AP62"/>
          <cell r="AQ62"/>
          <cell r="AR62"/>
          <cell r="AS62"/>
          <cell r="AT62"/>
          <cell r="AU62"/>
          <cell r="AV62"/>
          <cell r="AW62"/>
          <cell r="AX62"/>
          <cell r="AY62"/>
          <cell r="AZ62"/>
          <cell r="BA62"/>
          <cell r="BB62"/>
          <cell r="BC62"/>
          <cell r="BD62"/>
          <cell r="BE62"/>
          <cell r="BF62"/>
          <cell r="BG62"/>
          <cell r="BH62"/>
          <cell r="BI62"/>
          <cell r="BJ62"/>
          <cell r="BK62"/>
          <cell r="BL62"/>
          <cell r="BM62"/>
          <cell r="BN62"/>
          <cell r="BO62"/>
          <cell r="BP62"/>
          <cell r="BQ62"/>
          <cell r="BR62"/>
          <cell r="BS62"/>
          <cell r="BT62">
            <v>0</v>
          </cell>
          <cell r="BU62" t="str">
            <v/>
          </cell>
          <cell r="BV62" t="str">
            <v/>
          </cell>
          <cell r="BW62" t="str">
            <v/>
          </cell>
          <cell r="BX62" t="str">
            <v/>
          </cell>
          <cell r="BY62" t="str">
            <v/>
          </cell>
          <cell r="BZ62" t="str">
            <v/>
          </cell>
          <cell r="CA62" t="str">
            <v/>
          </cell>
          <cell r="CB62" t="str">
            <v/>
          </cell>
          <cell r="CC62" t="str">
            <v/>
          </cell>
          <cell r="CD62" t="str">
            <v/>
          </cell>
          <cell r="CE62" t="str">
            <v/>
          </cell>
          <cell r="CF62" t="str">
            <v/>
          </cell>
          <cell r="CG62"/>
          <cell r="CH62"/>
          <cell r="CI62" t="str">
            <v/>
          </cell>
          <cell r="CJ62" t="str">
            <v/>
          </cell>
          <cell r="CK62" t="str">
            <v/>
          </cell>
          <cell r="CL62" t="str">
            <v/>
          </cell>
          <cell r="CM62" t="str">
            <v/>
          </cell>
          <cell r="CN62"/>
          <cell r="CO62"/>
          <cell r="CP62"/>
          <cell r="CQ62"/>
          <cell r="CR62"/>
          <cell r="CS62"/>
          <cell r="CT62"/>
          <cell r="CU62"/>
          <cell r="CV62"/>
          <cell r="CW62"/>
          <cell r="CX62"/>
          <cell r="CY62"/>
          <cell r="CZ62"/>
          <cell r="DA62"/>
          <cell r="DB62"/>
          <cell r="DC62">
            <v>0</v>
          </cell>
          <cell r="DD62">
            <v>0</v>
          </cell>
        </row>
        <row r="63">
          <cell r="A63"/>
          <cell r="B63"/>
          <cell r="C63" t="str">
            <v>スライス工程</v>
          </cell>
          <cell r="D63"/>
          <cell r="E63"/>
          <cell r="F63"/>
          <cell r="G63"/>
          <cell r="H63"/>
          <cell r="I63"/>
          <cell r="J63"/>
          <cell r="K63"/>
          <cell r="L63"/>
          <cell r="M63"/>
          <cell r="N63"/>
          <cell r="O63"/>
          <cell r="P63"/>
          <cell r="Q63"/>
          <cell r="R63"/>
          <cell r="S63"/>
          <cell r="T63"/>
          <cell r="U63"/>
          <cell r="V63"/>
          <cell r="W63"/>
          <cell r="X63"/>
          <cell r="Y63"/>
          <cell r="Z63"/>
          <cell r="AA63"/>
          <cell r="AB63"/>
          <cell r="AC63"/>
          <cell r="AD63"/>
          <cell r="AE63"/>
          <cell r="AF63"/>
          <cell r="AG63"/>
          <cell r="AH63"/>
          <cell r="AI63"/>
          <cell r="AJ63"/>
          <cell r="AK63"/>
          <cell r="AL63"/>
          <cell r="AM63"/>
          <cell r="AN63"/>
          <cell r="AO63"/>
          <cell r="AP63"/>
          <cell r="AQ63"/>
          <cell r="AR63"/>
          <cell r="AS63"/>
          <cell r="AT63"/>
          <cell r="AU63"/>
          <cell r="AV63"/>
          <cell r="AW63"/>
          <cell r="AX63"/>
          <cell r="AY63"/>
          <cell r="AZ63"/>
          <cell r="BA63"/>
          <cell r="BB63"/>
          <cell r="BC63"/>
          <cell r="BD63"/>
          <cell r="BE63"/>
          <cell r="BF63"/>
          <cell r="BG63"/>
          <cell r="BH63"/>
          <cell r="BI63"/>
          <cell r="BJ63"/>
          <cell r="BK63"/>
          <cell r="BL63"/>
          <cell r="BM63"/>
          <cell r="BN63"/>
          <cell r="BO63"/>
          <cell r="BP63"/>
          <cell r="BQ63"/>
          <cell r="BR63"/>
          <cell r="BS63"/>
          <cell r="BT63">
            <v>0</v>
          </cell>
          <cell r="BU63" t="str">
            <v/>
          </cell>
          <cell r="BV63" t="str">
            <v/>
          </cell>
          <cell r="BW63" t="str">
            <v/>
          </cell>
          <cell r="BX63" t="str">
            <v/>
          </cell>
          <cell r="BY63" t="str">
            <v/>
          </cell>
          <cell r="BZ63" t="str">
            <v/>
          </cell>
          <cell r="CA63" t="str">
            <v/>
          </cell>
          <cell r="CB63" t="str">
            <v/>
          </cell>
          <cell r="CC63" t="str">
            <v/>
          </cell>
          <cell r="CD63" t="str">
            <v/>
          </cell>
          <cell r="CE63" t="str">
            <v/>
          </cell>
          <cell r="CF63" t="str">
            <v/>
          </cell>
          <cell r="CG63"/>
          <cell r="CH63"/>
          <cell r="CI63" t="str">
            <v/>
          </cell>
          <cell r="CJ63" t="str">
            <v/>
          </cell>
          <cell r="CK63" t="str">
            <v/>
          </cell>
          <cell r="CL63" t="str">
            <v/>
          </cell>
          <cell r="CM63" t="str">
            <v/>
          </cell>
          <cell r="CN63"/>
          <cell r="CO63"/>
          <cell r="CP63"/>
          <cell r="CQ63"/>
          <cell r="CR63"/>
          <cell r="CS63"/>
          <cell r="CT63"/>
          <cell r="CU63"/>
          <cell r="CV63"/>
          <cell r="CW63"/>
          <cell r="CX63"/>
          <cell r="CY63"/>
          <cell r="CZ63"/>
          <cell r="DA63"/>
          <cell r="DB63"/>
          <cell r="DC63">
            <v>0</v>
          </cell>
          <cell r="DD63">
            <v>0</v>
          </cell>
        </row>
        <row r="64">
          <cell r="A64"/>
          <cell r="B64"/>
          <cell r="C64" t="str">
            <v>スライス工程</v>
          </cell>
          <cell r="D64"/>
          <cell r="E64"/>
          <cell r="F64"/>
          <cell r="G64"/>
          <cell r="H64"/>
          <cell r="I64"/>
          <cell r="J64"/>
          <cell r="K64"/>
          <cell r="L64"/>
          <cell r="M64"/>
          <cell r="N64"/>
          <cell r="O64"/>
          <cell r="P64"/>
          <cell r="Q64"/>
          <cell r="R64"/>
          <cell r="S64"/>
          <cell r="T64"/>
          <cell r="U64"/>
          <cell r="V64"/>
          <cell r="W64"/>
          <cell r="X64"/>
          <cell r="Y64"/>
          <cell r="Z64"/>
          <cell r="AA64"/>
          <cell r="AB64"/>
          <cell r="AC64"/>
          <cell r="AD64"/>
          <cell r="AE64"/>
          <cell r="AF64"/>
          <cell r="AG64"/>
          <cell r="AH64"/>
          <cell r="AI64"/>
          <cell r="AJ64"/>
          <cell r="AK64"/>
          <cell r="AL64"/>
          <cell r="AM64"/>
          <cell r="AN64"/>
          <cell r="AO64"/>
          <cell r="AP64"/>
          <cell r="AQ64"/>
          <cell r="AR64"/>
          <cell r="AS64"/>
          <cell r="AT64"/>
          <cell r="AU64"/>
          <cell r="AV64"/>
          <cell r="AW64"/>
          <cell r="AX64"/>
          <cell r="AY64"/>
          <cell r="AZ64"/>
          <cell r="BA64"/>
          <cell r="BB64"/>
          <cell r="BC64"/>
          <cell r="BD64"/>
          <cell r="BE64"/>
          <cell r="BF64"/>
          <cell r="BG64"/>
          <cell r="BH64"/>
          <cell r="BI64"/>
          <cell r="BJ64"/>
          <cell r="BK64"/>
          <cell r="BL64"/>
          <cell r="BM64"/>
          <cell r="BN64"/>
          <cell r="BO64"/>
          <cell r="BP64"/>
          <cell r="BQ64"/>
          <cell r="BR64"/>
          <cell r="BS64"/>
          <cell r="BT64">
            <v>0</v>
          </cell>
          <cell r="BU64" t="str">
            <v/>
          </cell>
          <cell r="BV64" t="str">
            <v/>
          </cell>
          <cell r="BW64" t="str">
            <v/>
          </cell>
          <cell r="BX64" t="str">
            <v/>
          </cell>
          <cell r="BY64" t="str">
            <v/>
          </cell>
          <cell r="BZ64" t="str">
            <v/>
          </cell>
          <cell r="CA64" t="str">
            <v/>
          </cell>
          <cell r="CB64" t="str">
            <v/>
          </cell>
          <cell r="CC64" t="str">
            <v/>
          </cell>
          <cell r="CD64" t="str">
            <v/>
          </cell>
          <cell r="CE64" t="str">
            <v/>
          </cell>
          <cell r="CF64" t="str">
            <v/>
          </cell>
          <cell r="CG64"/>
          <cell r="CH64"/>
          <cell r="CI64" t="str">
            <v/>
          </cell>
          <cell r="CJ64" t="str">
            <v/>
          </cell>
          <cell r="CK64" t="str">
            <v/>
          </cell>
          <cell r="CL64" t="str">
            <v/>
          </cell>
          <cell r="CM64" t="str">
            <v/>
          </cell>
          <cell r="CN64"/>
          <cell r="CO64"/>
          <cell r="CP64"/>
          <cell r="CQ64"/>
          <cell r="CR64"/>
          <cell r="CS64"/>
          <cell r="CT64"/>
          <cell r="CU64"/>
          <cell r="CV64"/>
          <cell r="CW64"/>
          <cell r="CX64"/>
          <cell r="CY64"/>
          <cell r="CZ64"/>
          <cell r="DA64"/>
          <cell r="DB64"/>
          <cell r="DC64">
            <v>0</v>
          </cell>
          <cell r="DD64">
            <v>0</v>
          </cell>
        </row>
        <row r="65">
          <cell r="A65"/>
          <cell r="B65"/>
          <cell r="C65" t="str">
            <v>スライス工程</v>
          </cell>
          <cell r="D65"/>
          <cell r="E65"/>
          <cell r="F65"/>
          <cell r="G65"/>
          <cell r="H65"/>
          <cell r="I65"/>
          <cell r="J65"/>
          <cell r="K65"/>
          <cell r="L65"/>
          <cell r="M65"/>
          <cell r="N65"/>
          <cell r="O65"/>
          <cell r="P65"/>
          <cell r="Q65"/>
          <cell r="R65"/>
          <cell r="S65"/>
          <cell r="T65"/>
          <cell r="U65"/>
          <cell r="V65"/>
          <cell r="W65"/>
          <cell r="X65"/>
          <cell r="Y65"/>
          <cell r="Z65"/>
          <cell r="AA65"/>
          <cell r="AB65"/>
          <cell r="AC65"/>
          <cell r="AD65"/>
          <cell r="AE65"/>
          <cell r="AF65"/>
          <cell r="AG65"/>
          <cell r="AH65"/>
          <cell r="AI65"/>
          <cell r="AJ65"/>
          <cell r="AK65"/>
          <cell r="AL65"/>
          <cell r="AM65"/>
          <cell r="AN65"/>
          <cell r="AO65"/>
          <cell r="AP65"/>
          <cell r="AQ65"/>
          <cell r="AR65"/>
          <cell r="AS65"/>
          <cell r="AT65"/>
          <cell r="AU65"/>
          <cell r="AV65"/>
          <cell r="AW65"/>
          <cell r="AX65"/>
          <cell r="AY65"/>
          <cell r="AZ65"/>
          <cell r="BA65"/>
          <cell r="BB65"/>
          <cell r="BC65"/>
          <cell r="BD65"/>
          <cell r="BE65"/>
          <cell r="BF65"/>
          <cell r="BG65"/>
          <cell r="BH65"/>
          <cell r="BI65"/>
          <cell r="BJ65"/>
          <cell r="BK65"/>
          <cell r="BL65"/>
          <cell r="BM65"/>
          <cell r="BN65"/>
          <cell r="BO65"/>
          <cell r="BP65"/>
          <cell r="BQ65"/>
          <cell r="BR65"/>
          <cell r="BS65"/>
          <cell r="BT65">
            <v>0</v>
          </cell>
          <cell r="BU65" t="str">
            <v/>
          </cell>
          <cell r="BV65" t="str">
            <v/>
          </cell>
          <cell r="BW65" t="str">
            <v/>
          </cell>
          <cell r="BX65" t="str">
            <v/>
          </cell>
          <cell r="BY65" t="str">
            <v/>
          </cell>
          <cell r="BZ65" t="str">
            <v/>
          </cell>
          <cell r="CA65" t="str">
            <v/>
          </cell>
          <cell r="CB65" t="str">
            <v/>
          </cell>
          <cell r="CC65" t="str">
            <v/>
          </cell>
          <cell r="CD65" t="str">
            <v/>
          </cell>
          <cell r="CE65" t="str">
            <v/>
          </cell>
          <cell r="CF65" t="str">
            <v/>
          </cell>
          <cell r="CG65"/>
          <cell r="CH65"/>
          <cell r="CI65" t="str">
            <v/>
          </cell>
          <cell r="CJ65" t="str">
            <v/>
          </cell>
          <cell r="CK65" t="str">
            <v/>
          </cell>
          <cell r="CL65" t="str">
            <v/>
          </cell>
          <cell r="CM65" t="str">
            <v/>
          </cell>
          <cell r="CN65"/>
          <cell r="CO65"/>
          <cell r="CP65"/>
          <cell r="CQ65"/>
          <cell r="CR65"/>
          <cell r="CS65"/>
          <cell r="CT65"/>
          <cell r="CU65"/>
          <cell r="CV65"/>
          <cell r="CW65"/>
          <cell r="CX65"/>
          <cell r="CY65"/>
          <cell r="CZ65"/>
          <cell r="DA65"/>
          <cell r="DB65"/>
          <cell r="DC65">
            <v>0</v>
          </cell>
          <cell r="DD65">
            <v>0</v>
          </cell>
        </row>
        <row r="66">
          <cell r="A66"/>
          <cell r="B66"/>
          <cell r="C66" t="str">
            <v>スライス工程</v>
          </cell>
          <cell r="D66"/>
          <cell r="E66"/>
          <cell r="F66"/>
          <cell r="G66"/>
          <cell r="H66"/>
          <cell r="I66"/>
          <cell r="J66"/>
          <cell r="K66"/>
          <cell r="L66"/>
          <cell r="M66"/>
          <cell r="N66"/>
          <cell r="O66"/>
          <cell r="P66"/>
          <cell r="Q66"/>
          <cell r="R66"/>
          <cell r="S66"/>
          <cell r="T66"/>
          <cell r="U66"/>
          <cell r="V66"/>
          <cell r="W66"/>
          <cell r="X66"/>
          <cell r="Y66"/>
          <cell r="Z66"/>
          <cell r="AA66"/>
          <cell r="AB66"/>
          <cell r="AC66"/>
          <cell r="AD66"/>
          <cell r="AE66"/>
          <cell r="AF66"/>
          <cell r="AG66"/>
          <cell r="AH66"/>
          <cell r="AI66"/>
          <cell r="AJ66"/>
          <cell r="AK66"/>
          <cell r="AL66"/>
          <cell r="AM66"/>
          <cell r="AN66"/>
          <cell r="AO66"/>
          <cell r="AP66"/>
          <cell r="AQ66"/>
          <cell r="AR66"/>
          <cell r="AS66"/>
          <cell r="AT66"/>
          <cell r="AU66"/>
          <cell r="AV66"/>
          <cell r="AW66"/>
          <cell r="AX66"/>
          <cell r="AY66"/>
          <cell r="AZ66"/>
          <cell r="BA66"/>
          <cell r="BB66"/>
          <cell r="BC66"/>
          <cell r="BD66"/>
          <cell r="BE66"/>
          <cell r="BF66"/>
          <cell r="BG66"/>
          <cell r="BH66"/>
          <cell r="BI66"/>
          <cell r="BJ66"/>
          <cell r="BK66"/>
          <cell r="BL66"/>
          <cell r="BM66"/>
          <cell r="BN66"/>
          <cell r="BO66"/>
          <cell r="BP66"/>
          <cell r="BQ66"/>
          <cell r="BR66"/>
          <cell r="BS66"/>
          <cell r="BT66">
            <v>0</v>
          </cell>
          <cell r="BU66" t="str">
            <v/>
          </cell>
          <cell r="BV66" t="str">
            <v/>
          </cell>
          <cell r="BW66" t="str">
            <v/>
          </cell>
          <cell r="BX66" t="str">
            <v/>
          </cell>
          <cell r="BY66" t="str">
            <v/>
          </cell>
          <cell r="BZ66" t="str">
            <v/>
          </cell>
          <cell r="CA66" t="str">
            <v/>
          </cell>
          <cell r="CB66" t="str">
            <v/>
          </cell>
          <cell r="CC66" t="str">
            <v/>
          </cell>
          <cell r="CD66" t="str">
            <v/>
          </cell>
          <cell r="CE66" t="str">
            <v/>
          </cell>
          <cell r="CF66" t="str">
            <v/>
          </cell>
          <cell r="CG66"/>
          <cell r="CH66"/>
          <cell r="CI66" t="str">
            <v/>
          </cell>
          <cell r="CJ66" t="str">
            <v/>
          </cell>
          <cell r="CK66" t="str">
            <v/>
          </cell>
          <cell r="CL66" t="str">
            <v/>
          </cell>
          <cell r="CM66" t="str">
            <v/>
          </cell>
          <cell r="CN66"/>
          <cell r="CO66"/>
          <cell r="CP66"/>
          <cell r="CQ66"/>
          <cell r="CR66"/>
          <cell r="CS66"/>
          <cell r="CT66"/>
          <cell r="CU66"/>
          <cell r="CV66"/>
          <cell r="CW66"/>
          <cell r="CX66"/>
          <cell r="CY66"/>
          <cell r="CZ66"/>
          <cell r="DA66"/>
          <cell r="DB66"/>
          <cell r="DC66">
            <v>0</v>
          </cell>
          <cell r="DD66">
            <v>0</v>
          </cell>
        </row>
        <row r="67">
          <cell r="A67"/>
          <cell r="B67"/>
          <cell r="C67" t="str">
            <v>スライス工程</v>
          </cell>
          <cell r="D67"/>
          <cell r="E67"/>
          <cell r="F67"/>
          <cell r="G67"/>
          <cell r="H67"/>
          <cell r="I67"/>
          <cell r="J67"/>
          <cell r="K67"/>
          <cell r="L67"/>
          <cell r="M67"/>
          <cell r="N67"/>
          <cell r="O67"/>
          <cell r="P67"/>
          <cell r="Q67"/>
          <cell r="R67"/>
          <cell r="S67"/>
          <cell r="T67"/>
          <cell r="U67"/>
          <cell r="V67"/>
          <cell r="W67"/>
          <cell r="X67"/>
          <cell r="Y67"/>
          <cell r="Z67"/>
          <cell r="AA67"/>
          <cell r="AB67"/>
          <cell r="AC67"/>
          <cell r="AD67"/>
          <cell r="AE67"/>
          <cell r="AF67"/>
          <cell r="AG67"/>
          <cell r="AH67"/>
          <cell r="AI67"/>
          <cell r="AJ67"/>
          <cell r="AK67"/>
          <cell r="AL67"/>
          <cell r="AM67"/>
          <cell r="AN67"/>
          <cell r="AO67"/>
          <cell r="AP67"/>
          <cell r="AQ67"/>
          <cell r="AR67"/>
          <cell r="AS67"/>
          <cell r="AT67"/>
          <cell r="AU67"/>
          <cell r="AV67"/>
          <cell r="AW67"/>
          <cell r="AX67"/>
          <cell r="AY67"/>
          <cell r="AZ67"/>
          <cell r="BA67"/>
          <cell r="BB67"/>
          <cell r="BC67"/>
          <cell r="BD67"/>
          <cell r="BE67"/>
          <cell r="BF67"/>
          <cell r="BG67"/>
          <cell r="BH67"/>
          <cell r="BI67"/>
          <cell r="BJ67"/>
          <cell r="BK67"/>
          <cell r="BL67"/>
          <cell r="BM67"/>
          <cell r="BN67"/>
          <cell r="BO67"/>
          <cell r="BP67"/>
          <cell r="BQ67"/>
          <cell r="BR67"/>
          <cell r="BS67"/>
          <cell r="BT67">
            <v>0</v>
          </cell>
          <cell r="BU67" t="str">
            <v/>
          </cell>
          <cell r="BV67" t="str">
            <v/>
          </cell>
          <cell r="BW67" t="str">
            <v/>
          </cell>
          <cell r="BX67" t="str">
            <v/>
          </cell>
          <cell r="BY67" t="str">
            <v/>
          </cell>
          <cell r="BZ67" t="str">
            <v/>
          </cell>
          <cell r="CA67" t="str">
            <v/>
          </cell>
          <cell r="CB67" t="str">
            <v/>
          </cell>
          <cell r="CC67" t="str">
            <v/>
          </cell>
          <cell r="CD67" t="str">
            <v/>
          </cell>
          <cell r="CE67" t="str">
            <v/>
          </cell>
          <cell r="CF67" t="str">
            <v/>
          </cell>
          <cell r="CG67"/>
          <cell r="CH67"/>
          <cell r="CI67" t="str">
            <v/>
          </cell>
          <cell r="CJ67" t="str">
            <v/>
          </cell>
          <cell r="CK67" t="str">
            <v/>
          </cell>
          <cell r="CL67" t="str">
            <v/>
          </cell>
          <cell r="CM67" t="str">
            <v/>
          </cell>
          <cell r="CN67"/>
          <cell r="CO67"/>
          <cell r="CP67"/>
          <cell r="CQ67"/>
          <cell r="CR67"/>
          <cell r="CS67"/>
          <cell r="CT67"/>
          <cell r="CU67"/>
          <cell r="CV67"/>
          <cell r="CW67"/>
          <cell r="CX67"/>
          <cell r="CY67"/>
          <cell r="CZ67"/>
          <cell r="DA67"/>
          <cell r="DB67"/>
          <cell r="DC67">
            <v>0</v>
          </cell>
          <cell r="DD67">
            <v>0</v>
          </cell>
        </row>
        <row r="68">
          <cell r="A68"/>
          <cell r="B68"/>
          <cell r="C68" t="str">
            <v>スライス工程</v>
          </cell>
          <cell r="D68"/>
          <cell r="E68"/>
          <cell r="F68"/>
          <cell r="G68"/>
          <cell r="H68"/>
          <cell r="I68"/>
          <cell r="J68"/>
          <cell r="K68"/>
          <cell r="L68"/>
          <cell r="M68"/>
          <cell r="N68"/>
          <cell r="O68"/>
          <cell r="P68"/>
          <cell r="Q68"/>
          <cell r="R68"/>
          <cell r="S68"/>
          <cell r="T68"/>
          <cell r="U68"/>
          <cell r="V68"/>
          <cell r="W68"/>
          <cell r="X68"/>
          <cell r="Y68"/>
          <cell r="Z68"/>
          <cell r="AA68"/>
          <cell r="AB68"/>
          <cell r="AC68"/>
          <cell r="AD68"/>
          <cell r="AE68"/>
          <cell r="AF68"/>
          <cell r="AG68"/>
          <cell r="AH68"/>
          <cell r="AI68"/>
          <cell r="AJ68"/>
          <cell r="AK68"/>
          <cell r="AL68"/>
          <cell r="AM68"/>
          <cell r="AN68"/>
          <cell r="AO68"/>
          <cell r="AP68"/>
          <cell r="AQ68"/>
          <cell r="AR68"/>
          <cell r="AS68"/>
          <cell r="AT68"/>
          <cell r="AU68"/>
          <cell r="AV68"/>
          <cell r="AW68"/>
          <cell r="AX68"/>
          <cell r="AY68"/>
          <cell r="AZ68"/>
          <cell r="BA68"/>
          <cell r="BB68"/>
          <cell r="BC68"/>
          <cell r="BD68"/>
          <cell r="BE68"/>
          <cell r="BF68"/>
          <cell r="BG68"/>
          <cell r="BH68"/>
          <cell r="BI68"/>
          <cell r="BJ68"/>
          <cell r="BK68"/>
          <cell r="BL68"/>
          <cell r="BM68"/>
          <cell r="BN68"/>
          <cell r="BO68"/>
          <cell r="BP68"/>
          <cell r="BQ68"/>
          <cell r="BR68"/>
          <cell r="BS68"/>
          <cell r="BT68">
            <v>0</v>
          </cell>
          <cell r="BU68" t="str">
            <v/>
          </cell>
          <cell r="BV68" t="str">
            <v/>
          </cell>
          <cell r="BW68" t="str">
            <v/>
          </cell>
          <cell r="BX68" t="str">
            <v/>
          </cell>
          <cell r="BY68" t="str">
            <v/>
          </cell>
          <cell r="BZ68" t="str">
            <v/>
          </cell>
          <cell r="CA68" t="str">
            <v/>
          </cell>
          <cell r="CB68" t="str">
            <v/>
          </cell>
          <cell r="CC68" t="str">
            <v/>
          </cell>
          <cell r="CD68" t="str">
            <v/>
          </cell>
          <cell r="CE68" t="str">
            <v/>
          </cell>
          <cell r="CF68" t="str">
            <v/>
          </cell>
          <cell r="CG68"/>
          <cell r="CH68"/>
          <cell r="CI68" t="str">
            <v/>
          </cell>
          <cell r="CJ68" t="str">
            <v/>
          </cell>
          <cell r="CK68" t="str">
            <v/>
          </cell>
          <cell r="CL68" t="str">
            <v/>
          </cell>
          <cell r="CM68" t="str">
            <v/>
          </cell>
          <cell r="CN68"/>
          <cell r="CO68"/>
          <cell r="CP68"/>
          <cell r="CQ68"/>
          <cell r="CR68"/>
          <cell r="CS68"/>
          <cell r="CT68"/>
          <cell r="CU68"/>
          <cell r="CV68"/>
          <cell r="CW68"/>
          <cell r="CX68"/>
          <cell r="CY68"/>
          <cell r="CZ68"/>
          <cell r="DA68"/>
          <cell r="DB68"/>
          <cell r="DC68">
            <v>0</v>
          </cell>
          <cell r="DD68">
            <v>0</v>
          </cell>
        </row>
        <row r="69">
          <cell r="A69"/>
          <cell r="B69"/>
          <cell r="C69" t="str">
            <v>スライス工程</v>
          </cell>
          <cell r="D69"/>
          <cell r="E69"/>
          <cell r="F69"/>
          <cell r="G69"/>
          <cell r="H69"/>
          <cell r="I69"/>
          <cell r="J69"/>
          <cell r="K69"/>
          <cell r="L69"/>
          <cell r="M69"/>
          <cell r="N69"/>
          <cell r="O69"/>
          <cell r="P69"/>
          <cell r="Q69"/>
          <cell r="R69"/>
          <cell r="S69"/>
          <cell r="T69"/>
          <cell r="U69"/>
          <cell r="V69"/>
          <cell r="W69"/>
          <cell r="X69"/>
          <cell r="Y69"/>
          <cell r="Z69"/>
          <cell r="AA69"/>
          <cell r="AB69"/>
          <cell r="AC69"/>
          <cell r="AD69"/>
          <cell r="AE69"/>
          <cell r="AF69"/>
          <cell r="AG69"/>
          <cell r="AH69"/>
          <cell r="AI69"/>
          <cell r="AJ69"/>
          <cell r="AK69"/>
          <cell r="AL69"/>
          <cell r="AM69"/>
          <cell r="AN69"/>
          <cell r="AO69"/>
          <cell r="AP69"/>
          <cell r="AQ69"/>
          <cell r="AR69"/>
          <cell r="AS69"/>
          <cell r="AT69"/>
          <cell r="AU69"/>
          <cell r="AV69"/>
          <cell r="AW69"/>
          <cell r="AX69"/>
          <cell r="AY69"/>
          <cell r="AZ69"/>
          <cell r="BA69"/>
          <cell r="BB69"/>
          <cell r="BC69"/>
          <cell r="BD69"/>
          <cell r="BE69"/>
          <cell r="BF69"/>
          <cell r="BG69"/>
          <cell r="BH69"/>
          <cell r="BI69"/>
          <cell r="BJ69"/>
          <cell r="BK69"/>
          <cell r="BL69"/>
          <cell r="BM69"/>
          <cell r="BN69"/>
          <cell r="BO69"/>
          <cell r="BP69"/>
          <cell r="BQ69"/>
          <cell r="BR69"/>
          <cell r="BS69"/>
          <cell r="BT69">
            <v>0</v>
          </cell>
          <cell r="BU69" t="str">
            <v/>
          </cell>
          <cell r="BV69" t="str">
            <v/>
          </cell>
          <cell r="BW69" t="str">
            <v/>
          </cell>
          <cell r="BX69" t="str">
            <v/>
          </cell>
          <cell r="BY69" t="str">
            <v/>
          </cell>
          <cell r="BZ69" t="str">
            <v/>
          </cell>
          <cell r="CA69" t="str">
            <v/>
          </cell>
          <cell r="CB69" t="str">
            <v/>
          </cell>
          <cell r="CC69" t="str">
            <v/>
          </cell>
          <cell r="CD69" t="str">
            <v/>
          </cell>
          <cell r="CE69" t="str">
            <v/>
          </cell>
          <cell r="CF69" t="str">
            <v/>
          </cell>
          <cell r="CG69"/>
          <cell r="CH69"/>
          <cell r="CI69" t="str">
            <v/>
          </cell>
          <cell r="CJ69" t="str">
            <v/>
          </cell>
          <cell r="CK69" t="str">
            <v/>
          </cell>
          <cell r="CL69" t="str">
            <v/>
          </cell>
          <cell r="CM69" t="str">
            <v/>
          </cell>
          <cell r="CN69"/>
          <cell r="CO69"/>
          <cell r="CP69"/>
          <cell r="CQ69"/>
          <cell r="CR69"/>
          <cell r="CS69"/>
          <cell r="CT69"/>
          <cell r="CU69"/>
          <cell r="CV69"/>
          <cell r="CW69"/>
          <cell r="CX69"/>
          <cell r="CY69"/>
          <cell r="CZ69"/>
          <cell r="DA69"/>
          <cell r="DB69"/>
          <cell r="DC69">
            <v>0</v>
          </cell>
          <cell r="DD69">
            <v>0</v>
          </cell>
        </row>
        <row r="70">
          <cell r="A70"/>
          <cell r="B70"/>
          <cell r="C70" t="str">
            <v>スライス工程</v>
          </cell>
          <cell r="D70"/>
          <cell r="E70"/>
          <cell r="F70"/>
          <cell r="G70"/>
          <cell r="H70"/>
          <cell r="I70"/>
          <cell r="J70"/>
          <cell r="K70"/>
          <cell r="L70"/>
          <cell r="M70"/>
          <cell r="N70"/>
          <cell r="O70"/>
          <cell r="P70"/>
          <cell r="Q70"/>
          <cell r="R70"/>
          <cell r="S70"/>
          <cell r="T70"/>
          <cell r="U70"/>
          <cell r="V70"/>
          <cell r="W70"/>
          <cell r="X70"/>
          <cell r="Y70"/>
          <cell r="Z70"/>
          <cell r="AA70"/>
          <cell r="AB70"/>
          <cell r="AC70"/>
          <cell r="AD70"/>
          <cell r="AE70"/>
          <cell r="AF70"/>
          <cell r="AG70"/>
          <cell r="AH70"/>
          <cell r="AI70"/>
          <cell r="AJ70"/>
          <cell r="AK70"/>
          <cell r="AL70"/>
          <cell r="AM70"/>
          <cell r="AN70"/>
          <cell r="AO70"/>
          <cell r="AP70"/>
          <cell r="AQ70"/>
          <cell r="AR70"/>
          <cell r="AS70"/>
          <cell r="AT70"/>
          <cell r="AU70"/>
          <cell r="AV70"/>
          <cell r="AW70"/>
          <cell r="AX70"/>
          <cell r="AY70"/>
          <cell r="AZ70"/>
          <cell r="BA70"/>
          <cell r="BB70"/>
          <cell r="BC70"/>
          <cell r="BD70"/>
          <cell r="BE70"/>
          <cell r="BF70"/>
          <cell r="BG70"/>
          <cell r="BH70"/>
          <cell r="BI70"/>
          <cell r="BJ70"/>
          <cell r="BK70"/>
          <cell r="BL70"/>
          <cell r="BM70"/>
          <cell r="BN70"/>
          <cell r="BO70"/>
          <cell r="BP70"/>
          <cell r="BQ70"/>
          <cell r="BR70"/>
          <cell r="BS70"/>
          <cell r="BT70">
            <v>0</v>
          </cell>
          <cell r="BU70" t="str">
            <v/>
          </cell>
          <cell r="BV70" t="str">
            <v/>
          </cell>
          <cell r="BW70" t="str">
            <v/>
          </cell>
          <cell r="BX70" t="str">
            <v/>
          </cell>
          <cell r="BY70" t="str">
            <v/>
          </cell>
          <cell r="BZ70" t="str">
            <v/>
          </cell>
          <cell r="CA70" t="str">
            <v/>
          </cell>
          <cell r="CB70" t="str">
            <v/>
          </cell>
          <cell r="CC70" t="str">
            <v/>
          </cell>
          <cell r="CD70" t="str">
            <v/>
          </cell>
          <cell r="CE70" t="str">
            <v/>
          </cell>
          <cell r="CF70" t="str">
            <v/>
          </cell>
          <cell r="CG70"/>
          <cell r="CH70"/>
          <cell r="CI70" t="str">
            <v/>
          </cell>
          <cell r="CJ70" t="str">
            <v/>
          </cell>
          <cell r="CK70" t="str">
            <v/>
          </cell>
          <cell r="CL70" t="str">
            <v/>
          </cell>
          <cell r="CM70" t="str">
            <v/>
          </cell>
          <cell r="CN70"/>
          <cell r="CO70"/>
          <cell r="CP70"/>
          <cell r="CQ70"/>
          <cell r="CR70"/>
          <cell r="CS70"/>
          <cell r="CT70"/>
          <cell r="CU70"/>
          <cell r="CV70"/>
          <cell r="CW70"/>
          <cell r="CX70"/>
          <cell r="CY70"/>
          <cell r="CZ70"/>
          <cell r="DA70"/>
          <cell r="DB70"/>
          <cell r="DC70">
            <v>0</v>
          </cell>
          <cell r="DD70">
            <v>0</v>
          </cell>
        </row>
        <row r="71">
          <cell r="A71"/>
          <cell r="B71"/>
          <cell r="C71" t="str">
            <v>スライス工程</v>
          </cell>
          <cell r="D71"/>
          <cell r="E71"/>
          <cell r="F71"/>
          <cell r="G71"/>
          <cell r="H71"/>
          <cell r="I71"/>
          <cell r="J71"/>
          <cell r="K71"/>
          <cell r="L71"/>
          <cell r="M71"/>
          <cell r="N71"/>
          <cell r="O71"/>
          <cell r="P71"/>
          <cell r="Q71"/>
          <cell r="R71"/>
          <cell r="S71"/>
          <cell r="T71"/>
          <cell r="U71"/>
          <cell r="V71"/>
          <cell r="W71"/>
          <cell r="X71"/>
          <cell r="Y71"/>
          <cell r="Z71"/>
          <cell r="AA71"/>
          <cell r="AB71"/>
          <cell r="AC71"/>
          <cell r="AD71"/>
          <cell r="AE71"/>
          <cell r="AF71"/>
          <cell r="AG71"/>
          <cell r="AH71"/>
          <cell r="AI71"/>
          <cell r="AJ71"/>
          <cell r="AK71"/>
          <cell r="AL71"/>
          <cell r="AM71"/>
          <cell r="AN71"/>
          <cell r="AO71"/>
          <cell r="AP71"/>
          <cell r="AQ71"/>
          <cell r="AR71"/>
          <cell r="AS71"/>
          <cell r="AT71"/>
          <cell r="AU71"/>
          <cell r="AV71"/>
          <cell r="AW71"/>
          <cell r="AX71"/>
          <cell r="AY71"/>
          <cell r="AZ71"/>
          <cell r="BA71"/>
          <cell r="BB71"/>
          <cell r="BC71"/>
          <cell r="BD71"/>
          <cell r="BE71"/>
          <cell r="BF71"/>
          <cell r="BG71"/>
          <cell r="BH71"/>
          <cell r="BI71"/>
          <cell r="BJ71"/>
          <cell r="BK71"/>
          <cell r="BL71"/>
          <cell r="BM71"/>
          <cell r="BN71"/>
          <cell r="BO71"/>
          <cell r="BP71"/>
          <cell r="BQ71"/>
          <cell r="BR71"/>
          <cell r="BS71"/>
          <cell r="BT71">
            <v>0</v>
          </cell>
          <cell r="BU71" t="str">
            <v/>
          </cell>
          <cell r="BV71" t="str">
            <v/>
          </cell>
          <cell r="BW71" t="str">
            <v/>
          </cell>
          <cell r="BX71" t="str">
            <v/>
          </cell>
          <cell r="BY71" t="str">
            <v/>
          </cell>
          <cell r="BZ71" t="str">
            <v/>
          </cell>
          <cell r="CA71" t="str">
            <v/>
          </cell>
          <cell r="CB71" t="str">
            <v/>
          </cell>
          <cell r="CC71" t="str">
            <v/>
          </cell>
          <cell r="CD71" t="str">
            <v/>
          </cell>
          <cell r="CE71" t="str">
            <v/>
          </cell>
          <cell r="CF71" t="str">
            <v/>
          </cell>
          <cell r="CG71"/>
          <cell r="CH71"/>
          <cell r="CI71" t="str">
            <v/>
          </cell>
          <cell r="CJ71" t="str">
            <v/>
          </cell>
          <cell r="CK71" t="str">
            <v/>
          </cell>
          <cell r="CL71" t="str">
            <v/>
          </cell>
          <cell r="CM71" t="str">
            <v/>
          </cell>
          <cell r="CN71"/>
          <cell r="CO71"/>
          <cell r="CP71"/>
          <cell r="CQ71"/>
          <cell r="CR71"/>
          <cell r="CS71"/>
          <cell r="CT71"/>
          <cell r="CU71"/>
          <cell r="CV71"/>
          <cell r="CW71"/>
          <cell r="CX71"/>
          <cell r="CY71"/>
          <cell r="CZ71"/>
          <cell r="DA71"/>
          <cell r="DB71"/>
          <cell r="DC71">
            <v>0</v>
          </cell>
          <cell r="DD71">
            <v>0</v>
          </cell>
        </row>
        <row r="72">
          <cell r="A72"/>
          <cell r="B72"/>
          <cell r="C72" t="str">
            <v>スライス工程</v>
          </cell>
          <cell r="D72"/>
          <cell r="E72"/>
          <cell r="F72"/>
          <cell r="G72"/>
          <cell r="H72"/>
          <cell r="I72"/>
          <cell r="J72"/>
          <cell r="K72"/>
          <cell r="L72"/>
          <cell r="M72"/>
          <cell r="N72"/>
          <cell r="O72"/>
          <cell r="P72"/>
          <cell r="Q72"/>
          <cell r="R72"/>
          <cell r="S72"/>
          <cell r="T72"/>
          <cell r="U72"/>
          <cell r="V72"/>
          <cell r="W72"/>
          <cell r="X72"/>
          <cell r="Y72"/>
          <cell r="Z72"/>
          <cell r="AA72"/>
          <cell r="AB72"/>
          <cell r="AC72"/>
          <cell r="AD72"/>
          <cell r="AE72"/>
          <cell r="AF72"/>
          <cell r="AG72"/>
          <cell r="AH72"/>
          <cell r="AI72"/>
          <cell r="AJ72"/>
          <cell r="AK72"/>
          <cell r="AL72"/>
          <cell r="AM72"/>
          <cell r="AN72"/>
          <cell r="AO72"/>
          <cell r="AP72"/>
          <cell r="AQ72"/>
          <cell r="AR72"/>
          <cell r="AS72"/>
          <cell r="AT72"/>
          <cell r="AU72"/>
          <cell r="AV72"/>
          <cell r="AW72"/>
          <cell r="AX72"/>
          <cell r="AY72"/>
          <cell r="AZ72"/>
          <cell r="BA72"/>
          <cell r="BB72"/>
          <cell r="BC72"/>
          <cell r="BD72"/>
          <cell r="BE72"/>
          <cell r="BF72"/>
          <cell r="BG72"/>
          <cell r="BH72"/>
          <cell r="BI72"/>
          <cell r="BJ72"/>
          <cell r="BK72"/>
          <cell r="BL72"/>
          <cell r="BM72"/>
          <cell r="BN72"/>
          <cell r="BO72"/>
          <cell r="BP72"/>
          <cell r="BQ72"/>
          <cell r="BR72"/>
          <cell r="BS72"/>
          <cell r="BT72">
            <v>0</v>
          </cell>
          <cell r="BU72" t="str">
            <v/>
          </cell>
          <cell r="BV72" t="str">
            <v/>
          </cell>
          <cell r="BW72" t="str">
            <v/>
          </cell>
          <cell r="BX72" t="str">
            <v/>
          </cell>
          <cell r="BY72" t="str">
            <v/>
          </cell>
          <cell r="BZ72" t="str">
            <v/>
          </cell>
          <cell r="CA72" t="str">
            <v/>
          </cell>
          <cell r="CB72" t="str">
            <v/>
          </cell>
          <cell r="CC72" t="str">
            <v/>
          </cell>
          <cell r="CD72" t="str">
            <v/>
          </cell>
          <cell r="CE72" t="str">
            <v/>
          </cell>
          <cell r="CF72" t="str">
            <v/>
          </cell>
          <cell r="CG72"/>
          <cell r="CH72"/>
          <cell r="CI72" t="str">
            <v/>
          </cell>
          <cell r="CJ72" t="str">
            <v/>
          </cell>
          <cell r="CK72" t="str">
            <v/>
          </cell>
          <cell r="CL72" t="str">
            <v/>
          </cell>
          <cell r="CM72" t="str">
            <v/>
          </cell>
          <cell r="CN72"/>
          <cell r="CO72"/>
          <cell r="CP72"/>
          <cell r="CQ72"/>
          <cell r="CR72"/>
          <cell r="CS72"/>
          <cell r="CT72"/>
          <cell r="CU72"/>
          <cell r="CV72"/>
          <cell r="CW72"/>
          <cell r="CX72"/>
          <cell r="CY72"/>
          <cell r="CZ72"/>
          <cell r="DA72"/>
          <cell r="DB72"/>
          <cell r="DC72">
            <v>0</v>
          </cell>
          <cell r="DD72">
            <v>0</v>
          </cell>
        </row>
        <row r="73">
          <cell r="A73"/>
          <cell r="B73"/>
          <cell r="C73" t="str">
            <v>スライス工程</v>
          </cell>
          <cell r="D73"/>
          <cell r="E73"/>
          <cell r="F73"/>
          <cell r="G73"/>
          <cell r="H73"/>
          <cell r="I73"/>
          <cell r="J73"/>
          <cell r="K73"/>
          <cell r="L73"/>
          <cell r="M73"/>
          <cell r="N73"/>
          <cell r="O73"/>
          <cell r="P73"/>
          <cell r="Q73"/>
          <cell r="R73"/>
          <cell r="S73"/>
          <cell r="T73"/>
          <cell r="U73"/>
          <cell r="V73"/>
          <cell r="W73"/>
          <cell r="X73"/>
          <cell r="Y73"/>
          <cell r="Z73"/>
          <cell r="AA73"/>
          <cell r="AB73"/>
          <cell r="AC73"/>
          <cell r="AD73"/>
          <cell r="AE73"/>
          <cell r="AF73"/>
          <cell r="AG73"/>
          <cell r="AH73"/>
          <cell r="AI73"/>
          <cell r="AJ73"/>
          <cell r="AK73"/>
          <cell r="AL73"/>
          <cell r="AM73"/>
          <cell r="AN73"/>
          <cell r="AO73"/>
          <cell r="AP73"/>
          <cell r="AQ73"/>
          <cell r="AR73"/>
          <cell r="AS73"/>
          <cell r="AT73"/>
          <cell r="AU73"/>
          <cell r="AV73"/>
          <cell r="AW73"/>
          <cell r="AX73"/>
          <cell r="AY73"/>
          <cell r="AZ73"/>
          <cell r="BA73"/>
          <cell r="BB73"/>
          <cell r="BC73"/>
          <cell r="BD73"/>
          <cell r="BE73"/>
          <cell r="BF73"/>
          <cell r="BG73"/>
          <cell r="BH73"/>
          <cell r="BI73"/>
          <cell r="BJ73"/>
          <cell r="BK73"/>
          <cell r="BL73"/>
          <cell r="BM73"/>
          <cell r="BN73"/>
          <cell r="BO73"/>
          <cell r="BP73"/>
          <cell r="BQ73"/>
          <cell r="BR73"/>
          <cell r="BS73"/>
          <cell r="BT73">
            <v>0</v>
          </cell>
          <cell r="BU73" t="str">
            <v/>
          </cell>
          <cell r="BV73" t="str">
            <v/>
          </cell>
          <cell r="BW73" t="str">
            <v/>
          </cell>
          <cell r="BX73" t="str">
            <v/>
          </cell>
          <cell r="BY73" t="str">
            <v/>
          </cell>
          <cell r="BZ73" t="str">
            <v/>
          </cell>
          <cell r="CA73" t="str">
            <v/>
          </cell>
          <cell r="CB73" t="str">
            <v/>
          </cell>
          <cell r="CC73" t="str">
            <v/>
          </cell>
          <cell r="CD73" t="str">
            <v/>
          </cell>
          <cell r="CE73" t="str">
            <v/>
          </cell>
          <cell r="CF73" t="str">
            <v/>
          </cell>
          <cell r="CG73"/>
          <cell r="CH73"/>
          <cell r="CI73" t="str">
            <v/>
          </cell>
          <cell r="CJ73" t="str">
            <v/>
          </cell>
          <cell r="CK73" t="str">
            <v/>
          </cell>
          <cell r="CL73" t="str">
            <v/>
          </cell>
          <cell r="CM73" t="str">
            <v/>
          </cell>
          <cell r="CN73"/>
          <cell r="CO73"/>
          <cell r="CP73"/>
          <cell r="CQ73"/>
          <cell r="CR73"/>
          <cell r="CS73"/>
          <cell r="CT73"/>
          <cell r="CU73"/>
          <cell r="CV73"/>
          <cell r="CW73"/>
          <cell r="CX73"/>
          <cell r="CY73"/>
          <cell r="CZ73"/>
          <cell r="DA73"/>
          <cell r="DB73"/>
          <cell r="DC73">
            <v>0</v>
          </cell>
          <cell r="DD73">
            <v>0</v>
          </cell>
        </row>
        <row r="74">
          <cell r="A74"/>
          <cell r="B74"/>
          <cell r="C74" t="str">
            <v>スライス工程</v>
          </cell>
          <cell r="D74"/>
          <cell r="E74"/>
          <cell r="F74"/>
          <cell r="G74"/>
          <cell r="H74"/>
          <cell r="I74"/>
          <cell r="J74"/>
          <cell r="K74"/>
          <cell r="L74"/>
          <cell r="M74"/>
          <cell r="N74"/>
          <cell r="O74"/>
          <cell r="P74"/>
          <cell r="Q74"/>
          <cell r="R74"/>
          <cell r="S74"/>
          <cell r="T74"/>
          <cell r="U74"/>
          <cell r="V74"/>
          <cell r="W74"/>
          <cell r="X74"/>
          <cell r="Y74"/>
          <cell r="Z74"/>
          <cell r="AA74"/>
          <cell r="AB74"/>
          <cell r="AC74"/>
          <cell r="AD74"/>
          <cell r="AE74"/>
          <cell r="AF74"/>
          <cell r="AG74"/>
          <cell r="AH74"/>
          <cell r="AI74"/>
          <cell r="AJ74"/>
          <cell r="AK74"/>
          <cell r="AL74"/>
          <cell r="AM74"/>
          <cell r="AN74"/>
          <cell r="AO74"/>
          <cell r="AP74"/>
          <cell r="AQ74"/>
          <cell r="AR74"/>
          <cell r="AS74"/>
          <cell r="AT74"/>
          <cell r="AU74"/>
          <cell r="AV74"/>
          <cell r="AW74"/>
          <cell r="AX74"/>
          <cell r="AY74"/>
          <cell r="AZ74"/>
          <cell r="BA74"/>
          <cell r="BB74"/>
          <cell r="BC74"/>
          <cell r="BD74"/>
          <cell r="BE74"/>
          <cell r="BF74"/>
          <cell r="BG74"/>
          <cell r="BH74"/>
          <cell r="BI74"/>
          <cell r="BJ74"/>
          <cell r="BK74"/>
          <cell r="BL74"/>
          <cell r="BM74"/>
          <cell r="BN74"/>
          <cell r="BO74"/>
          <cell r="BP74"/>
          <cell r="BQ74"/>
          <cell r="BR74"/>
          <cell r="BS74"/>
          <cell r="BT74">
            <v>0</v>
          </cell>
          <cell r="BU74" t="str">
            <v/>
          </cell>
          <cell r="BV74" t="str">
            <v/>
          </cell>
          <cell r="BW74" t="str">
            <v/>
          </cell>
          <cell r="BX74" t="str">
            <v/>
          </cell>
          <cell r="BY74" t="str">
            <v/>
          </cell>
          <cell r="BZ74" t="str">
            <v/>
          </cell>
          <cell r="CA74" t="str">
            <v/>
          </cell>
          <cell r="CB74" t="str">
            <v/>
          </cell>
          <cell r="CC74" t="str">
            <v/>
          </cell>
          <cell r="CD74" t="str">
            <v/>
          </cell>
          <cell r="CE74" t="str">
            <v/>
          </cell>
          <cell r="CF74" t="str">
            <v/>
          </cell>
          <cell r="CG74"/>
          <cell r="CH74"/>
          <cell r="CI74" t="str">
            <v/>
          </cell>
          <cell r="CJ74" t="str">
            <v/>
          </cell>
          <cell r="CK74" t="str">
            <v/>
          </cell>
          <cell r="CL74" t="str">
            <v/>
          </cell>
          <cell r="CM74" t="str">
            <v/>
          </cell>
          <cell r="CN74"/>
          <cell r="CO74"/>
          <cell r="CP74"/>
          <cell r="CQ74"/>
          <cell r="CR74"/>
          <cell r="CS74"/>
          <cell r="CT74"/>
          <cell r="CU74"/>
          <cell r="CV74"/>
          <cell r="CW74"/>
          <cell r="CX74"/>
          <cell r="CY74"/>
          <cell r="CZ74"/>
          <cell r="DA74"/>
          <cell r="DB74"/>
          <cell r="DC74">
            <v>0</v>
          </cell>
          <cell r="DD74">
            <v>0</v>
          </cell>
        </row>
        <row r="75">
          <cell r="A75"/>
          <cell r="B75"/>
          <cell r="C75" t="str">
            <v>スライス工程</v>
          </cell>
          <cell r="D75"/>
          <cell r="E75"/>
          <cell r="F75"/>
          <cell r="G75"/>
          <cell r="H75"/>
          <cell r="I75"/>
          <cell r="J75"/>
          <cell r="K75"/>
          <cell r="L75"/>
          <cell r="M75"/>
          <cell r="N75"/>
          <cell r="O75"/>
          <cell r="P75"/>
          <cell r="Q75"/>
          <cell r="R75"/>
          <cell r="S75"/>
          <cell r="T75"/>
          <cell r="U75"/>
          <cell r="V75"/>
          <cell r="W75"/>
          <cell r="X75"/>
          <cell r="Y75"/>
          <cell r="Z75"/>
          <cell r="AA75"/>
          <cell r="AB75"/>
          <cell r="AC75"/>
          <cell r="AD75"/>
          <cell r="AE75"/>
          <cell r="AF75"/>
          <cell r="AG75"/>
          <cell r="AH75"/>
          <cell r="AI75"/>
          <cell r="AJ75"/>
          <cell r="AK75"/>
          <cell r="AL75"/>
          <cell r="AM75"/>
          <cell r="AN75"/>
          <cell r="AO75"/>
          <cell r="AP75"/>
          <cell r="AQ75"/>
          <cell r="AR75"/>
          <cell r="AS75"/>
          <cell r="AT75"/>
          <cell r="AU75"/>
          <cell r="AV75"/>
          <cell r="AW75"/>
          <cell r="AX75"/>
          <cell r="AY75"/>
          <cell r="AZ75"/>
          <cell r="BA75"/>
          <cell r="BB75"/>
          <cell r="BC75"/>
          <cell r="BD75"/>
          <cell r="BE75"/>
          <cell r="BF75"/>
          <cell r="BG75"/>
          <cell r="BH75"/>
          <cell r="BI75"/>
          <cell r="BJ75"/>
          <cell r="BK75"/>
          <cell r="BL75"/>
          <cell r="BM75"/>
          <cell r="BN75"/>
          <cell r="BO75"/>
          <cell r="BP75"/>
          <cell r="BQ75"/>
          <cell r="BR75"/>
          <cell r="BS75"/>
          <cell r="BT75">
            <v>0</v>
          </cell>
          <cell r="BU75" t="str">
            <v/>
          </cell>
          <cell r="BV75" t="str">
            <v/>
          </cell>
          <cell r="BW75" t="str">
            <v/>
          </cell>
          <cell r="BX75" t="str">
            <v/>
          </cell>
          <cell r="BY75" t="str">
            <v/>
          </cell>
          <cell r="BZ75" t="str">
            <v/>
          </cell>
          <cell r="CA75" t="str">
            <v/>
          </cell>
          <cell r="CB75" t="str">
            <v/>
          </cell>
          <cell r="CC75" t="str">
            <v/>
          </cell>
          <cell r="CD75" t="str">
            <v/>
          </cell>
          <cell r="CE75" t="str">
            <v/>
          </cell>
          <cell r="CF75" t="str">
            <v/>
          </cell>
          <cell r="CG75"/>
          <cell r="CH75"/>
          <cell r="CI75" t="str">
            <v/>
          </cell>
          <cell r="CJ75" t="str">
            <v/>
          </cell>
          <cell r="CK75" t="str">
            <v/>
          </cell>
          <cell r="CL75" t="str">
            <v/>
          </cell>
          <cell r="CM75" t="str">
            <v/>
          </cell>
          <cell r="CN75"/>
          <cell r="CO75"/>
          <cell r="CP75"/>
          <cell r="CQ75"/>
          <cell r="CR75"/>
          <cell r="CS75"/>
          <cell r="CT75"/>
          <cell r="CU75"/>
          <cell r="CV75"/>
          <cell r="CW75"/>
          <cell r="CX75"/>
          <cell r="CY75"/>
          <cell r="CZ75"/>
          <cell r="DA75"/>
          <cell r="DB75"/>
          <cell r="DC75">
            <v>0</v>
          </cell>
          <cell r="DD75">
            <v>0</v>
          </cell>
        </row>
        <row r="76">
          <cell r="A76"/>
          <cell r="B76"/>
          <cell r="C76" t="str">
            <v>スライス工程</v>
          </cell>
          <cell r="D76"/>
          <cell r="E76"/>
          <cell r="F76"/>
          <cell r="G76"/>
          <cell r="H76"/>
          <cell r="I76"/>
          <cell r="J76"/>
          <cell r="K76"/>
          <cell r="L76"/>
          <cell r="M76"/>
          <cell r="N76"/>
          <cell r="O76"/>
          <cell r="P76"/>
          <cell r="Q76"/>
          <cell r="R76"/>
          <cell r="S76"/>
          <cell r="T76"/>
          <cell r="U76"/>
          <cell r="V76"/>
          <cell r="W76"/>
          <cell r="X76"/>
          <cell r="Y76"/>
          <cell r="Z76"/>
          <cell r="AA76"/>
          <cell r="AB76"/>
          <cell r="AC76"/>
          <cell r="AD76"/>
          <cell r="AE76"/>
          <cell r="AF76"/>
          <cell r="AG76"/>
          <cell r="AH76"/>
          <cell r="AI76"/>
          <cell r="AJ76"/>
          <cell r="AK76"/>
          <cell r="AL76"/>
          <cell r="AM76"/>
          <cell r="AN76"/>
          <cell r="AO76"/>
          <cell r="AP76"/>
          <cell r="AQ76"/>
          <cell r="AR76"/>
          <cell r="AS76"/>
          <cell r="AT76"/>
          <cell r="AU76"/>
          <cell r="AV76"/>
          <cell r="AW76"/>
          <cell r="AX76"/>
          <cell r="AY76"/>
          <cell r="AZ76"/>
          <cell r="BA76"/>
          <cell r="BB76"/>
          <cell r="BC76"/>
          <cell r="BD76"/>
          <cell r="BE76"/>
          <cell r="BF76"/>
          <cell r="BG76"/>
          <cell r="BH76"/>
          <cell r="BI76"/>
          <cell r="BJ76"/>
          <cell r="BK76"/>
          <cell r="BL76"/>
          <cell r="BM76"/>
          <cell r="BN76"/>
          <cell r="BO76"/>
          <cell r="BP76"/>
          <cell r="BQ76"/>
          <cell r="BR76"/>
          <cell r="BS76"/>
          <cell r="BT76">
            <v>0</v>
          </cell>
          <cell r="BU76" t="str">
            <v/>
          </cell>
          <cell r="BV76" t="str">
            <v/>
          </cell>
          <cell r="BW76" t="str">
            <v/>
          </cell>
          <cell r="BX76" t="str">
            <v/>
          </cell>
          <cell r="BY76" t="str">
            <v/>
          </cell>
          <cell r="BZ76" t="str">
            <v/>
          </cell>
          <cell r="CA76" t="str">
            <v/>
          </cell>
          <cell r="CB76" t="str">
            <v/>
          </cell>
          <cell r="CC76" t="str">
            <v/>
          </cell>
          <cell r="CD76" t="str">
            <v/>
          </cell>
          <cell r="CE76" t="str">
            <v/>
          </cell>
          <cell r="CF76" t="str">
            <v/>
          </cell>
          <cell r="CG76"/>
          <cell r="CH76"/>
          <cell r="CI76" t="str">
            <v/>
          </cell>
          <cell r="CJ76" t="str">
            <v/>
          </cell>
          <cell r="CK76" t="str">
            <v/>
          </cell>
          <cell r="CL76" t="str">
            <v/>
          </cell>
          <cell r="CM76" t="str">
            <v/>
          </cell>
          <cell r="CN76"/>
          <cell r="CO76"/>
          <cell r="CP76"/>
          <cell r="CQ76"/>
          <cell r="CR76"/>
          <cell r="CS76"/>
          <cell r="CT76"/>
          <cell r="CU76"/>
          <cell r="CV76"/>
          <cell r="CW76"/>
          <cell r="CX76"/>
          <cell r="CY76"/>
          <cell r="CZ76"/>
          <cell r="DA76"/>
          <cell r="DB76"/>
          <cell r="DC76">
            <v>0</v>
          </cell>
          <cell r="DD76">
            <v>0</v>
          </cell>
        </row>
        <row r="77">
          <cell r="A77"/>
          <cell r="B77"/>
          <cell r="C77" t="str">
            <v>スライス工程</v>
          </cell>
          <cell r="D77"/>
          <cell r="E77"/>
          <cell r="F77"/>
          <cell r="G77"/>
          <cell r="H77"/>
          <cell r="I77"/>
          <cell r="J77"/>
          <cell r="K77"/>
          <cell r="L77"/>
          <cell r="M77"/>
          <cell r="N77"/>
          <cell r="O77"/>
          <cell r="P77"/>
          <cell r="Q77"/>
          <cell r="R77"/>
          <cell r="S77"/>
          <cell r="T77"/>
          <cell r="U77"/>
          <cell r="V77"/>
          <cell r="W77"/>
          <cell r="X77"/>
          <cell r="Y77"/>
          <cell r="Z77"/>
          <cell r="AA77"/>
          <cell r="AB77"/>
          <cell r="AC77"/>
          <cell r="AD77"/>
          <cell r="AE77"/>
          <cell r="AF77"/>
          <cell r="AG77"/>
          <cell r="AH77"/>
          <cell r="AI77"/>
          <cell r="AJ77"/>
          <cell r="AK77"/>
          <cell r="AL77"/>
          <cell r="AM77"/>
          <cell r="AN77"/>
          <cell r="AO77"/>
          <cell r="AP77"/>
          <cell r="AQ77"/>
          <cell r="AR77"/>
          <cell r="AS77"/>
          <cell r="AT77"/>
          <cell r="AU77"/>
          <cell r="AV77"/>
          <cell r="AW77"/>
          <cell r="AX77"/>
          <cell r="AY77"/>
          <cell r="AZ77"/>
          <cell r="BA77"/>
          <cell r="BB77"/>
          <cell r="BC77"/>
          <cell r="BD77"/>
          <cell r="BE77"/>
          <cell r="BF77"/>
          <cell r="BG77"/>
          <cell r="BH77"/>
          <cell r="BI77"/>
          <cell r="BJ77"/>
          <cell r="BK77"/>
          <cell r="BL77"/>
          <cell r="BM77"/>
          <cell r="BN77"/>
          <cell r="BO77"/>
          <cell r="BP77"/>
          <cell r="BQ77"/>
          <cell r="BR77"/>
          <cell r="BS77"/>
          <cell r="BT77">
            <v>0</v>
          </cell>
          <cell r="BU77" t="str">
            <v/>
          </cell>
          <cell r="BV77" t="str">
            <v/>
          </cell>
          <cell r="BW77" t="str">
            <v/>
          </cell>
          <cell r="BX77" t="str">
            <v/>
          </cell>
          <cell r="BY77" t="str">
            <v/>
          </cell>
          <cell r="BZ77" t="str">
            <v/>
          </cell>
          <cell r="CA77" t="str">
            <v/>
          </cell>
          <cell r="CB77" t="str">
            <v/>
          </cell>
          <cell r="CC77" t="str">
            <v/>
          </cell>
          <cell r="CD77" t="str">
            <v/>
          </cell>
          <cell r="CE77" t="str">
            <v/>
          </cell>
          <cell r="CF77" t="str">
            <v/>
          </cell>
          <cell r="CG77"/>
          <cell r="CH77"/>
          <cell r="CI77" t="str">
            <v/>
          </cell>
          <cell r="CJ77" t="str">
            <v/>
          </cell>
          <cell r="CK77" t="str">
            <v/>
          </cell>
          <cell r="CL77" t="str">
            <v/>
          </cell>
          <cell r="CM77" t="str">
            <v/>
          </cell>
          <cell r="CN77"/>
          <cell r="CO77"/>
          <cell r="CP77"/>
          <cell r="CQ77"/>
          <cell r="CR77"/>
          <cell r="CS77"/>
          <cell r="CT77"/>
          <cell r="CU77"/>
          <cell r="CV77"/>
          <cell r="CW77"/>
          <cell r="CX77"/>
          <cell r="CY77"/>
          <cell r="CZ77"/>
          <cell r="DA77"/>
          <cell r="DB77"/>
          <cell r="DC77">
            <v>0</v>
          </cell>
          <cell r="DD77">
            <v>0</v>
          </cell>
        </row>
        <row r="78">
          <cell r="A78"/>
          <cell r="B78"/>
          <cell r="C78" t="str">
            <v>スライス工程</v>
          </cell>
          <cell r="D78"/>
          <cell r="E78"/>
          <cell r="F78"/>
          <cell r="G78"/>
          <cell r="H78"/>
          <cell r="I78"/>
          <cell r="J78"/>
          <cell r="K78"/>
          <cell r="L78"/>
          <cell r="M78"/>
          <cell r="N78"/>
          <cell r="O78"/>
          <cell r="P78"/>
          <cell r="Q78"/>
          <cell r="R78"/>
          <cell r="S78"/>
          <cell r="T78"/>
          <cell r="U78"/>
          <cell r="V78"/>
          <cell r="W78"/>
          <cell r="X78"/>
          <cell r="Y78"/>
          <cell r="Z78"/>
          <cell r="AA78"/>
          <cell r="AB78"/>
          <cell r="AC78"/>
          <cell r="AD78"/>
          <cell r="AE78"/>
          <cell r="AF78"/>
          <cell r="AG78"/>
          <cell r="AH78"/>
          <cell r="AI78"/>
          <cell r="AJ78"/>
          <cell r="AK78"/>
          <cell r="AL78"/>
          <cell r="AM78"/>
          <cell r="AN78"/>
          <cell r="AO78"/>
          <cell r="AP78"/>
          <cell r="AQ78"/>
          <cell r="AR78"/>
          <cell r="AS78"/>
          <cell r="AT78"/>
          <cell r="AU78"/>
          <cell r="AV78"/>
          <cell r="AW78"/>
          <cell r="AX78"/>
          <cell r="AY78"/>
          <cell r="AZ78"/>
          <cell r="BA78"/>
          <cell r="BB78"/>
          <cell r="BC78"/>
          <cell r="BD78"/>
          <cell r="BE78"/>
          <cell r="BF78"/>
          <cell r="BG78"/>
          <cell r="BH78"/>
          <cell r="BI78"/>
          <cell r="BJ78"/>
          <cell r="BK78"/>
          <cell r="BL78"/>
          <cell r="BM78"/>
          <cell r="BN78"/>
          <cell r="BO78"/>
          <cell r="BP78"/>
          <cell r="BQ78"/>
          <cell r="BR78"/>
          <cell r="BS78"/>
          <cell r="BT78">
            <v>0</v>
          </cell>
          <cell r="BU78" t="str">
            <v/>
          </cell>
          <cell r="BV78" t="str">
            <v/>
          </cell>
          <cell r="BW78" t="str">
            <v/>
          </cell>
          <cell r="BX78" t="str">
            <v/>
          </cell>
          <cell r="BY78" t="str">
            <v/>
          </cell>
          <cell r="BZ78" t="str">
            <v/>
          </cell>
          <cell r="CA78" t="str">
            <v/>
          </cell>
          <cell r="CB78" t="str">
            <v/>
          </cell>
          <cell r="CC78" t="str">
            <v/>
          </cell>
          <cell r="CD78" t="str">
            <v/>
          </cell>
          <cell r="CE78" t="str">
            <v/>
          </cell>
          <cell r="CF78" t="str">
            <v/>
          </cell>
          <cell r="CG78"/>
          <cell r="CH78"/>
          <cell r="CI78" t="str">
            <v/>
          </cell>
          <cell r="CJ78" t="str">
            <v/>
          </cell>
          <cell r="CK78" t="str">
            <v/>
          </cell>
          <cell r="CL78" t="str">
            <v/>
          </cell>
          <cell r="CM78" t="str">
            <v/>
          </cell>
          <cell r="CN78"/>
          <cell r="CO78"/>
          <cell r="CP78"/>
          <cell r="CQ78"/>
          <cell r="CR78"/>
          <cell r="CS78"/>
          <cell r="CT78"/>
          <cell r="CU78"/>
          <cell r="CV78"/>
          <cell r="CW78"/>
          <cell r="CX78"/>
          <cell r="CY78"/>
          <cell r="CZ78"/>
          <cell r="DA78"/>
          <cell r="DB78"/>
          <cell r="DC78">
            <v>0</v>
          </cell>
          <cell r="DD78">
            <v>0</v>
          </cell>
        </row>
        <row r="79">
          <cell r="A79"/>
          <cell r="B79"/>
          <cell r="C79" t="str">
            <v>スライス工程</v>
          </cell>
          <cell r="D79"/>
          <cell r="E79"/>
          <cell r="F79"/>
          <cell r="G79"/>
          <cell r="H79"/>
          <cell r="I79"/>
          <cell r="J79"/>
          <cell r="K79"/>
          <cell r="L79"/>
          <cell r="M79"/>
          <cell r="N79"/>
          <cell r="O79"/>
          <cell r="P79"/>
          <cell r="Q79"/>
          <cell r="R79"/>
          <cell r="S79"/>
          <cell r="T79"/>
          <cell r="U79"/>
          <cell r="V79"/>
          <cell r="W79"/>
          <cell r="X79"/>
          <cell r="Y79"/>
          <cell r="Z79"/>
          <cell r="AA79"/>
          <cell r="AB79"/>
          <cell r="AC79"/>
          <cell r="AD79"/>
          <cell r="AE79"/>
          <cell r="AF79"/>
          <cell r="AG79"/>
          <cell r="AH79"/>
          <cell r="AI79"/>
          <cell r="AJ79"/>
          <cell r="AK79"/>
          <cell r="AL79"/>
          <cell r="AM79"/>
          <cell r="AN79"/>
          <cell r="AO79"/>
          <cell r="AP79"/>
          <cell r="AQ79"/>
          <cell r="AR79"/>
          <cell r="AS79"/>
          <cell r="AT79"/>
          <cell r="AU79"/>
          <cell r="AV79"/>
          <cell r="AW79"/>
          <cell r="AX79"/>
          <cell r="AY79"/>
          <cell r="AZ79"/>
          <cell r="BA79"/>
          <cell r="BB79"/>
          <cell r="BC79"/>
          <cell r="BD79"/>
          <cell r="BE79"/>
          <cell r="BF79"/>
          <cell r="BG79"/>
          <cell r="BH79"/>
          <cell r="BI79"/>
          <cell r="BJ79"/>
          <cell r="BK79"/>
          <cell r="BL79"/>
          <cell r="BM79"/>
          <cell r="BN79"/>
          <cell r="BO79"/>
          <cell r="BP79"/>
          <cell r="BQ79"/>
          <cell r="BR79"/>
          <cell r="BS79"/>
          <cell r="BT79">
            <v>0</v>
          </cell>
          <cell r="BU79" t="str">
            <v/>
          </cell>
          <cell r="BV79" t="str">
            <v/>
          </cell>
          <cell r="BW79" t="str">
            <v/>
          </cell>
          <cell r="BX79" t="str">
            <v/>
          </cell>
          <cell r="BY79" t="str">
            <v/>
          </cell>
          <cell r="BZ79" t="str">
            <v/>
          </cell>
          <cell r="CA79" t="str">
            <v/>
          </cell>
          <cell r="CB79" t="str">
            <v/>
          </cell>
          <cell r="CC79" t="str">
            <v/>
          </cell>
          <cell r="CD79" t="str">
            <v/>
          </cell>
          <cell r="CE79" t="str">
            <v/>
          </cell>
          <cell r="CF79" t="str">
            <v/>
          </cell>
          <cell r="CG79"/>
          <cell r="CH79"/>
          <cell r="CI79" t="str">
            <v/>
          </cell>
          <cell r="CJ79" t="str">
            <v/>
          </cell>
          <cell r="CK79" t="str">
            <v/>
          </cell>
          <cell r="CL79" t="str">
            <v/>
          </cell>
          <cell r="CM79" t="str">
            <v/>
          </cell>
          <cell r="CN79"/>
          <cell r="CO79"/>
          <cell r="CP79"/>
          <cell r="CQ79"/>
          <cell r="CR79"/>
          <cell r="CS79"/>
          <cell r="CT79"/>
          <cell r="CU79"/>
          <cell r="CV79"/>
          <cell r="CW79"/>
          <cell r="CX79"/>
          <cell r="CY79"/>
          <cell r="CZ79"/>
          <cell r="DA79"/>
          <cell r="DB79"/>
          <cell r="DC79">
            <v>0</v>
          </cell>
          <cell r="DD79">
            <v>0</v>
          </cell>
        </row>
        <row r="80">
          <cell r="A80"/>
          <cell r="B80"/>
          <cell r="C80" t="str">
            <v>スライス工程</v>
          </cell>
          <cell r="D80"/>
          <cell r="E80"/>
          <cell r="F80"/>
          <cell r="G80"/>
          <cell r="H80"/>
          <cell r="I80"/>
          <cell r="J80"/>
          <cell r="K80"/>
          <cell r="L80"/>
          <cell r="M80"/>
          <cell r="N80"/>
          <cell r="O80"/>
          <cell r="P80"/>
          <cell r="Q80"/>
          <cell r="R80"/>
          <cell r="S80"/>
          <cell r="T80"/>
          <cell r="U80"/>
          <cell r="V80"/>
          <cell r="W80"/>
          <cell r="X80"/>
          <cell r="Y80"/>
          <cell r="Z80"/>
          <cell r="AA80"/>
          <cell r="AB80"/>
          <cell r="AC80"/>
          <cell r="AD80"/>
          <cell r="AE80"/>
          <cell r="AF80"/>
          <cell r="AG80"/>
          <cell r="AH80"/>
          <cell r="AI80"/>
          <cell r="AJ80"/>
          <cell r="AK80"/>
          <cell r="AL80"/>
          <cell r="AM80"/>
          <cell r="AN80"/>
          <cell r="AO80"/>
          <cell r="AP80"/>
          <cell r="AQ80"/>
          <cell r="AR80"/>
          <cell r="AS80"/>
          <cell r="AT80"/>
          <cell r="AU80"/>
          <cell r="AV80"/>
          <cell r="AW80"/>
          <cell r="AX80"/>
          <cell r="AY80"/>
          <cell r="AZ80"/>
          <cell r="BA80"/>
          <cell r="BB80"/>
          <cell r="BC80"/>
          <cell r="BD80"/>
          <cell r="BE80"/>
          <cell r="BF80"/>
          <cell r="BG80"/>
          <cell r="BH80"/>
          <cell r="BI80"/>
          <cell r="BJ80"/>
          <cell r="BK80"/>
          <cell r="BL80"/>
          <cell r="BM80"/>
          <cell r="BN80"/>
          <cell r="BO80"/>
          <cell r="BP80"/>
          <cell r="BQ80"/>
          <cell r="BR80"/>
          <cell r="BS80"/>
          <cell r="BT80">
            <v>0</v>
          </cell>
          <cell r="BU80" t="str">
            <v/>
          </cell>
          <cell r="BV80" t="str">
            <v/>
          </cell>
          <cell r="BW80" t="str">
            <v/>
          </cell>
          <cell r="BX80" t="str">
            <v/>
          </cell>
          <cell r="BY80" t="str">
            <v/>
          </cell>
          <cell r="BZ80" t="str">
            <v/>
          </cell>
          <cell r="CA80" t="str">
            <v/>
          </cell>
          <cell r="CB80" t="str">
            <v/>
          </cell>
          <cell r="CC80" t="str">
            <v/>
          </cell>
          <cell r="CD80" t="str">
            <v/>
          </cell>
          <cell r="CE80" t="str">
            <v/>
          </cell>
          <cell r="CF80" t="str">
            <v/>
          </cell>
          <cell r="CG80"/>
          <cell r="CH80"/>
          <cell r="CI80" t="str">
            <v/>
          </cell>
          <cell r="CJ80" t="str">
            <v/>
          </cell>
          <cell r="CK80" t="str">
            <v/>
          </cell>
          <cell r="CL80" t="str">
            <v/>
          </cell>
          <cell r="CM80" t="str">
            <v/>
          </cell>
          <cell r="CN80"/>
          <cell r="CO80"/>
          <cell r="CP80"/>
          <cell r="CQ80"/>
          <cell r="CR80"/>
          <cell r="CS80"/>
          <cell r="CT80"/>
          <cell r="CU80"/>
          <cell r="CV80"/>
          <cell r="CW80"/>
          <cell r="CX80"/>
          <cell r="CY80"/>
          <cell r="CZ80"/>
          <cell r="DA80"/>
          <cell r="DB80"/>
          <cell r="DC80">
            <v>0</v>
          </cell>
          <cell r="DD80">
            <v>0</v>
          </cell>
        </row>
        <row r="81">
          <cell r="A81"/>
          <cell r="B81"/>
          <cell r="C81" t="str">
            <v>スライス工程</v>
          </cell>
          <cell r="D81"/>
          <cell r="E81"/>
          <cell r="F81"/>
          <cell r="G81"/>
          <cell r="H81"/>
          <cell r="I81"/>
          <cell r="J81"/>
          <cell r="K81"/>
          <cell r="L81"/>
          <cell r="M81"/>
          <cell r="N81"/>
          <cell r="O81"/>
          <cell r="P81"/>
          <cell r="Q81"/>
          <cell r="R81"/>
          <cell r="S81"/>
          <cell r="T81"/>
          <cell r="U81"/>
          <cell r="V81"/>
          <cell r="W81"/>
          <cell r="X81"/>
          <cell r="Y81"/>
          <cell r="Z81"/>
          <cell r="AA81"/>
          <cell r="AB81"/>
          <cell r="AC81"/>
          <cell r="AD81"/>
          <cell r="AE81"/>
          <cell r="AF81"/>
          <cell r="AG81"/>
          <cell r="AH81"/>
          <cell r="AI81"/>
          <cell r="AJ81"/>
          <cell r="AK81"/>
          <cell r="AL81"/>
          <cell r="AM81"/>
          <cell r="AN81"/>
          <cell r="AO81"/>
          <cell r="AP81"/>
          <cell r="AQ81"/>
          <cell r="AR81"/>
          <cell r="AS81"/>
          <cell r="AT81"/>
          <cell r="AU81"/>
          <cell r="AV81"/>
          <cell r="AW81"/>
          <cell r="AX81"/>
          <cell r="AY81"/>
          <cell r="AZ81"/>
          <cell r="BA81"/>
          <cell r="BB81"/>
          <cell r="BC81"/>
          <cell r="BD81"/>
          <cell r="BE81"/>
          <cell r="BF81"/>
          <cell r="BG81"/>
          <cell r="BH81"/>
          <cell r="BI81"/>
          <cell r="BJ81"/>
          <cell r="BK81"/>
          <cell r="BL81"/>
          <cell r="BM81"/>
          <cell r="BN81"/>
          <cell r="BO81"/>
          <cell r="BP81"/>
          <cell r="BQ81"/>
          <cell r="BR81"/>
          <cell r="BS81"/>
          <cell r="BT81">
            <v>0</v>
          </cell>
          <cell r="BU81" t="str">
            <v/>
          </cell>
          <cell r="BV81" t="str">
            <v/>
          </cell>
          <cell r="BW81" t="str">
            <v/>
          </cell>
          <cell r="BX81" t="str">
            <v/>
          </cell>
          <cell r="BY81" t="str">
            <v/>
          </cell>
          <cell r="BZ81" t="str">
            <v/>
          </cell>
          <cell r="CA81" t="str">
            <v/>
          </cell>
          <cell r="CB81" t="str">
            <v/>
          </cell>
          <cell r="CC81" t="str">
            <v/>
          </cell>
          <cell r="CD81" t="str">
            <v/>
          </cell>
          <cell r="CE81" t="str">
            <v/>
          </cell>
          <cell r="CF81" t="str">
            <v/>
          </cell>
          <cell r="CG81"/>
          <cell r="CH81"/>
          <cell r="CI81" t="str">
            <v/>
          </cell>
          <cell r="CJ81" t="str">
            <v/>
          </cell>
          <cell r="CK81" t="str">
            <v/>
          </cell>
          <cell r="CL81" t="str">
            <v/>
          </cell>
          <cell r="CM81" t="str">
            <v/>
          </cell>
          <cell r="CN81"/>
          <cell r="CO81"/>
          <cell r="CP81"/>
          <cell r="CQ81"/>
          <cell r="CR81"/>
          <cell r="CS81"/>
          <cell r="CT81"/>
          <cell r="CU81"/>
          <cell r="CV81"/>
          <cell r="CW81"/>
          <cell r="CX81"/>
          <cell r="CY81"/>
          <cell r="CZ81"/>
          <cell r="DA81"/>
          <cell r="DB81"/>
          <cell r="DC81">
            <v>0</v>
          </cell>
          <cell r="DD81">
            <v>0</v>
          </cell>
        </row>
        <row r="82">
          <cell r="A82"/>
          <cell r="B82"/>
          <cell r="C82" t="str">
            <v>スライス工程</v>
          </cell>
          <cell r="D82"/>
          <cell r="E82"/>
          <cell r="F82"/>
          <cell r="G82"/>
          <cell r="H82"/>
          <cell r="I82"/>
          <cell r="J82"/>
          <cell r="K82"/>
          <cell r="L82"/>
          <cell r="M82"/>
          <cell r="N82"/>
          <cell r="O82"/>
          <cell r="P82"/>
          <cell r="Q82"/>
          <cell r="R82"/>
          <cell r="S82"/>
          <cell r="T82"/>
          <cell r="U82"/>
          <cell r="V82"/>
          <cell r="W82"/>
          <cell r="X82"/>
          <cell r="Y82"/>
          <cell r="Z82"/>
          <cell r="AA82"/>
          <cell r="AB82"/>
          <cell r="AC82"/>
          <cell r="AD82"/>
          <cell r="AE82"/>
          <cell r="AF82"/>
          <cell r="AG82"/>
          <cell r="AH82"/>
          <cell r="AI82"/>
          <cell r="AJ82"/>
          <cell r="AK82"/>
          <cell r="AL82"/>
          <cell r="AM82"/>
          <cell r="AN82"/>
          <cell r="AO82"/>
          <cell r="AP82"/>
          <cell r="AQ82"/>
          <cell r="AR82"/>
          <cell r="AS82"/>
          <cell r="AT82"/>
          <cell r="AU82"/>
          <cell r="AV82"/>
          <cell r="AW82"/>
          <cell r="AX82"/>
          <cell r="AY82"/>
          <cell r="AZ82"/>
          <cell r="BA82"/>
          <cell r="BB82"/>
          <cell r="BC82"/>
          <cell r="BD82"/>
          <cell r="BE82"/>
          <cell r="BF82"/>
          <cell r="BG82"/>
          <cell r="BH82"/>
          <cell r="BI82"/>
          <cell r="BJ82"/>
          <cell r="BK82"/>
          <cell r="BL82"/>
          <cell r="BM82"/>
          <cell r="BN82"/>
          <cell r="BO82"/>
          <cell r="BP82"/>
          <cell r="BQ82"/>
          <cell r="BR82"/>
          <cell r="BS82"/>
          <cell r="BT82">
            <v>0</v>
          </cell>
          <cell r="BU82" t="str">
            <v/>
          </cell>
          <cell r="BV82" t="str">
            <v/>
          </cell>
          <cell r="BW82" t="str">
            <v/>
          </cell>
          <cell r="BX82" t="str">
            <v/>
          </cell>
          <cell r="BY82" t="str">
            <v/>
          </cell>
          <cell r="BZ82" t="str">
            <v/>
          </cell>
          <cell r="CA82" t="str">
            <v/>
          </cell>
          <cell r="CB82" t="str">
            <v/>
          </cell>
          <cell r="CC82" t="str">
            <v/>
          </cell>
          <cell r="CD82" t="str">
            <v/>
          </cell>
          <cell r="CE82" t="str">
            <v/>
          </cell>
          <cell r="CF82" t="str">
            <v/>
          </cell>
          <cell r="CG82"/>
          <cell r="CH82"/>
          <cell r="CI82" t="str">
            <v/>
          </cell>
          <cell r="CJ82" t="str">
            <v/>
          </cell>
          <cell r="CK82" t="str">
            <v/>
          </cell>
          <cell r="CL82" t="str">
            <v/>
          </cell>
          <cell r="CM82" t="str">
            <v/>
          </cell>
          <cell r="CN82"/>
          <cell r="CO82"/>
          <cell r="CP82"/>
          <cell r="CQ82"/>
          <cell r="CR82"/>
          <cell r="CS82"/>
          <cell r="CT82"/>
          <cell r="CU82"/>
          <cell r="CV82"/>
          <cell r="CW82"/>
          <cell r="CX82"/>
          <cell r="CY82"/>
          <cell r="CZ82"/>
          <cell r="DA82"/>
          <cell r="DB82"/>
          <cell r="DC82">
            <v>0</v>
          </cell>
          <cell r="DD82">
            <v>0</v>
          </cell>
        </row>
        <row r="83">
          <cell r="A83"/>
          <cell r="B83"/>
          <cell r="C83" t="str">
            <v>スライス工程</v>
          </cell>
          <cell r="D83"/>
          <cell r="E83"/>
          <cell r="F83"/>
          <cell r="G83"/>
          <cell r="H83"/>
          <cell r="I83"/>
          <cell r="J83"/>
          <cell r="K83"/>
          <cell r="L83"/>
          <cell r="M83"/>
          <cell r="N83"/>
          <cell r="O83"/>
          <cell r="P83"/>
          <cell r="Q83"/>
          <cell r="R83"/>
          <cell r="S83"/>
          <cell r="T83"/>
          <cell r="U83"/>
          <cell r="V83"/>
          <cell r="W83"/>
          <cell r="X83"/>
          <cell r="Y83"/>
          <cell r="Z83"/>
          <cell r="AA83"/>
          <cell r="AB83"/>
          <cell r="AC83"/>
          <cell r="AD83"/>
          <cell r="AE83"/>
          <cell r="AF83"/>
          <cell r="AG83"/>
          <cell r="AH83"/>
          <cell r="AI83"/>
          <cell r="AJ83"/>
          <cell r="AK83"/>
          <cell r="AL83"/>
          <cell r="AM83"/>
          <cell r="AN83"/>
          <cell r="AO83"/>
          <cell r="AP83"/>
          <cell r="AQ83"/>
          <cell r="AR83"/>
          <cell r="AS83"/>
          <cell r="AT83"/>
          <cell r="AU83"/>
          <cell r="AV83"/>
          <cell r="AW83"/>
          <cell r="AX83"/>
          <cell r="AY83"/>
          <cell r="AZ83"/>
          <cell r="BA83"/>
          <cell r="BB83"/>
          <cell r="BC83"/>
          <cell r="BD83"/>
          <cell r="BE83"/>
          <cell r="BF83"/>
          <cell r="BG83"/>
          <cell r="BH83"/>
          <cell r="BI83"/>
          <cell r="BJ83"/>
          <cell r="BK83"/>
          <cell r="BL83"/>
          <cell r="BM83"/>
          <cell r="BN83"/>
          <cell r="BO83"/>
          <cell r="BP83"/>
          <cell r="BQ83"/>
          <cell r="BR83"/>
          <cell r="BS83"/>
          <cell r="BT83">
            <v>0</v>
          </cell>
          <cell r="BU83" t="str">
            <v/>
          </cell>
          <cell r="BV83" t="str">
            <v/>
          </cell>
          <cell r="BW83" t="str">
            <v/>
          </cell>
          <cell r="BX83" t="str">
            <v/>
          </cell>
          <cell r="BY83" t="str">
            <v/>
          </cell>
          <cell r="BZ83" t="str">
            <v/>
          </cell>
          <cell r="CA83" t="str">
            <v/>
          </cell>
          <cell r="CB83" t="str">
            <v/>
          </cell>
          <cell r="CC83" t="str">
            <v/>
          </cell>
          <cell r="CD83" t="str">
            <v/>
          </cell>
          <cell r="CE83" t="str">
            <v/>
          </cell>
          <cell r="CF83" t="str">
            <v/>
          </cell>
          <cell r="CG83"/>
          <cell r="CH83"/>
          <cell r="CI83" t="str">
            <v/>
          </cell>
          <cell r="CJ83" t="str">
            <v/>
          </cell>
          <cell r="CK83" t="str">
            <v/>
          </cell>
          <cell r="CL83" t="str">
            <v/>
          </cell>
          <cell r="CM83" t="str">
            <v/>
          </cell>
          <cell r="CN83"/>
          <cell r="CO83"/>
          <cell r="CP83"/>
          <cell r="CQ83"/>
          <cell r="CR83"/>
          <cell r="CS83"/>
          <cell r="CT83"/>
          <cell r="CU83"/>
          <cell r="CV83"/>
          <cell r="CW83"/>
          <cell r="CX83"/>
          <cell r="CY83"/>
          <cell r="CZ83"/>
          <cell r="DA83"/>
          <cell r="DB83"/>
          <cell r="DC83">
            <v>0</v>
          </cell>
          <cell r="DD83">
            <v>0</v>
          </cell>
        </row>
        <row r="84">
          <cell r="A84"/>
          <cell r="B84"/>
          <cell r="C84" t="str">
            <v>スライス工程</v>
          </cell>
          <cell r="D84"/>
          <cell r="E84"/>
          <cell r="F84"/>
          <cell r="G84"/>
          <cell r="H84"/>
          <cell r="I84"/>
          <cell r="J84"/>
          <cell r="K84"/>
          <cell r="L84"/>
          <cell r="M84"/>
          <cell r="N84"/>
          <cell r="O84"/>
          <cell r="P84"/>
          <cell r="Q84"/>
          <cell r="R84"/>
          <cell r="S84"/>
          <cell r="T84"/>
          <cell r="U84"/>
          <cell r="V84"/>
          <cell r="W84"/>
          <cell r="X84"/>
          <cell r="Y84"/>
          <cell r="Z84"/>
          <cell r="AA84"/>
          <cell r="AB84"/>
          <cell r="AC84"/>
          <cell r="AD84"/>
          <cell r="AE84"/>
          <cell r="AF84"/>
          <cell r="AG84"/>
          <cell r="AH84"/>
          <cell r="AI84"/>
          <cell r="AJ84"/>
          <cell r="AK84"/>
          <cell r="AL84"/>
          <cell r="AM84"/>
          <cell r="AN84"/>
          <cell r="AO84"/>
          <cell r="AP84"/>
          <cell r="AQ84"/>
          <cell r="AR84"/>
          <cell r="AS84"/>
          <cell r="AT84"/>
          <cell r="AU84"/>
          <cell r="AV84"/>
          <cell r="AW84"/>
          <cell r="AX84"/>
          <cell r="AY84"/>
          <cell r="AZ84"/>
          <cell r="BA84"/>
          <cell r="BB84"/>
          <cell r="BC84"/>
          <cell r="BD84"/>
          <cell r="BE84"/>
          <cell r="BF84"/>
          <cell r="BG84"/>
          <cell r="BH84"/>
          <cell r="BI84"/>
          <cell r="BJ84"/>
          <cell r="BK84"/>
          <cell r="BL84"/>
          <cell r="BM84"/>
          <cell r="BN84"/>
          <cell r="BO84"/>
          <cell r="BP84"/>
          <cell r="BQ84"/>
          <cell r="BR84"/>
          <cell r="BS84"/>
          <cell r="BT84">
            <v>0</v>
          </cell>
          <cell r="BU84" t="str">
            <v/>
          </cell>
          <cell r="BV84" t="str">
            <v/>
          </cell>
          <cell r="BW84" t="str">
            <v/>
          </cell>
          <cell r="BX84" t="str">
            <v/>
          </cell>
          <cell r="BY84" t="str">
            <v/>
          </cell>
          <cell r="BZ84" t="str">
            <v/>
          </cell>
          <cell r="CA84" t="str">
            <v/>
          </cell>
          <cell r="CB84" t="str">
            <v/>
          </cell>
          <cell r="CC84" t="str">
            <v/>
          </cell>
          <cell r="CD84" t="str">
            <v/>
          </cell>
          <cell r="CE84" t="str">
            <v/>
          </cell>
          <cell r="CF84" t="str">
            <v/>
          </cell>
          <cell r="CG84"/>
          <cell r="CH84"/>
          <cell r="CI84" t="str">
            <v/>
          </cell>
          <cell r="CJ84" t="str">
            <v/>
          </cell>
          <cell r="CK84" t="str">
            <v/>
          </cell>
          <cell r="CL84" t="str">
            <v/>
          </cell>
          <cell r="CM84" t="str">
            <v/>
          </cell>
          <cell r="CN84"/>
          <cell r="CO84"/>
          <cell r="CP84"/>
          <cell r="CQ84"/>
          <cell r="CR84"/>
          <cell r="CS84"/>
          <cell r="CT84"/>
          <cell r="CU84"/>
          <cell r="CV84"/>
          <cell r="CW84"/>
          <cell r="CX84"/>
          <cell r="CY84"/>
          <cell r="CZ84"/>
          <cell r="DA84"/>
          <cell r="DB84"/>
          <cell r="DC84">
            <v>0</v>
          </cell>
          <cell r="DD84">
            <v>0</v>
          </cell>
        </row>
        <row r="85">
          <cell r="A85"/>
          <cell r="B85"/>
          <cell r="C85" t="str">
            <v>スライス工程</v>
          </cell>
          <cell r="D85"/>
          <cell r="E85"/>
          <cell r="F85"/>
          <cell r="G85"/>
          <cell r="H85"/>
          <cell r="I85"/>
          <cell r="J85"/>
          <cell r="K85"/>
          <cell r="L85"/>
          <cell r="M85"/>
          <cell r="N85"/>
          <cell r="O85"/>
          <cell r="P85"/>
          <cell r="Q85"/>
          <cell r="R85"/>
          <cell r="S85"/>
          <cell r="T85"/>
          <cell r="U85"/>
          <cell r="V85"/>
          <cell r="W85"/>
          <cell r="X85"/>
          <cell r="Y85"/>
          <cell r="Z85"/>
          <cell r="AA85"/>
          <cell r="AB85"/>
          <cell r="AC85"/>
          <cell r="AD85"/>
          <cell r="AE85"/>
          <cell r="AF85"/>
          <cell r="AG85"/>
          <cell r="AH85"/>
          <cell r="AI85"/>
          <cell r="AJ85"/>
          <cell r="AK85"/>
          <cell r="AL85"/>
          <cell r="AM85"/>
          <cell r="AN85"/>
          <cell r="AO85"/>
          <cell r="AP85"/>
          <cell r="AQ85"/>
          <cell r="AR85"/>
          <cell r="AS85"/>
          <cell r="AT85"/>
          <cell r="AU85"/>
          <cell r="AV85"/>
          <cell r="AW85"/>
          <cell r="AX85"/>
          <cell r="AY85"/>
          <cell r="AZ85"/>
          <cell r="BA85"/>
          <cell r="BB85"/>
          <cell r="BC85"/>
          <cell r="BD85"/>
          <cell r="BE85"/>
          <cell r="BF85"/>
          <cell r="BG85"/>
          <cell r="BH85"/>
          <cell r="BI85"/>
          <cell r="BJ85"/>
          <cell r="BK85"/>
          <cell r="BL85"/>
          <cell r="BM85"/>
          <cell r="BN85"/>
          <cell r="BO85"/>
          <cell r="BP85"/>
          <cell r="BQ85"/>
          <cell r="BR85"/>
          <cell r="BS85"/>
          <cell r="BT85">
            <v>0</v>
          </cell>
          <cell r="BU85" t="str">
            <v/>
          </cell>
          <cell r="BV85" t="str">
            <v/>
          </cell>
          <cell r="BW85" t="str">
            <v/>
          </cell>
          <cell r="BX85" t="str">
            <v/>
          </cell>
          <cell r="BY85" t="str">
            <v/>
          </cell>
          <cell r="BZ85" t="str">
            <v/>
          </cell>
          <cell r="CA85" t="str">
            <v/>
          </cell>
          <cell r="CB85" t="str">
            <v/>
          </cell>
          <cell r="CC85" t="str">
            <v/>
          </cell>
          <cell r="CD85" t="str">
            <v/>
          </cell>
          <cell r="CE85" t="str">
            <v/>
          </cell>
          <cell r="CF85" t="str">
            <v/>
          </cell>
          <cell r="CG85"/>
          <cell r="CH85"/>
          <cell r="CI85" t="str">
            <v/>
          </cell>
          <cell r="CJ85" t="str">
            <v/>
          </cell>
          <cell r="CK85" t="str">
            <v/>
          </cell>
          <cell r="CL85" t="str">
            <v/>
          </cell>
          <cell r="CM85" t="str">
            <v/>
          </cell>
          <cell r="CN85"/>
          <cell r="CO85"/>
          <cell r="CP85"/>
          <cell r="CQ85"/>
          <cell r="CR85"/>
          <cell r="CS85"/>
          <cell r="CT85"/>
          <cell r="CU85"/>
          <cell r="CV85"/>
          <cell r="CW85"/>
          <cell r="CX85"/>
          <cell r="CY85"/>
          <cell r="CZ85"/>
          <cell r="DA85"/>
          <cell r="DB85"/>
          <cell r="DC85">
            <v>0</v>
          </cell>
          <cell r="DD85">
            <v>0</v>
          </cell>
        </row>
        <row r="86">
          <cell r="A86"/>
          <cell r="B86"/>
          <cell r="C86" t="str">
            <v>スライス工程</v>
          </cell>
          <cell r="D86"/>
          <cell r="E86"/>
          <cell r="F86"/>
          <cell r="G86"/>
          <cell r="H86"/>
          <cell r="I86"/>
          <cell r="J86"/>
          <cell r="K86"/>
          <cell r="L86"/>
          <cell r="M86"/>
          <cell r="N86"/>
          <cell r="O86"/>
          <cell r="P86"/>
          <cell r="Q86"/>
          <cell r="R86"/>
          <cell r="S86"/>
          <cell r="T86"/>
          <cell r="U86"/>
          <cell r="V86"/>
          <cell r="W86"/>
          <cell r="X86"/>
          <cell r="Y86"/>
          <cell r="Z86"/>
          <cell r="AA86"/>
          <cell r="AB86"/>
          <cell r="AC86"/>
          <cell r="AD86"/>
          <cell r="AE86"/>
          <cell r="AF86"/>
          <cell r="AG86"/>
          <cell r="AH86"/>
          <cell r="AI86"/>
          <cell r="AJ86"/>
          <cell r="AK86"/>
          <cell r="AL86"/>
          <cell r="AM86"/>
          <cell r="AN86"/>
          <cell r="AO86"/>
          <cell r="AP86"/>
          <cell r="AQ86"/>
          <cell r="AR86"/>
          <cell r="AS86"/>
          <cell r="AT86"/>
          <cell r="AU86"/>
          <cell r="AV86"/>
          <cell r="AW86"/>
          <cell r="AX86"/>
          <cell r="AY86"/>
          <cell r="AZ86"/>
          <cell r="BA86"/>
          <cell r="BB86"/>
          <cell r="BC86"/>
          <cell r="BD86"/>
          <cell r="BE86"/>
          <cell r="BF86"/>
          <cell r="BG86"/>
          <cell r="BH86"/>
          <cell r="BI86"/>
          <cell r="BJ86"/>
          <cell r="BK86"/>
          <cell r="BL86"/>
          <cell r="BM86"/>
          <cell r="BN86"/>
          <cell r="BO86"/>
          <cell r="BP86"/>
          <cell r="BQ86"/>
          <cell r="BR86"/>
          <cell r="BS86"/>
          <cell r="BT86">
            <v>0</v>
          </cell>
          <cell r="BU86" t="str">
            <v/>
          </cell>
          <cell r="BV86" t="str">
            <v/>
          </cell>
          <cell r="BW86" t="str">
            <v/>
          </cell>
          <cell r="BX86" t="str">
            <v/>
          </cell>
          <cell r="BY86" t="str">
            <v/>
          </cell>
          <cell r="BZ86" t="str">
            <v/>
          </cell>
          <cell r="CA86" t="str">
            <v/>
          </cell>
          <cell r="CB86" t="str">
            <v/>
          </cell>
          <cell r="CC86" t="str">
            <v/>
          </cell>
          <cell r="CD86" t="str">
            <v/>
          </cell>
          <cell r="CE86" t="str">
            <v/>
          </cell>
          <cell r="CF86" t="str">
            <v/>
          </cell>
          <cell r="CG86"/>
          <cell r="CH86"/>
          <cell r="CI86" t="str">
            <v/>
          </cell>
          <cell r="CJ86" t="str">
            <v/>
          </cell>
          <cell r="CK86" t="str">
            <v/>
          </cell>
          <cell r="CL86" t="str">
            <v/>
          </cell>
          <cell r="CM86" t="str">
            <v/>
          </cell>
          <cell r="CN86"/>
          <cell r="CO86"/>
          <cell r="CP86"/>
          <cell r="CQ86"/>
          <cell r="CR86"/>
          <cell r="CS86"/>
          <cell r="CT86"/>
          <cell r="CU86"/>
          <cell r="CV86"/>
          <cell r="CW86"/>
          <cell r="CX86"/>
          <cell r="CY86"/>
          <cell r="CZ86"/>
          <cell r="DA86"/>
          <cell r="DB86"/>
          <cell r="DC86">
            <v>0</v>
          </cell>
          <cell r="DD86">
            <v>0</v>
          </cell>
        </row>
        <row r="87">
          <cell r="A87"/>
          <cell r="B87"/>
          <cell r="C87" t="str">
            <v>スライス工程</v>
          </cell>
          <cell r="D87"/>
          <cell r="E87"/>
          <cell r="F87"/>
          <cell r="G87"/>
          <cell r="H87"/>
          <cell r="I87"/>
          <cell r="J87"/>
          <cell r="K87"/>
          <cell r="L87"/>
          <cell r="M87"/>
          <cell r="N87"/>
          <cell r="O87"/>
          <cell r="P87"/>
          <cell r="Q87"/>
          <cell r="R87"/>
          <cell r="S87"/>
          <cell r="T87"/>
          <cell r="U87"/>
          <cell r="V87"/>
          <cell r="W87"/>
          <cell r="X87"/>
          <cell r="Y87"/>
          <cell r="Z87"/>
          <cell r="AA87"/>
          <cell r="AB87"/>
          <cell r="AC87"/>
          <cell r="AD87"/>
          <cell r="AE87"/>
          <cell r="AF87"/>
          <cell r="AG87"/>
          <cell r="AH87"/>
          <cell r="AI87"/>
          <cell r="AJ87"/>
          <cell r="AK87"/>
          <cell r="AL87"/>
          <cell r="AM87"/>
          <cell r="AN87"/>
          <cell r="AO87"/>
          <cell r="AP87"/>
          <cell r="AQ87"/>
          <cell r="AR87"/>
          <cell r="AS87"/>
          <cell r="AT87"/>
          <cell r="AU87"/>
          <cell r="AV87"/>
          <cell r="AW87"/>
          <cell r="AX87"/>
          <cell r="AY87"/>
          <cell r="AZ87"/>
          <cell r="BA87"/>
          <cell r="BB87"/>
          <cell r="BC87"/>
          <cell r="BD87"/>
          <cell r="BE87"/>
          <cell r="BF87"/>
          <cell r="BG87"/>
          <cell r="BH87"/>
          <cell r="BI87"/>
          <cell r="BJ87"/>
          <cell r="BK87"/>
          <cell r="BL87"/>
          <cell r="BM87"/>
          <cell r="BN87"/>
          <cell r="BO87"/>
          <cell r="BP87"/>
          <cell r="BQ87"/>
          <cell r="BR87"/>
          <cell r="BS87"/>
          <cell r="BT87">
            <v>0</v>
          </cell>
          <cell r="BU87" t="str">
            <v/>
          </cell>
          <cell r="BV87" t="str">
            <v/>
          </cell>
          <cell r="BW87" t="str">
            <v/>
          </cell>
          <cell r="BX87" t="str">
            <v/>
          </cell>
          <cell r="BY87" t="str">
            <v/>
          </cell>
          <cell r="BZ87" t="str">
            <v/>
          </cell>
          <cell r="CA87" t="str">
            <v/>
          </cell>
          <cell r="CB87" t="str">
            <v/>
          </cell>
          <cell r="CC87" t="str">
            <v/>
          </cell>
          <cell r="CD87" t="str">
            <v/>
          </cell>
          <cell r="CE87" t="str">
            <v/>
          </cell>
          <cell r="CF87" t="str">
            <v/>
          </cell>
          <cell r="CG87"/>
          <cell r="CH87"/>
          <cell r="CI87" t="str">
            <v/>
          </cell>
          <cell r="CJ87" t="str">
            <v/>
          </cell>
          <cell r="CK87" t="str">
            <v/>
          </cell>
          <cell r="CL87" t="str">
            <v/>
          </cell>
          <cell r="CM87" t="str">
            <v/>
          </cell>
          <cell r="CN87"/>
          <cell r="CO87"/>
          <cell r="CP87"/>
          <cell r="CQ87"/>
          <cell r="CR87"/>
          <cell r="CS87"/>
          <cell r="CT87"/>
          <cell r="CU87"/>
          <cell r="CV87"/>
          <cell r="CW87"/>
          <cell r="CX87"/>
          <cell r="CY87"/>
          <cell r="CZ87"/>
          <cell r="DA87"/>
          <cell r="DB87"/>
          <cell r="DC87">
            <v>0</v>
          </cell>
          <cell r="DD87">
            <v>0</v>
          </cell>
        </row>
        <row r="88">
          <cell r="A88"/>
          <cell r="B88"/>
          <cell r="C88" t="str">
            <v>スライス工程</v>
          </cell>
          <cell r="D88"/>
          <cell r="E88"/>
          <cell r="F88"/>
          <cell r="G88"/>
          <cell r="H88"/>
          <cell r="I88"/>
          <cell r="J88"/>
          <cell r="K88"/>
          <cell r="L88"/>
          <cell r="M88"/>
          <cell r="N88"/>
          <cell r="O88"/>
          <cell r="P88"/>
          <cell r="Q88"/>
          <cell r="R88"/>
          <cell r="S88"/>
          <cell r="T88"/>
          <cell r="U88"/>
          <cell r="V88"/>
          <cell r="W88"/>
          <cell r="X88"/>
          <cell r="Y88"/>
          <cell r="Z88"/>
          <cell r="AA88"/>
          <cell r="AB88"/>
          <cell r="AC88"/>
          <cell r="AD88"/>
          <cell r="AE88"/>
          <cell r="AF88"/>
          <cell r="AG88"/>
          <cell r="AH88"/>
          <cell r="AI88"/>
          <cell r="AJ88"/>
          <cell r="AK88"/>
          <cell r="AL88"/>
          <cell r="AM88"/>
          <cell r="AN88"/>
          <cell r="AO88"/>
          <cell r="AP88"/>
          <cell r="AQ88"/>
          <cell r="AR88"/>
          <cell r="AS88"/>
          <cell r="AT88"/>
          <cell r="AU88"/>
          <cell r="AV88"/>
          <cell r="AW88"/>
          <cell r="AX88"/>
          <cell r="AY88"/>
          <cell r="AZ88"/>
          <cell r="BA88"/>
          <cell r="BB88"/>
          <cell r="BC88"/>
          <cell r="BD88"/>
          <cell r="BE88"/>
          <cell r="BF88"/>
          <cell r="BG88"/>
          <cell r="BH88"/>
          <cell r="BI88"/>
          <cell r="BJ88"/>
          <cell r="BK88"/>
          <cell r="BL88"/>
          <cell r="BM88"/>
          <cell r="BN88"/>
          <cell r="BO88"/>
          <cell r="BP88"/>
          <cell r="BQ88"/>
          <cell r="BR88"/>
          <cell r="BS88"/>
          <cell r="BT88">
            <v>0</v>
          </cell>
          <cell r="BU88" t="str">
            <v/>
          </cell>
          <cell r="BV88" t="str">
            <v/>
          </cell>
          <cell r="BW88" t="str">
            <v/>
          </cell>
          <cell r="BX88" t="str">
            <v/>
          </cell>
          <cell r="BY88" t="str">
            <v/>
          </cell>
          <cell r="BZ88" t="str">
            <v/>
          </cell>
          <cell r="CA88" t="str">
            <v/>
          </cell>
          <cell r="CB88" t="str">
            <v/>
          </cell>
          <cell r="CC88" t="str">
            <v/>
          </cell>
          <cell r="CD88" t="str">
            <v/>
          </cell>
          <cell r="CE88" t="str">
            <v/>
          </cell>
          <cell r="CF88" t="str">
            <v/>
          </cell>
          <cell r="CG88"/>
          <cell r="CH88"/>
          <cell r="CI88" t="str">
            <v/>
          </cell>
          <cell r="CJ88" t="str">
            <v/>
          </cell>
          <cell r="CK88" t="str">
            <v/>
          </cell>
          <cell r="CL88" t="str">
            <v/>
          </cell>
          <cell r="CM88" t="str">
            <v/>
          </cell>
          <cell r="CN88"/>
          <cell r="CO88"/>
          <cell r="CP88"/>
          <cell r="CQ88"/>
          <cell r="CR88"/>
          <cell r="CS88"/>
          <cell r="CT88"/>
          <cell r="CU88"/>
          <cell r="CV88"/>
          <cell r="CW88"/>
          <cell r="CX88"/>
          <cell r="CY88"/>
          <cell r="CZ88"/>
          <cell r="DA88"/>
          <cell r="DB88"/>
          <cell r="DC88">
            <v>0</v>
          </cell>
          <cell r="DD88">
            <v>0</v>
          </cell>
        </row>
        <row r="89">
          <cell r="A89"/>
          <cell r="B89"/>
          <cell r="C89" t="str">
            <v>スライス工程</v>
          </cell>
          <cell r="D89"/>
          <cell r="E89"/>
          <cell r="F89"/>
          <cell r="G89"/>
          <cell r="H89"/>
          <cell r="I89"/>
          <cell r="J89"/>
          <cell r="K89"/>
          <cell r="L89"/>
          <cell r="M89"/>
          <cell r="N89"/>
          <cell r="O89"/>
          <cell r="P89"/>
          <cell r="Q89"/>
          <cell r="R89"/>
          <cell r="S89"/>
          <cell r="T89"/>
          <cell r="U89"/>
          <cell r="V89"/>
          <cell r="W89"/>
          <cell r="X89"/>
          <cell r="Y89"/>
          <cell r="Z89"/>
          <cell r="AA89"/>
          <cell r="AB89"/>
          <cell r="AC89"/>
          <cell r="AD89"/>
          <cell r="AE89"/>
          <cell r="AF89"/>
          <cell r="AG89"/>
          <cell r="AH89"/>
          <cell r="AI89"/>
          <cell r="AJ89"/>
          <cell r="AK89"/>
          <cell r="AL89"/>
          <cell r="AM89"/>
          <cell r="AN89"/>
          <cell r="AO89"/>
          <cell r="AP89"/>
          <cell r="AQ89"/>
          <cell r="AR89"/>
          <cell r="AS89"/>
          <cell r="AT89"/>
          <cell r="AU89"/>
          <cell r="AV89"/>
          <cell r="AW89"/>
          <cell r="AX89"/>
          <cell r="AY89"/>
          <cell r="AZ89"/>
          <cell r="BA89"/>
          <cell r="BB89"/>
          <cell r="BC89"/>
          <cell r="BD89"/>
          <cell r="BE89"/>
          <cell r="BF89"/>
          <cell r="BG89"/>
          <cell r="BH89"/>
          <cell r="BI89"/>
          <cell r="BJ89"/>
          <cell r="BK89"/>
          <cell r="BL89"/>
          <cell r="BM89"/>
          <cell r="BN89"/>
          <cell r="BO89"/>
          <cell r="BP89"/>
          <cell r="BQ89"/>
          <cell r="BR89"/>
          <cell r="BS89"/>
          <cell r="BT89">
            <v>0</v>
          </cell>
          <cell r="BU89" t="str">
            <v/>
          </cell>
          <cell r="BV89" t="str">
            <v/>
          </cell>
          <cell r="BW89" t="str">
            <v/>
          </cell>
          <cell r="BX89" t="str">
            <v/>
          </cell>
          <cell r="BY89" t="str">
            <v/>
          </cell>
          <cell r="BZ89" t="str">
            <v/>
          </cell>
          <cell r="CA89" t="str">
            <v/>
          </cell>
          <cell r="CB89" t="str">
            <v/>
          </cell>
          <cell r="CC89" t="str">
            <v/>
          </cell>
          <cell r="CD89" t="str">
            <v/>
          </cell>
          <cell r="CE89" t="str">
            <v/>
          </cell>
          <cell r="CF89" t="str">
            <v/>
          </cell>
          <cell r="CG89"/>
          <cell r="CH89"/>
          <cell r="CI89" t="str">
            <v/>
          </cell>
          <cell r="CJ89" t="str">
            <v/>
          </cell>
          <cell r="CK89" t="str">
            <v/>
          </cell>
          <cell r="CL89" t="str">
            <v/>
          </cell>
          <cell r="CM89" t="str">
            <v/>
          </cell>
          <cell r="CN89"/>
          <cell r="CO89"/>
          <cell r="CP89"/>
          <cell r="CQ89"/>
          <cell r="CR89"/>
          <cell r="CS89"/>
          <cell r="CT89"/>
          <cell r="CU89"/>
          <cell r="CV89"/>
          <cell r="CW89"/>
          <cell r="CX89"/>
          <cell r="CY89"/>
          <cell r="CZ89"/>
          <cell r="DA89"/>
          <cell r="DB89"/>
          <cell r="DC89">
            <v>0</v>
          </cell>
          <cell r="DD89">
            <v>0</v>
          </cell>
        </row>
        <row r="90">
          <cell r="A90"/>
          <cell r="B90"/>
          <cell r="C90" t="str">
            <v>スライス工程</v>
          </cell>
          <cell r="D90"/>
          <cell r="E90"/>
          <cell r="F90"/>
          <cell r="G90"/>
          <cell r="H90"/>
          <cell r="I90"/>
          <cell r="J90"/>
          <cell r="K90"/>
          <cell r="L90"/>
          <cell r="M90"/>
          <cell r="N90"/>
          <cell r="O90"/>
          <cell r="P90"/>
          <cell r="Q90"/>
          <cell r="R90"/>
          <cell r="S90"/>
          <cell r="T90"/>
          <cell r="U90"/>
          <cell r="V90"/>
          <cell r="W90"/>
          <cell r="X90"/>
          <cell r="Y90"/>
          <cell r="Z90"/>
          <cell r="AA90"/>
          <cell r="AB90"/>
          <cell r="AC90"/>
          <cell r="AD90"/>
          <cell r="AE90"/>
          <cell r="AF90"/>
          <cell r="AG90"/>
          <cell r="AH90"/>
          <cell r="AI90"/>
          <cell r="AJ90"/>
          <cell r="AK90"/>
          <cell r="AL90"/>
          <cell r="AM90"/>
          <cell r="AN90"/>
          <cell r="AO90"/>
          <cell r="AP90"/>
          <cell r="AQ90"/>
          <cell r="AR90"/>
          <cell r="AS90"/>
          <cell r="AT90"/>
          <cell r="AU90"/>
          <cell r="AV90"/>
          <cell r="AW90"/>
          <cell r="AX90"/>
          <cell r="AY90"/>
          <cell r="AZ90"/>
          <cell r="BA90"/>
          <cell r="BB90"/>
          <cell r="BC90"/>
          <cell r="BD90"/>
          <cell r="BE90"/>
          <cell r="BF90"/>
          <cell r="BG90"/>
          <cell r="BH90"/>
          <cell r="BI90"/>
          <cell r="BJ90"/>
          <cell r="BK90"/>
          <cell r="BL90"/>
          <cell r="BM90"/>
          <cell r="BN90"/>
          <cell r="BO90"/>
          <cell r="BP90"/>
          <cell r="BQ90"/>
          <cell r="BR90"/>
          <cell r="BS90"/>
          <cell r="BT90">
            <v>0</v>
          </cell>
          <cell r="BU90" t="str">
            <v/>
          </cell>
          <cell r="BV90" t="str">
            <v/>
          </cell>
          <cell r="BW90" t="str">
            <v/>
          </cell>
          <cell r="BX90" t="str">
            <v/>
          </cell>
          <cell r="BY90" t="str">
            <v/>
          </cell>
          <cell r="BZ90" t="str">
            <v/>
          </cell>
          <cell r="CA90" t="str">
            <v/>
          </cell>
          <cell r="CB90" t="str">
            <v/>
          </cell>
          <cell r="CC90" t="str">
            <v/>
          </cell>
          <cell r="CD90" t="str">
            <v/>
          </cell>
          <cell r="CE90" t="str">
            <v/>
          </cell>
          <cell r="CF90" t="str">
            <v/>
          </cell>
          <cell r="CG90"/>
          <cell r="CH90"/>
          <cell r="CI90" t="str">
            <v/>
          </cell>
          <cell r="CJ90" t="str">
            <v/>
          </cell>
          <cell r="CK90" t="str">
            <v/>
          </cell>
          <cell r="CL90" t="str">
            <v/>
          </cell>
          <cell r="CM90" t="str">
            <v/>
          </cell>
          <cell r="CN90"/>
          <cell r="CO90"/>
          <cell r="CP90"/>
          <cell r="CQ90"/>
          <cell r="CR90"/>
          <cell r="CS90"/>
          <cell r="CT90"/>
          <cell r="CU90"/>
          <cell r="CV90"/>
          <cell r="CW90"/>
          <cell r="CX90"/>
          <cell r="CY90"/>
          <cell r="CZ90"/>
          <cell r="DA90"/>
          <cell r="DB90"/>
          <cell r="DC90">
            <v>0</v>
          </cell>
          <cell r="DD90">
            <v>0</v>
          </cell>
        </row>
        <row r="91">
          <cell r="A91"/>
          <cell r="B91"/>
          <cell r="C91" t="str">
            <v>スライス工程</v>
          </cell>
          <cell r="D91"/>
          <cell r="E91"/>
          <cell r="F91"/>
          <cell r="G91"/>
          <cell r="H91"/>
          <cell r="I91"/>
          <cell r="J91"/>
          <cell r="K91"/>
          <cell r="L91"/>
          <cell r="M91"/>
          <cell r="N91"/>
          <cell r="O91"/>
          <cell r="P91"/>
          <cell r="Q91"/>
          <cell r="R91"/>
          <cell r="S91"/>
          <cell r="T91"/>
          <cell r="U91"/>
          <cell r="V91"/>
          <cell r="W91"/>
          <cell r="X91"/>
          <cell r="Y91"/>
          <cell r="Z91"/>
          <cell r="AA91"/>
          <cell r="AB91"/>
          <cell r="AC91"/>
          <cell r="AD91"/>
          <cell r="AE91"/>
          <cell r="AF91"/>
          <cell r="AG91"/>
          <cell r="AH91"/>
          <cell r="AI91"/>
          <cell r="AJ91"/>
          <cell r="AK91"/>
          <cell r="AL91"/>
          <cell r="AM91"/>
          <cell r="AN91"/>
          <cell r="AO91"/>
          <cell r="AP91"/>
          <cell r="AQ91"/>
          <cell r="AR91"/>
          <cell r="AS91"/>
          <cell r="AT91"/>
          <cell r="AU91"/>
          <cell r="AV91"/>
          <cell r="AW91"/>
          <cell r="AX91"/>
          <cell r="AY91"/>
          <cell r="AZ91"/>
          <cell r="BA91"/>
          <cell r="BB91"/>
          <cell r="BC91"/>
          <cell r="BD91"/>
          <cell r="BE91"/>
          <cell r="BF91"/>
          <cell r="BG91"/>
          <cell r="BH91"/>
          <cell r="BI91"/>
          <cell r="BJ91"/>
          <cell r="BK91"/>
          <cell r="BL91"/>
          <cell r="BM91"/>
          <cell r="BN91"/>
          <cell r="BO91"/>
          <cell r="BP91"/>
          <cell r="BQ91"/>
          <cell r="BR91"/>
          <cell r="BS91"/>
          <cell r="BT91">
            <v>0</v>
          </cell>
          <cell r="BU91" t="str">
            <v/>
          </cell>
          <cell r="BV91" t="str">
            <v/>
          </cell>
          <cell r="BW91" t="str">
            <v/>
          </cell>
          <cell r="BX91" t="str">
            <v/>
          </cell>
          <cell r="BY91" t="str">
            <v/>
          </cell>
          <cell r="BZ91" t="str">
            <v/>
          </cell>
          <cell r="CA91" t="str">
            <v/>
          </cell>
          <cell r="CB91" t="str">
            <v/>
          </cell>
          <cell r="CC91" t="str">
            <v/>
          </cell>
          <cell r="CD91" t="str">
            <v/>
          </cell>
          <cell r="CE91" t="str">
            <v/>
          </cell>
          <cell r="CF91" t="str">
            <v/>
          </cell>
          <cell r="CG91"/>
          <cell r="CH91"/>
          <cell r="CI91" t="str">
            <v/>
          </cell>
          <cell r="CJ91" t="str">
            <v/>
          </cell>
          <cell r="CK91" t="str">
            <v/>
          </cell>
          <cell r="CL91" t="str">
            <v/>
          </cell>
          <cell r="CM91" t="str">
            <v/>
          </cell>
          <cell r="CN91"/>
          <cell r="CO91"/>
          <cell r="CP91"/>
          <cell r="CQ91"/>
          <cell r="CR91"/>
          <cell r="CS91"/>
          <cell r="CT91"/>
          <cell r="CU91"/>
          <cell r="CV91"/>
          <cell r="CW91"/>
          <cell r="CX91"/>
          <cell r="CY91"/>
          <cell r="CZ91"/>
          <cell r="DA91"/>
          <cell r="DB91"/>
          <cell r="DC91">
            <v>0</v>
          </cell>
          <cell r="DD91">
            <v>0</v>
          </cell>
        </row>
        <row r="92">
          <cell r="A92"/>
          <cell r="B92"/>
          <cell r="C92" t="str">
            <v>スライス工程</v>
          </cell>
          <cell r="D92"/>
          <cell r="E92"/>
          <cell r="F92"/>
          <cell r="G92"/>
          <cell r="H92"/>
          <cell r="I92"/>
          <cell r="J92"/>
          <cell r="K92"/>
          <cell r="L92"/>
          <cell r="M92"/>
          <cell r="N92"/>
          <cell r="O92"/>
          <cell r="P92"/>
          <cell r="Q92"/>
          <cell r="R92"/>
          <cell r="S92"/>
          <cell r="T92"/>
          <cell r="U92"/>
          <cell r="V92"/>
          <cell r="W92"/>
          <cell r="X92"/>
          <cell r="Y92"/>
          <cell r="Z92"/>
          <cell r="AA92"/>
          <cell r="AB92"/>
          <cell r="AC92"/>
          <cell r="AD92"/>
          <cell r="AE92"/>
          <cell r="AF92"/>
          <cell r="AG92"/>
          <cell r="AH92"/>
          <cell r="AI92"/>
          <cell r="AJ92"/>
          <cell r="AK92"/>
          <cell r="AL92"/>
          <cell r="AM92"/>
          <cell r="AN92"/>
          <cell r="AO92"/>
          <cell r="AP92"/>
          <cell r="AQ92"/>
          <cell r="AR92"/>
          <cell r="AS92"/>
          <cell r="AT92"/>
          <cell r="AU92"/>
          <cell r="AV92"/>
          <cell r="AW92"/>
          <cell r="AX92"/>
          <cell r="AY92"/>
          <cell r="AZ92"/>
          <cell r="BA92"/>
          <cell r="BB92"/>
          <cell r="BC92"/>
          <cell r="BD92"/>
          <cell r="BE92"/>
          <cell r="BF92"/>
          <cell r="BG92"/>
          <cell r="BH92"/>
          <cell r="BI92"/>
          <cell r="BJ92"/>
          <cell r="BK92"/>
          <cell r="BL92"/>
          <cell r="BM92"/>
          <cell r="BN92"/>
          <cell r="BO92"/>
          <cell r="BP92"/>
          <cell r="BQ92"/>
          <cell r="BR92"/>
          <cell r="BS92"/>
          <cell r="BT92">
            <v>0</v>
          </cell>
          <cell r="BU92" t="str">
            <v/>
          </cell>
          <cell r="BV92" t="str">
            <v/>
          </cell>
          <cell r="BW92" t="str">
            <v/>
          </cell>
          <cell r="BX92" t="str">
            <v/>
          </cell>
          <cell r="BY92" t="str">
            <v/>
          </cell>
          <cell r="BZ92" t="str">
            <v/>
          </cell>
          <cell r="CA92" t="str">
            <v/>
          </cell>
          <cell r="CB92" t="str">
            <v/>
          </cell>
          <cell r="CC92" t="str">
            <v/>
          </cell>
          <cell r="CD92" t="str">
            <v/>
          </cell>
          <cell r="CE92" t="str">
            <v/>
          </cell>
          <cell r="CF92" t="str">
            <v/>
          </cell>
          <cell r="CG92"/>
          <cell r="CH92"/>
          <cell r="CI92" t="str">
            <v/>
          </cell>
          <cell r="CJ92" t="str">
            <v/>
          </cell>
          <cell r="CK92" t="str">
            <v/>
          </cell>
          <cell r="CL92" t="str">
            <v/>
          </cell>
          <cell r="CM92" t="str">
            <v/>
          </cell>
          <cell r="CN92"/>
          <cell r="CO92"/>
          <cell r="CP92"/>
          <cell r="CQ92"/>
          <cell r="CR92"/>
          <cell r="CS92"/>
          <cell r="CT92"/>
          <cell r="CU92"/>
          <cell r="CV92"/>
          <cell r="CW92"/>
          <cell r="CX92"/>
          <cell r="CY92"/>
          <cell r="CZ92"/>
          <cell r="DA92"/>
          <cell r="DB92"/>
          <cell r="DC92">
            <v>0</v>
          </cell>
          <cell r="DD92">
            <v>0</v>
          </cell>
        </row>
        <row r="93">
          <cell r="A93"/>
          <cell r="B93"/>
          <cell r="C93" t="str">
            <v>スライス工程</v>
          </cell>
          <cell r="D93"/>
          <cell r="E93"/>
          <cell r="F93"/>
          <cell r="G93"/>
          <cell r="H93"/>
          <cell r="I93"/>
          <cell r="J93"/>
          <cell r="K93"/>
          <cell r="L93"/>
          <cell r="M93"/>
          <cell r="N93"/>
          <cell r="O93"/>
          <cell r="P93"/>
          <cell r="Q93"/>
          <cell r="R93"/>
          <cell r="S93"/>
          <cell r="T93"/>
          <cell r="U93"/>
          <cell r="V93"/>
          <cell r="W93"/>
          <cell r="X93"/>
          <cell r="Y93"/>
          <cell r="Z93"/>
          <cell r="AA93"/>
          <cell r="AB93"/>
          <cell r="AC93"/>
          <cell r="AD93"/>
          <cell r="AE93"/>
          <cell r="AF93"/>
          <cell r="AG93"/>
          <cell r="AH93"/>
          <cell r="AI93"/>
          <cell r="AJ93"/>
          <cell r="AK93"/>
          <cell r="AL93"/>
          <cell r="AM93"/>
          <cell r="AN93"/>
          <cell r="AO93"/>
          <cell r="AP93"/>
          <cell r="AQ93"/>
          <cell r="AR93"/>
          <cell r="AS93"/>
          <cell r="AT93"/>
          <cell r="AU93"/>
          <cell r="AV93"/>
          <cell r="AW93"/>
          <cell r="AX93"/>
          <cell r="AY93"/>
          <cell r="AZ93"/>
          <cell r="BA93"/>
          <cell r="BB93"/>
          <cell r="BC93"/>
          <cell r="BD93"/>
          <cell r="BE93"/>
          <cell r="BF93"/>
          <cell r="BG93"/>
          <cell r="BH93"/>
          <cell r="BI93"/>
          <cell r="BJ93"/>
          <cell r="BK93"/>
          <cell r="BL93"/>
          <cell r="BM93"/>
          <cell r="BN93"/>
          <cell r="BO93"/>
          <cell r="BP93"/>
          <cell r="BQ93"/>
          <cell r="BR93"/>
          <cell r="BS93"/>
          <cell r="BT93">
            <v>0</v>
          </cell>
          <cell r="BU93" t="str">
            <v/>
          </cell>
          <cell r="BV93" t="str">
            <v/>
          </cell>
          <cell r="BW93" t="str">
            <v/>
          </cell>
          <cell r="BX93" t="str">
            <v/>
          </cell>
          <cell r="BY93" t="str">
            <v/>
          </cell>
          <cell r="BZ93" t="str">
            <v/>
          </cell>
          <cell r="CA93" t="str">
            <v/>
          </cell>
          <cell r="CB93" t="str">
            <v/>
          </cell>
          <cell r="CC93" t="str">
            <v/>
          </cell>
          <cell r="CD93" t="str">
            <v/>
          </cell>
          <cell r="CE93" t="str">
            <v/>
          </cell>
          <cell r="CF93" t="str">
            <v/>
          </cell>
          <cell r="CG93"/>
          <cell r="CH93"/>
          <cell r="CI93" t="str">
            <v/>
          </cell>
          <cell r="CJ93" t="str">
            <v/>
          </cell>
          <cell r="CK93" t="str">
            <v/>
          </cell>
          <cell r="CL93" t="str">
            <v/>
          </cell>
          <cell r="CM93" t="str">
            <v/>
          </cell>
          <cell r="CN93"/>
          <cell r="CO93"/>
          <cell r="CP93"/>
          <cell r="CQ93"/>
          <cell r="CR93"/>
          <cell r="CS93"/>
          <cell r="CT93"/>
          <cell r="CU93"/>
          <cell r="CV93"/>
          <cell r="CW93"/>
          <cell r="CX93"/>
          <cell r="CY93"/>
          <cell r="CZ93"/>
          <cell r="DA93"/>
          <cell r="DB93"/>
          <cell r="DC93">
            <v>0</v>
          </cell>
          <cell r="DD93">
            <v>0</v>
          </cell>
        </row>
        <row r="94">
          <cell r="A94"/>
          <cell r="B94"/>
          <cell r="C94" t="str">
            <v>スライス工程</v>
          </cell>
          <cell r="D94"/>
          <cell r="E94"/>
          <cell r="F94"/>
          <cell r="G94"/>
          <cell r="H94"/>
          <cell r="I94"/>
          <cell r="J94"/>
          <cell r="K94"/>
          <cell r="L94"/>
          <cell r="M94"/>
          <cell r="N94"/>
          <cell r="O94"/>
          <cell r="P94"/>
          <cell r="Q94"/>
          <cell r="R94"/>
          <cell r="S94"/>
          <cell r="T94"/>
          <cell r="U94"/>
          <cell r="V94"/>
          <cell r="W94"/>
          <cell r="X94"/>
          <cell r="Y94"/>
          <cell r="Z94"/>
          <cell r="AA94"/>
          <cell r="AB94"/>
          <cell r="AC94"/>
          <cell r="AD94"/>
          <cell r="AE94"/>
          <cell r="AF94"/>
          <cell r="AG94"/>
          <cell r="AH94"/>
          <cell r="AI94"/>
          <cell r="AJ94"/>
          <cell r="AK94"/>
          <cell r="AL94"/>
          <cell r="AM94"/>
          <cell r="AN94"/>
          <cell r="AO94"/>
          <cell r="AP94"/>
          <cell r="AQ94"/>
          <cell r="AR94"/>
          <cell r="AS94"/>
          <cell r="AT94"/>
          <cell r="AU94"/>
          <cell r="AV94"/>
          <cell r="AW94"/>
          <cell r="AX94"/>
          <cell r="AY94"/>
          <cell r="AZ94"/>
          <cell r="BA94"/>
          <cell r="BB94"/>
          <cell r="BC94"/>
          <cell r="BD94"/>
          <cell r="BE94"/>
          <cell r="BF94"/>
          <cell r="BG94"/>
          <cell r="BH94"/>
          <cell r="BI94"/>
          <cell r="BJ94"/>
          <cell r="BK94"/>
          <cell r="BL94"/>
          <cell r="BM94"/>
          <cell r="BN94"/>
          <cell r="BO94"/>
          <cell r="BP94"/>
          <cell r="BQ94"/>
          <cell r="BR94"/>
          <cell r="BS94"/>
          <cell r="BT94">
            <v>0</v>
          </cell>
          <cell r="BU94" t="str">
            <v/>
          </cell>
          <cell r="BV94" t="str">
            <v/>
          </cell>
          <cell r="BW94" t="str">
            <v/>
          </cell>
          <cell r="BX94" t="str">
            <v/>
          </cell>
          <cell r="BY94" t="str">
            <v/>
          </cell>
          <cell r="BZ94" t="str">
            <v/>
          </cell>
          <cell r="CA94" t="str">
            <v/>
          </cell>
          <cell r="CB94" t="str">
            <v/>
          </cell>
          <cell r="CC94" t="str">
            <v/>
          </cell>
          <cell r="CD94" t="str">
            <v/>
          </cell>
          <cell r="CE94" t="str">
            <v/>
          </cell>
          <cell r="CF94" t="str">
            <v/>
          </cell>
          <cell r="CG94"/>
          <cell r="CH94"/>
          <cell r="CI94" t="str">
            <v/>
          </cell>
          <cell r="CJ94" t="str">
            <v/>
          </cell>
          <cell r="CK94" t="str">
            <v/>
          </cell>
          <cell r="CL94" t="str">
            <v/>
          </cell>
          <cell r="CM94" t="str">
            <v/>
          </cell>
          <cell r="CN94"/>
          <cell r="CO94"/>
          <cell r="CP94"/>
          <cell r="CQ94"/>
          <cell r="CR94"/>
          <cell r="CS94"/>
          <cell r="CT94"/>
          <cell r="CU94"/>
          <cell r="CV94"/>
          <cell r="CW94"/>
          <cell r="CX94"/>
          <cell r="CY94"/>
          <cell r="CZ94"/>
          <cell r="DA94"/>
          <cell r="DB94"/>
          <cell r="DC94">
            <v>0</v>
          </cell>
          <cell r="DD94">
            <v>0</v>
          </cell>
        </row>
        <row r="95">
          <cell r="A95"/>
          <cell r="B95"/>
          <cell r="C95" t="str">
            <v>スライス工程</v>
          </cell>
          <cell r="D95"/>
          <cell r="E95"/>
          <cell r="F95"/>
          <cell r="G95"/>
          <cell r="H95"/>
          <cell r="I95"/>
          <cell r="J95"/>
          <cell r="K95"/>
          <cell r="L95"/>
          <cell r="M95"/>
          <cell r="N95"/>
          <cell r="O95"/>
          <cell r="P95"/>
          <cell r="Q95"/>
          <cell r="R95"/>
          <cell r="S95"/>
          <cell r="T95"/>
          <cell r="U95"/>
          <cell r="V95"/>
          <cell r="W95"/>
          <cell r="X95"/>
          <cell r="Y95"/>
          <cell r="Z95"/>
          <cell r="AA95"/>
          <cell r="AB95"/>
          <cell r="AC95"/>
          <cell r="AD95"/>
          <cell r="AE95"/>
          <cell r="AF95"/>
          <cell r="AG95"/>
          <cell r="AH95"/>
          <cell r="AI95"/>
          <cell r="AJ95"/>
          <cell r="AK95"/>
          <cell r="AL95"/>
          <cell r="AM95"/>
          <cell r="AN95"/>
          <cell r="AO95"/>
          <cell r="AP95"/>
          <cell r="AQ95"/>
          <cell r="AR95"/>
          <cell r="AS95"/>
          <cell r="AT95"/>
          <cell r="AU95"/>
          <cell r="AV95"/>
          <cell r="AW95"/>
          <cell r="AX95"/>
          <cell r="AY95"/>
          <cell r="AZ95"/>
          <cell r="BA95"/>
          <cell r="BB95"/>
          <cell r="BC95"/>
          <cell r="BD95"/>
          <cell r="BE95"/>
          <cell r="BF95"/>
          <cell r="BG95"/>
          <cell r="BH95"/>
          <cell r="BI95"/>
          <cell r="BJ95"/>
          <cell r="BK95"/>
          <cell r="BL95"/>
          <cell r="BM95"/>
          <cell r="BN95"/>
          <cell r="BO95"/>
          <cell r="BP95"/>
          <cell r="BQ95"/>
          <cell r="BR95"/>
          <cell r="BS95"/>
          <cell r="BT95">
            <v>0</v>
          </cell>
          <cell r="BU95" t="str">
            <v/>
          </cell>
          <cell r="BV95" t="str">
            <v/>
          </cell>
          <cell r="BW95" t="str">
            <v/>
          </cell>
          <cell r="BX95" t="str">
            <v/>
          </cell>
          <cell r="BY95" t="str">
            <v/>
          </cell>
          <cell r="BZ95" t="str">
            <v/>
          </cell>
          <cell r="CA95" t="str">
            <v/>
          </cell>
          <cell r="CB95" t="str">
            <v/>
          </cell>
          <cell r="CC95" t="str">
            <v/>
          </cell>
          <cell r="CD95" t="str">
            <v/>
          </cell>
          <cell r="CE95" t="str">
            <v/>
          </cell>
          <cell r="CF95" t="str">
            <v/>
          </cell>
          <cell r="CG95"/>
          <cell r="CH95"/>
          <cell r="CI95" t="str">
            <v/>
          </cell>
          <cell r="CJ95" t="str">
            <v/>
          </cell>
          <cell r="CK95" t="str">
            <v/>
          </cell>
          <cell r="CL95" t="str">
            <v/>
          </cell>
          <cell r="CM95" t="str">
            <v/>
          </cell>
          <cell r="CN95"/>
          <cell r="CO95"/>
          <cell r="CP95"/>
          <cell r="CQ95"/>
          <cell r="CR95"/>
          <cell r="CS95"/>
          <cell r="CT95"/>
          <cell r="CU95"/>
          <cell r="CV95"/>
          <cell r="CW95"/>
          <cell r="CX95"/>
          <cell r="CY95"/>
          <cell r="CZ95"/>
          <cell r="DA95"/>
          <cell r="DB95"/>
          <cell r="DC95">
            <v>0</v>
          </cell>
          <cell r="DD95">
            <v>0</v>
          </cell>
        </row>
        <row r="96">
          <cell r="A96"/>
          <cell r="B96"/>
          <cell r="C96" t="str">
            <v>スライス工程</v>
          </cell>
          <cell r="D96"/>
          <cell r="E96"/>
          <cell r="F96"/>
          <cell r="G96"/>
          <cell r="H96"/>
          <cell r="I96"/>
          <cell r="J96"/>
          <cell r="K96"/>
          <cell r="L96"/>
          <cell r="M96"/>
          <cell r="N96"/>
          <cell r="O96"/>
          <cell r="P96"/>
          <cell r="Q96"/>
          <cell r="R96"/>
          <cell r="S96"/>
          <cell r="T96"/>
          <cell r="U96"/>
          <cell r="V96"/>
          <cell r="W96"/>
          <cell r="X96"/>
          <cell r="Y96"/>
          <cell r="Z96"/>
          <cell r="AA96"/>
          <cell r="AB96"/>
          <cell r="AC96"/>
          <cell r="AD96"/>
          <cell r="AE96"/>
          <cell r="AF96"/>
          <cell r="AG96"/>
          <cell r="AH96"/>
          <cell r="AI96"/>
          <cell r="AJ96"/>
          <cell r="AK96"/>
          <cell r="AL96"/>
          <cell r="AM96"/>
          <cell r="AN96"/>
          <cell r="AO96"/>
          <cell r="AP96"/>
          <cell r="AQ96"/>
          <cell r="AR96"/>
          <cell r="AS96"/>
          <cell r="AT96"/>
          <cell r="AU96"/>
          <cell r="AV96"/>
          <cell r="AW96"/>
          <cell r="AX96"/>
          <cell r="AY96"/>
          <cell r="AZ96"/>
          <cell r="BA96"/>
          <cell r="BB96"/>
          <cell r="BC96"/>
          <cell r="BD96"/>
          <cell r="BE96"/>
          <cell r="BF96"/>
          <cell r="BG96"/>
          <cell r="BH96"/>
          <cell r="BI96"/>
          <cell r="BJ96"/>
          <cell r="BK96"/>
          <cell r="BL96"/>
          <cell r="BM96"/>
          <cell r="BN96"/>
          <cell r="BO96"/>
          <cell r="BP96"/>
          <cell r="BQ96"/>
          <cell r="BR96"/>
          <cell r="BS96"/>
          <cell r="BT96">
            <v>0</v>
          </cell>
          <cell r="BU96" t="str">
            <v/>
          </cell>
          <cell r="BV96" t="str">
            <v/>
          </cell>
          <cell r="BW96" t="str">
            <v/>
          </cell>
          <cell r="BX96" t="str">
            <v/>
          </cell>
          <cell r="BY96" t="str">
            <v/>
          </cell>
          <cell r="BZ96" t="str">
            <v/>
          </cell>
          <cell r="CA96" t="str">
            <v/>
          </cell>
          <cell r="CB96" t="str">
            <v/>
          </cell>
          <cell r="CC96" t="str">
            <v/>
          </cell>
          <cell r="CD96" t="str">
            <v/>
          </cell>
          <cell r="CE96" t="str">
            <v/>
          </cell>
          <cell r="CF96" t="str">
            <v/>
          </cell>
          <cell r="CG96"/>
          <cell r="CH96"/>
          <cell r="CI96" t="str">
            <v/>
          </cell>
          <cell r="CJ96" t="str">
            <v/>
          </cell>
          <cell r="CK96" t="str">
            <v/>
          </cell>
          <cell r="CL96" t="str">
            <v/>
          </cell>
          <cell r="CM96" t="str">
            <v/>
          </cell>
          <cell r="CN96"/>
          <cell r="CO96"/>
          <cell r="CP96"/>
          <cell r="CQ96"/>
          <cell r="CR96"/>
          <cell r="CS96"/>
          <cell r="CT96"/>
          <cell r="CU96"/>
          <cell r="CV96"/>
          <cell r="CW96"/>
          <cell r="CX96"/>
          <cell r="CY96"/>
          <cell r="CZ96"/>
          <cell r="DA96"/>
          <cell r="DB96"/>
          <cell r="DC96">
            <v>0</v>
          </cell>
          <cell r="DD96">
            <v>0</v>
          </cell>
        </row>
        <row r="97">
          <cell r="A97"/>
          <cell r="B97"/>
          <cell r="C97" t="str">
            <v>スライス工程</v>
          </cell>
          <cell r="D97"/>
          <cell r="E97"/>
          <cell r="F97"/>
          <cell r="G97"/>
          <cell r="H97"/>
          <cell r="I97"/>
          <cell r="J97"/>
          <cell r="K97"/>
          <cell r="L97"/>
          <cell r="M97"/>
          <cell r="N97"/>
          <cell r="O97"/>
          <cell r="P97"/>
          <cell r="Q97"/>
          <cell r="R97"/>
          <cell r="S97"/>
          <cell r="T97"/>
          <cell r="U97"/>
          <cell r="V97"/>
          <cell r="W97"/>
          <cell r="X97"/>
          <cell r="Y97"/>
          <cell r="Z97"/>
          <cell r="AA97"/>
          <cell r="AB97"/>
          <cell r="AC97"/>
          <cell r="AD97"/>
          <cell r="AE97"/>
          <cell r="AF97"/>
          <cell r="AG97"/>
          <cell r="AH97"/>
          <cell r="AI97"/>
          <cell r="AJ97"/>
          <cell r="AK97"/>
          <cell r="AL97"/>
          <cell r="AM97"/>
          <cell r="AN97"/>
          <cell r="AO97"/>
          <cell r="AP97"/>
          <cell r="AQ97"/>
          <cell r="AR97"/>
          <cell r="AS97"/>
          <cell r="AT97"/>
          <cell r="AU97"/>
          <cell r="AV97"/>
          <cell r="AW97"/>
          <cell r="AX97"/>
          <cell r="AY97"/>
          <cell r="AZ97"/>
          <cell r="BA97"/>
          <cell r="BB97"/>
          <cell r="BC97"/>
          <cell r="BD97"/>
          <cell r="BE97"/>
          <cell r="BF97"/>
          <cell r="BG97"/>
          <cell r="BH97"/>
          <cell r="BI97"/>
          <cell r="BJ97"/>
          <cell r="BK97"/>
          <cell r="BL97"/>
          <cell r="BM97"/>
          <cell r="BN97"/>
          <cell r="BO97"/>
          <cell r="BP97"/>
          <cell r="BQ97"/>
          <cell r="BR97"/>
          <cell r="BS97"/>
          <cell r="BT97">
            <v>0</v>
          </cell>
          <cell r="BU97" t="str">
            <v/>
          </cell>
          <cell r="BV97" t="str">
            <v/>
          </cell>
          <cell r="BW97" t="str">
            <v/>
          </cell>
          <cell r="BX97" t="str">
            <v/>
          </cell>
          <cell r="BY97" t="str">
            <v/>
          </cell>
          <cell r="BZ97" t="str">
            <v/>
          </cell>
          <cell r="CA97" t="str">
            <v/>
          </cell>
          <cell r="CB97" t="str">
            <v/>
          </cell>
          <cell r="CC97" t="str">
            <v/>
          </cell>
          <cell r="CD97" t="str">
            <v/>
          </cell>
          <cell r="CE97" t="str">
            <v/>
          </cell>
          <cell r="CF97" t="str">
            <v/>
          </cell>
          <cell r="CG97"/>
          <cell r="CH97"/>
          <cell r="CI97" t="str">
            <v/>
          </cell>
          <cell r="CJ97" t="str">
            <v/>
          </cell>
          <cell r="CK97" t="str">
            <v/>
          </cell>
          <cell r="CL97" t="str">
            <v/>
          </cell>
          <cell r="CM97" t="str">
            <v/>
          </cell>
          <cell r="CN97"/>
          <cell r="CO97"/>
          <cell r="CP97"/>
          <cell r="CQ97"/>
          <cell r="CR97"/>
          <cell r="CS97"/>
          <cell r="CT97"/>
          <cell r="CU97"/>
          <cell r="CV97"/>
          <cell r="CW97"/>
          <cell r="CX97"/>
          <cell r="CY97"/>
          <cell r="CZ97"/>
          <cell r="DA97"/>
          <cell r="DB97"/>
          <cell r="DC97">
            <v>0</v>
          </cell>
          <cell r="DD97">
            <v>0</v>
          </cell>
        </row>
        <row r="98">
          <cell r="A98"/>
          <cell r="B98"/>
          <cell r="C98" t="str">
            <v>スライス工程</v>
          </cell>
          <cell r="D98"/>
          <cell r="E98"/>
          <cell r="F98"/>
          <cell r="G98"/>
          <cell r="H98"/>
          <cell r="I98"/>
          <cell r="J98"/>
          <cell r="K98"/>
          <cell r="L98"/>
          <cell r="M98"/>
          <cell r="N98"/>
          <cell r="O98"/>
          <cell r="P98"/>
          <cell r="Q98"/>
          <cell r="R98"/>
          <cell r="S98"/>
          <cell r="T98"/>
          <cell r="U98"/>
          <cell r="V98"/>
          <cell r="W98"/>
          <cell r="X98"/>
          <cell r="Y98"/>
          <cell r="Z98"/>
          <cell r="AA98"/>
          <cell r="AB98"/>
          <cell r="AC98"/>
          <cell r="AD98"/>
          <cell r="AE98"/>
          <cell r="AF98"/>
          <cell r="AG98"/>
          <cell r="AH98"/>
          <cell r="AI98"/>
          <cell r="AJ98"/>
          <cell r="AK98"/>
          <cell r="AL98"/>
          <cell r="AM98"/>
          <cell r="AN98"/>
          <cell r="AO98"/>
          <cell r="AP98"/>
          <cell r="AQ98"/>
          <cell r="AR98"/>
          <cell r="AS98"/>
          <cell r="AT98"/>
          <cell r="AU98"/>
          <cell r="AV98"/>
          <cell r="AW98"/>
          <cell r="AX98"/>
          <cell r="AY98"/>
          <cell r="AZ98"/>
          <cell r="BA98"/>
          <cell r="BB98"/>
          <cell r="BC98"/>
          <cell r="BD98"/>
          <cell r="BE98"/>
          <cell r="BF98"/>
          <cell r="BG98"/>
          <cell r="BH98"/>
          <cell r="BI98"/>
          <cell r="BJ98"/>
          <cell r="BK98"/>
          <cell r="BL98"/>
          <cell r="BM98"/>
          <cell r="BN98"/>
          <cell r="BO98"/>
          <cell r="BP98"/>
          <cell r="BQ98"/>
          <cell r="BR98"/>
          <cell r="BS98"/>
          <cell r="BT98">
            <v>0</v>
          </cell>
          <cell r="BU98" t="str">
            <v/>
          </cell>
          <cell r="BV98" t="str">
            <v/>
          </cell>
          <cell r="BW98" t="str">
            <v/>
          </cell>
          <cell r="BX98" t="str">
            <v/>
          </cell>
          <cell r="BY98" t="str">
            <v/>
          </cell>
          <cell r="BZ98" t="str">
            <v/>
          </cell>
          <cell r="CA98" t="str">
            <v/>
          </cell>
          <cell r="CB98" t="str">
            <v/>
          </cell>
          <cell r="CC98" t="str">
            <v/>
          </cell>
          <cell r="CD98" t="str">
            <v/>
          </cell>
          <cell r="CE98" t="str">
            <v/>
          </cell>
          <cell r="CF98" t="str">
            <v/>
          </cell>
          <cell r="CG98"/>
          <cell r="CH98"/>
          <cell r="CI98" t="str">
            <v/>
          </cell>
          <cell r="CJ98" t="str">
            <v/>
          </cell>
          <cell r="CK98" t="str">
            <v/>
          </cell>
          <cell r="CL98" t="str">
            <v/>
          </cell>
          <cell r="CM98" t="str">
            <v/>
          </cell>
          <cell r="CN98"/>
          <cell r="CO98"/>
          <cell r="CP98"/>
          <cell r="CQ98"/>
          <cell r="CR98"/>
          <cell r="CS98"/>
          <cell r="CT98"/>
          <cell r="CU98"/>
          <cell r="CV98"/>
          <cell r="CW98"/>
          <cell r="CX98"/>
          <cell r="CY98"/>
          <cell r="CZ98"/>
          <cell r="DA98"/>
          <cell r="DB98"/>
          <cell r="DC98">
            <v>0</v>
          </cell>
          <cell r="DD98">
            <v>0</v>
          </cell>
        </row>
        <row r="99">
          <cell r="A99"/>
          <cell r="B99"/>
          <cell r="C99" t="str">
            <v>スライス工程</v>
          </cell>
          <cell r="D99"/>
          <cell r="E99"/>
          <cell r="F99"/>
          <cell r="G99"/>
          <cell r="H99"/>
          <cell r="I99"/>
          <cell r="J99"/>
          <cell r="K99"/>
          <cell r="L99"/>
          <cell r="M99"/>
          <cell r="N99"/>
          <cell r="O99"/>
          <cell r="P99"/>
          <cell r="Q99"/>
          <cell r="R99"/>
          <cell r="S99"/>
          <cell r="T99"/>
          <cell r="U99"/>
          <cell r="V99"/>
          <cell r="W99"/>
          <cell r="X99"/>
          <cell r="Y99"/>
          <cell r="Z99"/>
          <cell r="AA99"/>
          <cell r="AB99"/>
          <cell r="AC99"/>
          <cell r="AD99"/>
          <cell r="AE99"/>
          <cell r="AF99"/>
          <cell r="AG99"/>
          <cell r="AH99"/>
          <cell r="AI99"/>
          <cell r="AJ99"/>
          <cell r="AK99"/>
          <cell r="AL99"/>
          <cell r="AM99"/>
          <cell r="AN99"/>
          <cell r="AO99"/>
          <cell r="AP99"/>
          <cell r="AQ99"/>
          <cell r="AR99"/>
          <cell r="AS99"/>
          <cell r="AT99"/>
          <cell r="AU99"/>
          <cell r="AV99"/>
          <cell r="AW99"/>
          <cell r="AX99"/>
          <cell r="AY99"/>
          <cell r="AZ99"/>
          <cell r="BA99"/>
          <cell r="BB99"/>
          <cell r="BC99"/>
          <cell r="BD99"/>
          <cell r="BE99"/>
          <cell r="BF99"/>
          <cell r="BG99"/>
          <cell r="BH99"/>
          <cell r="BI99"/>
          <cell r="BJ99"/>
          <cell r="BK99"/>
          <cell r="BL99"/>
          <cell r="BM99"/>
          <cell r="BN99"/>
          <cell r="BO99"/>
          <cell r="BP99"/>
          <cell r="BQ99"/>
          <cell r="BR99"/>
          <cell r="BS99"/>
          <cell r="BT99">
            <v>0</v>
          </cell>
          <cell r="BU99" t="str">
            <v/>
          </cell>
          <cell r="BV99" t="str">
            <v/>
          </cell>
          <cell r="BW99" t="str">
            <v/>
          </cell>
          <cell r="BX99" t="str">
            <v/>
          </cell>
          <cell r="BY99" t="str">
            <v/>
          </cell>
          <cell r="BZ99" t="str">
            <v/>
          </cell>
          <cell r="CA99" t="str">
            <v/>
          </cell>
          <cell r="CB99" t="str">
            <v/>
          </cell>
          <cell r="CC99" t="str">
            <v/>
          </cell>
          <cell r="CD99" t="str">
            <v/>
          </cell>
          <cell r="CE99" t="str">
            <v/>
          </cell>
          <cell r="CF99" t="str">
            <v/>
          </cell>
          <cell r="CG99"/>
          <cell r="CH99"/>
          <cell r="CI99" t="str">
            <v/>
          </cell>
          <cell r="CJ99" t="str">
            <v/>
          </cell>
          <cell r="CK99" t="str">
            <v/>
          </cell>
          <cell r="CL99" t="str">
            <v/>
          </cell>
          <cell r="CM99" t="str">
            <v/>
          </cell>
          <cell r="CN99"/>
          <cell r="CO99"/>
          <cell r="CP99"/>
          <cell r="CQ99"/>
          <cell r="CR99"/>
          <cell r="CS99"/>
          <cell r="CT99"/>
          <cell r="CU99"/>
          <cell r="CV99"/>
          <cell r="CW99"/>
          <cell r="CX99"/>
          <cell r="CY99"/>
          <cell r="CZ99"/>
          <cell r="DA99"/>
          <cell r="DB99"/>
          <cell r="DC99">
            <v>0</v>
          </cell>
          <cell r="DD99">
            <v>0</v>
          </cell>
        </row>
        <row r="100">
          <cell r="A100"/>
          <cell r="B100"/>
          <cell r="C100" t="str">
            <v>スライス工程</v>
          </cell>
          <cell r="D100"/>
          <cell r="E100"/>
          <cell r="F100"/>
          <cell r="G100"/>
          <cell r="H100"/>
          <cell r="I100"/>
          <cell r="J100"/>
          <cell r="K100"/>
          <cell r="L100"/>
          <cell r="M100"/>
          <cell r="N100"/>
          <cell r="O100"/>
          <cell r="P100"/>
          <cell r="Q100"/>
          <cell r="R100"/>
          <cell r="S100"/>
          <cell r="T100"/>
          <cell r="U100"/>
          <cell r="V100"/>
          <cell r="W100"/>
          <cell r="X100"/>
          <cell r="Y100"/>
          <cell r="Z100"/>
          <cell r="AA100"/>
          <cell r="AB100"/>
          <cell r="AC100"/>
          <cell r="AD100"/>
          <cell r="AE100"/>
          <cell r="AF100"/>
          <cell r="AG100"/>
          <cell r="AH100"/>
          <cell r="AI100"/>
          <cell r="AJ100"/>
          <cell r="AK100"/>
          <cell r="AL100"/>
          <cell r="AM100"/>
          <cell r="AN100"/>
          <cell r="AO100"/>
          <cell r="AP100"/>
          <cell r="AQ100"/>
          <cell r="AR100"/>
          <cell r="AS100"/>
          <cell r="AT100"/>
          <cell r="AU100"/>
          <cell r="AV100"/>
          <cell r="AW100"/>
          <cell r="AX100"/>
          <cell r="AY100"/>
          <cell r="AZ100"/>
          <cell r="BA100"/>
          <cell r="BB100"/>
          <cell r="BC100"/>
          <cell r="BD100"/>
          <cell r="BE100"/>
          <cell r="BF100"/>
          <cell r="BG100"/>
          <cell r="BH100"/>
          <cell r="BI100"/>
          <cell r="BJ100"/>
          <cell r="BK100"/>
          <cell r="BL100"/>
          <cell r="BM100"/>
          <cell r="BN100"/>
          <cell r="BO100"/>
          <cell r="BP100"/>
          <cell r="BQ100"/>
          <cell r="BR100"/>
          <cell r="BS100"/>
          <cell r="BT100">
            <v>0</v>
          </cell>
          <cell r="BU100" t="str">
            <v/>
          </cell>
          <cell r="BV100" t="str">
            <v/>
          </cell>
          <cell r="BW100" t="str">
            <v/>
          </cell>
          <cell r="BX100" t="str">
            <v/>
          </cell>
          <cell r="BY100" t="str">
            <v/>
          </cell>
          <cell r="BZ100" t="str">
            <v/>
          </cell>
          <cell r="CA100" t="str">
            <v/>
          </cell>
          <cell r="CB100" t="str">
            <v/>
          </cell>
          <cell r="CC100" t="str">
            <v/>
          </cell>
          <cell r="CD100" t="str">
            <v/>
          </cell>
          <cell r="CE100" t="str">
            <v/>
          </cell>
          <cell r="CF100" t="str">
            <v/>
          </cell>
          <cell r="CG100"/>
          <cell r="CH100"/>
          <cell r="CI100" t="str">
            <v/>
          </cell>
          <cell r="CJ100" t="str">
            <v/>
          </cell>
          <cell r="CK100" t="str">
            <v/>
          </cell>
          <cell r="CL100" t="str">
            <v/>
          </cell>
          <cell r="CM100" t="str">
            <v/>
          </cell>
          <cell r="CN100"/>
          <cell r="CO100"/>
          <cell r="CP100"/>
          <cell r="CQ100"/>
          <cell r="CR100"/>
          <cell r="CS100"/>
          <cell r="CT100"/>
          <cell r="CU100"/>
          <cell r="CV100"/>
          <cell r="CW100"/>
          <cell r="CX100"/>
          <cell r="CY100"/>
          <cell r="CZ100"/>
          <cell r="DA100"/>
          <cell r="DB100"/>
          <cell r="DC100">
            <v>0</v>
          </cell>
          <cell r="DD100">
            <v>0</v>
          </cell>
        </row>
        <row r="101">
          <cell r="A101"/>
          <cell r="B101"/>
          <cell r="C101" t="str">
            <v>スライス工程</v>
          </cell>
          <cell r="D101"/>
          <cell r="E101"/>
          <cell r="F101"/>
          <cell r="G101"/>
          <cell r="H101"/>
          <cell r="I101"/>
          <cell r="J101"/>
          <cell r="K101"/>
          <cell r="L101"/>
          <cell r="M101"/>
          <cell r="N101"/>
          <cell r="O101"/>
          <cell r="P101"/>
          <cell r="Q101"/>
          <cell r="R101"/>
          <cell r="S101"/>
          <cell r="T101"/>
          <cell r="U101"/>
          <cell r="V101"/>
          <cell r="W101"/>
          <cell r="X101"/>
          <cell r="Y101"/>
          <cell r="Z101"/>
          <cell r="AA101"/>
          <cell r="AB101"/>
          <cell r="AC101"/>
          <cell r="AD101"/>
          <cell r="AE101"/>
          <cell r="AF101"/>
          <cell r="AG101"/>
          <cell r="AH101"/>
          <cell r="AI101"/>
          <cell r="AJ101"/>
          <cell r="AK101"/>
          <cell r="AL101"/>
          <cell r="AM101"/>
          <cell r="AN101"/>
          <cell r="AO101"/>
          <cell r="AP101"/>
          <cell r="AQ101"/>
          <cell r="AR101"/>
          <cell r="AS101"/>
          <cell r="AT101"/>
          <cell r="AU101"/>
          <cell r="AV101"/>
          <cell r="AW101"/>
          <cell r="AX101"/>
          <cell r="AY101"/>
          <cell r="AZ101"/>
          <cell r="BA101"/>
          <cell r="BB101"/>
          <cell r="BC101"/>
          <cell r="BD101"/>
          <cell r="BE101"/>
          <cell r="BF101"/>
          <cell r="BG101"/>
          <cell r="BH101"/>
          <cell r="BI101"/>
          <cell r="BJ101"/>
          <cell r="BK101"/>
          <cell r="BL101"/>
          <cell r="BM101"/>
          <cell r="BN101"/>
          <cell r="BO101"/>
          <cell r="BP101"/>
          <cell r="BQ101"/>
          <cell r="BR101"/>
          <cell r="BS101"/>
          <cell r="BT101">
            <v>0</v>
          </cell>
          <cell r="BU101" t="str">
            <v/>
          </cell>
          <cell r="BV101" t="str">
            <v/>
          </cell>
          <cell r="BW101" t="str">
            <v/>
          </cell>
          <cell r="BX101" t="str">
            <v/>
          </cell>
          <cell r="BY101" t="str">
            <v/>
          </cell>
          <cell r="BZ101" t="str">
            <v/>
          </cell>
          <cell r="CA101" t="str">
            <v/>
          </cell>
          <cell r="CB101" t="str">
            <v/>
          </cell>
          <cell r="CC101" t="str">
            <v/>
          </cell>
          <cell r="CD101" t="str">
            <v/>
          </cell>
          <cell r="CE101" t="str">
            <v/>
          </cell>
          <cell r="CF101" t="str">
            <v/>
          </cell>
          <cell r="CG101"/>
          <cell r="CH101"/>
          <cell r="CI101" t="str">
            <v/>
          </cell>
          <cell r="CJ101" t="str">
            <v/>
          </cell>
          <cell r="CK101" t="str">
            <v/>
          </cell>
          <cell r="CL101" t="str">
            <v/>
          </cell>
          <cell r="CM101" t="str">
            <v/>
          </cell>
          <cell r="CN101"/>
          <cell r="CO101"/>
          <cell r="CP101"/>
          <cell r="CQ101"/>
          <cell r="CR101"/>
          <cell r="CS101"/>
          <cell r="CT101"/>
          <cell r="CU101"/>
          <cell r="CV101"/>
          <cell r="CW101"/>
          <cell r="CX101"/>
          <cell r="CY101"/>
          <cell r="CZ101"/>
          <cell r="DA101"/>
          <cell r="DB101"/>
          <cell r="DC101">
            <v>0</v>
          </cell>
          <cell r="DD101">
            <v>0</v>
          </cell>
        </row>
        <row r="102">
          <cell r="A102"/>
          <cell r="B102"/>
          <cell r="C102" t="str">
            <v>スライス工程</v>
          </cell>
          <cell r="D102"/>
          <cell r="E102"/>
          <cell r="F102"/>
          <cell r="G102"/>
          <cell r="H102"/>
          <cell r="I102"/>
          <cell r="J102"/>
          <cell r="K102"/>
          <cell r="L102"/>
          <cell r="M102"/>
          <cell r="N102"/>
          <cell r="O102"/>
          <cell r="P102"/>
          <cell r="Q102"/>
          <cell r="R102"/>
          <cell r="S102"/>
          <cell r="T102"/>
          <cell r="U102"/>
          <cell r="V102"/>
          <cell r="W102"/>
          <cell r="X102"/>
          <cell r="Y102"/>
          <cell r="Z102"/>
          <cell r="AA102"/>
          <cell r="AB102"/>
          <cell r="AC102"/>
          <cell r="AD102"/>
          <cell r="AE102"/>
          <cell r="AF102"/>
          <cell r="AG102"/>
          <cell r="AH102"/>
          <cell r="AI102"/>
          <cell r="AJ102"/>
          <cell r="AK102"/>
          <cell r="AL102"/>
          <cell r="AM102"/>
          <cell r="AN102"/>
          <cell r="AO102"/>
          <cell r="AP102"/>
          <cell r="AQ102"/>
          <cell r="AR102"/>
          <cell r="AS102"/>
          <cell r="AT102"/>
          <cell r="AU102"/>
          <cell r="AV102"/>
          <cell r="AW102"/>
          <cell r="AX102"/>
          <cell r="AY102"/>
          <cell r="AZ102"/>
          <cell r="BA102"/>
          <cell r="BB102"/>
          <cell r="BC102"/>
          <cell r="BD102"/>
          <cell r="BE102"/>
          <cell r="BF102"/>
          <cell r="BG102"/>
          <cell r="BH102"/>
          <cell r="BI102"/>
          <cell r="BJ102"/>
          <cell r="BK102"/>
          <cell r="BL102"/>
          <cell r="BM102"/>
          <cell r="BN102"/>
          <cell r="BO102"/>
          <cell r="BP102"/>
          <cell r="BQ102"/>
          <cell r="BR102"/>
          <cell r="BS102"/>
          <cell r="BT102">
            <v>0</v>
          </cell>
          <cell r="BU102" t="str">
            <v/>
          </cell>
          <cell r="BV102" t="str">
            <v/>
          </cell>
          <cell r="BW102" t="str">
            <v/>
          </cell>
          <cell r="BX102" t="str">
            <v/>
          </cell>
          <cell r="BY102" t="str">
            <v/>
          </cell>
          <cell r="BZ102" t="str">
            <v/>
          </cell>
          <cell r="CA102" t="str">
            <v/>
          </cell>
          <cell r="CB102" t="str">
            <v/>
          </cell>
          <cell r="CC102" t="str">
            <v/>
          </cell>
          <cell r="CD102" t="str">
            <v/>
          </cell>
          <cell r="CE102" t="str">
            <v/>
          </cell>
          <cell r="CF102" t="str">
            <v/>
          </cell>
          <cell r="CG102"/>
          <cell r="CH102"/>
          <cell r="CI102" t="str">
            <v/>
          </cell>
          <cell r="CJ102" t="str">
            <v/>
          </cell>
          <cell r="CK102" t="str">
            <v/>
          </cell>
          <cell r="CL102" t="str">
            <v/>
          </cell>
          <cell r="CM102" t="str">
            <v/>
          </cell>
          <cell r="CN102"/>
          <cell r="CO102"/>
          <cell r="CP102"/>
          <cell r="CQ102"/>
          <cell r="CR102"/>
          <cell r="CS102"/>
          <cell r="CT102"/>
          <cell r="CU102"/>
          <cell r="CV102"/>
          <cell r="CW102"/>
          <cell r="CX102"/>
          <cell r="CY102"/>
          <cell r="CZ102"/>
          <cell r="DA102"/>
          <cell r="DB102"/>
          <cell r="DC102">
            <v>0</v>
          </cell>
          <cell r="DD102">
            <v>0</v>
          </cell>
        </row>
        <row r="103">
          <cell r="A103"/>
          <cell r="B103"/>
          <cell r="C103" t="str">
            <v>スライス工程</v>
          </cell>
          <cell r="D103"/>
          <cell r="E103"/>
          <cell r="F103"/>
          <cell r="G103"/>
          <cell r="H103"/>
          <cell r="I103"/>
          <cell r="J103"/>
          <cell r="K103"/>
          <cell r="L103"/>
          <cell r="M103"/>
          <cell r="N103"/>
          <cell r="O103"/>
          <cell r="P103"/>
          <cell r="Q103"/>
          <cell r="R103"/>
          <cell r="S103"/>
          <cell r="T103"/>
          <cell r="U103"/>
          <cell r="V103"/>
          <cell r="W103"/>
          <cell r="X103"/>
          <cell r="Y103"/>
          <cell r="Z103"/>
          <cell r="AA103"/>
          <cell r="AB103"/>
          <cell r="AC103"/>
          <cell r="AD103"/>
          <cell r="AE103"/>
          <cell r="AF103"/>
          <cell r="AG103"/>
          <cell r="AH103"/>
          <cell r="AI103"/>
          <cell r="AJ103"/>
          <cell r="AK103"/>
          <cell r="AL103"/>
          <cell r="AM103"/>
          <cell r="AN103"/>
          <cell r="AO103"/>
          <cell r="AP103"/>
          <cell r="AQ103"/>
          <cell r="AR103"/>
          <cell r="AS103"/>
          <cell r="AT103"/>
          <cell r="AU103"/>
          <cell r="AV103"/>
          <cell r="AW103"/>
          <cell r="AX103"/>
          <cell r="AY103"/>
          <cell r="AZ103"/>
          <cell r="BA103"/>
          <cell r="BB103"/>
          <cell r="BC103"/>
          <cell r="BD103"/>
          <cell r="BE103"/>
          <cell r="BF103"/>
          <cell r="BG103"/>
          <cell r="BH103"/>
          <cell r="BI103"/>
          <cell r="BJ103"/>
          <cell r="BK103"/>
          <cell r="BL103"/>
          <cell r="BM103"/>
          <cell r="BN103"/>
          <cell r="BO103"/>
          <cell r="BP103"/>
          <cell r="BQ103"/>
          <cell r="BR103"/>
          <cell r="BS103"/>
          <cell r="BT103">
            <v>0</v>
          </cell>
          <cell r="BU103" t="str">
            <v/>
          </cell>
          <cell r="BV103" t="str">
            <v/>
          </cell>
          <cell r="BW103" t="str">
            <v/>
          </cell>
          <cell r="BX103" t="str">
            <v/>
          </cell>
          <cell r="BY103" t="str">
            <v/>
          </cell>
          <cell r="BZ103" t="str">
            <v/>
          </cell>
          <cell r="CA103" t="str">
            <v/>
          </cell>
          <cell r="CB103" t="str">
            <v/>
          </cell>
          <cell r="CC103" t="str">
            <v/>
          </cell>
          <cell r="CD103" t="str">
            <v/>
          </cell>
          <cell r="CE103" t="str">
            <v/>
          </cell>
          <cell r="CF103" t="str">
            <v/>
          </cell>
          <cell r="CG103"/>
          <cell r="CH103"/>
          <cell r="CI103" t="str">
            <v/>
          </cell>
          <cell r="CJ103" t="str">
            <v/>
          </cell>
          <cell r="CK103" t="str">
            <v/>
          </cell>
          <cell r="CL103" t="str">
            <v/>
          </cell>
          <cell r="CM103" t="str">
            <v/>
          </cell>
          <cell r="CN103"/>
          <cell r="CO103"/>
          <cell r="CP103"/>
          <cell r="CQ103"/>
          <cell r="CR103"/>
          <cell r="CS103"/>
          <cell r="CT103"/>
          <cell r="CU103"/>
          <cell r="CV103"/>
          <cell r="CW103"/>
          <cell r="CX103"/>
          <cell r="CY103"/>
          <cell r="CZ103"/>
          <cell r="DA103"/>
          <cell r="DB103"/>
          <cell r="DC103">
            <v>0</v>
          </cell>
          <cell r="DD103">
            <v>0</v>
          </cell>
        </row>
        <row r="104">
          <cell r="A104"/>
          <cell r="B104"/>
          <cell r="C104"/>
          <cell r="D104"/>
          <cell r="H104"/>
          <cell r="L104"/>
          <cell r="AP104"/>
          <cell r="AS104"/>
          <cell r="AV104"/>
          <cell r="AY104"/>
          <cell r="BQ104"/>
          <cell r="BV104"/>
          <cell r="BW104"/>
          <cell r="BX104"/>
          <cell r="BY104"/>
          <cell r="BZ104"/>
          <cell r="CA104"/>
          <cell r="CB104"/>
          <cell r="CC104"/>
          <cell r="CD104"/>
          <cell r="CF104"/>
          <cell r="CG104"/>
          <cell r="CQ104"/>
          <cell r="CT104"/>
          <cell r="CU104"/>
          <cell r="CY104"/>
          <cell r="CZ104"/>
          <cell r="DA104"/>
          <cell r="DB104"/>
          <cell r="DC104"/>
          <cell r="DD104"/>
        </row>
        <row r="105">
          <cell r="A105"/>
          <cell r="B105"/>
          <cell r="C105"/>
          <cell r="D105"/>
          <cell r="H105"/>
          <cell r="L105"/>
          <cell r="AP105"/>
          <cell r="AS105"/>
          <cell r="AV105"/>
          <cell r="AY105"/>
          <cell r="BQ105"/>
          <cell r="BV105"/>
          <cell r="BW105"/>
          <cell r="BX105"/>
          <cell r="BY105"/>
          <cell r="BZ105"/>
          <cell r="CA105"/>
          <cell r="CB105"/>
          <cell r="CC105"/>
          <cell r="CD105"/>
          <cell r="CF105"/>
          <cell r="CG105"/>
          <cell r="CQ105"/>
          <cell r="CT105"/>
          <cell r="CU105"/>
          <cell r="CY105"/>
          <cell r="CZ105"/>
          <cell r="DA105"/>
          <cell r="DB105"/>
          <cell r="DC105"/>
          <cell r="DD105"/>
        </row>
        <row r="106">
          <cell r="A106"/>
          <cell r="B106"/>
          <cell r="C106"/>
          <cell r="D106"/>
          <cell r="H106"/>
          <cell r="L106"/>
          <cell r="AP106"/>
          <cell r="AS106"/>
          <cell r="AV106"/>
          <cell r="AY106"/>
          <cell r="BQ106"/>
          <cell r="BV106"/>
          <cell r="BW106"/>
          <cell r="BX106"/>
          <cell r="BY106"/>
          <cell r="BZ106"/>
          <cell r="CA106"/>
          <cell r="CB106"/>
          <cell r="CC106"/>
          <cell r="CD106"/>
          <cell r="CF106"/>
          <cell r="CG106"/>
          <cell r="CQ106"/>
          <cell r="CT106"/>
          <cell r="CU106"/>
          <cell r="CY106"/>
          <cell r="CZ106"/>
          <cell r="DA106"/>
          <cell r="DB106"/>
          <cell r="DC106"/>
          <cell r="DD106"/>
        </row>
        <row r="107">
          <cell r="A107"/>
          <cell r="B107"/>
          <cell r="C107"/>
          <cell r="D107"/>
          <cell r="H107"/>
          <cell r="L107"/>
          <cell r="AP107"/>
          <cell r="AS107"/>
          <cell r="AV107"/>
          <cell r="AY107"/>
          <cell r="BQ107"/>
          <cell r="BV107"/>
          <cell r="BW107"/>
          <cell r="BX107"/>
          <cell r="BY107"/>
          <cell r="BZ107"/>
          <cell r="CA107"/>
          <cell r="CB107"/>
          <cell r="CC107"/>
          <cell r="CD107"/>
          <cell r="CF107"/>
          <cell r="CG107"/>
          <cell r="CQ107"/>
          <cell r="CT107"/>
          <cell r="CU107"/>
          <cell r="CY107"/>
          <cell r="CZ107"/>
          <cell r="DA107"/>
          <cell r="DB107"/>
          <cell r="DC107"/>
          <cell r="DD107"/>
        </row>
        <row r="108">
          <cell r="A108"/>
          <cell r="B108"/>
          <cell r="C108"/>
          <cell r="D108"/>
          <cell r="H108"/>
          <cell r="L108"/>
          <cell r="AP108"/>
          <cell r="AS108"/>
          <cell r="AV108"/>
          <cell r="AY108"/>
          <cell r="BQ108"/>
          <cell r="BV108"/>
          <cell r="BW108"/>
          <cell r="BX108"/>
          <cell r="BY108"/>
          <cell r="BZ108"/>
          <cell r="CA108"/>
          <cell r="CB108"/>
          <cell r="CC108"/>
          <cell r="CD108"/>
          <cell r="CF108"/>
          <cell r="CG108"/>
          <cell r="CQ108"/>
          <cell r="CT108"/>
          <cell r="CU108"/>
          <cell r="CY108"/>
          <cell r="CZ108"/>
          <cell r="DA108"/>
          <cell r="DB108"/>
          <cell r="DC108"/>
          <cell r="DD108"/>
        </row>
        <row r="109">
          <cell r="A109"/>
          <cell r="B109"/>
          <cell r="C109"/>
          <cell r="D109"/>
          <cell r="H109"/>
          <cell r="L109"/>
          <cell r="AP109"/>
          <cell r="AS109"/>
          <cell r="AV109"/>
          <cell r="AY109"/>
          <cell r="BQ109"/>
          <cell r="BV109"/>
          <cell r="BW109"/>
          <cell r="BX109"/>
          <cell r="BY109"/>
          <cell r="BZ109"/>
          <cell r="CA109"/>
          <cell r="CB109"/>
          <cell r="CC109"/>
          <cell r="CD109"/>
          <cell r="CF109"/>
          <cell r="CG109"/>
          <cell r="CQ109"/>
          <cell r="CT109"/>
          <cell r="CU109"/>
          <cell r="CY109"/>
          <cell r="CZ109"/>
          <cell r="DA109"/>
          <cell r="DB109"/>
          <cell r="DC109"/>
          <cell r="DD109"/>
        </row>
        <row r="110">
          <cell r="A110"/>
          <cell r="B110"/>
          <cell r="C110"/>
          <cell r="D110"/>
          <cell r="H110"/>
          <cell r="L110"/>
          <cell r="AP110"/>
          <cell r="AS110"/>
          <cell r="AV110"/>
          <cell r="AY110"/>
          <cell r="BQ110"/>
          <cell r="BV110"/>
          <cell r="BW110"/>
          <cell r="BX110"/>
          <cell r="BY110"/>
          <cell r="BZ110"/>
          <cell r="CA110"/>
          <cell r="CB110"/>
          <cell r="CC110"/>
          <cell r="CD110"/>
          <cell r="CF110"/>
          <cell r="CG110"/>
          <cell r="CQ110"/>
          <cell r="CT110"/>
          <cell r="CU110"/>
          <cell r="CY110"/>
          <cell r="CZ110"/>
          <cell r="DA110"/>
          <cell r="DB110"/>
          <cell r="DC110"/>
          <cell r="DD110"/>
        </row>
        <row r="111">
          <cell r="A111"/>
          <cell r="B111"/>
          <cell r="C111"/>
          <cell r="D111"/>
          <cell r="H111"/>
          <cell r="L111"/>
          <cell r="AP111"/>
          <cell r="AS111"/>
          <cell r="AV111"/>
          <cell r="AY111"/>
          <cell r="BQ111"/>
          <cell r="BV111"/>
          <cell r="BW111"/>
          <cell r="BX111"/>
          <cell r="BY111"/>
          <cell r="BZ111"/>
          <cell r="CA111"/>
          <cell r="CB111"/>
          <cell r="CC111"/>
          <cell r="CD111"/>
          <cell r="CF111"/>
          <cell r="CG111"/>
          <cell r="CQ111"/>
          <cell r="CT111"/>
          <cell r="CU111"/>
          <cell r="CY111"/>
          <cell r="CZ111"/>
          <cell r="DA111"/>
          <cell r="DB111"/>
          <cell r="DC111"/>
          <cell r="DD111"/>
        </row>
        <row r="112">
          <cell r="A112"/>
          <cell r="B112"/>
          <cell r="C112"/>
          <cell r="D112"/>
          <cell r="H112"/>
          <cell r="L112"/>
          <cell r="AP112"/>
          <cell r="AS112"/>
          <cell r="AV112"/>
          <cell r="AY112"/>
          <cell r="BQ112"/>
          <cell r="BV112"/>
          <cell r="BW112"/>
          <cell r="BX112"/>
          <cell r="BY112"/>
          <cell r="BZ112"/>
          <cell r="CA112"/>
          <cell r="CB112"/>
          <cell r="CC112"/>
          <cell r="CD112"/>
          <cell r="CF112"/>
          <cell r="CG112"/>
          <cell r="CQ112"/>
          <cell r="CT112"/>
          <cell r="CU112"/>
          <cell r="CY112"/>
          <cell r="CZ112"/>
          <cell r="DA112"/>
          <cell r="DB112"/>
          <cell r="DC112"/>
          <cell r="DD112"/>
        </row>
        <row r="113">
          <cell r="A113"/>
          <cell r="B113"/>
          <cell r="C113"/>
          <cell r="D113"/>
          <cell r="H113"/>
          <cell r="L113"/>
          <cell r="AP113"/>
          <cell r="AS113"/>
          <cell r="AV113"/>
          <cell r="AY113"/>
          <cell r="BQ113"/>
          <cell r="BV113"/>
          <cell r="BW113"/>
          <cell r="BX113"/>
          <cell r="BY113"/>
          <cell r="BZ113"/>
          <cell r="CA113"/>
          <cell r="CB113"/>
          <cell r="CC113"/>
          <cell r="CD113"/>
          <cell r="CF113"/>
          <cell r="CG113"/>
          <cell r="CQ113"/>
          <cell r="CT113"/>
          <cell r="CU113"/>
          <cell r="CY113"/>
          <cell r="CZ113"/>
          <cell r="DA113"/>
          <cell r="DB113"/>
          <cell r="DC113"/>
          <cell r="DD113"/>
        </row>
        <row r="114">
          <cell r="A114"/>
          <cell r="B114"/>
          <cell r="C114"/>
          <cell r="D114"/>
          <cell r="H114"/>
          <cell r="L114"/>
          <cell r="AP114"/>
          <cell r="AS114"/>
          <cell r="AV114"/>
          <cell r="AY114"/>
          <cell r="BQ114"/>
          <cell r="BV114"/>
          <cell r="BW114"/>
          <cell r="BX114"/>
          <cell r="BY114"/>
          <cell r="BZ114"/>
          <cell r="CA114"/>
          <cell r="CB114"/>
          <cell r="CC114"/>
          <cell r="CD114"/>
          <cell r="CF114"/>
          <cell r="CG114"/>
          <cell r="CQ114"/>
          <cell r="CT114"/>
          <cell r="CU114"/>
          <cell r="CY114"/>
          <cell r="CZ114"/>
          <cell r="DA114"/>
          <cell r="DB114"/>
          <cell r="DC114"/>
          <cell r="DD114"/>
        </row>
        <row r="115">
          <cell r="A115"/>
          <cell r="B115"/>
          <cell r="C115"/>
          <cell r="D115"/>
          <cell r="H115"/>
          <cell r="L115"/>
          <cell r="AP115"/>
          <cell r="AS115"/>
          <cell r="AV115"/>
          <cell r="AY115"/>
          <cell r="BQ115"/>
          <cell r="BV115"/>
          <cell r="BW115"/>
          <cell r="BX115"/>
          <cell r="BY115"/>
          <cell r="BZ115"/>
          <cell r="CA115"/>
          <cell r="CB115"/>
          <cell r="CC115"/>
          <cell r="CD115"/>
          <cell r="CF115"/>
          <cell r="CG115"/>
          <cell r="CQ115"/>
          <cell r="CT115"/>
          <cell r="CU115"/>
          <cell r="CY115"/>
          <cell r="CZ115"/>
          <cell r="DA115"/>
          <cell r="DB115"/>
          <cell r="DC115"/>
          <cell r="DD115"/>
        </row>
        <row r="116">
          <cell r="A116"/>
          <cell r="B116"/>
          <cell r="C116"/>
          <cell r="D116"/>
          <cell r="H116"/>
          <cell r="L116"/>
          <cell r="AP116"/>
          <cell r="AS116"/>
          <cell r="AV116"/>
          <cell r="AY116"/>
          <cell r="BQ116"/>
          <cell r="BV116"/>
          <cell r="BW116"/>
          <cell r="BX116"/>
          <cell r="BY116"/>
          <cell r="BZ116"/>
          <cell r="CA116"/>
          <cell r="CB116"/>
          <cell r="CC116"/>
          <cell r="CD116"/>
          <cell r="CF116"/>
          <cell r="CG116"/>
          <cell r="CQ116"/>
          <cell r="CT116"/>
          <cell r="CU116"/>
          <cell r="CY116"/>
          <cell r="CZ116"/>
          <cell r="DA116"/>
          <cell r="DB116"/>
          <cell r="DC116"/>
          <cell r="DD116"/>
        </row>
        <row r="117">
          <cell r="A117"/>
          <cell r="B117"/>
          <cell r="C117"/>
          <cell r="D117"/>
          <cell r="H117"/>
          <cell r="L117"/>
          <cell r="AP117"/>
          <cell r="AS117"/>
          <cell r="AV117"/>
          <cell r="AY117"/>
          <cell r="BQ117"/>
          <cell r="BV117"/>
          <cell r="BW117"/>
          <cell r="BX117"/>
          <cell r="BY117"/>
          <cell r="BZ117"/>
          <cell r="CA117"/>
          <cell r="CB117"/>
          <cell r="CC117"/>
          <cell r="CD117"/>
          <cell r="CF117"/>
          <cell r="CG117"/>
          <cell r="CQ117"/>
          <cell r="CT117"/>
          <cell r="CU117"/>
          <cell r="CY117"/>
          <cell r="CZ117"/>
          <cell r="DA117"/>
          <cell r="DB117"/>
          <cell r="DC117"/>
          <cell r="DD117"/>
        </row>
        <row r="118">
          <cell r="A118"/>
          <cell r="B118"/>
          <cell r="C118"/>
          <cell r="D118"/>
          <cell r="H118"/>
          <cell r="L118"/>
          <cell r="AP118"/>
          <cell r="AS118"/>
          <cell r="AV118"/>
          <cell r="AY118"/>
          <cell r="BQ118"/>
          <cell r="BV118"/>
          <cell r="BW118"/>
          <cell r="BX118"/>
          <cell r="BY118"/>
          <cell r="BZ118"/>
          <cell r="CA118"/>
          <cell r="CB118"/>
          <cell r="CC118"/>
          <cell r="CD118"/>
          <cell r="CF118"/>
          <cell r="CG118"/>
          <cell r="CQ118"/>
          <cell r="CT118"/>
          <cell r="CU118"/>
          <cell r="CY118"/>
          <cell r="CZ118"/>
          <cell r="DA118"/>
          <cell r="DB118"/>
          <cell r="DC118"/>
          <cell r="DD118"/>
        </row>
        <row r="119">
          <cell r="A119"/>
          <cell r="B119"/>
          <cell r="C119"/>
          <cell r="D119"/>
          <cell r="H119"/>
          <cell r="L119"/>
          <cell r="AP119"/>
          <cell r="AS119"/>
          <cell r="AV119"/>
          <cell r="AY119"/>
          <cell r="BQ119"/>
          <cell r="BV119"/>
          <cell r="BW119"/>
          <cell r="BX119"/>
          <cell r="BY119"/>
          <cell r="BZ119"/>
          <cell r="CA119"/>
          <cell r="CB119"/>
          <cell r="CC119"/>
          <cell r="CD119"/>
          <cell r="CF119"/>
          <cell r="CG119"/>
          <cell r="CQ119"/>
          <cell r="CT119"/>
          <cell r="CU119"/>
          <cell r="CY119"/>
          <cell r="CZ119"/>
          <cell r="DA119"/>
          <cell r="DB119"/>
          <cell r="DC119"/>
          <cell r="DD119"/>
        </row>
        <row r="120">
          <cell r="A120"/>
          <cell r="B120"/>
          <cell r="C120"/>
          <cell r="D120"/>
          <cell r="H120"/>
          <cell r="L120"/>
          <cell r="AP120"/>
          <cell r="AS120"/>
          <cell r="AV120"/>
          <cell r="AY120"/>
          <cell r="BQ120"/>
          <cell r="BV120"/>
          <cell r="BW120"/>
          <cell r="BX120"/>
          <cell r="BY120"/>
          <cell r="BZ120"/>
          <cell r="CA120"/>
          <cell r="CB120"/>
          <cell r="CC120"/>
          <cell r="CD120"/>
          <cell r="CF120"/>
          <cell r="CG120"/>
          <cell r="CQ120"/>
          <cell r="CT120"/>
          <cell r="CU120"/>
          <cell r="CY120"/>
          <cell r="CZ120"/>
          <cell r="DA120"/>
          <cell r="DB120"/>
          <cell r="DC120"/>
          <cell r="DD120"/>
        </row>
        <row r="121">
          <cell r="A121"/>
          <cell r="B121"/>
          <cell r="C121"/>
          <cell r="D121"/>
          <cell r="H121"/>
          <cell r="L121"/>
          <cell r="AP121"/>
          <cell r="AS121"/>
          <cell r="AV121"/>
          <cell r="AY121"/>
          <cell r="BQ121"/>
          <cell r="BV121"/>
          <cell r="BW121"/>
          <cell r="BX121"/>
          <cell r="BY121"/>
          <cell r="BZ121"/>
          <cell r="CA121"/>
          <cell r="CB121"/>
          <cell r="CC121"/>
          <cell r="CD121"/>
          <cell r="CF121"/>
          <cell r="CG121"/>
          <cell r="CQ121"/>
          <cell r="CT121"/>
          <cell r="CU121"/>
          <cell r="CY121"/>
          <cell r="CZ121"/>
          <cell r="DA121"/>
          <cell r="DB121"/>
          <cell r="DC121"/>
          <cell r="DD121"/>
        </row>
        <row r="122">
          <cell r="A122"/>
          <cell r="B122"/>
          <cell r="C122"/>
          <cell r="D122"/>
          <cell r="H122"/>
          <cell r="L122"/>
          <cell r="AP122"/>
          <cell r="AS122"/>
          <cell r="AV122"/>
          <cell r="AY122"/>
          <cell r="BQ122"/>
          <cell r="BV122"/>
          <cell r="BW122"/>
          <cell r="BX122"/>
          <cell r="BY122"/>
          <cell r="BZ122"/>
          <cell r="CA122"/>
          <cell r="CB122"/>
          <cell r="CC122"/>
          <cell r="CD122"/>
          <cell r="CF122"/>
          <cell r="CG122"/>
          <cell r="CQ122"/>
          <cell r="CT122"/>
          <cell r="CU122"/>
          <cell r="CY122"/>
          <cell r="CZ122"/>
          <cell r="DA122"/>
          <cell r="DB122"/>
          <cell r="DC122"/>
          <cell r="DD122"/>
        </row>
        <row r="123">
          <cell r="A123"/>
          <cell r="B123"/>
          <cell r="C123"/>
          <cell r="D123"/>
          <cell r="H123"/>
          <cell r="L123"/>
          <cell r="AP123"/>
          <cell r="AS123"/>
          <cell r="AV123"/>
          <cell r="AY123"/>
          <cell r="BQ123"/>
          <cell r="BV123"/>
          <cell r="BW123"/>
          <cell r="BX123"/>
          <cell r="BY123"/>
          <cell r="BZ123"/>
          <cell r="CA123"/>
          <cell r="CB123"/>
          <cell r="CC123"/>
          <cell r="CD123"/>
          <cell r="CF123"/>
          <cell r="CG123"/>
          <cell r="CQ123"/>
          <cell r="CT123"/>
          <cell r="CU123"/>
          <cell r="CY123"/>
          <cell r="CZ123"/>
          <cell r="DA123"/>
          <cell r="DB123"/>
          <cell r="DC123"/>
          <cell r="DD123"/>
        </row>
        <row r="124">
          <cell r="A124"/>
          <cell r="B124"/>
          <cell r="C124"/>
          <cell r="D124"/>
          <cell r="H124"/>
          <cell r="L124"/>
          <cell r="AP124"/>
          <cell r="AS124"/>
          <cell r="AV124"/>
          <cell r="AY124"/>
          <cell r="BQ124"/>
          <cell r="BV124"/>
          <cell r="BW124"/>
          <cell r="BX124"/>
          <cell r="BY124"/>
          <cell r="BZ124"/>
          <cell r="CA124"/>
          <cell r="CB124"/>
          <cell r="CC124"/>
          <cell r="CD124"/>
          <cell r="CF124"/>
          <cell r="CG124"/>
          <cell r="CQ124"/>
          <cell r="CT124"/>
          <cell r="CU124"/>
          <cell r="CY124"/>
          <cell r="CZ124"/>
          <cell r="DA124"/>
          <cell r="DB124"/>
          <cell r="DC124"/>
          <cell r="DD124"/>
        </row>
        <row r="125">
          <cell r="A125"/>
          <cell r="B125"/>
          <cell r="C125"/>
          <cell r="D125"/>
          <cell r="H125"/>
          <cell r="L125"/>
          <cell r="AP125"/>
          <cell r="AS125"/>
          <cell r="AV125"/>
          <cell r="AY125"/>
          <cell r="BQ125"/>
          <cell r="BV125"/>
          <cell r="BW125"/>
          <cell r="BX125"/>
          <cell r="BY125"/>
          <cell r="BZ125"/>
          <cell r="CA125"/>
          <cell r="CB125"/>
          <cell r="CC125"/>
          <cell r="CD125"/>
          <cell r="CF125"/>
          <cell r="CG125"/>
          <cell r="CQ125"/>
          <cell r="CT125"/>
          <cell r="CU125"/>
          <cell r="CY125"/>
          <cell r="CZ125"/>
          <cell r="DA125"/>
          <cell r="DB125"/>
          <cell r="DC125"/>
          <cell r="DD125"/>
        </row>
        <row r="126">
          <cell r="A126"/>
          <cell r="B126"/>
          <cell r="C126"/>
          <cell r="D126"/>
          <cell r="H126"/>
          <cell r="L126"/>
          <cell r="AP126"/>
          <cell r="AS126"/>
          <cell r="AV126"/>
          <cell r="AY126"/>
          <cell r="BQ126"/>
          <cell r="BV126"/>
          <cell r="BW126"/>
          <cell r="BX126"/>
          <cell r="BY126"/>
          <cell r="BZ126"/>
          <cell r="CA126"/>
          <cell r="CB126"/>
          <cell r="CC126"/>
          <cell r="CD126"/>
          <cell r="CF126"/>
          <cell r="CG126"/>
          <cell r="CQ126"/>
          <cell r="CT126"/>
          <cell r="CU126"/>
          <cell r="CY126"/>
          <cell r="CZ126"/>
          <cell r="DA126"/>
          <cell r="DB126"/>
          <cell r="DC126"/>
          <cell r="DD126"/>
        </row>
        <row r="127">
          <cell r="A127"/>
          <cell r="B127"/>
          <cell r="C127"/>
          <cell r="D127"/>
          <cell r="H127"/>
          <cell r="L127"/>
          <cell r="AP127"/>
          <cell r="AS127"/>
          <cell r="AV127"/>
          <cell r="AY127"/>
          <cell r="BQ127"/>
          <cell r="BV127"/>
          <cell r="BW127"/>
          <cell r="BX127"/>
          <cell r="BY127"/>
          <cell r="BZ127"/>
          <cell r="CA127"/>
          <cell r="CB127"/>
          <cell r="CC127"/>
          <cell r="CD127"/>
          <cell r="CF127"/>
          <cell r="CG127"/>
          <cell r="CQ127"/>
          <cell r="CT127"/>
          <cell r="CU127"/>
          <cell r="CY127"/>
          <cell r="CZ127"/>
          <cell r="DA127"/>
          <cell r="DB127"/>
          <cell r="DC127"/>
          <cell r="DD127"/>
        </row>
        <row r="128">
          <cell r="A128"/>
          <cell r="B128"/>
          <cell r="C128"/>
          <cell r="D128"/>
          <cell r="H128"/>
          <cell r="L128"/>
          <cell r="AP128"/>
          <cell r="AS128"/>
          <cell r="AV128"/>
          <cell r="AY128"/>
          <cell r="BQ128"/>
          <cell r="BV128"/>
          <cell r="BW128"/>
          <cell r="BX128"/>
          <cell r="BY128"/>
          <cell r="BZ128"/>
          <cell r="CA128"/>
          <cell r="CB128"/>
          <cell r="CC128"/>
          <cell r="CD128"/>
          <cell r="CF128"/>
          <cell r="CG128"/>
          <cell r="CQ128"/>
          <cell r="CT128"/>
          <cell r="CU128"/>
          <cell r="CY128"/>
          <cell r="CZ128"/>
          <cell r="DA128"/>
          <cell r="DB128"/>
          <cell r="DC128"/>
          <cell r="DD128"/>
        </row>
        <row r="129">
          <cell r="A129"/>
          <cell r="B129"/>
          <cell r="C129"/>
          <cell r="D129"/>
          <cell r="H129"/>
          <cell r="L129"/>
          <cell r="AP129"/>
          <cell r="AS129"/>
          <cell r="AV129"/>
          <cell r="AY129"/>
          <cell r="BQ129"/>
          <cell r="BV129"/>
          <cell r="BW129"/>
          <cell r="BX129"/>
          <cell r="BY129"/>
          <cell r="BZ129"/>
          <cell r="CA129"/>
          <cell r="CB129"/>
          <cell r="CC129"/>
          <cell r="CD129"/>
          <cell r="CF129"/>
          <cell r="CG129"/>
          <cell r="CQ129"/>
          <cell r="CT129"/>
          <cell r="CU129"/>
          <cell r="CY129"/>
          <cell r="CZ129"/>
          <cell r="DA129"/>
          <cell r="DB129"/>
          <cell r="DC129"/>
          <cell r="DD129"/>
        </row>
        <row r="130">
          <cell r="A130"/>
          <cell r="B130"/>
          <cell r="C130"/>
          <cell r="D130"/>
          <cell r="H130"/>
          <cell r="L130"/>
          <cell r="AP130"/>
          <cell r="AS130"/>
          <cell r="AV130"/>
          <cell r="AY130"/>
          <cell r="BQ130"/>
          <cell r="BV130"/>
          <cell r="BW130"/>
          <cell r="BX130"/>
          <cell r="BY130"/>
          <cell r="BZ130"/>
          <cell r="CA130"/>
          <cell r="CB130"/>
          <cell r="CC130"/>
          <cell r="CD130"/>
          <cell r="CF130"/>
          <cell r="CG130"/>
          <cell r="CQ130"/>
          <cell r="CT130"/>
          <cell r="CU130"/>
          <cell r="CY130"/>
          <cell r="CZ130"/>
          <cell r="DA130"/>
          <cell r="DB130"/>
          <cell r="DC130"/>
          <cell r="DD130"/>
        </row>
        <row r="131">
          <cell r="A131"/>
          <cell r="B131"/>
          <cell r="C131"/>
          <cell r="D131"/>
          <cell r="H131"/>
          <cell r="L131"/>
          <cell r="AP131"/>
          <cell r="AS131"/>
          <cell r="AV131"/>
          <cell r="AY131"/>
          <cell r="BQ131"/>
          <cell r="BV131"/>
          <cell r="BW131"/>
          <cell r="BX131"/>
          <cell r="BY131"/>
          <cell r="BZ131"/>
          <cell r="CA131"/>
          <cell r="CB131"/>
          <cell r="CC131"/>
          <cell r="CD131"/>
          <cell r="CF131"/>
          <cell r="CG131"/>
          <cell r="CQ131"/>
          <cell r="CT131"/>
          <cell r="CU131"/>
          <cell r="CY131"/>
          <cell r="CZ131"/>
          <cell r="DA131"/>
          <cell r="DB131"/>
          <cell r="DC131"/>
          <cell r="DD131"/>
        </row>
        <row r="132">
          <cell r="A132"/>
          <cell r="B132"/>
          <cell r="C132"/>
          <cell r="D132"/>
          <cell r="H132"/>
          <cell r="L132"/>
          <cell r="AP132"/>
          <cell r="AS132"/>
          <cell r="AV132"/>
          <cell r="AY132"/>
          <cell r="BQ132"/>
          <cell r="BV132"/>
          <cell r="BW132"/>
          <cell r="BX132"/>
          <cell r="BY132"/>
          <cell r="BZ132"/>
          <cell r="CA132"/>
          <cell r="CB132"/>
          <cell r="CC132"/>
          <cell r="CD132"/>
          <cell r="CF132"/>
          <cell r="CG132"/>
          <cell r="CQ132"/>
          <cell r="CT132"/>
          <cell r="CU132"/>
          <cell r="CY132"/>
          <cell r="CZ132"/>
          <cell r="DA132"/>
          <cell r="DB132"/>
          <cell r="DC132"/>
          <cell r="DD132"/>
        </row>
        <row r="133">
          <cell r="A133"/>
          <cell r="B133"/>
          <cell r="C133"/>
          <cell r="D133"/>
          <cell r="H133"/>
          <cell r="L133"/>
          <cell r="AP133"/>
          <cell r="AS133"/>
          <cell r="AV133"/>
          <cell r="AY133"/>
          <cell r="BQ133"/>
          <cell r="BV133"/>
          <cell r="BW133"/>
          <cell r="BX133"/>
          <cell r="BY133"/>
          <cell r="BZ133"/>
          <cell r="CA133"/>
          <cell r="CB133"/>
          <cell r="CC133"/>
          <cell r="CD133"/>
          <cell r="CF133"/>
          <cell r="CG133"/>
          <cell r="CQ133"/>
          <cell r="CT133"/>
          <cell r="CU133"/>
          <cell r="CY133"/>
          <cell r="CZ133"/>
          <cell r="DA133"/>
          <cell r="DB133"/>
          <cell r="DC133"/>
          <cell r="DD133"/>
        </row>
        <row r="134">
          <cell r="A134"/>
          <cell r="B134"/>
          <cell r="C134"/>
          <cell r="D134"/>
          <cell r="H134"/>
          <cell r="L134"/>
          <cell r="AP134"/>
          <cell r="AS134"/>
          <cell r="AV134"/>
          <cell r="AY134"/>
          <cell r="BQ134"/>
          <cell r="BV134"/>
          <cell r="BW134"/>
          <cell r="BX134"/>
          <cell r="BY134"/>
          <cell r="BZ134"/>
          <cell r="CA134"/>
          <cell r="CB134"/>
          <cell r="CC134"/>
          <cell r="CD134"/>
          <cell r="CF134"/>
          <cell r="CG134"/>
          <cell r="CQ134"/>
          <cell r="CT134"/>
          <cell r="CU134"/>
          <cell r="CY134"/>
          <cell r="CZ134"/>
          <cell r="DA134"/>
          <cell r="DB134"/>
          <cell r="DC134"/>
          <cell r="DD134"/>
        </row>
        <row r="135">
          <cell r="A135"/>
          <cell r="B135"/>
          <cell r="C135"/>
          <cell r="D135"/>
          <cell r="H135"/>
          <cell r="L135"/>
          <cell r="AP135"/>
          <cell r="AS135"/>
          <cell r="AV135"/>
          <cell r="AY135"/>
          <cell r="BQ135"/>
          <cell r="BV135"/>
          <cell r="BW135"/>
          <cell r="BX135"/>
          <cell r="BY135"/>
          <cell r="BZ135"/>
          <cell r="CA135"/>
          <cell r="CB135"/>
          <cell r="CC135"/>
          <cell r="CD135"/>
          <cell r="CF135"/>
          <cell r="CG135"/>
          <cell r="CQ135"/>
          <cell r="CT135"/>
          <cell r="CU135"/>
          <cell r="CY135"/>
          <cell r="CZ135"/>
          <cell r="DA135"/>
          <cell r="DB135"/>
          <cell r="DC135"/>
          <cell r="DD135"/>
        </row>
        <row r="136">
          <cell r="A136"/>
          <cell r="B136"/>
          <cell r="C136"/>
          <cell r="D136"/>
          <cell r="H136"/>
          <cell r="L136"/>
          <cell r="AP136"/>
          <cell r="AS136"/>
          <cell r="AV136"/>
          <cell r="AY136"/>
          <cell r="BQ136"/>
          <cell r="BV136"/>
          <cell r="BW136"/>
          <cell r="BX136"/>
          <cell r="BY136"/>
          <cell r="BZ136"/>
          <cell r="CA136"/>
          <cell r="CB136"/>
          <cell r="CC136"/>
          <cell r="CD136"/>
          <cell r="CF136"/>
          <cell r="CG136"/>
          <cell r="CQ136"/>
          <cell r="CT136"/>
          <cell r="CU136"/>
          <cell r="CY136"/>
          <cell r="CZ136"/>
          <cell r="DA136"/>
          <cell r="DB136"/>
          <cell r="DC136"/>
          <cell r="DD136"/>
        </row>
        <row r="137">
          <cell r="A137"/>
          <cell r="B137"/>
          <cell r="C137"/>
          <cell r="D137"/>
          <cell r="H137"/>
          <cell r="L137"/>
          <cell r="AP137"/>
          <cell r="AS137"/>
          <cell r="AV137"/>
          <cell r="AY137"/>
          <cell r="BQ137"/>
          <cell r="BV137"/>
          <cell r="BW137"/>
          <cell r="BX137"/>
          <cell r="BY137"/>
          <cell r="BZ137"/>
          <cell r="CA137"/>
          <cell r="CB137"/>
          <cell r="CC137"/>
          <cell r="CD137"/>
          <cell r="CF137"/>
          <cell r="CG137"/>
          <cell r="CQ137"/>
          <cell r="CT137"/>
          <cell r="CU137"/>
          <cell r="CY137"/>
          <cell r="CZ137"/>
          <cell r="DA137"/>
          <cell r="DB137"/>
          <cell r="DC137"/>
          <cell r="DD137"/>
        </row>
        <row r="138">
          <cell r="A138"/>
          <cell r="B138"/>
          <cell r="C138"/>
          <cell r="D138"/>
          <cell r="H138"/>
          <cell r="L138"/>
          <cell r="AP138"/>
          <cell r="AS138"/>
          <cell r="AV138"/>
          <cell r="AY138"/>
          <cell r="BQ138"/>
          <cell r="BV138"/>
          <cell r="BW138"/>
          <cell r="BX138"/>
          <cell r="BY138"/>
          <cell r="BZ138"/>
          <cell r="CA138"/>
          <cell r="CB138"/>
          <cell r="CC138"/>
          <cell r="CD138"/>
          <cell r="CF138"/>
          <cell r="CG138"/>
          <cell r="CQ138"/>
          <cell r="CT138"/>
          <cell r="CU138"/>
          <cell r="CY138"/>
          <cell r="CZ138"/>
          <cell r="DA138"/>
          <cell r="DB138"/>
          <cell r="DC138"/>
          <cell r="DD138"/>
        </row>
        <row r="139">
          <cell r="A139"/>
          <cell r="B139"/>
          <cell r="C139"/>
          <cell r="D139"/>
          <cell r="H139"/>
          <cell r="L139"/>
          <cell r="AP139"/>
          <cell r="AS139"/>
          <cell r="AV139"/>
          <cell r="AY139"/>
          <cell r="BQ139"/>
          <cell r="BV139"/>
          <cell r="BW139"/>
          <cell r="BX139"/>
          <cell r="BY139"/>
          <cell r="BZ139"/>
          <cell r="CA139"/>
          <cell r="CB139"/>
          <cell r="CC139"/>
          <cell r="CD139"/>
          <cell r="CF139"/>
          <cell r="CG139"/>
          <cell r="CQ139"/>
          <cell r="CT139"/>
          <cell r="CU139"/>
          <cell r="CY139"/>
          <cell r="CZ139"/>
          <cell r="DA139"/>
          <cell r="DB139"/>
          <cell r="DC139"/>
          <cell r="DD139"/>
        </row>
        <row r="140">
          <cell r="A140"/>
          <cell r="B140"/>
          <cell r="C140"/>
          <cell r="D140"/>
          <cell r="H140"/>
          <cell r="L140"/>
          <cell r="AP140"/>
          <cell r="AS140"/>
          <cell r="AV140"/>
          <cell r="AY140"/>
          <cell r="BQ140"/>
          <cell r="BV140"/>
          <cell r="BW140"/>
          <cell r="BX140"/>
          <cell r="BY140"/>
          <cell r="BZ140"/>
          <cell r="CA140"/>
          <cell r="CB140"/>
          <cell r="CC140"/>
          <cell r="CD140"/>
          <cell r="CF140"/>
          <cell r="CG140"/>
          <cell r="CQ140"/>
          <cell r="CT140"/>
          <cell r="CU140"/>
          <cell r="CY140"/>
          <cell r="CZ140"/>
          <cell r="DA140"/>
          <cell r="DB140"/>
          <cell r="DC140"/>
          <cell r="DD140"/>
        </row>
        <row r="141">
          <cell r="A141"/>
          <cell r="B141"/>
          <cell r="C141"/>
          <cell r="D141"/>
          <cell r="H141"/>
          <cell r="L141"/>
          <cell r="AP141"/>
          <cell r="AS141"/>
          <cell r="AV141"/>
          <cell r="AY141"/>
          <cell r="BQ141"/>
          <cell r="BV141"/>
          <cell r="BW141"/>
          <cell r="BX141"/>
          <cell r="BY141"/>
          <cell r="BZ141"/>
          <cell r="CA141"/>
          <cell r="CB141"/>
          <cell r="CC141"/>
          <cell r="CD141"/>
          <cell r="CF141"/>
          <cell r="CG141"/>
          <cell r="CQ141"/>
          <cell r="CT141"/>
          <cell r="CU141"/>
          <cell r="CY141"/>
          <cell r="CZ141"/>
          <cell r="DA141"/>
          <cell r="DB141"/>
          <cell r="DC141"/>
          <cell r="DD141"/>
        </row>
        <row r="142">
          <cell r="A142"/>
          <cell r="B142"/>
          <cell r="C142"/>
          <cell r="D142"/>
          <cell r="H142"/>
          <cell r="L142"/>
          <cell r="AP142"/>
          <cell r="AS142"/>
          <cell r="AV142"/>
          <cell r="AY142"/>
          <cell r="BQ142"/>
          <cell r="BV142"/>
          <cell r="BW142"/>
          <cell r="BX142"/>
          <cell r="BY142"/>
          <cell r="BZ142"/>
          <cell r="CA142"/>
          <cell r="CB142"/>
          <cell r="CC142"/>
          <cell r="CD142"/>
          <cell r="CF142"/>
          <cell r="CG142"/>
          <cell r="CQ142"/>
          <cell r="CT142"/>
          <cell r="CU142"/>
          <cell r="CY142"/>
          <cell r="CZ142"/>
          <cell r="DA142"/>
          <cell r="DB142"/>
          <cell r="DC142"/>
          <cell r="DD142"/>
        </row>
        <row r="143">
          <cell r="A143"/>
          <cell r="B143"/>
          <cell r="C143"/>
          <cell r="D143"/>
          <cell r="H143"/>
          <cell r="L143"/>
          <cell r="AP143"/>
          <cell r="AS143"/>
          <cell r="AV143"/>
          <cell r="AY143"/>
          <cell r="BQ143"/>
          <cell r="BV143"/>
          <cell r="BW143"/>
          <cell r="BX143"/>
          <cell r="BY143"/>
          <cell r="BZ143"/>
          <cell r="CA143"/>
          <cell r="CB143"/>
          <cell r="CC143"/>
          <cell r="CD143"/>
          <cell r="CF143"/>
          <cell r="CG143"/>
          <cell r="CQ143"/>
          <cell r="CT143"/>
          <cell r="CU143"/>
          <cell r="CY143"/>
          <cell r="CZ143"/>
          <cell r="DA143"/>
          <cell r="DB143"/>
          <cell r="DC143"/>
          <cell r="DD143"/>
        </row>
        <row r="144">
          <cell r="A144"/>
          <cell r="B144"/>
          <cell r="C144"/>
          <cell r="D144"/>
          <cell r="H144"/>
          <cell r="L144"/>
          <cell r="AP144"/>
          <cell r="AS144"/>
          <cell r="AV144"/>
          <cell r="AY144"/>
          <cell r="BQ144"/>
          <cell r="BV144"/>
          <cell r="BW144"/>
          <cell r="BX144"/>
          <cell r="BY144"/>
          <cell r="BZ144"/>
          <cell r="CA144"/>
          <cell r="CB144"/>
          <cell r="CC144"/>
          <cell r="CD144"/>
          <cell r="CF144"/>
          <cell r="CG144"/>
          <cell r="CQ144"/>
          <cell r="CT144"/>
          <cell r="CU144"/>
          <cell r="CY144"/>
          <cell r="CZ144"/>
          <cell r="DA144"/>
          <cell r="DB144"/>
          <cell r="DC144"/>
          <cell r="DD144"/>
        </row>
        <row r="145">
          <cell r="A145"/>
          <cell r="B145"/>
          <cell r="C145"/>
          <cell r="D145"/>
          <cell r="H145"/>
          <cell r="L145"/>
          <cell r="AP145"/>
          <cell r="AS145"/>
          <cell r="AV145"/>
          <cell r="AY145"/>
          <cell r="BQ145"/>
          <cell r="BV145"/>
          <cell r="BW145"/>
          <cell r="BX145"/>
          <cell r="BY145"/>
          <cell r="BZ145"/>
          <cell r="CA145"/>
          <cell r="CB145"/>
          <cell r="CC145"/>
          <cell r="CD145"/>
          <cell r="CF145"/>
          <cell r="CG145"/>
          <cell r="CQ145"/>
          <cell r="CT145"/>
          <cell r="CU145"/>
          <cell r="CY145"/>
          <cell r="CZ145"/>
          <cell r="DA145"/>
          <cell r="DB145"/>
          <cell r="DC145"/>
          <cell r="DD145"/>
        </row>
        <row r="146">
          <cell r="A146"/>
          <cell r="B146"/>
          <cell r="C146"/>
          <cell r="D146"/>
          <cell r="H146"/>
          <cell r="L146"/>
          <cell r="AP146"/>
          <cell r="AS146"/>
          <cell r="AV146"/>
          <cell r="AY146"/>
          <cell r="BQ146"/>
          <cell r="BV146"/>
          <cell r="BW146"/>
          <cell r="BX146"/>
          <cell r="BY146"/>
          <cell r="BZ146"/>
          <cell r="CA146"/>
          <cell r="CB146"/>
          <cell r="CC146"/>
          <cell r="CD146"/>
          <cell r="CF146"/>
          <cell r="CG146"/>
          <cell r="CQ146"/>
          <cell r="CT146"/>
          <cell r="CU146"/>
          <cell r="CY146"/>
          <cell r="CZ146"/>
          <cell r="DA146"/>
          <cell r="DB146"/>
          <cell r="DC146"/>
          <cell r="DD146"/>
        </row>
        <row r="147">
          <cell r="A147"/>
          <cell r="B147"/>
          <cell r="C147"/>
          <cell r="D147"/>
          <cell r="H147"/>
          <cell r="L147"/>
          <cell r="AP147"/>
          <cell r="AS147"/>
          <cell r="AV147"/>
          <cell r="AY147"/>
          <cell r="BQ147"/>
          <cell r="BV147"/>
          <cell r="BW147"/>
          <cell r="BX147"/>
          <cell r="BY147"/>
          <cell r="BZ147"/>
          <cell r="CA147"/>
          <cell r="CB147"/>
          <cell r="CC147"/>
          <cell r="CD147"/>
          <cell r="CF147"/>
          <cell r="CG147"/>
          <cell r="CQ147"/>
          <cell r="CT147"/>
          <cell r="CU147"/>
          <cell r="CY147"/>
          <cell r="CZ147"/>
          <cell r="DA147"/>
          <cell r="DB147"/>
          <cell r="DC147"/>
          <cell r="DD147"/>
        </row>
        <row r="148">
          <cell r="A148"/>
          <cell r="B148"/>
          <cell r="C148"/>
          <cell r="D148"/>
          <cell r="H148"/>
          <cell r="L148"/>
          <cell r="AP148"/>
          <cell r="AS148"/>
          <cell r="AV148"/>
          <cell r="AY148"/>
          <cell r="BQ148"/>
          <cell r="BV148"/>
          <cell r="BW148"/>
          <cell r="BX148"/>
          <cell r="BY148"/>
          <cell r="BZ148"/>
          <cell r="CA148"/>
          <cell r="CB148"/>
          <cell r="CC148"/>
          <cell r="CD148"/>
          <cell r="CF148"/>
          <cell r="CG148"/>
          <cell r="CQ148"/>
          <cell r="CT148"/>
          <cell r="CU148"/>
          <cell r="CY148"/>
          <cell r="CZ148"/>
          <cell r="DA148"/>
          <cell r="DB148"/>
          <cell r="DC148"/>
          <cell r="DD148"/>
        </row>
        <row r="149">
          <cell r="A149"/>
          <cell r="B149"/>
          <cell r="C149"/>
          <cell r="D149"/>
          <cell r="H149"/>
          <cell r="L149"/>
          <cell r="AP149"/>
          <cell r="AS149"/>
          <cell r="AV149"/>
          <cell r="AY149"/>
          <cell r="BQ149"/>
          <cell r="BV149"/>
          <cell r="BW149"/>
          <cell r="BX149"/>
          <cell r="BY149"/>
          <cell r="BZ149"/>
          <cell r="CA149"/>
          <cell r="CB149"/>
          <cell r="CC149"/>
          <cell r="CD149"/>
          <cell r="CF149"/>
          <cell r="CG149"/>
          <cell r="CQ149"/>
          <cell r="CT149"/>
          <cell r="CU149"/>
          <cell r="CY149"/>
          <cell r="CZ149"/>
          <cell r="DA149"/>
          <cell r="DB149"/>
          <cell r="DC149"/>
          <cell r="DD149"/>
        </row>
        <row r="150">
          <cell r="A150"/>
          <cell r="B150"/>
          <cell r="C150"/>
          <cell r="D150"/>
          <cell r="H150"/>
          <cell r="L150"/>
          <cell r="AP150"/>
          <cell r="AS150"/>
          <cell r="AV150"/>
          <cell r="AY150"/>
          <cell r="BQ150"/>
          <cell r="BV150"/>
          <cell r="BW150"/>
          <cell r="BX150"/>
          <cell r="BY150"/>
          <cell r="BZ150"/>
          <cell r="CA150"/>
          <cell r="CB150"/>
          <cell r="CC150"/>
          <cell r="CD150"/>
          <cell r="CF150"/>
          <cell r="CG150"/>
          <cell r="CQ150"/>
          <cell r="CT150"/>
          <cell r="CU150"/>
          <cell r="CY150"/>
          <cell r="CZ150"/>
          <cell r="DA150"/>
          <cell r="DB150"/>
          <cell r="DC150"/>
          <cell r="DD150"/>
        </row>
        <row r="151">
          <cell r="A151"/>
          <cell r="B151"/>
          <cell r="C151"/>
          <cell r="D151"/>
          <cell r="H151"/>
          <cell r="L151"/>
          <cell r="AP151"/>
          <cell r="AS151"/>
          <cell r="AV151"/>
          <cell r="AY151"/>
          <cell r="BQ151"/>
          <cell r="BV151"/>
          <cell r="BW151"/>
          <cell r="BX151"/>
          <cell r="BY151"/>
          <cell r="BZ151"/>
          <cell r="CA151"/>
          <cell r="CB151"/>
          <cell r="CC151"/>
          <cell r="CD151"/>
          <cell r="CF151"/>
          <cell r="CG151"/>
          <cell r="CQ151"/>
          <cell r="CT151"/>
          <cell r="CU151"/>
          <cell r="CY151"/>
          <cell r="CZ151"/>
          <cell r="DA151"/>
          <cell r="DB151"/>
          <cell r="DC151"/>
          <cell r="DD151"/>
        </row>
        <row r="152">
          <cell r="A152"/>
          <cell r="B152"/>
          <cell r="C152"/>
          <cell r="D152"/>
          <cell r="H152"/>
          <cell r="L152"/>
          <cell r="AP152"/>
          <cell r="AS152"/>
          <cell r="AV152"/>
          <cell r="AY152"/>
          <cell r="BQ152"/>
          <cell r="BV152"/>
          <cell r="BW152"/>
          <cell r="BX152"/>
          <cell r="BY152"/>
          <cell r="BZ152"/>
          <cell r="CA152"/>
          <cell r="CB152"/>
          <cell r="CC152"/>
          <cell r="CD152"/>
          <cell r="CF152"/>
          <cell r="CG152"/>
          <cell r="CQ152"/>
          <cell r="CT152"/>
          <cell r="CU152"/>
          <cell r="CY152"/>
          <cell r="CZ152"/>
          <cell r="DA152"/>
          <cell r="DB152"/>
          <cell r="DC152"/>
          <cell r="DD152"/>
        </row>
        <row r="153">
          <cell r="A153"/>
          <cell r="B153"/>
          <cell r="C153"/>
          <cell r="D153"/>
          <cell r="H153"/>
          <cell r="L153"/>
          <cell r="AP153"/>
          <cell r="AS153"/>
          <cell r="AV153"/>
          <cell r="AY153"/>
          <cell r="BQ153"/>
          <cell r="BV153"/>
          <cell r="BW153"/>
          <cell r="BX153"/>
          <cell r="BY153"/>
          <cell r="BZ153"/>
          <cell r="CA153"/>
          <cell r="CB153"/>
          <cell r="CC153"/>
          <cell r="CD153"/>
          <cell r="CF153"/>
          <cell r="CG153"/>
          <cell r="CQ153"/>
          <cell r="CT153"/>
          <cell r="CU153"/>
          <cell r="CY153"/>
          <cell r="CZ153"/>
          <cell r="DA153"/>
          <cell r="DB153"/>
          <cell r="DC153"/>
          <cell r="DD153"/>
        </row>
        <row r="154">
          <cell r="A154"/>
          <cell r="B154"/>
          <cell r="C154"/>
          <cell r="D154"/>
          <cell r="H154"/>
          <cell r="L154"/>
          <cell r="AP154"/>
          <cell r="AS154"/>
          <cell r="AV154"/>
          <cell r="AY154"/>
          <cell r="BQ154"/>
          <cell r="BV154"/>
          <cell r="BW154"/>
          <cell r="BX154"/>
          <cell r="BY154"/>
          <cell r="BZ154"/>
          <cell r="CA154"/>
          <cell r="CB154"/>
          <cell r="CC154"/>
          <cell r="CD154"/>
          <cell r="CF154"/>
          <cell r="CG154"/>
          <cell r="CQ154"/>
          <cell r="CT154"/>
          <cell r="CU154"/>
          <cell r="CY154"/>
          <cell r="CZ154"/>
          <cell r="DA154"/>
          <cell r="DB154"/>
          <cell r="DC154"/>
          <cell r="DD154"/>
        </row>
        <row r="155">
          <cell r="A155"/>
          <cell r="B155"/>
          <cell r="C155"/>
          <cell r="D155"/>
          <cell r="H155"/>
          <cell r="L155"/>
          <cell r="AP155"/>
          <cell r="AS155"/>
          <cell r="AV155"/>
          <cell r="AY155"/>
          <cell r="BQ155"/>
          <cell r="BV155"/>
          <cell r="BW155"/>
          <cell r="BX155"/>
          <cell r="BY155"/>
          <cell r="BZ155"/>
          <cell r="CA155"/>
          <cell r="CB155"/>
          <cell r="CC155"/>
          <cell r="CD155"/>
          <cell r="CF155"/>
          <cell r="CG155"/>
          <cell r="CQ155"/>
          <cell r="CT155"/>
          <cell r="CU155"/>
          <cell r="CY155"/>
          <cell r="CZ155"/>
          <cell r="DA155"/>
          <cell r="DB155"/>
          <cell r="DC155"/>
          <cell r="DD155"/>
        </row>
        <row r="156">
          <cell r="A156"/>
          <cell r="B156"/>
          <cell r="C156"/>
          <cell r="D156"/>
          <cell r="H156"/>
          <cell r="L156"/>
          <cell r="AP156"/>
          <cell r="AS156"/>
          <cell r="AV156"/>
          <cell r="AY156"/>
          <cell r="BQ156"/>
          <cell r="BV156"/>
          <cell r="BW156"/>
          <cell r="BX156"/>
          <cell r="BY156"/>
          <cell r="BZ156"/>
          <cell r="CA156"/>
          <cell r="CB156"/>
          <cell r="CC156"/>
          <cell r="CD156"/>
          <cell r="CF156"/>
          <cell r="CG156"/>
          <cell r="CQ156"/>
          <cell r="CT156"/>
          <cell r="CU156"/>
          <cell r="CY156"/>
          <cell r="CZ156"/>
          <cell r="DA156"/>
          <cell r="DB156"/>
          <cell r="DC156"/>
          <cell r="DD156"/>
        </row>
        <row r="157">
          <cell r="A157"/>
          <cell r="B157"/>
          <cell r="C157"/>
          <cell r="D157"/>
          <cell r="H157"/>
          <cell r="L157"/>
          <cell r="AP157"/>
          <cell r="AS157"/>
          <cell r="AV157"/>
          <cell r="AY157"/>
          <cell r="BQ157"/>
          <cell r="BV157"/>
          <cell r="BW157"/>
          <cell r="BX157"/>
          <cell r="BY157"/>
          <cell r="BZ157"/>
          <cell r="CA157"/>
          <cell r="CB157"/>
          <cell r="CC157"/>
          <cell r="CD157"/>
          <cell r="CF157"/>
          <cell r="CG157"/>
          <cell r="CQ157"/>
          <cell r="CT157"/>
          <cell r="CU157"/>
          <cell r="CY157"/>
          <cell r="CZ157"/>
          <cell r="DA157"/>
          <cell r="DB157"/>
          <cell r="DC157"/>
          <cell r="DD157"/>
        </row>
        <row r="158">
          <cell r="A158"/>
          <cell r="B158"/>
          <cell r="C158"/>
          <cell r="D158"/>
          <cell r="H158"/>
          <cell r="L158"/>
          <cell r="AP158"/>
          <cell r="AS158"/>
          <cell r="AV158"/>
          <cell r="AY158"/>
          <cell r="BQ158"/>
          <cell r="BV158"/>
          <cell r="BW158"/>
          <cell r="BX158"/>
          <cell r="BY158"/>
          <cell r="BZ158"/>
          <cell r="CA158"/>
          <cell r="CB158"/>
          <cell r="CC158"/>
          <cell r="CD158"/>
          <cell r="CF158"/>
          <cell r="CG158"/>
          <cell r="CQ158"/>
          <cell r="CT158"/>
          <cell r="CU158"/>
          <cell r="CY158"/>
          <cell r="CZ158"/>
          <cell r="DA158"/>
          <cell r="DB158"/>
          <cell r="DC158"/>
          <cell r="DD158"/>
        </row>
        <row r="159">
          <cell r="A159"/>
          <cell r="B159"/>
          <cell r="C159"/>
          <cell r="D159"/>
          <cell r="H159"/>
          <cell r="L159"/>
          <cell r="AP159"/>
          <cell r="AS159"/>
          <cell r="AV159"/>
          <cell r="AY159"/>
          <cell r="BQ159"/>
          <cell r="BV159"/>
          <cell r="BW159"/>
          <cell r="BX159"/>
          <cell r="BY159"/>
          <cell r="BZ159"/>
          <cell r="CA159"/>
          <cell r="CB159"/>
          <cell r="CC159"/>
          <cell r="CD159"/>
          <cell r="CF159"/>
          <cell r="CG159"/>
          <cell r="CQ159"/>
          <cell r="CT159"/>
          <cell r="CU159"/>
          <cell r="CY159"/>
          <cell r="CZ159"/>
          <cell r="DA159"/>
          <cell r="DB159"/>
          <cell r="DC159"/>
          <cell r="DD159"/>
        </row>
        <row r="160">
          <cell r="B160"/>
          <cell r="C160"/>
          <cell r="D160"/>
          <cell r="E160"/>
          <cell r="F160"/>
          <cell r="G160"/>
          <cell r="H160"/>
          <cell r="I160"/>
          <cell r="J160"/>
          <cell r="K160"/>
          <cell r="L160"/>
          <cell r="M160"/>
          <cell r="N160"/>
          <cell r="O160"/>
          <cell r="P160"/>
          <cell r="Q160"/>
          <cell r="R160"/>
          <cell r="S160"/>
          <cell r="T160"/>
          <cell r="U160"/>
          <cell r="V160"/>
          <cell r="W160"/>
          <cell r="X160"/>
          <cell r="Y160"/>
          <cell r="Z160"/>
          <cell r="AA160"/>
          <cell r="AB160"/>
          <cell r="AC160"/>
          <cell r="AD160"/>
          <cell r="AE160"/>
          <cell r="AF160"/>
          <cell r="AG160"/>
          <cell r="AH160"/>
          <cell r="AI160"/>
          <cell r="AJ160"/>
          <cell r="AK160"/>
          <cell r="AL160"/>
          <cell r="AM160"/>
          <cell r="AN160"/>
          <cell r="AO160"/>
          <cell r="AP160"/>
          <cell r="AQ160"/>
          <cell r="AR160"/>
          <cell r="AS160"/>
          <cell r="AT160"/>
          <cell r="AU160"/>
          <cell r="AV160"/>
          <cell r="AW160"/>
          <cell r="AX160"/>
          <cell r="AY160"/>
          <cell r="AZ160"/>
          <cell r="BA160"/>
          <cell r="BB160"/>
          <cell r="BC160"/>
          <cell r="BD160"/>
          <cell r="BE160"/>
          <cell r="BF160"/>
          <cell r="BG160"/>
          <cell r="BH160"/>
          <cell r="BI160"/>
          <cell r="BJ160"/>
          <cell r="BK160"/>
          <cell r="BL160"/>
          <cell r="BM160"/>
          <cell r="BN160"/>
          <cell r="BO160"/>
          <cell r="BP160"/>
          <cell r="BQ160"/>
          <cell r="BR160"/>
          <cell r="BS160"/>
          <cell r="BT160"/>
          <cell r="BU160"/>
          <cell r="BV160"/>
          <cell r="BW160"/>
          <cell r="BX160"/>
          <cell r="BY160"/>
          <cell r="BZ160"/>
          <cell r="CA160"/>
          <cell r="CB160"/>
          <cell r="CC160"/>
          <cell r="CD160"/>
          <cell r="CE160"/>
          <cell r="CF160"/>
          <cell r="CG160"/>
          <cell r="CH160"/>
          <cell r="CI160"/>
          <cell r="CJ160"/>
          <cell r="CK160"/>
          <cell r="CL160"/>
          <cell r="CM160"/>
          <cell r="CN160"/>
          <cell r="CO160"/>
          <cell r="CP160"/>
          <cell r="CQ160"/>
          <cell r="CR160"/>
          <cell r="CS160"/>
          <cell r="CT160"/>
          <cell r="CU160"/>
          <cell r="CV160"/>
          <cell r="CW160"/>
          <cell r="CX160"/>
          <cell r="CY160"/>
          <cell r="CZ160"/>
          <cell r="DA160"/>
          <cell r="DB160"/>
        </row>
        <row r="235">
          <cell r="B235"/>
        </row>
        <row r="236">
          <cell r="O236"/>
          <cell r="P236"/>
          <cell r="Q236"/>
          <cell r="R236"/>
          <cell r="S236"/>
          <cell r="T236"/>
          <cell r="U236"/>
          <cell r="V236"/>
          <cell r="W236"/>
          <cell r="X236"/>
          <cell r="Y236"/>
          <cell r="Z236"/>
          <cell r="AA236"/>
          <cell r="AB236"/>
          <cell r="AC236"/>
          <cell r="AD236"/>
          <cell r="AE236"/>
          <cell r="AF236"/>
          <cell r="AG236"/>
          <cell r="AH236"/>
          <cell r="AI236"/>
          <cell r="AJ236"/>
          <cell r="AK236"/>
          <cell r="AL236"/>
          <cell r="AM236"/>
          <cell r="AN236"/>
          <cell r="AO236"/>
          <cell r="AP236"/>
          <cell r="AQ236"/>
          <cell r="AR236"/>
          <cell r="AS236"/>
          <cell r="AT236"/>
          <cell r="AU236"/>
          <cell r="AV236"/>
          <cell r="AW236"/>
          <cell r="AX236"/>
          <cell r="AY236"/>
          <cell r="AZ236"/>
          <cell r="BA236"/>
          <cell r="BB236"/>
          <cell r="BC236"/>
          <cell r="BD236"/>
          <cell r="BE236"/>
          <cell r="BF236"/>
          <cell r="BG236"/>
          <cell r="BH236"/>
          <cell r="BI236"/>
          <cell r="BJ236"/>
          <cell r="BK236"/>
          <cell r="BL236"/>
          <cell r="BM236"/>
          <cell r="BN236"/>
          <cell r="BO236"/>
          <cell r="BP236"/>
          <cell r="BQ236"/>
          <cell r="BR236"/>
          <cell r="BS236"/>
          <cell r="BT236"/>
          <cell r="BU236"/>
          <cell r="BV236"/>
          <cell r="BW236"/>
          <cell r="BX236"/>
          <cell r="BY236"/>
          <cell r="BZ236"/>
          <cell r="CA236"/>
          <cell r="CB236"/>
          <cell r="CC236"/>
          <cell r="CD236"/>
          <cell r="CE236"/>
          <cell r="CF236"/>
          <cell r="CG236"/>
          <cell r="CH236"/>
          <cell r="CI236"/>
          <cell r="CJ236"/>
          <cell r="CK236"/>
          <cell r="CL236"/>
          <cell r="CM236"/>
          <cell r="CN236"/>
          <cell r="CO236"/>
          <cell r="CP236"/>
          <cell r="CQ236"/>
          <cell r="CR236"/>
        </row>
        <row r="237">
          <cell r="O237"/>
          <cell r="P237"/>
          <cell r="Q237"/>
          <cell r="R237"/>
          <cell r="S237"/>
          <cell r="T237"/>
          <cell r="U237"/>
          <cell r="V237"/>
          <cell r="W237"/>
          <cell r="X237"/>
          <cell r="Y237"/>
          <cell r="Z237"/>
          <cell r="AA237"/>
          <cell r="AB237"/>
          <cell r="AC237"/>
          <cell r="AD237"/>
          <cell r="AE237"/>
          <cell r="AF237"/>
          <cell r="AG237"/>
          <cell r="AH237"/>
          <cell r="AI237"/>
          <cell r="AJ237"/>
          <cell r="AK237"/>
          <cell r="AL237"/>
          <cell r="AM237"/>
          <cell r="AN237"/>
          <cell r="AO237"/>
          <cell r="AP237"/>
          <cell r="AQ237"/>
          <cell r="AR237"/>
          <cell r="AS237"/>
          <cell r="AT237"/>
          <cell r="AU237"/>
          <cell r="AV237"/>
          <cell r="AW237"/>
          <cell r="AX237"/>
          <cell r="AY237"/>
          <cell r="AZ237"/>
          <cell r="BA237"/>
          <cell r="BB237"/>
          <cell r="BC237"/>
          <cell r="BD237"/>
          <cell r="BE237"/>
          <cell r="BF237"/>
          <cell r="BG237"/>
          <cell r="BH237"/>
          <cell r="BI237"/>
          <cell r="BJ237"/>
          <cell r="BK237"/>
          <cell r="BL237"/>
          <cell r="BM237"/>
          <cell r="BN237"/>
          <cell r="BO237"/>
          <cell r="BP237"/>
          <cell r="BQ237"/>
          <cell r="BR237"/>
          <cell r="BS237"/>
          <cell r="BT237"/>
          <cell r="BU237"/>
          <cell r="BV237"/>
          <cell r="BW237"/>
          <cell r="BX237"/>
          <cell r="BY237"/>
          <cell r="BZ237"/>
          <cell r="CA237"/>
          <cell r="CB237"/>
          <cell r="CC237"/>
          <cell r="CD237"/>
          <cell r="CE237"/>
          <cell r="CF237"/>
          <cell r="CG237"/>
          <cell r="CH237"/>
          <cell r="CI237"/>
          <cell r="CJ237"/>
          <cell r="CK237"/>
          <cell r="CL237"/>
          <cell r="CM237"/>
          <cell r="CN237"/>
          <cell r="CO237"/>
          <cell r="CP237"/>
          <cell r="CQ237"/>
          <cell r="CR237"/>
        </row>
        <row r="238">
          <cell r="O238"/>
          <cell r="P238"/>
          <cell r="Q238"/>
          <cell r="R238"/>
          <cell r="S238"/>
          <cell r="T238"/>
          <cell r="U238"/>
          <cell r="V238"/>
          <cell r="W238"/>
          <cell r="X238"/>
          <cell r="Y238"/>
          <cell r="Z238"/>
          <cell r="AA238"/>
          <cell r="AB238"/>
          <cell r="AC238"/>
          <cell r="AD238"/>
          <cell r="AE238"/>
          <cell r="AF238"/>
          <cell r="AG238"/>
          <cell r="AH238"/>
          <cell r="AI238"/>
          <cell r="AJ238"/>
          <cell r="AK238"/>
          <cell r="AL238"/>
          <cell r="AM238"/>
          <cell r="AN238"/>
          <cell r="AO238"/>
          <cell r="AP238"/>
          <cell r="AQ238"/>
          <cell r="AR238"/>
          <cell r="AS238"/>
          <cell r="AT238"/>
          <cell r="AU238"/>
          <cell r="AV238"/>
          <cell r="AW238"/>
          <cell r="AX238"/>
          <cell r="AY238"/>
          <cell r="AZ238"/>
          <cell r="BA238"/>
          <cell r="BB238"/>
          <cell r="BC238"/>
          <cell r="BD238"/>
          <cell r="BE238"/>
          <cell r="BF238"/>
          <cell r="BG238"/>
          <cell r="BH238"/>
          <cell r="BI238"/>
          <cell r="BJ238"/>
          <cell r="BK238"/>
          <cell r="BL238"/>
          <cell r="BM238"/>
          <cell r="BN238"/>
          <cell r="BO238"/>
          <cell r="BP238"/>
          <cell r="BQ238"/>
          <cell r="BR238"/>
          <cell r="BS238"/>
          <cell r="BT238"/>
          <cell r="BU238"/>
          <cell r="BV238"/>
          <cell r="BW238"/>
          <cell r="BX238"/>
          <cell r="BY238"/>
          <cell r="BZ238"/>
          <cell r="CA238"/>
          <cell r="CB238"/>
          <cell r="CC238"/>
          <cell r="CD238"/>
          <cell r="CE238"/>
          <cell r="CF238"/>
          <cell r="CG238"/>
          <cell r="CH238"/>
          <cell r="CI238"/>
          <cell r="CJ238"/>
          <cell r="CK238"/>
          <cell r="CL238"/>
          <cell r="CM238"/>
          <cell r="CN238"/>
          <cell r="CO238"/>
          <cell r="CP238"/>
          <cell r="CQ238"/>
          <cell r="CR238"/>
        </row>
        <row r="239">
          <cell r="O239"/>
          <cell r="P239"/>
          <cell r="Q239"/>
          <cell r="R239"/>
          <cell r="S239"/>
          <cell r="T239"/>
          <cell r="U239"/>
          <cell r="V239"/>
          <cell r="W239"/>
          <cell r="X239"/>
          <cell r="Y239"/>
          <cell r="Z239"/>
          <cell r="AA239"/>
          <cell r="AB239"/>
          <cell r="AC239"/>
          <cell r="AD239"/>
          <cell r="AE239"/>
          <cell r="AF239"/>
          <cell r="AG239"/>
          <cell r="AH239"/>
          <cell r="AI239"/>
          <cell r="AJ239"/>
          <cell r="AK239"/>
          <cell r="AL239"/>
          <cell r="AM239"/>
          <cell r="AN239"/>
          <cell r="AO239"/>
          <cell r="AP239"/>
          <cell r="AQ239"/>
          <cell r="AR239"/>
          <cell r="AS239"/>
          <cell r="AT239"/>
          <cell r="AU239"/>
          <cell r="AV239"/>
          <cell r="AW239"/>
          <cell r="AX239"/>
          <cell r="AY239"/>
          <cell r="AZ239"/>
          <cell r="BA239"/>
          <cell r="BB239"/>
          <cell r="BC239"/>
          <cell r="BD239"/>
          <cell r="BE239"/>
          <cell r="BF239"/>
          <cell r="BG239"/>
          <cell r="BH239"/>
          <cell r="BI239"/>
          <cell r="BJ239"/>
          <cell r="BK239"/>
          <cell r="BL239"/>
          <cell r="BM239"/>
          <cell r="BN239"/>
          <cell r="BO239"/>
          <cell r="BP239"/>
          <cell r="BQ239"/>
          <cell r="BR239"/>
          <cell r="BS239"/>
          <cell r="BT239"/>
          <cell r="BU239"/>
          <cell r="BV239"/>
          <cell r="BW239"/>
          <cell r="BX239"/>
          <cell r="BY239"/>
          <cell r="BZ239"/>
          <cell r="CA239"/>
          <cell r="CB239"/>
          <cell r="CC239"/>
          <cell r="CD239"/>
          <cell r="CE239"/>
          <cell r="CF239"/>
          <cell r="CG239"/>
          <cell r="CH239"/>
          <cell r="CI239"/>
          <cell r="CJ239"/>
          <cell r="CK239"/>
          <cell r="CL239"/>
          <cell r="CM239"/>
          <cell r="CN239"/>
          <cell r="CO239"/>
          <cell r="CP239"/>
          <cell r="CQ239"/>
          <cell r="CR239"/>
        </row>
        <row r="240">
          <cell r="O240"/>
          <cell r="P240"/>
          <cell r="Q240"/>
          <cell r="R240"/>
          <cell r="S240"/>
          <cell r="T240"/>
          <cell r="U240"/>
          <cell r="V240"/>
          <cell r="W240"/>
          <cell r="X240"/>
          <cell r="Y240"/>
          <cell r="Z240"/>
          <cell r="AA240"/>
          <cell r="AB240"/>
          <cell r="AC240"/>
          <cell r="AD240"/>
          <cell r="AE240"/>
          <cell r="AF240"/>
          <cell r="AG240"/>
          <cell r="AH240"/>
          <cell r="AI240"/>
          <cell r="AJ240"/>
          <cell r="AK240"/>
          <cell r="AL240"/>
          <cell r="AM240"/>
          <cell r="AN240"/>
          <cell r="AO240"/>
          <cell r="AP240"/>
          <cell r="AQ240"/>
          <cell r="AR240"/>
          <cell r="AS240"/>
          <cell r="AT240"/>
          <cell r="AU240"/>
          <cell r="AV240"/>
          <cell r="AW240"/>
          <cell r="AX240"/>
          <cell r="AY240"/>
          <cell r="AZ240"/>
          <cell r="BA240"/>
          <cell r="BB240"/>
          <cell r="BC240"/>
          <cell r="BD240"/>
          <cell r="BE240"/>
          <cell r="BF240"/>
          <cell r="BG240"/>
          <cell r="BH240"/>
          <cell r="BI240"/>
          <cell r="BJ240"/>
          <cell r="BK240"/>
          <cell r="BL240"/>
          <cell r="BM240"/>
          <cell r="BN240"/>
          <cell r="BO240"/>
          <cell r="BP240"/>
          <cell r="BQ240"/>
          <cell r="BR240"/>
          <cell r="BS240"/>
          <cell r="BT240"/>
          <cell r="BU240"/>
          <cell r="BV240"/>
          <cell r="BW240"/>
          <cell r="BX240"/>
          <cell r="BY240"/>
          <cell r="BZ240"/>
          <cell r="CA240"/>
          <cell r="CB240"/>
          <cell r="CC240"/>
          <cell r="CD240"/>
          <cell r="CE240"/>
          <cell r="CF240"/>
          <cell r="CG240"/>
          <cell r="CH240"/>
          <cell r="CI240"/>
          <cell r="CJ240"/>
          <cell r="CK240"/>
          <cell r="CL240"/>
          <cell r="CM240"/>
          <cell r="CN240"/>
          <cell r="CO240"/>
          <cell r="CP240"/>
          <cell r="CQ240"/>
          <cell r="CR240"/>
        </row>
        <row r="241">
          <cell r="O241"/>
          <cell r="P241"/>
          <cell r="Q241"/>
          <cell r="R241"/>
          <cell r="S241"/>
          <cell r="T241"/>
          <cell r="U241"/>
          <cell r="V241"/>
          <cell r="W241"/>
          <cell r="X241"/>
          <cell r="Y241"/>
          <cell r="Z241"/>
          <cell r="AA241"/>
          <cell r="AB241"/>
          <cell r="AC241"/>
          <cell r="AD241"/>
          <cell r="AE241"/>
          <cell r="AF241"/>
          <cell r="AG241"/>
          <cell r="AH241"/>
          <cell r="AI241"/>
          <cell r="AJ241"/>
          <cell r="AK241"/>
          <cell r="AL241"/>
          <cell r="AM241"/>
          <cell r="AN241"/>
          <cell r="AO241"/>
          <cell r="AP241"/>
          <cell r="AQ241"/>
          <cell r="AR241"/>
          <cell r="AS241"/>
          <cell r="AT241"/>
          <cell r="AU241"/>
          <cell r="AV241"/>
          <cell r="AW241"/>
          <cell r="AX241"/>
          <cell r="AY241"/>
          <cell r="AZ241"/>
          <cell r="BA241"/>
          <cell r="BB241"/>
          <cell r="BC241"/>
          <cell r="BD241"/>
          <cell r="BE241"/>
          <cell r="BF241"/>
          <cell r="BG241"/>
          <cell r="BH241"/>
          <cell r="BI241"/>
          <cell r="BJ241"/>
          <cell r="BK241"/>
          <cell r="BL241"/>
          <cell r="BM241"/>
          <cell r="BN241"/>
          <cell r="BO241"/>
          <cell r="BP241"/>
          <cell r="BQ241"/>
          <cell r="BR241"/>
          <cell r="BS241"/>
          <cell r="BT241"/>
          <cell r="BU241"/>
          <cell r="BV241"/>
          <cell r="BW241"/>
          <cell r="BX241"/>
          <cell r="BY241"/>
          <cell r="BZ241"/>
          <cell r="CA241"/>
          <cell r="CB241"/>
          <cell r="CC241"/>
          <cell r="CD241"/>
          <cell r="CE241"/>
          <cell r="CF241"/>
          <cell r="CG241"/>
          <cell r="CH241"/>
          <cell r="CI241"/>
          <cell r="CJ241"/>
          <cell r="CK241"/>
          <cell r="CL241"/>
          <cell r="CM241"/>
          <cell r="CN241"/>
          <cell r="CO241"/>
          <cell r="CP241"/>
          <cell r="CQ241"/>
          <cell r="CR241"/>
        </row>
        <row r="242">
          <cell r="B242"/>
          <cell r="O242"/>
          <cell r="P242"/>
          <cell r="Q242"/>
          <cell r="R242"/>
          <cell r="S242"/>
          <cell r="T242"/>
          <cell r="U242"/>
          <cell r="V242"/>
          <cell r="W242"/>
          <cell r="X242"/>
          <cell r="Y242"/>
          <cell r="Z242"/>
          <cell r="AA242"/>
          <cell r="AB242"/>
          <cell r="AC242"/>
          <cell r="AD242"/>
          <cell r="AE242"/>
          <cell r="AF242"/>
          <cell r="AG242"/>
          <cell r="AH242"/>
          <cell r="AI242"/>
          <cell r="AJ242"/>
          <cell r="AK242"/>
          <cell r="AL242"/>
          <cell r="AM242"/>
          <cell r="AN242"/>
          <cell r="AO242"/>
          <cell r="AP242"/>
          <cell r="AQ242"/>
          <cell r="AR242"/>
          <cell r="AS242"/>
          <cell r="AT242"/>
          <cell r="AU242"/>
          <cell r="AV242"/>
          <cell r="AW242"/>
          <cell r="AX242"/>
          <cell r="AY242"/>
          <cell r="AZ242"/>
          <cell r="BA242"/>
          <cell r="BB242"/>
          <cell r="BC242"/>
          <cell r="BD242"/>
          <cell r="BE242"/>
          <cell r="BF242"/>
          <cell r="BG242"/>
          <cell r="BH242"/>
          <cell r="BI242"/>
          <cell r="BJ242"/>
          <cell r="BK242"/>
          <cell r="BL242"/>
          <cell r="BM242"/>
          <cell r="BN242"/>
          <cell r="BO242"/>
          <cell r="BP242"/>
          <cell r="BQ242"/>
          <cell r="BR242"/>
          <cell r="BS242"/>
          <cell r="BT242"/>
          <cell r="BU242"/>
          <cell r="BV242"/>
          <cell r="BW242"/>
          <cell r="BX242"/>
          <cell r="BY242"/>
          <cell r="BZ242"/>
          <cell r="CA242"/>
          <cell r="CB242"/>
          <cell r="CC242"/>
          <cell r="CD242"/>
          <cell r="CE242"/>
          <cell r="CF242"/>
          <cell r="CG242"/>
          <cell r="CH242"/>
          <cell r="CI242"/>
          <cell r="CJ242"/>
          <cell r="CK242"/>
          <cell r="CL242"/>
          <cell r="CM242"/>
          <cell r="CN242"/>
          <cell r="CO242"/>
          <cell r="CP242"/>
          <cell r="CQ242"/>
          <cell r="CR242"/>
        </row>
        <row r="243">
          <cell r="B243"/>
          <cell r="O243"/>
          <cell r="P243"/>
          <cell r="Q243"/>
          <cell r="R243"/>
          <cell r="S243"/>
          <cell r="T243"/>
          <cell r="U243"/>
          <cell r="V243"/>
          <cell r="W243"/>
          <cell r="X243"/>
          <cell r="Y243"/>
          <cell r="Z243"/>
          <cell r="AA243"/>
          <cell r="AB243"/>
          <cell r="AC243"/>
          <cell r="AD243"/>
          <cell r="AE243"/>
          <cell r="AF243"/>
          <cell r="AG243"/>
          <cell r="AH243"/>
          <cell r="AI243"/>
          <cell r="AJ243"/>
          <cell r="AK243"/>
          <cell r="AL243"/>
          <cell r="AM243"/>
          <cell r="AN243"/>
          <cell r="AO243"/>
          <cell r="AP243"/>
          <cell r="AQ243"/>
          <cell r="AR243"/>
          <cell r="AS243"/>
          <cell r="AT243"/>
          <cell r="AU243"/>
          <cell r="AV243"/>
          <cell r="AW243"/>
          <cell r="AX243"/>
          <cell r="AY243"/>
          <cell r="AZ243"/>
          <cell r="BA243"/>
          <cell r="BB243"/>
          <cell r="BC243"/>
          <cell r="BD243"/>
          <cell r="BE243"/>
          <cell r="BF243"/>
          <cell r="BG243"/>
          <cell r="BH243"/>
          <cell r="BI243"/>
          <cell r="BJ243"/>
          <cell r="BK243"/>
          <cell r="BL243"/>
          <cell r="BM243"/>
          <cell r="BN243"/>
          <cell r="BO243"/>
          <cell r="BP243"/>
          <cell r="BQ243"/>
          <cell r="BR243"/>
          <cell r="BS243"/>
          <cell r="BT243"/>
          <cell r="BU243"/>
          <cell r="BV243"/>
          <cell r="BW243"/>
          <cell r="BX243"/>
          <cell r="BY243"/>
          <cell r="BZ243"/>
          <cell r="CA243"/>
          <cell r="CB243"/>
          <cell r="CC243"/>
          <cell r="CD243"/>
          <cell r="CE243"/>
          <cell r="CF243"/>
          <cell r="CG243"/>
          <cell r="CH243"/>
          <cell r="CI243"/>
          <cell r="CJ243"/>
          <cell r="CK243"/>
          <cell r="CL243"/>
          <cell r="CM243"/>
          <cell r="CN243"/>
          <cell r="CO243"/>
          <cell r="CP243"/>
          <cell r="CQ243"/>
          <cell r="CR243"/>
        </row>
        <row r="244">
          <cell r="B244"/>
          <cell r="O244"/>
          <cell r="P244"/>
          <cell r="Q244"/>
          <cell r="R244"/>
          <cell r="S244"/>
          <cell r="T244"/>
          <cell r="U244"/>
          <cell r="V244"/>
          <cell r="W244"/>
          <cell r="X244"/>
          <cell r="Y244"/>
          <cell r="Z244"/>
          <cell r="AA244"/>
          <cell r="AB244"/>
          <cell r="AC244"/>
          <cell r="AD244"/>
          <cell r="AE244"/>
          <cell r="AF244"/>
          <cell r="AG244"/>
          <cell r="AH244"/>
          <cell r="AI244"/>
          <cell r="AJ244"/>
          <cell r="AK244"/>
          <cell r="AL244"/>
          <cell r="AM244"/>
          <cell r="AN244"/>
          <cell r="AO244"/>
          <cell r="AP244"/>
          <cell r="AQ244"/>
          <cell r="AR244"/>
          <cell r="AS244"/>
          <cell r="AT244"/>
          <cell r="AU244"/>
          <cell r="AV244"/>
          <cell r="AW244"/>
          <cell r="AX244"/>
          <cell r="AY244"/>
          <cell r="AZ244"/>
          <cell r="BA244"/>
          <cell r="BB244"/>
          <cell r="BC244"/>
          <cell r="BD244"/>
          <cell r="BE244"/>
          <cell r="BF244"/>
          <cell r="BG244"/>
          <cell r="BH244"/>
          <cell r="BI244"/>
          <cell r="BJ244"/>
          <cell r="BK244"/>
          <cell r="BL244"/>
          <cell r="BM244"/>
          <cell r="BN244"/>
          <cell r="BO244"/>
          <cell r="BP244"/>
          <cell r="BQ244"/>
          <cell r="BR244"/>
          <cell r="BS244"/>
          <cell r="BT244"/>
          <cell r="BU244"/>
          <cell r="BV244"/>
          <cell r="BW244"/>
          <cell r="BX244"/>
          <cell r="BY244"/>
          <cell r="BZ244"/>
          <cell r="CA244"/>
          <cell r="CB244"/>
          <cell r="CC244"/>
          <cell r="CD244"/>
          <cell r="CE244"/>
          <cell r="CF244"/>
          <cell r="CG244"/>
          <cell r="CH244"/>
          <cell r="CI244"/>
          <cell r="CJ244"/>
          <cell r="CK244"/>
          <cell r="CL244"/>
          <cell r="CM244"/>
          <cell r="CN244"/>
          <cell r="CO244"/>
          <cell r="CP244"/>
          <cell r="CQ244"/>
          <cell r="CR244"/>
        </row>
        <row r="245">
          <cell r="B245"/>
          <cell r="O245"/>
          <cell r="P245"/>
          <cell r="Q245"/>
          <cell r="R245"/>
          <cell r="S245"/>
          <cell r="T245"/>
          <cell r="U245"/>
          <cell r="V245"/>
          <cell r="W245"/>
          <cell r="X245"/>
          <cell r="Y245"/>
          <cell r="Z245"/>
          <cell r="AA245"/>
          <cell r="AB245"/>
          <cell r="AC245"/>
          <cell r="AD245"/>
          <cell r="AE245"/>
          <cell r="AF245"/>
          <cell r="AG245"/>
          <cell r="AH245"/>
          <cell r="AI245"/>
          <cell r="AJ245"/>
          <cell r="AK245"/>
          <cell r="AL245"/>
          <cell r="AM245"/>
          <cell r="AN245"/>
          <cell r="AO245"/>
          <cell r="AP245"/>
          <cell r="AQ245"/>
          <cell r="AR245"/>
          <cell r="AS245"/>
          <cell r="AT245"/>
          <cell r="AU245"/>
          <cell r="AV245"/>
          <cell r="AW245"/>
          <cell r="AX245"/>
          <cell r="AY245"/>
          <cell r="AZ245"/>
          <cell r="BA245"/>
          <cell r="BB245"/>
          <cell r="BC245"/>
          <cell r="BD245"/>
          <cell r="BE245"/>
          <cell r="BF245"/>
          <cell r="BG245"/>
          <cell r="BH245"/>
          <cell r="BI245"/>
          <cell r="BJ245"/>
          <cell r="BK245"/>
          <cell r="BL245"/>
          <cell r="BM245"/>
          <cell r="BN245"/>
          <cell r="BO245"/>
          <cell r="BP245"/>
          <cell r="BQ245"/>
          <cell r="BR245"/>
          <cell r="BS245"/>
          <cell r="BT245"/>
          <cell r="BU245"/>
          <cell r="BV245"/>
          <cell r="BW245"/>
          <cell r="BX245"/>
          <cell r="BY245"/>
          <cell r="BZ245"/>
          <cell r="CA245"/>
          <cell r="CB245"/>
          <cell r="CC245"/>
          <cell r="CD245"/>
          <cell r="CE245"/>
          <cell r="CF245"/>
          <cell r="CG245"/>
          <cell r="CH245"/>
          <cell r="CI245"/>
          <cell r="CJ245"/>
          <cell r="CK245"/>
          <cell r="CL245"/>
          <cell r="CM245"/>
          <cell r="CN245"/>
          <cell r="CO245"/>
          <cell r="CP245"/>
          <cell r="CQ245"/>
          <cell r="CR245"/>
        </row>
        <row r="246">
          <cell r="B246"/>
          <cell r="O246"/>
          <cell r="P246"/>
          <cell r="Q246"/>
          <cell r="R246"/>
          <cell r="S246"/>
          <cell r="T246"/>
          <cell r="U246"/>
          <cell r="V246"/>
          <cell r="W246"/>
          <cell r="X246"/>
          <cell r="Y246"/>
          <cell r="Z246"/>
          <cell r="AA246"/>
          <cell r="AB246"/>
          <cell r="AC246"/>
          <cell r="AD246"/>
          <cell r="AE246"/>
          <cell r="AF246"/>
          <cell r="AG246"/>
          <cell r="AH246"/>
          <cell r="AI246"/>
          <cell r="AJ246"/>
          <cell r="AK246"/>
          <cell r="AL246"/>
          <cell r="AM246"/>
          <cell r="AN246"/>
          <cell r="AO246"/>
          <cell r="AP246"/>
          <cell r="AQ246"/>
          <cell r="AR246"/>
          <cell r="AS246"/>
          <cell r="AT246"/>
          <cell r="AU246"/>
          <cell r="AV246"/>
          <cell r="AW246"/>
          <cell r="AX246"/>
          <cell r="AY246"/>
          <cell r="AZ246"/>
          <cell r="BA246"/>
          <cell r="BB246"/>
          <cell r="BC246"/>
          <cell r="BD246"/>
          <cell r="BE246"/>
          <cell r="BF246"/>
          <cell r="BG246"/>
          <cell r="BH246"/>
          <cell r="BI246"/>
          <cell r="BJ246"/>
          <cell r="BK246"/>
          <cell r="BL246"/>
          <cell r="BM246"/>
          <cell r="BN246"/>
          <cell r="BO246"/>
          <cell r="BP246"/>
          <cell r="BQ246"/>
          <cell r="BR246"/>
          <cell r="BS246"/>
          <cell r="BT246"/>
          <cell r="BU246"/>
          <cell r="BV246"/>
          <cell r="BW246"/>
          <cell r="BX246"/>
          <cell r="BY246"/>
          <cell r="BZ246"/>
          <cell r="CA246"/>
          <cell r="CB246"/>
          <cell r="CC246"/>
          <cell r="CD246"/>
          <cell r="CE246"/>
          <cell r="CF246"/>
          <cell r="CG246"/>
          <cell r="CH246"/>
          <cell r="CI246"/>
          <cell r="CJ246"/>
          <cell r="CK246"/>
          <cell r="CL246"/>
          <cell r="CM246"/>
          <cell r="CN246"/>
          <cell r="CO246"/>
          <cell r="CP246"/>
          <cell r="CQ246"/>
          <cell r="CR246"/>
        </row>
        <row r="247">
          <cell r="B247"/>
          <cell r="O247"/>
          <cell r="P247"/>
          <cell r="Q247"/>
          <cell r="R247"/>
          <cell r="S247"/>
          <cell r="T247"/>
          <cell r="U247"/>
          <cell r="V247"/>
          <cell r="W247"/>
          <cell r="X247"/>
          <cell r="Y247"/>
          <cell r="Z247"/>
          <cell r="AA247"/>
          <cell r="AB247"/>
          <cell r="AC247"/>
          <cell r="AD247"/>
          <cell r="AE247"/>
          <cell r="AF247"/>
          <cell r="AG247"/>
          <cell r="AH247"/>
          <cell r="AI247"/>
          <cell r="AJ247"/>
          <cell r="AK247"/>
          <cell r="AL247"/>
          <cell r="AM247"/>
          <cell r="AN247"/>
          <cell r="AO247"/>
          <cell r="AP247"/>
          <cell r="AQ247"/>
          <cell r="AR247"/>
          <cell r="AS247"/>
          <cell r="AT247"/>
          <cell r="AU247"/>
          <cell r="AV247"/>
          <cell r="AW247"/>
          <cell r="AX247"/>
          <cell r="AY247"/>
          <cell r="AZ247"/>
          <cell r="BA247"/>
          <cell r="BB247"/>
          <cell r="BC247"/>
          <cell r="BD247"/>
          <cell r="BE247"/>
          <cell r="BF247"/>
          <cell r="BG247"/>
          <cell r="BH247"/>
          <cell r="BI247"/>
          <cell r="BJ247"/>
          <cell r="BK247"/>
          <cell r="BL247"/>
          <cell r="BM247"/>
          <cell r="BN247"/>
          <cell r="BO247"/>
          <cell r="BP247"/>
          <cell r="BQ247"/>
          <cell r="BR247"/>
          <cell r="BS247"/>
          <cell r="BT247"/>
          <cell r="BU247"/>
          <cell r="BV247"/>
          <cell r="BW247"/>
          <cell r="BX247"/>
          <cell r="BY247"/>
          <cell r="BZ247"/>
          <cell r="CA247"/>
          <cell r="CB247"/>
          <cell r="CC247"/>
          <cell r="CD247"/>
          <cell r="CE247"/>
          <cell r="CF247"/>
          <cell r="CG247"/>
          <cell r="CH247"/>
          <cell r="CI247"/>
          <cell r="CJ247"/>
          <cell r="CK247"/>
          <cell r="CL247"/>
          <cell r="CM247"/>
          <cell r="CN247"/>
          <cell r="CO247"/>
          <cell r="CP247"/>
          <cell r="CQ247"/>
          <cell r="CR247"/>
        </row>
        <row r="248">
          <cell r="B248"/>
          <cell r="O248"/>
          <cell r="P248"/>
          <cell r="Q248"/>
          <cell r="R248"/>
          <cell r="S248"/>
          <cell r="T248"/>
          <cell r="U248"/>
          <cell r="V248"/>
          <cell r="W248"/>
          <cell r="X248"/>
          <cell r="Y248"/>
          <cell r="Z248"/>
          <cell r="AA248"/>
          <cell r="AB248"/>
          <cell r="AC248"/>
          <cell r="AD248"/>
          <cell r="AE248"/>
          <cell r="AF248"/>
          <cell r="AG248"/>
          <cell r="AH248"/>
          <cell r="AI248"/>
          <cell r="AJ248"/>
          <cell r="AK248"/>
          <cell r="AL248"/>
          <cell r="AM248"/>
          <cell r="AN248"/>
          <cell r="AO248"/>
          <cell r="AP248"/>
          <cell r="AQ248"/>
          <cell r="AR248"/>
          <cell r="AS248"/>
          <cell r="AT248"/>
          <cell r="AU248"/>
          <cell r="AV248"/>
          <cell r="AW248"/>
          <cell r="AX248"/>
          <cell r="AY248"/>
          <cell r="AZ248"/>
          <cell r="BA248"/>
          <cell r="BB248"/>
          <cell r="BC248"/>
          <cell r="BD248"/>
          <cell r="BE248"/>
          <cell r="BF248"/>
          <cell r="BG248"/>
          <cell r="BH248"/>
          <cell r="BI248"/>
          <cell r="BJ248"/>
          <cell r="BK248"/>
          <cell r="BL248"/>
          <cell r="BM248"/>
          <cell r="BN248"/>
          <cell r="BO248"/>
          <cell r="BP248"/>
          <cell r="BQ248"/>
          <cell r="BR248"/>
          <cell r="BS248"/>
          <cell r="BT248"/>
          <cell r="BU248"/>
          <cell r="BV248"/>
          <cell r="BW248"/>
          <cell r="BX248"/>
          <cell r="BY248"/>
          <cell r="BZ248"/>
          <cell r="CA248"/>
          <cell r="CB248"/>
          <cell r="CC248"/>
          <cell r="CD248"/>
          <cell r="CE248"/>
          <cell r="CF248"/>
          <cell r="CG248"/>
          <cell r="CH248"/>
          <cell r="CI248"/>
          <cell r="CJ248"/>
          <cell r="CK248"/>
          <cell r="CL248"/>
          <cell r="CM248"/>
          <cell r="CN248"/>
          <cell r="CO248"/>
          <cell r="CP248"/>
          <cell r="CQ248"/>
          <cell r="CR248"/>
        </row>
      </sheetData>
      <sheetData sheetId="5"/>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C7D2C59-60CB-41C9-A28E-B75F3458C6AC}">
  <we:reference id="wa200003696" version="1.3.0.0" store="ja-JP" storeType="OMEX"/>
  <we:alternateReferences>
    <we:reference id="wa200003696" version="1.3.0.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8.bin"/><Relationship Id="rId5" Type="http://schemas.openxmlformats.org/officeDocument/2006/relationships/comments" Target="../comments6.xml"/><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3.bin"/><Relationship Id="rId1" Type="http://schemas.openxmlformats.org/officeDocument/2006/relationships/hyperlink" Target="file:///\\192.168.0.101\..\..\@GMT-2019.05.28-22.00.04\&#28246;&#21335;&#24037;&#22580;\&#28246;&#21335;&#20849;&#26377;\&#29983;&#29987;&#31649;&#29702;&#12471;&#12473;&#12486;&#12512;\&#31649;&#29702;&#12471;&#12473;&#12486;&#12512;\&#21152;&#24037;&#35336;&#30011;.xlsm" TargetMode="External"/><Relationship Id="rId5" Type="http://schemas.openxmlformats.org/officeDocument/2006/relationships/comments" Target="../comments9.xml"/><Relationship Id="rId4" Type="http://schemas.openxmlformats.org/officeDocument/2006/relationships/vmlDrawing" Target="../drawings/vmlDrawing10.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C1:P2"/>
  <sheetViews>
    <sheetView topLeftCell="A31" zoomScale="98" zoomScaleNormal="98" workbookViewId="0">
      <selection activeCell="Q7" sqref="Q7"/>
    </sheetView>
  </sheetViews>
  <sheetFormatPr defaultRowHeight="12" x14ac:dyDescent="0.2"/>
  <cols>
    <col min="1" max="1" width="2.3984375" customWidth="1"/>
  </cols>
  <sheetData>
    <row r="1" spans="3:16" ht="21.75" customHeight="1" x14ac:dyDescent="0.2">
      <c r="C1" s="543" t="s">
        <v>470</v>
      </c>
      <c r="P1" s="503" t="s">
        <v>469</v>
      </c>
    </row>
    <row r="2" spans="3:16" ht="21.75" customHeight="1" x14ac:dyDescent="0.2">
      <c r="C2" s="542" t="s">
        <v>468</v>
      </c>
      <c r="O2" s="503"/>
    </row>
  </sheetData>
  <phoneticPr fontId="4"/>
  <pageMargins left="0.3" right="0.2" top="0.37" bottom="0.53" header="0.2" footer="0.2"/>
  <pageSetup paperSize="9" orientation="landscape" r:id="rId1"/>
  <headerFooter>
    <oddFooter>&amp;L&amp;Z&amp;F
&amp;A&amp;C&amp;P/&amp;N&amp;R出力日：&amp;D/&amp;T</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5">
    <tabColor rgb="FFFFFF00"/>
  </sheetPr>
  <dimension ref="A1:BW46"/>
  <sheetViews>
    <sheetView showGridLines="0" view="pageBreakPreview" zoomScale="90" zoomScaleNormal="90" zoomScaleSheetLayoutView="90" workbookViewId="0">
      <pane xSplit="11" ySplit="4" topLeftCell="P5" activePane="bottomRight" state="frozen"/>
      <selection activeCell="HT93" sqref="HT93"/>
      <selection pane="topRight" activeCell="HT93" sqref="HT93"/>
      <selection pane="bottomLeft" activeCell="HT93" sqref="HT93"/>
      <selection pane="bottomRight" activeCell="H16" sqref="H16"/>
    </sheetView>
  </sheetViews>
  <sheetFormatPr defaultColWidth="9.09765625" defaultRowHeight="16" x14ac:dyDescent="0.2"/>
  <cols>
    <col min="1" max="1" width="9.09765625" style="650"/>
    <col min="2" max="2" width="19.8984375" style="650" customWidth="1"/>
    <col min="3" max="3" width="9.09765625" style="650" customWidth="1"/>
    <col min="4" max="4" width="9.09765625" style="650" hidden="1" customWidth="1"/>
    <col min="5" max="10" width="9.09765625" style="650" customWidth="1"/>
    <col min="11" max="12" width="9.3984375" style="650" customWidth="1"/>
    <col min="13" max="14" width="9.296875" style="650" customWidth="1"/>
    <col min="15" max="70" width="9.3984375" style="650" customWidth="1"/>
    <col min="71" max="71" width="17.59765625" style="650" customWidth="1"/>
    <col min="72" max="74" width="9.09765625" style="650"/>
    <col min="75" max="75" width="10.69921875" style="650" bestFit="1" customWidth="1"/>
    <col min="76" max="16384" width="9.09765625" style="650"/>
  </cols>
  <sheetData>
    <row r="1" spans="1:75" ht="35.25" customHeight="1" x14ac:dyDescent="0.2">
      <c r="L1" s="651"/>
      <c r="BS1" s="652">
        <f ca="1">TODAY()</f>
        <v>46135</v>
      </c>
      <c r="BW1" s="652"/>
    </row>
    <row r="2" spans="1:75" ht="15.75" customHeight="1" thickBot="1" x14ac:dyDescent="0.25">
      <c r="B2" s="719"/>
      <c r="E2" s="650">
        <v>1</v>
      </c>
      <c r="F2" s="650">
        <v>1</v>
      </c>
      <c r="G2" s="650">
        <v>1</v>
      </c>
      <c r="M2" s="650">
        <v>1</v>
      </c>
      <c r="T2" s="650">
        <v>1</v>
      </c>
      <c r="Z2" s="650">
        <v>1</v>
      </c>
      <c r="AA2" s="650">
        <v>1</v>
      </c>
      <c r="AG2" s="650">
        <v>1</v>
      </c>
      <c r="AH2" s="650">
        <v>1</v>
      </c>
      <c r="BS2" s="653"/>
    </row>
    <row r="3" spans="1:75" s="720" customFormat="1" ht="25.5" customHeight="1" x14ac:dyDescent="0.2">
      <c r="B3" s="721" t="s">
        <v>471</v>
      </c>
      <c r="C3" s="722" t="s">
        <v>472</v>
      </c>
      <c r="D3" s="723">
        <v>44286</v>
      </c>
      <c r="E3" s="723">
        <v>44562</v>
      </c>
      <c r="F3" s="723">
        <f t="shared" ref="F3:BQ3" si="0">E3+1</f>
        <v>44563</v>
      </c>
      <c r="G3" s="723">
        <f t="shared" si="0"/>
        <v>44564</v>
      </c>
      <c r="H3" s="723">
        <f t="shared" si="0"/>
        <v>44565</v>
      </c>
      <c r="I3" s="723">
        <f t="shared" si="0"/>
        <v>44566</v>
      </c>
      <c r="J3" s="723">
        <f t="shared" si="0"/>
        <v>44567</v>
      </c>
      <c r="K3" s="723">
        <f t="shared" si="0"/>
        <v>44568</v>
      </c>
      <c r="L3" s="723">
        <f t="shared" si="0"/>
        <v>44569</v>
      </c>
      <c r="M3" s="723">
        <f t="shared" si="0"/>
        <v>44570</v>
      </c>
      <c r="N3" s="723">
        <f t="shared" si="0"/>
        <v>44571</v>
      </c>
      <c r="O3" s="723">
        <f t="shared" si="0"/>
        <v>44572</v>
      </c>
      <c r="P3" s="723">
        <f t="shared" si="0"/>
        <v>44573</v>
      </c>
      <c r="Q3" s="723">
        <f t="shared" si="0"/>
        <v>44574</v>
      </c>
      <c r="R3" s="723">
        <f t="shared" si="0"/>
        <v>44575</v>
      </c>
      <c r="S3" s="723">
        <f t="shared" si="0"/>
        <v>44576</v>
      </c>
      <c r="T3" s="723">
        <f t="shared" si="0"/>
        <v>44577</v>
      </c>
      <c r="U3" s="723">
        <f t="shared" si="0"/>
        <v>44578</v>
      </c>
      <c r="V3" s="723">
        <f t="shared" si="0"/>
        <v>44579</v>
      </c>
      <c r="W3" s="723">
        <f t="shared" si="0"/>
        <v>44580</v>
      </c>
      <c r="X3" s="723">
        <f t="shared" si="0"/>
        <v>44581</v>
      </c>
      <c r="Y3" s="723">
        <f t="shared" si="0"/>
        <v>44582</v>
      </c>
      <c r="Z3" s="723">
        <f t="shared" si="0"/>
        <v>44583</v>
      </c>
      <c r="AA3" s="723">
        <f t="shared" si="0"/>
        <v>44584</v>
      </c>
      <c r="AB3" s="723">
        <f t="shared" si="0"/>
        <v>44585</v>
      </c>
      <c r="AC3" s="723">
        <f t="shared" si="0"/>
        <v>44586</v>
      </c>
      <c r="AD3" s="723">
        <f t="shared" si="0"/>
        <v>44587</v>
      </c>
      <c r="AE3" s="723">
        <f t="shared" si="0"/>
        <v>44588</v>
      </c>
      <c r="AF3" s="723">
        <f t="shared" si="0"/>
        <v>44589</v>
      </c>
      <c r="AG3" s="723">
        <f t="shared" si="0"/>
        <v>44590</v>
      </c>
      <c r="AH3" s="723">
        <f t="shared" si="0"/>
        <v>44591</v>
      </c>
      <c r="AI3" s="723">
        <f t="shared" si="0"/>
        <v>44592</v>
      </c>
      <c r="AJ3" s="723">
        <f t="shared" si="0"/>
        <v>44593</v>
      </c>
      <c r="AK3" s="723">
        <f t="shared" si="0"/>
        <v>44594</v>
      </c>
      <c r="AL3" s="723">
        <f t="shared" si="0"/>
        <v>44595</v>
      </c>
      <c r="AM3" s="723">
        <f t="shared" si="0"/>
        <v>44596</v>
      </c>
      <c r="AN3" s="723">
        <f t="shared" si="0"/>
        <v>44597</v>
      </c>
      <c r="AO3" s="723">
        <f t="shared" si="0"/>
        <v>44598</v>
      </c>
      <c r="AP3" s="723">
        <f t="shared" si="0"/>
        <v>44599</v>
      </c>
      <c r="AQ3" s="723">
        <f t="shared" si="0"/>
        <v>44600</v>
      </c>
      <c r="AR3" s="723">
        <f t="shared" si="0"/>
        <v>44601</v>
      </c>
      <c r="AS3" s="723">
        <f t="shared" si="0"/>
        <v>44602</v>
      </c>
      <c r="AT3" s="723">
        <f t="shared" si="0"/>
        <v>44603</v>
      </c>
      <c r="AU3" s="723">
        <f t="shared" si="0"/>
        <v>44604</v>
      </c>
      <c r="AV3" s="723">
        <f t="shared" si="0"/>
        <v>44605</v>
      </c>
      <c r="AW3" s="723">
        <f t="shared" si="0"/>
        <v>44606</v>
      </c>
      <c r="AX3" s="723">
        <f t="shared" si="0"/>
        <v>44607</v>
      </c>
      <c r="AY3" s="723">
        <f t="shared" si="0"/>
        <v>44608</v>
      </c>
      <c r="AZ3" s="723">
        <f t="shared" si="0"/>
        <v>44609</v>
      </c>
      <c r="BA3" s="723">
        <f t="shared" si="0"/>
        <v>44610</v>
      </c>
      <c r="BB3" s="723">
        <f t="shared" si="0"/>
        <v>44611</v>
      </c>
      <c r="BC3" s="724">
        <f t="shared" si="0"/>
        <v>44612</v>
      </c>
      <c r="BD3" s="725">
        <f>BC3+1</f>
        <v>44613</v>
      </c>
      <c r="BE3" s="725">
        <f>BD3+1</f>
        <v>44614</v>
      </c>
      <c r="BF3" s="725">
        <f>BE3+1</f>
        <v>44615</v>
      </c>
      <c r="BG3" s="725">
        <f>BF3+1</f>
        <v>44616</v>
      </c>
      <c r="BH3" s="725">
        <f t="shared" si="0"/>
        <v>44617</v>
      </c>
      <c r="BI3" s="725">
        <f t="shared" si="0"/>
        <v>44618</v>
      </c>
      <c r="BJ3" s="725">
        <f>BI3+1</f>
        <v>44619</v>
      </c>
      <c r="BK3" s="725">
        <f>BJ3+1</f>
        <v>44620</v>
      </c>
      <c r="BL3" s="725">
        <f t="shared" si="0"/>
        <v>44621</v>
      </c>
      <c r="BM3" s="725">
        <f t="shared" si="0"/>
        <v>44622</v>
      </c>
      <c r="BN3" s="725">
        <f t="shared" si="0"/>
        <v>44623</v>
      </c>
      <c r="BO3" s="725">
        <f t="shared" si="0"/>
        <v>44624</v>
      </c>
      <c r="BP3" s="725">
        <f t="shared" si="0"/>
        <v>44625</v>
      </c>
      <c r="BQ3" s="724">
        <f t="shared" si="0"/>
        <v>44626</v>
      </c>
      <c r="BR3" s="724">
        <f>BQ3+1</f>
        <v>44627</v>
      </c>
      <c r="BS3" s="726" t="s">
        <v>473</v>
      </c>
    </row>
    <row r="4" spans="1:75" ht="25.5" customHeight="1" thickBot="1" x14ac:dyDescent="0.25">
      <c r="B4" s="654"/>
      <c r="C4" s="655" t="s">
        <v>480</v>
      </c>
      <c r="D4" s="657">
        <f t="shared" ref="D4:I4" si="1">D3</f>
        <v>44286</v>
      </c>
      <c r="E4" s="657">
        <f t="shared" si="1"/>
        <v>44562</v>
      </c>
      <c r="F4" s="657">
        <f t="shared" si="1"/>
        <v>44563</v>
      </c>
      <c r="G4" s="657">
        <f t="shared" si="1"/>
        <v>44564</v>
      </c>
      <c r="H4" s="657">
        <f t="shared" si="1"/>
        <v>44565</v>
      </c>
      <c r="I4" s="657">
        <f t="shared" si="1"/>
        <v>44566</v>
      </c>
      <c r="J4" s="657">
        <f t="shared" ref="J4:BQ4" si="2">J3</f>
        <v>44567</v>
      </c>
      <c r="K4" s="657">
        <f t="shared" si="2"/>
        <v>44568</v>
      </c>
      <c r="L4" s="657">
        <f t="shared" si="2"/>
        <v>44569</v>
      </c>
      <c r="M4" s="657">
        <f t="shared" si="2"/>
        <v>44570</v>
      </c>
      <c r="N4" s="657">
        <f t="shared" si="2"/>
        <v>44571</v>
      </c>
      <c r="O4" s="657">
        <f t="shared" si="2"/>
        <v>44572</v>
      </c>
      <c r="P4" s="657">
        <f t="shared" si="2"/>
        <v>44573</v>
      </c>
      <c r="Q4" s="718">
        <f t="shared" si="2"/>
        <v>44574</v>
      </c>
      <c r="R4" s="718">
        <f t="shared" si="2"/>
        <v>44575</v>
      </c>
      <c r="S4" s="718">
        <f t="shared" si="2"/>
        <v>44576</v>
      </c>
      <c r="T4" s="718">
        <f t="shared" si="2"/>
        <v>44577</v>
      </c>
      <c r="U4" s="718">
        <f t="shared" si="2"/>
        <v>44578</v>
      </c>
      <c r="V4" s="718">
        <f t="shared" si="2"/>
        <v>44579</v>
      </c>
      <c r="W4" s="718">
        <f t="shared" si="2"/>
        <v>44580</v>
      </c>
      <c r="X4" s="718">
        <f t="shared" si="2"/>
        <v>44581</v>
      </c>
      <c r="Y4" s="718">
        <f t="shared" si="2"/>
        <v>44582</v>
      </c>
      <c r="Z4" s="718">
        <f t="shared" si="2"/>
        <v>44583</v>
      </c>
      <c r="AA4" s="718">
        <f t="shared" si="2"/>
        <v>44584</v>
      </c>
      <c r="AB4" s="657">
        <f t="shared" si="2"/>
        <v>44585</v>
      </c>
      <c r="AC4" s="657">
        <f t="shared" si="2"/>
        <v>44586</v>
      </c>
      <c r="AD4" s="657">
        <f t="shared" si="2"/>
        <v>44587</v>
      </c>
      <c r="AE4" s="657">
        <f t="shared" si="2"/>
        <v>44588</v>
      </c>
      <c r="AF4" s="657">
        <f t="shared" si="2"/>
        <v>44589</v>
      </c>
      <c r="AG4" s="657">
        <f t="shared" si="2"/>
        <v>44590</v>
      </c>
      <c r="AH4" s="657">
        <f t="shared" si="2"/>
        <v>44591</v>
      </c>
      <c r="AI4" s="657">
        <f t="shared" si="2"/>
        <v>44592</v>
      </c>
      <c r="AJ4" s="657">
        <f t="shared" si="2"/>
        <v>44593</v>
      </c>
      <c r="AK4" s="657">
        <f t="shared" si="2"/>
        <v>44594</v>
      </c>
      <c r="AL4" s="657">
        <f t="shared" si="2"/>
        <v>44595</v>
      </c>
      <c r="AM4" s="657">
        <f t="shared" si="2"/>
        <v>44596</v>
      </c>
      <c r="AN4" s="657">
        <f t="shared" si="2"/>
        <v>44597</v>
      </c>
      <c r="AO4" s="657">
        <f t="shared" si="2"/>
        <v>44598</v>
      </c>
      <c r="AP4" s="657">
        <f t="shared" si="2"/>
        <v>44599</v>
      </c>
      <c r="AQ4" s="657">
        <f t="shared" si="2"/>
        <v>44600</v>
      </c>
      <c r="AR4" s="657">
        <f t="shared" si="2"/>
        <v>44601</v>
      </c>
      <c r="AS4" s="657">
        <f t="shared" si="2"/>
        <v>44602</v>
      </c>
      <c r="AT4" s="657">
        <f t="shared" si="2"/>
        <v>44603</v>
      </c>
      <c r="AU4" s="657">
        <f t="shared" si="2"/>
        <v>44604</v>
      </c>
      <c r="AV4" s="657">
        <f t="shared" si="2"/>
        <v>44605</v>
      </c>
      <c r="AW4" s="657">
        <f t="shared" si="2"/>
        <v>44606</v>
      </c>
      <c r="AX4" s="657">
        <f t="shared" si="2"/>
        <v>44607</v>
      </c>
      <c r="AY4" s="657">
        <f t="shared" si="2"/>
        <v>44608</v>
      </c>
      <c r="AZ4" s="657">
        <f t="shared" si="2"/>
        <v>44609</v>
      </c>
      <c r="BA4" s="657">
        <f t="shared" si="2"/>
        <v>44610</v>
      </c>
      <c r="BB4" s="657">
        <f t="shared" si="2"/>
        <v>44611</v>
      </c>
      <c r="BC4" s="656">
        <f t="shared" si="2"/>
        <v>44612</v>
      </c>
      <c r="BD4" s="658">
        <f>BD3</f>
        <v>44613</v>
      </c>
      <c r="BE4" s="658">
        <f>BE3</f>
        <v>44614</v>
      </c>
      <c r="BF4" s="658">
        <f>BF3</f>
        <v>44615</v>
      </c>
      <c r="BG4" s="658">
        <f>BG3</f>
        <v>44616</v>
      </c>
      <c r="BH4" s="658">
        <f t="shared" si="2"/>
        <v>44617</v>
      </c>
      <c r="BI4" s="658">
        <f t="shared" si="2"/>
        <v>44618</v>
      </c>
      <c r="BJ4" s="658">
        <f>BJ3</f>
        <v>44619</v>
      </c>
      <c r="BK4" s="658">
        <f>BK3</f>
        <v>44620</v>
      </c>
      <c r="BL4" s="658">
        <f t="shared" si="2"/>
        <v>44621</v>
      </c>
      <c r="BM4" s="658">
        <f t="shared" si="2"/>
        <v>44622</v>
      </c>
      <c r="BN4" s="658">
        <f t="shared" si="2"/>
        <v>44623</v>
      </c>
      <c r="BO4" s="658">
        <f t="shared" si="2"/>
        <v>44624</v>
      </c>
      <c r="BP4" s="658">
        <f t="shared" si="2"/>
        <v>44625</v>
      </c>
      <c r="BQ4" s="656">
        <f t="shared" si="2"/>
        <v>44626</v>
      </c>
      <c r="BR4" s="656">
        <f>BR3</f>
        <v>44627</v>
      </c>
      <c r="BS4" s="659"/>
    </row>
    <row r="5" spans="1:75" s="731" customFormat="1" ht="32.25" customHeight="1" thickTop="1" x14ac:dyDescent="0.55000000000000004">
      <c r="A5" s="731">
        <f>SUM(MID(B5,12,4))</f>
        <v>740</v>
      </c>
      <c r="B5" s="732" t="s">
        <v>474</v>
      </c>
      <c r="C5" s="660" t="s">
        <v>499</v>
      </c>
      <c r="D5" s="713"/>
      <c r="E5" s="727"/>
      <c r="F5" s="727"/>
      <c r="G5" s="727"/>
      <c r="H5" s="727"/>
      <c r="I5" s="727"/>
      <c r="J5" s="727"/>
      <c r="K5" s="727"/>
      <c r="L5" s="727"/>
      <c r="M5" s="727"/>
      <c r="N5" s="727"/>
      <c r="O5" s="727"/>
      <c r="P5" s="727"/>
      <c r="Q5" s="727"/>
      <c r="R5" s="727"/>
      <c r="S5" s="727"/>
      <c r="T5" s="727"/>
      <c r="U5" s="727"/>
      <c r="V5" s="727"/>
      <c r="W5" s="727"/>
      <c r="X5" s="727"/>
      <c r="Y5" s="727"/>
      <c r="Z5" s="727"/>
      <c r="AA5" s="727"/>
      <c r="AB5" s="727"/>
      <c r="AC5" s="727"/>
      <c r="AD5" s="727"/>
      <c r="AE5" s="727"/>
      <c r="AF5" s="727"/>
      <c r="AG5" s="727"/>
      <c r="AH5" s="727"/>
      <c r="AI5" s="727"/>
      <c r="AJ5" s="727"/>
      <c r="AK5" s="727"/>
      <c r="AL5" s="727"/>
      <c r="AM5" s="727"/>
      <c r="AN5" s="727"/>
      <c r="AO5" s="727"/>
      <c r="AP5" s="727"/>
      <c r="AQ5" s="727"/>
      <c r="AR5" s="727"/>
      <c r="AS5" s="727"/>
      <c r="AT5" s="727"/>
      <c r="AU5" s="727"/>
      <c r="AV5" s="727"/>
      <c r="AW5" s="727"/>
      <c r="AX5" s="727"/>
      <c r="AY5" s="727"/>
      <c r="AZ5" s="727"/>
      <c r="BA5" s="727"/>
      <c r="BB5" s="727"/>
      <c r="BC5" s="733"/>
      <c r="BD5" s="727"/>
      <c r="BE5" s="727"/>
      <c r="BF5" s="727"/>
      <c r="BG5" s="727"/>
      <c r="BH5" s="727"/>
      <c r="BI5" s="734"/>
      <c r="BJ5" s="734"/>
      <c r="BK5" s="734"/>
      <c r="BL5" s="735"/>
      <c r="BM5" s="735"/>
      <c r="BN5" s="735"/>
      <c r="BO5" s="735"/>
      <c r="BP5" s="735"/>
      <c r="BQ5" s="714"/>
      <c r="BR5" s="714"/>
      <c r="BS5" s="711"/>
    </row>
    <row r="6" spans="1:75" s="731" customFormat="1" ht="32.25" customHeight="1" x14ac:dyDescent="0.2">
      <c r="B6" s="736" t="s">
        <v>507</v>
      </c>
      <c r="C6" s="661" t="s">
        <v>475</v>
      </c>
      <c r="D6" s="661">
        <f>SUMIF(検反!$AT$4:$LJ$4,D$3,検反!$AT$34:$LJ$34)</f>
        <v>0</v>
      </c>
      <c r="E6" s="737">
        <f>SUMIF(検反!$AT$4:$LJ$4,E$3,検反!$AT$34:$LJ$34)</f>
        <v>0</v>
      </c>
      <c r="F6" s="737">
        <f>SUMIF(検反!$AT$4:$LJ$4,F$3,検反!$AT$34:$LJ$34)+F42</f>
        <v>0</v>
      </c>
      <c r="G6" s="737">
        <f>SUMIF(検反!$AT$4:$LJ$4,G$3,検反!$AT$34:$LJ$34)+G42</f>
        <v>0</v>
      </c>
      <c r="H6" s="737">
        <f>SUMIF(検反!$AT$4:$LJ$4,H$3,検反!$AT$34:$LJ$34)+H42</f>
        <v>0</v>
      </c>
      <c r="I6" s="737">
        <f>SUMIF(検反!$AT$4:$LJ$4,I$3,検反!$AT$34:$LJ$34)+I42</f>
        <v>0</v>
      </c>
      <c r="J6" s="737">
        <f>SUMIF(検反!$AT$4:$LJ$4,J$3,検反!$AT$34:$LJ$34)+J42</f>
        <v>0</v>
      </c>
      <c r="K6" s="737">
        <f>SUMIF(検反!$AT$4:$LJ$4,K$3,検反!$AT$34:$LJ$34)+K42</f>
        <v>0</v>
      </c>
      <c r="L6" s="737">
        <f>SUMIF(検反!$AT$4:$LJ$4,L$3,検反!$AT$34:$LJ$34)+L42</f>
        <v>0</v>
      </c>
      <c r="M6" s="737">
        <f>SUMIF(検反!$AT$4:$LJ$4,M$3,検反!$AT$34:$LJ$34)+M42</f>
        <v>0</v>
      </c>
      <c r="N6" s="737">
        <f>SUMIF(検反!$AT$4:$LJ$4,N$3,検反!$AT$34:$LJ$34)+N42</f>
        <v>0</v>
      </c>
      <c r="O6" s="737">
        <f>SUMIF(検反!$AT$4:$LJ$4,O$3,検反!$AT$34:$LJ$34)+O42</f>
        <v>0</v>
      </c>
      <c r="P6" s="737">
        <f>SUMIF(検反!$AT$4:$LJ$4,P$3,検反!$AT$34:$LJ$34)+P42</f>
        <v>0</v>
      </c>
      <c r="Q6" s="737">
        <f>SUMIF(検反!$AT$4:$LJ$4,Q$3,検反!$AT$34:$LJ$34)+Q42</f>
        <v>0</v>
      </c>
      <c r="R6" s="737">
        <f>SUMIF(検反!$AT$4:$LJ$4,R$3,検反!$AT$34:$LJ$34)+R42</f>
        <v>0</v>
      </c>
      <c r="S6" s="737">
        <f>SUMIF(検反!$AT$4:$LJ$4,S$3,検反!$AT$34:$LJ$34)+S42</f>
        <v>0</v>
      </c>
      <c r="T6" s="737">
        <f>SUMIF(検反!$AT$4:$LJ$4,T$3,検反!$AT$34:$LJ$34)+T42</f>
        <v>0</v>
      </c>
      <c r="U6" s="737">
        <f>SUMIF(検反!$AT$4:$LJ$4,U$3,検反!$AT$34:$LJ$34)+U42</f>
        <v>0</v>
      </c>
      <c r="V6" s="737">
        <f>SUMIF(検反!$AT$4:$LJ$4,V$3,検反!$AT$34:$LJ$34)+V42</f>
        <v>0</v>
      </c>
      <c r="W6" s="737">
        <f>SUMIF(検反!$AT$4:$LJ$4,W$3,検反!$AT$34:$LJ$34)+W42</f>
        <v>0</v>
      </c>
      <c r="X6" s="737">
        <f>SUMIF(検反!$AT$4:$LJ$4,X$3,検反!$AT$34:$LJ$34)+X42</f>
        <v>0</v>
      </c>
      <c r="Y6" s="737">
        <f>SUMIF(検反!$AT$4:$LJ$4,Y$3,検反!$AT$34:$LJ$34)+Y42</f>
        <v>0</v>
      </c>
      <c r="Z6" s="737">
        <f>SUMIF(検反!$AT$4:$LJ$4,Z$3,検反!$AT$34:$LJ$34)+Z42</f>
        <v>0</v>
      </c>
      <c r="AA6" s="737">
        <f>SUMIF(検反!$AT$4:$LJ$4,AA$3,検反!$AT$34:$LJ$34)+AA42</f>
        <v>0</v>
      </c>
      <c r="AB6" s="737">
        <f>SUMIF(検反!$AT$4:$LJ$4,AB$3,検反!$AT$34:$LJ$34)+AB42</f>
        <v>0</v>
      </c>
      <c r="AC6" s="737">
        <f>SUMIF(検反!$AT$4:$LJ$4,AC$3,検反!$AT$34:$LJ$34)+AC42</f>
        <v>0</v>
      </c>
      <c r="AD6" s="737">
        <f>SUMIF(検反!$AT$4:$LJ$4,AD$3,検反!$AT$34:$LJ$34)+AD42</f>
        <v>0</v>
      </c>
      <c r="AE6" s="737">
        <f>SUMIF(検反!$AT$4:$LJ$4,AE$3,検反!$AT$34:$LJ$34)+AE42</f>
        <v>0</v>
      </c>
      <c r="AF6" s="737">
        <f>SUMIF(検反!$AT$4:$LJ$4,AF$3,検反!$AT$34:$LJ$34)+AF42</f>
        <v>0</v>
      </c>
      <c r="AG6" s="737">
        <f>SUMIF(検反!$AT$4:$LJ$4,AG$3,検反!$AT$34:$LJ$34)+AG42</f>
        <v>0</v>
      </c>
      <c r="AH6" s="737">
        <f>SUMIF(検反!$AT$4:$LJ$4,AH$3,検反!$AT$34:$LJ$34)+AH42</f>
        <v>0</v>
      </c>
      <c r="AI6" s="737">
        <f>SUMIF(検反!$AT$4:$LJ$4,AI$3,検反!$AT$34:$LJ$34)+AI42</f>
        <v>0</v>
      </c>
      <c r="AJ6" s="737">
        <f>SUMIF(検反!$AT$4:$LJ$4,AJ$3,検反!$AT$34:$LJ$34)</f>
        <v>0</v>
      </c>
      <c r="AK6" s="737">
        <f>SUMIF(検反!$AT$4:$LJ$4,AK$3,検反!$AT$34:$LJ$34)</f>
        <v>0</v>
      </c>
      <c r="AL6" s="737">
        <f>SUMIF(検反!$AT$4:$LJ$4,AL$3,検反!$AT$34:$LJ$34)</f>
        <v>0</v>
      </c>
      <c r="AM6" s="737">
        <f>SUMIF(検反!$AT$4:$LJ$4,AM$3,検反!$AT$34:$LJ$34)</f>
        <v>0</v>
      </c>
      <c r="AN6" s="737">
        <f>SUMIF(検反!$AT$4:$LJ$4,AN$3,検反!$AT$34:$LJ$34)</f>
        <v>0</v>
      </c>
      <c r="AO6" s="737">
        <f>SUMIF(検反!$AT$4:$LJ$4,AO$3,検反!$AT$34:$LJ$34)</f>
        <v>0</v>
      </c>
      <c r="AP6" s="737">
        <f>SUMIF(検反!$AT$4:$LJ$4,AP$3,検反!$AT$34:$LJ$34)</f>
        <v>0</v>
      </c>
      <c r="AQ6" s="737">
        <f>SUMIF(検反!$AT$4:$LJ$4,AQ$3,検反!$AT$34:$LJ$34)</f>
        <v>0</v>
      </c>
      <c r="AR6" s="737">
        <f>SUMIF(検反!$AT$4:$LJ$4,AR$3,検反!$AT$34:$LJ$34)</f>
        <v>0</v>
      </c>
      <c r="AS6" s="737">
        <f>SUMIF(検反!$AT$4:$LJ$4,AS$3,検反!$AT$34:$LJ$34)</f>
        <v>0</v>
      </c>
      <c r="AT6" s="737">
        <f>SUMIF(検反!$AT$4:$LJ$4,AT$3,検反!$AT$34:$LJ$34)</f>
        <v>0</v>
      </c>
      <c r="AU6" s="737">
        <f>SUMIF(検反!$AT$4:$LJ$4,AU$3,検反!$AT$34:$LJ$34)</f>
        <v>0</v>
      </c>
      <c r="AV6" s="737">
        <f>SUMIF(検反!$AT$4:$LJ$4,AV$3,検反!$AT$34:$LJ$34)</f>
        <v>0</v>
      </c>
      <c r="AW6" s="737">
        <f>SUMIF(検反!$AT$4:$LJ$4,AW$3,検反!$AT$34:$LJ$34)</f>
        <v>0</v>
      </c>
      <c r="AX6" s="737">
        <f>SUMIF(検反!$AT$4:$LJ$4,AX$3,検反!$AT$34:$LJ$34)</f>
        <v>0</v>
      </c>
      <c r="AY6" s="737">
        <f>SUMIF(検反!$AT$4:$LJ$4,AY$3,検反!$AT$34:$LJ$34)</f>
        <v>0</v>
      </c>
      <c r="AZ6" s="737">
        <f>SUMIF(検反!$AT$4:$LJ$4,AZ$3,検反!$AT$34:$LJ$34)</f>
        <v>0</v>
      </c>
      <c r="BA6" s="737">
        <f>SUMIF(検反!$AT$4:$LJ$4,BA$3,検反!$AT$34:$LJ$34)</f>
        <v>0</v>
      </c>
      <c r="BB6" s="737">
        <f>SUMIF(検反!$AT$4:$LJ$4,BB$3,検反!$AT$34:$LJ$34)</f>
        <v>0</v>
      </c>
      <c r="BC6" s="738">
        <f>SUMIF(検反!$AT$4:$LJ$4,BC$3,検反!$AT$34:$LJ$34)</f>
        <v>0</v>
      </c>
      <c r="BD6" s="739">
        <f>SUMIF(検反!$AT$4:$LJ$4,BD$3,検反!$AT$34:$LJ$34)</f>
        <v>0</v>
      </c>
      <c r="BE6" s="739">
        <f>SUMIF(検反!$AT$4:$LJ$4,BE$3,検反!$AT$34:$LJ$34)</f>
        <v>0</v>
      </c>
      <c r="BF6" s="739">
        <f>SUMIF(検反!$AT$4:$LJ$4,BF$3,検反!$AT$34:$LJ$34)</f>
        <v>0</v>
      </c>
      <c r="BG6" s="739">
        <f>SUMIF(検反!$AT$4:$LJ$4,BG$3,検反!$AT$34:$LJ$34)</f>
        <v>0</v>
      </c>
      <c r="BH6" s="739">
        <f>SUMIF(検反!$AT$4:$LJ$4,BH$3,検反!$AT$34:$LJ$34)</f>
        <v>0</v>
      </c>
      <c r="BI6" s="728">
        <f>SUMIF(検反!$AT$4:$LJ$4,BI$3,検反!$AT$34:$LJ$34)</f>
        <v>0</v>
      </c>
      <c r="BJ6" s="728">
        <f>SUMIF(検反!$AT$4:$LJ$4,BJ$3,検反!$AT$34:$LJ$34)</f>
        <v>0</v>
      </c>
      <c r="BK6" s="728">
        <f>SUMIF(検反!$AT$4:$LJ$4,BK$3,検反!$AT$34:$LJ$34)</f>
        <v>0</v>
      </c>
      <c r="BL6" s="740">
        <f>SUMIF(検反!$AT$4:$LJ$4,BL$3,検反!$AT$34:$LJ$34)</f>
        <v>0</v>
      </c>
      <c r="BM6" s="740">
        <f>SUMIF(検反!$AT$4:$LJ$4,BM$3,検反!$AT$34:$LJ$34)</f>
        <v>0</v>
      </c>
      <c r="BN6" s="740">
        <f>SUMIF(検反!$AT$4:$LJ$4,BN$3,検反!$AT$34:$LJ$34)</f>
        <v>0</v>
      </c>
      <c r="BO6" s="740">
        <f>SUMIF(検反!$AT$4:$LJ$4,BO$3,検反!$AT$34:$LJ$34)</f>
        <v>0</v>
      </c>
      <c r="BP6" s="740">
        <f>SUMIF(検反!$AT$4:$LJ$4,BP$3,検反!$AT$34:$LJ$34)</f>
        <v>0</v>
      </c>
      <c r="BQ6" s="741">
        <f>SUMIF(検反!$AT$4:$LJ$4,BQ$3,検反!$AT$34:$LJ$34)</f>
        <v>0</v>
      </c>
      <c r="BR6" s="741">
        <f>SUMIF(検反!$AT$4:$LJ$4,BR$3,検反!$AT$34:$LJ$34)</f>
        <v>0</v>
      </c>
      <c r="BS6" s="662"/>
    </row>
    <row r="7" spans="1:75" s="731" customFormat="1" ht="32.25" customHeight="1" thickBot="1" x14ac:dyDescent="0.25">
      <c r="B7" s="758" t="s">
        <v>509</v>
      </c>
      <c r="C7" s="663" t="s">
        <v>476</v>
      </c>
      <c r="D7" s="663">
        <v>8400</v>
      </c>
      <c r="E7" s="715">
        <v>0</v>
      </c>
      <c r="F7" s="715">
        <f t="shared" ref="F7:P7" si="3">E7-F5+F6</f>
        <v>0</v>
      </c>
      <c r="G7" s="715">
        <f t="shared" si="3"/>
        <v>0</v>
      </c>
      <c r="H7" s="715">
        <f t="shared" si="3"/>
        <v>0</v>
      </c>
      <c r="I7" s="715">
        <f t="shared" si="3"/>
        <v>0</v>
      </c>
      <c r="J7" s="715">
        <f t="shared" si="3"/>
        <v>0</v>
      </c>
      <c r="K7" s="715">
        <f t="shared" si="3"/>
        <v>0</v>
      </c>
      <c r="L7" s="715">
        <f t="shared" si="3"/>
        <v>0</v>
      </c>
      <c r="M7" s="715">
        <f t="shared" si="3"/>
        <v>0</v>
      </c>
      <c r="N7" s="715">
        <f t="shared" si="3"/>
        <v>0</v>
      </c>
      <c r="O7" s="715">
        <f t="shared" si="3"/>
        <v>0</v>
      </c>
      <c r="P7" s="715">
        <f t="shared" si="3"/>
        <v>0</v>
      </c>
      <c r="Q7" s="715">
        <f>P7-Q5+Q6+Q34</f>
        <v>0</v>
      </c>
      <c r="R7" s="715">
        <f t="shared" ref="R7:AD7" si="4">Q7-R5+R6</f>
        <v>0</v>
      </c>
      <c r="S7" s="715">
        <f>R7-S5+S6+S34</f>
        <v>0</v>
      </c>
      <c r="T7" s="715">
        <f t="shared" si="4"/>
        <v>0</v>
      </c>
      <c r="U7" s="715">
        <f t="shared" si="4"/>
        <v>0</v>
      </c>
      <c r="V7" s="715">
        <f t="shared" si="4"/>
        <v>0</v>
      </c>
      <c r="W7" s="715">
        <f t="shared" si="4"/>
        <v>0</v>
      </c>
      <c r="X7" s="715">
        <f t="shared" si="4"/>
        <v>0</v>
      </c>
      <c r="Y7" s="715">
        <f t="shared" si="4"/>
        <v>0</v>
      </c>
      <c r="Z7" s="715">
        <f t="shared" si="4"/>
        <v>0</v>
      </c>
      <c r="AA7" s="715">
        <f t="shared" si="4"/>
        <v>0</v>
      </c>
      <c r="AB7" s="715">
        <f t="shared" si="4"/>
        <v>0</v>
      </c>
      <c r="AC7" s="715">
        <f t="shared" si="4"/>
        <v>0</v>
      </c>
      <c r="AD7" s="715">
        <f t="shared" si="4"/>
        <v>0</v>
      </c>
      <c r="AE7" s="715">
        <f>AD7-AE5+AE6+AE34</f>
        <v>0</v>
      </c>
      <c r="AF7" s="715">
        <f t="shared" ref="AF7:AZ7" si="5">AE7-AF5+AF6</f>
        <v>0</v>
      </c>
      <c r="AG7" s="715">
        <f t="shared" si="5"/>
        <v>0</v>
      </c>
      <c r="AH7" s="715">
        <f t="shared" si="5"/>
        <v>0</v>
      </c>
      <c r="AI7" s="715">
        <f t="shared" si="5"/>
        <v>0</v>
      </c>
      <c r="AJ7" s="715">
        <f t="shared" si="5"/>
        <v>0</v>
      </c>
      <c r="AK7" s="715">
        <f t="shared" si="5"/>
        <v>0</v>
      </c>
      <c r="AL7" s="715">
        <f t="shared" si="5"/>
        <v>0</v>
      </c>
      <c r="AM7" s="715">
        <f t="shared" si="5"/>
        <v>0</v>
      </c>
      <c r="AN7" s="715">
        <f t="shared" si="5"/>
        <v>0</v>
      </c>
      <c r="AO7" s="715">
        <f t="shared" si="5"/>
        <v>0</v>
      </c>
      <c r="AP7" s="715">
        <f t="shared" si="5"/>
        <v>0</v>
      </c>
      <c r="AQ7" s="715">
        <f t="shared" si="5"/>
        <v>0</v>
      </c>
      <c r="AR7" s="715">
        <f t="shared" si="5"/>
        <v>0</v>
      </c>
      <c r="AS7" s="715">
        <f t="shared" si="5"/>
        <v>0</v>
      </c>
      <c r="AT7" s="715">
        <f t="shared" si="5"/>
        <v>0</v>
      </c>
      <c r="AU7" s="715">
        <f t="shared" si="5"/>
        <v>0</v>
      </c>
      <c r="AV7" s="715">
        <f t="shared" si="5"/>
        <v>0</v>
      </c>
      <c r="AW7" s="715">
        <f t="shared" si="5"/>
        <v>0</v>
      </c>
      <c r="AX7" s="715">
        <f t="shared" si="5"/>
        <v>0</v>
      </c>
      <c r="AY7" s="715">
        <f t="shared" si="5"/>
        <v>0</v>
      </c>
      <c r="AZ7" s="715">
        <f t="shared" si="5"/>
        <v>0</v>
      </c>
      <c r="BA7" s="715">
        <f t="shared" ref="BA7:BR7" si="6">AZ7-BA5+BA6</f>
        <v>0</v>
      </c>
      <c r="BB7" s="715">
        <f t="shared" si="6"/>
        <v>0</v>
      </c>
      <c r="BC7" s="742">
        <f t="shared" si="6"/>
        <v>0</v>
      </c>
      <c r="BD7" s="715">
        <f>BC7-BD5+BD6</f>
        <v>0</v>
      </c>
      <c r="BE7" s="715">
        <f>BD7-BE5+BE6</f>
        <v>0</v>
      </c>
      <c r="BF7" s="715">
        <f>BE7-BF5+BF6</f>
        <v>0</v>
      </c>
      <c r="BG7" s="715">
        <f>BF7-BG5+BG6</f>
        <v>0</v>
      </c>
      <c r="BH7" s="715">
        <f t="shared" si="6"/>
        <v>0</v>
      </c>
      <c r="BI7" s="715">
        <f t="shared" si="6"/>
        <v>0</v>
      </c>
      <c r="BJ7" s="715">
        <f>BI7-BJ5+BJ6</f>
        <v>0</v>
      </c>
      <c r="BK7" s="715">
        <f>BJ7-BK5+BK6</f>
        <v>0</v>
      </c>
      <c r="BL7" s="715">
        <f t="shared" si="6"/>
        <v>0</v>
      </c>
      <c r="BM7" s="715">
        <f t="shared" si="6"/>
        <v>0</v>
      </c>
      <c r="BN7" s="715">
        <f t="shared" si="6"/>
        <v>0</v>
      </c>
      <c r="BO7" s="715">
        <f t="shared" si="6"/>
        <v>0</v>
      </c>
      <c r="BP7" s="715">
        <f t="shared" si="6"/>
        <v>0</v>
      </c>
      <c r="BQ7" s="742">
        <f t="shared" si="6"/>
        <v>0</v>
      </c>
      <c r="BR7" s="742">
        <f t="shared" si="6"/>
        <v>0</v>
      </c>
      <c r="BS7" s="664"/>
    </row>
    <row r="8" spans="1:75" s="731" customFormat="1" ht="32.25" customHeight="1" thickTop="1" x14ac:dyDescent="0.55000000000000004">
      <c r="A8" s="731">
        <f>SUM(MID(B8,12,4))</f>
        <v>770</v>
      </c>
      <c r="B8" s="732" t="s">
        <v>481</v>
      </c>
      <c r="C8" s="660" t="s">
        <v>499</v>
      </c>
      <c r="D8" s="713"/>
      <c r="E8" s="727"/>
      <c r="F8" s="727"/>
      <c r="G8" s="727"/>
      <c r="H8" s="727"/>
      <c r="I8" s="727"/>
      <c r="J8" s="727"/>
      <c r="K8" s="727"/>
      <c r="L8" s="727"/>
      <c r="M8" s="727"/>
      <c r="N8" s="727"/>
      <c r="O8" s="727"/>
      <c r="P8" s="727"/>
      <c r="Q8" s="727"/>
      <c r="R8" s="727"/>
      <c r="S8" s="727"/>
      <c r="T8" s="727"/>
      <c r="U8" s="727"/>
      <c r="V8" s="727"/>
      <c r="W8" s="727"/>
      <c r="X8" s="727"/>
      <c r="Y8" s="727"/>
      <c r="Z8" s="727"/>
      <c r="AA8" s="727"/>
      <c r="AB8" s="727"/>
      <c r="AC8" s="727"/>
      <c r="AD8" s="727"/>
      <c r="AE8" s="727"/>
      <c r="AF8" s="727"/>
      <c r="AG8" s="727"/>
      <c r="AH8" s="727"/>
      <c r="AI8" s="727"/>
      <c r="AJ8" s="727"/>
      <c r="AK8" s="727"/>
      <c r="AL8" s="727"/>
      <c r="AM8" s="727"/>
      <c r="AN8" s="727"/>
      <c r="AO8" s="727"/>
      <c r="AP8" s="727"/>
      <c r="AQ8" s="727"/>
      <c r="AR8" s="727"/>
      <c r="AS8" s="727"/>
      <c r="AT8" s="727"/>
      <c r="AU8" s="727"/>
      <c r="AV8" s="727"/>
      <c r="AW8" s="727"/>
      <c r="AX8" s="727"/>
      <c r="AY8" s="727"/>
      <c r="AZ8" s="727"/>
      <c r="BA8" s="727"/>
      <c r="BB8" s="727"/>
      <c r="BC8" s="733"/>
      <c r="BD8" s="727"/>
      <c r="BE8" s="727"/>
      <c r="BF8" s="727"/>
      <c r="BG8" s="727"/>
      <c r="BH8" s="727"/>
      <c r="BI8" s="734"/>
      <c r="BJ8" s="734"/>
      <c r="BK8" s="734"/>
      <c r="BL8" s="735"/>
      <c r="BM8" s="735"/>
      <c r="BN8" s="735"/>
      <c r="BO8" s="735"/>
      <c r="BP8" s="735"/>
      <c r="BQ8" s="714"/>
      <c r="BR8" s="714"/>
      <c r="BS8" s="711"/>
    </row>
    <row r="9" spans="1:75" s="731" customFormat="1" ht="32.25" customHeight="1" x14ac:dyDescent="0.2">
      <c r="B9" s="736" t="s">
        <v>508</v>
      </c>
      <c r="C9" s="661" t="s">
        <v>475</v>
      </c>
      <c r="D9" s="661">
        <f>SUMIF(検反!$AT$4:$LJ$4,D$3,検反!$AT$39:$LJ$39)</f>
        <v>0</v>
      </c>
      <c r="E9" s="737">
        <f>SUMIF(検反!$AT$4:$LJ$4,E$3,検反!$AT$39:$LJ$39)</f>
        <v>0</v>
      </c>
      <c r="F9" s="737">
        <f>SUMIF(検反!$AT$4:$LJ$4,F$3,検反!$AT$39:$LJ$39)+F43</f>
        <v>0</v>
      </c>
      <c r="G9" s="737">
        <f>SUMIF(検反!$AT$4:$LJ$4,G$3,検反!$AT$39:$LJ$39)+G43</f>
        <v>0</v>
      </c>
      <c r="H9" s="737">
        <f>SUMIF(検反!$AT$4:$LJ$4,H$3,検反!$AT$39:$LJ$39)+H43</f>
        <v>0</v>
      </c>
      <c r="I9" s="737">
        <f>SUMIF(検反!$AT$4:$LJ$4,I$3,検反!$AT$39:$LJ$39)+I43</f>
        <v>0</v>
      </c>
      <c r="J9" s="737">
        <f>SUMIF(検反!$AT$4:$LJ$4,J$3,検反!$AT$39:$LJ$39)+J43</f>
        <v>0</v>
      </c>
      <c r="K9" s="737">
        <f>SUMIF(検反!$AT$4:$LJ$4,K$3,検反!$AT$39:$LJ$39)+K43</f>
        <v>0</v>
      </c>
      <c r="L9" s="737">
        <f>SUMIF(検反!$AT$4:$LJ$4,L$3,検反!$AT$39:$LJ$39)+L43</f>
        <v>0</v>
      </c>
      <c r="M9" s="737">
        <f>SUMIF(検反!$AT$4:$LJ$4,M$3,検反!$AT$39:$LJ$39)+M43</f>
        <v>0</v>
      </c>
      <c r="N9" s="737">
        <f>SUMIF(検反!$AT$4:$LJ$4,N$3,検反!$AT$39:$LJ$39)+N43</f>
        <v>0</v>
      </c>
      <c r="O9" s="737">
        <f>SUMIF(検反!$AT$4:$LJ$4,O$3,検反!$AT$39:$LJ$39)+O43</f>
        <v>0</v>
      </c>
      <c r="P9" s="737">
        <f>SUMIF(検反!$AT$4:$LJ$4,P$3,検反!$AT$39:$LJ$39)+P43</f>
        <v>0</v>
      </c>
      <c r="Q9" s="737">
        <f>SUMIF(検反!$AT$4:$LJ$4,Q$3,検反!$AT$39:$LJ$39)+Q43</f>
        <v>0</v>
      </c>
      <c r="R9" s="737">
        <f>SUMIF(検反!$AT$4:$LJ$4,R$3,検反!$AT$39:$LJ$39)+R43</f>
        <v>0</v>
      </c>
      <c r="S9" s="737">
        <f>SUMIF(検反!$AT$4:$LJ$4,S$3,検反!$AT$39:$LJ$39)+S43</f>
        <v>0</v>
      </c>
      <c r="T9" s="737">
        <f>SUMIF(検反!$AT$4:$LJ$4,T$3,検反!$AT$39:$LJ$39)+T43</f>
        <v>0</v>
      </c>
      <c r="U9" s="737">
        <f>SUMIF(検反!$AT$4:$LJ$4,U$3,検反!$AT$39:$LJ$39)+U43</f>
        <v>0</v>
      </c>
      <c r="V9" s="737">
        <f>SUMIF(検反!$AT$4:$LJ$4,V$3,検反!$AT$39:$LJ$39)+V43</f>
        <v>0</v>
      </c>
      <c r="W9" s="737">
        <f>SUMIF(検反!$AT$4:$LJ$4,W$3,検反!$AT$39:$LJ$39)+W43</f>
        <v>0</v>
      </c>
      <c r="X9" s="737">
        <f>SUMIF(検反!$AT$4:$LJ$4,X$3,検反!$AT$39:$LJ$39)+X43</f>
        <v>0</v>
      </c>
      <c r="Y9" s="737">
        <f>SUMIF(検反!$AT$4:$LJ$4,Y$3,検反!$AT$39:$LJ$39)+Y43</f>
        <v>0</v>
      </c>
      <c r="Z9" s="737">
        <f>SUMIF(検反!$AT$4:$LJ$4,Z$3,検反!$AT$39:$LJ$39)+Z43</f>
        <v>0</v>
      </c>
      <c r="AA9" s="737">
        <f>SUMIF(検反!$AT$4:$LJ$4,AA$3,検反!$AT$39:$LJ$39)+AA43</f>
        <v>0</v>
      </c>
      <c r="AB9" s="737">
        <f>SUMIF(検反!$AT$4:$LJ$4,AB$3,検反!$AT$39:$LJ$39)+AB43</f>
        <v>0</v>
      </c>
      <c r="AC9" s="737">
        <f>SUMIF(検反!$AT$4:$LJ$4,AC$3,検反!$AT$39:$LJ$39)+AC43</f>
        <v>0</v>
      </c>
      <c r="AD9" s="737">
        <f>SUMIF(検反!$AT$4:$LJ$4,AD$3,検反!$AT$39:$LJ$39)+AD43</f>
        <v>0</v>
      </c>
      <c r="AE9" s="737">
        <f>SUMIF(検反!$AT$4:$LJ$4,AE$3,検反!$AT$39:$LJ$39)+AE43</f>
        <v>0</v>
      </c>
      <c r="AF9" s="737">
        <f>SUMIF(検反!$AT$4:$LJ$4,AF$3,検反!$AT$39:$LJ$39)+AF43</f>
        <v>0</v>
      </c>
      <c r="AG9" s="737">
        <f>SUMIF(検反!$AT$4:$LJ$4,AG$3,検反!$AT$39:$LJ$39)+AG43</f>
        <v>0</v>
      </c>
      <c r="AH9" s="737">
        <f>SUMIF(検反!$AT$4:$LJ$4,AH$3,検反!$AT$39:$LJ$39)+AH43</f>
        <v>0</v>
      </c>
      <c r="AI9" s="737">
        <f>SUMIF(検反!$AT$4:$LJ$4,AI$3,検反!$AT$39:$LJ$39)+AI43</f>
        <v>0</v>
      </c>
      <c r="AJ9" s="737">
        <f>SUMIF(検反!$AT$4:$LJ$4,AJ$3,検反!$AT$39:$LJ$39)</f>
        <v>0</v>
      </c>
      <c r="AK9" s="737">
        <f>SUMIF(検反!$AT$4:$LJ$4,AK$3,検反!$AT$39:$LJ$39)</f>
        <v>0</v>
      </c>
      <c r="AL9" s="737">
        <f>SUMIF(検反!$AT$4:$LJ$4,AL$3,検反!$AT$39:$LJ$39)</f>
        <v>0</v>
      </c>
      <c r="AM9" s="737">
        <f>SUMIF(検反!$AT$4:$LJ$4,AM$3,検反!$AT$39:$LJ$39)</f>
        <v>0</v>
      </c>
      <c r="AN9" s="737">
        <f>SUMIF(検反!$AT$4:$LJ$4,AN$3,検反!$AT$39:$LJ$39)</f>
        <v>0</v>
      </c>
      <c r="AO9" s="737">
        <f>SUMIF(検反!$AT$4:$LJ$4,AO$3,検反!$AT$39:$LJ$39)</f>
        <v>0</v>
      </c>
      <c r="AP9" s="737">
        <f>SUMIF(検反!$AT$4:$LJ$4,AP$3,検反!$AT$39:$LJ$39)</f>
        <v>0</v>
      </c>
      <c r="AQ9" s="737">
        <f>SUMIF(検反!$AT$4:$LJ$4,AQ$3,検反!$AT$39:$LJ$39)</f>
        <v>0</v>
      </c>
      <c r="AR9" s="737">
        <f>SUMIF(検反!$AT$4:$LJ$4,AR$3,検反!$AT$39:$LJ$39)</f>
        <v>0</v>
      </c>
      <c r="AS9" s="737">
        <f>SUMIF(検反!$AT$4:$LJ$4,AS$3,検反!$AT$39:$LJ$39)</f>
        <v>0</v>
      </c>
      <c r="AT9" s="737">
        <f>SUMIF(検反!$AT$4:$LJ$4,AT$3,検反!$AT$39:$LJ$39)</f>
        <v>0</v>
      </c>
      <c r="AU9" s="737">
        <f>SUMIF(検反!$AT$4:$LJ$4,AU$3,検反!$AT$39:$LJ$39)</f>
        <v>0</v>
      </c>
      <c r="AV9" s="737">
        <f>SUMIF(検反!$AT$4:$LJ$4,AV$3,検反!$AT$39:$LJ$39)</f>
        <v>0</v>
      </c>
      <c r="AW9" s="737">
        <f>SUMIF(検反!$AT$4:$LJ$4,AW$3,検反!$AT$39:$LJ$39)</f>
        <v>0</v>
      </c>
      <c r="AX9" s="737">
        <f>SUMIF(検反!$AT$4:$LJ$4,AX$3,検反!$AT$39:$LJ$39)</f>
        <v>0</v>
      </c>
      <c r="AY9" s="737">
        <f>SUMIF(検反!$AT$4:$LJ$4,AY$3,検反!$AT$39:$LJ$39)</f>
        <v>0</v>
      </c>
      <c r="AZ9" s="737">
        <f>SUMIF(検反!$AT$4:$LJ$4,AZ$3,検反!$AT$39:$LJ$39)</f>
        <v>0</v>
      </c>
      <c r="BA9" s="737">
        <f>SUMIF(検反!$AT$4:$LJ$4,BA$3,検反!$AT$39:$LJ$39)</f>
        <v>0</v>
      </c>
      <c r="BB9" s="737">
        <f>SUMIF(検反!$AT$4:$LJ$4,BB$3,検反!$AT$39:$LJ$39)</f>
        <v>0</v>
      </c>
      <c r="BC9" s="738">
        <f>SUMIF(検反!$AT$4:$LJ$4,BC$3,検反!$AT$39:$LJ$39)</f>
        <v>0</v>
      </c>
      <c r="BD9" s="739">
        <f>SUMIF(検反!$AT$4:$LJ$4,BD$3,検反!$AT$39:$LJ$39)</f>
        <v>0</v>
      </c>
      <c r="BE9" s="739">
        <f>SUMIF(検反!$AT$4:$LJ$4,BE$3,検反!$AT$39:$LJ$39)</f>
        <v>0</v>
      </c>
      <c r="BF9" s="739">
        <f>SUMIF(検反!$AT$4:$LJ$4,BF$3,検反!$AT$39:$LJ$39)</f>
        <v>0</v>
      </c>
      <c r="BG9" s="739">
        <f>SUMIF(検反!$AT$4:$LJ$4,BG$3,検反!$AT$39:$LJ$39)</f>
        <v>0</v>
      </c>
      <c r="BH9" s="739">
        <f>SUMIF(検反!$AT$4:$LJ$4,BH$3,検反!$AT$39:$LJ$39)</f>
        <v>0</v>
      </c>
      <c r="BI9" s="728">
        <f>SUMIF(検反!$AT$4:$LJ$4,BI$3,検反!$AT$39:$LJ$39)</f>
        <v>0</v>
      </c>
      <c r="BJ9" s="728">
        <f>SUMIF(検反!$AT$4:$LJ$4,BJ$3,検反!$AT$39:$LJ$39)</f>
        <v>0</v>
      </c>
      <c r="BK9" s="728">
        <f>SUMIF(検反!$AT$4:$LJ$4,BK$3,検反!$AT$39:$LJ$39)</f>
        <v>0</v>
      </c>
      <c r="BL9" s="740">
        <f>SUMIF(検反!$AT$4:$LJ$4,BL$3,検反!$AT$39:$LJ$39)</f>
        <v>0</v>
      </c>
      <c r="BM9" s="740">
        <f>SUMIF(検反!$AT$4:$LJ$4,BM$3,検反!$AT$39:$LJ$39)</f>
        <v>0</v>
      </c>
      <c r="BN9" s="740">
        <f>SUMIF(検反!$AT$4:$LJ$4,BN$3,検反!$AT$39:$LJ$39)</f>
        <v>0</v>
      </c>
      <c r="BO9" s="740">
        <f>SUMIF(検反!$AT$4:$LJ$4,BO$3,検反!$AT$39:$LJ$39)</f>
        <v>0</v>
      </c>
      <c r="BP9" s="740">
        <f>SUMIF(検反!$AT$4:$LJ$4,BP$3,検反!$AT$39:$LJ$39)</f>
        <v>0</v>
      </c>
      <c r="BQ9" s="741">
        <f>SUMIF(検反!$AT$4:$LJ$4,BQ$3,検反!$AT$39:$LJ$39)</f>
        <v>0</v>
      </c>
      <c r="BR9" s="741">
        <f>SUMIF(検反!$AT$4:$LJ$4,BR$3,検反!$AT$39:$LJ$39)</f>
        <v>0</v>
      </c>
      <c r="BS9" s="662"/>
    </row>
    <row r="10" spans="1:75" s="731" customFormat="1" ht="32.25" customHeight="1" thickBot="1" x14ac:dyDescent="0.25">
      <c r="B10" s="758" t="s">
        <v>510</v>
      </c>
      <c r="C10" s="663" t="s">
        <v>476</v>
      </c>
      <c r="D10" s="663">
        <v>5700</v>
      </c>
      <c r="E10" s="715">
        <v>0</v>
      </c>
      <c r="F10" s="715">
        <f t="shared" ref="F10:P10" si="7">E10-F8+F9</f>
        <v>0</v>
      </c>
      <c r="G10" s="715">
        <f t="shared" si="7"/>
        <v>0</v>
      </c>
      <c r="H10" s="715">
        <f t="shared" si="7"/>
        <v>0</v>
      </c>
      <c r="I10" s="715">
        <f t="shared" si="7"/>
        <v>0</v>
      </c>
      <c r="J10" s="715">
        <f t="shared" si="7"/>
        <v>0</v>
      </c>
      <c r="K10" s="715">
        <f t="shared" si="7"/>
        <v>0</v>
      </c>
      <c r="L10" s="715">
        <f t="shared" si="7"/>
        <v>0</v>
      </c>
      <c r="M10" s="715">
        <f t="shared" si="7"/>
        <v>0</v>
      </c>
      <c r="N10" s="715">
        <f t="shared" si="7"/>
        <v>0</v>
      </c>
      <c r="O10" s="715">
        <f t="shared" si="7"/>
        <v>0</v>
      </c>
      <c r="P10" s="715">
        <f t="shared" si="7"/>
        <v>0</v>
      </c>
      <c r="Q10" s="715">
        <f>P10-Q8+Q9+Q35</f>
        <v>0</v>
      </c>
      <c r="R10" s="715">
        <f t="shared" ref="R10:AD10" si="8">Q10-R8+R9</f>
        <v>0</v>
      </c>
      <c r="S10" s="715">
        <f>R10-S8+S9+S35</f>
        <v>0</v>
      </c>
      <c r="T10" s="715">
        <f t="shared" si="8"/>
        <v>0</v>
      </c>
      <c r="U10" s="715">
        <f t="shared" si="8"/>
        <v>0</v>
      </c>
      <c r="V10" s="715">
        <f t="shared" si="8"/>
        <v>0</v>
      </c>
      <c r="W10" s="715">
        <f t="shared" si="8"/>
        <v>0</v>
      </c>
      <c r="X10" s="715">
        <f t="shared" si="8"/>
        <v>0</v>
      </c>
      <c r="Y10" s="715">
        <f t="shared" si="8"/>
        <v>0</v>
      </c>
      <c r="Z10" s="715">
        <f t="shared" si="8"/>
        <v>0</v>
      </c>
      <c r="AA10" s="715">
        <f t="shared" si="8"/>
        <v>0</v>
      </c>
      <c r="AB10" s="715">
        <f t="shared" si="8"/>
        <v>0</v>
      </c>
      <c r="AC10" s="715">
        <f t="shared" si="8"/>
        <v>0</v>
      </c>
      <c r="AD10" s="715">
        <f t="shared" si="8"/>
        <v>0</v>
      </c>
      <c r="AE10" s="715">
        <f>AD10-AE8+AE9+AE35</f>
        <v>0</v>
      </c>
      <c r="AF10" s="715">
        <f t="shared" ref="AF10:BR10" si="9">AE10-AF8+AF9</f>
        <v>0</v>
      </c>
      <c r="AG10" s="715">
        <f t="shared" si="9"/>
        <v>0</v>
      </c>
      <c r="AH10" s="715">
        <f t="shared" si="9"/>
        <v>0</v>
      </c>
      <c r="AI10" s="715">
        <f t="shared" si="9"/>
        <v>0</v>
      </c>
      <c r="AJ10" s="715">
        <f t="shared" si="9"/>
        <v>0</v>
      </c>
      <c r="AK10" s="715">
        <f t="shared" si="9"/>
        <v>0</v>
      </c>
      <c r="AL10" s="715">
        <f t="shared" si="9"/>
        <v>0</v>
      </c>
      <c r="AM10" s="715">
        <f t="shared" si="9"/>
        <v>0</v>
      </c>
      <c r="AN10" s="715">
        <f t="shared" si="9"/>
        <v>0</v>
      </c>
      <c r="AO10" s="715">
        <f t="shared" si="9"/>
        <v>0</v>
      </c>
      <c r="AP10" s="715">
        <f t="shared" si="9"/>
        <v>0</v>
      </c>
      <c r="AQ10" s="715">
        <f t="shared" si="9"/>
        <v>0</v>
      </c>
      <c r="AR10" s="715">
        <f t="shared" si="9"/>
        <v>0</v>
      </c>
      <c r="AS10" s="715">
        <f t="shared" si="9"/>
        <v>0</v>
      </c>
      <c r="AT10" s="715">
        <f t="shared" si="9"/>
        <v>0</v>
      </c>
      <c r="AU10" s="715">
        <f t="shared" si="9"/>
        <v>0</v>
      </c>
      <c r="AV10" s="715">
        <f t="shared" si="9"/>
        <v>0</v>
      </c>
      <c r="AW10" s="715">
        <f t="shared" si="9"/>
        <v>0</v>
      </c>
      <c r="AX10" s="715">
        <f t="shared" si="9"/>
        <v>0</v>
      </c>
      <c r="AY10" s="715">
        <f t="shared" si="9"/>
        <v>0</v>
      </c>
      <c r="AZ10" s="715">
        <f t="shared" si="9"/>
        <v>0</v>
      </c>
      <c r="BA10" s="715">
        <f t="shared" si="9"/>
        <v>0</v>
      </c>
      <c r="BB10" s="715">
        <f t="shared" si="9"/>
        <v>0</v>
      </c>
      <c r="BC10" s="742">
        <f t="shared" si="9"/>
        <v>0</v>
      </c>
      <c r="BD10" s="715">
        <f t="shared" si="9"/>
        <v>0</v>
      </c>
      <c r="BE10" s="715">
        <f t="shared" si="9"/>
        <v>0</v>
      </c>
      <c r="BF10" s="715">
        <f t="shared" si="9"/>
        <v>0</v>
      </c>
      <c r="BG10" s="715">
        <f t="shared" si="9"/>
        <v>0</v>
      </c>
      <c r="BH10" s="715">
        <f t="shared" si="9"/>
        <v>0</v>
      </c>
      <c r="BI10" s="715">
        <f t="shared" si="9"/>
        <v>0</v>
      </c>
      <c r="BJ10" s="715">
        <f t="shared" si="9"/>
        <v>0</v>
      </c>
      <c r="BK10" s="715">
        <f t="shared" si="9"/>
        <v>0</v>
      </c>
      <c r="BL10" s="715">
        <f t="shared" si="9"/>
        <v>0</v>
      </c>
      <c r="BM10" s="715">
        <f t="shared" si="9"/>
        <v>0</v>
      </c>
      <c r="BN10" s="715">
        <f t="shared" si="9"/>
        <v>0</v>
      </c>
      <c r="BO10" s="715">
        <f t="shared" si="9"/>
        <v>0</v>
      </c>
      <c r="BP10" s="715">
        <f t="shared" si="9"/>
        <v>0</v>
      </c>
      <c r="BQ10" s="742">
        <f t="shared" si="9"/>
        <v>0</v>
      </c>
      <c r="BR10" s="742">
        <f t="shared" si="9"/>
        <v>0</v>
      </c>
      <c r="BS10" s="664"/>
    </row>
    <row r="11" spans="1:75" s="731" customFormat="1" ht="32.25" hidden="1" customHeight="1" thickTop="1" x14ac:dyDescent="0.55000000000000004">
      <c r="B11" s="743" t="s">
        <v>481</v>
      </c>
      <c r="C11" s="665"/>
      <c r="D11" s="665"/>
      <c r="E11" s="744"/>
      <c r="F11" s="744"/>
      <c r="G11" s="744"/>
      <c r="H11" s="744"/>
      <c r="I11" s="744"/>
      <c r="J11" s="744"/>
      <c r="K11" s="744"/>
      <c r="L11" s="744"/>
      <c r="M11" s="744"/>
      <c r="N11" s="744"/>
      <c r="O11" s="744"/>
      <c r="P11" s="744"/>
      <c r="Q11" s="744"/>
      <c r="R11" s="744"/>
      <c r="S11" s="744"/>
      <c r="T11" s="744"/>
      <c r="U11" s="744"/>
      <c r="V11" s="744"/>
      <c r="W11" s="744"/>
      <c r="X11" s="744"/>
      <c r="Y11" s="744"/>
      <c r="Z11" s="744"/>
      <c r="AA11" s="744"/>
      <c r="AB11" s="744"/>
      <c r="AC11" s="744"/>
      <c r="AD11" s="744"/>
      <c r="AE11" s="744"/>
      <c r="AF11" s="744"/>
      <c r="AG11" s="744"/>
      <c r="AH11" s="744"/>
      <c r="AI11" s="744"/>
      <c r="AJ11" s="744"/>
      <c r="AK11" s="744"/>
      <c r="AL11" s="744"/>
      <c r="AM11" s="744"/>
      <c r="AN11" s="744"/>
      <c r="AO11" s="744"/>
      <c r="AP11" s="744"/>
      <c r="AQ11" s="744"/>
      <c r="AR11" s="744"/>
      <c r="AS11" s="744"/>
      <c r="AT11" s="744"/>
      <c r="AU11" s="744"/>
      <c r="AV11" s="744"/>
      <c r="AW11" s="744"/>
      <c r="AX11" s="744"/>
      <c r="AY11" s="744"/>
      <c r="AZ11" s="744"/>
      <c r="BA11" s="744"/>
      <c r="BB11" s="744"/>
      <c r="BC11" s="745"/>
      <c r="BD11" s="744"/>
      <c r="BE11" s="744"/>
      <c r="BF11" s="744"/>
      <c r="BG11" s="744"/>
      <c r="BH11" s="744"/>
      <c r="BI11" s="744"/>
      <c r="BJ11" s="744"/>
      <c r="BK11" s="744"/>
      <c r="BL11" s="746"/>
      <c r="BM11" s="746"/>
      <c r="BN11" s="746"/>
      <c r="BO11" s="746"/>
      <c r="BP11" s="746"/>
      <c r="BQ11" s="747"/>
      <c r="BR11" s="747"/>
      <c r="BS11" s="666"/>
    </row>
    <row r="12" spans="1:75" s="731" customFormat="1" ht="32.25" hidden="1" customHeight="1" x14ac:dyDescent="0.2">
      <c r="B12" s="748" t="s">
        <v>483</v>
      </c>
      <c r="C12" s="667"/>
      <c r="D12" s="667"/>
      <c r="E12" s="749"/>
      <c r="F12" s="749"/>
      <c r="G12" s="749"/>
      <c r="H12" s="749"/>
      <c r="I12" s="749"/>
      <c r="J12" s="749"/>
      <c r="K12" s="749"/>
      <c r="L12" s="749"/>
      <c r="M12" s="749"/>
      <c r="N12" s="749"/>
      <c r="O12" s="749"/>
      <c r="P12" s="749"/>
      <c r="Q12" s="749"/>
      <c r="R12" s="749"/>
      <c r="S12" s="749"/>
      <c r="T12" s="749"/>
      <c r="U12" s="749"/>
      <c r="V12" s="749"/>
      <c r="W12" s="749"/>
      <c r="X12" s="749"/>
      <c r="Y12" s="749"/>
      <c r="Z12" s="749"/>
      <c r="AA12" s="749"/>
      <c r="AB12" s="749"/>
      <c r="AC12" s="749"/>
      <c r="AD12" s="749"/>
      <c r="AE12" s="749"/>
      <c r="AF12" s="749"/>
      <c r="AG12" s="749"/>
      <c r="AH12" s="749"/>
      <c r="AI12" s="749"/>
      <c r="AJ12" s="749"/>
      <c r="AK12" s="749"/>
      <c r="AL12" s="749"/>
      <c r="AM12" s="749"/>
      <c r="AN12" s="749"/>
      <c r="AO12" s="749"/>
      <c r="AP12" s="749"/>
      <c r="AQ12" s="749"/>
      <c r="AR12" s="749"/>
      <c r="AS12" s="749"/>
      <c r="AT12" s="749"/>
      <c r="AU12" s="749"/>
      <c r="AV12" s="749"/>
      <c r="AW12" s="749"/>
      <c r="AX12" s="749"/>
      <c r="AY12" s="749"/>
      <c r="AZ12" s="749"/>
      <c r="BA12" s="749"/>
      <c r="BB12" s="749"/>
      <c r="BC12" s="750"/>
      <c r="BD12" s="749"/>
      <c r="BE12" s="749"/>
      <c r="BF12" s="749"/>
      <c r="BG12" s="749"/>
      <c r="BH12" s="749"/>
      <c r="BI12" s="749"/>
      <c r="BJ12" s="749"/>
      <c r="BK12" s="749"/>
      <c r="BL12" s="751"/>
      <c r="BM12" s="751"/>
      <c r="BN12" s="751"/>
      <c r="BO12" s="751"/>
      <c r="BP12" s="751"/>
      <c r="BQ12" s="752"/>
      <c r="BR12" s="752"/>
      <c r="BS12" s="668"/>
    </row>
    <row r="13" spans="1:75" s="731" customFormat="1" ht="32.25" hidden="1" customHeight="1" x14ac:dyDescent="0.2">
      <c r="B13" s="748"/>
      <c r="C13" s="667"/>
      <c r="D13" s="667"/>
      <c r="E13" s="749"/>
      <c r="F13" s="749"/>
      <c r="G13" s="749"/>
      <c r="H13" s="749"/>
      <c r="I13" s="749"/>
      <c r="J13" s="749"/>
      <c r="K13" s="749"/>
      <c r="L13" s="749"/>
      <c r="M13" s="749"/>
      <c r="N13" s="749"/>
      <c r="O13" s="749"/>
      <c r="P13" s="749"/>
      <c r="Q13" s="749"/>
      <c r="R13" s="749"/>
      <c r="S13" s="749"/>
      <c r="T13" s="749"/>
      <c r="U13" s="749"/>
      <c r="V13" s="749"/>
      <c r="W13" s="749"/>
      <c r="X13" s="749"/>
      <c r="Y13" s="749"/>
      <c r="Z13" s="749"/>
      <c r="AA13" s="749"/>
      <c r="AB13" s="749"/>
      <c r="AC13" s="749"/>
      <c r="AD13" s="749"/>
      <c r="AE13" s="749"/>
      <c r="AF13" s="749"/>
      <c r="AG13" s="749"/>
      <c r="AH13" s="749"/>
      <c r="AI13" s="749"/>
      <c r="AJ13" s="749"/>
      <c r="AK13" s="749"/>
      <c r="AL13" s="749"/>
      <c r="AM13" s="749"/>
      <c r="AN13" s="749"/>
      <c r="AO13" s="749"/>
      <c r="AP13" s="749"/>
      <c r="AQ13" s="749"/>
      <c r="AR13" s="749"/>
      <c r="AS13" s="749"/>
      <c r="AT13" s="749"/>
      <c r="AU13" s="749"/>
      <c r="AV13" s="749"/>
      <c r="AW13" s="749"/>
      <c r="AX13" s="749"/>
      <c r="AY13" s="749"/>
      <c r="AZ13" s="749"/>
      <c r="BA13" s="749"/>
      <c r="BB13" s="749"/>
      <c r="BC13" s="750"/>
      <c r="BD13" s="749"/>
      <c r="BE13" s="749"/>
      <c r="BF13" s="749"/>
      <c r="BG13" s="749"/>
      <c r="BH13" s="749"/>
      <c r="BI13" s="749"/>
      <c r="BJ13" s="749"/>
      <c r="BK13" s="749"/>
      <c r="BL13" s="751"/>
      <c r="BM13" s="751"/>
      <c r="BN13" s="751"/>
      <c r="BO13" s="751"/>
      <c r="BP13" s="751"/>
      <c r="BQ13" s="752"/>
      <c r="BR13" s="752"/>
      <c r="BS13" s="668"/>
    </row>
    <row r="14" spans="1:75" s="731" customFormat="1" ht="32.25" hidden="1" customHeight="1" x14ac:dyDescent="0.2">
      <c r="B14" s="748" t="s">
        <v>489</v>
      </c>
      <c r="C14" s="669"/>
      <c r="D14" s="669"/>
      <c r="E14" s="745"/>
      <c r="F14" s="745"/>
      <c r="G14" s="745"/>
      <c r="H14" s="745"/>
      <c r="I14" s="745"/>
      <c r="J14" s="745"/>
      <c r="K14" s="745"/>
      <c r="L14" s="745"/>
      <c r="M14" s="745"/>
      <c r="N14" s="745"/>
      <c r="O14" s="745"/>
      <c r="P14" s="745"/>
      <c r="Q14" s="745"/>
      <c r="R14" s="745"/>
      <c r="S14" s="745"/>
      <c r="T14" s="745"/>
      <c r="U14" s="745"/>
      <c r="V14" s="745"/>
      <c r="W14" s="745"/>
      <c r="X14" s="745"/>
      <c r="Y14" s="745"/>
      <c r="Z14" s="745"/>
      <c r="AA14" s="745"/>
      <c r="AB14" s="745"/>
      <c r="AC14" s="745"/>
      <c r="AD14" s="745"/>
      <c r="AE14" s="745"/>
      <c r="AF14" s="745"/>
      <c r="AG14" s="745"/>
      <c r="AH14" s="745"/>
      <c r="AI14" s="745"/>
      <c r="AJ14" s="745"/>
      <c r="AK14" s="745"/>
      <c r="AL14" s="745"/>
      <c r="AM14" s="745"/>
      <c r="AN14" s="745"/>
      <c r="AO14" s="745"/>
      <c r="AP14" s="745"/>
      <c r="AQ14" s="745"/>
      <c r="AR14" s="745"/>
      <c r="AS14" s="745"/>
      <c r="AT14" s="745"/>
      <c r="AU14" s="745"/>
      <c r="AV14" s="745"/>
      <c r="AW14" s="745"/>
      <c r="AX14" s="745"/>
      <c r="AY14" s="745"/>
      <c r="AZ14" s="745"/>
      <c r="BA14" s="745"/>
      <c r="BB14" s="745"/>
      <c r="BC14" s="745"/>
      <c r="BD14" s="745"/>
      <c r="BE14" s="745"/>
      <c r="BF14" s="745"/>
      <c r="BG14" s="745"/>
      <c r="BH14" s="745"/>
      <c r="BI14" s="745"/>
      <c r="BJ14" s="745"/>
      <c r="BK14" s="745"/>
      <c r="BL14" s="747"/>
      <c r="BM14" s="747"/>
      <c r="BN14" s="747"/>
      <c r="BO14" s="747"/>
      <c r="BP14" s="747"/>
      <c r="BQ14" s="747"/>
      <c r="BR14" s="747"/>
      <c r="BS14" s="662"/>
    </row>
    <row r="15" spans="1:75" s="731" customFormat="1" ht="32.25" hidden="1" customHeight="1" thickBot="1" x14ac:dyDescent="0.25">
      <c r="B15" s="753">
        <v>15942</v>
      </c>
      <c r="C15" s="670"/>
      <c r="D15" s="670"/>
      <c r="E15" s="754"/>
      <c r="F15" s="754"/>
      <c r="G15" s="754"/>
      <c r="H15" s="754"/>
      <c r="I15" s="754"/>
      <c r="J15" s="754"/>
      <c r="K15" s="754"/>
      <c r="L15" s="754"/>
      <c r="M15" s="754"/>
      <c r="N15" s="754"/>
      <c r="O15" s="754"/>
      <c r="P15" s="754"/>
      <c r="Q15" s="754"/>
      <c r="R15" s="754"/>
      <c r="S15" s="754"/>
      <c r="T15" s="754"/>
      <c r="U15" s="754"/>
      <c r="V15" s="754"/>
      <c r="W15" s="754"/>
      <c r="X15" s="754"/>
      <c r="Y15" s="754"/>
      <c r="Z15" s="754"/>
      <c r="AA15" s="754"/>
      <c r="AB15" s="754"/>
      <c r="AC15" s="754"/>
      <c r="AD15" s="754"/>
      <c r="AE15" s="754"/>
      <c r="AF15" s="754"/>
      <c r="AG15" s="754"/>
      <c r="AH15" s="754"/>
      <c r="AI15" s="754"/>
      <c r="AJ15" s="754"/>
      <c r="AK15" s="754"/>
      <c r="AL15" s="754"/>
      <c r="AM15" s="754"/>
      <c r="AN15" s="754"/>
      <c r="AO15" s="754"/>
      <c r="AP15" s="754"/>
      <c r="AQ15" s="754"/>
      <c r="AR15" s="754"/>
      <c r="AS15" s="754"/>
      <c r="AT15" s="754"/>
      <c r="AU15" s="754"/>
      <c r="AV15" s="754"/>
      <c r="AW15" s="754"/>
      <c r="AX15" s="754"/>
      <c r="AY15" s="754"/>
      <c r="AZ15" s="754"/>
      <c r="BA15" s="754"/>
      <c r="BB15" s="754"/>
      <c r="BC15" s="750"/>
      <c r="BD15" s="754"/>
      <c r="BE15" s="754"/>
      <c r="BF15" s="754"/>
      <c r="BG15" s="754"/>
      <c r="BH15" s="754"/>
      <c r="BI15" s="754"/>
      <c r="BJ15" s="754"/>
      <c r="BK15" s="754"/>
      <c r="BL15" s="755"/>
      <c r="BM15" s="755"/>
      <c r="BN15" s="755"/>
      <c r="BO15" s="755"/>
      <c r="BP15" s="755"/>
      <c r="BQ15" s="752"/>
      <c r="BR15" s="752"/>
      <c r="BS15" s="668"/>
    </row>
    <row r="16" spans="1:75" s="731" customFormat="1" ht="32.25" customHeight="1" thickTop="1" x14ac:dyDescent="0.55000000000000004">
      <c r="A16" s="731">
        <f>SUM(MID(B16,12,4))</f>
        <v>1300</v>
      </c>
      <c r="B16" s="732" t="s">
        <v>477</v>
      </c>
      <c r="C16" s="660" t="s">
        <v>499</v>
      </c>
      <c r="D16" s="716"/>
      <c r="E16" s="727"/>
      <c r="F16" s="727"/>
      <c r="G16" s="727"/>
      <c r="H16" s="727"/>
      <c r="I16" s="727"/>
      <c r="J16" s="727"/>
      <c r="K16" s="727"/>
      <c r="L16" s="727"/>
      <c r="M16" s="727"/>
      <c r="N16" s="727"/>
      <c r="O16" s="727"/>
      <c r="P16" s="727"/>
      <c r="Q16" s="727"/>
      <c r="R16" s="727"/>
      <c r="S16" s="727"/>
      <c r="T16" s="727"/>
      <c r="U16" s="727"/>
      <c r="V16" s="727"/>
      <c r="W16" s="727"/>
      <c r="X16" s="727"/>
      <c r="Y16" s="727"/>
      <c r="Z16" s="727"/>
      <c r="AA16" s="727"/>
      <c r="AB16" s="727"/>
      <c r="AC16" s="727"/>
      <c r="AD16" s="727"/>
      <c r="AE16" s="727"/>
      <c r="AF16" s="727"/>
      <c r="AG16" s="727"/>
      <c r="AH16" s="727"/>
      <c r="AI16" s="727"/>
      <c r="AJ16" s="727"/>
      <c r="AK16" s="727"/>
      <c r="AL16" s="727"/>
      <c r="AM16" s="727"/>
      <c r="AN16" s="727"/>
      <c r="AO16" s="727"/>
      <c r="AP16" s="727"/>
      <c r="AQ16" s="727"/>
      <c r="AR16" s="727"/>
      <c r="AS16" s="727"/>
      <c r="AT16" s="727"/>
      <c r="AU16" s="727"/>
      <c r="AV16" s="727"/>
      <c r="AW16" s="727"/>
      <c r="AX16" s="727"/>
      <c r="AY16" s="727"/>
      <c r="AZ16" s="727"/>
      <c r="BA16" s="727"/>
      <c r="BB16" s="727"/>
      <c r="BC16" s="733"/>
      <c r="BD16" s="727"/>
      <c r="BE16" s="727"/>
      <c r="BF16" s="727"/>
      <c r="BG16" s="727"/>
      <c r="BH16" s="727"/>
      <c r="BI16" s="734"/>
      <c r="BJ16" s="734"/>
      <c r="BK16" s="734"/>
      <c r="BL16" s="735"/>
      <c r="BM16" s="735"/>
      <c r="BN16" s="735"/>
      <c r="BO16" s="735"/>
      <c r="BP16" s="735"/>
      <c r="BQ16" s="714"/>
      <c r="BR16" s="714"/>
      <c r="BS16" s="712"/>
    </row>
    <row r="17" spans="1:71" s="731" customFormat="1" ht="32.25" customHeight="1" x14ac:dyDescent="0.2">
      <c r="B17" s="736" t="s">
        <v>508</v>
      </c>
      <c r="C17" s="661" t="s">
        <v>475</v>
      </c>
      <c r="D17" s="661">
        <f>SUMIF(検反!$AT$4:$LJ$4,D$3,検反!$AT$44:$LJ$44)</f>
        <v>0</v>
      </c>
      <c r="E17" s="728">
        <f>SUMIF(検反!$AT$4:$LJ$4,E$3,検反!$AT$44:$LJ$44)</f>
        <v>0</v>
      </c>
      <c r="F17" s="728">
        <f>SUMIF(検反!$AT$4:$LJ$4,F$3,検反!$AT$44:$LJ$44)+F44</f>
        <v>0</v>
      </c>
      <c r="G17" s="728">
        <f>SUMIF(検反!$AT$4:$LJ$4,G$3,検反!$AT$44:$LJ$44)+G44</f>
        <v>0</v>
      </c>
      <c r="H17" s="728">
        <f>SUMIF(検反!$AT$4:$LJ$4,H$3,検反!$AT$44:$LJ$44)+H44</f>
        <v>0</v>
      </c>
      <c r="I17" s="728">
        <f>SUMIF(検反!$AT$4:$LJ$4,I$3,検反!$AT$44:$LJ$44)+I44</f>
        <v>0</v>
      </c>
      <c r="J17" s="728">
        <f>SUMIF(検反!$AT$4:$LJ$4,J$3,検反!$AT$44:$LJ$44)+J44</f>
        <v>0</v>
      </c>
      <c r="K17" s="728">
        <f>SUMIF(検反!$AT$4:$LJ$4,K$3,検反!$AT$44:$LJ$44)+K44</f>
        <v>0</v>
      </c>
      <c r="L17" s="728">
        <f>SUMIF(検反!$AT$4:$LJ$4,L$3,検反!$AT$44:$LJ$44)+L44</f>
        <v>0</v>
      </c>
      <c r="M17" s="728">
        <f>SUMIF(検反!$AT$4:$LJ$4,M$3,検反!$AT$44:$LJ$44)+M44</f>
        <v>0</v>
      </c>
      <c r="N17" s="728">
        <f>SUMIF(検反!$AT$4:$LJ$4,N$3,検反!$AT$44:$LJ$44)+N44</f>
        <v>0</v>
      </c>
      <c r="O17" s="728">
        <f>SUMIF(検反!$AT$4:$LJ$4,O$3,検反!$AT$44:$LJ$44)+O44</f>
        <v>0</v>
      </c>
      <c r="P17" s="728">
        <f>SUMIF(検反!$AT$4:$LJ$4,P$3,検反!$AT$44:$LJ$44)+P44</f>
        <v>0</v>
      </c>
      <c r="Q17" s="728">
        <f>SUMIF(検反!$AT$4:$LJ$4,Q$3,検反!$AT$44:$LJ$44)+Q44</f>
        <v>0</v>
      </c>
      <c r="R17" s="728">
        <f>SUMIF(検反!$AT$4:$LJ$4,R$3,検反!$AT$44:$LJ$44)+R44</f>
        <v>0</v>
      </c>
      <c r="S17" s="728">
        <f>SUMIF(検反!$AT$4:$LJ$4,S$3,検反!$AT$44:$LJ$44)+S44</f>
        <v>0</v>
      </c>
      <c r="T17" s="728">
        <f>SUMIF(検反!$AT$4:$LJ$4,T$3,検反!$AT$44:$LJ$44)+T44</f>
        <v>0</v>
      </c>
      <c r="U17" s="728">
        <f>SUMIF(検反!$AT$4:$LJ$4,U$3,検反!$AT$44:$LJ$44)+U44</f>
        <v>0</v>
      </c>
      <c r="V17" s="728">
        <f>SUMIF(検反!$AT$4:$LJ$4,V$3,検反!$AT$44:$LJ$44)+V44</f>
        <v>0</v>
      </c>
      <c r="W17" s="728">
        <f>SUMIF(検反!$AT$4:$LJ$4,W$3,検反!$AT$44:$LJ$44)+W44</f>
        <v>0</v>
      </c>
      <c r="X17" s="728">
        <f>SUMIF(検反!$AT$4:$LJ$4,X$3,検反!$AT$44:$LJ$44)+X44</f>
        <v>0</v>
      </c>
      <c r="Y17" s="728">
        <f>SUMIF(検反!$AT$4:$LJ$4,Y$3,検反!$AT$44:$LJ$44)+Y44</f>
        <v>0</v>
      </c>
      <c r="Z17" s="728">
        <f>SUMIF(検反!$AT$4:$LJ$4,Z$3,検反!$AT$44:$LJ$44)+Z44</f>
        <v>0</v>
      </c>
      <c r="AA17" s="728">
        <f>SUMIF(検反!$AT$4:$LJ$4,AA$3,検反!$AT$44:$LJ$44)+AA44</f>
        <v>0</v>
      </c>
      <c r="AB17" s="728">
        <f>SUMIF(検反!$AT$4:$LJ$4,AB$3,検反!$AT$44:$LJ$44)+AB44</f>
        <v>0</v>
      </c>
      <c r="AC17" s="728">
        <f>SUMIF(検反!$AT$4:$LJ$4,AC$3,検反!$AT$44:$LJ$44)+AC44</f>
        <v>0</v>
      </c>
      <c r="AD17" s="728">
        <f>SUMIF(検反!$AT$4:$LJ$4,AD$3,検反!$AT$44:$LJ$44)+AD44</f>
        <v>0</v>
      </c>
      <c r="AE17" s="728">
        <f>SUMIF(検反!$AT$4:$LJ$4,AE$3,検反!$AT$44:$LJ$44)+AE44</f>
        <v>0</v>
      </c>
      <c r="AF17" s="728">
        <f>SUMIF(検反!$AT$4:$LJ$4,AF$3,検反!$AT$44:$LJ$44)+AF44</f>
        <v>0</v>
      </c>
      <c r="AG17" s="728">
        <f>SUMIF(検反!$AT$4:$LJ$4,AG$3,検反!$AT$44:$LJ$44)+AG44</f>
        <v>0</v>
      </c>
      <c r="AH17" s="728">
        <f>SUMIF(検反!$AT$4:$LJ$4,AH$3,検反!$AT$44:$LJ$44)+AH44</f>
        <v>0</v>
      </c>
      <c r="AI17" s="728">
        <f>SUMIF(検反!$AT$4:$LJ$4,AI$3,検反!$AT$44:$LJ$44)+AI44</f>
        <v>0</v>
      </c>
      <c r="AJ17" s="728">
        <f>SUMIF(検反!$AT$4:$LJ$4,AJ$3,検反!$AT$44:$LJ$44)</f>
        <v>0</v>
      </c>
      <c r="AK17" s="728">
        <f>SUMIF(検反!$AT$4:$LJ$4,AK$3,検反!$AT$44:$LJ$44)</f>
        <v>0</v>
      </c>
      <c r="AL17" s="728">
        <f>SUMIF(検反!$AT$4:$LJ$4,AL$3,検反!$AT$44:$LJ$44)</f>
        <v>0</v>
      </c>
      <c r="AM17" s="728">
        <f>SUMIF(検反!$AT$4:$LJ$4,AM$3,検反!$AT$44:$LJ$44)</f>
        <v>0</v>
      </c>
      <c r="AN17" s="728">
        <f>SUMIF(検反!$AT$4:$LJ$4,AN$3,検反!$AT$44:$LJ$44)</f>
        <v>0</v>
      </c>
      <c r="AO17" s="728">
        <f>SUMIF(検反!$AT$4:$LJ$4,AO$3,検反!$AT$44:$LJ$44)</f>
        <v>0</v>
      </c>
      <c r="AP17" s="728">
        <f>SUMIF(検反!$AT$4:$LJ$4,AP$3,検反!$AT$44:$LJ$44)</f>
        <v>0</v>
      </c>
      <c r="AQ17" s="728">
        <f>SUMIF(検反!$AT$4:$LJ$4,AQ$3,検反!$AT$44:$LJ$44)</f>
        <v>0</v>
      </c>
      <c r="AR17" s="728">
        <f>SUMIF(検反!$AT$4:$LJ$4,AR$3,検反!$AT$44:$LJ$44)</f>
        <v>0</v>
      </c>
      <c r="AS17" s="728">
        <f>SUMIF(検反!$AT$4:$LJ$4,AS$3,検反!$AT$44:$LJ$44)</f>
        <v>0</v>
      </c>
      <c r="AT17" s="728">
        <f>SUMIF(検反!$AT$4:$LJ$4,AT$3,検反!$AT$44:$LJ$44)</f>
        <v>0</v>
      </c>
      <c r="AU17" s="728">
        <f>SUMIF(検反!$AT$4:$LJ$4,AU$3,検反!$AT$44:$LJ$44)</f>
        <v>0</v>
      </c>
      <c r="AV17" s="728">
        <f>SUMIF(検反!$AT$4:$LJ$4,AV$3,検反!$AT$44:$LJ$44)</f>
        <v>0</v>
      </c>
      <c r="AW17" s="728">
        <f>SUMIF(検反!$AT$4:$LJ$4,AW$3,検反!$AT$44:$LJ$44)</f>
        <v>0</v>
      </c>
      <c r="AX17" s="728">
        <f>SUMIF(検反!$AT$4:$LJ$4,AX$3,検反!$AT$44:$LJ$44)</f>
        <v>0</v>
      </c>
      <c r="AY17" s="728">
        <f>SUMIF(検反!$AT$4:$LJ$4,AY$3,検反!$AT$44:$LJ$44)</f>
        <v>0</v>
      </c>
      <c r="AZ17" s="728">
        <f>SUMIF(検反!$AT$4:$LJ$4,AZ$3,検反!$AT$44:$LJ$44)</f>
        <v>0</v>
      </c>
      <c r="BA17" s="728">
        <f>SUMIF(検反!$AT$4:$LJ$4,BA$3,検反!$AT$44:$LJ$44)</f>
        <v>0</v>
      </c>
      <c r="BB17" s="728">
        <f>SUMIF(検反!$AT$4:$LJ$4,BB$3,検反!$AT$44:$LJ$44)</f>
        <v>0</v>
      </c>
      <c r="BC17" s="756">
        <f>SUMIF(検反!$AT$4:$LJ$4,BC$3,検反!$AT$44:$LJ$44)</f>
        <v>0</v>
      </c>
      <c r="BD17" s="739">
        <f>SUMIF(検反!$AT$4:$LJ$4,BD$3,検反!$AT$44:$LJ$44)</f>
        <v>0</v>
      </c>
      <c r="BE17" s="739">
        <f>SUMIF(検反!$AT$4:$LJ$4,BE$3,検反!$AT$44:$LJ$44)</f>
        <v>0</v>
      </c>
      <c r="BF17" s="739">
        <f>SUMIF(検反!$AT$4:$LJ$4,BF$3,検反!$AT$44:$LJ$44)</f>
        <v>0</v>
      </c>
      <c r="BG17" s="739">
        <f>SUMIF(検反!$AT$4:$LJ$4,BG$3,検反!$AT$44:$LJ$44)</f>
        <v>0</v>
      </c>
      <c r="BH17" s="739">
        <f>SUMIF(検反!$AT$4:$LJ$4,BH$3,検反!$AT$44:$LJ$44)</f>
        <v>0</v>
      </c>
      <c r="BI17" s="728">
        <f>SUMIF(検反!$AT$4:$LJ$4,BI$3,検反!$AT$44:$LJ$44)</f>
        <v>0</v>
      </c>
      <c r="BJ17" s="728">
        <f>SUMIF(検反!$AT$4:$LJ$4,BJ$3,検反!$AT$44:$LJ$44)</f>
        <v>0</v>
      </c>
      <c r="BK17" s="728">
        <f>SUMIF(検反!$AT$4:$LJ$4,BK$3,検反!$AT$44:$LJ$44)</f>
        <v>0</v>
      </c>
      <c r="BL17" s="740">
        <f>SUMIF(検反!$AT$4:$LJ$4,BL$3,検反!$AT$44:$LJ$44)</f>
        <v>0</v>
      </c>
      <c r="BM17" s="740">
        <f>SUMIF(検反!$AT$4:$LJ$4,BM$3,検反!$AT$44:$LJ$44)</f>
        <v>0</v>
      </c>
      <c r="BN17" s="740">
        <f>SUMIF(検反!$AT$4:$LJ$4,BN$3,検反!$AT$44:$LJ$44)</f>
        <v>0</v>
      </c>
      <c r="BO17" s="740">
        <f>SUMIF(検反!$AT$4:$LJ$4,BO$3,検反!$AT$44:$LJ$44)</f>
        <v>0</v>
      </c>
      <c r="BP17" s="740">
        <f>SUMIF(検反!$AT$4:$LJ$4,BP$3,検反!$AT$44:$LJ$44)</f>
        <v>0</v>
      </c>
      <c r="BQ17" s="741">
        <f>SUMIF(検反!$AT$4:$LJ$4,BQ$3,検反!$AT$44:$LJ$44)</f>
        <v>0</v>
      </c>
      <c r="BR17" s="741">
        <f>SUMIF(検反!$AT$4:$LJ$4,BR$3,検反!$AT$44:$LJ$44)</f>
        <v>0</v>
      </c>
      <c r="BS17" s="662"/>
    </row>
    <row r="18" spans="1:71" s="731" customFormat="1" ht="32.25" customHeight="1" thickBot="1" x14ac:dyDescent="0.25">
      <c r="B18" s="758" t="s">
        <v>511</v>
      </c>
      <c r="C18" s="663" t="s">
        <v>476</v>
      </c>
      <c r="D18" s="663">
        <v>2700</v>
      </c>
      <c r="E18" s="730">
        <v>0</v>
      </c>
      <c r="F18" s="730">
        <f t="shared" ref="F18:P18" si="10">E18-F16+F17</f>
        <v>0</v>
      </c>
      <c r="G18" s="730">
        <f t="shared" si="10"/>
        <v>0</v>
      </c>
      <c r="H18" s="730">
        <f t="shared" si="10"/>
        <v>0</v>
      </c>
      <c r="I18" s="730">
        <f t="shared" si="10"/>
        <v>0</v>
      </c>
      <c r="J18" s="730">
        <f t="shared" si="10"/>
        <v>0</v>
      </c>
      <c r="K18" s="730">
        <f t="shared" si="10"/>
        <v>0</v>
      </c>
      <c r="L18" s="730">
        <f t="shared" si="10"/>
        <v>0</v>
      </c>
      <c r="M18" s="730">
        <f t="shared" si="10"/>
        <v>0</v>
      </c>
      <c r="N18" s="730">
        <f t="shared" si="10"/>
        <v>0</v>
      </c>
      <c r="O18" s="730">
        <f t="shared" si="10"/>
        <v>0</v>
      </c>
      <c r="P18" s="730">
        <f t="shared" si="10"/>
        <v>0</v>
      </c>
      <c r="Q18" s="730">
        <f>P18-Q16+Q17+Q36</f>
        <v>0</v>
      </c>
      <c r="R18" s="730">
        <f t="shared" ref="R18:AD18" si="11">Q18-R16+R17</f>
        <v>0</v>
      </c>
      <c r="S18" s="730">
        <f>R18-S16+S17+S36</f>
        <v>0</v>
      </c>
      <c r="T18" s="730">
        <f t="shared" si="11"/>
        <v>0</v>
      </c>
      <c r="U18" s="730">
        <f t="shared" si="11"/>
        <v>0</v>
      </c>
      <c r="V18" s="730">
        <f t="shared" si="11"/>
        <v>0</v>
      </c>
      <c r="W18" s="730">
        <f t="shared" si="11"/>
        <v>0</v>
      </c>
      <c r="X18" s="730">
        <f t="shared" si="11"/>
        <v>0</v>
      </c>
      <c r="Y18" s="730">
        <f t="shared" si="11"/>
        <v>0</v>
      </c>
      <c r="Z18" s="730">
        <f t="shared" si="11"/>
        <v>0</v>
      </c>
      <c r="AA18" s="730">
        <f t="shared" si="11"/>
        <v>0</v>
      </c>
      <c r="AB18" s="730">
        <f t="shared" si="11"/>
        <v>0</v>
      </c>
      <c r="AC18" s="730">
        <f t="shared" si="11"/>
        <v>0</v>
      </c>
      <c r="AD18" s="730">
        <f t="shared" si="11"/>
        <v>0</v>
      </c>
      <c r="AE18" s="730">
        <f>AD18-AE16+AE17+AE36</f>
        <v>0</v>
      </c>
      <c r="AF18" s="730">
        <f t="shared" ref="AF18:BR18" si="12">AE18-AF16+AF17</f>
        <v>0</v>
      </c>
      <c r="AG18" s="730">
        <f t="shared" si="12"/>
        <v>0</v>
      </c>
      <c r="AH18" s="730">
        <f t="shared" si="12"/>
        <v>0</v>
      </c>
      <c r="AI18" s="730">
        <f t="shared" si="12"/>
        <v>0</v>
      </c>
      <c r="AJ18" s="730">
        <f t="shared" si="12"/>
        <v>0</v>
      </c>
      <c r="AK18" s="730">
        <f t="shared" si="12"/>
        <v>0</v>
      </c>
      <c r="AL18" s="730">
        <f t="shared" si="12"/>
        <v>0</v>
      </c>
      <c r="AM18" s="730">
        <f t="shared" si="12"/>
        <v>0</v>
      </c>
      <c r="AN18" s="730">
        <f t="shared" si="12"/>
        <v>0</v>
      </c>
      <c r="AO18" s="730">
        <f t="shared" si="12"/>
        <v>0</v>
      </c>
      <c r="AP18" s="730">
        <f t="shared" si="12"/>
        <v>0</v>
      </c>
      <c r="AQ18" s="730">
        <f t="shared" si="12"/>
        <v>0</v>
      </c>
      <c r="AR18" s="730">
        <f t="shared" si="12"/>
        <v>0</v>
      </c>
      <c r="AS18" s="730">
        <f t="shared" si="12"/>
        <v>0</v>
      </c>
      <c r="AT18" s="730">
        <f t="shared" si="12"/>
        <v>0</v>
      </c>
      <c r="AU18" s="717">
        <f t="shared" si="12"/>
        <v>0</v>
      </c>
      <c r="AV18" s="717">
        <f t="shared" si="12"/>
        <v>0</v>
      </c>
      <c r="AW18" s="717">
        <f t="shared" si="12"/>
        <v>0</v>
      </c>
      <c r="AX18" s="717">
        <f t="shared" si="12"/>
        <v>0</v>
      </c>
      <c r="AY18" s="717">
        <f t="shared" si="12"/>
        <v>0</v>
      </c>
      <c r="AZ18" s="717">
        <f t="shared" si="12"/>
        <v>0</v>
      </c>
      <c r="BA18" s="717">
        <f t="shared" si="12"/>
        <v>0</v>
      </c>
      <c r="BB18" s="717">
        <f t="shared" si="12"/>
        <v>0</v>
      </c>
      <c r="BC18" s="757">
        <f t="shared" si="12"/>
        <v>0</v>
      </c>
      <c r="BD18" s="717">
        <f t="shared" si="12"/>
        <v>0</v>
      </c>
      <c r="BE18" s="717">
        <f t="shared" si="12"/>
        <v>0</v>
      </c>
      <c r="BF18" s="717">
        <f t="shared" si="12"/>
        <v>0</v>
      </c>
      <c r="BG18" s="717">
        <f t="shared" si="12"/>
        <v>0</v>
      </c>
      <c r="BH18" s="717">
        <f t="shared" si="12"/>
        <v>0</v>
      </c>
      <c r="BI18" s="717">
        <f t="shared" si="12"/>
        <v>0</v>
      </c>
      <c r="BJ18" s="717">
        <f t="shared" si="12"/>
        <v>0</v>
      </c>
      <c r="BK18" s="717">
        <f t="shared" si="12"/>
        <v>0</v>
      </c>
      <c r="BL18" s="715">
        <f t="shared" si="12"/>
        <v>0</v>
      </c>
      <c r="BM18" s="715">
        <f t="shared" si="12"/>
        <v>0</v>
      </c>
      <c r="BN18" s="715">
        <f t="shared" si="12"/>
        <v>0</v>
      </c>
      <c r="BO18" s="715">
        <f t="shared" si="12"/>
        <v>0</v>
      </c>
      <c r="BP18" s="715">
        <f t="shared" si="12"/>
        <v>0</v>
      </c>
      <c r="BQ18" s="742">
        <f t="shared" si="12"/>
        <v>0</v>
      </c>
      <c r="BR18" s="742">
        <f t="shared" si="12"/>
        <v>0</v>
      </c>
      <c r="BS18" s="664"/>
    </row>
    <row r="19" spans="1:71" s="731" customFormat="1" ht="32.25" customHeight="1" thickTop="1" x14ac:dyDescent="0.55000000000000004">
      <c r="A19" s="731">
        <f>SUM(MID(B19,12,4))</f>
        <v>1380</v>
      </c>
      <c r="B19" s="732" t="s">
        <v>478</v>
      </c>
      <c r="C19" s="660" t="s">
        <v>499</v>
      </c>
      <c r="D19" s="716"/>
      <c r="E19" s="727"/>
      <c r="F19" s="727"/>
      <c r="G19" s="727"/>
      <c r="H19" s="727"/>
      <c r="I19" s="727"/>
      <c r="J19" s="727"/>
      <c r="K19" s="727"/>
      <c r="L19" s="727"/>
      <c r="M19" s="727"/>
      <c r="N19" s="727"/>
      <c r="O19" s="727"/>
      <c r="P19" s="727"/>
      <c r="Q19" s="727"/>
      <c r="R19" s="727"/>
      <c r="S19" s="727"/>
      <c r="T19" s="727"/>
      <c r="U19" s="727"/>
      <c r="V19" s="727"/>
      <c r="W19" s="727"/>
      <c r="X19" s="727"/>
      <c r="Y19" s="727"/>
      <c r="Z19" s="727"/>
      <c r="AA19" s="727"/>
      <c r="AB19" s="727"/>
      <c r="AC19" s="727"/>
      <c r="AD19" s="727"/>
      <c r="AE19" s="727"/>
      <c r="AF19" s="727"/>
      <c r="AG19" s="727"/>
      <c r="AH19" s="727"/>
      <c r="AI19" s="727"/>
      <c r="AJ19" s="727"/>
      <c r="AK19" s="727"/>
      <c r="AL19" s="727"/>
      <c r="AM19" s="727"/>
      <c r="AN19" s="727"/>
      <c r="AO19" s="727"/>
      <c r="AP19" s="727"/>
      <c r="AQ19" s="727"/>
      <c r="AR19" s="727"/>
      <c r="AS19" s="727"/>
      <c r="AT19" s="727"/>
      <c r="AU19" s="727"/>
      <c r="AV19" s="727"/>
      <c r="AW19" s="727"/>
      <c r="AX19" s="727"/>
      <c r="AY19" s="727"/>
      <c r="AZ19" s="727"/>
      <c r="BA19" s="727"/>
      <c r="BB19" s="727"/>
      <c r="BC19" s="733"/>
      <c r="BD19" s="727"/>
      <c r="BE19" s="727"/>
      <c r="BF19" s="727"/>
      <c r="BG19" s="727"/>
      <c r="BH19" s="727"/>
      <c r="BI19" s="734"/>
      <c r="BJ19" s="734"/>
      <c r="BK19" s="734"/>
      <c r="BL19" s="735"/>
      <c r="BM19" s="735"/>
      <c r="BN19" s="735"/>
      <c r="BO19" s="735"/>
      <c r="BP19" s="735"/>
      <c r="BQ19" s="714"/>
      <c r="BR19" s="714"/>
      <c r="BS19" s="712"/>
    </row>
    <row r="20" spans="1:71" s="731" customFormat="1" ht="32.25" customHeight="1" x14ac:dyDescent="0.2">
      <c r="B20" s="736" t="s">
        <v>508</v>
      </c>
      <c r="C20" s="661" t="s">
        <v>475</v>
      </c>
      <c r="D20" s="661">
        <v>4800</v>
      </c>
      <c r="E20" s="728">
        <f>SUMIF(検反!$AT$4:$LJ$4,E$3,検反!$AT$49:$LJ$49)</f>
        <v>0</v>
      </c>
      <c r="F20" s="728">
        <f>SUMIF(検反!$AT$4:$LJ$4,F$3,検反!$AT$49:$LJ$49)+F45</f>
        <v>0</v>
      </c>
      <c r="G20" s="728">
        <f>SUMIF(検反!$AT$4:$LJ$4,G$3,検反!$AT$49:$LJ$49)+G45</f>
        <v>0</v>
      </c>
      <c r="H20" s="728">
        <f>SUMIF(検反!$AT$4:$LJ$4,H$3,検反!$AT$49:$LJ$49)+H45</f>
        <v>0</v>
      </c>
      <c r="I20" s="728">
        <f>SUMIF(検反!$AT$4:$LJ$4,I$3,検反!$AT$49:$LJ$49)+I45</f>
        <v>0</v>
      </c>
      <c r="J20" s="728">
        <f>SUMIF(検反!$AT$4:$LJ$4,J$3,検反!$AT$49:$LJ$49)+J45</f>
        <v>0</v>
      </c>
      <c r="K20" s="728">
        <f>SUMIF(検反!$AT$4:$LJ$4,K$3,検反!$AT$49:$LJ$49)+K45</f>
        <v>0</v>
      </c>
      <c r="L20" s="728">
        <f>SUMIF(検反!$AT$4:$LJ$4,L$3,検反!$AT$49:$LJ$49)+L45</f>
        <v>0</v>
      </c>
      <c r="M20" s="728">
        <f>SUMIF(検反!$AT$4:$LJ$4,M$3,検反!$AT$49:$LJ$49)+M45</f>
        <v>0</v>
      </c>
      <c r="N20" s="728">
        <f>SUMIF(検反!$AT$4:$LJ$4,N$3,検反!$AT$49:$LJ$49)+N45</f>
        <v>0</v>
      </c>
      <c r="O20" s="728">
        <f>SUMIF(検反!$AT$4:$LJ$4,O$3,検反!$AT$49:$LJ$49)+O45</f>
        <v>0</v>
      </c>
      <c r="P20" s="728">
        <f>SUMIF(検反!$AT$4:$LJ$4,P$3,検反!$AT$49:$LJ$49)+P45</f>
        <v>0</v>
      </c>
      <c r="Q20" s="728">
        <f>SUMIF(検反!$AT$4:$LJ$4,Q$3,検反!$AT$49:$LJ$49)+Q45</f>
        <v>0</v>
      </c>
      <c r="R20" s="728">
        <f>SUMIF(検反!$AT$4:$LJ$4,R$3,検反!$AT$49:$LJ$49)+R45</f>
        <v>0</v>
      </c>
      <c r="S20" s="728">
        <f>SUMIF(検反!$AT$4:$LJ$4,S$3,検反!$AT$49:$LJ$49)+S45</f>
        <v>0</v>
      </c>
      <c r="T20" s="728">
        <f>SUMIF(検反!$AT$4:$LJ$4,T$3,検反!$AT$49:$LJ$49)+T45</f>
        <v>0</v>
      </c>
      <c r="U20" s="728">
        <f>SUMIF(検反!$AT$4:$LJ$4,U$3,検反!$AT$49:$LJ$49)+U45</f>
        <v>0</v>
      </c>
      <c r="V20" s="728">
        <f>SUMIF(検反!$AT$4:$LJ$4,V$3,検反!$AT$49:$LJ$49)+V45</f>
        <v>0</v>
      </c>
      <c r="W20" s="728">
        <f>SUMIF(検反!$AT$4:$LJ$4,W$3,検反!$AT$49:$LJ$49)+W45</f>
        <v>0</v>
      </c>
      <c r="X20" s="728">
        <f>SUMIF(検反!$AT$4:$LJ$4,X$3,検反!$AT$49:$LJ$49)+X45</f>
        <v>0</v>
      </c>
      <c r="Y20" s="728">
        <f>SUMIF(検反!$AT$4:$LJ$4,Y$3,検反!$AT$49:$LJ$49)+Y45</f>
        <v>0</v>
      </c>
      <c r="Z20" s="728">
        <f>SUMIF(検反!$AT$4:$LJ$4,Z$3,検反!$AT$49:$LJ$49)+Z45</f>
        <v>0</v>
      </c>
      <c r="AA20" s="728">
        <f>SUMIF(検反!$AT$4:$LJ$4,AA$3,検反!$AT$49:$LJ$49)+AA45</f>
        <v>0</v>
      </c>
      <c r="AB20" s="728">
        <f>SUMIF(検反!$AT$4:$LJ$4,AB$3,検反!$AT$49:$LJ$49)+AB45</f>
        <v>0</v>
      </c>
      <c r="AC20" s="728">
        <f>SUMIF(検反!$AT$4:$LJ$4,AC$3,検反!$AT$49:$LJ$49)+AC45</f>
        <v>0</v>
      </c>
      <c r="AD20" s="728">
        <f>SUMIF(検反!$AT$4:$LJ$4,AD$3,検反!$AT$49:$LJ$49)+AD45</f>
        <v>0</v>
      </c>
      <c r="AE20" s="728">
        <f>SUMIF(検反!$AT$4:$LJ$4,AE$3,検反!$AT$49:$LJ$49)+AE45</f>
        <v>0</v>
      </c>
      <c r="AF20" s="728">
        <f>SUMIF(検反!$AT$4:$LJ$4,AF$3,検反!$AT$49:$LJ$49)+AF45</f>
        <v>0</v>
      </c>
      <c r="AG20" s="728">
        <f>SUMIF(検反!$AT$4:$LJ$4,AG$3,検反!$AT$49:$LJ$49)+AG45</f>
        <v>0</v>
      </c>
      <c r="AH20" s="728">
        <f>SUMIF(検反!$AT$4:$LJ$4,AH$3,検反!$AT$49:$LJ$49)+AH45</f>
        <v>0</v>
      </c>
      <c r="AI20" s="728">
        <f>SUMIF(検反!$AT$4:$LJ$4,AI$3,検反!$AT$49:$LJ$49)+AI45</f>
        <v>0</v>
      </c>
      <c r="AJ20" s="728">
        <f>SUMIF(検反!$AT$4:$LJ$4,AJ$3,検反!$AT$49:$LJ$49)</f>
        <v>0</v>
      </c>
      <c r="AK20" s="728">
        <f>SUMIF(検反!$AT$4:$LJ$4,AK$3,検反!$AT$49:$LJ$49)</f>
        <v>0</v>
      </c>
      <c r="AL20" s="728">
        <f>SUMIF(検反!$AT$4:$LJ$4,AL$3,検反!$AT$49:$LJ$49)</f>
        <v>0</v>
      </c>
      <c r="AM20" s="728">
        <f>SUMIF(検反!$AT$4:$LJ$4,AM$3,検反!$AT$49:$LJ$49)</f>
        <v>0</v>
      </c>
      <c r="AN20" s="728">
        <f>SUMIF(検反!$AT$4:$LJ$4,AN$3,検反!$AT$49:$LJ$49)</f>
        <v>0</v>
      </c>
      <c r="AO20" s="728">
        <f>SUMIF(検反!$AT$4:$LJ$4,AO$3,検反!$AT$49:$LJ$49)</f>
        <v>0</v>
      </c>
      <c r="AP20" s="728">
        <f>SUMIF(検反!$AT$4:$LJ$4,AP$3,検反!$AT$49:$LJ$49)</f>
        <v>0</v>
      </c>
      <c r="AQ20" s="728">
        <f>SUMIF(検反!$AT$4:$LJ$4,AQ$3,検反!$AT$49:$LJ$49)</f>
        <v>0</v>
      </c>
      <c r="AR20" s="728">
        <f>SUMIF(検反!$AT$4:$LJ$4,AR$3,検反!$AT$49:$LJ$49)</f>
        <v>0</v>
      </c>
      <c r="AS20" s="728">
        <f>SUMIF(検反!$AT$4:$LJ$4,AS$3,検反!$AT$49:$LJ$49)</f>
        <v>0</v>
      </c>
      <c r="AT20" s="728">
        <f>SUMIF(検反!$AT$4:$LJ$4,AT$3,検反!$AT$49:$LJ$49)</f>
        <v>0</v>
      </c>
      <c r="AU20" s="728">
        <f>SUMIF(検反!$AT$4:$LJ$4,AU$3,検反!$AT$49:$LJ$49)</f>
        <v>0</v>
      </c>
      <c r="AV20" s="728">
        <f>SUMIF(検反!$AT$4:$LJ$4,AV$3,検反!$AT$49:$LJ$49)</f>
        <v>0</v>
      </c>
      <c r="AW20" s="728">
        <f>SUMIF(検反!$AT$4:$LJ$4,AW$3,検反!$AT$49:$LJ$49)</f>
        <v>0</v>
      </c>
      <c r="AX20" s="728">
        <f>SUMIF(検反!$AT$4:$LJ$4,AX$3,検反!$AT$49:$LJ$49)</f>
        <v>0</v>
      </c>
      <c r="AY20" s="728">
        <f>SUMIF(検反!$AT$4:$LJ$4,AY$3,検反!$AT$49:$LJ$49)</f>
        <v>0</v>
      </c>
      <c r="AZ20" s="728">
        <f>SUMIF(検反!$AT$4:$LJ$4,AZ$3,検反!$AT$49:$LJ$49)</f>
        <v>0</v>
      </c>
      <c r="BA20" s="728">
        <f>SUMIF(検反!$AT$4:$LJ$4,BA$3,検反!$AT$49:$LJ$49)</f>
        <v>0</v>
      </c>
      <c r="BB20" s="728">
        <f>SUMIF(検反!$AT$4:$LJ$4,BB$3,検反!$AT$49:$LJ$49)</f>
        <v>0</v>
      </c>
      <c r="BC20" s="756">
        <f>SUMIF(検反!$AT$4:$LJ$4,BC$3,検反!$AT$49:$LJ$49)</f>
        <v>0</v>
      </c>
      <c r="BD20" s="739">
        <f>SUMIF(検反!$AT$4:$LJ$4,BD$3,検反!$AT$49:$LJ$49)</f>
        <v>0</v>
      </c>
      <c r="BE20" s="739">
        <f>SUMIF(検反!$AT$4:$LJ$4,BE$3,検反!$AT$49:$LJ$49)</f>
        <v>0</v>
      </c>
      <c r="BF20" s="739">
        <f>SUMIF(検反!$AT$4:$LJ$4,BF$3,検反!$AT$49:$LJ$49)</f>
        <v>0</v>
      </c>
      <c r="BG20" s="739">
        <f>SUMIF(検反!$AT$4:$LJ$4,BG$3,検反!$AT$49:$LJ$49)</f>
        <v>0</v>
      </c>
      <c r="BH20" s="739">
        <f>SUMIF(検反!$AT$4:$LJ$4,BH$3,検反!$AT$49:$LJ$49)</f>
        <v>0</v>
      </c>
      <c r="BI20" s="728">
        <f>SUMIF(検反!$AT$4:$LJ$4,BI$3,検反!$AT$49:$LJ$49)</f>
        <v>0</v>
      </c>
      <c r="BJ20" s="728">
        <f>SUMIF(検反!$AT$4:$LJ$4,BJ$3,検反!$AT$49:$LJ$49)</f>
        <v>0</v>
      </c>
      <c r="BK20" s="728">
        <f>SUMIF(検反!$AT$4:$LJ$4,BK$3,検反!$AT$49:$LJ$49)</f>
        <v>0</v>
      </c>
      <c r="BL20" s="740">
        <f>SUMIF(検反!$AT$4:$LJ$4,BL$3,検反!$AT$49:$LJ$49)</f>
        <v>0</v>
      </c>
      <c r="BM20" s="740">
        <f>SUMIF(検反!$AT$4:$LJ$4,BM$3,検反!$AT$49:$LJ$49)</f>
        <v>0</v>
      </c>
      <c r="BN20" s="740">
        <f>SUMIF(検反!$AT$4:$LJ$4,BN$3,検反!$AT$49:$LJ$49)</f>
        <v>0</v>
      </c>
      <c r="BO20" s="740">
        <f>SUMIF(検反!$AT$4:$LJ$4,BO$3,検反!$AT$49:$LJ$49)</f>
        <v>0</v>
      </c>
      <c r="BP20" s="740">
        <f>SUMIF(検反!$AT$4:$LJ$4,BP$3,検反!$AT$49:$LJ$49)</f>
        <v>0</v>
      </c>
      <c r="BQ20" s="741">
        <f>SUMIF(検反!$AT$4:$LJ$4,BQ$3,検反!$AT$49:$LJ$49)</f>
        <v>0</v>
      </c>
      <c r="BR20" s="741">
        <f>SUMIF(検反!$AT$4:$LJ$4,BR$3,検反!$AT$49:$LJ$49)</f>
        <v>0</v>
      </c>
      <c r="BS20" s="662"/>
    </row>
    <row r="21" spans="1:71" s="731" customFormat="1" ht="32.25" customHeight="1" thickBot="1" x14ac:dyDescent="0.25">
      <c r="B21" s="758" t="s">
        <v>512</v>
      </c>
      <c r="C21" s="663" t="s">
        <v>476</v>
      </c>
      <c r="D21" s="663">
        <v>2400</v>
      </c>
      <c r="E21" s="730">
        <v>900</v>
      </c>
      <c r="F21" s="730">
        <f t="shared" ref="F21:P21" si="13">E21-F19+F20</f>
        <v>900</v>
      </c>
      <c r="G21" s="730">
        <f t="shared" si="13"/>
        <v>900</v>
      </c>
      <c r="H21" s="730">
        <f t="shared" si="13"/>
        <v>900</v>
      </c>
      <c r="I21" s="730">
        <f t="shared" si="13"/>
        <v>900</v>
      </c>
      <c r="J21" s="730">
        <f t="shared" si="13"/>
        <v>900</v>
      </c>
      <c r="K21" s="730">
        <f t="shared" si="13"/>
        <v>900</v>
      </c>
      <c r="L21" s="730">
        <f t="shared" si="13"/>
        <v>900</v>
      </c>
      <c r="M21" s="730">
        <f t="shared" si="13"/>
        <v>900</v>
      </c>
      <c r="N21" s="730">
        <f t="shared" si="13"/>
        <v>900</v>
      </c>
      <c r="O21" s="730">
        <f t="shared" si="13"/>
        <v>900</v>
      </c>
      <c r="P21" s="730">
        <f t="shared" si="13"/>
        <v>900</v>
      </c>
      <c r="Q21" s="730">
        <f>P21-Q19+Q20+Q37</f>
        <v>900</v>
      </c>
      <c r="R21" s="730">
        <f t="shared" ref="R21:AD21" si="14">Q21-R19+R20</f>
        <v>900</v>
      </c>
      <c r="S21" s="730">
        <f>R21-S19+S20+S37</f>
        <v>900</v>
      </c>
      <c r="T21" s="730">
        <f t="shared" si="14"/>
        <v>900</v>
      </c>
      <c r="U21" s="730">
        <f t="shared" si="14"/>
        <v>900</v>
      </c>
      <c r="V21" s="730">
        <f t="shared" si="14"/>
        <v>900</v>
      </c>
      <c r="W21" s="730">
        <f t="shared" si="14"/>
        <v>900</v>
      </c>
      <c r="X21" s="730">
        <f t="shared" si="14"/>
        <v>900</v>
      </c>
      <c r="Y21" s="730">
        <f t="shared" si="14"/>
        <v>900</v>
      </c>
      <c r="Z21" s="730">
        <f t="shared" si="14"/>
        <v>900</v>
      </c>
      <c r="AA21" s="730">
        <f t="shared" si="14"/>
        <v>900</v>
      </c>
      <c r="AB21" s="730">
        <f t="shared" si="14"/>
        <v>900</v>
      </c>
      <c r="AC21" s="730">
        <f t="shared" si="14"/>
        <v>900</v>
      </c>
      <c r="AD21" s="730">
        <f t="shared" si="14"/>
        <v>900</v>
      </c>
      <c r="AE21" s="730">
        <f>AD21-AE19+AE20+AE37</f>
        <v>900</v>
      </c>
      <c r="AF21" s="730">
        <f t="shared" ref="AF21:BG21" si="15">AE21-AF19+AF20</f>
        <v>900</v>
      </c>
      <c r="AG21" s="730">
        <f t="shared" si="15"/>
        <v>900</v>
      </c>
      <c r="AH21" s="730">
        <f t="shared" si="15"/>
        <v>900</v>
      </c>
      <c r="AI21" s="730">
        <f t="shared" si="15"/>
        <v>900</v>
      </c>
      <c r="AJ21" s="730">
        <f t="shared" si="15"/>
        <v>900</v>
      </c>
      <c r="AK21" s="730">
        <f t="shared" si="15"/>
        <v>900</v>
      </c>
      <c r="AL21" s="730">
        <f t="shared" si="15"/>
        <v>900</v>
      </c>
      <c r="AM21" s="730">
        <f t="shared" si="15"/>
        <v>900</v>
      </c>
      <c r="AN21" s="730">
        <f t="shared" si="15"/>
        <v>900</v>
      </c>
      <c r="AO21" s="730">
        <f t="shared" si="15"/>
        <v>900</v>
      </c>
      <c r="AP21" s="730">
        <f t="shared" si="15"/>
        <v>900</v>
      </c>
      <c r="AQ21" s="730">
        <f t="shared" si="15"/>
        <v>900</v>
      </c>
      <c r="AR21" s="730">
        <f t="shared" si="15"/>
        <v>900</v>
      </c>
      <c r="AS21" s="730">
        <f t="shared" si="15"/>
        <v>900</v>
      </c>
      <c r="AT21" s="730">
        <f t="shared" si="15"/>
        <v>900</v>
      </c>
      <c r="AU21" s="717">
        <f t="shared" si="15"/>
        <v>900</v>
      </c>
      <c r="AV21" s="717">
        <f t="shared" si="15"/>
        <v>900</v>
      </c>
      <c r="AW21" s="717">
        <f t="shared" si="15"/>
        <v>900</v>
      </c>
      <c r="AX21" s="717">
        <f t="shared" si="15"/>
        <v>900</v>
      </c>
      <c r="AY21" s="717">
        <f t="shared" si="15"/>
        <v>900</v>
      </c>
      <c r="AZ21" s="717">
        <f t="shared" si="15"/>
        <v>900</v>
      </c>
      <c r="BA21" s="717">
        <f t="shared" si="15"/>
        <v>900</v>
      </c>
      <c r="BB21" s="717">
        <f t="shared" si="15"/>
        <v>900</v>
      </c>
      <c r="BC21" s="757">
        <f t="shared" si="15"/>
        <v>900</v>
      </c>
      <c r="BD21" s="717">
        <f t="shared" si="15"/>
        <v>900</v>
      </c>
      <c r="BE21" s="717">
        <f t="shared" si="15"/>
        <v>900</v>
      </c>
      <c r="BF21" s="717">
        <f t="shared" si="15"/>
        <v>900</v>
      </c>
      <c r="BG21" s="717">
        <f t="shared" si="15"/>
        <v>900</v>
      </c>
      <c r="BH21" s="717">
        <f t="shared" ref="BH21:BR21" si="16">BG21-BH19+BH20</f>
        <v>900</v>
      </c>
      <c r="BI21" s="717">
        <f t="shared" si="16"/>
        <v>900</v>
      </c>
      <c r="BJ21" s="717">
        <f>BI21-BJ19+BJ20</f>
        <v>900</v>
      </c>
      <c r="BK21" s="717">
        <f>BJ21-BK19+BK20</f>
        <v>900</v>
      </c>
      <c r="BL21" s="715">
        <f t="shared" si="16"/>
        <v>900</v>
      </c>
      <c r="BM21" s="715">
        <f t="shared" si="16"/>
        <v>900</v>
      </c>
      <c r="BN21" s="715">
        <f t="shared" si="16"/>
        <v>900</v>
      </c>
      <c r="BO21" s="715">
        <f t="shared" si="16"/>
        <v>900</v>
      </c>
      <c r="BP21" s="715">
        <f t="shared" si="16"/>
        <v>900</v>
      </c>
      <c r="BQ21" s="742">
        <f t="shared" si="16"/>
        <v>900</v>
      </c>
      <c r="BR21" s="742">
        <f t="shared" si="16"/>
        <v>900</v>
      </c>
      <c r="BS21" s="664"/>
    </row>
    <row r="22" spans="1:71" s="731" customFormat="1" ht="32.25" customHeight="1" thickTop="1" x14ac:dyDescent="0.55000000000000004">
      <c r="A22" s="731">
        <f>SUM(MID(B22,12,4))</f>
        <v>1440</v>
      </c>
      <c r="B22" s="732" t="s">
        <v>479</v>
      </c>
      <c r="C22" s="660" t="s">
        <v>499</v>
      </c>
      <c r="D22" s="716"/>
      <c r="E22" s="727"/>
      <c r="F22" s="727"/>
      <c r="G22" s="727"/>
      <c r="H22" s="727"/>
      <c r="I22" s="727"/>
      <c r="J22" s="727"/>
      <c r="K22" s="727"/>
      <c r="L22" s="727"/>
      <c r="M22" s="727"/>
      <c r="N22" s="727"/>
      <c r="O22" s="727"/>
      <c r="P22" s="727"/>
      <c r="Q22" s="727"/>
      <c r="R22" s="727"/>
      <c r="S22" s="727"/>
      <c r="T22" s="727"/>
      <c r="U22" s="727"/>
      <c r="V22" s="727"/>
      <c r="W22" s="727"/>
      <c r="X22" s="727"/>
      <c r="Y22" s="727"/>
      <c r="Z22" s="727"/>
      <c r="AA22" s="727"/>
      <c r="AB22" s="727"/>
      <c r="AC22" s="727"/>
      <c r="AD22" s="727"/>
      <c r="AE22" s="727"/>
      <c r="AF22" s="727"/>
      <c r="AG22" s="727"/>
      <c r="AH22" s="727"/>
      <c r="AI22" s="727"/>
      <c r="AJ22" s="727"/>
      <c r="AK22" s="727"/>
      <c r="AL22" s="727"/>
      <c r="AM22" s="727"/>
      <c r="AN22" s="727"/>
      <c r="AO22" s="727"/>
      <c r="AP22" s="727"/>
      <c r="AQ22" s="727"/>
      <c r="AR22" s="727"/>
      <c r="AS22" s="727"/>
      <c r="AT22" s="727"/>
      <c r="AU22" s="727"/>
      <c r="AV22" s="727"/>
      <c r="AW22" s="727"/>
      <c r="AX22" s="727"/>
      <c r="AY22" s="727"/>
      <c r="AZ22" s="727"/>
      <c r="BA22" s="727"/>
      <c r="BB22" s="727"/>
      <c r="BC22" s="733"/>
      <c r="BD22" s="727"/>
      <c r="BE22" s="727"/>
      <c r="BF22" s="727"/>
      <c r="BG22" s="727"/>
      <c r="BH22" s="727"/>
      <c r="BI22" s="734"/>
      <c r="BJ22" s="734"/>
      <c r="BK22" s="734"/>
      <c r="BL22" s="735"/>
      <c r="BM22" s="735"/>
      <c r="BN22" s="735"/>
      <c r="BO22" s="735">
        <v>600</v>
      </c>
      <c r="BP22" s="735"/>
      <c r="BQ22" s="714"/>
      <c r="BR22" s="714"/>
      <c r="BS22" s="712"/>
    </row>
    <row r="23" spans="1:71" s="731" customFormat="1" ht="32.25" customHeight="1" x14ac:dyDescent="0.2">
      <c r="B23" s="736" t="s">
        <v>508</v>
      </c>
      <c r="C23" s="661" t="s">
        <v>475</v>
      </c>
      <c r="D23" s="661">
        <f>SUMIF(検反!$AT$4:$LJ$4,D$3,検反!$AT$54:$LJ$54)</f>
        <v>0</v>
      </c>
      <c r="E23" s="728">
        <f>SUMIF(検反!$AT$4:$LJ$4,E$3,検反!$AT$54:$LJ$54)</f>
        <v>0</v>
      </c>
      <c r="F23" s="728">
        <f>SUMIF(検反!$AT$4:$LJ$4,F$3,検反!$AT$54:$LJ$54)+F46</f>
        <v>0</v>
      </c>
      <c r="G23" s="728">
        <f>SUMIF(検反!$AT$4:$LJ$4,G$3,検反!$AT$54:$LJ$54)+G46</f>
        <v>0</v>
      </c>
      <c r="H23" s="728">
        <f>SUMIF(検反!$AT$4:$LJ$4,H$3,検反!$AT$54:$LJ$54)+H46</f>
        <v>0</v>
      </c>
      <c r="I23" s="728">
        <f>SUMIF(検反!$AT$4:$LJ$4,I$3,検反!$AT$54:$LJ$54)+I46</f>
        <v>0</v>
      </c>
      <c r="J23" s="728">
        <f>SUMIF(検反!$AT$4:$LJ$4,J$3,検反!$AT$54:$LJ$54)+J46</f>
        <v>0</v>
      </c>
      <c r="K23" s="728">
        <f>SUMIF(検反!$AT$4:$LJ$4,K$3,検反!$AT$54:$LJ$54)+K46</f>
        <v>0</v>
      </c>
      <c r="L23" s="728">
        <f>SUMIF(検反!$AT$4:$LJ$4,L$3,検反!$AT$54:$LJ$54)+L46</f>
        <v>0</v>
      </c>
      <c r="M23" s="728">
        <f>SUMIF(検反!$AT$4:$LJ$4,M$3,検反!$AT$54:$LJ$54)+M46</f>
        <v>0</v>
      </c>
      <c r="N23" s="728">
        <f>SUMIF(検反!$AT$4:$LJ$4,N$3,検反!$AT$54:$LJ$54)+N46</f>
        <v>0</v>
      </c>
      <c r="O23" s="728">
        <f>SUMIF(検反!$AT$4:$LJ$4,O$3,検反!$AT$54:$LJ$54)+O46</f>
        <v>0</v>
      </c>
      <c r="P23" s="728">
        <f>SUMIF(検反!$AT$4:$LJ$4,P$3,検反!$AT$54:$LJ$54)+P46</f>
        <v>0</v>
      </c>
      <c r="Q23" s="728">
        <f>SUMIF(検反!$AT$4:$LJ$4,Q$3,検反!$AT$54:$LJ$54)+Q46</f>
        <v>0</v>
      </c>
      <c r="R23" s="728">
        <f>SUMIF(検反!$AT$4:$LJ$4,R$3,検反!$AT$54:$LJ$54)+R46</f>
        <v>0</v>
      </c>
      <c r="S23" s="728">
        <f>SUMIF(検反!$AT$4:$LJ$4,S$3,検反!$AT$54:$LJ$54)+S46</f>
        <v>0</v>
      </c>
      <c r="T23" s="728">
        <f>SUMIF(検反!$AT$4:$LJ$4,T$3,検反!$AT$54:$LJ$54)+T46</f>
        <v>0</v>
      </c>
      <c r="U23" s="728">
        <f>SUMIF(検反!$AT$4:$LJ$4,U$3,検反!$AT$54:$LJ$54)+U46</f>
        <v>0</v>
      </c>
      <c r="V23" s="728">
        <f>SUMIF(検反!$AT$4:$LJ$4,V$3,検反!$AT$54:$LJ$54)+V46</f>
        <v>0</v>
      </c>
      <c r="W23" s="728">
        <f>SUMIF(検反!$AT$4:$LJ$4,W$3,検反!$AT$54:$LJ$54)+W46</f>
        <v>0</v>
      </c>
      <c r="X23" s="728">
        <f>SUMIF(検反!$AT$4:$LJ$4,X$3,検反!$AT$54:$LJ$54)+X46</f>
        <v>0</v>
      </c>
      <c r="Y23" s="728">
        <f>SUMIF(検反!$AT$4:$LJ$4,Y$3,検反!$AT$54:$LJ$54)+Y46</f>
        <v>0</v>
      </c>
      <c r="Z23" s="728">
        <f>SUMIF(検反!$AT$4:$LJ$4,Z$3,検反!$AT$54:$LJ$54)+Z46</f>
        <v>0</v>
      </c>
      <c r="AA23" s="728">
        <f>SUMIF(検反!$AT$4:$LJ$4,AA$3,検反!$AT$54:$LJ$54)+AA46</f>
        <v>0</v>
      </c>
      <c r="AB23" s="728">
        <f>SUMIF(検反!$AT$4:$LJ$4,AB$3,検反!$AT$54:$LJ$54)+AB46</f>
        <v>0</v>
      </c>
      <c r="AC23" s="728">
        <f>SUMIF(検反!$AT$4:$LJ$4,AC$3,検反!$AT$54:$LJ$54)+AC46</f>
        <v>0</v>
      </c>
      <c r="AD23" s="728">
        <f>SUMIF(検反!$AT$4:$LJ$4,AD$3,検反!$AT$54:$LJ$54)+AD46</f>
        <v>0</v>
      </c>
      <c r="AE23" s="728">
        <f>SUMIF(検反!$AT$4:$LJ$4,AE$3,検反!$AT$54:$LJ$54)+AE46</f>
        <v>0</v>
      </c>
      <c r="AF23" s="728">
        <f>SUMIF(検反!$AT$4:$LJ$4,AF$3,検反!$AT$54:$LJ$54)+AF46</f>
        <v>0</v>
      </c>
      <c r="AG23" s="728">
        <f>SUMIF(検反!$AT$4:$LJ$4,AG$3,検反!$AT$54:$LJ$54)+AG46</f>
        <v>0</v>
      </c>
      <c r="AH23" s="728">
        <f>SUMIF(検反!$AT$4:$LJ$4,AH$3,検反!$AT$54:$LJ$54)+AH46</f>
        <v>0</v>
      </c>
      <c r="AI23" s="728">
        <f>SUMIF(検反!$AT$4:$LJ$4,AI$3,検反!$AT$54:$LJ$54)+AI46</f>
        <v>0</v>
      </c>
      <c r="AJ23" s="728">
        <f>SUMIF(検反!$AT$4:$LJ$4,AJ$3,検反!$AT$54:$LJ$54)</f>
        <v>0</v>
      </c>
      <c r="AK23" s="728">
        <f>SUMIF(検反!$AT$4:$LJ$4,AK$3,検反!$AT$54:$LJ$54)</f>
        <v>0</v>
      </c>
      <c r="AL23" s="728">
        <f>SUMIF(検反!$AT$4:$LJ$4,AL$3,検反!$AT$54:$LJ$54)</f>
        <v>0</v>
      </c>
      <c r="AM23" s="728">
        <f>SUMIF(検反!$AT$4:$LJ$4,AM$3,検反!$AT$54:$LJ$54)</f>
        <v>0</v>
      </c>
      <c r="AN23" s="728">
        <f>SUMIF(検反!$AT$4:$LJ$4,AN$3,検反!$AT$54:$LJ$54)</f>
        <v>0</v>
      </c>
      <c r="AO23" s="728">
        <f>SUMIF(検反!$AT$4:$LJ$4,AO$3,検反!$AT$54:$LJ$54)</f>
        <v>0</v>
      </c>
      <c r="AP23" s="728">
        <f>SUMIF(検反!$AT$4:$LJ$4,AP$3,検反!$AT$54:$LJ$54)</f>
        <v>0</v>
      </c>
      <c r="AQ23" s="728">
        <f>SUMIF(検反!$AT$4:$LJ$4,AQ$3,検反!$AT$54:$LJ$54)</f>
        <v>0</v>
      </c>
      <c r="AR23" s="728">
        <f>SUMIF(検反!$AT$4:$LJ$4,AR$3,検反!$AT$54:$LJ$54)</f>
        <v>0</v>
      </c>
      <c r="AS23" s="728">
        <f>SUMIF(検反!$AT$4:$LJ$4,AS$3,検反!$AT$54:$LJ$54)</f>
        <v>0</v>
      </c>
      <c r="AT23" s="728">
        <f>SUMIF(検反!$AT$4:$LJ$4,AT$3,検反!$AT$54:$LJ$54)</f>
        <v>0</v>
      </c>
      <c r="AU23" s="728">
        <f>SUMIF(検反!$AT$4:$LJ$4,AU$3,検反!$AT$54:$LJ$54)</f>
        <v>0</v>
      </c>
      <c r="AV23" s="728">
        <f>SUMIF(検反!$AT$4:$LJ$4,AV$3,検反!$AT$54:$LJ$54)</f>
        <v>0</v>
      </c>
      <c r="AW23" s="728">
        <f>SUMIF(検反!$AT$4:$LJ$4,AW$3,検反!$AT$54:$LJ$54)</f>
        <v>0</v>
      </c>
      <c r="AX23" s="728">
        <f>SUMIF(検反!$AT$4:$LJ$4,AX$3,検反!$AT$54:$LJ$54)</f>
        <v>0</v>
      </c>
      <c r="AY23" s="728">
        <f>SUMIF(検反!$AT$4:$LJ$4,AY$3,検反!$AT$54:$LJ$54)</f>
        <v>0</v>
      </c>
      <c r="AZ23" s="728">
        <f>SUMIF(検反!$AT$4:$LJ$4,AZ$3,検反!$AT$54:$LJ$54)</f>
        <v>0</v>
      </c>
      <c r="BA23" s="728">
        <f>SUMIF(検反!$AT$4:$LJ$4,BA$3,検反!$AT$54:$LJ$54)</f>
        <v>0</v>
      </c>
      <c r="BB23" s="728">
        <f>SUMIF(検反!$AT$4:$LJ$4,BB$3,検反!$AT$54:$LJ$54)</f>
        <v>0</v>
      </c>
      <c r="BC23" s="756">
        <f>SUMIF(検反!$AT$4:$LJ$4,BC$3,検反!$AT$54:$LJ$54)</f>
        <v>0</v>
      </c>
      <c r="BD23" s="739">
        <f>SUMIF(検反!$AT$4:$LJ$4,BD$3,検反!$AT$54:$LJ$54)</f>
        <v>0</v>
      </c>
      <c r="BE23" s="739">
        <f>SUMIF(検反!$AT$4:$LJ$4,BE$3,検反!$AT$54:$LJ$54)</f>
        <v>0</v>
      </c>
      <c r="BF23" s="739">
        <f>SUMIF(検反!$AT$4:$LJ$4,BF$3,検反!$AT$54:$LJ$54)</f>
        <v>0</v>
      </c>
      <c r="BG23" s="739">
        <f>SUMIF(検反!$AT$4:$LJ$4,BG$3,検反!$AT$54:$LJ$54)</f>
        <v>0</v>
      </c>
      <c r="BH23" s="739">
        <f>SUMIF(検反!$AT$4:$LJ$4,BH$3,検反!$AT$54:$LJ$54)</f>
        <v>0</v>
      </c>
      <c r="BI23" s="728">
        <f>SUMIF(検反!$AT$4:$LJ$4,BI$3,検反!$AT$54:$LJ$54)</f>
        <v>0</v>
      </c>
      <c r="BJ23" s="728">
        <f>SUMIF(検反!$AT$4:$LJ$4,BJ$3,検反!$AT$54:$LJ$54)</f>
        <v>0</v>
      </c>
      <c r="BK23" s="728">
        <f>SUMIF(検反!$AT$4:$LJ$4,BK$3,検反!$AT$54:$LJ$54)</f>
        <v>0</v>
      </c>
      <c r="BL23" s="740">
        <f>SUMIF(検反!$AT$4:$LJ$4,BL$3,検反!$AT$54:$LJ$54)</f>
        <v>0</v>
      </c>
      <c r="BM23" s="740">
        <f>SUMIF(検反!$AT$4:$LJ$4,BM$3,検反!$AT$54:$LJ$54)</f>
        <v>0</v>
      </c>
      <c r="BN23" s="740">
        <f>SUMIF(検反!$AT$4:$LJ$4,BN$3,検反!$AT$54:$LJ$54)</f>
        <v>0</v>
      </c>
      <c r="BO23" s="740">
        <f>SUMIF(検反!$AT$4:$LJ$4,BO$3,検反!$AT$54:$LJ$54)</f>
        <v>0</v>
      </c>
      <c r="BP23" s="740">
        <f>SUMIF(検反!$AT$4:$LJ$4,BP$3,検反!$AT$54:$LJ$54)</f>
        <v>0</v>
      </c>
      <c r="BQ23" s="741">
        <f>SUMIF(検反!$AT$4:$LJ$4,BQ$3,検反!$AT$54:$LJ$54)</f>
        <v>0</v>
      </c>
      <c r="BR23" s="741">
        <f>SUMIF(検反!$AT$4:$LJ$4,BR$3,検反!$AT$54:$LJ$54)</f>
        <v>0</v>
      </c>
      <c r="BS23" s="662"/>
    </row>
    <row r="24" spans="1:71" s="731" customFormat="1" ht="32.25" customHeight="1" thickBot="1" x14ac:dyDescent="0.25">
      <c r="B24" s="758" t="s">
        <v>513</v>
      </c>
      <c r="C24" s="663" t="s">
        <v>476</v>
      </c>
      <c r="D24" s="663">
        <v>9000</v>
      </c>
      <c r="E24" s="730">
        <v>0</v>
      </c>
      <c r="F24" s="730">
        <f t="shared" ref="F24:P24" si="17">E24-F22+F23</f>
        <v>0</v>
      </c>
      <c r="G24" s="730">
        <f t="shared" si="17"/>
        <v>0</v>
      </c>
      <c r="H24" s="730">
        <f t="shared" si="17"/>
        <v>0</v>
      </c>
      <c r="I24" s="730">
        <f t="shared" si="17"/>
        <v>0</v>
      </c>
      <c r="J24" s="730">
        <f t="shared" si="17"/>
        <v>0</v>
      </c>
      <c r="K24" s="730">
        <f t="shared" si="17"/>
        <v>0</v>
      </c>
      <c r="L24" s="730">
        <f t="shared" si="17"/>
        <v>0</v>
      </c>
      <c r="M24" s="730">
        <f t="shared" si="17"/>
        <v>0</v>
      </c>
      <c r="N24" s="730">
        <f t="shared" si="17"/>
        <v>0</v>
      </c>
      <c r="O24" s="730">
        <f t="shared" si="17"/>
        <v>0</v>
      </c>
      <c r="P24" s="730">
        <f t="shared" si="17"/>
        <v>0</v>
      </c>
      <c r="Q24" s="730">
        <f>P24-Q22+Q23+Q38</f>
        <v>0</v>
      </c>
      <c r="R24" s="730">
        <f t="shared" ref="R24:AD24" si="18">Q24-R22+R23</f>
        <v>0</v>
      </c>
      <c r="S24" s="730">
        <f>R24-S22+S23+S38</f>
        <v>0</v>
      </c>
      <c r="T24" s="730">
        <f t="shared" si="18"/>
        <v>0</v>
      </c>
      <c r="U24" s="730">
        <f t="shared" si="18"/>
        <v>0</v>
      </c>
      <c r="V24" s="730">
        <f t="shared" si="18"/>
        <v>0</v>
      </c>
      <c r="W24" s="730">
        <f t="shared" si="18"/>
        <v>0</v>
      </c>
      <c r="X24" s="730">
        <f t="shared" si="18"/>
        <v>0</v>
      </c>
      <c r="Y24" s="730">
        <f t="shared" si="18"/>
        <v>0</v>
      </c>
      <c r="Z24" s="730">
        <f t="shared" si="18"/>
        <v>0</v>
      </c>
      <c r="AA24" s="730">
        <f t="shared" si="18"/>
        <v>0</v>
      </c>
      <c r="AB24" s="730">
        <f t="shared" si="18"/>
        <v>0</v>
      </c>
      <c r="AC24" s="730">
        <f t="shared" si="18"/>
        <v>0</v>
      </c>
      <c r="AD24" s="730">
        <f t="shared" si="18"/>
        <v>0</v>
      </c>
      <c r="AE24" s="730">
        <f>AD24-AE22+AE23+AE38</f>
        <v>0</v>
      </c>
      <c r="AF24" s="730">
        <f t="shared" ref="AF24:BR24" si="19">AE24-AF22+AF23</f>
        <v>0</v>
      </c>
      <c r="AG24" s="730">
        <f t="shared" si="19"/>
        <v>0</v>
      </c>
      <c r="AH24" s="730">
        <f t="shared" si="19"/>
        <v>0</v>
      </c>
      <c r="AI24" s="730">
        <f t="shared" si="19"/>
        <v>0</v>
      </c>
      <c r="AJ24" s="730">
        <f t="shared" si="19"/>
        <v>0</v>
      </c>
      <c r="AK24" s="730">
        <f t="shared" si="19"/>
        <v>0</v>
      </c>
      <c r="AL24" s="730">
        <f t="shared" si="19"/>
        <v>0</v>
      </c>
      <c r="AM24" s="730">
        <f t="shared" si="19"/>
        <v>0</v>
      </c>
      <c r="AN24" s="730">
        <f t="shared" si="19"/>
        <v>0</v>
      </c>
      <c r="AO24" s="730">
        <f t="shared" si="19"/>
        <v>0</v>
      </c>
      <c r="AP24" s="730">
        <f t="shared" si="19"/>
        <v>0</v>
      </c>
      <c r="AQ24" s="730">
        <f t="shared" si="19"/>
        <v>0</v>
      </c>
      <c r="AR24" s="730">
        <f t="shared" si="19"/>
        <v>0</v>
      </c>
      <c r="AS24" s="730">
        <f t="shared" si="19"/>
        <v>0</v>
      </c>
      <c r="AT24" s="730">
        <f t="shared" si="19"/>
        <v>0</v>
      </c>
      <c r="AU24" s="717">
        <f t="shared" si="19"/>
        <v>0</v>
      </c>
      <c r="AV24" s="717">
        <f t="shared" si="19"/>
        <v>0</v>
      </c>
      <c r="AW24" s="717">
        <f t="shared" si="19"/>
        <v>0</v>
      </c>
      <c r="AX24" s="717">
        <f t="shared" si="19"/>
        <v>0</v>
      </c>
      <c r="AY24" s="717">
        <f t="shared" si="19"/>
        <v>0</v>
      </c>
      <c r="AZ24" s="717">
        <f t="shared" si="19"/>
        <v>0</v>
      </c>
      <c r="BA24" s="717">
        <f t="shared" si="19"/>
        <v>0</v>
      </c>
      <c r="BB24" s="717">
        <f t="shared" si="19"/>
        <v>0</v>
      </c>
      <c r="BC24" s="757">
        <f t="shared" si="19"/>
        <v>0</v>
      </c>
      <c r="BD24" s="717">
        <f t="shared" si="19"/>
        <v>0</v>
      </c>
      <c r="BE24" s="717">
        <f t="shared" si="19"/>
        <v>0</v>
      </c>
      <c r="BF24" s="717">
        <f t="shared" si="19"/>
        <v>0</v>
      </c>
      <c r="BG24" s="717">
        <f t="shared" si="19"/>
        <v>0</v>
      </c>
      <c r="BH24" s="717">
        <f t="shared" si="19"/>
        <v>0</v>
      </c>
      <c r="BI24" s="717">
        <f t="shared" si="19"/>
        <v>0</v>
      </c>
      <c r="BJ24" s="717">
        <f t="shared" si="19"/>
        <v>0</v>
      </c>
      <c r="BK24" s="717">
        <f t="shared" si="19"/>
        <v>0</v>
      </c>
      <c r="BL24" s="715">
        <f t="shared" si="19"/>
        <v>0</v>
      </c>
      <c r="BM24" s="715">
        <f t="shared" si="19"/>
        <v>0</v>
      </c>
      <c r="BN24" s="715">
        <f t="shared" si="19"/>
        <v>0</v>
      </c>
      <c r="BO24" s="715">
        <f t="shared" si="19"/>
        <v>-600</v>
      </c>
      <c r="BP24" s="715">
        <f t="shared" si="19"/>
        <v>-600</v>
      </c>
      <c r="BQ24" s="742">
        <f t="shared" si="19"/>
        <v>-600</v>
      </c>
      <c r="BR24" s="742">
        <f t="shared" si="19"/>
        <v>-600</v>
      </c>
      <c r="BS24" s="664"/>
    </row>
    <row r="25" spans="1:71" ht="25.5" hidden="1" customHeight="1" thickTop="1" thickBot="1" x14ac:dyDescent="0.25">
      <c r="B25" s="671"/>
      <c r="C25" s="672"/>
      <c r="D25" s="672"/>
      <c r="E25" s="672"/>
      <c r="F25" s="672"/>
      <c r="G25" s="672"/>
      <c r="H25" s="672"/>
      <c r="I25" s="672"/>
      <c r="J25" s="672"/>
      <c r="K25" s="673" t="e">
        <f>SUM(K5,#REF!,K8,#REF!,K16,#REF!,K19,#REF!,K22)</f>
        <v>#REF!</v>
      </c>
      <c r="L25" s="673" t="e">
        <f>SUM(L5,#REF!,L8,#REF!,L16,#REF!,L19,#REF!,L22)</f>
        <v>#REF!</v>
      </c>
      <c r="M25" s="673"/>
      <c r="N25" s="673"/>
      <c r="O25" s="673" t="e">
        <f>SUM(O5,#REF!,O8,#REF!,O16,#REF!,O19,#REF!,O22)</f>
        <v>#REF!</v>
      </c>
      <c r="P25" s="673" t="e">
        <f>SUM(P5,#REF!,P8,#REF!,P16,#REF!,P19,#REF!,P22)</f>
        <v>#REF!</v>
      </c>
      <c r="Q25" s="674" t="e">
        <f>SUM(Q5,#REF!,Q8,#REF!,Q16,#REF!,Q19,#REF!,Q22)</f>
        <v>#REF!</v>
      </c>
      <c r="R25" s="674" t="e">
        <f>SUM(R5,#REF!,R8,#REF!,R16,#REF!,R19,#REF!,R22)</f>
        <v>#REF!</v>
      </c>
      <c r="S25" s="674" t="e">
        <f>SUM(S5,#REF!,S8,#REF!,S16,#REF!,S19,#REF!,S22)</f>
        <v>#REF!</v>
      </c>
      <c r="T25" s="674" t="e">
        <f>SUM(T5,#REF!,T8,#REF!,T16,#REF!,T19,#REF!,T22)</f>
        <v>#REF!</v>
      </c>
      <c r="U25" s="674" t="e">
        <f>SUM(U5,#REF!,U8,#REF!,U16,#REF!,U19,#REF!,U22)</f>
        <v>#REF!</v>
      </c>
      <c r="V25" s="674" t="e">
        <f>SUM(V5,#REF!,V8,#REF!,V16,#REF!,V19,#REF!,V22)</f>
        <v>#REF!</v>
      </c>
      <c r="W25" s="674" t="e">
        <f>SUM(W5,#REF!,W8,#REF!,W16,#REF!,W19,#REF!,W22)</f>
        <v>#REF!</v>
      </c>
      <c r="X25" s="674" t="e">
        <f>SUM(X5,#REF!,X8,#REF!,X16,#REF!,X19,#REF!,X22)</f>
        <v>#REF!</v>
      </c>
      <c r="Y25" s="674" t="e">
        <f>SUM(Y5,#REF!,Y8,#REF!,Y16,#REF!,Y19,#REF!,Y22)</f>
        <v>#REF!</v>
      </c>
      <c r="Z25" s="674" t="e">
        <f>SUM(Z5,#REF!,Z8,#REF!,Z16,#REF!,Z19,#REF!,Z22)</f>
        <v>#REF!</v>
      </c>
      <c r="AA25" s="674" t="e">
        <f>SUM(AA5,#REF!,AA8,#REF!,AA16,#REF!,AA19,#REF!,AA22)</f>
        <v>#REF!</v>
      </c>
      <c r="AB25" s="674" t="e">
        <f>SUM(AB5,#REF!,AB8,#REF!,AB16,#REF!,AB19,#REF!,AB22)</f>
        <v>#REF!</v>
      </c>
      <c r="AC25" s="675"/>
      <c r="AD25" s="675"/>
      <c r="AE25" s="675"/>
      <c r="AF25" s="675"/>
      <c r="AG25" s="675"/>
      <c r="AH25" s="675"/>
      <c r="AI25" s="675"/>
      <c r="AJ25" s="675"/>
      <c r="AK25" s="675"/>
      <c r="AL25" s="675"/>
      <c r="AM25" s="675"/>
      <c r="AN25" s="675"/>
      <c r="AO25" s="675"/>
      <c r="AP25" s="675"/>
      <c r="AQ25" s="675"/>
      <c r="AR25" s="675"/>
      <c r="AS25" s="675"/>
      <c r="AT25" s="675"/>
      <c r="AU25" s="675"/>
      <c r="AV25" s="675"/>
      <c r="AW25" s="675"/>
      <c r="AX25" s="675"/>
      <c r="AY25" s="675"/>
      <c r="AZ25" s="675"/>
      <c r="BA25" s="675"/>
      <c r="BB25" s="675"/>
      <c r="BC25" s="675"/>
      <c r="BD25" s="675"/>
      <c r="BE25" s="675"/>
      <c r="BF25" s="675"/>
      <c r="BG25" s="675"/>
      <c r="BH25" s="675"/>
      <c r="BI25" s="675"/>
      <c r="BJ25" s="675"/>
      <c r="BK25" s="675"/>
      <c r="BL25" s="675"/>
      <c r="BM25" s="675"/>
      <c r="BN25" s="675"/>
      <c r="BO25" s="675"/>
      <c r="BP25" s="675"/>
      <c r="BQ25" s="675"/>
      <c r="BR25" s="675"/>
      <c r="BS25" s="676"/>
    </row>
    <row r="26" spans="1:71" ht="26.25" hidden="1" customHeight="1" x14ac:dyDescent="0.55000000000000004">
      <c r="B26" s="677" t="s">
        <v>484</v>
      </c>
      <c r="C26" s="678"/>
      <c r="D26" s="678"/>
      <c r="E26" s="678"/>
      <c r="F26" s="678"/>
      <c r="G26" s="678"/>
      <c r="H26" s="678"/>
      <c r="I26" s="678"/>
      <c r="J26" s="678"/>
      <c r="K26" s="679"/>
      <c r="L26" s="680"/>
      <c r="M26" s="681"/>
      <c r="N26" s="681"/>
      <c r="O26" s="682"/>
      <c r="P26" s="682"/>
      <c r="Q26" s="683"/>
      <c r="R26" s="682"/>
      <c r="S26" s="680"/>
      <c r="T26" s="680"/>
      <c r="U26" s="680"/>
      <c r="V26" s="680"/>
      <c r="W26" s="684">
        <v>2400</v>
      </c>
      <c r="X26" s="684">
        <v>1500</v>
      </c>
      <c r="Y26" s="684">
        <v>1500</v>
      </c>
      <c r="Z26" s="680"/>
      <c r="AA26" s="680"/>
      <c r="AB26" s="680"/>
      <c r="AC26" s="685"/>
      <c r="AD26" s="685"/>
      <c r="AE26" s="685"/>
      <c r="AF26" s="685"/>
      <c r="AG26" s="685"/>
      <c r="AH26" s="685"/>
      <c r="AI26" s="685"/>
      <c r="AJ26" s="686"/>
      <c r="AK26" s="686"/>
      <c r="AL26" s="685"/>
      <c r="AM26" s="685">
        <v>600</v>
      </c>
      <c r="AN26" s="685">
        <v>600</v>
      </c>
      <c r="AO26" s="685"/>
      <c r="AP26" s="685"/>
      <c r="AQ26" s="685">
        <v>1200</v>
      </c>
      <c r="AR26" s="685"/>
      <c r="AS26" s="685"/>
      <c r="AT26" s="685"/>
      <c r="AU26" s="685"/>
      <c r="AV26" s="687"/>
      <c r="AW26" s="687"/>
      <c r="AX26" s="687"/>
      <c r="AY26" s="687"/>
      <c r="AZ26" s="687"/>
      <c r="BA26" s="687"/>
      <c r="BB26" s="687"/>
      <c r="BC26" s="687"/>
      <c r="BD26" s="687"/>
      <c r="BE26" s="687"/>
      <c r="BF26" s="687"/>
      <c r="BG26" s="687"/>
      <c r="BH26" s="687"/>
      <c r="BI26" s="687"/>
      <c r="BJ26" s="687"/>
      <c r="BK26" s="687"/>
      <c r="BL26" s="687"/>
      <c r="BM26" s="687"/>
      <c r="BN26" s="687"/>
      <c r="BO26" s="687"/>
      <c r="BP26" s="687"/>
      <c r="BQ26" s="687"/>
      <c r="BR26" s="687"/>
      <c r="BS26" s="688"/>
    </row>
    <row r="27" spans="1:71" ht="26.25" hidden="1" customHeight="1" x14ac:dyDescent="0.2">
      <c r="B27" s="689" t="s">
        <v>482</v>
      </c>
      <c r="C27" s="690" t="s">
        <v>475</v>
      </c>
      <c r="D27" s="690"/>
      <c r="E27" s="690"/>
      <c r="F27" s="690"/>
      <c r="G27" s="690"/>
      <c r="H27" s="690"/>
      <c r="I27" s="690"/>
      <c r="J27" s="690"/>
      <c r="K27" s="691"/>
      <c r="L27" s="691"/>
      <c r="M27" s="691"/>
      <c r="N27" s="691"/>
      <c r="O27" s="691"/>
      <c r="P27" s="692"/>
      <c r="Q27" s="693"/>
      <c r="R27" s="692"/>
      <c r="S27" s="692"/>
      <c r="T27" s="692"/>
      <c r="U27" s="692"/>
      <c r="V27" s="694">
        <v>1800</v>
      </c>
      <c r="W27" s="692">
        <v>1500</v>
      </c>
      <c r="X27" s="692">
        <v>2100</v>
      </c>
      <c r="Y27" s="692">
        <v>0</v>
      </c>
      <c r="Z27" s="692">
        <v>300</v>
      </c>
      <c r="AA27" s="692">
        <v>900</v>
      </c>
      <c r="AB27" s="692"/>
      <c r="AC27" s="692">
        <v>0</v>
      </c>
      <c r="AD27" s="692">
        <v>3900</v>
      </c>
      <c r="AE27" s="691"/>
      <c r="AF27" s="691"/>
      <c r="AG27" s="691"/>
      <c r="AH27" s="691"/>
      <c r="AI27" s="695"/>
      <c r="AJ27" s="696"/>
      <c r="AK27" s="696"/>
      <c r="AL27" s="691"/>
      <c r="AM27" s="691"/>
      <c r="AN27" s="691"/>
      <c r="AO27" s="691"/>
      <c r="AP27" s="691"/>
      <c r="AQ27" s="691"/>
      <c r="AR27" s="691"/>
      <c r="AS27" s="691"/>
      <c r="AT27" s="691"/>
      <c r="AU27" s="691"/>
      <c r="AV27" s="697"/>
      <c r="AW27" s="697"/>
      <c r="AX27" s="697"/>
      <c r="AY27" s="697"/>
      <c r="AZ27" s="697"/>
      <c r="BA27" s="697"/>
      <c r="BB27" s="697"/>
      <c r="BC27" s="697"/>
      <c r="BD27" s="697"/>
      <c r="BE27" s="697"/>
      <c r="BF27" s="697"/>
      <c r="BG27" s="697"/>
      <c r="BH27" s="697"/>
      <c r="BI27" s="697"/>
      <c r="BJ27" s="697"/>
      <c r="BK27" s="697"/>
      <c r="BL27" s="697"/>
      <c r="BM27" s="697"/>
      <c r="BN27" s="697"/>
      <c r="BO27" s="697"/>
      <c r="BP27" s="697"/>
      <c r="BQ27" s="697"/>
      <c r="BR27" s="697"/>
      <c r="BS27" s="698"/>
    </row>
    <row r="28" spans="1:71" ht="26.25" hidden="1" customHeight="1" thickBot="1" x14ac:dyDescent="0.25">
      <c r="B28" s="699"/>
      <c r="C28" s="700" t="s">
        <v>476</v>
      </c>
      <c r="D28" s="700"/>
      <c r="E28" s="700"/>
      <c r="F28" s="700"/>
      <c r="G28" s="700"/>
      <c r="H28" s="700"/>
      <c r="I28" s="700"/>
      <c r="J28" s="700"/>
      <c r="K28" s="701">
        <v>600</v>
      </c>
      <c r="L28" s="701">
        <v>600</v>
      </c>
      <c r="M28" s="702"/>
      <c r="N28" s="703">
        <v>600</v>
      </c>
      <c r="O28" s="702">
        <v>0</v>
      </c>
      <c r="P28" s="704"/>
      <c r="Q28" s="705">
        <v>3900</v>
      </c>
      <c r="R28" s="704">
        <v>3900</v>
      </c>
      <c r="S28" s="704">
        <v>3900</v>
      </c>
      <c r="T28" s="704"/>
      <c r="U28" s="704"/>
      <c r="V28" s="704">
        <f>300*8</f>
        <v>2400</v>
      </c>
      <c r="W28" s="704" t="e">
        <f>V28-W26-#REF!+W27</f>
        <v>#REF!</v>
      </c>
      <c r="X28" s="704" t="e">
        <f>W28-X26-#REF!+X27</f>
        <v>#REF!</v>
      </c>
      <c r="Y28" s="704" t="e">
        <f>X28-Y26-#REF!+Y27</f>
        <v>#REF!</v>
      </c>
      <c r="Z28" s="704" t="e">
        <f>Y28-Z26-#REF!+Z27</f>
        <v>#REF!</v>
      </c>
      <c r="AA28" s="704" t="e">
        <f>Z28-AA26-#REF!+AA27</f>
        <v>#REF!</v>
      </c>
      <c r="AB28" s="704" t="e">
        <f>AA28-AB26-#REF!+AB27</f>
        <v>#REF!</v>
      </c>
      <c r="AC28" s="704" t="e">
        <f>AB28-AC26-#REF!+AC27</f>
        <v>#REF!</v>
      </c>
      <c r="AD28" s="704" t="e">
        <f>AC28-AD26-#REF!+AD27</f>
        <v>#REF!</v>
      </c>
      <c r="AE28" s="702" t="e">
        <f>AD28-AE26-#REF!+AE27</f>
        <v>#REF!</v>
      </c>
      <c r="AF28" s="702" t="e">
        <f>AE28-AF26-#REF!+AF27</f>
        <v>#REF!</v>
      </c>
      <c r="AG28" s="702" t="e">
        <f>AF28-AG26-#REF!+AG27</f>
        <v>#REF!</v>
      </c>
      <c r="AH28" s="702" t="e">
        <f>AG28-AH26-#REF!+AH27</f>
        <v>#REF!</v>
      </c>
      <c r="AI28" s="701"/>
      <c r="AJ28" s="706"/>
      <c r="AK28" s="706"/>
      <c r="AL28" s="707"/>
      <c r="AM28" s="702"/>
      <c r="AN28" s="702"/>
      <c r="AO28" s="702"/>
      <c r="AP28" s="702"/>
      <c r="AQ28" s="702"/>
      <c r="AR28" s="702"/>
      <c r="AS28" s="702"/>
      <c r="AT28" s="702"/>
      <c r="AU28" s="702"/>
      <c r="AV28" s="708"/>
      <c r="AW28" s="708"/>
      <c r="AX28" s="708"/>
      <c r="AY28" s="708"/>
      <c r="AZ28" s="708"/>
      <c r="BA28" s="708"/>
      <c r="BB28" s="708"/>
      <c r="BC28" s="708"/>
      <c r="BD28" s="708"/>
      <c r="BE28" s="708"/>
      <c r="BF28" s="708"/>
      <c r="BG28" s="708"/>
      <c r="BH28" s="708"/>
      <c r="BI28" s="708"/>
      <c r="BJ28" s="708"/>
      <c r="BK28" s="708"/>
      <c r="BL28" s="708"/>
      <c r="BM28" s="708"/>
      <c r="BN28" s="708"/>
      <c r="BO28" s="708"/>
      <c r="BP28" s="708"/>
      <c r="BQ28" s="708"/>
      <c r="BR28" s="708"/>
      <c r="BS28" s="709"/>
    </row>
    <row r="29" spans="1:71" hidden="1" x14ac:dyDescent="0.2"/>
    <row r="30" spans="1:71" hidden="1" x14ac:dyDescent="0.2"/>
    <row r="31" spans="1:71" hidden="1" x14ac:dyDescent="0.2"/>
    <row r="32" spans="1:71" ht="16.5" thickTop="1" x14ac:dyDescent="0.2"/>
    <row r="33" spans="2:35" x14ac:dyDescent="0.2">
      <c r="W33" s="710"/>
    </row>
    <row r="34" spans="2:35" x14ac:dyDescent="0.2">
      <c r="B34" s="650">
        <v>740</v>
      </c>
      <c r="C34" s="759">
        <v>1600</v>
      </c>
    </row>
    <row r="35" spans="2:35" x14ac:dyDescent="0.2">
      <c r="B35" s="650">
        <v>770</v>
      </c>
      <c r="C35" s="759">
        <f>2700+1800</f>
        <v>4500</v>
      </c>
    </row>
    <row r="36" spans="2:35" x14ac:dyDescent="0.2">
      <c r="B36" s="650">
        <v>1300</v>
      </c>
      <c r="C36" s="759">
        <v>2700</v>
      </c>
    </row>
    <row r="37" spans="2:35" x14ac:dyDescent="0.2">
      <c r="B37" s="650">
        <v>1380</v>
      </c>
      <c r="C37" s="759">
        <v>1200</v>
      </c>
    </row>
    <row r="38" spans="2:35" x14ac:dyDescent="0.2">
      <c r="B38" s="650">
        <v>1440</v>
      </c>
      <c r="C38" s="759">
        <v>7800</v>
      </c>
    </row>
    <row r="41" spans="2:35" x14ac:dyDescent="0.2">
      <c r="B41" s="650" t="s">
        <v>48</v>
      </c>
    </row>
    <row r="42" spans="2:35" x14ac:dyDescent="0.2">
      <c r="B42" s="650">
        <v>740</v>
      </c>
      <c r="E42" s="650">
        <f>SUMIF(ＥＣ!$EI$4:$LJ$4,E$3,ＥＣ!$EI61:$LJ61)</f>
        <v>0</v>
      </c>
      <c r="F42" s="650">
        <f>SUMIF(ＥＣ!$EI$4:$LJ$4,F$3,ＥＣ!$EI61:$LJ61)</f>
        <v>0</v>
      </c>
      <c r="G42" s="650">
        <f>SUMIF(ＥＣ!$EI$4:$LJ$4,G$3,ＥＣ!$EI61:$LJ61)</f>
        <v>0</v>
      </c>
      <c r="H42" s="650">
        <f>SUMIF(ＥＣ!$EI$4:$LJ$4,H$3,ＥＣ!$EI61:$LJ61)</f>
        <v>0</v>
      </c>
      <c r="I42" s="650">
        <f>SUMIF(ＥＣ!$EI$4:$LJ$4,I$3,ＥＣ!$EI61:$LJ61)</f>
        <v>0</v>
      </c>
      <c r="J42" s="650">
        <f>SUMIF(ＥＣ!$EI$4:$LJ$4,J$3,ＥＣ!$EI61:$LJ61)</f>
        <v>0</v>
      </c>
      <c r="K42" s="650">
        <f>SUMIF(ＥＣ!$EI$4:$LJ$4,K$3,ＥＣ!$EI61:$LJ61)</f>
        <v>0</v>
      </c>
      <c r="L42" s="650">
        <f>SUMIF(ＥＣ!$EI$4:$LJ$4,L$3,ＥＣ!$EI61:$LJ61)</f>
        <v>0</v>
      </c>
      <c r="M42" s="650">
        <f>SUMIF(ＥＣ!$EI$4:$LJ$4,M$3,ＥＣ!$EI61:$LJ61)</f>
        <v>0</v>
      </c>
      <c r="N42" s="650">
        <f>SUMIF(ＥＣ!$EI$4:$LJ$4,N$3,ＥＣ!$EI61:$LJ61)</f>
        <v>0</v>
      </c>
      <c r="O42" s="650">
        <f>SUMIF(ＥＣ!$EI$4:$LJ$4,O$3,ＥＣ!$EI61:$LJ61)</f>
        <v>0</v>
      </c>
      <c r="P42" s="650">
        <f>SUMIF(ＥＣ!$EI$4:$LJ$4,P$3,ＥＣ!$EI61:$LJ61)</f>
        <v>0</v>
      </c>
      <c r="Q42" s="650">
        <f>SUMIF(ＥＣ!$EI$4:$LJ$4,Q$3,ＥＣ!$EI61:$LJ61)</f>
        <v>0</v>
      </c>
      <c r="R42" s="650">
        <f>SUMIF(ＥＣ!$EI$4:$LJ$4,R$3,ＥＣ!$EI61:$LJ61)</f>
        <v>0</v>
      </c>
      <c r="S42" s="650">
        <f>SUMIF(ＥＣ!$EI$4:$LJ$4,S$3,ＥＣ!$EI61:$LJ61)</f>
        <v>0</v>
      </c>
      <c r="T42" s="650">
        <f>SUMIF(ＥＣ!$EI$4:$LJ$4,T$3,ＥＣ!$EI61:$LJ61)</f>
        <v>0</v>
      </c>
      <c r="U42" s="650">
        <f>SUMIF(ＥＣ!$EI$4:$LJ$4,U$3,ＥＣ!$EI61:$LJ61)</f>
        <v>0</v>
      </c>
      <c r="V42" s="650">
        <f>SUMIF(ＥＣ!$EI$4:$LJ$4,V$3,ＥＣ!$EI61:$LJ61)</f>
        <v>0</v>
      </c>
      <c r="W42" s="650">
        <f>SUMIF(ＥＣ!$EI$4:$LJ$4,W$3,ＥＣ!$EI61:$LJ61)</f>
        <v>0</v>
      </c>
      <c r="X42" s="650">
        <f>SUMIF(ＥＣ!$EI$4:$LJ$4,X$3,ＥＣ!$EI61:$LJ61)</f>
        <v>0</v>
      </c>
      <c r="Y42" s="650">
        <f>SUMIF(ＥＣ!$EI$4:$LJ$4,Y$3,ＥＣ!$EI61:$LJ61)</f>
        <v>0</v>
      </c>
      <c r="Z42" s="650">
        <f>SUMIF(ＥＣ!$EI$4:$LJ$4,Z$3,ＥＣ!$EI61:$LJ61)</f>
        <v>0</v>
      </c>
      <c r="AA42" s="650">
        <f>SUMIF(ＥＣ!$EI$4:$LJ$4,AA$3,ＥＣ!$EI61:$LJ61)</f>
        <v>0</v>
      </c>
      <c r="AB42" s="650">
        <f>SUMIF(ＥＣ!$EI$4:$LJ$4,AB$3,ＥＣ!$EI61:$LJ61)</f>
        <v>0</v>
      </c>
      <c r="AC42" s="650">
        <f>SUMIF(ＥＣ!$EI$4:$LJ$4,AC$3,ＥＣ!$EI61:$LJ61)</f>
        <v>0</v>
      </c>
      <c r="AD42" s="650">
        <f>SUMIF(ＥＣ!$EI$4:$LJ$4,AD$3,ＥＣ!$EI61:$LJ61)</f>
        <v>0</v>
      </c>
      <c r="AE42" s="650">
        <f>SUMIF(ＥＣ!$EI$4:$LJ$4,AE$3,ＥＣ!$EI61:$LJ61)</f>
        <v>0</v>
      </c>
      <c r="AF42" s="650">
        <f>SUMIF(ＥＣ!$EI$4:$LJ$4,AF$3,ＥＣ!$EI61:$LJ61)</f>
        <v>0</v>
      </c>
      <c r="AG42" s="650">
        <f>SUMIF(ＥＣ!$EI$4:$LJ$4,AG$3,ＥＣ!$EI61:$LJ61)</f>
        <v>0</v>
      </c>
      <c r="AH42" s="650">
        <f>SUMIF(ＥＣ!$EI$4:$LJ$4,AH$3,ＥＣ!$EI61:$LJ61)</f>
        <v>0</v>
      </c>
      <c r="AI42" s="650">
        <f>SUMIF(ＥＣ!$EI$4:$LJ$4,AI$3,ＥＣ!$EI61:$LJ61)</f>
        <v>0</v>
      </c>
    </row>
    <row r="43" spans="2:35" x14ac:dyDescent="0.2">
      <c r="B43" s="650">
        <v>770</v>
      </c>
      <c r="E43" s="650">
        <f>SUMIF(ＥＣ!$EI$4:$LJ$4,E$3,ＥＣ!$EI62:$LJ62)</f>
        <v>0</v>
      </c>
      <c r="F43" s="650">
        <f>SUMIF(ＥＣ!$EI$4:$LJ$4,F$3,ＥＣ!$EI62:$LJ62)</f>
        <v>0</v>
      </c>
      <c r="G43" s="650">
        <f>SUMIF(ＥＣ!$EI$4:$LJ$4,G$3,ＥＣ!$EI62:$LJ62)</f>
        <v>0</v>
      </c>
      <c r="H43" s="650">
        <f>SUMIF(ＥＣ!$EI$4:$LJ$4,H$3,ＥＣ!$EI62:$LJ62)</f>
        <v>0</v>
      </c>
      <c r="I43" s="650">
        <f>SUMIF(ＥＣ!$EI$4:$LJ$4,I$3,ＥＣ!$EI62:$LJ62)</f>
        <v>0</v>
      </c>
      <c r="J43" s="650">
        <f>SUMIF(ＥＣ!$EI$4:$LJ$4,J$3,ＥＣ!$EI62:$LJ62)</f>
        <v>0</v>
      </c>
      <c r="K43" s="650">
        <f>SUMIF(ＥＣ!$EI$4:$LJ$4,K$3,ＥＣ!$EI62:$LJ62)</f>
        <v>0</v>
      </c>
      <c r="L43" s="650">
        <f>SUMIF(ＥＣ!$EI$4:$LJ$4,L$3,ＥＣ!$EI62:$LJ62)</f>
        <v>0</v>
      </c>
      <c r="M43" s="650">
        <f>SUMIF(ＥＣ!$EI$4:$LJ$4,M$3,ＥＣ!$EI62:$LJ62)</f>
        <v>0</v>
      </c>
      <c r="N43" s="650">
        <f>SUMIF(ＥＣ!$EI$4:$LJ$4,N$3,ＥＣ!$EI62:$LJ62)</f>
        <v>0</v>
      </c>
      <c r="O43" s="650">
        <f>SUMIF(ＥＣ!$EI$4:$LJ$4,O$3,ＥＣ!$EI62:$LJ62)</f>
        <v>0</v>
      </c>
      <c r="P43" s="650">
        <f>SUMIF(ＥＣ!$EI$4:$LJ$4,P$3,ＥＣ!$EI62:$LJ62)</f>
        <v>0</v>
      </c>
      <c r="Q43" s="650">
        <f>SUMIF(ＥＣ!$EI$4:$LJ$4,Q$3,ＥＣ!$EI62:$LJ62)</f>
        <v>0</v>
      </c>
      <c r="R43" s="650">
        <f>SUMIF(ＥＣ!$EI$4:$LJ$4,R$3,ＥＣ!$EI62:$LJ62)</f>
        <v>0</v>
      </c>
      <c r="S43" s="650">
        <f>SUMIF(ＥＣ!$EI$4:$LJ$4,S$3,ＥＣ!$EI62:$LJ62)</f>
        <v>0</v>
      </c>
      <c r="T43" s="650">
        <f>SUMIF(ＥＣ!$EI$4:$LJ$4,T$3,ＥＣ!$EI62:$LJ62)</f>
        <v>0</v>
      </c>
      <c r="U43" s="650">
        <f>SUMIF(ＥＣ!$EI$4:$LJ$4,U$3,ＥＣ!$EI62:$LJ62)</f>
        <v>0</v>
      </c>
      <c r="V43" s="650">
        <f>SUMIF(ＥＣ!$EI$4:$LJ$4,V$3,ＥＣ!$EI62:$LJ62)</f>
        <v>0</v>
      </c>
      <c r="W43" s="650">
        <f>SUMIF(ＥＣ!$EI$4:$LJ$4,W$3,ＥＣ!$EI62:$LJ62)</f>
        <v>0</v>
      </c>
      <c r="X43" s="650">
        <f>SUMIF(ＥＣ!$EI$4:$LJ$4,X$3,ＥＣ!$EI62:$LJ62)</f>
        <v>0</v>
      </c>
      <c r="Y43" s="650">
        <f>SUMIF(ＥＣ!$EI$4:$LJ$4,Y$3,ＥＣ!$EI62:$LJ62)</f>
        <v>0</v>
      </c>
      <c r="Z43" s="650">
        <f>SUMIF(ＥＣ!$EI$4:$LJ$4,Z$3,ＥＣ!$EI62:$LJ62)</f>
        <v>0</v>
      </c>
      <c r="AA43" s="650">
        <f>SUMIF(ＥＣ!$EI$4:$LJ$4,AA$3,ＥＣ!$EI62:$LJ62)</f>
        <v>0</v>
      </c>
      <c r="AB43" s="650">
        <f>SUMIF(ＥＣ!$EI$4:$LJ$4,AB$3,ＥＣ!$EI62:$LJ62)</f>
        <v>0</v>
      </c>
      <c r="AC43" s="650">
        <f>SUMIF(ＥＣ!$EI$4:$LJ$4,AC$3,ＥＣ!$EI62:$LJ62)</f>
        <v>0</v>
      </c>
      <c r="AD43" s="650">
        <f>SUMIF(ＥＣ!$EI$4:$LJ$4,AD$3,ＥＣ!$EI62:$LJ62)</f>
        <v>0</v>
      </c>
      <c r="AE43" s="650">
        <f>SUMIF(ＥＣ!$EI$4:$LJ$4,AE$3,ＥＣ!$EI62:$LJ62)</f>
        <v>0</v>
      </c>
      <c r="AF43" s="650">
        <f>SUMIF(ＥＣ!$EI$4:$LJ$4,AF$3,ＥＣ!$EI62:$LJ62)</f>
        <v>0</v>
      </c>
      <c r="AG43" s="650">
        <f>SUMIF(ＥＣ!$EI$4:$LJ$4,AG$3,ＥＣ!$EI62:$LJ62)</f>
        <v>0</v>
      </c>
      <c r="AH43" s="650">
        <f>SUMIF(ＥＣ!$EI$4:$LJ$4,AH$3,ＥＣ!$EI62:$LJ62)</f>
        <v>0</v>
      </c>
      <c r="AI43" s="650">
        <f>SUMIF(ＥＣ!$EI$4:$LJ$4,AI$3,ＥＣ!$EI62:$LJ62)</f>
        <v>0</v>
      </c>
    </row>
    <row r="44" spans="2:35" x14ac:dyDescent="0.2">
      <c r="B44" s="650">
        <v>1300</v>
      </c>
      <c r="E44" s="650">
        <f>SUMIF(ＥＣ!$EI$4:$LJ$4,E$3,ＥＣ!$EI63:$LJ63)</f>
        <v>0</v>
      </c>
      <c r="F44" s="650">
        <f>SUMIF(ＥＣ!$EI$4:$LJ$4,F$3,ＥＣ!$EI63:$LJ63)</f>
        <v>0</v>
      </c>
      <c r="G44" s="650">
        <f>SUMIF(ＥＣ!$EI$4:$LJ$4,G$3,ＥＣ!$EI63:$LJ63)</f>
        <v>0</v>
      </c>
      <c r="H44" s="650">
        <f>SUMIF(ＥＣ!$EI$4:$LJ$4,H$3,ＥＣ!$EI63:$LJ63)</f>
        <v>0</v>
      </c>
      <c r="I44" s="650">
        <f>SUMIF(ＥＣ!$EI$4:$LJ$4,I$3,ＥＣ!$EI63:$LJ63)</f>
        <v>0</v>
      </c>
      <c r="J44" s="650">
        <f>SUMIF(ＥＣ!$EI$4:$LJ$4,J$3,ＥＣ!$EI63:$LJ63)</f>
        <v>0</v>
      </c>
      <c r="K44" s="650">
        <f>SUMIF(ＥＣ!$EI$4:$LJ$4,K$3,ＥＣ!$EI63:$LJ63)</f>
        <v>0</v>
      </c>
      <c r="L44" s="650">
        <f>SUMIF(ＥＣ!$EI$4:$LJ$4,L$3,ＥＣ!$EI63:$LJ63)</f>
        <v>0</v>
      </c>
      <c r="M44" s="650">
        <f>SUMIF(ＥＣ!$EI$4:$LJ$4,M$3,ＥＣ!$EI63:$LJ63)</f>
        <v>0</v>
      </c>
      <c r="N44" s="650">
        <f>SUMIF(ＥＣ!$EI$4:$LJ$4,N$3,ＥＣ!$EI63:$LJ63)</f>
        <v>0</v>
      </c>
      <c r="O44" s="650">
        <f>SUMIF(ＥＣ!$EI$4:$LJ$4,O$3,ＥＣ!$EI63:$LJ63)</f>
        <v>0</v>
      </c>
      <c r="P44" s="650">
        <f>SUMIF(ＥＣ!$EI$4:$LJ$4,P$3,ＥＣ!$EI63:$LJ63)</f>
        <v>0</v>
      </c>
      <c r="Q44" s="650">
        <f>SUMIF(ＥＣ!$EI$4:$LJ$4,Q$3,ＥＣ!$EI63:$LJ63)</f>
        <v>0</v>
      </c>
      <c r="R44" s="650">
        <f>SUMIF(ＥＣ!$EI$4:$LJ$4,R$3,ＥＣ!$EI63:$LJ63)</f>
        <v>0</v>
      </c>
      <c r="S44" s="650">
        <f>SUMIF(ＥＣ!$EI$4:$LJ$4,S$3,ＥＣ!$EI63:$LJ63)</f>
        <v>0</v>
      </c>
      <c r="T44" s="650">
        <f>SUMIF(ＥＣ!$EI$4:$LJ$4,T$3,ＥＣ!$EI63:$LJ63)</f>
        <v>0</v>
      </c>
      <c r="U44" s="650">
        <f>SUMIF(ＥＣ!$EI$4:$LJ$4,U$3,ＥＣ!$EI63:$LJ63)</f>
        <v>0</v>
      </c>
      <c r="V44" s="650">
        <f>SUMIF(ＥＣ!$EI$4:$LJ$4,V$3,ＥＣ!$EI63:$LJ63)</f>
        <v>0</v>
      </c>
      <c r="W44" s="650">
        <f>SUMIF(ＥＣ!$EI$4:$LJ$4,W$3,ＥＣ!$EI63:$LJ63)</f>
        <v>0</v>
      </c>
      <c r="X44" s="650">
        <f>SUMIF(ＥＣ!$EI$4:$LJ$4,X$3,ＥＣ!$EI63:$LJ63)</f>
        <v>0</v>
      </c>
      <c r="Y44" s="650">
        <f>SUMIF(ＥＣ!$EI$4:$LJ$4,Y$3,ＥＣ!$EI63:$LJ63)</f>
        <v>0</v>
      </c>
      <c r="Z44" s="650">
        <f>SUMIF(ＥＣ!$EI$4:$LJ$4,Z$3,ＥＣ!$EI63:$LJ63)</f>
        <v>0</v>
      </c>
      <c r="AA44" s="650">
        <f>SUMIF(ＥＣ!$EI$4:$LJ$4,AA$3,ＥＣ!$EI63:$LJ63)</f>
        <v>0</v>
      </c>
      <c r="AB44" s="650">
        <f>SUMIF(ＥＣ!$EI$4:$LJ$4,AB$3,ＥＣ!$EI63:$LJ63)</f>
        <v>0</v>
      </c>
      <c r="AC44" s="650">
        <f>SUMIF(ＥＣ!$EI$4:$LJ$4,AC$3,ＥＣ!$EI63:$LJ63)</f>
        <v>0</v>
      </c>
      <c r="AD44" s="650">
        <f>SUMIF(ＥＣ!$EI$4:$LJ$4,AD$3,ＥＣ!$EI63:$LJ63)</f>
        <v>0</v>
      </c>
      <c r="AE44" s="650">
        <f>SUMIF(ＥＣ!$EI$4:$LJ$4,AE$3,ＥＣ!$EI63:$LJ63)</f>
        <v>0</v>
      </c>
      <c r="AF44" s="650">
        <f>SUMIF(ＥＣ!$EI$4:$LJ$4,AF$3,ＥＣ!$EI63:$LJ63)</f>
        <v>0</v>
      </c>
      <c r="AG44" s="650">
        <f>SUMIF(ＥＣ!$EI$4:$LJ$4,AG$3,ＥＣ!$EI63:$LJ63)</f>
        <v>0</v>
      </c>
      <c r="AH44" s="650">
        <f>SUMIF(ＥＣ!$EI$4:$LJ$4,AH$3,ＥＣ!$EI63:$LJ63)</f>
        <v>0</v>
      </c>
      <c r="AI44" s="650">
        <f>SUMIF(ＥＣ!$EI$4:$LJ$4,AI$3,ＥＣ!$EI63:$LJ63)</f>
        <v>0</v>
      </c>
    </row>
    <row r="45" spans="2:35" x14ac:dyDescent="0.2">
      <c r="B45" s="650">
        <v>1380</v>
      </c>
      <c r="E45" s="650">
        <f>SUMIF(ＥＣ!$EI$4:$LJ$4,E$3,ＥＣ!$EI64:$LJ64)</f>
        <v>0</v>
      </c>
      <c r="F45" s="650">
        <f>SUMIF(ＥＣ!$EI$4:$LJ$4,F$3,ＥＣ!$EI64:$LJ64)</f>
        <v>0</v>
      </c>
      <c r="G45" s="650">
        <f>SUMIF(ＥＣ!$EI$4:$LJ$4,G$3,ＥＣ!$EI64:$LJ64)</f>
        <v>0</v>
      </c>
      <c r="H45" s="650">
        <f>SUMIF(ＥＣ!$EI$4:$LJ$4,H$3,ＥＣ!$EI64:$LJ64)</f>
        <v>0</v>
      </c>
      <c r="I45" s="650">
        <f>SUMIF(ＥＣ!$EI$4:$LJ$4,I$3,ＥＣ!$EI64:$LJ64)</f>
        <v>0</v>
      </c>
      <c r="J45" s="650">
        <f>SUMIF(ＥＣ!$EI$4:$LJ$4,J$3,ＥＣ!$EI64:$LJ64)</f>
        <v>0</v>
      </c>
      <c r="K45" s="650">
        <f>SUMIF(ＥＣ!$EI$4:$LJ$4,K$3,ＥＣ!$EI64:$LJ64)</f>
        <v>0</v>
      </c>
      <c r="L45" s="650">
        <f>SUMIF(ＥＣ!$EI$4:$LJ$4,L$3,ＥＣ!$EI64:$LJ64)</f>
        <v>0</v>
      </c>
      <c r="M45" s="650">
        <f>SUMIF(ＥＣ!$EI$4:$LJ$4,M$3,ＥＣ!$EI64:$LJ64)</f>
        <v>0</v>
      </c>
      <c r="N45" s="650">
        <f>SUMIF(ＥＣ!$EI$4:$LJ$4,N$3,ＥＣ!$EI64:$LJ64)</f>
        <v>0</v>
      </c>
      <c r="O45" s="650">
        <f>SUMIF(ＥＣ!$EI$4:$LJ$4,O$3,ＥＣ!$EI64:$LJ64)</f>
        <v>0</v>
      </c>
      <c r="P45" s="650">
        <f>SUMIF(ＥＣ!$EI$4:$LJ$4,P$3,ＥＣ!$EI64:$LJ64)</f>
        <v>0</v>
      </c>
      <c r="Q45" s="650">
        <f>SUMIF(ＥＣ!$EI$4:$LJ$4,Q$3,ＥＣ!$EI64:$LJ64)</f>
        <v>0</v>
      </c>
      <c r="R45" s="650">
        <f>SUMIF(ＥＣ!$EI$4:$LJ$4,R$3,ＥＣ!$EI64:$LJ64)</f>
        <v>0</v>
      </c>
      <c r="S45" s="650">
        <f>SUMIF(ＥＣ!$EI$4:$LJ$4,S$3,ＥＣ!$EI64:$LJ64)</f>
        <v>0</v>
      </c>
      <c r="T45" s="650">
        <f>SUMIF(ＥＣ!$EI$4:$LJ$4,T$3,ＥＣ!$EI64:$LJ64)</f>
        <v>0</v>
      </c>
      <c r="U45" s="650">
        <f>SUMIF(ＥＣ!$EI$4:$LJ$4,U$3,ＥＣ!$EI64:$LJ64)</f>
        <v>0</v>
      </c>
      <c r="V45" s="650">
        <f>SUMIF(ＥＣ!$EI$4:$LJ$4,V$3,ＥＣ!$EI64:$LJ64)</f>
        <v>0</v>
      </c>
      <c r="W45" s="650">
        <f>SUMIF(ＥＣ!$EI$4:$LJ$4,W$3,ＥＣ!$EI64:$LJ64)</f>
        <v>0</v>
      </c>
      <c r="X45" s="650">
        <f>SUMIF(ＥＣ!$EI$4:$LJ$4,X$3,ＥＣ!$EI64:$LJ64)</f>
        <v>0</v>
      </c>
      <c r="Y45" s="650">
        <f>SUMIF(ＥＣ!$EI$4:$LJ$4,Y$3,ＥＣ!$EI64:$LJ64)</f>
        <v>0</v>
      </c>
      <c r="Z45" s="650">
        <f>SUMIF(ＥＣ!$EI$4:$LJ$4,Z$3,ＥＣ!$EI64:$LJ64)</f>
        <v>0</v>
      </c>
      <c r="AA45" s="650">
        <f>SUMIF(ＥＣ!$EI$4:$LJ$4,AA$3,ＥＣ!$EI64:$LJ64)</f>
        <v>0</v>
      </c>
      <c r="AB45" s="650">
        <f>SUMIF(ＥＣ!$EI$4:$LJ$4,AB$3,ＥＣ!$EI64:$LJ64)</f>
        <v>0</v>
      </c>
      <c r="AC45" s="650">
        <f>SUMIF(ＥＣ!$EI$4:$LJ$4,AC$3,ＥＣ!$EI64:$LJ64)</f>
        <v>0</v>
      </c>
      <c r="AD45" s="650">
        <f>SUMIF(ＥＣ!$EI$4:$LJ$4,AD$3,ＥＣ!$EI64:$LJ64)</f>
        <v>0</v>
      </c>
      <c r="AE45" s="650">
        <f>SUMIF(ＥＣ!$EI$4:$LJ$4,AE$3,ＥＣ!$EI64:$LJ64)</f>
        <v>0</v>
      </c>
      <c r="AF45" s="650">
        <f>SUMIF(ＥＣ!$EI$4:$LJ$4,AF$3,ＥＣ!$EI64:$LJ64)</f>
        <v>0</v>
      </c>
      <c r="AG45" s="650">
        <f>SUMIF(ＥＣ!$EI$4:$LJ$4,AG$3,ＥＣ!$EI64:$LJ64)</f>
        <v>0</v>
      </c>
      <c r="AH45" s="650">
        <f>SUMIF(ＥＣ!$EI$4:$LJ$4,AH$3,ＥＣ!$EI64:$LJ64)</f>
        <v>0</v>
      </c>
      <c r="AI45" s="650">
        <f>SUMIF(ＥＣ!$EI$4:$LJ$4,AI$3,ＥＣ!$EI64:$LJ64)</f>
        <v>0</v>
      </c>
    </row>
    <row r="46" spans="2:35" x14ac:dyDescent="0.2">
      <c r="B46" s="650">
        <v>1440</v>
      </c>
      <c r="E46" s="650">
        <f>SUMIF(ＥＣ!$EI$4:$LJ$4,E$3,ＥＣ!$EI65:$LJ65)</f>
        <v>0</v>
      </c>
      <c r="F46" s="650">
        <f>SUMIF(ＥＣ!$EI$4:$LJ$4,F$3,ＥＣ!$EI65:$LJ65)</f>
        <v>0</v>
      </c>
      <c r="G46" s="650">
        <f>SUMIF(ＥＣ!$EI$4:$LJ$4,G$3,ＥＣ!$EI65:$LJ65)</f>
        <v>0</v>
      </c>
      <c r="H46" s="650">
        <f>SUMIF(ＥＣ!$EI$4:$LJ$4,H$3,ＥＣ!$EI65:$LJ65)</f>
        <v>0</v>
      </c>
      <c r="I46" s="650">
        <f>SUMIF(ＥＣ!$EI$4:$LJ$4,I$3,ＥＣ!$EI65:$LJ65)</f>
        <v>0</v>
      </c>
      <c r="J46" s="650">
        <f>SUMIF(ＥＣ!$EI$4:$LJ$4,J$3,ＥＣ!$EI65:$LJ65)</f>
        <v>0</v>
      </c>
      <c r="K46" s="650">
        <f>SUMIF(ＥＣ!$EI$4:$LJ$4,K$3,ＥＣ!$EI65:$LJ65)</f>
        <v>0</v>
      </c>
      <c r="L46" s="650">
        <f>SUMIF(ＥＣ!$EI$4:$LJ$4,L$3,ＥＣ!$EI65:$LJ65)</f>
        <v>0</v>
      </c>
      <c r="M46" s="650">
        <f>SUMIF(ＥＣ!$EI$4:$LJ$4,M$3,ＥＣ!$EI65:$LJ65)</f>
        <v>0</v>
      </c>
      <c r="N46" s="650">
        <f>SUMIF(ＥＣ!$EI$4:$LJ$4,N$3,ＥＣ!$EI65:$LJ65)</f>
        <v>0</v>
      </c>
      <c r="O46" s="650">
        <f>SUMIF(ＥＣ!$EI$4:$LJ$4,O$3,ＥＣ!$EI65:$LJ65)</f>
        <v>0</v>
      </c>
      <c r="P46" s="650">
        <f>SUMIF(ＥＣ!$EI$4:$LJ$4,P$3,ＥＣ!$EI65:$LJ65)</f>
        <v>0</v>
      </c>
      <c r="Q46" s="650">
        <f>SUMIF(ＥＣ!$EI$4:$LJ$4,Q$3,ＥＣ!$EI65:$LJ65)</f>
        <v>0</v>
      </c>
      <c r="R46" s="650">
        <f>SUMIF(ＥＣ!$EI$4:$LJ$4,R$3,ＥＣ!$EI65:$LJ65)</f>
        <v>0</v>
      </c>
      <c r="S46" s="650">
        <f>SUMIF(ＥＣ!$EI$4:$LJ$4,S$3,ＥＣ!$EI65:$LJ65)</f>
        <v>0</v>
      </c>
      <c r="T46" s="650">
        <f>SUMIF(ＥＣ!$EI$4:$LJ$4,T$3,ＥＣ!$EI65:$LJ65)</f>
        <v>0</v>
      </c>
      <c r="U46" s="650">
        <f>SUMIF(ＥＣ!$EI$4:$LJ$4,U$3,ＥＣ!$EI65:$LJ65)</f>
        <v>0</v>
      </c>
      <c r="V46" s="650">
        <f>SUMIF(ＥＣ!$EI$4:$LJ$4,V$3,ＥＣ!$EI65:$LJ65)</f>
        <v>0</v>
      </c>
      <c r="W46" s="650">
        <f>SUMIF(ＥＣ!$EI$4:$LJ$4,W$3,ＥＣ!$EI65:$LJ65)</f>
        <v>0</v>
      </c>
      <c r="X46" s="650">
        <f>SUMIF(ＥＣ!$EI$4:$LJ$4,X$3,ＥＣ!$EI65:$LJ65)</f>
        <v>0</v>
      </c>
      <c r="Y46" s="650">
        <f>SUMIF(ＥＣ!$EI$4:$LJ$4,Y$3,ＥＣ!$EI65:$LJ65)</f>
        <v>0</v>
      </c>
      <c r="Z46" s="650">
        <f>SUMIF(ＥＣ!$EI$4:$LJ$4,Z$3,ＥＣ!$EI65:$LJ65)</f>
        <v>0</v>
      </c>
      <c r="AA46" s="650">
        <f>SUMIF(ＥＣ!$EI$4:$LJ$4,AA$3,ＥＣ!$EI65:$LJ65)</f>
        <v>0</v>
      </c>
      <c r="AB46" s="650">
        <f>SUMIF(ＥＣ!$EI$4:$LJ$4,AB$3,ＥＣ!$EI65:$LJ65)</f>
        <v>0</v>
      </c>
      <c r="AC46" s="650">
        <f>SUMIF(ＥＣ!$EI$4:$LJ$4,AC$3,ＥＣ!$EI65:$LJ65)</f>
        <v>0</v>
      </c>
      <c r="AD46" s="650">
        <f>SUMIF(ＥＣ!$EI$4:$LJ$4,AD$3,ＥＣ!$EI65:$LJ65)</f>
        <v>0</v>
      </c>
      <c r="AE46" s="650">
        <f>SUMIF(ＥＣ!$EI$4:$LJ$4,AE$3,ＥＣ!$EI65:$LJ65)</f>
        <v>0</v>
      </c>
      <c r="AF46" s="650">
        <f>SUMIF(ＥＣ!$EI$4:$LJ$4,AF$3,ＥＣ!$EI65:$LJ65)</f>
        <v>0</v>
      </c>
      <c r="AG46" s="650">
        <f>SUMIF(ＥＣ!$EI$4:$LJ$4,AG$3,ＥＣ!$EI65:$LJ65)</f>
        <v>0</v>
      </c>
      <c r="AH46" s="650">
        <f>SUMIF(ＥＣ!$EI$4:$LJ$4,AH$3,ＥＣ!$EI65:$LJ65)</f>
        <v>0</v>
      </c>
      <c r="AI46" s="650">
        <f>SUMIF(ＥＣ!$EI$4:$LJ$4,AI$3,ＥＣ!$EI65:$LJ65)</f>
        <v>0</v>
      </c>
    </row>
  </sheetData>
  <phoneticPr fontId="4"/>
  <conditionalFormatting sqref="V4:BR4">
    <cfRule type="expression" dxfId="771" priority="18">
      <formula>V4=$BW$1</formula>
    </cfRule>
  </conditionalFormatting>
  <conditionalFormatting sqref="D3:BB24">
    <cfRule type="expression" dxfId="770" priority="2">
      <formula>D$2=1</formula>
    </cfRule>
  </conditionalFormatting>
  <printOptions horizontalCentered="1" verticalCentered="1"/>
  <pageMargins left="0.11811023622047245" right="0.11811023622047245" top="0.35433070866141736" bottom="0.35433070866141736" header="0.31496062992125984" footer="0.31496062992125984"/>
  <pageSetup paperSize="9" scale="95" orientation="landscape" r:id="rId1"/>
  <headerFooter>
    <oddHeader>&amp;C&amp;"-,太字"&amp;16共和レザー向け 出荷スケジュール</oddHead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pageSetUpPr fitToPage="1"/>
  </sheetPr>
  <dimension ref="A1:XFD134"/>
  <sheetViews>
    <sheetView tabSelected="1" zoomScale="79" zoomScaleNormal="79" workbookViewId="0">
      <pane xSplit="4" ySplit="9" topLeftCell="GQ87" activePane="bottomRight" state="frozenSplit"/>
      <selection activeCell="EF3" sqref="EF3"/>
      <selection pane="topRight" activeCell="EF3" sqref="EF3"/>
      <selection pane="bottomLeft" activeCell="EF3" sqref="EF3"/>
      <selection pane="bottomRight" activeCell="HF121" sqref="HF121"/>
    </sheetView>
  </sheetViews>
  <sheetFormatPr defaultRowHeight="12" x14ac:dyDescent="0.2"/>
  <cols>
    <col min="1" max="1" width="6.296875" style="2" customWidth="1"/>
    <col min="2" max="2" width="6.69921875" style="1" customWidth="1"/>
    <col min="3" max="3" width="6.69921875" customWidth="1"/>
    <col min="4" max="4" width="12.59765625" customWidth="1"/>
    <col min="5" max="5" width="6.69921875" style="45" customWidth="1"/>
    <col min="6" max="6" width="22.09765625" style="2" customWidth="1"/>
    <col min="7" max="7" width="4.296875" style="2" customWidth="1"/>
    <col min="8" max="8" width="4.69921875" style="2" customWidth="1"/>
    <col min="9" max="9" width="2.69921875" style="2" customWidth="1"/>
    <col min="10" max="10" width="8.296875" style="14" bestFit="1" customWidth="1"/>
    <col min="11" max="11" width="22.09765625" style="2" customWidth="1"/>
    <col min="12" max="12" width="4.296875" style="2" customWidth="1"/>
    <col min="13" max="13" width="4.69921875" style="2" customWidth="1"/>
    <col min="14" max="14" width="2.69921875" style="2" customWidth="1"/>
    <col min="15" max="15" width="6.69921875" style="14" customWidth="1"/>
    <col min="16" max="16" width="5" style="2" customWidth="1"/>
    <col min="17" max="17" width="6.69921875" style="61" customWidth="1"/>
    <col min="18" max="18" width="6.69921875" style="19" customWidth="1"/>
    <col min="19" max="19" width="14.8984375" style="2" customWidth="1"/>
    <col min="20" max="20" width="4.59765625" style="87" customWidth="1"/>
    <col min="21" max="21" width="5.69921875" style="1" customWidth="1"/>
    <col min="22" max="22" width="4.09765625" customWidth="1"/>
    <col min="23" max="24" width="7.3984375" style="1" bestFit="1" customWidth="1"/>
    <col min="25" max="25" width="6.3984375" style="1" customWidth="1"/>
    <col min="26" max="26" width="7.3984375" style="1" bestFit="1" customWidth="1"/>
    <col min="27" max="27" width="6.3984375" style="1" bestFit="1" customWidth="1"/>
    <col min="28" max="29" width="6.69921875" style="18" customWidth="1"/>
    <col min="30" max="30" width="18.09765625" style="34" customWidth="1"/>
    <col min="31" max="31" width="4" customWidth="1"/>
    <col min="32" max="32" width="3.59765625" style="7" customWidth="1"/>
    <col min="33" max="34" width="3.69921875" style="2" customWidth="1"/>
    <col min="35" max="35" width="5" style="44" customWidth="1"/>
    <col min="36" max="36" width="2.69921875" style="44" customWidth="1"/>
    <col min="37" max="37" width="9.8984375" style="46" customWidth="1"/>
    <col min="38" max="42" width="1.8984375" customWidth="1"/>
    <col min="43" max="43" width="11.69921875" style="92" customWidth="1"/>
    <col min="44" max="44" width="11.69921875" customWidth="1"/>
    <col min="45" max="45" width="2.69921875" hidden="1" customWidth="1"/>
    <col min="46" max="46" width="6.69921875" style="18" hidden="1" customWidth="1"/>
    <col min="47" max="48" width="2.69921875" style="18" hidden="1" customWidth="1"/>
    <col min="49" max="49" width="6.69921875" style="18" hidden="1" customWidth="1"/>
    <col min="50" max="51" width="2.69921875" style="18" hidden="1" customWidth="1"/>
    <col min="52" max="52" width="6.69921875" style="18" hidden="1" customWidth="1"/>
    <col min="53" max="54" width="2.69921875" style="18" hidden="1" customWidth="1"/>
    <col min="55" max="55" width="6.69921875" style="18" hidden="1" customWidth="1"/>
    <col min="56" max="57" width="2.69921875" style="18" hidden="1" customWidth="1"/>
    <col min="58" max="58" width="6.69921875" style="18" hidden="1" customWidth="1"/>
    <col min="59" max="60" width="2.69921875" style="18" hidden="1" customWidth="1"/>
    <col min="61" max="61" width="6.69921875" style="18" hidden="1" customWidth="1"/>
    <col min="62" max="63" width="2.69921875" style="18" hidden="1" customWidth="1"/>
    <col min="64" max="64" width="6.69921875" style="18" hidden="1" customWidth="1"/>
    <col min="65" max="66" width="2.69921875" style="18" hidden="1" customWidth="1"/>
    <col min="67" max="67" width="6.69921875" style="18" hidden="1" customWidth="1"/>
    <col min="68" max="69" width="2.69921875" style="18" hidden="1" customWidth="1"/>
    <col min="70" max="70" width="6.69921875" style="18" hidden="1" customWidth="1"/>
    <col min="71" max="72" width="2.69921875" style="18" hidden="1" customWidth="1"/>
    <col min="73" max="73" width="6.69921875" style="18" hidden="1" customWidth="1"/>
    <col min="74" max="75" width="2.69921875" style="18" hidden="1" customWidth="1"/>
    <col min="76" max="76" width="6.69921875" style="18" hidden="1" customWidth="1"/>
    <col min="77" max="78" width="2.69921875" style="18" hidden="1" customWidth="1"/>
    <col min="79" max="79" width="6.69921875" style="18" hidden="1" customWidth="1"/>
    <col min="80" max="81" width="2.69921875" style="18" hidden="1" customWidth="1"/>
    <col min="82" max="82" width="6.69921875" style="18" hidden="1" customWidth="1"/>
    <col min="83" max="84" width="2.69921875" style="18" hidden="1" customWidth="1"/>
    <col min="85" max="85" width="6.69921875" style="18" hidden="1" customWidth="1"/>
    <col min="86" max="87" width="2.69921875" style="18" hidden="1" customWidth="1"/>
    <col min="88" max="88" width="6.69921875" style="18" hidden="1" customWidth="1"/>
    <col min="89" max="90" width="2.69921875" style="18" hidden="1" customWidth="1"/>
    <col min="91" max="91" width="6.69921875" style="18" hidden="1" customWidth="1"/>
    <col min="92" max="93" width="2.69921875" style="18" hidden="1" customWidth="1"/>
    <col min="94" max="94" width="6.69921875" style="18" hidden="1" customWidth="1"/>
    <col min="95" max="96" width="2.69921875" style="18" hidden="1" customWidth="1"/>
    <col min="97" max="97" width="6.69921875" style="18" hidden="1" customWidth="1"/>
    <col min="98" max="99" width="2.69921875" style="18" hidden="1" customWidth="1"/>
    <col min="100" max="100" width="6.69921875" style="18" hidden="1" customWidth="1"/>
    <col min="101" max="102" width="2.69921875" style="18" hidden="1" customWidth="1"/>
    <col min="103" max="103" width="6.69921875" style="18" hidden="1" customWidth="1"/>
    <col min="104" max="105" width="2.69921875" style="18" hidden="1" customWidth="1"/>
    <col min="106" max="106" width="6.69921875" style="18" hidden="1" customWidth="1"/>
    <col min="107" max="108" width="2.69921875" style="18" hidden="1" customWidth="1"/>
    <col min="109" max="109" width="6.69921875" style="18" hidden="1" customWidth="1"/>
    <col min="110" max="111" width="2.69921875" style="18" hidden="1" customWidth="1"/>
    <col min="112" max="112" width="6.69921875" style="18" hidden="1" customWidth="1"/>
    <col min="113" max="114" width="2.69921875" style="18" hidden="1" customWidth="1"/>
    <col min="115" max="115" width="6.69921875" style="18" hidden="1" customWidth="1"/>
    <col min="116" max="117" width="2.69921875" style="18" hidden="1" customWidth="1"/>
    <col min="118" max="118" width="6.69921875" style="18" hidden="1" customWidth="1"/>
    <col min="119" max="120" width="2.69921875" style="18" hidden="1" customWidth="1"/>
    <col min="121" max="121" width="6.69921875" style="18" hidden="1" customWidth="1"/>
    <col min="122" max="123" width="2.69921875" style="18" hidden="1" customWidth="1"/>
    <col min="124" max="124" width="6.69921875" style="18" hidden="1" customWidth="1"/>
    <col min="125" max="126" width="2.69921875" style="18" hidden="1" customWidth="1"/>
    <col min="127" max="127" width="6.69921875" style="18" hidden="1" customWidth="1"/>
    <col min="128" max="129" width="2.69921875" style="18" hidden="1" customWidth="1"/>
    <col min="130" max="130" width="6.69921875" style="18" hidden="1" customWidth="1"/>
    <col min="131" max="132" width="2.69921875" style="18" hidden="1" customWidth="1"/>
    <col min="133" max="133" width="6.69921875" style="18" hidden="1" customWidth="1"/>
    <col min="134" max="135" width="2.69921875" style="18" hidden="1" customWidth="1"/>
    <col min="136" max="136" width="6.69921875" style="18" hidden="1" customWidth="1"/>
    <col min="137" max="138" width="2.69921875" hidden="1" customWidth="1"/>
    <col min="139" max="139" width="7.8984375" style="18" hidden="1" customWidth="1"/>
    <col min="140" max="141" width="2.69921875" style="18" hidden="1" customWidth="1"/>
    <col min="142" max="142" width="6.59765625" style="18" hidden="1" customWidth="1"/>
    <col min="143" max="144" width="2.69921875" style="18" hidden="1" customWidth="1"/>
    <col min="145" max="145" width="6.69921875" style="18" hidden="1" customWidth="1"/>
    <col min="146" max="147" width="2.69921875" style="18" hidden="1" customWidth="1"/>
    <col min="148" max="148" width="6.69921875" style="18" hidden="1" customWidth="1"/>
    <col min="149" max="150" width="2.69921875" style="18" hidden="1" customWidth="1"/>
    <col min="151" max="151" width="6.69921875" style="18" hidden="1" customWidth="1"/>
    <col min="152" max="153" width="2.69921875" style="18" hidden="1" customWidth="1"/>
    <col min="154" max="154" width="6.69921875" style="18" hidden="1" customWidth="1"/>
    <col min="155" max="156" width="2.69921875" style="18" hidden="1" customWidth="1"/>
    <col min="157" max="157" width="8.09765625" style="18" hidden="1" customWidth="1"/>
    <col min="158" max="159" width="2.69921875" style="18" hidden="1" customWidth="1"/>
    <col min="160" max="160" width="6.69921875" style="18" hidden="1" customWidth="1"/>
    <col min="161" max="162" width="2.69921875" style="18" hidden="1" customWidth="1"/>
    <col min="163" max="163" width="6.69921875" style="18" hidden="1" customWidth="1"/>
    <col min="164" max="164" width="2.69921875" style="18" hidden="1" customWidth="1"/>
    <col min="165" max="165" width="2.69921875" style="18" customWidth="1"/>
    <col min="166" max="166" width="8.296875" style="18" customWidth="1"/>
    <col min="167" max="168" width="2.69921875" style="18" customWidth="1"/>
    <col min="169" max="169" width="6.69921875" style="18" customWidth="1"/>
    <col min="170" max="171" width="2.69921875" style="18" customWidth="1"/>
    <col min="172" max="172" width="6.69921875" style="18" customWidth="1"/>
    <col min="173" max="174" width="2.69921875" style="18" customWidth="1"/>
    <col min="175" max="175" width="6.69921875" style="18" customWidth="1"/>
    <col min="176" max="177" width="2.69921875" style="18" customWidth="1"/>
    <col min="178" max="178" width="8.296875" style="18" customWidth="1"/>
    <col min="179" max="180" width="2.69921875" style="18" customWidth="1"/>
    <col min="181" max="181" width="6.69921875" style="18" customWidth="1"/>
    <col min="182" max="183" width="2.69921875" style="18" customWidth="1"/>
    <col min="184" max="184" width="6.69921875" style="18" customWidth="1"/>
    <col min="185" max="186" width="2.69921875" style="18" customWidth="1"/>
    <col min="187" max="187" width="7.3984375" style="18" customWidth="1"/>
    <col min="188" max="189" width="2.69921875" style="18" customWidth="1"/>
    <col min="190" max="190" width="6.69921875" style="18" customWidth="1"/>
    <col min="191" max="192" width="2.69921875" style="18" customWidth="1"/>
    <col min="193" max="193" width="6.69921875" style="18" customWidth="1"/>
    <col min="194" max="195" width="2.69921875" style="18" customWidth="1"/>
    <col min="196" max="196" width="6.69921875" style="18" customWidth="1"/>
    <col min="197" max="198" width="2.69921875" style="18" customWidth="1"/>
    <col min="199" max="199" width="6.69921875" style="18" customWidth="1"/>
    <col min="200" max="201" width="2.69921875" style="18" customWidth="1"/>
    <col min="202" max="202" width="6.69921875" style="18" customWidth="1"/>
    <col min="203" max="204" width="2.69921875" style="18" customWidth="1"/>
    <col min="205" max="205" width="6.69921875" style="18" customWidth="1"/>
    <col min="206" max="207" width="2.69921875" style="18" customWidth="1"/>
    <col min="208" max="208" width="6.69921875" style="18" customWidth="1"/>
    <col min="209" max="210" width="2.69921875" style="18" customWidth="1"/>
    <col min="211" max="211" width="8.09765625" style="18" customWidth="1"/>
    <col min="212" max="212" width="2.69921875" style="18" customWidth="1"/>
    <col min="213" max="213" width="2.59765625" style="18" customWidth="1"/>
    <col min="214" max="214" width="6.69921875" style="18" customWidth="1"/>
    <col min="215" max="216" width="2.69921875" style="18" customWidth="1"/>
    <col min="217" max="217" width="7.8984375" style="18" customWidth="1"/>
    <col min="218" max="219" width="2.69921875" style="18" customWidth="1"/>
    <col min="220" max="220" width="6.69921875" style="18" customWidth="1"/>
    <col min="221" max="222" width="2.69921875" style="18" customWidth="1"/>
    <col min="223" max="223" width="6.69921875" style="18" customWidth="1"/>
    <col min="224" max="224" width="3" style="18" customWidth="1"/>
    <col min="225" max="225" width="2.69921875" style="18" customWidth="1"/>
    <col min="226" max="226" width="6.69921875" style="18" customWidth="1"/>
    <col min="227" max="228" width="2.69921875" style="18" customWidth="1"/>
    <col min="229" max="229" width="6.69921875" style="18" customWidth="1"/>
    <col min="230" max="231" width="2.69921875" style="18" customWidth="1"/>
    <col min="232" max="232" width="6.69921875" style="18" customWidth="1"/>
    <col min="233" max="234" width="2.69921875" style="18" customWidth="1"/>
    <col min="235" max="235" width="6.69921875" style="18" customWidth="1"/>
    <col min="236" max="237" width="2.69921875" style="18" customWidth="1"/>
    <col min="238" max="238" width="6.69921875" style="18" customWidth="1"/>
    <col min="239" max="240" width="2.69921875" style="18" customWidth="1"/>
    <col min="241" max="241" width="6.69921875" style="18" customWidth="1"/>
    <col min="242" max="243" width="2.69921875" style="18" customWidth="1"/>
    <col min="244" max="244" width="6.69921875" style="18" customWidth="1"/>
    <col min="245" max="246" width="2.69921875" style="18" customWidth="1"/>
    <col min="247" max="247" width="6.69921875" style="18" customWidth="1"/>
    <col min="248" max="249" width="2.69921875" style="18" customWidth="1"/>
    <col min="250" max="250" width="6.69921875" style="18" customWidth="1"/>
    <col min="251" max="252" width="2.69921875" style="18" customWidth="1"/>
    <col min="253" max="253" width="8.296875" style="18" bestFit="1" customWidth="1"/>
    <col min="254" max="255" width="2.69921875" style="18" customWidth="1"/>
    <col min="256" max="256" width="7.8984375" style="18" bestFit="1" customWidth="1"/>
    <col min="257" max="258" width="2.69921875" style="18" customWidth="1"/>
    <col min="259" max="259" width="6.69921875" style="18" customWidth="1"/>
    <col min="260" max="261" width="2.69921875" style="18" customWidth="1"/>
    <col min="262" max="262" width="6.69921875" style="18" customWidth="1"/>
    <col min="263" max="264" width="2.69921875" style="18" customWidth="1"/>
    <col min="265" max="265" width="6.69921875" style="18" customWidth="1"/>
    <col min="266" max="267" width="2.69921875" style="18" customWidth="1"/>
    <col min="268" max="268" width="6.69921875" style="18" customWidth="1"/>
    <col min="269" max="270" width="2.69921875" style="18" customWidth="1"/>
    <col min="271" max="271" width="6.69921875" style="18" customWidth="1"/>
    <col min="272" max="273" width="2.69921875" style="18" customWidth="1"/>
    <col min="274" max="274" width="6.69921875" style="18" customWidth="1"/>
    <col min="275" max="276" width="2.69921875" style="18" customWidth="1"/>
    <col min="277" max="277" width="6.69921875" style="18" customWidth="1"/>
    <col min="278" max="279" width="2.69921875" style="18" customWidth="1"/>
    <col min="280" max="280" width="6.69921875" style="18" customWidth="1"/>
    <col min="281" max="282" width="2.69921875" style="18" customWidth="1"/>
    <col min="283" max="283" width="6.69921875" style="18" customWidth="1"/>
    <col min="284" max="285" width="2.69921875" style="18" customWidth="1"/>
    <col min="286" max="286" width="6.69921875" style="18" customWidth="1"/>
    <col min="287" max="288" width="2.69921875" style="18" customWidth="1"/>
    <col min="289" max="289" width="6.69921875" style="18" customWidth="1"/>
    <col min="290" max="291" width="2.69921875" style="18" customWidth="1"/>
    <col min="292" max="292" width="6.69921875" style="18" customWidth="1"/>
    <col min="293" max="294" width="2.69921875" style="18" customWidth="1"/>
    <col min="295" max="295" width="6.69921875" style="18" customWidth="1"/>
    <col min="296" max="297" width="2.69921875" style="18" customWidth="1"/>
    <col min="298" max="298" width="6.69921875" style="18" customWidth="1"/>
    <col min="299" max="300" width="2.69921875" style="18" customWidth="1"/>
    <col min="301" max="301" width="6.69921875" style="18" customWidth="1"/>
    <col min="302" max="303" width="2.69921875" style="18" customWidth="1"/>
    <col min="304" max="304" width="6.69921875" style="18" customWidth="1"/>
    <col min="305" max="306" width="2.69921875" style="18" customWidth="1"/>
    <col min="307" max="307" width="6.69921875" style="18" customWidth="1"/>
    <col min="308" max="309" width="2.69921875" style="18" customWidth="1"/>
    <col min="310" max="310" width="6.69921875" style="18" customWidth="1"/>
    <col min="311" max="312" width="2.69921875" style="18" customWidth="1"/>
    <col min="313" max="313" width="6.69921875" style="18" customWidth="1"/>
    <col min="314" max="315" width="2.69921875" style="18" customWidth="1"/>
    <col min="316" max="316" width="6.69921875" style="18" customWidth="1"/>
    <col min="317" max="318" width="2.69921875" style="18" customWidth="1"/>
    <col min="319" max="319" width="6.69921875" style="18" customWidth="1"/>
    <col min="320" max="321" width="2.69921875" style="18" customWidth="1"/>
    <col min="322" max="322" width="6.69921875" style="18" customWidth="1"/>
    <col min="323" max="323" width="2.69921875" style="18" customWidth="1"/>
    <col min="324" max="330" width="9.09765625" customWidth="1"/>
  </cols>
  <sheetData>
    <row r="1" spans="1:323 16384:16384" s="33" customFormat="1" x14ac:dyDescent="0.2">
      <c r="A1" s="62">
        <v>1</v>
      </c>
      <c r="B1" s="62">
        <v>2</v>
      </c>
      <c r="C1" s="62">
        <v>3</v>
      </c>
      <c r="D1" s="62">
        <v>4</v>
      </c>
      <c r="E1" s="62">
        <v>5</v>
      </c>
      <c r="F1" s="62">
        <v>6</v>
      </c>
      <c r="G1" s="62">
        <v>7</v>
      </c>
      <c r="H1" s="62">
        <v>8</v>
      </c>
      <c r="I1" s="62">
        <v>9</v>
      </c>
      <c r="J1" s="62">
        <v>10</v>
      </c>
      <c r="K1" s="62">
        <v>11</v>
      </c>
      <c r="L1" s="62">
        <v>12</v>
      </c>
      <c r="M1" s="62">
        <v>13</v>
      </c>
      <c r="N1" s="62">
        <v>14</v>
      </c>
      <c r="O1" s="62">
        <v>15</v>
      </c>
      <c r="P1" s="62">
        <v>16</v>
      </c>
      <c r="Q1" s="62">
        <v>17</v>
      </c>
      <c r="R1" s="62">
        <v>18</v>
      </c>
      <c r="S1" s="62">
        <v>19</v>
      </c>
      <c r="T1" s="85">
        <v>20</v>
      </c>
      <c r="U1" s="62">
        <v>21</v>
      </c>
      <c r="V1" s="62">
        <v>22</v>
      </c>
      <c r="W1" s="62">
        <v>23</v>
      </c>
      <c r="X1" s="62">
        <v>24</v>
      </c>
      <c r="Y1" s="62">
        <v>25</v>
      </c>
      <c r="Z1" s="62">
        <v>26</v>
      </c>
      <c r="AA1" s="62">
        <v>27</v>
      </c>
      <c r="AB1" s="62">
        <v>28</v>
      </c>
      <c r="AC1" s="62">
        <v>29</v>
      </c>
      <c r="AD1" s="62">
        <v>30</v>
      </c>
      <c r="AE1" s="62">
        <v>31</v>
      </c>
      <c r="AF1" s="62">
        <v>32</v>
      </c>
      <c r="AG1" s="62">
        <v>33</v>
      </c>
      <c r="AH1" s="62">
        <v>34</v>
      </c>
      <c r="AI1" s="83">
        <v>35</v>
      </c>
      <c r="AJ1" s="62">
        <v>36</v>
      </c>
      <c r="AK1" s="62">
        <v>37</v>
      </c>
      <c r="AL1" s="62">
        <v>38</v>
      </c>
      <c r="AM1" s="62">
        <v>39</v>
      </c>
      <c r="AN1" s="62">
        <v>40</v>
      </c>
      <c r="AO1" s="62">
        <v>41</v>
      </c>
      <c r="AP1" s="62">
        <v>42</v>
      </c>
      <c r="AQ1" s="85">
        <v>43</v>
      </c>
      <c r="AR1" s="62">
        <v>44</v>
      </c>
      <c r="AS1" s="62">
        <v>45</v>
      </c>
      <c r="AT1" s="62">
        <v>46</v>
      </c>
      <c r="AU1" s="62">
        <v>47</v>
      </c>
      <c r="AV1" s="62">
        <v>48</v>
      </c>
      <c r="AW1" s="62">
        <v>49</v>
      </c>
      <c r="AX1" s="62">
        <v>50</v>
      </c>
      <c r="AY1" s="62">
        <v>51</v>
      </c>
      <c r="AZ1" s="62">
        <v>52</v>
      </c>
      <c r="BA1" s="62">
        <v>53</v>
      </c>
      <c r="BB1" s="62">
        <v>54</v>
      </c>
      <c r="BC1" s="62">
        <v>55</v>
      </c>
      <c r="BD1" s="62">
        <v>56</v>
      </c>
      <c r="BE1" s="62">
        <v>57</v>
      </c>
      <c r="BF1" s="62">
        <v>58</v>
      </c>
      <c r="BG1" s="62">
        <v>59</v>
      </c>
      <c r="BH1" s="62">
        <v>60</v>
      </c>
      <c r="BI1" s="62">
        <v>61</v>
      </c>
      <c r="BJ1" s="62">
        <v>62</v>
      </c>
      <c r="BK1" s="62">
        <v>63</v>
      </c>
      <c r="BL1" s="62">
        <v>64</v>
      </c>
      <c r="BM1" s="62">
        <v>65</v>
      </c>
      <c r="BN1" s="62">
        <v>66</v>
      </c>
      <c r="BO1" s="62">
        <v>67</v>
      </c>
      <c r="BP1" s="62">
        <v>68</v>
      </c>
      <c r="BQ1" s="62">
        <v>69</v>
      </c>
      <c r="BR1" s="62">
        <v>70</v>
      </c>
      <c r="BS1" s="62">
        <v>71</v>
      </c>
      <c r="BT1" s="62">
        <v>72</v>
      </c>
      <c r="BU1" s="62">
        <v>73</v>
      </c>
      <c r="BV1" s="62">
        <v>74</v>
      </c>
      <c r="BW1" s="62">
        <v>75</v>
      </c>
      <c r="BX1" s="62">
        <v>76</v>
      </c>
      <c r="BY1" s="62">
        <v>77</v>
      </c>
      <c r="BZ1" s="62">
        <v>78</v>
      </c>
      <c r="CA1" s="62">
        <v>79</v>
      </c>
      <c r="CB1" s="62">
        <v>80</v>
      </c>
      <c r="CC1" s="62">
        <v>81</v>
      </c>
      <c r="CD1" s="62">
        <v>82</v>
      </c>
      <c r="CE1" s="62">
        <v>83</v>
      </c>
      <c r="CF1" s="62">
        <v>84</v>
      </c>
      <c r="CG1" s="62">
        <v>85</v>
      </c>
      <c r="CH1" s="62">
        <v>86</v>
      </c>
      <c r="CI1" s="62">
        <v>87</v>
      </c>
      <c r="CJ1" s="62">
        <v>88</v>
      </c>
      <c r="CK1" s="62">
        <v>89</v>
      </c>
      <c r="CL1" s="62">
        <v>90</v>
      </c>
      <c r="CM1" s="62">
        <v>91</v>
      </c>
      <c r="CN1" s="62">
        <v>92</v>
      </c>
      <c r="CO1" s="62">
        <v>93</v>
      </c>
      <c r="CP1" s="62">
        <v>94</v>
      </c>
      <c r="CQ1" s="62">
        <v>95</v>
      </c>
      <c r="CR1" s="62">
        <v>96</v>
      </c>
      <c r="CS1" s="62">
        <v>97</v>
      </c>
      <c r="CT1" s="62">
        <v>98</v>
      </c>
      <c r="CU1" s="62">
        <v>99</v>
      </c>
      <c r="CV1" s="62">
        <v>100</v>
      </c>
      <c r="CW1" s="62">
        <v>101</v>
      </c>
      <c r="CX1" s="62">
        <v>102</v>
      </c>
      <c r="CY1" s="62">
        <v>103</v>
      </c>
      <c r="CZ1" s="62">
        <v>104</v>
      </c>
      <c r="DA1" s="62">
        <v>105</v>
      </c>
      <c r="DB1" s="62">
        <v>106</v>
      </c>
      <c r="DC1" s="62">
        <v>107</v>
      </c>
      <c r="DD1" s="62">
        <v>108</v>
      </c>
      <c r="DE1" s="62">
        <v>109</v>
      </c>
      <c r="DF1" s="62">
        <v>110</v>
      </c>
      <c r="DG1" s="62">
        <v>111</v>
      </c>
      <c r="DH1" s="62">
        <v>112</v>
      </c>
      <c r="DI1" s="62">
        <v>113</v>
      </c>
      <c r="DJ1" s="62">
        <v>114</v>
      </c>
      <c r="DK1" s="62">
        <v>115</v>
      </c>
      <c r="DL1" s="62">
        <v>116</v>
      </c>
      <c r="DM1" s="62">
        <v>117</v>
      </c>
      <c r="DN1" s="62">
        <v>118</v>
      </c>
      <c r="DO1" s="62">
        <v>119</v>
      </c>
      <c r="DP1" s="62">
        <v>120</v>
      </c>
      <c r="DQ1" s="62">
        <v>121</v>
      </c>
      <c r="DR1" s="62">
        <v>122</v>
      </c>
      <c r="DS1" s="62">
        <v>123</v>
      </c>
      <c r="DT1" s="62">
        <v>124</v>
      </c>
      <c r="DU1" s="62">
        <v>125</v>
      </c>
      <c r="DV1" s="62">
        <v>126</v>
      </c>
      <c r="DW1" s="62">
        <v>127</v>
      </c>
      <c r="DX1" s="62">
        <v>128</v>
      </c>
      <c r="DY1" s="62">
        <v>129</v>
      </c>
      <c r="DZ1" s="62">
        <v>130</v>
      </c>
      <c r="EA1" s="62">
        <v>131</v>
      </c>
      <c r="EB1" s="62">
        <v>132</v>
      </c>
      <c r="EC1" s="62">
        <v>133</v>
      </c>
      <c r="ED1" s="62">
        <v>134</v>
      </c>
      <c r="EE1" s="62">
        <v>135</v>
      </c>
      <c r="EF1" s="62">
        <v>136</v>
      </c>
      <c r="EG1" s="62">
        <v>137</v>
      </c>
      <c r="EH1" s="62"/>
      <c r="EI1" s="62">
        <v>46</v>
      </c>
      <c r="EJ1" s="62">
        <v>47</v>
      </c>
      <c r="EK1" s="62">
        <v>48</v>
      </c>
      <c r="EL1" s="62">
        <v>49</v>
      </c>
      <c r="EM1" s="62">
        <v>50</v>
      </c>
      <c r="EN1" s="62">
        <v>51</v>
      </c>
      <c r="EO1" s="62">
        <v>52</v>
      </c>
      <c r="EP1" s="62">
        <v>53</v>
      </c>
      <c r="EQ1" s="62">
        <v>54</v>
      </c>
      <c r="ER1" s="62">
        <v>55</v>
      </c>
      <c r="ES1" s="62">
        <v>56</v>
      </c>
      <c r="ET1" s="62">
        <v>57</v>
      </c>
      <c r="EU1" s="62">
        <v>58</v>
      </c>
      <c r="EV1" s="62" t="s">
        <v>355</v>
      </c>
      <c r="EW1" s="62">
        <v>60</v>
      </c>
      <c r="EX1" s="62">
        <v>61</v>
      </c>
      <c r="EY1" s="62">
        <v>62</v>
      </c>
      <c r="EZ1" s="62">
        <v>63</v>
      </c>
      <c r="FA1" s="62">
        <v>64</v>
      </c>
      <c r="FB1" s="62">
        <v>65</v>
      </c>
      <c r="FC1" s="62">
        <v>66</v>
      </c>
      <c r="FD1" s="62">
        <v>67</v>
      </c>
      <c r="FE1" s="62">
        <v>68</v>
      </c>
      <c r="FF1" s="62">
        <v>69</v>
      </c>
      <c r="FG1" s="62">
        <v>70</v>
      </c>
      <c r="FH1" s="62">
        <v>71</v>
      </c>
      <c r="FI1" s="62">
        <v>72</v>
      </c>
      <c r="FJ1" s="62">
        <v>73</v>
      </c>
      <c r="FK1" s="62">
        <v>74</v>
      </c>
      <c r="FL1" s="62">
        <v>75</v>
      </c>
      <c r="FM1" s="62">
        <v>76</v>
      </c>
      <c r="FN1" s="62">
        <v>77</v>
      </c>
      <c r="FO1" s="62">
        <v>78</v>
      </c>
      <c r="FP1" s="62">
        <v>79</v>
      </c>
      <c r="FQ1" s="62">
        <v>80</v>
      </c>
      <c r="FR1" s="62">
        <v>81</v>
      </c>
      <c r="FS1" s="62">
        <v>82</v>
      </c>
      <c r="FT1" s="62">
        <v>83</v>
      </c>
      <c r="FU1" s="62">
        <v>84</v>
      </c>
      <c r="FV1" s="62">
        <v>85</v>
      </c>
      <c r="FW1" s="62">
        <v>86</v>
      </c>
      <c r="FX1" s="62">
        <v>87</v>
      </c>
      <c r="FY1" s="62">
        <v>88</v>
      </c>
      <c r="FZ1" s="62">
        <v>89</v>
      </c>
      <c r="GA1" s="62">
        <v>90</v>
      </c>
      <c r="GB1" s="62">
        <v>91</v>
      </c>
      <c r="GC1" s="62">
        <v>92</v>
      </c>
      <c r="GD1" s="62">
        <v>93</v>
      </c>
      <c r="GE1" s="62">
        <v>94</v>
      </c>
      <c r="GF1" s="62">
        <v>95</v>
      </c>
      <c r="GG1" s="62">
        <v>96</v>
      </c>
      <c r="GH1" s="62">
        <v>97</v>
      </c>
      <c r="GI1" s="62">
        <v>98</v>
      </c>
      <c r="GJ1" s="62">
        <v>99</v>
      </c>
      <c r="GK1" s="62">
        <v>100</v>
      </c>
      <c r="GL1" s="62">
        <v>101</v>
      </c>
      <c r="GM1" s="62">
        <v>102</v>
      </c>
      <c r="GN1" s="62">
        <v>103</v>
      </c>
      <c r="GO1" s="62">
        <v>104</v>
      </c>
      <c r="GP1" s="62">
        <v>105</v>
      </c>
      <c r="GQ1" s="62">
        <v>106</v>
      </c>
      <c r="GR1" s="62">
        <v>107</v>
      </c>
      <c r="GS1" s="62">
        <v>108</v>
      </c>
      <c r="GT1" s="62">
        <v>109</v>
      </c>
      <c r="GU1" s="62">
        <v>110</v>
      </c>
      <c r="GV1" s="62">
        <v>111</v>
      </c>
      <c r="GW1" s="62">
        <v>112</v>
      </c>
      <c r="GX1" s="62">
        <v>113</v>
      </c>
      <c r="GY1" s="62">
        <v>114</v>
      </c>
      <c r="GZ1" s="62">
        <v>115</v>
      </c>
      <c r="HA1" s="62">
        <v>116</v>
      </c>
      <c r="HB1" s="62">
        <v>117</v>
      </c>
      <c r="HC1" s="62">
        <v>118</v>
      </c>
      <c r="HD1" s="62">
        <v>119</v>
      </c>
      <c r="HE1" s="62">
        <v>120</v>
      </c>
      <c r="HF1" s="62">
        <v>121</v>
      </c>
      <c r="HG1" s="62">
        <v>122</v>
      </c>
      <c r="HH1" s="62">
        <v>123</v>
      </c>
      <c r="HI1" s="62">
        <v>124</v>
      </c>
      <c r="HJ1" s="62">
        <v>125</v>
      </c>
      <c r="HK1" s="62">
        <v>126</v>
      </c>
      <c r="HL1" s="62">
        <v>127</v>
      </c>
      <c r="HM1" s="62">
        <v>128</v>
      </c>
      <c r="HN1" s="62">
        <v>129</v>
      </c>
      <c r="HO1" s="62">
        <v>130</v>
      </c>
      <c r="HP1" s="62">
        <v>131</v>
      </c>
      <c r="HQ1" s="62">
        <v>132</v>
      </c>
      <c r="HR1" s="62">
        <v>133</v>
      </c>
      <c r="HS1" s="62">
        <v>134</v>
      </c>
      <c r="HT1" s="62">
        <v>135</v>
      </c>
      <c r="HU1" s="62">
        <v>136</v>
      </c>
      <c r="HV1" s="62" t="s">
        <v>490</v>
      </c>
      <c r="HW1" s="62">
        <v>135</v>
      </c>
      <c r="HX1" s="62">
        <v>136</v>
      </c>
      <c r="HY1" s="62">
        <v>137</v>
      </c>
      <c r="HZ1" s="62">
        <v>138</v>
      </c>
      <c r="IA1" s="62">
        <v>139</v>
      </c>
      <c r="IB1" s="62">
        <v>140</v>
      </c>
      <c r="IC1" s="62">
        <v>141</v>
      </c>
      <c r="ID1" s="62">
        <v>142</v>
      </c>
      <c r="IE1" s="62">
        <v>143</v>
      </c>
      <c r="IF1" s="62">
        <v>144</v>
      </c>
      <c r="IG1" s="62">
        <v>145</v>
      </c>
      <c r="IH1" s="62">
        <v>146</v>
      </c>
      <c r="II1" s="62">
        <v>147</v>
      </c>
      <c r="IJ1" s="62">
        <v>148</v>
      </c>
      <c r="IK1" s="62">
        <v>149</v>
      </c>
      <c r="IL1" s="62">
        <v>150</v>
      </c>
      <c r="IM1" s="62">
        <v>151</v>
      </c>
      <c r="IN1" s="62">
        <v>152</v>
      </c>
      <c r="IO1" s="62">
        <v>153</v>
      </c>
      <c r="IP1" s="62">
        <v>154</v>
      </c>
      <c r="IQ1" s="62">
        <v>155</v>
      </c>
      <c r="IR1" s="62">
        <v>156</v>
      </c>
      <c r="IS1" s="62">
        <v>157</v>
      </c>
      <c r="IT1" s="62">
        <v>158</v>
      </c>
      <c r="IU1" s="62">
        <v>159</v>
      </c>
      <c r="IV1" s="62">
        <v>160</v>
      </c>
      <c r="IW1" s="62">
        <v>161</v>
      </c>
      <c r="IX1" s="62">
        <v>162</v>
      </c>
      <c r="IY1" s="62">
        <v>163</v>
      </c>
      <c r="IZ1" s="62">
        <v>164</v>
      </c>
      <c r="JA1" s="62">
        <v>165</v>
      </c>
      <c r="JB1" s="62">
        <v>166</v>
      </c>
      <c r="JC1" s="62">
        <v>167</v>
      </c>
      <c r="JD1" s="62">
        <v>168</v>
      </c>
      <c r="JE1" s="62">
        <v>169</v>
      </c>
      <c r="JF1" s="62">
        <v>170</v>
      </c>
      <c r="JG1" s="62">
        <v>171</v>
      </c>
      <c r="JH1" s="62">
        <v>172</v>
      </c>
      <c r="JI1" s="62">
        <v>173</v>
      </c>
      <c r="JJ1" s="62">
        <v>174</v>
      </c>
      <c r="JK1" s="62">
        <v>175</v>
      </c>
      <c r="JL1" s="62">
        <v>176</v>
      </c>
      <c r="JM1" s="62">
        <v>177</v>
      </c>
      <c r="JN1" s="62">
        <v>178</v>
      </c>
      <c r="JO1" s="62">
        <v>179</v>
      </c>
      <c r="JP1" s="62">
        <v>180</v>
      </c>
      <c r="JQ1" s="62">
        <v>181</v>
      </c>
      <c r="JR1" s="62">
        <v>182</v>
      </c>
      <c r="JS1" s="62">
        <v>183</v>
      </c>
      <c r="JT1" s="62">
        <v>184</v>
      </c>
      <c r="JU1" s="62">
        <v>185</v>
      </c>
      <c r="JV1" s="62">
        <v>186</v>
      </c>
      <c r="JW1" s="62">
        <v>187</v>
      </c>
      <c r="JX1" s="62">
        <v>188</v>
      </c>
      <c r="JY1" s="62">
        <v>189</v>
      </c>
      <c r="JZ1" s="62">
        <v>190</v>
      </c>
      <c r="KA1" s="62">
        <v>191</v>
      </c>
      <c r="KB1" s="62">
        <v>192</v>
      </c>
      <c r="KC1" s="62">
        <v>193</v>
      </c>
      <c r="KD1" s="62">
        <v>194</v>
      </c>
      <c r="KE1" s="62">
        <v>195</v>
      </c>
      <c r="KF1" s="62">
        <v>196</v>
      </c>
      <c r="KG1" s="62">
        <v>197</v>
      </c>
      <c r="KH1" s="62">
        <v>198</v>
      </c>
      <c r="KI1" s="62">
        <v>199</v>
      </c>
      <c r="KJ1" s="62">
        <v>200</v>
      </c>
      <c r="KK1" s="62">
        <v>201</v>
      </c>
      <c r="KL1" s="62">
        <v>202</v>
      </c>
      <c r="KM1" s="62">
        <v>203</v>
      </c>
      <c r="KN1" s="62">
        <v>204</v>
      </c>
      <c r="KO1" s="62">
        <v>205</v>
      </c>
      <c r="KP1" s="62">
        <v>206</v>
      </c>
      <c r="KQ1" s="62">
        <v>207</v>
      </c>
      <c r="KR1" s="62">
        <v>208</v>
      </c>
      <c r="KS1" s="62">
        <v>209</v>
      </c>
      <c r="KT1" s="62">
        <v>210</v>
      </c>
      <c r="KU1" s="62">
        <v>211</v>
      </c>
      <c r="KV1" s="62">
        <v>212</v>
      </c>
      <c r="KW1" s="62">
        <v>213</v>
      </c>
      <c r="KX1" s="62">
        <v>214</v>
      </c>
      <c r="KY1" s="62">
        <v>215</v>
      </c>
      <c r="KZ1" s="62">
        <v>216</v>
      </c>
      <c r="LA1" s="62">
        <v>217</v>
      </c>
      <c r="LB1" s="62">
        <v>218</v>
      </c>
      <c r="LC1" s="62">
        <v>219</v>
      </c>
      <c r="LD1" s="62">
        <v>220</v>
      </c>
      <c r="LE1" s="62">
        <v>221</v>
      </c>
      <c r="LF1" s="62">
        <v>222</v>
      </c>
      <c r="LG1" s="62">
        <v>223</v>
      </c>
      <c r="LH1" s="62">
        <v>224</v>
      </c>
      <c r="LI1" s="62">
        <v>225</v>
      </c>
      <c r="LJ1" s="62">
        <v>226</v>
      </c>
      <c r="LK1" s="62">
        <v>227</v>
      </c>
    </row>
    <row r="2" spans="1:323 16384:16384" s="33" customFormat="1" ht="15" x14ac:dyDescent="0.2">
      <c r="A2" s="829"/>
      <c r="B2" s="828"/>
      <c r="C2" s="826"/>
      <c r="D2" s="827"/>
      <c r="E2" s="62"/>
      <c r="F2" s="62"/>
      <c r="G2" s="62"/>
      <c r="H2" s="62"/>
      <c r="I2" s="62"/>
      <c r="J2" s="62"/>
      <c r="K2" s="62"/>
      <c r="L2" s="62"/>
      <c r="M2" s="62"/>
      <c r="N2" s="62"/>
      <c r="O2" s="62"/>
      <c r="P2" s="62"/>
      <c r="Q2" s="62"/>
      <c r="R2" s="62"/>
      <c r="S2" s="62"/>
      <c r="T2" s="85"/>
      <c r="U2" s="62"/>
      <c r="V2" s="62"/>
      <c r="W2" s="62"/>
      <c r="X2" s="62"/>
      <c r="Y2" s="62"/>
      <c r="Z2" s="62"/>
      <c r="AA2" s="62"/>
      <c r="AB2" s="62"/>
      <c r="AC2" s="62"/>
      <c r="AD2" s="62"/>
      <c r="AE2" s="62"/>
      <c r="AF2" s="62"/>
      <c r="AG2" s="62"/>
      <c r="AH2" s="62"/>
      <c r="AI2" s="83"/>
      <c r="AJ2" s="62"/>
      <c r="AK2" s="224"/>
      <c r="AL2" s="62"/>
      <c r="AM2" s="62"/>
      <c r="AN2" s="62"/>
      <c r="AO2" s="62"/>
      <c r="AP2" s="62"/>
      <c r="AQ2" s="85"/>
      <c r="AR2" s="62"/>
      <c r="AS2" s="217" t="s">
        <v>123</v>
      </c>
      <c r="AT2" s="218">
        <f>ｶﾚﾝﾀﾞｰ!C2</f>
        <v>46082</v>
      </c>
      <c r="AU2" s="219" t="s">
        <v>132</v>
      </c>
      <c r="AV2" s="219" t="s">
        <v>133</v>
      </c>
      <c r="AW2" s="218">
        <f>ｶﾚﾝﾀﾞｰ!D2</f>
        <v>46083</v>
      </c>
      <c r="AX2" s="219" t="s">
        <v>134</v>
      </c>
      <c r="AY2" s="219" t="s">
        <v>135</v>
      </c>
      <c r="AZ2" s="218">
        <f>ｶﾚﾝﾀﾞｰ!E2</f>
        <v>46084</v>
      </c>
      <c r="BA2" s="220" t="s">
        <v>136</v>
      </c>
      <c r="BB2" s="219" t="s">
        <v>137</v>
      </c>
      <c r="BC2" s="218">
        <f>ｶﾚﾝﾀﾞｰ!F2</f>
        <v>46085</v>
      </c>
      <c r="BD2" s="220" t="s">
        <v>138</v>
      </c>
      <c r="BE2" s="219" t="s">
        <v>139</v>
      </c>
      <c r="BF2" s="218">
        <f>ｶﾚﾝﾀﾞｰ!G2</f>
        <v>46086</v>
      </c>
      <c r="BG2" s="220" t="s">
        <v>140</v>
      </c>
      <c r="BH2" s="219" t="s">
        <v>141</v>
      </c>
      <c r="BI2" s="218">
        <f>ｶﾚﾝﾀﾞｰ!H2</f>
        <v>46087</v>
      </c>
      <c r="BJ2" s="220" t="s">
        <v>142</v>
      </c>
      <c r="BK2" s="219" t="s">
        <v>143</v>
      </c>
      <c r="BL2" s="218">
        <f>ｶﾚﾝﾀﾞｰ!I2</f>
        <v>46088</v>
      </c>
      <c r="BM2" s="220" t="s">
        <v>144</v>
      </c>
      <c r="BN2" s="219" t="s">
        <v>145</v>
      </c>
      <c r="BO2" s="218">
        <f>ｶﾚﾝﾀﾞｰ!J2</f>
        <v>46089</v>
      </c>
      <c r="BP2" s="220" t="s">
        <v>146</v>
      </c>
      <c r="BQ2" s="219" t="s">
        <v>147</v>
      </c>
      <c r="BR2" s="218">
        <f>ｶﾚﾝﾀﾞｰ!K2</f>
        <v>46090</v>
      </c>
      <c r="BS2" s="220" t="s">
        <v>148</v>
      </c>
      <c r="BT2" s="219" t="s">
        <v>149</v>
      </c>
      <c r="BU2" s="218">
        <f>ｶﾚﾝﾀﾞｰ!L2</f>
        <v>46091</v>
      </c>
      <c r="BV2" s="220" t="s">
        <v>150</v>
      </c>
      <c r="BW2" s="219" t="s">
        <v>151</v>
      </c>
      <c r="BX2" s="218">
        <f>ｶﾚﾝﾀﾞｰ!M2</f>
        <v>46092</v>
      </c>
      <c r="BY2" s="220" t="s">
        <v>152</v>
      </c>
      <c r="BZ2" s="219" t="s">
        <v>153</v>
      </c>
      <c r="CA2" s="218">
        <f>ｶﾚﾝﾀﾞｰ!N2</f>
        <v>46093</v>
      </c>
      <c r="CB2" s="220" t="s">
        <v>154</v>
      </c>
      <c r="CC2" s="219" t="s">
        <v>155</v>
      </c>
      <c r="CD2" s="218">
        <f>ｶﾚﾝﾀﾞｰ!O2</f>
        <v>46094</v>
      </c>
      <c r="CE2" s="220" t="s">
        <v>156</v>
      </c>
      <c r="CF2" s="219" t="s">
        <v>157</v>
      </c>
      <c r="CG2" s="218">
        <f>ｶﾚﾝﾀﾞｰ!P2</f>
        <v>46095</v>
      </c>
      <c r="CH2" s="220" t="s">
        <v>158</v>
      </c>
      <c r="CI2" s="219" t="s">
        <v>159</v>
      </c>
      <c r="CJ2" s="218">
        <f>ｶﾚﾝﾀﾞｰ!Q2</f>
        <v>46096</v>
      </c>
      <c r="CK2" s="220" t="s">
        <v>160</v>
      </c>
      <c r="CL2" s="219" t="s">
        <v>161</v>
      </c>
      <c r="CM2" s="218">
        <f>ｶﾚﾝﾀﾞｰ!R2</f>
        <v>46097</v>
      </c>
      <c r="CN2" s="220" t="s">
        <v>162</v>
      </c>
      <c r="CO2" s="220" t="s">
        <v>163</v>
      </c>
      <c r="CP2" s="218">
        <f>ｶﾚﾝﾀﾞｰ!S2</f>
        <v>46098</v>
      </c>
      <c r="CQ2" s="219" t="s">
        <v>164</v>
      </c>
      <c r="CR2" s="219" t="s">
        <v>165</v>
      </c>
      <c r="CS2" s="218">
        <f>ｶﾚﾝﾀﾞｰ!T2</f>
        <v>46099</v>
      </c>
      <c r="CT2" s="220" t="s">
        <v>166</v>
      </c>
      <c r="CU2" s="220" t="s">
        <v>167</v>
      </c>
      <c r="CV2" s="218">
        <f>ｶﾚﾝﾀﾞｰ!U2</f>
        <v>46100</v>
      </c>
      <c r="CW2" s="219" t="s">
        <v>168</v>
      </c>
      <c r="CX2" s="219" t="s">
        <v>169</v>
      </c>
      <c r="CY2" s="218">
        <f>ｶﾚﾝﾀﾞｰ!V2</f>
        <v>46101</v>
      </c>
      <c r="CZ2" s="220" t="s">
        <v>170</v>
      </c>
      <c r="DA2" s="220" t="s">
        <v>171</v>
      </c>
      <c r="DB2" s="218">
        <f>ｶﾚﾝﾀﾞｰ!W2</f>
        <v>46102</v>
      </c>
      <c r="DC2" s="219" t="s">
        <v>172</v>
      </c>
      <c r="DD2" s="219" t="s">
        <v>173</v>
      </c>
      <c r="DE2" s="218">
        <f>ｶﾚﾝﾀﾞｰ!X2</f>
        <v>46103</v>
      </c>
      <c r="DF2" s="221" t="s">
        <v>174</v>
      </c>
      <c r="DG2" s="221" t="s">
        <v>175</v>
      </c>
      <c r="DH2" s="218">
        <f>ｶﾚﾝﾀﾞｰ!Y2</f>
        <v>46104</v>
      </c>
      <c r="DI2" s="219" t="s">
        <v>176</v>
      </c>
      <c r="DJ2" s="219" t="s">
        <v>177</v>
      </c>
      <c r="DK2" s="218">
        <f>ｶﾚﾝﾀﾞｰ!Z2</f>
        <v>46105</v>
      </c>
      <c r="DL2" s="221" t="s">
        <v>178</v>
      </c>
      <c r="DM2" s="221" t="s">
        <v>179</v>
      </c>
      <c r="DN2" s="218">
        <f>ｶﾚﾝﾀﾞｰ!AA2</f>
        <v>46106</v>
      </c>
      <c r="DO2" s="219" t="s">
        <v>180</v>
      </c>
      <c r="DP2" s="219" t="s">
        <v>181</v>
      </c>
      <c r="DQ2" s="218">
        <f>ｶﾚﾝﾀﾞｰ!AB2</f>
        <v>46107</v>
      </c>
      <c r="DR2" s="221" t="s">
        <v>182</v>
      </c>
      <c r="DS2" s="221" t="s">
        <v>183</v>
      </c>
      <c r="DT2" s="218">
        <f>ｶﾚﾝﾀﾞｰ!AC2</f>
        <v>46108</v>
      </c>
      <c r="DU2" s="219" t="s">
        <v>184</v>
      </c>
      <c r="DV2" s="219" t="s">
        <v>185</v>
      </c>
      <c r="DW2" s="218">
        <f>ｶﾚﾝﾀﾞｰ!AD2</f>
        <v>46109</v>
      </c>
      <c r="DX2" s="221" t="s">
        <v>186</v>
      </c>
      <c r="DY2" s="221" t="s">
        <v>187</v>
      </c>
      <c r="DZ2" s="218">
        <f>ｶﾚﾝﾀﾞｰ!AE2</f>
        <v>46110</v>
      </c>
      <c r="EA2" s="219" t="s">
        <v>188</v>
      </c>
      <c r="EB2" s="219" t="s">
        <v>189</v>
      </c>
      <c r="EC2" s="218">
        <f>ｶﾚﾝﾀﾞｰ!AF2</f>
        <v>46111</v>
      </c>
      <c r="ED2" s="221" t="s">
        <v>190</v>
      </c>
      <c r="EE2" s="219" t="s">
        <v>191</v>
      </c>
      <c r="EF2" s="218">
        <f>ｶﾚﾝﾀﾞｰ!AG2</f>
        <v>46112</v>
      </c>
      <c r="EG2" s="219" t="s">
        <v>192</v>
      </c>
      <c r="EH2" s="219" t="s">
        <v>193</v>
      </c>
      <c r="EI2" s="218">
        <f>ｶﾚﾝﾀﾞｰ!C8</f>
        <v>46113</v>
      </c>
      <c r="EJ2" s="219" t="s">
        <v>194</v>
      </c>
      <c r="EK2" s="219" t="s">
        <v>195</v>
      </c>
      <c r="EL2" s="218">
        <f>ｶﾚﾝﾀﾞｰ!D8</f>
        <v>46114</v>
      </c>
      <c r="EM2" s="219" t="s">
        <v>196</v>
      </c>
      <c r="EN2" s="219" t="s">
        <v>197</v>
      </c>
      <c r="EO2" s="218">
        <f>ｶﾚﾝﾀﾞｰ!E8</f>
        <v>46115</v>
      </c>
      <c r="EP2" s="221" t="s">
        <v>198</v>
      </c>
      <c r="EQ2" s="219" t="s">
        <v>199</v>
      </c>
      <c r="ER2" s="218">
        <f>ｶﾚﾝﾀﾞｰ!F8</f>
        <v>46116</v>
      </c>
      <c r="ES2" s="221" t="s">
        <v>200</v>
      </c>
      <c r="ET2" s="219" t="s">
        <v>201</v>
      </c>
      <c r="EU2" s="218">
        <f>ｶﾚﾝﾀﾞｰ!G8</f>
        <v>46117</v>
      </c>
      <c r="EV2" s="221" t="s">
        <v>202</v>
      </c>
      <c r="EW2" s="219" t="s">
        <v>203</v>
      </c>
      <c r="EX2" s="218">
        <f>ｶﾚﾝﾀﾞｰ!H8</f>
        <v>46118</v>
      </c>
      <c r="EY2" s="221" t="s">
        <v>204</v>
      </c>
      <c r="EZ2" s="219" t="s">
        <v>205</v>
      </c>
      <c r="FA2" s="218">
        <f>ｶﾚﾝﾀﾞｰ!I8</f>
        <v>46119</v>
      </c>
      <c r="FB2" s="221" t="s">
        <v>206</v>
      </c>
      <c r="FC2" s="219" t="s">
        <v>207</v>
      </c>
      <c r="FD2" s="218">
        <f>ｶﾚﾝﾀﾞｰ!J8</f>
        <v>46120</v>
      </c>
      <c r="FE2" s="221" t="s">
        <v>208</v>
      </c>
      <c r="FF2" s="219" t="s">
        <v>209</v>
      </c>
      <c r="FG2" s="218">
        <f>ｶﾚﾝﾀﾞｰ!K8</f>
        <v>46121</v>
      </c>
      <c r="FH2" s="221" t="s">
        <v>210</v>
      </c>
      <c r="FI2" s="219" t="s">
        <v>211</v>
      </c>
      <c r="FJ2" s="218">
        <f>ｶﾚﾝﾀﾞｰ!L8</f>
        <v>46122</v>
      </c>
      <c r="FK2" s="221" t="s">
        <v>212</v>
      </c>
      <c r="FL2" s="219" t="s">
        <v>213</v>
      </c>
      <c r="FM2" s="218">
        <f>ｶﾚﾝﾀﾞｰ!M8</f>
        <v>46123</v>
      </c>
      <c r="FN2" s="221" t="s">
        <v>214</v>
      </c>
      <c r="FO2" s="219" t="s">
        <v>215</v>
      </c>
      <c r="FP2" s="218">
        <f>ｶﾚﾝﾀﾞｰ!N8</f>
        <v>46124</v>
      </c>
      <c r="FQ2" s="221" t="s">
        <v>216</v>
      </c>
      <c r="FR2" s="219" t="s">
        <v>217</v>
      </c>
      <c r="FS2" s="218">
        <f>ｶﾚﾝﾀﾞｰ!O8</f>
        <v>46125</v>
      </c>
      <c r="FT2" s="221" t="s">
        <v>218</v>
      </c>
      <c r="FU2" s="219" t="s">
        <v>219</v>
      </c>
      <c r="FV2" s="218">
        <f>ｶﾚﾝﾀﾞｰ!P8</f>
        <v>46126</v>
      </c>
      <c r="FW2" s="221" t="s">
        <v>220</v>
      </c>
      <c r="FX2" s="219" t="s">
        <v>221</v>
      </c>
      <c r="FY2" s="218">
        <f>ｶﾚﾝﾀﾞｰ!Q8</f>
        <v>46127</v>
      </c>
      <c r="FZ2" s="221" t="s">
        <v>222</v>
      </c>
      <c r="GA2" s="219" t="s">
        <v>223</v>
      </c>
      <c r="GB2" s="218">
        <f>ｶﾚﾝﾀﾞｰ!R8</f>
        <v>46128</v>
      </c>
      <c r="GC2" s="221" t="s">
        <v>224</v>
      </c>
      <c r="GD2" s="221" t="s">
        <v>225</v>
      </c>
      <c r="GE2" s="218">
        <f>ｶﾚﾝﾀﾞｰ!S8</f>
        <v>46129</v>
      </c>
      <c r="GF2" s="219" t="s">
        <v>226</v>
      </c>
      <c r="GG2" s="219" t="s">
        <v>227</v>
      </c>
      <c r="GH2" s="218">
        <f>ｶﾚﾝﾀﾞｰ!T8</f>
        <v>46130</v>
      </c>
      <c r="GI2" s="221" t="s">
        <v>228</v>
      </c>
      <c r="GJ2" s="221" t="s">
        <v>229</v>
      </c>
      <c r="GK2" s="218">
        <f>ｶﾚﾝﾀﾞｰ!U8</f>
        <v>46131</v>
      </c>
      <c r="GL2" s="219" t="s">
        <v>230</v>
      </c>
      <c r="GM2" s="219" t="s">
        <v>231</v>
      </c>
      <c r="GN2" s="218">
        <f>ｶﾚﾝﾀﾞｰ!V8</f>
        <v>46132</v>
      </c>
      <c r="GO2" s="221" t="s">
        <v>232</v>
      </c>
      <c r="GP2" s="221" t="s">
        <v>233</v>
      </c>
      <c r="GQ2" s="218">
        <f>ｶﾚﾝﾀﾞｰ!W8</f>
        <v>46133</v>
      </c>
      <c r="GR2" s="219" t="s">
        <v>234</v>
      </c>
      <c r="GS2" s="219" t="s">
        <v>235</v>
      </c>
      <c r="GT2" s="218">
        <f>ｶﾚﾝﾀﾞｰ!X8</f>
        <v>46134</v>
      </c>
      <c r="GU2" s="221" t="s">
        <v>236</v>
      </c>
      <c r="GV2" s="221" t="s">
        <v>237</v>
      </c>
      <c r="GW2" s="218">
        <f>ｶﾚﾝﾀﾞｰ!Y8</f>
        <v>46135</v>
      </c>
      <c r="GX2" s="219" t="s">
        <v>238</v>
      </c>
      <c r="GY2" s="219" t="s">
        <v>239</v>
      </c>
      <c r="GZ2" s="218">
        <f>ｶﾚﾝﾀﾞｰ!Z8</f>
        <v>46136</v>
      </c>
      <c r="HA2" s="221" t="s">
        <v>240</v>
      </c>
      <c r="HB2" s="221" t="s">
        <v>241</v>
      </c>
      <c r="HC2" s="218">
        <f>ｶﾚﾝﾀﾞｰ!AA8</f>
        <v>46137</v>
      </c>
      <c r="HD2" s="219" t="s">
        <v>242</v>
      </c>
      <c r="HE2" s="219" t="s">
        <v>243</v>
      </c>
      <c r="HF2" s="218">
        <f>ｶﾚﾝﾀﾞｰ!AB8</f>
        <v>46138</v>
      </c>
      <c r="HG2" s="221" t="s">
        <v>244</v>
      </c>
      <c r="HH2" s="221" t="s">
        <v>245</v>
      </c>
      <c r="HI2" s="218">
        <f>ｶﾚﾝﾀﾞｰ!AC8</f>
        <v>46139</v>
      </c>
      <c r="HJ2" s="219" t="s">
        <v>246</v>
      </c>
      <c r="HK2" s="219" t="s">
        <v>247</v>
      </c>
      <c r="HL2" s="218">
        <f>ｶﾚﾝﾀﾞｰ!AD8</f>
        <v>46140</v>
      </c>
      <c r="HM2" s="221" t="s">
        <v>248</v>
      </c>
      <c r="HN2" s="221" t="s">
        <v>249</v>
      </c>
      <c r="HO2" s="218">
        <f>ｶﾚﾝﾀﾞｰ!AE8</f>
        <v>46141</v>
      </c>
      <c r="HP2" s="219" t="s">
        <v>250</v>
      </c>
      <c r="HQ2" s="219" t="s">
        <v>251</v>
      </c>
      <c r="HR2" s="218">
        <f>ｶﾚﾝﾀﾞｰ!AF8</f>
        <v>46142</v>
      </c>
      <c r="HS2" s="219" t="s">
        <v>252</v>
      </c>
      <c r="HT2" s="219">
        <v>123</v>
      </c>
      <c r="HU2" s="218" t="str">
        <f>ｶﾚﾝﾀﾞｰ!AG8</f>
        <v/>
      </c>
      <c r="HV2" s="221">
        <v>124</v>
      </c>
      <c r="HW2" s="219" t="s">
        <v>253</v>
      </c>
      <c r="HX2" s="218">
        <f>ｶﾚﾝﾀﾞｰ!C14</f>
        <v>46143</v>
      </c>
      <c r="HY2" s="221" t="s">
        <v>254</v>
      </c>
      <c r="HZ2" s="219" t="s">
        <v>255</v>
      </c>
      <c r="IA2" s="218">
        <f>ｶﾚﾝﾀﾞｰ!D14</f>
        <v>46144</v>
      </c>
      <c r="IB2" s="221" t="s">
        <v>256</v>
      </c>
      <c r="IC2" s="219" t="s">
        <v>257</v>
      </c>
      <c r="ID2" s="218">
        <f>ｶﾚﾝﾀﾞｰ!E14</f>
        <v>46145</v>
      </c>
      <c r="IE2" s="221" t="s">
        <v>258</v>
      </c>
      <c r="IF2" s="219" t="s">
        <v>259</v>
      </c>
      <c r="IG2" s="218">
        <f>ｶﾚﾝﾀﾞｰ!F14</f>
        <v>46146</v>
      </c>
      <c r="IH2" s="221" t="s">
        <v>260</v>
      </c>
      <c r="II2" s="219" t="s">
        <v>261</v>
      </c>
      <c r="IJ2" s="218">
        <f>ｶﾚﾝﾀﾞｰ!G14</f>
        <v>46147</v>
      </c>
      <c r="IK2" s="221" t="s">
        <v>262</v>
      </c>
      <c r="IL2" s="219" t="s">
        <v>263</v>
      </c>
      <c r="IM2" s="218">
        <f>ｶﾚﾝﾀﾞｰ!H14</f>
        <v>46148</v>
      </c>
      <c r="IN2" s="221" t="s">
        <v>264</v>
      </c>
      <c r="IO2" s="219" t="s">
        <v>265</v>
      </c>
      <c r="IP2" s="218">
        <f>ｶﾚﾝﾀﾞｰ!I14</f>
        <v>46149</v>
      </c>
      <c r="IQ2" s="221" t="s">
        <v>266</v>
      </c>
      <c r="IR2" s="219" t="s">
        <v>267</v>
      </c>
      <c r="IS2" s="218">
        <f>ｶﾚﾝﾀﾞｰ!J14</f>
        <v>46150</v>
      </c>
      <c r="IT2" s="221" t="s">
        <v>268</v>
      </c>
      <c r="IU2" s="219" t="s">
        <v>269</v>
      </c>
      <c r="IV2" s="218">
        <f>ｶﾚﾝﾀﾞｰ!K14</f>
        <v>46151</v>
      </c>
      <c r="IW2" s="221" t="s">
        <v>270</v>
      </c>
      <c r="IX2" s="219" t="s">
        <v>271</v>
      </c>
      <c r="IY2" s="218">
        <f>ｶﾚﾝﾀﾞｰ!L14</f>
        <v>46152</v>
      </c>
      <c r="IZ2" s="221" t="s">
        <v>272</v>
      </c>
      <c r="JA2" s="219" t="s">
        <v>273</v>
      </c>
      <c r="JB2" s="218">
        <f>ｶﾚﾝﾀﾞｰ!M14</f>
        <v>46153</v>
      </c>
      <c r="JC2" s="221" t="s">
        <v>274</v>
      </c>
      <c r="JD2" s="219" t="s">
        <v>275</v>
      </c>
      <c r="JE2" s="218">
        <f>ｶﾚﾝﾀﾞｰ!N14</f>
        <v>46154</v>
      </c>
      <c r="JF2" s="221" t="s">
        <v>276</v>
      </c>
      <c r="JG2" s="219" t="s">
        <v>277</v>
      </c>
      <c r="JH2" s="218">
        <f>ｶﾚﾝﾀﾞｰ!O14</f>
        <v>46155</v>
      </c>
      <c r="JI2" s="221" t="s">
        <v>278</v>
      </c>
      <c r="JJ2" s="219" t="s">
        <v>279</v>
      </c>
      <c r="JK2" s="218">
        <f>ｶﾚﾝﾀﾞｰ!P14</f>
        <v>46156</v>
      </c>
      <c r="JL2" s="221" t="s">
        <v>280</v>
      </c>
      <c r="JM2" s="219" t="s">
        <v>281</v>
      </c>
      <c r="JN2" s="218">
        <f>ｶﾚﾝﾀﾞｰ!Q14</f>
        <v>46157</v>
      </c>
      <c r="JO2" s="221" t="s">
        <v>282</v>
      </c>
      <c r="JP2" s="219" t="s">
        <v>283</v>
      </c>
      <c r="JQ2" s="218">
        <f>ｶﾚﾝﾀﾞｰ!R14</f>
        <v>46158</v>
      </c>
      <c r="JR2" s="221" t="s">
        <v>284</v>
      </c>
      <c r="JS2" s="219" t="s">
        <v>285</v>
      </c>
      <c r="JT2" s="218">
        <f>ｶﾚﾝﾀﾞｰ!S14</f>
        <v>46159</v>
      </c>
      <c r="JU2" s="221" t="s">
        <v>286</v>
      </c>
      <c r="JV2" s="219" t="s">
        <v>287</v>
      </c>
      <c r="JW2" s="218">
        <f>ｶﾚﾝﾀﾞｰ!T14</f>
        <v>46160</v>
      </c>
      <c r="JX2" s="221" t="s">
        <v>288</v>
      </c>
      <c r="JY2" s="219" t="s">
        <v>289</v>
      </c>
      <c r="JZ2" s="218">
        <f>ｶﾚﾝﾀﾞｰ!U14</f>
        <v>46161</v>
      </c>
      <c r="KA2" s="221" t="s">
        <v>290</v>
      </c>
      <c r="KB2" s="219" t="s">
        <v>291</v>
      </c>
      <c r="KC2" s="218">
        <f>ｶﾚﾝﾀﾞｰ!V14</f>
        <v>46162</v>
      </c>
      <c r="KD2" s="221" t="s">
        <v>292</v>
      </c>
      <c r="KE2" s="219" t="s">
        <v>293</v>
      </c>
      <c r="KF2" s="218">
        <f>ｶﾚﾝﾀﾞｰ!W14</f>
        <v>46163</v>
      </c>
      <c r="KG2" s="221" t="s">
        <v>294</v>
      </c>
      <c r="KH2" s="219" t="s">
        <v>295</v>
      </c>
      <c r="KI2" s="218">
        <f>ｶﾚﾝﾀﾞｰ!X14</f>
        <v>46164</v>
      </c>
      <c r="KJ2" s="221" t="s">
        <v>296</v>
      </c>
      <c r="KK2" s="219" t="s">
        <v>297</v>
      </c>
      <c r="KL2" s="218">
        <f>ｶﾚﾝﾀﾞｰ!Y14</f>
        <v>46165</v>
      </c>
      <c r="KM2" s="221" t="s">
        <v>298</v>
      </c>
      <c r="KN2" s="219" t="s">
        <v>299</v>
      </c>
      <c r="KO2" s="218">
        <f>ｶﾚﾝﾀﾞｰ!Z14</f>
        <v>46166</v>
      </c>
      <c r="KP2" s="221" t="s">
        <v>300</v>
      </c>
      <c r="KQ2" s="219" t="s">
        <v>301</v>
      </c>
      <c r="KR2" s="218">
        <f>ｶﾚﾝﾀﾞｰ!AA14</f>
        <v>46167</v>
      </c>
      <c r="KS2" s="221" t="s">
        <v>302</v>
      </c>
      <c r="KT2" s="219" t="s">
        <v>303</v>
      </c>
      <c r="KU2" s="218">
        <f>ｶﾚﾝﾀﾞｰ!AB14</f>
        <v>46168</v>
      </c>
      <c r="KV2" s="221" t="s">
        <v>304</v>
      </c>
      <c r="KW2" s="219" t="s">
        <v>305</v>
      </c>
      <c r="KX2" s="218">
        <f>ｶﾚﾝﾀﾞｰ!AC14</f>
        <v>46169</v>
      </c>
      <c r="KY2" s="221" t="s">
        <v>306</v>
      </c>
      <c r="KZ2" s="219" t="s">
        <v>307</v>
      </c>
      <c r="LA2" s="218">
        <f>ｶﾚﾝﾀﾞｰ!AD14</f>
        <v>46170</v>
      </c>
      <c r="LB2" s="221" t="s">
        <v>308</v>
      </c>
      <c r="LC2" s="219" t="s">
        <v>309</v>
      </c>
      <c r="LD2" s="218">
        <f>ｶﾚﾝﾀﾞｰ!AE14</f>
        <v>46171</v>
      </c>
      <c r="LE2" s="221" t="s">
        <v>310</v>
      </c>
      <c r="LF2" s="219" t="s">
        <v>311</v>
      </c>
      <c r="LG2" s="218">
        <f>ｶﾚﾝﾀﾞｰ!AF14</f>
        <v>46172</v>
      </c>
      <c r="LH2" s="221" t="s">
        <v>312</v>
      </c>
      <c r="LI2" s="219" t="s">
        <v>313</v>
      </c>
      <c r="LJ2" s="218">
        <f>ｶﾚﾝﾀﾞｰ!AG14</f>
        <v>46173</v>
      </c>
      <c r="LK2" s="221" t="s">
        <v>314</v>
      </c>
    </row>
    <row r="3" spans="1:323 16384:16384" s="33" customFormat="1" ht="19.5" thickBot="1" x14ac:dyDescent="0.25">
      <c r="A3" s="34"/>
      <c r="D3" s="56" t="str">
        <f>ＥＣ!D3</f>
        <v>2026/3月度</v>
      </c>
      <c r="E3" s="47" t="s">
        <v>101</v>
      </c>
      <c r="F3" s="34"/>
      <c r="G3" s="34"/>
      <c r="H3" s="34"/>
      <c r="I3" s="34"/>
      <c r="J3" s="35"/>
      <c r="K3" s="34"/>
      <c r="L3" s="34"/>
      <c r="M3" s="34"/>
      <c r="N3" s="34"/>
      <c r="O3" s="35"/>
      <c r="P3" s="34"/>
      <c r="Q3" s="59"/>
      <c r="R3" s="69"/>
      <c r="S3" s="34"/>
      <c r="T3" s="84"/>
      <c r="U3" s="32"/>
      <c r="W3" s="32"/>
      <c r="X3" s="32"/>
      <c r="Y3" s="834"/>
      <c r="Z3" s="32"/>
      <c r="AA3" s="34"/>
      <c r="AB3" s="36"/>
      <c r="AC3" s="36"/>
      <c r="AD3" s="318"/>
      <c r="AF3" s="37"/>
      <c r="AG3" s="34"/>
      <c r="AH3" s="34"/>
      <c r="AI3" s="41"/>
      <c r="AJ3" s="41"/>
      <c r="AK3" s="225"/>
      <c r="AQ3" s="94"/>
      <c r="AS3" s="220"/>
      <c r="AT3" s="218" t="str">
        <f>ｶﾚﾝﾀﾞｰ!C3</f>
        <v>(日)</v>
      </c>
      <c r="AU3" s="222"/>
      <c r="AV3" s="222"/>
      <c r="AW3" s="218" t="str">
        <f>ｶﾚﾝﾀﾞｰ!D3</f>
        <v>(月)</v>
      </c>
      <c r="AX3" s="223"/>
      <c r="AY3" s="223"/>
      <c r="AZ3" s="218" t="str">
        <f>ｶﾚﾝﾀﾞｰ!E3</f>
        <v>(火)</v>
      </c>
      <c r="BA3" s="220"/>
      <c r="BB3" s="223"/>
      <c r="BC3" s="218" t="str">
        <f>ｶﾚﾝﾀﾞｰ!F3</f>
        <v>(水)</v>
      </c>
      <c r="BD3" s="220"/>
      <c r="BE3" s="223"/>
      <c r="BF3" s="218" t="str">
        <f>ｶﾚﾝﾀﾞｰ!G3</f>
        <v>(木)</v>
      </c>
      <c r="BG3" s="220"/>
      <c r="BH3" s="223"/>
      <c r="BI3" s="218" t="str">
        <f>ｶﾚﾝﾀﾞｰ!H3</f>
        <v>(金)</v>
      </c>
      <c r="BJ3" s="220"/>
      <c r="BK3" s="223"/>
      <c r="BL3" s="218" t="str">
        <f>ｶﾚﾝﾀﾞｰ!I3</f>
        <v>(休)</v>
      </c>
      <c r="BM3" s="220"/>
      <c r="BN3" s="223"/>
      <c r="BO3" s="218" t="str">
        <f>ｶﾚﾝﾀﾞｰ!J3</f>
        <v>(日)</v>
      </c>
      <c r="BP3" s="220"/>
      <c r="BQ3" s="223"/>
      <c r="BR3" s="218" t="str">
        <f>ｶﾚﾝﾀﾞｰ!K3</f>
        <v>(月)</v>
      </c>
      <c r="BS3" s="220"/>
      <c r="BT3" s="223"/>
      <c r="BU3" s="218" t="str">
        <f>ｶﾚﾝﾀﾞｰ!L3</f>
        <v>(火)</v>
      </c>
      <c r="BV3" s="220"/>
      <c r="BW3" s="223"/>
      <c r="BX3" s="218" t="str">
        <f>ｶﾚﾝﾀﾞｰ!M3</f>
        <v>(水)</v>
      </c>
      <c r="BY3" s="220"/>
      <c r="BZ3" s="223"/>
      <c r="CA3" s="218" t="str">
        <f>ｶﾚﾝﾀﾞｰ!N3</f>
        <v>(木)</v>
      </c>
      <c r="CB3" s="220"/>
      <c r="CC3" s="223"/>
      <c r="CD3" s="218" t="str">
        <f>ｶﾚﾝﾀﾞｰ!O3</f>
        <v>(金)</v>
      </c>
      <c r="CE3" s="220"/>
      <c r="CF3" s="223"/>
      <c r="CG3" s="218" t="str">
        <f>ｶﾚﾝﾀﾞｰ!P3</f>
        <v>(休)</v>
      </c>
      <c r="CH3" s="220"/>
      <c r="CI3" s="223"/>
      <c r="CJ3" s="218" t="str">
        <f>ｶﾚﾝﾀﾞｰ!Q3</f>
        <v>(日)</v>
      </c>
      <c r="CK3" s="220"/>
      <c r="CL3" s="223"/>
      <c r="CM3" s="218" t="str">
        <f>ｶﾚﾝﾀﾞｰ!R3</f>
        <v>(月)</v>
      </c>
      <c r="CN3" s="220"/>
      <c r="CO3" s="220"/>
      <c r="CP3" s="218" t="str">
        <f>ｶﾚﾝﾀﾞｰ!S3</f>
        <v>(火)</v>
      </c>
      <c r="CQ3" s="223"/>
      <c r="CR3" s="223"/>
      <c r="CS3" s="218" t="str">
        <f>ｶﾚﾝﾀﾞｰ!T3</f>
        <v>(水)</v>
      </c>
      <c r="CT3" s="220"/>
      <c r="CU3" s="220"/>
      <c r="CV3" s="218" t="str">
        <f>ｶﾚﾝﾀﾞｰ!U3</f>
        <v>(木)</v>
      </c>
      <c r="CW3" s="223"/>
      <c r="CX3" s="223"/>
      <c r="CY3" s="218" t="str">
        <f>ｶﾚﾝﾀﾞｰ!V3</f>
        <v>(金)</v>
      </c>
      <c r="CZ3" s="220"/>
      <c r="DA3" s="220"/>
      <c r="DB3" s="218" t="str">
        <f>ｶﾚﾝﾀﾞｰ!W3</f>
        <v>(休)</v>
      </c>
      <c r="DC3" s="223"/>
      <c r="DD3" s="223"/>
      <c r="DE3" s="218" t="str">
        <f>ｶﾚﾝﾀﾞｰ!X3</f>
        <v>(日)</v>
      </c>
      <c r="DF3" s="220"/>
      <c r="DG3" s="220"/>
      <c r="DH3" s="218" t="str">
        <f>ｶﾚﾝﾀﾞｰ!Y3</f>
        <v>(月)</v>
      </c>
      <c r="DI3" s="223"/>
      <c r="DJ3" s="223"/>
      <c r="DK3" s="218" t="str">
        <f>ｶﾚﾝﾀﾞｰ!Z3</f>
        <v>(火)</v>
      </c>
      <c r="DL3" s="220"/>
      <c r="DM3" s="220"/>
      <c r="DN3" s="218" t="str">
        <f>ｶﾚﾝﾀﾞｰ!AA3</f>
        <v>(水)</v>
      </c>
      <c r="DO3" s="223"/>
      <c r="DP3" s="223"/>
      <c r="DQ3" s="218" t="str">
        <f>ｶﾚﾝﾀﾞｰ!AB3</f>
        <v>(木)</v>
      </c>
      <c r="DR3" s="220"/>
      <c r="DS3" s="220"/>
      <c r="DT3" s="218" t="str">
        <f>ｶﾚﾝﾀﾞｰ!AC3</f>
        <v>(金)</v>
      </c>
      <c r="DU3" s="223"/>
      <c r="DV3" s="223"/>
      <c r="DW3" s="218" t="str">
        <f>ｶﾚﾝﾀﾞｰ!AD3</f>
        <v>(休)</v>
      </c>
      <c r="DX3" s="220"/>
      <c r="DY3" s="220"/>
      <c r="DZ3" s="218" t="str">
        <f>ｶﾚﾝﾀﾞｰ!AE3</f>
        <v>(日)</v>
      </c>
      <c r="EA3" s="223"/>
      <c r="EB3" s="223"/>
      <c r="EC3" s="218" t="str">
        <f>ｶﾚﾝﾀﾞｰ!AF3</f>
        <v>(月)</v>
      </c>
      <c r="ED3" s="220"/>
      <c r="EE3" s="223"/>
      <c r="EF3" s="218" t="str">
        <f>ｶﾚﾝﾀﾞｰ!AG3</f>
        <v>(火)</v>
      </c>
      <c r="EG3" s="220"/>
      <c r="EH3" s="220"/>
      <c r="EI3" s="218" t="str">
        <f>ｶﾚﾝﾀﾞｰ!C9</f>
        <v>(水)</v>
      </c>
      <c r="EJ3" s="222"/>
      <c r="EK3" s="222"/>
      <c r="EL3" s="218" t="str">
        <f>ｶﾚﾝﾀﾞｰ!D9</f>
        <v>(木)</v>
      </c>
      <c r="EM3" s="223"/>
      <c r="EN3" s="223"/>
      <c r="EO3" s="218" t="str">
        <f>ｶﾚﾝﾀﾞｰ!E9</f>
        <v>(金)</v>
      </c>
      <c r="EP3" s="220"/>
      <c r="EQ3" s="223"/>
      <c r="ER3" s="218" t="str">
        <f>ｶﾚﾝﾀﾞｰ!F9</f>
        <v>(休)</v>
      </c>
      <c r="ES3" s="220"/>
      <c r="ET3" s="223"/>
      <c r="EU3" s="218" t="str">
        <f>ｶﾚﾝﾀﾞｰ!G9</f>
        <v>(日)</v>
      </c>
      <c r="EV3" s="220"/>
      <c r="EW3" s="223"/>
      <c r="EX3" s="218" t="str">
        <f>ｶﾚﾝﾀﾞｰ!H9</f>
        <v>(月)</v>
      </c>
      <c r="EY3" s="220"/>
      <c r="EZ3" s="223"/>
      <c r="FA3" s="218" t="str">
        <f>ｶﾚﾝﾀﾞｰ!I9</f>
        <v>(火)</v>
      </c>
      <c r="FB3" s="220"/>
      <c r="FC3" s="223"/>
      <c r="FD3" s="218" t="str">
        <f>ｶﾚﾝﾀﾞｰ!J9</f>
        <v>(水)</v>
      </c>
      <c r="FE3" s="220"/>
      <c r="FF3" s="223"/>
      <c r="FG3" s="218" t="str">
        <f>ｶﾚﾝﾀﾞｰ!K9</f>
        <v>(木)</v>
      </c>
      <c r="FH3" s="220"/>
      <c r="FI3" s="223"/>
      <c r="FJ3" s="218" t="str">
        <f>ｶﾚﾝﾀﾞｰ!L9</f>
        <v>(金)</v>
      </c>
      <c r="FK3" s="220"/>
      <c r="FL3" s="223"/>
      <c r="FM3" s="218" t="str">
        <f>ｶﾚﾝﾀﾞｰ!M9</f>
        <v>(休)</v>
      </c>
      <c r="FN3" s="220"/>
      <c r="FO3" s="223"/>
      <c r="FP3" s="218" t="str">
        <f>ｶﾚﾝﾀﾞｰ!N9</f>
        <v>(日)</v>
      </c>
      <c r="FQ3" s="220"/>
      <c r="FR3" s="223"/>
      <c r="FS3" s="218" t="str">
        <f>ｶﾚﾝﾀﾞｰ!O9</f>
        <v>(月)</v>
      </c>
      <c r="FT3" s="220"/>
      <c r="FU3" s="223"/>
      <c r="FV3" s="218" t="str">
        <f>ｶﾚﾝﾀﾞｰ!P9</f>
        <v>(火)</v>
      </c>
      <c r="FW3" s="220"/>
      <c r="FX3" s="223"/>
      <c r="FY3" s="218" t="str">
        <f>ｶﾚﾝﾀﾞｰ!Q9</f>
        <v>(水)</v>
      </c>
      <c r="FZ3" s="220"/>
      <c r="GA3" s="223"/>
      <c r="GB3" s="218" t="str">
        <f>ｶﾚﾝﾀﾞｰ!R9</f>
        <v>(木)</v>
      </c>
      <c r="GC3" s="220"/>
      <c r="GD3" s="220"/>
      <c r="GE3" s="218" t="str">
        <f>ｶﾚﾝﾀﾞｰ!S9</f>
        <v>(金)</v>
      </c>
      <c r="GF3" s="223"/>
      <c r="GG3" s="223"/>
      <c r="GH3" s="218" t="str">
        <f>ｶﾚﾝﾀﾞｰ!T9</f>
        <v>(休)</v>
      </c>
      <c r="GI3" s="220"/>
      <c r="GJ3" s="220"/>
      <c r="GK3" s="218" t="str">
        <f>ｶﾚﾝﾀﾞｰ!U9</f>
        <v>(日)</v>
      </c>
      <c r="GL3" s="223"/>
      <c r="GM3" s="223"/>
      <c r="GN3" s="218" t="str">
        <f>ｶﾚﾝﾀﾞｰ!V9</f>
        <v>(月)</v>
      </c>
      <c r="GO3" s="220"/>
      <c r="GP3" s="220"/>
      <c r="GQ3" s="218" t="str">
        <f>ｶﾚﾝﾀﾞｰ!W9</f>
        <v>(火)</v>
      </c>
      <c r="GR3" s="223"/>
      <c r="GS3" s="223"/>
      <c r="GT3" s="218" t="str">
        <f>ｶﾚﾝﾀﾞｰ!X9</f>
        <v>(水)</v>
      </c>
      <c r="GU3" s="220"/>
      <c r="GV3" s="220"/>
      <c r="GW3" s="218" t="str">
        <f>ｶﾚﾝﾀﾞｰ!Y9</f>
        <v>(木)</v>
      </c>
      <c r="GX3" s="223"/>
      <c r="GY3" s="223"/>
      <c r="GZ3" s="218" t="str">
        <f>ｶﾚﾝﾀﾞｰ!Z9</f>
        <v>(金)</v>
      </c>
      <c r="HA3" s="220"/>
      <c r="HB3" s="220"/>
      <c r="HC3" s="218" t="str">
        <f>ｶﾚﾝﾀﾞｰ!AA9</f>
        <v>(休)</v>
      </c>
      <c r="HD3" s="223"/>
      <c r="HE3" s="223"/>
      <c r="HF3" s="218" t="str">
        <f>ｶﾚﾝﾀﾞｰ!AB9</f>
        <v>(日)</v>
      </c>
      <c r="HG3" s="220"/>
      <c r="HH3" s="220"/>
      <c r="HI3" s="218" t="str">
        <f>ｶﾚﾝﾀﾞｰ!AC9</f>
        <v>(月)</v>
      </c>
      <c r="HJ3" s="223"/>
      <c r="HK3" s="223"/>
      <c r="HL3" s="218" t="str">
        <f>ｶﾚﾝﾀﾞｰ!AD9</f>
        <v>(火)</v>
      </c>
      <c r="HM3" s="220"/>
      <c r="HN3" s="220"/>
      <c r="HO3" s="218" t="str">
        <f>ｶﾚﾝﾀﾞｰ!AE9</f>
        <v>(水)</v>
      </c>
      <c r="HP3" s="223"/>
      <c r="HQ3" s="223"/>
      <c r="HR3" s="218" t="str">
        <f>ｶﾚﾝﾀﾞｰ!AF9</f>
        <v>(木)</v>
      </c>
      <c r="HS3" s="223"/>
      <c r="HT3" s="223"/>
      <c r="HU3" s="218" t="str">
        <f>ｶﾚﾝﾀﾞｰ!AG9</f>
        <v/>
      </c>
      <c r="HV3" s="220"/>
      <c r="HW3" s="223"/>
      <c r="HX3" s="218" t="str">
        <f>ｶﾚﾝﾀﾞｰ!C15</f>
        <v>(金)</v>
      </c>
      <c r="HY3" s="220"/>
      <c r="HZ3" s="223"/>
      <c r="IA3" s="218" t="str">
        <f>ｶﾚﾝﾀﾞｰ!D15</f>
        <v>(土)</v>
      </c>
      <c r="IB3" s="220"/>
      <c r="IC3" s="223"/>
      <c r="ID3" s="218" t="str">
        <f>ｶﾚﾝﾀﾞｰ!E15</f>
        <v>(日)</v>
      </c>
      <c r="IE3" s="220"/>
      <c r="IF3" s="223"/>
      <c r="IG3" s="218" t="str">
        <f>ｶﾚﾝﾀﾞｰ!F15</f>
        <v>(休)</v>
      </c>
      <c r="IH3" s="220"/>
      <c r="II3" s="223"/>
      <c r="IJ3" s="218" t="str">
        <f>ｶﾚﾝﾀﾞｰ!G15</f>
        <v>(休)</v>
      </c>
      <c r="IK3" s="220"/>
      <c r="IL3" s="223"/>
      <c r="IM3" s="218" t="str">
        <f>ｶﾚﾝﾀﾞｰ!H15</f>
        <v>(休)</v>
      </c>
      <c r="IN3" s="220"/>
      <c r="IO3" s="223"/>
      <c r="IP3" s="218" t="str">
        <f>ｶﾚﾝﾀﾞｰ!I15</f>
        <v>(木)</v>
      </c>
      <c r="IQ3" s="220"/>
      <c r="IR3" s="223"/>
      <c r="IS3" s="218" t="str">
        <f>ｶﾚﾝﾀﾞｰ!J15</f>
        <v>(金)</v>
      </c>
      <c r="IT3" s="220"/>
      <c r="IU3" s="223"/>
      <c r="IV3" s="218" t="str">
        <f>ｶﾚﾝﾀﾞｰ!K15</f>
        <v>(休)</v>
      </c>
      <c r="IW3" s="220"/>
      <c r="IX3" s="223"/>
      <c r="IY3" s="218" t="str">
        <f>ｶﾚﾝﾀﾞｰ!L15</f>
        <v>(日)</v>
      </c>
      <c r="IZ3" s="220"/>
      <c r="JA3" s="223"/>
      <c r="JB3" s="218" t="str">
        <f>ｶﾚﾝﾀﾞｰ!M15</f>
        <v>(月)</v>
      </c>
      <c r="JC3" s="220"/>
      <c r="JD3" s="223"/>
      <c r="JE3" s="218" t="str">
        <f>ｶﾚﾝﾀﾞｰ!N15</f>
        <v>(火)</v>
      </c>
      <c r="JF3" s="220"/>
      <c r="JG3" s="223"/>
      <c r="JH3" s="218" t="str">
        <f>ｶﾚﾝﾀﾞｰ!O15</f>
        <v>(水)</v>
      </c>
      <c r="JI3" s="220"/>
      <c r="JJ3" s="223"/>
      <c r="JK3" s="218" t="str">
        <f>ｶﾚﾝﾀﾞｰ!P15</f>
        <v>(木)</v>
      </c>
      <c r="JL3" s="220"/>
      <c r="JM3" s="223"/>
      <c r="JN3" s="218" t="str">
        <f>ｶﾚﾝﾀﾞｰ!Q15</f>
        <v>(金)</v>
      </c>
      <c r="JO3" s="220"/>
      <c r="JP3" s="223"/>
      <c r="JQ3" s="218" t="str">
        <f>ｶﾚﾝﾀﾞｰ!R15</f>
        <v>(休)</v>
      </c>
      <c r="JR3" s="220"/>
      <c r="JS3" s="223"/>
      <c r="JT3" s="218" t="str">
        <f>ｶﾚﾝﾀﾞｰ!S15</f>
        <v>(日)</v>
      </c>
      <c r="JU3" s="220"/>
      <c r="JV3" s="223"/>
      <c r="JW3" s="218" t="str">
        <f>ｶﾚﾝﾀﾞｰ!T15</f>
        <v>(月)</v>
      </c>
      <c r="JX3" s="220"/>
      <c r="JY3" s="223"/>
      <c r="JZ3" s="218" t="str">
        <f>ｶﾚﾝﾀﾞｰ!U15</f>
        <v>(火)</v>
      </c>
      <c r="KA3" s="220"/>
      <c r="KB3" s="223"/>
      <c r="KC3" s="218" t="str">
        <f>ｶﾚﾝﾀﾞｰ!V15</f>
        <v>(水)</v>
      </c>
      <c r="KD3" s="220"/>
      <c r="KE3" s="223"/>
      <c r="KF3" s="218" t="str">
        <f>ｶﾚﾝﾀﾞｰ!W15</f>
        <v>(木)</v>
      </c>
      <c r="KG3" s="220"/>
      <c r="KH3" s="223"/>
      <c r="KI3" s="218" t="str">
        <f>ｶﾚﾝﾀﾞｰ!X15</f>
        <v>(金)</v>
      </c>
      <c r="KJ3" s="220"/>
      <c r="KK3" s="223"/>
      <c r="KL3" s="218" t="str">
        <f>ｶﾚﾝﾀﾞｰ!Y15</f>
        <v>(休)</v>
      </c>
      <c r="KM3" s="220"/>
      <c r="KN3" s="223"/>
      <c r="KO3" s="218" t="str">
        <f>ｶﾚﾝﾀﾞｰ!Z15</f>
        <v>(日)</v>
      </c>
      <c r="KP3" s="220"/>
      <c r="KQ3" s="223"/>
      <c r="KR3" s="218" t="str">
        <f>ｶﾚﾝﾀﾞｰ!AA15</f>
        <v>(月)</v>
      </c>
      <c r="KS3" s="220"/>
      <c r="KT3" s="223"/>
      <c r="KU3" s="218" t="str">
        <f>ｶﾚﾝﾀﾞｰ!AB15</f>
        <v>(火)</v>
      </c>
      <c r="KV3" s="220"/>
      <c r="KW3" s="223"/>
      <c r="KX3" s="218" t="str">
        <f>ｶﾚﾝﾀﾞｰ!AC15</f>
        <v>(水)</v>
      </c>
      <c r="KY3" s="220"/>
      <c r="KZ3" s="223"/>
      <c r="LA3" s="218" t="str">
        <f>ｶﾚﾝﾀﾞｰ!AD15</f>
        <v>(木)</v>
      </c>
      <c r="LB3" s="220"/>
      <c r="LC3" s="223"/>
      <c r="LD3" s="218" t="str">
        <f>ｶﾚﾝﾀﾞｰ!AE15</f>
        <v>(金)</v>
      </c>
      <c r="LE3" s="220"/>
      <c r="LF3" s="223"/>
      <c r="LG3" s="218" t="str">
        <f>ｶﾚﾝﾀﾞｰ!AF15</f>
        <v>(休)</v>
      </c>
      <c r="LH3" s="220"/>
      <c r="LI3" s="223"/>
      <c r="LJ3" s="218" t="str">
        <f>ｶﾚﾝﾀﾞｰ!AG15</f>
        <v>(日)</v>
      </c>
      <c r="LK3" s="220"/>
    </row>
    <row r="4" spans="1:323 16384:16384" s="11" customFormat="1" ht="44.5" thickBot="1" x14ac:dyDescent="0.25">
      <c r="A4" s="119" t="s">
        <v>0</v>
      </c>
      <c r="B4" s="121" t="s">
        <v>24</v>
      </c>
      <c r="C4" s="122" t="s">
        <v>25</v>
      </c>
      <c r="D4" s="123" t="s">
        <v>33</v>
      </c>
      <c r="E4" s="124" t="s">
        <v>52</v>
      </c>
      <c r="F4" s="124" t="s">
        <v>3</v>
      </c>
      <c r="G4" s="124" t="s">
        <v>8</v>
      </c>
      <c r="H4" s="124" t="s">
        <v>9</v>
      </c>
      <c r="I4" s="124" t="s">
        <v>10</v>
      </c>
      <c r="J4" s="125" t="s">
        <v>11</v>
      </c>
      <c r="K4" s="124" t="s">
        <v>34</v>
      </c>
      <c r="L4" s="126" t="s">
        <v>56</v>
      </c>
      <c r="M4" s="126" t="s">
        <v>57</v>
      </c>
      <c r="N4" s="126" t="s">
        <v>58</v>
      </c>
      <c r="O4" s="127" t="s">
        <v>59</v>
      </c>
      <c r="P4" s="124" t="s">
        <v>20</v>
      </c>
      <c r="Q4" s="128" t="s">
        <v>26</v>
      </c>
      <c r="R4" s="125" t="s">
        <v>4</v>
      </c>
      <c r="S4" s="129" t="s">
        <v>5</v>
      </c>
      <c r="T4" s="130" t="s">
        <v>6</v>
      </c>
      <c r="U4" s="131" t="s">
        <v>7</v>
      </c>
      <c r="V4" s="132" t="s">
        <v>13</v>
      </c>
      <c r="W4" s="133" t="s">
        <v>61</v>
      </c>
      <c r="X4" s="133" t="s">
        <v>27</v>
      </c>
      <c r="Y4" s="133" t="s">
        <v>28</v>
      </c>
      <c r="Z4" s="133" t="s">
        <v>29</v>
      </c>
      <c r="AA4" s="124" t="s">
        <v>82</v>
      </c>
      <c r="AB4" s="134" t="s">
        <v>50</v>
      </c>
      <c r="AC4" s="125" t="s">
        <v>30</v>
      </c>
      <c r="AD4" s="415" t="s">
        <v>15</v>
      </c>
      <c r="AE4" s="135" t="s">
        <v>39</v>
      </c>
      <c r="AF4" s="136" t="s">
        <v>38</v>
      </c>
      <c r="AG4" s="136" t="s">
        <v>36</v>
      </c>
      <c r="AH4" s="136" t="s">
        <v>37</v>
      </c>
      <c r="AI4" s="136" t="s">
        <v>81</v>
      </c>
      <c r="AJ4" s="136" t="s">
        <v>41</v>
      </c>
      <c r="AK4" s="129" t="s">
        <v>319</v>
      </c>
      <c r="AL4" s="258" t="s">
        <v>343</v>
      </c>
      <c r="AM4" s="132" t="s">
        <v>344</v>
      </c>
      <c r="AN4" s="132" t="s">
        <v>345</v>
      </c>
      <c r="AO4" s="132" t="s">
        <v>346</v>
      </c>
      <c r="AP4" s="132" t="s">
        <v>347</v>
      </c>
      <c r="AQ4" s="137" t="s">
        <v>23</v>
      </c>
      <c r="AR4" s="139" t="s">
        <v>14</v>
      </c>
      <c r="AS4" s="144" t="s">
        <v>123</v>
      </c>
      <c r="AT4" s="141">
        <v>46082</v>
      </c>
      <c r="AU4" s="142" t="s">
        <v>132</v>
      </c>
      <c r="AV4" s="140" t="s">
        <v>133</v>
      </c>
      <c r="AW4" s="141">
        <v>46083</v>
      </c>
      <c r="AX4" s="142" t="s">
        <v>134</v>
      </c>
      <c r="AY4" s="140" t="s">
        <v>135</v>
      </c>
      <c r="AZ4" s="141">
        <v>46084</v>
      </c>
      <c r="BA4" s="142" t="s">
        <v>136</v>
      </c>
      <c r="BB4" s="140" t="s">
        <v>137</v>
      </c>
      <c r="BC4" s="141">
        <v>46085</v>
      </c>
      <c r="BD4" s="142" t="s">
        <v>138</v>
      </c>
      <c r="BE4" s="140" t="s">
        <v>139</v>
      </c>
      <c r="BF4" s="141">
        <v>46086</v>
      </c>
      <c r="BG4" s="142" t="s">
        <v>140</v>
      </c>
      <c r="BH4" s="140" t="s">
        <v>141</v>
      </c>
      <c r="BI4" s="141">
        <v>46087</v>
      </c>
      <c r="BJ4" s="142" t="s">
        <v>142</v>
      </c>
      <c r="BK4" s="140" t="s">
        <v>143</v>
      </c>
      <c r="BL4" s="141">
        <v>46088</v>
      </c>
      <c r="BM4" s="142" t="s">
        <v>144</v>
      </c>
      <c r="BN4" s="140" t="s">
        <v>145</v>
      </c>
      <c r="BO4" s="141">
        <v>46089</v>
      </c>
      <c r="BP4" s="142" t="s">
        <v>146</v>
      </c>
      <c r="BQ4" s="140" t="s">
        <v>147</v>
      </c>
      <c r="BR4" s="141">
        <v>46090</v>
      </c>
      <c r="BS4" s="142" t="s">
        <v>148</v>
      </c>
      <c r="BT4" s="140" t="s">
        <v>149</v>
      </c>
      <c r="BU4" s="141">
        <v>46091</v>
      </c>
      <c r="BV4" s="142" t="s">
        <v>150</v>
      </c>
      <c r="BW4" s="140" t="s">
        <v>151</v>
      </c>
      <c r="BX4" s="141">
        <v>46092</v>
      </c>
      <c r="BY4" s="142" t="s">
        <v>152</v>
      </c>
      <c r="BZ4" s="140" t="s">
        <v>153</v>
      </c>
      <c r="CA4" s="232">
        <v>46093</v>
      </c>
      <c r="CB4" s="142" t="s">
        <v>154</v>
      </c>
      <c r="CC4" s="140" t="s">
        <v>155</v>
      </c>
      <c r="CD4" s="141">
        <v>46094</v>
      </c>
      <c r="CE4" s="142" t="s">
        <v>156</v>
      </c>
      <c r="CF4" s="140" t="s">
        <v>157</v>
      </c>
      <c r="CG4" s="141">
        <v>46095</v>
      </c>
      <c r="CH4" s="142" t="s">
        <v>158</v>
      </c>
      <c r="CI4" s="140" t="s">
        <v>159</v>
      </c>
      <c r="CJ4" s="141">
        <v>46096</v>
      </c>
      <c r="CK4" s="142" t="s">
        <v>160</v>
      </c>
      <c r="CL4" s="140" t="s">
        <v>161</v>
      </c>
      <c r="CM4" s="141">
        <v>46097</v>
      </c>
      <c r="CN4" s="142" t="s">
        <v>162</v>
      </c>
      <c r="CO4" s="140" t="s">
        <v>163</v>
      </c>
      <c r="CP4" s="141">
        <v>46098</v>
      </c>
      <c r="CQ4" s="142" t="s">
        <v>164</v>
      </c>
      <c r="CR4" s="140" t="s">
        <v>165</v>
      </c>
      <c r="CS4" s="141">
        <v>46099</v>
      </c>
      <c r="CT4" s="142" t="s">
        <v>166</v>
      </c>
      <c r="CU4" s="140" t="s">
        <v>167</v>
      </c>
      <c r="CV4" s="141">
        <v>46100</v>
      </c>
      <c r="CW4" s="145" t="s">
        <v>168</v>
      </c>
      <c r="CX4" s="146" t="s">
        <v>169</v>
      </c>
      <c r="CY4" s="232">
        <v>46101</v>
      </c>
      <c r="CZ4" s="145" t="s">
        <v>170</v>
      </c>
      <c r="DA4" s="146" t="s">
        <v>171</v>
      </c>
      <c r="DB4" s="141">
        <v>46102</v>
      </c>
      <c r="DC4" s="145" t="s">
        <v>172</v>
      </c>
      <c r="DD4" s="146" t="s">
        <v>173</v>
      </c>
      <c r="DE4" s="141">
        <v>46103</v>
      </c>
      <c r="DF4" s="145" t="s">
        <v>174</v>
      </c>
      <c r="DG4" s="146" t="s">
        <v>175</v>
      </c>
      <c r="DH4" s="141">
        <v>46104</v>
      </c>
      <c r="DI4" s="145" t="s">
        <v>176</v>
      </c>
      <c r="DJ4" s="146" t="s">
        <v>177</v>
      </c>
      <c r="DK4" s="141">
        <v>46105</v>
      </c>
      <c r="DL4" s="145" t="s">
        <v>178</v>
      </c>
      <c r="DM4" s="146" t="s">
        <v>179</v>
      </c>
      <c r="DN4" s="141">
        <v>46106</v>
      </c>
      <c r="DO4" s="145" t="s">
        <v>180</v>
      </c>
      <c r="DP4" s="146" t="s">
        <v>181</v>
      </c>
      <c r="DQ4" s="141">
        <v>46107</v>
      </c>
      <c r="DR4" s="145" t="s">
        <v>182</v>
      </c>
      <c r="DS4" s="146" t="s">
        <v>183</v>
      </c>
      <c r="DT4" s="141">
        <v>46108</v>
      </c>
      <c r="DU4" s="145" t="s">
        <v>184</v>
      </c>
      <c r="DV4" s="146" t="s">
        <v>185</v>
      </c>
      <c r="DW4" s="141">
        <v>46109</v>
      </c>
      <c r="DX4" s="145" t="s">
        <v>186</v>
      </c>
      <c r="DY4" s="146" t="s">
        <v>187</v>
      </c>
      <c r="DZ4" s="141">
        <v>46110</v>
      </c>
      <c r="EA4" s="145" t="s">
        <v>188</v>
      </c>
      <c r="EB4" s="146" t="s">
        <v>189</v>
      </c>
      <c r="EC4" s="141">
        <v>46111</v>
      </c>
      <c r="ED4" s="145" t="s">
        <v>190</v>
      </c>
      <c r="EE4" s="146" t="s">
        <v>191</v>
      </c>
      <c r="EF4" s="141">
        <v>46112</v>
      </c>
      <c r="EG4" s="145" t="s">
        <v>192</v>
      </c>
      <c r="EH4" s="144" t="s">
        <v>193</v>
      </c>
      <c r="EI4" s="141">
        <v>46113</v>
      </c>
      <c r="EJ4" s="142" t="s">
        <v>194</v>
      </c>
      <c r="EK4" s="140" t="s">
        <v>195</v>
      </c>
      <c r="EL4" s="141">
        <v>46114</v>
      </c>
      <c r="EM4" s="142" t="s">
        <v>196</v>
      </c>
      <c r="EN4" s="140" t="s">
        <v>197</v>
      </c>
      <c r="EO4" s="141">
        <v>46115</v>
      </c>
      <c r="EP4" s="142" t="s">
        <v>198</v>
      </c>
      <c r="EQ4" s="140" t="s">
        <v>199</v>
      </c>
      <c r="ER4" s="141">
        <v>46116</v>
      </c>
      <c r="ES4" s="142" t="s">
        <v>200</v>
      </c>
      <c r="ET4" s="140" t="s">
        <v>201</v>
      </c>
      <c r="EU4" s="141">
        <v>46117</v>
      </c>
      <c r="EV4" s="142" t="s">
        <v>202</v>
      </c>
      <c r="EW4" s="140" t="s">
        <v>203</v>
      </c>
      <c r="EX4" s="141">
        <v>46118</v>
      </c>
      <c r="EY4" s="142" t="s">
        <v>204</v>
      </c>
      <c r="EZ4" s="140" t="s">
        <v>205</v>
      </c>
      <c r="FA4" s="141">
        <v>46119</v>
      </c>
      <c r="FB4" s="142" t="s">
        <v>206</v>
      </c>
      <c r="FC4" s="140" t="s">
        <v>207</v>
      </c>
      <c r="FD4" s="141">
        <v>46120</v>
      </c>
      <c r="FE4" s="142" t="s">
        <v>208</v>
      </c>
      <c r="FF4" s="140" t="s">
        <v>209</v>
      </c>
      <c r="FG4" s="141">
        <v>46121</v>
      </c>
      <c r="FH4" s="142" t="s">
        <v>210</v>
      </c>
      <c r="FI4" s="140" t="s">
        <v>211</v>
      </c>
      <c r="FJ4" s="141">
        <v>46122</v>
      </c>
      <c r="FK4" s="142" t="s">
        <v>212</v>
      </c>
      <c r="FL4" s="140" t="s">
        <v>213</v>
      </c>
      <c r="FM4" s="141">
        <v>46123</v>
      </c>
      <c r="FN4" s="142" t="s">
        <v>214</v>
      </c>
      <c r="FO4" s="140" t="s">
        <v>215</v>
      </c>
      <c r="FP4" s="232">
        <v>46124</v>
      </c>
      <c r="FQ4" s="142" t="s">
        <v>216</v>
      </c>
      <c r="FR4" s="140" t="s">
        <v>217</v>
      </c>
      <c r="FS4" s="141">
        <v>46125</v>
      </c>
      <c r="FT4" s="142" t="s">
        <v>218</v>
      </c>
      <c r="FU4" s="140" t="s">
        <v>219</v>
      </c>
      <c r="FV4" s="141">
        <v>46126</v>
      </c>
      <c r="FW4" s="142" t="s">
        <v>220</v>
      </c>
      <c r="FX4" s="140" t="s">
        <v>221</v>
      </c>
      <c r="FY4" s="141">
        <v>46127</v>
      </c>
      <c r="FZ4" s="142" t="s">
        <v>222</v>
      </c>
      <c r="GA4" s="140" t="s">
        <v>223</v>
      </c>
      <c r="GB4" s="141">
        <v>46128</v>
      </c>
      <c r="GC4" s="142" t="s">
        <v>224</v>
      </c>
      <c r="GD4" s="140" t="s">
        <v>225</v>
      </c>
      <c r="GE4" s="141">
        <v>46129</v>
      </c>
      <c r="GF4" s="142" t="s">
        <v>226</v>
      </c>
      <c r="GG4" s="140" t="s">
        <v>227</v>
      </c>
      <c r="GH4" s="141">
        <v>46130</v>
      </c>
      <c r="GI4" s="142" t="s">
        <v>228</v>
      </c>
      <c r="GJ4" s="140" t="s">
        <v>229</v>
      </c>
      <c r="GK4" s="141">
        <v>46131</v>
      </c>
      <c r="GL4" s="145" t="s">
        <v>230</v>
      </c>
      <c r="GM4" s="146" t="s">
        <v>231</v>
      </c>
      <c r="GN4" s="232">
        <v>46132</v>
      </c>
      <c r="GO4" s="145" t="s">
        <v>232</v>
      </c>
      <c r="GP4" s="146" t="s">
        <v>233</v>
      </c>
      <c r="GQ4" s="141">
        <v>46133</v>
      </c>
      <c r="GR4" s="145" t="s">
        <v>234</v>
      </c>
      <c r="GS4" s="146" t="s">
        <v>235</v>
      </c>
      <c r="GT4" s="141">
        <v>46134</v>
      </c>
      <c r="GU4" s="145" t="s">
        <v>236</v>
      </c>
      <c r="GV4" s="146" t="s">
        <v>237</v>
      </c>
      <c r="GW4" s="141">
        <v>46135</v>
      </c>
      <c r="GX4" s="145" t="s">
        <v>238</v>
      </c>
      <c r="GY4" s="146" t="s">
        <v>239</v>
      </c>
      <c r="GZ4" s="141">
        <v>46136</v>
      </c>
      <c r="HA4" s="145" t="s">
        <v>240</v>
      </c>
      <c r="HB4" s="146" t="s">
        <v>241</v>
      </c>
      <c r="HC4" s="141">
        <v>46137</v>
      </c>
      <c r="HD4" s="145" t="s">
        <v>242</v>
      </c>
      <c r="HE4" s="146" t="s">
        <v>243</v>
      </c>
      <c r="HF4" s="141">
        <v>46138</v>
      </c>
      <c r="HG4" s="145" t="s">
        <v>244</v>
      </c>
      <c r="HH4" s="146" t="s">
        <v>245</v>
      </c>
      <c r="HI4" s="141">
        <v>46139</v>
      </c>
      <c r="HJ4" s="145" t="s">
        <v>246</v>
      </c>
      <c r="HK4" s="146" t="s">
        <v>247</v>
      </c>
      <c r="HL4" s="141">
        <v>46140</v>
      </c>
      <c r="HM4" s="145" t="s">
        <v>248</v>
      </c>
      <c r="HN4" s="146" t="s">
        <v>249</v>
      </c>
      <c r="HO4" s="141">
        <v>46141</v>
      </c>
      <c r="HP4" s="145" t="s">
        <v>250</v>
      </c>
      <c r="HQ4" s="146" t="s">
        <v>251</v>
      </c>
      <c r="HR4" s="141">
        <v>46142</v>
      </c>
      <c r="HS4" s="145" t="s">
        <v>252</v>
      </c>
      <c r="HT4" s="146">
        <v>123</v>
      </c>
      <c r="HU4" s="141" t="s">
        <v>315</v>
      </c>
      <c r="HV4" s="145">
        <v>124</v>
      </c>
      <c r="HW4" s="146" t="s">
        <v>253</v>
      </c>
      <c r="HX4" s="141">
        <v>46143</v>
      </c>
      <c r="HY4" s="145" t="s">
        <v>254</v>
      </c>
      <c r="HZ4" s="146" t="s">
        <v>255</v>
      </c>
      <c r="IA4" s="141">
        <v>46144</v>
      </c>
      <c r="IB4" s="145" t="s">
        <v>256</v>
      </c>
      <c r="IC4" s="146" t="s">
        <v>257</v>
      </c>
      <c r="ID4" s="141">
        <v>46145</v>
      </c>
      <c r="IE4" s="145" t="s">
        <v>258</v>
      </c>
      <c r="IF4" s="146" t="s">
        <v>259</v>
      </c>
      <c r="IG4" s="141">
        <v>46146</v>
      </c>
      <c r="IH4" s="145" t="s">
        <v>260</v>
      </c>
      <c r="II4" s="146" t="s">
        <v>261</v>
      </c>
      <c r="IJ4" s="141">
        <v>46147</v>
      </c>
      <c r="IK4" s="145" t="s">
        <v>262</v>
      </c>
      <c r="IL4" s="146" t="s">
        <v>263</v>
      </c>
      <c r="IM4" s="141">
        <v>46148</v>
      </c>
      <c r="IN4" s="145" t="s">
        <v>264</v>
      </c>
      <c r="IO4" s="146" t="s">
        <v>265</v>
      </c>
      <c r="IP4" s="232">
        <v>46149</v>
      </c>
      <c r="IQ4" s="145" t="s">
        <v>266</v>
      </c>
      <c r="IR4" s="146" t="s">
        <v>267</v>
      </c>
      <c r="IS4" s="141">
        <v>46150</v>
      </c>
      <c r="IT4" s="145" t="s">
        <v>268</v>
      </c>
      <c r="IU4" s="146" t="s">
        <v>269</v>
      </c>
      <c r="IV4" s="141">
        <v>46151</v>
      </c>
      <c r="IW4" s="145" t="s">
        <v>270</v>
      </c>
      <c r="IX4" s="146" t="s">
        <v>271</v>
      </c>
      <c r="IY4" s="141">
        <v>46152</v>
      </c>
      <c r="IZ4" s="145" t="s">
        <v>272</v>
      </c>
      <c r="JA4" s="146" t="s">
        <v>273</v>
      </c>
      <c r="JB4" s="141">
        <v>46153</v>
      </c>
      <c r="JC4" s="145" t="s">
        <v>274</v>
      </c>
      <c r="JD4" s="146" t="s">
        <v>275</v>
      </c>
      <c r="JE4" s="141">
        <v>46154</v>
      </c>
      <c r="JF4" s="145" t="s">
        <v>276</v>
      </c>
      <c r="JG4" s="146" t="s">
        <v>277</v>
      </c>
      <c r="JH4" s="141">
        <v>46155</v>
      </c>
      <c r="JI4" s="145" t="s">
        <v>278</v>
      </c>
      <c r="JJ4" s="146" t="s">
        <v>279</v>
      </c>
      <c r="JK4" s="141">
        <v>46156</v>
      </c>
      <c r="JL4" s="145" t="s">
        <v>280</v>
      </c>
      <c r="JM4" s="146" t="s">
        <v>281</v>
      </c>
      <c r="JN4" s="141">
        <v>46157</v>
      </c>
      <c r="JO4" s="145" t="s">
        <v>282</v>
      </c>
      <c r="JP4" s="146" t="s">
        <v>283</v>
      </c>
      <c r="JQ4" s="141">
        <v>46158</v>
      </c>
      <c r="JR4" s="145" t="s">
        <v>284</v>
      </c>
      <c r="JS4" s="146" t="s">
        <v>285</v>
      </c>
      <c r="JT4" s="141">
        <v>46159</v>
      </c>
      <c r="JU4" s="145" t="s">
        <v>286</v>
      </c>
      <c r="JV4" s="146" t="s">
        <v>287</v>
      </c>
      <c r="JW4" s="141">
        <v>46160</v>
      </c>
      <c r="JX4" s="145" t="s">
        <v>288</v>
      </c>
      <c r="JY4" s="146" t="s">
        <v>289</v>
      </c>
      <c r="JZ4" s="141">
        <v>46161</v>
      </c>
      <c r="KA4" s="145" t="s">
        <v>290</v>
      </c>
      <c r="KB4" s="146" t="s">
        <v>291</v>
      </c>
      <c r="KC4" s="141">
        <v>46162</v>
      </c>
      <c r="KD4" s="145" t="s">
        <v>292</v>
      </c>
      <c r="KE4" s="146" t="s">
        <v>293</v>
      </c>
      <c r="KF4" s="141">
        <v>46163</v>
      </c>
      <c r="KG4" s="145" t="s">
        <v>294</v>
      </c>
      <c r="KH4" s="146" t="s">
        <v>295</v>
      </c>
      <c r="KI4" s="141">
        <v>46164</v>
      </c>
      <c r="KJ4" s="145" t="s">
        <v>296</v>
      </c>
      <c r="KK4" s="146" t="s">
        <v>297</v>
      </c>
      <c r="KL4" s="141">
        <v>46165</v>
      </c>
      <c r="KM4" s="145" t="s">
        <v>298</v>
      </c>
      <c r="KN4" s="146" t="s">
        <v>299</v>
      </c>
      <c r="KO4" s="141">
        <v>46166</v>
      </c>
      <c r="KP4" s="145" t="s">
        <v>300</v>
      </c>
      <c r="KQ4" s="146" t="s">
        <v>301</v>
      </c>
      <c r="KR4" s="141">
        <v>46167</v>
      </c>
      <c r="KS4" s="145" t="s">
        <v>302</v>
      </c>
      <c r="KT4" s="146" t="s">
        <v>303</v>
      </c>
      <c r="KU4" s="141">
        <v>46168</v>
      </c>
      <c r="KV4" s="145" t="s">
        <v>304</v>
      </c>
      <c r="KW4" s="146" t="s">
        <v>305</v>
      </c>
      <c r="KX4" s="141">
        <v>46169</v>
      </c>
      <c r="KY4" s="145" t="s">
        <v>306</v>
      </c>
      <c r="KZ4" s="146" t="s">
        <v>307</v>
      </c>
      <c r="LA4" s="141">
        <v>46170</v>
      </c>
      <c r="LB4" s="145" t="s">
        <v>308</v>
      </c>
      <c r="LC4" s="146" t="s">
        <v>309</v>
      </c>
      <c r="LD4" s="141">
        <v>46171</v>
      </c>
      <c r="LE4" s="145" t="s">
        <v>310</v>
      </c>
      <c r="LF4" s="146" t="s">
        <v>311</v>
      </c>
      <c r="LG4" s="141">
        <v>46172</v>
      </c>
      <c r="LH4" s="145" t="s">
        <v>312</v>
      </c>
      <c r="LI4" s="146" t="s">
        <v>313</v>
      </c>
      <c r="LJ4" s="141">
        <v>46173</v>
      </c>
      <c r="LK4" s="147" t="s">
        <v>314</v>
      </c>
    </row>
    <row r="5" spans="1:323 16384:16384" s="13" customFormat="1" ht="18" customHeight="1" x14ac:dyDescent="0.2">
      <c r="A5" s="120" t="s">
        <v>22</v>
      </c>
      <c r="B5" s="148"/>
      <c r="C5" s="73"/>
      <c r="D5" s="90" t="s">
        <v>83</v>
      </c>
      <c r="E5" s="75"/>
      <c r="F5" s="74"/>
      <c r="G5" s="74"/>
      <c r="H5" s="74"/>
      <c r="I5" s="74"/>
      <c r="J5" s="76"/>
      <c r="K5" s="74"/>
      <c r="L5" s="74"/>
      <c r="M5" s="74"/>
      <c r="N5" s="74"/>
      <c r="O5" s="77"/>
      <c r="P5" s="74"/>
      <c r="Q5" s="91" t="s">
        <v>1</v>
      </c>
      <c r="R5" s="76" t="s">
        <v>21</v>
      </c>
      <c r="S5" s="74"/>
      <c r="T5" s="79"/>
      <c r="U5" s="88" t="s">
        <v>35</v>
      </c>
      <c r="V5" s="12"/>
      <c r="W5" s="72" t="s">
        <v>35</v>
      </c>
      <c r="X5" s="72" t="s">
        <v>35</v>
      </c>
      <c r="Y5" s="72" t="s">
        <v>91</v>
      </c>
      <c r="Z5" s="72" t="s">
        <v>35</v>
      </c>
      <c r="AA5" s="74" t="s">
        <v>35</v>
      </c>
      <c r="AB5" s="78" t="s">
        <v>51</v>
      </c>
      <c r="AC5" s="78" t="s">
        <v>1</v>
      </c>
      <c r="AD5" s="411"/>
      <c r="AE5" s="42" t="s">
        <v>2</v>
      </c>
      <c r="AF5" s="73"/>
      <c r="AG5" s="79"/>
      <c r="AH5" s="79"/>
      <c r="AI5" s="80"/>
      <c r="AJ5" s="89"/>
      <c r="AK5" s="226"/>
      <c r="AL5" s="12"/>
      <c r="AM5" s="12"/>
      <c r="AN5" s="12"/>
      <c r="AO5" s="12"/>
      <c r="AP5" s="12"/>
      <c r="AQ5" s="43" t="s">
        <v>121</v>
      </c>
      <c r="AR5" s="10" t="s">
        <v>16</v>
      </c>
      <c r="AS5" s="140"/>
      <c r="AT5" s="141" t="s">
        <v>94</v>
      </c>
      <c r="AU5" s="142"/>
      <c r="AV5" s="140"/>
      <c r="AW5" s="141" t="s">
        <v>96</v>
      </c>
      <c r="AX5" s="142"/>
      <c r="AY5" s="140"/>
      <c r="AZ5" s="141" t="s">
        <v>97</v>
      </c>
      <c r="BA5" s="142"/>
      <c r="BB5" s="140"/>
      <c r="BC5" s="141" t="s">
        <v>98</v>
      </c>
      <c r="BD5" s="142"/>
      <c r="BE5" s="140"/>
      <c r="BF5" s="141" t="s">
        <v>95</v>
      </c>
      <c r="BG5" s="142"/>
      <c r="BH5" s="140"/>
      <c r="BI5" s="141" t="s">
        <v>92</v>
      </c>
      <c r="BJ5" s="142"/>
      <c r="BK5" s="140"/>
      <c r="BL5" s="141" t="s">
        <v>93</v>
      </c>
      <c r="BM5" s="142"/>
      <c r="BN5" s="140"/>
      <c r="BO5" s="141" t="s">
        <v>94</v>
      </c>
      <c r="BP5" s="142"/>
      <c r="BQ5" s="140"/>
      <c r="BR5" s="141" t="s">
        <v>96</v>
      </c>
      <c r="BS5" s="142"/>
      <c r="BT5" s="140"/>
      <c r="BU5" s="141" t="s">
        <v>97</v>
      </c>
      <c r="BV5" s="142"/>
      <c r="BW5" s="140"/>
      <c r="BX5" s="141" t="s">
        <v>98</v>
      </c>
      <c r="BY5" s="142"/>
      <c r="BZ5" s="140"/>
      <c r="CA5" s="141" t="s">
        <v>95</v>
      </c>
      <c r="CB5" s="142"/>
      <c r="CC5" s="140"/>
      <c r="CD5" s="141" t="s">
        <v>92</v>
      </c>
      <c r="CE5" s="142"/>
      <c r="CF5" s="140"/>
      <c r="CG5" s="141" t="s">
        <v>93</v>
      </c>
      <c r="CH5" s="142"/>
      <c r="CI5" s="140"/>
      <c r="CJ5" s="141" t="s">
        <v>94</v>
      </c>
      <c r="CK5" s="142"/>
      <c r="CL5" s="140"/>
      <c r="CM5" s="141" t="s">
        <v>96</v>
      </c>
      <c r="CN5" s="142"/>
      <c r="CO5" s="140"/>
      <c r="CP5" s="141" t="s">
        <v>97</v>
      </c>
      <c r="CQ5" s="142"/>
      <c r="CR5" s="140"/>
      <c r="CS5" s="141" t="s">
        <v>98</v>
      </c>
      <c r="CT5" s="142"/>
      <c r="CU5" s="140"/>
      <c r="CV5" s="141" t="s">
        <v>95</v>
      </c>
      <c r="CW5" s="142"/>
      <c r="CX5" s="140"/>
      <c r="CY5" s="141" t="s">
        <v>92</v>
      </c>
      <c r="CZ5" s="142"/>
      <c r="DA5" s="140"/>
      <c r="DB5" s="141" t="s">
        <v>93</v>
      </c>
      <c r="DC5" s="142"/>
      <c r="DD5" s="140"/>
      <c r="DE5" s="141" t="s">
        <v>94</v>
      </c>
      <c r="DF5" s="142"/>
      <c r="DG5" s="140"/>
      <c r="DH5" s="141" t="s">
        <v>96</v>
      </c>
      <c r="DI5" s="142"/>
      <c r="DJ5" s="140"/>
      <c r="DK5" s="141" t="s">
        <v>97</v>
      </c>
      <c r="DL5" s="142"/>
      <c r="DM5" s="140"/>
      <c r="DN5" s="141" t="s">
        <v>98</v>
      </c>
      <c r="DO5" s="142"/>
      <c r="DP5" s="140"/>
      <c r="DQ5" s="141" t="s">
        <v>95</v>
      </c>
      <c r="DR5" s="142"/>
      <c r="DS5" s="140"/>
      <c r="DT5" s="141" t="s">
        <v>92</v>
      </c>
      <c r="DU5" s="142"/>
      <c r="DV5" s="140"/>
      <c r="DW5" s="141" t="s">
        <v>93</v>
      </c>
      <c r="DX5" s="142"/>
      <c r="DY5" s="140"/>
      <c r="DZ5" s="141" t="s">
        <v>94</v>
      </c>
      <c r="EA5" s="142"/>
      <c r="EB5" s="140"/>
      <c r="EC5" s="141" t="s">
        <v>96</v>
      </c>
      <c r="ED5" s="142"/>
      <c r="EE5" s="140"/>
      <c r="EF5" s="141" t="s">
        <v>97</v>
      </c>
      <c r="EG5" s="143"/>
      <c r="EH5" s="144"/>
      <c r="EI5" s="141" t="s">
        <v>98</v>
      </c>
      <c r="EJ5" s="142"/>
      <c r="EK5" s="140"/>
      <c r="EL5" s="141" t="s">
        <v>95</v>
      </c>
      <c r="EM5" s="142"/>
      <c r="EN5" s="140"/>
      <c r="EO5" s="141" t="s">
        <v>92</v>
      </c>
      <c r="EP5" s="142"/>
      <c r="EQ5" s="140"/>
      <c r="ER5" s="141" t="s">
        <v>93</v>
      </c>
      <c r="ES5" s="142"/>
      <c r="ET5" s="140"/>
      <c r="EU5" s="141" t="s">
        <v>94</v>
      </c>
      <c r="EV5" s="142"/>
      <c r="EW5" s="140"/>
      <c r="EX5" s="141" t="s">
        <v>96</v>
      </c>
      <c r="EY5" s="142"/>
      <c r="EZ5" s="140"/>
      <c r="FA5" s="141" t="s">
        <v>97</v>
      </c>
      <c r="FB5" s="142"/>
      <c r="FC5" s="140"/>
      <c r="FD5" s="141" t="s">
        <v>98</v>
      </c>
      <c r="FE5" s="142"/>
      <c r="FF5" s="140"/>
      <c r="FG5" s="141" t="s">
        <v>95</v>
      </c>
      <c r="FH5" s="142"/>
      <c r="FI5" s="140"/>
      <c r="FJ5" s="141" t="s">
        <v>92</v>
      </c>
      <c r="FK5" s="142"/>
      <c r="FL5" s="140"/>
      <c r="FM5" s="141" t="s">
        <v>93</v>
      </c>
      <c r="FN5" s="142"/>
      <c r="FO5" s="140"/>
      <c r="FP5" s="232" t="s">
        <v>94</v>
      </c>
      <c r="FQ5" s="142"/>
      <c r="FR5" s="140"/>
      <c r="FS5" s="141" t="s">
        <v>96</v>
      </c>
      <c r="FT5" s="142"/>
      <c r="FU5" s="140"/>
      <c r="FV5" s="141" t="s">
        <v>97</v>
      </c>
      <c r="FW5" s="142"/>
      <c r="FX5" s="140"/>
      <c r="FY5" s="141" t="s">
        <v>98</v>
      </c>
      <c r="FZ5" s="142"/>
      <c r="GA5" s="140"/>
      <c r="GB5" s="141" t="s">
        <v>95</v>
      </c>
      <c r="GC5" s="142"/>
      <c r="GD5" s="140"/>
      <c r="GE5" s="141" t="s">
        <v>92</v>
      </c>
      <c r="GF5" s="142"/>
      <c r="GG5" s="140"/>
      <c r="GH5" s="141" t="s">
        <v>93</v>
      </c>
      <c r="GI5" s="142"/>
      <c r="GJ5" s="140"/>
      <c r="GK5" s="141" t="s">
        <v>94</v>
      </c>
      <c r="GL5" s="145"/>
      <c r="GM5" s="146"/>
      <c r="GN5" s="232" t="s">
        <v>96</v>
      </c>
      <c r="GO5" s="145"/>
      <c r="GP5" s="146"/>
      <c r="GQ5" s="141" t="s">
        <v>97</v>
      </c>
      <c r="GR5" s="145"/>
      <c r="GS5" s="146"/>
      <c r="GT5" s="141" t="s">
        <v>98</v>
      </c>
      <c r="GU5" s="145"/>
      <c r="GV5" s="146"/>
      <c r="GW5" s="141" t="s">
        <v>95</v>
      </c>
      <c r="GX5" s="145"/>
      <c r="GY5" s="146"/>
      <c r="GZ5" s="141" t="s">
        <v>92</v>
      </c>
      <c r="HA5" s="145"/>
      <c r="HB5" s="146"/>
      <c r="HC5" s="141" t="s">
        <v>93</v>
      </c>
      <c r="HD5" s="145"/>
      <c r="HE5" s="146"/>
      <c r="HF5" s="141" t="s">
        <v>94</v>
      </c>
      <c r="HG5" s="145"/>
      <c r="HH5" s="146"/>
      <c r="HI5" s="141" t="s">
        <v>96</v>
      </c>
      <c r="HJ5" s="145"/>
      <c r="HK5" s="146"/>
      <c r="HL5" s="141" t="s">
        <v>97</v>
      </c>
      <c r="HM5" s="145"/>
      <c r="HN5" s="146"/>
      <c r="HO5" s="141" t="s">
        <v>98</v>
      </c>
      <c r="HP5" s="145"/>
      <c r="HQ5" s="146"/>
      <c r="HR5" s="141" t="s">
        <v>95</v>
      </c>
      <c r="HS5" s="145"/>
      <c r="HT5" s="146"/>
      <c r="HU5" s="141" t="s">
        <v>315</v>
      </c>
      <c r="HV5" s="145"/>
      <c r="HW5" s="146"/>
      <c r="HX5" s="141" t="s">
        <v>92</v>
      </c>
      <c r="HY5" s="145"/>
      <c r="HZ5" s="146"/>
      <c r="IA5" s="141" t="s">
        <v>538</v>
      </c>
      <c r="IB5" s="145"/>
      <c r="IC5" s="146"/>
      <c r="ID5" s="141" t="s">
        <v>94</v>
      </c>
      <c r="IE5" s="145"/>
      <c r="IF5" s="146"/>
      <c r="IG5" s="141" t="s">
        <v>93</v>
      </c>
      <c r="IH5" s="145"/>
      <c r="II5" s="146"/>
      <c r="IJ5" s="141" t="s">
        <v>93</v>
      </c>
      <c r="IK5" s="145"/>
      <c r="IL5" s="146"/>
      <c r="IM5" s="141" t="s">
        <v>93</v>
      </c>
      <c r="IN5" s="145"/>
      <c r="IO5" s="146"/>
      <c r="IP5" s="232" t="s">
        <v>95</v>
      </c>
      <c r="IQ5" s="145"/>
      <c r="IR5" s="146"/>
      <c r="IS5" s="141" t="s">
        <v>92</v>
      </c>
      <c r="IT5" s="145"/>
      <c r="IU5" s="146"/>
      <c r="IV5" s="141" t="s">
        <v>93</v>
      </c>
      <c r="IW5" s="145"/>
      <c r="IX5" s="146"/>
      <c r="IY5" s="141" t="s">
        <v>94</v>
      </c>
      <c r="IZ5" s="145"/>
      <c r="JA5" s="146"/>
      <c r="JB5" s="141" t="s">
        <v>96</v>
      </c>
      <c r="JC5" s="145"/>
      <c r="JD5" s="146"/>
      <c r="JE5" s="141" t="s">
        <v>97</v>
      </c>
      <c r="JF5" s="145"/>
      <c r="JG5" s="146"/>
      <c r="JH5" s="141" t="s">
        <v>98</v>
      </c>
      <c r="JI5" s="145"/>
      <c r="JJ5" s="146"/>
      <c r="JK5" s="141" t="s">
        <v>95</v>
      </c>
      <c r="JL5" s="145"/>
      <c r="JM5" s="146"/>
      <c r="JN5" s="141" t="s">
        <v>92</v>
      </c>
      <c r="JO5" s="145"/>
      <c r="JP5" s="146"/>
      <c r="JQ5" s="141" t="s">
        <v>93</v>
      </c>
      <c r="JR5" s="145"/>
      <c r="JS5" s="146"/>
      <c r="JT5" s="141" t="s">
        <v>94</v>
      </c>
      <c r="JU5" s="145"/>
      <c r="JV5" s="146"/>
      <c r="JW5" s="141" t="s">
        <v>96</v>
      </c>
      <c r="JX5" s="145"/>
      <c r="JY5" s="146"/>
      <c r="JZ5" s="141" t="s">
        <v>97</v>
      </c>
      <c r="KA5" s="145"/>
      <c r="KB5" s="146"/>
      <c r="KC5" s="141" t="s">
        <v>98</v>
      </c>
      <c r="KD5" s="145"/>
      <c r="KE5" s="146"/>
      <c r="KF5" s="141" t="s">
        <v>95</v>
      </c>
      <c r="KG5" s="145"/>
      <c r="KH5" s="146"/>
      <c r="KI5" s="141" t="s">
        <v>92</v>
      </c>
      <c r="KJ5" s="145"/>
      <c r="KK5" s="146"/>
      <c r="KL5" s="141" t="s">
        <v>93</v>
      </c>
      <c r="KM5" s="145"/>
      <c r="KN5" s="146"/>
      <c r="KO5" s="141" t="s">
        <v>94</v>
      </c>
      <c r="KP5" s="145"/>
      <c r="KQ5" s="146"/>
      <c r="KR5" s="141" t="s">
        <v>96</v>
      </c>
      <c r="KS5" s="145"/>
      <c r="KT5" s="146"/>
      <c r="KU5" s="141" t="s">
        <v>97</v>
      </c>
      <c r="KV5" s="145"/>
      <c r="KW5" s="146"/>
      <c r="KX5" s="141" t="s">
        <v>98</v>
      </c>
      <c r="KY5" s="145"/>
      <c r="KZ5" s="146"/>
      <c r="LA5" s="141" t="s">
        <v>95</v>
      </c>
      <c r="LB5" s="145"/>
      <c r="LC5" s="146"/>
      <c r="LD5" s="141" t="s">
        <v>92</v>
      </c>
      <c r="LE5" s="145"/>
      <c r="LF5" s="146"/>
      <c r="LG5" s="141" t="s">
        <v>93</v>
      </c>
      <c r="LH5" s="145"/>
      <c r="LI5" s="146"/>
      <c r="LJ5" s="141" t="s">
        <v>94</v>
      </c>
      <c r="LK5" s="147"/>
    </row>
    <row r="6" spans="1:323 16384:16384" ht="18" customHeight="1" x14ac:dyDescent="0.2">
      <c r="A6" s="120" t="s">
        <v>22</v>
      </c>
      <c r="B6" s="166" t="str">
        <f>IFERROR(VLOOKUP($D6,#REF!,5,FALSE),"-")</f>
        <v>-</v>
      </c>
      <c r="C6" s="154" t="str">
        <f>IFERROR(VLOOKUP($D6,#REF!,6,FALSE),"-")</f>
        <v>-</v>
      </c>
      <c r="D6" s="154" t="s">
        <v>506</v>
      </c>
      <c r="E6" s="167" t="str">
        <f>IFERROR(VLOOKUP($D6,#REF!,17,FALSE),"-")</f>
        <v>-</v>
      </c>
      <c r="F6" s="168" t="str">
        <f>IFERROR(VLOOKUP($D6,#REF!,18,FALSE),"-")</f>
        <v>-</v>
      </c>
      <c r="G6" s="168" t="str">
        <f>IFERROR(VLOOKUP($D6,#REF!,19,FALSE),"-")</f>
        <v>-</v>
      </c>
      <c r="H6" s="168" t="str">
        <f>IFERROR(VLOOKUP($D6,#REF!,20,FALSE),"-")</f>
        <v>-</v>
      </c>
      <c r="I6" s="168" t="str">
        <f>IFERROR(VLOOKUP($D6,#REF!,21,FALSE),"-")</f>
        <v>-</v>
      </c>
      <c r="J6" s="169" t="str">
        <f>IFERROR(VLOOKUP($D6,#REF!,22,FALSE),"-")</f>
        <v>-</v>
      </c>
      <c r="K6" s="168" t="str">
        <f>IFERROR(VLOOKUP($D6,#REF!,8,FALSE),"-")</f>
        <v>-</v>
      </c>
      <c r="L6" s="168" t="str">
        <f>IFERROR(VLOOKUP($D6,#REF!,9,FALSE),"-")</f>
        <v>-</v>
      </c>
      <c r="M6" s="168" t="str">
        <f>IFERROR(VLOOKUP($D6,#REF!,10,FALSE),"-")</f>
        <v>-</v>
      </c>
      <c r="N6" s="168" t="str">
        <f>IFERROR(VLOOKUP($D6,#REF!,11,FALSE),"-")</f>
        <v>-</v>
      </c>
      <c r="O6" s="169" t="str">
        <f>IFERROR(VLOOKUP($D6,#REF!,13,FALSE),"-")</f>
        <v>-</v>
      </c>
      <c r="P6" s="168" t="str">
        <f>IFERROR(VLOOKUP($D6,#REF!,15,FALSE),"-")</f>
        <v>-</v>
      </c>
      <c r="Q6" s="170" t="str">
        <f>IFERROR((VLOOKUP($D6,#REF!,16,FALSE)*O6),"-")</f>
        <v>-</v>
      </c>
      <c r="R6" s="170" t="str">
        <f>IFERROR(VLOOKUP($D6,#REF!,107,FALSE),"-")</f>
        <v>-</v>
      </c>
      <c r="S6" s="168" t="str">
        <f>IFERROR(VLOOKUP($D6,#REF!,26,FALSE),"-")</f>
        <v>-</v>
      </c>
      <c r="T6" s="171" t="str">
        <f>IFERROR(VLOOKUP($D6,#REF!,23,FALSE),"-")</f>
        <v>-</v>
      </c>
      <c r="U6" s="172"/>
      <c r="V6" s="172"/>
      <c r="W6" s="172" t="str">
        <f>IFERROR(VLOOKUP($D6,#REF!,25,FALSE),"-")</f>
        <v>-</v>
      </c>
      <c r="X6" s="172"/>
      <c r="Y6" s="172" t="str">
        <f>IFERROR(VLOOKUP($D6,#REF!,33,FALSE),"-")</f>
        <v>-</v>
      </c>
      <c r="Z6" s="172">
        <f>IFERROR(IF(COUNT($AT6:$LJ6),INDEX($AT$4:$LJ$4,MATCH(0,INDEX(0/($AT6:$LJ6),),0)),"-"),"-")</f>
        <v>46084</v>
      </c>
      <c r="AA6" s="173" t="str">
        <f>IFERROR(VLOOKUP($D6,#REF!,2,FALSE),"-")</f>
        <v>-</v>
      </c>
      <c r="AB6" s="174" t="str">
        <f>IFERROR(VLOOKUP($D6,#REF!,108,FALSE),"-")</f>
        <v>-</v>
      </c>
      <c r="AC6" s="175">
        <f>SUM(AT6:LK6)</f>
        <v>24584</v>
      </c>
      <c r="AD6" s="410" t="str">
        <f>IFERROR(VLOOKUP($D6,#REF!,27,FALSE),"-")&amp;"　"&amp;IFERROR(VLOOKUP($D6,#REF!,28,FALSE),"-")&amp;"　"&amp;IFERROR(VLOOKUP($D6,#REF!,29,FALSE),"-")</f>
        <v>-　-　-</v>
      </c>
      <c r="AE6" s="154"/>
      <c r="AF6" s="176" t="str">
        <f>IFERROR(VLOOKUP($D6,#REF!,94,FALSE),"-")</f>
        <v>-</v>
      </c>
      <c r="AG6" s="177" t="str">
        <f>IFERROR(VLOOKUP($D6,#REF!,2,FALSE),"-")</f>
        <v>-</v>
      </c>
      <c r="AH6" s="177" t="str">
        <f>IFERROR(VLOOKUP($D6,#REF!,3,FALSE),"-")</f>
        <v>-</v>
      </c>
      <c r="AI6" s="177" t="str">
        <f>IFERROR(VLOOKUP($D6,#REF!,31,FALSE),"-")</f>
        <v>-</v>
      </c>
      <c r="AJ6" s="177" t="str">
        <f>IFERROR(VLOOKUP($D6,#REF!,12,FALSE),"-")</f>
        <v>-</v>
      </c>
      <c r="AK6" s="168" t="str">
        <f>IFERROR(VLOOKUP($D6,#REF!,24,FALSE),"-")</f>
        <v>-</v>
      </c>
      <c r="AL6" s="3"/>
      <c r="AM6" s="3"/>
      <c r="AN6" s="3"/>
      <c r="AO6" s="3"/>
      <c r="AP6" s="3"/>
      <c r="AQ6" s="43" t="s">
        <v>121</v>
      </c>
      <c r="AR6" s="81" t="s">
        <v>352</v>
      </c>
      <c r="AS6" s="105"/>
      <c r="AT6" s="106">
        <f>SUMIF($AH$10:$AH$118,$AR$6,AT$10:AT$118)</f>
        <v>0</v>
      </c>
      <c r="AU6" s="104"/>
      <c r="AV6" s="111"/>
      <c r="AW6" s="106">
        <f>SUMIF($AH$10:$AH$118,$AR$6,AW$10:AW$118)</f>
        <v>0</v>
      </c>
      <c r="AX6" s="104"/>
      <c r="AY6" s="111"/>
      <c r="AZ6" s="106">
        <f>SUMIF($AH$10:$AH$118,$AR$6,AZ$10:AZ$118)</f>
        <v>150</v>
      </c>
      <c r="BA6" s="104"/>
      <c r="BB6" s="111"/>
      <c r="BC6" s="106">
        <f>SUMIF($AH$10:$AH$118,$AR$6,BC$10:BC$118)</f>
        <v>600</v>
      </c>
      <c r="BD6" s="104"/>
      <c r="BE6" s="111"/>
      <c r="BF6" s="106">
        <f>SUMIF($AH$10:$AH$118,$AR$6,BF$10:BF$118)</f>
        <v>0</v>
      </c>
      <c r="BG6" s="104"/>
      <c r="BH6" s="111"/>
      <c r="BI6" s="106">
        <f>SUMIF($AH$10:$AH$118,$AR$6,BI$10:BI$118)</f>
        <v>0</v>
      </c>
      <c r="BJ6" s="104"/>
      <c r="BK6" s="111"/>
      <c r="BL6" s="106">
        <f>SUMIF($AH$10:$AH$118,$AR$6,BL$10:BL$118)</f>
        <v>0</v>
      </c>
      <c r="BM6" s="104"/>
      <c r="BN6" s="111"/>
      <c r="BO6" s="106">
        <f>SUMIF($AH$10:$AH$118,$AR$6,BO$10:BO$118)</f>
        <v>0</v>
      </c>
      <c r="BP6" s="104"/>
      <c r="BQ6" s="111"/>
      <c r="BR6" s="106">
        <f>SUMIF($AH$10:$AH$118,$AR$6,BR$10:BR$118)</f>
        <v>0</v>
      </c>
      <c r="BS6" s="104"/>
      <c r="BT6" s="111"/>
      <c r="BU6" s="106">
        <f>SUMIF($AH$10:$AH$118,$AR$6,BU$10:BU$118)</f>
        <v>0</v>
      </c>
      <c r="BV6" s="104"/>
      <c r="BW6" s="111"/>
      <c r="BX6" s="106">
        <f>SUMIF($AH$10:$AH$118,$AR$6,BX$10:BX$118)</f>
        <v>1200</v>
      </c>
      <c r="BY6" s="104"/>
      <c r="BZ6" s="111"/>
      <c r="CA6" s="106">
        <f>SUMIF($AH$10:$AH$118,$AR$6,CA$10:CA$118)</f>
        <v>0</v>
      </c>
      <c r="CB6" s="104"/>
      <c r="CC6" s="111"/>
      <c r="CD6" s="106">
        <f>SUMIF($AH$10:$AH$118,$AR$6,CD$10:CD$118)</f>
        <v>0</v>
      </c>
      <c r="CE6" s="104"/>
      <c r="CF6" s="111"/>
      <c r="CG6" s="106">
        <f>SUMIF($AH$10:$AH$118,$AR$6,CG$10:CG$118)</f>
        <v>0</v>
      </c>
      <c r="CH6" s="104"/>
      <c r="CI6" s="111"/>
      <c r="CJ6" s="106">
        <f>SUMIF($AH$10:$AH$118,$AR$6,CJ$10:CJ$118)</f>
        <v>0</v>
      </c>
      <c r="CK6" s="104"/>
      <c r="CL6" s="111"/>
      <c r="CM6" s="106">
        <f>SUMIF($AH$10:$AH$118,$AR$6,CM$10:CM$118)</f>
        <v>1800</v>
      </c>
      <c r="CN6" s="104"/>
      <c r="CO6" s="111"/>
      <c r="CP6" s="106">
        <f>SUMIF($AH$10:$AH$118,$AR$6,CP$10:CP$118)</f>
        <v>297</v>
      </c>
      <c r="CQ6" s="104"/>
      <c r="CR6" s="111"/>
      <c r="CS6" s="106">
        <f>SUMIF($AH$10:$AH$118,$AR$6,CS$10:CS$118)</f>
        <v>0</v>
      </c>
      <c r="CT6" s="104"/>
      <c r="CU6" s="111"/>
      <c r="CV6" s="106">
        <f>SUMIF($AH$10:$AH$118,$AR$6,CV$10:CV$118)</f>
        <v>3150</v>
      </c>
      <c r="CW6" s="104"/>
      <c r="CX6" s="111"/>
      <c r="CY6" s="106">
        <f>SUMIF($AH$10:$AH$118,$AR$6,CY$10:CY$118)</f>
        <v>0</v>
      </c>
      <c r="CZ6" s="104"/>
      <c r="DA6" s="111"/>
      <c r="DB6" s="106">
        <f>SUMIF($AH$10:$AH$118,$AR$6,DB$10:DB$118)</f>
        <v>0</v>
      </c>
      <c r="DC6" s="104"/>
      <c r="DD6" s="111"/>
      <c r="DE6" s="106">
        <f>SUMIF($AH$10:$AH$118,$AR$6,DE$10:DE$118)</f>
        <v>0</v>
      </c>
      <c r="DF6" s="104"/>
      <c r="DG6" s="111"/>
      <c r="DH6" s="106">
        <f>SUMIF($AH$10:$AH$118,$AR$6,DH$10:DH$118)</f>
        <v>0</v>
      </c>
      <c r="DI6" s="104"/>
      <c r="DJ6" s="111"/>
      <c r="DK6" s="106">
        <f>SUMIF($AH$10:$AH$118,$AR$6,DK$10:DK$118)</f>
        <v>600</v>
      </c>
      <c r="DL6" s="104"/>
      <c r="DM6" s="111"/>
      <c r="DN6" s="106">
        <f>SUMIF($AH$10:$AH$118,$AR$6,DN$10:DN$118)</f>
        <v>1300</v>
      </c>
      <c r="DO6" s="104"/>
      <c r="DP6" s="111"/>
      <c r="DQ6" s="106">
        <f>SUMIF($AH$10:$AH$118,$AR$6,DQ$10:DQ$118)</f>
        <v>1968</v>
      </c>
      <c r="DR6" s="104"/>
      <c r="DS6" s="111"/>
      <c r="DT6" s="106">
        <f>SUMIF($AH$10:$AH$118,$AR$6,DT$10:DT$118)</f>
        <v>0</v>
      </c>
      <c r="DU6" s="104"/>
      <c r="DV6" s="111"/>
      <c r="DW6" s="106">
        <f>SUMIF($AH$10:$AH$118,$AR$6,DW$10:DW$118)</f>
        <v>0</v>
      </c>
      <c r="DX6" s="104"/>
      <c r="DY6" s="111"/>
      <c r="DZ6" s="106">
        <f>SUMIF($AH$10:$AH$118,$AR$6,DZ$10:DZ$118)</f>
        <v>0</v>
      </c>
      <c r="EA6" s="104"/>
      <c r="EB6" s="111"/>
      <c r="EC6" s="106">
        <f>SUMIF($AH$10:$AH$118,$AR$6,EC$10:EC$118)</f>
        <v>0</v>
      </c>
      <c r="ED6" s="104"/>
      <c r="EE6" s="111"/>
      <c r="EF6" s="106">
        <f>SUMIF($AH$10:$AH$118,$AR$6,EF$10:EF$118)</f>
        <v>0</v>
      </c>
      <c r="EG6" s="118"/>
      <c r="EH6" s="117"/>
      <c r="EI6" s="106">
        <f>SUMIF($AH$10:$AH$118,$AR$6,EI$10:EI$118)</f>
        <v>3500</v>
      </c>
      <c r="EJ6" s="104"/>
      <c r="EK6" s="111"/>
      <c r="EL6" s="106">
        <f>SUMIF($AH$10:$AH$118,$AR$6,EL$10:EL$118)</f>
        <v>0</v>
      </c>
      <c r="EM6" s="104"/>
      <c r="EN6" s="111"/>
      <c r="EO6" s="106">
        <f>SUMIF($AH$10:$AH$118,$AR$6,EO$10:EO$118)</f>
        <v>0</v>
      </c>
      <c r="EP6" s="104"/>
      <c r="EQ6" s="111"/>
      <c r="ER6" s="106">
        <f>SUMIF($AH$10:$AH$118,$AR$6,ER$10:ER$118)</f>
        <v>0</v>
      </c>
      <c r="ES6" s="104"/>
      <c r="ET6" s="111"/>
      <c r="EU6" s="106">
        <f>SUMIF($AH$10:$AH$118,$AR$6,EU$10:EU$118)</f>
        <v>0</v>
      </c>
      <c r="EV6" s="104"/>
      <c r="EW6" s="111"/>
      <c r="EX6" s="106">
        <f>SUMIF($AH$10:$AH$118,$AR$6,EX$10:EX$118)</f>
        <v>975</v>
      </c>
      <c r="EY6" s="104"/>
      <c r="EZ6" s="111"/>
      <c r="FA6" s="586">
        <f>SUMIF($AH$10:$AH$118,$AR$6,FA$10:FA$118)</f>
        <v>300</v>
      </c>
      <c r="FB6" s="104"/>
      <c r="FC6" s="111"/>
      <c r="FD6" s="106">
        <f>SUMIF($AH$10:$AH$118,$AR$6,FD$10:FD$118)</f>
        <v>0</v>
      </c>
      <c r="FE6" s="104"/>
      <c r="FF6" s="111"/>
      <c r="FG6" s="106">
        <f>SUMIF($AH$10:$AH$118,$AR$6,FG$10:FG$118)</f>
        <v>0</v>
      </c>
      <c r="FH6" s="104"/>
      <c r="FI6" s="111"/>
      <c r="FJ6" s="106">
        <f>SUMIF($AH$10:$AH$118,$AR$6,FJ$10:FJ$118)</f>
        <v>0</v>
      </c>
      <c r="FK6" s="104"/>
      <c r="FL6" s="111"/>
      <c r="FM6" s="106">
        <f>SUMIF($AH$10:$AH$118,$AR$6,FM$10:FM$118)</f>
        <v>0</v>
      </c>
      <c r="FN6" s="104"/>
      <c r="FO6" s="111"/>
      <c r="FP6" s="106">
        <f>SUMIF($AH$10:$AH$118,$AR$6,FP$10:FP$118)</f>
        <v>0</v>
      </c>
      <c r="FQ6" s="104"/>
      <c r="FR6" s="111"/>
      <c r="FS6" s="106">
        <f>SUMIF($AH$10:$AH$118,$AR$6,FS$10:FS$118)</f>
        <v>0</v>
      </c>
      <c r="FT6" s="104"/>
      <c r="FU6" s="111"/>
      <c r="FV6" s="106">
        <f>SUMIF($AH$10:$AH$118,$AR$6,FV$10:FV$118)</f>
        <v>94</v>
      </c>
      <c r="FW6" s="104"/>
      <c r="FX6" s="111"/>
      <c r="FY6" s="106">
        <f>SUMIF($AH$10:$AH$118,$AR$6,FY$10:FY$118)</f>
        <v>0</v>
      </c>
      <c r="FZ6" s="104"/>
      <c r="GA6" s="111"/>
      <c r="GB6" s="106">
        <f>SUMIF($AH$10:$AH$118,$AR$6,GB$10:GB$118)</f>
        <v>500</v>
      </c>
      <c r="GC6" s="104"/>
      <c r="GD6" s="111"/>
      <c r="GE6" s="106">
        <f>SUMIF($AH$10:$AH$118,$AR$6,GE$10:GE$118)</f>
        <v>2800</v>
      </c>
      <c r="GF6" s="104"/>
      <c r="GG6" s="111"/>
      <c r="GH6" s="106">
        <f>SUMIF($AH$10:$AH$118,$AR$6,GH$10:GH$118)</f>
        <v>0</v>
      </c>
      <c r="GI6" s="104"/>
      <c r="GJ6" s="111"/>
      <c r="GK6" s="106">
        <f>SUMIF($AH$10:$AH$118,$AR$6,GK$10:GK$118)</f>
        <v>0</v>
      </c>
      <c r="GL6" s="104"/>
      <c r="GM6" s="111"/>
      <c r="GN6" s="106">
        <f>SUMIF($AH$10:$AH$118,$AR$6,GN$10:GN$118)</f>
        <v>0</v>
      </c>
      <c r="GO6" s="104"/>
      <c r="GP6" s="111"/>
      <c r="GQ6" s="106">
        <f>SUMIF($AH$10:$AH$118,$AR$6,GQ$10:GQ$118)</f>
        <v>0</v>
      </c>
      <c r="GR6" s="104"/>
      <c r="GS6" s="111"/>
      <c r="GT6" s="106">
        <f>SUMIF($AH$10:$AH$118,$AR$6,GT$10:GT$118)</f>
        <v>0</v>
      </c>
      <c r="GU6" s="104"/>
      <c r="GV6" s="111"/>
      <c r="GW6" s="106">
        <f>SUMIF($AH$10:$AH$118,$AR$6,GW$10:GW$118)</f>
        <v>1750</v>
      </c>
      <c r="GX6" s="104"/>
      <c r="GY6" s="111"/>
      <c r="GZ6" s="106">
        <f>SUMIF($AH$10:$AH$118,$AR$6,GZ$10:GZ$118)</f>
        <v>1000</v>
      </c>
      <c r="HA6" s="104"/>
      <c r="HB6" s="111"/>
      <c r="HC6" s="106">
        <f>SUMIF($AH$10:$AH$118,$AR$6,HC$10:HC$118)</f>
        <v>0</v>
      </c>
      <c r="HD6" s="104"/>
      <c r="HE6" s="111"/>
      <c r="HF6" s="106">
        <f>SUMIF($AH$10:$AH$118,$AR$6,HF$10:HF$118)</f>
        <v>0</v>
      </c>
      <c r="HG6" s="104"/>
      <c r="HH6" s="111"/>
      <c r="HI6" s="106">
        <f>SUMIF($AH$10:$AH$118,$AR$6,HI$10:HI$118)</f>
        <v>0</v>
      </c>
      <c r="HJ6" s="104"/>
      <c r="HK6" s="111"/>
      <c r="HL6" s="106">
        <f>SUMIF($AH$10:$AH$118,$AR$6,HL$10:HL$118)</f>
        <v>2300</v>
      </c>
      <c r="HM6" s="104"/>
      <c r="HN6" s="111"/>
      <c r="HO6" s="106">
        <f>SUMIF($AH$10:$AH$118,$AR$6,HO$10:HO$118)</f>
        <v>0</v>
      </c>
      <c r="HP6" s="104"/>
      <c r="HQ6" s="111"/>
      <c r="HR6" s="106">
        <f>SUMIF($AH$10:$AH$118,$AR$6,HR$10:HR$119)</f>
        <v>0</v>
      </c>
      <c r="HS6" s="104"/>
      <c r="HT6" s="111"/>
      <c r="HU6" s="106">
        <f>SUMIF($AH$10:$AH$118,$AR$6,HU$10:HU$118)</f>
        <v>0</v>
      </c>
      <c r="HV6" s="103"/>
      <c r="HW6" s="111"/>
      <c r="HX6" s="106">
        <f>SUMIF($AH$10:$AH$118,$AR$6,HX$10:HX$118)</f>
        <v>300</v>
      </c>
      <c r="HY6" s="104"/>
      <c r="HZ6" s="111"/>
      <c r="IA6" s="106">
        <f>SUMIF($AH$10:$AH$118,$AR$6,IA$10:IA$118)</f>
        <v>0</v>
      </c>
      <c r="IB6" s="104"/>
      <c r="IC6" s="111"/>
      <c r="ID6" s="106">
        <f>SUMIF($AH$10:$AH$118,$AR$6,ID$10:ID$118)</f>
        <v>0</v>
      </c>
      <c r="IE6" s="104"/>
      <c r="IF6" s="111"/>
      <c r="IG6" s="106">
        <f>SUMIF($AH$10:$AH$118,$AR$6,IG$10:IG$118)</f>
        <v>0</v>
      </c>
      <c r="IH6" s="104"/>
      <c r="II6" s="111"/>
      <c r="IJ6" s="106">
        <f>SUMIF($AH$10:$AH$118,$AR$6,IJ$10:IJ$118)</f>
        <v>0</v>
      </c>
      <c r="IK6" s="104"/>
      <c r="IL6" s="111"/>
      <c r="IM6" s="106">
        <f>SUMIF($AH$10:$AH$118,$AR$6,IM$10:IM$118)</f>
        <v>0</v>
      </c>
      <c r="IN6" s="104"/>
      <c r="IO6" s="111"/>
      <c r="IP6" s="106">
        <f>SUMIF($AH$10:$AH$118,$AR$6,IP$10:IP$118)</f>
        <v>0</v>
      </c>
      <c r="IQ6" s="104"/>
      <c r="IR6" s="111"/>
      <c r="IS6" s="106">
        <f>SUMIF($AH$10:$AH$118,$AR$6,IS$10:IS$118)</f>
        <v>0</v>
      </c>
      <c r="IT6" s="104"/>
      <c r="IU6" s="111"/>
      <c r="IV6" s="106">
        <f>SUMIF($AH$10:$AH$118,$AR$6,IV$10:IV$118)</f>
        <v>0</v>
      </c>
      <c r="IW6" s="104"/>
      <c r="IX6" s="111"/>
      <c r="IY6" s="106">
        <f>SUMIF($AH$10:$AH$118,$AR$6,IY$10:IY$118)</f>
        <v>0</v>
      </c>
      <c r="IZ6" s="104"/>
      <c r="JA6" s="111"/>
      <c r="JB6" s="106">
        <f>SUMIF($AH$10:$AH$118,$AR$6,JB$10:JB$118)</f>
        <v>0</v>
      </c>
      <c r="JC6" s="104"/>
      <c r="JD6" s="111"/>
      <c r="JE6" s="106">
        <f>SUMIF($AH$10:$AH$118,$AR$6,JE$10:JE$118)</f>
        <v>0</v>
      </c>
      <c r="JF6" s="104"/>
      <c r="JG6" s="111"/>
      <c r="JH6" s="106">
        <f>SUMIF($AH$10:$AH$118,$AR$6,JH$10:JH$118)</f>
        <v>0</v>
      </c>
      <c r="JI6" s="104"/>
      <c r="JJ6" s="111"/>
      <c r="JK6" s="106">
        <f>SUMIF($AH$10:$AH$118,$AR$6,JK$10:JK$118)</f>
        <v>0</v>
      </c>
      <c r="JL6" s="104"/>
      <c r="JM6" s="111"/>
      <c r="JN6" s="106">
        <f>SUMIF($AH$10:$AH$118,$AR$6,JN$10:JN$118)</f>
        <v>0</v>
      </c>
      <c r="JO6" s="104"/>
      <c r="JP6" s="111"/>
      <c r="JQ6" s="106">
        <f>SUMIF($AH$10:$AH$118,$AR$6,JQ$10:JQ$118)</f>
        <v>0</v>
      </c>
      <c r="JR6" s="104"/>
      <c r="JS6" s="111"/>
      <c r="JT6" s="106">
        <f>SUMIF($AH$10:$AH$118,$AR$6,JT$10:JT$118)</f>
        <v>0</v>
      </c>
      <c r="JU6" s="104"/>
      <c r="JV6" s="111"/>
      <c r="JW6" s="106">
        <f>SUMIF($AH$10:$AH$118,$AR$6,JW$10:JW$118)</f>
        <v>0</v>
      </c>
      <c r="JX6" s="104"/>
      <c r="JY6" s="111"/>
      <c r="JZ6" s="106">
        <f>SUMIF($AH$10:$AH$118,$AR$6,JZ$10:JZ$118)</f>
        <v>0</v>
      </c>
      <c r="KA6" s="104"/>
      <c r="KB6" s="111"/>
      <c r="KC6" s="106">
        <f>SUMIF($AH$10:$AH$118,$AR$6,KC$10:KC$118)</f>
        <v>0</v>
      </c>
      <c r="KD6" s="104"/>
      <c r="KE6" s="111"/>
      <c r="KF6" s="106">
        <f>SUMIF($AH$10:$AH$118,$AR$6,KF$10:KF$118)</f>
        <v>0</v>
      </c>
      <c r="KG6" s="104"/>
      <c r="KH6" s="111"/>
      <c r="KI6" s="106">
        <f>SUMIF($AH$10:$AH$118,$AR$6,KI$10:KI$118)</f>
        <v>0</v>
      </c>
      <c r="KJ6" s="104"/>
      <c r="KK6" s="111"/>
      <c r="KL6" s="106">
        <f>SUMIF($AH$10:$AH$118,$AR$6,KL$10:KL$118)</f>
        <v>0</v>
      </c>
      <c r="KM6" s="104"/>
      <c r="KN6" s="111"/>
      <c r="KO6" s="106">
        <f>SUMIF($AH$10:$AH$118,$AR$6,KO$10:KO$118)</f>
        <v>0</v>
      </c>
      <c r="KP6" s="104"/>
      <c r="KQ6" s="111"/>
      <c r="KR6" s="106">
        <f>SUMIF($AH$10:$AH$118,$AR$6,KR$10:KR$118)</f>
        <v>0</v>
      </c>
      <c r="KS6" s="104"/>
      <c r="KT6" s="111"/>
      <c r="KU6" s="106">
        <f>SUMIF($AH$10:$AH$118,$AR$6,KU$10:KU$118)</f>
        <v>0</v>
      </c>
      <c r="KV6" s="104"/>
      <c r="KW6" s="111"/>
      <c r="KX6" s="106">
        <f>SUMIF($AH$10:$AH$118,$AR$6,KX$10:KX$118)</f>
        <v>0</v>
      </c>
      <c r="KY6" s="104"/>
      <c r="KZ6" s="111"/>
      <c r="LA6" s="106">
        <f>SUMIF($AH$10:$AH$118,$AR$6,LA$10:LA$118)</f>
        <v>0</v>
      </c>
      <c r="LB6" s="104"/>
      <c r="LC6" s="111"/>
      <c r="LD6" s="106">
        <f>SUMIF($AH$10:$AH$118,$AR$6,LD$10:LD$118)</f>
        <v>0</v>
      </c>
      <c r="LE6" s="104"/>
      <c r="LF6" s="111"/>
      <c r="LG6" s="106">
        <f>SUMIF($AH$10:$AH$118,$AR$6,LG$10:LG$118)</f>
        <v>0</v>
      </c>
      <c r="LH6" s="104"/>
      <c r="LI6" s="111"/>
      <c r="LJ6" s="106">
        <f>SUMIF($AH$10:$AH$118,$AR$6,LJ$10:LJ$118)</f>
        <v>0</v>
      </c>
      <c r="LK6" s="149"/>
    </row>
    <row r="7" spans="1:323 16384:16384" ht="18" customHeight="1" x14ac:dyDescent="0.2">
      <c r="A7" s="120" t="s">
        <v>22</v>
      </c>
      <c r="B7" s="155"/>
      <c r="C7" s="156"/>
      <c r="D7" s="157" t="s">
        <v>83</v>
      </c>
      <c r="E7" s="501"/>
      <c r="F7" s="179"/>
      <c r="G7" s="502"/>
      <c r="H7" s="179"/>
      <c r="I7" s="179"/>
      <c r="J7" s="180"/>
      <c r="K7" s="433" t="s">
        <v>128</v>
      </c>
      <c r="L7" s="179"/>
      <c r="M7" s="179"/>
      <c r="N7" s="179"/>
      <c r="O7" s="180"/>
      <c r="P7" s="179"/>
      <c r="Q7" s="181"/>
      <c r="R7" s="182"/>
      <c r="S7" s="179"/>
      <c r="T7" s="183"/>
      <c r="U7" s="161"/>
      <c r="V7" s="156"/>
      <c r="W7" s="161"/>
      <c r="X7" s="161"/>
      <c r="Y7" s="165"/>
      <c r="Z7" s="161"/>
      <c r="AA7" s="161"/>
      <c r="AB7" s="184"/>
      <c r="AC7" s="184"/>
      <c r="AD7" s="412"/>
      <c r="AE7" s="824"/>
      <c r="AF7" s="158"/>
      <c r="AG7" s="179"/>
      <c r="AH7" s="179"/>
      <c r="AI7" s="163"/>
      <c r="AJ7" s="163"/>
      <c r="AK7" s="227"/>
      <c r="AL7" s="3"/>
      <c r="AM7" s="3"/>
      <c r="AN7" s="3"/>
      <c r="AO7" s="3"/>
      <c r="AP7" s="3"/>
      <c r="AQ7" s="43" t="s">
        <v>121</v>
      </c>
      <c r="AR7" s="82" t="s">
        <v>19</v>
      </c>
      <c r="AS7" s="107"/>
      <c r="AT7" s="106">
        <f>SUMIF($AH$10:$AH$118,$AR$7,AT$10:AT$118)</f>
        <v>0</v>
      </c>
      <c r="AU7" s="104"/>
      <c r="AV7" s="111"/>
      <c r="AW7" s="106">
        <f>SUMIF($AH$10:$AH$118,$AR$7,AW$10:AW$118)</f>
        <v>3000</v>
      </c>
      <c r="AX7" s="104"/>
      <c r="AY7" s="111"/>
      <c r="AZ7" s="106">
        <f>SUMIF($AH$10:$AH$118,$AR$7,AZ$10:AZ$118)</f>
        <v>0</v>
      </c>
      <c r="BA7" s="104"/>
      <c r="BB7" s="111"/>
      <c r="BC7" s="106">
        <f>SUMIF($AH$10:$AH$118,$AR$7,BC$10:BC$118)</f>
        <v>3300</v>
      </c>
      <c r="BD7" s="104"/>
      <c r="BE7" s="111"/>
      <c r="BF7" s="106">
        <f>SUMIF($AH$10:$AH$118,$AR$7,BF$10:BF$118)</f>
        <v>0</v>
      </c>
      <c r="BG7" s="104"/>
      <c r="BH7" s="111"/>
      <c r="BI7" s="106">
        <f>SUMIF($AH$10:$AH$118,$AR$7,BI$10:BI$118)</f>
        <v>3800</v>
      </c>
      <c r="BJ7" s="104"/>
      <c r="BK7" s="111"/>
      <c r="BL7" s="106">
        <f>SUMIF($AH$10:$AH$118,$AR$7,BL$10:BL$118)</f>
        <v>0</v>
      </c>
      <c r="BM7" s="104"/>
      <c r="BN7" s="111"/>
      <c r="BO7" s="106">
        <f>SUMIF($AH$10:$AH$118,$AR$7,BO$10:BO$118)</f>
        <v>0</v>
      </c>
      <c r="BP7" s="104"/>
      <c r="BQ7" s="111"/>
      <c r="BR7" s="106">
        <f>SUMIF($AH$10:$AH$118,$AR$7,BR$10:BR$118)</f>
        <v>4500</v>
      </c>
      <c r="BS7" s="104"/>
      <c r="BT7" s="111"/>
      <c r="BU7" s="106">
        <f>SUMIF($AH$10:$AH$118,$AR$7,BU$10:BU$118)</f>
        <v>6000</v>
      </c>
      <c r="BV7" s="104"/>
      <c r="BW7" s="111"/>
      <c r="BX7" s="106">
        <f>SUMIF($AH$10:$AH$118,$AR$7,BX$10:BX$118)</f>
        <v>0</v>
      </c>
      <c r="BY7" s="104"/>
      <c r="BZ7" s="111"/>
      <c r="CA7" s="106">
        <f>SUMIF($AH$10:$AH$118,$AR$7,CA$10:CA$118)</f>
        <v>4842</v>
      </c>
      <c r="CB7" s="104"/>
      <c r="CC7" s="111"/>
      <c r="CD7" s="106">
        <f>SUMIF($AH$10:$AH$118,$AR$7,CD$10:CD$118)</f>
        <v>3900</v>
      </c>
      <c r="CE7" s="104"/>
      <c r="CF7" s="111"/>
      <c r="CG7" s="106">
        <f>SUMIF($AH$10:$AH$118,$AR$7,CG$10:CG$118)</f>
        <v>0</v>
      </c>
      <c r="CH7" s="104"/>
      <c r="CI7" s="111"/>
      <c r="CJ7" s="106">
        <f>SUMIF($AH$10:$AH$118,$AR$7,CJ$10:CJ$118)</f>
        <v>0</v>
      </c>
      <c r="CK7" s="104"/>
      <c r="CL7" s="111"/>
      <c r="CM7" s="106">
        <f>SUMIF($AH$10:$AH$118,$AR$7,CM$10:CM$118)</f>
        <v>3660</v>
      </c>
      <c r="CN7" s="104"/>
      <c r="CO7" s="111"/>
      <c r="CP7" s="106">
        <f>SUMIF($AH$10:$AH$118,$AR$7,CP$10:CP$118)</f>
        <v>4200</v>
      </c>
      <c r="CQ7" s="104"/>
      <c r="CR7" s="111"/>
      <c r="CS7" s="106">
        <f>SUMIF($AH$10:$AH$118,$AR$7,CS$10:CS$118)</f>
        <v>3900</v>
      </c>
      <c r="CT7" s="104"/>
      <c r="CU7" s="111"/>
      <c r="CV7" s="106">
        <f>SUMIF($AH$10:$AH$118,$AR$7,CV$10:CV$118)</f>
        <v>800</v>
      </c>
      <c r="CW7" s="104"/>
      <c r="CX7" s="111"/>
      <c r="CY7" s="106">
        <f>SUMIF($AH$10:$AH$118,$AR$7,CY$10:CY$118)</f>
        <v>5600</v>
      </c>
      <c r="CZ7" s="104"/>
      <c r="DA7" s="111"/>
      <c r="DB7" s="106">
        <f>SUMIF($AH$10:$AH$118,$AR$7,DB$10:DB$118)</f>
        <v>0</v>
      </c>
      <c r="DC7" s="104"/>
      <c r="DD7" s="111"/>
      <c r="DE7" s="106">
        <f>SUMIF($AH$10:$AH$118,$AR$7,DE$10:DE$118)</f>
        <v>0</v>
      </c>
      <c r="DF7" s="104"/>
      <c r="DG7" s="111"/>
      <c r="DH7" s="106">
        <f>SUMIF($AH$10:$AH$118,$AR$7,DH$10:DH$118)</f>
        <v>3600</v>
      </c>
      <c r="DI7" s="104"/>
      <c r="DJ7" s="111"/>
      <c r="DK7" s="106">
        <f>SUMIF($AH$10:$AH$118,$AR$7,DK$10:DK$118)</f>
        <v>3300</v>
      </c>
      <c r="DL7" s="104"/>
      <c r="DM7" s="111"/>
      <c r="DN7" s="106">
        <f>SUMIF($AH$10:$AH$118,$AR$7,DN$10:DN$118)</f>
        <v>6100</v>
      </c>
      <c r="DO7" s="104"/>
      <c r="DP7" s="111"/>
      <c r="DQ7" s="106">
        <f>SUMIF($AH$10:$AH$118,$AR$7,DQ$10:DQ$118)</f>
        <v>3400</v>
      </c>
      <c r="DR7" s="104"/>
      <c r="DS7" s="111"/>
      <c r="DT7" s="106">
        <f>SUMIF($AH$10:$AH$118,$AR$7,DT$10:DT$118)</f>
        <v>3600</v>
      </c>
      <c r="DU7" s="104"/>
      <c r="DV7" s="111"/>
      <c r="DW7" s="106">
        <f>SUMIF($AH$10:$AH$118,$AR$7,DW$10:DW$118)</f>
        <v>0</v>
      </c>
      <c r="DX7" s="104"/>
      <c r="DY7" s="111"/>
      <c r="DZ7" s="106">
        <f>SUMIF($AH$10:$AH$118,$AR$7,DZ$10:DZ$118)</f>
        <v>0</v>
      </c>
      <c r="EA7" s="104"/>
      <c r="EB7" s="111"/>
      <c r="EC7" s="106">
        <f>SUMIF($AH$10:$AH$118,$AR$7,EC$10:EC$118)</f>
        <v>3300</v>
      </c>
      <c r="ED7" s="104"/>
      <c r="EE7" s="111"/>
      <c r="EF7" s="106">
        <f>SUMIF($AH$10:$AH$118,$AR$7,EF$10:EF$118)</f>
        <v>0</v>
      </c>
      <c r="EG7" s="118"/>
      <c r="EH7" s="117"/>
      <c r="EI7" s="106">
        <f>SUMIF($AH$10:$AH$118,$AR$7,EI$10:EI$118)</f>
        <v>8200</v>
      </c>
      <c r="EJ7" s="104"/>
      <c r="EK7" s="111"/>
      <c r="EL7" s="106">
        <f>SUMIF($AH$10:$AH$118,$AR$7,EL$10:EL$118)</f>
        <v>5100</v>
      </c>
      <c r="EM7" s="104"/>
      <c r="EN7" s="111"/>
      <c r="EO7" s="106">
        <f>SUMIF($AH$10:$AH$118,$AR$7,EO$10:EO$118)</f>
        <v>4650</v>
      </c>
      <c r="EP7" s="104"/>
      <c r="EQ7" s="111"/>
      <c r="ER7" s="106">
        <f>SUMIF($AH$10:$AH$118,$AR$7,ER$10:ER$118)</f>
        <v>3300</v>
      </c>
      <c r="ES7" s="104"/>
      <c r="ET7" s="111"/>
      <c r="EU7" s="106">
        <f>SUMIF($AH$10:$AH$118,$AR$7,EU$10:EU$118)</f>
        <v>0</v>
      </c>
      <c r="EV7" s="104"/>
      <c r="EW7" s="111"/>
      <c r="EX7" s="106">
        <f>SUMIF($AH$10:$AH$118,$AR$7,EX$10:EX$118)</f>
        <v>3700</v>
      </c>
      <c r="EY7" s="104"/>
      <c r="EZ7" s="111"/>
      <c r="FA7" s="106">
        <f>SUMIF($AH$10:$AH$118,$AR$7,FA$10:FA$118)</f>
        <v>3600</v>
      </c>
      <c r="FB7" s="104"/>
      <c r="FC7" s="111"/>
      <c r="FD7" s="106">
        <f>SUMIF($AH$10:$AH$118,$AR$7,FD$10:FD$118)</f>
        <v>0</v>
      </c>
      <c r="FE7" s="104"/>
      <c r="FF7" s="111"/>
      <c r="FG7" s="106">
        <f>SUMIF($AH$10:$AH$118,$AR$7,FG$10:FG$118)</f>
        <v>400</v>
      </c>
      <c r="FH7" s="104"/>
      <c r="FI7" s="111"/>
      <c r="FJ7" s="106">
        <f>SUMIF($AH$10:$AH$118,$AR$7,FJ$10:FJ$118)</f>
        <v>1700</v>
      </c>
      <c r="FK7" s="104"/>
      <c r="FL7" s="111"/>
      <c r="FM7" s="106">
        <f>SUMIF($AH$10:$AH$118,$AR$7,FM$10:FM$118)</f>
        <v>0</v>
      </c>
      <c r="FN7" s="104"/>
      <c r="FO7" s="111"/>
      <c r="FP7" s="106">
        <f>SUMIF($AH$10:$AH$118,$AR$7,FP$10:FP$118)</f>
        <v>0</v>
      </c>
      <c r="FQ7" s="104"/>
      <c r="FR7" s="111"/>
      <c r="FS7" s="106">
        <f>SUMIF($AH$10:$AH$118,$AR$7,FS$10:FS$118)</f>
        <v>3000</v>
      </c>
      <c r="FT7" s="104"/>
      <c r="FU7" s="111"/>
      <c r="FV7" s="106">
        <f>SUMIF($AH$10:$AH$118,$AR$7,FV$10:FV$118)</f>
        <v>5000</v>
      </c>
      <c r="FW7" s="104"/>
      <c r="FX7" s="111"/>
      <c r="FY7" s="106">
        <f>SUMIF($AH$10:$AH$118,$AR$7,FY$10:FY$118)</f>
        <v>0</v>
      </c>
      <c r="FZ7" s="104"/>
      <c r="GA7" s="111"/>
      <c r="GB7" s="106">
        <f>SUMIF($AH$10:$AH$118,$AR$7,GB$10:GB$118)</f>
        <v>5300</v>
      </c>
      <c r="GC7" s="104"/>
      <c r="GD7" s="111"/>
      <c r="GE7" s="106">
        <f>SUMIF($AH$10:$AH$118,$AR$7,GE$10:GE$118)</f>
        <v>0</v>
      </c>
      <c r="GF7" s="104"/>
      <c r="GG7" s="111"/>
      <c r="GH7" s="106">
        <f>SUMIF($AH$10:$AH$118,$AR$7,GH$10:GH$118)</f>
        <v>0</v>
      </c>
      <c r="GI7" s="104"/>
      <c r="GJ7" s="111"/>
      <c r="GK7" s="106">
        <f>SUMIF($AH$10:$AH$118,$AR$7,GK$10:GK$118)</f>
        <v>0</v>
      </c>
      <c r="GL7" s="104"/>
      <c r="GM7" s="111"/>
      <c r="GN7" s="106">
        <f>SUMIF($AH$10:$AH$118,$AR$7,GN$10:GN$118)</f>
        <v>4200</v>
      </c>
      <c r="GO7" s="104"/>
      <c r="GP7" s="111"/>
      <c r="GQ7" s="106">
        <f>SUMIF($AH$10:$AH$118,$AR$7,GQ$10:GQ$118)</f>
        <v>3900</v>
      </c>
      <c r="GR7" s="104"/>
      <c r="GS7" s="111"/>
      <c r="GT7" s="106">
        <f>SUMIF($AH$10:$AH$118,$AR$7,GT$10:GT$118)</f>
        <v>3900</v>
      </c>
      <c r="GU7" s="104"/>
      <c r="GV7" s="111"/>
      <c r="GW7" s="106">
        <f>SUMIF($AH$10:$AH$118,$AR$7,GW$10:GW$118)</f>
        <v>5200</v>
      </c>
      <c r="GX7" s="104"/>
      <c r="GY7" s="111"/>
      <c r="GZ7" s="106">
        <f>SUMIF($AH$10:$AH$118,$AR$7,GZ$10:GZ$118)</f>
        <v>6595</v>
      </c>
      <c r="HA7" s="104"/>
      <c r="HB7" s="111"/>
      <c r="HC7" s="106">
        <f>SUMIF($AH$10:$AH$118,$AR$7,HC$10:HC$118)</f>
        <v>0</v>
      </c>
      <c r="HD7" s="104"/>
      <c r="HE7" s="111"/>
      <c r="HF7" s="106">
        <f>SUMIF($AH$10:$AH$118,$AR$7,HF$10:HF$118)</f>
        <v>0</v>
      </c>
      <c r="HG7" s="104"/>
      <c r="HH7" s="111"/>
      <c r="HI7" s="400">
        <f>SUMIF($AH$10:$AH$118,$AR$7,HI$10:HI$118)</f>
        <v>3400</v>
      </c>
      <c r="HJ7" s="104"/>
      <c r="HK7" s="111"/>
      <c r="HL7" s="400">
        <f>SUMIF($AH$10:$AH$118,$AR$7,HL$10:HL$118)</f>
        <v>3600</v>
      </c>
      <c r="HM7" s="104"/>
      <c r="HN7" s="111"/>
      <c r="HO7" s="106">
        <f>SUMIF($AH$10:$AH$118,$AR$7,HO$10:HO$118)</f>
        <v>900</v>
      </c>
      <c r="HP7" s="104"/>
      <c r="HQ7" s="111"/>
      <c r="HR7" s="106">
        <f>SUMIF($AH$10:$AH$118,$AR$7,HR$10:HR$119)</f>
        <v>0</v>
      </c>
      <c r="HS7" s="104"/>
      <c r="HT7" s="111"/>
      <c r="HU7" s="106">
        <f>SUMIF($AH$10:$AH$118,$AR$7,HU$10:HU$118)</f>
        <v>0</v>
      </c>
      <c r="HV7" s="103"/>
      <c r="HW7" s="111"/>
      <c r="HX7" s="106">
        <f>SUMIF($AH$10:$AH$118,$AR$7,HX$10:HX$118)</f>
        <v>400</v>
      </c>
      <c r="HY7" s="104"/>
      <c r="HZ7" s="111"/>
      <c r="IA7" s="106">
        <f>SUMIF($AH$10:$AH$118,$AR$7,IA$10:IA$118)</f>
        <v>0</v>
      </c>
      <c r="IB7" s="104"/>
      <c r="IC7" s="111"/>
      <c r="ID7" s="106">
        <f>SUMIF($AH$10:$AH$118,$AR$7,ID$10:ID$118)</f>
        <v>0</v>
      </c>
      <c r="IE7" s="104"/>
      <c r="IF7" s="111"/>
      <c r="IG7" s="106">
        <f>SUMIF($AH$10:$AH$118,$AR$7,IG$10:IG$118)</f>
        <v>0</v>
      </c>
      <c r="IH7" s="104"/>
      <c r="II7" s="111"/>
      <c r="IJ7" s="106">
        <f>SUMIF($AH$10:$AH$118,$AR$7,IJ$10:IJ$118)</f>
        <v>0</v>
      </c>
      <c r="IK7" s="104"/>
      <c r="IL7" s="111"/>
      <c r="IM7" s="106">
        <f>SUMIF($AH$10:$AH$118,$AR$7,IM$10:IM$118)</f>
        <v>0</v>
      </c>
      <c r="IN7" s="104"/>
      <c r="IO7" s="111"/>
      <c r="IP7" s="106">
        <f>SUMIF($AH$10:$AH$118,$AR$7,IP$10:IP$118)</f>
        <v>2500</v>
      </c>
      <c r="IQ7" s="104"/>
      <c r="IR7" s="111"/>
      <c r="IS7" s="106">
        <f>SUMIF($AH$10:$AH$118,$AR$7,IS$10:IS$118)</f>
        <v>2499</v>
      </c>
      <c r="IT7" s="104"/>
      <c r="IU7" s="111"/>
      <c r="IV7" s="106">
        <f>SUMIF($AH$10:$AH$118,$AR$7,IV$10:IV$118)</f>
        <v>0</v>
      </c>
      <c r="IW7" s="104"/>
      <c r="IX7" s="111"/>
      <c r="IY7" s="106">
        <f>SUMIF($AH$10:$AH$118,$AR$7,IY$10:IY$118)</f>
        <v>0</v>
      </c>
      <c r="IZ7" s="104"/>
      <c r="JA7" s="111"/>
      <c r="JB7" s="106">
        <f>SUMIF($AH$10:$AH$118,$AR$7,JB$10:JB$118)</f>
        <v>0</v>
      </c>
      <c r="JC7" s="104"/>
      <c r="JD7" s="111"/>
      <c r="JE7" s="106">
        <f>SUMIF($AH$10:$AH$118,$AR$7,JE$10:JE$118)</f>
        <v>0</v>
      </c>
      <c r="JF7" s="104"/>
      <c r="JG7" s="111"/>
      <c r="JH7" s="106">
        <f>SUMIF($AH$10:$AH$118,$AR$7,JH$10:JH$118)</f>
        <v>0</v>
      </c>
      <c r="JI7" s="104"/>
      <c r="JJ7" s="111"/>
      <c r="JK7" s="106">
        <f>SUMIF($AH$10:$AH$118,$AR$7,JK$10:JK$118)</f>
        <v>0</v>
      </c>
      <c r="JL7" s="104"/>
      <c r="JM7" s="111"/>
      <c r="JN7" s="106">
        <f>SUMIF($AH$10:$AH$118,$AR$7,JN$10:JN$118)</f>
        <v>0</v>
      </c>
      <c r="JO7" s="104"/>
      <c r="JP7" s="111"/>
      <c r="JQ7" s="106">
        <f>SUMIF($AH$10:$AH$118,$AR$7,JQ$10:JQ$118)</f>
        <v>0</v>
      </c>
      <c r="JR7" s="104"/>
      <c r="JS7" s="111"/>
      <c r="JT7" s="106">
        <f>SUMIF($AH$10:$AH$118,$AR$7,JT$10:JT$118)</f>
        <v>0</v>
      </c>
      <c r="JU7" s="104"/>
      <c r="JV7" s="111"/>
      <c r="JW7" s="106">
        <f>SUMIF($AH$10:$AH$118,$AR$7,JW$10:JW$118)</f>
        <v>0</v>
      </c>
      <c r="JX7" s="104"/>
      <c r="JY7" s="111"/>
      <c r="JZ7" s="106">
        <f>SUMIF($AH$10:$AH$118,$AR$7,JZ$10:JZ$118)</f>
        <v>0</v>
      </c>
      <c r="KA7" s="104"/>
      <c r="KB7" s="111"/>
      <c r="KC7" s="106">
        <f>SUMIF($AH$10:$AH$118,$AR$7,KC$10:KC$118)</f>
        <v>0</v>
      </c>
      <c r="KD7" s="104"/>
      <c r="KE7" s="111"/>
      <c r="KF7" s="106">
        <f>SUMIF($AH$10:$AH$118,$AR$7,KF$10:KF$118)</f>
        <v>0</v>
      </c>
      <c r="KG7" s="104"/>
      <c r="KH7" s="111"/>
      <c r="KI7" s="106">
        <f>SUMIF($AH$10:$AH$118,$AR$7,KI$10:KI$118)</f>
        <v>0</v>
      </c>
      <c r="KJ7" s="104"/>
      <c r="KK7" s="111"/>
      <c r="KL7" s="106">
        <f>SUMIF($AH$10:$AH$118,$AR$7,KL$10:KL$118)</f>
        <v>0</v>
      </c>
      <c r="KM7" s="104"/>
      <c r="KN7" s="111"/>
      <c r="KO7" s="106">
        <f>SUMIF($AH$10:$AH$118,$AR$7,KO$10:KO$118)</f>
        <v>0</v>
      </c>
      <c r="KP7" s="104"/>
      <c r="KQ7" s="111"/>
      <c r="KR7" s="106">
        <f>SUMIF($AH$10:$AH$118,$AR$7,KR$10:KR$118)</f>
        <v>0</v>
      </c>
      <c r="KS7" s="104"/>
      <c r="KT7" s="111"/>
      <c r="KU7" s="106">
        <f>SUMIF($AH$10:$AH$118,$AR$7,KU$10:KU$118)</f>
        <v>0</v>
      </c>
      <c r="KV7" s="104"/>
      <c r="KW7" s="111"/>
      <c r="KX7" s="106">
        <f>SUMIF($AH$10:$AH$118,$AR$7,KX$10:KX$118)</f>
        <v>0</v>
      </c>
      <c r="KY7" s="104"/>
      <c r="KZ7" s="111"/>
      <c r="LA7" s="106">
        <f>SUMIF($AH$10:$AH$118,$AR$7,LA$10:LA$118)</f>
        <v>0</v>
      </c>
      <c r="LB7" s="104"/>
      <c r="LC7" s="111"/>
      <c r="LD7" s="106">
        <f>SUMIF($AH$10:$AH$118,$AR$7,LD$10:LD$118)</f>
        <v>0</v>
      </c>
      <c r="LE7" s="104"/>
      <c r="LF7" s="111"/>
      <c r="LG7" s="106">
        <f>SUMIF($AH$10:$AH$118,$AR$7,LG$10:LG$118)</f>
        <v>0</v>
      </c>
      <c r="LH7" s="104"/>
      <c r="LI7" s="111"/>
      <c r="LJ7" s="106">
        <f>SUMIF($AH$10:$AH$118,$AR$7,LJ$10:LJ$118)</f>
        <v>0</v>
      </c>
      <c r="LK7" s="149"/>
    </row>
    <row r="8" spans="1:323 16384:16384" ht="15" customHeight="1" x14ac:dyDescent="0.2">
      <c r="A8" s="120" t="s">
        <v>22</v>
      </c>
      <c r="B8" s="155"/>
      <c r="C8" s="156"/>
      <c r="D8" s="157"/>
      <c r="E8" s="158"/>
      <c r="F8" s="158"/>
      <c r="G8" s="158"/>
      <c r="H8" s="158"/>
      <c r="I8" s="158"/>
      <c r="J8" s="158"/>
      <c r="K8" s="413"/>
      <c r="L8" s="158"/>
      <c r="M8" s="158"/>
      <c r="N8" s="158"/>
      <c r="O8" s="158"/>
      <c r="P8" s="158"/>
      <c r="Q8" s="159"/>
      <c r="R8" s="158"/>
      <c r="S8" s="158"/>
      <c r="T8" s="160"/>
      <c r="U8" s="158"/>
      <c r="V8" s="158"/>
      <c r="W8" s="188"/>
      <c r="X8" s="158"/>
      <c r="Y8" s="165"/>
      <c r="Z8" s="158"/>
      <c r="AA8" s="158"/>
      <c r="AB8" s="162"/>
      <c r="AC8" s="158"/>
      <c r="AD8" s="413"/>
      <c r="AE8" s="158"/>
      <c r="AF8" s="158"/>
      <c r="AG8" s="158"/>
      <c r="AH8" s="158"/>
      <c r="AI8" s="163"/>
      <c r="AJ8" s="163"/>
      <c r="AK8" s="227"/>
      <c r="AL8" s="3"/>
      <c r="AM8" s="3"/>
      <c r="AN8" s="3"/>
      <c r="AO8" s="3"/>
      <c r="AP8" s="3"/>
      <c r="AQ8" s="43" t="s">
        <v>121</v>
      </c>
      <c r="AR8" s="82" t="s">
        <v>32</v>
      </c>
      <c r="AS8" s="107"/>
      <c r="AT8" s="108">
        <f>COUNTA(#REF!)</f>
        <v>1</v>
      </c>
      <c r="AU8" s="104"/>
      <c r="AV8" s="107"/>
      <c r="AW8" s="108">
        <f>COUNTA(#REF!)</f>
        <v>1</v>
      </c>
      <c r="AX8" s="104"/>
      <c r="AY8" s="107"/>
      <c r="AZ8" s="108">
        <f>COUNTA(#REF!)</f>
        <v>1</v>
      </c>
      <c r="BA8" s="104"/>
      <c r="BB8" s="107"/>
      <c r="BC8" s="108">
        <f>COUNTA(#REF!)</f>
        <v>1</v>
      </c>
      <c r="BD8" s="104"/>
      <c r="BE8" s="107"/>
      <c r="BF8" s="108">
        <f>COUNTA(#REF!)</f>
        <v>1</v>
      </c>
      <c r="BG8" s="104"/>
      <c r="BH8" s="107"/>
      <c r="BI8" s="108">
        <f>COUNTA(#REF!)</f>
        <v>1</v>
      </c>
      <c r="BJ8" s="104"/>
      <c r="BK8" s="107"/>
      <c r="BL8" s="108">
        <f>COUNTA(#REF!)</f>
        <v>1</v>
      </c>
      <c r="BM8" s="104"/>
      <c r="BN8" s="107"/>
      <c r="BO8" s="108">
        <f>COUNTA(#REF!)</f>
        <v>1</v>
      </c>
      <c r="BP8" s="104"/>
      <c r="BQ8" s="107"/>
      <c r="BR8" s="108">
        <f>COUNTA(#REF!)</f>
        <v>1</v>
      </c>
      <c r="BS8" s="104"/>
      <c r="BT8" s="107"/>
      <c r="BU8" s="108">
        <f>COUNTA(#REF!)</f>
        <v>1</v>
      </c>
      <c r="BV8" s="104"/>
      <c r="BW8" s="107"/>
      <c r="BX8" s="108">
        <f>COUNTA(#REF!)</f>
        <v>1</v>
      </c>
      <c r="BY8" s="104"/>
      <c r="BZ8" s="107"/>
      <c r="CA8" s="108">
        <f>COUNTA(#REF!)</f>
        <v>1</v>
      </c>
      <c r="CB8" s="104"/>
      <c r="CC8" s="107"/>
      <c r="CD8" s="108">
        <f>COUNTA(#REF!)</f>
        <v>1</v>
      </c>
      <c r="CE8" s="104"/>
      <c r="CF8" s="107"/>
      <c r="CG8" s="108">
        <f>COUNTA(#REF!)</f>
        <v>1</v>
      </c>
      <c r="CH8" s="104"/>
      <c r="CI8" s="107"/>
      <c r="CJ8" s="108">
        <f>COUNTA(#REF!)</f>
        <v>1</v>
      </c>
      <c r="CK8" s="104"/>
      <c r="CL8" s="107"/>
      <c r="CM8" s="108">
        <f>COUNTA(#REF!)</f>
        <v>1</v>
      </c>
      <c r="CN8" s="104"/>
      <c r="CO8" s="107"/>
      <c r="CP8" s="108">
        <f>COUNTA(#REF!)</f>
        <v>1</v>
      </c>
      <c r="CQ8" s="104"/>
      <c r="CR8" s="107"/>
      <c r="CS8" s="108">
        <f>COUNTA(#REF!)</f>
        <v>1</v>
      </c>
      <c r="CT8" s="104"/>
      <c r="CU8" s="107"/>
      <c r="CV8" s="108">
        <f>COUNTA(#REF!)</f>
        <v>1</v>
      </c>
      <c r="CW8" s="104"/>
      <c r="CX8" s="107"/>
      <c r="CY8" s="108">
        <f>COUNTA(#REF!)</f>
        <v>1</v>
      </c>
      <c r="CZ8" s="104"/>
      <c r="DA8" s="107"/>
      <c r="DB8" s="108">
        <f>COUNTA(#REF!)</f>
        <v>1</v>
      </c>
      <c r="DC8" s="104"/>
      <c r="DD8" s="107"/>
      <c r="DE8" s="108">
        <f>COUNTA(#REF!)</f>
        <v>1</v>
      </c>
      <c r="DF8" s="104"/>
      <c r="DG8" s="107"/>
      <c r="DH8" s="108">
        <f>COUNTA(#REF!)</f>
        <v>1</v>
      </c>
      <c r="DI8" s="104"/>
      <c r="DJ8" s="107"/>
      <c r="DK8" s="108">
        <f>COUNTA(#REF!)</f>
        <v>1</v>
      </c>
      <c r="DL8" s="104"/>
      <c r="DM8" s="107"/>
      <c r="DN8" s="108">
        <f>COUNTA(#REF!)</f>
        <v>1</v>
      </c>
      <c r="DO8" s="104"/>
      <c r="DP8" s="107"/>
      <c r="DQ8" s="108">
        <f>COUNTA(#REF!)</f>
        <v>1</v>
      </c>
      <c r="DR8" s="104"/>
      <c r="DS8" s="107"/>
      <c r="DT8" s="108">
        <f>COUNTA(#REF!)</f>
        <v>1</v>
      </c>
      <c r="DU8" s="104"/>
      <c r="DV8" s="107"/>
      <c r="DW8" s="108">
        <f>COUNTA(#REF!)</f>
        <v>1</v>
      </c>
      <c r="DX8" s="104"/>
      <c r="DY8" s="107"/>
      <c r="DZ8" s="108">
        <f>COUNTA(#REF!)</f>
        <v>1</v>
      </c>
      <c r="EA8" s="104"/>
      <c r="EB8" s="107"/>
      <c r="EC8" s="108">
        <f>COUNTA(#REF!)</f>
        <v>1</v>
      </c>
      <c r="ED8" s="104"/>
      <c r="EE8" s="107"/>
      <c r="EF8" s="108">
        <f>COUNTA(#REF!)</f>
        <v>1</v>
      </c>
      <c r="EG8" s="104"/>
      <c r="EH8" s="107"/>
      <c r="EI8" s="108">
        <f>COUNTA(#REF!)</f>
        <v>1</v>
      </c>
      <c r="EJ8" s="104"/>
      <c r="EK8" s="107"/>
      <c r="EL8" s="108">
        <f>COUNTA(#REF!)</f>
        <v>1</v>
      </c>
      <c r="EM8" s="104"/>
      <c r="EN8" s="107"/>
      <c r="EO8" s="108">
        <f>COUNTA(#REF!)</f>
        <v>1</v>
      </c>
      <c r="EP8" s="104"/>
      <c r="EQ8" s="107"/>
      <c r="ER8" s="108">
        <f>COUNTA(ER9:ER9)</f>
        <v>0</v>
      </c>
      <c r="ES8" s="104"/>
      <c r="ET8" s="107"/>
      <c r="EU8" s="108">
        <f>COUNTA(EU9:EU9)</f>
        <v>0</v>
      </c>
      <c r="EV8" s="104"/>
      <c r="EW8" s="107"/>
      <c r="EX8" s="108">
        <f>COUNTA(EX9:EX9)</f>
        <v>0</v>
      </c>
      <c r="EY8" s="104"/>
      <c r="EZ8" s="107"/>
      <c r="FA8" s="108">
        <f>COUNTA(FA9:FA9)</f>
        <v>0</v>
      </c>
      <c r="FB8" s="104"/>
      <c r="FC8" s="107"/>
      <c r="FD8" s="108">
        <f>COUNTA(FD9:FD9)</f>
        <v>0</v>
      </c>
      <c r="FE8" s="104"/>
      <c r="FF8" s="107"/>
      <c r="FG8" s="108">
        <f>COUNTA(FG9:FG9)</f>
        <v>0</v>
      </c>
      <c r="FH8" s="104"/>
      <c r="FI8" s="107"/>
      <c r="FJ8" s="108">
        <f>COUNTA(FJ9:FJ9)</f>
        <v>0</v>
      </c>
      <c r="FK8" s="104"/>
      <c r="FL8" s="107"/>
      <c r="FM8" s="108">
        <f>COUNTA(FM9:FM9)</f>
        <v>0</v>
      </c>
      <c r="FN8" s="104"/>
      <c r="FO8" s="107"/>
      <c r="FP8" s="108">
        <f>COUNTA(FP9:FP9)</f>
        <v>0</v>
      </c>
      <c r="FQ8" s="104"/>
      <c r="FR8" s="107"/>
      <c r="FS8" s="108">
        <f>COUNTA(FS9:FS9)</f>
        <v>0</v>
      </c>
      <c r="FT8" s="104"/>
      <c r="FU8" s="107"/>
      <c r="FV8" s="108">
        <f>COUNTA(FV9:FV9)</f>
        <v>0</v>
      </c>
      <c r="FW8" s="104"/>
      <c r="FX8" s="107"/>
      <c r="FY8" s="108">
        <f>COUNTA(FY9:FY9)</f>
        <v>0</v>
      </c>
      <c r="FZ8" s="104"/>
      <c r="GA8" s="107"/>
      <c r="GB8" s="108">
        <f>COUNTA(GB9:GB9)</f>
        <v>0</v>
      </c>
      <c r="GC8" s="104"/>
      <c r="GD8" s="107"/>
      <c r="GE8" s="108">
        <f>COUNTA(GE9:GE9)</f>
        <v>0</v>
      </c>
      <c r="GF8" s="104"/>
      <c r="GG8" s="107"/>
      <c r="GH8" s="108">
        <f>COUNTA(GH9:GH9)</f>
        <v>0</v>
      </c>
      <c r="GI8" s="104"/>
      <c r="GJ8" s="107"/>
      <c r="GK8" s="108">
        <f>COUNTA(GK9:GK9)</f>
        <v>0</v>
      </c>
      <c r="GL8" s="104"/>
      <c r="GM8" s="107"/>
      <c r="GN8" s="108">
        <f>COUNTA(GN9:GN9)</f>
        <v>0</v>
      </c>
      <c r="GO8" s="104"/>
      <c r="GP8" s="107"/>
      <c r="GQ8" s="108">
        <f>COUNTA(GQ9:GQ9)</f>
        <v>0</v>
      </c>
      <c r="GR8" s="104"/>
      <c r="GS8" s="107"/>
      <c r="GT8" s="108">
        <f>COUNTA(GT9:GT9)</f>
        <v>0</v>
      </c>
      <c r="GU8" s="104"/>
      <c r="GV8" s="107"/>
      <c r="GW8" s="108">
        <f>COUNTA(GW9:GW9)</f>
        <v>0</v>
      </c>
      <c r="GX8" s="104"/>
      <c r="GY8" s="108" t="s">
        <v>22</v>
      </c>
      <c r="GZ8" s="108">
        <f>COUNTA(GZ9:GZ9)</f>
        <v>0</v>
      </c>
      <c r="HA8" s="104"/>
      <c r="HB8" s="107"/>
      <c r="HC8" s="108">
        <f>COUNTA(HC9:HC9)</f>
        <v>0</v>
      </c>
      <c r="HD8" s="104"/>
      <c r="HE8" s="107"/>
      <c r="HF8" s="108">
        <f>COUNTA(HF9:HF9)</f>
        <v>0</v>
      </c>
      <c r="HG8" s="104"/>
      <c r="HH8" s="107"/>
      <c r="HI8" s="108">
        <f>COUNTA(HI9:HI9)</f>
        <v>0</v>
      </c>
      <c r="HJ8" s="104"/>
      <c r="HK8" s="107"/>
      <c r="HL8" s="108">
        <f>COUNTA(HL9:HL9)</f>
        <v>0</v>
      </c>
      <c r="HM8" s="104"/>
      <c r="HN8" s="107"/>
      <c r="HO8" s="108">
        <f>COUNTA(HO9:HO9)</f>
        <v>0</v>
      </c>
      <c r="HP8" s="104"/>
      <c r="HQ8" s="107"/>
      <c r="HR8" s="108">
        <f>COUNTA(HR9:HR9)</f>
        <v>0</v>
      </c>
      <c r="HS8" s="104"/>
      <c r="HT8" s="107"/>
      <c r="HU8" s="108">
        <f>COUNTA(HU9:HU9)</f>
        <v>0</v>
      </c>
      <c r="HV8" s="104"/>
      <c r="HW8" s="107"/>
      <c r="HX8" s="108">
        <f>COUNTA(HX9:HX9)</f>
        <v>0</v>
      </c>
      <c r="HY8" s="104"/>
      <c r="HZ8" s="107"/>
      <c r="IA8" s="108">
        <f>COUNTA(IA9:IA9)</f>
        <v>0</v>
      </c>
      <c r="IB8" s="104"/>
      <c r="IC8" s="107"/>
      <c r="ID8" s="108">
        <f>COUNTA(ID9:ID9)</f>
        <v>0</v>
      </c>
      <c r="IE8" s="104"/>
      <c r="IF8" s="107"/>
      <c r="IG8" s="108">
        <f>COUNTA(IG9:IG9)</f>
        <v>0</v>
      </c>
      <c r="IH8" s="104"/>
      <c r="II8" s="107"/>
      <c r="IJ8" s="108">
        <f>COUNTA(IJ9:IJ9)</f>
        <v>0</v>
      </c>
      <c r="IK8" s="104"/>
      <c r="IL8" s="107"/>
      <c r="IM8" s="108">
        <f>COUNTA(IM9:IM9)</f>
        <v>0</v>
      </c>
      <c r="IN8" s="104"/>
      <c r="IO8" s="107"/>
      <c r="IP8" s="108">
        <f>COUNTA(IP9:IP9)</f>
        <v>0</v>
      </c>
      <c r="IQ8" s="104"/>
      <c r="IR8" s="107"/>
      <c r="IS8" s="108">
        <f>COUNTA(IS9:IS9)</f>
        <v>0</v>
      </c>
      <c r="IT8" s="104"/>
      <c r="IU8" s="107"/>
      <c r="IV8" s="108">
        <f>COUNTA(IV9:IV9)</f>
        <v>0</v>
      </c>
      <c r="IW8" s="104"/>
      <c r="IX8" s="107"/>
      <c r="IY8" s="108">
        <f>COUNTA(IY9:IY9)</f>
        <v>0</v>
      </c>
      <c r="IZ8" s="104"/>
      <c r="JA8" s="107"/>
      <c r="JB8" s="108">
        <f>COUNTA(JB9:JB9)</f>
        <v>0</v>
      </c>
      <c r="JC8" s="104"/>
      <c r="JD8" s="107"/>
      <c r="JE8" s="108">
        <f>COUNTA(JE9:JE9)</f>
        <v>0</v>
      </c>
      <c r="JF8" s="104"/>
      <c r="JG8" s="107"/>
      <c r="JH8" s="108">
        <f>COUNTA(JH9:JH9)</f>
        <v>0</v>
      </c>
      <c r="JI8" s="104"/>
      <c r="JJ8" s="107"/>
      <c r="JK8" s="108">
        <f>COUNTA(JK9:JK9)</f>
        <v>0</v>
      </c>
      <c r="JL8" s="104"/>
      <c r="JM8" s="107"/>
      <c r="JN8" s="108">
        <f>COUNTA(JN9:JN9)</f>
        <v>0</v>
      </c>
      <c r="JO8" s="104"/>
      <c r="JP8" s="107"/>
      <c r="JQ8" s="108">
        <f>COUNTA(JQ9:JQ9)</f>
        <v>0</v>
      </c>
      <c r="JR8" s="104"/>
      <c r="JS8" s="107"/>
      <c r="JT8" s="108">
        <f>COUNTA(JT9:JT9)</f>
        <v>0</v>
      </c>
      <c r="JU8" s="104"/>
      <c r="JV8" s="107"/>
      <c r="JW8" s="108">
        <f>COUNTA(JW9:JW9)</f>
        <v>0</v>
      </c>
      <c r="JX8" s="104"/>
      <c r="JY8" s="107"/>
      <c r="JZ8" s="108">
        <f>COUNTA(JZ9:JZ9)</f>
        <v>0</v>
      </c>
      <c r="KA8" s="104"/>
      <c r="KB8" s="107"/>
      <c r="KC8" s="108">
        <f>COUNTA(KC9:KC9)</f>
        <v>0</v>
      </c>
      <c r="KD8" s="104"/>
      <c r="KE8" s="107"/>
      <c r="KF8" s="108">
        <f>COUNTA(KF9:KF9)</f>
        <v>0</v>
      </c>
      <c r="KG8" s="104"/>
      <c r="KH8" s="107"/>
      <c r="KI8" s="108">
        <f>COUNTA(KI9:KI9)</f>
        <v>0</v>
      </c>
      <c r="KJ8" s="104"/>
      <c r="KK8" s="107"/>
      <c r="KL8" s="108">
        <f>COUNTA(KL9:KL9)</f>
        <v>0</v>
      </c>
      <c r="KM8" s="104"/>
      <c r="KN8" s="107"/>
      <c r="KO8" s="108">
        <f>COUNTA(KO9:KO9)</f>
        <v>0</v>
      </c>
      <c r="KP8" s="104"/>
      <c r="KQ8" s="107"/>
      <c r="KR8" s="108">
        <f>COUNTA(KR9:KR9)</f>
        <v>0</v>
      </c>
      <c r="KS8" s="104"/>
      <c r="KT8" s="107"/>
      <c r="KU8" s="108">
        <f>COUNTA(KU9:KU9)</f>
        <v>0</v>
      </c>
      <c r="KV8" s="104"/>
      <c r="KW8" s="107"/>
      <c r="KX8" s="108">
        <f>COUNTA(KX9:KX9)</f>
        <v>0</v>
      </c>
      <c r="KY8" s="104"/>
      <c r="KZ8" s="107"/>
      <c r="LA8" s="108">
        <f>COUNTA(LA9:LA9)</f>
        <v>0</v>
      </c>
      <c r="LB8" s="104"/>
      <c r="LC8" s="107"/>
      <c r="LD8" s="108">
        <f>COUNTA(LD9:LD9)</f>
        <v>0</v>
      </c>
      <c r="LE8" s="104"/>
      <c r="LF8" s="107"/>
      <c r="LG8" s="108">
        <f>COUNTA(LG9:LG9)</f>
        <v>0</v>
      </c>
      <c r="LH8" s="104"/>
      <c r="LI8" s="111"/>
      <c r="LJ8" s="108">
        <f>COUNTA(LJ9:LJ9)</f>
        <v>0</v>
      </c>
      <c r="LK8" s="149"/>
    </row>
    <row r="9" spans="1:323 16384:16384" x14ac:dyDescent="0.2">
      <c r="A9" s="120" t="s">
        <v>22</v>
      </c>
      <c r="B9" s="150"/>
      <c r="C9" s="154"/>
      <c r="D9" s="164" t="s">
        <v>83</v>
      </c>
      <c r="E9" s="39"/>
      <c r="F9" s="5"/>
      <c r="G9" s="5"/>
      <c r="H9" s="5"/>
      <c r="I9" s="5"/>
      <c r="J9" s="15"/>
      <c r="K9" s="5"/>
      <c r="L9" s="5"/>
      <c r="M9" s="5"/>
      <c r="N9" s="5"/>
      <c r="O9" s="15"/>
      <c r="P9" s="5"/>
      <c r="Q9" s="40"/>
      <c r="R9" s="40"/>
      <c r="S9" s="5"/>
      <c r="T9" s="86"/>
      <c r="U9" s="4"/>
      <c r="V9" s="4"/>
      <c r="W9" s="4"/>
      <c r="X9" s="4"/>
      <c r="Y9" s="4"/>
      <c r="Z9" s="4"/>
      <c r="AA9" s="57"/>
      <c r="AB9" s="58"/>
      <c r="AC9" s="21"/>
      <c r="AD9" s="410"/>
      <c r="AE9" s="3"/>
      <c r="AF9" s="31"/>
      <c r="AG9" s="38"/>
      <c r="AH9" s="38"/>
      <c r="AI9" s="43"/>
      <c r="AJ9" s="43"/>
      <c r="AK9" s="228"/>
      <c r="AL9" s="3"/>
      <c r="AM9" s="3"/>
      <c r="AN9" s="3"/>
      <c r="AO9" s="3"/>
      <c r="AP9" s="3"/>
      <c r="AQ9" s="43" t="s">
        <v>121</v>
      </c>
      <c r="AR9" s="82" t="s">
        <v>99</v>
      </c>
      <c r="AS9" s="107"/>
      <c r="AT9" s="108"/>
      <c r="AU9" s="104"/>
      <c r="AV9" s="111"/>
      <c r="AW9" s="108"/>
      <c r="AX9" s="104"/>
      <c r="AY9" s="111"/>
      <c r="AZ9" s="108"/>
      <c r="BA9" s="104"/>
      <c r="BB9" s="111"/>
      <c r="BC9" s="108"/>
      <c r="BD9" s="104"/>
      <c r="BE9" s="111"/>
      <c r="BF9" s="108"/>
      <c r="BG9" s="104"/>
      <c r="BH9" s="111"/>
      <c r="BI9" s="108"/>
      <c r="BJ9" s="104"/>
      <c r="BK9" s="111"/>
      <c r="BL9" s="108"/>
      <c r="BM9" s="104"/>
      <c r="BN9" s="111"/>
      <c r="BO9" s="108"/>
      <c r="BP9" s="104"/>
      <c r="BQ9" s="111"/>
      <c r="BR9" s="108"/>
      <c r="BS9" s="104"/>
      <c r="BT9" s="111"/>
      <c r="BU9" s="108"/>
      <c r="BV9" s="104"/>
      <c r="BW9" s="111"/>
      <c r="BX9" s="108"/>
      <c r="BY9" s="104"/>
      <c r="BZ9" s="111"/>
      <c r="CA9" s="108"/>
      <c r="CB9" s="104"/>
      <c r="CC9" s="111"/>
      <c r="CD9" s="108"/>
      <c r="CE9" s="104"/>
      <c r="CF9" s="111"/>
      <c r="CG9" s="108"/>
      <c r="CH9" s="104"/>
      <c r="CI9" s="111"/>
      <c r="CJ9" s="108"/>
      <c r="CK9" s="104"/>
      <c r="CL9" s="111"/>
      <c r="CM9" s="108"/>
      <c r="CN9" s="104"/>
      <c r="CO9" s="111"/>
      <c r="CP9" s="108"/>
      <c r="CQ9" s="104"/>
      <c r="CR9" s="111"/>
      <c r="CS9" s="108"/>
      <c r="CT9" s="104"/>
      <c r="CU9" s="111"/>
      <c r="CV9" s="108"/>
      <c r="CW9" s="104"/>
      <c r="CX9" s="111"/>
      <c r="CY9" s="108"/>
      <c r="CZ9" s="104"/>
      <c r="DA9" s="111"/>
      <c r="DB9" s="108"/>
      <c r="DC9" s="104"/>
      <c r="DD9" s="111"/>
      <c r="DE9" s="108"/>
      <c r="DF9" s="104"/>
      <c r="DG9" s="111"/>
      <c r="DH9" s="108"/>
      <c r="DI9" s="104"/>
      <c r="DJ9" s="111"/>
      <c r="DK9" s="108"/>
      <c r="DL9" s="104"/>
      <c r="DM9" s="111"/>
      <c r="DN9" s="108"/>
      <c r="DO9" s="104"/>
      <c r="DP9" s="111"/>
      <c r="DQ9" s="108"/>
      <c r="DR9" s="104"/>
      <c r="DS9" s="111"/>
      <c r="DT9" s="108"/>
      <c r="DU9" s="104"/>
      <c r="DV9" s="111"/>
      <c r="DW9" s="108"/>
      <c r="DX9" s="104"/>
      <c r="DY9" s="111"/>
      <c r="DZ9" s="108"/>
      <c r="EA9" s="104"/>
      <c r="EB9" s="111"/>
      <c r="EC9" s="108"/>
      <c r="ED9" s="104"/>
      <c r="EE9" s="111"/>
      <c r="EF9" s="108"/>
      <c r="EG9" s="118"/>
      <c r="EH9" s="117"/>
      <c r="EI9" s="108"/>
      <c r="EJ9" s="104"/>
      <c r="EK9" s="111"/>
      <c r="EL9" s="260"/>
      <c r="EM9" s="104"/>
      <c r="EN9" s="111"/>
      <c r="EO9" s="108"/>
      <c r="EP9" s="104"/>
      <c r="EQ9" s="111"/>
      <c r="ER9" s="108"/>
      <c r="ES9" s="104"/>
      <c r="ET9" s="111"/>
      <c r="EU9" s="108"/>
      <c r="EV9" s="104"/>
      <c r="EW9" s="111"/>
      <c r="EX9" s="108"/>
      <c r="EY9" s="104"/>
      <c r="EZ9" s="111"/>
      <c r="FA9" s="108"/>
      <c r="FB9" s="104"/>
      <c r="FC9" s="111"/>
      <c r="FD9" s="108"/>
      <c r="FE9" s="104"/>
      <c r="FF9" s="111"/>
      <c r="FG9" s="793"/>
      <c r="FH9" s="104"/>
      <c r="FI9" s="111"/>
      <c r="FJ9" s="108"/>
      <c r="FK9" s="104"/>
      <c r="FL9" s="111"/>
      <c r="FM9" s="108"/>
      <c r="FN9" s="104"/>
      <c r="FO9" s="111"/>
      <c r="FP9" s="108"/>
      <c r="FQ9" s="104"/>
      <c r="FR9" s="111"/>
      <c r="FS9" s="108"/>
      <c r="FT9" s="104"/>
      <c r="FU9" s="111"/>
      <c r="FV9" s="108"/>
      <c r="FW9" s="104"/>
      <c r="FX9" s="111"/>
      <c r="FY9" s="108"/>
      <c r="FZ9" s="104"/>
      <c r="GA9" s="111"/>
      <c r="GB9" s="108"/>
      <c r="GC9" s="104"/>
      <c r="GD9" s="111"/>
      <c r="GE9" s="108"/>
      <c r="GF9" s="104"/>
      <c r="GG9" s="111"/>
      <c r="GH9" s="108"/>
      <c r="GI9" s="104"/>
      <c r="GJ9" s="111"/>
      <c r="GK9" s="108"/>
      <c r="GL9" s="104"/>
      <c r="GM9" s="111"/>
      <c r="GN9" s="108"/>
      <c r="GO9" s="104"/>
      <c r="GP9" s="111"/>
      <c r="GQ9" s="108"/>
      <c r="GR9" s="104"/>
      <c r="GS9" s="111"/>
      <c r="GT9" s="108"/>
      <c r="GU9" s="104"/>
      <c r="GV9" s="111"/>
      <c r="GW9" s="108"/>
      <c r="GX9" s="104"/>
      <c r="GY9" s="111"/>
      <c r="GZ9" s="108"/>
      <c r="HA9" s="104"/>
      <c r="HB9" s="111"/>
      <c r="HC9" s="108"/>
      <c r="HD9" s="104"/>
      <c r="HE9" s="111"/>
      <c r="HF9" s="108"/>
      <c r="HG9" s="104"/>
      <c r="HH9" s="111"/>
      <c r="HI9" s="108"/>
      <c r="HJ9" s="104"/>
      <c r="HK9" s="111"/>
      <c r="HL9" s="108"/>
      <c r="HM9" s="104"/>
      <c r="HN9" s="111"/>
      <c r="HO9" s="108"/>
      <c r="HP9" s="104"/>
      <c r="HQ9" s="111"/>
      <c r="HR9" s="108"/>
      <c r="HS9" s="104"/>
      <c r="HT9" s="111"/>
      <c r="HU9" s="108"/>
      <c r="HV9" s="103"/>
      <c r="HW9" s="111"/>
      <c r="HX9" s="108"/>
      <c r="HY9" s="104"/>
      <c r="HZ9" s="111"/>
      <c r="IA9" s="108"/>
      <c r="IB9" s="104"/>
      <c r="IC9" s="111"/>
      <c r="ID9" s="108"/>
      <c r="IE9" s="104"/>
      <c r="IF9" s="111"/>
      <c r="IG9" s="108"/>
      <c r="IH9" s="104"/>
      <c r="II9" s="111"/>
      <c r="IJ9" s="108"/>
      <c r="IK9" s="104"/>
      <c r="IL9" s="111"/>
      <c r="IM9" s="108"/>
      <c r="IN9" s="104"/>
      <c r="IO9" s="111"/>
      <c r="IP9" s="108"/>
      <c r="IQ9" s="104"/>
      <c r="IR9" s="111"/>
      <c r="IS9" s="108"/>
      <c r="IT9" s="104"/>
      <c r="IU9" s="111"/>
      <c r="IV9" s="108"/>
      <c r="IW9" s="104"/>
      <c r="IX9" s="111"/>
      <c r="IY9" s="108"/>
      <c r="IZ9" s="104"/>
      <c r="JA9" s="111"/>
      <c r="JB9" s="108"/>
      <c r="JC9" s="104"/>
      <c r="JD9" s="111"/>
      <c r="JE9" s="108"/>
      <c r="JF9" s="104"/>
      <c r="JG9" s="111"/>
      <c r="JH9" s="108"/>
      <c r="JI9" s="104"/>
      <c r="JJ9" s="111"/>
      <c r="JK9" s="108"/>
      <c r="JL9" s="104"/>
      <c r="JM9" s="111"/>
      <c r="JN9" s="108"/>
      <c r="JO9" s="104"/>
      <c r="JP9" s="111"/>
      <c r="JQ9" s="108"/>
      <c r="JR9" s="104"/>
      <c r="JS9" s="111"/>
      <c r="JT9" s="108"/>
      <c r="JU9" s="104"/>
      <c r="JV9" s="111"/>
      <c r="JW9" s="108"/>
      <c r="JX9" s="104"/>
      <c r="JY9" s="111"/>
      <c r="JZ9" s="108"/>
      <c r="KA9" s="104"/>
      <c r="KB9" s="111"/>
      <c r="KC9" s="108"/>
      <c r="KD9" s="104"/>
      <c r="KE9" s="111"/>
      <c r="KF9" s="108"/>
      <c r="KG9" s="104"/>
      <c r="KH9" s="111"/>
      <c r="KI9" s="108"/>
      <c r="KJ9" s="104"/>
      <c r="KK9" s="111"/>
      <c r="KL9" s="108"/>
      <c r="KM9" s="104"/>
      <c r="KN9" s="111"/>
      <c r="KO9" s="108"/>
      <c r="KP9" s="104"/>
      <c r="KQ9" s="111"/>
      <c r="KR9" s="108"/>
      <c r="KS9" s="104"/>
      <c r="KT9" s="111"/>
      <c r="KU9" s="108"/>
      <c r="KV9" s="104"/>
      <c r="KW9" s="111"/>
      <c r="KX9" s="108"/>
      <c r="KY9" s="104"/>
      <c r="KZ9" s="111"/>
      <c r="LA9" s="108"/>
      <c r="LB9" s="104"/>
      <c r="LC9" s="111"/>
      <c r="LD9" s="108"/>
      <c r="LE9" s="104"/>
      <c r="LF9" s="111"/>
      <c r="LG9" s="108"/>
      <c r="LH9" s="104"/>
      <c r="LI9" s="111"/>
      <c r="LJ9" s="108"/>
      <c r="LK9" s="149"/>
    </row>
    <row r="10" spans="1:323 16384:16384" ht="21.65" hidden="1" customHeight="1" x14ac:dyDescent="0.2">
      <c r="A10" s="120"/>
      <c r="B10" s="637">
        <v>46077.57707175926</v>
      </c>
      <c r="C10" s="555">
        <v>0</v>
      </c>
      <c r="D10" s="763" t="s">
        <v>638</v>
      </c>
      <c r="E10" s="638">
        <v>6780</v>
      </c>
      <c r="F10" s="540" t="s">
        <v>683</v>
      </c>
      <c r="G10" s="540" t="s">
        <v>548</v>
      </c>
      <c r="H10" s="540" t="s">
        <v>556</v>
      </c>
      <c r="I10" s="540" t="s">
        <v>571</v>
      </c>
      <c r="J10" s="639">
        <v>3000</v>
      </c>
      <c r="K10" s="540" t="s">
        <v>684</v>
      </c>
      <c r="L10" s="540" t="s">
        <v>548</v>
      </c>
      <c r="M10" s="540" t="s">
        <v>556</v>
      </c>
      <c r="N10" s="540" t="s">
        <v>668</v>
      </c>
      <c r="O10" s="639">
        <v>3000</v>
      </c>
      <c r="P10" s="540">
        <v>0</v>
      </c>
      <c r="Q10" s="640">
        <v>3000</v>
      </c>
      <c r="R10" s="640">
        <v>3000</v>
      </c>
      <c r="S10" s="540" t="s">
        <v>681</v>
      </c>
      <c r="T10" s="641" t="s">
        <v>551</v>
      </c>
      <c r="U10" s="642"/>
      <c r="V10" s="642"/>
      <c r="W10" s="642">
        <v>46083</v>
      </c>
      <c r="X10" s="642">
        <v>46084</v>
      </c>
      <c r="Y10" s="642">
        <v>46084</v>
      </c>
      <c r="Z10" s="642">
        <v>46083</v>
      </c>
      <c r="AA10" s="643">
        <v>46083</v>
      </c>
      <c r="AB10" s="644">
        <v>3000</v>
      </c>
      <c r="AC10" s="645">
        <v>3000</v>
      </c>
      <c r="AD10" s="410" t="s">
        <v>682</v>
      </c>
      <c r="AE10" s="366"/>
      <c r="AF10" s="646" t="s">
        <v>570</v>
      </c>
      <c r="AG10" s="647" t="s">
        <v>552</v>
      </c>
      <c r="AH10" s="647" t="s">
        <v>553</v>
      </c>
      <c r="AI10" s="648" t="s">
        <v>669</v>
      </c>
      <c r="AJ10" s="648" t="s">
        <v>466</v>
      </c>
      <c r="AK10" s="649" t="s">
        <v>386</v>
      </c>
      <c r="AL10" s="366"/>
      <c r="AM10" s="366"/>
      <c r="AN10" s="366"/>
      <c r="AO10" s="366"/>
      <c r="AP10" s="366"/>
      <c r="AQ10" s="848" t="s">
        <v>330</v>
      </c>
      <c r="AR10" s="763"/>
      <c r="AS10" s="367" t="s">
        <v>315</v>
      </c>
      <c r="AT10" s="368"/>
      <c r="AU10" s="369" t="s">
        <v>315</v>
      </c>
      <c r="AV10" s="367" t="s">
        <v>555</v>
      </c>
      <c r="AW10" s="822">
        <v>3000</v>
      </c>
      <c r="AX10" s="369" t="s">
        <v>315</v>
      </c>
      <c r="AY10" s="367" t="s">
        <v>315</v>
      </c>
      <c r="AZ10" s="402"/>
      <c r="BA10" s="369" t="s">
        <v>441</v>
      </c>
      <c r="BB10" s="367" t="s">
        <v>315</v>
      </c>
      <c r="BC10" s="402"/>
      <c r="BD10" s="369" t="s">
        <v>315</v>
      </c>
      <c r="BE10" s="367" t="s">
        <v>315</v>
      </c>
      <c r="BF10" s="402"/>
      <c r="BG10" s="369" t="s">
        <v>315</v>
      </c>
      <c r="BH10" s="367" t="s">
        <v>315</v>
      </c>
      <c r="BI10" s="368"/>
      <c r="BJ10" s="369" t="s">
        <v>315</v>
      </c>
      <c r="BK10" s="367" t="s">
        <v>315</v>
      </c>
      <c r="BL10" s="402"/>
      <c r="BM10" s="369" t="s">
        <v>315</v>
      </c>
      <c r="BN10" s="367" t="s">
        <v>315</v>
      </c>
      <c r="BO10" s="368"/>
      <c r="BP10" s="369" t="s">
        <v>315</v>
      </c>
      <c r="BQ10" s="367" t="s">
        <v>315</v>
      </c>
      <c r="BR10" s="368"/>
      <c r="BS10" s="369" t="s">
        <v>315</v>
      </c>
      <c r="BT10" s="367" t="s">
        <v>315</v>
      </c>
      <c r="BU10" s="368"/>
      <c r="BV10" s="369" t="s">
        <v>315</v>
      </c>
      <c r="BW10" s="367" t="s">
        <v>315</v>
      </c>
      <c r="BX10" s="368"/>
      <c r="BY10" s="369" t="s">
        <v>315</v>
      </c>
      <c r="BZ10" s="367" t="s">
        <v>315</v>
      </c>
      <c r="CA10" s="368"/>
      <c r="CB10" s="369" t="s">
        <v>315</v>
      </c>
      <c r="CC10" s="367" t="s">
        <v>315</v>
      </c>
      <c r="CD10" s="402"/>
      <c r="CE10" s="369" t="s">
        <v>315</v>
      </c>
      <c r="CF10" s="367" t="s">
        <v>315</v>
      </c>
      <c r="CG10" s="368"/>
      <c r="CH10" s="369" t="s">
        <v>315</v>
      </c>
      <c r="CI10" s="367" t="s">
        <v>315</v>
      </c>
      <c r="CJ10" s="794"/>
      <c r="CK10" s="369" t="s">
        <v>315</v>
      </c>
      <c r="CL10" s="367" t="s">
        <v>315</v>
      </c>
      <c r="CM10" s="368"/>
      <c r="CN10" s="369" t="s">
        <v>315</v>
      </c>
      <c r="CO10" s="367" t="s">
        <v>315</v>
      </c>
      <c r="CP10" s="368"/>
      <c r="CQ10" s="369" t="s">
        <v>315</v>
      </c>
      <c r="CR10" s="367" t="s">
        <v>315</v>
      </c>
      <c r="CS10" s="794"/>
      <c r="CT10" s="369" t="s">
        <v>315</v>
      </c>
      <c r="CU10" s="367" t="s">
        <v>315</v>
      </c>
      <c r="CV10" s="794"/>
      <c r="CW10" s="369" t="s">
        <v>315</v>
      </c>
      <c r="CX10" s="367" t="s">
        <v>315</v>
      </c>
      <c r="CY10" s="368"/>
      <c r="CZ10" s="369" t="s">
        <v>315</v>
      </c>
      <c r="DA10" s="367" t="s">
        <v>315</v>
      </c>
      <c r="DB10" s="368"/>
      <c r="DC10" s="369" t="s">
        <v>315</v>
      </c>
      <c r="DD10" s="367" t="s">
        <v>315</v>
      </c>
      <c r="DE10" s="368"/>
      <c r="DF10" s="369" t="s">
        <v>315</v>
      </c>
      <c r="DG10" s="367" t="s">
        <v>315</v>
      </c>
      <c r="DH10" s="368"/>
      <c r="DI10" s="369" t="s">
        <v>315</v>
      </c>
      <c r="DJ10" s="367" t="s">
        <v>315</v>
      </c>
      <c r="DK10" s="368"/>
      <c r="DL10" s="369" t="s">
        <v>315</v>
      </c>
      <c r="DM10" s="367" t="s">
        <v>315</v>
      </c>
      <c r="DN10" s="368"/>
      <c r="DO10" s="369" t="s">
        <v>315</v>
      </c>
      <c r="DP10" s="367" t="s">
        <v>315</v>
      </c>
      <c r="DQ10" s="368"/>
      <c r="DR10" s="369" t="s">
        <v>315</v>
      </c>
      <c r="DS10" s="367" t="s">
        <v>315</v>
      </c>
      <c r="DT10" s="368"/>
      <c r="DU10" s="369" t="s">
        <v>315</v>
      </c>
      <c r="DV10" s="367" t="s">
        <v>315</v>
      </c>
      <c r="DW10" s="368"/>
      <c r="DX10" s="369" t="s">
        <v>315</v>
      </c>
      <c r="DY10" s="367" t="s">
        <v>315</v>
      </c>
      <c r="DZ10" s="368"/>
      <c r="EA10" s="369" t="s">
        <v>315</v>
      </c>
      <c r="EB10" s="367" t="s">
        <v>315</v>
      </c>
      <c r="EC10" s="368"/>
      <c r="ED10" s="369" t="s">
        <v>315</v>
      </c>
      <c r="EE10" s="367" t="s">
        <v>315</v>
      </c>
      <c r="EF10" s="368"/>
      <c r="EG10" s="367" t="s">
        <v>315</v>
      </c>
      <c r="EH10" s="367" t="s">
        <v>315</v>
      </c>
      <c r="EI10" s="368"/>
      <c r="EJ10" s="369" t="s">
        <v>315</v>
      </c>
      <c r="EK10" s="367" t="s">
        <v>315</v>
      </c>
      <c r="EL10" s="368"/>
      <c r="EM10" s="369" t="s">
        <v>315</v>
      </c>
      <c r="EN10" s="367" t="s">
        <v>315</v>
      </c>
      <c r="EO10" s="402"/>
      <c r="EP10" s="369" t="s">
        <v>315</v>
      </c>
      <c r="EQ10" s="367" t="s">
        <v>315</v>
      </c>
      <c r="ER10" s="402"/>
      <c r="ES10" s="369" t="s">
        <v>315</v>
      </c>
      <c r="ET10" s="367" t="s">
        <v>315</v>
      </c>
      <c r="EU10" s="402"/>
      <c r="EV10" s="369" t="s">
        <v>315</v>
      </c>
      <c r="EW10" s="367" t="s">
        <v>315</v>
      </c>
      <c r="EX10" s="368"/>
      <c r="EY10" s="369" t="s">
        <v>315</v>
      </c>
      <c r="EZ10" s="367" t="s">
        <v>315</v>
      </c>
      <c r="FA10" s="402"/>
      <c r="FB10" s="369" t="s">
        <v>315</v>
      </c>
      <c r="FC10" s="367" t="s">
        <v>315</v>
      </c>
      <c r="FD10" s="368"/>
      <c r="FE10" s="369" t="s">
        <v>315</v>
      </c>
      <c r="FF10" s="367" t="s">
        <v>315</v>
      </c>
      <c r="FG10" s="368"/>
      <c r="FH10" s="369" t="s">
        <v>315</v>
      </c>
      <c r="FI10" s="367" t="s">
        <v>315</v>
      </c>
      <c r="FJ10" s="368"/>
      <c r="FK10" s="369" t="s">
        <v>315</v>
      </c>
      <c r="FL10" s="367" t="s">
        <v>315</v>
      </c>
      <c r="FM10" s="368"/>
      <c r="FN10" s="369" t="s">
        <v>315</v>
      </c>
      <c r="FO10" s="367" t="s">
        <v>315</v>
      </c>
      <c r="FP10" s="368"/>
      <c r="FQ10" s="369" t="s">
        <v>315</v>
      </c>
      <c r="FR10" s="367" t="s">
        <v>315</v>
      </c>
      <c r="FS10" s="402"/>
      <c r="FT10" s="369" t="s">
        <v>315</v>
      </c>
      <c r="FU10" s="367" t="s">
        <v>315</v>
      </c>
      <c r="FV10" s="368"/>
      <c r="FW10" s="369" t="s">
        <v>315</v>
      </c>
      <c r="FX10" s="367" t="s">
        <v>315</v>
      </c>
      <c r="FY10" s="794"/>
      <c r="FZ10" s="369" t="s">
        <v>315</v>
      </c>
      <c r="GA10" s="367" t="s">
        <v>315</v>
      </c>
      <c r="GB10" s="368"/>
      <c r="GC10" s="369" t="s">
        <v>315</v>
      </c>
      <c r="GD10" s="367" t="s">
        <v>315</v>
      </c>
      <c r="GE10" s="368"/>
      <c r="GF10" s="369" t="s">
        <v>315</v>
      </c>
      <c r="GG10" s="367" t="s">
        <v>315</v>
      </c>
      <c r="GH10" s="794"/>
      <c r="GI10" s="369" t="s">
        <v>315</v>
      </c>
      <c r="GJ10" s="367" t="s">
        <v>315</v>
      </c>
      <c r="GK10" s="794"/>
      <c r="GL10" s="369" t="s">
        <v>315</v>
      </c>
      <c r="GM10" s="367" t="s">
        <v>315</v>
      </c>
      <c r="GN10" s="368"/>
      <c r="GO10" s="369" t="s">
        <v>315</v>
      </c>
      <c r="GP10" s="367" t="s">
        <v>315</v>
      </c>
      <c r="GQ10" s="368"/>
      <c r="GR10" s="369" t="s">
        <v>315</v>
      </c>
      <c r="GS10" s="367" t="s">
        <v>315</v>
      </c>
      <c r="GT10" s="368"/>
      <c r="GU10" s="369" t="s">
        <v>315</v>
      </c>
      <c r="GV10" s="367" t="s">
        <v>315</v>
      </c>
      <c r="GW10" s="368"/>
      <c r="GX10" s="369" t="s">
        <v>315</v>
      </c>
      <c r="GY10" s="367" t="s">
        <v>315</v>
      </c>
      <c r="GZ10" s="368"/>
      <c r="HA10" s="369" t="s">
        <v>315</v>
      </c>
      <c r="HB10" s="367" t="s">
        <v>315</v>
      </c>
      <c r="HC10" s="368"/>
      <c r="HD10" s="369" t="s">
        <v>315</v>
      </c>
      <c r="HE10" s="367" t="s">
        <v>315</v>
      </c>
      <c r="HF10" s="368"/>
      <c r="HG10" s="369" t="s">
        <v>315</v>
      </c>
      <c r="HH10" s="367" t="s">
        <v>315</v>
      </c>
      <c r="HI10" s="368"/>
      <c r="HJ10" s="369" t="s">
        <v>315</v>
      </c>
      <c r="HK10" s="367" t="s">
        <v>315</v>
      </c>
      <c r="HL10" s="368"/>
      <c r="HM10" s="369" t="s">
        <v>315</v>
      </c>
      <c r="HN10" s="367" t="s">
        <v>315</v>
      </c>
      <c r="HO10" s="368"/>
      <c r="HP10" s="369" t="s">
        <v>315</v>
      </c>
      <c r="HQ10" s="367" t="s">
        <v>315</v>
      </c>
      <c r="HR10" s="368"/>
      <c r="HS10" s="369" t="s">
        <v>315</v>
      </c>
      <c r="HT10" s="367" t="s">
        <v>315</v>
      </c>
      <c r="HU10" s="368"/>
      <c r="HV10" s="367" t="s">
        <v>315</v>
      </c>
      <c r="HW10" s="367" t="s">
        <v>315</v>
      </c>
      <c r="HX10" s="368"/>
      <c r="HY10" s="369" t="s">
        <v>315</v>
      </c>
      <c r="HZ10" s="367" t="s">
        <v>315</v>
      </c>
      <c r="IA10" s="368"/>
      <c r="IB10" s="369" t="s">
        <v>315</v>
      </c>
      <c r="IC10" s="367" t="s">
        <v>315</v>
      </c>
      <c r="ID10" s="402"/>
      <c r="IE10" s="369" t="s">
        <v>315</v>
      </c>
      <c r="IF10" s="367" t="s">
        <v>315</v>
      </c>
      <c r="IG10" s="402"/>
      <c r="IH10" s="369" t="s">
        <v>315</v>
      </c>
      <c r="II10" s="367" t="s">
        <v>315</v>
      </c>
      <c r="IJ10" s="402"/>
      <c r="IK10" s="369" t="s">
        <v>315</v>
      </c>
      <c r="IL10" s="367" t="s">
        <v>315</v>
      </c>
      <c r="IM10" s="368"/>
      <c r="IN10" s="369" t="s">
        <v>315</v>
      </c>
      <c r="IO10" s="367" t="s">
        <v>315</v>
      </c>
      <c r="IP10" s="402"/>
      <c r="IQ10" s="369" t="s">
        <v>315</v>
      </c>
      <c r="IR10" s="367" t="s">
        <v>315</v>
      </c>
      <c r="IS10" s="368"/>
      <c r="IT10" s="369" t="s">
        <v>315</v>
      </c>
      <c r="IU10" s="367" t="s">
        <v>315</v>
      </c>
      <c r="IV10" s="368"/>
      <c r="IW10" s="369" t="s">
        <v>315</v>
      </c>
      <c r="IX10" s="367" t="s">
        <v>315</v>
      </c>
      <c r="IY10" s="368"/>
      <c r="IZ10" s="369" t="s">
        <v>315</v>
      </c>
      <c r="JA10" s="367" t="s">
        <v>315</v>
      </c>
      <c r="JB10" s="368"/>
      <c r="JC10" s="369" t="s">
        <v>315</v>
      </c>
      <c r="JD10" s="367" t="s">
        <v>315</v>
      </c>
      <c r="JE10" s="368"/>
      <c r="JF10" s="369" t="s">
        <v>315</v>
      </c>
      <c r="JG10" s="367" t="s">
        <v>315</v>
      </c>
      <c r="JH10" s="402"/>
      <c r="JI10" s="369" t="s">
        <v>315</v>
      </c>
      <c r="JJ10" s="367" t="s">
        <v>315</v>
      </c>
      <c r="JK10" s="368"/>
      <c r="JL10" s="369" t="s">
        <v>315</v>
      </c>
      <c r="JM10" s="367" t="s">
        <v>315</v>
      </c>
      <c r="JN10" s="794"/>
      <c r="JO10" s="369" t="s">
        <v>315</v>
      </c>
      <c r="JP10" s="367" t="s">
        <v>315</v>
      </c>
      <c r="JQ10" s="368"/>
      <c r="JR10" s="369" t="s">
        <v>315</v>
      </c>
      <c r="JS10" s="367" t="s">
        <v>315</v>
      </c>
      <c r="JT10" s="368"/>
      <c r="JU10" s="369" t="s">
        <v>315</v>
      </c>
      <c r="JV10" s="367" t="s">
        <v>315</v>
      </c>
      <c r="JW10" s="794"/>
      <c r="JX10" s="369" t="s">
        <v>315</v>
      </c>
      <c r="JY10" s="367" t="s">
        <v>315</v>
      </c>
      <c r="JZ10" s="794"/>
      <c r="KA10" s="369" t="s">
        <v>315</v>
      </c>
      <c r="KB10" s="367" t="s">
        <v>315</v>
      </c>
      <c r="KC10" s="368"/>
      <c r="KD10" s="369" t="s">
        <v>315</v>
      </c>
      <c r="KE10" s="367" t="s">
        <v>315</v>
      </c>
      <c r="KF10" s="368"/>
      <c r="KG10" s="369" t="s">
        <v>315</v>
      </c>
      <c r="KH10" s="367" t="s">
        <v>315</v>
      </c>
      <c r="KI10" s="368"/>
      <c r="KJ10" s="369" t="s">
        <v>315</v>
      </c>
      <c r="KK10" s="367" t="s">
        <v>315</v>
      </c>
      <c r="KL10" s="368"/>
      <c r="KM10" s="369" t="s">
        <v>315</v>
      </c>
      <c r="KN10" s="367" t="s">
        <v>315</v>
      </c>
      <c r="KO10" s="368"/>
      <c r="KP10" s="369" t="s">
        <v>315</v>
      </c>
      <c r="KQ10" s="367" t="s">
        <v>315</v>
      </c>
      <c r="KR10" s="368"/>
      <c r="KS10" s="369" t="s">
        <v>315</v>
      </c>
      <c r="KT10" s="367" t="s">
        <v>315</v>
      </c>
      <c r="KU10" s="368"/>
      <c r="KV10" s="369" t="s">
        <v>315</v>
      </c>
      <c r="KW10" s="367" t="s">
        <v>315</v>
      </c>
      <c r="KX10" s="368"/>
      <c r="KY10" s="369" t="s">
        <v>315</v>
      </c>
      <c r="KZ10" s="367" t="s">
        <v>315</v>
      </c>
      <c r="LA10" s="368"/>
      <c r="LB10" s="369" t="s">
        <v>315</v>
      </c>
      <c r="LC10" s="367" t="s">
        <v>315</v>
      </c>
      <c r="LD10" s="368"/>
      <c r="LE10" s="369" t="s">
        <v>315</v>
      </c>
      <c r="LF10" s="367" t="s">
        <v>315</v>
      </c>
      <c r="LG10" s="368"/>
      <c r="LH10" s="369" t="s">
        <v>315</v>
      </c>
      <c r="LI10" s="367" t="s">
        <v>315</v>
      </c>
      <c r="LJ10" s="368"/>
      <c r="LK10" s="367" t="s">
        <v>315</v>
      </c>
      <c r="XFD10" s="230">
        <v>6000</v>
      </c>
    </row>
    <row r="11" spans="1:323 16384:16384" ht="21.65" hidden="1" customHeight="1" x14ac:dyDescent="0.2">
      <c r="A11" s="120"/>
      <c r="B11" s="637">
        <v>46083.53292824074</v>
      </c>
      <c r="C11" s="555">
        <v>0</v>
      </c>
      <c r="D11" s="763" t="s">
        <v>695</v>
      </c>
      <c r="E11" s="638">
        <v>6710</v>
      </c>
      <c r="F11" s="540" t="s">
        <v>956</v>
      </c>
      <c r="G11" s="540" t="s">
        <v>548</v>
      </c>
      <c r="H11" s="540" t="s">
        <v>556</v>
      </c>
      <c r="I11" s="540" t="s">
        <v>466</v>
      </c>
      <c r="J11" s="639">
        <v>50</v>
      </c>
      <c r="K11" s="540" t="s">
        <v>957</v>
      </c>
      <c r="L11" s="540" t="s">
        <v>548</v>
      </c>
      <c r="M11" s="540" t="s">
        <v>556</v>
      </c>
      <c r="N11" s="540" t="s">
        <v>564</v>
      </c>
      <c r="O11" s="639">
        <v>50</v>
      </c>
      <c r="P11" s="540">
        <v>0</v>
      </c>
      <c r="Q11" s="640">
        <v>50</v>
      </c>
      <c r="R11" s="640">
        <v>50</v>
      </c>
      <c r="S11" s="540" t="s">
        <v>572</v>
      </c>
      <c r="T11" s="641" t="s">
        <v>551</v>
      </c>
      <c r="U11" s="642"/>
      <c r="V11" s="642"/>
      <c r="W11" s="642">
        <v>46084</v>
      </c>
      <c r="X11" s="642">
        <v>46086</v>
      </c>
      <c r="Y11" s="642">
        <v>46086</v>
      </c>
      <c r="Z11" s="642">
        <v>46084</v>
      </c>
      <c r="AA11" s="643">
        <v>46084</v>
      </c>
      <c r="AB11" s="644">
        <v>50</v>
      </c>
      <c r="AC11" s="645">
        <v>50</v>
      </c>
      <c r="AD11" s="410" t="s">
        <v>558</v>
      </c>
      <c r="AE11" s="366"/>
      <c r="AF11" s="646" t="s">
        <v>570</v>
      </c>
      <c r="AG11" s="647" t="s">
        <v>552</v>
      </c>
      <c r="AH11" s="647" t="s">
        <v>565</v>
      </c>
      <c r="AI11" s="648">
        <v>0</v>
      </c>
      <c r="AJ11" s="648" t="s">
        <v>466</v>
      </c>
      <c r="AK11" s="649" t="s">
        <v>338</v>
      </c>
      <c r="AL11" s="366"/>
      <c r="AM11" s="366"/>
      <c r="AN11" s="366"/>
      <c r="AO11" s="366"/>
      <c r="AP11" s="366"/>
      <c r="AQ11" s="808" t="s">
        <v>327</v>
      </c>
      <c r="AR11" s="763"/>
      <c r="AS11" s="367" t="s">
        <v>315</v>
      </c>
      <c r="AT11" s="368"/>
      <c r="AU11" s="369" t="s">
        <v>315</v>
      </c>
      <c r="AV11" s="367" t="s">
        <v>315</v>
      </c>
      <c r="AW11" s="368"/>
      <c r="AX11" s="369" t="s">
        <v>315</v>
      </c>
      <c r="AY11" s="367" t="s">
        <v>555</v>
      </c>
      <c r="AZ11" s="807">
        <v>50</v>
      </c>
      <c r="BA11" s="369" t="s">
        <v>315</v>
      </c>
      <c r="BB11" s="367" t="s">
        <v>315</v>
      </c>
      <c r="BC11" s="402"/>
      <c r="BD11" s="369" t="s">
        <v>315</v>
      </c>
      <c r="BE11" s="367" t="s">
        <v>315</v>
      </c>
      <c r="BF11" s="402"/>
      <c r="BG11" s="369" t="s">
        <v>441</v>
      </c>
      <c r="BH11" s="367" t="s">
        <v>315</v>
      </c>
      <c r="BI11" s="368"/>
      <c r="BJ11" s="369" t="s">
        <v>315</v>
      </c>
      <c r="BK11" s="367" t="s">
        <v>315</v>
      </c>
      <c r="BL11" s="402"/>
      <c r="BM11" s="369" t="s">
        <v>315</v>
      </c>
      <c r="BN11" s="367" t="s">
        <v>315</v>
      </c>
      <c r="BO11" s="368"/>
      <c r="BP11" s="369" t="s">
        <v>315</v>
      </c>
      <c r="BQ11" s="367" t="s">
        <v>315</v>
      </c>
      <c r="BR11" s="368"/>
      <c r="BS11" s="369" t="s">
        <v>315</v>
      </c>
      <c r="BT11" s="367" t="s">
        <v>315</v>
      </c>
      <c r="BU11" s="368"/>
      <c r="BV11" s="369" t="s">
        <v>315</v>
      </c>
      <c r="BW11" s="367" t="s">
        <v>315</v>
      </c>
      <c r="BX11" s="368"/>
      <c r="BY11" s="369" t="s">
        <v>315</v>
      </c>
      <c r="BZ11" s="367" t="s">
        <v>315</v>
      </c>
      <c r="CA11" s="368"/>
      <c r="CB11" s="369" t="s">
        <v>315</v>
      </c>
      <c r="CC11" s="367" t="s">
        <v>315</v>
      </c>
      <c r="CD11" s="402"/>
      <c r="CE11" s="369" t="s">
        <v>315</v>
      </c>
      <c r="CF11" s="367" t="s">
        <v>315</v>
      </c>
      <c r="CG11" s="368"/>
      <c r="CH11" s="369" t="s">
        <v>315</v>
      </c>
      <c r="CI11" s="367" t="s">
        <v>315</v>
      </c>
      <c r="CJ11" s="794"/>
      <c r="CK11" s="369" t="s">
        <v>315</v>
      </c>
      <c r="CL11" s="367" t="s">
        <v>315</v>
      </c>
      <c r="CM11" s="368"/>
      <c r="CN11" s="369" t="s">
        <v>315</v>
      </c>
      <c r="CO11" s="367" t="s">
        <v>315</v>
      </c>
      <c r="CP11" s="368"/>
      <c r="CQ11" s="369" t="s">
        <v>315</v>
      </c>
      <c r="CR11" s="367" t="s">
        <v>315</v>
      </c>
      <c r="CS11" s="794"/>
      <c r="CT11" s="369" t="s">
        <v>315</v>
      </c>
      <c r="CU11" s="367" t="s">
        <v>315</v>
      </c>
      <c r="CV11" s="794"/>
      <c r="CW11" s="369" t="s">
        <v>315</v>
      </c>
      <c r="CX11" s="367" t="s">
        <v>315</v>
      </c>
      <c r="CY11" s="368"/>
      <c r="CZ11" s="369" t="s">
        <v>315</v>
      </c>
      <c r="DA11" s="367" t="s">
        <v>315</v>
      </c>
      <c r="DB11" s="368"/>
      <c r="DC11" s="369" t="s">
        <v>315</v>
      </c>
      <c r="DD11" s="367" t="s">
        <v>315</v>
      </c>
      <c r="DE11" s="368"/>
      <c r="DF11" s="369" t="s">
        <v>315</v>
      </c>
      <c r="DG11" s="367" t="s">
        <v>315</v>
      </c>
      <c r="DH11" s="368"/>
      <c r="DI11" s="369" t="s">
        <v>315</v>
      </c>
      <c r="DJ11" s="367" t="s">
        <v>315</v>
      </c>
      <c r="DK11" s="368"/>
      <c r="DL11" s="369" t="s">
        <v>315</v>
      </c>
      <c r="DM11" s="367" t="s">
        <v>315</v>
      </c>
      <c r="DN11" s="368"/>
      <c r="DO11" s="369" t="s">
        <v>315</v>
      </c>
      <c r="DP11" s="367" t="s">
        <v>315</v>
      </c>
      <c r="DQ11" s="368"/>
      <c r="DR11" s="369" t="s">
        <v>315</v>
      </c>
      <c r="DS11" s="367" t="s">
        <v>315</v>
      </c>
      <c r="DT11" s="368"/>
      <c r="DU11" s="369" t="s">
        <v>315</v>
      </c>
      <c r="DV11" s="367" t="s">
        <v>315</v>
      </c>
      <c r="DW11" s="368"/>
      <c r="DX11" s="369" t="s">
        <v>315</v>
      </c>
      <c r="DY11" s="367" t="s">
        <v>315</v>
      </c>
      <c r="DZ11" s="368"/>
      <c r="EA11" s="369" t="s">
        <v>315</v>
      </c>
      <c r="EB11" s="367" t="s">
        <v>315</v>
      </c>
      <c r="EC11" s="368"/>
      <c r="ED11" s="369" t="s">
        <v>315</v>
      </c>
      <c r="EE11" s="367" t="s">
        <v>315</v>
      </c>
      <c r="EF11" s="368"/>
      <c r="EG11" s="367" t="s">
        <v>315</v>
      </c>
      <c r="EH11" s="367" t="s">
        <v>315</v>
      </c>
      <c r="EI11" s="368"/>
      <c r="EJ11" s="369" t="s">
        <v>315</v>
      </c>
      <c r="EK11" s="367" t="s">
        <v>315</v>
      </c>
      <c r="EL11" s="368"/>
      <c r="EM11" s="369" t="s">
        <v>315</v>
      </c>
      <c r="EN11" s="367" t="s">
        <v>315</v>
      </c>
      <c r="EO11" s="402"/>
      <c r="EP11" s="369" t="s">
        <v>315</v>
      </c>
      <c r="EQ11" s="367" t="s">
        <v>315</v>
      </c>
      <c r="ER11" s="402"/>
      <c r="ES11" s="369" t="s">
        <v>315</v>
      </c>
      <c r="ET11" s="367" t="s">
        <v>315</v>
      </c>
      <c r="EU11" s="402"/>
      <c r="EV11" s="369" t="s">
        <v>315</v>
      </c>
      <c r="EW11" s="367" t="s">
        <v>315</v>
      </c>
      <c r="EX11" s="368"/>
      <c r="EY11" s="369" t="s">
        <v>315</v>
      </c>
      <c r="EZ11" s="367" t="s">
        <v>315</v>
      </c>
      <c r="FA11" s="402"/>
      <c r="FB11" s="369" t="s">
        <v>315</v>
      </c>
      <c r="FC11" s="367" t="s">
        <v>315</v>
      </c>
      <c r="FD11" s="368"/>
      <c r="FE11" s="369" t="s">
        <v>315</v>
      </c>
      <c r="FF11" s="367" t="s">
        <v>315</v>
      </c>
      <c r="FG11" s="368"/>
      <c r="FH11" s="369" t="s">
        <v>315</v>
      </c>
      <c r="FI11" s="367" t="s">
        <v>315</v>
      </c>
      <c r="FJ11" s="368"/>
      <c r="FK11" s="369" t="s">
        <v>315</v>
      </c>
      <c r="FL11" s="367" t="s">
        <v>315</v>
      </c>
      <c r="FM11" s="368"/>
      <c r="FN11" s="369" t="s">
        <v>315</v>
      </c>
      <c r="FO11" s="367" t="s">
        <v>315</v>
      </c>
      <c r="FP11" s="368"/>
      <c r="FQ11" s="369" t="s">
        <v>315</v>
      </c>
      <c r="FR11" s="367" t="s">
        <v>315</v>
      </c>
      <c r="FS11" s="402"/>
      <c r="FT11" s="369" t="s">
        <v>315</v>
      </c>
      <c r="FU11" s="367" t="s">
        <v>315</v>
      </c>
      <c r="FV11" s="368"/>
      <c r="FW11" s="369" t="s">
        <v>315</v>
      </c>
      <c r="FX11" s="367" t="s">
        <v>315</v>
      </c>
      <c r="FY11" s="794"/>
      <c r="FZ11" s="369" t="s">
        <v>315</v>
      </c>
      <c r="GA11" s="367" t="s">
        <v>315</v>
      </c>
      <c r="GB11" s="368"/>
      <c r="GC11" s="369" t="s">
        <v>315</v>
      </c>
      <c r="GD11" s="367" t="s">
        <v>315</v>
      </c>
      <c r="GE11" s="368"/>
      <c r="GF11" s="369" t="s">
        <v>315</v>
      </c>
      <c r="GG11" s="367" t="s">
        <v>315</v>
      </c>
      <c r="GH11" s="794"/>
      <c r="GI11" s="369" t="s">
        <v>315</v>
      </c>
      <c r="GJ11" s="367" t="s">
        <v>315</v>
      </c>
      <c r="GK11" s="794"/>
      <c r="GL11" s="369" t="s">
        <v>315</v>
      </c>
      <c r="GM11" s="367" t="s">
        <v>315</v>
      </c>
      <c r="GN11" s="368"/>
      <c r="GO11" s="369" t="s">
        <v>315</v>
      </c>
      <c r="GP11" s="367" t="s">
        <v>315</v>
      </c>
      <c r="GQ11" s="368"/>
      <c r="GR11" s="369" t="s">
        <v>315</v>
      </c>
      <c r="GS11" s="367" t="s">
        <v>315</v>
      </c>
      <c r="GT11" s="368"/>
      <c r="GU11" s="369" t="s">
        <v>315</v>
      </c>
      <c r="GV11" s="367" t="s">
        <v>315</v>
      </c>
      <c r="GW11" s="368"/>
      <c r="GX11" s="369" t="s">
        <v>315</v>
      </c>
      <c r="GY11" s="367" t="s">
        <v>315</v>
      </c>
      <c r="GZ11" s="368"/>
      <c r="HA11" s="369" t="s">
        <v>315</v>
      </c>
      <c r="HB11" s="367" t="s">
        <v>315</v>
      </c>
      <c r="HC11" s="368"/>
      <c r="HD11" s="369" t="s">
        <v>315</v>
      </c>
      <c r="HE11" s="367" t="s">
        <v>315</v>
      </c>
      <c r="HF11" s="368"/>
      <c r="HG11" s="369" t="s">
        <v>315</v>
      </c>
      <c r="HH11" s="367" t="s">
        <v>315</v>
      </c>
      <c r="HI11" s="368"/>
      <c r="HJ11" s="369" t="s">
        <v>315</v>
      </c>
      <c r="HK11" s="367" t="s">
        <v>315</v>
      </c>
      <c r="HL11" s="368"/>
      <c r="HM11" s="369" t="s">
        <v>315</v>
      </c>
      <c r="HN11" s="367" t="s">
        <v>315</v>
      </c>
      <c r="HO11" s="368"/>
      <c r="HP11" s="369" t="s">
        <v>315</v>
      </c>
      <c r="HQ11" s="367" t="s">
        <v>315</v>
      </c>
      <c r="HR11" s="368"/>
      <c r="HS11" s="369" t="s">
        <v>315</v>
      </c>
      <c r="HT11" s="367" t="s">
        <v>315</v>
      </c>
      <c r="HU11" s="368"/>
      <c r="HV11" s="367" t="s">
        <v>315</v>
      </c>
      <c r="HW11" s="367" t="s">
        <v>315</v>
      </c>
      <c r="HX11" s="368"/>
      <c r="HY11" s="369" t="s">
        <v>315</v>
      </c>
      <c r="HZ11" s="367" t="s">
        <v>315</v>
      </c>
      <c r="IA11" s="368"/>
      <c r="IB11" s="369" t="s">
        <v>315</v>
      </c>
      <c r="IC11" s="367" t="s">
        <v>315</v>
      </c>
      <c r="ID11" s="402"/>
      <c r="IE11" s="369" t="s">
        <v>315</v>
      </c>
      <c r="IF11" s="367" t="s">
        <v>315</v>
      </c>
      <c r="IG11" s="402"/>
      <c r="IH11" s="369" t="s">
        <v>315</v>
      </c>
      <c r="II11" s="367" t="s">
        <v>315</v>
      </c>
      <c r="IJ11" s="402"/>
      <c r="IK11" s="369" t="s">
        <v>315</v>
      </c>
      <c r="IL11" s="367" t="s">
        <v>315</v>
      </c>
      <c r="IM11" s="368"/>
      <c r="IN11" s="369" t="s">
        <v>315</v>
      </c>
      <c r="IO11" s="367" t="s">
        <v>315</v>
      </c>
      <c r="IP11" s="402"/>
      <c r="IQ11" s="369" t="s">
        <v>315</v>
      </c>
      <c r="IR11" s="367" t="s">
        <v>315</v>
      </c>
      <c r="IS11" s="368"/>
      <c r="IT11" s="369" t="s">
        <v>315</v>
      </c>
      <c r="IU11" s="367" t="s">
        <v>315</v>
      </c>
      <c r="IV11" s="368"/>
      <c r="IW11" s="369" t="s">
        <v>315</v>
      </c>
      <c r="IX11" s="367" t="s">
        <v>315</v>
      </c>
      <c r="IY11" s="368"/>
      <c r="IZ11" s="369" t="s">
        <v>315</v>
      </c>
      <c r="JA11" s="367" t="s">
        <v>315</v>
      </c>
      <c r="JB11" s="368"/>
      <c r="JC11" s="369" t="s">
        <v>315</v>
      </c>
      <c r="JD11" s="367" t="s">
        <v>315</v>
      </c>
      <c r="JE11" s="368"/>
      <c r="JF11" s="369" t="s">
        <v>315</v>
      </c>
      <c r="JG11" s="367" t="s">
        <v>315</v>
      </c>
      <c r="JH11" s="402"/>
      <c r="JI11" s="369" t="s">
        <v>315</v>
      </c>
      <c r="JJ11" s="367" t="s">
        <v>315</v>
      </c>
      <c r="JK11" s="368"/>
      <c r="JL11" s="369" t="s">
        <v>315</v>
      </c>
      <c r="JM11" s="367" t="s">
        <v>315</v>
      </c>
      <c r="JN11" s="794"/>
      <c r="JO11" s="369" t="s">
        <v>315</v>
      </c>
      <c r="JP11" s="367" t="s">
        <v>315</v>
      </c>
      <c r="JQ11" s="368"/>
      <c r="JR11" s="369" t="s">
        <v>315</v>
      </c>
      <c r="JS11" s="367" t="s">
        <v>315</v>
      </c>
      <c r="JT11" s="368"/>
      <c r="JU11" s="369" t="s">
        <v>315</v>
      </c>
      <c r="JV11" s="367" t="s">
        <v>315</v>
      </c>
      <c r="JW11" s="794"/>
      <c r="JX11" s="369" t="s">
        <v>315</v>
      </c>
      <c r="JY11" s="367" t="s">
        <v>315</v>
      </c>
      <c r="JZ11" s="794"/>
      <c r="KA11" s="369" t="s">
        <v>315</v>
      </c>
      <c r="KB11" s="367" t="s">
        <v>315</v>
      </c>
      <c r="KC11" s="368"/>
      <c r="KD11" s="369" t="s">
        <v>315</v>
      </c>
      <c r="KE11" s="367" t="s">
        <v>315</v>
      </c>
      <c r="KF11" s="368"/>
      <c r="KG11" s="369" t="s">
        <v>315</v>
      </c>
      <c r="KH11" s="367" t="s">
        <v>315</v>
      </c>
      <c r="KI11" s="368"/>
      <c r="KJ11" s="369" t="s">
        <v>315</v>
      </c>
      <c r="KK11" s="367" t="s">
        <v>315</v>
      </c>
      <c r="KL11" s="368"/>
      <c r="KM11" s="369" t="s">
        <v>315</v>
      </c>
      <c r="KN11" s="367" t="s">
        <v>315</v>
      </c>
      <c r="KO11" s="368"/>
      <c r="KP11" s="369" t="s">
        <v>315</v>
      </c>
      <c r="KQ11" s="367" t="s">
        <v>315</v>
      </c>
      <c r="KR11" s="368"/>
      <c r="KS11" s="369" t="s">
        <v>315</v>
      </c>
      <c r="KT11" s="367" t="s">
        <v>315</v>
      </c>
      <c r="KU11" s="368"/>
      <c r="KV11" s="369" t="s">
        <v>315</v>
      </c>
      <c r="KW11" s="367" t="s">
        <v>315</v>
      </c>
      <c r="KX11" s="368"/>
      <c r="KY11" s="369" t="s">
        <v>315</v>
      </c>
      <c r="KZ11" s="367" t="s">
        <v>315</v>
      </c>
      <c r="LA11" s="368"/>
      <c r="LB11" s="369" t="s">
        <v>315</v>
      </c>
      <c r="LC11" s="367" t="s">
        <v>315</v>
      </c>
      <c r="LD11" s="368"/>
      <c r="LE11" s="369" t="s">
        <v>315</v>
      </c>
      <c r="LF11" s="367" t="s">
        <v>315</v>
      </c>
      <c r="LG11" s="368"/>
      <c r="LH11" s="369" t="s">
        <v>315</v>
      </c>
      <c r="LI11" s="367" t="s">
        <v>315</v>
      </c>
      <c r="LJ11" s="368"/>
      <c r="LK11" s="367" t="s">
        <v>315</v>
      </c>
      <c r="XFD11" s="230">
        <v>100</v>
      </c>
    </row>
    <row r="12" spans="1:323 16384:16384" ht="21.65" hidden="1" customHeight="1" x14ac:dyDescent="0.2">
      <c r="A12" s="120"/>
      <c r="B12" s="637">
        <v>46078.569745370369</v>
      </c>
      <c r="C12" s="555">
        <v>0</v>
      </c>
      <c r="D12" s="763" t="s">
        <v>760</v>
      </c>
      <c r="E12" s="638">
        <v>6710</v>
      </c>
      <c r="F12" s="540" t="s">
        <v>657</v>
      </c>
      <c r="G12" s="540" t="s">
        <v>548</v>
      </c>
      <c r="H12" s="540" t="s">
        <v>559</v>
      </c>
      <c r="I12" s="540" t="s">
        <v>658</v>
      </c>
      <c r="J12" s="639">
        <v>200</v>
      </c>
      <c r="K12" s="540" t="s">
        <v>867</v>
      </c>
      <c r="L12" s="540" t="s">
        <v>548</v>
      </c>
      <c r="M12" s="540" t="s">
        <v>559</v>
      </c>
      <c r="N12" s="540" t="s">
        <v>658</v>
      </c>
      <c r="O12" s="639">
        <v>392</v>
      </c>
      <c r="P12" s="540">
        <v>0</v>
      </c>
      <c r="Q12" s="640">
        <v>392</v>
      </c>
      <c r="R12" s="640">
        <v>392</v>
      </c>
      <c r="S12" s="540" t="s">
        <v>868</v>
      </c>
      <c r="T12" s="641" t="s">
        <v>557</v>
      </c>
      <c r="U12" s="642"/>
      <c r="V12" s="642"/>
      <c r="W12" s="642">
        <v>46083</v>
      </c>
      <c r="X12" s="642">
        <v>46086</v>
      </c>
      <c r="Y12" s="642">
        <v>46086</v>
      </c>
      <c r="Z12" s="642">
        <v>46093</v>
      </c>
      <c r="AA12" s="643">
        <v>46093</v>
      </c>
      <c r="AB12" s="644">
        <v>392</v>
      </c>
      <c r="AC12" s="645">
        <v>392</v>
      </c>
      <c r="AD12" s="410" t="s">
        <v>558</v>
      </c>
      <c r="AE12" s="366"/>
      <c r="AF12" s="646" t="s">
        <v>570</v>
      </c>
      <c r="AG12" s="647" t="s">
        <v>552</v>
      </c>
      <c r="AH12" s="647" t="s">
        <v>553</v>
      </c>
      <c r="AI12" s="648" t="s">
        <v>587</v>
      </c>
      <c r="AJ12" s="648" t="s">
        <v>466</v>
      </c>
      <c r="AK12" s="649" t="s">
        <v>554</v>
      </c>
      <c r="AL12" s="366"/>
      <c r="AM12" s="366"/>
      <c r="AN12" s="366"/>
      <c r="AO12" s="366"/>
      <c r="AP12" s="366"/>
      <c r="AQ12" s="808" t="s">
        <v>324</v>
      </c>
      <c r="AR12" s="763"/>
      <c r="AS12" s="367" t="s">
        <v>315</v>
      </c>
      <c r="AT12" s="368"/>
      <c r="AU12" s="369" t="s">
        <v>315</v>
      </c>
      <c r="AV12" s="367" t="s">
        <v>555</v>
      </c>
      <c r="AW12" s="368"/>
      <c r="AX12" s="369" t="s">
        <v>315</v>
      </c>
      <c r="AY12" s="367" t="s">
        <v>315</v>
      </c>
      <c r="AZ12" s="402"/>
      <c r="BA12" s="369" t="s">
        <v>315</v>
      </c>
      <c r="BB12" s="367" t="s">
        <v>315</v>
      </c>
      <c r="BC12" s="402"/>
      <c r="BD12" s="369" t="s">
        <v>315</v>
      </c>
      <c r="BE12" s="367" t="s">
        <v>315</v>
      </c>
      <c r="BF12" s="402"/>
      <c r="BG12" s="369" t="s">
        <v>441</v>
      </c>
      <c r="BH12" s="367" t="s">
        <v>315</v>
      </c>
      <c r="BI12" s="368"/>
      <c r="BJ12" s="369" t="s">
        <v>315</v>
      </c>
      <c r="BK12" s="367" t="s">
        <v>315</v>
      </c>
      <c r="BL12" s="402"/>
      <c r="BM12" s="369" t="s">
        <v>315</v>
      </c>
      <c r="BN12" s="367" t="s">
        <v>315</v>
      </c>
      <c r="BO12" s="368"/>
      <c r="BP12" s="369" t="s">
        <v>315</v>
      </c>
      <c r="BQ12" s="367" t="s">
        <v>315</v>
      </c>
      <c r="BR12" s="368"/>
      <c r="BS12" s="369" t="s">
        <v>315</v>
      </c>
      <c r="BT12" s="367" t="s">
        <v>315</v>
      </c>
      <c r="BU12" s="368"/>
      <c r="BV12" s="369" t="s">
        <v>315</v>
      </c>
      <c r="BW12" s="367" t="s">
        <v>315</v>
      </c>
      <c r="BX12" s="368"/>
      <c r="BY12" s="369" t="s">
        <v>315</v>
      </c>
      <c r="BZ12" s="367" t="s">
        <v>315</v>
      </c>
      <c r="CA12" s="807">
        <v>392</v>
      </c>
      <c r="CB12" s="369" t="s">
        <v>315</v>
      </c>
      <c r="CC12" s="367" t="s">
        <v>315</v>
      </c>
      <c r="CD12" s="402"/>
      <c r="CE12" s="369" t="s">
        <v>315</v>
      </c>
      <c r="CF12" s="367" t="s">
        <v>315</v>
      </c>
      <c r="CG12" s="368"/>
      <c r="CH12" s="369" t="s">
        <v>315</v>
      </c>
      <c r="CI12" s="367" t="s">
        <v>315</v>
      </c>
      <c r="CJ12" s="794"/>
      <c r="CK12" s="369" t="s">
        <v>315</v>
      </c>
      <c r="CL12" s="367" t="s">
        <v>315</v>
      </c>
      <c r="CM12" s="368"/>
      <c r="CN12" s="369" t="s">
        <v>315</v>
      </c>
      <c r="CO12" s="367" t="s">
        <v>315</v>
      </c>
      <c r="CP12" s="368"/>
      <c r="CQ12" s="369" t="s">
        <v>315</v>
      </c>
      <c r="CR12" s="367" t="s">
        <v>315</v>
      </c>
      <c r="CS12" s="794"/>
      <c r="CT12" s="369" t="s">
        <v>315</v>
      </c>
      <c r="CU12" s="367" t="s">
        <v>315</v>
      </c>
      <c r="CV12" s="794"/>
      <c r="CW12" s="369" t="s">
        <v>315</v>
      </c>
      <c r="CX12" s="367" t="s">
        <v>315</v>
      </c>
      <c r="CY12" s="368"/>
      <c r="CZ12" s="369" t="s">
        <v>315</v>
      </c>
      <c r="DA12" s="367" t="s">
        <v>315</v>
      </c>
      <c r="DB12" s="368"/>
      <c r="DC12" s="369" t="s">
        <v>315</v>
      </c>
      <c r="DD12" s="367" t="s">
        <v>315</v>
      </c>
      <c r="DE12" s="368"/>
      <c r="DF12" s="369" t="s">
        <v>315</v>
      </c>
      <c r="DG12" s="367" t="s">
        <v>315</v>
      </c>
      <c r="DH12" s="368"/>
      <c r="DI12" s="369" t="s">
        <v>315</v>
      </c>
      <c r="DJ12" s="367" t="s">
        <v>315</v>
      </c>
      <c r="DK12" s="368"/>
      <c r="DL12" s="369" t="s">
        <v>315</v>
      </c>
      <c r="DM12" s="367" t="s">
        <v>315</v>
      </c>
      <c r="DN12" s="368"/>
      <c r="DO12" s="369" t="s">
        <v>315</v>
      </c>
      <c r="DP12" s="367" t="s">
        <v>315</v>
      </c>
      <c r="DQ12" s="368"/>
      <c r="DR12" s="369" t="s">
        <v>315</v>
      </c>
      <c r="DS12" s="367" t="s">
        <v>315</v>
      </c>
      <c r="DT12" s="368"/>
      <c r="DU12" s="369" t="s">
        <v>315</v>
      </c>
      <c r="DV12" s="367" t="s">
        <v>315</v>
      </c>
      <c r="DW12" s="368"/>
      <c r="DX12" s="369" t="s">
        <v>315</v>
      </c>
      <c r="DY12" s="367" t="s">
        <v>315</v>
      </c>
      <c r="DZ12" s="368"/>
      <c r="EA12" s="369" t="s">
        <v>315</v>
      </c>
      <c r="EB12" s="367" t="s">
        <v>315</v>
      </c>
      <c r="EC12" s="368"/>
      <c r="ED12" s="369" t="s">
        <v>315</v>
      </c>
      <c r="EE12" s="367" t="s">
        <v>315</v>
      </c>
      <c r="EF12" s="368"/>
      <c r="EG12" s="367" t="s">
        <v>315</v>
      </c>
      <c r="EH12" s="367" t="s">
        <v>315</v>
      </c>
      <c r="EI12" s="368"/>
      <c r="EJ12" s="369" t="s">
        <v>315</v>
      </c>
      <c r="EK12" s="367" t="s">
        <v>315</v>
      </c>
      <c r="EL12" s="368"/>
      <c r="EM12" s="369" t="s">
        <v>315</v>
      </c>
      <c r="EN12" s="367" t="s">
        <v>315</v>
      </c>
      <c r="EO12" s="402"/>
      <c r="EP12" s="369" t="s">
        <v>315</v>
      </c>
      <c r="EQ12" s="367" t="s">
        <v>315</v>
      </c>
      <c r="ER12" s="402"/>
      <c r="ES12" s="369" t="s">
        <v>315</v>
      </c>
      <c r="ET12" s="367" t="s">
        <v>315</v>
      </c>
      <c r="EU12" s="402"/>
      <c r="EV12" s="369" t="s">
        <v>315</v>
      </c>
      <c r="EW12" s="367" t="s">
        <v>315</v>
      </c>
      <c r="EX12" s="368"/>
      <c r="EY12" s="369" t="s">
        <v>315</v>
      </c>
      <c r="EZ12" s="367" t="s">
        <v>315</v>
      </c>
      <c r="FA12" s="402"/>
      <c r="FB12" s="369" t="s">
        <v>315</v>
      </c>
      <c r="FC12" s="367" t="s">
        <v>315</v>
      </c>
      <c r="FD12" s="368"/>
      <c r="FE12" s="369" t="s">
        <v>315</v>
      </c>
      <c r="FF12" s="367" t="s">
        <v>315</v>
      </c>
      <c r="FG12" s="368"/>
      <c r="FH12" s="369" t="s">
        <v>315</v>
      </c>
      <c r="FI12" s="367" t="s">
        <v>315</v>
      </c>
      <c r="FJ12" s="368"/>
      <c r="FK12" s="369" t="s">
        <v>315</v>
      </c>
      <c r="FL12" s="367" t="s">
        <v>315</v>
      </c>
      <c r="FM12" s="368"/>
      <c r="FN12" s="369" t="s">
        <v>315</v>
      </c>
      <c r="FO12" s="367" t="s">
        <v>315</v>
      </c>
      <c r="FP12" s="368"/>
      <c r="FQ12" s="369" t="s">
        <v>315</v>
      </c>
      <c r="FR12" s="367" t="s">
        <v>315</v>
      </c>
      <c r="FS12" s="402"/>
      <c r="FT12" s="369" t="s">
        <v>315</v>
      </c>
      <c r="FU12" s="367" t="s">
        <v>315</v>
      </c>
      <c r="FV12" s="368"/>
      <c r="FW12" s="369" t="s">
        <v>315</v>
      </c>
      <c r="FX12" s="367" t="s">
        <v>315</v>
      </c>
      <c r="FY12" s="794"/>
      <c r="FZ12" s="369" t="s">
        <v>315</v>
      </c>
      <c r="GA12" s="367" t="s">
        <v>315</v>
      </c>
      <c r="GB12" s="368"/>
      <c r="GC12" s="369" t="s">
        <v>315</v>
      </c>
      <c r="GD12" s="367" t="s">
        <v>315</v>
      </c>
      <c r="GE12" s="368"/>
      <c r="GF12" s="369" t="s">
        <v>315</v>
      </c>
      <c r="GG12" s="367" t="s">
        <v>315</v>
      </c>
      <c r="GH12" s="794"/>
      <c r="GI12" s="369" t="s">
        <v>315</v>
      </c>
      <c r="GJ12" s="367" t="s">
        <v>315</v>
      </c>
      <c r="GK12" s="794"/>
      <c r="GL12" s="369" t="s">
        <v>315</v>
      </c>
      <c r="GM12" s="367" t="s">
        <v>315</v>
      </c>
      <c r="GN12" s="368"/>
      <c r="GO12" s="369" t="s">
        <v>315</v>
      </c>
      <c r="GP12" s="367" t="s">
        <v>315</v>
      </c>
      <c r="GQ12" s="368"/>
      <c r="GR12" s="369" t="s">
        <v>315</v>
      </c>
      <c r="GS12" s="367" t="s">
        <v>315</v>
      </c>
      <c r="GT12" s="368"/>
      <c r="GU12" s="369" t="s">
        <v>315</v>
      </c>
      <c r="GV12" s="367" t="s">
        <v>315</v>
      </c>
      <c r="GW12" s="368"/>
      <c r="GX12" s="369" t="s">
        <v>315</v>
      </c>
      <c r="GY12" s="367" t="s">
        <v>315</v>
      </c>
      <c r="GZ12" s="368"/>
      <c r="HA12" s="369" t="s">
        <v>315</v>
      </c>
      <c r="HB12" s="367" t="s">
        <v>315</v>
      </c>
      <c r="HC12" s="368"/>
      <c r="HD12" s="369" t="s">
        <v>315</v>
      </c>
      <c r="HE12" s="367" t="s">
        <v>315</v>
      </c>
      <c r="HF12" s="368"/>
      <c r="HG12" s="369" t="s">
        <v>315</v>
      </c>
      <c r="HH12" s="367" t="s">
        <v>315</v>
      </c>
      <c r="HI12" s="368"/>
      <c r="HJ12" s="369" t="s">
        <v>315</v>
      </c>
      <c r="HK12" s="367" t="s">
        <v>315</v>
      </c>
      <c r="HL12" s="368"/>
      <c r="HM12" s="369" t="s">
        <v>315</v>
      </c>
      <c r="HN12" s="367" t="s">
        <v>315</v>
      </c>
      <c r="HO12" s="368"/>
      <c r="HP12" s="369" t="s">
        <v>315</v>
      </c>
      <c r="HQ12" s="367" t="s">
        <v>315</v>
      </c>
      <c r="HR12" s="368"/>
      <c r="HS12" s="369" t="s">
        <v>315</v>
      </c>
      <c r="HT12" s="367" t="s">
        <v>315</v>
      </c>
      <c r="HU12" s="368"/>
      <c r="HV12" s="367" t="s">
        <v>315</v>
      </c>
      <c r="HW12" s="367" t="s">
        <v>315</v>
      </c>
      <c r="HX12" s="368"/>
      <c r="HY12" s="369" t="s">
        <v>315</v>
      </c>
      <c r="HZ12" s="367" t="s">
        <v>315</v>
      </c>
      <c r="IA12" s="368"/>
      <c r="IB12" s="369" t="s">
        <v>315</v>
      </c>
      <c r="IC12" s="367" t="s">
        <v>315</v>
      </c>
      <c r="ID12" s="402"/>
      <c r="IE12" s="369" t="s">
        <v>315</v>
      </c>
      <c r="IF12" s="367" t="s">
        <v>315</v>
      </c>
      <c r="IG12" s="402"/>
      <c r="IH12" s="369" t="s">
        <v>315</v>
      </c>
      <c r="II12" s="367" t="s">
        <v>315</v>
      </c>
      <c r="IJ12" s="402"/>
      <c r="IK12" s="369" t="s">
        <v>315</v>
      </c>
      <c r="IL12" s="367" t="s">
        <v>315</v>
      </c>
      <c r="IM12" s="368"/>
      <c r="IN12" s="369" t="s">
        <v>315</v>
      </c>
      <c r="IO12" s="367" t="s">
        <v>315</v>
      </c>
      <c r="IP12" s="402"/>
      <c r="IQ12" s="369" t="s">
        <v>315</v>
      </c>
      <c r="IR12" s="367" t="s">
        <v>315</v>
      </c>
      <c r="IS12" s="368"/>
      <c r="IT12" s="369" t="s">
        <v>315</v>
      </c>
      <c r="IU12" s="367" t="s">
        <v>315</v>
      </c>
      <c r="IV12" s="368"/>
      <c r="IW12" s="369" t="s">
        <v>315</v>
      </c>
      <c r="IX12" s="367" t="s">
        <v>315</v>
      </c>
      <c r="IY12" s="368"/>
      <c r="IZ12" s="369" t="s">
        <v>315</v>
      </c>
      <c r="JA12" s="367" t="s">
        <v>315</v>
      </c>
      <c r="JB12" s="368"/>
      <c r="JC12" s="369" t="s">
        <v>315</v>
      </c>
      <c r="JD12" s="367" t="s">
        <v>315</v>
      </c>
      <c r="JE12" s="368"/>
      <c r="JF12" s="369" t="s">
        <v>315</v>
      </c>
      <c r="JG12" s="367" t="s">
        <v>315</v>
      </c>
      <c r="JH12" s="402"/>
      <c r="JI12" s="369" t="s">
        <v>315</v>
      </c>
      <c r="JJ12" s="367" t="s">
        <v>315</v>
      </c>
      <c r="JK12" s="368"/>
      <c r="JL12" s="369" t="s">
        <v>315</v>
      </c>
      <c r="JM12" s="367" t="s">
        <v>315</v>
      </c>
      <c r="JN12" s="794"/>
      <c r="JO12" s="369" t="s">
        <v>315</v>
      </c>
      <c r="JP12" s="367" t="s">
        <v>315</v>
      </c>
      <c r="JQ12" s="368"/>
      <c r="JR12" s="369" t="s">
        <v>315</v>
      </c>
      <c r="JS12" s="367" t="s">
        <v>315</v>
      </c>
      <c r="JT12" s="368"/>
      <c r="JU12" s="369" t="s">
        <v>315</v>
      </c>
      <c r="JV12" s="367" t="s">
        <v>315</v>
      </c>
      <c r="JW12" s="794"/>
      <c r="JX12" s="369" t="s">
        <v>315</v>
      </c>
      <c r="JY12" s="367" t="s">
        <v>315</v>
      </c>
      <c r="JZ12" s="794"/>
      <c r="KA12" s="369" t="s">
        <v>315</v>
      </c>
      <c r="KB12" s="367" t="s">
        <v>315</v>
      </c>
      <c r="KC12" s="368"/>
      <c r="KD12" s="369" t="s">
        <v>315</v>
      </c>
      <c r="KE12" s="367" t="s">
        <v>315</v>
      </c>
      <c r="KF12" s="368"/>
      <c r="KG12" s="369" t="s">
        <v>315</v>
      </c>
      <c r="KH12" s="367" t="s">
        <v>315</v>
      </c>
      <c r="KI12" s="368"/>
      <c r="KJ12" s="369" t="s">
        <v>315</v>
      </c>
      <c r="KK12" s="367" t="s">
        <v>315</v>
      </c>
      <c r="KL12" s="368"/>
      <c r="KM12" s="369" t="s">
        <v>315</v>
      </c>
      <c r="KN12" s="367" t="s">
        <v>315</v>
      </c>
      <c r="KO12" s="368"/>
      <c r="KP12" s="369" t="s">
        <v>315</v>
      </c>
      <c r="KQ12" s="367" t="s">
        <v>315</v>
      </c>
      <c r="KR12" s="368"/>
      <c r="KS12" s="369" t="s">
        <v>315</v>
      </c>
      <c r="KT12" s="367" t="s">
        <v>315</v>
      </c>
      <c r="KU12" s="368"/>
      <c r="KV12" s="369" t="s">
        <v>315</v>
      </c>
      <c r="KW12" s="367" t="s">
        <v>315</v>
      </c>
      <c r="KX12" s="368"/>
      <c r="KY12" s="369" t="s">
        <v>315</v>
      </c>
      <c r="KZ12" s="367" t="s">
        <v>315</v>
      </c>
      <c r="LA12" s="368"/>
      <c r="LB12" s="369" t="s">
        <v>315</v>
      </c>
      <c r="LC12" s="367" t="s">
        <v>315</v>
      </c>
      <c r="LD12" s="368"/>
      <c r="LE12" s="369" t="s">
        <v>315</v>
      </c>
      <c r="LF12" s="367" t="s">
        <v>315</v>
      </c>
      <c r="LG12" s="368"/>
      <c r="LH12" s="369" t="s">
        <v>315</v>
      </c>
      <c r="LI12" s="367" t="s">
        <v>315</v>
      </c>
      <c r="LJ12" s="368"/>
      <c r="LK12" s="367" t="s">
        <v>315</v>
      </c>
      <c r="XFD12" s="230">
        <v>784</v>
      </c>
    </row>
    <row r="13" spans="1:323 16384:16384" ht="21.65" hidden="1" customHeight="1" x14ac:dyDescent="0.2">
      <c r="A13" s="120"/>
      <c r="B13" s="637">
        <v>46080.611863425926</v>
      </c>
      <c r="C13" s="555">
        <v>0</v>
      </c>
      <c r="D13" s="763" t="s">
        <v>652</v>
      </c>
      <c r="E13" s="638">
        <v>6710</v>
      </c>
      <c r="F13" s="540" t="s">
        <v>958</v>
      </c>
      <c r="G13" s="540" t="s">
        <v>548</v>
      </c>
      <c r="H13" s="540" t="s">
        <v>556</v>
      </c>
      <c r="I13" s="540" t="s">
        <v>466</v>
      </c>
      <c r="J13" s="639">
        <v>300</v>
      </c>
      <c r="K13" s="540" t="s">
        <v>958</v>
      </c>
      <c r="L13" s="540" t="s">
        <v>548</v>
      </c>
      <c r="M13" s="540" t="s">
        <v>556</v>
      </c>
      <c r="N13" s="540" t="s">
        <v>564</v>
      </c>
      <c r="O13" s="639">
        <v>300</v>
      </c>
      <c r="P13" s="540">
        <v>0</v>
      </c>
      <c r="Q13" s="640">
        <v>300</v>
      </c>
      <c r="R13" s="640">
        <v>300</v>
      </c>
      <c r="S13" s="540" t="s">
        <v>589</v>
      </c>
      <c r="T13" s="641" t="s">
        <v>551</v>
      </c>
      <c r="U13" s="642"/>
      <c r="V13" s="642"/>
      <c r="W13" s="642">
        <v>46087</v>
      </c>
      <c r="X13" s="642">
        <v>46091</v>
      </c>
      <c r="Y13" s="642">
        <v>46091</v>
      </c>
      <c r="Z13" s="642">
        <v>46085</v>
      </c>
      <c r="AA13" s="643">
        <v>46087</v>
      </c>
      <c r="AB13" s="644">
        <v>300</v>
      </c>
      <c r="AC13" s="645">
        <v>300</v>
      </c>
      <c r="AD13" s="410" t="s">
        <v>558</v>
      </c>
      <c r="AE13" s="366"/>
      <c r="AF13" s="646" t="s">
        <v>570</v>
      </c>
      <c r="AG13" s="647" t="s">
        <v>552</v>
      </c>
      <c r="AH13" s="647" t="s">
        <v>565</v>
      </c>
      <c r="AI13" s="648">
        <v>0</v>
      </c>
      <c r="AJ13" s="648" t="s">
        <v>466</v>
      </c>
      <c r="AK13" s="649" t="s">
        <v>338</v>
      </c>
      <c r="AL13" s="366"/>
      <c r="AM13" s="366"/>
      <c r="AN13" s="366"/>
      <c r="AO13" s="366"/>
      <c r="AP13" s="366"/>
      <c r="AQ13" s="808" t="s">
        <v>330</v>
      </c>
      <c r="AR13" s="763"/>
      <c r="AS13" s="367" t="s">
        <v>315</v>
      </c>
      <c r="AT13" s="368"/>
      <c r="AU13" s="369" t="s">
        <v>315</v>
      </c>
      <c r="AV13" s="367" t="s">
        <v>315</v>
      </c>
      <c r="AW13" s="368"/>
      <c r="AX13" s="369" t="s">
        <v>315</v>
      </c>
      <c r="AY13" s="367" t="s">
        <v>315</v>
      </c>
      <c r="AZ13" s="402"/>
      <c r="BA13" s="369" t="s">
        <v>315</v>
      </c>
      <c r="BB13" s="367" t="s">
        <v>315</v>
      </c>
      <c r="BC13" s="807">
        <v>300</v>
      </c>
      <c r="BD13" s="369" t="s">
        <v>315</v>
      </c>
      <c r="BE13" s="367" t="s">
        <v>315</v>
      </c>
      <c r="BF13" s="402"/>
      <c r="BG13" s="369" t="s">
        <v>315</v>
      </c>
      <c r="BH13" s="367" t="s">
        <v>555</v>
      </c>
      <c r="BI13" s="368">
        <v>0</v>
      </c>
      <c r="BJ13" s="369" t="s">
        <v>315</v>
      </c>
      <c r="BK13" s="367" t="s">
        <v>315</v>
      </c>
      <c r="BL13" s="402"/>
      <c r="BM13" s="369" t="s">
        <v>315</v>
      </c>
      <c r="BN13" s="367" t="s">
        <v>315</v>
      </c>
      <c r="BO13" s="368"/>
      <c r="BP13" s="369" t="s">
        <v>315</v>
      </c>
      <c r="BQ13" s="367" t="s">
        <v>315</v>
      </c>
      <c r="BR13" s="368"/>
      <c r="BS13" s="369" t="s">
        <v>315</v>
      </c>
      <c r="BT13" s="367" t="s">
        <v>315</v>
      </c>
      <c r="BU13" s="368"/>
      <c r="BV13" s="369" t="s">
        <v>441</v>
      </c>
      <c r="BW13" s="367" t="s">
        <v>315</v>
      </c>
      <c r="BX13" s="368"/>
      <c r="BY13" s="369" t="s">
        <v>315</v>
      </c>
      <c r="BZ13" s="367" t="s">
        <v>315</v>
      </c>
      <c r="CA13" s="368"/>
      <c r="CB13" s="369" t="s">
        <v>315</v>
      </c>
      <c r="CC13" s="367" t="s">
        <v>315</v>
      </c>
      <c r="CD13" s="402"/>
      <c r="CE13" s="369" t="s">
        <v>315</v>
      </c>
      <c r="CF13" s="367" t="s">
        <v>315</v>
      </c>
      <c r="CG13" s="368"/>
      <c r="CH13" s="369" t="s">
        <v>315</v>
      </c>
      <c r="CI13" s="367" t="s">
        <v>315</v>
      </c>
      <c r="CJ13" s="794"/>
      <c r="CK13" s="369" t="s">
        <v>315</v>
      </c>
      <c r="CL13" s="367" t="s">
        <v>315</v>
      </c>
      <c r="CM13" s="368"/>
      <c r="CN13" s="369" t="s">
        <v>315</v>
      </c>
      <c r="CO13" s="367" t="s">
        <v>315</v>
      </c>
      <c r="CP13" s="368"/>
      <c r="CQ13" s="369" t="s">
        <v>315</v>
      </c>
      <c r="CR13" s="367" t="s">
        <v>315</v>
      </c>
      <c r="CS13" s="794"/>
      <c r="CT13" s="369" t="s">
        <v>315</v>
      </c>
      <c r="CU13" s="367" t="s">
        <v>315</v>
      </c>
      <c r="CV13" s="794"/>
      <c r="CW13" s="369" t="s">
        <v>315</v>
      </c>
      <c r="CX13" s="367" t="s">
        <v>315</v>
      </c>
      <c r="CY13" s="368"/>
      <c r="CZ13" s="369" t="s">
        <v>315</v>
      </c>
      <c r="DA13" s="367" t="s">
        <v>315</v>
      </c>
      <c r="DB13" s="368"/>
      <c r="DC13" s="369" t="s">
        <v>315</v>
      </c>
      <c r="DD13" s="367" t="s">
        <v>315</v>
      </c>
      <c r="DE13" s="368"/>
      <c r="DF13" s="369" t="s">
        <v>315</v>
      </c>
      <c r="DG13" s="367" t="s">
        <v>315</v>
      </c>
      <c r="DH13" s="368"/>
      <c r="DI13" s="369" t="s">
        <v>315</v>
      </c>
      <c r="DJ13" s="367" t="s">
        <v>315</v>
      </c>
      <c r="DK13" s="368"/>
      <c r="DL13" s="369" t="s">
        <v>315</v>
      </c>
      <c r="DM13" s="367" t="s">
        <v>315</v>
      </c>
      <c r="DN13" s="368"/>
      <c r="DO13" s="369" t="s">
        <v>315</v>
      </c>
      <c r="DP13" s="367" t="s">
        <v>315</v>
      </c>
      <c r="DQ13" s="368"/>
      <c r="DR13" s="369" t="s">
        <v>315</v>
      </c>
      <c r="DS13" s="367" t="s">
        <v>315</v>
      </c>
      <c r="DT13" s="368"/>
      <c r="DU13" s="369" t="s">
        <v>315</v>
      </c>
      <c r="DV13" s="367" t="s">
        <v>315</v>
      </c>
      <c r="DW13" s="368"/>
      <c r="DX13" s="369" t="s">
        <v>315</v>
      </c>
      <c r="DY13" s="367" t="s">
        <v>315</v>
      </c>
      <c r="DZ13" s="368"/>
      <c r="EA13" s="369" t="s">
        <v>315</v>
      </c>
      <c r="EB13" s="367" t="s">
        <v>315</v>
      </c>
      <c r="EC13" s="368"/>
      <c r="ED13" s="369" t="s">
        <v>315</v>
      </c>
      <c r="EE13" s="367" t="s">
        <v>315</v>
      </c>
      <c r="EF13" s="368"/>
      <c r="EG13" s="367" t="s">
        <v>315</v>
      </c>
      <c r="EH13" s="367" t="s">
        <v>315</v>
      </c>
      <c r="EI13" s="368"/>
      <c r="EJ13" s="369" t="s">
        <v>315</v>
      </c>
      <c r="EK13" s="367" t="s">
        <v>315</v>
      </c>
      <c r="EL13" s="368"/>
      <c r="EM13" s="369" t="s">
        <v>315</v>
      </c>
      <c r="EN13" s="367" t="s">
        <v>315</v>
      </c>
      <c r="EO13" s="402"/>
      <c r="EP13" s="369" t="s">
        <v>315</v>
      </c>
      <c r="EQ13" s="367" t="s">
        <v>315</v>
      </c>
      <c r="ER13" s="402"/>
      <c r="ES13" s="369" t="s">
        <v>315</v>
      </c>
      <c r="ET13" s="367" t="s">
        <v>315</v>
      </c>
      <c r="EU13" s="402"/>
      <c r="EV13" s="369" t="s">
        <v>315</v>
      </c>
      <c r="EW13" s="367" t="s">
        <v>315</v>
      </c>
      <c r="EX13" s="368"/>
      <c r="EY13" s="369" t="s">
        <v>315</v>
      </c>
      <c r="EZ13" s="367" t="s">
        <v>315</v>
      </c>
      <c r="FA13" s="402"/>
      <c r="FB13" s="369" t="s">
        <v>315</v>
      </c>
      <c r="FC13" s="367" t="s">
        <v>315</v>
      </c>
      <c r="FD13" s="368"/>
      <c r="FE13" s="369" t="s">
        <v>315</v>
      </c>
      <c r="FF13" s="367" t="s">
        <v>315</v>
      </c>
      <c r="FG13" s="368"/>
      <c r="FH13" s="369" t="s">
        <v>315</v>
      </c>
      <c r="FI13" s="367" t="s">
        <v>315</v>
      </c>
      <c r="FJ13" s="368"/>
      <c r="FK13" s="369" t="s">
        <v>315</v>
      </c>
      <c r="FL13" s="367" t="s">
        <v>315</v>
      </c>
      <c r="FM13" s="368"/>
      <c r="FN13" s="369" t="s">
        <v>315</v>
      </c>
      <c r="FO13" s="367" t="s">
        <v>315</v>
      </c>
      <c r="FP13" s="368"/>
      <c r="FQ13" s="369" t="s">
        <v>315</v>
      </c>
      <c r="FR13" s="367" t="s">
        <v>315</v>
      </c>
      <c r="FS13" s="402"/>
      <c r="FT13" s="369" t="s">
        <v>315</v>
      </c>
      <c r="FU13" s="367" t="s">
        <v>315</v>
      </c>
      <c r="FV13" s="368"/>
      <c r="FW13" s="369" t="s">
        <v>315</v>
      </c>
      <c r="FX13" s="367" t="s">
        <v>315</v>
      </c>
      <c r="FY13" s="794"/>
      <c r="FZ13" s="369" t="s">
        <v>315</v>
      </c>
      <c r="GA13" s="367" t="s">
        <v>315</v>
      </c>
      <c r="GB13" s="368"/>
      <c r="GC13" s="369" t="s">
        <v>315</v>
      </c>
      <c r="GD13" s="367" t="s">
        <v>315</v>
      </c>
      <c r="GE13" s="368"/>
      <c r="GF13" s="369" t="s">
        <v>315</v>
      </c>
      <c r="GG13" s="367" t="s">
        <v>315</v>
      </c>
      <c r="GH13" s="794"/>
      <c r="GI13" s="369" t="s">
        <v>315</v>
      </c>
      <c r="GJ13" s="367" t="s">
        <v>315</v>
      </c>
      <c r="GK13" s="794"/>
      <c r="GL13" s="369" t="s">
        <v>315</v>
      </c>
      <c r="GM13" s="367" t="s">
        <v>315</v>
      </c>
      <c r="GN13" s="368"/>
      <c r="GO13" s="369" t="s">
        <v>315</v>
      </c>
      <c r="GP13" s="367" t="s">
        <v>315</v>
      </c>
      <c r="GQ13" s="368"/>
      <c r="GR13" s="369" t="s">
        <v>315</v>
      </c>
      <c r="GS13" s="367" t="s">
        <v>315</v>
      </c>
      <c r="GT13" s="368"/>
      <c r="GU13" s="369" t="s">
        <v>315</v>
      </c>
      <c r="GV13" s="367" t="s">
        <v>315</v>
      </c>
      <c r="GW13" s="368"/>
      <c r="GX13" s="369" t="s">
        <v>315</v>
      </c>
      <c r="GY13" s="367" t="s">
        <v>315</v>
      </c>
      <c r="GZ13" s="368"/>
      <c r="HA13" s="369" t="s">
        <v>315</v>
      </c>
      <c r="HB13" s="367" t="s">
        <v>315</v>
      </c>
      <c r="HC13" s="368"/>
      <c r="HD13" s="369" t="s">
        <v>315</v>
      </c>
      <c r="HE13" s="367" t="s">
        <v>315</v>
      </c>
      <c r="HF13" s="368"/>
      <c r="HG13" s="369" t="s">
        <v>315</v>
      </c>
      <c r="HH13" s="367" t="s">
        <v>315</v>
      </c>
      <c r="HI13" s="368"/>
      <c r="HJ13" s="369" t="s">
        <v>315</v>
      </c>
      <c r="HK13" s="367" t="s">
        <v>315</v>
      </c>
      <c r="HL13" s="368"/>
      <c r="HM13" s="369" t="s">
        <v>315</v>
      </c>
      <c r="HN13" s="367" t="s">
        <v>315</v>
      </c>
      <c r="HO13" s="368"/>
      <c r="HP13" s="369" t="s">
        <v>315</v>
      </c>
      <c r="HQ13" s="367" t="s">
        <v>315</v>
      </c>
      <c r="HR13" s="368"/>
      <c r="HS13" s="369" t="s">
        <v>315</v>
      </c>
      <c r="HT13" s="367" t="s">
        <v>315</v>
      </c>
      <c r="HU13" s="368"/>
      <c r="HV13" s="367" t="s">
        <v>315</v>
      </c>
      <c r="HW13" s="367" t="s">
        <v>315</v>
      </c>
      <c r="HX13" s="368"/>
      <c r="HY13" s="369" t="s">
        <v>315</v>
      </c>
      <c r="HZ13" s="367" t="s">
        <v>315</v>
      </c>
      <c r="IA13" s="368"/>
      <c r="IB13" s="369" t="s">
        <v>315</v>
      </c>
      <c r="IC13" s="367" t="s">
        <v>315</v>
      </c>
      <c r="ID13" s="402"/>
      <c r="IE13" s="369" t="s">
        <v>315</v>
      </c>
      <c r="IF13" s="367" t="s">
        <v>315</v>
      </c>
      <c r="IG13" s="402"/>
      <c r="IH13" s="369" t="s">
        <v>315</v>
      </c>
      <c r="II13" s="367" t="s">
        <v>315</v>
      </c>
      <c r="IJ13" s="402"/>
      <c r="IK13" s="369" t="s">
        <v>315</v>
      </c>
      <c r="IL13" s="367" t="s">
        <v>315</v>
      </c>
      <c r="IM13" s="368"/>
      <c r="IN13" s="369" t="s">
        <v>315</v>
      </c>
      <c r="IO13" s="367" t="s">
        <v>315</v>
      </c>
      <c r="IP13" s="402"/>
      <c r="IQ13" s="369" t="s">
        <v>315</v>
      </c>
      <c r="IR13" s="367" t="s">
        <v>315</v>
      </c>
      <c r="IS13" s="368"/>
      <c r="IT13" s="369" t="s">
        <v>315</v>
      </c>
      <c r="IU13" s="367" t="s">
        <v>315</v>
      </c>
      <c r="IV13" s="368"/>
      <c r="IW13" s="369" t="s">
        <v>315</v>
      </c>
      <c r="IX13" s="367" t="s">
        <v>315</v>
      </c>
      <c r="IY13" s="368"/>
      <c r="IZ13" s="369" t="s">
        <v>315</v>
      </c>
      <c r="JA13" s="367" t="s">
        <v>315</v>
      </c>
      <c r="JB13" s="368"/>
      <c r="JC13" s="369" t="s">
        <v>315</v>
      </c>
      <c r="JD13" s="367" t="s">
        <v>315</v>
      </c>
      <c r="JE13" s="368"/>
      <c r="JF13" s="369" t="s">
        <v>315</v>
      </c>
      <c r="JG13" s="367" t="s">
        <v>315</v>
      </c>
      <c r="JH13" s="402"/>
      <c r="JI13" s="369" t="s">
        <v>315</v>
      </c>
      <c r="JJ13" s="367" t="s">
        <v>315</v>
      </c>
      <c r="JK13" s="368"/>
      <c r="JL13" s="369" t="s">
        <v>315</v>
      </c>
      <c r="JM13" s="367" t="s">
        <v>315</v>
      </c>
      <c r="JN13" s="794"/>
      <c r="JO13" s="369" t="s">
        <v>315</v>
      </c>
      <c r="JP13" s="367" t="s">
        <v>315</v>
      </c>
      <c r="JQ13" s="368"/>
      <c r="JR13" s="369" t="s">
        <v>315</v>
      </c>
      <c r="JS13" s="367" t="s">
        <v>315</v>
      </c>
      <c r="JT13" s="368"/>
      <c r="JU13" s="369" t="s">
        <v>315</v>
      </c>
      <c r="JV13" s="367" t="s">
        <v>315</v>
      </c>
      <c r="JW13" s="794"/>
      <c r="JX13" s="369" t="s">
        <v>315</v>
      </c>
      <c r="JY13" s="367" t="s">
        <v>315</v>
      </c>
      <c r="JZ13" s="794"/>
      <c r="KA13" s="369" t="s">
        <v>315</v>
      </c>
      <c r="KB13" s="367" t="s">
        <v>315</v>
      </c>
      <c r="KC13" s="368"/>
      <c r="KD13" s="369" t="s">
        <v>315</v>
      </c>
      <c r="KE13" s="367" t="s">
        <v>315</v>
      </c>
      <c r="KF13" s="368"/>
      <c r="KG13" s="369" t="s">
        <v>315</v>
      </c>
      <c r="KH13" s="367" t="s">
        <v>315</v>
      </c>
      <c r="KI13" s="368"/>
      <c r="KJ13" s="369" t="s">
        <v>315</v>
      </c>
      <c r="KK13" s="367" t="s">
        <v>315</v>
      </c>
      <c r="KL13" s="368"/>
      <c r="KM13" s="369" t="s">
        <v>315</v>
      </c>
      <c r="KN13" s="367" t="s">
        <v>315</v>
      </c>
      <c r="KO13" s="368"/>
      <c r="KP13" s="369" t="s">
        <v>315</v>
      </c>
      <c r="KQ13" s="367" t="s">
        <v>315</v>
      </c>
      <c r="KR13" s="368"/>
      <c r="KS13" s="369" t="s">
        <v>315</v>
      </c>
      <c r="KT13" s="367" t="s">
        <v>315</v>
      </c>
      <c r="KU13" s="368"/>
      <c r="KV13" s="369" t="s">
        <v>315</v>
      </c>
      <c r="KW13" s="367" t="s">
        <v>315</v>
      </c>
      <c r="KX13" s="368"/>
      <c r="KY13" s="369" t="s">
        <v>315</v>
      </c>
      <c r="KZ13" s="367" t="s">
        <v>315</v>
      </c>
      <c r="LA13" s="368"/>
      <c r="LB13" s="369" t="s">
        <v>315</v>
      </c>
      <c r="LC13" s="367" t="s">
        <v>315</v>
      </c>
      <c r="LD13" s="368"/>
      <c r="LE13" s="369" t="s">
        <v>315</v>
      </c>
      <c r="LF13" s="367" t="s">
        <v>315</v>
      </c>
      <c r="LG13" s="368"/>
      <c r="LH13" s="369" t="s">
        <v>315</v>
      </c>
      <c r="LI13" s="367" t="s">
        <v>315</v>
      </c>
      <c r="LJ13" s="368"/>
      <c r="LK13" s="367" t="s">
        <v>315</v>
      </c>
      <c r="XFD13" s="230">
        <v>600</v>
      </c>
    </row>
    <row r="14" spans="1:323 16384:16384" ht="21.65" hidden="1" customHeight="1" x14ac:dyDescent="0.2">
      <c r="A14" s="120"/>
      <c r="B14" s="637">
        <v>46080.612488425926</v>
      </c>
      <c r="C14" s="555">
        <v>0</v>
      </c>
      <c r="D14" s="763" t="s">
        <v>653</v>
      </c>
      <c r="E14" s="638">
        <v>6710</v>
      </c>
      <c r="F14" s="540" t="s">
        <v>956</v>
      </c>
      <c r="G14" s="540" t="s">
        <v>548</v>
      </c>
      <c r="H14" s="540" t="s">
        <v>556</v>
      </c>
      <c r="I14" s="540" t="s">
        <v>466</v>
      </c>
      <c r="J14" s="639">
        <v>300</v>
      </c>
      <c r="K14" s="540" t="s">
        <v>956</v>
      </c>
      <c r="L14" s="540" t="s">
        <v>548</v>
      </c>
      <c r="M14" s="540" t="s">
        <v>556</v>
      </c>
      <c r="N14" s="540" t="s">
        <v>564</v>
      </c>
      <c r="O14" s="639">
        <v>300</v>
      </c>
      <c r="P14" s="540">
        <v>0</v>
      </c>
      <c r="Q14" s="640">
        <v>300</v>
      </c>
      <c r="R14" s="640">
        <v>300</v>
      </c>
      <c r="S14" s="540" t="s">
        <v>589</v>
      </c>
      <c r="T14" s="641" t="s">
        <v>551</v>
      </c>
      <c r="U14" s="642"/>
      <c r="V14" s="642"/>
      <c r="W14" s="642">
        <v>46087</v>
      </c>
      <c r="X14" s="642">
        <v>46091</v>
      </c>
      <c r="Y14" s="642">
        <v>46091</v>
      </c>
      <c r="Z14" s="642">
        <v>46085</v>
      </c>
      <c r="AA14" s="643">
        <v>46087</v>
      </c>
      <c r="AB14" s="644">
        <v>300</v>
      </c>
      <c r="AC14" s="645">
        <v>300</v>
      </c>
      <c r="AD14" s="410" t="s">
        <v>558</v>
      </c>
      <c r="AE14" s="366"/>
      <c r="AF14" s="646" t="s">
        <v>570</v>
      </c>
      <c r="AG14" s="647" t="s">
        <v>552</v>
      </c>
      <c r="AH14" s="647" t="s">
        <v>565</v>
      </c>
      <c r="AI14" s="648">
        <v>0</v>
      </c>
      <c r="AJ14" s="648" t="s">
        <v>466</v>
      </c>
      <c r="AK14" s="649" t="s">
        <v>338</v>
      </c>
      <c r="AL14" s="366"/>
      <c r="AM14" s="366"/>
      <c r="AN14" s="366"/>
      <c r="AO14" s="366"/>
      <c r="AP14" s="366"/>
      <c r="AQ14" s="808" t="s">
        <v>330</v>
      </c>
      <c r="AR14" s="763"/>
      <c r="AS14" s="367" t="s">
        <v>315</v>
      </c>
      <c r="AT14" s="368"/>
      <c r="AU14" s="369" t="s">
        <v>315</v>
      </c>
      <c r="AV14" s="367" t="s">
        <v>315</v>
      </c>
      <c r="AW14" s="368"/>
      <c r="AX14" s="369" t="s">
        <v>315</v>
      </c>
      <c r="AY14" s="367" t="s">
        <v>315</v>
      </c>
      <c r="AZ14" s="402"/>
      <c r="BA14" s="369" t="s">
        <v>315</v>
      </c>
      <c r="BB14" s="367" t="s">
        <v>315</v>
      </c>
      <c r="BC14" s="807">
        <v>300</v>
      </c>
      <c r="BD14" s="369" t="s">
        <v>315</v>
      </c>
      <c r="BE14" s="367" t="s">
        <v>315</v>
      </c>
      <c r="BF14" s="402"/>
      <c r="BG14" s="369" t="s">
        <v>315</v>
      </c>
      <c r="BH14" s="367" t="s">
        <v>555</v>
      </c>
      <c r="BI14" s="368">
        <v>0</v>
      </c>
      <c r="BJ14" s="369" t="s">
        <v>315</v>
      </c>
      <c r="BK14" s="367" t="s">
        <v>315</v>
      </c>
      <c r="BL14" s="402"/>
      <c r="BM14" s="369" t="s">
        <v>315</v>
      </c>
      <c r="BN14" s="367" t="s">
        <v>315</v>
      </c>
      <c r="BO14" s="368"/>
      <c r="BP14" s="369" t="s">
        <v>315</v>
      </c>
      <c r="BQ14" s="367" t="s">
        <v>315</v>
      </c>
      <c r="BR14" s="368"/>
      <c r="BS14" s="369" t="s">
        <v>315</v>
      </c>
      <c r="BT14" s="367" t="s">
        <v>315</v>
      </c>
      <c r="BU14" s="368"/>
      <c r="BV14" s="369" t="s">
        <v>441</v>
      </c>
      <c r="BW14" s="367" t="s">
        <v>315</v>
      </c>
      <c r="BX14" s="368"/>
      <c r="BY14" s="369" t="s">
        <v>315</v>
      </c>
      <c r="BZ14" s="367" t="s">
        <v>315</v>
      </c>
      <c r="CA14" s="368"/>
      <c r="CB14" s="369" t="s">
        <v>315</v>
      </c>
      <c r="CC14" s="367" t="s">
        <v>315</v>
      </c>
      <c r="CD14" s="402"/>
      <c r="CE14" s="369" t="s">
        <v>315</v>
      </c>
      <c r="CF14" s="367" t="s">
        <v>315</v>
      </c>
      <c r="CG14" s="368"/>
      <c r="CH14" s="369" t="s">
        <v>315</v>
      </c>
      <c r="CI14" s="367" t="s">
        <v>315</v>
      </c>
      <c r="CJ14" s="794"/>
      <c r="CK14" s="369" t="s">
        <v>315</v>
      </c>
      <c r="CL14" s="367" t="s">
        <v>315</v>
      </c>
      <c r="CM14" s="368"/>
      <c r="CN14" s="369" t="s">
        <v>315</v>
      </c>
      <c r="CO14" s="367" t="s">
        <v>315</v>
      </c>
      <c r="CP14" s="368"/>
      <c r="CQ14" s="369" t="s">
        <v>315</v>
      </c>
      <c r="CR14" s="367" t="s">
        <v>315</v>
      </c>
      <c r="CS14" s="794"/>
      <c r="CT14" s="369" t="s">
        <v>315</v>
      </c>
      <c r="CU14" s="367" t="s">
        <v>315</v>
      </c>
      <c r="CV14" s="794"/>
      <c r="CW14" s="369" t="s">
        <v>315</v>
      </c>
      <c r="CX14" s="367" t="s">
        <v>315</v>
      </c>
      <c r="CY14" s="368"/>
      <c r="CZ14" s="369" t="s">
        <v>315</v>
      </c>
      <c r="DA14" s="367" t="s">
        <v>315</v>
      </c>
      <c r="DB14" s="368"/>
      <c r="DC14" s="369" t="s">
        <v>315</v>
      </c>
      <c r="DD14" s="367" t="s">
        <v>315</v>
      </c>
      <c r="DE14" s="368"/>
      <c r="DF14" s="369" t="s">
        <v>315</v>
      </c>
      <c r="DG14" s="367" t="s">
        <v>315</v>
      </c>
      <c r="DH14" s="368"/>
      <c r="DI14" s="369" t="s">
        <v>315</v>
      </c>
      <c r="DJ14" s="367" t="s">
        <v>315</v>
      </c>
      <c r="DK14" s="368"/>
      <c r="DL14" s="369" t="s">
        <v>315</v>
      </c>
      <c r="DM14" s="367" t="s">
        <v>315</v>
      </c>
      <c r="DN14" s="368"/>
      <c r="DO14" s="369" t="s">
        <v>315</v>
      </c>
      <c r="DP14" s="367" t="s">
        <v>315</v>
      </c>
      <c r="DQ14" s="368"/>
      <c r="DR14" s="369" t="s">
        <v>315</v>
      </c>
      <c r="DS14" s="367" t="s">
        <v>315</v>
      </c>
      <c r="DT14" s="368"/>
      <c r="DU14" s="369" t="s">
        <v>315</v>
      </c>
      <c r="DV14" s="367" t="s">
        <v>315</v>
      </c>
      <c r="DW14" s="368"/>
      <c r="DX14" s="369" t="s">
        <v>315</v>
      </c>
      <c r="DY14" s="367" t="s">
        <v>315</v>
      </c>
      <c r="DZ14" s="368"/>
      <c r="EA14" s="369" t="s">
        <v>315</v>
      </c>
      <c r="EB14" s="367" t="s">
        <v>315</v>
      </c>
      <c r="EC14" s="368"/>
      <c r="ED14" s="369" t="s">
        <v>315</v>
      </c>
      <c r="EE14" s="367" t="s">
        <v>315</v>
      </c>
      <c r="EF14" s="368"/>
      <c r="EG14" s="367" t="s">
        <v>315</v>
      </c>
      <c r="EH14" s="367" t="s">
        <v>315</v>
      </c>
      <c r="EI14" s="368"/>
      <c r="EJ14" s="369" t="s">
        <v>315</v>
      </c>
      <c r="EK14" s="367" t="s">
        <v>315</v>
      </c>
      <c r="EL14" s="368"/>
      <c r="EM14" s="369" t="s">
        <v>315</v>
      </c>
      <c r="EN14" s="367" t="s">
        <v>315</v>
      </c>
      <c r="EO14" s="402"/>
      <c r="EP14" s="369" t="s">
        <v>315</v>
      </c>
      <c r="EQ14" s="367" t="s">
        <v>315</v>
      </c>
      <c r="ER14" s="402"/>
      <c r="ES14" s="369" t="s">
        <v>315</v>
      </c>
      <c r="ET14" s="367" t="s">
        <v>315</v>
      </c>
      <c r="EU14" s="402"/>
      <c r="EV14" s="369" t="s">
        <v>315</v>
      </c>
      <c r="EW14" s="367" t="s">
        <v>315</v>
      </c>
      <c r="EX14" s="368"/>
      <c r="EY14" s="369" t="s">
        <v>315</v>
      </c>
      <c r="EZ14" s="367" t="s">
        <v>315</v>
      </c>
      <c r="FA14" s="402"/>
      <c r="FB14" s="369" t="s">
        <v>315</v>
      </c>
      <c r="FC14" s="367" t="s">
        <v>315</v>
      </c>
      <c r="FD14" s="368"/>
      <c r="FE14" s="369" t="s">
        <v>315</v>
      </c>
      <c r="FF14" s="367" t="s">
        <v>315</v>
      </c>
      <c r="FG14" s="368"/>
      <c r="FH14" s="369" t="s">
        <v>315</v>
      </c>
      <c r="FI14" s="367" t="s">
        <v>315</v>
      </c>
      <c r="FJ14" s="368"/>
      <c r="FK14" s="369" t="s">
        <v>315</v>
      </c>
      <c r="FL14" s="367" t="s">
        <v>315</v>
      </c>
      <c r="FM14" s="368"/>
      <c r="FN14" s="369" t="s">
        <v>315</v>
      </c>
      <c r="FO14" s="367" t="s">
        <v>315</v>
      </c>
      <c r="FP14" s="368"/>
      <c r="FQ14" s="369" t="s">
        <v>315</v>
      </c>
      <c r="FR14" s="367" t="s">
        <v>315</v>
      </c>
      <c r="FS14" s="402"/>
      <c r="FT14" s="369" t="s">
        <v>315</v>
      </c>
      <c r="FU14" s="367" t="s">
        <v>315</v>
      </c>
      <c r="FV14" s="368"/>
      <c r="FW14" s="369" t="s">
        <v>315</v>
      </c>
      <c r="FX14" s="367" t="s">
        <v>315</v>
      </c>
      <c r="FY14" s="794"/>
      <c r="FZ14" s="369" t="s">
        <v>315</v>
      </c>
      <c r="GA14" s="367" t="s">
        <v>315</v>
      </c>
      <c r="GB14" s="368"/>
      <c r="GC14" s="369" t="s">
        <v>315</v>
      </c>
      <c r="GD14" s="367" t="s">
        <v>315</v>
      </c>
      <c r="GE14" s="368"/>
      <c r="GF14" s="369" t="s">
        <v>315</v>
      </c>
      <c r="GG14" s="367" t="s">
        <v>315</v>
      </c>
      <c r="GH14" s="794"/>
      <c r="GI14" s="369" t="s">
        <v>315</v>
      </c>
      <c r="GJ14" s="367" t="s">
        <v>315</v>
      </c>
      <c r="GK14" s="794"/>
      <c r="GL14" s="369" t="s">
        <v>315</v>
      </c>
      <c r="GM14" s="367" t="s">
        <v>315</v>
      </c>
      <c r="GN14" s="368"/>
      <c r="GO14" s="369" t="s">
        <v>315</v>
      </c>
      <c r="GP14" s="367" t="s">
        <v>315</v>
      </c>
      <c r="GQ14" s="368"/>
      <c r="GR14" s="369" t="s">
        <v>315</v>
      </c>
      <c r="GS14" s="367" t="s">
        <v>315</v>
      </c>
      <c r="GT14" s="368"/>
      <c r="GU14" s="369" t="s">
        <v>315</v>
      </c>
      <c r="GV14" s="367" t="s">
        <v>315</v>
      </c>
      <c r="GW14" s="368"/>
      <c r="GX14" s="369" t="s">
        <v>315</v>
      </c>
      <c r="GY14" s="367" t="s">
        <v>315</v>
      </c>
      <c r="GZ14" s="368"/>
      <c r="HA14" s="369" t="s">
        <v>315</v>
      </c>
      <c r="HB14" s="367" t="s">
        <v>315</v>
      </c>
      <c r="HC14" s="368"/>
      <c r="HD14" s="369" t="s">
        <v>315</v>
      </c>
      <c r="HE14" s="367" t="s">
        <v>315</v>
      </c>
      <c r="HF14" s="368"/>
      <c r="HG14" s="369" t="s">
        <v>315</v>
      </c>
      <c r="HH14" s="367" t="s">
        <v>315</v>
      </c>
      <c r="HI14" s="368"/>
      <c r="HJ14" s="369" t="s">
        <v>315</v>
      </c>
      <c r="HK14" s="367" t="s">
        <v>315</v>
      </c>
      <c r="HL14" s="368"/>
      <c r="HM14" s="369" t="s">
        <v>315</v>
      </c>
      <c r="HN14" s="367" t="s">
        <v>315</v>
      </c>
      <c r="HO14" s="368"/>
      <c r="HP14" s="369" t="s">
        <v>315</v>
      </c>
      <c r="HQ14" s="367" t="s">
        <v>315</v>
      </c>
      <c r="HR14" s="368"/>
      <c r="HS14" s="369" t="s">
        <v>315</v>
      </c>
      <c r="HT14" s="367" t="s">
        <v>315</v>
      </c>
      <c r="HU14" s="368"/>
      <c r="HV14" s="367" t="s">
        <v>315</v>
      </c>
      <c r="HW14" s="367" t="s">
        <v>315</v>
      </c>
      <c r="HX14" s="368"/>
      <c r="HY14" s="369" t="s">
        <v>315</v>
      </c>
      <c r="HZ14" s="367" t="s">
        <v>315</v>
      </c>
      <c r="IA14" s="368"/>
      <c r="IB14" s="369" t="s">
        <v>315</v>
      </c>
      <c r="IC14" s="367" t="s">
        <v>315</v>
      </c>
      <c r="ID14" s="402"/>
      <c r="IE14" s="369" t="s">
        <v>315</v>
      </c>
      <c r="IF14" s="367" t="s">
        <v>315</v>
      </c>
      <c r="IG14" s="402"/>
      <c r="IH14" s="369" t="s">
        <v>315</v>
      </c>
      <c r="II14" s="367" t="s">
        <v>315</v>
      </c>
      <c r="IJ14" s="402"/>
      <c r="IK14" s="369" t="s">
        <v>315</v>
      </c>
      <c r="IL14" s="367" t="s">
        <v>315</v>
      </c>
      <c r="IM14" s="368"/>
      <c r="IN14" s="369" t="s">
        <v>315</v>
      </c>
      <c r="IO14" s="367" t="s">
        <v>315</v>
      </c>
      <c r="IP14" s="402"/>
      <c r="IQ14" s="369" t="s">
        <v>315</v>
      </c>
      <c r="IR14" s="367" t="s">
        <v>315</v>
      </c>
      <c r="IS14" s="368"/>
      <c r="IT14" s="369" t="s">
        <v>315</v>
      </c>
      <c r="IU14" s="367" t="s">
        <v>315</v>
      </c>
      <c r="IV14" s="368"/>
      <c r="IW14" s="369" t="s">
        <v>315</v>
      </c>
      <c r="IX14" s="367" t="s">
        <v>315</v>
      </c>
      <c r="IY14" s="368"/>
      <c r="IZ14" s="369" t="s">
        <v>315</v>
      </c>
      <c r="JA14" s="367" t="s">
        <v>315</v>
      </c>
      <c r="JB14" s="368"/>
      <c r="JC14" s="369" t="s">
        <v>315</v>
      </c>
      <c r="JD14" s="367" t="s">
        <v>315</v>
      </c>
      <c r="JE14" s="368"/>
      <c r="JF14" s="369" t="s">
        <v>315</v>
      </c>
      <c r="JG14" s="367" t="s">
        <v>315</v>
      </c>
      <c r="JH14" s="402"/>
      <c r="JI14" s="369" t="s">
        <v>315</v>
      </c>
      <c r="JJ14" s="367" t="s">
        <v>315</v>
      </c>
      <c r="JK14" s="368"/>
      <c r="JL14" s="369" t="s">
        <v>315</v>
      </c>
      <c r="JM14" s="367" t="s">
        <v>315</v>
      </c>
      <c r="JN14" s="794"/>
      <c r="JO14" s="369" t="s">
        <v>315</v>
      </c>
      <c r="JP14" s="367" t="s">
        <v>315</v>
      </c>
      <c r="JQ14" s="368"/>
      <c r="JR14" s="369" t="s">
        <v>315</v>
      </c>
      <c r="JS14" s="367" t="s">
        <v>315</v>
      </c>
      <c r="JT14" s="368"/>
      <c r="JU14" s="369" t="s">
        <v>315</v>
      </c>
      <c r="JV14" s="367" t="s">
        <v>315</v>
      </c>
      <c r="JW14" s="794"/>
      <c r="JX14" s="369" t="s">
        <v>315</v>
      </c>
      <c r="JY14" s="367" t="s">
        <v>315</v>
      </c>
      <c r="JZ14" s="794"/>
      <c r="KA14" s="369" t="s">
        <v>315</v>
      </c>
      <c r="KB14" s="367" t="s">
        <v>315</v>
      </c>
      <c r="KC14" s="368"/>
      <c r="KD14" s="369" t="s">
        <v>315</v>
      </c>
      <c r="KE14" s="367" t="s">
        <v>315</v>
      </c>
      <c r="KF14" s="368"/>
      <c r="KG14" s="369" t="s">
        <v>315</v>
      </c>
      <c r="KH14" s="367" t="s">
        <v>315</v>
      </c>
      <c r="KI14" s="368"/>
      <c r="KJ14" s="369" t="s">
        <v>315</v>
      </c>
      <c r="KK14" s="367" t="s">
        <v>315</v>
      </c>
      <c r="KL14" s="368"/>
      <c r="KM14" s="369" t="s">
        <v>315</v>
      </c>
      <c r="KN14" s="367" t="s">
        <v>315</v>
      </c>
      <c r="KO14" s="368"/>
      <c r="KP14" s="369" t="s">
        <v>315</v>
      </c>
      <c r="KQ14" s="367" t="s">
        <v>315</v>
      </c>
      <c r="KR14" s="368"/>
      <c r="KS14" s="369" t="s">
        <v>315</v>
      </c>
      <c r="KT14" s="367" t="s">
        <v>315</v>
      </c>
      <c r="KU14" s="368"/>
      <c r="KV14" s="369" t="s">
        <v>315</v>
      </c>
      <c r="KW14" s="367" t="s">
        <v>315</v>
      </c>
      <c r="KX14" s="368"/>
      <c r="KY14" s="369" t="s">
        <v>315</v>
      </c>
      <c r="KZ14" s="367" t="s">
        <v>315</v>
      </c>
      <c r="LA14" s="368"/>
      <c r="LB14" s="369" t="s">
        <v>315</v>
      </c>
      <c r="LC14" s="367" t="s">
        <v>315</v>
      </c>
      <c r="LD14" s="368"/>
      <c r="LE14" s="369" t="s">
        <v>315</v>
      </c>
      <c r="LF14" s="367" t="s">
        <v>315</v>
      </c>
      <c r="LG14" s="368"/>
      <c r="LH14" s="369" t="s">
        <v>315</v>
      </c>
      <c r="LI14" s="367" t="s">
        <v>315</v>
      </c>
      <c r="LJ14" s="368"/>
      <c r="LK14" s="367" t="s">
        <v>315</v>
      </c>
      <c r="XFD14" s="230">
        <v>600</v>
      </c>
    </row>
    <row r="15" spans="1:323 16384:16384" ht="21.65" hidden="1" customHeight="1" x14ac:dyDescent="0.2">
      <c r="A15" s="120"/>
      <c r="B15" s="637">
        <v>46078</v>
      </c>
      <c r="C15" s="555">
        <v>0</v>
      </c>
      <c r="D15" s="763" t="s">
        <v>730</v>
      </c>
      <c r="E15" s="638" t="s">
        <v>576</v>
      </c>
      <c r="F15" s="540" t="s">
        <v>622</v>
      </c>
      <c r="G15" s="540">
        <v>0</v>
      </c>
      <c r="H15" s="540" t="s">
        <v>579</v>
      </c>
      <c r="I15" s="540">
        <v>0</v>
      </c>
      <c r="J15" s="639">
        <v>2000</v>
      </c>
      <c r="K15" s="540" t="s">
        <v>598</v>
      </c>
      <c r="L15" s="540" t="s">
        <v>548</v>
      </c>
      <c r="M15" s="540" t="s">
        <v>556</v>
      </c>
      <c r="N15" s="540" t="s">
        <v>550</v>
      </c>
      <c r="O15" s="639">
        <v>2000</v>
      </c>
      <c r="P15" s="540">
        <v>0</v>
      </c>
      <c r="Q15" s="640">
        <v>2000</v>
      </c>
      <c r="R15" s="640">
        <v>2000</v>
      </c>
      <c r="S15" s="540" t="s">
        <v>386</v>
      </c>
      <c r="T15" s="641" t="s">
        <v>551</v>
      </c>
      <c r="U15" s="642"/>
      <c r="V15" s="642"/>
      <c r="W15" s="642">
        <v>46087</v>
      </c>
      <c r="X15" s="642">
        <v>46091</v>
      </c>
      <c r="Y15" s="642">
        <v>46091</v>
      </c>
      <c r="Z15" s="642">
        <v>46087</v>
      </c>
      <c r="AA15" s="643">
        <v>46087</v>
      </c>
      <c r="AB15" s="644">
        <v>2000</v>
      </c>
      <c r="AC15" s="645">
        <v>2000</v>
      </c>
      <c r="AD15" s="410" t="s">
        <v>623</v>
      </c>
      <c r="AE15" s="366"/>
      <c r="AF15" s="646" t="s">
        <v>570</v>
      </c>
      <c r="AG15" s="647" t="s">
        <v>552</v>
      </c>
      <c r="AH15" s="647" t="s">
        <v>553</v>
      </c>
      <c r="AI15" s="648" t="s">
        <v>587</v>
      </c>
      <c r="AJ15" s="648" t="s">
        <v>466</v>
      </c>
      <c r="AK15" s="649" t="s">
        <v>385</v>
      </c>
      <c r="AL15" s="366"/>
      <c r="AM15" s="366"/>
      <c r="AN15" s="366"/>
      <c r="AO15" s="366"/>
      <c r="AP15" s="366"/>
      <c r="AQ15" s="888" t="s">
        <v>532</v>
      </c>
      <c r="AR15" s="763"/>
      <c r="AS15" s="367" t="s">
        <v>315</v>
      </c>
      <c r="AT15" s="368"/>
      <c r="AU15" s="369" t="s">
        <v>315</v>
      </c>
      <c r="AV15" s="367" t="s">
        <v>315</v>
      </c>
      <c r="AW15" s="368"/>
      <c r="AX15" s="369" t="s">
        <v>315</v>
      </c>
      <c r="AY15" s="367" t="s">
        <v>315</v>
      </c>
      <c r="AZ15" s="402"/>
      <c r="BA15" s="369" t="s">
        <v>315</v>
      </c>
      <c r="BB15" s="367" t="s">
        <v>315</v>
      </c>
      <c r="BC15" s="402"/>
      <c r="BD15" s="369" t="s">
        <v>315</v>
      </c>
      <c r="BE15" s="367" t="s">
        <v>315</v>
      </c>
      <c r="BF15" s="402"/>
      <c r="BG15" s="369" t="s">
        <v>315</v>
      </c>
      <c r="BH15" s="367" t="s">
        <v>555</v>
      </c>
      <c r="BI15" s="864">
        <v>2000</v>
      </c>
      <c r="BJ15" s="369" t="s">
        <v>315</v>
      </c>
      <c r="BK15" s="367" t="s">
        <v>315</v>
      </c>
      <c r="BL15" s="402"/>
      <c r="BM15" s="369" t="s">
        <v>315</v>
      </c>
      <c r="BN15" s="367" t="s">
        <v>315</v>
      </c>
      <c r="BO15" s="368"/>
      <c r="BP15" s="369" t="s">
        <v>315</v>
      </c>
      <c r="BQ15" s="367" t="s">
        <v>315</v>
      </c>
      <c r="BR15" s="368"/>
      <c r="BS15" s="369" t="s">
        <v>315</v>
      </c>
      <c r="BT15" s="367" t="s">
        <v>315</v>
      </c>
      <c r="BU15" s="368"/>
      <c r="BV15" s="369" t="s">
        <v>441</v>
      </c>
      <c r="BW15" s="367" t="s">
        <v>315</v>
      </c>
      <c r="BX15" s="368"/>
      <c r="BY15" s="369" t="s">
        <v>315</v>
      </c>
      <c r="BZ15" s="367" t="s">
        <v>315</v>
      </c>
      <c r="CA15" s="368"/>
      <c r="CB15" s="369" t="s">
        <v>315</v>
      </c>
      <c r="CC15" s="367" t="s">
        <v>315</v>
      </c>
      <c r="CD15" s="402"/>
      <c r="CE15" s="369" t="s">
        <v>315</v>
      </c>
      <c r="CF15" s="367" t="s">
        <v>315</v>
      </c>
      <c r="CG15" s="368"/>
      <c r="CH15" s="369" t="s">
        <v>315</v>
      </c>
      <c r="CI15" s="367" t="s">
        <v>315</v>
      </c>
      <c r="CJ15" s="794"/>
      <c r="CK15" s="369" t="s">
        <v>315</v>
      </c>
      <c r="CL15" s="367" t="s">
        <v>315</v>
      </c>
      <c r="CM15" s="368"/>
      <c r="CN15" s="369" t="s">
        <v>315</v>
      </c>
      <c r="CO15" s="367" t="s">
        <v>315</v>
      </c>
      <c r="CP15" s="368"/>
      <c r="CQ15" s="369" t="s">
        <v>315</v>
      </c>
      <c r="CR15" s="367" t="s">
        <v>315</v>
      </c>
      <c r="CS15" s="794"/>
      <c r="CT15" s="369" t="s">
        <v>315</v>
      </c>
      <c r="CU15" s="367" t="s">
        <v>315</v>
      </c>
      <c r="CV15" s="794"/>
      <c r="CW15" s="369" t="s">
        <v>315</v>
      </c>
      <c r="CX15" s="367" t="s">
        <v>315</v>
      </c>
      <c r="CY15" s="368"/>
      <c r="CZ15" s="369" t="s">
        <v>315</v>
      </c>
      <c r="DA15" s="367" t="s">
        <v>315</v>
      </c>
      <c r="DB15" s="368"/>
      <c r="DC15" s="369" t="s">
        <v>315</v>
      </c>
      <c r="DD15" s="367" t="s">
        <v>315</v>
      </c>
      <c r="DE15" s="368"/>
      <c r="DF15" s="369" t="s">
        <v>315</v>
      </c>
      <c r="DG15" s="367" t="s">
        <v>315</v>
      </c>
      <c r="DH15" s="368"/>
      <c r="DI15" s="369" t="s">
        <v>315</v>
      </c>
      <c r="DJ15" s="367" t="s">
        <v>315</v>
      </c>
      <c r="DK15" s="368"/>
      <c r="DL15" s="369" t="s">
        <v>315</v>
      </c>
      <c r="DM15" s="367" t="s">
        <v>315</v>
      </c>
      <c r="DN15" s="368"/>
      <c r="DO15" s="369" t="s">
        <v>315</v>
      </c>
      <c r="DP15" s="367" t="s">
        <v>315</v>
      </c>
      <c r="DQ15" s="368"/>
      <c r="DR15" s="369" t="s">
        <v>315</v>
      </c>
      <c r="DS15" s="367" t="s">
        <v>315</v>
      </c>
      <c r="DT15" s="368"/>
      <c r="DU15" s="369" t="s">
        <v>315</v>
      </c>
      <c r="DV15" s="367" t="s">
        <v>315</v>
      </c>
      <c r="DW15" s="368"/>
      <c r="DX15" s="369" t="s">
        <v>315</v>
      </c>
      <c r="DY15" s="367" t="s">
        <v>315</v>
      </c>
      <c r="DZ15" s="368"/>
      <c r="EA15" s="369" t="s">
        <v>315</v>
      </c>
      <c r="EB15" s="367" t="s">
        <v>315</v>
      </c>
      <c r="EC15" s="368"/>
      <c r="ED15" s="369" t="s">
        <v>315</v>
      </c>
      <c r="EE15" s="367" t="s">
        <v>315</v>
      </c>
      <c r="EF15" s="368"/>
      <c r="EG15" s="367" t="s">
        <v>315</v>
      </c>
      <c r="EH15" s="367" t="s">
        <v>315</v>
      </c>
      <c r="EI15" s="368"/>
      <c r="EJ15" s="369" t="s">
        <v>315</v>
      </c>
      <c r="EK15" s="367" t="s">
        <v>315</v>
      </c>
      <c r="EL15" s="368"/>
      <c r="EM15" s="369" t="s">
        <v>315</v>
      </c>
      <c r="EN15" s="367" t="s">
        <v>315</v>
      </c>
      <c r="EO15" s="402"/>
      <c r="EP15" s="369" t="s">
        <v>315</v>
      </c>
      <c r="EQ15" s="367" t="s">
        <v>315</v>
      </c>
      <c r="ER15" s="402"/>
      <c r="ES15" s="369" t="s">
        <v>315</v>
      </c>
      <c r="ET15" s="367" t="s">
        <v>315</v>
      </c>
      <c r="EU15" s="402"/>
      <c r="EV15" s="369" t="s">
        <v>315</v>
      </c>
      <c r="EW15" s="367" t="s">
        <v>315</v>
      </c>
      <c r="EX15" s="368"/>
      <c r="EY15" s="369" t="s">
        <v>315</v>
      </c>
      <c r="EZ15" s="367" t="s">
        <v>315</v>
      </c>
      <c r="FA15" s="402"/>
      <c r="FB15" s="369" t="s">
        <v>315</v>
      </c>
      <c r="FC15" s="367" t="s">
        <v>315</v>
      </c>
      <c r="FD15" s="368"/>
      <c r="FE15" s="369" t="s">
        <v>315</v>
      </c>
      <c r="FF15" s="367" t="s">
        <v>315</v>
      </c>
      <c r="FG15" s="368"/>
      <c r="FH15" s="369" t="s">
        <v>315</v>
      </c>
      <c r="FI15" s="367" t="s">
        <v>315</v>
      </c>
      <c r="FJ15" s="368"/>
      <c r="FK15" s="369" t="s">
        <v>315</v>
      </c>
      <c r="FL15" s="367" t="s">
        <v>315</v>
      </c>
      <c r="FM15" s="368"/>
      <c r="FN15" s="369" t="s">
        <v>315</v>
      </c>
      <c r="FO15" s="367" t="s">
        <v>315</v>
      </c>
      <c r="FP15" s="368"/>
      <c r="FQ15" s="369" t="s">
        <v>315</v>
      </c>
      <c r="FR15" s="367" t="s">
        <v>315</v>
      </c>
      <c r="FS15" s="402"/>
      <c r="FT15" s="369" t="s">
        <v>315</v>
      </c>
      <c r="FU15" s="367" t="s">
        <v>315</v>
      </c>
      <c r="FV15" s="368"/>
      <c r="FW15" s="369" t="s">
        <v>315</v>
      </c>
      <c r="FX15" s="367" t="s">
        <v>315</v>
      </c>
      <c r="FY15" s="794"/>
      <c r="FZ15" s="369" t="s">
        <v>315</v>
      </c>
      <c r="GA15" s="367" t="s">
        <v>315</v>
      </c>
      <c r="GB15" s="368"/>
      <c r="GC15" s="369" t="s">
        <v>315</v>
      </c>
      <c r="GD15" s="367" t="s">
        <v>315</v>
      </c>
      <c r="GE15" s="368"/>
      <c r="GF15" s="369" t="s">
        <v>315</v>
      </c>
      <c r="GG15" s="367" t="s">
        <v>315</v>
      </c>
      <c r="GH15" s="794"/>
      <c r="GI15" s="369" t="s">
        <v>315</v>
      </c>
      <c r="GJ15" s="367" t="s">
        <v>315</v>
      </c>
      <c r="GK15" s="794"/>
      <c r="GL15" s="369" t="s">
        <v>315</v>
      </c>
      <c r="GM15" s="367" t="s">
        <v>315</v>
      </c>
      <c r="GN15" s="368"/>
      <c r="GO15" s="369" t="s">
        <v>315</v>
      </c>
      <c r="GP15" s="367" t="s">
        <v>315</v>
      </c>
      <c r="GQ15" s="368"/>
      <c r="GR15" s="369" t="s">
        <v>315</v>
      </c>
      <c r="GS15" s="367" t="s">
        <v>315</v>
      </c>
      <c r="GT15" s="368"/>
      <c r="GU15" s="369" t="s">
        <v>315</v>
      </c>
      <c r="GV15" s="367" t="s">
        <v>315</v>
      </c>
      <c r="GW15" s="368"/>
      <c r="GX15" s="369" t="s">
        <v>315</v>
      </c>
      <c r="GY15" s="367" t="s">
        <v>315</v>
      </c>
      <c r="GZ15" s="368"/>
      <c r="HA15" s="369" t="s">
        <v>315</v>
      </c>
      <c r="HB15" s="367" t="s">
        <v>315</v>
      </c>
      <c r="HC15" s="368"/>
      <c r="HD15" s="369" t="s">
        <v>315</v>
      </c>
      <c r="HE15" s="367" t="s">
        <v>315</v>
      </c>
      <c r="HF15" s="368"/>
      <c r="HG15" s="369" t="s">
        <v>315</v>
      </c>
      <c r="HH15" s="367" t="s">
        <v>315</v>
      </c>
      <c r="HI15" s="368"/>
      <c r="HJ15" s="369" t="s">
        <v>315</v>
      </c>
      <c r="HK15" s="367" t="s">
        <v>315</v>
      </c>
      <c r="HL15" s="368"/>
      <c r="HM15" s="369" t="s">
        <v>315</v>
      </c>
      <c r="HN15" s="367" t="s">
        <v>315</v>
      </c>
      <c r="HO15" s="368"/>
      <c r="HP15" s="369" t="s">
        <v>315</v>
      </c>
      <c r="HQ15" s="367" t="s">
        <v>315</v>
      </c>
      <c r="HR15" s="368"/>
      <c r="HS15" s="369" t="s">
        <v>315</v>
      </c>
      <c r="HT15" s="367" t="s">
        <v>315</v>
      </c>
      <c r="HU15" s="368"/>
      <c r="HV15" s="367" t="s">
        <v>315</v>
      </c>
      <c r="HW15" s="367" t="s">
        <v>315</v>
      </c>
      <c r="HX15" s="368"/>
      <c r="HY15" s="369" t="s">
        <v>315</v>
      </c>
      <c r="HZ15" s="367" t="s">
        <v>315</v>
      </c>
      <c r="IA15" s="368"/>
      <c r="IB15" s="369" t="s">
        <v>315</v>
      </c>
      <c r="IC15" s="367" t="s">
        <v>315</v>
      </c>
      <c r="ID15" s="402"/>
      <c r="IE15" s="369" t="s">
        <v>315</v>
      </c>
      <c r="IF15" s="367" t="s">
        <v>315</v>
      </c>
      <c r="IG15" s="402"/>
      <c r="IH15" s="369" t="s">
        <v>315</v>
      </c>
      <c r="II15" s="367" t="s">
        <v>315</v>
      </c>
      <c r="IJ15" s="402"/>
      <c r="IK15" s="369" t="s">
        <v>315</v>
      </c>
      <c r="IL15" s="367" t="s">
        <v>315</v>
      </c>
      <c r="IM15" s="368"/>
      <c r="IN15" s="369" t="s">
        <v>315</v>
      </c>
      <c r="IO15" s="367" t="s">
        <v>315</v>
      </c>
      <c r="IP15" s="402"/>
      <c r="IQ15" s="369" t="s">
        <v>315</v>
      </c>
      <c r="IR15" s="367" t="s">
        <v>315</v>
      </c>
      <c r="IS15" s="368"/>
      <c r="IT15" s="369" t="s">
        <v>315</v>
      </c>
      <c r="IU15" s="367" t="s">
        <v>315</v>
      </c>
      <c r="IV15" s="368"/>
      <c r="IW15" s="369" t="s">
        <v>315</v>
      </c>
      <c r="IX15" s="367" t="s">
        <v>315</v>
      </c>
      <c r="IY15" s="368"/>
      <c r="IZ15" s="369" t="s">
        <v>315</v>
      </c>
      <c r="JA15" s="367" t="s">
        <v>315</v>
      </c>
      <c r="JB15" s="368"/>
      <c r="JC15" s="369" t="s">
        <v>315</v>
      </c>
      <c r="JD15" s="367" t="s">
        <v>315</v>
      </c>
      <c r="JE15" s="368"/>
      <c r="JF15" s="369" t="s">
        <v>315</v>
      </c>
      <c r="JG15" s="367" t="s">
        <v>315</v>
      </c>
      <c r="JH15" s="402"/>
      <c r="JI15" s="369" t="s">
        <v>315</v>
      </c>
      <c r="JJ15" s="367" t="s">
        <v>315</v>
      </c>
      <c r="JK15" s="368"/>
      <c r="JL15" s="369" t="s">
        <v>315</v>
      </c>
      <c r="JM15" s="367" t="s">
        <v>315</v>
      </c>
      <c r="JN15" s="794"/>
      <c r="JO15" s="369" t="s">
        <v>315</v>
      </c>
      <c r="JP15" s="367" t="s">
        <v>315</v>
      </c>
      <c r="JQ15" s="368"/>
      <c r="JR15" s="369" t="s">
        <v>315</v>
      </c>
      <c r="JS15" s="367" t="s">
        <v>315</v>
      </c>
      <c r="JT15" s="368"/>
      <c r="JU15" s="369" t="s">
        <v>315</v>
      </c>
      <c r="JV15" s="367" t="s">
        <v>315</v>
      </c>
      <c r="JW15" s="794"/>
      <c r="JX15" s="369" t="s">
        <v>315</v>
      </c>
      <c r="JY15" s="367" t="s">
        <v>315</v>
      </c>
      <c r="JZ15" s="794"/>
      <c r="KA15" s="369" t="s">
        <v>315</v>
      </c>
      <c r="KB15" s="367" t="s">
        <v>315</v>
      </c>
      <c r="KC15" s="368"/>
      <c r="KD15" s="369" t="s">
        <v>315</v>
      </c>
      <c r="KE15" s="367" t="s">
        <v>315</v>
      </c>
      <c r="KF15" s="368"/>
      <c r="KG15" s="369" t="s">
        <v>315</v>
      </c>
      <c r="KH15" s="367" t="s">
        <v>315</v>
      </c>
      <c r="KI15" s="368"/>
      <c r="KJ15" s="369" t="s">
        <v>315</v>
      </c>
      <c r="KK15" s="367" t="s">
        <v>315</v>
      </c>
      <c r="KL15" s="368"/>
      <c r="KM15" s="369" t="s">
        <v>315</v>
      </c>
      <c r="KN15" s="367" t="s">
        <v>315</v>
      </c>
      <c r="KO15" s="368"/>
      <c r="KP15" s="369" t="s">
        <v>315</v>
      </c>
      <c r="KQ15" s="367" t="s">
        <v>315</v>
      </c>
      <c r="KR15" s="368"/>
      <c r="KS15" s="369" t="s">
        <v>315</v>
      </c>
      <c r="KT15" s="367" t="s">
        <v>315</v>
      </c>
      <c r="KU15" s="368"/>
      <c r="KV15" s="369" t="s">
        <v>315</v>
      </c>
      <c r="KW15" s="367" t="s">
        <v>315</v>
      </c>
      <c r="KX15" s="368"/>
      <c r="KY15" s="369" t="s">
        <v>315</v>
      </c>
      <c r="KZ15" s="367" t="s">
        <v>315</v>
      </c>
      <c r="LA15" s="368"/>
      <c r="LB15" s="369" t="s">
        <v>315</v>
      </c>
      <c r="LC15" s="367" t="s">
        <v>315</v>
      </c>
      <c r="LD15" s="368"/>
      <c r="LE15" s="369" t="s">
        <v>315</v>
      </c>
      <c r="LF15" s="367" t="s">
        <v>315</v>
      </c>
      <c r="LG15" s="368"/>
      <c r="LH15" s="369" t="s">
        <v>315</v>
      </c>
      <c r="LI15" s="367" t="s">
        <v>315</v>
      </c>
      <c r="LJ15" s="368"/>
      <c r="LK15" s="367" t="s">
        <v>315</v>
      </c>
      <c r="XFD15" s="230">
        <v>4000</v>
      </c>
    </row>
    <row r="16" spans="1:323 16384:16384" ht="21.65" hidden="1" customHeight="1" x14ac:dyDescent="0.2">
      <c r="A16" s="120"/>
      <c r="B16" s="637">
        <v>46083.54923611111</v>
      </c>
      <c r="C16" s="555">
        <v>0</v>
      </c>
      <c r="D16" s="763" t="s">
        <v>700</v>
      </c>
      <c r="E16" s="638">
        <v>6780</v>
      </c>
      <c r="F16" s="540" t="s">
        <v>680</v>
      </c>
      <c r="G16" s="540" t="s">
        <v>548</v>
      </c>
      <c r="H16" s="540" t="s">
        <v>556</v>
      </c>
      <c r="I16" s="540" t="s">
        <v>571</v>
      </c>
      <c r="J16" s="639">
        <v>8100</v>
      </c>
      <c r="K16" s="540" t="s">
        <v>678</v>
      </c>
      <c r="L16" s="540" t="s">
        <v>548</v>
      </c>
      <c r="M16" s="540" t="s">
        <v>556</v>
      </c>
      <c r="N16" s="540" t="s">
        <v>668</v>
      </c>
      <c r="O16" s="639">
        <v>8100</v>
      </c>
      <c r="P16" s="540">
        <v>0</v>
      </c>
      <c r="Q16" s="640">
        <v>8100</v>
      </c>
      <c r="R16" s="640">
        <v>8100</v>
      </c>
      <c r="S16" s="540" t="s">
        <v>681</v>
      </c>
      <c r="T16" s="641" t="s">
        <v>551</v>
      </c>
      <c r="U16" s="642"/>
      <c r="V16" s="642"/>
      <c r="W16" s="642">
        <v>46084</v>
      </c>
      <c r="X16" s="642">
        <v>46091</v>
      </c>
      <c r="Y16" s="642">
        <v>46091</v>
      </c>
      <c r="Z16" s="642">
        <v>46085</v>
      </c>
      <c r="AA16" s="643">
        <v>46085</v>
      </c>
      <c r="AB16" s="644">
        <v>8100</v>
      </c>
      <c r="AC16" s="645">
        <v>8100</v>
      </c>
      <c r="AD16" s="410" t="s">
        <v>682</v>
      </c>
      <c r="AE16" s="366"/>
      <c r="AF16" s="646">
        <v>0</v>
      </c>
      <c r="AG16" s="647" t="s">
        <v>552</v>
      </c>
      <c r="AH16" s="647" t="s">
        <v>553</v>
      </c>
      <c r="AI16" s="648" t="s">
        <v>669</v>
      </c>
      <c r="AJ16" s="648" t="s">
        <v>466</v>
      </c>
      <c r="AK16" s="649" t="s">
        <v>386</v>
      </c>
      <c r="AL16" s="366"/>
      <c r="AM16" s="366"/>
      <c r="AN16" s="366"/>
      <c r="AO16" s="366"/>
      <c r="AP16" s="366"/>
      <c r="AQ16" s="868" t="s">
        <v>330</v>
      </c>
      <c r="AR16" s="763"/>
      <c r="AS16" s="367" t="s">
        <v>315</v>
      </c>
      <c r="AT16" s="368"/>
      <c r="AU16" s="369" t="s">
        <v>315</v>
      </c>
      <c r="AV16" s="367" t="s">
        <v>315</v>
      </c>
      <c r="AW16" s="368"/>
      <c r="AX16" s="369" t="s">
        <v>315</v>
      </c>
      <c r="AY16" s="367" t="s">
        <v>555</v>
      </c>
      <c r="AZ16" s="402"/>
      <c r="BA16" s="369" t="s">
        <v>315</v>
      </c>
      <c r="BB16" s="367" t="s">
        <v>315</v>
      </c>
      <c r="BC16" s="822">
        <v>3300</v>
      </c>
      <c r="BD16" s="369" t="s">
        <v>315</v>
      </c>
      <c r="BE16" s="367" t="s">
        <v>315</v>
      </c>
      <c r="BF16" s="402"/>
      <c r="BG16" s="369" t="s">
        <v>315</v>
      </c>
      <c r="BH16" s="367" t="s">
        <v>315</v>
      </c>
      <c r="BI16" s="822">
        <v>1800</v>
      </c>
      <c r="BJ16" s="369" t="s">
        <v>315</v>
      </c>
      <c r="BK16" s="367" t="s">
        <v>315</v>
      </c>
      <c r="BL16" s="402"/>
      <c r="BM16" s="369" t="s">
        <v>315</v>
      </c>
      <c r="BN16" s="367" t="s">
        <v>315</v>
      </c>
      <c r="BO16" s="368"/>
      <c r="BP16" s="369" t="s">
        <v>315</v>
      </c>
      <c r="BQ16" s="367" t="s">
        <v>315</v>
      </c>
      <c r="BR16" s="822">
        <v>3000</v>
      </c>
      <c r="BS16" s="369" t="s">
        <v>315</v>
      </c>
      <c r="BT16" s="367" t="s">
        <v>315</v>
      </c>
      <c r="BU16" s="368"/>
      <c r="BV16" s="369" t="s">
        <v>441</v>
      </c>
      <c r="BW16" s="367" t="s">
        <v>315</v>
      </c>
      <c r="BX16" s="368"/>
      <c r="BY16" s="369" t="s">
        <v>315</v>
      </c>
      <c r="BZ16" s="367" t="s">
        <v>315</v>
      </c>
      <c r="CA16" s="368"/>
      <c r="CB16" s="369" t="s">
        <v>315</v>
      </c>
      <c r="CC16" s="367" t="s">
        <v>315</v>
      </c>
      <c r="CD16" s="402"/>
      <c r="CE16" s="369" t="s">
        <v>315</v>
      </c>
      <c r="CF16" s="367" t="s">
        <v>315</v>
      </c>
      <c r="CG16" s="368"/>
      <c r="CH16" s="369" t="s">
        <v>315</v>
      </c>
      <c r="CI16" s="367" t="s">
        <v>315</v>
      </c>
      <c r="CJ16" s="794"/>
      <c r="CK16" s="369" t="s">
        <v>315</v>
      </c>
      <c r="CL16" s="367" t="s">
        <v>315</v>
      </c>
      <c r="CM16" s="368"/>
      <c r="CN16" s="369" t="s">
        <v>315</v>
      </c>
      <c r="CO16" s="367" t="s">
        <v>315</v>
      </c>
      <c r="CP16" s="368"/>
      <c r="CQ16" s="369" t="s">
        <v>315</v>
      </c>
      <c r="CR16" s="367" t="s">
        <v>315</v>
      </c>
      <c r="CS16" s="794"/>
      <c r="CT16" s="369" t="s">
        <v>315</v>
      </c>
      <c r="CU16" s="367" t="s">
        <v>315</v>
      </c>
      <c r="CV16" s="794"/>
      <c r="CW16" s="369" t="s">
        <v>315</v>
      </c>
      <c r="CX16" s="367" t="s">
        <v>315</v>
      </c>
      <c r="CY16" s="368"/>
      <c r="CZ16" s="369" t="s">
        <v>315</v>
      </c>
      <c r="DA16" s="367" t="s">
        <v>315</v>
      </c>
      <c r="DB16" s="368"/>
      <c r="DC16" s="369" t="s">
        <v>315</v>
      </c>
      <c r="DD16" s="367" t="s">
        <v>315</v>
      </c>
      <c r="DE16" s="368"/>
      <c r="DF16" s="369" t="s">
        <v>315</v>
      </c>
      <c r="DG16" s="367" t="s">
        <v>315</v>
      </c>
      <c r="DH16" s="368"/>
      <c r="DI16" s="369" t="s">
        <v>315</v>
      </c>
      <c r="DJ16" s="367" t="s">
        <v>315</v>
      </c>
      <c r="DK16" s="368"/>
      <c r="DL16" s="369" t="s">
        <v>315</v>
      </c>
      <c r="DM16" s="367" t="s">
        <v>315</v>
      </c>
      <c r="DN16" s="368"/>
      <c r="DO16" s="369" t="s">
        <v>315</v>
      </c>
      <c r="DP16" s="367" t="s">
        <v>315</v>
      </c>
      <c r="DQ16" s="368"/>
      <c r="DR16" s="369" t="s">
        <v>315</v>
      </c>
      <c r="DS16" s="367" t="s">
        <v>315</v>
      </c>
      <c r="DT16" s="368"/>
      <c r="DU16" s="369" t="s">
        <v>315</v>
      </c>
      <c r="DV16" s="367" t="s">
        <v>315</v>
      </c>
      <c r="DW16" s="368"/>
      <c r="DX16" s="369" t="s">
        <v>315</v>
      </c>
      <c r="DY16" s="367" t="s">
        <v>315</v>
      </c>
      <c r="DZ16" s="368"/>
      <c r="EA16" s="369" t="s">
        <v>315</v>
      </c>
      <c r="EB16" s="367" t="s">
        <v>315</v>
      </c>
      <c r="EC16" s="368"/>
      <c r="ED16" s="369" t="s">
        <v>315</v>
      </c>
      <c r="EE16" s="367" t="s">
        <v>315</v>
      </c>
      <c r="EF16" s="368"/>
      <c r="EG16" s="367" t="s">
        <v>315</v>
      </c>
      <c r="EH16" s="367" t="s">
        <v>315</v>
      </c>
      <c r="EI16" s="368"/>
      <c r="EJ16" s="369" t="s">
        <v>315</v>
      </c>
      <c r="EK16" s="367" t="s">
        <v>315</v>
      </c>
      <c r="EL16" s="368"/>
      <c r="EM16" s="369" t="s">
        <v>315</v>
      </c>
      <c r="EN16" s="367" t="s">
        <v>315</v>
      </c>
      <c r="EO16" s="402"/>
      <c r="EP16" s="369" t="s">
        <v>315</v>
      </c>
      <c r="EQ16" s="367" t="s">
        <v>315</v>
      </c>
      <c r="ER16" s="402"/>
      <c r="ES16" s="369" t="s">
        <v>315</v>
      </c>
      <c r="ET16" s="367" t="s">
        <v>315</v>
      </c>
      <c r="EU16" s="402"/>
      <c r="EV16" s="369" t="s">
        <v>315</v>
      </c>
      <c r="EW16" s="367" t="s">
        <v>315</v>
      </c>
      <c r="EX16" s="368"/>
      <c r="EY16" s="369" t="s">
        <v>315</v>
      </c>
      <c r="EZ16" s="367" t="s">
        <v>315</v>
      </c>
      <c r="FA16" s="402"/>
      <c r="FB16" s="369" t="s">
        <v>315</v>
      </c>
      <c r="FC16" s="367" t="s">
        <v>315</v>
      </c>
      <c r="FD16" s="368"/>
      <c r="FE16" s="369" t="s">
        <v>315</v>
      </c>
      <c r="FF16" s="367" t="s">
        <v>315</v>
      </c>
      <c r="FG16" s="368"/>
      <c r="FH16" s="369" t="s">
        <v>315</v>
      </c>
      <c r="FI16" s="367" t="s">
        <v>315</v>
      </c>
      <c r="FJ16" s="368"/>
      <c r="FK16" s="369" t="s">
        <v>315</v>
      </c>
      <c r="FL16" s="367" t="s">
        <v>315</v>
      </c>
      <c r="FM16" s="368"/>
      <c r="FN16" s="369" t="s">
        <v>315</v>
      </c>
      <c r="FO16" s="367" t="s">
        <v>315</v>
      </c>
      <c r="FP16" s="368"/>
      <c r="FQ16" s="369" t="s">
        <v>315</v>
      </c>
      <c r="FR16" s="367" t="s">
        <v>315</v>
      </c>
      <c r="FS16" s="402"/>
      <c r="FT16" s="369" t="s">
        <v>315</v>
      </c>
      <c r="FU16" s="367" t="s">
        <v>315</v>
      </c>
      <c r="FV16" s="368"/>
      <c r="FW16" s="369" t="s">
        <v>315</v>
      </c>
      <c r="FX16" s="367" t="s">
        <v>315</v>
      </c>
      <c r="FY16" s="794"/>
      <c r="FZ16" s="369" t="s">
        <v>315</v>
      </c>
      <c r="GA16" s="367" t="s">
        <v>315</v>
      </c>
      <c r="GB16" s="368"/>
      <c r="GC16" s="369" t="s">
        <v>315</v>
      </c>
      <c r="GD16" s="367" t="s">
        <v>315</v>
      </c>
      <c r="GE16" s="368"/>
      <c r="GF16" s="369" t="s">
        <v>315</v>
      </c>
      <c r="GG16" s="367" t="s">
        <v>315</v>
      </c>
      <c r="GH16" s="794"/>
      <c r="GI16" s="369" t="s">
        <v>315</v>
      </c>
      <c r="GJ16" s="367" t="s">
        <v>315</v>
      </c>
      <c r="GK16" s="794"/>
      <c r="GL16" s="369" t="s">
        <v>315</v>
      </c>
      <c r="GM16" s="367" t="s">
        <v>315</v>
      </c>
      <c r="GN16" s="368"/>
      <c r="GO16" s="369" t="s">
        <v>315</v>
      </c>
      <c r="GP16" s="367" t="s">
        <v>315</v>
      </c>
      <c r="GQ16" s="368"/>
      <c r="GR16" s="369" t="s">
        <v>315</v>
      </c>
      <c r="GS16" s="367" t="s">
        <v>315</v>
      </c>
      <c r="GT16" s="368"/>
      <c r="GU16" s="369" t="s">
        <v>315</v>
      </c>
      <c r="GV16" s="367" t="s">
        <v>315</v>
      </c>
      <c r="GW16" s="368"/>
      <c r="GX16" s="369" t="s">
        <v>315</v>
      </c>
      <c r="GY16" s="367" t="s">
        <v>315</v>
      </c>
      <c r="GZ16" s="368"/>
      <c r="HA16" s="369" t="s">
        <v>315</v>
      </c>
      <c r="HB16" s="367" t="s">
        <v>315</v>
      </c>
      <c r="HC16" s="368"/>
      <c r="HD16" s="369" t="s">
        <v>315</v>
      </c>
      <c r="HE16" s="367" t="s">
        <v>315</v>
      </c>
      <c r="HF16" s="368"/>
      <c r="HG16" s="369" t="s">
        <v>315</v>
      </c>
      <c r="HH16" s="367" t="s">
        <v>315</v>
      </c>
      <c r="HI16" s="368"/>
      <c r="HJ16" s="369" t="s">
        <v>315</v>
      </c>
      <c r="HK16" s="367" t="s">
        <v>315</v>
      </c>
      <c r="HL16" s="368"/>
      <c r="HM16" s="369" t="s">
        <v>315</v>
      </c>
      <c r="HN16" s="367" t="s">
        <v>315</v>
      </c>
      <c r="HO16" s="368"/>
      <c r="HP16" s="369" t="s">
        <v>315</v>
      </c>
      <c r="HQ16" s="367" t="s">
        <v>315</v>
      </c>
      <c r="HR16" s="368"/>
      <c r="HS16" s="369" t="s">
        <v>315</v>
      </c>
      <c r="HT16" s="367" t="s">
        <v>315</v>
      </c>
      <c r="HU16" s="368"/>
      <c r="HV16" s="367" t="s">
        <v>315</v>
      </c>
      <c r="HW16" s="367" t="s">
        <v>315</v>
      </c>
      <c r="HX16" s="368"/>
      <c r="HY16" s="369" t="s">
        <v>315</v>
      </c>
      <c r="HZ16" s="367" t="s">
        <v>315</v>
      </c>
      <c r="IA16" s="368"/>
      <c r="IB16" s="369" t="s">
        <v>315</v>
      </c>
      <c r="IC16" s="367" t="s">
        <v>315</v>
      </c>
      <c r="ID16" s="402"/>
      <c r="IE16" s="369" t="s">
        <v>315</v>
      </c>
      <c r="IF16" s="367" t="s">
        <v>315</v>
      </c>
      <c r="IG16" s="402"/>
      <c r="IH16" s="369" t="s">
        <v>315</v>
      </c>
      <c r="II16" s="367" t="s">
        <v>315</v>
      </c>
      <c r="IJ16" s="402"/>
      <c r="IK16" s="369" t="s">
        <v>315</v>
      </c>
      <c r="IL16" s="367" t="s">
        <v>315</v>
      </c>
      <c r="IM16" s="368"/>
      <c r="IN16" s="369" t="s">
        <v>315</v>
      </c>
      <c r="IO16" s="367" t="s">
        <v>315</v>
      </c>
      <c r="IP16" s="402"/>
      <c r="IQ16" s="369" t="s">
        <v>315</v>
      </c>
      <c r="IR16" s="367" t="s">
        <v>315</v>
      </c>
      <c r="IS16" s="368"/>
      <c r="IT16" s="369" t="s">
        <v>315</v>
      </c>
      <c r="IU16" s="367" t="s">
        <v>315</v>
      </c>
      <c r="IV16" s="368"/>
      <c r="IW16" s="369" t="s">
        <v>315</v>
      </c>
      <c r="IX16" s="367" t="s">
        <v>315</v>
      </c>
      <c r="IY16" s="368"/>
      <c r="IZ16" s="369" t="s">
        <v>315</v>
      </c>
      <c r="JA16" s="367" t="s">
        <v>315</v>
      </c>
      <c r="JB16" s="368"/>
      <c r="JC16" s="369" t="s">
        <v>315</v>
      </c>
      <c r="JD16" s="367" t="s">
        <v>315</v>
      </c>
      <c r="JE16" s="368"/>
      <c r="JF16" s="369" t="s">
        <v>315</v>
      </c>
      <c r="JG16" s="367" t="s">
        <v>315</v>
      </c>
      <c r="JH16" s="402"/>
      <c r="JI16" s="369" t="s">
        <v>315</v>
      </c>
      <c r="JJ16" s="367" t="s">
        <v>315</v>
      </c>
      <c r="JK16" s="368"/>
      <c r="JL16" s="369" t="s">
        <v>315</v>
      </c>
      <c r="JM16" s="367" t="s">
        <v>315</v>
      </c>
      <c r="JN16" s="794"/>
      <c r="JO16" s="369" t="s">
        <v>315</v>
      </c>
      <c r="JP16" s="367" t="s">
        <v>315</v>
      </c>
      <c r="JQ16" s="368"/>
      <c r="JR16" s="369" t="s">
        <v>315</v>
      </c>
      <c r="JS16" s="367" t="s">
        <v>315</v>
      </c>
      <c r="JT16" s="368"/>
      <c r="JU16" s="369" t="s">
        <v>315</v>
      </c>
      <c r="JV16" s="367" t="s">
        <v>315</v>
      </c>
      <c r="JW16" s="794"/>
      <c r="JX16" s="369" t="s">
        <v>315</v>
      </c>
      <c r="JY16" s="367" t="s">
        <v>315</v>
      </c>
      <c r="JZ16" s="794"/>
      <c r="KA16" s="369" t="s">
        <v>315</v>
      </c>
      <c r="KB16" s="367" t="s">
        <v>315</v>
      </c>
      <c r="KC16" s="368"/>
      <c r="KD16" s="369" t="s">
        <v>315</v>
      </c>
      <c r="KE16" s="367" t="s">
        <v>315</v>
      </c>
      <c r="KF16" s="368"/>
      <c r="KG16" s="369" t="s">
        <v>315</v>
      </c>
      <c r="KH16" s="367" t="s">
        <v>315</v>
      </c>
      <c r="KI16" s="368"/>
      <c r="KJ16" s="369" t="s">
        <v>315</v>
      </c>
      <c r="KK16" s="367" t="s">
        <v>315</v>
      </c>
      <c r="KL16" s="368"/>
      <c r="KM16" s="369" t="s">
        <v>315</v>
      </c>
      <c r="KN16" s="367" t="s">
        <v>315</v>
      </c>
      <c r="KO16" s="368"/>
      <c r="KP16" s="369" t="s">
        <v>315</v>
      </c>
      <c r="KQ16" s="367" t="s">
        <v>315</v>
      </c>
      <c r="KR16" s="368"/>
      <c r="KS16" s="369" t="s">
        <v>315</v>
      </c>
      <c r="KT16" s="367" t="s">
        <v>315</v>
      </c>
      <c r="KU16" s="368"/>
      <c r="KV16" s="369" t="s">
        <v>315</v>
      </c>
      <c r="KW16" s="367" t="s">
        <v>315</v>
      </c>
      <c r="KX16" s="368"/>
      <c r="KY16" s="369" t="s">
        <v>315</v>
      </c>
      <c r="KZ16" s="367" t="s">
        <v>315</v>
      </c>
      <c r="LA16" s="368"/>
      <c r="LB16" s="369" t="s">
        <v>315</v>
      </c>
      <c r="LC16" s="367" t="s">
        <v>315</v>
      </c>
      <c r="LD16" s="368"/>
      <c r="LE16" s="369" t="s">
        <v>315</v>
      </c>
      <c r="LF16" s="367" t="s">
        <v>315</v>
      </c>
      <c r="LG16" s="368"/>
      <c r="LH16" s="369" t="s">
        <v>315</v>
      </c>
      <c r="LI16" s="367" t="s">
        <v>315</v>
      </c>
      <c r="LJ16" s="368"/>
      <c r="LK16" s="367" t="s">
        <v>315</v>
      </c>
      <c r="XFD16" s="230">
        <v>16200</v>
      </c>
    </row>
    <row r="17" spans="1:323 16384:16384" ht="21.65" hidden="1" customHeight="1" x14ac:dyDescent="0.2">
      <c r="A17" s="120"/>
      <c r="B17" s="637">
        <v>46090.578090277777</v>
      </c>
      <c r="C17" s="555">
        <v>0</v>
      </c>
      <c r="D17" s="763" t="s">
        <v>733</v>
      </c>
      <c r="E17" s="638" t="s">
        <v>576</v>
      </c>
      <c r="F17" s="540" t="s">
        <v>937</v>
      </c>
      <c r="G17" s="540" t="s">
        <v>466</v>
      </c>
      <c r="H17" s="540" t="s">
        <v>938</v>
      </c>
      <c r="I17" s="540">
        <v>0</v>
      </c>
      <c r="J17" s="639">
        <v>1000</v>
      </c>
      <c r="K17" s="540" t="s">
        <v>939</v>
      </c>
      <c r="L17" s="540">
        <v>0</v>
      </c>
      <c r="M17" s="540" t="s">
        <v>901</v>
      </c>
      <c r="N17" s="540">
        <v>0</v>
      </c>
      <c r="O17" s="639">
        <v>1000</v>
      </c>
      <c r="P17" s="540">
        <v>0</v>
      </c>
      <c r="Q17" s="640">
        <v>1000</v>
      </c>
      <c r="R17" s="640">
        <v>1000</v>
      </c>
      <c r="S17" s="540" t="s">
        <v>385</v>
      </c>
      <c r="T17" s="641" t="s">
        <v>551</v>
      </c>
      <c r="U17" s="642"/>
      <c r="V17" s="642"/>
      <c r="W17" s="642">
        <v>46092</v>
      </c>
      <c r="X17" s="642">
        <v>46092</v>
      </c>
      <c r="Y17" s="642">
        <v>46092</v>
      </c>
      <c r="Z17" s="642">
        <v>46084</v>
      </c>
      <c r="AA17" s="643">
        <v>46092</v>
      </c>
      <c r="AB17" s="644">
        <v>1000</v>
      </c>
      <c r="AC17" s="645">
        <v>1100</v>
      </c>
      <c r="AD17" s="410" t="s">
        <v>558</v>
      </c>
      <c r="AE17" s="366"/>
      <c r="AF17" s="646" t="s">
        <v>570</v>
      </c>
      <c r="AG17" s="647" t="s">
        <v>552</v>
      </c>
      <c r="AH17" s="647" t="s">
        <v>565</v>
      </c>
      <c r="AI17" s="648">
        <v>0</v>
      </c>
      <c r="AJ17" s="648" t="s">
        <v>466</v>
      </c>
      <c r="AK17" s="649" t="s">
        <v>385</v>
      </c>
      <c r="AL17" s="366"/>
      <c r="AM17" s="366"/>
      <c r="AN17" s="366"/>
      <c r="AO17" s="366"/>
      <c r="AP17" s="366"/>
      <c r="AQ17" s="808" t="s">
        <v>532</v>
      </c>
      <c r="AR17" s="763"/>
      <c r="AS17" s="367" t="s">
        <v>315</v>
      </c>
      <c r="AT17" s="368"/>
      <c r="AU17" s="369" t="s">
        <v>315</v>
      </c>
      <c r="AV17" s="367" t="s">
        <v>315</v>
      </c>
      <c r="AW17" s="368"/>
      <c r="AX17" s="369" t="s">
        <v>315</v>
      </c>
      <c r="AY17" s="367" t="s">
        <v>315</v>
      </c>
      <c r="AZ17" s="807">
        <v>100</v>
      </c>
      <c r="BA17" s="369" t="s">
        <v>315</v>
      </c>
      <c r="BB17" s="367" t="s">
        <v>315</v>
      </c>
      <c r="BC17" s="402"/>
      <c r="BD17" s="369" t="s">
        <v>315</v>
      </c>
      <c r="BE17" s="367" t="s">
        <v>315</v>
      </c>
      <c r="BF17" s="402"/>
      <c r="BG17" s="369" t="s">
        <v>315</v>
      </c>
      <c r="BH17" s="367" t="s">
        <v>315</v>
      </c>
      <c r="BI17" s="368"/>
      <c r="BJ17" s="369" t="s">
        <v>315</v>
      </c>
      <c r="BK17" s="367" t="s">
        <v>315</v>
      </c>
      <c r="BL17" s="402"/>
      <c r="BM17" s="369" t="s">
        <v>315</v>
      </c>
      <c r="BN17" s="367" t="s">
        <v>315</v>
      </c>
      <c r="BO17" s="368"/>
      <c r="BP17" s="369" t="s">
        <v>315</v>
      </c>
      <c r="BQ17" s="367" t="s">
        <v>315</v>
      </c>
      <c r="BR17" s="368"/>
      <c r="BS17" s="369" t="s">
        <v>315</v>
      </c>
      <c r="BT17" s="367" t="s">
        <v>315</v>
      </c>
      <c r="BU17" s="368"/>
      <c r="BV17" s="369" t="s">
        <v>315</v>
      </c>
      <c r="BW17" s="367" t="s">
        <v>555</v>
      </c>
      <c r="BX17" s="864">
        <v>1000</v>
      </c>
      <c r="BY17" s="369" t="s">
        <v>441</v>
      </c>
      <c r="BZ17" s="367" t="s">
        <v>315</v>
      </c>
      <c r="CA17" s="368"/>
      <c r="CB17" s="369" t="s">
        <v>315</v>
      </c>
      <c r="CC17" s="367" t="s">
        <v>315</v>
      </c>
      <c r="CD17" s="402"/>
      <c r="CE17" s="369" t="s">
        <v>315</v>
      </c>
      <c r="CF17" s="367" t="s">
        <v>315</v>
      </c>
      <c r="CG17" s="368"/>
      <c r="CH17" s="369" t="s">
        <v>315</v>
      </c>
      <c r="CI17" s="367" t="s">
        <v>315</v>
      </c>
      <c r="CJ17" s="794"/>
      <c r="CK17" s="369" t="s">
        <v>315</v>
      </c>
      <c r="CL17" s="367" t="s">
        <v>315</v>
      </c>
      <c r="CM17" s="368"/>
      <c r="CN17" s="369" t="s">
        <v>315</v>
      </c>
      <c r="CO17" s="367" t="s">
        <v>315</v>
      </c>
      <c r="CP17" s="368"/>
      <c r="CQ17" s="369" t="s">
        <v>315</v>
      </c>
      <c r="CR17" s="367" t="s">
        <v>315</v>
      </c>
      <c r="CS17" s="794"/>
      <c r="CT17" s="369" t="s">
        <v>315</v>
      </c>
      <c r="CU17" s="367" t="s">
        <v>315</v>
      </c>
      <c r="CV17" s="794"/>
      <c r="CW17" s="369" t="s">
        <v>315</v>
      </c>
      <c r="CX17" s="367" t="s">
        <v>315</v>
      </c>
      <c r="CY17" s="368"/>
      <c r="CZ17" s="369" t="s">
        <v>315</v>
      </c>
      <c r="DA17" s="367" t="s">
        <v>315</v>
      </c>
      <c r="DB17" s="368"/>
      <c r="DC17" s="369" t="s">
        <v>315</v>
      </c>
      <c r="DD17" s="367" t="s">
        <v>315</v>
      </c>
      <c r="DE17" s="368"/>
      <c r="DF17" s="369" t="s">
        <v>315</v>
      </c>
      <c r="DG17" s="367" t="s">
        <v>315</v>
      </c>
      <c r="DH17" s="368"/>
      <c r="DI17" s="369" t="s">
        <v>315</v>
      </c>
      <c r="DJ17" s="367" t="s">
        <v>315</v>
      </c>
      <c r="DK17" s="368"/>
      <c r="DL17" s="369" t="s">
        <v>315</v>
      </c>
      <c r="DM17" s="367" t="s">
        <v>315</v>
      </c>
      <c r="DN17" s="368"/>
      <c r="DO17" s="369" t="s">
        <v>315</v>
      </c>
      <c r="DP17" s="367" t="s">
        <v>315</v>
      </c>
      <c r="DQ17" s="368"/>
      <c r="DR17" s="369" t="s">
        <v>315</v>
      </c>
      <c r="DS17" s="367" t="s">
        <v>315</v>
      </c>
      <c r="DT17" s="368"/>
      <c r="DU17" s="369" t="s">
        <v>315</v>
      </c>
      <c r="DV17" s="367" t="s">
        <v>315</v>
      </c>
      <c r="DW17" s="368"/>
      <c r="DX17" s="369" t="s">
        <v>315</v>
      </c>
      <c r="DY17" s="367" t="s">
        <v>315</v>
      </c>
      <c r="DZ17" s="368"/>
      <c r="EA17" s="369" t="s">
        <v>315</v>
      </c>
      <c r="EB17" s="367" t="s">
        <v>315</v>
      </c>
      <c r="EC17" s="368"/>
      <c r="ED17" s="369" t="s">
        <v>315</v>
      </c>
      <c r="EE17" s="367" t="s">
        <v>315</v>
      </c>
      <c r="EF17" s="368"/>
      <c r="EG17" s="367" t="s">
        <v>315</v>
      </c>
      <c r="EH17" s="367" t="s">
        <v>315</v>
      </c>
      <c r="EI17" s="368"/>
      <c r="EJ17" s="369" t="s">
        <v>315</v>
      </c>
      <c r="EK17" s="367" t="s">
        <v>315</v>
      </c>
      <c r="EL17" s="368"/>
      <c r="EM17" s="369" t="s">
        <v>315</v>
      </c>
      <c r="EN17" s="367" t="s">
        <v>315</v>
      </c>
      <c r="EO17" s="402"/>
      <c r="EP17" s="369" t="s">
        <v>315</v>
      </c>
      <c r="EQ17" s="367" t="s">
        <v>315</v>
      </c>
      <c r="ER17" s="402"/>
      <c r="ES17" s="369" t="s">
        <v>315</v>
      </c>
      <c r="ET17" s="367" t="s">
        <v>315</v>
      </c>
      <c r="EU17" s="402"/>
      <c r="EV17" s="369" t="s">
        <v>315</v>
      </c>
      <c r="EW17" s="367" t="s">
        <v>315</v>
      </c>
      <c r="EX17" s="368"/>
      <c r="EY17" s="369" t="s">
        <v>315</v>
      </c>
      <c r="EZ17" s="367" t="s">
        <v>315</v>
      </c>
      <c r="FA17" s="402"/>
      <c r="FB17" s="369" t="s">
        <v>315</v>
      </c>
      <c r="FC17" s="367" t="s">
        <v>315</v>
      </c>
      <c r="FD17" s="368"/>
      <c r="FE17" s="369" t="s">
        <v>315</v>
      </c>
      <c r="FF17" s="367" t="s">
        <v>315</v>
      </c>
      <c r="FG17" s="368"/>
      <c r="FH17" s="369" t="s">
        <v>315</v>
      </c>
      <c r="FI17" s="367" t="s">
        <v>315</v>
      </c>
      <c r="FJ17" s="368"/>
      <c r="FK17" s="369" t="s">
        <v>315</v>
      </c>
      <c r="FL17" s="367" t="s">
        <v>315</v>
      </c>
      <c r="FM17" s="368"/>
      <c r="FN17" s="369" t="s">
        <v>315</v>
      </c>
      <c r="FO17" s="367" t="s">
        <v>315</v>
      </c>
      <c r="FP17" s="368"/>
      <c r="FQ17" s="369" t="s">
        <v>315</v>
      </c>
      <c r="FR17" s="367" t="s">
        <v>315</v>
      </c>
      <c r="FS17" s="402"/>
      <c r="FT17" s="369" t="s">
        <v>315</v>
      </c>
      <c r="FU17" s="367" t="s">
        <v>315</v>
      </c>
      <c r="FV17" s="368"/>
      <c r="FW17" s="369" t="s">
        <v>315</v>
      </c>
      <c r="FX17" s="367" t="s">
        <v>315</v>
      </c>
      <c r="FY17" s="794"/>
      <c r="FZ17" s="369" t="s">
        <v>315</v>
      </c>
      <c r="GA17" s="367" t="s">
        <v>315</v>
      </c>
      <c r="GB17" s="368"/>
      <c r="GC17" s="369" t="s">
        <v>315</v>
      </c>
      <c r="GD17" s="367" t="s">
        <v>315</v>
      </c>
      <c r="GE17" s="368"/>
      <c r="GF17" s="369" t="s">
        <v>315</v>
      </c>
      <c r="GG17" s="367" t="s">
        <v>315</v>
      </c>
      <c r="GH17" s="794"/>
      <c r="GI17" s="369" t="s">
        <v>315</v>
      </c>
      <c r="GJ17" s="367" t="s">
        <v>315</v>
      </c>
      <c r="GK17" s="794"/>
      <c r="GL17" s="369" t="s">
        <v>315</v>
      </c>
      <c r="GM17" s="367" t="s">
        <v>315</v>
      </c>
      <c r="GN17" s="368"/>
      <c r="GO17" s="369" t="s">
        <v>315</v>
      </c>
      <c r="GP17" s="367" t="s">
        <v>315</v>
      </c>
      <c r="GQ17" s="368"/>
      <c r="GR17" s="369" t="s">
        <v>315</v>
      </c>
      <c r="GS17" s="367" t="s">
        <v>315</v>
      </c>
      <c r="GT17" s="368"/>
      <c r="GU17" s="369" t="s">
        <v>315</v>
      </c>
      <c r="GV17" s="367" t="s">
        <v>315</v>
      </c>
      <c r="GW17" s="368"/>
      <c r="GX17" s="369" t="s">
        <v>315</v>
      </c>
      <c r="GY17" s="367" t="s">
        <v>315</v>
      </c>
      <c r="GZ17" s="368"/>
      <c r="HA17" s="369" t="s">
        <v>315</v>
      </c>
      <c r="HB17" s="367" t="s">
        <v>315</v>
      </c>
      <c r="HC17" s="368"/>
      <c r="HD17" s="369" t="s">
        <v>315</v>
      </c>
      <c r="HE17" s="367" t="s">
        <v>315</v>
      </c>
      <c r="HF17" s="368"/>
      <c r="HG17" s="369" t="s">
        <v>315</v>
      </c>
      <c r="HH17" s="367" t="s">
        <v>315</v>
      </c>
      <c r="HI17" s="368"/>
      <c r="HJ17" s="369" t="s">
        <v>315</v>
      </c>
      <c r="HK17" s="367" t="s">
        <v>315</v>
      </c>
      <c r="HL17" s="368"/>
      <c r="HM17" s="369" t="s">
        <v>315</v>
      </c>
      <c r="HN17" s="367" t="s">
        <v>315</v>
      </c>
      <c r="HO17" s="368"/>
      <c r="HP17" s="369" t="s">
        <v>315</v>
      </c>
      <c r="HQ17" s="367" t="s">
        <v>315</v>
      </c>
      <c r="HR17" s="368"/>
      <c r="HS17" s="369" t="s">
        <v>315</v>
      </c>
      <c r="HT17" s="367" t="s">
        <v>315</v>
      </c>
      <c r="HU17" s="368"/>
      <c r="HV17" s="367" t="s">
        <v>315</v>
      </c>
      <c r="HW17" s="367" t="s">
        <v>315</v>
      </c>
      <c r="HX17" s="368"/>
      <c r="HY17" s="369" t="s">
        <v>315</v>
      </c>
      <c r="HZ17" s="367" t="s">
        <v>315</v>
      </c>
      <c r="IA17" s="368"/>
      <c r="IB17" s="369" t="s">
        <v>315</v>
      </c>
      <c r="IC17" s="367" t="s">
        <v>315</v>
      </c>
      <c r="ID17" s="402"/>
      <c r="IE17" s="369" t="s">
        <v>315</v>
      </c>
      <c r="IF17" s="367" t="s">
        <v>315</v>
      </c>
      <c r="IG17" s="402"/>
      <c r="IH17" s="369" t="s">
        <v>315</v>
      </c>
      <c r="II17" s="367" t="s">
        <v>315</v>
      </c>
      <c r="IJ17" s="402"/>
      <c r="IK17" s="369" t="s">
        <v>315</v>
      </c>
      <c r="IL17" s="367" t="s">
        <v>315</v>
      </c>
      <c r="IM17" s="368"/>
      <c r="IN17" s="369" t="s">
        <v>315</v>
      </c>
      <c r="IO17" s="367" t="s">
        <v>315</v>
      </c>
      <c r="IP17" s="402"/>
      <c r="IQ17" s="369" t="s">
        <v>315</v>
      </c>
      <c r="IR17" s="367" t="s">
        <v>315</v>
      </c>
      <c r="IS17" s="368"/>
      <c r="IT17" s="369" t="s">
        <v>315</v>
      </c>
      <c r="IU17" s="367" t="s">
        <v>315</v>
      </c>
      <c r="IV17" s="368"/>
      <c r="IW17" s="369" t="s">
        <v>315</v>
      </c>
      <c r="IX17" s="367" t="s">
        <v>315</v>
      </c>
      <c r="IY17" s="368"/>
      <c r="IZ17" s="369" t="s">
        <v>315</v>
      </c>
      <c r="JA17" s="367" t="s">
        <v>315</v>
      </c>
      <c r="JB17" s="368"/>
      <c r="JC17" s="369" t="s">
        <v>315</v>
      </c>
      <c r="JD17" s="367" t="s">
        <v>315</v>
      </c>
      <c r="JE17" s="368"/>
      <c r="JF17" s="369" t="s">
        <v>315</v>
      </c>
      <c r="JG17" s="367" t="s">
        <v>315</v>
      </c>
      <c r="JH17" s="402"/>
      <c r="JI17" s="369" t="s">
        <v>315</v>
      </c>
      <c r="JJ17" s="367" t="s">
        <v>315</v>
      </c>
      <c r="JK17" s="368"/>
      <c r="JL17" s="369" t="s">
        <v>315</v>
      </c>
      <c r="JM17" s="367" t="s">
        <v>315</v>
      </c>
      <c r="JN17" s="794"/>
      <c r="JO17" s="369" t="s">
        <v>315</v>
      </c>
      <c r="JP17" s="367" t="s">
        <v>315</v>
      </c>
      <c r="JQ17" s="368"/>
      <c r="JR17" s="369" t="s">
        <v>315</v>
      </c>
      <c r="JS17" s="367" t="s">
        <v>315</v>
      </c>
      <c r="JT17" s="368"/>
      <c r="JU17" s="369" t="s">
        <v>315</v>
      </c>
      <c r="JV17" s="367" t="s">
        <v>315</v>
      </c>
      <c r="JW17" s="794"/>
      <c r="JX17" s="369" t="s">
        <v>315</v>
      </c>
      <c r="JY17" s="367" t="s">
        <v>315</v>
      </c>
      <c r="JZ17" s="794"/>
      <c r="KA17" s="369" t="s">
        <v>315</v>
      </c>
      <c r="KB17" s="367" t="s">
        <v>315</v>
      </c>
      <c r="KC17" s="368"/>
      <c r="KD17" s="369" t="s">
        <v>315</v>
      </c>
      <c r="KE17" s="367" t="s">
        <v>315</v>
      </c>
      <c r="KF17" s="368"/>
      <c r="KG17" s="369" t="s">
        <v>315</v>
      </c>
      <c r="KH17" s="367" t="s">
        <v>315</v>
      </c>
      <c r="KI17" s="368"/>
      <c r="KJ17" s="369" t="s">
        <v>315</v>
      </c>
      <c r="KK17" s="367" t="s">
        <v>315</v>
      </c>
      <c r="KL17" s="368"/>
      <c r="KM17" s="369" t="s">
        <v>315</v>
      </c>
      <c r="KN17" s="367" t="s">
        <v>315</v>
      </c>
      <c r="KO17" s="368"/>
      <c r="KP17" s="369" t="s">
        <v>315</v>
      </c>
      <c r="KQ17" s="367" t="s">
        <v>315</v>
      </c>
      <c r="KR17" s="368"/>
      <c r="KS17" s="369" t="s">
        <v>315</v>
      </c>
      <c r="KT17" s="367" t="s">
        <v>315</v>
      </c>
      <c r="KU17" s="368"/>
      <c r="KV17" s="369" t="s">
        <v>315</v>
      </c>
      <c r="KW17" s="367" t="s">
        <v>315</v>
      </c>
      <c r="KX17" s="368"/>
      <c r="KY17" s="369" t="s">
        <v>315</v>
      </c>
      <c r="KZ17" s="367" t="s">
        <v>315</v>
      </c>
      <c r="LA17" s="368"/>
      <c r="LB17" s="369" t="s">
        <v>315</v>
      </c>
      <c r="LC17" s="367" t="s">
        <v>315</v>
      </c>
      <c r="LD17" s="368"/>
      <c r="LE17" s="369" t="s">
        <v>315</v>
      </c>
      <c r="LF17" s="367" t="s">
        <v>315</v>
      </c>
      <c r="LG17" s="368"/>
      <c r="LH17" s="369" t="s">
        <v>315</v>
      </c>
      <c r="LI17" s="367" t="s">
        <v>315</v>
      </c>
      <c r="LJ17" s="368"/>
      <c r="LK17" s="367" t="s">
        <v>315</v>
      </c>
      <c r="XFD17" s="230">
        <v>2200</v>
      </c>
    </row>
    <row r="18" spans="1:323 16384:16384" ht="21.65" hidden="1" customHeight="1" x14ac:dyDescent="0.2">
      <c r="A18" s="120"/>
      <c r="B18" s="637">
        <v>46085.422256944446</v>
      </c>
      <c r="C18" s="555">
        <v>0</v>
      </c>
      <c r="D18" s="763" t="s">
        <v>704</v>
      </c>
      <c r="E18" s="638">
        <v>6780</v>
      </c>
      <c r="F18" s="540" t="s">
        <v>619</v>
      </c>
      <c r="G18" s="540" t="s">
        <v>548</v>
      </c>
      <c r="H18" s="540" t="s">
        <v>549</v>
      </c>
      <c r="I18" s="540" t="s">
        <v>620</v>
      </c>
      <c r="J18" s="639">
        <v>1500</v>
      </c>
      <c r="K18" s="540" t="s">
        <v>881</v>
      </c>
      <c r="L18" s="540" t="s">
        <v>548</v>
      </c>
      <c r="M18" s="540" t="s">
        <v>549</v>
      </c>
      <c r="N18" s="540" t="s">
        <v>620</v>
      </c>
      <c r="O18" s="639">
        <v>1500</v>
      </c>
      <c r="P18" s="540">
        <v>0</v>
      </c>
      <c r="Q18" s="640">
        <v>1500</v>
      </c>
      <c r="R18" s="640">
        <v>1500</v>
      </c>
      <c r="S18" s="540" t="s">
        <v>615</v>
      </c>
      <c r="T18" s="641" t="s">
        <v>557</v>
      </c>
      <c r="U18" s="642"/>
      <c r="V18" s="642"/>
      <c r="W18" s="642">
        <v>46087</v>
      </c>
      <c r="X18" s="642">
        <v>46094</v>
      </c>
      <c r="Y18" s="642">
        <v>46094</v>
      </c>
      <c r="Z18" s="642">
        <v>46090</v>
      </c>
      <c r="AA18" s="643">
        <v>46090</v>
      </c>
      <c r="AB18" s="644">
        <v>1500</v>
      </c>
      <c r="AC18" s="645">
        <v>1500</v>
      </c>
      <c r="AD18" s="410" t="s">
        <v>665</v>
      </c>
      <c r="AE18" s="366"/>
      <c r="AF18" s="646" t="s">
        <v>570</v>
      </c>
      <c r="AG18" s="647" t="s">
        <v>552</v>
      </c>
      <c r="AH18" s="647" t="s">
        <v>553</v>
      </c>
      <c r="AI18" s="648" t="s">
        <v>882</v>
      </c>
      <c r="AJ18" s="648" t="s">
        <v>466</v>
      </c>
      <c r="AK18" s="649" t="s">
        <v>386</v>
      </c>
      <c r="AL18" s="366"/>
      <c r="AM18" s="366"/>
      <c r="AN18" s="366"/>
      <c r="AO18" s="366"/>
      <c r="AP18" s="366"/>
      <c r="AQ18" s="861" t="s">
        <v>322</v>
      </c>
      <c r="AR18" s="763"/>
      <c r="AS18" s="367" t="s">
        <v>315</v>
      </c>
      <c r="AT18" s="368"/>
      <c r="AU18" s="369" t="s">
        <v>315</v>
      </c>
      <c r="AV18" s="367" t="s">
        <v>315</v>
      </c>
      <c r="AW18" s="368"/>
      <c r="AX18" s="369" t="s">
        <v>315</v>
      </c>
      <c r="AY18" s="367" t="s">
        <v>315</v>
      </c>
      <c r="AZ18" s="402"/>
      <c r="BA18" s="369" t="s">
        <v>315</v>
      </c>
      <c r="BB18" s="367" t="s">
        <v>315</v>
      </c>
      <c r="BC18" s="402"/>
      <c r="BD18" s="369" t="s">
        <v>315</v>
      </c>
      <c r="BE18" s="367" t="s">
        <v>315</v>
      </c>
      <c r="BF18" s="402"/>
      <c r="BG18" s="369" t="s">
        <v>315</v>
      </c>
      <c r="BH18" s="367" t="s">
        <v>555</v>
      </c>
      <c r="BI18" s="368"/>
      <c r="BJ18" s="369" t="s">
        <v>315</v>
      </c>
      <c r="BK18" s="367" t="s">
        <v>315</v>
      </c>
      <c r="BL18" s="402"/>
      <c r="BM18" s="369" t="s">
        <v>315</v>
      </c>
      <c r="BN18" s="367" t="s">
        <v>315</v>
      </c>
      <c r="BO18" s="368"/>
      <c r="BP18" s="369" t="s">
        <v>315</v>
      </c>
      <c r="BQ18" s="367" t="s">
        <v>315</v>
      </c>
      <c r="BR18" s="859">
        <v>1500</v>
      </c>
      <c r="BS18" s="369" t="s">
        <v>315</v>
      </c>
      <c r="BT18" s="367" t="s">
        <v>315</v>
      </c>
      <c r="BU18" s="368"/>
      <c r="BV18" s="369" t="s">
        <v>315</v>
      </c>
      <c r="BW18" s="367" t="s">
        <v>315</v>
      </c>
      <c r="BX18" s="368"/>
      <c r="BY18" s="369" t="s">
        <v>315</v>
      </c>
      <c r="BZ18" s="367" t="s">
        <v>315</v>
      </c>
      <c r="CA18" s="368"/>
      <c r="CB18" s="369" t="s">
        <v>315</v>
      </c>
      <c r="CC18" s="367" t="s">
        <v>315</v>
      </c>
      <c r="CD18" s="402"/>
      <c r="CE18" s="369" t="s">
        <v>441</v>
      </c>
      <c r="CF18" s="367" t="s">
        <v>315</v>
      </c>
      <c r="CG18" s="368"/>
      <c r="CH18" s="369" t="s">
        <v>315</v>
      </c>
      <c r="CI18" s="367" t="s">
        <v>315</v>
      </c>
      <c r="CJ18" s="794"/>
      <c r="CK18" s="369" t="s">
        <v>315</v>
      </c>
      <c r="CL18" s="367" t="s">
        <v>315</v>
      </c>
      <c r="CM18" s="368"/>
      <c r="CN18" s="369" t="s">
        <v>315</v>
      </c>
      <c r="CO18" s="367" t="s">
        <v>315</v>
      </c>
      <c r="CP18" s="368"/>
      <c r="CQ18" s="369" t="s">
        <v>315</v>
      </c>
      <c r="CR18" s="367" t="s">
        <v>315</v>
      </c>
      <c r="CS18" s="794"/>
      <c r="CT18" s="369" t="s">
        <v>315</v>
      </c>
      <c r="CU18" s="367" t="s">
        <v>315</v>
      </c>
      <c r="CV18" s="794"/>
      <c r="CW18" s="369" t="s">
        <v>315</v>
      </c>
      <c r="CX18" s="367" t="s">
        <v>315</v>
      </c>
      <c r="CY18" s="368"/>
      <c r="CZ18" s="369" t="s">
        <v>315</v>
      </c>
      <c r="DA18" s="367" t="s">
        <v>315</v>
      </c>
      <c r="DB18" s="368"/>
      <c r="DC18" s="369" t="s">
        <v>315</v>
      </c>
      <c r="DD18" s="367" t="s">
        <v>315</v>
      </c>
      <c r="DE18" s="368"/>
      <c r="DF18" s="369" t="s">
        <v>315</v>
      </c>
      <c r="DG18" s="367" t="s">
        <v>315</v>
      </c>
      <c r="DH18" s="368"/>
      <c r="DI18" s="369" t="s">
        <v>315</v>
      </c>
      <c r="DJ18" s="367" t="s">
        <v>315</v>
      </c>
      <c r="DK18" s="368"/>
      <c r="DL18" s="369" t="s">
        <v>315</v>
      </c>
      <c r="DM18" s="367" t="s">
        <v>315</v>
      </c>
      <c r="DN18" s="368"/>
      <c r="DO18" s="369" t="s">
        <v>315</v>
      </c>
      <c r="DP18" s="367" t="s">
        <v>315</v>
      </c>
      <c r="DQ18" s="368"/>
      <c r="DR18" s="369" t="s">
        <v>315</v>
      </c>
      <c r="DS18" s="367" t="s">
        <v>315</v>
      </c>
      <c r="DT18" s="368"/>
      <c r="DU18" s="369" t="s">
        <v>315</v>
      </c>
      <c r="DV18" s="367" t="s">
        <v>315</v>
      </c>
      <c r="DW18" s="368"/>
      <c r="DX18" s="369" t="s">
        <v>315</v>
      </c>
      <c r="DY18" s="367" t="s">
        <v>315</v>
      </c>
      <c r="DZ18" s="368"/>
      <c r="EA18" s="369" t="s">
        <v>315</v>
      </c>
      <c r="EB18" s="367" t="s">
        <v>315</v>
      </c>
      <c r="EC18" s="368"/>
      <c r="ED18" s="369" t="s">
        <v>315</v>
      </c>
      <c r="EE18" s="367" t="s">
        <v>315</v>
      </c>
      <c r="EF18" s="368"/>
      <c r="EG18" s="367" t="s">
        <v>315</v>
      </c>
      <c r="EH18" s="367" t="s">
        <v>315</v>
      </c>
      <c r="EI18" s="368"/>
      <c r="EJ18" s="369" t="s">
        <v>315</v>
      </c>
      <c r="EK18" s="367" t="s">
        <v>315</v>
      </c>
      <c r="EL18" s="368"/>
      <c r="EM18" s="369" t="s">
        <v>315</v>
      </c>
      <c r="EN18" s="367" t="s">
        <v>315</v>
      </c>
      <c r="EO18" s="402"/>
      <c r="EP18" s="369" t="s">
        <v>315</v>
      </c>
      <c r="EQ18" s="367" t="s">
        <v>315</v>
      </c>
      <c r="ER18" s="402"/>
      <c r="ES18" s="369" t="s">
        <v>315</v>
      </c>
      <c r="ET18" s="367" t="s">
        <v>315</v>
      </c>
      <c r="EU18" s="402"/>
      <c r="EV18" s="369" t="s">
        <v>315</v>
      </c>
      <c r="EW18" s="367" t="s">
        <v>315</v>
      </c>
      <c r="EX18" s="368"/>
      <c r="EY18" s="369" t="s">
        <v>315</v>
      </c>
      <c r="EZ18" s="367" t="s">
        <v>315</v>
      </c>
      <c r="FA18" s="402"/>
      <c r="FB18" s="369" t="s">
        <v>315</v>
      </c>
      <c r="FC18" s="367" t="s">
        <v>315</v>
      </c>
      <c r="FD18" s="368"/>
      <c r="FE18" s="369" t="s">
        <v>315</v>
      </c>
      <c r="FF18" s="367" t="s">
        <v>315</v>
      </c>
      <c r="FG18" s="368"/>
      <c r="FH18" s="369" t="s">
        <v>315</v>
      </c>
      <c r="FI18" s="367" t="s">
        <v>315</v>
      </c>
      <c r="FJ18" s="368"/>
      <c r="FK18" s="369" t="s">
        <v>315</v>
      </c>
      <c r="FL18" s="367" t="s">
        <v>315</v>
      </c>
      <c r="FM18" s="368"/>
      <c r="FN18" s="369" t="s">
        <v>315</v>
      </c>
      <c r="FO18" s="367" t="s">
        <v>315</v>
      </c>
      <c r="FP18" s="368"/>
      <c r="FQ18" s="369" t="s">
        <v>315</v>
      </c>
      <c r="FR18" s="367" t="s">
        <v>315</v>
      </c>
      <c r="FS18" s="402"/>
      <c r="FT18" s="369" t="s">
        <v>315</v>
      </c>
      <c r="FU18" s="367" t="s">
        <v>315</v>
      </c>
      <c r="FV18" s="368"/>
      <c r="FW18" s="369" t="s">
        <v>315</v>
      </c>
      <c r="FX18" s="367" t="s">
        <v>315</v>
      </c>
      <c r="FY18" s="794"/>
      <c r="FZ18" s="369" t="s">
        <v>315</v>
      </c>
      <c r="GA18" s="367" t="s">
        <v>315</v>
      </c>
      <c r="GB18" s="368"/>
      <c r="GC18" s="369" t="s">
        <v>315</v>
      </c>
      <c r="GD18" s="367" t="s">
        <v>315</v>
      </c>
      <c r="GE18" s="368"/>
      <c r="GF18" s="369" t="s">
        <v>315</v>
      </c>
      <c r="GG18" s="367" t="s">
        <v>315</v>
      </c>
      <c r="GH18" s="794"/>
      <c r="GI18" s="369" t="s">
        <v>315</v>
      </c>
      <c r="GJ18" s="367" t="s">
        <v>315</v>
      </c>
      <c r="GK18" s="794"/>
      <c r="GL18" s="369" t="s">
        <v>315</v>
      </c>
      <c r="GM18" s="367" t="s">
        <v>315</v>
      </c>
      <c r="GN18" s="368"/>
      <c r="GO18" s="369" t="s">
        <v>315</v>
      </c>
      <c r="GP18" s="367" t="s">
        <v>315</v>
      </c>
      <c r="GQ18" s="368"/>
      <c r="GR18" s="369" t="s">
        <v>315</v>
      </c>
      <c r="GS18" s="367" t="s">
        <v>315</v>
      </c>
      <c r="GT18" s="368"/>
      <c r="GU18" s="369" t="s">
        <v>315</v>
      </c>
      <c r="GV18" s="367" t="s">
        <v>315</v>
      </c>
      <c r="GW18" s="368"/>
      <c r="GX18" s="369" t="s">
        <v>315</v>
      </c>
      <c r="GY18" s="367" t="s">
        <v>315</v>
      </c>
      <c r="GZ18" s="368"/>
      <c r="HA18" s="369" t="s">
        <v>315</v>
      </c>
      <c r="HB18" s="367" t="s">
        <v>315</v>
      </c>
      <c r="HC18" s="368"/>
      <c r="HD18" s="369" t="s">
        <v>315</v>
      </c>
      <c r="HE18" s="367" t="s">
        <v>315</v>
      </c>
      <c r="HF18" s="368"/>
      <c r="HG18" s="369" t="s">
        <v>315</v>
      </c>
      <c r="HH18" s="367" t="s">
        <v>315</v>
      </c>
      <c r="HI18" s="368"/>
      <c r="HJ18" s="369" t="s">
        <v>315</v>
      </c>
      <c r="HK18" s="367" t="s">
        <v>315</v>
      </c>
      <c r="HL18" s="368"/>
      <c r="HM18" s="369" t="s">
        <v>315</v>
      </c>
      <c r="HN18" s="367" t="s">
        <v>315</v>
      </c>
      <c r="HO18" s="368"/>
      <c r="HP18" s="369" t="s">
        <v>315</v>
      </c>
      <c r="HQ18" s="367" t="s">
        <v>315</v>
      </c>
      <c r="HR18" s="368"/>
      <c r="HS18" s="369" t="s">
        <v>315</v>
      </c>
      <c r="HT18" s="367" t="s">
        <v>315</v>
      </c>
      <c r="HU18" s="368"/>
      <c r="HV18" s="367" t="s">
        <v>315</v>
      </c>
      <c r="HW18" s="367" t="s">
        <v>315</v>
      </c>
      <c r="HX18" s="368"/>
      <c r="HY18" s="369" t="s">
        <v>315</v>
      </c>
      <c r="HZ18" s="367" t="s">
        <v>315</v>
      </c>
      <c r="IA18" s="368"/>
      <c r="IB18" s="369" t="s">
        <v>315</v>
      </c>
      <c r="IC18" s="367" t="s">
        <v>315</v>
      </c>
      <c r="ID18" s="402"/>
      <c r="IE18" s="369" t="s">
        <v>315</v>
      </c>
      <c r="IF18" s="367" t="s">
        <v>315</v>
      </c>
      <c r="IG18" s="402"/>
      <c r="IH18" s="369" t="s">
        <v>315</v>
      </c>
      <c r="II18" s="367" t="s">
        <v>315</v>
      </c>
      <c r="IJ18" s="402"/>
      <c r="IK18" s="369" t="s">
        <v>315</v>
      </c>
      <c r="IL18" s="367" t="s">
        <v>315</v>
      </c>
      <c r="IM18" s="368"/>
      <c r="IN18" s="369" t="s">
        <v>315</v>
      </c>
      <c r="IO18" s="367" t="s">
        <v>315</v>
      </c>
      <c r="IP18" s="402"/>
      <c r="IQ18" s="369" t="s">
        <v>315</v>
      </c>
      <c r="IR18" s="367" t="s">
        <v>315</v>
      </c>
      <c r="IS18" s="368"/>
      <c r="IT18" s="369" t="s">
        <v>315</v>
      </c>
      <c r="IU18" s="367" t="s">
        <v>315</v>
      </c>
      <c r="IV18" s="368"/>
      <c r="IW18" s="369" t="s">
        <v>315</v>
      </c>
      <c r="IX18" s="367" t="s">
        <v>315</v>
      </c>
      <c r="IY18" s="368"/>
      <c r="IZ18" s="369" t="s">
        <v>315</v>
      </c>
      <c r="JA18" s="367" t="s">
        <v>315</v>
      </c>
      <c r="JB18" s="368"/>
      <c r="JC18" s="369" t="s">
        <v>315</v>
      </c>
      <c r="JD18" s="367" t="s">
        <v>315</v>
      </c>
      <c r="JE18" s="368"/>
      <c r="JF18" s="369" t="s">
        <v>315</v>
      </c>
      <c r="JG18" s="367" t="s">
        <v>315</v>
      </c>
      <c r="JH18" s="402"/>
      <c r="JI18" s="369" t="s">
        <v>315</v>
      </c>
      <c r="JJ18" s="367" t="s">
        <v>315</v>
      </c>
      <c r="JK18" s="368"/>
      <c r="JL18" s="369" t="s">
        <v>315</v>
      </c>
      <c r="JM18" s="367" t="s">
        <v>315</v>
      </c>
      <c r="JN18" s="794"/>
      <c r="JO18" s="369" t="s">
        <v>315</v>
      </c>
      <c r="JP18" s="367" t="s">
        <v>315</v>
      </c>
      <c r="JQ18" s="368"/>
      <c r="JR18" s="369" t="s">
        <v>315</v>
      </c>
      <c r="JS18" s="367" t="s">
        <v>315</v>
      </c>
      <c r="JT18" s="368"/>
      <c r="JU18" s="369" t="s">
        <v>315</v>
      </c>
      <c r="JV18" s="367" t="s">
        <v>315</v>
      </c>
      <c r="JW18" s="794"/>
      <c r="JX18" s="369" t="s">
        <v>315</v>
      </c>
      <c r="JY18" s="367" t="s">
        <v>315</v>
      </c>
      <c r="JZ18" s="794"/>
      <c r="KA18" s="369" t="s">
        <v>315</v>
      </c>
      <c r="KB18" s="367" t="s">
        <v>315</v>
      </c>
      <c r="KC18" s="368"/>
      <c r="KD18" s="369" t="s">
        <v>315</v>
      </c>
      <c r="KE18" s="367" t="s">
        <v>315</v>
      </c>
      <c r="KF18" s="368"/>
      <c r="KG18" s="369" t="s">
        <v>315</v>
      </c>
      <c r="KH18" s="367" t="s">
        <v>315</v>
      </c>
      <c r="KI18" s="368"/>
      <c r="KJ18" s="369" t="s">
        <v>315</v>
      </c>
      <c r="KK18" s="367" t="s">
        <v>315</v>
      </c>
      <c r="KL18" s="368"/>
      <c r="KM18" s="369" t="s">
        <v>315</v>
      </c>
      <c r="KN18" s="367" t="s">
        <v>315</v>
      </c>
      <c r="KO18" s="368"/>
      <c r="KP18" s="369" t="s">
        <v>315</v>
      </c>
      <c r="KQ18" s="367" t="s">
        <v>315</v>
      </c>
      <c r="KR18" s="368"/>
      <c r="KS18" s="369" t="s">
        <v>315</v>
      </c>
      <c r="KT18" s="367" t="s">
        <v>315</v>
      </c>
      <c r="KU18" s="368"/>
      <c r="KV18" s="369" t="s">
        <v>315</v>
      </c>
      <c r="KW18" s="367" t="s">
        <v>315</v>
      </c>
      <c r="KX18" s="368"/>
      <c r="KY18" s="369" t="s">
        <v>315</v>
      </c>
      <c r="KZ18" s="367" t="s">
        <v>315</v>
      </c>
      <c r="LA18" s="368"/>
      <c r="LB18" s="369" t="s">
        <v>315</v>
      </c>
      <c r="LC18" s="367" t="s">
        <v>315</v>
      </c>
      <c r="LD18" s="368"/>
      <c r="LE18" s="369" t="s">
        <v>315</v>
      </c>
      <c r="LF18" s="367" t="s">
        <v>315</v>
      </c>
      <c r="LG18" s="368"/>
      <c r="LH18" s="369" t="s">
        <v>315</v>
      </c>
      <c r="LI18" s="367" t="s">
        <v>315</v>
      </c>
      <c r="LJ18" s="368"/>
      <c r="LK18" s="367" t="s">
        <v>315</v>
      </c>
      <c r="XFD18" s="230">
        <v>3000</v>
      </c>
    </row>
    <row r="19" spans="1:323 16384:16384" ht="21.65" hidden="1" customHeight="1" x14ac:dyDescent="0.2">
      <c r="A19" s="120"/>
      <c r="B19" s="637">
        <v>46090.682303240741</v>
      </c>
      <c r="C19" s="555">
        <v>0</v>
      </c>
      <c r="D19" s="894" t="s">
        <v>734</v>
      </c>
      <c r="E19" s="638">
        <v>6780</v>
      </c>
      <c r="F19" s="540" t="s">
        <v>883</v>
      </c>
      <c r="G19" s="540" t="s">
        <v>548</v>
      </c>
      <c r="H19" s="540" t="s">
        <v>556</v>
      </c>
      <c r="I19" s="540" t="s">
        <v>571</v>
      </c>
      <c r="J19" s="639">
        <v>300</v>
      </c>
      <c r="K19" s="540" t="s">
        <v>884</v>
      </c>
      <c r="L19" s="540" t="s">
        <v>548</v>
      </c>
      <c r="M19" s="540" t="s">
        <v>556</v>
      </c>
      <c r="N19" s="540" t="s">
        <v>571</v>
      </c>
      <c r="O19" s="639" t="s">
        <v>885</v>
      </c>
      <c r="P19" s="540">
        <v>0</v>
      </c>
      <c r="Q19" s="640" t="s">
        <v>403</v>
      </c>
      <c r="R19" s="640">
        <v>300</v>
      </c>
      <c r="S19" s="540" t="s">
        <v>886</v>
      </c>
      <c r="T19" s="641" t="s">
        <v>557</v>
      </c>
      <c r="U19" s="642"/>
      <c r="V19" s="642"/>
      <c r="W19" s="642">
        <v>46091</v>
      </c>
      <c r="X19" s="642">
        <v>46097</v>
      </c>
      <c r="Y19" s="642">
        <v>46097</v>
      </c>
      <c r="Z19" s="642">
        <v>46093</v>
      </c>
      <c r="AA19" s="643">
        <v>46093</v>
      </c>
      <c r="AB19" s="644">
        <v>300</v>
      </c>
      <c r="AC19" s="645">
        <v>300</v>
      </c>
      <c r="AD19" s="410" t="s">
        <v>558</v>
      </c>
      <c r="AE19" s="366"/>
      <c r="AF19" s="646" t="s">
        <v>570</v>
      </c>
      <c r="AG19" s="647" t="s">
        <v>552</v>
      </c>
      <c r="AH19" s="647" t="s">
        <v>553</v>
      </c>
      <c r="AI19" s="648" t="s">
        <v>618</v>
      </c>
      <c r="AJ19" s="648" t="s">
        <v>466</v>
      </c>
      <c r="AK19" s="649" t="s">
        <v>338</v>
      </c>
      <c r="AL19" s="366"/>
      <c r="AM19" s="366"/>
      <c r="AN19" s="366"/>
      <c r="AO19" s="366"/>
      <c r="AP19" s="366"/>
      <c r="AQ19" s="808" t="s">
        <v>325</v>
      </c>
      <c r="AR19" s="763"/>
      <c r="AS19" s="367" t="s">
        <v>315</v>
      </c>
      <c r="AT19" s="368"/>
      <c r="AU19" s="369" t="s">
        <v>315</v>
      </c>
      <c r="AV19" s="367" t="s">
        <v>315</v>
      </c>
      <c r="AW19" s="368"/>
      <c r="AX19" s="369" t="s">
        <v>315</v>
      </c>
      <c r="AY19" s="367" t="s">
        <v>315</v>
      </c>
      <c r="AZ19" s="402"/>
      <c r="BA19" s="369" t="s">
        <v>315</v>
      </c>
      <c r="BB19" s="367" t="s">
        <v>315</v>
      </c>
      <c r="BC19" s="402"/>
      <c r="BD19" s="369" t="s">
        <v>315</v>
      </c>
      <c r="BE19" s="367" t="s">
        <v>315</v>
      </c>
      <c r="BF19" s="402"/>
      <c r="BG19" s="369" t="s">
        <v>315</v>
      </c>
      <c r="BH19" s="367" t="s">
        <v>315</v>
      </c>
      <c r="BI19" s="368"/>
      <c r="BJ19" s="369" t="s">
        <v>315</v>
      </c>
      <c r="BK19" s="367" t="s">
        <v>315</v>
      </c>
      <c r="BL19" s="402"/>
      <c r="BM19" s="369" t="s">
        <v>315</v>
      </c>
      <c r="BN19" s="367" t="s">
        <v>315</v>
      </c>
      <c r="BO19" s="368"/>
      <c r="BP19" s="369" t="s">
        <v>315</v>
      </c>
      <c r="BQ19" s="367" t="s">
        <v>315</v>
      </c>
      <c r="BR19" s="368"/>
      <c r="BS19" s="369" t="s">
        <v>315</v>
      </c>
      <c r="BT19" s="367" t="s">
        <v>555</v>
      </c>
      <c r="BU19" s="368">
        <v>0</v>
      </c>
      <c r="BV19" s="369" t="s">
        <v>315</v>
      </c>
      <c r="BW19" s="367" t="s">
        <v>315</v>
      </c>
      <c r="BX19" s="368"/>
      <c r="BY19" s="369" t="s">
        <v>315</v>
      </c>
      <c r="BZ19" s="367" t="s">
        <v>315</v>
      </c>
      <c r="CA19" s="807">
        <v>300</v>
      </c>
      <c r="CB19" s="369" t="s">
        <v>315</v>
      </c>
      <c r="CC19" s="367" t="s">
        <v>315</v>
      </c>
      <c r="CD19" s="402"/>
      <c r="CE19" s="369" t="s">
        <v>315</v>
      </c>
      <c r="CF19" s="367" t="s">
        <v>315</v>
      </c>
      <c r="CG19" s="368"/>
      <c r="CH19" s="369" t="s">
        <v>315</v>
      </c>
      <c r="CI19" s="367" t="s">
        <v>315</v>
      </c>
      <c r="CJ19" s="794"/>
      <c r="CK19" s="369" t="s">
        <v>315</v>
      </c>
      <c r="CL19" s="367" t="s">
        <v>315</v>
      </c>
      <c r="CM19" s="368"/>
      <c r="CN19" s="369" t="s">
        <v>441</v>
      </c>
      <c r="CO19" s="367" t="s">
        <v>315</v>
      </c>
      <c r="CP19" s="368"/>
      <c r="CQ19" s="369" t="s">
        <v>315</v>
      </c>
      <c r="CR19" s="367" t="s">
        <v>315</v>
      </c>
      <c r="CS19" s="794"/>
      <c r="CT19" s="369" t="s">
        <v>315</v>
      </c>
      <c r="CU19" s="367" t="s">
        <v>315</v>
      </c>
      <c r="CV19" s="794"/>
      <c r="CW19" s="369" t="s">
        <v>315</v>
      </c>
      <c r="CX19" s="367" t="s">
        <v>315</v>
      </c>
      <c r="CY19" s="368"/>
      <c r="CZ19" s="369" t="s">
        <v>315</v>
      </c>
      <c r="DA19" s="367" t="s">
        <v>315</v>
      </c>
      <c r="DB19" s="368"/>
      <c r="DC19" s="369" t="s">
        <v>315</v>
      </c>
      <c r="DD19" s="367" t="s">
        <v>315</v>
      </c>
      <c r="DE19" s="368"/>
      <c r="DF19" s="369" t="s">
        <v>315</v>
      </c>
      <c r="DG19" s="367" t="s">
        <v>315</v>
      </c>
      <c r="DH19" s="368"/>
      <c r="DI19" s="369" t="s">
        <v>315</v>
      </c>
      <c r="DJ19" s="367" t="s">
        <v>315</v>
      </c>
      <c r="DK19" s="368"/>
      <c r="DL19" s="369" t="s">
        <v>315</v>
      </c>
      <c r="DM19" s="367" t="s">
        <v>315</v>
      </c>
      <c r="DN19" s="368"/>
      <c r="DO19" s="369" t="s">
        <v>315</v>
      </c>
      <c r="DP19" s="367" t="s">
        <v>315</v>
      </c>
      <c r="DQ19" s="368"/>
      <c r="DR19" s="369" t="s">
        <v>315</v>
      </c>
      <c r="DS19" s="367" t="s">
        <v>315</v>
      </c>
      <c r="DT19" s="368"/>
      <c r="DU19" s="369" t="s">
        <v>315</v>
      </c>
      <c r="DV19" s="367" t="s">
        <v>315</v>
      </c>
      <c r="DW19" s="368"/>
      <c r="DX19" s="369" t="s">
        <v>315</v>
      </c>
      <c r="DY19" s="367" t="s">
        <v>315</v>
      </c>
      <c r="DZ19" s="368"/>
      <c r="EA19" s="369" t="s">
        <v>315</v>
      </c>
      <c r="EB19" s="367" t="s">
        <v>315</v>
      </c>
      <c r="EC19" s="368"/>
      <c r="ED19" s="369" t="s">
        <v>315</v>
      </c>
      <c r="EE19" s="367" t="s">
        <v>315</v>
      </c>
      <c r="EF19" s="368"/>
      <c r="EG19" s="367" t="s">
        <v>315</v>
      </c>
      <c r="EH19" s="367" t="s">
        <v>315</v>
      </c>
      <c r="EI19" s="368"/>
      <c r="EJ19" s="369" t="s">
        <v>315</v>
      </c>
      <c r="EK19" s="367" t="s">
        <v>315</v>
      </c>
      <c r="EL19" s="368"/>
      <c r="EM19" s="369" t="s">
        <v>315</v>
      </c>
      <c r="EN19" s="367" t="s">
        <v>315</v>
      </c>
      <c r="EO19" s="402"/>
      <c r="EP19" s="369" t="s">
        <v>315</v>
      </c>
      <c r="EQ19" s="367" t="s">
        <v>315</v>
      </c>
      <c r="ER19" s="402"/>
      <c r="ES19" s="369" t="s">
        <v>315</v>
      </c>
      <c r="ET19" s="367" t="s">
        <v>315</v>
      </c>
      <c r="EU19" s="402"/>
      <c r="EV19" s="369" t="s">
        <v>315</v>
      </c>
      <c r="EW19" s="367" t="s">
        <v>315</v>
      </c>
      <c r="EX19" s="368"/>
      <c r="EY19" s="369" t="s">
        <v>315</v>
      </c>
      <c r="EZ19" s="367" t="s">
        <v>315</v>
      </c>
      <c r="FA19" s="402"/>
      <c r="FB19" s="369" t="s">
        <v>315</v>
      </c>
      <c r="FC19" s="367" t="s">
        <v>315</v>
      </c>
      <c r="FD19" s="368"/>
      <c r="FE19" s="369" t="s">
        <v>315</v>
      </c>
      <c r="FF19" s="367" t="s">
        <v>315</v>
      </c>
      <c r="FG19" s="368"/>
      <c r="FH19" s="369" t="s">
        <v>315</v>
      </c>
      <c r="FI19" s="367" t="s">
        <v>315</v>
      </c>
      <c r="FJ19" s="368"/>
      <c r="FK19" s="369" t="s">
        <v>315</v>
      </c>
      <c r="FL19" s="367" t="s">
        <v>315</v>
      </c>
      <c r="FM19" s="368"/>
      <c r="FN19" s="369" t="s">
        <v>315</v>
      </c>
      <c r="FO19" s="367" t="s">
        <v>315</v>
      </c>
      <c r="FP19" s="368"/>
      <c r="FQ19" s="369" t="s">
        <v>315</v>
      </c>
      <c r="FR19" s="367" t="s">
        <v>315</v>
      </c>
      <c r="FS19" s="402"/>
      <c r="FT19" s="369" t="s">
        <v>315</v>
      </c>
      <c r="FU19" s="367" t="s">
        <v>315</v>
      </c>
      <c r="FV19" s="368"/>
      <c r="FW19" s="369" t="s">
        <v>315</v>
      </c>
      <c r="FX19" s="367" t="s">
        <v>315</v>
      </c>
      <c r="FY19" s="794"/>
      <c r="FZ19" s="369" t="s">
        <v>315</v>
      </c>
      <c r="GA19" s="367" t="s">
        <v>315</v>
      </c>
      <c r="GB19" s="368"/>
      <c r="GC19" s="369" t="s">
        <v>315</v>
      </c>
      <c r="GD19" s="367" t="s">
        <v>315</v>
      </c>
      <c r="GE19" s="368"/>
      <c r="GF19" s="369" t="s">
        <v>315</v>
      </c>
      <c r="GG19" s="367" t="s">
        <v>315</v>
      </c>
      <c r="GH19" s="794"/>
      <c r="GI19" s="369" t="s">
        <v>315</v>
      </c>
      <c r="GJ19" s="367" t="s">
        <v>315</v>
      </c>
      <c r="GK19" s="794"/>
      <c r="GL19" s="369" t="s">
        <v>315</v>
      </c>
      <c r="GM19" s="367" t="s">
        <v>315</v>
      </c>
      <c r="GN19" s="368"/>
      <c r="GO19" s="369" t="s">
        <v>315</v>
      </c>
      <c r="GP19" s="367" t="s">
        <v>315</v>
      </c>
      <c r="GQ19" s="368"/>
      <c r="GR19" s="369" t="s">
        <v>315</v>
      </c>
      <c r="GS19" s="367" t="s">
        <v>315</v>
      </c>
      <c r="GT19" s="368"/>
      <c r="GU19" s="369" t="s">
        <v>315</v>
      </c>
      <c r="GV19" s="367" t="s">
        <v>315</v>
      </c>
      <c r="GW19" s="368"/>
      <c r="GX19" s="369" t="s">
        <v>315</v>
      </c>
      <c r="GY19" s="367" t="s">
        <v>315</v>
      </c>
      <c r="GZ19" s="368"/>
      <c r="HA19" s="369" t="s">
        <v>315</v>
      </c>
      <c r="HB19" s="367" t="s">
        <v>315</v>
      </c>
      <c r="HC19" s="368"/>
      <c r="HD19" s="369" t="s">
        <v>315</v>
      </c>
      <c r="HE19" s="367" t="s">
        <v>315</v>
      </c>
      <c r="HF19" s="368"/>
      <c r="HG19" s="369" t="s">
        <v>315</v>
      </c>
      <c r="HH19" s="367" t="s">
        <v>315</v>
      </c>
      <c r="HI19" s="368"/>
      <c r="HJ19" s="369" t="s">
        <v>315</v>
      </c>
      <c r="HK19" s="367" t="s">
        <v>315</v>
      </c>
      <c r="HL19" s="368"/>
      <c r="HM19" s="369" t="s">
        <v>315</v>
      </c>
      <c r="HN19" s="367" t="s">
        <v>315</v>
      </c>
      <c r="HO19" s="368"/>
      <c r="HP19" s="369" t="s">
        <v>315</v>
      </c>
      <c r="HQ19" s="367" t="s">
        <v>315</v>
      </c>
      <c r="HR19" s="368"/>
      <c r="HS19" s="369" t="s">
        <v>315</v>
      </c>
      <c r="HT19" s="367" t="s">
        <v>315</v>
      </c>
      <c r="HU19" s="368"/>
      <c r="HV19" s="367" t="s">
        <v>315</v>
      </c>
      <c r="HW19" s="367" t="s">
        <v>315</v>
      </c>
      <c r="HX19" s="368"/>
      <c r="HY19" s="369" t="s">
        <v>315</v>
      </c>
      <c r="HZ19" s="367" t="s">
        <v>315</v>
      </c>
      <c r="IA19" s="368"/>
      <c r="IB19" s="369" t="s">
        <v>315</v>
      </c>
      <c r="IC19" s="367" t="s">
        <v>315</v>
      </c>
      <c r="ID19" s="402"/>
      <c r="IE19" s="369" t="s">
        <v>315</v>
      </c>
      <c r="IF19" s="367" t="s">
        <v>315</v>
      </c>
      <c r="IG19" s="402"/>
      <c r="IH19" s="369" t="s">
        <v>315</v>
      </c>
      <c r="II19" s="367" t="s">
        <v>315</v>
      </c>
      <c r="IJ19" s="402"/>
      <c r="IK19" s="369" t="s">
        <v>315</v>
      </c>
      <c r="IL19" s="367" t="s">
        <v>315</v>
      </c>
      <c r="IM19" s="368"/>
      <c r="IN19" s="369" t="s">
        <v>315</v>
      </c>
      <c r="IO19" s="367" t="s">
        <v>315</v>
      </c>
      <c r="IP19" s="402"/>
      <c r="IQ19" s="369" t="s">
        <v>315</v>
      </c>
      <c r="IR19" s="367" t="s">
        <v>315</v>
      </c>
      <c r="IS19" s="368"/>
      <c r="IT19" s="369" t="s">
        <v>315</v>
      </c>
      <c r="IU19" s="367" t="s">
        <v>315</v>
      </c>
      <c r="IV19" s="368"/>
      <c r="IW19" s="369" t="s">
        <v>315</v>
      </c>
      <c r="IX19" s="367" t="s">
        <v>315</v>
      </c>
      <c r="IY19" s="368"/>
      <c r="IZ19" s="369" t="s">
        <v>315</v>
      </c>
      <c r="JA19" s="367" t="s">
        <v>315</v>
      </c>
      <c r="JB19" s="368"/>
      <c r="JC19" s="369" t="s">
        <v>315</v>
      </c>
      <c r="JD19" s="367" t="s">
        <v>315</v>
      </c>
      <c r="JE19" s="368"/>
      <c r="JF19" s="369" t="s">
        <v>315</v>
      </c>
      <c r="JG19" s="367" t="s">
        <v>315</v>
      </c>
      <c r="JH19" s="402"/>
      <c r="JI19" s="369" t="s">
        <v>315</v>
      </c>
      <c r="JJ19" s="367" t="s">
        <v>315</v>
      </c>
      <c r="JK19" s="368"/>
      <c r="JL19" s="369" t="s">
        <v>315</v>
      </c>
      <c r="JM19" s="367" t="s">
        <v>315</v>
      </c>
      <c r="JN19" s="794"/>
      <c r="JO19" s="369" t="s">
        <v>315</v>
      </c>
      <c r="JP19" s="367" t="s">
        <v>315</v>
      </c>
      <c r="JQ19" s="368"/>
      <c r="JR19" s="369" t="s">
        <v>315</v>
      </c>
      <c r="JS19" s="367" t="s">
        <v>315</v>
      </c>
      <c r="JT19" s="368"/>
      <c r="JU19" s="369" t="s">
        <v>315</v>
      </c>
      <c r="JV19" s="367" t="s">
        <v>315</v>
      </c>
      <c r="JW19" s="794"/>
      <c r="JX19" s="369" t="s">
        <v>315</v>
      </c>
      <c r="JY19" s="367" t="s">
        <v>315</v>
      </c>
      <c r="JZ19" s="794"/>
      <c r="KA19" s="369" t="s">
        <v>315</v>
      </c>
      <c r="KB19" s="367" t="s">
        <v>315</v>
      </c>
      <c r="KC19" s="368"/>
      <c r="KD19" s="369" t="s">
        <v>315</v>
      </c>
      <c r="KE19" s="367" t="s">
        <v>315</v>
      </c>
      <c r="KF19" s="368"/>
      <c r="KG19" s="369" t="s">
        <v>315</v>
      </c>
      <c r="KH19" s="367" t="s">
        <v>315</v>
      </c>
      <c r="KI19" s="368"/>
      <c r="KJ19" s="369" t="s">
        <v>315</v>
      </c>
      <c r="KK19" s="367" t="s">
        <v>315</v>
      </c>
      <c r="KL19" s="368"/>
      <c r="KM19" s="369" t="s">
        <v>315</v>
      </c>
      <c r="KN19" s="367" t="s">
        <v>315</v>
      </c>
      <c r="KO19" s="368"/>
      <c r="KP19" s="369" t="s">
        <v>315</v>
      </c>
      <c r="KQ19" s="367" t="s">
        <v>315</v>
      </c>
      <c r="KR19" s="368"/>
      <c r="KS19" s="369" t="s">
        <v>315</v>
      </c>
      <c r="KT19" s="367" t="s">
        <v>315</v>
      </c>
      <c r="KU19" s="368"/>
      <c r="KV19" s="369" t="s">
        <v>315</v>
      </c>
      <c r="KW19" s="367" t="s">
        <v>315</v>
      </c>
      <c r="KX19" s="368"/>
      <c r="KY19" s="369" t="s">
        <v>315</v>
      </c>
      <c r="KZ19" s="367" t="s">
        <v>315</v>
      </c>
      <c r="LA19" s="368"/>
      <c r="LB19" s="369" t="s">
        <v>315</v>
      </c>
      <c r="LC19" s="367" t="s">
        <v>315</v>
      </c>
      <c r="LD19" s="368"/>
      <c r="LE19" s="369" t="s">
        <v>315</v>
      </c>
      <c r="LF19" s="367" t="s">
        <v>315</v>
      </c>
      <c r="LG19" s="368"/>
      <c r="LH19" s="369" t="s">
        <v>315</v>
      </c>
      <c r="LI19" s="367" t="s">
        <v>315</v>
      </c>
      <c r="LJ19" s="368"/>
      <c r="LK19" s="367" t="s">
        <v>315</v>
      </c>
      <c r="XFD19" s="230">
        <v>600</v>
      </c>
    </row>
    <row r="20" spans="1:323 16384:16384" ht="21.65" hidden="1" customHeight="1" x14ac:dyDescent="0.2">
      <c r="A20" s="120"/>
      <c r="B20" s="637">
        <v>46090.684467592589</v>
      </c>
      <c r="C20" s="555">
        <v>0</v>
      </c>
      <c r="D20" s="894" t="s">
        <v>735</v>
      </c>
      <c r="E20" s="638">
        <v>6798</v>
      </c>
      <c r="F20" s="540" t="s">
        <v>873</v>
      </c>
      <c r="G20" s="540" t="s">
        <v>548</v>
      </c>
      <c r="H20" s="540" t="s">
        <v>556</v>
      </c>
      <c r="I20" s="540" t="s">
        <v>614</v>
      </c>
      <c r="J20" s="639">
        <v>250</v>
      </c>
      <c r="K20" s="540" t="s">
        <v>874</v>
      </c>
      <c r="L20" s="540" t="s">
        <v>548</v>
      </c>
      <c r="M20" s="540" t="s">
        <v>556</v>
      </c>
      <c r="N20" s="540" t="s">
        <v>614</v>
      </c>
      <c r="O20" s="639" t="s">
        <v>875</v>
      </c>
      <c r="P20" s="540">
        <v>0</v>
      </c>
      <c r="Q20" s="640" t="s">
        <v>403</v>
      </c>
      <c r="R20" s="640">
        <v>250</v>
      </c>
      <c r="S20" s="540" t="s">
        <v>876</v>
      </c>
      <c r="T20" s="641" t="s">
        <v>557</v>
      </c>
      <c r="U20" s="642"/>
      <c r="V20" s="642"/>
      <c r="W20" s="642">
        <v>46091</v>
      </c>
      <c r="X20" s="642">
        <v>46097</v>
      </c>
      <c r="Y20" s="642">
        <v>46097</v>
      </c>
      <c r="Z20" s="642">
        <v>46093</v>
      </c>
      <c r="AA20" s="643">
        <v>46093</v>
      </c>
      <c r="AB20" s="644">
        <v>223</v>
      </c>
      <c r="AC20" s="645">
        <v>250</v>
      </c>
      <c r="AD20" s="410" t="s">
        <v>558</v>
      </c>
      <c r="AE20" s="366"/>
      <c r="AF20" s="646" t="s">
        <v>570</v>
      </c>
      <c r="AG20" s="647" t="s">
        <v>552</v>
      </c>
      <c r="AH20" s="647" t="s">
        <v>553</v>
      </c>
      <c r="AI20" s="648" t="s">
        <v>618</v>
      </c>
      <c r="AJ20" s="648" t="s">
        <v>466</v>
      </c>
      <c r="AK20" s="649" t="s">
        <v>338</v>
      </c>
      <c r="AL20" s="366"/>
      <c r="AM20" s="366"/>
      <c r="AN20" s="366"/>
      <c r="AO20" s="366"/>
      <c r="AP20" s="366"/>
      <c r="AQ20" s="808" t="s">
        <v>330</v>
      </c>
      <c r="AR20" s="763"/>
      <c r="AS20" s="367" t="s">
        <v>315</v>
      </c>
      <c r="AT20" s="368"/>
      <c r="AU20" s="369" t="s">
        <v>315</v>
      </c>
      <c r="AV20" s="367" t="s">
        <v>315</v>
      </c>
      <c r="AW20" s="368"/>
      <c r="AX20" s="369" t="s">
        <v>315</v>
      </c>
      <c r="AY20" s="367" t="s">
        <v>315</v>
      </c>
      <c r="AZ20" s="402"/>
      <c r="BA20" s="369" t="s">
        <v>315</v>
      </c>
      <c r="BB20" s="367" t="s">
        <v>315</v>
      </c>
      <c r="BC20" s="402"/>
      <c r="BD20" s="369" t="s">
        <v>315</v>
      </c>
      <c r="BE20" s="367" t="s">
        <v>315</v>
      </c>
      <c r="BF20" s="402"/>
      <c r="BG20" s="369" t="s">
        <v>315</v>
      </c>
      <c r="BH20" s="367" t="s">
        <v>315</v>
      </c>
      <c r="BI20" s="368"/>
      <c r="BJ20" s="369" t="s">
        <v>315</v>
      </c>
      <c r="BK20" s="367" t="s">
        <v>315</v>
      </c>
      <c r="BL20" s="402"/>
      <c r="BM20" s="369" t="s">
        <v>315</v>
      </c>
      <c r="BN20" s="367" t="s">
        <v>315</v>
      </c>
      <c r="BO20" s="368"/>
      <c r="BP20" s="369" t="s">
        <v>315</v>
      </c>
      <c r="BQ20" s="367" t="s">
        <v>315</v>
      </c>
      <c r="BR20" s="368"/>
      <c r="BS20" s="369" t="s">
        <v>315</v>
      </c>
      <c r="BT20" s="367" t="s">
        <v>555</v>
      </c>
      <c r="BU20" s="368">
        <v>0</v>
      </c>
      <c r="BV20" s="369" t="s">
        <v>315</v>
      </c>
      <c r="BW20" s="367" t="s">
        <v>315</v>
      </c>
      <c r="BX20" s="368"/>
      <c r="BY20" s="369" t="s">
        <v>315</v>
      </c>
      <c r="BZ20" s="367" t="s">
        <v>315</v>
      </c>
      <c r="CA20" s="807">
        <v>250</v>
      </c>
      <c r="CB20" s="369" t="s">
        <v>315</v>
      </c>
      <c r="CC20" s="367" t="s">
        <v>315</v>
      </c>
      <c r="CD20" s="402"/>
      <c r="CE20" s="369" t="s">
        <v>315</v>
      </c>
      <c r="CF20" s="367" t="s">
        <v>315</v>
      </c>
      <c r="CG20" s="368"/>
      <c r="CH20" s="369" t="s">
        <v>315</v>
      </c>
      <c r="CI20" s="367" t="s">
        <v>315</v>
      </c>
      <c r="CJ20" s="794"/>
      <c r="CK20" s="369" t="s">
        <v>315</v>
      </c>
      <c r="CL20" s="367" t="s">
        <v>315</v>
      </c>
      <c r="CM20" s="368"/>
      <c r="CN20" s="369" t="s">
        <v>441</v>
      </c>
      <c r="CO20" s="367" t="s">
        <v>315</v>
      </c>
      <c r="CP20" s="368"/>
      <c r="CQ20" s="369" t="s">
        <v>315</v>
      </c>
      <c r="CR20" s="367" t="s">
        <v>315</v>
      </c>
      <c r="CS20" s="794"/>
      <c r="CT20" s="369" t="s">
        <v>315</v>
      </c>
      <c r="CU20" s="367" t="s">
        <v>315</v>
      </c>
      <c r="CV20" s="794"/>
      <c r="CW20" s="369" t="s">
        <v>315</v>
      </c>
      <c r="CX20" s="367" t="s">
        <v>315</v>
      </c>
      <c r="CY20" s="368"/>
      <c r="CZ20" s="369" t="s">
        <v>315</v>
      </c>
      <c r="DA20" s="367" t="s">
        <v>315</v>
      </c>
      <c r="DB20" s="368"/>
      <c r="DC20" s="369" t="s">
        <v>315</v>
      </c>
      <c r="DD20" s="367" t="s">
        <v>315</v>
      </c>
      <c r="DE20" s="368"/>
      <c r="DF20" s="369" t="s">
        <v>315</v>
      </c>
      <c r="DG20" s="367" t="s">
        <v>315</v>
      </c>
      <c r="DH20" s="368"/>
      <c r="DI20" s="369" t="s">
        <v>315</v>
      </c>
      <c r="DJ20" s="367" t="s">
        <v>315</v>
      </c>
      <c r="DK20" s="368"/>
      <c r="DL20" s="369" t="s">
        <v>315</v>
      </c>
      <c r="DM20" s="367" t="s">
        <v>315</v>
      </c>
      <c r="DN20" s="368"/>
      <c r="DO20" s="369" t="s">
        <v>315</v>
      </c>
      <c r="DP20" s="367" t="s">
        <v>315</v>
      </c>
      <c r="DQ20" s="368"/>
      <c r="DR20" s="369" t="s">
        <v>315</v>
      </c>
      <c r="DS20" s="367" t="s">
        <v>315</v>
      </c>
      <c r="DT20" s="368"/>
      <c r="DU20" s="369" t="s">
        <v>315</v>
      </c>
      <c r="DV20" s="367" t="s">
        <v>315</v>
      </c>
      <c r="DW20" s="368"/>
      <c r="DX20" s="369" t="s">
        <v>315</v>
      </c>
      <c r="DY20" s="367" t="s">
        <v>315</v>
      </c>
      <c r="DZ20" s="368"/>
      <c r="EA20" s="369" t="s">
        <v>315</v>
      </c>
      <c r="EB20" s="367" t="s">
        <v>315</v>
      </c>
      <c r="EC20" s="368"/>
      <c r="ED20" s="369" t="s">
        <v>315</v>
      </c>
      <c r="EE20" s="367" t="s">
        <v>315</v>
      </c>
      <c r="EF20" s="368"/>
      <c r="EG20" s="367" t="s">
        <v>315</v>
      </c>
      <c r="EH20" s="367" t="s">
        <v>315</v>
      </c>
      <c r="EI20" s="368"/>
      <c r="EJ20" s="369" t="s">
        <v>315</v>
      </c>
      <c r="EK20" s="367" t="s">
        <v>315</v>
      </c>
      <c r="EL20" s="368"/>
      <c r="EM20" s="369" t="s">
        <v>315</v>
      </c>
      <c r="EN20" s="367" t="s">
        <v>315</v>
      </c>
      <c r="EO20" s="402"/>
      <c r="EP20" s="369" t="s">
        <v>315</v>
      </c>
      <c r="EQ20" s="367" t="s">
        <v>315</v>
      </c>
      <c r="ER20" s="402"/>
      <c r="ES20" s="369" t="s">
        <v>315</v>
      </c>
      <c r="ET20" s="367" t="s">
        <v>315</v>
      </c>
      <c r="EU20" s="402"/>
      <c r="EV20" s="369" t="s">
        <v>315</v>
      </c>
      <c r="EW20" s="367" t="s">
        <v>315</v>
      </c>
      <c r="EX20" s="368"/>
      <c r="EY20" s="369" t="s">
        <v>315</v>
      </c>
      <c r="EZ20" s="367" t="s">
        <v>315</v>
      </c>
      <c r="FA20" s="402"/>
      <c r="FB20" s="369" t="s">
        <v>315</v>
      </c>
      <c r="FC20" s="367" t="s">
        <v>315</v>
      </c>
      <c r="FD20" s="368"/>
      <c r="FE20" s="369" t="s">
        <v>315</v>
      </c>
      <c r="FF20" s="367" t="s">
        <v>315</v>
      </c>
      <c r="FG20" s="368"/>
      <c r="FH20" s="369" t="s">
        <v>315</v>
      </c>
      <c r="FI20" s="367" t="s">
        <v>315</v>
      </c>
      <c r="FJ20" s="368"/>
      <c r="FK20" s="369" t="s">
        <v>315</v>
      </c>
      <c r="FL20" s="367" t="s">
        <v>315</v>
      </c>
      <c r="FM20" s="368"/>
      <c r="FN20" s="369" t="s">
        <v>315</v>
      </c>
      <c r="FO20" s="367" t="s">
        <v>315</v>
      </c>
      <c r="FP20" s="368"/>
      <c r="FQ20" s="369" t="s">
        <v>315</v>
      </c>
      <c r="FR20" s="367" t="s">
        <v>315</v>
      </c>
      <c r="FS20" s="402"/>
      <c r="FT20" s="369" t="s">
        <v>315</v>
      </c>
      <c r="FU20" s="367" t="s">
        <v>315</v>
      </c>
      <c r="FV20" s="368"/>
      <c r="FW20" s="369" t="s">
        <v>315</v>
      </c>
      <c r="FX20" s="367" t="s">
        <v>315</v>
      </c>
      <c r="FY20" s="794"/>
      <c r="FZ20" s="369" t="s">
        <v>315</v>
      </c>
      <c r="GA20" s="367" t="s">
        <v>315</v>
      </c>
      <c r="GB20" s="368"/>
      <c r="GC20" s="369" t="s">
        <v>315</v>
      </c>
      <c r="GD20" s="367" t="s">
        <v>315</v>
      </c>
      <c r="GE20" s="368"/>
      <c r="GF20" s="369" t="s">
        <v>315</v>
      </c>
      <c r="GG20" s="367" t="s">
        <v>315</v>
      </c>
      <c r="GH20" s="794"/>
      <c r="GI20" s="369" t="s">
        <v>315</v>
      </c>
      <c r="GJ20" s="367" t="s">
        <v>315</v>
      </c>
      <c r="GK20" s="794"/>
      <c r="GL20" s="369" t="s">
        <v>315</v>
      </c>
      <c r="GM20" s="367" t="s">
        <v>315</v>
      </c>
      <c r="GN20" s="368"/>
      <c r="GO20" s="369" t="s">
        <v>315</v>
      </c>
      <c r="GP20" s="367" t="s">
        <v>315</v>
      </c>
      <c r="GQ20" s="368"/>
      <c r="GR20" s="369" t="s">
        <v>315</v>
      </c>
      <c r="GS20" s="367" t="s">
        <v>315</v>
      </c>
      <c r="GT20" s="368"/>
      <c r="GU20" s="369" t="s">
        <v>315</v>
      </c>
      <c r="GV20" s="367" t="s">
        <v>315</v>
      </c>
      <c r="GW20" s="368"/>
      <c r="GX20" s="369" t="s">
        <v>315</v>
      </c>
      <c r="GY20" s="367" t="s">
        <v>315</v>
      </c>
      <c r="GZ20" s="368"/>
      <c r="HA20" s="369" t="s">
        <v>315</v>
      </c>
      <c r="HB20" s="367" t="s">
        <v>315</v>
      </c>
      <c r="HC20" s="368"/>
      <c r="HD20" s="369" t="s">
        <v>315</v>
      </c>
      <c r="HE20" s="367" t="s">
        <v>315</v>
      </c>
      <c r="HF20" s="368"/>
      <c r="HG20" s="369" t="s">
        <v>315</v>
      </c>
      <c r="HH20" s="367" t="s">
        <v>315</v>
      </c>
      <c r="HI20" s="368"/>
      <c r="HJ20" s="369" t="s">
        <v>315</v>
      </c>
      <c r="HK20" s="367" t="s">
        <v>315</v>
      </c>
      <c r="HL20" s="368"/>
      <c r="HM20" s="369" t="s">
        <v>315</v>
      </c>
      <c r="HN20" s="367" t="s">
        <v>315</v>
      </c>
      <c r="HO20" s="368"/>
      <c r="HP20" s="369" t="s">
        <v>315</v>
      </c>
      <c r="HQ20" s="367" t="s">
        <v>315</v>
      </c>
      <c r="HR20" s="368"/>
      <c r="HS20" s="369" t="s">
        <v>315</v>
      </c>
      <c r="HT20" s="367" t="s">
        <v>315</v>
      </c>
      <c r="HU20" s="368"/>
      <c r="HV20" s="367" t="s">
        <v>315</v>
      </c>
      <c r="HW20" s="367" t="s">
        <v>315</v>
      </c>
      <c r="HX20" s="368"/>
      <c r="HY20" s="369" t="s">
        <v>315</v>
      </c>
      <c r="HZ20" s="367" t="s">
        <v>315</v>
      </c>
      <c r="IA20" s="368"/>
      <c r="IB20" s="369" t="s">
        <v>315</v>
      </c>
      <c r="IC20" s="367" t="s">
        <v>315</v>
      </c>
      <c r="ID20" s="402"/>
      <c r="IE20" s="369" t="s">
        <v>315</v>
      </c>
      <c r="IF20" s="367" t="s">
        <v>315</v>
      </c>
      <c r="IG20" s="402"/>
      <c r="IH20" s="369" t="s">
        <v>315</v>
      </c>
      <c r="II20" s="367" t="s">
        <v>315</v>
      </c>
      <c r="IJ20" s="402"/>
      <c r="IK20" s="369" t="s">
        <v>315</v>
      </c>
      <c r="IL20" s="367" t="s">
        <v>315</v>
      </c>
      <c r="IM20" s="368"/>
      <c r="IN20" s="369" t="s">
        <v>315</v>
      </c>
      <c r="IO20" s="367" t="s">
        <v>315</v>
      </c>
      <c r="IP20" s="402"/>
      <c r="IQ20" s="369" t="s">
        <v>315</v>
      </c>
      <c r="IR20" s="367" t="s">
        <v>315</v>
      </c>
      <c r="IS20" s="368"/>
      <c r="IT20" s="369" t="s">
        <v>315</v>
      </c>
      <c r="IU20" s="367" t="s">
        <v>315</v>
      </c>
      <c r="IV20" s="368"/>
      <c r="IW20" s="369" t="s">
        <v>315</v>
      </c>
      <c r="IX20" s="367" t="s">
        <v>315</v>
      </c>
      <c r="IY20" s="368"/>
      <c r="IZ20" s="369" t="s">
        <v>315</v>
      </c>
      <c r="JA20" s="367" t="s">
        <v>315</v>
      </c>
      <c r="JB20" s="368"/>
      <c r="JC20" s="369" t="s">
        <v>315</v>
      </c>
      <c r="JD20" s="367" t="s">
        <v>315</v>
      </c>
      <c r="JE20" s="368"/>
      <c r="JF20" s="369" t="s">
        <v>315</v>
      </c>
      <c r="JG20" s="367" t="s">
        <v>315</v>
      </c>
      <c r="JH20" s="402"/>
      <c r="JI20" s="369" t="s">
        <v>315</v>
      </c>
      <c r="JJ20" s="367" t="s">
        <v>315</v>
      </c>
      <c r="JK20" s="368"/>
      <c r="JL20" s="369" t="s">
        <v>315</v>
      </c>
      <c r="JM20" s="367" t="s">
        <v>315</v>
      </c>
      <c r="JN20" s="794"/>
      <c r="JO20" s="369" t="s">
        <v>315</v>
      </c>
      <c r="JP20" s="367" t="s">
        <v>315</v>
      </c>
      <c r="JQ20" s="368"/>
      <c r="JR20" s="369" t="s">
        <v>315</v>
      </c>
      <c r="JS20" s="367" t="s">
        <v>315</v>
      </c>
      <c r="JT20" s="368"/>
      <c r="JU20" s="369" t="s">
        <v>315</v>
      </c>
      <c r="JV20" s="367" t="s">
        <v>315</v>
      </c>
      <c r="JW20" s="794"/>
      <c r="JX20" s="369" t="s">
        <v>315</v>
      </c>
      <c r="JY20" s="367" t="s">
        <v>315</v>
      </c>
      <c r="JZ20" s="794"/>
      <c r="KA20" s="369" t="s">
        <v>315</v>
      </c>
      <c r="KB20" s="367" t="s">
        <v>315</v>
      </c>
      <c r="KC20" s="368"/>
      <c r="KD20" s="369" t="s">
        <v>315</v>
      </c>
      <c r="KE20" s="367" t="s">
        <v>315</v>
      </c>
      <c r="KF20" s="368"/>
      <c r="KG20" s="369" t="s">
        <v>315</v>
      </c>
      <c r="KH20" s="367" t="s">
        <v>315</v>
      </c>
      <c r="KI20" s="368"/>
      <c r="KJ20" s="369" t="s">
        <v>315</v>
      </c>
      <c r="KK20" s="367" t="s">
        <v>315</v>
      </c>
      <c r="KL20" s="368"/>
      <c r="KM20" s="369" t="s">
        <v>315</v>
      </c>
      <c r="KN20" s="367" t="s">
        <v>315</v>
      </c>
      <c r="KO20" s="368"/>
      <c r="KP20" s="369" t="s">
        <v>315</v>
      </c>
      <c r="KQ20" s="367" t="s">
        <v>315</v>
      </c>
      <c r="KR20" s="368"/>
      <c r="KS20" s="369" t="s">
        <v>315</v>
      </c>
      <c r="KT20" s="367" t="s">
        <v>315</v>
      </c>
      <c r="KU20" s="368"/>
      <c r="KV20" s="369" t="s">
        <v>315</v>
      </c>
      <c r="KW20" s="367" t="s">
        <v>315</v>
      </c>
      <c r="KX20" s="368"/>
      <c r="KY20" s="369" t="s">
        <v>315</v>
      </c>
      <c r="KZ20" s="367" t="s">
        <v>315</v>
      </c>
      <c r="LA20" s="368"/>
      <c r="LB20" s="369" t="s">
        <v>315</v>
      </c>
      <c r="LC20" s="367" t="s">
        <v>315</v>
      </c>
      <c r="LD20" s="368"/>
      <c r="LE20" s="369" t="s">
        <v>315</v>
      </c>
      <c r="LF20" s="367" t="s">
        <v>315</v>
      </c>
      <c r="LG20" s="368"/>
      <c r="LH20" s="369" t="s">
        <v>315</v>
      </c>
      <c r="LI20" s="367" t="s">
        <v>315</v>
      </c>
      <c r="LJ20" s="368"/>
      <c r="LK20" s="367" t="s">
        <v>315</v>
      </c>
      <c r="XFD20" s="230">
        <v>500</v>
      </c>
    </row>
    <row r="21" spans="1:323 16384:16384" ht="21.65" hidden="1" customHeight="1" x14ac:dyDescent="0.2">
      <c r="A21" s="120"/>
      <c r="B21" s="637">
        <v>46090.686585648145</v>
      </c>
      <c r="C21" s="555">
        <v>0</v>
      </c>
      <c r="D21" s="894" t="s">
        <v>736</v>
      </c>
      <c r="E21" s="638">
        <v>6798</v>
      </c>
      <c r="F21" s="540" t="s">
        <v>887</v>
      </c>
      <c r="G21" s="540" t="s">
        <v>548</v>
      </c>
      <c r="H21" s="540" t="s">
        <v>556</v>
      </c>
      <c r="I21" s="540" t="s">
        <v>662</v>
      </c>
      <c r="J21" s="639">
        <v>300</v>
      </c>
      <c r="K21" s="540" t="s">
        <v>888</v>
      </c>
      <c r="L21" s="540" t="s">
        <v>548</v>
      </c>
      <c r="M21" s="540" t="s">
        <v>556</v>
      </c>
      <c r="N21" s="540" t="s">
        <v>662</v>
      </c>
      <c r="O21" s="639" t="s">
        <v>889</v>
      </c>
      <c r="P21" s="540">
        <v>0</v>
      </c>
      <c r="Q21" s="640" t="s">
        <v>403</v>
      </c>
      <c r="R21" s="640">
        <v>300</v>
      </c>
      <c r="S21" s="540" t="s">
        <v>679</v>
      </c>
      <c r="T21" s="641" t="s">
        <v>557</v>
      </c>
      <c r="U21" s="642"/>
      <c r="V21" s="642"/>
      <c r="W21" s="642">
        <v>46092</v>
      </c>
      <c r="X21" s="642">
        <v>46097</v>
      </c>
      <c r="Y21" s="642">
        <v>46097</v>
      </c>
      <c r="Z21" s="642">
        <v>46093</v>
      </c>
      <c r="AA21" s="643">
        <v>46093</v>
      </c>
      <c r="AB21" s="644">
        <v>300</v>
      </c>
      <c r="AC21" s="645">
        <v>300</v>
      </c>
      <c r="AD21" s="410" t="s">
        <v>558</v>
      </c>
      <c r="AE21" s="366"/>
      <c r="AF21" s="646" t="s">
        <v>570</v>
      </c>
      <c r="AG21" s="647" t="s">
        <v>552</v>
      </c>
      <c r="AH21" s="647" t="s">
        <v>553</v>
      </c>
      <c r="AI21" s="648" t="s">
        <v>618</v>
      </c>
      <c r="AJ21" s="648" t="s">
        <v>466</v>
      </c>
      <c r="AK21" s="649" t="s">
        <v>338</v>
      </c>
      <c r="AL21" s="366"/>
      <c r="AM21" s="366"/>
      <c r="AN21" s="366"/>
      <c r="AO21" s="366"/>
      <c r="AP21" s="366"/>
      <c r="AQ21" s="808" t="s">
        <v>330</v>
      </c>
      <c r="AR21" s="763"/>
      <c r="AS21" s="367" t="s">
        <v>315</v>
      </c>
      <c r="AT21" s="368"/>
      <c r="AU21" s="369" t="s">
        <v>315</v>
      </c>
      <c r="AV21" s="367" t="s">
        <v>315</v>
      </c>
      <c r="AW21" s="368"/>
      <c r="AX21" s="369" t="s">
        <v>315</v>
      </c>
      <c r="AY21" s="367" t="s">
        <v>315</v>
      </c>
      <c r="AZ21" s="402"/>
      <c r="BA21" s="369" t="s">
        <v>315</v>
      </c>
      <c r="BB21" s="367" t="s">
        <v>315</v>
      </c>
      <c r="BC21" s="402"/>
      <c r="BD21" s="369" t="s">
        <v>315</v>
      </c>
      <c r="BE21" s="367" t="s">
        <v>315</v>
      </c>
      <c r="BF21" s="402"/>
      <c r="BG21" s="369" t="s">
        <v>315</v>
      </c>
      <c r="BH21" s="367" t="s">
        <v>315</v>
      </c>
      <c r="BI21" s="368"/>
      <c r="BJ21" s="369" t="s">
        <v>315</v>
      </c>
      <c r="BK21" s="367" t="s">
        <v>315</v>
      </c>
      <c r="BL21" s="402"/>
      <c r="BM21" s="369" t="s">
        <v>315</v>
      </c>
      <c r="BN21" s="367" t="s">
        <v>315</v>
      </c>
      <c r="BO21" s="368"/>
      <c r="BP21" s="369" t="s">
        <v>315</v>
      </c>
      <c r="BQ21" s="367" t="s">
        <v>315</v>
      </c>
      <c r="BR21" s="368"/>
      <c r="BS21" s="369" t="s">
        <v>315</v>
      </c>
      <c r="BT21" s="367" t="s">
        <v>315</v>
      </c>
      <c r="BU21" s="368"/>
      <c r="BV21" s="369" t="s">
        <v>315</v>
      </c>
      <c r="BW21" s="367" t="s">
        <v>555</v>
      </c>
      <c r="BX21" s="368">
        <v>0</v>
      </c>
      <c r="BY21" s="369" t="s">
        <v>315</v>
      </c>
      <c r="BZ21" s="367" t="s">
        <v>315</v>
      </c>
      <c r="CA21" s="807">
        <v>300</v>
      </c>
      <c r="CB21" s="369" t="s">
        <v>315</v>
      </c>
      <c r="CC21" s="367" t="s">
        <v>315</v>
      </c>
      <c r="CD21" s="402"/>
      <c r="CE21" s="369" t="s">
        <v>315</v>
      </c>
      <c r="CF21" s="367" t="s">
        <v>315</v>
      </c>
      <c r="CG21" s="368"/>
      <c r="CH21" s="369" t="s">
        <v>315</v>
      </c>
      <c r="CI21" s="367" t="s">
        <v>315</v>
      </c>
      <c r="CJ21" s="794"/>
      <c r="CK21" s="369" t="s">
        <v>315</v>
      </c>
      <c r="CL21" s="367" t="s">
        <v>315</v>
      </c>
      <c r="CM21" s="368"/>
      <c r="CN21" s="369" t="s">
        <v>441</v>
      </c>
      <c r="CO21" s="367" t="s">
        <v>315</v>
      </c>
      <c r="CP21" s="368"/>
      <c r="CQ21" s="369" t="s">
        <v>315</v>
      </c>
      <c r="CR21" s="367" t="s">
        <v>315</v>
      </c>
      <c r="CS21" s="794"/>
      <c r="CT21" s="369" t="s">
        <v>315</v>
      </c>
      <c r="CU21" s="367" t="s">
        <v>315</v>
      </c>
      <c r="CV21" s="794"/>
      <c r="CW21" s="369" t="s">
        <v>315</v>
      </c>
      <c r="CX21" s="367" t="s">
        <v>315</v>
      </c>
      <c r="CY21" s="368"/>
      <c r="CZ21" s="369" t="s">
        <v>315</v>
      </c>
      <c r="DA21" s="367" t="s">
        <v>315</v>
      </c>
      <c r="DB21" s="368"/>
      <c r="DC21" s="369" t="s">
        <v>315</v>
      </c>
      <c r="DD21" s="367" t="s">
        <v>315</v>
      </c>
      <c r="DE21" s="368"/>
      <c r="DF21" s="369" t="s">
        <v>315</v>
      </c>
      <c r="DG21" s="367" t="s">
        <v>315</v>
      </c>
      <c r="DH21" s="368"/>
      <c r="DI21" s="369" t="s">
        <v>315</v>
      </c>
      <c r="DJ21" s="367" t="s">
        <v>315</v>
      </c>
      <c r="DK21" s="368"/>
      <c r="DL21" s="369" t="s">
        <v>315</v>
      </c>
      <c r="DM21" s="367" t="s">
        <v>315</v>
      </c>
      <c r="DN21" s="368"/>
      <c r="DO21" s="369" t="s">
        <v>315</v>
      </c>
      <c r="DP21" s="367" t="s">
        <v>315</v>
      </c>
      <c r="DQ21" s="368"/>
      <c r="DR21" s="369" t="s">
        <v>315</v>
      </c>
      <c r="DS21" s="367" t="s">
        <v>315</v>
      </c>
      <c r="DT21" s="368"/>
      <c r="DU21" s="369" t="s">
        <v>315</v>
      </c>
      <c r="DV21" s="367" t="s">
        <v>315</v>
      </c>
      <c r="DW21" s="368"/>
      <c r="DX21" s="369" t="s">
        <v>315</v>
      </c>
      <c r="DY21" s="367" t="s">
        <v>315</v>
      </c>
      <c r="DZ21" s="368"/>
      <c r="EA21" s="369" t="s">
        <v>315</v>
      </c>
      <c r="EB21" s="367" t="s">
        <v>315</v>
      </c>
      <c r="EC21" s="368"/>
      <c r="ED21" s="369" t="s">
        <v>315</v>
      </c>
      <c r="EE21" s="367" t="s">
        <v>315</v>
      </c>
      <c r="EF21" s="368"/>
      <c r="EG21" s="367" t="s">
        <v>315</v>
      </c>
      <c r="EH21" s="367" t="s">
        <v>315</v>
      </c>
      <c r="EI21" s="368"/>
      <c r="EJ21" s="369" t="s">
        <v>315</v>
      </c>
      <c r="EK21" s="367" t="s">
        <v>315</v>
      </c>
      <c r="EL21" s="368"/>
      <c r="EM21" s="369" t="s">
        <v>315</v>
      </c>
      <c r="EN21" s="367" t="s">
        <v>315</v>
      </c>
      <c r="EO21" s="402"/>
      <c r="EP21" s="369" t="s">
        <v>315</v>
      </c>
      <c r="EQ21" s="367" t="s">
        <v>315</v>
      </c>
      <c r="ER21" s="402"/>
      <c r="ES21" s="369" t="s">
        <v>315</v>
      </c>
      <c r="ET21" s="367" t="s">
        <v>315</v>
      </c>
      <c r="EU21" s="402"/>
      <c r="EV21" s="369" t="s">
        <v>315</v>
      </c>
      <c r="EW21" s="367" t="s">
        <v>315</v>
      </c>
      <c r="EX21" s="368"/>
      <c r="EY21" s="369" t="s">
        <v>315</v>
      </c>
      <c r="EZ21" s="367" t="s">
        <v>315</v>
      </c>
      <c r="FA21" s="402"/>
      <c r="FB21" s="369" t="s">
        <v>315</v>
      </c>
      <c r="FC21" s="367" t="s">
        <v>315</v>
      </c>
      <c r="FD21" s="368"/>
      <c r="FE21" s="369" t="s">
        <v>315</v>
      </c>
      <c r="FF21" s="367" t="s">
        <v>315</v>
      </c>
      <c r="FG21" s="368"/>
      <c r="FH21" s="369" t="s">
        <v>315</v>
      </c>
      <c r="FI21" s="367" t="s">
        <v>315</v>
      </c>
      <c r="FJ21" s="368"/>
      <c r="FK21" s="369" t="s">
        <v>315</v>
      </c>
      <c r="FL21" s="367" t="s">
        <v>315</v>
      </c>
      <c r="FM21" s="368"/>
      <c r="FN21" s="369" t="s">
        <v>315</v>
      </c>
      <c r="FO21" s="367" t="s">
        <v>315</v>
      </c>
      <c r="FP21" s="368"/>
      <c r="FQ21" s="369" t="s">
        <v>315</v>
      </c>
      <c r="FR21" s="367" t="s">
        <v>315</v>
      </c>
      <c r="FS21" s="402"/>
      <c r="FT21" s="369" t="s">
        <v>315</v>
      </c>
      <c r="FU21" s="367" t="s">
        <v>315</v>
      </c>
      <c r="FV21" s="368"/>
      <c r="FW21" s="369" t="s">
        <v>315</v>
      </c>
      <c r="FX21" s="367" t="s">
        <v>315</v>
      </c>
      <c r="FY21" s="794"/>
      <c r="FZ21" s="369" t="s">
        <v>315</v>
      </c>
      <c r="GA21" s="367" t="s">
        <v>315</v>
      </c>
      <c r="GB21" s="368"/>
      <c r="GC21" s="369" t="s">
        <v>315</v>
      </c>
      <c r="GD21" s="367" t="s">
        <v>315</v>
      </c>
      <c r="GE21" s="368"/>
      <c r="GF21" s="369" t="s">
        <v>315</v>
      </c>
      <c r="GG21" s="367" t="s">
        <v>315</v>
      </c>
      <c r="GH21" s="794"/>
      <c r="GI21" s="369" t="s">
        <v>315</v>
      </c>
      <c r="GJ21" s="367" t="s">
        <v>315</v>
      </c>
      <c r="GK21" s="794"/>
      <c r="GL21" s="369" t="s">
        <v>315</v>
      </c>
      <c r="GM21" s="367" t="s">
        <v>315</v>
      </c>
      <c r="GN21" s="368"/>
      <c r="GO21" s="369" t="s">
        <v>315</v>
      </c>
      <c r="GP21" s="367" t="s">
        <v>315</v>
      </c>
      <c r="GQ21" s="368"/>
      <c r="GR21" s="369" t="s">
        <v>315</v>
      </c>
      <c r="GS21" s="367" t="s">
        <v>315</v>
      </c>
      <c r="GT21" s="368"/>
      <c r="GU21" s="369" t="s">
        <v>315</v>
      </c>
      <c r="GV21" s="367" t="s">
        <v>315</v>
      </c>
      <c r="GW21" s="368"/>
      <c r="GX21" s="369" t="s">
        <v>315</v>
      </c>
      <c r="GY21" s="367" t="s">
        <v>315</v>
      </c>
      <c r="GZ21" s="368"/>
      <c r="HA21" s="369" t="s">
        <v>315</v>
      </c>
      <c r="HB21" s="367" t="s">
        <v>315</v>
      </c>
      <c r="HC21" s="368"/>
      <c r="HD21" s="369" t="s">
        <v>315</v>
      </c>
      <c r="HE21" s="367" t="s">
        <v>315</v>
      </c>
      <c r="HF21" s="368"/>
      <c r="HG21" s="369" t="s">
        <v>315</v>
      </c>
      <c r="HH21" s="367" t="s">
        <v>315</v>
      </c>
      <c r="HI21" s="368"/>
      <c r="HJ21" s="369" t="s">
        <v>315</v>
      </c>
      <c r="HK21" s="367" t="s">
        <v>315</v>
      </c>
      <c r="HL21" s="368"/>
      <c r="HM21" s="369" t="s">
        <v>315</v>
      </c>
      <c r="HN21" s="367" t="s">
        <v>315</v>
      </c>
      <c r="HO21" s="368"/>
      <c r="HP21" s="369" t="s">
        <v>315</v>
      </c>
      <c r="HQ21" s="367" t="s">
        <v>315</v>
      </c>
      <c r="HR21" s="368"/>
      <c r="HS21" s="369" t="s">
        <v>315</v>
      </c>
      <c r="HT21" s="367" t="s">
        <v>315</v>
      </c>
      <c r="HU21" s="368"/>
      <c r="HV21" s="367" t="s">
        <v>315</v>
      </c>
      <c r="HW21" s="367" t="s">
        <v>315</v>
      </c>
      <c r="HX21" s="368"/>
      <c r="HY21" s="369" t="s">
        <v>315</v>
      </c>
      <c r="HZ21" s="367" t="s">
        <v>315</v>
      </c>
      <c r="IA21" s="368"/>
      <c r="IB21" s="369" t="s">
        <v>315</v>
      </c>
      <c r="IC21" s="367" t="s">
        <v>315</v>
      </c>
      <c r="ID21" s="402"/>
      <c r="IE21" s="369" t="s">
        <v>315</v>
      </c>
      <c r="IF21" s="367" t="s">
        <v>315</v>
      </c>
      <c r="IG21" s="402"/>
      <c r="IH21" s="369" t="s">
        <v>315</v>
      </c>
      <c r="II21" s="367" t="s">
        <v>315</v>
      </c>
      <c r="IJ21" s="402"/>
      <c r="IK21" s="369" t="s">
        <v>315</v>
      </c>
      <c r="IL21" s="367" t="s">
        <v>315</v>
      </c>
      <c r="IM21" s="368"/>
      <c r="IN21" s="369" t="s">
        <v>315</v>
      </c>
      <c r="IO21" s="367" t="s">
        <v>315</v>
      </c>
      <c r="IP21" s="402"/>
      <c r="IQ21" s="369" t="s">
        <v>315</v>
      </c>
      <c r="IR21" s="367" t="s">
        <v>315</v>
      </c>
      <c r="IS21" s="368"/>
      <c r="IT21" s="369" t="s">
        <v>315</v>
      </c>
      <c r="IU21" s="367" t="s">
        <v>315</v>
      </c>
      <c r="IV21" s="368"/>
      <c r="IW21" s="369" t="s">
        <v>315</v>
      </c>
      <c r="IX21" s="367" t="s">
        <v>315</v>
      </c>
      <c r="IY21" s="368"/>
      <c r="IZ21" s="369" t="s">
        <v>315</v>
      </c>
      <c r="JA21" s="367" t="s">
        <v>315</v>
      </c>
      <c r="JB21" s="368"/>
      <c r="JC21" s="369" t="s">
        <v>315</v>
      </c>
      <c r="JD21" s="367" t="s">
        <v>315</v>
      </c>
      <c r="JE21" s="368"/>
      <c r="JF21" s="369" t="s">
        <v>315</v>
      </c>
      <c r="JG21" s="367" t="s">
        <v>315</v>
      </c>
      <c r="JH21" s="402"/>
      <c r="JI21" s="369" t="s">
        <v>315</v>
      </c>
      <c r="JJ21" s="367" t="s">
        <v>315</v>
      </c>
      <c r="JK21" s="368"/>
      <c r="JL21" s="369" t="s">
        <v>315</v>
      </c>
      <c r="JM21" s="367" t="s">
        <v>315</v>
      </c>
      <c r="JN21" s="794"/>
      <c r="JO21" s="369" t="s">
        <v>315</v>
      </c>
      <c r="JP21" s="367" t="s">
        <v>315</v>
      </c>
      <c r="JQ21" s="368"/>
      <c r="JR21" s="369" t="s">
        <v>315</v>
      </c>
      <c r="JS21" s="367" t="s">
        <v>315</v>
      </c>
      <c r="JT21" s="368"/>
      <c r="JU21" s="369" t="s">
        <v>315</v>
      </c>
      <c r="JV21" s="367" t="s">
        <v>315</v>
      </c>
      <c r="JW21" s="794"/>
      <c r="JX21" s="369" t="s">
        <v>315</v>
      </c>
      <c r="JY21" s="367" t="s">
        <v>315</v>
      </c>
      <c r="JZ21" s="794"/>
      <c r="KA21" s="369" t="s">
        <v>315</v>
      </c>
      <c r="KB21" s="367" t="s">
        <v>315</v>
      </c>
      <c r="KC21" s="368"/>
      <c r="KD21" s="369" t="s">
        <v>315</v>
      </c>
      <c r="KE21" s="367" t="s">
        <v>315</v>
      </c>
      <c r="KF21" s="368"/>
      <c r="KG21" s="369" t="s">
        <v>315</v>
      </c>
      <c r="KH21" s="367" t="s">
        <v>315</v>
      </c>
      <c r="KI21" s="368"/>
      <c r="KJ21" s="369" t="s">
        <v>315</v>
      </c>
      <c r="KK21" s="367" t="s">
        <v>315</v>
      </c>
      <c r="KL21" s="368"/>
      <c r="KM21" s="369" t="s">
        <v>315</v>
      </c>
      <c r="KN21" s="367" t="s">
        <v>315</v>
      </c>
      <c r="KO21" s="368"/>
      <c r="KP21" s="369" t="s">
        <v>315</v>
      </c>
      <c r="KQ21" s="367" t="s">
        <v>315</v>
      </c>
      <c r="KR21" s="368"/>
      <c r="KS21" s="369" t="s">
        <v>315</v>
      </c>
      <c r="KT21" s="367" t="s">
        <v>315</v>
      </c>
      <c r="KU21" s="368"/>
      <c r="KV21" s="369" t="s">
        <v>315</v>
      </c>
      <c r="KW21" s="367" t="s">
        <v>315</v>
      </c>
      <c r="KX21" s="368"/>
      <c r="KY21" s="369" t="s">
        <v>315</v>
      </c>
      <c r="KZ21" s="367" t="s">
        <v>315</v>
      </c>
      <c r="LA21" s="368"/>
      <c r="LB21" s="369" t="s">
        <v>315</v>
      </c>
      <c r="LC21" s="367" t="s">
        <v>315</v>
      </c>
      <c r="LD21" s="368"/>
      <c r="LE21" s="369" t="s">
        <v>315</v>
      </c>
      <c r="LF21" s="367" t="s">
        <v>315</v>
      </c>
      <c r="LG21" s="368"/>
      <c r="LH21" s="369" t="s">
        <v>315</v>
      </c>
      <c r="LI21" s="367" t="s">
        <v>315</v>
      </c>
      <c r="LJ21" s="368"/>
      <c r="LK21" s="367" t="s">
        <v>315</v>
      </c>
      <c r="XFD21" s="230">
        <v>600</v>
      </c>
    </row>
    <row r="22" spans="1:323 16384:16384" ht="21.65" hidden="1" customHeight="1" x14ac:dyDescent="0.2">
      <c r="A22" s="120"/>
      <c r="B22" s="637">
        <v>46092.673425925925</v>
      </c>
      <c r="C22" s="555">
        <v>0</v>
      </c>
      <c r="D22" s="889" t="s">
        <v>748</v>
      </c>
      <c r="E22" s="638">
        <v>0</v>
      </c>
      <c r="F22" s="540" t="s">
        <v>902</v>
      </c>
      <c r="G22" s="540" t="s">
        <v>548</v>
      </c>
      <c r="H22" s="540" t="s">
        <v>549</v>
      </c>
      <c r="I22" s="540">
        <v>0</v>
      </c>
      <c r="J22" s="639">
        <v>60</v>
      </c>
      <c r="K22" s="540" t="s">
        <v>903</v>
      </c>
      <c r="L22" s="540" t="s">
        <v>548</v>
      </c>
      <c r="M22" s="540" t="s">
        <v>549</v>
      </c>
      <c r="N22" s="540">
        <v>0</v>
      </c>
      <c r="O22" s="639" t="s">
        <v>904</v>
      </c>
      <c r="P22" s="540">
        <v>0</v>
      </c>
      <c r="Q22" s="640" t="s">
        <v>403</v>
      </c>
      <c r="R22" s="640">
        <v>60</v>
      </c>
      <c r="S22" s="540" t="s">
        <v>338</v>
      </c>
      <c r="T22" s="641" t="s">
        <v>551</v>
      </c>
      <c r="U22" s="642"/>
      <c r="V22" s="642"/>
      <c r="W22" s="642">
        <v>46097</v>
      </c>
      <c r="X22" s="642">
        <v>46097</v>
      </c>
      <c r="Y22" s="642">
        <v>46097</v>
      </c>
      <c r="Z22" s="642">
        <v>46097</v>
      </c>
      <c r="AA22" s="643">
        <v>46097</v>
      </c>
      <c r="AB22" s="644">
        <v>60</v>
      </c>
      <c r="AC22" s="645">
        <v>60</v>
      </c>
      <c r="AD22" s="410" t="s">
        <v>905</v>
      </c>
      <c r="AE22" s="366"/>
      <c r="AF22" s="646" t="s">
        <v>570</v>
      </c>
      <c r="AG22" s="647" t="s">
        <v>552</v>
      </c>
      <c r="AH22" s="647" t="s">
        <v>553</v>
      </c>
      <c r="AI22" s="648" t="s">
        <v>587</v>
      </c>
      <c r="AJ22" s="648" t="s">
        <v>466</v>
      </c>
      <c r="AK22" s="649" t="s">
        <v>338</v>
      </c>
      <c r="AL22" s="366"/>
      <c r="AM22" s="366"/>
      <c r="AN22" s="366"/>
      <c r="AO22" s="366"/>
      <c r="AP22" s="366"/>
      <c r="AQ22" s="808" t="s">
        <v>532</v>
      </c>
      <c r="AR22" s="763"/>
      <c r="AS22" s="367" t="s">
        <v>315</v>
      </c>
      <c r="AT22" s="368"/>
      <c r="AU22" s="369" t="s">
        <v>315</v>
      </c>
      <c r="AV22" s="367" t="s">
        <v>315</v>
      </c>
      <c r="AW22" s="368"/>
      <c r="AX22" s="369" t="s">
        <v>315</v>
      </c>
      <c r="AY22" s="367" t="s">
        <v>315</v>
      </c>
      <c r="AZ22" s="402"/>
      <c r="BA22" s="369" t="s">
        <v>315</v>
      </c>
      <c r="BB22" s="367" t="s">
        <v>315</v>
      </c>
      <c r="BC22" s="402"/>
      <c r="BD22" s="369" t="s">
        <v>315</v>
      </c>
      <c r="BE22" s="367" t="s">
        <v>315</v>
      </c>
      <c r="BF22" s="402"/>
      <c r="BG22" s="369" t="s">
        <v>315</v>
      </c>
      <c r="BH22" s="367" t="s">
        <v>315</v>
      </c>
      <c r="BI22" s="368"/>
      <c r="BJ22" s="369" t="s">
        <v>315</v>
      </c>
      <c r="BK22" s="367" t="s">
        <v>315</v>
      </c>
      <c r="BL22" s="402"/>
      <c r="BM22" s="369" t="s">
        <v>315</v>
      </c>
      <c r="BN22" s="367" t="s">
        <v>315</v>
      </c>
      <c r="BO22" s="368"/>
      <c r="BP22" s="369" t="s">
        <v>315</v>
      </c>
      <c r="BQ22" s="367" t="s">
        <v>315</v>
      </c>
      <c r="BR22" s="368"/>
      <c r="BS22" s="369" t="s">
        <v>315</v>
      </c>
      <c r="BT22" s="367" t="s">
        <v>315</v>
      </c>
      <c r="BU22" s="368"/>
      <c r="BV22" s="369" t="s">
        <v>315</v>
      </c>
      <c r="BW22" s="367" t="s">
        <v>315</v>
      </c>
      <c r="BX22" s="368"/>
      <c r="BY22" s="369" t="s">
        <v>315</v>
      </c>
      <c r="BZ22" s="367" t="s">
        <v>315</v>
      </c>
      <c r="CA22" s="368"/>
      <c r="CB22" s="369" t="s">
        <v>315</v>
      </c>
      <c r="CC22" s="367" t="s">
        <v>315</v>
      </c>
      <c r="CD22" s="402"/>
      <c r="CE22" s="369" t="s">
        <v>315</v>
      </c>
      <c r="CF22" s="367" t="s">
        <v>315</v>
      </c>
      <c r="CG22" s="368"/>
      <c r="CH22" s="369" t="s">
        <v>315</v>
      </c>
      <c r="CI22" s="367" t="s">
        <v>315</v>
      </c>
      <c r="CJ22" s="794"/>
      <c r="CK22" s="369" t="s">
        <v>315</v>
      </c>
      <c r="CL22" s="367" t="s">
        <v>555</v>
      </c>
      <c r="CM22" s="807">
        <v>60</v>
      </c>
      <c r="CN22" s="369" t="s">
        <v>441</v>
      </c>
      <c r="CO22" s="367" t="s">
        <v>315</v>
      </c>
      <c r="CP22" s="368"/>
      <c r="CQ22" s="369" t="s">
        <v>315</v>
      </c>
      <c r="CR22" s="367" t="s">
        <v>315</v>
      </c>
      <c r="CS22" s="794"/>
      <c r="CT22" s="369" t="s">
        <v>315</v>
      </c>
      <c r="CU22" s="367" t="s">
        <v>315</v>
      </c>
      <c r="CV22" s="794"/>
      <c r="CW22" s="369" t="s">
        <v>315</v>
      </c>
      <c r="CX22" s="367" t="s">
        <v>315</v>
      </c>
      <c r="CY22" s="368"/>
      <c r="CZ22" s="369" t="s">
        <v>315</v>
      </c>
      <c r="DA22" s="367" t="s">
        <v>315</v>
      </c>
      <c r="DB22" s="368"/>
      <c r="DC22" s="369" t="s">
        <v>315</v>
      </c>
      <c r="DD22" s="367" t="s">
        <v>315</v>
      </c>
      <c r="DE22" s="368"/>
      <c r="DF22" s="369" t="s">
        <v>315</v>
      </c>
      <c r="DG22" s="367" t="s">
        <v>315</v>
      </c>
      <c r="DH22" s="368"/>
      <c r="DI22" s="369" t="s">
        <v>315</v>
      </c>
      <c r="DJ22" s="367" t="s">
        <v>315</v>
      </c>
      <c r="DK22" s="368"/>
      <c r="DL22" s="369" t="s">
        <v>315</v>
      </c>
      <c r="DM22" s="367" t="s">
        <v>315</v>
      </c>
      <c r="DN22" s="368"/>
      <c r="DO22" s="369" t="s">
        <v>315</v>
      </c>
      <c r="DP22" s="367" t="s">
        <v>315</v>
      </c>
      <c r="DQ22" s="368"/>
      <c r="DR22" s="369" t="s">
        <v>315</v>
      </c>
      <c r="DS22" s="367" t="s">
        <v>315</v>
      </c>
      <c r="DT22" s="368"/>
      <c r="DU22" s="369" t="s">
        <v>315</v>
      </c>
      <c r="DV22" s="367" t="s">
        <v>315</v>
      </c>
      <c r="DW22" s="368"/>
      <c r="DX22" s="369" t="s">
        <v>315</v>
      </c>
      <c r="DY22" s="367" t="s">
        <v>315</v>
      </c>
      <c r="DZ22" s="368"/>
      <c r="EA22" s="369" t="s">
        <v>315</v>
      </c>
      <c r="EB22" s="367" t="s">
        <v>315</v>
      </c>
      <c r="EC22" s="368"/>
      <c r="ED22" s="369" t="s">
        <v>315</v>
      </c>
      <c r="EE22" s="367" t="s">
        <v>315</v>
      </c>
      <c r="EF22" s="368"/>
      <c r="EG22" s="367" t="s">
        <v>315</v>
      </c>
      <c r="EH22" s="367" t="s">
        <v>315</v>
      </c>
      <c r="EI22" s="368"/>
      <c r="EJ22" s="369" t="s">
        <v>315</v>
      </c>
      <c r="EK22" s="367" t="s">
        <v>315</v>
      </c>
      <c r="EL22" s="368"/>
      <c r="EM22" s="369" t="s">
        <v>315</v>
      </c>
      <c r="EN22" s="367" t="s">
        <v>315</v>
      </c>
      <c r="EO22" s="402"/>
      <c r="EP22" s="369" t="s">
        <v>315</v>
      </c>
      <c r="EQ22" s="367" t="s">
        <v>315</v>
      </c>
      <c r="ER22" s="402"/>
      <c r="ES22" s="369" t="s">
        <v>315</v>
      </c>
      <c r="ET22" s="367" t="s">
        <v>315</v>
      </c>
      <c r="EU22" s="402"/>
      <c r="EV22" s="369" t="s">
        <v>315</v>
      </c>
      <c r="EW22" s="367" t="s">
        <v>315</v>
      </c>
      <c r="EX22" s="368"/>
      <c r="EY22" s="369" t="s">
        <v>315</v>
      </c>
      <c r="EZ22" s="367" t="s">
        <v>315</v>
      </c>
      <c r="FA22" s="402"/>
      <c r="FB22" s="369" t="s">
        <v>315</v>
      </c>
      <c r="FC22" s="367" t="s">
        <v>315</v>
      </c>
      <c r="FD22" s="368"/>
      <c r="FE22" s="369" t="s">
        <v>315</v>
      </c>
      <c r="FF22" s="367" t="s">
        <v>315</v>
      </c>
      <c r="FG22" s="368"/>
      <c r="FH22" s="369" t="s">
        <v>315</v>
      </c>
      <c r="FI22" s="367" t="s">
        <v>315</v>
      </c>
      <c r="FJ22" s="368"/>
      <c r="FK22" s="369" t="s">
        <v>315</v>
      </c>
      <c r="FL22" s="367" t="s">
        <v>315</v>
      </c>
      <c r="FM22" s="368"/>
      <c r="FN22" s="369" t="s">
        <v>315</v>
      </c>
      <c r="FO22" s="367" t="s">
        <v>315</v>
      </c>
      <c r="FP22" s="368"/>
      <c r="FQ22" s="369" t="s">
        <v>315</v>
      </c>
      <c r="FR22" s="367" t="s">
        <v>315</v>
      </c>
      <c r="FS22" s="402"/>
      <c r="FT22" s="369" t="s">
        <v>315</v>
      </c>
      <c r="FU22" s="367" t="s">
        <v>315</v>
      </c>
      <c r="FV22" s="368"/>
      <c r="FW22" s="369" t="s">
        <v>315</v>
      </c>
      <c r="FX22" s="367" t="s">
        <v>315</v>
      </c>
      <c r="FY22" s="794"/>
      <c r="FZ22" s="369" t="s">
        <v>315</v>
      </c>
      <c r="GA22" s="367" t="s">
        <v>315</v>
      </c>
      <c r="GB22" s="368"/>
      <c r="GC22" s="369" t="s">
        <v>315</v>
      </c>
      <c r="GD22" s="367" t="s">
        <v>315</v>
      </c>
      <c r="GE22" s="368"/>
      <c r="GF22" s="369" t="s">
        <v>315</v>
      </c>
      <c r="GG22" s="367" t="s">
        <v>315</v>
      </c>
      <c r="GH22" s="794"/>
      <c r="GI22" s="369" t="s">
        <v>315</v>
      </c>
      <c r="GJ22" s="367" t="s">
        <v>315</v>
      </c>
      <c r="GK22" s="794"/>
      <c r="GL22" s="369" t="s">
        <v>315</v>
      </c>
      <c r="GM22" s="367" t="s">
        <v>315</v>
      </c>
      <c r="GN22" s="368"/>
      <c r="GO22" s="369" t="s">
        <v>315</v>
      </c>
      <c r="GP22" s="367" t="s">
        <v>315</v>
      </c>
      <c r="GQ22" s="368"/>
      <c r="GR22" s="369" t="s">
        <v>315</v>
      </c>
      <c r="GS22" s="367" t="s">
        <v>315</v>
      </c>
      <c r="GT22" s="368"/>
      <c r="GU22" s="369" t="s">
        <v>315</v>
      </c>
      <c r="GV22" s="367" t="s">
        <v>315</v>
      </c>
      <c r="GW22" s="368"/>
      <c r="GX22" s="369" t="s">
        <v>315</v>
      </c>
      <c r="GY22" s="367" t="s">
        <v>315</v>
      </c>
      <c r="GZ22" s="368"/>
      <c r="HA22" s="369" t="s">
        <v>315</v>
      </c>
      <c r="HB22" s="367" t="s">
        <v>315</v>
      </c>
      <c r="HC22" s="368"/>
      <c r="HD22" s="369" t="s">
        <v>315</v>
      </c>
      <c r="HE22" s="367" t="s">
        <v>315</v>
      </c>
      <c r="HF22" s="368"/>
      <c r="HG22" s="369" t="s">
        <v>315</v>
      </c>
      <c r="HH22" s="367" t="s">
        <v>315</v>
      </c>
      <c r="HI22" s="368"/>
      <c r="HJ22" s="369" t="s">
        <v>315</v>
      </c>
      <c r="HK22" s="367" t="s">
        <v>315</v>
      </c>
      <c r="HL22" s="368"/>
      <c r="HM22" s="369" t="s">
        <v>315</v>
      </c>
      <c r="HN22" s="367" t="s">
        <v>315</v>
      </c>
      <c r="HO22" s="368"/>
      <c r="HP22" s="369" t="s">
        <v>315</v>
      </c>
      <c r="HQ22" s="367" t="s">
        <v>315</v>
      </c>
      <c r="HR22" s="368"/>
      <c r="HS22" s="369" t="s">
        <v>315</v>
      </c>
      <c r="HT22" s="367" t="s">
        <v>315</v>
      </c>
      <c r="HU22" s="368"/>
      <c r="HV22" s="367" t="s">
        <v>315</v>
      </c>
      <c r="HW22" s="367" t="s">
        <v>315</v>
      </c>
      <c r="HX22" s="368"/>
      <c r="HY22" s="369" t="s">
        <v>315</v>
      </c>
      <c r="HZ22" s="367" t="s">
        <v>315</v>
      </c>
      <c r="IA22" s="368"/>
      <c r="IB22" s="369" t="s">
        <v>315</v>
      </c>
      <c r="IC22" s="367" t="s">
        <v>315</v>
      </c>
      <c r="ID22" s="402"/>
      <c r="IE22" s="369" t="s">
        <v>315</v>
      </c>
      <c r="IF22" s="367" t="s">
        <v>315</v>
      </c>
      <c r="IG22" s="402"/>
      <c r="IH22" s="369" t="s">
        <v>315</v>
      </c>
      <c r="II22" s="367" t="s">
        <v>315</v>
      </c>
      <c r="IJ22" s="402"/>
      <c r="IK22" s="369" t="s">
        <v>315</v>
      </c>
      <c r="IL22" s="367" t="s">
        <v>315</v>
      </c>
      <c r="IM22" s="368"/>
      <c r="IN22" s="369" t="s">
        <v>315</v>
      </c>
      <c r="IO22" s="367" t="s">
        <v>315</v>
      </c>
      <c r="IP22" s="402"/>
      <c r="IQ22" s="369" t="s">
        <v>315</v>
      </c>
      <c r="IR22" s="367" t="s">
        <v>315</v>
      </c>
      <c r="IS22" s="368"/>
      <c r="IT22" s="369" t="s">
        <v>315</v>
      </c>
      <c r="IU22" s="367" t="s">
        <v>315</v>
      </c>
      <c r="IV22" s="368"/>
      <c r="IW22" s="369" t="s">
        <v>315</v>
      </c>
      <c r="IX22" s="367" t="s">
        <v>315</v>
      </c>
      <c r="IY22" s="368"/>
      <c r="IZ22" s="369" t="s">
        <v>315</v>
      </c>
      <c r="JA22" s="367" t="s">
        <v>315</v>
      </c>
      <c r="JB22" s="368"/>
      <c r="JC22" s="369" t="s">
        <v>315</v>
      </c>
      <c r="JD22" s="367" t="s">
        <v>315</v>
      </c>
      <c r="JE22" s="368"/>
      <c r="JF22" s="369" t="s">
        <v>315</v>
      </c>
      <c r="JG22" s="367" t="s">
        <v>315</v>
      </c>
      <c r="JH22" s="402"/>
      <c r="JI22" s="369" t="s">
        <v>315</v>
      </c>
      <c r="JJ22" s="367" t="s">
        <v>315</v>
      </c>
      <c r="JK22" s="368"/>
      <c r="JL22" s="369" t="s">
        <v>315</v>
      </c>
      <c r="JM22" s="367" t="s">
        <v>315</v>
      </c>
      <c r="JN22" s="794"/>
      <c r="JO22" s="369" t="s">
        <v>315</v>
      </c>
      <c r="JP22" s="367" t="s">
        <v>315</v>
      </c>
      <c r="JQ22" s="368"/>
      <c r="JR22" s="369" t="s">
        <v>315</v>
      </c>
      <c r="JS22" s="367" t="s">
        <v>315</v>
      </c>
      <c r="JT22" s="368"/>
      <c r="JU22" s="369" t="s">
        <v>315</v>
      </c>
      <c r="JV22" s="367" t="s">
        <v>315</v>
      </c>
      <c r="JW22" s="794"/>
      <c r="JX22" s="369" t="s">
        <v>315</v>
      </c>
      <c r="JY22" s="367" t="s">
        <v>315</v>
      </c>
      <c r="JZ22" s="794"/>
      <c r="KA22" s="369" t="s">
        <v>315</v>
      </c>
      <c r="KB22" s="367" t="s">
        <v>315</v>
      </c>
      <c r="KC22" s="368"/>
      <c r="KD22" s="369" t="s">
        <v>315</v>
      </c>
      <c r="KE22" s="367" t="s">
        <v>315</v>
      </c>
      <c r="KF22" s="368"/>
      <c r="KG22" s="369" t="s">
        <v>315</v>
      </c>
      <c r="KH22" s="367" t="s">
        <v>315</v>
      </c>
      <c r="KI22" s="368"/>
      <c r="KJ22" s="369" t="s">
        <v>315</v>
      </c>
      <c r="KK22" s="367" t="s">
        <v>315</v>
      </c>
      <c r="KL22" s="368"/>
      <c r="KM22" s="369" t="s">
        <v>315</v>
      </c>
      <c r="KN22" s="367" t="s">
        <v>315</v>
      </c>
      <c r="KO22" s="368"/>
      <c r="KP22" s="369" t="s">
        <v>315</v>
      </c>
      <c r="KQ22" s="367" t="s">
        <v>315</v>
      </c>
      <c r="KR22" s="368"/>
      <c r="KS22" s="369" t="s">
        <v>315</v>
      </c>
      <c r="KT22" s="367" t="s">
        <v>315</v>
      </c>
      <c r="KU22" s="368"/>
      <c r="KV22" s="369" t="s">
        <v>315</v>
      </c>
      <c r="KW22" s="367" t="s">
        <v>315</v>
      </c>
      <c r="KX22" s="368"/>
      <c r="KY22" s="369" t="s">
        <v>315</v>
      </c>
      <c r="KZ22" s="367" t="s">
        <v>315</v>
      </c>
      <c r="LA22" s="368"/>
      <c r="LB22" s="369" t="s">
        <v>315</v>
      </c>
      <c r="LC22" s="367" t="s">
        <v>315</v>
      </c>
      <c r="LD22" s="368"/>
      <c r="LE22" s="369" t="s">
        <v>315</v>
      </c>
      <c r="LF22" s="367" t="s">
        <v>315</v>
      </c>
      <c r="LG22" s="368"/>
      <c r="LH22" s="369" t="s">
        <v>315</v>
      </c>
      <c r="LI22" s="367" t="s">
        <v>315</v>
      </c>
      <c r="LJ22" s="368"/>
      <c r="LK22" s="367" t="s">
        <v>315</v>
      </c>
      <c r="XFD22" s="230">
        <v>120</v>
      </c>
    </row>
    <row r="23" spans="1:323 16384:16384" ht="21.65" hidden="1" customHeight="1" x14ac:dyDescent="0.2">
      <c r="A23" s="120"/>
      <c r="B23" s="637">
        <v>46083.554016203707</v>
      </c>
      <c r="C23" s="555">
        <v>0</v>
      </c>
      <c r="D23" s="763" t="s">
        <v>698</v>
      </c>
      <c r="E23" s="638">
        <v>6780</v>
      </c>
      <c r="F23" s="540" t="s">
        <v>683</v>
      </c>
      <c r="G23" s="540" t="s">
        <v>548</v>
      </c>
      <c r="H23" s="540" t="s">
        <v>556</v>
      </c>
      <c r="I23" s="540" t="s">
        <v>571</v>
      </c>
      <c r="J23" s="639">
        <v>6000</v>
      </c>
      <c r="K23" s="540" t="s">
        <v>684</v>
      </c>
      <c r="L23" s="540" t="s">
        <v>548</v>
      </c>
      <c r="M23" s="540" t="s">
        <v>556</v>
      </c>
      <c r="N23" s="540" t="s">
        <v>668</v>
      </c>
      <c r="O23" s="639">
        <v>6000</v>
      </c>
      <c r="P23" s="540">
        <v>0</v>
      </c>
      <c r="Q23" s="640">
        <v>6000</v>
      </c>
      <c r="R23" s="640">
        <v>6000</v>
      </c>
      <c r="S23" s="540" t="s">
        <v>681</v>
      </c>
      <c r="T23" s="641" t="s">
        <v>551</v>
      </c>
      <c r="U23" s="642"/>
      <c r="V23" s="642"/>
      <c r="W23" s="642">
        <v>46092</v>
      </c>
      <c r="X23" s="642">
        <v>46098</v>
      </c>
      <c r="Y23" s="642">
        <v>46098</v>
      </c>
      <c r="Z23" s="642">
        <v>46093</v>
      </c>
      <c r="AA23" s="643">
        <v>46093</v>
      </c>
      <c r="AB23" s="644">
        <v>6000</v>
      </c>
      <c r="AC23" s="645">
        <v>6000</v>
      </c>
      <c r="AD23" s="410" t="s">
        <v>682</v>
      </c>
      <c r="AE23" s="366"/>
      <c r="AF23" s="646" t="s">
        <v>570</v>
      </c>
      <c r="AG23" s="647" t="s">
        <v>552</v>
      </c>
      <c r="AH23" s="647" t="s">
        <v>553</v>
      </c>
      <c r="AI23" s="648" t="s">
        <v>669</v>
      </c>
      <c r="AJ23" s="648" t="s">
        <v>466</v>
      </c>
      <c r="AK23" s="649" t="s">
        <v>386</v>
      </c>
      <c r="AL23" s="366"/>
      <c r="AM23" s="366"/>
      <c r="AN23" s="366"/>
      <c r="AO23" s="366"/>
      <c r="AP23" s="366"/>
      <c r="AQ23" s="868" t="s">
        <v>330</v>
      </c>
      <c r="AR23" s="763"/>
      <c r="AS23" s="367" t="s">
        <v>315</v>
      </c>
      <c r="AT23" s="368"/>
      <c r="AU23" s="369" t="s">
        <v>315</v>
      </c>
      <c r="AV23" s="367" t="s">
        <v>315</v>
      </c>
      <c r="AW23" s="368"/>
      <c r="AX23" s="369" t="s">
        <v>315</v>
      </c>
      <c r="AY23" s="367" t="s">
        <v>315</v>
      </c>
      <c r="AZ23" s="402"/>
      <c r="BA23" s="369" t="s">
        <v>315</v>
      </c>
      <c r="BB23" s="367" t="s">
        <v>315</v>
      </c>
      <c r="BC23" s="402"/>
      <c r="BD23" s="369" t="s">
        <v>315</v>
      </c>
      <c r="BE23" s="367" t="s">
        <v>315</v>
      </c>
      <c r="BF23" s="402"/>
      <c r="BG23" s="369" t="s">
        <v>315</v>
      </c>
      <c r="BH23" s="367" t="s">
        <v>315</v>
      </c>
      <c r="BI23" s="368"/>
      <c r="BJ23" s="369" t="s">
        <v>315</v>
      </c>
      <c r="BK23" s="367" t="s">
        <v>315</v>
      </c>
      <c r="BL23" s="402"/>
      <c r="BM23" s="369" t="s">
        <v>315</v>
      </c>
      <c r="BN23" s="367" t="s">
        <v>315</v>
      </c>
      <c r="BO23" s="368"/>
      <c r="BP23" s="369" t="s">
        <v>315</v>
      </c>
      <c r="BQ23" s="367" t="s">
        <v>315</v>
      </c>
      <c r="BR23" s="368"/>
      <c r="BS23" s="369" t="s">
        <v>315</v>
      </c>
      <c r="BT23" s="367" t="s">
        <v>315</v>
      </c>
      <c r="BU23" s="368"/>
      <c r="BV23" s="369" t="s">
        <v>315</v>
      </c>
      <c r="BW23" s="367" t="s">
        <v>555</v>
      </c>
      <c r="BX23" s="368"/>
      <c r="BY23" s="369" t="s">
        <v>315</v>
      </c>
      <c r="BZ23" s="367" t="s">
        <v>315</v>
      </c>
      <c r="CA23" s="822">
        <v>1200</v>
      </c>
      <c r="CB23" s="369" t="s">
        <v>315</v>
      </c>
      <c r="CC23" s="367" t="s">
        <v>315</v>
      </c>
      <c r="CD23" s="822">
        <v>3900</v>
      </c>
      <c r="CE23" s="369" t="s">
        <v>315</v>
      </c>
      <c r="CF23" s="367" t="s">
        <v>315</v>
      </c>
      <c r="CG23" s="368"/>
      <c r="CH23" s="369" t="s">
        <v>315</v>
      </c>
      <c r="CI23" s="367" t="s">
        <v>315</v>
      </c>
      <c r="CJ23" s="794"/>
      <c r="CK23" s="369" t="s">
        <v>315</v>
      </c>
      <c r="CL23" s="367" t="s">
        <v>315</v>
      </c>
      <c r="CM23" s="822">
        <v>900</v>
      </c>
      <c r="CN23" s="369" t="s">
        <v>315</v>
      </c>
      <c r="CO23" s="367" t="s">
        <v>315</v>
      </c>
      <c r="CP23" s="368"/>
      <c r="CQ23" s="369" t="s">
        <v>441</v>
      </c>
      <c r="CR23" s="367" t="s">
        <v>315</v>
      </c>
      <c r="CS23" s="794"/>
      <c r="CT23" s="369" t="s">
        <v>315</v>
      </c>
      <c r="CU23" s="367" t="s">
        <v>315</v>
      </c>
      <c r="CV23" s="794"/>
      <c r="CW23" s="369" t="s">
        <v>315</v>
      </c>
      <c r="CX23" s="367" t="s">
        <v>315</v>
      </c>
      <c r="CY23" s="368"/>
      <c r="CZ23" s="369" t="s">
        <v>315</v>
      </c>
      <c r="DA23" s="367" t="s">
        <v>315</v>
      </c>
      <c r="DB23" s="368"/>
      <c r="DC23" s="369" t="s">
        <v>315</v>
      </c>
      <c r="DD23" s="367" t="s">
        <v>315</v>
      </c>
      <c r="DE23" s="368"/>
      <c r="DF23" s="369" t="s">
        <v>315</v>
      </c>
      <c r="DG23" s="367" t="s">
        <v>315</v>
      </c>
      <c r="DH23" s="368"/>
      <c r="DI23" s="369" t="s">
        <v>315</v>
      </c>
      <c r="DJ23" s="367" t="s">
        <v>315</v>
      </c>
      <c r="DK23" s="368"/>
      <c r="DL23" s="369" t="s">
        <v>315</v>
      </c>
      <c r="DM23" s="367" t="s">
        <v>315</v>
      </c>
      <c r="DN23" s="368"/>
      <c r="DO23" s="369" t="s">
        <v>315</v>
      </c>
      <c r="DP23" s="367" t="s">
        <v>315</v>
      </c>
      <c r="DQ23" s="368"/>
      <c r="DR23" s="369" t="s">
        <v>315</v>
      </c>
      <c r="DS23" s="367" t="s">
        <v>315</v>
      </c>
      <c r="DT23" s="368"/>
      <c r="DU23" s="369" t="s">
        <v>315</v>
      </c>
      <c r="DV23" s="367" t="s">
        <v>315</v>
      </c>
      <c r="DW23" s="368"/>
      <c r="DX23" s="369" t="s">
        <v>315</v>
      </c>
      <c r="DY23" s="367" t="s">
        <v>315</v>
      </c>
      <c r="DZ23" s="368"/>
      <c r="EA23" s="369" t="s">
        <v>315</v>
      </c>
      <c r="EB23" s="367" t="s">
        <v>315</v>
      </c>
      <c r="EC23" s="368"/>
      <c r="ED23" s="369" t="s">
        <v>315</v>
      </c>
      <c r="EE23" s="367" t="s">
        <v>315</v>
      </c>
      <c r="EF23" s="368"/>
      <c r="EG23" s="367" t="s">
        <v>315</v>
      </c>
      <c r="EH23" s="367" t="s">
        <v>315</v>
      </c>
      <c r="EI23" s="368"/>
      <c r="EJ23" s="369" t="s">
        <v>315</v>
      </c>
      <c r="EK23" s="367" t="s">
        <v>315</v>
      </c>
      <c r="EL23" s="368"/>
      <c r="EM23" s="369" t="s">
        <v>315</v>
      </c>
      <c r="EN23" s="367" t="s">
        <v>315</v>
      </c>
      <c r="EO23" s="402"/>
      <c r="EP23" s="369" t="s">
        <v>315</v>
      </c>
      <c r="EQ23" s="367" t="s">
        <v>315</v>
      </c>
      <c r="ER23" s="402"/>
      <c r="ES23" s="369" t="s">
        <v>315</v>
      </c>
      <c r="ET23" s="367" t="s">
        <v>315</v>
      </c>
      <c r="EU23" s="402"/>
      <c r="EV23" s="369" t="s">
        <v>315</v>
      </c>
      <c r="EW23" s="367" t="s">
        <v>315</v>
      </c>
      <c r="EX23" s="368"/>
      <c r="EY23" s="369" t="s">
        <v>315</v>
      </c>
      <c r="EZ23" s="367" t="s">
        <v>315</v>
      </c>
      <c r="FA23" s="402"/>
      <c r="FB23" s="369" t="s">
        <v>315</v>
      </c>
      <c r="FC23" s="367" t="s">
        <v>315</v>
      </c>
      <c r="FD23" s="368"/>
      <c r="FE23" s="369" t="s">
        <v>315</v>
      </c>
      <c r="FF23" s="367" t="s">
        <v>315</v>
      </c>
      <c r="FG23" s="368"/>
      <c r="FH23" s="369" t="s">
        <v>315</v>
      </c>
      <c r="FI23" s="367" t="s">
        <v>315</v>
      </c>
      <c r="FJ23" s="368"/>
      <c r="FK23" s="369" t="s">
        <v>315</v>
      </c>
      <c r="FL23" s="367" t="s">
        <v>315</v>
      </c>
      <c r="FM23" s="368"/>
      <c r="FN23" s="369" t="s">
        <v>315</v>
      </c>
      <c r="FO23" s="367" t="s">
        <v>315</v>
      </c>
      <c r="FP23" s="368"/>
      <c r="FQ23" s="369" t="s">
        <v>315</v>
      </c>
      <c r="FR23" s="367" t="s">
        <v>315</v>
      </c>
      <c r="FS23" s="402"/>
      <c r="FT23" s="369" t="s">
        <v>315</v>
      </c>
      <c r="FU23" s="367" t="s">
        <v>315</v>
      </c>
      <c r="FV23" s="368"/>
      <c r="FW23" s="369" t="s">
        <v>315</v>
      </c>
      <c r="FX23" s="367" t="s">
        <v>315</v>
      </c>
      <c r="FY23" s="794"/>
      <c r="FZ23" s="369" t="s">
        <v>315</v>
      </c>
      <c r="GA23" s="367" t="s">
        <v>315</v>
      </c>
      <c r="GB23" s="368"/>
      <c r="GC23" s="369" t="s">
        <v>315</v>
      </c>
      <c r="GD23" s="367" t="s">
        <v>315</v>
      </c>
      <c r="GE23" s="368"/>
      <c r="GF23" s="369" t="s">
        <v>315</v>
      </c>
      <c r="GG23" s="367" t="s">
        <v>315</v>
      </c>
      <c r="GH23" s="794"/>
      <c r="GI23" s="369" t="s">
        <v>315</v>
      </c>
      <c r="GJ23" s="367" t="s">
        <v>315</v>
      </c>
      <c r="GK23" s="794"/>
      <c r="GL23" s="369" t="s">
        <v>315</v>
      </c>
      <c r="GM23" s="367" t="s">
        <v>315</v>
      </c>
      <c r="GN23" s="368"/>
      <c r="GO23" s="369" t="s">
        <v>315</v>
      </c>
      <c r="GP23" s="367" t="s">
        <v>315</v>
      </c>
      <c r="GQ23" s="368"/>
      <c r="GR23" s="369" t="s">
        <v>315</v>
      </c>
      <c r="GS23" s="367" t="s">
        <v>315</v>
      </c>
      <c r="GT23" s="368"/>
      <c r="GU23" s="369" t="s">
        <v>315</v>
      </c>
      <c r="GV23" s="367" t="s">
        <v>315</v>
      </c>
      <c r="GW23" s="368"/>
      <c r="GX23" s="369" t="s">
        <v>315</v>
      </c>
      <c r="GY23" s="367" t="s">
        <v>315</v>
      </c>
      <c r="GZ23" s="368"/>
      <c r="HA23" s="369" t="s">
        <v>315</v>
      </c>
      <c r="HB23" s="367" t="s">
        <v>315</v>
      </c>
      <c r="HC23" s="368"/>
      <c r="HD23" s="369" t="s">
        <v>315</v>
      </c>
      <c r="HE23" s="367" t="s">
        <v>315</v>
      </c>
      <c r="HF23" s="368"/>
      <c r="HG23" s="369" t="s">
        <v>315</v>
      </c>
      <c r="HH23" s="367" t="s">
        <v>315</v>
      </c>
      <c r="HI23" s="368"/>
      <c r="HJ23" s="369" t="s">
        <v>315</v>
      </c>
      <c r="HK23" s="367" t="s">
        <v>315</v>
      </c>
      <c r="HL23" s="368"/>
      <c r="HM23" s="369" t="s">
        <v>315</v>
      </c>
      <c r="HN23" s="367" t="s">
        <v>315</v>
      </c>
      <c r="HO23" s="368"/>
      <c r="HP23" s="369" t="s">
        <v>315</v>
      </c>
      <c r="HQ23" s="367" t="s">
        <v>315</v>
      </c>
      <c r="HR23" s="368"/>
      <c r="HS23" s="369" t="s">
        <v>315</v>
      </c>
      <c r="HT23" s="367" t="s">
        <v>315</v>
      </c>
      <c r="HU23" s="368"/>
      <c r="HV23" s="367" t="s">
        <v>315</v>
      </c>
      <c r="HW23" s="367" t="s">
        <v>315</v>
      </c>
      <c r="HX23" s="368"/>
      <c r="HY23" s="369" t="s">
        <v>315</v>
      </c>
      <c r="HZ23" s="367" t="s">
        <v>315</v>
      </c>
      <c r="IA23" s="368"/>
      <c r="IB23" s="369" t="s">
        <v>315</v>
      </c>
      <c r="IC23" s="367" t="s">
        <v>315</v>
      </c>
      <c r="ID23" s="402"/>
      <c r="IE23" s="369" t="s">
        <v>315</v>
      </c>
      <c r="IF23" s="367" t="s">
        <v>315</v>
      </c>
      <c r="IG23" s="402"/>
      <c r="IH23" s="369" t="s">
        <v>315</v>
      </c>
      <c r="II23" s="367" t="s">
        <v>315</v>
      </c>
      <c r="IJ23" s="402"/>
      <c r="IK23" s="369" t="s">
        <v>315</v>
      </c>
      <c r="IL23" s="367" t="s">
        <v>315</v>
      </c>
      <c r="IM23" s="368"/>
      <c r="IN23" s="369" t="s">
        <v>315</v>
      </c>
      <c r="IO23" s="367" t="s">
        <v>315</v>
      </c>
      <c r="IP23" s="402"/>
      <c r="IQ23" s="369" t="s">
        <v>315</v>
      </c>
      <c r="IR23" s="367" t="s">
        <v>315</v>
      </c>
      <c r="IS23" s="368"/>
      <c r="IT23" s="369" t="s">
        <v>315</v>
      </c>
      <c r="IU23" s="367" t="s">
        <v>315</v>
      </c>
      <c r="IV23" s="368"/>
      <c r="IW23" s="369" t="s">
        <v>315</v>
      </c>
      <c r="IX23" s="367" t="s">
        <v>315</v>
      </c>
      <c r="IY23" s="368"/>
      <c r="IZ23" s="369" t="s">
        <v>315</v>
      </c>
      <c r="JA23" s="367" t="s">
        <v>315</v>
      </c>
      <c r="JB23" s="368"/>
      <c r="JC23" s="369" t="s">
        <v>315</v>
      </c>
      <c r="JD23" s="367" t="s">
        <v>315</v>
      </c>
      <c r="JE23" s="368"/>
      <c r="JF23" s="369" t="s">
        <v>315</v>
      </c>
      <c r="JG23" s="367" t="s">
        <v>315</v>
      </c>
      <c r="JH23" s="402"/>
      <c r="JI23" s="369" t="s">
        <v>315</v>
      </c>
      <c r="JJ23" s="367" t="s">
        <v>315</v>
      </c>
      <c r="JK23" s="368"/>
      <c r="JL23" s="369" t="s">
        <v>315</v>
      </c>
      <c r="JM23" s="367" t="s">
        <v>315</v>
      </c>
      <c r="JN23" s="794"/>
      <c r="JO23" s="369" t="s">
        <v>315</v>
      </c>
      <c r="JP23" s="367" t="s">
        <v>315</v>
      </c>
      <c r="JQ23" s="368"/>
      <c r="JR23" s="369" t="s">
        <v>315</v>
      </c>
      <c r="JS23" s="367" t="s">
        <v>315</v>
      </c>
      <c r="JT23" s="368"/>
      <c r="JU23" s="369" t="s">
        <v>315</v>
      </c>
      <c r="JV23" s="367" t="s">
        <v>315</v>
      </c>
      <c r="JW23" s="794"/>
      <c r="JX23" s="369" t="s">
        <v>315</v>
      </c>
      <c r="JY23" s="367" t="s">
        <v>315</v>
      </c>
      <c r="JZ23" s="794"/>
      <c r="KA23" s="369" t="s">
        <v>315</v>
      </c>
      <c r="KB23" s="367" t="s">
        <v>315</v>
      </c>
      <c r="KC23" s="368"/>
      <c r="KD23" s="369" t="s">
        <v>315</v>
      </c>
      <c r="KE23" s="367" t="s">
        <v>315</v>
      </c>
      <c r="KF23" s="368"/>
      <c r="KG23" s="369" t="s">
        <v>315</v>
      </c>
      <c r="KH23" s="367" t="s">
        <v>315</v>
      </c>
      <c r="KI23" s="368"/>
      <c r="KJ23" s="369" t="s">
        <v>315</v>
      </c>
      <c r="KK23" s="367" t="s">
        <v>315</v>
      </c>
      <c r="KL23" s="368"/>
      <c r="KM23" s="369" t="s">
        <v>315</v>
      </c>
      <c r="KN23" s="367" t="s">
        <v>315</v>
      </c>
      <c r="KO23" s="368"/>
      <c r="KP23" s="369" t="s">
        <v>315</v>
      </c>
      <c r="KQ23" s="367" t="s">
        <v>315</v>
      </c>
      <c r="KR23" s="368"/>
      <c r="KS23" s="369" t="s">
        <v>315</v>
      </c>
      <c r="KT23" s="367" t="s">
        <v>315</v>
      </c>
      <c r="KU23" s="368"/>
      <c r="KV23" s="369" t="s">
        <v>315</v>
      </c>
      <c r="KW23" s="367" t="s">
        <v>315</v>
      </c>
      <c r="KX23" s="368"/>
      <c r="KY23" s="369" t="s">
        <v>315</v>
      </c>
      <c r="KZ23" s="367" t="s">
        <v>315</v>
      </c>
      <c r="LA23" s="368"/>
      <c r="LB23" s="369" t="s">
        <v>315</v>
      </c>
      <c r="LC23" s="367" t="s">
        <v>315</v>
      </c>
      <c r="LD23" s="368"/>
      <c r="LE23" s="369" t="s">
        <v>315</v>
      </c>
      <c r="LF23" s="367" t="s">
        <v>315</v>
      </c>
      <c r="LG23" s="368"/>
      <c r="LH23" s="369" t="s">
        <v>315</v>
      </c>
      <c r="LI23" s="367" t="s">
        <v>315</v>
      </c>
      <c r="LJ23" s="368"/>
      <c r="LK23" s="367" t="s">
        <v>315</v>
      </c>
      <c r="XFD23" s="230">
        <v>12000</v>
      </c>
    </row>
    <row r="24" spans="1:323 16384:16384" ht="21.65" hidden="1" customHeight="1" x14ac:dyDescent="0.2">
      <c r="A24" s="120"/>
      <c r="B24" s="637">
        <v>46086.447638888887</v>
      </c>
      <c r="C24" s="555">
        <v>0</v>
      </c>
      <c r="D24" s="3" t="s">
        <v>717</v>
      </c>
      <c r="E24" s="638" t="s">
        <v>576</v>
      </c>
      <c r="F24" s="540" t="s">
        <v>907</v>
      </c>
      <c r="G24" s="540" t="s">
        <v>466</v>
      </c>
      <c r="H24" s="540" t="s">
        <v>579</v>
      </c>
      <c r="I24" s="540">
        <v>0</v>
      </c>
      <c r="J24" s="639">
        <v>950</v>
      </c>
      <c r="K24" s="540" t="s">
        <v>908</v>
      </c>
      <c r="L24" s="540">
        <v>0</v>
      </c>
      <c r="M24" s="540" t="s">
        <v>579</v>
      </c>
      <c r="N24" s="540">
        <v>0</v>
      </c>
      <c r="O24" s="639" t="s">
        <v>909</v>
      </c>
      <c r="P24" s="540">
        <v>0</v>
      </c>
      <c r="Q24" s="640" t="s">
        <v>403</v>
      </c>
      <c r="R24" s="640">
        <v>1000</v>
      </c>
      <c r="S24" s="540" t="s">
        <v>910</v>
      </c>
      <c r="T24" s="641" t="s">
        <v>551</v>
      </c>
      <c r="U24" s="642"/>
      <c r="V24" s="642"/>
      <c r="W24" s="642">
        <v>46094</v>
      </c>
      <c r="X24" s="642">
        <v>46098</v>
      </c>
      <c r="Y24" s="642">
        <v>46098</v>
      </c>
      <c r="Z24" s="642">
        <v>46097</v>
      </c>
      <c r="AA24" s="643">
        <v>46097</v>
      </c>
      <c r="AB24" s="644">
        <v>1000</v>
      </c>
      <c r="AC24" s="645">
        <v>1000</v>
      </c>
      <c r="AD24" s="410" t="s">
        <v>911</v>
      </c>
      <c r="AE24" s="366"/>
      <c r="AF24" s="646" t="s">
        <v>570</v>
      </c>
      <c r="AG24" s="647" t="s">
        <v>552</v>
      </c>
      <c r="AH24" s="647" t="s">
        <v>565</v>
      </c>
      <c r="AI24" s="648">
        <v>0</v>
      </c>
      <c r="AJ24" s="648" t="s">
        <v>466</v>
      </c>
      <c r="AK24" s="649" t="s">
        <v>385</v>
      </c>
      <c r="AL24" s="366"/>
      <c r="AM24" s="366"/>
      <c r="AN24" s="366"/>
      <c r="AO24" s="366"/>
      <c r="AP24" s="366"/>
      <c r="AQ24" s="808" t="s">
        <v>532</v>
      </c>
      <c r="AR24" s="763"/>
      <c r="AS24" s="367" t="s">
        <v>315</v>
      </c>
      <c r="AT24" s="368"/>
      <c r="AU24" s="369" t="s">
        <v>315</v>
      </c>
      <c r="AV24" s="367" t="s">
        <v>315</v>
      </c>
      <c r="AW24" s="368"/>
      <c r="AX24" s="369" t="s">
        <v>315</v>
      </c>
      <c r="AY24" s="367" t="s">
        <v>315</v>
      </c>
      <c r="AZ24" s="402"/>
      <c r="BA24" s="369" t="s">
        <v>315</v>
      </c>
      <c r="BB24" s="367" t="s">
        <v>315</v>
      </c>
      <c r="BC24" s="402"/>
      <c r="BD24" s="369" t="s">
        <v>315</v>
      </c>
      <c r="BE24" s="367" t="s">
        <v>315</v>
      </c>
      <c r="BF24" s="402"/>
      <c r="BG24" s="369" t="s">
        <v>315</v>
      </c>
      <c r="BH24" s="367" t="s">
        <v>315</v>
      </c>
      <c r="BI24" s="368"/>
      <c r="BJ24" s="369" t="s">
        <v>315</v>
      </c>
      <c r="BK24" s="367" t="s">
        <v>315</v>
      </c>
      <c r="BL24" s="402"/>
      <c r="BM24" s="369" t="s">
        <v>315</v>
      </c>
      <c r="BN24" s="367" t="s">
        <v>315</v>
      </c>
      <c r="BO24" s="368"/>
      <c r="BP24" s="369" t="s">
        <v>315</v>
      </c>
      <c r="BQ24" s="367" t="s">
        <v>315</v>
      </c>
      <c r="BR24" s="368"/>
      <c r="BS24" s="369" t="s">
        <v>315</v>
      </c>
      <c r="BT24" s="367" t="s">
        <v>315</v>
      </c>
      <c r="BU24" s="368"/>
      <c r="BV24" s="369" t="s">
        <v>315</v>
      </c>
      <c r="BW24" s="367" t="s">
        <v>315</v>
      </c>
      <c r="BX24" s="368"/>
      <c r="BY24" s="369" t="s">
        <v>315</v>
      </c>
      <c r="BZ24" s="367" t="s">
        <v>315</v>
      </c>
      <c r="CA24" s="368"/>
      <c r="CB24" s="369" t="s">
        <v>315</v>
      </c>
      <c r="CC24" s="367" t="s">
        <v>555</v>
      </c>
      <c r="CD24" s="402"/>
      <c r="CE24" s="369" t="s">
        <v>315</v>
      </c>
      <c r="CF24" s="367" t="s">
        <v>315</v>
      </c>
      <c r="CG24" s="368"/>
      <c r="CH24" s="369" t="s">
        <v>315</v>
      </c>
      <c r="CI24" s="367" t="s">
        <v>315</v>
      </c>
      <c r="CJ24" s="794"/>
      <c r="CK24" s="369" t="s">
        <v>315</v>
      </c>
      <c r="CL24" s="367" t="s">
        <v>315</v>
      </c>
      <c r="CM24" s="807">
        <v>800</v>
      </c>
      <c r="CN24" s="369" t="s">
        <v>315</v>
      </c>
      <c r="CO24" s="367" t="s">
        <v>315</v>
      </c>
      <c r="CP24" s="807">
        <v>200</v>
      </c>
      <c r="CQ24" s="369" t="s">
        <v>441</v>
      </c>
      <c r="CR24" s="367" t="s">
        <v>315</v>
      </c>
      <c r="CS24" s="794"/>
      <c r="CT24" s="369" t="s">
        <v>315</v>
      </c>
      <c r="CU24" s="367" t="s">
        <v>315</v>
      </c>
      <c r="CV24" s="794"/>
      <c r="CW24" s="369" t="s">
        <v>315</v>
      </c>
      <c r="CX24" s="367" t="s">
        <v>315</v>
      </c>
      <c r="CY24" s="368"/>
      <c r="CZ24" s="369" t="s">
        <v>315</v>
      </c>
      <c r="DA24" s="367" t="s">
        <v>315</v>
      </c>
      <c r="DB24" s="368"/>
      <c r="DC24" s="369" t="s">
        <v>315</v>
      </c>
      <c r="DD24" s="367" t="s">
        <v>315</v>
      </c>
      <c r="DE24" s="368"/>
      <c r="DF24" s="369" t="s">
        <v>315</v>
      </c>
      <c r="DG24" s="367" t="s">
        <v>315</v>
      </c>
      <c r="DH24" s="368"/>
      <c r="DI24" s="369" t="s">
        <v>315</v>
      </c>
      <c r="DJ24" s="367" t="s">
        <v>315</v>
      </c>
      <c r="DK24" s="368"/>
      <c r="DL24" s="369" t="s">
        <v>315</v>
      </c>
      <c r="DM24" s="367" t="s">
        <v>315</v>
      </c>
      <c r="DN24" s="368"/>
      <c r="DO24" s="369" t="s">
        <v>315</v>
      </c>
      <c r="DP24" s="367" t="s">
        <v>315</v>
      </c>
      <c r="DQ24" s="368"/>
      <c r="DR24" s="369" t="s">
        <v>315</v>
      </c>
      <c r="DS24" s="367" t="s">
        <v>315</v>
      </c>
      <c r="DT24" s="368"/>
      <c r="DU24" s="369" t="s">
        <v>315</v>
      </c>
      <c r="DV24" s="367" t="s">
        <v>315</v>
      </c>
      <c r="DW24" s="368"/>
      <c r="DX24" s="369" t="s">
        <v>315</v>
      </c>
      <c r="DY24" s="367" t="s">
        <v>315</v>
      </c>
      <c r="DZ24" s="368"/>
      <c r="EA24" s="369" t="s">
        <v>315</v>
      </c>
      <c r="EB24" s="367" t="s">
        <v>315</v>
      </c>
      <c r="EC24" s="368"/>
      <c r="ED24" s="369" t="s">
        <v>315</v>
      </c>
      <c r="EE24" s="367" t="s">
        <v>315</v>
      </c>
      <c r="EF24" s="368"/>
      <c r="EG24" s="367" t="s">
        <v>315</v>
      </c>
      <c r="EH24" s="367" t="s">
        <v>315</v>
      </c>
      <c r="EI24" s="368"/>
      <c r="EJ24" s="369" t="s">
        <v>315</v>
      </c>
      <c r="EK24" s="367" t="s">
        <v>315</v>
      </c>
      <c r="EL24" s="368"/>
      <c r="EM24" s="369" t="s">
        <v>315</v>
      </c>
      <c r="EN24" s="367" t="s">
        <v>315</v>
      </c>
      <c r="EO24" s="402"/>
      <c r="EP24" s="369" t="s">
        <v>315</v>
      </c>
      <c r="EQ24" s="367" t="s">
        <v>315</v>
      </c>
      <c r="ER24" s="402"/>
      <c r="ES24" s="369" t="s">
        <v>315</v>
      </c>
      <c r="ET24" s="367" t="s">
        <v>315</v>
      </c>
      <c r="EU24" s="402"/>
      <c r="EV24" s="369" t="s">
        <v>315</v>
      </c>
      <c r="EW24" s="367" t="s">
        <v>315</v>
      </c>
      <c r="EX24" s="368"/>
      <c r="EY24" s="369" t="s">
        <v>315</v>
      </c>
      <c r="EZ24" s="367" t="s">
        <v>315</v>
      </c>
      <c r="FA24" s="402"/>
      <c r="FB24" s="369" t="s">
        <v>315</v>
      </c>
      <c r="FC24" s="367" t="s">
        <v>315</v>
      </c>
      <c r="FD24" s="368"/>
      <c r="FE24" s="369" t="s">
        <v>315</v>
      </c>
      <c r="FF24" s="367" t="s">
        <v>315</v>
      </c>
      <c r="FG24" s="368"/>
      <c r="FH24" s="369" t="s">
        <v>315</v>
      </c>
      <c r="FI24" s="367" t="s">
        <v>315</v>
      </c>
      <c r="FJ24" s="368"/>
      <c r="FK24" s="369" t="s">
        <v>315</v>
      </c>
      <c r="FL24" s="367" t="s">
        <v>315</v>
      </c>
      <c r="FM24" s="368"/>
      <c r="FN24" s="369" t="s">
        <v>315</v>
      </c>
      <c r="FO24" s="367" t="s">
        <v>315</v>
      </c>
      <c r="FP24" s="368"/>
      <c r="FQ24" s="369" t="s">
        <v>315</v>
      </c>
      <c r="FR24" s="367" t="s">
        <v>315</v>
      </c>
      <c r="FS24" s="402"/>
      <c r="FT24" s="369" t="s">
        <v>315</v>
      </c>
      <c r="FU24" s="367" t="s">
        <v>315</v>
      </c>
      <c r="FV24" s="368"/>
      <c r="FW24" s="369" t="s">
        <v>315</v>
      </c>
      <c r="FX24" s="367" t="s">
        <v>315</v>
      </c>
      <c r="FY24" s="794"/>
      <c r="FZ24" s="369" t="s">
        <v>315</v>
      </c>
      <c r="GA24" s="367" t="s">
        <v>315</v>
      </c>
      <c r="GB24" s="368"/>
      <c r="GC24" s="369" t="s">
        <v>315</v>
      </c>
      <c r="GD24" s="367" t="s">
        <v>315</v>
      </c>
      <c r="GE24" s="368"/>
      <c r="GF24" s="369" t="s">
        <v>315</v>
      </c>
      <c r="GG24" s="367" t="s">
        <v>315</v>
      </c>
      <c r="GH24" s="794"/>
      <c r="GI24" s="369" t="s">
        <v>315</v>
      </c>
      <c r="GJ24" s="367" t="s">
        <v>315</v>
      </c>
      <c r="GK24" s="794"/>
      <c r="GL24" s="369" t="s">
        <v>315</v>
      </c>
      <c r="GM24" s="367" t="s">
        <v>315</v>
      </c>
      <c r="GN24" s="368"/>
      <c r="GO24" s="369" t="s">
        <v>315</v>
      </c>
      <c r="GP24" s="367" t="s">
        <v>315</v>
      </c>
      <c r="GQ24" s="368"/>
      <c r="GR24" s="369" t="s">
        <v>315</v>
      </c>
      <c r="GS24" s="367" t="s">
        <v>315</v>
      </c>
      <c r="GT24" s="368"/>
      <c r="GU24" s="369" t="s">
        <v>315</v>
      </c>
      <c r="GV24" s="367" t="s">
        <v>315</v>
      </c>
      <c r="GW24" s="368"/>
      <c r="GX24" s="369" t="s">
        <v>315</v>
      </c>
      <c r="GY24" s="367" t="s">
        <v>315</v>
      </c>
      <c r="GZ24" s="368"/>
      <c r="HA24" s="369" t="s">
        <v>315</v>
      </c>
      <c r="HB24" s="367" t="s">
        <v>315</v>
      </c>
      <c r="HC24" s="368"/>
      <c r="HD24" s="369" t="s">
        <v>315</v>
      </c>
      <c r="HE24" s="367" t="s">
        <v>315</v>
      </c>
      <c r="HF24" s="368"/>
      <c r="HG24" s="369" t="s">
        <v>315</v>
      </c>
      <c r="HH24" s="367" t="s">
        <v>315</v>
      </c>
      <c r="HI24" s="368"/>
      <c r="HJ24" s="369" t="s">
        <v>315</v>
      </c>
      <c r="HK24" s="367" t="s">
        <v>315</v>
      </c>
      <c r="HL24" s="368"/>
      <c r="HM24" s="369" t="s">
        <v>315</v>
      </c>
      <c r="HN24" s="367" t="s">
        <v>315</v>
      </c>
      <c r="HO24" s="368"/>
      <c r="HP24" s="369" t="s">
        <v>315</v>
      </c>
      <c r="HQ24" s="367" t="s">
        <v>315</v>
      </c>
      <c r="HR24" s="368"/>
      <c r="HS24" s="369" t="s">
        <v>315</v>
      </c>
      <c r="HT24" s="367" t="s">
        <v>315</v>
      </c>
      <c r="HU24" s="368"/>
      <c r="HV24" s="367" t="s">
        <v>315</v>
      </c>
      <c r="HW24" s="367" t="s">
        <v>315</v>
      </c>
      <c r="HX24" s="368"/>
      <c r="HY24" s="369" t="s">
        <v>315</v>
      </c>
      <c r="HZ24" s="367" t="s">
        <v>315</v>
      </c>
      <c r="IA24" s="368"/>
      <c r="IB24" s="369" t="s">
        <v>315</v>
      </c>
      <c r="IC24" s="367" t="s">
        <v>315</v>
      </c>
      <c r="ID24" s="402"/>
      <c r="IE24" s="369" t="s">
        <v>315</v>
      </c>
      <c r="IF24" s="367" t="s">
        <v>315</v>
      </c>
      <c r="IG24" s="402"/>
      <c r="IH24" s="369" t="s">
        <v>315</v>
      </c>
      <c r="II24" s="367" t="s">
        <v>315</v>
      </c>
      <c r="IJ24" s="402"/>
      <c r="IK24" s="369" t="s">
        <v>315</v>
      </c>
      <c r="IL24" s="367" t="s">
        <v>315</v>
      </c>
      <c r="IM24" s="368"/>
      <c r="IN24" s="369" t="s">
        <v>315</v>
      </c>
      <c r="IO24" s="367" t="s">
        <v>315</v>
      </c>
      <c r="IP24" s="402"/>
      <c r="IQ24" s="369" t="s">
        <v>315</v>
      </c>
      <c r="IR24" s="367" t="s">
        <v>315</v>
      </c>
      <c r="IS24" s="368"/>
      <c r="IT24" s="369" t="s">
        <v>315</v>
      </c>
      <c r="IU24" s="367" t="s">
        <v>315</v>
      </c>
      <c r="IV24" s="368"/>
      <c r="IW24" s="369" t="s">
        <v>315</v>
      </c>
      <c r="IX24" s="367" t="s">
        <v>315</v>
      </c>
      <c r="IY24" s="368"/>
      <c r="IZ24" s="369" t="s">
        <v>315</v>
      </c>
      <c r="JA24" s="367" t="s">
        <v>315</v>
      </c>
      <c r="JB24" s="368"/>
      <c r="JC24" s="369" t="s">
        <v>315</v>
      </c>
      <c r="JD24" s="367" t="s">
        <v>315</v>
      </c>
      <c r="JE24" s="368"/>
      <c r="JF24" s="369" t="s">
        <v>315</v>
      </c>
      <c r="JG24" s="367" t="s">
        <v>315</v>
      </c>
      <c r="JH24" s="402"/>
      <c r="JI24" s="369" t="s">
        <v>315</v>
      </c>
      <c r="JJ24" s="367" t="s">
        <v>315</v>
      </c>
      <c r="JK24" s="368"/>
      <c r="JL24" s="369" t="s">
        <v>315</v>
      </c>
      <c r="JM24" s="367" t="s">
        <v>315</v>
      </c>
      <c r="JN24" s="794"/>
      <c r="JO24" s="369" t="s">
        <v>315</v>
      </c>
      <c r="JP24" s="367" t="s">
        <v>315</v>
      </c>
      <c r="JQ24" s="368"/>
      <c r="JR24" s="369" t="s">
        <v>315</v>
      </c>
      <c r="JS24" s="367" t="s">
        <v>315</v>
      </c>
      <c r="JT24" s="368"/>
      <c r="JU24" s="369" t="s">
        <v>315</v>
      </c>
      <c r="JV24" s="367" t="s">
        <v>315</v>
      </c>
      <c r="JW24" s="794"/>
      <c r="JX24" s="369" t="s">
        <v>315</v>
      </c>
      <c r="JY24" s="367" t="s">
        <v>315</v>
      </c>
      <c r="JZ24" s="794"/>
      <c r="KA24" s="369" t="s">
        <v>315</v>
      </c>
      <c r="KB24" s="367" t="s">
        <v>315</v>
      </c>
      <c r="KC24" s="368"/>
      <c r="KD24" s="369" t="s">
        <v>315</v>
      </c>
      <c r="KE24" s="367" t="s">
        <v>315</v>
      </c>
      <c r="KF24" s="368"/>
      <c r="KG24" s="369" t="s">
        <v>315</v>
      </c>
      <c r="KH24" s="367" t="s">
        <v>315</v>
      </c>
      <c r="KI24" s="368"/>
      <c r="KJ24" s="369" t="s">
        <v>315</v>
      </c>
      <c r="KK24" s="367" t="s">
        <v>315</v>
      </c>
      <c r="KL24" s="368"/>
      <c r="KM24" s="369" t="s">
        <v>315</v>
      </c>
      <c r="KN24" s="367" t="s">
        <v>315</v>
      </c>
      <c r="KO24" s="368"/>
      <c r="KP24" s="369" t="s">
        <v>315</v>
      </c>
      <c r="KQ24" s="367" t="s">
        <v>315</v>
      </c>
      <c r="KR24" s="368"/>
      <c r="KS24" s="369" t="s">
        <v>315</v>
      </c>
      <c r="KT24" s="367" t="s">
        <v>315</v>
      </c>
      <c r="KU24" s="368"/>
      <c r="KV24" s="369" t="s">
        <v>315</v>
      </c>
      <c r="KW24" s="367" t="s">
        <v>315</v>
      </c>
      <c r="KX24" s="368"/>
      <c r="KY24" s="369" t="s">
        <v>315</v>
      </c>
      <c r="KZ24" s="367" t="s">
        <v>315</v>
      </c>
      <c r="LA24" s="368"/>
      <c r="LB24" s="369" t="s">
        <v>315</v>
      </c>
      <c r="LC24" s="367" t="s">
        <v>315</v>
      </c>
      <c r="LD24" s="368"/>
      <c r="LE24" s="369" t="s">
        <v>315</v>
      </c>
      <c r="LF24" s="367" t="s">
        <v>315</v>
      </c>
      <c r="LG24" s="368"/>
      <c r="LH24" s="369" t="s">
        <v>315</v>
      </c>
      <c r="LI24" s="367" t="s">
        <v>315</v>
      </c>
      <c r="LJ24" s="368"/>
      <c r="LK24" s="367" t="s">
        <v>315</v>
      </c>
      <c r="XFD24" s="230">
        <v>2000</v>
      </c>
    </row>
    <row r="25" spans="1:323 16384:16384" ht="21.65" hidden="1" customHeight="1" x14ac:dyDescent="0.2">
      <c r="A25" s="120"/>
      <c r="B25" s="637">
        <v>46087.499097222222</v>
      </c>
      <c r="C25" s="555">
        <v>0</v>
      </c>
      <c r="D25" s="366" t="s">
        <v>723</v>
      </c>
      <c r="E25" s="638" t="s">
        <v>466</v>
      </c>
      <c r="F25" s="540" t="s">
        <v>912</v>
      </c>
      <c r="G25" s="540" t="s">
        <v>913</v>
      </c>
      <c r="H25" s="540" t="s">
        <v>556</v>
      </c>
      <c r="I25" s="540" t="s">
        <v>466</v>
      </c>
      <c r="J25" s="639">
        <v>200</v>
      </c>
      <c r="K25" s="540" t="s">
        <v>914</v>
      </c>
      <c r="L25" s="540" t="s">
        <v>913</v>
      </c>
      <c r="M25" s="540" t="s">
        <v>556</v>
      </c>
      <c r="N25" s="540" t="s">
        <v>466</v>
      </c>
      <c r="O25" s="639">
        <v>190</v>
      </c>
      <c r="P25" s="540">
        <v>0</v>
      </c>
      <c r="Q25" s="640">
        <v>190</v>
      </c>
      <c r="R25" s="640" t="s">
        <v>403</v>
      </c>
      <c r="S25" s="540" t="s">
        <v>910</v>
      </c>
      <c r="T25" s="641" t="s">
        <v>551</v>
      </c>
      <c r="U25" s="642"/>
      <c r="V25" s="642"/>
      <c r="W25" s="642">
        <v>46092</v>
      </c>
      <c r="X25" s="642">
        <v>46098</v>
      </c>
      <c r="Y25" s="642">
        <v>46098</v>
      </c>
      <c r="Z25" s="642">
        <v>46092</v>
      </c>
      <c r="AA25" s="643" t="s">
        <v>403</v>
      </c>
      <c r="AB25" s="644" t="s">
        <v>403</v>
      </c>
      <c r="AC25" s="645">
        <v>200</v>
      </c>
      <c r="AD25" s="410" t="s">
        <v>558</v>
      </c>
      <c r="AE25" s="366"/>
      <c r="AF25" s="646" t="s">
        <v>403</v>
      </c>
      <c r="AG25" s="647" t="s">
        <v>552</v>
      </c>
      <c r="AH25" s="647" t="s">
        <v>565</v>
      </c>
      <c r="AI25" s="648">
        <v>0</v>
      </c>
      <c r="AJ25" s="648" t="s">
        <v>466</v>
      </c>
      <c r="AK25" s="649" t="s">
        <v>385</v>
      </c>
      <c r="AL25" s="366"/>
      <c r="AM25" s="366"/>
      <c r="AN25" s="366"/>
      <c r="AO25" s="366"/>
      <c r="AP25" s="366"/>
      <c r="AQ25" s="808" t="s">
        <v>532</v>
      </c>
      <c r="AR25" s="763"/>
      <c r="AS25" s="367" t="s">
        <v>315</v>
      </c>
      <c r="AT25" s="368"/>
      <c r="AU25" s="369" t="s">
        <v>315</v>
      </c>
      <c r="AV25" s="367" t="s">
        <v>315</v>
      </c>
      <c r="AW25" s="368"/>
      <c r="AX25" s="369" t="s">
        <v>315</v>
      </c>
      <c r="AY25" s="367" t="s">
        <v>315</v>
      </c>
      <c r="AZ25" s="402"/>
      <c r="BA25" s="369" t="s">
        <v>315</v>
      </c>
      <c r="BB25" s="367" t="s">
        <v>315</v>
      </c>
      <c r="BC25" s="402"/>
      <c r="BD25" s="369" t="s">
        <v>315</v>
      </c>
      <c r="BE25" s="367" t="s">
        <v>315</v>
      </c>
      <c r="BF25" s="402"/>
      <c r="BG25" s="369" t="s">
        <v>315</v>
      </c>
      <c r="BH25" s="367" t="s">
        <v>315</v>
      </c>
      <c r="BI25" s="368"/>
      <c r="BJ25" s="369" t="s">
        <v>315</v>
      </c>
      <c r="BK25" s="367" t="s">
        <v>315</v>
      </c>
      <c r="BL25" s="402"/>
      <c r="BM25" s="369" t="s">
        <v>315</v>
      </c>
      <c r="BN25" s="367" t="s">
        <v>315</v>
      </c>
      <c r="BO25" s="368"/>
      <c r="BP25" s="369" t="s">
        <v>315</v>
      </c>
      <c r="BQ25" s="367" t="s">
        <v>315</v>
      </c>
      <c r="BR25" s="368"/>
      <c r="BS25" s="369" t="s">
        <v>315</v>
      </c>
      <c r="BT25" s="367" t="s">
        <v>315</v>
      </c>
      <c r="BU25" s="368"/>
      <c r="BV25" s="369" t="s">
        <v>315</v>
      </c>
      <c r="BW25" s="367" t="s">
        <v>555</v>
      </c>
      <c r="BX25" s="807">
        <v>200</v>
      </c>
      <c r="BY25" s="369" t="s">
        <v>315</v>
      </c>
      <c r="BZ25" s="367" t="s">
        <v>315</v>
      </c>
      <c r="CA25" s="368"/>
      <c r="CB25" s="369" t="s">
        <v>315</v>
      </c>
      <c r="CC25" s="367" t="s">
        <v>315</v>
      </c>
      <c r="CD25" s="402"/>
      <c r="CE25" s="369" t="s">
        <v>315</v>
      </c>
      <c r="CF25" s="367" t="s">
        <v>315</v>
      </c>
      <c r="CG25" s="368"/>
      <c r="CH25" s="369" t="s">
        <v>315</v>
      </c>
      <c r="CI25" s="367" t="s">
        <v>315</v>
      </c>
      <c r="CJ25" s="794"/>
      <c r="CK25" s="369" t="s">
        <v>315</v>
      </c>
      <c r="CL25" s="367" t="s">
        <v>315</v>
      </c>
      <c r="CM25" s="368">
        <v>0</v>
      </c>
      <c r="CN25" s="369" t="s">
        <v>315</v>
      </c>
      <c r="CO25" s="367" t="s">
        <v>315</v>
      </c>
      <c r="CP25" s="368"/>
      <c r="CQ25" s="369" t="s">
        <v>441</v>
      </c>
      <c r="CR25" s="367" t="s">
        <v>315</v>
      </c>
      <c r="CS25" s="794"/>
      <c r="CT25" s="369" t="s">
        <v>315</v>
      </c>
      <c r="CU25" s="367" t="s">
        <v>315</v>
      </c>
      <c r="CV25" s="794"/>
      <c r="CW25" s="369" t="s">
        <v>315</v>
      </c>
      <c r="CX25" s="367" t="s">
        <v>315</v>
      </c>
      <c r="CY25" s="368"/>
      <c r="CZ25" s="369" t="s">
        <v>315</v>
      </c>
      <c r="DA25" s="367" t="s">
        <v>315</v>
      </c>
      <c r="DB25" s="368"/>
      <c r="DC25" s="369" t="s">
        <v>315</v>
      </c>
      <c r="DD25" s="367" t="s">
        <v>315</v>
      </c>
      <c r="DE25" s="368"/>
      <c r="DF25" s="369" t="s">
        <v>315</v>
      </c>
      <c r="DG25" s="367" t="s">
        <v>315</v>
      </c>
      <c r="DH25" s="368"/>
      <c r="DI25" s="369" t="s">
        <v>315</v>
      </c>
      <c r="DJ25" s="367" t="s">
        <v>315</v>
      </c>
      <c r="DK25" s="368"/>
      <c r="DL25" s="369" t="s">
        <v>315</v>
      </c>
      <c r="DM25" s="367" t="s">
        <v>315</v>
      </c>
      <c r="DN25" s="368"/>
      <c r="DO25" s="369" t="s">
        <v>315</v>
      </c>
      <c r="DP25" s="367" t="s">
        <v>315</v>
      </c>
      <c r="DQ25" s="368"/>
      <c r="DR25" s="369" t="s">
        <v>315</v>
      </c>
      <c r="DS25" s="367" t="s">
        <v>315</v>
      </c>
      <c r="DT25" s="368"/>
      <c r="DU25" s="369" t="s">
        <v>315</v>
      </c>
      <c r="DV25" s="367" t="s">
        <v>315</v>
      </c>
      <c r="DW25" s="368"/>
      <c r="DX25" s="369" t="s">
        <v>315</v>
      </c>
      <c r="DY25" s="367" t="s">
        <v>315</v>
      </c>
      <c r="DZ25" s="368"/>
      <c r="EA25" s="369" t="s">
        <v>315</v>
      </c>
      <c r="EB25" s="367" t="s">
        <v>315</v>
      </c>
      <c r="EC25" s="368"/>
      <c r="ED25" s="369" t="s">
        <v>315</v>
      </c>
      <c r="EE25" s="367" t="s">
        <v>315</v>
      </c>
      <c r="EF25" s="368"/>
      <c r="EG25" s="367" t="s">
        <v>315</v>
      </c>
      <c r="EH25" s="367" t="s">
        <v>315</v>
      </c>
      <c r="EI25" s="368"/>
      <c r="EJ25" s="369" t="s">
        <v>315</v>
      </c>
      <c r="EK25" s="367" t="s">
        <v>315</v>
      </c>
      <c r="EL25" s="368"/>
      <c r="EM25" s="369" t="s">
        <v>315</v>
      </c>
      <c r="EN25" s="367" t="s">
        <v>315</v>
      </c>
      <c r="EO25" s="402"/>
      <c r="EP25" s="369" t="s">
        <v>315</v>
      </c>
      <c r="EQ25" s="367" t="s">
        <v>315</v>
      </c>
      <c r="ER25" s="402"/>
      <c r="ES25" s="369" t="s">
        <v>315</v>
      </c>
      <c r="ET25" s="367" t="s">
        <v>315</v>
      </c>
      <c r="EU25" s="402"/>
      <c r="EV25" s="369" t="s">
        <v>315</v>
      </c>
      <c r="EW25" s="367" t="s">
        <v>315</v>
      </c>
      <c r="EX25" s="368"/>
      <c r="EY25" s="369" t="s">
        <v>315</v>
      </c>
      <c r="EZ25" s="367" t="s">
        <v>315</v>
      </c>
      <c r="FA25" s="402"/>
      <c r="FB25" s="369" t="s">
        <v>315</v>
      </c>
      <c r="FC25" s="367" t="s">
        <v>315</v>
      </c>
      <c r="FD25" s="368"/>
      <c r="FE25" s="369" t="s">
        <v>315</v>
      </c>
      <c r="FF25" s="367" t="s">
        <v>315</v>
      </c>
      <c r="FG25" s="368"/>
      <c r="FH25" s="369" t="s">
        <v>315</v>
      </c>
      <c r="FI25" s="367" t="s">
        <v>315</v>
      </c>
      <c r="FJ25" s="368"/>
      <c r="FK25" s="369" t="s">
        <v>315</v>
      </c>
      <c r="FL25" s="367" t="s">
        <v>315</v>
      </c>
      <c r="FM25" s="368"/>
      <c r="FN25" s="369" t="s">
        <v>315</v>
      </c>
      <c r="FO25" s="367" t="s">
        <v>315</v>
      </c>
      <c r="FP25" s="368"/>
      <c r="FQ25" s="369" t="s">
        <v>315</v>
      </c>
      <c r="FR25" s="367" t="s">
        <v>315</v>
      </c>
      <c r="FS25" s="402"/>
      <c r="FT25" s="369" t="s">
        <v>315</v>
      </c>
      <c r="FU25" s="367" t="s">
        <v>315</v>
      </c>
      <c r="FV25" s="368"/>
      <c r="FW25" s="369" t="s">
        <v>315</v>
      </c>
      <c r="FX25" s="367" t="s">
        <v>315</v>
      </c>
      <c r="FY25" s="794"/>
      <c r="FZ25" s="369" t="s">
        <v>315</v>
      </c>
      <c r="GA25" s="367" t="s">
        <v>315</v>
      </c>
      <c r="GB25" s="368"/>
      <c r="GC25" s="369" t="s">
        <v>315</v>
      </c>
      <c r="GD25" s="367" t="s">
        <v>315</v>
      </c>
      <c r="GE25" s="368"/>
      <c r="GF25" s="369" t="s">
        <v>315</v>
      </c>
      <c r="GG25" s="367" t="s">
        <v>315</v>
      </c>
      <c r="GH25" s="794"/>
      <c r="GI25" s="369" t="s">
        <v>315</v>
      </c>
      <c r="GJ25" s="367" t="s">
        <v>315</v>
      </c>
      <c r="GK25" s="794"/>
      <c r="GL25" s="369" t="s">
        <v>315</v>
      </c>
      <c r="GM25" s="367" t="s">
        <v>315</v>
      </c>
      <c r="GN25" s="368"/>
      <c r="GO25" s="369" t="s">
        <v>315</v>
      </c>
      <c r="GP25" s="367" t="s">
        <v>315</v>
      </c>
      <c r="GQ25" s="368"/>
      <c r="GR25" s="369" t="s">
        <v>315</v>
      </c>
      <c r="GS25" s="367" t="s">
        <v>315</v>
      </c>
      <c r="GT25" s="368"/>
      <c r="GU25" s="369" t="s">
        <v>315</v>
      </c>
      <c r="GV25" s="367" t="s">
        <v>315</v>
      </c>
      <c r="GW25" s="368"/>
      <c r="GX25" s="369" t="s">
        <v>315</v>
      </c>
      <c r="GY25" s="367" t="s">
        <v>315</v>
      </c>
      <c r="GZ25" s="368"/>
      <c r="HA25" s="369" t="s">
        <v>315</v>
      </c>
      <c r="HB25" s="367" t="s">
        <v>315</v>
      </c>
      <c r="HC25" s="368"/>
      <c r="HD25" s="369" t="s">
        <v>315</v>
      </c>
      <c r="HE25" s="367" t="s">
        <v>315</v>
      </c>
      <c r="HF25" s="368"/>
      <c r="HG25" s="369" t="s">
        <v>315</v>
      </c>
      <c r="HH25" s="367" t="s">
        <v>315</v>
      </c>
      <c r="HI25" s="368"/>
      <c r="HJ25" s="369" t="s">
        <v>315</v>
      </c>
      <c r="HK25" s="367" t="s">
        <v>315</v>
      </c>
      <c r="HL25" s="368"/>
      <c r="HM25" s="369" t="s">
        <v>315</v>
      </c>
      <c r="HN25" s="367" t="s">
        <v>315</v>
      </c>
      <c r="HO25" s="368"/>
      <c r="HP25" s="369" t="s">
        <v>315</v>
      </c>
      <c r="HQ25" s="367" t="s">
        <v>315</v>
      </c>
      <c r="HR25" s="368"/>
      <c r="HS25" s="369" t="s">
        <v>315</v>
      </c>
      <c r="HT25" s="367" t="s">
        <v>315</v>
      </c>
      <c r="HU25" s="368"/>
      <c r="HV25" s="367" t="s">
        <v>315</v>
      </c>
      <c r="HW25" s="367" t="s">
        <v>315</v>
      </c>
      <c r="HX25" s="368"/>
      <c r="HY25" s="369" t="s">
        <v>315</v>
      </c>
      <c r="HZ25" s="367" t="s">
        <v>315</v>
      </c>
      <c r="IA25" s="368"/>
      <c r="IB25" s="369" t="s">
        <v>315</v>
      </c>
      <c r="IC25" s="367" t="s">
        <v>315</v>
      </c>
      <c r="ID25" s="402"/>
      <c r="IE25" s="369" t="s">
        <v>315</v>
      </c>
      <c r="IF25" s="367" t="s">
        <v>315</v>
      </c>
      <c r="IG25" s="402"/>
      <c r="IH25" s="369" t="s">
        <v>315</v>
      </c>
      <c r="II25" s="367" t="s">
        <v>315</v>
      </c>
      <c r="IJ25" s="402"/>
      <c r="IK25" s="369" t="s">
        <v>315</v>
      </c>
      <c r="IL25" s="367" t="s">
        <v>315</v>
      </c>
      <c r="IM25" s="368"/>
      <c r="IN25" s="369" t="s">
        <v>315</v>
      </c>
      <c r="IO25" s="367" t="s">
        <v>315</v>
      </c>
      <c r="IP25" s="402"/>
      <c r="IQ25" s="369" t="s">
        <v>315</v>
      </c>
      <c r="IR25" s="367" t="s">
        <v>315</v>
      </c>
      <c r="IS25" s="368"/>
      <c r="IT25" s="369" t="s">
        <v>315</v>
      </c>
      <c r="IU25" s="367" t="s">
        <v>315</v>
      </c>
      <c r="IV25" s="368"/>
      <c r="IW25" s="369" t="s">
        <v>315</v>
      </c>
      <c r="IX25" s="367" t="s">
        <v>315</v>
      </c>
      <c r="IY25" s="368"/>
      <c r="IZ25" s="369" t="s">
        <v>315</v>
      </c>
      <c r="JA25" s="367" t="s">
        <v>315</v>
      </c>
      <c r="JB25" s="368"/>
      <c r="JC25" s="369" t="s">
        <v>315</v>
      </c>
      <c r="JD25" s="367" t="s">
        <v>315</v>
      </c>
      <c r="JE25" s="368"/>
      <c r="JF25" s="369" t="s">
        <v>315</v>
      </c>
      <c r="JG25" s="367" t="s">
        <v>315</v>
      </c>
      <c r="JH25" s="402"/>
      <c r="JI25" s="369" t="s">
        <v>315</v>
      </c>
      <c r="JJ25" s="367" t="s">
        <v>315</v>
      </c>
      <c r="JK25" s="368"/>
      <c r="JL25" s="369" t="s">
        <v>315</v>
      </c>
      <c r="JM25" s="367" t="s">
        <v>315</v>
      </c>
      <c r="JN25" s="794"/>
      <c r="JO25" s="369" t="s">
        <v>315</v>
      </c>
      <c r="JP25" s="367" t="s">
        <v>315</v>
      </c>
      <c r="JQ25" s="368"/>
      <c r="JR25" s="369" t="s">
        <v>315</v>
      </c>
      <c r="JS25" s="367" t="s">
        <v>315</v>
      </c>
      <c r="JT25" s="368"/>
      <c r="JU25" s="369" t="s">
        <v>315</v>
      </c>
      <c r="JV25" s="367" t="s">
        <v>315</v>
      </c>
      <c r="JW25" s="794"/>
      <c r="JX25" s="369" t="s">
        <v>315</v>
      </c>
      <c r="JY25" s="367" t="s">
        <v>315</v>
      </c>
      <c r="JZ25" s="794"/>
      <c r="KA25" s="369" t="s">
        <v>315</v>
      </c>
      <c r="KB25" s="367" t="s">
        <v>315</v>
      </c>
      <c r="KC25" s="368"/>
      <c r="KD25" s="369" t="s">
        <v>315</v>
      </c>
      <c r="KE25" s="367" t="s">
        <v>315</v>
      </c>
      <c r="KF25" s="368"/>
      <c r="KG25" s="369" t="s">
        <v>315</v>
      </c>
      <c r="KH25" s="367" t="s">
        <v>315</v>
      </c>
      <c r="KI25" s="368"/>
      <c r="KJ25" s="369" t="s">
        <v>315</v>
      </c>
      <c r="KK25" s="367" t="s">
        <v>315</v>
      </c>
      <c r="KL25" s="368"/>
      <c r="KM25" s="369" t="s">
        <v>315</v>
      </c>
      <c r="KN25" s="367" t="s">
        <v>315</v>
      </c>
      <c r="KO25" s="368"/>
      <c r="KP25" s="369" t="s">
        <v>315</v>
      </c>
      <c r="KQ25" s="367" t="s">
        <v>315</v>
      </c>
      <c r="KR25" s="368"/>
      <c r="KS25" s="369" t="s">
        <v>315</v>
      </c>
      <c r="KT25" s="367" t="s">
        <v>315</v>
      </c>
      <c r="KU25" s="368"/>
      <c r="KV25" s="369" t="s">
        <v>315</v>
      </c>
      <c r="KW25" s="367" t="s">
        <v>315</v>
      </c>
      <c r="KX25" s="368"/>
      <c r="KY25" s="369" t="s">
        <v>315</v>
      </c>
      <c r="KZ25" s="367" t="s">
        <v>315</v>
      </c>
      <c r="LA25" s="368"/>
      <c r="LB25" s="369" t="s">
        <v>315</v>
      </c>
      <c r="LC25" s="367" t="s">
        <v>315</v>
      </c>
      <c r="LD25" s="368"/>
      <c r="LE25" s="369" t="s">
        <v>315</v>
      </c>
      <c r="LF25" s="367" t="s">
        <v>315</v>
      </c>
      <c r="LG25" s="368"/>
      <c r="LH25" s="369" t="s">
        <v>315</v>
      </c>
      <c r="LI25" s="367" t="s">
        <v>315</v>
      </c>
      <c r="LJ25" s="368"/>
      <c r="LK25" s="367" t="s">
        <v>315</v>
      </c>
      <c r="XFD25" s="230">
        <v>400</v>
      </c>
    </row>
    <row r="26" spans="1:323 16384:16384" ht="21.65" hidden="1" customHeight="1" x14ac:dyDescent="0.2">
      <c r="A26" s="120"/>
      <c r="B26" s="637">
        <v>46086.369085648148</v>
      </c>
      <c r="C26" s="555">
        <v>0</v>
      </c>
      <c r="D26" s="763" t="s">
        <v>708</v>
      </c>
      <c r="E26" s="638">
        <v>6780</v>
      </c>
      <c r="F26" s="540" t="s">
        <v>680</v>
      </c>
      <c r="G26" s="540" t="s">
        <v>548</v>
      </c>
      <c r="H26" s="540" t="s">
        <v>556</v>
      </c>
      <c r="I26" s="540" t="s">
        <v>571</v>
      </c>
      <c r="J26" s="639">
        <v>3000</v>
      </c>
      <c r="K26" s="540" t="s">
        <v>678</v>
      </c>
      <c r="L26" s="540" t="s">
        <v>548</v>
      </c>
      <c r="M26" s="540" t="s">
        <v>556</v>
      </c>
      <c r="N26" s="540" t="s">
        <v>668</v>
      </c>
      <c r="O26" s="639">
        <v>3000</v>
      </c>
      <c r="P26" s="540">
        <v>0</v>
      </c>
      <c r="Q26" s="640">
        <v>3000</v>
      </c>
      <c r="R26" s="640">
        <v>3000</v>
      </c>
      <c r="S26" s="540" t="s">
        <v>890</v>
      </c>
      <c r="T26" s="641" t="s">
        <v>557</v>
      </c>
      <c r="U26" s="642"/>
      <c r="V26" s="642"/>
      <c r="W26" s="642">
        <v>46094</v>
      </c>
      <c r="X26" s="642">
        <v>46098</v>
      </c>
      <c r="Y26" s="642">
        <v>46098</v>
      </c>
      <c r="Z26" s="642">
        <v>46097</v>
      </c>
      <c r="AA26" s="643">
        <v>46097</v>
      </c>
      <c r="AB26" s="644">
        <v>3000</v>
      </c>
      <c r="AC26" s="645">
        <v>3000</v>
      </c>
      <c r="AD26" s="410" t="s">
        <v>682</v>
      </c>
      <c r="AE26" s="366"/>
      <c r="AF26" s="646" t="s">
        <v>570</v>
      </c>
      <c r="AG26" s="647" t="s">
        <v>552</v>
      </c>
      <c r="AH26" s="647" t="s">
        <v>553</v>
      </c>
      <c r="AI26" s="648" t="s">
        <v>669</v>
      </c>
      <c r="AJ26" s="648" t="s">
        <v>466</v>
      </c>
      <c r="AK26" s="649" t="s">
        <v>386</v>
      </c>
      <c r="AL26" s="366"/>
      <c r="AM26" s="366"/>
      <c r="AN26" s="366"/>
      <c r="AO26" s="366"/>
      <c r="AP26" s="366"/>
      <c r="AQ26" s="868" t="s">
        <v>330</v>
      </c>
      <c r="AR26" s="763"/>
      <c r="AS26" s="367" t="s">
        <v>315</v>
      </c>
      <c r="AT26" s="368"/>
      <c r="AU26" s="369" t="s">
        <v>315</v>
      </c>
      <c r="AV26" s="367" t="s">
        <v>315</v>
      </c>
      <c r="AW26" s="368"/>
      <c r="AX26" s="369" t="s">
        <v>315</v>
      </c>
      <c r="AY26" s="367" t="s">
        <v>315</v>
      </c>
      <c r="AZ26" s="402"/>
      <c r="BA26" s="369" t="s">
        <v>315</v>
      </c>
      <c r="BB26" s="367" t="s">
        <v>315</v>
      </c>
      <c r="BC26" s="402"/>
      <c r="BD26" s="369" t="s">
        <v>315</v>
      </c>
      <c r="BE26" s="367" t="s">
        <v>315</v>
      </c>
      <c r="BF26" s="402"/>
      <c r="BG26" s="369" t="s">
        <v>315</v>
      </c>
      <c r="BH26" s="367" t="s">
        <v>315</v>
      </c>
      <c r="BI26" s="368"/>
      <c r="BJ26" s="369" t="s">
        <v>315</v>
      </c>
      <c r="BK26" s="367" t="s">
        <v>315</v>
      </c>
      <c r="BL26" s="402"/>
      <c r="BM26" s="369" t="s">
        <v>315</v>
      </c>
      <c r="BN26" s="367" t="s">
        <v>315</v>
      </c>
      <c r="BO26" s="368"/>
      <c r="BP26" s="369" t="s">
        <v>315</v>
      </c>
      <c r="BQ26" s="367" t="s">
        <v>315</v>
      </c>
      <c r="BR26" s="368"/>
      <c r="BS26" s="369" t="s">
        <v>315</v>
      </c>
      <c r="BT26" s="367" t="s">
        <v>315</v>
      </c>
      <c r="BU26" s="368"/>
      <c r="BV26" s="369" t="s">
        <v>315</v>
      </c>
      <c r="BW26" s="367" t="s">
        <v>315</v>
      </c>
      <c r="BX26" s="368"/>
      <c r="BY26" s="369" t="s">
        <v>315</v>
      </c>
      <c r="BZ26" s="367" t="s">
        <v>315</v>
      </c>
      <c r="CA26" s="368"/>
      <c r="CB26" s="369" t="s">
        <v>315</v>
      </c>
      <c r="CC26" s="367" t="s">
        <v>555</v>
      </c>
      <c r="CD26" s="402"/>
      <c r="CE26" s="369" t="s">
        <v>315</v>
      </c>
      <c r="CF26" s="367" t="s">
        <v>315</v>
      </c>
      <c r="CG26" s="368"/>
      <c r="CH26" s="369" t="s">
        <v>315</v>
      </c>
      <c r="CI26" s="367" t="s">
        <v>315</v>
      </c>
      <c r="CJ26" s="794"/>
      <c r="CK26" s="369" t="s">
        <v>315</v>
      </c>
      <c r="CL26" s="367" t="s">
        <v>315</v>
      </c>
      <c r="CM26" s="822">
        <v>2700</v>
      </c>
      <c r="CN26" s="369" t="s">
        <v>315</v>
      </c>
      <c r="CO26" s="367" t="s">
        <v>315</v>
      </c>
      <c r="CP26" s="822">
        <v>300</v>
      </c>
      <c r="CQ26" s="369" t="s">
        <v>441</v>
      </c>
      <c r="CR26" s="367" t="s">
        <v>315</v>
      </c>
      <c r="CS26" s="794"/>
      <c r="CT26" s="369" t="s">
        <v>315</v>
      </c>
      <c r="CU26" s="367" t="s">
        <v>315</v>
      </c>
      <c r="CV26" s="794"/>
      <c r="CW26" s="369" t="s">
        <v>315</v>
      </c>
      <c r="CX26" s="367" t="s">
        <v>315</v>
      </c>
      <c r="CY26" s="368"/>
      <c r="CZ26" s="369" t="s">
        <v>315</v>
      </c>
      <c r="DA26" s="367" t="s">
        <v>315</v>
      </c>
      <c r="DB26" s="368"/>
      <c r="DC26" s="369" t="s">
        <v>315</v>
      </c>
      <c r="DD26" s="367" t="s">
        <v>315</v>
      </c>
      <c r="DE26" s="368"/>
      <c r="DF26" s="369" t="s">
        <v>315</v>
      </c>
      <c r="DG26" s="367" t="s">
        <v>315</v>
      </c>
      <c r="DH26" s="368"/>
      <c r="DI26" s="369" t="s">
        <v>315</v>
      </c>
      <c r="DJ26" s="367" t="s">
        <v>315</v>
      </c>
      <c r="DK26" s="368"/>
      <c r="DL26" s="369" t="s">
        <v>315</v>
      </c>
      <c r="DM26" s="367" t="s">
        <v>315</v>
      </c>
      <c r="DN26" s="368"/>
      <c r="DO26" s="369" t="s">
        <v>315</v>
      </c>
      <c r="DP26" s="367" t="s">
        <v>315</v>
      </c>
      <c r="DQ26" s="368"/>
      <c r="DR26" s="369" t="s">
        <v>315</v>
      </c>
      <c r="DS26" s="367" t="s">
        <v>315</v>
      </c>
      <c r="DT26" s="368"/>
      <c r="DU26" s="369" t="s">
        <v>315</v>
      </c>
      <c r="DV26" s="367" t="s">
        <v>315</v>
      </c>
      <c r="DW26" s="368"/>
      <c r="DX26" s="369" t="s">
        <v>315</v>
      </c>
      <c r="DY26" s="367" t="s">
        <v>315</v>
      </c>
      <c r="DZ26" s="368"/>
      <c r="EA26" s="369" t="s">
        <v>315</v>
      </c>
      <c r="EB26" s="367" t="s">
        <v>315</v>
      </c>
      <c r="EC26" s="368"/>
      <c r="ED26" s="369" t="s">
        <v>315</v>
      </c>
      <c r="EE26" s="367" t="s">
        <v>315</v>
      </c>
      <c r="EF26" s="368"/>
      <c r="EG26" s="367" t="s">
        <v>315</v>
      </c>
      <c r="EH26" s="367" t="s">
        <v>315</v>
      </c>
      <c r="EI26" s="368"/>
      <c r="EJ26" s="369" t="s">
        <v>315</v>
      </c>
      <c r="EK26" s="367" t="s">
        <v>315</v>
      </c>
      <c r="EL26" s="368"/>
      <c r="EM26" s="369" t="s">
        <v>315</v>
      </c>
      <c r="EN26" s="367" t="s">
        <v>315</v>
      </c>
      <c r="EO26" s="402"/>
      <c r="EP26" s="369" t="s">
        <v>315</v>
      </c>
      <c r="EQ26" s="367" t="s">
        <v>315</v>
      </c>
      <c r="ER26" s="402"/>
      <c r="ES26" s="369" t="s">
        <v>315</v>
      </c>
      <c r="ET26" s="367" t="s">
        <v>315</v>
      </c>
      <c r="EU26" s="402"/>
      <c r="EV26" s="369" t="s">
        <v>315</v>
      </c>
      <c r="EW26" s="367" t="s">
        <v>315</v>
      </c>
      <c r="EX26" s="368"/>
      <c r="EY26" s="369" t="s">
        <v>315</v>
      </c>
      <c r="EZ26" s="367" t="s">
        <v>315</v>
      </c>
      <c r="FA26" s="402"/>
      <c r="FB26" s="369" t="s">
        <v>315</v>
      </c>
      <c r="FC26" s="367" t="s">
        <v>315</v>
      </c>
      <c r="FD26" s="368"/>
      <c r="FE26" s="369" t="s">
        <v>315</v>
      </c>
      <c r="FF26" s="367" t="s">
        <v>315</v>
      </c>
      <c r="FG26" s="368"/>
      <c r="FH26" s="369" t="s">
        <v>315</v>
      </c>
      <c r="FI26" s="367" t="s">
        <v>315</v>
      </c>
      <c r="FJ26" s="368"/>
      <c r="FK26" s="369" t="s">
        <v>315</v>
      </c>
      <c r="FL26" s="367" t="s">
        <v>315</v>
      </c>
      <c r="FM26" s="368"/>
      <c r="FN26" s="369" t="s">
        <v>315</v>
      </c>
      <c r="FO26" s="367" t="s">
        <v>315</v>
      </c>
      <c r="FP26" s="368"/>
      <c r="FQ26" s="369" t="s">
        <v>315</v>
      </c>
      <c r="FR26" s="367" t="s">
        <v>315</v>
      </c>
      <c r="FS26" s="402"/>
      <c r="FT26" s="369" t="s">
        <v>315</v>
      </c>
      <c r="FU26" s="367" t="s">
        <v>315</v>
      </c>
      <c r="FV26" s="368"/>
      <c r="FW26" s="369" t="s">
        <v>315</v>
      </c>
      <c r="FX26" s="367" t="s">
        <v>315</v>
      </c>
      <c r="FY26" s="794"/>
      <c r="FZ26" s="369" t="s">
        <v>315</v>
      </c>
      <c r="GA26" s="367" t="s">
        <v>315</v>
      </c>
      <c r="GB26" s="368"/>
      <c r="GC26" s="369" t="s">
        <v>315</v>
      </c>
      <c r="GD26" s="367" t="s">
        <v>315</v>
      </c>
      <c r="GE26" s="368"/>
      <c r="GF26" s="369" t="s">
        <v>315</v>
      </c>
      <c r="GG26" s="367" t="s">
        <v>315</v>
      </c>
      <c r="GH26" s="794"/>
      <c r="GI26" s="369" t="s">
        <v>315</v>
      </c>
      <c r="GJ26" s="367" t="s">
        <v>315</v>
      </c>
      <c r="GK26" s="794"/>
      <c r="GL26" s="369" t="s">
        <v>315</v>
      </c>
      <c r="GM26" s="367" t="s">
        <v>315</v>
      </c>
      <c r="GN26" s="368"/>
      <c r="GO26" s="369" t="s">
        <v>315</v>
      </c>
      <c r="GP26" s="367" t="s">
        <v>315</v>
      </c>
      <c r="GQ26" s="368"/>
      <c r="GR26" s="369" t="s">
        <v>315</v>
      </c>
      <c r="GS26" s="367" t="s">
        <v>315</v>
      </c>
      <c r="GT26" s="368"/>
      <c r="GU26" s="369" t="s">
        <v>315</v>
      </c>
      <c r="GV26" s="367" t="s">
        <v>315</v>
      </c>
      <c r="GW26" s="368"/>
      <c r="GX26" s="369" t="s">
        <v>315</v>
      </c>
      <c r="GY26" s="367" t="s">
        <v>315</v>
      </c>
      <c r="GZ26" s="368"/>
      <c r="HA26" s="369" t="s">
        <v>315</v>
      </c>
      <c r="HB26" s="367" t="s">
        <v>315</v>
      </c>
      <c r="HC26" s="368"/>
      <c r="HD26" s="369" t="s">
        <v>315</v>
      </c>
      <c r="HE26" s="367" t="s">
        <v>315</v>
      </c>
      <c r="HF26" s="368"/>
      <c r="HG26" s="369" t="s">
        <v>315</v>
      </c>
      <c r="HH26" s="367" t="s">
        <v>315</v>
      </c>
      <c r="HI26" s="368"/>
      <c r="HJ26" s="369" t="s">
        <v>315</v>
      </c>
      <c r="HK26" s="367" t="s">
        <v>315</v>
      </c>
      <c r="HL26" s="368"/>
      <c r="HM26" s="369" t="s">
        <v>315</v>
      </c>
      <c r="HN26" s="367" t="s">
        <v>315</v>
      </c>
      <c r="HO26" s="368"/>
      <c r="HP26" s="369" t="s">
        <v>315</v>
      </c>
      <c r="HQ26" s="367" t="s">
        <v>315</v>
      </c>
      <c r="HR26" s="368"/>
      <c r="HS26" s="369" t="s">
        <v>315</v>
      </c>
      <c r="HT26" s="367" t="s">
        <v>315</v>
      </c>
      <c r="HU26" s="368"/>
      <c r="HV26" s="367" t="s">
        <v>315</v>
      </c>
      <c r="HW26" s="367" t="s">
        <v>315</v>
      </c>
      <c r="HX26" s="368"/>
      <c r="HY26" s="369" t="s">
        <v>315</v>
      </c>
      <c r="HZ26" s="367" t="s">
        <v>315</v>
      </c>
      <c r="IA26" s="368"/>
      <c r="IB26" s="369" t="s">
        <v>315</v>
      </c>
      <c r="IC26" s="367" t="s">
        <v>315</v>
      </c>
      <c r="ID26" s="402"/>
      <c r="IE26" s="369" t="s">
        <v>315</v>
      </c>
      <c r="IF26" s="367" t="s">
        <v>315</v>
      </c>
      <c r="IG26" s="402"/>
      <c r="IH26" s="369" t="s">
        <v>315</v>
      </c>
      <c r="II26" s="367" t="s">
        <v>315</v>
      </c>
      <c r="IJ26" s="402"/>
      <c r="IK26" s="369" t="s">
        <v>315</v>
      </c>
      <c r="IL26" s="367" t="s">
        <v>315</v>
      </c>
      <c r="IM26" s="368"/>
      <c r="IN26" s="369" t="s">
        <v>315</v>
      </c>
      <c r="IO26" s="367" t="s">
        <v>315</v>
      </c>
      <c r="IP26" s="402"/>
      <c r="IQ26" s="369" t="s">
        <v>315</v>
      </c>
      <c r="IR26" s="367" t="s">
        <v>315</v>
      </c>
      <c r="IS26" s="368"/>
      <c r="IT26" s="369" t="s">
        <v>315</v>
      </c>
      <c r="IU26" s="367" t="s">
        <v>315</v>
      </c>
      <c r="IV26" s="368"/>
      <c r="IW26" s="369" t="s">
        <v>315</v>
      </c>
      <c r="IX26" s="367" t="s">
        <v>315</v>
      </c>
      <c r="IY26" s="368"/>
      <c r="IZ26" s="369" t="s">
        <v>315</v>
      </c>
      <c r="JA26" s="367" t="s">
        <v>315</v>
      </c>
      <c r="JB26" s="368"/>
      <c r="JC26" s="369" t="s">
        <v>315</v>
      </c>
      <c r="JD26" s="367" t="s">
        <v>315</v>
      </c>
      <c r="JE26" s="368"/>
      <c r="JF26" s="369" t="s">
        <v>315</v>
      </c>
      <c r="JG26" s="367" t="s">
        <v>315</v>
      </c>
      <c r="JH26" s="402"/>
      <c r="JI26" s="369" t="s">
        <v>315</v>
      </c>
      <c r="JJ26" s="367" t="s">
        <v>315</v>
      </c>
      <c r="JK26" s="368"/>
      <c r="JL26" s="369" t="s">
        <v>315</v>
      </c>
      <c r="JM26" s="367" t="s">
        <v>315</v>
      </c>
      <c r="JN26" s="794"/>
      <c r="JO26" s="369" t="s">
        <v>315</v>
      </c>
      <c r="JP26" s="367" t="s">
        <v>315</v>
      </c>
      <c r="JQ26" s="368"/>
      <c r="JR26" s="369" t="s">
        <v>315</v>
      </c>
      <c r="JS26" s="367" t="s">
        <v>315</v>
      </c>
      <c r="JT26" s="368"/>
      <c r="JU26" s="369" t="s">
        <v>315</v>
      </c>
      <c r="JV26" s="367" t="s">
        <v>315</v>
      </c>
      <c r="JW26" s="794"/>
      <c r="JX26" s="369" t="s">
        <v>315</v>
      </c>
      <c r="JY26" s="367" t="s">
        <v>315</v>
      </c>
      <c r="JZ26" s="794"/>
      <c r="KA26" s="369" t="s">
        <v>315</v>
      </c>
      <c r="KB26" s="367" t="s">
        <v>315</v>
      </c>
      <c r="KC26" s="368"/>
      <c r="KD26" s="369" t="s">
        <v>315</v>
      </c>
      <c r="KE26" s="367" t="s">
        <v>315</v>
      </c>
      <c r="KF26" s="368"/>
      <c r="KG26" s="369" t="s">
        <v>315</v>
      </c>
      <c r="KH26" s="367" t="s">
        <v>315</v>
      </c>
      <c r="KI26" s="368"/>
      <c r="KJ26" s="369" t="s">
        <v>315</v>
      </c>
      <c r="KK26" s="367" t="s">
        <v>315</v>
      </c>
      <c r="KL26" s="368"/>
      <c r="KM26" s="369" t="s">
        <v>315</v>
      </c>
      <c r="KN26" s="367" t="s">
        <v>315</v>
      </c>
      <c r="KO26" s="368"/>
      <c r="KP26" s="369" t="s">
        <v>315</v>
      </c>
      <c r="KQ26" s="367" t="s">
        <v>315</v>
      </c>
      <c r="KR26" s="368"/>
      <c r="KS26" s="369" t="s">
        <v>315</v>
      </c>
      <c r="KT26" s="367" t="s">
        <v>315</v>
      </c>
      <c r="KU26" s="368"/>
      <c r="KV26" s="369" t="s">
        <v>315</v>
      </c>
      <c r="KW26" s="367" t="s">
        <v>315</v>
      </c>
      <c r="KX26" s="368"/>
      <c r="KY26" s="369" t="s">
        <v>315</v>
      </c>
      <c r="KZ26" s="367" t="s">
        <v>315</v>
      </c>
      <c r="LA26" s="368"/>
      <c r="LB26" s="369" t="s">
        <v>315</v>
      </c>
      <c r="LC26" s="367" t="s">
        <v>315</v>
      </c>
      <c r="LD26" s="368"/>
      <c r="LE26" s="369" t="s">
        <v>315</v>
      </c>
      <c r="LF26" s="367" t="s">
        <v>315</v>
      </c>
      <c r="LG26" s="368"/>
      <c r="LH26" s="369" t="s">
        <v>315</v>
      </c>
      <c r="LI26" s="367" t="s">
        <v>315</v>
      </c>
      <c r="LJ26" s="368"/>
      <c r="LK26" s="367" t="s">
        <v>315</v>
      </c>
      <c r="XFD26" s="230">
        <v>6000</v>
      </c>
    </row>
    <row r="27" spans="1:323 16384:16384" ht="21.65" hidden="1" customHeight="1" x14ac:dyDescent="0.2">
      <c r="A27" s="120"/>
      <c r="B27" s="637">
        <v>46098.39340277778</v>
      </c>
      <c r="C27" s="555">
        <v>0</v>
      </c>
      <c r="D27" s="889" t="s">
        <v>771</v>
      </c>
      <c r="E27" s="638" t="s">
        <v>576</v>
      </c>
      <c r="F27" s="540" t="s">
        <v>959</v>
      </c>
      <c r="G27" s="540" t="s">
        <v>466</v>
      </c>
      <c r="H27" s="540" t="s">
        <v>579</v>
      </c>
      <c r="I27" s="540">
        <v>0</v>
      </c>
      <c r="J27" s="639">
        <v>95</v>
      </c>
      <c r="K27" s="540" t="s">
        <v>925</v>
      </c>
      <c r="L27" s="540">
        <v>0</v>
      </c>
      <c r="M27" s="540" t="s">
        <v>579</v>
      </c>
      <c r="N27" s="540">
        <v>0</v>
      </c>
      <c r="O27" s="639">
        <v>97</v>
      </c>
      <c r="P27" s="540">
        <v>0</v>
      </c>
      <c r="Q27" s="640">
        <v>97</v>
      </c>
      <c r="R27" s="640">
        <v>95</v>
      </c>
      <c r="S27" s="540" t="s">
        <v>694</v>
      </c>
      <c r="T27" s="641" t="s">
        <v>551</v>
      </c>
      <c r="U27" s="642"/>
      <c r="V27" s="642"/>
      <c r="W27" s="642">
        <v>46094</v>
      </c>
      <c r="X27" s="642">
        <v>46098</v>
      </c>
      <c r="Y27" s="642">
        <v>46098</v>
      </c>
      <c r="Z27" s="642">
        <v>46098</v>
      </c>
      <c r="AA27" s="643">
        <v>46098</v>
      </c>
      <c r="AB27" s="644">
        <v>97</v>
      </c>
      <c r="AC27" s="645">
        <v>97</v>
      </c>
      <c r="AD27" s="410" t="s">
        <v>558</v>
      </c>
      <c r="AE27" s="366"/>
      <c r="AF27" s="646" t="s">
        <v>570</v>
      </c>
      <c r="AG27" s="647" t="s">
        <v>552</v>
      </c>
      <c r="AH27" s="647" t="s">
        <v>565</v>
      </c>
      <c r="AI27" s="648">
        <v>0</v>
      </c>
      <c r="AJ27" s="648" t="s">
        <v>466</v>
      </c>
      <c r="AK27" s="649" t="s">
        <v>621</v>
      </c>
      <c r="AL27" s="366"/>
      <c r="AM27" s="366"/>
      <c r="AN27" s="366"/>
      <c r="AO27" s="366"/>
      <c r="AP27" s="366"/>
      <c r="AQ27" s="848" t="s">
        <v>326</v>
      </c>
      <c r="AR27" s="763"/>
      <c r="AS27" s="367" t="s">
        <v>315</v>
      </c>
      <c r="AT27" s="368"/>
      <c r="AU27" s="369" t="s">
        <v>315</v>
      </c>
      <c r="AV27" s="367" t="s">
        <v>315</v>
      </c>
      <c r="AW27" s="368"/>
      <c r="AX27" s="369" t="s">
        <v>315</v>
      </c>
      <c r="AY27" s="367" t="s">
        <v>315</v>
      </c>
      <c r="AZ27" s="402"/>
      <c r="BA27" s="369" t="s">
        <v>315</v>
      </c>
      <c r="BB27" s="367" t="s">
        <v>315</v>
      </c>
      <c r="BC27" s="402"/>
      <c r="BD27" s="369" t="s">
        <v>315</v>
      </c>
      <c r="BE27" s="367" t="s">
        <v>315</v>
      </c>
      <c r="BF27" s="402"/>
      <c r="BG27" s="369" t="s">
        <v>315</v>
      </c>
      <c r="BH27" s="367" t="s">
        <v>315</v>
      </c>
      <c r="BI27" s="368"/>
      <c r="BJ27" s="369" t="s">
        <v>315</v>
      </c>
      <c r="BK27" s="367" t="s">
        <v>315</v>
      </c>
      <c r="BL27" s="402"/>
      <c r="BM27" s="369" t="s">
        <v>315</v>
      </c>
      <c r="BN27" s="367" t="s">
        <v>315</v>
      </c>
      <c r="BO27" s="368"/>
      <c r="BP27" s="369" t="s">
        <v>315</v>
      </c>
      <c r="BQ27" s="367" t="s">
        <v>315</v>
      </c>
      <c r="BR27" s="368"/>
      <c r="BS27" s="369" t="s">
        <v>315</v>
      </c>
      <c r="BT27" s="367" t="s">
        <v>315</v>
      </c>
      <c r="BU27" s="368"/>
      <c r="BV27" s="369" t="s">
        <v>315</v>
      </c>
      <c r="BW27" s="367" t="s">
        <v>315</v>
      </c>
      <c r="BX27" s="368"/>
      <c r="BY27" s="369" t="s">
        <v>315</v>
      </c>
      <c r="BZ27" s="367" t="s">
        <v>315</v>
      </c>
      <c r="CA27" s="368"/>
      <c r="CB27" s="369" t="s">
        <v>315</v>
      </c>
      <c r="CC27" s="367" t="s">
        <v>555</v>
      </c>
      <c r="CD27" s="402"/>
      <c r="CE27" s="369" t="s">
        <v>315</v>
      </c>
      <c r="CF27" s="367" t="s">
        <v>315</v>
      </c>
      <c r="CG27" s="368"/>
      <c r="CH27" s="369" t="s">
        <v>315</v>
      </c>
      <c r="CI27" s="367" t="s">
        <v>315</v>
      </c>
      <c r="CJ27" s="794"/>
      <c r="CK27" s="369" t="s">
        <v>315</v>
      </c>
      <c r="CL27" s="367" t="s">
        <v>315</v>
      </c>
      <c r="CM27" s="368"/>
      <c r="CN27" s="369" t="s">
        <v>315</v>
      </c>
      <c r="CO27" s="367" t="s">
        <v>315</v>
      </c>
      <c r="CP27" s="822">
        <v>97</v>
      </c>
      <c r="CQ27" s="369" t="s">
        <v>441</v>
      </c>
      <c r="CR27" s="367" t="s">
        <v>315</v>
      </c>
      <c r="CS27" s="794"/>
      <c r="CT27" s="369" t="s">
        <v>315</v>
      </c>
      <c r="CU27" s="367" t="s">
        <v>315</v>
      </c>
      <c r="CV27" s="794"/>
      <c r="CW27" s="369" t="s">
        <v>315</v>
      </c>
      <c r="CX27" s="367" t="s">
        <v>315</v>
      </c>
      <c r="CY27" s="368"/>
      <c r="CZ27" s="369" t="s">
        <v>315</v>
      </c>
      <c r="DA27" s="367" t="s">
        <v>315</v>
      </c>
      <c r="DB27" s="368"/>
      <c r="DC27" s="369" t="s">
        <v>315</v>
      </c>
      <c r="DD27" s="367" t="s">
        <v>315</v>
      </c>
      <c r="DE27" s="368"/>
      <c r="DF27" s="369" t="s">
        <v>315</v>
      </c>
      <c r="DG27" s="367" t="s">
        <v>315</v>
      </c>
      <c r="DH27" s="368"/>
      <c r="DI27" s="369" t="s">
        <v>315</v>
      </c>
      <c r="DJ27" s="367" t="s">
        <v>315</v>
      </c>
      <c r="DK27" s="368"/>
      <c r="DL27" s="369" t="s">
        <v>315</v>
      </c>
      <c r="DM27" s="367" t="s">
        <v>315</v>
      </c>
      <c r="DN27" s="368"/>
      <c r="DO27" s="369" t="s">
        <v>315</v>
      </c>
      <c r="DP27" s="367" t="s">
        <v>315</v>
      </c>
      <c r="DQ27" s="368"/>
      <c r="DR27" s="369" t="s">
        <v>315</v>
      </c>
      <c r="DS27" s="367" t="s">
        <v>315</v>
      </c>
      <c r="DT27" s="368"/>
      <c r="DU27" s="369" t="s">
        <v>315</v>
      </c>
      <c r="DV27" s="367" t="s">
        <v>315</v>
      </c>
      <c r="DW27" s="368"/>
      <c r="DX27" s="369" t="s">
        <v>315</v>
      </c>
      <c r="DY27" s="367" t="s">
        <v>315</v>
      </c>
      <c r="DZ27" s="368"/>
      <c r="EA27" s="369" t="s">
        <v>315</v>
      </c>
      <c r="EB27" s="367" t="s">
        <v>315</v>
      </c>
      <c r="EC27" s="368"/>
      <c r="ED27" s="369" t="s">
        <v>315</v>
      </c>
      <c r="EE27" s="367" t="s">
        <v>315</v>
      </c>
      <c r="EF27" s="368"/>
      <c r="EG27" s="367" t="s">
        <v>315</v>
      </c>
      <c r="EH27" s="367" t="s">
        <v>315</v>
      </c>
      <c r="EI27" s="368"/>
      <c r="EJ27" s="369" t="s">
        <v>315</v>
      </c>
      <c r="EK27" s="367" t="s">
        <v>315</v>
      </c>
      <c r="EL27" s="368"/>
      <c r="EM27" s="369" t="s">
        <v>315</v>
      </c>
      <c r="EN27" s="367" t="s">
        <v>315</v>
      </c>
      <c r="EO27" s="402"/>
      <c r="EP27" s="369" t="s">
        <v>315</v>
      </c>
      <c r="EQ27" s="367" t="s">
        <v>315</v>
      </c>
      <c r="ER27" s="402"/>
      <c r="ES27" s="369" t="s">
        <v>315</v>
      </c>
      <c r="ET27" s="367" t="s">
        <v>315</v>
      </c>
      <c r="EU27" s="402"/>
      <c r="EV27" s="369" t="s">
        <v>315</v>
      </c>
      <c r="EW27" s="367" t="s">
        <v>315</v>
      </c>
      <c r="EX27" s="368"/>
      <c r="EY27" s="369" t="s">
        <v>315</v>
      </c>
      <c r="EZ27" s="367" t="s">
        <v>315</v>
      </c>
      <c r="FA27" s="402"/>
      <c r="FB27" s="369" t="s">
        <v>315</v>
      </c>
      <c r="FC27" s="367" t="s">
        <v>315</v>
      </c>
      <c r="FD27" s="368"/>
      <c r="FE27" s="369" t="s">
        <v>315</v>
      </c>
      <c r="FF27" s="367" t="s">
        <v>315</v>
      </c>
      <c r="FG27" s="368"/>
      <c r="FH27" s="369" t="s">
        <v>315</v>
      </c>
      <c r="FI27" s="367" t="s">
        <v>315</v>
      </c>
      <c r="FJ27" s="368"/>
      <c r="FK27" s="369" t="s">
        <v>315</v>
      </c>
      <c r="FL27" s="367" t="s">
        <v>315</v>
      </c>
      <c r="FM27" s="368"/>
      <c r="FN27" s="369" t="s">
        <v>315</v>
      </c>
      <c r="FO27" s="367" t="s">
        <v>315</v>
      </c>
      <c r="FP27" s="368"/>
      <c r="FQ27" s="369" t="s">
        <v>315</v>
      </c>
      <c r="FR27" s="367" t="s">
        <v>315</v>
      </c>
      <c r="FS27" s="402"/>
      <c r="FT27" s="369" t="s">
        <v>315</v>
      </c>
      <c r="FU27" s="367" t="s">
        <v>315</v>
      </c>
      <c r="FV27" s="368"/>
      <c r="FW27" s="369" t="s">
        <v>315</v>
      </c>
      <c r="FX27" s="367" t="s">
        <v>315</v>
      </c>
      <c r="FY27" s="794"/>
      <c r="FZ27" s="369" t="s">
        <v>315</v>
      </c>
      <c r="GA27" s="367" t="s">
        <v>315</v>
      </c>
      <c r="GB27" s="368"/>
      <c r="GC27" s="369" t="s">
        <v>315</v>
      </c>
      <c r="GD27" s="367" t="s">
        <v>315</v>
      </c>
      <c r="GE27" s="368"/>
      <c r="GF27" s="369" t="s">
        <v>315</v>
      </c>
      <c r="GG27" s="367" t="s">
        <v>315</v>
      </c>
      <c r="GH27" s="794"/>
      <c r="GI27" s="369" t="s">
        <v>315</v>
      </c>
      <c r="GJ27" s="367" t="s">
        <v>315</v>
      </c>
      <c r="GK27" s="794"/>
      <c r="GL27" s="369" t="s">
        <v>315</v>
      </c>
      <c r="GM27" s="367" t="s">
        <v>315</v>
      </c>
      <c r="GN27" s="368"/>
      <c r="GO27" s="369" t="s">
        <v>315</v>
      </c>
      <c r="GP27" s="367" t="s">
        <v>315</v>
      </c>
      <c r="GQ27" s="368"/>
      <c r="GR27" s="369" t="s">
        <v>315</v>
      </c>
      <c r="GS27" s="367" t="s">
        <v>315</v>
      </c>
      <c r="GT27" s="368"/>
      <c r="GU27" s="369" t="s">
        <v>315</v>
      </c>
      <c r="GV27" s="367" t="s">
        <v>315</v>
      </c>
      <c r="GW27" s="368"/>
      <c r="GX27" s="369" t="s">
        <v>315</v>
      </c>
      <c r="GY27" s="367" t="s">
        <v>315</v>
      </c>
      <c r="GZ27" s="368"/>
      <c r="HA27" s="369" t="s">
        <v>315</v>
      </c>
      <c r="HB27" s="367" t="s">
        <v>315</v>
      </c>
      <c r="HC27" s="368"/>
      <c r="HD27" s="369" t="s">
        <v>315</v>
      </c>
      <c r="HE27" s="367" t="s">
        <v>315</v>
      </c>
      <c r="HF27" s="368"/>
      <c r="HG27" s="369" t="s">
        <v>315</v>
      </c>
      <c r="HH27" s="367" t="s">
        <v>315</v>
      </c>
      <c r="HI27" s="368"/>
      <c r="HJ27" s="369" t="s">
        <v>315</v>
      </c>
      <c r="HK27" s="367" t="s">
        <v>315</v>
      </c>
      <c r="HL27" s="368"/>
      <c r="HM27" s="369" t="s">
        <v>315</v>
      </c>
      <c r="HN27" s="367" t="s">
        <v>315</v>
      </c>
      <c r="HO27" s="368"/>
      <c r="HP27" s="369" t="s">
        <v>315</v>
      </c>
      <c r="HQ27" s="367" t="s">
        <v>315</v>
      </c>
      <c r="HR27" s="368"/>
      <c r="HS27" s="369" t="s">
        <v>315</v>
      </c>
      <c r="HT27" s="367" t="s">
        <v>315</v>
      </c>
      <c r="HU27" s="368"/>
      <c r="HV27" s="367" t="s">
        <v>315</v>
      </c>
      <c r="HW27" s="367" t="s">
        <v>315</v>
      </c>
      <c r="HX27" s="368"/>
      <c r="HY27" s="369" t="s">
        <v>315</v>
      </c>
      <c r="HZ27" s="367" t="s">
        <v>315</v>
      </c>
      <c r="IA27" s="368"/>
      <c r="IB27" s="369" t="s">
        <v>315</v>
      </c>
      <c r="IC27" s="367" t="s">
        <v>315</v>
      </c>
      <c r="ID27" s="402"/>
      <c r="IE27" s="369" t="s">
        <v>315</v>
      </c>
      <c r="IF27" s="367" t="s">
        <v>315</v>
      </c>
      <c r="IG27" s="402"/>
      <c r="IH27" s="369" t="s">
        <v>315</v>
      </c>
      <c r="II27" s="367" t="s">
        <v>315</v>
      </c>
      <c r="IJ27" s="402"/>
      <c r="IK27" s="369" t="s">
        <v>315</v>
      </c>
      <c r="IL27" s="367" t="s">
        <v>315</v>
      </c>
      <c r="IM27" s="368"/>
      <c r="IN27" s="369" t="s">
        <v>315</v>
      </c>
      <c r="IO27" s="367" t="s">
        <v>315</v>
      </c>
      <c r="IP27" s="402"/>
      <c r="IQ27" s="369" t="s">
        <v>315</v>
      </c>
      <c r="IR27" s="367" t="s">
        <v>315</v>
      </c>
      <c r="IS27" s="368"/>
      <c r="IT27" s="369" t="s">
        <v>315</v>
      </c>
      <c r="IU27" s="367" t="s">
        <v>315</v>
      </c>
      <c r="IV27" s="368"/>
      <c r="IW27" s="369" t="s">
        <v>315</v>
      </c>
      <c r="IX27" s="367" t="s">
        <v>315</v>
      </c>
      <c r="IY27" s="368"/>
      <c r="IZ27" s="369" t="s">
        <v>315</v>
      </c>
      <c r="JA27" s="367" t="s">
        <v>315</v>
      </c>
      <c r="JB27" s="368"/>
      <c r="JC27" s="369" t="s">
        <v>315</v>
      </c>
      <c r="JD27" s="367" t="s">
        <v>315</v>
      </c>
      <c r="JE27" s="368"/>
      <c r="JF27" s="369" t="s">
        <v>315</v>
      </c>
      <c r="JG27" s="367" t="s">
        <v>315</v>
      </c>
      <c r="JH27" s="402"/>
      <c r="JI27" s="369" t="s">
        <v>315</v>
      </c>
      <c r="JJ27" s="367" t="s">
        <v>315</v>
      </c>
      <c r="JK27" s="368"/>
      <c r="JL27" s="369" t="s">
        <v>315</v>
      </c>
      <c r="JM27" s="367" t="s">
        <v>315</v>
      </c>
      <c r="JN27" s="794"/>
      <c r="JO27" s="369" t="s">
        <v>315</v>
      </c>
      <c r="JP27" s="367" t="s">
        <v>315</v>
      </c>
      <c r="JQ27" s="368"/>
      <c r="JR27" s="369" t="s">
        <v>315</v>
      </c>
      <c r="JS27" s="367" t="s">
        <v>315</v>
      </c>
      <c r="JT27" s="368"/>
      <c r="JU27" s="369" t="s">
        <v>315</v>
      </c>
      <c r="JV27" s="367" t="s">
        <v>315</v>
      </c>
      <c r="JW27" s="794"/>
      <c r="JX27" s="369" t="s">
        <v>315</v>
      </c>
      <c r="JY27" s="367" t="s">
        <v>315</v>
      </c>
      <c r="JZ27" s="794"/>
      <c r="KA27" s="369" t="s">
        <v>315</v>
      </c>
      <c r="KB27" s="367" t="s">
        <v>315</v>
      </c>
      <c r="KC27" s="368"/>
      <c r="KD27" s="369" t="s">
        <v>315</v>
      </c>
      <c r="KE27" s="367" t="s">
        <v>315</v>
      </c>
      <c r="KF27" s="368"/>
      <c r="KG27" s="369" t="s">
        <v>315</v>
      </c>
      <c r="KH27" s="367" t="s">
        <v>315</v>
      </c>
      <c r="KI27" s="368"/>
      <c r="KJ27" s="369" t="s">
        <v>315</v>
      </c>
      <c r="KK27" s="367" t="s">
        <v>315</v>
      </c>
      <c r="KL27" s="368"/>
      <c r="KM27" s="369" t="s">
        <v>315</v>
      </c>
      <c r="KN27" s="367" t="s">
        <v>315</v>
      </c>
      <c r="KO27" s="368"/>
      <c r="KP27" s="369" t="s">
        <v>315</v>
      </c>
      <c r="KQ27" s="367" t="s">
        <v>315</v>
      </c>
      <c r="KR27" s="368"/>
      <c r="KS27" s="369" t="s">
        <v>315</v>
      </c>
      <c r="KT27" s="367" t="s">
        <v>315</v>
      </c>
      <c r="KU27" s="368"/>
      <c r="KV27" s="369" t="s">
        <v>315</v>
      </c>
      <c r="KW27" s="367" t="s">
        <v>315</v>
      </c>
      <c r="KX27" s="368"/>
      <c r="KY27" s="369" t="s">
        <v>315</v>
      </c>
      <c r="KZ27" s="367" t="s">
        <v>315</v>
      </c>
      <c r="LA27" s="368"/>
      <c r="LB27" s="369" t="s">
        <v>315</v>
      </c>
      <c r="LC27" s="367" t="s">
        <v>315</v>
      </c>
      <c r="LD27" s="368"/>
      <c r="LE27" s="369" t="s">
        <v>315</v>
      </c>
      <c r="LF27" s="367" t="s">
        <v>315</v>
      </c>
      <c r="LG27" s="368"/>
      <c r="LH27" s="369" t="s">
        <v>315</v>
      </c>
      <c r="LI27" s="367" t="s">
        <v>315</v>
      </c>
      <c r="LJ27" s="368"/>
      <c r="LK27" s="367" t="s">
        <v>315</v>
      </c>
      <c r="XFD27" s="230">
        <v>194</v>
      </c>
    </row>
    <row r="28" spans="1:323 16384:16384" ht="21.65" hidden="1" customHeight="1" x14ac:dyDescent="0.2">
      <c r="A28" s="120"/>
      <c r="B28" s="637">
        <v>46083.552615740744</v>
      </c>
      <c r="C28" s="555">
        <v>0</v>
      </c>
      <c r="D28" s="889" t="s">
        <v>697</v>
      </c>
      <c r="E28" s="638">
        <v>6780</v>
      </c>
      <c r="F28" s="540" t="s">
        <v>891</v>
      </c>
      <c r="G28" s="540" t="s">
        <v>548</v>
      </c>
      <c r="H28" s="540" t="s">
        <v>556</v>
      </c>
      <c r="I28" s="540" t="s">
        <v>571</v>
      </c>
      <c r="J28" s="639">
        <v>6000</v>
      </c>
      <c r="K28" s="540" t="s">
        <v>667</v>
      </c>
      <c r="L28" s="540" t="s">
        <v>548</v>
      </c>
      <c r="M28" s="540" t="s">
        <v>556</v>
      </c>
      <c r="N28" s="540" t="s">
        <v>668</v>
      </c>
      <c r="O28" s="639">
        <v>6000</v>
      </c>
      <c r="P28" s="540">
        <v>0</v>
      </c>
      <c r="Q28" s="640">
        <v>6000</v>
      </c>
      <c r="R28" s="640">
        <v>6000</v>
      </c>
      <c r="S28" s="540" t="s">
        <v>681</v>
      </c>
      <c r="T28" s="641" t="s">
        <v>551</v>
      </c>
      <c r="U28" s="642"/>
      <c r="V28" s="642"/>
      <c r="W28" s="642">
        <v>46087</v>
      </c>
      <c r="X28" s="642">
        <v>46099</v>
      </c>
      <c r="Y28" s="642">
        <v>46099</v>
      </c>
      <c r="Z28" s="642">
        <v>46091</v>
      </c>
      <c r="AA28" s="643">
        <v>46091</v>
      </c>
      <c r="AB28" s="644">
        <v>6000</v>
      </c>
      <c r="AC28" s="645">
        <v>6000</v>
      </c>
      <c r="AD28" s="410" t="s">
        <v>682</v>
      </c>
      <c r="AE28" s="366"/>
      <c r="AF28" s="646" t="s">
        <v>570</v>
      </c>
      <c r="AG28" s="647" t="s">
        <v>552</v>
      </c>
      <c r="AH28" s="647" t="s">
        <v>553</v>
      </c>
      <c r="AI28" s="648" t="s">
        <v>669</v>
      </c>
      <c r="AJ28" s="648" t="s">
        <v>466</v>
      </c>
      <c r="AK28" s="649" t="s">
        <v>386</v>
      </c>
      <c r="AL28" s="366"/>
      <c r="AM28" s="366"/>
      <c r="AN28" s="366"/>
      <c r="AO28" s="366"/>
      <c r="AP28" s="366"/>
      <c r="AQ28" s="868" t="s">
        <v>330</v>
      </c>
      <c r="AR28" s="763"/>
      <c r="AS28" s="367" t="s">
        <v>315</v>
      </c>
      <c r="AT28" s="368"/>
      <c r="AU28" s="369" t="s">
        <v>315</v>
      </c>
      <c r="AV28" s="367" t="s">
        <v>315</v>
      </c>
      <c r="AW28" s="368"/>
      <c r="AX28" s="369" t="s">
        <v>315</v>
      </c>
      <c r="AY28" s="367" t="s">
        <v>315</v>
      </c>
      <c r="AZ28" s="402"/>
      <c r="BA28" s="369" t="s">
        <v>315</v>
      </c>
      <c r="BB28" s="367" t="s">
        <v>315</v>
      </c>
      <c r="BC28" s="402"/>
      <c r="BD28" s="369" t="s">
        <v>315</v>
      </c>
      <c r="BE28" s="367" t="s">
        <v>315</v>
      </c>
      <c r="BF28" s="402"/>
      <c r="BG28" s="369" t="s">
        <v>315</v>
      </c>
      <c r="BH28" s="367" t="s">
        <v>555</v>
      </c>
      <c r="BI28" s="368"/>
      <c r="BJ28" s="369" t="s">
        <v>315</v>
      </c>
      <c r="BK28" s="367" t="s">
        <v>315</v>
      </c>
      <c r="BL28" s="402"/>
      <c r="BM28" s="369" t="s">
        <v>315</v>
      </c>
      <c r="BN28" s="367" t="s">
        <v>315</v>
      </c>
      <c r="BO28" s="368"/>
      <c r="BP28" s="369" t="s">
        <v>315</v>
      </c>
      <c r="BQ28" s="367" t="s">
        <v>315</v>
      </c>
      <c r="BR28" s="368"/>
      <c r="BS28" s="369" t="s">
        <v>315</v>
      </c>
      <c r="BT28" s="367" t="s">
        <v>315</v>
      </c>
      <c r="BU28" s="822">
        <v>3600</v>
      </c>
      <c r="BV28" s="369" t="s">
        <v>315</v>
      </c>
      <c r="BW28" s="367" t="s">
        <v>315</v>
      </c>
      <c r="BX28" s="368">
        <v>0</v>
      </c>
      <c r="BY28" s="369" t="s">
        <v>315</v>
      </c>
      <c r="BZ28" s="367" t="s">
        <v>315</v>
      </c>
      <c r="CA28" s="822">
        <v>2400</v>
      </c>
      <c r="CB28" s="369" t="s">
        <v>315</v>
      </c>
      <c r="CC28" s="367" t="s">
        <v>315</v>
      </c>
      <c r="CD28" s="402"/>
      <c r="CE28" s="369" t="s">
        <v>315</v>
      </c>
      <c r="CF28" s="367" t="s">
        <v>315</v>
      </c>
      <c r="CG28" s="368"/>
      <c r="CH28" s="369" t="s">
        <v>315</v>
      </c>
      <c r="CI28" s="367" t="s">
        <v>315</v>
      </c>
      <c r="CJ28" s="794"/>
      <c r="CK28" s="369" t="s">
        <v>315</v>
      </c>
      <c r="CL28" s="367" t="s">
        <v>315</v>
      </c>
      <c r="CM28" s="368"/>
      <c r="CN28" s="369" t="s">
        <v>315</v>
      </c>
      <c r="CO28" s="367" t="s">
        <v>315</v>
      </c>
      <c r="CP28" s="368"/>
      <c r="CQ28" s="369" t="s">
        <v>315</v>
      </c>
      <c r="CR28" s="367" t="s">
        <v>315</v>
      </c>
      <c r="CS28" s="794"/>
      <c r="CT28" s="369" t="s">
        <v>441</v>
      </c>
      <c r="CU28" s="367" t="s">
        <v>315</v>
      </c>
      <c r="CV28" s="794"/>
      <c r="CW28" s="369" t="s">
        <v>315</v>
      </c>
      <c r="CX28" s="367" t="s">
        <v>315</v>
      </c>
      <c r="CY28" s="368"/>
      <c r="CZ28" s="369" t="s">
        <v>315</v>
      </c>
      <c r="DA28" s="367" t="s">
        <v>315</v>
      </c>
      <c r="DB28" s="368"/>
      <c r="DC28" s="369" t="s">
        <v>315</v>
      </c>
      <c r="DD28" s="367" t="s">
        <v>315</v>
      </c>
      <c r="DE28" s="368"/>
      <c r="DF28" s="369" t="s">
        <v>315</v>
      </c>
      <c r="DG28" s="367" t="s">
        <v>315</v>
      </c>
      <c r="DH28" s="368"/>
      <c r="DI28" s="369" t="s">
        <v>315</v>
      </c>
      <c r="DJ28" s="367" t="s">
        <v>315</v>
      </c>
      <c r="DK28" s="368"/>
      <c r="DL28" s="369" t="s">
        <v>315</v>
      </c>
      <c r="DM28" s="367" t="s">
        <v>315</v>
      </c>
      <c r="DN28" s="368"/>
      <c r="DO28" s="369" t="s">
        <v>315</v>
      </c>
      <c r="DP28" s="367" t="s">
        <v>315</v>
      </c>
      <c r="DQ28" s="368"/>
      <c r="DR28" s="369" t="s">
        <v>315</v>
      </c>
      <c r="DS28" s="367" t="s">
        <v>315</v>
      </c>
      <c r="DT28" s="368"/>
      <c r="DU28" s="369" t="s">
        <v>315</v>
      </c>
      <c r="DV28" s="367" t="s">
        <v>315</v>
      </c>
      <c r="DW28" s="368"/>
      <c r="DX28" s="369" t="s">
        <v>315</v>
      </c>
      <c r="DY28" s="367" t="s">
        <v>315</v>
      </c>
      <c r="DZ28" s="368"/>
      <c r="EA28" s="369" t="s">
        <v>315</v>
      </c>
      <c r="EB28" s="367" t="s">
        <v>315</v>
      </c>
      <c r="EC28" s="368"/>
      <c r="ED28" s="369" t="s">
        <v>315</v>
      </c>
      <c r="EE28" s="367" t="s">
        <v>315</v>
      </c>
      <c r="EF28" s="368"/>
      <c r="EG28" s="367" t="s">
        <v>315</v>
      </c>
      <c r="EH28" s="367" t="s">
        <v>315</v>
      </c>
      <c r="EI28" s="368"/>
      <c r="EJ28" s="369" t="s">
        <v>315</v>
      </c>
      <c r="EK28" s="367" t="s">
        <v>315</v>
      </c>
      <c r="EL28" s="368"/>
      <c r="EM28" s="369" t="s">
        <v>315</v>
      </c>
      <c r="EN28" s="367" t="s">
        <v>315</v>
      </c>
      <c r="EO28" s="402"/>
      <c r="EP28" s="369" t="s">
        <v>315</v>
      </c>
      <c r="EQ28" s="367" t="s">
        <v>315</v>
      </c>
      <c r="ER28" s="402"/>
      <c r="ES28" s="369" t="s">
        <v>315</v>
      </c>
      <c r="ET28" s="367" t="s">
        <v>315</v>
      </c>
      <c r="EU28" s="402"/>
      <c r="EV28" s="369" t="s">
        <v>315</v>
      </c>
      <c r="EW28" s="367" t="s">
        <v>315</v>
      </c>
      <c r="EX28" s="368"/>
      <c r="EY28" s="369" t="s">
        <v>315</v>
      </c>
      <c r="EZ28" s="367" t="s">
        <v>315</v>
      </c>
      <c r="FA28" s="402"/>
      <c r="FB28" s="369" t="s">
        <v>315</v>
      </c>
      <c r="FC28" s="367" t="s">
        <v>315</v>
      </c>
      <c r="FD28" s="368"/>
      <c r="FE28" s="369" t="s">
        <v>315</v>
      </c>
      <c r="FF28" s="367" t="s">
        <v>315</v>
      </c>
      <c r="FG28" s="368"/>
      <c r="FH28" s="369" t="s">
        <v>315</v>
      </c>
      <c r="FI28" s="367" t="s">
        <v>315</v>
      </c>
      <c r="FJ28" s="368"/>
      <c r="FK28" s="369" t="s">
        <v>315</v>
      </c>
      <c r="FL28" s="367" t="s">
        <v>315</v>
      </c>
      <c r="FM28" s="368"/>
      <c r="FN28" s="369" t="s">
        <v>315</v>
      </c>
      <c r="FO28" s="367" t="s">
        <v>315</v>
      </c>
      <c r="FP28" s="368"/>
      <c r="FQ28" s="369" t="s">
        <v>315</v>
      </c>
      <c r="FR28" s="367" t="s">
        <v>315</v>
      </c>
      <c r="FS28" s="402"/>
      <c r="FT28" s="369" t="s">
        <v>315</v>
      </c>
      <c r="FU28" s="367" t="s">
        <v>315</v>
      </c>
      <c r="FV28" s="368"/>
      <c r="FW28" s="369" t="s">
        <v>315</v>
      </c>
      <c r="FX28" s="367" t="s">
        <v>315</v>
      </c>
      <c r="FY28" s="794"/>
      <c r="FZ28" s="369" t="s">
        <v>315</v>
      </c>
      <c r="GA28" s="367" t="s">
        <v>315</v>
      </c>
      <c r="GB28" s="368"/>
      <c r="GC28" s="369" t="s">
        <v>315</v>
      </c>
      <c r="GD28" s="367" t="s">
        <v>315</v>
      </c>
      <c r="GE28" s="368"/>
      <c r="GF28" s="369" t="s">
        <v>315</v>
      </c>
      <c r="GG28" s="367" t="s">
        <v>315</v>
      </c>
      <c r="GH28" s="794"/>
      <c r="GI28" s="369" t="s">
        <v>315</v>
      </c>
      <c r="GJ28" s="367" t="s">
        <v>315</v>
      </c>
      <c r="GK28" s="794"/>
      <c r="GL28" s="369" t="s">
        <v>315</v>
      </c>
      <c r="GM28" s="367" t="s">
        <v>315</v>
      </c>
      <c r="GN28" s="368"/>
      <c r="GO28" s="369" t="s">
        <v>315</v>
      </c>
      <c r="GP28" s="367" t="s">
        <v>315</v>
      </c>
      <c r="GQ28" s="368"/>
      <c r="GR28" s="369" t="s">
        <v>315</v>
      </c>
      <c r="GS28" s="367" t="s">
        <v>315</v>
      </c>
      <c r="GT28" s="368"/>
      <c r="GU28" s="369" t="s">
        <v>315</v>
      </c>
      <c r="GV28" s="367" t="s">
        <v>315</v>
      </c>
      <c r="GW28" s="368"/>
      <c r="GX28" s="369" t="s">
        <v>315</v>
      </c>
      <c r="GY28" s="367" t="s">
        <v>315</v>
      </c>
      <c r="GZ28" s="368"/>
      <c r="HA28" s="369" t="s">
        <v>315</v>
      </c>
      <c r="HB28" s="367" t="s">
        <v>315</v>
      </c>
      <c r="HC28" s="368"/>
      <c r="HD28" s="369" t="s">
        <v>315</v>
      </c>
      <c r="HE28" s="367" t="s">
        <v>315</v>
      </c>
      <c r="HF28" s="368"/>
      <c r="HG28" s="369" t="s">
        <v>315</v>
      </c>
      <c r="HH28" s="367" t="s">
        <v>315</v>
      </c>
      <c r="HI28" s="368"/>
      <c r="HJ28" s="369" t="s">
        <v>315</v>
      </c>
      <c r="HK28" s="367" t="s">
        <v>315</v>
      </c>
      <c r="HL28" s="368"/>
      <c r="HM28" s="369" t="s">
        <v>315</v>
      </c>
      <c r="HN28" s="367" t="s">
        <v>315</v>
      </c>
      <c r="HO28" s="368"/>
      <c r="HP28" s="369" t="s">
        <v>315</v>
      </c>
      <c r="HQ28" s="367" t="s">
        <v>315</v>
      </c>
      <c r="HR28" s="368"/>
      <c r="HS28" s="369" t="s">
        <v>315</v>
      </c>
      <c r="HT28" s="367" t="s">
        <v>315</v>
      </c>
      <c r="HU28" s="368"/>
      <c r="HV28" s="367" t="s">
        <v>315</v>
      </c>
      <c r="HW28" s="367" t="s">
        <v>315</v>
      </c>
      <c r="HX28" s="368"/>
      <c r="HY28" s="369" t="s">
        <v>315</v>
      </c>
      <c r="HZ28" s="367" t="s">
        <v>315</v>
      </c>
      <c r="IA28" s="368"/>
      <c r="IB28" s="369" t="s">
        <v>315</v>
      </c>
      <c r="IC28" s="367" t="s">
        <v>315</v>
      </c>
      <c r="ID28" s="402"/>
      <c r="IE28" s="369" t="s">
        <v>315</v>
      </c>
      <c r="IF28" s="367" t="s">
        <v>315</v>
      </c>
      <c r="IG28" s="402"/>
      <c r="IH28" s="369" t="s">
        <v>315</v>
      </c>
      <c r="II28" s="367" t="s">
        <v>315</v>
      </c>
      <c r="IJ28" s="402"/>
      <c r="IK28" s="369" t="s">
        <v>315</v>
      </c>
      <c r="IL28" s="367" t="s">
        <v>315</v>
      </c>
      <c r="IM28" s="368"/>
      <c r="IN28" s="369" t="s">
        <v>315</v>
      </c>
      <c r="IO28" s="367" t="s">
        <v>315</v>
      </c>
      <c r="IP28" s="402"/>
      <c r="IQ28" s="369" t="s">
        <v>315</v>
      </c>
      <c r="IR28" s="367" t="s">
        <v>315</v>
      </c>
      <c r="IS28" s="368"/>
      <c r="IT28" s="369" t="s">
        <v>315</v>
      </c>
      <c r="IU28" s="367" t="s">
        <v>315</v>
      </c>
      <c r="IV28" s="368"/>
      <c r="IW28" s="369" t="s">
        <v>315</v>
      </c>
      <c r="IX28" s="367" t="s">
        <v>315</v>
      </c>
      <c r="IY28" s="368"/>
      <c r="IZ28" s="369" t="s">
        <v>315</v>
      </c>
      <c r="JA28" s="367" t="s">
        <v>315</v>
      </c>
      <c r="JB28" s="368"/>
      <c r="JC28" s="369" t="s">
        <v>315</v>
      </c>
      <c r="JD28" s="367" t="s">
        <v>315</v>
      </c>
      <c r="JE28" s="368"/>
      <c r="JF28" s="369" t="s">
        <v>315</v>
      </c>
      <c r="JG28" s="367" t="s">
        <v>315</v>
      </c>
      <c r="JH28" s="402"/>
      <c r="JI28" s="369" t="s">
        <v>315</v>
      </c>
      <c r="JJ28" s="367" t="s">
        <v>315</v>
      </c>
      <c r="JK28" s="368"/>
      <c r="JL28" s="369" t="s">
        <v>315</v>
      </c>
      <c r="JM28" s="367" t="s">
        <v>315</v>
      </c>
      <c r="JN28" s="794"/>
      <c r="JO28" s="369" t="s">
        <v>315</v>
      </c>
      <c r="JP28" s="367" t="s">
        <v>315</v>
      </c>
      <c r="JQ28" s="368"/>
      <c r="JR28" s="369" t="s">
        <v>315</v>
      </c>
      <c r="JS28" s="367" t="s">
        <v>315</v>
      </c>
      <c r="JT28" s="368"/>
      <c r="JU28" s="369" t="s">
        <v>315</v>
      </c>
      <c r="JV28" s="367" t="s">
        <v>315</v>
      </c>
      <c r="JW28" s="794"/>
      <c r="JX28" s="369" t="s">
        <v>315</v>
      </c>
      <c r="JY28" s="367" t="s">
        <v>315</v>
      </c>
      <c r="JZ28" s="794"/>
      <c r="KA28" s="369" t="s">
        <v>315</v>
      </c>
      <c r="KB28" s="367" t="s">
        <v>315</v>
      </c>
      <c r="KC28" s="368"/>
      <c r="KD28" s="369" t="s">
        <v>315</v>
      </c>
      <c r="KE28" s="367" t="s">
        <v>315</v>
      </c>
      <c r="KF28" s="368"/>
      <c r="KG28" s="369" t="s">
        <v>315</v>
      </c>
      <c r="KH28" s="367" t="s">
        <v>315</v>
      </c>
      <c r="KI28" s="368"/>
      <c r="KJ28" s="369" t="s">
        <v>315</v>
      </c>
      <c r="KK28" s="367" t="s">
        <v>315</v>
      </c>
      <c r="KL28" s="368"/>
      <c r="KM28" s="369" t="s">
        <v>315</v>
      </c>
      <c r="KN28" s="367" t="s">
        <v>315</v>
      </c>
      <c r="KO28" s="368"/>
      <c r="KP28" s="369" t="s">
        <v>315</v>
      </c>
      <c r="KQ28" s="367" t="s">
        <v>315</v>
      </c>
      <c r="KR28" s="368"/>
      <c r="KS28" s="369" t="s">
        <v>315</v>
      </c>
      <c r="KT28" s="367" t="s">
        <v>315</v>
      </c>
      <c r="KU28" s="368"/>
      <c r="KV28" s="369" t="s">
        <v>315</v>
      </c>
      <c r="KW28" s="367" t="s">
        <v>315</v>
      </c>
      <c r="KX28" s="368"/>
      <c r="KY28" s="369" t="s">
        <v>315</v>
      </c>
      <c r="KZ28" s="367" t="s">
        <v>315</v>
      </c>
      <c r="LA28" s="368"/>
      <c r="LB28" s="369" t="s">
        <v>315</v>
      </c>
      <c r="LC28" s="367" t="s">
        <v>315</v>
      </c>
      <c r="LD28" s="368"/>
      <c r="LE28" s="369" t="s">
        <v>315</v>
      </c>
      <c r="LF28" s="367" t="s">
        <v>315</v>
      </c>
      <c r="LG28" s="368"/>
      <c r="LH28" s="369" t="s">
        <v>315</v>
      </c>
      <c r="LI28" s="367" t="s">
        <v>315</v>
      </c>
      <c r="LJ28" s="368"/>
      <c r="LK28" s="367" t="s">
        <v>315</v>
      </c>
      <c r="XFD28" s="230">
        <v>12000</v>
      </c>
    </row>
    <row r="29" spans="1:323 16384:16384" ht="21.65" hidden="1" customHeight="1" x14ac:dyDescent="0.2">
      <c r="A29" s="120"/>
      <c r="B29" s="637">
        <v>46086.36959490741</v>
      </c>
      <c r="C29" s="555">
        <v>0</v>
      </c>
      <c r="D29" s="889" t="s">
        <v>709</v>
      </c>
      <c r="E29" s="638">
        <v>6780</v>
      </c>
      <c r="F29" s="540" t="s">
        <v>680</v>
      </c>
      <c r="G29" s="540" t="s">
        <v>548</v>
      </c>
      <c r="H29" s="540" t="s">
        <v>556</v>
      </c>
      <c r="I29" s="540" t="s">
        <v>571</v>
      </c>
      <c r="J29" s="639">
        <v>6300</v>
      </c>
      <c r="K29" s="540" t="s">
        <v>892</v>
      </c>
      <c r="L29" s="540" t="s">
        <v>548</v>
      </c>
      <c r="M29" s="540" t="s">
        <v>556</v>
      </c>
      <c r="N29" s="540" t="s">
        <v>668</v>
      </c>
      <c r="O29" s="639" t="s">
        <v>893</v>
      </c>
      <c r="P29" s="540">
        <v>0</v>
      </c>
      <c r="Q29" s="640" t="s">
        <v>403</v>
      </c>
      <c r="R29" s="640">
        <v>6300</v>
      </c>
      <c r="S29" s="540" t="s">
        <v>890</v>
      </c>
      <c r="T29" s="641" t="s">
        <v>557</v>
      </c>
      <c r="U29" s="642"/>
      <c r="V29" s="642"/>
      <c r="W29" s="642">
        <v>46094</v>
      </c>
      <c r="X29" s="642">
        <v>46099</v>
      </c>
      <c r="Y29" s="642">
        <v>46099</v>
      </c>
      <c r="Z29" s="642">
        <v>46098</v>
      </c>
      <c r="AA29" s="643">
        <v>46098</v>
      </c>
      <c r="AB29" s="644">
        <v>6275</v>
      </c>
      <c r="AC29" s="645">
        <v>6300</v>
      </c>
      <c r="AD29" s="410" t="s">
        <v>682</v>
      </c>
      <c r="AE29" s="366"/>
      <c r="AF29" s="646" t="s">
        <v>570</v>
      </c>
      <c r="AG29" s="647" t="s">
        <v>552</v>
      </c>
      <c r="AH29" s="647" t="s">
        <v>553</v>
      </c>
      <c r="AI29" s="648" t="s">
        <v>669</v>
      </c>
      <c r="AJ29" s="648" t="s">
        <v>466</v>
      </c>
      <c r="AK29" s="649" t="s">
        <v>386</v>
      </c>
      <c r="AL29" s="366"/>
      <c r="AM29" s="366"/>
      <c r="AN29" s="366"/>
      <c r="AO29" s="366"/>
      <c r="AP29" s="366"/>
      <c r="AQ29" s="868" t="s">
        <v>330</v>
      </c>
      <c r="AR29" s="763"/>
      <c r="AS29" s="367" t="s">
        <v>315</v>
      </c>
      <c r="AT29" s="368"/>
      <c r="AU29" s="369" t="s">
        <v>315</v>
      </c>
      <c r="AV29" s="367" t="s">
        <v>315</v>
      </c>
      <c r="AW29" s="368"/>
      <c r="AX29" s="369" t="s">
        <v>315</v>
      </c>
      <c r="AY29" s="367" t="s">
        <v>315</v>
      </c>
      <c r="AZ29" s="402"/>
      <c r="BA29" s="369" t="s">
        <v>315</v>
      </c>
      <c r="BB29" s="367" t="s">
        <v>315</v>
      </c>
      <c r="BC29" s="402"/>
      <c r="BD29" s="369" t="s">
        <v>315</v>
      </c>
      <c r="BE29" s="367" t="s">
        <v>315</v>
      </c>
      <c r="BF29" s="402"/>
      <c r="BG29" s="369" t="s">
        <v>315</v>
      </c>
      <c r="BH29" s="367" t="s">
        <v>315</v>
      </c>
      <c r="BI29" s="368"/>
      <c r="BJ29" s="369" t="s">
        <v>315</v>
      </c>
      <c r="BK29" s="367" t="s">
        <v>315</v>
      </c>
      <c r="BL29" s="402"/>
      <c r="BM29" s="369" t="s">
        <v>315</v>
      </c>
      <c r="BN29" s="367" t="s">
        <v>315</v>
      </c>
      <c r="BO29" s="368"/>
      <c r="BP29" s="369" t="s">
        <v>315</v>
      </c>
      <c r="BQ29" s="367" t="s">
        <v>315</v>
      </c>
      <c r="BR29" s="368"/>
      <c r="BS29" s="369" t="s">
        <v>315</v>
      </c>
      <c r="BT29" s="367" t="s">
        <v>315</v>
      </c>
      <c r="BU29" s="368"/>
      <c r="BV29" s="369" t="s">
        <v>315</v>
      </c>
      <c r="BW29" s="367" t="s">
        <v>315</v>
      </c>
      <c r="BX29" s="368"/>
      <c r="BY29" s="369" t="s">
        <v>315</v>
      </c>
      <c r="BZ29" s="367" t="s">
        <v>315</v>
      </c>
      <c r="CA29" s="368"/>
      <c r="CB29" s="369" t="s">
        <v>315</v>
      </c>
      <c r="CC29" s="367" t="s">
        <v>555</v>
      </c>
      <c r="CD29" s="402"/>
      <c r="CE29" s="369" t="s">
        <v>315</v>
      </c>
      <c r="CF29" s="367" t="s">
        <v>315</v>
      </c>
      <c r="CG29" s="368"/>
      <c r="CH29" s="369" t="s">
        <v>315</v>
      </c>
      <c r="CI29" s="367" t="s">
        <v>315</v>
      </c>
      <c r="CJ29" s="794"/>
      <c r="CK29" s="369" t="s">
        <v>315</v>
      </c>
      <c r="CL29" s="367" t="s">
        <v>315</v>
      </c>
      <c r="CM29" s="368"/>
      <c r="CN29" s="369" t="s">
        <v>315</v>
      </c>
      <c r="CO29" s="367" t="s">
        <v>315</v>
      </c>
      <c r="CP29" s="822">
        <v>3900</v>
      </c>
      <c r="CQ29" s="369" t="s">
        <v>315</v>
      </c>
      <c r="CR29" s="367" t="s">
        <v>315</v>
      </c>
      <c r="CS29" s="822">
        <v>2400</v>
      </c>
      <c r="CT29" s="369" t="s">
        <v>441</v>
      </c>
      <c r="CU29" s="367" t="s">
        <v>315</v>
      </c>
      <c r="CV29" s="794"/>
      <c r="CW29" s="369" t="s">
        <v>315</v>
      </c>
      <c r="CX29" s="367" t="s">
        <v>315</v>
      </c>
      <c r="CY29" s="368"/>
      <c r="CZ29" s="369" t="s">
        <v>315</v>
      </c>
      <c r="DA29" s="367" t="s">
        <v>315</v>
      </c>
      <c r="DB29" s="368"/>
      <c r="DC29" s="369" t="s">
        <v>315</v>
      </c>
      <c r="DD29" s="367" t="s">
        <v>315</v>
      </c>
      <c r="DE29" s="368"/>
      <c r="DF29" s="369" t="s">
        <v>315</v>
      </c>
      <c r="DG29" s="367" t="s">
        <v>315</v>
      </c>
      <c r="DH29" s="368"/>
      <c r="DI29" s="369" t="s">
        <v>315</v>
      </c>
      <c r="DJ29" s="367" t="s">
        <v>315</v>
      </c>
      <c r="DK29" s="368"/>
      <c r="DL29" s="369" t="s">
        <v>315</v>
      </c>
      <c r="DM29" s="367" t="s">
        <v>315</v>
      </c>
      <c r="DN29" s="368"/>
      <c r="DO29" s="369" t="s">
        <v>315</v>
      </c>
      <c r="DP29" s="367" t="s">
        <v>315</v>
      </c>
      <c r="DQ29" s="368"/>
      <c r="DR29" s="369" t="s">
        <v>315</v>
      </c>
      <c r="DS29" s="367" t="s">
        <v>315</v>
      </c>
      <c r="DT29" s="368"/>
      <c r="DU29" s="369" t="s">
        <v>315</v>
      </c>
      <c r="DV29" s="367" t="s">
        <v>315</v>
      </c>
      <c r="DW29" s="368"/>
      <c r="DX29" s="369" t="s">
        <v>315</v>
      </c>
      <c r="DY29" s="367" t="s">
        <v>315</v>
      </c>
      <c r="DZ29" s="368"/>
      <c r="EA29" s="369" t="s">
        <v>315</v>
      </c>
      <c r="EB29" s="367" t="s">
        <v>315</v>
      </c>
      <c r="EC29" s="368"/>
      <c r="ED29" s="369" t="s">
        <v>315</v>
      </c>
      <c r="EE29" s="367" t="s">
        <v>315</v>
      </c>
      <c r="EF29" s="368"/>
      <c r="EG29" s="367" t="s">
        <v>315</v>
      </c>
      <c r="EH29" s="367" t="s">
        <v>315</v>
      </c>
      <c r="EI29" s="368"/>
      <c r="EJ29" s="369" t="s">
        <v>315</v>
      </c>
      <c r="EK29" s="367" t="s">
        <v>315</v>
      </c>
      <c r="EL29" s="368"/>
      <c r="EM29" s="369" t="s">
        <v>315</v>
      </c>
      <c r="EN29" s="367" t="s">
        <v>315</v>
      </c>
      <c r="EO29" s="402"/>
      <c r="EP29" s="369" t="s">
        <v>315</v>
      </c>
      <c r="EQ29" s="367" t="s">
        <v>315</v>
      </c>
      <c r="ER29" s="402"/>
      <c r="ES29" s="369" t="s">
        <v>315</v>
      </c>
      <c r="ET29" s="367" t="s">
        <v>315</v>
      </c>
      <c r="EU29" s="402"/>
      <c r="EV29" s="369" t="s">
        <v>315</v>
      </c>
      <c r="EW29" s="367" t="s">
        <v>315</v>
      </c>
      <c r="EX29" s="368"/>
      <c r="EY29" s="369" t="s">
        <v>315</v>
      </c>
      <c r="EZ29" s="367" t="s">
        <v>315</v>
      </c>
      <c r="FA29" s="402"/>
      <c r="FB29" s="369" t="s">
        <v>315</v>
      </c>
      <c r="FC29" s="367" t="s">
        <v>315</v>
      </c>
      <c r="FD29" s="368"/>
      <c r="FE29" s="369" t="s">
        <v>315</v>
      </c>
      <c r="FF29" s="367" t="s">
        <v>315</v>
      </c>
      <c r="FG29" s="368"/>
      <c r="FH29" s="369" t="s">
        <v>315</v>
      </c>
      <c r="FI29" s="367" t="s">
        <v>315</v>
      </c>
      <c r="FJ29" s="368"/>
      <c r="FK29" s="369" t="s">
        <v>315</v>
      </c>
      <c r="FL29" s="367" t="s">
        <v>315</v>
      </c>
      <c r="FM29" s="368"/>
      <c r="FN29" s="369" t="s">
        <v>315</v>
      </c>
      <c r="FO29" s="367" t="s">
        <v>315</v>
      </c>
      <c r="FP29" s="368"/>
      <c r="FQ29" s="369" t="s">
        <v>315</v>
      </c>
      <c r="FR29" s="367" t="s">
        <v>315</v>
      </c>
      <c r="FS29" s="402"/>
      <c r="FT29" s="369" t="s">
        <v>315</v>
      </c>
      <c r="FU29" s="367" t="s">
        <v>315</v>
      </c>
      <c r="FV29" s="368"/>
      <c r="FW29" s="369" t="s">
        <v>315</v>
      </c>
      <c r="FX29" s="367" t="s">
        <v>315</v>
      </c>
      <c r="FY29" s="794"/>
      <c r="FZ29" s="369" t="s">
        <v>315</v>
      </c>
      <c r="GA29" s="367" t="s">
        <v>315</v>
      </c>
      <c r="GB29" s="368"/>
      <c r="GC29" s="369" t="s">
        <v>315</v>
      </c>
      <c r="GD29" s="367" t="s">
        <v>315</v>
      </c>
      <c r="GE29" s="368"/>
      <c r="GF29" s="369" t="s">
        <v>315</v>
      </c>
      <c r="GG29" s="367" t="s">
        <v>315</v>
      </c>
      <c r="GH29" s="794"/>
      <c r="GI29" s="369" t="s">
        <v>315</v>
      </c>
      <c r="GJ29" s="367" t="s">
        <v>315</v>
      </c>
      <c r="GK29" s="794"/>
      <c r="GL29" s="369" t="s">
        <v>315</v>
      </c>
      <c r="GM29" s="367" t="s">
        <v>315</v>
      </c>
      <c r="GN29" s="368"/>
      <c r="GO29" s="369" t="s">
        <v>315</v>
      </c>
      <c r="GP29" s="367" t="s">
        <v>315</v>
      </c>
      <c r="GQ29" s="368"/>
      <c r="GR29" s="369" t="s">
        <v>315</v>
      </c>
      <c r="GS29" s="367" t="s">
        <v>315</v>
      </c>
      <c r="GT29" s="368"/>
      <c r="GU29" s="369" t="s">
        <v>315</v>
      </c>
      <c r="GV29" s="367" t="s">
        <v>315</v>
      </c>
      <c r="GW29" s="368"/>
      <c r="GX29" s="369" t="s">
        <v>315</v>
      </c>
      <c r="GY29" s="367" t="s">
        <v>315</v>
      </c>
      <c r="GZ29" s="368"/>
      <c r="HA29" s="369" t="s">
        <v>315</v>
      </c>
      <c r="HB29" s="367" t="s">
        <v>315</v>
      </c>
      <c r="HC29" s="368"/>
      <c r="HD29" s="369" t="s">
        <v>315</v>
      </c>
      <c r="HE29" s="367" t="s">
        <v>315</v>
      </c>
      <c r="HF29" s="368"/>
      <c r="HG29" s="369" t="s">
        <v>315</v>
      </c>
      <c r="HH29" s="367" t="s">
        <v>315</v>
      </c>
      <c r="HI29" s="368"/>
      <c r="HJ29" s="369" t="s">
        <v>315</v>
      </c>
      <c r="HK29" s="367" t="s">
        <v>315</v>
      </c>
      <c r="HL29" s="368"/>
      <c r="HM29" s="369" t="s">
        <v>315</v>
      </c>
      <c r="HN29" s="367" t="s">
        <v>315</v>
      </c>
      <c r="HO29" s="368"/>
      <c r="HP29" s="369" t="s">
        <v>315</v>
      </c>
      <c r="HQ29" s="367" t="s">
        <v>315</v>
      </c>
      <c r="HR29" s="368"/>
      <c r="HS29" s="369" t="s">
        <v>315</v>
      </c>
      <c r="HT29" s="367" t="s">
        <v>315</v>
      </c>
      <c r="HU29" s="368"/>
      <c r="HV29" s="367" t="s">
        <v>315</v>
      </c>
      <c r="HW29" s="367" t="s">
        <v>315</v>
      </c>
      <c r="HX29" s="368"/>
      <c r="HY29" s="369" t="s">
        <v>315</v>
      </c>
      <c r="HZ29" s="367" t="s">
        <v>315</v>
      </c>
      <c r="IA29" s="368"/>
      <c r="IB29" s="369" t="s">
        <v>315</v>
      </c>
      <c r="IC29" s="367" t="s">
        <v>315</v>
      </c>
      <c r="ID29" s="402"/>
      <c r="IE29" s="369" t="s">
        <v>315</v>
      </c>
      <c r="IF29" s="367" t="s">
        <v>315</v>
      </c>
      <c r="IG29" s="402"/>
      <c r="IH29" s="369" t="s">
        <v>315</v>
      </c>
      <c r="II29" s="367" t="s">
        <v>315</v>
      </c>
      <c r="IJ29" s="402"/>
      <c r="IK29" s="369" t="s">
        <v>315</v>
      </c>
      <c r="IL29" s="367" t="s">
        <v>315</v>
      </c>
      <c r="IM29" s="368"/>
      <c r="IN29" s="369" t="s">
        <v>315</v>
      </c>
      <c r="IO29" s="367" t="s">
        <v>315</v>
      </c>
      <c r="IP29" s="402"/>
      <c r="IQ29" s="369" t="s">
        <v>315</v>
      </c>
      <c r="IR29" s="367" t="s">
        <v>315</v>
      </c>
      <c r="IS29" s="368"/>
      <c r="IT29" s="369" t="s">
        <v>315</v>
      </c>
      <c r="IU29" s="367" t="s">
        <v>315</v>
      </c>
      <c r="IV29" s="368"/>
      <c r="IW29" s="369" t="s">
        <v>315</v>
      </c>
      <c r="IX29" s="367" t="s">
        <v>315</v>
      </c>
      <c r="IY29" s="368"/>
      <c r="IZ29" s="369" t="s">
        <v>315</v>
      </c>
      <c r="JA29" s="367" t="s">
        <v>315</v>
      </c>
      <c r="JB29" s="368"/>
      <c r="JC29" s="369" t="s">
        <v>315</v>
      </c>
      <c r="JD29" s="367" t="s">
        <v>315</v>
      </c>
      <c r="JE29" s="368"/>
      <c r="JF29" s="369" t="s">
        <v>315</v>
      </c>
      <c r="JG29" s="367" t="s">
        <v>315</v>
      </c>
      <c r="JH29" s="402"/>
      <c r="JI29" s="369" t="s">
        <v>315</v>
      </c>
      <c r="JJ29" s="367" t="s">
        <v>315</v>
      </c>
      <c r="JK29" s="368"/>
      <c r="JL29" s="369" t="s">
        <v>315</v>
      </c>
      <c r="JM29" s="367" t="s">
        <v>315</v>
      </c>
      <c r="JN29" s="794"/>
      <c r="JO29" s="369" t="s">
        <v>315</v>
      </c>
      <c r="JP29" s="367" t="s">
        <v>315</v>
      </c>
      <c r="JQ29" s="368"/>
      <c r="JR29" s="369" t="s">
        <v>315</v>
      </c>
      <c r="JS29" s="367" t="s">
        <v>315</v>
      </c>
      <c r="JT29" s="368"/>
      <c r="JU29" s="369" t="s">
        <v>315</v>
      </c>
      <c r="JV29" s="367" t="s">
        <v>315</v>
      </c>
      <c r="JW29" s="794"/>
      <c r="JX29" s="369" t="s">
        <v>315</v>
      </c>
      <c r="JY29" s="367" t="s">
        <v>315</v>
      </c>
      <c r="JZ29" s="794"/>
      <c r="KA29" s="369" t="s">
        <v>315</v>
      </c>
      <c r="KB29" s="367" t="s">
        <v>315</v>
      </c>
      <c r="KC29" s="368"/>
      <c r="KD29" s="369" t="s">
        <v>315</v>
      </c>
      <c r="KE29" s="367" t="s">
        <v>315</v>
      </c>
      <c r="KF29" s="368"/>
      <c r="KG29" s="369" t="s">
        <v>315</v>
      </c>
      <c r="KH29" s="367" t="s">
        <v>315</v>
      </c>
      <c r="KI29" s="368"/>
      <c r="KJ29" s="369" t="s">
        <v>315</v>
      </c>
      <c r="KK29" s="367" t="s">
        <v>315</v>
      </c>
      <c r="KL29" s="368"/>
      <c r="KM29" s="369" t="s">
        <v>315</v>
      </c>
      <c r="KN29" s="367" t="s">
        <v>315</v>
      </c>
      <c r="KO29" s="368"/>
      <c r="KP29" s="369" t="s">
        <v>315</v>
      </c>
      <c r="KQ29" s="367" t="s">
        <v>315</v>
      </c>
      <c r="KR29" s="368"/>
      <c r="KS29" s="369" t="s">
        <v>315</v>
      </c>
      <c r="KT29" s="367" t="s">
        <v>315</v>
      </c>
      <c r="KU29" s="368"/>
      <c r="KV29" s="369" t="s">
        <v>315</v>
      </c>
      <c r="KW29" s="367" t="s">
        <v>315</v>
      </c>
      <c r="KX29" s="368"/>
      <c r="KY29" s="369" t="s">
        <v>315</v>
      </c>
      <c r="KZ29" s="367" t="s">
        <v>315</v>
      </c>
      <c r="LA29" s="368"/>
      <c r="LB29" s="369" t="s">
        <v>315</v>
      </c>
      <c r="LC29" s="367" t="s">
        <v>315</v>
      </c>
      <c r="LD29" s="368"/>
      <c r="LE29" s="369" t="s">
        <v>315</v>
      </c>
      <c r="LF29" s="367" t="s">
        <v>315</v>
      </c>
      <c r="LG29" s="368"/>
      <c r="LH29" s="369" t="s">
        <v>315</v>
      </c>
      <c r="LI29" s="367" t="s">
        <v>315</v>
      </c>
      <c r="LJ29" s="368"/>
      <c r="LK29" s="367" t="s">
        <v>315</v>
      </c>
      <c r="XFD29" s="230">
        <v>12600</v>
      </c>
    </row>
    <row r="30" spans="1:323 16384:16384" ht="21.65" hidden="1" customHeight="1" x14ac:dyDescent="0.2">
      <c r="A30" s="120"/>
      <c r="B30" s="637">
        <v>46091.393657407411</v>
      </c>
      <c r="C30" s="555">
        <v>0</v>
      </c>
      <c r="D30" s="3" t="s">
        <v>738</v>
      </c>
      <c r="E30" s="638" t="s">
        <v>576</v>
      </c>
      <c r="F30" s="540" t="s">
        <v>912</v>
      </c>
      <c r="G30" s="540" t="s">
        <v>913</v>
      </c>
      <c r="H30" s="540" t="s">
        <v>556</v>
      </c>
      <c r="I30" s="540" t="s">
        <v>466</v>
      </c>
      <c r="J30" s="639">
        <v>500</v>
      </c>
      <c r="K30" s="540" t="s">
        <v>916</v>
      </c>
      <c r="L30" s="540" t="s">
        <v>913</v>
      </c>
      <c r="M30" s="540" t="s">
        <v>556</v>
      </c>
      <c r="N30" s="540" t="s">
        <v>466</v>
      </c>
      <c r="O30" s="639">
        <v>475</v>
      </c>
      <c r="P30" s="540">
        <v>0</v>
      </c>
      <c r="Q30" s="640">
        <v>475</v>
      </c>
      <c r="R30" s="640">
        <v>500</v>
      </c>
      <c r="S30" s="540" t="s">
        <v>910</v>
      </c>
      <c r="T30" s="641" t="s">
        <v>551</v>
      </c>
      <c r="U30" s="642"/>
      <c r="V30" s="642"/>
      <c r="W30" s="642">
        <v>46094</v>
      </c>
      <c r="X30" s="642">
        <v>46099</v>
      </c>
      <c r="Y30" s="642">
        <v>46099</v>
      </c>
      <c r="Z30" s="642">
        <v>46097</v>
      </c>
      <c r="AA30" s="643">
        <v>46097</v>
      </c>
      <c r="AB30" s="644">
        <v>500</v>
      </c>
      <c r="AC30" s="645">
        <v>500</v>
      </c>
      <c r="AD30" s="410" t="s">
        <v>917</v>
      </c>
      <c r="AE30" s="366"/>
      <c r="AF30" s="646" t="s">
        <v>570</v>
      </c>
      <c r="AG30" s="647" t="s">
        <v>552</v>
      </c>
      <c r="AH30" s="647" t="s">
        <v>565</v>
      </c>
      <c r="AI30" s="648">
        <v>0</v>
      </c>
      <c r="AJ30" s="648" t="s">
        <v>466</v>
      </c>
      <c r="AK30" s="649" t="s">
        <v>385</v>
      </c>
      <c r="AL30" s="366"/>
      <c r="AM30" s="366"/>
      <c r="AN30" s="366"/>
      <c r="AO30" s="366"/>
      <c r="AP30" s="366"/>
      <c r="AQ30" s="808" t="s">
        <v>532</v>
      </c>
      <c r="AR30" s="763"/>
      <c r="AS30" s="367" t="s">
        <v>315</v>
      </c>
      <c r="AT30" s="368"/>
      <c r="AU30" s="369" t="s">
        <v>315</v>
      </c>
      <c r="AV30" s="367" t="s">
        <v>315</v>
      </c>
      <c r="AW30" s="368"/>
      <c r="AX30" s="369" t="s">
        <v>315</v>
      </c>
      <c r="AY30" s="367" t="s">
        <v>315</v>
      </c>
      <c r="AZ30" s="402"/>
      <c r="BA30" s="369" t="s">
        <v>315</v>
      </c>
      <c r="BB30" s="367" t="s">
        <v>315</v>
      </c>
      <c r="BC30" s="402"/>
      <c r="BD30" s="369" t="s">
        <v>315</v>
      </c>
      <c r="BE30" s="367" t="s">
        <v>315</v>
      </c>
      <c r="BF30" s="402"/>
      <c r="BG30" s="369" t="s">
        <v>315</v>
      </c>
      <c r="BH30" s="367" t="s">
        <v>315</v>
      </c>
      <c r="BI30" s="368"/>
      <c r="BJ30" s="369" t="s">
        <v>315</v>
      </c>
      <c r="BK30" s="367" t="s">
        <v>315</v>
      </c>
      <c r="BL30" s="402"/>
      <c r="BM30" s="369" t="s">
        <v>315</v>
      </c>
      <c r="BN30" s="367" t="s">
        <v>315</v>
      </c>
      <c r="BO30" s="368"/>
      <c r="BP30" s="369" t="s">
        <v>315</v>
      </c>
      <c r="BQ30" s="367" t="s">
        <v>315</v>
      </c>
      <c r="BR30" s="368"/>
      <c r="BS30" s="369" t="s">
        <v>315</v>
      </c>
      <c r="BT30" s="367" t="s">
        <v>315</v>
      </c>
      <c r="BU30" s="368"/>
      <c r="BV30" s="369" t="s">
        <v>315</v>
      </c>
      <c r="BW30" s="367" t="s">
        <v>315</v>
      </c>
      <c r="BX30" s="368"/>
      <c r="BY30" s="369" t="s">
        <v>315</v>
      </c>
      <c r="BZ30" s="367" t="s">
        <v>315</v>
      </c>
      <c r="CA30" s="368"/>
      <c r="CB30" s="369" t="s">
        <v>315</v>
      </c>
      <c r="CC30" s="367" t="s">
        <v>555</v>
      </c>
      <c r="CD30" s="402"/>
      <c r="CE30" s="369" t="s">
        <v>315</v>
      </c>
      <c r="CF30" s="367" t="s">
        <v>315</v>
      </c>
      <c r="CG30" s="368"/>
      <c r="CH30" s="369" t="s">
        <v>315</v>
      </c>
      <c r="CI30" s="367" t="s">
        <v>315</v>
      </c>
      <c r="CJ30" s="794"/>
      <c r="CK30" s="369" t="s">
        <v>315</v>
      </c>
      <c r="CL30" s="367" t="s">
        <v>315</v>
      </c>
      <c r="CM30" s="807">
        <v>500</v>
      </c>
      <c r="CN30" s="369" t="s">
        <v>315</v>
      </c>
      <c r="CO30" s="367" t="s">
        <v>315</v>
      </c>
      <c r="CP30" s="368"/>
      <c r="CQ30" s="369" t="s">
        <v>315</v>
      </c>
      <c r="CR30" s="367" t="s">
        <v>315</v>
      </c>
      <c r="CS30" s="794"/>
      <c r="CT30" s="369" t="s">
        <v>441</v>
      </c>
      <c r="CU30" s="367" t="s">
        <v>315</v>
      </c>
      <c r="CV30" s="794"/>
      <c r="CW30" s="369" t="s">
        <v>315</v>
      </c>
      <c r="CX30" s="367" t="s">
        <v>315</v>
      </c>
      <c r="CY30" s="368"/>
      <c r="CZ30" s="369" t="s">
        <v>315</v>
      </c>
      <c r="DA30" s="367" t="s">
        <v>315</v>
      </c>
      <c r="DB30" s="368"/>
      <c r="DC30" s="369" t="s">
        <v>315</v>
      </c>
      <c r="DD30" s="367" t="s">
        <v>315</v>
      </c>
      <c r="DE30" s="368"/>
      <c r="DF30" s="369" t="s">
        <v>315</v>
      </c>
      <c r="DG30" s="367" t="s">
        <v>315</v>
      </c>
      <c r="DH30" s="368"/>
      <c r="DI30" s="369" t="s">
        <v>315</v>
      </c>
      <c r="DJ30" s="367" t="s">
        <v>315</v>
      </c>
      <c r="DK30" s="368"/>
      <c r="DL30" s="369" t="s">
        <v>315</v>
      </c>
      <c r="DM30" s="367" t="s">
        <v>315</v>
      </c>
      <c r="DN30" s="368"/>
      <c r="DO30" s="369" t="s">
        <v>315</v>
      </c>
      <c r="DP30" s="367" t="s">
        <v>315</v>
      </c>
      <c r="DQ30" s="368"/>
      <c r="DR30" s="369" t="s">
        <v>315</v>
      </c>
      <c r="DS30" s="367" t="s">
        <v>315</v>
      </c>
      <c r="DT30" s="368"/>
      <c r="DU30" s="369" t="s">
        <v>315</v>
      </c>
      <c r="DV30" s="367" t="s">
        <v>315</v>
      </c>
      <c r="DW30" s="368"/>
      <c r="DX30" s="369" t="s">
        <v>315</v>
      </c>
      <c r="DY30" s="367" t="s">
        <v>315</v>
      </c>
      <c r="DZ30" s="368"/>
      <c r="EA30" s="369" t="s">
        <v>315</v>
      </c>
      <c r="EB30" s="367" t="s">
        <v>315</v>
      </c>
      <c r="EC30" s="368"/>
      <c r="ED30" s="369" t="s">
        <v>315</v>
      </c>
      <c r="EE30" s="367" t="s">
        <v>315</v>
      </c>
      <c r="EF30" s="368"/>
      <c r="EG30" s="367" t="s">
        <v>315</v>
      </c>
      <c r="EH30" s="367" t="s">
        <v>315</v>
      </c>
      <c r="EI30" s="368"/>
      <c r="EJ30" s="369" t="s">
        <v>315</v>
      </c>
      <c r="EK30" s="367" t="s">
        <v>315</v>
      </c>
      <c r="EL30" s="368"/>
      <c r="EM30" s="369" t="s">
        <v>315</v>
      </c>
      <c r="EN30" s="367" t="s">
        <v>315</v>
      </c>
      <c r="EO30" s="402"/>
      <c r="EP30" s="369" t="s">
        <v>315</v>
      </c>
      <c r="EQ30" s="367" t="s">
        <v>315</v>
      </c>
      <c r="ER30" s="402"/>
      <c r="ES30" s="369" t="s">
        <v>315</v>
      </c>
      <c r="ET30" s="367" t="s">
        <v>315</v>
      </c>
      <c r="EU30" s="402"/>
      <c r="EV30" s="369" t="s">
        <v>315</v>
      </c>
      <c r="EW30" s="367" t="s">
        <v>315</v>
      </c>
      <c r="EX30" s="368"/>
      <c r="EY30" s="369" t="s">
        <v>315</v>
      </c>
      <c r="EZ30" s="367" t="s">
        <v>315</v>
      </c>
      <c r="FA30" s="402"/>
      <c r="FB30" s="369" t="s">
        <v>315</v>
      </c>
      <c r="FC30" s="367" t="s">
        <v>315</v>
      </c>
      <c r="FD30" s="368"/>
      <c r="FE30" s="369" t="s">
        <v>315</v>
      </c>
      <c r="FF30" s="367" t="s">
        <v>315</v>
      </c>
      <c r="FG30" s="368"/>
      <c r="FH30" s="369" t="s">
        <v>315</v>
      </c>
      <c r="FI30" s="367" t="s">
        <v>315</v>
      </c>
      <c r="FJ30" s="368"/>
      <c r="FK30" s="369" t="s">
        <v>315</v>
      </c>
      <c r="FL30" s="367" t="s">
        <v>315</v>
      </c>
      <c r="FM30" s="368"/>
      <c r="FN30" s="369" t="s">
        <v>315</v>
      </c>
      <c r="FO30" s="367" t="s">
        <v>315</v>
      </c>
      <c r="FP30" s="368"/>
      <c r="FQ30" s="369" t="s">
        <v>315</v>
      </c>
      <c r="FR30" s="367" t="s">
        <v>315</v>
      </c>
      <c r="FS30" s="402"/>
      <c r="FT30" s="369" t="s">
        <v>315</v>
      </c>
      <c r="FU30" s="367" t="s">
        <v>315</v>
      </c>
      <c r="FV30" s="368"/>
      <c r="FW30" s="369" t="s">
        <v>315</v>
      </c>
      <c r="FX30" s="367" t="s">
        <v>315</v>
      </c>
      <c r="FY30" s="794"/>
      <c r="FZ30" s="369" t="s">
        <v>315</v>
      </c>
      <c r="GA30" s="367" t="s">
        <v>315</v>
      </c>
      <c r="GB30" s="368"/>
      <c r="GC30" s="369" t="s">
        <v>315</v>
      </c>
      <c r="GD30" s="367" t="s">
        <v>315</v>
      </c>
      <c r="GE30" s="368"/>
      <c r="GF30" s="369" t="s">
        <v>315</v>
      </c>
      <c r="GG30" s="367" t="s">
        <v>315</v>
      </c>
      <c r="GH30" s="794"/>
      <c r="GI30" s="369" t="s">
        <v>315</v>
      </c>
      <c r="GJ30" s="367" t="s">
        <v>315</v>
      </c>
      <c r="GK30" s="794"/>
      <c r="GL30" s="369" t="s">
        <v>315</v>
      </c>
      <c r="GM30" s="367" t="s">
        <v>315</v>
      </c>
      <c r="GN30" s="368"/>
      <c r="GO30" s="369" t="s">
        <v>315</v>
      </c>
      <c r="GP30" s="367" t="s">
        <v>315</v>
      </c>
      <c r="GQ30" s="368"/>
      <c r="GR30" s="369" t="s">
        <v>315</v>
      </c>
      <c r="GS30" s="367" t="s">
        <v>315</v>
      </c>
      <c r="GT30" s="368"/>
      <c r="GU30" s="369" t="s">
        <v>315</v>
      </c>
      <c r="GV30" s="367" t="s">
        <v>315</v>
      </c>
      <c r="GW30" s="368"/>
      <c r="GX30" s="369" t="s">
        <v>315</v>
      </c>
      <c r="GY30" s="367" t="s">
        <v>315</v>
      </c>
      <c r="GZ30" s="368"/>
      <c r="HA30" s="369" t="s">
        <v>315</v>
      </c>
      <c r="HB30" s="367" t="s">
        <v>315</v>
      </c>
      <c r="HC30" s="368"/>
      <c r="HD30" s="369" t="s">
        <v>315</v>
      </c>
      <c r="HE30" s="367" t="s">
        <v>315</v>
      </c>
      <c r="HF30" s="368"/>
      <c r="HG30" s="369" t="s">
        <v>315</v>
      </c>
      <c r="HH30" s="367" t="s">
        <v>315</v>
      </c>
      <c r="HI30" s="368"/>
      <c r="HJ30" s="369" t="s">
        <v>315</v>
      </c>
      <c r="HK30" s="367" t="s">
        <v>315</v>
      </c>
      <c r="HL30" s="368"/>
      <c r="HM30" s="369" t="s">
        <v>315</v>
      </c>
      <c r="HN30" s="367" t="s">
        <v>315</v>
      </c>
      <c r="HO30" s="368"/>
      <c r="HP30" s="369" t="s">
        <v>315</v>
      </c>
      <c r="HQ30" s="367" t="s">
        <v>315</v>
      </c>
      <c r="HR30" s="368"/>
      <c r="HS30" s="369" t="s">
        <v>315</v>
      </c>
      <c r="HT30" s="367" t="s">
        <v>315</v>
      </c>
      <c r="HU30" s="368"/>
      <c r="HV30" s="367" t="s">
        <v>315</v>
      </c>
      <c r="HW30" s="367" t="s">
        <v>315</v>
      </c>
      <c r="HX30" s="368"/>
      <c r="HY30" s="369" t="s">
        <v>315</v>
      </c>
      <c r="HZ30" s="367" t="s">
        <v>315</v>
      </c>
      <c r="IA30" s="368"/>
      <c r="IB30" s="369" t="s">
        <v>315</v>
      </c>
      <c r="IC30" s="367" t="s">
        <v>315</v>
      </c>
      <c r="ID30" s="402"/>
      <c r="IE30" s="369" t="s">
        <v>315</v>
      </c>
      <c r="IF30" s="367" t="s">
        <v>315</v>
      </c>
      <c r="IG30" s="402"/>
      <c r="IH30" s="369" t="s">
        <v>315</v>
      </c>
      <c r="II30" s="367" t="s">
        <v>315</v>
      </c>
      <c r="IJ30" s="402"/>
      <c r="IK30" s="369" t="s">
        <v>315</v>
      </c>
      <c r="IL30" s="367" t="s">
        <v>315</v>
      </c>
      <c r="IM30" s="368"/>
      <c r="IN30" s="369" t="s">
        <v>315</v>
      </c>
      <c r="IO30" s="367" t="s">
        <v>315</v>
      </c>
      <c r="IP30" s="402"/>
      <c r="IQ30" s="369" t="s">
        <v>315</v>
      </c>
      <c r="IR30" s="367" t="s">
        <v>315</v>
      </c>
      <c r="IS30" s="368"/>
      <c r="IT30" s="369" t="s">
        <v>315</v>
      </c>
      <c r="IU30" s="367" t="s">
        <v>315</v>
      </c>
      <c r="IV30" s="368"/>
      <c r="IW30" s="369" t="s">
        <v>315</v>
      </c>
      <c r="IX30" s="367" t="s">
        <v>315</v>
      </c>
      <c r="IY30" s="368"/>
      <c r="IZ30" s="369" t="s">
        <v>315</v>
      </c>
      <c r="JA30" s="367" t="s">
        <v>315</v>
      </c>
      <c r="JB30" s="368"/>
      <c r="JC30" s="369" t="s">
        <v>315</v>
      </c>
      <c r="JD30" s="367" t="s">
        <v>315</v>
      </c>
      <c r="JE30" s="368"/>
      <c r="JF30" s="369" t="s">
        <v>315</v>
      </c>
      <c r="JG30" s="367" t="s">
        <v>315</v>
      </c>
      <c r="JH30" s="402"/>
      <c r="JI30" s="369" t="s">
        <v>315</v>
      </c>
      <c r="JJ30" s="367" t="s">
        <v>315</v>
      </c>
      <c r="JK30" s="368"/>
      <c r="JL30" s="369" t="s">
        <v>315</v>
      </c>
      <c r="JM30" s="367" t="s">
        <v>315</v>
      </c>
      <c r="JN30" s="794"/>
      <c r="JO30" s="369" t="s">
        <v>315</v>
      </c>
      <c r="JP30" s="367" t="s">
        <v>315</v>
      </c>
      <c r="JQ30" s="368"/>
      <c r="JR30" s="369" t="s">
        <v>315</v>
      </c>
      <c r="JS30" s="367" t="s">
        <v>315</v>
      </c>
      <c r="JT30" s="368"/>
      <c r="JU30" s="369" t="s">
        <v>315</v>
      </c>
      <c r="JV30" s="367" t="s">
        <v>315</v>
      </c>
      <c r="JW30" s="794"/>
      <c r="JX30" s="369" t="s">
        <v>315</v>
      </c>
      <c r="JY30" s="367" t="s">
        <v>315</v>
      </c>
      <c r="JZ30" s="794"/>
      <c r="KA30" s="369" t="s">
        <v>315</v>
      </c>
      <c r="KB30" s="367" t="s">
        <v>315</v>
      </c>
      <c r="KC30" s="368"/>
      <c r="KD30" s="369" t="s">
        <v>315</v>
      </c>
      <c r="KE30" s="367" t="s">
        <v>315</v>
      </c>
      <c r="KF30" s="368"/>
      <c r="KG30" s="369" t="s">
        <v>315</v>
      </c>
      <c r="KH30" s="367" t="s">
        <v>315</v>
      </c>
      <c r="KI30" s="368"/>
      <c r="KJ30" s="369" t="s">
        <v>315</v>
      </c>
      <c r="KK30" s="367" t="s">
        <v>315</v>
      </c>
      <c r="KL30" s="368"/>
      <c r="KM30" s="369" t="s">
        <v>315</v>
      </c>
      <c r="KN30" s="367" t="s">
        <v>315</v>
      </c>
      <c r="KO30" s="368"/>
      <c r="KP30" s="369" t="s">
        <v>315</v>
      </c>
      <c r="KQ30" s="367" t="s">
        <v>315</v>
      </c>
      <c r="KR30" s="368"/>
      <c r="KS30" s="369" t="s">
        <v>315</v>
      </c>
      <c r="KT30" s="367" t="s">
        <v>315</v>
      </c>
      <c r="KU30" s="368"/>
      <c r="KV30" s="369" t="s">
        <v>315</v>
      </c>
      <c r="KW30" s="367" t="s">
        <v>315</v>
      </c>
      <c r="KX30" s="368"/>
      <c r="KY30" s="369" t="s">
        <v>315</v>
      </c>
      <c r="KZ30" s="367" t="s">
        <v>315</v>
      </c>
      <c r="LA30" s="368"/>
      <c r="LB30" s="369" t="s">
        <v>315</v>
      </c>
      <c r="LC30" s="367" t="s">
        <v>315</v>
      </c>
      <c r="LD30" s="368"/>
      <c r="LE30" s="369" t="s">
        <v>315</v>
      </c>
      <c r="LF30" s="367" t="s">
        <v>315</v>
      </c>
      <c r="LG30" s="368"/>
      <c r="LH30" s="369" t="s">
        <v>315</v>
      </c>
      <c r="LI30" s="367" t="s">
        <v>315</v>
      </c>
      <c r="LJ30" s="368"/>
      <c r="LK30" s="367" t="s">
        <v>315</v>
      </c>
      <c r="XFD30" s="230">
        <v>1000</v>
      </c>
    </row>
    <row r="31" spans="1:323 16384:16384" ht="21.65" hidden="1" customHeight="1" x14ac:dyDescent="0.2">
      <c r="A31" s="120"/>
      <c r="B31" s="637">
        <v>46079.619780092595</v>
      </c>
      <c r="C31" s="555">
        <v>0</v>
      </c>
      <c r="D31" s="763" t="s">
        <v>759</v>
      </c>
      <c r="E31" s="638">
        <v>6710</v>
      </c>
      <c r="F31" s="540" t="s">
        <v>948</v>
      </c>
      <c r="G31" s="540" t="s">
        <v>548</v>
      </c>
      <c r="H31" s="540" t="s">
        <v>585</v>
      </c>
      <c r="I31" s="540" t="s">
        <v>550</v>
      </c>
      <c r="J31" s="639">
        <v>2400</v>
      </c>
      <c r="K31" s="540" t="s">
        <v>624</v>
      </c>
      <c r="L31" s="540" t="s">
        <v>548</v>
      </c>
      <c r="M31" s="540" t="s">
        <v>585</v>
      </c>
      <c r="N31" s="540" t="s">
        <v>588</v>
      </c>
      <c r="O31" s="639">
        <v>2400</v>
      </c>
      <c r="P31" s="540">
        <v>0</v>
      </c>
      <c r="Q31" s="640">
        <v>2400</v>
      </c>
      <c r="R31" s="640">
        <v>2400</v>
      </c>
      <c r="S31" s="540" t="s">
        <v>595</v>
      </c>
      <c r="T31" s="641" t="s">
        <v>557</v>
      </c>
      <c r="U31" s="642"/>
      <c r="V31" s="642"/>
      <c r="W31" s="642">
        <v>46090</v>
      </c>
      <c r="X31" s="642">
        <v>46099</v>
      </c>
      <c r="Y31" s="642">
        <v>46099</v>
      </c>
      <c r="Z31" s="642">
        <v>46091</v>
      </c>
      <c r="AA31" s="643">
        <v>46091</v>
      </c>
      <c r="AB31" s="644">
        <v>2400</v>
      </c>
      <c r="AC31" s="645">
        <v>2400</v>
      </c>
      <c r="AD31" s="410" t="s">
        <v>947</v>
      </c>
      <c r="AE31" s="366"/>
      <c r="AF31" s="646" t="s">
        <v>570</v>
      </c>
      <c r="AG31" s="647" t="s">
        <v>552</v>
      </c>
      <c r="AH31" s="647" t="s">
        <v>553</v>
      </c>
      <c r="AI31" s="648" t="s">
        <v>596</v>
      </c>
      <c r="AJ31" s="648" t="s">
        <v>466</v>
      </c>
      <c r="AK31" s="649" t="s">
        <v>339</v>
      </c>
      <c r="AL31" s="366"/>
      <c r="AM31" s="366"/>
      <c r="AN31" s="366"/>
      <c r="AO31" s="366"/>
      <c r="AP31" s="366"/>
      <c r="AQ31" s="854" t="s">
        <v>325</v>
      </c>
      <c r="AR31" s="763"/>
      <c r="AS31" s="367" t="s">
        <v>315</v>
      </c>
      <c r="AT31" s="368"/>
      <c r="AU31" s="369" t="s">
        <v>315</v>
      </c>
      <c r="AV31" s="367" t="s">
        <v>315</v>
      </c>
      <c r="AW31" s="368"/>
      <c r="AX31" s="369" t="s">
        <v>315</v>
      </c>
      <c r="AY31" s="367" t="s">
        <v>315</v>
      </c>
      <c r="AZ31" s="402"/>
      <c r="BA31" s="369" t="s">
        <v>315</v>
      </c>
      <c r="BB31" s="367" t="s">
        <v>315</v>
      </c>
      <c r="BC31" s="402"/>
      <c r="BD31" s="369" t="s">
        <v>315</v>
      </c>
      <c r="BE31" s="367" t="s">
        <v>315</v>
      </c>
      <c r="BF31" s="402"/>
      <c r="BG31" s="369" t="s">
        <v>315</v>
      </c>
      <c r="BH31" s="367" t="s">
        <v>315</v>
      </c>
      <c r="BI31" s="368"/>
      <c r="BJ31" s="369" t="s">
        <v>315</v>
      </c>
      <c r="BK31" s="367" t="s">
        <v>315</v>
      </c>
      <c r="BL31" s="402"/>
      <c r="BM31" s="369" t="s">
        <v>315</v>
      </c>
      <c r="BN31" s="367" t="s">
        <v>315</v>
      </c>
      <c r="BO31" s="368"/>
      <c r="BP31" s="369" t="s">
        <v>315</v>
      </c>
      <c r="BQ31" s="367" t="s">
        <v>555</v>
      </c>
      <c r="BR31" s="368"/>
      <c r="BS31" s="369" t="s">
        <v>315</v>
      </c>
      <c r="BT31" s="367" t="s">
        <v>315</v>
      </c>
      <c r="BU31" s="853">
        <v>2400</v>
      </c>
      <c r="BV31" s="369" t="s">
        <v>315</v>
      </c>
      <c r="BW31" s="367" t="s">
        <v>315</v>
      </c>
      <c r="BX31" s="368"/>
      <c r="BY31" s="369" t="s">
        <v>315</v>
      </c>
      <c r="BZ31" s="367" t="s">
        <v>315</v>
      </c>
      <c r="CA31" s="368"/>
      <c r="CB31" s="369" t="s">
        <v>315</v>
      </c>
      <c r="CC31" s="367" t="s">
        <v>315</v>
      </c>
      <c r="CD31" s="402"/>
      <c r="CE31" s="369" t="s">
        <v>315</v>
      </c>
      <c r="CF31" s="367" t="s">
        <v>315</v>
      </c>
      <c r="CG31" s="368"/>
      <c r="CH31" s="369" t="s">
        <v>315</v>
      </c>
      <c r="CI31" s="367" t="s">
        <v>315</v>
      </c>
      <c r="CJ31" s="794"/>
      <c r="CK31" s="369" t="s">
        <v>315</v>
      </c>
      <c r="CL31" s="367" t="s">
        <v>315</v>
      </c>
      <c r="CM31" s="368"/>
      <c r="CN31" s="369" t="s">
        <v>315</v>
      </c>
      <c r="CO31" s="367" t="s">
        <v>315</v>
      </c>
      <c r="CP31" s="368"/>
      <c r="CQ31" s="369" t="s">
        <v>315</v>
      </c>
      <c r="CR31" s="367" t="s">
        <v>315</v>
      </c>
      <c r="CS31" s="794"/>
      <c r="CT31" s="369" t="s">
        <v>441</v>
      </c>
      <c r="CU31" s="367" t="s">
        <v>315</v>
      </c>
      <c r="CV31" s="794"/>
      <c r="CW31" s="369" t="s">
        <v>315</v>
      </c>
      <c r="CX31" s="367" t="s">
        <v>315</v>
      </c>
      <c r="CY31" s="368"/>
      <c r="CZ31" s="369" t="s">
        <v>315</v>
      </c>
      <c r="DA31" s="367" t="s">
        <v>315</v>
      </c>
      <c r="DB31" s="368"/>
      <c r="DC31" s="369" t="s">
        <v>315</v>
      </c>
      <c r="DD31" s="367" t="s">
        <v>315</v>
      </c>
      <c r="DE31" s="368"/>
      <c r="DF31" s="369" t="s">
        <v>315</v>
      </c>
      <c r="DG31" s="367" t="s">
        <v>315</v>
      </c>
      <c r="DH31" s="368"/>
      <c r="DI31" s="369" t="s">
        <v>315</v>
      </c>
      <c r="DJ31" s="367" t="s">
        <v>315</v>
      </c>
      <c r="DK31" s="368"/>
      <c r="DL31" s="369" t="s">
        <v>315</v>
      </c>
      <c r="DM31" s="367" t="s">
        <v>315</v>
      </c>
      <c r="DN31" s="368"/>
      <c r="DO31" s="369" t="s">
        <v>315</v>
      </c>
      <c r="DP31" s="367" t="s">
        <v>315</v>
      </c>
      <c r="DQ31" s="368"/>
      <c r="DR31" s="369" t="s">
        <v>315</v>
      </c>
      <c r="DS31" s="367" t="s">
        <v>315</v>
      </c>
      <c r="DT31" s="368"/>
      <c r="DU31" s="369" t="s">
        <v>315</v>
      </c>
      <c r="DV31" s="367" t="s">
        <v>315</v>
      </c>
      <c r="DW31" s="368"/>
      <c r="DX31" s="369" t="s">
        <v>315</v>
      </c>
      <c r="DY31" s="367" t="s">
        <v>315</v>
      </c>
      <c r="DZ31" s="368"/>
      <c r="EA31" s="369" t="s">
        <v>315</v>
      </c>
      <c r="EB31" s="367" t="s">
        <v>315</v>
      </c>
      <c r="EC31" s="368"/>
      <c r="ED31" s="369" t="s">
        <v>315</v>
      </c>
      <c r="EE31" s="367" t="s">
        <v>315</v>
      </c>
      <c r="EF31" s="368"/>
      <c r="EG31" s="367" t="s">
        <v>315</v>
      </c>
      <c r="EH31" s="367" t="s">
        <v>315</v>
      </c>
      <c r="EI31" s="368"/>
      <c r="EJ31" s="369" t="s">
        <v>315</v>
      </c>
      <c r="EK31" s="367" t="s">
        <v>315</v>
      </c>
      <c r="EL31" s="368"/>
      <c r="EM31" s="369" t="s">
        <v>315</v>
      </c>
      <c r="EN31" s="367" t="s">
        <v>315</v>
      </c>
      <c r="EO31" s="402"/>
      <c r="EP31" s="369" t="s">
        <v>315</v>
      </c>
      <c r="EQ31" s="367" t="s">
        <v>315</v>
      </c>
      <c r="ER31" s="402"/>
      <c r="ES31" s="369" t="s">
        <v>315</v>
      </c>
      <c r="ET31" s="367" t="s">
        <v>315</v>
      </c>
      <c r="EU31" s="402"/>
      <c r="EV31" s="369" t="s">
        <v>315</v>
      </c>
      <c r="EW31" s="367" t="s">
        <v>315</v>
      </c>
      <c r="EX31" s="368"/>
      <c r="EY31" s="369" t="s">
        <v>315</v>
      </c>
      <c r="EZ31" s="367" t="s">
        <v>315</v>
      </c>
      <c r="FA31" s="402"/>
      <c r="FB31" s="369" t="s">
        <v>315</v>
      </c>
      <c r="FC31" s="367" t="s">
        <v>315</v>
      </c>
      <c r="FD31" s="368"/>
      <c r="FE31" s="369" t="s">
        <v>315</v>
      </c>
      <c r="FF31" s="367" t="s">
        <v>315</v>
      </c>
      <c r="FG31" s="368"/>
      <c r="FH31" s="369" t="s">
        <v>315</v>
      </c>
      <c r="FI31" s="367" t="s">
        <v>315</v>
      </c>
      <c r="FJ31" s="368"/>
      <c r="FK31" s="369" t="s">
        <v>315</v>
      </c>
      <c r="FL31" s="367" t="s">
        <v>315</v>
      </c>
      <c r="FM31" s="368"/>
      <c r="FN31" s="369" t="s">
        <v>315</v>
      </c>
      <c r="FO31" s="367" t="s">
        <v>315</v>
      </c>
      <c r="FP31" s="368"/>
      <c r="FQ31" s="369" t="s">
        <v>315</v>
      </c>
      <c r="FR31" s="367" t="s">
        <v>315</v>
      </c>
      <c r="FS31" s="402"/>
      <c r="FT31" s="369" t="s">
        <v>315</v>
      </c>
      <c r="FU31" s="367" t="s">
        <v>315</v>
      </c>
      <c r="FV31" s="368"/>
      <c r="FW31" s="369" t="s">
        <v>315</v>
      </c>
      <c r="FX31" s="367" t="s">
        <v>315</v>
      </c>
      <c r="FY31" s="794"/>
      <c r="FZ31" s="369" t="s">
        <v>315</v>
      </c>
      <c r="GA31" s="367" t="s">
        <v>315</v>
      </c>
      <c r="GB31" s="368"/>
      <c r="GC31" s="369" t="s">
        <v>315</v>
      </c>
      <c r="GD31" s="367" t="s">
        <v>315</v>
      </c>
      <c r="GE31" s="368"/>
      <c r="GF31" s="369" t="s">
        <v>315</v>
      </c>
      <c r="GG31" s="367" t="s">
        <v>315</v>
      </c>
      <c r="GH31" s="794"/>
      <c r="GI31" s="369" t="s">
        <v>315</v>
      </c>
      <c r="GJ31" s="367" t="s">
        <v>315</v>
      </c>
      <c r="GK31" s="794"/>
      <c r="GL31" s="369" t="s">
        <v>315</v>
      </c>
      <c r="GM31" s="367" t="s">
        <v>315</v>
      </c>
      <c r="GN31" s="368"/>
      <c r="GO31" s="369" t="s">
        <v>315</v>
      </c>
      <c r="GP31" s="367" t="s">
        <v>315</v>
      </c>
      <c r="GQ31" s="368"/>
      <c r="GR31" s="369" t="s">
        <v>315</v>
      </c>
      <c r="GS31" s="367" t="s">
        <v>315</v>
      </c>
      <c r="GT31" s="368"/>
      <c r="GU31" s="369" t="s">
        <v>315</v>
      </c>
      <c r="GV31" s="367" t="s">
        <v>315</v>
      </c>
      <c r="GW31" s="368"/>
      <c r="GX31" s="369" t="s">
        <v>315</v>
      </c>
      <c r="GY31" s="367" t="s">
        <v>315</v>
      </c>
      <c r="GZ31" s="368"/>
      <c r="HA31" s="369" t="s">
        <v>315</v>
      </c>
      <c r="HB31" s="367" t="s">
        <v>315</v>
      </c>
      <c r="HC31" s="368"/>
      <c r="HD31" s="369" t="s">
        <v>315</v>
      </c>
      <c r="HE31" s="367" t="s">
        <v>315</v>
      </c>
      <c r="HF31" s="368"/>
      <c r="HG31" s="369" t="s">
        <v>315</v>
      </c>
      <c r="HH31" s="367" t="s">
        <v>315</v>
      </c>
      <c r="HI31" s="368"/>
      <c r="HJ31" s="369" t="s">
        <v>315</v>
      </c>
      <c r="HK31" s="367" t="s">
        <v>315</v>
      </c>
      <c r="HL31" s="368"/>
      <c r="HM31" s="369" t="s">
        <v>315</v>
      </c>
      <c r="HN31" s="367" t="s">
        <v>315</v>
      </c>
      <c r="HO31" s="368"/>
      <c r="HP31" s="369" t="s">
        <v>315</v>
      </c>
      <c r="HQ31" s="367" t="s">
        <v>315</v>
      </c>
      <c r="HR31" s="368"/>
      <c r="HS31" s="369" t="s">
        <v>315</v>
      </c>
      <c r="HT31" s="367" t="s">
        <v>315</v>
      </c>
      <c r="HU31" s="368"/>
      <c r="HV31" s="367" t="s">
        <v>315</v>
      </c>
      <c r="HW31" s="367" t="s">
        <v>315</v>
      </c>
      <c r="HX31" s="368"/>
      <c r="HY31" s="369" t="s">
        <v>315</v>
      </c>
      <c r="HZ31" s="367" t="s">
        <v>315</v>
      </c>
      <c r="IA31" s="368"/>
      <c r="IB31" s="369" t="s">
        <v>315</v>
      </c>
      <c r="IC31" s="367" t="s">
        <v>315</v>
      </c>
      <c r="ID31" s="402"/>
      <c r="IE31" s="369" t="s">
        <v>315</v>
      </c>
      <c r="IF31" s="367" t="s">
        <v>315</v>
      </c>
      <c r="IG31" s="402"/>
      <c r="IH31" s="369" t="s">
        <v>315</v>
      </c>
      <c r="II31" s="367" t="s">
        <v>315</v>
      </c>
      <c r="IJ31" s="402"/>
      <c r="IK31" s="369" t="s">
        <v>315</v>
      </c>
      <c r="IL31" s="367" t="s">
        <v>315</v>
      </c>
      <c r="IM31" s="368"/>
      <c r="IN31" s="369" t="s">
        <v>315</v>
      </c>
      <c r="IO31" s="367" t="s">
        <v>315</v>
      </c>
      <c r="IP31" s="402"/>
      <c r="IQ31" s="369" t="s">
        <v>315</v>
      </c>
      <c r="IR31" s="367" t="s">
        <v>315</v>
      </c>
      <c r="IS31" s="368"/>
      <c r="IT31" s="369" t="s">
        <v>315</v>
      </c>
      <c r="IU31" s="367" t="s">
        <v>315</v>
      </c>
      <c r="IV31" s="368"/>
      <c r="IW31" s="369" t="s">
        <v>315</v>
      </c>
      <c r="IX31" s="367" t="s">
        <v>315</v>
      </c>
      <c r="IY31" s="368"/>
      <c r="IZ31" s="369" t="s">
        <v>315</v>
      </c>
      <c r="JA31" s="367" t="s">
        <v>315</v>
      </c>
      <c r="JB31" s="368"/>
      <c r="JC31" s="369" t="s">
        <v>315</v>
      </c>
      <c r="JD31" s="367" t="s">
        <v>315</v>
      </c>
      <c r="JE31" s="368"/>
      <c r="JF31" s="369" t="s">
        <v>315</v>
      </c>
      <c r="JG31" s="367" t="s">
        <v>315</v>
      </c>
      <c r="JH31" s="402"/>
      <c r="JI31" s="369" t="s">
        <v>315</v>
      </c>
      <c r="JJ31" s="367" t="s">
        <v>315</v>
      </c>
      <c r="JK31" s="368"/>
      <c r="JL31" s="369" t="s">
        <v>315</v>
      </c>
      <c r="JM31" s="367" t="s">
        <v>315</v>
      </c>
      <c r="JN31" s="794"/>
      <c r="JO31" s="369" t="s">
        <v>315</v>
      </c>
      <c r="JP31" s="367" t="s">
        <v>315</v>
      </c>
      <c r="JQ31" s="368"/>
      <c r="JR31" s="369" t="s">
        <v>315</v>
      </c>
      <c r="JS31" s="367" t="s">
        <v>315</v>
      </c>
      <c r="JT31" s="368"/>
      <c r="JU31" s="369" t="s">
        <v>315</v>
      </c>
      <c r="JV31" s="367" t="s">
        <v>315</v>
      </c>
      <c r="JW31" s="794"/>
      <c r="JX31" s="369" t="s">
        <v>315</v>
      </c>
      <c r="JY31" s="367" t="s">
        <v>315</v>
      </c>
      <c r="JZ31" s="794"/>
      <c r="KA31" s="369" t="s">
        <v>315</v>
      </c>
      <c r="KB31" s="367" t="s">
        <v>315</v>
      </c>
      <c r="KC31" s="368"/>
      <c r="KD31" s="369" t="s">
        <v>315</v>
      </c>
      <c r="KE31" s="367" t="s">
        <v>315</v>
      </c>
      <c r="KF31" s="368"/>
      <c r="KG31" s="369" t="s">
        <v>315</v>
      </c>
      <c r="KH31" s="367" t="s">
        <v>315</v>
      </c>
      <c r="KI31" s="368"/>
      <c r="KJ31" s="369" t="s">
        <v>315</v>
      </c>
      <c r="KK31" s="367" t="s">
        <v>315</v>
      </c>
      <c r="KL31" s="368"/>
      <c r="KM31" s="369" t="s">
        <v>315</v>
      </c>
      <c r="KN31" s="367" t="s">
        <v>315</v>
      </c>
      <c r="KO31" s="368"/>
      <c r="KP31" s="369" t="s">
        <v>315</v>
      </c>
      <c r="KQ31" s="367" t="s">
        <v>315</v>
      </c>
      <c r="KR31" s="368"/>
      <c r="KS31" s="369" t="s">
        <v>315</v>
      </c>
      <c r="KT31" s="367" t="s">
        <v>315</v>
      </c>
      <c r="KU31" s="368"/>
      <c r="KV31" s="369" t="s">
        <v>315</v>
      </c>
      <c r="KW31" s="367" t="s">
        <v>315</v>
      </c>
      <c r="KX31" s="368"/>
      <c r="KY31" s="369" t="s">
        <v>315</v>
      </c>
      <c r="KZ31" s="367" t="s">
        <v>315</v>
      </c>
      <c r="LA31" s="368"/>
      <c r="LB31" s="369" t="s">
        <v>315</v>
      </c>
      <c r="LC31" s="367" t="s">
        <v>315</v>
      </c>
      <c r="LD31" s="368"/>
      <c r="LE31" s="369" t="s">
        <v>315</v>
      </c>
      <c r="LF31" s="367" t="s">
        <v>315</v>
      </c>
      <c r="LG31" s="368"/>
      <c r="LH31" s="369" t="s">
        <v>315</v>
      </c>
      <c r="LI31" s="367" t="s">
        <v>315</v>
      </c>
      <c r="LJ31" s="368"/>
      <c r="LK31" s="367" t="s">
        <v>315</v>
      </c>
      <c r="XFD31" s="230">
        <v>4800</v>
      </c>
    </row>
    <row r="32" spans="1:323 16384:16384" ht="21.65" hidden="1" customHeight="1" x14ac:dyDescent="0.2">
      <c r="A32" s="120"/>
      <c r="B32" s="637">
        <v>46091.393657407411</v>
      </c>
      <c r="C32" s="555">
        <v>0</v>
      </c>
      <c r="D32" s="763" t="s">
        <v>827</v>
      </c>
      <c r="E32" s="638" t="s">
        <v>576</v>
      </c>
      <c r="F32" s="540" t="s">
        <v>912</v>
      </c>
      <c r="G32" s="540" t="s">
        <v>913</v>
      </c>
      <c r="H32" s="540" t="s">
        <v>556</v>
      </c>
      <c r="I32" s="540" t="s">
        <v>466</v>
      </c>
      <c r="J32" s="639">
        <v>500</v>
      </c>
      <c r="K32" s="540" t="s">
        <v>916</v>
      </c>
      <c r="L32" s="540" t="s">
        <v>913</v>
      </c>
      <c r="M32" s="540" t="s">
        <v>556</v>
      </c>
      <c r="N32" s="540" t="s">
        <v>466</v>
      </c>
      <c r="O32" s="639">
        <v>475</v>
      </c>
      <c r="P32" s="540">
        <v>0</v>
      </c>
      <c r="Q32" s="640">
        <v>475</v>
      </c>
      <c r="R32" s="640">
        <v>500</v>
      </c>
      <c r="S32" s="540" t="s">
        <v>910</v>
      </c>
      <c r="T32" s="641" t="s">
        <v>551</v>
      </c>
      <c r="U32" s="642"/>
      <c r="V32" s="642"/>
      <c r="W32" s="642">
        <v>46094</v>
      </c>
      <c r="X32" s="642">
        <v>46099</v>
      </c>
      <c r="Y32" s="642">
        <v>46099</v>
      </c>
      <c r="Z32" s="642">
        <v>46097</v>
      </c>
      <c r="AA32" s="643">
        <v>46097</v>
      </c>
      <c r="AB32" s="644">
        <v>500</v>
      </c>
      <c r="AC32" s="645">
        <v>500</v>
      </c>
      <c r="AD32" s="410" t="s">
        <v>917</v>
      </c>
      <c r="AE32" s="366"/>
      <c r="AF32" s="646" t="s">
        <v>570</v>
      </c>
      <c r="AG32" s="647" t="s">
        <v>552</v>
      </c>
      <c r="AH32" s="647" t="s">
        <v>565</v>
      </c>
      <c r="AI32" s="648">
        <v>0</v>
      </c>
      <c r="AJ32" s="648" t="s">
        <v>466</v>
      </c>
      <c r="AK32" s="649" t="s">
        <v>385</v>
      </c>
      <c r="AL32" s="366"/>
      <c r="AM32" s="366"/>
      <c r="AN32" s="366"/>
      <c r="AO32" s="366"/>
      <c r="AP32" s="366"/>
      <c r="AQ32" s="808" t="s">
        <v>532</v>
      </c>
      <c r="AR32" s="763"/>
      <c r="AS32" s="367" t="s">
        <v>315</v>
      </c>
      <c r="AT32" s="368"/>
      <c r="AU32" s="369" t="s">
        <v>315</v>
      </c>
      <c r="AV32" s="367" t="s">
        <v>315</v>
      </c>
      <c r="AW32" s="368"/>
      <c r="AX32" s="369" t="s">
        <v>315</v>
      </c>
      <c r="AY32" s="367" t="s">
        <v>315</v>
      </c>
      <c r="AZ32" s="402"/>
      <c r="BA32" s="369" t="s">
        <v>315</v>
      </c>
      <c r="BB32" s="367" t="s">
        <v>315</v>
      </c>
      <c r="BC32" s="402"/>
      <c r="BD32" s="369" t="s">
        <v>315</v>
      </c>
      <c r="BE32" s="367" t="s">
        <v>315</v>
      </c>
      <c r="BF32" s="402"/>
      <c r="BG32" s="369" t="s">
        <v>315</v>
      </c>
      <c r="BH32" s="367" t="s">
        <v>315</v>
      </c>
      <c r="BI32" s="368"/>
      <c r="BJ32" s="369" t="s">
        <v>315</v>
      </c>
      <c r="BK32" s="367" t="s">
        <v>315</v>
      </c>
      <c r="BL32" s="402"/>
      <c r="BM32" s="369" t="s">
        <v>315</v>
      </c>
      <c r="BN32" s="367" t="s">
        <v>315</v>
      </c>
      <c r="BO32" s="368"/>
      <c r="BP32" s="369" t="s">
        <v>315</v>
      </c>
      <c r="BQ32" s="367" t="s">
        <v>315</v>
      </c>
      <c r="BR32" s="368"/>
      <c r="BS32" s="369" t="s">
        <v>315</v>
      </c>
      <c r="BT32" s="367" t="s">
        <v>315</v>
      </c>
      <c r="BU32" s="368"/>
      <c r="BV32" s="369" t="s">
        <v>315</v>
      </c>
      <c r="BW32" s="367" t="s">
        <v>315</v>
      </c>
      <c r="BX32" s="368"/>
      <c r="BY32" s="369" t="s">
        <v>315</v>
      </c>
      <c r="BZ32" s="367" t="s">
        <v>315</v>
      </c>
      <c r="CA32" s="368"/>
      <c r="CB32" s="369" t="s">
        <v>315</v>
      </c>
      <c r="CC32" s="367" t="s">
        <v>555</v>
      </c>
      <c r="CD32" s="402"/>
      <c r="CE32" s="369" t="s">
        <v>315</v>
      </c>
      <c r="CF32" s="367" t="s">
        <v>315</v>
      </c>
      <c r="CG32" s="368"/>
      <c r="CH32" s="369" t="s">
        <v>315</v>
      </c>
      <c r="CI32" s="367" t="s">
        <v>315</v>
      </c>
      <c r="CJ32" s="794"/>
      <c r="CK32" s="369" t="s">
        <v>315</v>
      </c>
      <c r="CL32" s="367" t="s">
        <v>315</v>
      </c>
      <c r="CM32" s="807">
        <v>500</v>
      </c>
      <c r="CN32" s="369" t="s">
        <v>315</v>
      </c>
      <c r="CO32" s="367" t="s">
        <v>315</v>
      </c>
      <c r="CP32" s="368"/>
      <c r="CQ32" s="369" t="s">
        <v>315</v>
      </c>
      <c r="CR32" s="367" t="s">
        <v>315</v>
      </c>
      <c r="CS32" s="794">
        <v>0</v>
      </c>
      <c r="CT32" s="369" t="s">
        <v>441</v>
      </c>
      <c r="CU32" s="367" t="s">
        <v>315</v>
      </c>
      <c r="CV32" s="794"/>
      <c r="CW32" s="369" t="s">
        <v>315</v>
      </c>
      <c r="CX32" s="367" t="s">
        <v>315</v>
      </c>
      <c r="CY32" s="368"/>
      <c r="CZ32" s="369" t="s">
        <v>315</v>
      </c>
      <c r="DA32" s="367" t="s">
        <v>315</v>
      </c>
      <c r="DB32" s="368"/>
      <c r="DC32" s="369" t="s">
        <v>315</v>
      </c>
      <c r="DD32" s="367" t="s">
        <v>315</v>
      </c>
      <c r="DE32" s="368"/>
      <c r="DF32" s="369" t="s">
        <v>315</v>
      </c>
      <c r="DG32" s="367" t="s">
        <v>315</v>
      </c>
      <c r="DH32" s="368"/>
      <c r="DI32" s="369" t="s">
        <v>315</v>
      </c>
      <c r="DJ32" s="367" t="s">
        <v>315</v>
      </c>
      <c r="DK32" s="368"/>
      <c r="DL32" s="369" t="s">
        <v>315</v>
      </c>
      <c r="DM32" s="367" t="s">
        <v>315</v>
      </c>
      <c r="DN32" s="368"/>
      <c r="DO32" s="369" t="s">
        <v>315</v>
      </c>
      <c r="DP32" s="367" t="s">
        <v>315</v>
      </c>
      <c r="DQ32" s="368"/>
      <c r="DR32" s="369" t="s">
        <v>315</v>
      </c>
      <c r="DS32" s="367" t="s">
        <v>315</v>
      </c>
      <c r="DT32" s="368"/>
      <c r="DU32" s="369" t="s">
        <v>315</v>
      </c>
      <c r="DV32" s="367" t="s">
        <v>315</v>
      </c>
      <c r="DW32" s="368"/>
      <c r="DX32" s="369" t="s">
        <v>315</v>
      </c>
      <c r="DY32" s="367" t="s">
        <v>315</v>
      </c>
      <c r="DZ32" s="368"/>
      <c r="EA32" s="369" t="s">
        <v>315</v>
      </c>
      <c r="EB32" s="367" t="s">
        <v>315</v>
      </c>
      <c r="EC32" s="368"/>
      <c r="ED32" s="369" t="s">
        <v>315</v>
      </c>
      <c r="EE32" s="367" t="s">
        <v>315</v>
      </c>
      <c r="EF32" s="368"/>
      <c r="EG32" s="367" t="s">
        <v>315</v>
      </c>
      <c r="EH32" s="367" t="s">
        <v>315</v>
      </c>
      <c r="EI32" s="368"/>
      <c r="EJ32" s="369" t="s">
        <v>315</v>
      </c>
      <c r="EK32" s="367" t="s">
        <v>315</v>
      </c>
      <c r="EL32" s="368"/>
      <c r="EM32" s="369" t="s">
        <v>315</v>
      </c>
      <c r="EN32" s="367" t="s">
        <v>315</v>
      </c>
      <c r="EO32" s="402"/>
      <c r="EP32" s="369" t="s">
        <v>315</v>
      </c>
      <c r="EQ32" s="367" t="s">
        <v>315</v>
      </c>
      <c r="ER32" s="402"/>
      <c r="ES32" s="369" t="s">
        <v>315</v>
      </c>
      <c r="ET32" s="367" t="s">
        <v>315</v>
      </c>
      <c r="EU32" s="402"/>
      <c r="EV32" s="369" t="s">
        <v>315</v>
      </c>
      <c r="EW32" s="367" t="s">
        <v>315</v>
      </c>
      <c r="EX32" s="368"/>
      <c r="EY32" s="369" t="s">
        <v>315</v>
      </c>
      <c r="EZ32" s="367" t="s">
        <v>315</v>
      </c>
      <c r="FA32" s="402"/>
      <c r="FB32" s="369" t="s">
        <v>315</v>
      </c>
      <c r="FC32" s="367" t="s">
        <v>315</v>
      </c>
      <c r="FD32" s="368"/>
      <c r="FE32" s="369" t="s">
        <v>315</v>
      </c>
      <c r="FF32" s="367" t="s">
        <v>315</v>
      </c>
      <c r="FG32" s="368"/>
      <c r="FH32" s="369" t="s">
        <v>315</v>
      </c>
      <c r="FI32" s="367" t="s">
        <v>315</v>
      </c>
      <c r="FJ32" s="368"/>
      <c r="FK32" s="369" t="s">
        <v>315</v>
      </c>
      <c r="FL32" s="367" t="s">
        <v>315</v>
      </c>
      <c r="FM32" s="368"/>
      <c r="FN32" s="369" t="s">
        <v>315</v>
      </c>
      <c r="FO32" s="367" t="s">
        <v>315</v>
      </c>
      <c r="FP32" s="368"/>
      <c r="FQ32" s="369" t="s">
        <v>315</v>
      </c>
      <c r="FR32" s="367" t="s">
        <v>315</v>
      </c>
      <c r="FS32" s="402"/>
      <c r="FT32" s="369" t="s">
        <v>315</v>
      </c>
      <c r="FU32" s="367" t="s">
        <v>315</v>
      </c>
      <c r="FV32" s="368"/>
      <c r="FW32" s="369" t="s">
        <v>315</v>
      </c>
      <c r="FX32" s="367" t="s">
        <v>315</v>
      </c>
      <c r="FY32" s="794"/>
      <c r="FZ32" s="369" t="s">
        <v>315</v>
      </c>
      <c r="GA32" s="367" t="s">
        <v>315</v>
      </c>
      <c r="GB32" s="368"/>
      <c r="GC32" s="369" t="s">
        <v>315</v>
      </c>
      <c r="GD32" s="367" t="s">
        <v>315</v>
      </c>
      <c r="GE32" s="368"/>
      <c r="GF32" s="369" t="s">
        <v>315</v>
      </c>
      <c r="GG32" s="367" t="s">
        <v>315</v>
      </c>
      <c r="GH32" s="794"/>
      <c r="GI32" s="369" t="s">
        <v>315</v>
      </c>
      <c r="GJ32" s="367" t="s">
        <v>315</v>
      </c>
      <c r="GK32" s="794"/>
      <c r="GL32" s="369" t="s">
        <v>315</v>
      </c>
      <c r="GM32" s="367" t="s">
        <v>315</v>
      </c>
      <c r="GN32" s="368"/>
      <c r="GO32" s="369" t="s">
        <v>315</v>
      </c>
      <c r="GP32" s="367" t="s">
        <v>315</v>
      </c>
      <c r="GQ32" s="368"/>
      <c r="GR32" s="369" t="s">
        <v>315</v>
      </c>
      <c r="GS32" s="367" t="s">
        <v>315</v>
      </c>
      <c r="GT32" s="368"/>
      <c r="GU32" s="369" t="s">
        <v>315</v>
      </c>
      <c r="GV32" s="367" t="s">
        <v>315</v>
      </c>
      <c r="GW32" s="368"/>
      <c r="GX32" s="369" t="s">
        <v>315</v>
      </c>
      <c r="GY32" s="367" t="s">
        <v>315</v>
      </c>
      <c r="GZ32" s="368"/>
      <c r="HA32" s="369" t="s">
        <v>315</v>
      </c>
      <c r="HB32" s="367" t="s">
        <v>315</v>
      </c>
      <c r="HC32" s="368"/>
      <c r="HD32" s="369" t="s">
        <v>315</v>
      </c>
      <c r="HE32" s="367" t="s">
        <v>315</v>
      </c>
      <c r="HF32" s="368"/>
      <c r="HG32" s="369" t="s">
        <v>315</v>
      </c>
      <c r="HH32" s="367" t="s">
        <v>315</v>
      </c>
      <c r="HI32" s="368"/>
      <c r="HJ32" s="369" t="s">
        <v>315</v>
      </c>
      <c r="HK32" s="367" t="s">
        <v>315</v>
      </c>
      <c r="HL32" s="368"/>
      <c r="HM32" s="369" t="s">
        <v>315</v>
      </c>
      <c r="HN32" s="367" t="s">
        <v>315</v>
      </c>
      <c r="HO32" s="368"/>
      <c r="HP32" s="369" t="s">
        <v>315</v>
      </c>
      <c r="HQ32" s="367" t="s">
        <v>315</v>
      </c>
      <c r="HR32" s="368"/>
      <c r="HS32" s="369" t="s">
        <v>315</v>
      </c>
      <c r="HT32" s="367" t="s">
        <v>315</v>
      </c>
      <c r="HU32" s="368"/>
      <c r="HV32" s="367" t="s">
        <v>315</v>
      </c>
      <c r="HW32" s="367" t="s">
        <v>315</v>
      </c>
      <c r="HX32" s="368"/>
      <c r="HY32" s="369" t="s">
        <v>315</v>
      </c>
      <c r="HZ32" s="367" t="s">
        <v>315</v>
      </c>
      <c r="IA32" s="368"/>
      <c r="IB32" s="369" t="s">
        <v>315</v>
      </c>
      <c r="IC32" s="367" t="s">
        <v>315</v>
      </c>
      <c r="ID32" s="402"/>
      <c r="IE32" s="369" t="s">
        <v>315</v>
      </c>
      <c r="IF32" s="367" t="s">
        <v>315</v>
      </c>
      <c r="IG32" s="402"/>
      <c r="IH32" s="369" t="s">
        <v>315</v>
      </c>
      <c r="II32" s="367" t="s">
        <v>315</v>
      </c>
      <c r="IJ32" s="402"/>
      <c r="IK32" s="369" t="s">
        <v>315</v>
      </c>
      <c r="IL32" s="367" t="s">
        <v>315</v>
      </c>
      <c r="IM32" s="368"/>
      <c r="IN32" s="369" t="s">
        <v>315</v>
      </c>
      <c r="IO32" s="367" t="s">
        <v>315</v>
      </c>
      <c r="IP32" s="402"/>
      <c r="IQ32" s="369" t="s">
        <v>315</v>
      </c>
      <c r="IR32" s="367" t="s">
        <v>315</v>
      </c>
      <c r="IS32" s="368"/>
      <c r="IT32" s="369" t="s">
        <v>315</v>
      </c>
      <c r="IU32" s="367" t="s">
        <v>315</v>
      </c>
      <c r="IV32" s="368"/>
      <c r="IW32" s="369" t="s">
        <v>315</v>
      </c>
      <c r="IX32" s="367" t="s">
        <v>315</v>
      </c>
      <c r="IY32" s="368"/>
      <c r="IZ32" s="369" t="s">
        <v>315</v>
      </c>
      <c r="JA32" s="367" t="s">
        <v>315</v>
      </c>
      <c r="JB32" s="368"/>
      <c r="JC32" s="369" t="s">
        <v>315</v>
      </c>
      <c r="JD32" s="367" t="s">
        <v>315</v>
      </c>
      <c r="JE32" s="368"/>
      <c r="JF32" s="369" t="s">
        <v>315</v>
      </c>
      <c r="JG32" s="367" t="s">
        <v>315</v>
      </c>
      <c r="JH32" s="402"/>
      <c r="JI32" s="369" t="s">
        <v>315</v>
      </c>
      <c r="JJ32" s="367" t="s">
        <v>315</v>
      </c>
      <c r="JK32" s="368"/>
      <c r="JL32" s="369" t="s">
        <v>315</v>
      </c>
      <c r="JM32" s="367" t="s">
        <v>315</v>
      </c>
      <c r="JN32" s="794"/>
      <c r="JO32" s="369" t="s">
        <v>315</v>
      </c>
      <c r="JP32" s="367" t="s">
        <v>315</v>
      </c>
      <c r="JQ32" s="368"/>
      <c r="JR32" s="369" t="s">
        <v>315</v>
      </c>
      <c r="JS32" s="367" t="s">
        <v>315</v>
      </c>
      <c r="JT32" s="368"/>
      <c r="JU32" s="369" t="s">
        <v>315</v>
      </c>
      <c r="JV32" s="367" t="s">
        <v>315</v>
      </c>
      <c r="JW32" s="794"/>
      <c r="JX32" s="369" t="s">
        <v>315</v>
      </c>
      <c r="JY32" s="367" t="s">
        <v>315</v>
      </c>
      <c r="JZ32" s="794"/>
      <c r="KA32" s="369" t="s">
        <v>315</v>
      </c>
      <c r="KB32" s="367" t="s">
        <v>315</v>
      </c>
      <c r="KC32" s="368"/>
      <c r="KD32" s="369" t="s">
        <v>315</v>
      </c>
      <c r="KE32" s="367" t="s">
        <v>315</v>
      </c>
      <c r="KF32" s="368"/>
      <c r="KG32" s="369" t="s">
        <v>315</v>
      </c>
      <c r="KH32" s="367" t="s">
        <v>315</v>
      </c>
      <c r="KI32" s="368"/>
      <c r="KJ32" s="369" t="s">
        <v>315</v>
      </c>
      <c r="KK32" s="367" t="s">
        <v>315</v>
      </c>
      <c r="KL32" s="368"/>
      <c r="KM32" s="369" t="s">
        <v>315</v>
      </c>
      <c r="KN32" s="367" t="s">
        <v>315</v>
      </c>
      <c r="KO32" s="368"/>
      <c r="KP32" s="369" t="s">
        <v>315</v>
      </c>
      <c r="KQ32" s="367" t="s">
        <v>315</v>
      </c>
      <c r="KR32" s="368"/>
      <c r="KS32" s="369" t="s">
        <v>315</v>
      </c>
      <c r="KT32" s="367" t="s">
        <v>315</v>
      </c>
      <c r="KU32" s="368"/>
      <c r="KV32" s="369" t="s">
        <v>315</v>
      </c>
      <c r="KW32" s="367" t="s">
        <v>315</v>
      </c>
      <c r="KX32" s="368"/>
      <c r="KY32" s="369" t="s">
        <v>315</v>
      </c>
      <c r="KZ32" s="367" t="s">
        <v>315</v>
      </c>
      <c r="LA32" s="368"/>
      <c r="LB32" s="369" t="s">
        <v>315</v>
      </c>
      <c r="LC32" s="367" t="s">
        <v>315</v>
      </c>
      <c r="LD32" s="368"/>
      <c r="LE32" s="369" t="s">
        <v>315</v>
      </c>
      <c r="LF32" s="367" t="s">
        <v>315</v>
      </c>
      <c r="LG32" s="368"/>
      <c r="LH32" s="369" t="s">
        <v>315</v>
      </c>
      <c r="LI32" s="367" t="s">
        <v>315</v>
      </c>
      <c r="LJ32" s="368"/>
      <c r="LK32" s="367" t="s">
        <v>315</v>
      </c>
      <c r="XFD32" s="230">
        <v>1000</v>
      </c>
    </row>
    <row r="33" spans="1:323 16384:16384" ht="21.65" hidden="1" customHeight="1" x14ac:dyDescent="0.2">
      <c r="A33" s="120"/>
      <c r="B33" s="637">
        <v>46087.365254629629</v>
      </c>
      <c r="C33" s="555">
        <v>0</v>
      </c>
      <c r="D33" s="889" t="s">
        <v>720</v>
      </c>
      <c r="E33" s="638">
        <v>6710</v>
      </c>
      <c r="F33" s="540" t="s">
        <v>567</v>
      </c>
      <c r="G33" s="540" t="s">
        <v>548</v>
      </c>
      <c r="H33" s="540" t="s">
        <v>556</v>
      </c>
      <c r="I33" s="540" t="s">
        <v>466</v>
      </c>
      <c r="J33" s="639">
        <v>1575</v>
      </c>
      <c r="K33" s="540" t="s">
        <v>568</v>
      </c>
      <c r="L33" s="540" t="s">
        <v>548</v>
      </c>
      <c r="M33" s="540" t="s">
        <v>556</v>
      </c>
      <c r="N33" s="540" t="s">
        <v>564</v>
      </c>
      <c r="O33" s="639">
        <v>3150</v>
      </c>
      <c r="P33" s="540">
        <v>0</v>
      </c>
      <c r="Q33" s="640">
        <v>3150</v>
      </c>
      <c r="R33" s="640">
        <v>3150</v>
      </c>
      <c r="S33" s="540" t="s">
        <v>569</v>
      </c>
      <c r="T33" s="641" t="s">
        <v>551</v>
      </c>
      <c r="U33" s="642"/>
      <c r="V33" s="642"/>
      <c r="W33" s="642">
        <v>46099</v>
      </c>
      <c r="X33" s="642">
        <v>46104</v>
      </c>
      <c r="Y33" s="642">
        <v>46104</v>
      </c>
      <c r="Z33" s="642">
        <v>46100</v>
      </c>
      <c r="AA33" s="643">
        <v>46100</v>
      </c>
      <c r="AB33" s="644">
        <v>3150</v>
      </c>
      <c r="AC33" s="645">
        <v>3150</v>
      </c>
      <c r="AD33" s="410" t="s">
        <v>558</v>
      </c>
      <c r="AE33" s="366"/>
      <c r="AF33" s="646" t="s">
        <v>570</v>
      </c>
      <c r="AG33" s="647" t="s">
        <v>552</v>
      </c>
      <c r="AH33" s="647" t="s">
        <v>565</v>
      </c>
      <c r="AI33" s="648">
        <v>0</v>
      </c>
      <c r="AJ33" s="648" t="s">
        <v>466</v>
      </c>
      <c r="AK33" s="649" t="s">
        <v>554</v>
      </c>
      <c r="AL33" s="366"/>
      <c r="AM33" s="366"/>
      <c r="AN33" s="366"/>
      <c r="AO33" s="366"/>
      <c r="AP33" s="366"/>
      <c r="AQ33" s="848" t="s">
        <v>326</v>
      </c>
      <c r="AR33" s="763"/>
      <c r="AS33" s="367" t="s">
        <v>315</v>
      </c>
      <c r="AT33" s="368"/>
      <c r="AU33" s="369" t="s">
        <v>315</v>
      </c>
      <c r="AV33" s="367" t="s">
        <v>315</v>
      </c>
      <c r="AW33" s="368"/>
      <c r="AX33" s="369" t="s">
        <v>315</v>
      </c>
      <c r="AY33" s="367" t="s">
        <v>315</v>
      </c>
      <c r="AZ33" s="402"/>
      <c r="BA33" s="369" t="s">
        <v>315</v>
      </c>
      <c r="BB33" s="367" t="s">
        <v>315</v>
      </c>
      <c r="BC33" s="402"/>
      <c r="BD33" s="369" t="s">
        <v>315</v>
      </c>
      <c r="BE33" s="367" t="s">
        <v>315</v>
      </c>
      <c r="BF33" s="402"/>
      <c r="BG33" s="369" t="s">
        <v>315</v>
      </c>
      <c r="BH33" s="367" t="s">
        <v>315</v>
      </c>
      <c r="BI33" s="368"/>
      <c r="BJ33" s="369" t="s">
        <v>315</v>
      </c>
      <c r="BK33" s="367" t="s">
        <v>315</v>
      </c>
      <c r="BL33" s="402"/>
      <c r="BM33" s="369" t="s">
        <v>315</v>
      </c>
      <c r="BN33" s="367" t="s">
        <v>315</v>
      </c>
      <c r="BO33" s="368"/>
      <c r="BP33" s="369" t="s">
        <v>315</v>
      </c>
      <c r="BQ33" s="367" t="s">
        <v>315</v>
      </c>
      <c r="BR33" s="368"/>
      <c r="BS33" s="369" t="s">
        <v>315</v>
      </c>
      <c r="BT33" s="367" t="s">
        <v>315</v>
      </c>
      <c r="BU33" s="368"/>
      <c r="BV33" s="369" t="s">
        <v>315</v>
      </c>
      <c r="BW33" s="367" t="s">
        <v>315</v>
      </c>
      <c r="BX33" s="368"/>
      <c r="BY33" s="369" t="s">
        <v>315</v>
      </c>
      <c r="BZ33" s="367" t="s">
        <v>315</v>
      </c>
      <c r="CA33" s="368"/>
      <c r="CB33" s="369" t="s">
        <v>315</v>
      </c>
      <c r="CC33" s="367" t="s">
        <v>315</v>
      </c>
      <c r="CD33" s="402"/>
      <c r="CE33" s="369" t="s">
        <v>315</v>
      </c>
      <c r="CF33" s="367" t="s">
        <v>315</v>
      </c>
      <c r="CG33" s="368"/>
      <c r="CH33" s="369" t="s">
        <v>315</v>
      </c>
      <c r="CI33" s="367" t="s">
        <v>315</v>
      </c>
      <c r="CJ33" s="794"/>
      <c r="CK33" s="369" t="s">
        <v>315</v>
      </c>
      <c r="CL33" s="367" t="s">
        <v>315</v>
      </c>
      <c r="CM33" s="368"/>
      <c r="CN33" s="369" t="s">
        <v>315</v>
      </c>
      <c r="CO33" s="367" t="s">
        <v>315</v>
      </c>
      <c r="CP33" s="368"/>
      <c r="CQ33" s="369" t="s">
        <v>315</v>
      </c>
      <c r="CR33" s="367" t="s">
        <v>555</v>
      </c>
      <c r="CS33" s="794"/>
      <c r="CT33" s="369" t="s">
        <v>315</v>
      </c>
      <c r="CU33" s="367" t="s">
        <v>315</v>
      </c>
      <c r="CV33" s="822">
        <v>3150</v>
      </c>
      <c r="CW33" s="369" t="s">
        <v>315</v>
      </c>
      <c r="CX33" s="367" t="s">
        <v>315</v>
      </c>
      <c r="CY33" s="368">
        <v>0</v>
      </c>
      <c r="CZ33" s="369" t="s">
        <v>315</v>
      </c>
      <c r="DA33" s="367" t="s">
        <v>315</v>
      </c>
      <c r="DB33" s="368"/>
      <c r="DC33" s="369" t="s">
        <v>315</v>
      </c>
      <c r="DD33" s="367" t="s">
        <v>315</v>
      </c>
      <c r="DE33" s="368"/>
      <c r="DF33" s="369" t="s">
        <v>315</v>
      </c>
      <c r="DG33" s="367" t="s">
        <v>315</v>
      </c>
      <c r="DH33" s="368"/>
      <c r="DI33" s="369" t="s">
        <v>441</v>
      </c>
      <c r="DJ33" s="367" t="s">
        <v>315</v>
      </c>
      <c r="DK33" s="368"/>
      <c r="DL33" s="369" t="s">
        <v>315</v>
      </c>
      <c r="DM33" s="367" t="s">
        <v>315</v>
      </c>
      <c r="DN33" s="368"/>
      <c r="DO33" s="369" t="s">
        <v>315</v>
      </c>
      <c r="DP33" s="367" t="s">
        <v>315</v>
      </c>
      <c r="DQ33" s="368"/>
      <c r="DR33" s="369" t="s">
        <v>315</v>
      </c>
      <c r="DS33" s="367" t="s">
        <v>315</v>
      </c>
      <c r="DT33" s="368"/>
      <c r="DU33" s="369" t="s">
        <v>315</v>
      </c>
      <c r="DV33" s="367" t="s">
        <v>315</v>
      </c>
      <c r="DW33" s="368"/>
      <c r="DX33" s="369" t="s">
        <v>315</v>
      </c>
      <c r="DY33" s="367" t="s">
        <v>315</v>
      </c>
      <c r="DZ33" s="368"/>
      <c r="EA33" s="369" t="s">
        <v>315</v>
      </c>
      <c r="EB33" s="367" t="s">
        <v>315</v>
      </c>
      <c r="EC33" s="368"/>
      <c r="ED33" s="369" t="s">
        <v>315</v>
      </c>
      <c r="EE33" s="367" t="s">
        <v>315</v>
      </c>
      <c r="EF33" s="368"/>
      <c r="EG33" s="367" t="s">
        <v>315</v>
      </c>
      <c r="EH33" s="367" t="s">
        <v>315</v>
      </c>
      <c r="EI33" s="368"/>
      <c r="EJ33" s="369" t="s">
        <v>315</v>
      </c>
      <c r="EK33" s="367" t="s">
        <v>315</v>
      </c>
      <c r="EL33" s="368"/>
      <c r="EM33" s="369" t="s">
        <v>315</v>
      </c>
      <c r="EN33" s="367" t="s">
        <v>315</v>
      </c>
      <c r="EO33" s="402"/>
      <c r="EP33" s="369" t="s">
        <v>315</v>
      </c>
      <c r="EQ33" s="367" t="s">
        <v>315</v>
      </c>
      <c r="ER33" s="402"/>
      <c r="ES33" s="369" t="s">
        <v>315</v>
      </c>
      <c r="ET33" s="367" t="s">
        <v>315</v>
      </c>
      <c r="EU33" s="402"/>
      <c r="EV33" s="369" t="s">
        <v>315</v>
      </c>
      <c r="EW33" s="367" t="s">
        <v>315</v>
      </c>
      <c r="EX33" s="368"/>
      <c r="EY33" s="369" t="s">
        <v>315</v>
      </c>
      <c r="EZ33" s="367" t="s">
        <v>315</v>
      </c>
      <c r="FA33" s="402"/>
      <c r="FB33" s="369" t="s">
        <v>315</v>
      </c>
      <c r="FC33" s="367" t="s">
        <v>315</v>
      </c>
      <c r="FD33" s="368"/>
      <c r="FE33" s="369" t="s">
        <v>315</v>
      </c>
      <c r="FF33" s="367" t="s">
        <v>315</v>
      </c>
      <c r="FG33" s="368"/>
      <c r="FH33" s="369" t="s">
        <v>315</v>
      </c>
      <c r="FI33" s="367" t="s">
        <v>315</v>
      </c>
      <c r="FJ33" s="368"/>
      <c r="FK33" s="369" t="s">
        <v>315</v>
      </c>
      <c r="FL33" s="367" t="s">
        <v>315</v>
      </c>
      <c r="FM33" s="368"/>
      <c r="FN33" s="369" t="s">
        <v>315</v>
      </c>
      <c r="FO33" s="367" t="s">
        <v>315</v>
      </c>
      <c r="FP33" s="368"/>
      <c r="FQ33" s="369" t="s">
        <v>315</v>
      </c>
      <c r="FR33" s="367" t="s">
        <v>315</v>
      </c>
      <c r="FS33" s="402"/>
      <c r="FT33" s="369" t="s">
        <v>315</v>
      </c>
      <c r="FU33" s="367" t="s">
        <v>315</v>
      </c>
      <c r="FV33" s="368"/>
      <c r="FW33" s="369" t="s">
        <v>315</v>
      </c>
      <c r="FX33" s="367" t="s">
        <v>315</v>
      </c>
      <c r="FY33" s="794"/>
      <c r="FZ33" s="369" t="s">
        <v>315</v>
      </c>
      <c r="GA33" s="367" t="s">
        <v>315</v>
      </c>
      <c r="GB33" s="368"/>
      <c r="GC33" s="369" t="s">
        <v>315</v>
      </c>
      <c r="GD33" s="367" t="s">
        <v>315</v>
      </c>
      <c r="GE33" s="368"/>
      <c r="GF33" s="369" t="s">
        <v>315</v>
      </c>
      <c r="GG33" s="367" t="s">
        <v>315</v>
      </c>
      <c r="GH33" s="794"/>
      <c r="GI33" s="369" t="s">
        <v>315</v>
      </c>
      <c r="GJ33" s="367" t="s">
        <v>315</v>
      </c>
      <c r="GK33" s="794"/>
      <c r="GL33" s="369" t="s">
        <v>315</v>
      </c>
      <c r="GM33" s="367" t="s">
        <v>315</v>
      </c>
      <c r="GN33" s="368"/>
      <c r="GO33" s="369" t="s">
        <v>315</v>
      </c>
      <c r="GP33" s="367" t="s">
        <v>315</v>
      </c>
      <c r="GQ33" s="368"/>
      <c r="GR33" s="369" t="s">
        <v>315</v>
      </c>
      <c r="GS33" s="367" t="s">
        <v>315</v>
      </c>
      <c r="GT33" s="368"/>
      <c r="GU33" s="369" t="s">
        <v>315</v>
      </c>
      <c r="GV33" s="367" t="s">
        <v>315</v>
      </c>
      <c r="GW33" s="368"/>
      <c r="GX33" s="369" t="s">
        <v>315</v>
      </c>
      <c r="GY33" s="367" t="s">
        <v>315</v>
      </c>
      <c r="GZ33" s="368"/>
      <c r="HA33" s="369" t="s">
        <v>315</v>
      </c>
      <c r="HB33" s="367" t="s">
        <v>315</v>
      </c>
      <c r="HC33" s="368"/>
      <c r="HD33" s="369" t="s">
        <v>315</v>
      </c>
      <c r="HE33" s="367" t="s">
        <v>315</v>
      </c>
      <c r="HF33" s="368"/>
      <c r="HG33" s="369" t="s">
        <v>315</v>
      </c>
      <c r="HH33" s="367" t="s">
        <v>315</v>
      </c>
      <c r="HI33" s="368"/>
      <c r="HJ33" s="369" t="s">
        <v>315</v>
      </c>
      <c r="HK33" s="367" t="s">
        <v>315</v>
      </c>
      <c r="HL33" s="368"/>
      <c r="HM33" s="369" t="s">
        <v>315</v>
      </c>
      <c r="HN33" s="367" t="s">
        <v>315</v>
      </c>
      <c r="HO33" s="368"/>
      <c r="HP33" s="369" t="s">
        <v>315</v>
      </c>
      <c r="HQ33" s="367" t="s">
        <v>315</v>
      </c>
      <c r="HR33" s="368"/>
      <c r="HS33" s="369" t="s">
        <v>315</v>
      </c>
      <c r="HT33" s="367" t="s">
        <v>315</v>
      </c>
      <c r="HU33" s="368"/>
      <c r="HV33" s="367" t="s">
        <v>315</v>
      </c>
      <c r="HW33" s="367" t="s">
        <v>315</v>
      </c>
      <c r="HX33" s="368"/>
      <c r="HY33" s="369" t="s">
        <v>315</v>
      </c>
      <c r="HZ33" s="367" t="s">
        <v>315</v>
      </c>
      <c r="IA33" s="368"/>
      <c r="IB33" s="369" t="s">
        <v>315</v>
      </c>
      <c r="IC33" s="367" t="s">
        <v>315</v>
      </c>
      <c r="ID33" s="402"/>
      <c r="IE33" s="369" t="s">
        <v>315</v>
      </c>
      <c r="IF33" s="367" t="s">
        <v>315</v>
      </c>
      <c r="IG33" s="402"/>
      <c r="IH33" s="369" t="s">
        <v>315</v>
      </c>
      <c r="II33" s="367" t="s">
        <v>315</v>
      </c>
      <c r="IJ33" s="402"/>
      <c r="IK33" s="369" t="s">
        <v>315</v>
      </c>
      <c r="IL33" s="367" t="s">
        <v>315</v>
      </c>
      <c r="IM33" s="368"/>
      <c r="IN33" s="369" t="s">
        <v>315</v>
      </c>
      <c r="IO33" s="367" t="s">
        <v>315</v>
      </c>
      <c r="IP33" s="402"/>
      <c r="IQ33" s="369" t="s">
        <v>315</v>
      </c>
      <c r="IR33" s="367" t="s">
        <v>315</v>
      </c>
      <c r="IS33" s="368"/>
      <c r="IT33" s="369" t="s">
        <v>315</v>
      </c>
      <c r="IU33" s="367" t="s">
        <v>315</v>
      </c>
      <c r="IV33" s="368"/>
      <c r="IW33" s="369" t="s">
        <v>315</v>
      </c>
      <c r="IX33" s="367" t="s">
        <v>315</v>
      </c>
      <c r="IY33" s="368"/>
      <c r="IZ33" s="369" t="s">
        <v>315</v>
      </c>
      <c r="JA33" s="367" t="s">
        <v>315</v>
      </c>
      <c r="JB33" s="368"/>
      <c r="JC33" s="369" t="s">
        <v>315</v>
      </c>
      <c r="JD33" s="367" t="s">
        <v>315</v>
      </c>
      <c r="JE33" s="368"/>
      <c r="JF33" s="369" t="s">
        <v>315</v>
      </c>
      <c r="JG33" s="367" t="s">
        <v>315</v>
      </c>
      <c r="JH33" s="402"/>
      <c r="JI33" s="369" t="s">
        <v>315</v>
      </c>
      <c r="JJ33" s="367" t="s">
        <v>315</v>
      </c>
      <c r="JK33" s="368"/>
      <c r="JL33" s="369" t="s">
        <v>315</v>
      </c>
      <c r="JM33" s="367" t="s">
        <v>315</v>
      </c>
      <c r="JN33" s="794"/>
      <c r="JO33" s="369" t="s">
        <v>315</v>
      </c>
      <c r="JP33" s="367" t="s">
        <v>315</v>
      </c>
      <c r="JQ33" s="368"/>
      <c r="JR33" s="369" t="s">
        <v>315</v>
      </c>
      <c r="JS33" s="367" t="s">
        <v>315</v>
      </c>
      <c r="JT33" s="368"/>
      <c r="JU33" s="369" t="s">
        <v>315</v>
      </c>
      <c r="JV33" s="367" t="s">
        <v>315</v>
      </c>
      <c r="JW33" s="794"/>
      <c r="JX33" s="369" t="s">
        <v>315</v>
      </c>
      <c r="JY33" s="367" t="s">
        <v>315</v>
      </c>
      <c r="JZ33" s="794"/>
      <c r="KA33" s="369" t="s">
        <v>315</v>
      </c>
      <c r="KB33" s="367" t="s">
        <v>315</v>
      </c>
      <c r="KC33" s="368"/>
      <c r="KD33" s="369" t="s">
        <v>315</v>
      </c>
      <c r="KE33" s="367" t="s">
        <v>315</v>
      </c>
      <c r="KF33" s="368"/>
      <c r="KG33" s="369" t="s">
        <v>315</v>
      </c>
      <c r="KH33" s="367" t="s">
        <v>315</v>
      </c>
      <c r="KI33" s="368"/>
      <c r="KJ33" s="369" t="s">
        <v>315</v>
      </c>
      <c r="KK33" s="367" t="s">
        <v>315</v>
      </c>
      <c r="KL33" s="368"/>
      <c r="KM33" s="369" t="s">
        <v>315</v>
      </c>
      <c r="KN33" s="367" t="s">
        <v>315</v>
      </c>
      <c r="KO33" s="368"/>
      <c r="KP33" s="369" t="s">
        <v>315</v>
      </c>
      <c r="KQ33" s="367" t="s">
        <v>315</v>
      </c>
      <c r="KR33" s="368"/>
      <c r="KS33" s="369" t="s">
        <v>315</v>
      </c>
      <c r="KT33" s="367" t="s">
        <v>315</v>
      </c>
      <c r="KU33" s="368"/>
      <c r="KV33" s="369" t="s">
        <v>315</v>
      </c>
      <c r="KW33" s="367" t="s">
        <v>315</v>
      </c>
      <c r="KX33" s="368"/>
      <c r="KY33" s="369" t="s">
        <v>315</v>
      </c>
      <c r="KZ33" s="367" t="s">
        <v>315</v>
      </c>
      <c r="LA33" s="368"/>
      <c r="LB33" s="369" t="s">
        <v>315</v>
      </c>
      <c r="LC33" s="367" t="s">
        <v>315</v>
      </c>
      <c r="LD33" s="368"/>
      <c r="LE33" s="369" t="s">
        <v>315</v>
      </c>
      <c r="LF33" s="367" t="s">
        <v>315</v>
      </c>
      <c r="LG33" s="368"/>
      <c r="LH33" s="369" t="s">
        <v>315</v>
      </c>
      <c r="LI33" s="367" t="s">
        <v>315</v>
      </c>
      <c r="LJ33" s="368"/>
      <c r="LK33" s="367" t="s">
        <v>315</v>
      </c>
      <c r="XFD33" s="230">
        <v>6300</v>
      </c>
    </row>
    <row r="34" spans="1:323 16384:16384" ht="21.65" hidden="1" customHeight="1" x14ac:dyDescent="0.2">
      <c r="A34" s="120"/>
      <c r="B34" s="637">
        <v>46091.574236111112</v>
      </c>
      <c r="C34" s="555">
        <v>0</v>
      </c>
      <c r="D34" s="889" t="s">
        <v>743</v>
      </c>
      <c r="E34" s="638">
        <v>6710</v>
      </c>
      <c r="F34" s="540" t="s">
        <v>690</v>
      </c>
      <c r="G34" s="540" t="s">
        <v>548</v>
      </c>
      <c r="H34" s="540" t="s">
        <v>691</v>
      </c>
      <c r="I34" s="540" t="s">
        <v>550</v>
      </c>
      <c r="J34" s="639">
        <v>800</v>
      </c>
      <c r="K34" s="540" t="s">
        <v>692</v>
      </c>
      <c r="L34" s="540" t="s">
        <v>548</v>
      </c>
      <c r="M34" s="540" t="s">
        <v>691</v>
      </c>
      <c r="N34" s="540" t="s">
        <v>588</v>
      </c>
      <c r="O34" s="639">
        <v>800</v>
      </c>
      <c r="P34" s="540">
        <v>0</v>
      </c>
      <c r="Q34" s="640">
        <v>800</v>
      </c>
      <c r="R34" s="640">
        <v>800</v>
      </c>
      <c r="S34" s="540" t="s">
        <v>949</v>
      </c>
      <c r="T34" s="641" t="s">
        <v>551</v>
      </c>
      <c r="U34" s="642"/>
      <c r="V34" s="642"/>
      <c r="W34" s="642">
        <v>46100</v>
      </c>
      <c r="X34" s="642">
        <v>46105</v>
      </c>
      <c r="Y34" s="642">
        <v>46105</v>
      </c>
      <c r="Z34" s="642">
        <v>46100</v>
      </c>
      <c r="AA34" s="643">
        <v>46100</v>
      </c>
      <c r="AB34" s="644">
        <v>800</v>
      </c>
      <c r="AC34" s="645">
        <v>800</v>
      </c>
      <c r="AD34" s="410" t="s">
        <v>558</v>
      </c>
      <c r="AE34" s="366"/>
      <c r="AF34" s="646" t="s">
        <v>570</v>
      </c>
      <c r="AG34" s="647" t="s">
        <v>552</v>
      </c>
      <c r="AH34" s="647" t="s">
        <v>553</v>
      </c>
      <c r="AI34" s="648" t="s">
        <v>693</v>
      </c>
      <c r="AJ34" s="648" t="s">
        <v>466</v>
      </c>
      <c r="AK34" s="649" t="s">
        <v>339</v>
      </c>
      <c r="AL34" s="366"/>
      <c r="AM34" s="366"/>
      <c r="AN34" s="366"/>
      <c r="AO34" s="366"/>
      <c r="AP34" s="366"/>
      <c r="AQ34" s="854" t="s">
        <v>325</v>
      </c>
      <c r="AR34" s="763"/>
      <c r="AS34" s="367" t="s">
        <v>315</v>
      </c>
      <c r="AT34" s="368"/>
      <c r="AU34" s="369" t="s">
        <v>315</v>
      </c>
      <c r="AV34" s="367" t="s">
        <v>315</v>
      </c>
      <c r="AW34" s="368"/>
      <c r="AX34" s="369" t="s">
        <v>315</v>
      </c>
      <c r="AY34" s="367" t="s">
        <v>315</v>
      </c>
      <c r="AZ34" s="402"/>
      <c r="BA34" s="369" t="s">
        <v>315</v>
      </c>
      <c r="BB34" s="367" t="s">
        <v>315</v>
      </c>
      <c r="BC34" s="402"/>
      <c r="BD34" s="369" t="s">
        <v>315</v>
      </c>
      <c r="BE34" s="367" t="s">
        <v>315</v>
      </c>
      <c r="BF34" s="402"/>
      <c r="BG34" s="369" t="s">
        <v>315</v>
      </c>
      <c r="BH34" s="367" t="s">
        <v>315</v>
      </c>
      <c r="BI34" s="368"/>
      <c r="BJ34" s="369" t="s">
        <v>315</v>
      </c>
      <c r="BK34" s="367" t="s">
        <v>315</v>
      </c>
      <c r="BL34" s="402"/>
      <c r="BM34" s="369" t="s">
        <v>315</v>
      </c>
      <c r="BN34" s="367" t="s">
        <v>315</v>
      </c>
      <c r="BO34" s="368"/>
      <c r="BP34" s="369" t="s">
        <v>315</v>
      </c>
      <c r="BQ34" s="367" t="s">
        <v>315</v>
      </c>
      <c r="BR34" s="368"/>
      <c r="BS34" s="369" t="s">
        <v>315</v>
      </c>
      <c r="BT34" s="367" t="s">
        <v>315</v>
      </c>
      <c r="BU34" s="368"/>
      <c r="BV34" s="369" t="s">
        <v>315</v>
      </c>
      <c r="BW34" s="367" t="s">
        <v>315</v>
      </c>
      <c r="BX34" s="368"/>
      <c r="BY34" s="369" t="s">
        <v>315</v>
      </c>
      <c r="BZ34" s="367" t="s">
        <v>315</v>
      </c>
      <c r="CA34" s="368"/>
      <c r="CB34" s="369" t="s">
        <v>315</v>
      </c>
      <c r="CC34" s="367" t="s">
        <v>315</v>
      </c>
      <c r="CD34" s="402"/>
      <c r="CE34" s="369" t="s">
        <v>315</v>
      </c>
      <c r="CF34" s="367" t="s">
        <v>315</v>
      </c>
      <c r="CG34" s="368"/>
      <c r="CH34" s="369" t="s">
        <v>315</v>
      </c>
      <c r="CI34" s="367" t="s">
        <v>315</v>
      </c>
      <c r="CJ34" s="794"/>
      <c r="CK34" s="369" t="s">
        <v>315</v>
      </c>
      <c r="CL34" s="367" t="s">
        <v>315</v>
      </c>
      <c r="CM34" s="368"/>
      <c r="CN34" s="369" t="s">
        <v>315</v>
      </c>
      <c r="CO34" s="367" t="s">
        <v>315</v>
      </c>
      <c r="CP34" s="368"/>
      <c r="CQ34" s="369" t="s">
        <v>315</v>
      </c>
      <c r="CR34" s="367" t="s">
        <v>315</v>
      </c>
      <c r="CS34" s="794"/>
      <c r="CT34" s="369" t="s">
        <v>315</v>
      </c>
      <c r="CU34" s="367" t="s">
        <v>555</v>
      </c>
      <c r="CV34" s="807">
        <v>800</v>
      </c>
      <c r="CW34" s="369" t="s">
        <v>315</v>
      </c>
      <c r="CX34" s="367" t="s">
        <v>315</v>
      </c>
      <c r="CY34" s="368">
        <v>0</v>
      </c>
      <c r="CZ34" s="369" t="s">
        <v>315</v>
      </c>
      <c r="DA34" s="367" t="s">
        <v>315</v>
      </c>
      <c r="DB34" s="368"/>
      <c r="DC34" s="369" t="s">
        <v>315</v>
      </c>
      <c r="DD34" s="367" t="s">
        <v>315</v>
      </c>
      <c r="DE34" s="368"/>
      <c r="DF34" s="369" t="s">
        <v>315</v>
      </c>
      <c r="DG34" s="367" t="s">
        <v>315</v>
      </c>
      <c r="DH34" s="368"/>
      <c r="DI34" s="369" t="s">
        <v>315</v>
      </c>
      <c r="DJ34" s="367" t="s">
        <v>315</v>
      </c>
      <c r="DK34" s="368"/>
      <c r="DL34" s="369" t="s">
        <v>441</v>
      </c>
      <c r="DM34" s="367" t="s">
        <v>315</v>
      </c>
      <c r="DN34" s="368"/>
      <c r="DO34" s="369" t="s">
        <v>315</v>
      </c>
      <c r="DP34" s="367" t="s">
        <v>315</v>
      </c>
      <c r="DQ34" s="368"/>
      <c r="DR34" s="369" t="s">
        <v>315</v>
      </c>
      <c r="DS34" s="367" t="s">
        <v>315</v>
      </c>
      <c r="DT34" s="368"/>
      <c r="DU34" s="369" t="s">
        <v>315</v>
      </c>
      <c r="DV34" s="367" t="s">
        <v>315</v>
      </c>
      <c r="DW34" s="368"/>
      <c r="DX34" s="369" t="s">
        <v>315</v>
      </c>
      <c r="DY34" s="367" t="s">
        <v>315</v>
      </c>
      <c r="DZ34" s="368"/>
      <c r="EA34" s="369" t="s">
        <v>315</v>
      </c>
      <c r="EB34" s="367" t="s">
        <v>315</v>
      </c>
      <c r="EC34" s="368"/>
      <c r="ED34" s="369" t="s">
        <v>315</v>
      </c>
      <c r="EE34" s="367" t="s">
        <v>315</v>
      </c>
      <c r="EF34" s="368"/>
      <c r="EG34" s="367" t="s">
        <v>315</v>
      </c>
      <c r="EH34" s="367" t="s">
        <v>315</v>
      </c>
      <c r="EI34" s="368"/>
      <c r="EJ34" s="369" t="s">
        <v>315</v>
      </c>
      <c r="EK34" s="367" t="s">
        <v>315</v>
      </c>
      <c r="EL34" s="368"/>
      <c r="EM34" s="369" t="s">
        <v>315</v>
      </c>
      <c r="EN34" s="367" t="s">
        <v>315</v>
      </c>
      <c r="EO34" s="402"/>
      <c r="EP34" s="369" t="s">
        <v>315</v>
      </c>
      <c r="EQ34" s="367" t="s">
        <v>315</v>
      </c>
      <c r="ER34" s="402"/>
      <c r="ES34" s="369" t="s">
        <v>315</v>
      </c>
      <c r="ET34" s="367" t="s">
        <v>315</v>
      </c>
      <c r="EU34" s="402"/>
      <c r="EV34" s="369" t="s">
        <v>315</v>
      </c>
      <c r="EW34" s="367" t="s">
        <v>315</v>
      </c>
      <c r="EX34" s="368"/>
      <c r="EY34" s="369" t="s">
        <v>315</v>
      </c>
      <c r="EZ34" s="367" t="s">
        <v>315</v>
      </c>
      <c r="FA34" s="402"/>
      <c r="FB34" s="369" t="s">
        <v>315</v>
      </c>
      <c r="FC34" s="367" t="s">
        <v>315</v>
      </c>
      <c r="FD34" s="368"/>
      <c r="FE34" s="369" t="s">
        <v>315</v>
      </c>
      <c r="FF34" s="367" t="s">
        <v>315</v>
      </c>
      <c r="FG34" s="368"/>
      <c r="FH34" s="369" t="s">
        <v>315</v>
      </c>
      <c r="FI34" s="367" t="s">
        <v>315</v>
      </c>
      <c r="FJ34" s="368"/>
      <c r="FK34" s="369" t="s">
        <v>315</v>
      </c>
      <c r="FL34" s="367" t="s">
        <v>315</v>
      </c>
      <c r="FM34" s="368"/>
      <c r="FN34" s="369" t="s">
        <v>315</v>
      </c>
      <c r="FO34" s="367" t="s">
        <v>315</v>
      </c>
      <c r="FP34" s="368"/>
      <c r="FQ34" s="369" t="s">
        <v>315</v>
      </c>
      <c r="FR34" s="367" t="s">
        <v>315</v>
      </c>
      <c r="FS34" s="402"/>
      <c r="FT34" s="369" t="s">
        <v>315</v>
      </c>
      <c r="FU34" s="367" t="s">
        <v>315</v>
      </c>
      <c r="FV34" s="368"/>
      <c r="FW34" s="369" t="s">
        <v>315</v>
      </c>
      <c r="FX34" s="367" t="s">
        <v>315</v>
      </c>
      <c r="FY34" s="794"/>
      <c r="FZ34" s="369" t="s">
        <v>315</v>
      </c>
      <c r="GA34" s="367" t="s">
        <v>315</v>
      </c>
      <c r="GB34" s="368"/>
      <c r="GC34" s="369" t="s">
        <v>315</v>
      </c>
      <c r="GD34" s="367" t="s">
        <v>315</v>
      </c>
      <c r="GE34" s="368"/>
      <c r="GF34" s="369" t="s">
        <v>315</v>
      </c>
      <c r="GG34" s="367" t="s">
        <v>315</v>
      </c>
      <c r="GH34" s="794"/>
      <c r="GI34" s="369" t="s">
        <v>315</v>
      </c>
      <c r="GJ34" s="367" t="s">
        <v>315</v>
      </c>
      <c r="GK34" s="794"/>
      <c r="GL34" s="369" t="s">
        <v>315</v>
      </c>
      <c r="GM34" s="367" t="s">
        <v>315</v>
      </c>
      <c r="GN34" s="368"/>
      <c r="GO34" s="369" t="s">
        <v>315</v>
      </c>
      <c r="GP34" s="367" t="s">
        <v>315</v>
      </c>
      <c r="GQ34" s="368"/>
      <c r="GR34" s="369" t="s">
        <v>315</v>
      </c>
      <c r="GS34" s="367" t="s">
        <v>315</v>
      </c>
      <c r="GT34" s="368"/>
      <c r="GU34" s="369" t="s">
        <v>315</v>
      </c>
      <c r="GV34" s="367" t="s">
        <v>315</v>
      </c>
      <c r="GW34" s="368"/>
      <c r="GX34" s="369" t="s">
        <v>315</v>
      </c>
      <c r="GY34" s="367" t="s">
        <v>315</v>
      </c>
      <c r="GZ34" s="368"/>
      <c r="HA34" s="369" t="s">
        <v>315</v>
      </c>
      <c r="HB34" s="367" t="s">
        <v>315</v>
      </c>
      <c r="HC34" s="368"/>
      <c r="HD34" s="369" t="s">
        <v>315</v>
      </c>
      <c r="HE34" s="367" t="s">
        <v>315</v>
      </c>
      <c r="HF34" s="368"/>
      <c r="HG34" s="369" t="s">
        <v>315</v>
      </c>
      <c r="HH34" s="367" t="s">
        <v>315</v>
      </c>
      <c r="HI34" s="368"/>
      <c r="HJ34" s="369" t="s">
        <v>315</v>
      </c>
      <c r="HK34" s="367" t="s">
        <v>315</v>
      </c>
      <c r="HL34" s="368"/>
      <c r="HM34" s="369" t="s">
        <v>315</v>
      </c>
      <c r="HN34" s="367" t="s">
        <v>315</v>
      </c>
      <c r="HO34" s="368"/>
      <c r="HP34" s="369" t="s">
        <v>315</v>
      </c>
      <c r="HQ34" s="367" t="s">
        <v>315</v>
      </c>
      <c r="HR34" s="368"/>
      <c r="HS34" s="369" t="s">
        <v>315</v>
      </c>
      <c r="HT34" s="367" t="s">
        <v>315</v>
      </c>
      <c r="HU34" s="368"/>
      <c r="HV34" s="367" t="s">
        <v>315</v>
      </c>
      <c r="HW34" s="367" t="s">
        <v>315</v>
      </c>
      <c r="HX34" s="368"/>
      <c r="HY34" s="369" t="s">
        <v>315</v>
      </c>
      <c r="HZ34" s="367" t="s">
        <v>315</v>
      </c>
      <c r="IA34" s="368"/>
      <c r="IB34" s="369" t="s">
        <v>315</v>
      </c>
      <c r="IC34" s="367" t="s">
        <v>315</v>
      </c>
      <c r="ID34" s="402"/>
      <c r="IE34" s="369" t="s">
        <v>315</v>
      </c>
      <c r="IF34" s="367" t="s">
        <v>315</v>
      </c>
      <c r="IG34" s="402"/>
      <c r="IH34" s="369" t="s">
        <v>315</v>
      </c>
      <c r="II34" s="367" t="s">
        <v>315</v>
      </c>
      <c r="IJ34" s="402"/>
      <c r="IK34" s="369" t="s">
        <v>315</v>
      </c>
      <c r="IL34" s="367" t="s">
        <v>315</v>
      </c>
      <c r="IM34" s="368"/>
      <c r="IN34" s="369" t="s">
        <v>315</v>
      </c>
      <c r="IO34" s="367" t="s">
        <v>315</v>
      </c>
      <c r="IP34" s="402"/>
      <c r="IQ34" s="369" t="s">
        <v>315</v>
      </c>
      <c r="IR34" s="367" t="s">
        <v>315</v>
      </c>
      <c r="IS34" s="368"/>
      <c r="IT34" s="369" t="s">
        <v>315</v>
      </c>
      <c r="IU34" s="367" t="s">
        <v>315</v>
      </c>
      <c r="IV34" s="368"/>
      <c r="IW34" s="369" t="s">
        <v>315</v>
      </c>
      <c r="IX34" s="367" t="s">
        <v>315</v>
      </c>
      <c r="IY34" s="368"/>
      <c r="IZ34" s="369" t="s">
        <v>315</v>
      </c>
      <c r="JA34" s="367" t="s">
        <v>315</v>
      </c>
      <c r="JB34" s="368"/>
      <c r="JC34" s="369" t="s">
        <v>315</v>
      </c>
      <c r="JD34" s="367" t="s">
        <v>315</v>
      </c>
      <c r="JE34" s="368"/>
      <c r="JF34" s="369" t="s">
        <v>315</v>
      </c>
      <c r="JG34" s="367" t="s">
        <v>315</v>
      </c>
      <c r="JH34" s="402"/>
      <c r="JI34" s="369" t="s">
        <v>315</v>
      </c>
      <c r="JJ34" s="367" t="s">
        <v>315</v>
      </c>
      <c r="JK34" s="368"/>
      <c r="JL34" s="369" t="s">
        <v>315</v>
      </c>
      <c r="JM34" s="367" t="s">
        <v>315</v>
      </c>
      <c r="JN34" s="794"/>
      <c r="JO34" s="369" t="s">
        <v>315</v>
      </c>
      <c r="JP34" s="367" t="s">
        <v>315</v>
      </c>
      <c r="JQ34" s="368"/>
      <c r="JR34" s="369" t="s">
        <v>315</v>
      </c>
      <c r="JS34" s="367" t="s">
        <v>315</v>
      </c>
      <c r="JT34" s="368"/>
      <c r="JU34" s="369" t="s">
        <v>315</v>
      </c>
      <c r="JV34" s="367" t="s">
        <v>315</v>
      </c>
      <c r="JW34" s="794"/>
      <c r="JX34" s="369" t="s">
        <v>315</v>
      </c>
      <c r="JY34" s="367" t="s">
        <v>315</v>
      </c>
      <c r="JZ34" s="794"/>
      <c r="KA34" s="369" t="s">
        <v>315</v>
      </c>
      <c r="KB34" s="367" t="s">
        <v>315</v>
      </c>
      <c r="KC34" s="368"/>
      <c r="KD34" s="369" t="s">
        <v>315</v>
      </c>
      <c r="KE34" s="367" t="s">
        <v>315</v>
      </c>
      <c r="KF34" s="368"/>
      <c r="KG34" s="369" t="s">
        <v>315</v>
      </c>
      <c r="KH34" s="367" t="s">
        <v>315</v>
      </c>
      <c r="KI34" s="368"/>
      <c r="KJ34" s="369" t="s">
        <v>315</v>
      </c>
      <c r="KK34" s="367" t="s">
        <v>315</v>
      </c>
      <c r="KL34" s="368"/>
      <c r="KM34" s="369" t="s">
        <v>315</v>
      </c>
      <c r="KN34" s="367" t="s">
        <v>315</v>
      </c>
      <c r="KO34" s="368"/>
      <c r="KP34" s="369" t="s">
        <v>315</v>
      </c>
      <c r="KQ34" s="367" t="s">
        <v>315</v>
      </c>
      <c r="KR34" s="368"/>
      <c r="KS34" s="369" t="s">
        <v>315</v>
      </c>
      <c r="KT34" s="367" t="s">
        <v>315</v>
      </c>
      <c r="KU34" s="368"/>
      <c r="KV34" s="369" t="s">
        <v>315</v>
      </c>
      <c r="KW34" s="367" t="s">
        <v>315</v>
      </c>
      <c r="KX34" s="368"/>
      <c r="KY34" s="369" t="s">
        <v>315</v>
      </c>
      <c r="KZ34" s="367" t="s">
        <v>315</v>
      </c>
      <c r="LA34" s="368"/>
      <c r="LB34" s="369" t="s">
        <v>315</v>
      </c>
      <c r="LC34" s="367" t="s">
        <v>315</v>
      </c>
      <c r="LD34" s="368"/>
      <c r="LE34" s="369" t="s">
        <v>315</v>
      </c>
      <c r="LF34" s="367" t="s">
        <v>315</v>
      </c>
      <c r="LG34" s="368"/>
      <c r="LH34" s="369" t="s">
        <v>315</v>
      </c>
      <c r="LI34" s="367" t="s">
        <v>315</v>
      </c>
      <c r="LJ34" s="368"/>
      <c r="LK34" s="367" t="s">
        <v>315</v>
      </c>
      <c r="XFD34" s="230">
        <v>1600</v>
      </c>
    </row>
    <row r="35" spans="1:323 16384:16384" ht="21.65" hidden="1" customHeight="1" x14ac:dyDescent="0.2">
      <c r="A35" s="120"/>
      <c r="B35" s="637">
        <v>46105.40148148148</v>
      </c>
      <c r="C35" s="555">
        <v>0</v>
      </c>
      <c r="D35" s="763" t="s">
        <v>789</v>
      </c>
      <c r="E35" s="638">
        <v>6713</v>
      </c>
      <c r="F35" s="540" t="s">
        <v>960</v>
      </c>
      <c r="G35" s="540" t="s">
        <v>548</v>
      </c>
      <c r="H35" s="540" t="s">
        <v>549</v>
      </c>
      <c r="I35" s="540" t="s">
        <v>550</v>
      </c>
      <c r="J35" s="639">
        <v>300</v>
      </c>
      <c r="K35" s="540" t="s">
        <v>960</v>
      </c>
      <c r="L35" s="540" t="s">
        <v>548</v>
      </c>
      <c r="M35" s="540" t="s">
        <v>549</v>
      </c>
      <c r="N35" s="540" t="s">
        <v>550</v>
      </c>
      <c r="O35" s="639">
        <v>300</v>
      </c>
      <c r="P35" s="540">
        <v>0</v>
      </c>
      <c r="Q35" s="640">
        <v>300</v>
      </c>
      <c r="R35" s="640">
        <v>600</v>
      </c>
      <c r="S35" s="540" t="s">
        <v>572</v>
      </c>
      <c r="T35" s="641" t="s">
        <v>551</v>
      </c>
      <c r="U35" s="642"/>
      <c r="V35" s="642"/>
      <c r="W35" s="642">
        <v>46104</v>
      </c>
      <c r="X35" s="642">
        <v>46105</v>
      </c>
      <c r="Y35" s="642">
        <v>46105</v>
      </c>
      <c r="Z35" s="642">
        <v>46105</v>
      </c>
      <c r="AA35" s="643">
        <v>46105</v>
      </c>
      <c r="AB35" s="644">
        <v>600</v>
      </c>
      <c r="AC35" s="645">
        <v>300</v>
      </c>
      <c r="AD35" s="410" t="s">
        <v>961</v>
      </c>
      <c r="AE35" s="366"/>
      <c r="AF35" s="646" t="s">
        <v>570</v>
      </c>
      <c r="AG35" s="647" t="s">
        <v>552</v>
      </c>
      <c r="AH35" s="647" t="s">
        <v>565</v>
      </c>
      <c r="AI35" s="648">
        <v>0</v>
      </c>
      <c r="AJ35" s="648" t="s">
        <v>466</v>
      </c>
      <c r="AK35" s="649" t="s">
        <v>338</v>
      </c>
      <c r="AL35" s="366"/>
      <c r="AM35" s="366"/>
      <c r="AN35" s="366"/>
      <c r="AO35" s="366"/>
      <c r="AP35" s="366"/>
      <c r="AQ35" s="808" t="s">
        <v>327</v>
      </c>
      <c r="AR35" s="763"/>
      <c r="AS35" s="367" t="s">
        <v>315</v>
      </c>
      <c r="AT35" s="368"/>
      <c r="AU35" s="369" t="s">
        <v>315</v>
      </c>
      <c r="AV35" s="367" t="s">
        <v>315</v>
      </c>
      <c r="AW35" s="368"/>
      <c r="AX35" s="369" t="s">
        <v>315</v>
      </c>
      <c r="AY35" s="367" t="s">
        <v>315</v>
      </c>
      <c r="AZ35" s="402"/>
      <c r="BA35" s="369" t="s">
        <v>315</v>
      </c>
      <c r="BB35" s="367" t="s">
        <v>315</v>
      </c>
      <c r="BC35" s="402"/>
      <c r="BD35" s="369" t="s">
        <v>315</v>
      </c>
      <c r="BE35" s="367" t="s">
        <v>315</v>
      </c>
      <c r="BF35" s="402"/>
      <c r="BG35" s="369" t="s">
        <v>315</v>
      </c>
      <c r="BH35" s="367" t="s">
        <v>315</v>
      </c>
      <c r="BI35" s="368"/>
      <c r="BJ35" s="369" t="s">
        <v>315</v>
      </c>
      <c r="BK35" s="367" t="s">
        <v>315</v>
      </c>
      <c r="BL35" s="402"/>
      <c r="BM35" s="369" t="s">
        <v>315</v>
      </c>
      <c r="BN35" s="367" t="s">
        <v>315</v>
      </c>
      <c r="BO35" s="368"/>
      <c r="BP35" s="369" t="s">
        <v>315</v>
      </c>
      <c r="BQ35" s="367" t="s">
        <v>315</v>
      </c>
      <c r="BR35" s="368"/>
      <c r="BS35" s="369" t="s">
        <v>315</v>
      </c>
      <c r="BT35" s="367" t="s">
        <v>315</v>
      </c>
      <c r="BU35" s="368"/>
      <c r="BV35" s="369" t="s">
        <v>315</v>
      </c>
      <c r="BW35" s="367" t="s">
        <v>315</v>
      </c>
      <c r="BX35" s="368"/>
      <c r="BY35" s="369" t="s">
        <v>315</v>
      </c>
      <c r="BZ35" s="367" t="s">
        <v>315</v>
      </c>
      <c r="CA35" s="368"/>
      <c r="CB35" s="369" t="s">
        <v>315</v>
      </c>
      <c r="CC35" s="367" t="s">
        <v>315</v>
      </c>
      <c r="CD35" s="402"/>
      <c r="CE35" s="369" t="s">
        <v>315</v>
      </c>
      <c r="CF35" s="367" t="s">
        <v>315</v>
      </c>
      <c r="CG35" s="368"/>
      <c r="CH35" s="369" t="s">
        <v>315</v>
      </c>
      <c r="CI35" s="367" t="s">
        <v>315</v>
      </c>
      <c r="CJ35" s="794"/>
      <c r="CK35" s="369" t="s">
        <v>315</v>
      </c>
      <c r="CL35" s="367" t="s">
        <v>315</v>
      </c>
      <c r="CM35" s="368"/>
      <c r="CN35" s="369" t="s">
        <v>315</v>
      </c>
      <c r="CO35" s="367" t="s">
        <v>315</v>
      </c>
      <c r="CP35" s="368"/>
      <c r="CQ35" s="369" t="s">
        <v>315</v>
      </c>
      <c r="CR35" s="367" t="s">
        <v>315</v>
      </c>
      <c r="CS35" s="794"/>
      <c r="CT35" s="369" t="s">
        <v>315</v>
      </c>
      <c r="CU35" s="367" t="s">
        <v>315</v>
      </c>
      <c r="CV35" s="794"/>
      <c r="CW35" s="369" t="s">
        <v>315</v>
      </c>
      <c r="CX35" s="367" t="s">
        <v>315</v>
      </c>
      <c r="CY35" s="368"/>
      <c r="CZ35" s="369" t="s">
        <v>315</v>
      </c>
      <c r="DA35" s="367" t="s">
        <v>315</v>
      </c>
      <c r="DB35" s="368"/>
      <c r="DC35" s="369" t="s">
        <v>315</v>
      </c>
      <c r="DD35" s="367" t="s">
        <v>315</v>
      </c>
      <c r="DE35" s="368"/>
      <c r="DF35" s="369" t="s">
        <v>315</v>
      </c>
      <c r="DG35" s="367" t="s">
        <v>555</v>
      </c>
      <c r="DH35" s="368"/>
      <c r="DI35" s="369" t="s">
        <v>315</v>
      </c>
      <c r="DJ35" s="367" t="s">
        <v>315</v>
      </c>
      <c r="DK35" s="807">
        <v>300</v>
      </c>
      <c r="DL35" s="369" t="s">
        <v>441</v>
      </c>
      <c r="DM35" s="367" t="s">
        <v>315</v>
      </c>
      <c r="DN35" s="368"/>
      <c r="DO35" s="369" t="s">
        <v>315</v>
      </c>
      <c r="DP35" s="367" t="s">
        <v>315</v>
      </c>
      <c r="DQ35" s="368"/>
      <c r="DR35" s="369" t="s">
        <v>315</v>
      </c>
      <c r="DS35" s="367" t="s">
        <v>315</v>
      </c>
      <c r="DT35" s="368"/>
      <c r="DU35" s="369" t="s">
        <v>315</v>
      </c>
      <c r="DV35" s="367" t="s">
        <v>315</v>
      </c>
      <c r="DW35" s="368"/>
      <c r="DX35" s="369" t="s">
        <v>315</v>
      </c>
      <c r="DY35" s="367" t="s">
        <v>315</v>
      </c>
      <c r="DZ35" s="368"/>
      <c r="EA35" s="369" t="s">
        <v>315</v>
      </c>
      <c r="EB35" s="367" t="s">
        <v>315</v>
      </c>
      <c r="EC35" s="368"/>
      <c r="ED35" s="369" t="s">
        <v>315</v>
      </c>
      <c r="EE35" s="367" t="s">
        <v>315</v>
      </c>
      <c r="EF35" s="368"/>
      <c r="EG35" s="367" t="s">
        <v>315</v>
      </c>
      <c r="EH35" s="367" t="s">
        <v>315</v>
      </c>
      <c r="EI35" s="368"/>
      <c r="EJ35" s="369" t="s">
        <v>315</v>
      </c>
      <c r="EK35" s="367" t="s">
        <v>315</v>
      </c>
      <c r="EL35" s="368"/>
      <c r="EM35" s="369" t="s">
        <v>315</v>
      </c>
      <c r="EN35" s="367" t="s">
        <v>315</v>
      </c>
      <c r="EO35" s="402"/>
      <c r="EP35" s="369" t="s">
        <v>315</v>
      </c>
      <c r="EQ35" s="367" t="s">
        <v>315</v>
      </c>
      <c r="ER35" s="402"/>
      <c r="ES35" s="369" t="s">
        <v>315</v>
      </c>
      <c r="ET35" s="367" t="s">
        <v>315</v>
      </c>
      <c r="EU35" s="402"/>
      <c r="EV35" s="369" t="s">
        <v>315</v>
      </c>
      <c r="EW35" s="367" t="s">
        <v>315</v>
      </c>
      <c r="EX35" s="368"/>
      <c r="EY35" s="369" t="s">
        <v>315</v>
      </c>
      <c r="EZ35" s="367" t="s">
        <v>315</v>
      </c>
      <c r="FA35" s="402"/>
      <c r="FB35" s="369" t="s">
        <v>315</v>
      </c>
      <c r="FC35" s="367" t="s">
        <v>315</v>
      </c>
      <c r="FD35" s="368"/>
      <c r="FE35" s="369" t="s">
        <v>315</v>
      </c>
      <c r="FF35" s="367" t="s">
        <v>315</v>
      </c>
      <c r="FG35" s="368"/>
      <c r="FH35" s="369" t="s">
        <v>315</v>
      </c>
      <c r="FI35" s="367" t="s">
        <v>315</v>
      </c>
      <c r="FJ35" s="368"/>
      <c r="FK35" s="369" t="s">
        <v>315</v>
      </c>
      <c r="FL35" s="367" t="s">
        <v>315</v>
      </c>
      <c r="FM35" s="368"/>
      <c r="FN35" s="369" t="s">
        <v>315</v>
      </c>
      <c r="FO35" s="367" t="s">
        <v>315</v>
      </c>
      <c r="FP35" s="368"/>
      <c r="FQ35" s="369" t="s">
        <v>315</v>
      </c>
      <c r="FR35" s="367" t="s">
        <v>315</v>
      </c>
      <c r="FS35" s="402"/>
      <c r="FT35" s="369" t="s">
        <v>315</v>
      </c>
      <c r="FU35" s="367" t="s">
        <v>315</v>
      </c>
      <c r="FV35" s="368"/>
      <c r="FW35" s="369" t="s">
        <v>315</v>
      </c>
      <c r="FX35" s="367" t="s">
        <v>315</v>
      </c>
      <c r="FY35" s="794"/>
      <c r="FZ35" s="369" t="s">
        <v>315</v>
      </c>
      <c r="GA35" s="367" t="s">
        <v>315</v>
      </c>
      <c r="GB35" s="368"/>
      <c r="GC35" s="369" t="s">
        <v>315</v>
      </c>
      <c r="GD35" s="367" t="s">
        <v>315</v>
      </c>
      <c r="GE35" s="368"/>
      <c r="GF35" s="369" t="s">
        <v>315</v>
      </c>
      <c r="GG35" s="367" t="s">
        <v>315</v>
      </c>
      <c r="GH35" s="794"/>
      <c r="GI35" s="369" t="s">
        <v>315</v>
      </c>
      <c r="GJ35" s="367" t="s">
        <v>315</v>
      </c>
      <c r="GK35" s="794"/>
      <c r="GL35" s="369" t="s">
        <v>315</v>
      </c>
      <c r="GM35" s="367" t="s">
        <v>315</v>
      </c>
      <c r="GN35" s="368"/>
      <c r="GO35" s="369" t="s">
        <v>315</v>
      </c>
      <c r="GP35" s="367" t="s">
        <v>315</v>
      </c>
      <c r="GQ35" s="368"/>
      <c r="GR35" s="369" t="s">
        <v>315</v>
      </c>
      <c r="GS35" s="367" t="s">
        <v>315</v>
      </c>
      <c r="GT35" s="368"/>
      <c r="GU35" s="369" t="s">
        <v>315</v>
      </c>
      <c r="GV35" s="367" t="s">
        <v>315</v>
      </c>
      <c r="GW35" s="368"/>
      <c r="GX35" s="369" t="s">
        <v>315</v>
      </c>
      <c r="GY35" s="367" t="s">
        <v>315</v>
      </c>
      <c r="GZ35" s="368"/>
      <c r="HA35" s="369" t="s">
        <v>315</v>
      </c>
      <c r="HB35" s="367" t="s">
        <v>315</v>
      </c>
      <c r="HC35" s="368"/>
      <c r="HD35" s="369" t="s">
        <v>315</v>
      </c>
      <c r="HE35" s="367" t="s">
        <v>315</v>
      </c>
      <c r="HF35" s="368"/>
      <c r="HG35" s="369" t="s">
        <v>315</v>
      </c>
      <c r="HH35" s="367" t="s">
        <v>315</v>
      </c>
      <c r="HI35" s="368"/>
      <c r="HJ35" s="369" t="s">
        <v>315</v>
      </c>
      <c r="HK35" s="367" t="s">
        <v>315</v>
      </c>
      <c r="HL35" s="368"/>
      <c r="HM35" s="369" t="s">
        <v>315</v>
      </c>
      <c r="HN35" s="367" t="s">
        <v>315</v>
      </c>
      <c r="HO35" s="368"/>
      <c r="HP35" s="369" t="s">
        <v>315</v>
      </c>
      <c r="HQ35" s="367" t="s">
        <v>315</v>
      </c>
      <c r="HR35" s="368"/>
      <c r="HS35" s="369" t="s">
        <v>315</v>
      </c>
      <c r="HT35" s="367" t="s">
        <v>315</v>
      </c>
      <c r="HU35" s="368"/>
      <c r="HV35" s="367" t="s">
        <v>315</v>
      </c>
      <c r="HW35" s="367" t="s">
        <v>315</v>
      </c>
      <c r="HX35" s="368"/>
      <c r="HY35" s="369" t="s">
        <v>315</v>
      </c>
      <c r="HZ35" s="367" t="s">
        <v>315</v>
      </c>
      <c r="IA35" s="368"/>
      <c r="IB35" s="369" t="s">
        <v>315</v>
      </c>
      <c r="IC35" s="367" t="s">
        <v>315</v>
      </c>
      <c r="ID35" s="402"/>
      <c r="IE35" s="369" t="s">
        <v>315</v>
      </c>
      <c r="IF35" s="367" t="s">
        <v>315</v>
      </c>
      <c r="IG35" s="402"/>
      <c r="IH35" s="369" t="s">
        <v>315</v>
      </c>
      <c r="II35" s="367" t="s">
        <v>315</v>
      </c>
      <c r="IJ35" s="402"/>
      <c r="IK35" s="369" t="s">
        <v>315</v>
      </c>
      <c r="IL35" s="367" t="s">
        <v>315</v>
      </c>
      <c r="IM35" s="368"/>
      <c r="IN35" s="369" t="s">
        <v>315</v>
      </c>
      <c r="IO35" s="367" t="s">
        <v>315</v>
      </c>
      <c r="IP35" s="402"/>
      <c r="IQ35" s="369" t="s">
        <v>315</v>
      </c>
      <c r="IR35" s="367" t="s">
        <v>315</v>
      </c>
      <c r="IS35" s="368"/>
      <c r="IT35" s="369" t="s">
        <v>315</v>
      </c>
      <c r="IU35" s="367" t="s">
        <v>315</v>
      </c>
      <c r="IV35" s="368"/>
      <c r="IW35" s="369" t="s">
        <v>315</v>
      </c>
      <c r="IX35" s="367" t="s">
        <v>315</v>
      </c>
      <c r="IY35" s="368"/>
      <c r="IZ35" s="369" t="s">
        <v>315</v>
      </c>
      <c r="JA35" s="367" t="s">
        <v>315</v>
      </c>
      <c r="JB35" s="368"/>
      <c r="JC35" s="369" t="s">
        <v>315</v>
      </c>
      <c r="JD35" s="367" t="s">
        <v>315</v>
      </c>
      <c r="JE35" s="368"/>
      <c r="JF35" s="369" t="s">
        <v>315</v>
      </c>
      <c r="JG35" s="367" t="s">
        <v>315</v>
      </c>
      <c r="JH35" s="402"/>
      <c r="JI35" s="369" t="s">
        <v>315</v>
      </c>
      <c r="JJ35" s="367" t="s">
        <v>315</v>
      </c>
      <c r="JK35" s="368"/>
      <c r="JL35" s="369" t="s">
        <v>315</v>
      </c>
      <c r="JM35" s="367" t="s">
        <v>315</v>
      </c>
      <c r="JN35" s="794"/>
      <c r="JO35" s="369" t="s">
        <v>315</v>
      </c>
      <c r="JP35" s="367" t="s">
        <v>315</v>
      </c>
      <c r="JQ35" s="368"/>
      <c r="JR35" s="369" t="s">
        <v>315</v>
      </c>
      <c r="JS35" s="367" t="s">
        <v>315</v>
      </c>
      <c r="JT35" s="368"/>
      <c r="JU35" s="369" t="s">
        <v>315</v>
      </c>
      <c r="JV35" s="367" t="s">
        <v>315</v>
      </c>
      <c r="JW35" s="794"/>
      <c r="JX35" s="369" t="s">
        <v>315</v>
      </c>
      <c r="JY35" s="367" t="s">
        <v>315</v>
      </c>
      <c r="JZ35" s="794"/>
      <c r="KA35" s="369" t="s">
        <v>315</v>
      </c>
      <c r="KB35" s="367" t="s">
        <v>315</v>
      </c>
      <c r="KC35" s="368"/>
      <c r="KD35" s="369" t="s">
        <v>315</v>
      </c>
      <c r="KE35" s="367" t="s">
        <v>315</v>
      </c>
      <c r="KF35" s="368"/>
      <c r="KG35" s="369" t="s">
        <v>315</v>
      </c>
      <c r="KH35" s="367" t="s">
        <v>315</v>
      </c>
      <c r="KI35" s="368"/>
      <c r="KJ35" s="369" t="s">
        <v>315</v>
      </c>
      <c r="KK35" s="367" t="s">
        <v>315</v>
      </c>
      <c r="KL35" s="368"/>
      <c r="KM35" s="369" t="s">
        <v>315</v>
      </c>
      <c r="KN35" s="367" t="s">
        <v>315</v>
      </c>
      <c r="KO35" s="368"/>
      <c r="KP35" s="369" t="s">
        <v>315</v>
      </c>
      <c r="KQ35" s="367" t="s">
        <v>315</v>
      </c>
      <c r="KR35" s="368"/>
      <c r="KS35" s="369" t="s">
        <v>315</v>
      </c>
      <c r="KT35" s="367" t="s">
        <v>315</v>
      </c>
      <c r="KU35" s="368"/>
      <c r="KV35" s="369" t="s">
        <v>315</v>
      </c>
      <c r="KW35" s="367" t="s">
        <v>315</v>
      </c>
      <c r="KX35" s="368"/>
      <c r="KY35" s="369" t="s">
        <v>315</v>
      </c>
      <c r="KZ35" s="367" t="s">
        <v>315</v>
      </c>
      <c r="LA35" s="368"/>
      <c r="LB35" s="369" t="s">
        <v>315</v>
      </c>
      <c r="LC35" s="367" t="s">
        <v>315</v>
      </c>
      <c r="LD35" s="368"/>
      <c r="LE35" s="369" t="s">
        <v>315</v>
      </c>
      <c r="LF35" s="367" t="s">
        <v>315</v>
      </c>
      <c r="LG35" s="368"/>
      <c r="LH35" s="369" t="s">
        <v>315</v>
      </c>
      <c r="LI35" s="367" t="s">
        <v>315</v>
      </c>
      <c r="LJ35" s="368"/>
      <c r="LK35" s="367" t="s">
        <v>315</v>
      </c>
      <c r="XFD35" s="230">
        <v>600</v>
      </c>
    </row>
    <row r="36" spans="1:323 16384:16384" ht="21.65" hidden="1" customHeight="1" x14ac:dyDescent="0.2">
      <c r="A36" s="120"/>
      <c r="B36" s="637">
        <v>46105.40148148148</v>
      </c>
      <c r="C36" s="555">
        <v>0</v>
      </c>
      <c r="D36" s="763" t="s">
        <v>789</v>
      </c>
      <c r="E36" s="638">
        <v>6713</v>
      </c>
      <c r="F36" s="540" t="s">
        <v>960</v>
      </c>
      <c r="G36" s="540" t="s">
        <v>548</v>
      </c>
      <c r="H36" s="540" t="s">
        <v>549</v>
      </c>
      <c r="I36" s="540" t="s">
        <v>550</v>
      </c>
      <c r="J36" s="639">
        <v>300</v>
      </c>
      <c r="K36" s="540" t="s">
        <v>960</v>
      </c>
      <c r="L36" s="540" t="s">
        <v>548</v>
      </c>
      <c r="M36" s="540" t="s">
        <v>549</v>
      </c>
      <c r="N36" s="540" t="s">
        <v>550</v>
      </c>
      <c r="O36" s="639">
        <v>300</v>
      </c>
      <c r="P36" s="540">
        <v>0</v>
      </c>
      <c r="Q36" s="640">
        <v>300</v>
      </c>
      <c r="R36" s="640">
        <v>600</v>
      </c>
      <c r="S36" s="540" t="s">
        <v>572</v>
      </c>
      <c r="T36" s="641" t="s">
        <v>551</v>
      </c>
      <c r="U36" s="642"/>
      <c r="V36" s="642"/>
      <c r="W36" s="642">
        <v>46104</v>
      </c>
      <c r="X36" s="642">
        <v>46105</v>
      </c>
      <c r="Y36" s="642">
        <v>46105</v>
      </c>
      <c r="Z36" s="642">
        <v>46105</v>
      </c>
      <c r="AA36" s="643">
        <v>46105</v>
      </c>
      <c r="AB36" s="644">
        <v>600</v>
      </c>
      <c r="AC36" s="645">
        <v>300</v>
      </c>
      <c r="AD36" s="410" t="s">
        <v>961</v>
      </c>
      <c r="AE36" s="366"/>
      <c r="AF36" s="646" t="s">
        <v>570</v>
      </c>
      <c r="AG36" s="647" t="s">
        <v>552</v>
      </c>
      <c r="AH36" s="647" t="s">
        <v>565</v>
      </c>
      <c r="AI36" s="648">
        <v>0</v>
      </c>
      <c r="AJ36" s="648" t="s">
        <v>466</v>
      </c>
      <c r="AK36" s="649" t="s">
        <v>338</v>
      </c>
      <c r="AL36" s="366"/>
      <c r="AM36" s="366"/>
      <c r="AN36" s="366"/>
      <c r="AO36" s="366"/>
      <c r="AP36" s="366"/>
      <c r="AQ36" s="808" t="s">
        <v>532</v>
      </c>
      <c r="AR36" s="763"/>
      <c r="AS36" s="367" t="s">
        <v>315</v>
      </c>
      <c r="AT36" s="368"/>
      <c r="AU36" s="369" t="s">
        <v>315</v>
      </c>
      <c r="AV36" s="367" t="s">
        <v>315</v>
      </c>
      <c r="AW36" s="368"/>
      <c r="AX36" s="369" t="s">
        <v>315</v>
      </c>
      <c r="AY36" s="367" t="s">
        <v>315</v>
      </c>
      <c r="AZ36" s="402"/>
      <c r="BA36" s="369" t="s">
        <v>315</v>
      </c>
      <c r="BB36" s="367" t="s">
        <v>315</v>
      </c>
      <c r="BC36" s="402"/>
      <c r="BD36" s="369" t="s">
        <v>315</v>
      </c>
      <c r="BE36" s="367" t="s">
        <v>315</v>
      </c>
      <c r="BF36" s="402"/>
      <c r="BG36" s="369" t="s">
        <v>315</v>
      </c>
      <c r="BH36" s="367" t="s">
        <v>315</v>
      </c>
      <c r="BI36" s="368"/>
      <c r="BJ36" s="369" t="s">
        <v>315</v>
      </c>
      <c r="BK36" s="367" t="s">
        <v>315</v>
      </c>
      <c r="BL36" s="402"/>
      <c r="BM36" s="369" t="s">
        <v>315</v>
      </c>
      <c r="BN36" s="367" t="s">
        <v>315</v>
      </c>
      <c r="BO36" s="368"/>
      <c r="BP36" s="369" t="s">
        <v>315</v>
      </c>
      <c r="BQ36" s="367" t="s">
        <v>315</v>
      </c>
      <c r="BR36" s="368"/>
      <c r="BS36" s="369" t="s">
        <v>315</v>
      </c>
      <c r="BT36" s="367" t="s">
        <v>315</v>
      </c>
      <c r="BU36" s="368"/>
      <c r="BV36" s="369" t="s">
        <v>315</v>
      </c>
      <c r="BW36" s="367" t="s">
        <v>315</v>
      </c>
      <c r="BX36" s="368"/>
      <c r="BY36" s="369" t="s">
        <v>315</v>
      </c>
      <c r="BZ36" s="367" t="s">
        <v>315</v>
      </c>
      <c r="CA36" s="368"/>
      <c r="CB36" s="369" t="s">
        <v>315</v>
      </c>
      <c r="CC36" s="367" t="s">
        <v>315</v>
      </c>
      <c r="CD36" s="402"/>
      <c r="CE36" s="369" t="s">
        <v>315</v>
      </c>
      <c r="CF36" s="367" t="s">
        <v>315</v>
      </c>
      <c r="CG36" s="368"/>
      <c r="CH36" s="369" t="s">
        <v>315</v>
      </c>
      <c r="CI36" s="367" t="s">
        <v>315</v>
      </c>
      <c r="CJ36" s="794"/>
      <c r="CK36" s="369" t="s">
        <v>315</v>
      </c>
      <c r="CL36" s="367" t="s">
        <v>315</v>
      </c>
      <c r="CM36" s="368"/>
      <c r="CN36" s="369" t="s">
        <v>315</v>
      </c>
      <c r="CO36" s="367" t="s">
        <v>315</v>
      </c>
      <c r="CP36" s="368"/>
      <c r="CQ36" s="369" t="s">
        <v>315</v>
      </c>
      <c r="CR36" s="367" t="s">
        <v>315</v>
      </c>
      <c r="CS36" s="794"/>
      <c r="CT36" s="369" t="s">
        <v>315</v>
      </c>
      <c r="CU36" s="367" t="s">
        <v>315</v>
      </c>
      <c r="CV36" s="794"/>
      <c r="CW36" s="369" t="s">
        <v>315</v>
      </c>
      <c r="CX36" s="367" t="s">
        <v>315</v>
      </c>
      <c r="CY36" s="368"/>
      <c r="CZ36" s="369" t="s">
        <v>315</v>
      </c>
      <c r="DA36" s="367" t="s">
        <v>315</v>
      </c>
      <c r="DB36" s="368"/>
      <c r="DC36" s="369" t="s">
        <v>315</v>
      </c>
      <c r="DD36" s="367" t="s">
        <v>315</v>
      </c>
      <c r="DE36" s="368"/>
      <c r="DF36" s="369" t="s">
        <v>315</v>
      </c>
      <c r="DG36" s="367" t="s">
        <v>555</v>
      </c>
      <c r="DH36" s="368"/>
      <c r="DI36" s="369" t="s">
        <v>315</v>
      </c>
      <c r="DJ36" s="367" t="s">
        <v>315</v>
      </c>
      <c r="DK36" s="807">
        <v>300</v>
      </c>
      <c r="DL36" s="369" t="s">
        <v>441</v>
      </c>
      <c r="DM36" s="367" t="s">
        <v>315</v>
      </c>
      <c r="DN36" s="368"/>
      <c r="DO36" s="369" t="s">
        <v>315</v>
      </c>
      <c r="DP36" s="367" t="s">
        <v>315</v>
      </c>
      <c r="DQ36" s="368"/>
      <c r="DR36" s="369" t="s">
        <v>315</v>
      </c>
      <c r="DS36" s="367" t="s">
        <v>315</v>
      </c>
      <c r="DT36" s="368"/>
      <c r="DU36" s="369" t="s">
        <v>315</v>
      </c>
      <c r="DV36" s="367" t="s">
        <v>315</v>
      </c>
      <c r="DW36" s="368"/>
      <c r="DX36" s="369" t="s">
        <v>315</v>
      </c>
      <c r="DY36" s="367" t="s">
        <v>315</v>
      </c>
      <c r="DZ36" s="368"/>
      <c r="EA36" s="369" t="s">
        <v>315</v>
      </c>
      <c r="EB36" s="367" t="s">
        <v>315</v>
      </c>
      <c r="EC36" s="368"/>
      <c r="ED36" s="369" t="s">
        <v>315</v>
      </c>
      <c r="EE36" s="367" t="s">
        <v>315</v>
      </c>
      <c r="EF36" s="368"/>
      <c r="EG36" s="367" t="s">
        <v>315</v>
      </c>
      <c r="EH36" s="367" t="s">
        <v>315</v>
      </c>
      <c r="EI36" s="368"/>
      <c r="EJ36" s="369" t="s">
        <v>315</v>
      </c>
      <c r="EK36" s="367" t="s">
        <v>315</v>
      </c>
      <c r="EL36" s="368"/>
      <c r="EM36" s="369" t="s">
        <v>315</v>
      </c>
      <c r="EN36" s="367" t="s">
        <v>315</v>
      </c>
      <c r="EO36" s="402"/>
      <c r="EP36" s="369" t="s">
        <v>315</v>
      </c>
      <c r="EQ36" s="367" t="s">
        <v>315</v>
      </c>
      <c r="ER36" s="402"/>
      <c r="ES36" s="369" t="s">
        <v>315</v>
      </c>
      <c r="ET36" s="367" t="s">
        <v>315</v>
      </c>
      <c r="EU36" s="402"/>
      <c r="EV36" s="369" t="s">
        <v>315</v>
      </c>
      <c r="EW36" s="367" t="s">
        <v>315</v>
      </c>
      <c r="EX36" s="368"/>
      <c r="EY36" s="369" t="s">
        <v>315</v>
      </c>
      <c r="EZ36" s="367" t="s">
        <v>315</v>
      </c>
      <c r="FA36" s="402"/>
      <c r="FB36" s="369" t="s">
        <v>315</v>
      </c>
      <c r="FC36" s="367" t="s">
        <v>315</v>
      </c>
      <c r="FD36" s="368"/>
      <c r="FE36" s="369" t="s">
        <v>315</v>
      </c>
      <c r="FF36" s="367" t="s">
        <v>315</v>
      </c>
      <c r="FG36" s="368"/>
      <c r="FH36" s="369" t="s">
        <v>315</v>
      </c>
      <c r="FI36" s="367" t="s">
        <v>315</v>
      </c>
      <c r="FJ36" s="368"/>
      <c r="FK36" s="369" t="s">
        <v>315</v>
      </c>
      <c r="FL36" s="367" t="s">
        <v>315</v>
      </c>
      <c r="FM36" s="368"/>
      <c r="FN36" s="369" t="s">
        <v>315</v>
      </c>
      <c r="FO36" s="367" t="s">
        <v>315</v>
      </c>
      <c r="FP36" s="368"/>
      <c r="FQ36" s="369" t="s">
        <v>315</v>
      </c>
      <c r="FR36" s="367" t="s">
        <v>315</v>
      </c>
      <c r="FS36" s="402"/>
      <c r="FT36" s="369" t="s">
        <v>315</v>
      </c>
      <c r="FU36" s="367" t="s">
        <v>315</v>
      </c>
      <c r="FV36" s="368"/>
      <c r="FW36" s="369" t="s">
        <v>315</v>
      </c>
      <c r="FX36" s="367" t="s">
        <v>315</v>
      </c>
      <c r="FY36" s="794"/>
      <c r="FZ36" s="369" t="s">
        <v>315</v>
      </c>
      <c r="GA36" s="367" t="s">
        <v>315</v>
      </c>
      <c r="GB36" s="368"/>
      <c r="GC36" s="369" t="s">
        <v>315</v>
      </c>
      <c r="GD36" s="367" t="s">
        <v>315</v>
      </c>
      <c r="GE36" s="368"/>
      <c r="GF36" s="369" t="s">
        <v>315</v>
      </c>
      <c r="GG36" s="367" t="s">
        <v>315</v>
      </c>
      <c r="GH36" s="794"/>
      <c r="GI36" s="369" t="s">
        <v>315</v>
      </c>
      <c r="GJ36" s="367" t="s">
        <v>315</v>
      </c>
      <c r="GK36" s="794"/>
      <c r="GL36" s="369" t="s">
        <v>315</v>
      </c>
      <c r="GM36" s="367" t="s">
        <v>315</v>
      </c>
      <c r="GN36" s="368"/>
      <c r="GO36" s="369" t="s">
        <v>315</v>
      </c>
      <c r="GP36" s="367" t="s">
        <v>315</v>
      </c>
      <c r="GQ36" s="368"/>
      <c r="GR36" s="369" t="s">
        <v>315</v>
      </c>
      <c r="GS36" s="367" t="s">
        <v>315</v>
      </c>
      <c r="GT36" s="368"/>
      <c r="GU36" s="369" t="s">
        <v>315</v>
      </c>
      <c r="GV36" s="367" t="s">
        <v>315</v>
      </c>
      <c r="GW36" s="368"/>
      <c r="GX36" s="369" t="s">
        <v>315</v>
      </c>
      <c r="GY36" s="367" t="s">
        <v>315</v>
      </c>
      <c r="GZ36" s="368"/>
      <c r="HA36" s="369" t="s">
        <v>315</v>
      </c>
      <c r="HB36" s="367" t="s">
        <v>315</v>
      </c>
      <c r="HC36" s="368"/>
      <c r="HD36" s="369" t="s">
        <v>315</v>
      </c>
      <c r="HE36" s="367" t="s">
        <v>315</v>
      </c>
      <c r="HF36" s="368"/>
      <c r="HG36" s="369" t="s">
        <v>315</v>
      </c>
      <c r="HH36" s="367" t="s">
        <v>315</v>
      </c>
      <c r="HI36" s="368"/>
      <c r="HJ36" s="369" t="s">
        <v>315</v>
      </c>
      <c r="HK36" s="367" t="s">
        <v>315</v>
      </c>
      <c r="HL36" s="368"/>
      <c r="HM36" s="369" t="s">
        <v>315</v>
      </c>
      <c r="HN36" s="367" t="s">
        <v>315</v>
      </c>
      <c r="HO36" s="368"/>
      <c r="HP36" s="369" t="s">
        <v>315</v>
      </c>
      <c r="HQ36" s="367" t="s">
        <v>315</v>
      </c>
      <c r="HR36" s="368"/>
      <c r="HS36" s="369" t="s">
        <v>315</v>
      </c>
      <c r="HT36" s="367" t="s">
        <v>315</v>
      </c>
      <c r="HU36" s="368"/>
      <c r="HV36" s="367" t="s">
        <v>315</v>
      </c>
      <c r="HW36" s="367" t="s">
        <v>315</v>
      </c>
      <c r="HX36" s="368"/>
      <c r="HY36" s="369" t="s">
        <v>315</v>
      </c>
      <c r="HZ36" s="367" t="s">
        <v>315</v>
      </c>
      <c r="IA36" s="368"/>
      <c r="IB36" s="369" t="s">
        <v>315</v>
      </c>
      <c r="IC36" s="367" t="s">
        <v>315</v>
      </c>
      <c r="ID36" s="402"/>
      <c r="IE36" s="369" t="s">
        <v>315</v>
      </c>
      <c r="IF36" s="367" t="s">
        <v>315</v>
      </c>
      <c r="IG36" s="402"/>
      <c r="IH36" s="369" t="s">
        <v>315</v>
      </c>
      <c r="II36" s="367" t="s">
        <v>315</v>
      </c>
      <c r="IJ36" s="402"/>
      <c r="IK36" s="369" t="s">
        <v>315</v>
      </c>
      <c r="IL36" s="367" t="s">
        <v>315</v>
      </c>
      <c r="IM36" s="368"/>
      <c r="IN36" s="369" t="s">
        <v>315</v>
      </c>
      <c r="IO36" s="367" t="s">
        <v>315</v>
      </c>
      <c r="IP36" s="402"/>
      <c r="IQ36" s="369" t="s">
        <v>315</v>
      </c>
      <c r="IR36" s="367" t="s">
        <v>315</v>
      </c>
      <c r="IS36" s="368"/>
      <c r="IT36" s="369" t="s">
        <v>315</v>
      </c>
      <c r="IU36" s="367" t="s">
        <v>315</v>
      </c>
      <c r="IV36" s="368"/>
      <c r="IW36" s="369" t="s">
        <v>315</v>
      </c>
      <c r="IX36" s="367" t="s">
        <v>315</v>
      </c>
      <c r="IY36" s="368"/>
      <c r="IZ36" s="369" t="s">
        <v>315</v>
      </c>
      <c r="JA36" s="367" t="s">
        <v>315</v>
      </c>
      <c r="JB36" s="368"/>
      <c r="JC36" s="369" t="s">
        <v>315</v>
      </c>
      <c r="JD36" s="367" t="s">
        <v>315</v>
      </c>
      <c r="JE36" s="368"/>
      <c r="JF36" s="369" t="s">
        <v>315</v>
      </c>
      <c r="JG36" s="367" t="s">
        <v>315</v>
      </c>
      <c r="JH36" s="402"/>
      <c r="JI36" s="369" t="s">
        <v>315</v>
      </c>
      <c r="JJ36" s="367" t="s">
        <v>315</v>
      </c>
      <c r="JK36" s="368"/>
      <c r="JL36" s="369" t="s">
        <v>315</v>
      </c>
      <c r="JM36" s="367" t="s">
        <v>315</v>
      </c>
      <c r="JN36" s="794"/>
      <c r="JO36" s="369" t="s">
        <v>315</v>
      </c>
      <c r="JP36" s="367" t="s">
        <v>315</v>
      </c>
      <c r="JQ36" s="368"/>
      <c r="JR36" s="369" t="s">
        <v>315</v>
      </c>
      <c r="JS36" s="367" t="s">
        <v>315</v>
      </c>
      <c r="JT36" s="368"/>
      <c r="JU36" s="369" t="s">
        <v>315</v>
      </c>
      <c r="JV36" s="367" t="s">
        <v>315</v>
      </c>
      <c r="JW36" s="794"/>
      <c r="JX36" s="369" t="s">
        <v>315</v>
      </c>
      <c r="JY36" s="367" t="s">
        <v>315</v>
      </c>
      <c r="JZ36" s="794"/>
      <c r="KA36" s="369" t="s">
        <v>315</v>
      </c>
      <c r="KB36" s="367" t="s">
        <v>315</v>
      </c>
      <c r="KC36" s="368"/>
      <c r="KD36" s="369" t="s">
        <v>315</v>
      </c>
      <c r="KE36" s="367" t="s">
        <v>315</v>
      </c>
      <c r="KF36" s="368"/>
      <c r="KG36" s="369" t="s">
        <v>315</v>
      </c>
      <c r="KH36" s="367" t="s">
        <v>315</v>
      </c>
      <c r="KI36" s="368"/>
      <c r="KJ36" s="369" t="s">
        <v>315</v>
      </c>
      <c r="KK36" s="367" t="s">
        <v>315</v>
      </c>
      <c r="KL36" s="368"/>
      <c r="KM36" s="369" t="s">
        <v>315</v>
      </c>
      <c r="KN36" s="367" t="s">
        <v>315</v>
      </c>
      <c r="KO36" s="368"/>
      <c r="KP36" s="369" t="s">
        <v>315</v>
      </c>
      <c r="KQ36" s="367" t="s">
        <v>315</v>
      </c>
      <c r="KR36" s="368"/>
      <c r="KS36" s="369" t="s">
        <v>315</v>
      </c>
      <c r="KT36" s="367" t="s">
        <v>315</v>
      </c>
      <c r="KU36" s="368"/>
      <c r="KV36" s="369" t="s">
        <v>315</v>
      </c>
      <c r="KW36" s="367" t="s">
        <v>315</v>
      </c>
      <c r="KX36" s="368"/>
      <c r="KY36" s="369" t="s">
        <v>315</v>
      </c>
      <c r="KZ36" s="367" t="s">
        <v>315</v>
      </c>
      <c r="LA36" s="368"/>
      <c r="LB36" s="369" t="s">
        <v>315</v>
      </c>
      <c r="LC36" s="367" t="s">
        <v>315</v>
      </c>
      <c r="LD36" s="368"/>
      <c r="LE36" s="369" t="s">
        <v>315</v>
      </c>
      <c r="LF36" s="367" t="s">
        <v>315</v>
      </c>
      <c r="LG36" s="368"/>
      <c r="LH36" s="369" t="s">
        <v>315</v>
      </c>
      <c r="LI36" s="367" t="s">
        <v>315</v>
      </c>
      <c r="LJ36" s="368"/>
      <c r="LK36" s="367" t="s">
        <v>315</v>
      </c>
      <c r="XFD36" s="230">
        <v>600</v>
      </c>
    </row>
    <row r="37" spans="1:323 16384:16384" ht="21.65" hidden="1" customHeight="1" x14ac:dyDescent="0.2">
      <c r="A37" s="120"/>
      <c r="B37" s="637">
        <v>46086.371921296297</v>
      </c>
      <c r="C37" s="555">
        <v>0</v>
      </c>
      <c r="D37" s="763" t="s">
        <v>713</v>
      </c>
      <c r="E37" s="638">
        <v>6780</v>
      </c>
      <c r="F37" s="540" t="s">
        <v>683</v>
      </c>
      <c r="G37" s="540" t="s">
        <v>548</v>
      </c>
      <c r="H37" s="540" t="s">
        <v>556</v>
      </c>
      <c r="I37" s="540" t="s">
        <v>571</v>
      </c>
      <c r="J37" s="639">
        <v>5700</v>
      </c>
      <c r="K37" s="540" t="s">
        <v>684</v>
      </c>
      <c r="L37" s="540" t="s">
        <v>548</v>
      </c>
      <c r="M37" s="540" t="s">
        <v>556</v>
      </c>
      <c r="N37" s="540" t="s">
        <v>668</v>
      </c>
      <c r="O37" s="639">
        <v>5700</v>
      </c>
      <c r="P37" s="540">
        <v>0</v>
      </c>
      <c r="Q37" s="640">
        <v>5700</v>
      </c>
      <c r="R37" s="640">
        <v>5700</v>
      </c>
      <c r="S37" s="540" t="s">
        <v>681</v>
      </c>
      <c r="T37" s="641" t="s">
        <v>897</v>
      </c>
      <c r="U37" s="642"/>
      <c r="V37" s="642"/>
      <c r="W37" s="642">
        <v>46098</v>
      </c>
      <c r="X37" s="642">
        <v>46107</v>
      </c>
      <c r="Y37" s="642">
        <v>46107</v>
      </c>
      <c r="Z37" s="642">
        <v>46099</v>
      </c>
      <c r="AA37" s="643">
        <v>46099</v>
      </c>
      <c r="AB37" s="644">
        <v>5700</v>
      </c>
      <c r="AC37" s="645">
        <v>5700</v>
      </c>
      <c r="AD37" s="410" t="s">
        <v>682</v>
      </c>
      <c r="AE37" s="366"/>
      <c r="AF37" s="646" t="s">
        <v>570</v>
      </c>
      <c r="AG37" s="647" t="s">
        <v>552</v>
      </c>
      <c r="AH37" s="647" t="s">
        <v>553</v>
      </c>
      <c r="AI37" s="648" t="s">
        <v>669</v>
      </c>
      <c r="AJ37" s="648" t="s">
        <v>466</v>
      </c>
      <c r="AK37" s="649" t="s">
        <v>386</v>
      </c>
      <c r="AL37" s="366"/>
      <c r="AM37" s="366"/>
      <c r="AN37" s="366"/>
      <c r="AO37" s="366"/>
      <c r="AP37" s="366"/>
      <c r="AQ37" s="868" t="s">
        <v>330</v>
      </c>
      <c r="AR37" s="763"/>
      <c r="AS37" s="367" t="s">
        <v>315</v>
      </c>
      <c r="AT37" s="368"/>
      <c r="AU37" s="369" t="s">
        <v>315</v>
      </c>
      <c r="AV37" s="367" t="s">
        <v>315</v>
      </c>
      <c r="AW37" s="368"/>
      <c r="AX37" s="369" t="s">
        <v>315</v>
      </c>
      <c r="AY37" s="367" t="s">
        <v>315</v>
      </c>
      <c r="AZ37" s="402"/>
      <c r="BA37" s="369" t="s">
        <v>315</v>
      </c>
      <c r="BB37" s="367" t="s">
        <v>315</v>
      </c>
      <c r="BC37" s="402"/>
      <c r="BD37" s="369" t="s">
        <v>315</v>
      </c>
      <c r="BE37" s="367" t="s">
        <v>315</v>
      </c>
      <c r="BF37" s="402"/>
      <c r="BG37" s="369" t="s">
        <v>315</v>
      </c>
      <c r="BH37" s="367" t="s">
        <v>315</v>
      </c>
      <c r="BI37" s="368"/>
      <c r="BJ37" s="369" t="s">
        <v>315</v>
      </c>
      <c r="BK37" s="367" t="s">
        <v>315</v>
      </c>
      <c r="BL37" s="402"/>
      <c r="BM37" s="369" t="s">
        <v>315</v>
      </c>
      <c r="BN37" s="367" t="s">
        <v>315</v>
      </c>
      <c r="BO37" s="368"/>
      <c r="BP37" s="369" t="s">
        <v>315</v>
      </c>
      <c r="BQ37" s="367" t="s">
        <v>315</v>
      </c>
      <c r="BR37" s="368"/>
      <c r="BS37" s="369" t="s">
        <v>315</v>
      </c>
      <c r="BT37" s="367" t="s">
        <v>315</v>
      </c>
      <c r="BU37" s="368"/>
      <c r="BV37" s="369" t="s">
        <v>315</v>
      </c>
      <c r="BW37" s="367" t="s">
        <v>315</v>
      </c>
      <c r="BX37" s="368"/>
      <c r="BY37" s="369" t="s">
        <v>315</v>
      </c>
      <c r="BZ37" s="367" t="s">
        <v>315</v>
      </c>
      <c r="CA37" s="368"/>
      <c r="CB37" s="369" t="s">
        <v>315</v>
      </c>
      <c r="CC37" s="367" t="s">
        <v>315</v>
      </c>
      <c r="CD37" s="402"/>
      <c r="CE37" s="369" t="s">
        <v>315</v>
      </c>
      <c r="CF37" s="367" t="s">
        <v>315</v>
      </c>
      <c r="CG37" s="368"/>
      <c r="CH37" s="369" t="s">
        <v>315</v>
      </c>
      <c r="CI37" s="367" t="s">
        <v>315</v>
      </c>
      <c r="CJ37" s="794"/>
      <c r="CK37" s="369" t="s">
        <v>315</v>
      </c>
      <c r="CL37" s="367" t="s">
        <v>315</v>
      </c>
      <c r="CM37" s="368"/>
      <c r="CN37" s="369" t="s">
        <v>315</v>
      </c>
      <c r="CO37" s="367" t="s">
        <v>555</v>
      </c>
      <c r="CP37" s="368"/>
      <c r="CQ37" s="369" t="s">
        <v>315</v>
      </c>
      <c r="CR37" s="367" t="s">
        <v>315</v>
      </c>
      <c r="CS37" s="822">
        <v>1500</v>
      </c>
      <c r="CT37" s="369" t="s">
        <v>315</v>
      </c>
      <c r="CU37" s="367" t="s">
        <v>315</v>
      </c>
      <c r="CV37" s="794"/>
      <c r="CW37" s="369" t="s">
        <v>315</v>
      </c>
      <c r="CX37" s="367" t="s">
        <v>315</v>
      </c>
      <c r="CY37" s="822">
        <v>3600</v>
      </c>
      <c r="CZ37" s="369" t="s">
        <v>315</v>
      </c>
      <c r="DA37" s="367" t="s">
        <v>315</v>
      </c>
      <c r="DB37" s="368"/>
      <c r="DC37" s="369" t="s">
        <v>315</v>
      </c>
      <c r="DD37" s="367" t="s">
        <v>315</v>
      </c>
      <c r="DE37" s="368"/>
      <c r="DF37" s="369" t="s">
        <v>315</v>
      </c>
      <c r="DG37" s="367" t="s">
        <v>315</v>
      </c>
      <c r="DH37" s="822">
        <v>600</v>
      </c>
      <c r="DI37" s="369" t="s">
        <v>315</v>
      </c>
      <c r="DJ37" s="367" t="s">
        <v>315</v>
      </c>
      <c r="DK37" s="368">
        <v>0</v>
      </c>
      <c r="DL37" s="369" t="s">
        <v>315</v>
      </c>
      <c r="DM37" s="367" t="s">
        <v>315</v>
      </c>
      <c r="DN37" s="368"/>
      <c r="DO37" s="369" t="s">
        <v>315</v>
      </c>
      <c r="DP37" s="367" t="s">
        <v>315</v>
      </c>
      <c r="DQ37" s="368"/>
      <c r="DR37" s="369" t="s">
        <v>441</v>
      </c>
      <c r="DS37" s="367" t="s">
        <v>315</v>
      </c>
      <c r="DT37" s="368"/>
      <c r="DU37" s="369" t="s">
        <v>315</v>
      </c>
      <c r="DV37" s="367" t="s">
        <v>315</v>
      </c>
      <c r="DW37" s="368"/>
      <c r="DX37" s="369" t="s">
        <v>315</v>
      </c>
      <c r="DY37" s="367" t="s">
        <v>315</v>
      </c>
      <c r="DZ37" s="368"/>
      <c r="EA37" s="369" t="s">
        <v>315</v>
      </c>
      <c r="EB37" s="367" t="s">
        <v>315</v>
      </c>
      <c r="EC37" s="368"/>
      <c r="ED37" s="369" t="s">
        <v>315</v>
      </c>
      <c r="EE37" s="367" t="s">
        <v>315</v>
      </c>
      <c r="EF37" s="368"/>
      <c r="EG37" s="367" t="s">
        <v>315</v>
      </c>
      <c r="EH37" s="367" t="s">
        <v>315</v>
      </c>
      <c r="EI37" s="368"/>
      <c r="EJ37" s="369" t="s">
        <v>315</v>
      </c>
      <c r="EK37" s="367" t="s">
        <v>315</v>
      </c>
      <c r="EL37" s="368"/>
      <c r="EM37" s="369" t="s">
        <v>315</v>
      </c>
      <c r="EN37" s="367" t="s">
        <v>315</v>
      </c>
      <c r="EO37" s="402"/>
      <c r="EP37" s="369" t="s">
        <v>315</v>
      </c>
      <c r="EQ37" s="367" t="s">
        <v>315</v>
      </c>
      <c r="ER37" s="402"/>
      <c r="ES37" s="369" t="s">
        <v>315</v>
      </c>
      <c r="ET37" s="367" t="s">
        <v>315</v>
      </c>
      <c r="EU37" s="402"/>
      <c r="EV37" s="369" t="s">
        <v>315</v>
      </c>
      <c r="EW37" s="367" t="s">
        <v>315</v>
      </c>
      <c r="EX37" s="368"/>
      <c r="EY37" s="369" t="s">
        <v>315</v>
      </c>
      <c r="EZ37" s="367" t="s">
        <v>315</v>
      </c>
      <c r="FA37" s="402"/>
      <c r="FB37" s="369" t="s">
        <v>315</v>
      </c>
      <c r="FC37" s="367" t="s">
        <v>315</v>
      </c>
      <c r="FD37" s="368"/>
      <c r="FE37" s="369" t="s">
        <v>315</v>
      </c>
      <c r="FF37" s="367" t="s">
        <v>315</v>
      </c>
      <c r="FG37" s="368"/>
      <c r="FH37" s="369" t="s">
        <v>315</v>
      </c>
      <c r="FI37" s="367" t="s">
        <v>315</v>
      </c>
      <c r="FJ37" s="368"/>
      <c r="FK37" s="369" t="s">
        <v>315</v>
      </c>
      <c r="FL37" s="367" t="s">
        <v>315</v>
      </c>
      <c r="FM37" s="368"/>
      <c r="FN37" s="369" t="s">
        <v>315</v>
      </c>
      <c r="FO37" s="367" t="s">
        <v>315</v>
      </c>
      <c r="FP37" s="368"/>
      <c r="FQ37" s="369" t="s">
        <v>315</v>
      </c>
      <c r="FR37" s="367" t="s">
        <v>315</v>
      </c>
      <c r="FS37" s="402"/>
      <c r="FT37" s="369" t="s">
        <v>315</v>
      </c>
      <c r="FU37" s="367" t="s">
        <v>315</v>
      </c>
      <c r="FV37" s="368"/>
      <c r="FW37" s="369" t="s">
        <v>315</v>
      </c>
      <c r="FX37" s="367" t="s">
        <v>315</v>
      </c>
      <c r="FY37" s="794"/>
      <c r="FZ37" s="369" t="s">
        <v>315</v>
      </c>
      <c r="GA37" s="367" t="s">
        <v>315</v>
      </c>
      <c r="GB37" s="368"/>
      <c r="GC37" s="369" t="s">
        <v>315</v>
      </c>
      <c r="GD37" s="367" t="s">
        <v>315</v>
      </c>
      <c r="GE37" s="368"/>
      <c r="GF37" s="369" t="s">
        <v>315</v>
      </c>
      <c r="GG37" s="367" t="s">
        <v>315</v>
      </c>
      <c r="GH37" s="794"/>
      <c r="GI37" s="369" t="s">
        <v>315</v>
      </c>
      <c r="GJ37" s="367" t="s">
        <v>315</v>
      </c>
      <c r="GK37" s="794"/>
      <c r="GL37" s="369" t="s">
        <v>315</v>
      </c>
      <c r="GM37" s="367" t="s">
        <v>315</v>
      </c>
      <c r="GN37" s="368"/>
      <c r="GO37" s="369" t="s">
        <v>315</v>
      </c>
      <c r="GP37" s="367" t="s">
        <v>315</v>
      </c>
      <c r="GQ37" s="368"/>
      <c r="GR37" s="369" t="s">
        <v>315</v>
      </c>
      <c r="GS37" s="367" t="s">
        <v>315</v>
      </c>
      <c r="GT37" s="368"/>
      <c r="GU37" s="369" t="s">
        <v>315</v>
      </c>
      <c r="GV37" s="367" t="s">
        <v>315</v>
      </c>
      <c r="GW37" s="368"/>
      <c r="GX37" s="369" t="s">
        <v>315</v>
      </c>
      <c r="GY37" s="367" t="s">
        <v>315</v>
      </c>
      <c r="GZ37" s="368"/>
      <c r="HA37" s="369" t="s">
        <v>315</v>
      </c>
      <c r="HB37" s="367" t="s">
        <v>315</v>
      </c>
      <c r="HC37" s="368"/>
      <c r="HD37" s="369" t="s">
        <v>315</v>
      </c>
      <c r="HE37" s="367" t="s">
        <v>315</v>
      </c>
      <c r="HF37" s="368"/>
      <c r="HG37" s="369" t="s">
        <v>315</v>
      </c>
      <c r="HH37" s="367" t="s">
        <v>315</v>
      </c>
      <c r="HI37" s="368"/>
      <c r="HJ37" s="369" t="s">
        <v>315</v>
      </c>
      <c r="HK37" s="367" t="s">
        <v>315</v>
      </c>
      <c r="HL37" s="368"/>
      <c r="HM37" s="369" t="s">
        <v>315</v>
      </c>
      <c r="HN37" s="367" t="s">
        <v>315</v>
      </c>
      <c r="HO37" s="368"/>
      <c r="HP37" s="369" t="s">
        <v>315</v>
      </c>
      <c r="HQ37" s="367" t="s">
        <v>315</v>
      </c>
      <c r="HR37" s="368"/>
      <c r="HS37" s="369" t="s">
        <v>315</v>
      </c>
      <c r="HT37" s="367" t="s">
        <v>315</v>
      </c>
      <c r="HU37" s="368"/>
      <c r="HV37" s="367" t="s">
        <v>315</v>
      </c>
      <c r="HW37" s="367" t="s">
        <v>315</v>
      </c>
      <c r="HX37" s="368"/>
      <c r="HY37" s="369" t="s">
        <v>315</v>
      </c>
      <c r="HZ37" s="367" t="s">
        <v>315</v>
      </c>
      <c r="IA37" s="368"/>
      <c r="IB37" s="369" t="s">
        <v>315</v>
      </c>
      <c r="IC37" s="367" t="s">
        <v>315</v>
      </c>
      <c r="ID37" s="402"/>
      <c r="IE37" s="369" t="s">
        <v>315</v>
      </c>
      <c r="IF37" s="367" t="s">
        <v>315</v>
      </c>
      <c r="IG37" s="402"/>
      <c r="IH37" s="369" t="s">
        <v>315</v>
      </c>
      <c r="II37" s="367" t="s">
        <v>315</v>
      </c>
      <c r="IJ37" s="402"/>
      <c r="IK37" s="369" t="s">
        <v>315</v>
      </c>
      <c r="IL37" s="367" t="s">
        <v>315</v>
      </c>
      <c r="IM37" s="368"/>
      <c r="IN37" s="369" t="s">
        <v>315</v>
      </c>
      <c r="IO37" s="367" t="s">
        <v>315</v>
      </c>
      <c r="IP37" s="402"/>
      <c r="IQ37" s="369" t="s">
        <v>315</v>
      </c>
      <c r="IR37" s="367" t="s">
        <v>315</v>
      </c>
      <c r="IS37" s="368"/>
      <c r="IT37" s="369" t="s">
        <v>315</v>
      </c>
      <c r="IU37" s="367" t="s">
        <v>315</v>
      </c>
      <c r="IV37" s="368"/>
      <c r="IW37" s="369" t="s">
        <v>315</v>
      </c>
      <c r="IX37" s="367" t="s">
        <v>315</v>
      </c>
      <c r="IY37" s="368"/>
      <c r="IZ37" s="369" t="s">
        <v>315</v>
      </c>
      <c r="JA37" s="367" t="s">
        <v>315</v>
      </c>
      <c r="JB37" s="368"/>
      <c r="JC37" s="369" t="s">
        <v>315</v>
      </c>
      <c r="JD37" s="367" t="s">
        <v>315</v>
      </c>
      <c r="JE37" s="368"/>
      <c r="JF37" s="369" t="s">
        <v>315</v>
      </c>
      <c r="JG37" s="367" t="s">
        <v>315</v>
      </c>
      <c r="JH37" s="402"/>
      <c r="JI37" s="369" t="s">
        <v>315</v>
      </c>
      <c r="JJ37" s="367" t="s">
        <v>315</v>
      </c>
      <c r="JK37" s="368"/>
      <c r="JL37" s="369" t="s">
        <v>315</v>
      </c>
      <c r="JM37" s="367" t="s">
        <v>315</v>
      </c>
      <c r="JN37" s="794"/>
      <c r="JO37" s="369" t="s">
        <v>315</v>
      </c>
      <c r="JP37" s="367" t="s">
        <v>315</v>
      </c>
      <c r="JQ37" s="368"/>
      <c r="JR37" s="369" t="s">
        <v>315</v>
      </c>
      <c r="JS37" s="367" t="s">
        <v>315</v>
      </c>
      <c r="JT37" s="368"/>
      <c r="JU37" s="369" t="s">
        <v>315</v>
      </c>
      <c r="JV37" s="367" t="s">
        <v>315</v>
      </c>
      <c r="JW37" s="794"/>
      <c r="JX37" s="369" t="s">
        <v>315</v>
      </c>
      <c r="JY37" s="367" t="s">
        <v>315</v>
      </c>
      <c r="JZ37" s="794"/>
      <c r="KA37" s="369" t="s">
        <v>315</v>
      </c>
      <c r="KB37" s="367" t="s">
        <v>315</v>
      </c>
      <c r="KC37" s="368"/>
      <c r="KD37" s="369" t="s">
        <v>315</v>
      </c>
      <c r="KE37" s="367" t="s">
        <v>315</v>
      </c>
      <c r="KF37" s="368"/>
      <c r="KG37" s="369" t="s">
        <v>315</v>
      </c>
      <c r="KH37" s="367" t="s">
        <v>315</v>
      </c>
      <c r="KI37" s="368"/>
      <c r="KJ37" s="369" t="s">
        <v>315</v>
      </c>
      <c r="KK37" s="367" t="s">
        <v>315</v>
      </c>
      <c r="KL37" s="368"/>
      <c r="KM37" s="369" t="s">
        <v>315</v>
      </c>
      <c r="KN37" s="367" t="s">
        <v>315</v>
      </c>
      <c r="KO37" s="368"/>
      <c r="KP37" s="369" t="s">
        <v>315</v>
      </c>
      <c r="KQ37" s="367" t="s">
        <v>315</v>
      </c>
      <c r="KR37" s="368"/>
      <c r="KS37" s="369" t="s">
        <v>315</v>
      </c>
      <c r="KT37" s="367" t="s">
        <v>315</v>
      </c>
      <c r="KU37" s="368"/>
      <c r="KV37" s="369" t="s">
        <v>315</v>
      </c>
      <c r="KW37" s="367" t="s">
        <v>315</v>
      </c>
      <c r="KX37" s="368"/>
      <c r="KY37" s="369" t="s">
        <v>315</v>
      </c>
      <c r="KZ37" s="367" t="s">
        <v>315</v>
      </c>
      <c r="LA37" s="368"/>
      <c r="LB37" s="369" t="s">
        <v>315</v>
      </c>
      <c r="LC37" s="367" t="s">
        <v>315</v>
      </c>
      <c r="LD37" s="368"/>
      <c r="LE37" s="369" t="s">
        <v>315</v>
      </c>
      <c r="LF37" s="367" t="s">
        <v>315</v>
      </c>
      <c r="LG37" s="368"/>
      <c r="LH37" s="369" t="s">
        <v>315</v>
      </c>
      <c r="LI37" s="367" t="s">
        <v>315</v>
      </c>
      <c r="LJ37" s="368"/>
      <c r="LK37" s="367" t="s">
        <v>315</v>
      </c>
      <c r="XFD37" s="230">
        <v>11400</v>
      </c>
    </row>
    <row r="38" spans="1:323 16384:16384" ht="21.65" hidden="1" customHeight="1" x14ac:dyDescent="0.2">
      <c r="A38" s="120"/>
      <c r="B38" s="637">
        <v>46097.450324074074</v>
      </c>
      <c r="C38" s="555">
        <v>0</v>
      </c>
      <c r="D38" s="763" t="s">
        <v>768</v>
      </c>
      <c r="E38" s="638" t="s">
        <v>576</v>
      </c>
      <c r="F38" s="540" t="s">
        <v>924</v>
      </c>
      <c r="G38" s="540" t="s">
        <v>466</v>
      </c>
      <c r="H38" s="540" t="s">
        <v>579</v>
      </c>
      <c r="I38" s="540">
        <v>0</v>
      </c>
      <c r="J38" s="639">
        <v>2000</v>
      </c>
      <c r="K38" s="540" t="s">
        <v>925</v>
      </c>
      <c r="L38" s="540">
        <v>0</v>
      </c>
      <c r="M38" s="540" t="s">
        <v>579</v>
      </c>
      <c r="N38" s="540">
        <v>0</v>
      </c>
      <c r="O38" s="639">
        <v>1940</v>
      </c>
      <c r="P38" s="540">
        <v>0</v>
      </c>
      <c r="Q38" s="640">
        <v>1940</v>
      </c>
      <c r="R38" s="640">
        <v>2000</v>
      </c>
      <c r="S38" s="540" t="s">
        <v>910</v>
      </c>
      <c r="T38" s="641" t="s">
        <v>551</v>
      </c>
      <c r="U38" s="642"/>
      <c r="V38" s="642"/>
      <c r="W38" s="642">
        <v>46105</v>
      </c>
      <c r="X38" s="642">
        <v>46107</v>
      </c>
      <c r="Y38" s="642">
        <v>46107</v>
      </c>
      <c r="Z38" s="642">
        <v>46106</v>
      </c>
      <c r="AA38" s="643">
        <v>46106</v>
      </c>
      <c r="AB38" s="644">
        <v>2000</v>
      </c>
      <c r="AC38" s="645">
        <v>2000</v>
      </c>
      <c r="AD38" s="410" t="s">
        <v>926</v>
      </c>
      <c r="AE38" s="366"/>
      <c r="AF38" s="646" t="s">
        <v>570</v>
      </c>
      <c r="AG38" s="647" t="s">
        <v>552</v>
      </c>
      <c r="AH38" s="647" t="s">
        <v>565</v>
      </c>
      <c r="AI38" s="648">
        <v>0</v>
      </c>
      <c r="AJ38" s="648" t="s">
        <v>466</v>
      </c>
      <c r="AK38" s="649" t="s">
        <v>385</v>
      </c>
      <c r="AL38" s="366"/>
      <c r="AM38" s="366"/>
      <c r="AN38" s="366"/>
      <c r="AO38" s="366"/>
      <c r="AP38" s="366"/>
      <c r="AQ38" s="808" t="s">
        <v>532</v>
      </c>
      <c r="AR38" s="763"/>
      <c r="AS38" s="367" t="s">
        <v>315</v>
      </c>
      <c r="AT38" s="368"/>
      <c r="AU38" s="369" t="s">
        <v>315</v>
      </c>
      <c r="AV38" s="367" t="s">
        <v>315</v>
      </c>
      <c r="AW38" s="368"/>
      <c r="AX38" s="369" t="s">
        <v>315</v>
      </c>
      <c r="AY38" s="367" t="s">
        <v>315</v>
      </c>
      <c r="AZ38" s="402"/>
      <c r="BA38" s="369" t="s">
        <v>315</v>
      </c>
      <c r="BB38" s="367" t="s">
        <v>315</v>
      </c>
      <c r="BC38" s="402"/>
      <c r="BD38" s="369" t="s">
        <v>315</v>
      </c>
      <c r="BE38" s="367" t="s">
        <v>315</v>
      </c>
      <c r="BF38" s="402"/>
      <c r="BG38" s="369" t="s">
        <v>315</v>
      </c>
      <c r="BH38" s="367" t="s">
        <v>315</v>
      </c>
      <c r="BI38" s="368"/>
      <c r="BJ38" s="369" t="s">
        <v>315</v>
      </c>
      <c r="BK38" s="367" t="s">
        <v>315</v>
      </c>
      <c r="BL38" s="402"/>
      <c r="BM38" s="369" t="s">
        <v>315</v>
      </c>
      <c r="BN38" s="367" t="s">
        <v>315</v>
      </c>
      <c r="BO38" s="368"/>
      <c r="BP38" s="369" t="s">
        <v>315</v>
      </c>
      <c r="BQ38" s="367" t="s">
        <v>315</v>
      </c>
      <c r="BR38" s="368"/>
      <c r="BS38" s="369" t="s">
        <v>315</v>
      </c>
      <c r="BT38" s="367" t="s">
        <v>315</v>
      </c>
      <c r="BU38" s="368"/>
      <c r="BV38" s="369" t="s">
        <v>315</v>
      </c>
      <c r="BW38" s="367" t="s">
        <v>315</v>
      </c>
      <c r="BX38" s="368"/>
      <c r="BY38" s="369" t="s">
        <v>315</v>
      </c>
      <c r="BZ38" s="367" t="s">
        <v>315</v>
      </c>
      <c r="CA38" s="368"/>
      <c r="CB38" s="369" t="s">
        <v>315</v>
      </c>
      <c r="CC38" s="367" t="s">
        <v>315</v>
      </c>
      <c r="CD38" s="402"/>
      <c r="CE38" s="369" t="s">
        <v>315</v>
      </c>
      <c r="CF38" s="367" t="s">
        <v>315</v>
      </c>
      <c r="CG38" s="368"/>
      <c r="CH38" s="369" t="s">
        <v>315</v>
      </c>
      <c r="CI38" s="367" t="s">
        <v>315</v>
      </c>
      <c r="CJ38" s="794"/>
      <c r="CK38" s="369" t="s">
        <v>315</v>
      </c>
      <c r="CL38" s="367" t="s">
        <v>315</v>
      </c>
      <c r="CM38" s="368"/>
      <c r="CN38" s="369" t="s">
        <v>315</v>
      </c>
      <c r="CO38" s="367" t="s">
        <v>315</v>
      </c>
      <c r="CP38" s="368"/>
      <c r="CQ38" s="369" t="s">
        <v>315</v>
      </c>
      <c r="CR38" s="367" t="s">
        <v>315</v>
      </c>
      <c r="CS38" s="794"/>
      <c r="CT38" s="369" t="s">
        <v>315</v>
      </c>
      <c r="CU38" s="367" t="s">
        <v>315</v>
      </c>
      <c r="CV38" s="794"/>
      <c r="CW38" s="369" t="s">
        <v>315</v>
      </c>
      <c r="CX38" s="367" t="s">
        <v>315</v>
      </c>
      <c r="CY38" s="368"/>
      <c r="CZ38" s="369" t="s">
        <v>315</v>
      </c>
      <c r="DA38" s="367" t="s">
        <v>315</v>
      </c>
      <c r="DB38" s="368"/>
      <c r="DC38" s="369" t="s">
        <v>315</v>
      </c>
      <c r="DD38" s="367" t="s">
        <v>315</v>
      </c>
      <c r="DE38" s="368"/>
      <c r="DF38" s="369" t="s">
        <v>315</v>
      </c>
      <c r="DG38" s="367" t="s">
        <v>315</v>
      </c>
      <c r="DH38" s="368"/>
      <c r="DI38" s="369" t="s">
        <v>315</v>
      </c>
      <c r="DJ38" s="367" t="s">
        <v>555</v>
      </c>
      <c r="DK38" s="368"/>
      <c r="DL38" s="369" t="s">
        <v>315</v>
      </c>
      <c r="DM38" s="367" t="s">
        <v>315</v>
      </c>
      <c r="DN38" s="807">
        <v>1100</v>
      </c>
      <c r="DO38" s="369" t="s">
        <v>315</v>
      </c>
      <c r="DP38" s="367" t="s">
        <v>315</v>
      </c>
      <c r="DQ38" s="807">
        <v>900</v>
      </c>
      <c r="DR38" s="369" t="s">
        <v>441</v>
      </c>
      <c r="DS38" s="367" t="s">
        <v>315</v>
      </c>
      <c r="DT38" s="368"/>
      <c r="DU38" s="369" t="s">
        <v>315</v>
      </c>
      <c r="DV38" s="367" t="s">
        <v>315</v>
      </c>
      <c r="DW38" s="368"/>
      <c r="DX38" s="369" t="s">
        <v>315</v>
      </c>
      <c r="DY38" s="367" t="s">
        <v>315</v>
      </c>
      <c r="DZ38" s="368"/>
      <c r="EA38" s="369" t="s">
        <v>315</v>
      </c>
      <c r="EB38" s="367" t="s">
        <v>315</v>
      </c>
      <c r="EC38" s="368"/>
      <c r="ED38" s="369" t="s">
        <v>315</v>
      </c>
      <c r="EE38" s="367" t="s">
        <v>315</v>
      </c>
      <c r="EF38" s="368"/>
      <c r="EG38" s="367" t="s">
        <v>315</v>
      </c>
      <c r="EH38" s="367" t="s">
        <v>315</v>
      </c>
      <c r="EI38" s="368"/>
      <c r="EJ38" s="369" t="s">
        <v>315</v>
      </c>
      <c r="EK38" s="367" t="s">
        <v>315</v>
      </c>
      <c r="EL38" s="368"/>
      <c r="EM38" s="369" t="s">
        <v>315</v>
      </c>
      <c r="EN38" s="367" t="s">
        <v>315</v>
      </c>
      <c r="EO38" s="402"/>
      <c r="EP38" s="369" t="s">
        <v>315</v>
      </c>
      <c r="EQ38" s="367" t="s">
        <v>315</v>
      </c>
      <c r="ER38" s="402"/>
      <c r="ES38" s="369" t="s">
        <v>315</v>
      </c>
      <c r="ET38" s="367" t="s">
        <v>315</v>
      </c>
      <c r="EU38" s="402"/>
      <c r="EV38" s="369" t="s">
        <v>315</v>
      </c>
      <c r="EW38" s="367" t="s">
        <v>315</v>
      </c>
      <c r="EX38" s="368"/>
      <c r="EY38" s="369" t="s">
        <v>315</v>
      </c>
      <c r="EZ38" s="367" t="s">
        <v>315</v>
      </c>
      <c r="FA38" s="402"/>
      <c r="FB38" s="369" t="s">
        <v>315</v>
      </c>
      <c r="FC38" s="367" t="s">
        <v>315</v>
      </c>
      <c r="FD38" s="368"/>
      <c r="FE38" s="369" t="s">
        <v>315</v>
      </c>
      <c r="FF38" s="367" t="s">
        <v>315</v>
      </c>
      <c r="FG38" s="368"/>
      <c r="FH38" s="369" t="s">
        <v>315</v>
      </c>
      <c r="FI38" s="367" t="s">
        <v>315</v>
      </c>
      <c r="FJ38" s="368"/>
      <c r="FK38" s="369" t="s">
        <v>315</v>
      </c>
      <c r="FL38" s="367" t="s">
        <v>315</v>
      </c>
      <c r="FM38" s="368"/>
      <c r="FN38" s="369" t="s">
        <v>315</v>
      </c>
      <c r="FO38" s="367" t="s">
        <v>315</v>
      </c>
      <c r="FP38" s="368"/>
      <c r="FQ38" s="369" t="s">
        <v>315</v>
      </c>
      <c r="FR38" s="367" t="s">
        <v>315</v>
      </c>
      <c r="FS38" s="402"/>
      <c r="FT38" s="369" t="s">
        <v>315</v>
      </c>
      <c r="FU38" s="367" t="s">
        <v>315</v>
      </c>
      <c r="FV38" s="368"/>
      <c r="FW38" s="369" t="s">
        <v>315</v>
      </c>
      <c r="FX38" s="367" t="s">
        <v>315</v>
      </c>
      <c r="FY38" s="794"/>
      <c r="FZ38" s="369" t="s">
        <v>315</v>
      </c>
      <c r="GA38" s="367" t="s">
        <v>315</v>
      </c>
      <c r="GB38" s="368"/>
      <c r="GC38" s="369" t="s">
        <v>315</v>
      </c>
      <c r="GD38" s="367" t="s">
        <v>315</v>
      </c>
      <c r="GE38" s="368"/>
      <c r="GF38" s="369" t="s">
        <v>315</v>
      </c>
      <c r="GG38" s="367" t="s">
        <v>315</v>
      </c>
      <c r="GH38" s="794"/>
      <c r="GI38" s="369" t="s">
        <v>315</v>
      </c>
      <c r="GJ38" s="367" t="s">
        <v>315</v>
      </c>
      <c r="GK38" s="794"/>
      <c r="GL38" s="369" t="s">
        <v>315</v>
      </c>
      <c r="GM38" s="367" t="s">
        <v>315</v>
      </c>
      <c r="GN38" s="368"/>
      <c r="GO38" s="369" t="s">
        <v>315</v>
      </c>
      <c r="GP38" s="367" t="s">
        <v>315</v>
      </c>
      <c r="GQ38" s="368"/>
      <c r="GR38" s="369" t="s">
        <v>315</v>
      </c>
      <c r="GS38" s="367" t="s">
        <v>315</v>
      </c>
      <c r="GT38" s="368"/>
      <c r="GU38" s="369" t="s">
        <v>315</v>
      </c>
      <c r="GV38" s="367" t="s">
        <v>315</v>
      </c>
      <c r="GW38" s="368"/>
      <c r="GX38" s="369" t="s">
        <v>315</v>
      </c>
      <c r="GY38" s="367" t="s">
        <v>315</v>
      </c>
      <c r="GZ38" s="368"/>
      <c r="HA38" s="369" t="s">
        <v>315</v>
      </c>
      <c r="HB38" s="367" t="s">
        <v>315</v>
      </c>
      <c r="HC38" s="368"/>
      <c r="HD38" s="369" t="s">
        <v>315</v>
      </c>
      <c r="HE38" s="367" t="s">
        <v>315</v>
      </c>
      <c r="HF38" s="368"/>
      <c r="HG38" s="369" t="s">
        <v>315</v>
      </c>
      <c r="HH38" s="367" t="s">
        <v>315</v>
      </c>
      <c r="HI38" s="368"/>
      <c r="HJ38" s="369" t="s">
        <v>315</v>
      </c>
      <c r="HK38" s="367" t="s">
        <v>315</v>
      </c>
      <c r="HL38" s="368"/>
      <c r="HM38" s="369" t="s">
        <v>315</v>
      </c>
      <c r="HN38" s="367" t="s">
        <v>315</v>
      </c>
      <c r="HO38" s="368"/>
      <c r="HP38" s="369" t="s">
        <v>315</v>
      </c>
      <c r="HQ38" s="367" t="s">
        <v>315</v>
      </c>
      <c r="HR38" s="368"/>
      <c r="HS38" s="369" t="s">
        <v>315</v>
      </c>
      <c r="HT38" s="367" t="s">
        <v>315</v>
      </c>
      <c r="HU38" s="368"/>
      <c r="HV38" s="367" t="s">
        <v>315</v>
      </c>
      <c r="HW38" s="367" t="s">
        <v>315</v>
      </c>
      <c r="HX38" s="368"/>
      <c r="HY38" s="369" t="s">
        <v>315</v>
      </c>
      <c r="HZ38" s="367" t="s">
        <v>315</v>
      </c>
      <c r="IA38" s="368"/>
      <c r="IB38" s="369" t="s">
        <v>315</v>
      </c>
      <c r="IC38" s="367" t="s">
        <v>315</v>
      </c>
      <c r="ID38" s="402"/>
      <c r="IE38" s="369" t="s">
        <v>315</v>
      </c>
      <c r="IF38" s="367" t="s">
        <v>315</v>
      </c>
      <c r="IG38" s="402"/>
      <c r="IH38" s="369" t="s">
        <v>315</v>
      </c>
      <c r="II38" s="367" t="s">
        <v>315</v>
      </c>
      <c r="IJ38" s="402"/>
      <c r="IK38" s="369" t="s">
        <v>315</v>
      </c>
      <c r="IL38" s="367" t="s">
        <v>315</v>
      </c>
      <c r="IM38" s="368"/>
      <c r="IN38" s="369" t="s">
        <v>315</v>
      </c>
      <c r="IO38" s="367" t="s">
        <v>315</v>
      </c>
      <c r="IP38" s="402"/>
      <c r="IQ38" s="369" t="s">
        <v>315</v>
      </c>
      <c r="IR38" s="367" t="s">
        <v>315</v>
      </c>
      <c r="IS38" s="368"/>
      <c r="IT38" s="369" t="s">
        <v>315</v>
      </c>
      <c r="IU38" s="367" t="s">
        <v>315</v>
      </c>
      <c r="IV38" s="368"/>
      <c r="IW38" s="369" t="s">
        <v>315</v>
      </c>
      <c r="IX38" s="367" t="s">
        <v>315</v>
      </c>
      <c r="IY38" s="368"/>
      <c r="IZ38" s="369" t="s">
        <v>315</v>
      </c>
      <c r="JA38" s="367" t="s">
        <v>315</v>
      </c>
      <c r="JB38" s="368"/>
      <c r="JC38" s="369" t="s">
        <v>315</v>
      </c>
      <c r="JD38" s="367" t="s">
        <v>315</v>
      </c>
      <c r="JE38" s="368"/>
      <c r="JF38" s="369" t="s">
        <v>315</v>
      </c>
      <c r="JG38" s="367" t="s">
        <v>315</v>
      </c>
      <c r="JH38" s="402"/>
      <c r="JI38" s="369" t="s">
        <v>315</v>
      </c>
      <c r="JJ38" s="367" t="s">
        <v>315</v>
      </c>
      <c r="JK38" s="368"/>
      <c r="JL38" s="369" t="s">
        <v>315</v>
      </c>
      <c r="JM38" s="367" t="s">
        <v>315</v>
      </c>
      <c r="JN38" s="794"/>
      <c r="JO38" s="369" t="s">
        <v>315</v>
      </c>
      <c r="JP38" s="367" t="s">
        <v>315</v>
      </c>
      <c r="JQ38" s="368"/>
      <c r="JR38" s="369" t="s">
        <v>315</v>
      </c>
      <c r="JS38" s="367" t="s">
        <v>315</v>
      </c>
      <c r="JT38" s="368"/>
      <c r="JU38" s="369" t="s">
        <v>315</v>
      </c>
      <c r="JV38" s="367" t="s">
        <v>315</v>
      </c>
      <c r="JW38" s="794"/>
      <c r="JX38" s="369" t="s">
        <v>315</v>
      </c>
      <c r="JY38" s="367" t="s">
        <v>315</v>
      </c>
      <c r="JZ38" s="794"/>
      <c r="KA38" s="369" t="s">
        <v>315</v>
      </c>
      <c r="KB38" s="367" t="s">
        <v>315</v>
      </c>
      <c r="KC38" s="368"/>
      <c r="KD38" s="369" t="s">
        <v>315</v>
      </c>
      <c r="KE38" s="367" t="s">
        <v>315</v>
      </c>
      <c r="KF38" s="368"/>
      <c r="KG38" s="369" t="s">
        <v>315</v>
      </c>
      <c r="KH38" s="367" t="s">
        <v>315</v>
      </c>
      <c r="KI38" s="368"/>
      <c r="KJ38" s="369" t="s">
        <v>315</v>
      </c>
      <c r="KK38" s="367" t="s">
        <v>315</v>
      </c>
      <c r="KL38" s="368"/>
      <c r="KM38" s="369" t="s">
        <v>315</v>
      </c>
      <c r="KN38" s="367" t="s">
        <v>315</v>
      </c>
      <c r="KO38" s="368"/>
      <c r="KP38" s="369" t="s">
        <v>315</v>
      </c>
      <c r="KQ38" s="367" t="s">
        <v>315</v>
      </c>
      <c r="KR38" s="368"/>
      <c r="KS38" s="369" t="s">
        <v>315</v>
      </c>
      <c r="KT38" s="367" t="s">
        <v>315</v>
      </c>
      <c r="KU38" s="368"/>
      <c r="KV38" s="369" t="s">
        <v>315</v>
      </c>
      <c r="KW38" s="367" t="s">
        <v>315</v>
      </c>
      <c r="KX38" s="368"/>
      <c r="KY38" s="369" t="s">
        <v>315</v>
      </c>
      <c r="KZ38" s="367" t="s">
        <v>315</v>
      </c>
      <c r="LA38" s="368"/>
      <c r="LB38" s="369" t="s">
        <v>315</v>
      </c>
      <c r="LC38" s="367" t="s">
        <v>315</v>
      </c>
      <c r="LD38" s="368"/>
      <c r="LE38" s="369" t="s">
        <v>315</v>
      </c>
      <c r="LF38" s="367" t="s">
        <v>315</v>
      </c>
      <c r="LG38" s="368"/>
      <c r="LH38" s="369" t="s">
        <v>315</v>
      </c>
      <c r="LI38" s="367" t="s">
        <v>315</v>
      </c>
      <c r="LJ38" s="368"/>
      <c r="LK38" s="367" t="s">
        <v>315</v>
      </c>
      <c r="XFD38" s="230">
        <v>4000</v>
      </c>
    </row>
    <row r="39" spans="1:323 16384:16384" ht="21.65" hidden="1" customHeight="1" x14ac:dyDescent="0.2">
      <c r="A39" s="120"/>
      <c r="B39" s="637">
        <v>46097.45175925926</v>
      </c>
      <c r="C39" s="555">
        <v>0</v>
      </c>
      <c r="D39" s="763" t="s">
        <v>769</v>
      </c>
      <c r="E39" s="638" t="s">
        <v>576</v>
      </c>
      <c r="F39" s="540" t="s">
        <v>912</v>
      </c>
      <c r="G39" s="540" t="s">
        <v>913</v>
      </c>
      <c r="H39" s="540" t="s">
        <v>927</v>
      </c>
      <c r="I39" s="540" t="s">
        <v>466</v>
      </c>
      <c r="J39" s="639">
        <v>300</v>
      </c>
      <c r="K39" s="540" t="s">
        <v>928</v>
      </c>
      <c r="L39" s="540" t="s">
        <v>913</v>
      </c>
      <c r="M39" s="540" t="s">
        <v>927</v>
      </c>
      <c r="N39" s="540" t="s">
        <v>466</v>
      </c>
      <c r="O39" s="639">
        <v>285</v>
      </c>
      <c r="P39" s="540">
        <v>0</v>
      </c>
      <c r="Q39" s="640">
        <v>285</v>
      </c>
      <c r="R39" s="640">
        <v>300</v>
      </c>
      <c r="S39" s="540" t="s">
        <v>910</v>
      </c>
      <c r="T39" s="641" t="s">
        <v>551</v>
      </c>
      <c r="U39" s="642"/>
      <c r="V39" s="642"/>
      <c r="W39" s="642">
        <v>46105</v>
      </c>
      <c r="X39" s="642">
        <v>46107</v>
      </c>
      <c r="Y39" s="642">
        <v>46107</v>
      </c>
      <c r="Z39" s="642">
        <v>46106</v>
      </c>
      <c r="AA39" s="643">
        <v>46106</v>
      </c>
      <c r="AB39" s="644">
        <v>300</v>
      </c>
      <c r="AC39" s="645">
        <v>300</v>
      </c>
      <c r="AD39" s="410" t="s">
        <v>558</v>
      </c>
      <c r="AE39" s="366"/>
      <c r="AF39" s="646" t="s">
        <v>570</v>
      </c>
      <c r="AG39" s="647" t="s">
        <v>552</v>
      </c>
      <c r="AH39" s="647" t="s">
        <v>565</v>
      </c>
      <c r="AI39" s="648">
        <v>0</v>
      </c>
      <c r="AJ39" s="648" t="s">
        <v>466</v>
      </c>
      <c r="AK39" s="649" t="s">
        <v>385</v>
      </c>
      <c r="AL39" s="366"/>
      <c r="AM39" s="366"/>
      <c r="AN39" s="366"/>
      <c r="AO39" s="366"/>
      <c r="AP39" s="366"/>
      <c r="AQ39" s="808" t="s">
        <v>532</v>
      </c>
      <c r="AR39" s="763"/>
      <c r="AS39" s="367" t="s">
        <v>315</v>
      </c>
      <c r="AT39" s="368"/>
      <c r="AU39" s="369" t="s">
        <v>315</v>
      </c>
      <c r="AV39" s="367" t="s">
        <v>315</v>
      </c>
      <c r="AW39" s="368"/>
      <c r="AX39" s="369" t="s">
        <v>315</v>
      </c>
      <c r="AY39" s="367" t="s">
        <v>315</v>
      </c>
      <c r="AZ39" s="402"/>
      <c r="BA39" s="369" t="s">
        <v>315</v>
      </c>
      <c r="BB39" s="367" t="s">
        <v>315</v>
      </c>
      <c r="BC39" s="402"/>
      <c r="BD39" s="369" t="s">
        <v>315</v>
      </c>
      <c r="BE39" s="367" t="s">
        <v>315</v>
      </c>
      <c r="BF39" s="402"/>
      <c r="BG39" s="369" t="s">
        <v>315</v>
      </c>
      <c r="BH39" s="367" t="s">
        <v>315</v>
      </c>
      <c r="BI39" s="368"/>
      <c r="BJ39" s="369" t="s">
        <v>315</v>
      </c>
      <c r="BK39" s="367" t="s">
        <v>315</v>
      </c>
      <c r="BL39" s="402"/>
      <c r="BM39" s="369" t="s">
        <v>315</v>
      </c>
      <c r="BN39" s="367" t="s">
        <v>315</v>
      </c>
      <c r="BO39" s="368"/>
      <c r="BP39" s="369" t="s">
        <v>315</v>
      </c>
      <c r="BQ39" s="367" t="s">
        <v>315</v>
      </c>
      <c r="BR39" s="368"/>
      <c r="BS39" s="369" t="s">
        <v>315</v>
      </c>
      <c r="BT39" s="367" t="s">
        <v>315</v>
      </c>
      <c r="BU39" s="368"/>
      <c r="BV39" s="369" t="s">
        <v>315</v>
      </c>
      <c r="BW39" s="367" t="s">
        <v>315</v>
      </c>
      <c r="BX39" s="368"/>
      <c r="BY39" s="369" t="s">
        <v>315</v>
      </c>
      <c r="BZ39" s="367" t="s">
        <v>315</v>
      </c>
      <c r="CA39" s="368"/>
      <c r="CB39" s="369" t="s">
        <v>315</v>
      </c>
      <c r="CC39" s="367" t="s">
        <v>315</v>
      </c>
      <c r="CD39" s="402"/>
      <c r="CE39" s="369" t="s">
        <v>315</v>
      </c>
      <c r="CF39" s="367" t="s">
        <v>315</v>
      </c>
      <c r="CG39" s="368"/>
      <c r="CH39" s="369" t="s">
        <v>315</v>
      </c>
      <c r="CI39" s="367" t="s">
        <v>315</v>
      </c>
      <c r="CJ39" s="794"/>
      <c r="CK39" s="369" t="s">
        <v>315</v>
      </c>
      <c r="CL39" s="367" t="s">
        <v>315</v>
      </c>
      <c r="CM39" s="368"/>
      <c r="CN39" s="369" t="s">
        <v>315</v>
      </c>
      <c r="CO39" s="367" t="s">
        <v>315</v>
      </c>
      <c r="CP39" s="368"/>
      <c r="CQ39" s="369" t="s">
        <v>315</v>
      </c>
      <c r="CR39" s="367" t="s">
        <v>315</v>
      </c>
      <c r="CS39" s="794"/>
      <c r="CT39" s="369" t="s">
        <v>315</v>
      </c>
      <c r="CU39" s="367" t="s">
        <v>315</v>
      </c>
      <c r="CV39" s="794"/>
      <c r="CW39" s="369" t="s">
        <v>315</v>
      </c>
      <c r="CX39" s="367" t="s">
        <v>315</v>
      </c>
      <c r="CY39" s="368"/>
      <c r="CZ39" s="369" t="s">
        <v>315</v>
      </c>
      <c r="DA39" s="367" t="s">
        <v>315</v>
      </c>
      <c r="DB39" s="368"/>
      <c r="DC39" s="369" t="s">
        <v>315</v>
      </c>
      <c r="DD39" s="367" t="s">
        <v>315</v>
      </c>
      <c r="DE39" s="368"/>
      <c r="DF39" s="369" t="s">
        <v>315</v>
      </c>
      <c r="DG39" s="367" t="s">
        <v>315</v>
      </c>
      <c r="DH39" s="368"/>
      <c r="DI39" s="369" t="s">
        <v>315</v>
      </c>
      <c r="DJ39" s="367" t="s">
        <v>555</v>
      </c>
      <c r="DK39" s="368"/>
      <c r="DL39" s="369" t="s">
        <v>315</v>
      </c>
      <c r="DM39" s="367" t="s">
        <v>315</v>
      </c>
      <c r="DN39" s="807">
        <v>200</v>
      </c>
      <c r="DO39" s="369" t="s">
        <v>315</v>
      </c>
      <c r="DP39" s="367" t="s">
        <v>315</v>
      </c>
      <c r="DQ39" s="807">
        <v>100</v>
      </c>
      <c r="DR39" s="369" t="s">
        <v>441</v>
      </c>
      <c r="DS39" s="367" t="s">
        <v>315</v>
      </c>
      <c r="DT39" s="368"/>
      <c r="DU39" s="369" t="s">
        <v>315</v>
      </c>
      <c r="DV39" s="367" t="s">
        <v>315</v>
      </c>
      <c r="DW39" s="368"/>
      <c r="DX39" s="369" t="s">
        <v>315</v>
      </c>
      <c r="DY39" s="367" t="s">
        <v>315</v>
      </c>
      <c r="DZ39" s="368"/>
      <c r="EA39" s="369" t="s">
        <v>315</v>
      </c>
      <c r="EB39" s="367" t="s">
        <v>315</v>
      </c>
      <c r="EC39" s="368"/>
      <c r="ED39" s="369" t="s">
        <v>315</v>
      </c>
      <c r="EE39" s="367" t="s">
        <v>315</v>
      </c>
      <c r="EF39" s="368"/>
      <c r="EG39" s="367" t="s">
        <v>315</v>
      </c>
      <c r="EH39" s="367" t="s">
        <v>315</v>
      </c>
      <c r="EI39" s="368"/>
      <c r="EJ39" s="369" t="s">
        <v>315</v>
      </c>
      <c r="EK39" s="367" t="s">
        <v>315</v>
      </c>
      <c r="EL39" s="368"/>
      <c r="EM39" s="369" t="s">
        <v>315</v>
      </c>
      <c r="EN39" s="367" t="s">
        <v>315</v>
      </c>
      <c r="EO39" s="402"/>
      <c r="EP39" s="369" t="s">
        <v>315</v>
      </c>
      <c r="EQ39" s="367" t="s">
        <v>315</v>
      </c>
      <c r="ER39" s="402"/>
      <c r="ES39" s="369" t="s">
        <v>315</v>
      </c>
      <c r="ET39" s="367" t="s">
        <v>315</v>
      </c>
      <c r="EU39" s="402"/>
      <c r="EV39" s="369" t="s">
        <v>315</v>
      </c>
      <c r="EW39" s="367" t="s">
        <v>315</v>
      </c>
      <c r="EX39" s="368"/>
      <c r="EY39" s="369" t="s">
        <v>315</v>
      </c>
      <c r="EZ39" s="367" t="s">
        <v>315</v>
      </c>
      <c r="FA39" s="402"/>
      <c r="FB39" s="369" t="s">
        <v>315</v>
      </c>
      <c r="FC39" s="367" t="s">
        <v>315</v>
      </c>
      <c r="FD39" s="368"/>
      <c r="FE39" s="369" t="s">
        <v>315</v>
      </c>
      <c r="FF39" s="367" t="s">
        <v>315</v>
      </c>
      <c r="FG39" s="368"/>
      <c r="FH39" s="369" t="s">
        <v>315</v>
      </c>
      <c r="FI39" s="367" t="s">
        <v>315</v>
      </c>
      <c r="FJ39" s="368"/>
      <c r="FK39" s="369" t="s">
        <v>315</v>
      </c>
      <c r="FL39" s="367" t="s">
        <v>315</v>
      </c>
      <c r="FM39" s="368"/>
      <c r="FN39" s="369" t="s">
        <v>315</v>
      </c>
      <c r="FO39" s="367" t="s">
        <v>315</v>
      </c>
      <c r="FP39" s="368"/>
      <c r="FQ39" s="369" t="s">
        <v>315</v>
      </c>
      <c r="FR39" s="367" t="s">
        <v>315</v>
      </c>
      <c r="FS39" s="402"/>
      <c r="FT39" s="369" t="s">
        <v>315</v>
      </c>
      <c r="FU39" s="367" t="s">
        <v>315</v>
      </c>
      <c r="FV39" s="368"/>
      <c r="FW39" s="369" t="s">
        <v>315</v>
      </c>
      <c r="FX39" s="367" t="s">
        <v>315</v>
      </c>
      <c r="FY39" s="794"/>
      <c r="FZ39" s="369" t="s">
        <v>315</v>
      </c>
      <c r="GA39" s="367" t="s">
        <v>315</v>
      </c>
      <c r="GB39" s="368"/>
      <c r="GC39" s="369" t="s">
        <v>315</v>
      </c>
      <c r="GD39" s="367" t="s">
        <v>315</v>
      </c>
      <c r="GE39" s="368"/>
      <c r="GF39" s="369" t="s">
        <v>315</v>
      </c>
      <c r="GG39" s="367" t="s">
        <v>315</v>
      </c>
      <c r="GH39" s="794"/>
      <c r="GI39" s="369" t="s">
        <v>315</v>
      </c>
      <c r="GJ39" s="367" t="s">
        <v>315</v>
      </c>
      <c r="GK39" s="794"/>
      <c r="GL39" s="369" t="s">
        <v>315</v>
      </c>
      <c r="GM39" s="367" t="s">
        <v>315</v>
      </c>
      <c r="GN39" s="368"/>
      <c r="GO39" s="369" t="s">
        <v>315</v>
      </c>
      <c r="GP39" s="367" t="s">
        <v>315</v>
      </c>
      <c r="GQ39" s="368"/>
      <c r="GR39" s="369" t="s">
        <v>315</v>
      </c>
      <c r="GS39" s="367" t="s">
        <v>315</v>
      </c>
      <c r="GT39" s="368"/>
      <c r="GU39" s="369" t="s">
        <v>315</v>
      </c>
      <c r="GV39" s="367" t="s">
        <v>315</v>
      </c>
      <c r="GW39" s="368"/>
      <c r="GX39" s="369" t="s">
        <v>315</v>
      </c>
      <c r="GY39" s="367" t="s">
        <v>315</v>
      </c>
      <c r="GZ39" s="368"/>
      <c r="HA39" s="369" t="s">
        <v>315</v>
      </c>
      <c r="HB39" s="367" t="s">
        <v>315</v>
      </c>
      <c r="HC39" s="368"/>
      <c r="HD39" s="369" t="s">
        <v>315</v>
      </c>
      <c r="HE39" s="367" t="s">
        <v>315</v>
      </c>
      <c r="HF39" s="368"/>
      <c r="HG39" s="369" t="s">
        <v>315</v>
      </c>
      <c r="HH39" s="367" t="s">
        <v>315</v>
      </c>
      <c r="HI39" s="368"/>
      <c r="HJ39" s="369" t="s">
        <v>315</v>
      </c>
      <c r="HK39" s="367" t="s">
        <v>315</v>
      </c>
      <c r="HL39" s="368"/>
      <c r="HM39" s="369" t="s">
        <v>315</v>
      </c>
      <c r="HN39" s="367" t="s">
        <v>315</v>
      </c>
      <c r="HO39" s="368"/>
      <c r="HP39" s="369" t="s">
        <v>315</v>
      </c>
      <c r="HQ39" s="367" t="s">
        <v>315</v>
      </c>
      <c r="HR39" s="368"/>
      <c r="HS39" s="369" t="s">
        <v>315</v>
      </c>
      <c r="HT39" s="367" t="s">
        <v>315</v>
      </c>
      <c r="HU39" s="368"/>
      <c r="HV39" s="367" t="s">
        <v>315</v>
      </c>
      <c r="HW39" s="367" t="s">
        <v>315</v>
      </c>
      <c r="HX39" s="368"/>
      <c r="HY39" s="369" t="s">
        <v>315</v>
      </c>
      <c r="HZ39" s="367" t="s">
        <v>315</v>
      </c>
      <c r="IA39" s="368"/>
      <c r="IB39" s="369" t="s">
        <v>315</v>
      </c>
      <c r="IC39" s="367" t="s">
        <v>315</v>
      </c>
      <c r="ID39" s="402"/>
      <c r="IE39" s="369" t="s">
        <v>315</v>
      </c>
      <c r="IF39" s="367" t="s">
        <v>315</v>
      </c>
      <c r="IG39" s="402"/>
      <c r="IH39" s="369" t="s">
        <v>315</v>
      </c>
      <c r="II39" s="367" t="s">
        <v>315</v>
      </c>
      <c r="IJ39" s="402"/>
      <c r="IK39" s="369" t="s">
        <v>315</v>
      </c>
      <c r="IL39" s="367" t="s">
        <v>315</v>
      </c>
      <c r="IM39" s="368"/>
      <c r="IN39" s="369" t="s">
        <v>315</v>
      </c>
      <c r="IO39" s="367" t="s">
        <v>315</v>
      </c>
      <c r="IP39" s="402"/>
      <c r="IQ39" s="369" t="s">
        <v>315</v>
      </c>
      <c r="IR39" s="367" t="s">
        <v>315</v>
      </c>
      <c r="IS39" s="368"/>
      <c r="IT39" s="369" t="s">
        <v>315</v>
      </c>
      <c r="IU39" s="367" t="s">
        <v>315</v>
      </c>
      <c r="IV39" s="368"/>
      <c r="IW39" s="369" t="s">
        <v>315</v>
      </c>
      <c r="IX39" s="367" t="s">
        <v>315</v>
      </c>
      <c r="IY39" s="368"/>
      <c r="IZ39" s="369" t="s">
        <v>315</v>
      </c>
      <c r="JA39" s="367" t="s">
        <v>315</v>
      </c>
      <c r="JB39" s="368"/>
      <c r="JC39" s="369" t="s">
        <v>315</v>
      </c>
      <c r="JD39" s="367" t="s">
        <v>315</v>
      </c>
      <c r="JE39" s="368"/>
      <c r="JF39" s="369" t="s">
        <v>315</v>
      </c>
      <c r="JG39" s="367" t="s">
        <v>315</v>
      </c>
      <c r="JH39" s="402"/>
      <c r="JI39" s="369" t="s">
        <v>315</v>
      </c>
      <c r="JJ39" s="367" t="s">
        <v>315</v>
      </c>
      <c r="JK39" s="368"/>
      <c r="JL39" s="369" t="s">
        <v>315</v>
      </c>
      <c r="JM39" s="367" t="s">
        <v>315</v>
      </c>
      <c r="JN39" s="794"/>
      <c r="JO39" s="369" t="s">
        <v>315</v>
      </c>
      <c r="JP39" s="367" t="s">
        <v>315</v>
      </c>
      <c r="JQ39" s="368"/>
      <c r="JR39" s="369" t="s">
        <v>315</v>
      </c>
      <c r="JS39" s="367" t="s">
        <v>315</v>
      </c>
      <c r="JT39" s="368"/>
      <c r="JU39" s="369" t="s">
        <v>315</v>
      </c>
      <c r="JV39" s="367" t="s">
        <v>315</v>
      </c>
      <c r="JW39" s="794"/>
      <c r="JX39" s="369" t="s">
        <v>315</v>
      </c>
      <c r="JY39" s="367" t="s">
        <v>315</v>
      </c>
      <c r="JZ39" s="794"/>
      <c r="KA39" s="369" t="s">
        <v>315</v>
      </c>
      <c r="KB39" s="367" t="s">
        <v>315</v>
      </c>
      <c r="KC39" s="368"/>
      <c r="KD39" s="369" t="s">
        <v>315</v>
      </c>
      <c r="KE39" s="367" t="s">
        <v>315</v>
      </c>
      <c r="KF39" s="368"/>
      <c r="KG39" s="369" t="s">
        <v>315</v>
      </c>
      <c r="KH39" s="367" t="s">
        <v>315</v>
      </c>
      <c r="KI39" s="368"/>
      <c r="KJ39" s="369" t="s">
        <v>315</v>
      </c>
      <c r="KK39" s="367" t="s">
        <v>315</v>
      </c>
      <c r="KL39" s="368"/>
      <c r="KM39" s="369" t="s">
        <v>315</v>
      </c>
      <c r="KN39" s="367" t="s">
        <v>315</v>
      </c>
      <c r="KO39" s="368"/>
      <c r="KP39" s="369" t="s">
        <v>315</v>
      </c>
      <c r="KQ39" s="367" t="s">
        <v>315</v>
      </c>
      <c r="KR39" s="368"/>
      <c r="KS39" s="369" t="s">
        <v>315</v>
      </c>
      <c r="KT39" s="367" t="s">
        <v>315</v>
      </c>
      <c r="KU39" s="368"/>
      <c r="KV39" s="369" t="s">
        <v>315</v>
      </c>
      <c r="KW39" s="367" t="s">
        <v>315</v>
      </c>
      <c r="KX39" s="368"/>
      <c r="KY39" s="369" t="s">
        <v>315</v>
      </c>
      <c r="KZ39" s="367" t="s">
        <v>315</v>
      </c>
      <c r="LA39" s="368"/>
      <c r="LB39" s="369" t="s">
        <v>315</v>
      </c>
      <c r="LC39" s="367" t="s">
        <v>315</v>
      </c>
      <c r="LD39" s="368"/>
      <c r="LE39" s="369" t="s">
        <v>315</v>
      </c>
      <c r="LF39" s="367" t="s">
        <v>315</v>
      </c>
      <c r="LG39" s="368"/>
      <c r="LH39" s="369" t="s">
        <v>315</v>
      </c>
      <c r="LI39" s="367" t="s">
        <v>315</v>
      </c>
      <c r="LJ39" s="368"/>
      <c r="LK39" s="367" t="s">
        <v>315</v>
      </c>
      <c r="XFD39" s="230">
        <v>600</v>
      </c>
    </row>
    <row r="40" spans="1:323 16384:16384" ht="21.65" hidden="1" customHeight="1" x14ac:dyDescent="0.2">
      <c r="A40" s="120"/>
      <c r="B40" s="637">
        <v>46107.489537037036</v>
      </c>
      <c r="C40" s="555">
        <v>0</v>
      </c>
      <c r="D40" s="763" t="s">
        <v>825</v>
      </c>
      <c r="E40" s="638" t="s">
        <v>576</v>
      </c>
      <c r="F40" s="540" t="s">
        <v>924</v>
      </c>
      <c r="G40" s="540" t="s">
        <v>466</v>
      </c>
      <c r="H40" s="540" t="s">
        <v>579</v>
      </c>
      <c r="I40" s="540">
        <v>0</v>
      </c>
      <c r="J40" s="639">
        <v>900</v>
      </c>
      <c r="K40" s="540" t="s">
        <v>925</v>
      </c>
      <c r="L40" s="540">
        <v>0</v>
      </c>
      <c r="M40" s="540" t="s">
        <v>579</v>
      </c>
      <c r="N40" s="540">
        <v>0</v>
      </c>
      <c r="O40" s="639">
        <v>873</v>
      </c>
      <c r="P40" s="540">
        <v>0</v>
      </c>
      <c r="Q40" s="640">
        <v>873</v>
      </c>
      <c r="R40" s="640">
        <v>873</v>
      </c>
      <c r="S40" s="540" t="s">
        <v>694</v>
      </c>
      <c r="T40" s="641" t="s">
        <v>551</v>
      </c>
      <c r="U40" s="642"/>
      <c r="V40" s="642"/>
      <c r="W40" s="642">
        <v>46105</v>
      </c>
      <c r="X40" s="642">
        <v>46107</v>
      </c>
      <c r="Y40" s="642">
        <v>46107</v>
      </c>
      <c r="Z40" s="642">
        <v>46107</v>
      </c>
      <c r="AA40" s="643">
        <v>46107</v>
      </c>
      <c r="AB40" s="644">
        <v>873</v>
      </c>
      <c r="AC40" s="645">
        <v>873</v>
      </c>
      <c r="AD40" s="410" t="s">
        <v>558</v>
      </c>
      <c r="AE40" s="366"/>
      <c r="AF40" s="646" t="s">
        <v>570</v>
      </c>
      <c r="AG40" s="647" t="s">
        <v>552</v>
      </c>
      <c r="AH40" s="647" t="s">
        <v>565</v>
      </c>
      <c r="AI40" s="648">
        <v>0</v>
      </c>
      <c r="AJ40" s="648" t="s">
        <v>466</v>
      </c>
      <c r="AK40" s="649" t="s">
        <v>621</v>
      </c>
      <c r="AL40" s="366"/>
      <c r="AM40" s="366"/>
      <c r="AN40" s="366"/>
      <c r="AO40" s="366"/>
      <c r="AP40" s="366"/>
      <c r="AQ40" s="848" t="s">
        <v>326</v>
      </c>
      <c r="AR40" s="763"/>
      <c r="AS40" s="367" t="s">
        <v>315</v>
      </c>
      <c r="AT40" s="368"/>
      <c r="AU40" s="369" t="s">
        <v>315</v>
      </c>
      <c r="AV40" s="367" t="s">
        <v>315</v>
      </c>
      <c r="AW40" s="368"/>
      <c r="AX40" s="369" t="s">
        <v>315</v>
      </c>
      <c r="AY40" s="367" t="s">
        <v>315</v>
      </c>
      <c r="AZ40" s="402"/>
      <c r="BA40" s="369" t="s">
        <v>315</v>
      </c>
      <c r="BB40" s="367" t="s">
        <v>315</v>
      </c>
      <c r="BC40" s="402"/>
      <c r="BD40" s="369" t="s">
        <v>315</v>
      </c>
      <c r="BE40" s="367" t="s">
        <v>315</v>
      </c>
      <c r="BF40" s="402"/>
      <c r="BG40" s="369" t="s">
        <v>315</v>
      </c>
      <c r="BH40" s="367" t="s">
        <v>315</v>
      </c>
      <c r="BI40" s="368"/>
      <c r="BJ40" s="369" t="s">
        <v>315</v>
      </c>
      <c r="BK40" s="367" t="s">
        <v>315</v>
      </c>
      <c r="BL40" s="402"/>
      <c r="BM40" s="369" t="s">
        <v>315</v>
      </c>
      <c r="BN40" s="367" t="s">
        <v>315</v>
      </c>
      <c r="BO40" s="368"/>
      <c r="BP40" s="369" t="s">
        <v>315</v>
      </c>
      <c r="BQ40" s="367" t="s">
        <v>315</v>
      </c>
      <c r="BR40" s="368"/>
      <c r="BS40" s="369" t="s">
        <v>315</v>
      </c>
      <c r="BT40" s="367" t="s">
        <v>315</v>
      </c>
      <c r="BU40" s="368"/>
      <c r="BV40" s="369" t="s">
        <v>315</v>
      </c>
      <c r="BW40" s="367" t="s">
        <v>315</v>
      </c>
      <c r="BX40" s="368"/>
      <c r="BY40" s="369" t="s">
        <v>315</v>
      </c>
      <c r="BZ40" s="367" t="s">
        <v>315</v>
      </c>
      <c r="CA40" s="368"/>
      <c r="CB40" s="369" t="s">
        <v>315</v>
      </c>
      <c r="CC40" s="367" t="s">
        <v>315</v>
      </c>
      <c r="CD40" s="402"/>
      <c r="CE40" s="369" t="s">
        <v>315</v>
      </c>
      <c r="CF40" s="367" t="s">
        <v>315</v>
      </c>
      <c r="CG40" s="368"/>
      <c r="CH40" s="369" t="s">
        <v>315</v>
      </c>
      <c r="CI40" s="367" t="s">
        <v>315</v>
      </c>
      <c r="CJ40" s="794"/>
      <c r="CK40" s="369" t="s">
        <v>315</v>
      </c>
      <c r="CL40" s="367" t="s">
        <v>315</v>
      </c>
      <c r="CM40" s="368"/>
      <c r="CN40" s="369" t="s">
        <v>315</v>
      </c>
      <c r="CO40" s="367" t="s">
        <v>315</v>
      </c>
      <c r="CP40" s="368"/>
      <c r="CQ40" s="369" t="s">
        <v>315</v>
      </c>
      <c r="CR40" s="367" t="s">
        <v>315</v>
      </c>
      <c r="CS40" s="794"/>
      <c r="CT40" s="369" t="s">
        <v>315</v>
      </c>
      <c r="CU40" s="367" t="s">
        <v>315</v>
      </c>
      <c r="CV40" s="794"/>
      <c r="CW40" s="369" t="s">
        <v>315</v>
      </c>
      <c r="CX40" s="367" t="s">
        <v>315</v>
      </c>
      <c r="CY40" s="368"/>
      <c r="CZ40" s="369" t="s">
        <v>315</v>
      </c>
      <c r="DA40" s="367" t="s">
        <v>315</v>
      </c>
      <c r="DB40" s="368"/>
      <c r="DC40" s="369" t="s">
        <v>315</v>
      </c>
      <c r="DD40" s="367" t="s">
        <v>315</v>
      </c>
      <c r="DE40" s="368"/>
      <c r="DF40" s="369" t="s">
        <v>315</v>
      </c>
      <c r="DG40" s="367" t="s">
        <v>315</v>
      </c>
      <c r="DH40" s="368"/>
      <c r="DI40" s="369" t="s">
        <v>315</v>
      </c>
      <c r="DJ40" s="367" t="s">
        <v>555</v>
      </c>
      <c r="DK40" s="368"/>
      <c r="DL40" s="369" t="s">
        <v>315</v>
      </c>
      <c r="DM40" s="367" t="s">
        <v>315</v>
      </c>
      <c r="DN40" s="368"/>
      <c r="DO40" s="369" t="s">
        <v>315</v>
      </c>
      <c r="DP40" s="367" t="s">
        <v>315</v>
      </c>
      <c r="DQ40" s="822">
        <v>873</v>
      </c>
      <c r="DR40" s="369" t="s">
        <v>441</v>
      </c>
      <c r="DS40" s="367" t="s">
        <v>315</v>
      </c>
      <c r="DT40" s="368"/>
      <c r="DU40" s="369" t="s">
        <v>315</v>
      </c>
      <c r="DV40" s="367" t="s">
        <v>315</v>
      </c>
      <c r="DW40" s="368"/>
      <c r="DX40" s="369" t="s">
        <v>315</v>
      </c>
      <c r="DY40" s="367" t="s">
        <v>315</v>
      </c>
      <c r="DZ40" s="368"/>
      <c r="EA40" s="369" t="s">
        <v>315</v>
      </c>
      <c r="EB40" s="367" t="s">
        <v>315</v>
      </c>
      <c r="EC40" s="368"/>
      <c r="ED40" s="369" t="s">
        <v>315</v>
      </c>
      <c r="EE40" s="367" t="s">
        <v>315</v>
      </c>
      <c r="EF40" s="368"/>
      <c r="EG40" s="367" t="s">
        <v>315</v>
      </c>
      <c r="EH40" s="367" t="s">
        <v>315</v>
      </c>
      <c r="EI40" s="368"/>
      <c r="EJ40" s="369" t="s">
        <v>315</v>
      </c>
      <c r="EK40" s="367" t="s">
        <v>315</v>
      </c>
      <c r="EL40" s="368"/>
      <c r="EM40" s="369" t="s">
        <v>315</v>
      </c>
      <c r="EN40" s="367" t="s">
        <v>315</v>
      </c>
      <c r="EO40" s="402"/>
      <c r="EP40" s="369" t="s">
        <v>315</v>
      </c>
      <c r="EQ40" s="367" t="s">
        <v>315</v>
      </c>
      <c r="ER40" s="402"/>
      <c r="ES40" s="369" t="s">
        <v>315</v>
      </c>
      <c r="ET40" s="367" t="s">
        <v>315</v>
      </c>
      <c r="EU40" s="402"/>
      <c r="EV40" s="369" t="s">
        <v>315</v>
      </c>
      <c r="EW40" s="367" t="s">
        <v>315</v>
      </c>
      <c r="EX40" s="368"/>
      <c r="EY40" s="369" t="s">
        <v>315</v>
      </c>
      <c r="EZ40" s="367" t="s">
        <v>315</v>
      </c>
      <c r="FA40" s="402"/>
      <c r="FB40" s="369" t="s">
        <v>315</v>
      </c>
      <c r="FC40" s="367" t="s">
        <v>315</v>
      </c>
      <c r="FD40" s="368"/>
      <c r="FE40" s="369" t="s">
        <v>315</v>
      </c>
      <c r="FF40" s="367" t="s">
        <v>315</v>
      </c>
      <c r="FG40" s="368"/>
      <c r="FH40" s="369" t="s">
        <v>315</v>
      </c>
      <c r="FI40" s="367" t="s">
        <v>315</v>
      </c>
      <c r="FJ40" s="368"/>
      <c r="FK40" s="369" t="s">
        <v>315</v>
      </c>
      <c r="FL40" s="367" t="s">
        <v>315</v>
      </c>
      <c r="FM40" s="368"/>
      <c r="FN40" s="369" t="s">
        <v>315</v>
      </c>
      <c r="FO40" s="367" t="s">
        <v>315</v>
      </c>
      <c r="FP40" s="368"/>
      <c r="FQ40" s="369" t="s">
        <v>315</v>
      </c>
      <c r="FR40" s="367" t="s">
        <v>315</v>
      </c>
      <c r="FS40" s="402"/>
      <c r="FT40" s="369" t="s">
        <v>315</v>
      </c>
      <c r="FU40" s="367" t="s">
        <v>315</v>
      </c>
      <c r="FV40" s="368"/>
      <c r="FW40" s="369" t="s">
        <v>315</v>
      </c>
      <c r="FX40" s="367" t="s">
        <v>315</v>
      </c>
      <c r="FY40" s="794"/>
      <c r="FZ40" s="369" t="s">
        <v>315</v>
      </c>
      <c r="GA40" s="367" t="s">
        <v>315</v>
      </c>
      <c r="GB40" s="368"/>
      <c r="GC40" s="369" t="s">
        <v>315</v>
      </c>
      <c r="GD40" s="367" t="s">
        <v>315</v>
      </c>
      <c r="GE40" s="368"/>
      <c r="GF40" s="369" t="s">
        <v>315</v>
      </c>
      <c r="GG40" s="367" t="s">
        <v>315</v>
      </c>
      <c r="GH40" s="794"/>
      <c r="GI40" s="369" t="s">
        <v>315</v>
      </c>
      <c r="GJ40" s="367" t="s">
        <v>315</v>
      </c>
      <c r="GK40" s="794"/>
      <c r="GL40" s="369" t="s">
        <v>315</v>
      </c>
      <c r="GM40" s="367" t="s">
        <v>315</v>
      </c>
      <c r="GN40" s="368"/>
      <c r="GO40" s="369" t="s">
        <v>315</v>
      </c>
      <c r="GP40" s="367" t="s">
        <v>315</v>
      </c>
      <c r="GQ40" s="368"/>
      <c r="GR40" s="369" t="s">
        <v>315</v>
      </c>
      <c r="GS40" s="367" t="s">
        <v>315</v>
      </c>
      <c r="GT40" s="368"/>
      <c r="GU40" s="369" t="s">
        <v>315</v>
      </c>
      <c r="GV40" s="367" t="s">
        <v>315</v>
      </c>
      <c r="GW40" s="368"/>
      <c r="GX40" s="369" t="s">
        <v>315</v>
      </c>
      <c r="GY40" s="367" t="s">
        <v>315</v>
      </c>
      <c r="GZ40" s="368"/>
      <c r="HA40" s="369" t="s">
        <v>315</v>
      </c>
      <c r="HB40" s="367" t="s">
        <v>315</v>
      </c>
      <c r="HC40" s="368"/>
      <c r="HD40" s="369" t="s">
        <v>315</v>
      </c>
      <c r="HE40" s="367" t="s">
        <v>315</v>
      </c>
      <c r="HF40" s="368"/>
      <c r="HG40" s="369" t="s">
        <v>315</v>
      </c>
      <c r="HH40" s="367" t="s">
        <v>315</v>
      </c>
      <c r="HI40" s="368"/>
      <c r="HJ40" s="369" t="s">
        <v>315</v>
      </c>
      <c r="HK40" s="367" t="s">
        <v>315</v>
      </c>
      <c r="HL40" s="368"/>
      <c r="HM40" s="369" t="s">
        <v>315</v>
      </c>
      <c r="HN40" s="367" t="s">
        <v>315</v>
      </c>
      <c r="HO40" s="368"/>
      <c r="HP40" s="369" t="s">
        <v>315</v>
      </c>
      <c r="HQ40" s="367" t="s">
        <v>315</v>
      </c>
      <c r="HR40" s="368"/>
      <c r="HS40" s="369" t="s">
        <v>315</v>
      </c>
      <c r="HT40" s="367" t="s">
        <v>315</v>
      </c>
      <c r="HU40" s="368"/>
      <c r="HV40" s="367" t="s">
        <v>315</v>
      </c>
      <c r="HW40" s="367" t="s">
        <v>315</v>
      </c>
      <c r="HX40" s="368"/>
      <c r="HY40" s="369" t="s">
        <v>315</v>
      </c>
      <c r="HZ40" s="367" t="s">
        <v>315</v>
      </c>
      <c r="IA40" s="368"/>
      <c r="IB40" s="369" t="s">
        <v>315</v>
      </c>
      <c r="IC40" s="367" t="s">
        <v>315</v>
      </c>
      <c r="ID40" s="402"/>
      <c r="IE40" s="369" t="s">
        <v>315</v>
      </c>
      <c r="IF40" s="367" t="s">
        <v>315</v>
      </c>
      <c r="IG40" s="402"/>
      <c r="IH40" s="369" t="s">
        <v>315</v>
      </c>
      <c r="II40" s="367" t="s">
        <v>315</v>
      </c>
      <c r="IJ40" s="402"/>
      <c r="IK40" s="369" t="s">
        <v>315</v>
      </c>
      <c r="IL40" s="367" t="s">
        <v>315</v>
      </c>
      <c r="IM40" s="368"/>
      <c r="IN40" s="369" t="s">
        <v>315</v>
      </c>
      <c r="IO40" s="367" t="s">
        <v>315</v>
      </c>
      <c r="IP40" s="402"/>
      <c r="IQ40" s="369" t="s">
        <v>315</v>
      </c>
      <c r="IR40" s="367" t="s">
        <v>315</v>
      </c>
      <c r="IS40" s="368"/>
      <c r="IT40" s="369" t="s">
        <v>315</v>
      </c>
      <c r="IU40" s="367" t="s">
        <v>315</v>
      </c>
      <c r="IV40" s="368"/>
      <c r="IW40" s="369" t="s">
        <v>315</v>
      </c>
      <c r="IX40" s="367" t="s">
        <v>315</v>
      </c>
      <c r="IY40" s="368"/>
      <c r="IZ40" s="369" t="s">
        <v>315</v>
      </c>
      <c r="JA40" s="367" t="s">
        <v>315</v>
      </c>
      <c r="JB40" s="368"/>
      <c r="JC40" s="369" t="s">
        <v>315</v>
      </c>
      <c r="JD40" s="367" t="s">
        <v>315</v>
      </c>
      <c r="JE40" s="368"/>
      <c r="JF40" s="369" t="s">
        <v>315</v>
      </c>
      <c r="JG40" s="367" t="s">
        <v>315</v>
      </c>
      <c r="JH40" s="402"/>
      <c r="JI40" s="369" t="s">
        <v>315</v>
      </c>
      <c r="JJ40" s="367" t="s">
        <v>315</v>
      </c>
      <c r="JK40" s="368"/>
      <c r="JL40" s="369" t="s">
        <v>315</v>
      </c>
      <c r="JM40" s="367" t="s">
        <v>315</v>
      </c>
      <c r="JN40" s="794"/>
      <c r="JO40" s="369" t="s">
        <v>315</v>
      </c>
      <c r="JP40" s="367" t="s">
        <v>315</v>
      </c>
      <c r="JQ40" s="368"/>
      <c r="JR40" s="369" t="s">
        <v>315</v>
      </c>
      <c r="JS40" s="367" t="s">
        <v>315</v>
      </c>
      <c r="JT40" s="368"/>
      <c r="JU40" s="369" t="s">
        <v>315</v>
      </c>
      <c r="JV40" s="367" t="s">
        <v>315</v>
      </c>
      <c r="JW40" s="794"/>
      <c r="JX40" s="369" t="s">
        <v>315</v>
      </c>
      <c r="JY40" s="367" t="s">
        <v>315</v>
      </c>
      <c r="JZ40" s="794"/>
      <c r="KA40" s="369" t="s">
        <v>315</v>
      </c>
      <c r="KB40" s="367" t="s">
        <v>315</v>
      </c>
      <c r="KC40" s="368"/>
      <c r="KD40" s="369" t="s">
        <v>315</v>
      </c>
      <c r="KE40" s="367" t="s">
        <v>315</v>
      </c>
      <c r="KF40" s="368"/>
      <c r="KG40" s="369" t="s">
        <v>315</v>
      </c>
      <c r="KH40" s="367" t="s">
        <v>315</v>
      </c>
      <c r="KI40" s="368"/>
      <c r="KJ40" s="369" t="s">
        <v>315</v>
      </c>
      <c r="KK40" s="367" t="s">
        <v>315</v>
      </c>
      <c r="KL40" s="368"/>
      <c r="KM40" s="369" t="s">
        <v>315</v>
      </c>
      <c r="KN40" s="367" t="s">
        <v>315</v>
      </c>
      <c r="KO40" s="368"/>
      <c r="KP40" s="369" t="s">
        <v>315</v>
      </c>
      <c r="KQ40" s="367" t="s">
        <v>315</v>
      </c>
      <c r="KR40" s="368"/>
      <c r="KS40" s="369" t="s">
        <v>315</v>
      </c>
      <c r="KT40" s="367" t="s">
        <v>315</v>
      </c>
      <c r="KU40" s="368"/>
      <c r="KV40" s="369" t="s">
        <v>315</v>
      </c>
      <c r="KW40" s="367" t="s">
        <v>315</v>
      </c>
      <c r="KX40" s="368"/>
      <c r="KY40" s="369" t="s">
        <v>315</v>
      </c>
      <c r="KZ40" s="367" t="s">
        <v>315</v>
      </c>
      <c r="LA40" s="368"/>
      <c r="LB40" s="369" t="s">
        <v>315</v>
      </c>
      <c r="LC40" s="367" t="s">
        <v>315</v>
      </c>
      <c r="LD40" s="368"/>
      <c r="LE40" s="369" t="s">
        <v>315</v>
      </c>
      <c r="LF40" s="367" t="s">
        <v>315</v>
      </c>
      <c r="LG40" s="368"/>
      <c r="LH40" s="369" t="s">
        <v>315</v>
      </c>
      <c r="LI40" s="367" t="s">
        <v>315</v>
      </c>
      <c r="LJ40" s="368"/>
      <c r="LK40" s="367" t="s">
        <v>315</v>
      </c>
      <c r="XFD40" s="230">
        <v>1746</v>
      </c>
    </row>
    <row r="41" spans="1:323 16384:16384" ht="21.65" hidden="1" customHeight="1" x14ac:dyDescent="0.2">
      <c r="A41" s="120"/>
      <c r="B41" s="637">
        <v>46107.490451388891</v>
      </c>
      <c r="C41" s="555">
        <v>0</v>
      </c>
      <c r="D41" s="763" t="s">
        <v>826</v>
      </c>
      <c r="E41" s="638" t="s">
        <v>576</v>
      </c>
      <c r="F41" s="540" t="s">
        <v>912</v>
      </c>
      <c r="G41" s="540" t="s">
        <v>913</v>
      </c>
      <c r="H41" s="540" t="s">
        <v>927</v>
      </c>
      <c r="I41" s="540" t="s">
        <v>466</v>
      </c>
      <c r="J41" s="639">
        <v>100</v>
      </c>
      <c r="K41" s="540" t="s">
        <v>928</v>
      </c>
      <c r="L41" s="540" t="s">
        <v>913</v>
      </c>
      <c r="M41" s="540" t="s">
        <v>927</v>
      </c>
      <c r="N41" s="540" t="s">
        <v>466</v>
      </c>
      <c r="O41" s="639">
        <v>95</v>
      </c>
      <c r="P41" s="540">
        <v>0</v>
      </c>
      <c r="Q41" s="640">
        <v>95</v>
      </c>
      <c r="R41" s="640">
        <v>95</v>
      </c>
      <c r="S41" s="540" t="s">
        <v>694</v>
      </c>
      <c r="T41" s="641" t="s">
        <v>551</v>
      </c>
      <c r="U41" s="642"/>
      <c r="V41" s="642"/>
      <c r="W41" s="642">
        <v>46136</v>
      </c>
      <c r="X41" s="642">
        <v>46107</v>
      </c>
      <c r="Y41" s="642">
        <v>46107</v>
      </c>
      <c r="Z41" s="642">
        <v>46107</v>
      </c>
      <c r="AA41" s="643">
        <v>46107</v>
      </c>
      <c r="AB41" s="644">
        <v>95</v>
      </c>
      <c r="AC41" s="645">
        <v>95</v>
      </c>
      <c r="AD41" s="410" t="s">
        <v>558</v>
      </c>
      <c r="AE41" s="366"/>
      <c r="AF41" s="646" t="s">
        <v>570</v>
      </c>
      <c r="AG41" s="647" t="s">
        <v>552</v>
      </c>
      <c r="AH41" s="647" t="s">
        <v>565</v>
      </c>
      <c r="AI41" s="648">
        <v>0</v>
      </c>
      <c r="AJ41" s="648" t="s">
        <v>466</v>
      </c>
      <c r="AK41" s="649" t="s">
        <v>621</v>
      </c>
      <c r="AL41" s="366"/>
      <c r="AM41" s="366"/>
      <c r="AN41" s="366"/>
      <c r="AO41" s="366"/>
      <c r="AP41" s="366"/>
      <c r="AQ41" s="848" t="s">
        <v>326</v>
      </c>
      <c r="AR41" s="763"/>
      <c r="AS41" s="367" t="s">
        <v>315</v>
      </c>
      <c r="AT41" s="368"/>
      <c r="AU41" s="369" t="s">
        <v>315</v>
      </c>
      <c r="AV41" s="367" t="s">
        <v>315</v>
      </c>
      <c r="AW41" s="368"/>
      <c r="AX41" s="369" t="s">
        <v>315</v>
      </c>
      <c r="AY41" s="367" t="s">
        <v>315</v>
      </c>
      <c r="AZ41" s="402"/>
      <c r="BA41" s="369" t="s">
        <v>315</v>
      </c>
      <c r="BB41" s="367" t="s">
        <v>315</v>
      </c>
      <c r="BC41" s="402"/>
      <c r="BD41" s="369" t="s">
        <v>315</v>
      </c>
      <c r="BE41" s="367" t="s">
        <v>315</v>
      </c>
      <c r="BF41" s="402"/>
      <c r="BG41" s="369" t="s">
        <v>315</v>
      </c>
      <c r="BH41" s="367" t="s">
        <v>315</v>
      </c>
      <c r="BI41" s="368"/>
      <c r="BJ41" s="369" t="s">
        <v>315</v>
      </c>
      <c r="BK41" s="367" t="s">
        <v>315</v>
      </c>
      <c r="BL41" s="402"/>
      <c r="BM41" s="369" t="s">
        <v>315</v>
      </c>
      <c r="BN41" s="367" t="s">
        <v>315</v>
      </c>
      <c r="BO41" s="368"/>
      <c r="BP41" s="369" t="s">
        <v>315</v>
      </c>
      <c r="BQ41" s="367" t="s">
        <v>315</v>
      </c>
      <c r="BR41" s="368"/>
      <c r="BS41" s="369" t="s">
        <v>315</v>
      </c>
      <c r="BT41" s="367" t="s">
        <v>315</v>
      </c>
      <c r="BU41" s="368"/>
      <c r="BV41" s="369" t="s">
        <v>315</v>
      </c>
      <c r="BW41" s="367" t="s">
        <v>315</v>
      </c>
      <c r="BX41" s="368"/>
      <c r="BY41" s="369" t="s">
        <v>315</v>
      </c>
      <c r="BZ41" s="367" t="s">
        <v>315</v>
      </c>
      <c r="CA41" s="368"/>
      <c r="CB41" s="369" t="s">
        <v>315</v>
      </c>
      <c r="CC41" s="367" t="s">
        <v>315</v>
      </c>
      <c r="CD41" s="402"/>
      <c r="CE41" s="369" t="s">
        <v>315</v>
      </c>
      <c r="CF41" s="367" t="s">
        <v>315</v>
      </c>
      <c r="CG41" s="368"/>
      <c r="CH41" s="369" t="s">
        <v>315</v>
      </c>
      <c r="CI41" s="367" t="s">
        <v>315</v>
      </c>
      <c r="CJ41" s="794"/>
      <c r="CK41" s="369" t="s">
        <v>315</v>
      </c>
      <c r="CL41" s="367" t="s">
        <v>315</v>
      </c>
      <c r="CM41" s="368"/>
      <c r="CN41" s="369" t="s">
        <v>315</v>
      </c>
      <c r="CO41" s="367" t="s">
        <v>315</v>
      </c>
      <c r="CP41" s="368"/>
      <c r="CQ41" s="369" t="s">
        <v>315</v>
      </c>
      <c r="CR41" s="367" t="s">
        <v>315</v>
      </c>
      <c r="CS41" s="794"/>
      <c r="CT41" s="369" t="s">
        <v>315</v>
      </c>
      <c r="CU41" s="367" t="s">
        <v>315</v>
      </c>
      <c r="CV41" s="794"/>
      <c r="CW41" s="369" t="s">
        <v>315</v>
      </c>
      <c r="CX41" s="367" t="s">
        <v>315</v>
      </c>
      <c r="CY41" s="368"/>
      <c r="CZ41" s="369" t="s">
        <v>315</v>
      </c>
      <c r="DA41" s="367" t="s">
        <v>315</v>
      </c>
      <c r="DB41" s="368"/>
      <c r="DC41" s="369" t="s">
        <v>315</v>
      </c>
      <c r="DD41" s="367" t="s">
        <v>315</v>
      </c>
      <c r="DE41" s="368"/>
      <c r="DF41" s="369" t="s">
        <v>315</v>
      </c>
      <c r="DG41" s="367" t="s">
        <v>315</v>
      </c>
      <c r="DH41" s="368"/>
      <c r="DI41" s="369" t="s">
        <v>315</v>
      </c>
      <c r="DJ41" s="367" t="s">
        <v>315</v>
      </c>
      <c r="DK41" s="368"/>
      <c r="DL41" s="369" t="s">
        <v>315</v>
      </c>
      <c r="DM41" s="367" t="s">
        <v>315</v>
      </c>
      <c r="DN41" s="368"/>
      <c r="DO41" s="369" t="s">
        <v>315</v>
      </c>
      <c r="DP41" s="367" t="s">
        <v>315</v>
      </c>
      <c r="DQ41" s="822">
        <v>95</v>
      </c>
      <c r="DR41" s="369" t="s">
        <v>441</v>
      </c>
      <c r="DS41" s="367" t="s">
        <v>315</v>
      </c>
      <c r="DT41" s="368"/>
      <c r="DU41" s="369" t="s">
        <v>315</v>
      </c>
      <c r="DV41" s="367" t="s">
        <v>315</v>
      </c>
      <c r="DW41" s="368"/>
      <c r="DX41" s="369" t="s">
        <v>315</v>
      </c>
      <c r="DY41" s="367" t="s">
        <v>315</v>
      </c>
      <c r="DZ41" s="368"/>
      <c r="EA41" s="369" t="s">
        <v>315</v>
      </c>
      <c r="EB41" s="367" t="s">
        <v>315</v>
      </c>
      <c r="EC41" s="368"/>
      <c r="ED41" s="369" t="s">
        <v>315</v>
      </c>
      <c r="EE41" s="367" t="s">
        <v>315</v>
      </c>
      <c r="EF41" s="368"/>
      <c r="EG41" s="367" t="s">
        <v>315</v>
      </c>
      <c r="EH41" s="367" t="s">
        <v>315</v>
      </c>
      <c r="EI41" s="368"/>
      <c r="EJ41" s="369" t="s">
        <v>315</v>
      </c>
      <c r="EK41" s="367" t="s">
        <v>315</v>
      </c>
      <c r="EL41" s="368"/>
      <c r="EM41" s="369" t="s">
        <v>315</v>
      </c>
      <c r="EN41" s="367" t="s">
        <v>315</v>
      </c>
      <c r="EO41" s="402"/>
      <c r="EP41" s="369" t="s">
        <v>315</v>
      </c>
      <c r="EQ41" s="367" t="s">
        <v>315</v>
      </c>
      <c r="ER41" s="402"/>
      <c r="ES41" s="369" t="s">
        <v>315</v>
      </c>
      <c r="ET41" s="367" t="s">
        <v>315</v>
      </c>
      <c r="EU41" s="402"/>
      <c r="EV41" s="369" t="s">
        <v>315</v>
      </c>
      <c r="EW41" s="367" t="s">
        <v>315</v>
      </c>
      <c r="EX41" s="368"/>
      <c r="EY41" s="369" t="s">
        <v>315</v>
      </c>
      <c r="EZ41" s="367" t="s">
        <v>315</v>
      </c>
      <c r="FA41" s="402"/>
      <c r="FB41" s="369" t="s">
        <v>315</v>
      </c>
      <c r="FC41" s="367" t="s">
        <v>315</v>
      </c>
      <c r="FD41" s="368"/>
      <c r="FE41" s="369" t="s">
        <v>315</v>
      </c>
      <c r="FF41" s="367" t="s">
        <v>315</v>
      </c>
      <c r="FG41" s="368"/>
      <c r="FH41" s="369" t="s">
        <v>315</v>
      </c>
      <c r="FI41" s="367" t="s">
        <v>315</v>
      </c>
      <c r="FJ41" s="368"/>
      <c r="FK41" s="369" t="s">
        <v>315</v>
      </c>
      <c r="FL41" s="367" t="s">
        <v>315</v>
      </c>
      <c r="FM41" s="368"/>
      <c r="FN41" s="369" t="s">
        <v>315</v>
      </c>
      <c r="FO41" s="367" t="s">
        <v>315</v>
      </c>
      <c r="FP41" s="368"/>
      <c r="FQ41" s="369" t="s">
        <v>315</v>
      </c>
      <c r="FR41" s="367" t="s">
        <v>315</v>
      </c>
      <c r="FS41" s="402"/>
      <c r="FT41" s="369" t="s">
        <v>315</v>
      </c>
      <c r="FU41" s="367" t="s">
        <v>315</v>
      </c>
      <c r="FV41" s="368"/>
      <c r="FW41" s="369" t="s">
        <v>315</v>
      </c>
      <c r="FX41" s="367" t="s">
        <v>315</v>
      </c>
      <c r="FY41" s="794"/>
      <c r="FZ41" s="369" t="s">
        <v>315</v>
      </c>
      <c r="GA41" s="367" t="s">
        <v>315</v>
      </c>
      <c r="GB41" s="368"/>
      <c r="GC41" s="369" t="s">
        <v>315</v>
      </c>
      <c r="GD41" s="367" t="s">
        <v>315</v>
      </c>
      <c r="GE41" s="368"/>
      <c r="GF41" s="369" t="s">
        <v>315</v>
      </c>
      <c r="GG41" s="367" t="s">
        <v>315</v>
      </c>
      <c r="GH41" s="794"/>
      <c r="GI41" s="369" t="s">
        <v>315</v>
      </c>
      <c r="GJ41" s="367" t="s">
        <v>315</v>
      </c>
      <c r="GK41" s="794"/>
      <c r="GL41" s="369" t="s">
        <v>315</v>
      </c>
      <c r="GM41" s="367" t="s">
        <v>315</v>
      </c>
      <c r="GN41" s="368"/>
      <c r="GO41" s="369" t="s">
        <v>315</v>
      </c>
      <c r="GP41" s="367" t="s">
        <v>315</v>
      </c>
      <c r="GQ41" s="368"/>
      <c r="GR41" s="369" t="s">
        <v>315</v>
      </c>
      <c r="GS41" s="367" t="s">
        <v>315</v>
      </c>
      <c r="GT41" s="368"/>
      <c r="GU41" s="369" t="s">
        <v>315</v>
      </c>
      <c r="GV41" s="367" t="s">
        <v>315</v>
      </c>
      <c r="GW41" s="368"/>
      <c r="GX41" s="369" t="s">
        <v>315</v>
      </c>
      <c r="GY41" s="367" t="s">
        <v>555</v>
      </c>
      <c r="GZ41" s="368"/>
      <c r="HA41" s="369" t="s">
        <v>315</v>
      </c>
      <c r="HB41" s="367" t="s">
        <v>315</v>
      </c>
      <c r="HC41" s="368"/>
      <c r="HD41" s="369" t="s">
        <v>315</v>
      </c>
      <c r="HE41" s="367" t="s">
        <v>315</v>
      </c>
      <c r="HF41" s="368"/>
      <c r="HG41" s="369" t="s">
        <v>315</v>
      </c>
      <c r="HH41" s="367" t="s">
        <v>315</v>
      </c>
      <c r="HI41" s="368"/>
      <c r="HJ41" s="369" t="s">
        <v>315</v>
      </c>
      <c r="HK41" s="367" t="s">
        <v>315</v>
      </c>
      <c r="HL41" s="368"/>
      <c r="HM41" s="369" t="s">
        <v>315</v>
      </c>
      <c r="HN41" s="367" t="s">
        <v>315</v>
      </c>
      <c r="HO41" s="368"/>
      <c r="HP41" s="369" t="s">
        <v>315</v>
      </c>
      <c r="HQ41" s="367" t="s">
        <v>315</v>
      </c>
      <c r="HR41" s="368"/>
      <c r="HS41" s="369" t="s">
        <v>315</v>
      </c>
      <c r="HT41" s="367" t="s">
        <v>315</v>
      </c>
      <c r="HU41" s="368"/>
      <c r="HV41" s="367" t="s">
        <v>315</v>
      </c>
      <c r="HW41" s="367" t="s">
        <v>315</v>
      </c>
      <c r="HX41" s="368"/>
      <c r="HY41" s="369" t="s">
        <v>315</v>
      </c>
      <c r="HZ41" s="367" t="s">
        <v>315</v>
      </c>
      <c r="IA41" s="368"/>
      <c r="IB41" s="369" t="s">
        <v>315</v>
      </c>
      <c r="IC41" s="367" t="s">
        <v>315</v>
      </c>
      <c r="ID41" s="402"/>
      <c r="IE41" s="369" t="s">
        <v>315</v>
      </c>
      <c r="IF41" s="367" t="s">
        <v>315</v>
      </c>
      <c r="IG41" s="402"/>
      <c r="IH41" s="369" t="s">
        <v>315</v>
      </c>
      <c r="II41" s="367" t="s">
        <v>315</v>
      </c>
      <c r="IJ41" s="402"/>
      <c r="IK41" s="369" t="s">
        <v>315</v>
      </c>
      <c r="IL41" s="367" t="s">
        <v>315</v>
      </c>
      <c r="IM41" s="368"/>
      <c r="IN41" s="369" t="s">
        <v>315</v>
      </c>
      <c r="IO41" s="367" t="s">
        <v>315</v>
      </c>
      <c r="IP41" s="402"/>
      <c r="IQ41" s="369" t="s">
        <v>315</v>
      </c>
      <c r="IR41" s="367" t="s">
        <v>315</v>
      </c>
      <c r="IS41" s="368"/>
      <c r="IT41" s="369" t="s">
        <v>315</v>
      </c>
      <c r="IU41" s="367" t="s">
        <v>315</v>
      </c>
      <c r="IV41" s="368"/>
      <c r="IW41" s="369" t="s">
        <v>315</v>
      </c>
      <c r="IX41" s="367" t="s">
        <v>315</v>
      </c>
      <c r="IY41" s="368"/>
      <c r="IZ41" s="369" t="s">
        <v>315</v>
      </c>
      <c r="JA41" s="367" t="s">
        <v>315</v>
      </c>
      <c r="JB41" s="368"/>
      <c r="JC41" s="369" t="s">
        <v>315</v>
      </c>
      <c r="JD41" s="367" t="s">
        <v>315</v>
      </c>
      <c r="JE41" s="368"/>
      <c r="JF41" s="369" t="s">
        <v>315</v>
      </c>
      <c r="JG41" s="367" t="s">
        <v>315</v>
      </c>
      <c r="JH41" s="402"/>
      <c r="JI41" s="369" t="s">
        <v>315</v>
      </c>
      <c r="JJ41" s="367" t="s">
        <v>315</v>
      </c>
      <c r="JK41" s="368"/>
      <c r="JL41" s="369" t="s">
        <v>315</v>
      </c>
      <c r="JM41" s="367" t="s">
        <v>315</v>
      </c>
      <c r="JN41" s="794"/>
      <c r="JO41" s="369" t="s">
        <v>315</v>
      </c>
      <c r="JP41" s="367" t="s">
        <v>315</v>
      </c>
      <c r="JQ41" s="368"/>
      <c r="JR41" s="369" t="s">
        <v>315</v>
      </c>
      <c r="JS41" s="367" t="s">
        <v>315</v>
      </c>
      <c r="JT41" s="368"/>
      <c r="JU41" s="369" t="s">
        <v>315</v>
      </c>
      <c r="JV41" s="367" t="s">
        <v>315</v>
      </c>
      <c r="JW41" s="794"/>
      <c r="JX41" s="369" t="s">
        <v>315</v>
      </c>
      <c r="JY41" s="367" t="s">
        <v>315</v>
      </c>
      <c r="JZ41" s="794"/>
      <c r="KA41" s="369" t="s">
        <v>315</v>
      </c>
      <c r="KB41" s="367" t="s">
        <v>315</v>
      </c>
      <c r="KC41" s="368"/>
      <c r="KD41" s="369" t="s">
        <v>315</v>
      </c>
      <c r="KE41" s="367" t="s">
        <v>315</v>
      </c>
      <c r="KF41" s="368"/>
      <c r="KG41" s="369" t="s">
        <v>315</v>
      </c>
      <c r="KH41" s="367" t="s">
        <v>315</v>
      </c>
      <c r="KI41" s="368"/>
      <c r="KJ41" s="369" t="s">
        <v>315</v>
      </c>
      <c r="KK41" s="367" t="s">
        <v>315</v>
      </c>
      <c r="KL41" s="368"/>
      <c r="KM41" s="369" t="s">
        <v>315</v>
      </c>
      <c r="KN41" s="367" t="s">
        <v>555</v>
      </c>
      <c r="KO41" s="368"/>
      <c r="KP41" s="369" t="s">
        <v>315</v>
      </c>
      <c r="KQ41" s="367" t="s">
        <v>315</v>
      </c>
      <c r="KR41" s="368"/>
      <c r="KS41" s="369" t="s">
        <v>315</v>
      </c>
      <c r="KT41" s="367" t="s">
        <v>315</v>
      </c>
      <c r="KU41" s="368"/>
      <c r="KV41" s="369" t="s">
        <v>315</v>
      </c>
      <c r="KW41" s="367" t="s">
        <v>315</v>
      </c>
      <c r="KX41" s="368"/>
      <c r="KY41" s="369" t="s">
        <v>315</v>
      </c>
      <c r="KZ41" s="367" t="s">
        <v>315</v>
      </c>
      <c r="LA41" s="368"/>
      <c r="LB41" s="369" t="s">
        <v>315</v>
      </c>
      <c r="LC41" s="367" t="s">
        <v>315</v>
      </c>
      <c r="LD41" s="368"/>
      <c r="LE41" s="369" t="s">
        <v>315</v>
      </c>
      <c r="LF41" s="367" t="s">
        <v>315</v>
      </c>
      <c r="LG41" s="368"/>
      <c r="LH41" s="369" t="s">
        <v>315</v>
      </c>
      <c r="LI41" s="367" t="s">
        <v>315</v>
      </c>
      <c r="LJ41" s="368"/>
      <c r="LK41" s="367" t="s">
        <v>315</v>
      </c>
      <c r="XFD41" s="230">
        <v>190</v>
      </c>
    </row>
    <row r="42" spans="1:323 16384:16384" ht="21.65" hidden="1" customHeight="1" x14ac:dyDescent="0.2">
      <c r="A42" s="120"/>
      <c r="B42" s="637">
        <v>46086.368125000001</v>
      </c>
      <c r="C42" s="555">
        <v>0</v>
      </c>
      <c r="D42" s="763" t="s">
        <v>712</v>
      </c>
      <c r="E42" s="638">
        <v>6780</v>
      </c>
      <c r="F42" s="540" t="s">
        <v>891</v>
      </c>
      <c r="G42" s="540" t="s">
        <v>548</v>
      </c>
      <c r="H42" s="540" t="s">
        <v>556</v>
      </c>
      <c r="I42" s="540" t="s">
        <v>571</v>
      </c>
      <c r="J42" s="639">
        <v>7800</v>
      </c>
      <c r="K42" s="540" t="s">
        <v>667</v>
      </c>
      <c r="L42" s="540" t="s">
        <v>548</v>
      </c>
      <c r="M42" s="540" t="s">
        <v>556</v>
      </c>
      <c r="N42" s="540" t="s">
        <v>668</v>
      </c>
      <c r="O42" s="639">
        <v>7800</v>
      </c>
      <c r="P42" s="540">
        <v>0</v>
      </c>
      <c r="Q42" s="640">
        <v>7800</v>
      </c>
      <c r="R42" s="640">
        <v>7800</v>
      </c>
      <c r="S42" s="540" t="s">
        <v>890</v>
      </c>
      <c r="T42" s="641" t="s">
        <v>551</v>
      </c>
      <c r="U42" s="642"/>
      <c r="V42" s="642"/>
      <c r="W42" s="642">
        <v>46099</v>
      </c>
      <c r="X42" s="642">
        <v>46108</v>
      </c>
      <c r="Y42" s="642">
        <v>46108</v>
      </c>
      <c r="Z42" s="642">
        <v>46104</v>
      </c>
      <c r="AA42" s="643">
        <v>46104</v>
      </c>
      <c r="AB42" s="644">
        <v>7800</v>
      </c>
      <c r="AC42" s="645">
        <v>7800</v>
      </c>
      <c r="AD42" s="410" t="s">
        <v>682</v>
      </c>
      <c r="AE42" s="366"/>
      <c r="AF42" s="646" t="s">
        <v>570</v>
      </c>
      <c r="AG42" s="647" t="s">
        <v>552</v>
      </c>
      <c r="AH42" s="647" t="s">
        <v>553</v>
      </c>
      <c r="AI42" s="648" t="s">
        <v>669</v>
      </c>
      <c r="AJ42" s="648" t="s">
        <v>466</v>
      </c>
      <c r="AK42" s="649" t="s">
        <v>386</v>
      </c>
      <c r="AL42" s="366"/>
      <c r="AM42" s="366"/>
      <c r="AN42" s="366"/>
      <c r="AO42" s="366"/>
      <c r="AP42" s="366"/>
      <c r="AQ42" s="868" t="s">
        <v>330</v>
      </c>
      <c r="AR42" s="763"/>
      <c r="AS42" s="367" t="s">
        <v>315</v>
      </c>
      <c r="AT42" s="368"/>
      <c r="AU42" s="369" t="s">
        <v>315</v>
      </c>
      <c r="AV42" s="367" t="s">
        <v>315</v>
      </c>
      <c r="AW42" s="368"/>
      <c r="AX42" s="369" t="s">
        <v>315</v>
      </c>
      <c r="AY42" s="367" t="s">
        <v>315</v>
      </c>
      <c r="AZ42" s="402"/>
      <c r="BA42" s="369" t="s">
        <v>315</v>
      </c>
      <c r="BB42" s="367" t="s">
        <v>315</v>
      </c>
      <c r="BC42" s="402"/>
      <c r="BD42" s="369" t="s">
        <v>315</v>
      </c>
      <c r="BE42" s="367" t="s">
        <v>315</v>
      </c>
      <c r="BF42" s="402"/>
      <c r="BG42" s="369" t="s">
        <v>315</v>
      </c>
      <c r="BH42" s="367" t="s">
        <v>315</v>
      </c>
      <c r="BI42" s="368"/>
      <c r="BJ42" s="369" t="s">
        <v>315</v>
      </c>
      <c r="BK42" s="367" t="s">
        <v>315</v>
      </c>
      <c r="BL42" s="402"/>
      <c r="BM42" s="369" t="s">
        <v>315</v>
      </c>
      <c r="BN42" s="367" t="s">
        <v>315</v>
      </c>
      <c r="BO42" s="368"/>
      <c r="BP42" s="369" t="s">
        <v>315</v>
      </c>
      <c r="BQ42" s="367" t="s">
        <v>315</v>
      </c>
      <c r="BR42" s="368"/>
      <c r="BS42" s="369" t="s">
        <v>315</v>
      </c>
      <c r="BT42" s="367" t="s">
        <v>315</v>
      </c>
      <c r="BU42" s="368"/>
      <c r="BV42" s="369" t="s">
        <v>315</v>
      </c>
      <c r="BW42" s="367" t="s">
        <v>315</v>
      </c>
      <c r="BX42" s="368"/>
      <c r="BY42" s="369" t="s">
        <v>315</v>
      </c>
      <c r="BZ42" s="367" t="s">
        <v>315</v>
      </c>
      <c r="CA42" s="368"/>
      <c r="CB42" s="369" t="s">
        <v>315</v>
      </c>
      <c r="CC42" s="367" t="s">
        <v>315</v>
      </c>
      <c r="CD42" s="402"/>
      <c r="CE42" s="369" t="s">
        <v>315</v>
      </c>
      <c r="CF42" s="367" t="s">
        <v>315</v>
      </c>
      <c r="CG42" s="368"/>
      <c r="CH42" s="369" t="s">
        <v>315</v>
      </c>
      <c r="CI42" s="367" t="s">
        <v>315</v>
      </c>
      <c r="CJ42" s="794"/>
      <c r="CK42" s="369" t="s">
        <v>315</v>
      </c>
      <c r="CL42" s="367" t="s">
        <v>315</v>
      </c>
      <c r="CM42" s="368"/>
      <c r="CN42" s="369" t="s">
        <v>315</v>
      </c>
      <c r="CO42" s="367" t="s">
        <v>315</v>
      </c>
      <c r="CP42" s="368"/>
      <c r="CQ42" s="369" t="s">
        <v>315</v>
      </c>
      <c r="CR42" s="367" t="s">
        <v>555</v>
      </c>
      <c r="CS42" s="794"/>
      <c r="CT42" s="369" t="s">
        <v>315</v>
      </c>
      <c r="CU42" s="367" t="s">
        <v>315</v>
      </c>
      <c r="CV42" s="794"/>
      <c r="CW42" s="369" t="s">
        <v>315</v>
      </c>
      <c r="CX42" s="367" t="s">
        <v>315</v>
      </c>
      <c r="CY42" s="368"/>
      <c r="CZ42" s="369" t="s">
        <v>315</v>
      </c>
      <c r="DA42" s="367" t="s">
        <v>315</v>
      </c>
      <c r="DB42" s="368"/>
      <c r="DC42" s="369" t="s">
        <v>315</v>
      </c>
      <c r="DD42" s="367" t="s">
        <v>315</v>
      </c>
      <c r="DE42" s="368"/>
      <c r="DF42" s="369" t="s">
        <v>315</v>
      </c>
      <c r="DG42" s="367" t="s">
        <v>315</v>
      </c>
      <c r="DH42" s="822">
        <v>3000</v>
      </c>
      <c r="DI42" s="369" t="s">
        <v>315</v>
      </c>
      <c r="DJ42" s="367" t="s">
        <v>315</v>
      </c>
      <c r="DK42" s="822">
        <v>3300</v>
      </c>
      <c r="DL42" s="369" t="s">
        <v>315</v>
      </c>
      <c r="DM42" s="367" t="s">
        <v>315</v>
      </c>
      <c r="DN42" s="822">
        <v>1500</v>
      </c>
      <c r="DO42" s="369" t="s">
        <v>315</v>
      </c>
      <c r="DP42" s="367" t="s">
        <v>315</v>
      </c>
      <c r="DQ42" s="368">
        <v>0</v>
      </c>
      <c r="DR42" s="369" t="s">
        <v>315</v>
      </c>
      <c r="DS42" s="367" t="s">
        <v>315</v>
      </c>
      <c r="DT42" s="368"/>
      <c r="DU42" s="369" t="s">
        <v>441</v>
      </c>
      <c r="DV42" s="367" t="s">
        <v>315</v>
      </c>
      <c r="DW42" s="368"/>
      <c r="DX42" s="369" t="s">
        <v>315</v>
      </c>
      <c r="DY42" s="367" t="s">
        <v>315</v>
      </c>
      <c r="DZ42" s="368"/>
      <c r="EA42" s="369" t="s">
        <v>315</v>
      </c>
      <c r="EB42" s="367" t="s">
        <v>315</v>
      </c>
      <c r="EC42" s="368"/>
      <c r="ED42" s="369" t="s">
        <v>315</v>
      </c>
      <c r="EE42" s="367" t="s">
        <v>315</v>
      </c>
      <c r="EF42" s="368"/>
      <c r="EG42" s="367" t="s">
        <v>315</v>
      </c>
      <c r="EH42" s="367" t="s">
        <v>315</v>
      </c>
      <c r="EI42" s="368"/>
      <c r="EJ42" s="369" t="s">
        <v>315</v>
      </c>
      <c r="EK42" s="367" t="s">
        <v>315</v>
      </c>
      <c r="EL42" s="368"/>
      <c r="EM42" s="369" t="s">
        <v>315</v>
      </c>
      <c r="EN42" s="367" t="s">
        <v>315</v>
      </c>
      <c r="EO42" s="402"/>
      <c r="EP42" s="369" t="s">
        <v>315</v>
      </c>
      <c r="EQ42" s="367" t="s">
        <v>315</v>
      </c>
      <c r="ER42" s="402"/>
      <c r="ES42" s="369" t="s">
        <v>315</v>
      </c>
      <c r="ET42" s="367" t="s">
        <v>315</v>
      </c>
      <c r="EU42" s="402"/>
      <c r="EV42" s="369" t="s">
        <v>315</v>
      </c>
      <c r="EW42" s="367" t="s">
        <v>315</v>
      </c>
      <c r="EX42" s="368"/>
      <c r="EY42" s="369" t="s">
        <v>315</v>
      </c>
      <c r="EZ42" s="367" t="s">
        <v>315</v>
      </c>
      <c r="FA42" s="402"/>
      <c r="FB42" s="369" t="s">
        <v>315</v>
      </c>
      <c r="FC42" s="367" t="s">
        <v>315</v>
      </c>
      <c r="FD42" s="368"/>
      <c r="FE42" s="369" t="s">
        <v>315</v>
      </c>
      <c r="FF42" s="367" t="s">
        <v>315</v>
      </c>
      <c r="FG42" s="368"/>
      <c r="FH42" s="369" t="s">
        <v>315</v>
      </c>
      <c r="FI42" s="367" t="s">
        <v>315</v>
      </c>
      <c r="FJ42" s="368"/>
      <c r="FK42" s="369" t="s">
        <v>315</v>
      </c>
      <c r="FL42" s="367" t="s">
        <v>315</v>
      </c>
      <c r="FM42" s="368"/>
      <c r="FN42" s="369" t="s">
        <v>315</v>
      </c>
      <c r="FO42" s="367" t="s">
        <v>315</v>
      </c>
      <c r="FP42" s="368"/>
      <c r="FQ42" s="369" t="s">
        <v>315</v>
      </c>
      <c r="FR42" s="367" t="s">
        <v>315</v>
      </c>
      <c r="FS42" s="402"/>
      <c r="FT42" s="369" t="s">
        <v>315</v>
      </c>
      <c r="FU42" s="367" t="s">
        <v>315</v>
      </c>
      <c r="FV42" s="368"/>
      <c r="FW42" s="369" t="s">
        <v>315</v>
      </c>
      <c r="FX42" s="367" t="s">
        <v>315</v>
      </c>
      <c r="FY42" s="794"/>
      <c r="FZ42" s="369" t="s">
        <v>315</v>
      </c>
      <c r="GA42" s="367" t="s">
        <v>315</v>
      </c>
      <c r="GB42" s="368"/>
      <c r="GC42" s="369" t="s">
        <v>315</v>
      </c>
      <c r="GD42" s="367" t="s">
        <v>315</v>
      </c>
      <c r="GE42" s="368"/>
      <c r="GF42" s="369" t="s">
        <v>315</v>
      </c>
      <c r="GG42" s="367" t="s">
        <v>315</v>
      </c>
      <c r="GH42" s="794"/>
      <c r="GI42" s="369" t="s">
        <v>315</v>
      </c>
      <c r="GJ42" s="367" t="s">
        <v>315</v>
      </c>
      <c r="GK42" s="794"/>
      <c r="GL42" s="369" t="s">
        <v>315</v>
      </c>
      <c r="GM42" s="367" t="s">
        <v>315</v>
      </c>
      <c r="GN42" s="368"/>
      <c r="GO42" s="369" t="s">
        <v>315</v>
      </c>
      <c r="GP42" s="367" t="s">
        <v>315</v>
      </c>
      <c r="GQ42" s="368"/>
      <c r="GR42" s="369" t="s">
        <v>315</v>
      </c>
      <c r="GS42" s="367" t="s">
        <v>315</v>
      </c>
      <c r="GT42" s="368"/>
      <c r="GU42" s="369" t="s">
        <v>315</v>
      </c>
      <c r="GV42" s="367" t="s">
        <v>315</v>
      </c>
      <c r="GW42" s="368"/>
      <c r="GX42" s="369" t="s">
        <v>315</v>
      </c>
      <c r="GY42" s="367" t="s">
        <v>315</v>
      </c>
      <c r="GZ42" s="368"/>
      <c r="HA42" s="369" t="s">
        <v>315</v>
      </c>
      <c r="HB42" s="367" t="s">
        <v>315</v>
      </c>
      <c r="HC42" s="368"/>
      <c r="HD42" s="369" t="s">
        <v>315</v>
      </c>
      <c r="HE42" s="367" t="s">
        <v>315</v>
      </c>
      <c r="HF42" s="368"/>
      <c r="HG42" s="369" t="s">
        <v>315</v>
      </c>
      <c r="HH42" s="367" t="s">
        <v>315</v>
      </c>
      <c r="HI42" s="368"/>
      <c r="HJ42" s="369" t="s">
        <v>315</v>
      </c>
      <c r="HK42" s="367" t="s">
        <v>315</v>
      </c>
      <c r="HL42" s="368"/>
      <c r="HM42" s="369" t="s">
        <v>315</v>
      </c>
      <c r="HN42" s="367" t="s">
        <v>315</v>
      </c>
      <c r="HO42" s="368"/>
      <c r="HP42" s="369" t="s">
        <v>315</v>
      </c>
      <c r="HQ42" s="367" t="s">
        <v>315</v>
      </c>
      <c r="HR42" s="368"/>
      <c r="HS42" s="369" t="s">
        <v>315</v>
      </c>
      <c r="HT42" s="367" t="s">
        <v>315</v>
      </c>
      <c r="HU42" s="368"/>
      <c r="HV42" s="367" t="s">
        <v>315</v>
      </c>
      <c r="HW42" s="367" t="s">
        <v>315</v>
      </c>
      <c r="HX42" s="368"/>
      <c r="HY42" s="369" t="s">
        <v>315</v>
      </c>
      <c r="HZ42" s="367" t="s">
        <v>315</v>
      </c>
      <c r="IA42" s="368"/>
      <c r="IB42" s="369" t="s">
        <v>315</v>
      </c>
      <c r="IC42" s="367" t="s">
        <v>315</v>
      </c>
      <c r="ID42" s="402"/>
      <c r="IE42" s="369" t="s">
        <v>315</v>
      </c>
      <c r="IF42" s="367" t="s">
        <v>315</v>
      </c>
      <c r="IG42" s="402"/>
      <c r="IH42" s="369" t="s">
        <v>315</v>
      </c>
      <c r="II42" s="367" t="s">
        <v>315</v>
      </c>
      <c r="IJ42" s="402"/>
      <c r="IK42" s="369" t="s">
        <v>315</v>
      </c>
      <c r="IL42" s="367" t="s">
        <v>315</v>
      </c>
      <c r="IM42" s="368"/>
      <c r="IN42" s="369" t="s">
        <v>315</v>
      </c>
      <c r="IO42" s="367" t="s">
        <v>315</v>
      </c>
      <c r="IP42" s="402"/>
      <c r="IQ42" s="369" t="s">
        <v>315</v>
      </c>
      <c r="IR42" s="367" t="s">
        <v>315</v>
      </c>
      <c r="IS42" s="368"/>
      <c r="IT42" s="369" t="s">
        <v>315</v>
      </c>
      <c r="IU42" s="367" t="s">
        <v>315</v>
      </c>
      <c r="IV42" s="368"/>
      <c r="IW42" s="369" t="s">
        <v>315</v>
      </c>
      <c r="IX42" s="367" t="s">
        <v>315</v>
      </c>
      <c r="IY42" s="368"/>
      <c r="IZ42" s="369" t="s">
        <v>315</v>
      </c>
      <c r="JA42" s="367" t="s">
        <v>315</v>
      </c>
      <c r="JB42" s="368"/>
      <c r="JC42" s="369" t="s">
        <v>315</v>
      </c>
      <c r="JD42" s="367" t="s">
        <v>315</v>
      </c>
      <c r="JE42" s="368"/>
      <c r="JF42" s="369" t="s">
        <v>315</v>
      </c>
      <c r="JG42" s="367" t="s">
        <v>315</v>
      </c>
      <c r="JH42" s="402"/>
      <c r="JI42" s="369" t="s">
        <v>315</v>
      </c>
      <c r="JJ42" s="367" t="s">
        <v>315</v>
      </c>
      <c r="JK42" s="368"/>
      <c r="JL42" s="369" t="s">
        <v>315</v>
      </c>
      <c r="JM42" s="367" t="s">
        <v>315</v>
      </c>
      <c r="JN42" s="794"/>
      <c r="JO42" s="369" t="s">
        <v>315</v>
      </c>
      <c r="JP42" s="367" t="s">
        <v>315</v>
      </c>
      <c r="JQ42" s="368"/>
      <c r="JR42" s="369" t="s">
        <v>315</v>
      </c>
      <c r="JS42" s="367" t="s">
        <v>315</v>
      </c>
      <c r="JT42" s="368"/>
      <c r="JU42" s="369" t="s">
        <v>315</v>
      </c>
      <c r="JV42" s="367" t="s">
        <v>315</v>
      </c>
      <c r="JW42" s="794"/>
      <c r="JX42" s="369" t="s">
        <v>315</v>
      </c>
      <c r="JY42" s="367" t="s">
        <v>315</v>
      </c>
      <c r="JZ42" s="794"/>
      <c r="KA42" s="369" t="s">
        <v>315</v>
      </c>
      <c r="KB42" s="367" t="s">
        <v>315</v>
      </c>
      <c r="KC42" s="368"/>
      <c r="KD42" s="369" t="s">
        <v>315</v>
      </c>
      <c r="KE42" s="367" t="s">
        <v>315</v>
      </c>
      <c r="KF42" s="368"/>
      <c r="KG42" s="369" t="s">
        <v>315</v>
      </c>
      <c r="KH42" s="367" t="s">
        <v>315</v>
      </c>
      <c r="KI42" s="368"/>
      <c r="KJ42" s="369" t="s">
        <v>315</v>
      </c>
      <c r="KK42" s="367" t="s">
        <v>315</v>
      </c>
      <c r="KL42" s="368"/>
      <c r="KM42" s="369" t="s">
        <v>315</v>
      </c>
      <c r="KN42" s="367" t="s">
        <v>315</v>
      </c>
      <c r="KO42" s="368"/>
      <c r="KP42" s="369" t="s">
        <v>315</v>
      </c>
      <c r="KQ42" s="367" t="s">
        <v>315</v>
      </c>
      <c r="KR42" s="368"/>
      <c r="KS42" s="369" t="s">
        <v>315</v>
      </c>
      <c r="KT42" s="367" t="s">
        <v>315</v>
      </c>
      <c r="KU42" s="368"/>
      <c r="KV42" s="369" t="s">
        <v>315</v>
      </c>
      <c r="KW42" s="367" t="s">
        <v>315</v>
      </c>
      <c r="KX42" s="368"/>
      <c r="KY42" s="369" t="s">
        <v>315</v>
      </c>
      <c r="KZ42" s="367" t="s">
        <v>315</v>
      </c>
      <c r="LA42" s="368"/>
      <c r="LB42" s="369" t="s">
        <v>315</v>
      </c>
      <c r="LC42" s="367" t="s">
        <v>315</v>
      </c>
      <c r="LD42" s="368"/>
      <c r="LE42" s="369" t="s">
        <v>315</v>
      </c>
      <c r="LF42" s="367" t="s">
        <v>315</v>
      </c>
      <c r="LG42" s="368"/>
      <c r="LH42" s="369" t="s">
        <v>315</v>
      </c>
      <c r="LI42" s="367" t="s">
        <v>315</v>
      </c>
      <c r="LJ42" s="368"/>
      <c r="LK42" s="367" t="s">
        <v>315</v>
      </c>
      <c r="XFD42" s="230">
        <v>15600</v>
      </c>
    </row>
    <row r="43" spans="1:323 16384:16384" ht="21.65" hidden="1" customHeight="1" x14ac:dyDescent="0.2">
      <c r="A43" s="120"/>
      <c r="B43" s="637">
        <v>46094.555914351855</v>
      </c>
      <c r="C43" s="555">
        <v>0</v>
      </c>
      <c r="D43" s="763" t="s">
        <v>765</v>
      </c>
      <c r="E43" s="638">
        <v>6710</v>
      </c>
      <c r="F43" s="540" t="s">
        <v>594</v>
      </c>
      <c r="G43" s="540" t="s">
        <v>548</v>
      </c>
      <c r="H43" s="540" t="s">
        <v>585</v>
      </c>
      <c r="I43" s="540" t="s">
        <v>550</v>
      </c>
      <c r="J43" s="639">
        <v>400</v>
      </c>
      <c r="K43" s="540" t="s">
        <v>624</v>
      </c>
      <c r="L43" s="540" t="s">
        <v>548</v>
      </c>
      <c r="M43" s="540" t="s">
        <v>585</v>
      </c>
      <c r="N43" s="540" t="s">
        <v>550</v>
      </c>
      <c r="O43" s="639">
        <v>400</v>
      </c>
      <c r="P43" s="540">
        <v>0</v>
      </c>
      <c r="Q43" s="640">
        <v>400</v>
      </c>
      <c r="R43" s="640">
        <v>400</v>
      </c>
      <c r="S43" s="540" t="s">
        <v>595</v>
      </c>
      <c r="T43" s="641" t="s">
        <v>551</v>
      </c>
      <c r="U43" s="642"/>
      <c r="V43" s="642"/>
      <c r="W43" s="642">
        <v>46100</v>
      </c>
      <c r="X43" s="642">
        <v>46111</v>
      </c>
      <c r="Y43" s="642">
        <v>46111</v>
      </c>
      <c r="Z43" s="642">
        <v>46101</v>
      </c>
      <c r="AA43" s="643">
        <v>46101</v>
      </c>
      <c r="AB43" s="644">
        <v>400</v>
      </c>
      <c r="AC43" s="645">
        <v>400</v>
      </c>
      <c r="AD43" s="410" t="s">
        <v>950</v>
      </c>
      <c r="AE43" s="366"/>
      <c r="AF43" s="646" t="s">
        <v>570</v>
      </c>
      <c r="AG43" s="647" t="s">
        <v>552</v>
      </c>
      <c r="AH43" s="647" t="s">
        <v>553</v>
      </c>
      <c r="AI43" s="648" t="s">
        <v>951</v>
      </c>
      <c r="AJ43" s="648" t="s">
        <v>466</v>
      </c>
      <c r="AK43" s="649" t="s">
        <v>339</v>
      </c>
      <c r="AL43" s="366"/>
      <c r="AM43" s="366"/>
      <c r="AN43" s="366"/>
      <c r="AO43" s="366"/>
      <c r="AP43" s="366"/>
      <c r="AQ43" s="854" t="s">
        <v>325</v>
      </c>
      <c r="AR43" s="763"/>
      <c r="AS43" s="367" t="s">
        <v>315</v>
      </c>
      <c r="AT43" s="368"/>
      <c r="AU43" s="369" t="s">
        <v>315</v>
      </c>
      <c r="AV43" s="367" t="s">
        <v>315</v>
      </c>
      <c r="AW43" s="368"/>
      <c r="AX43" s="369" t="s">
        <v>315</v>
      </c>
      <c r="AY43" s="367" t="s">
        <v>315</v>
      </c>
      <c r="AZ43" s="402"/>
      <c r="BA43" s="369" t="s">
        <v>315</v>
      </c>
      <c r="BB43" s="367" t="s">
        <v>315</v>
      </c>
      <c r="BC43" s="402"/>
      <c r="BD43" s="369" t="s">
        <v>315</v>
      </c>
      <c r="BE43" s="367" t="s">
        <v>315</v>
      </c>
      <c r="BF43" s="402"/>
      <c r="BG43" s="369" t="s">
        <v>315</v>
      </c>
      <c r="BH43" s="367" t="s">
        <v>315</v>
      </c>
      <c r="BI43" s="368"/>
      <c r="BJ43" s="369" t="s">
        <v>315</v>
      </c>
      <c r="BK43" s="367" t="s">
        <v>315</v>
      </c>
      <c r="BL43" s="402"/>
      <c r="BM43" s="369" t="s">
        <v>315</v>
      </c>
      <c r="BN43" s="367" t="s">
        <v>315</v>
      </c>
      <c r="BO43" s="368"/>
      <c r="BP43" s="369" t="s">
        <v>315</v>
      </c>
      <c r="BQ43" s="367" t="s">
        <v>315</v>
      </c>
      <c r="BR43" s="368"/>
      <c r="BS43" s="369" t="s">
        <v>315</v>
      </c>
      <c r="BT43" s="367" t="s">
        <v>315</v>
      </c>
      <c r="BU43" s="368"/>
      <c r="BV43" s="369" t="s">
        <v>315</v>
      </c>
      <c r="BW43" s="367" t="s">
        <v>315</v>
      </c>
      <c r="BX43" s="368"/>
      <c r="BY43" s="369" t="s">
        <v>315</v>
      </c>
      <c r="BZ43" s="367" t="s">
        <v>315</v>
      </c>
      <c r="CA43" s="368"/>
      <c r="CB43" s="369" t="s">
        <v>315</v>
      </c>
      <c r="CC43" s="367" t="s">
        <v>315</v>
      </c>
      <c r="CD43" s="402"/>
      <c r="CE43" s="369" t="s">
        <v>315</v>
      </c>
      <c r="CF43" s="367" t="s">
        <v>315</v>
      </c>
      <c r="CG43" s="368"/>
      <c r="CH43" s="369" t="s">
        <v>315</v>
      </c>
      <c r="CI43" s="367" t="s">
        <v>315</v>
      </c>
      <c r="CJ43" s="794"/>
      <c r="CK43" s="369" t="s">
        <v>315</v>
      </c>
      <c r="CL43" s="367" t="s">
        <v>315</v>
      </c>
      <c r="CM43" s="368"/>
      <c r="CN43" s="369" t="s">
        <v>315</v>
      </c>
      <c r="CO43" s="367" t="s">
        <v>315</v>
      </c>
      <c r="CP43" s="368"/>
      <c r="CQ43" s="369" t="s">
        <v>315</v>
      </c>
      <c r="CR43" s="367" t="s">
        <v>315</v>
      </c>
      <c r="CS43" s="794"/>
      <c r="CT43" s="369" t="s">
        <v>315</v>
      </c>
      <c r="CU43" s="367" t="s">
        <v>555</v>
      </c>
      <c r="CV43" s="794"/>
      <c r="CW43" s="369" t="s">
        <v>315</v>
      </c>
      <c r="CX43" s="367" t="s">
        <v>315</v>
      </c>
      <c r="CY43" s="853">
        <v>400</v>
      </c>
      <c r="CZ43" s="369" t="s">
        <v>315</v>
      </c>
      <c r="DA43" s="367" t="s">
        <v>315</v>
      </c>
      <c r="DB43" s="368"/>
      <c r="DC43" s="369" t="s">
        <v>315</v>
      </c>
      <c r="DD43" s="367" t="s">
        <v>315</v>
      </c>
      <c r="DE43" s="368"/>
      <c r="DF43" s="369" t="s">
        <v>315</v>
      </c>
      <c r="DG43" s="367" t="s">
        <v>315</v>
      </c>
      <c r="DH43" s="368"/>
      <c r="DI43" s="369" t="s">
        <v>315</v>
      </c>
      <c r="DJ43" s="367" t="s">
        <v>315</v>
      </c>
      <c r="DK43" s="368"/>
      <c r="DL43" s="369" t="s">
        <v>315</v>
      </c>
      <c r="DM43" s="367" t="s">
        <v>315</v>
      </c>
      <c r="DN43" s="368"/>
      <c r="DO43" s="369" t="s">
        <v>315</v>
      </c>
      <c r="DP43" s="367" t="s">
        <v>315</v>
      </c>
      <c r="DQ43" s="368"/>
      <c r="DR43" s="369" t="s">
        <v>315</v>
      </c>
      <c r="DS43" s="367" t="s">
        <v>315</v>
      </c>
      <c r="DT43" s="368"/>
      <c r="DU43" s="369" t="s">
        <v>315</v>
      </c>
      <c r="DV43" s="367" t="s">
        <v>315</v>
      </c>
      <c r="DW43" s="368"/>
      <c r="DX43" s="369" t="s">
        <v>315</v>
      </c>
      <c r="DY43" s="367" t="s">
        <v>315</v>
      </c>
      <c r="DZ43" s="368"/>
      <c r="EA43" s="369" t="s">
        <v>315</v>
      </c>
      <c r="EB43" s="367" t="s">
        <v>315</v>
      </c>
      <c r="EC43" s="368"/>
      <c r="ED43" s="369" t="s">
        <v>441</v>
      </c>
      <c r="EE43" s="367" t="s">
        <v>315</v>
      </c>
      <c r="EF43" s="368"/>
      <c r="EG43" s="367" t="s">
        <v>315</v>
      </c>
      <c r="EH43" s="367" t="s">
        <v>315</v>
      </c>
      <c r="EI43" s="368"/>
      <c r="EJ43" s="369" t="s">
        <v>315</v>
      </c>
      <c r="EK43" s="367" t="s">
        <v>315</v>
      </c>
      <c r="EL43" s="368"/>
      <c r="EM43" s="369" t="s">
        <v>315</v>
      </c>
      <c r="EN43" s="367" t="s">
        <v>315</v>
      </c>
      <c r="EO43" s="402"/>
      <c r="EP43" s="369" t="s">
        <v>315</v>
      </c>
      <c r="EQ43" s="367" t="s">
        <v>315</v>
      </c>
      <c r="ER43" s="402"/>
      <c r="ES43" s="369" t="s">
        <v>315</v>
      </c>
      <c r="ET43" s="367" t="s">
        <v>315</v>
      </c>
      <c r="EU43" s="402"/>
      <c r="EV43" s="369" t="s">
        <v>315</v>
      </c>
      <c r="EW43" s="367" t="s">
        <v>315</v>
      </c>
      <c r="EX43" s="368"/>
      <c r="EY43" s="369" t="s">
        <v>315</v>
      </c>
      <c r="EZ43" s="367" t="s">
        <v>315</v>
      </c>
      <c r="FA43" s="402"/>
      <c r="FB43" s="369" t="s">
        <v>315</v>
      </c>
      <c r="FC43" s="367" t="s">
        <v>315</v>
      </c>
      <c r="FD43" s="368"/>
      <c r="FE43" s="369" t="s">
        <v>315</v>
      </c>
      <c r="FF43" s="367" t="s">
        <v>315</v>
      </c>
      <c r="FG43" s="368"/>
      <c r="FH43" s="369" t="s">
        <v>315</v>
      </c>
      <c r="FI43" s="367" t="s">
        <v>315</v>
      </c>
      <c r="FJ43" s="368"/>
      <c r="FK43" s="369" t="s">
        <v>315</v>
      </c>
      <c r="FL43" s="367" t="s">
        <v>315</v>
      </c>
      <c r="FM43" s="368"/>
      <c r="FN43" s="369" t="s">
        <v>315</v>
      </c>
      <c r="FO43" s="367" t="s">
        <v>315</v>
      </c>
      <c r="FP43" s="368"/>
      <c r="FQ43" s="369" t="s">
        <v>315</v>
      </c>
      <c r="FR43" s="367" t="s">
        <v>315</v>
      </c>
      <c r="FS43" s="402"/>
      <c r="FT43" s="369" t="s">
        <v>315</v>
      </c>
      <c r="FU43" s="367" t="s">
        <v>315</v>
      </c>
      <c r="FV43" s="368"/>
      <c r="FW43" s="369" t="s">
        <v>315</v>
      </c>
      <c r="FX43" s="367" t="s">
        <v>315</v>
      </c>
      <c r="FY43" s="794"/>
      <c r="FZ43" s="369" t="s">
        <v>315</v>
      </c>
      <c r="GA43" s="367" t="s">
        <v>315</v>
      </c>
      <c r="GB43" s="368"/>
      <c r="GC43" s="369" t="s">
        <v>315</v>
      </c>
      <c r="GD43" s="367" t="s">
        <v>315</v>
      </c>
      <c r="GE43" s="368"/>
      <c r="GF43" s="369" t="s">
        <v>315</v>
      </c>
      <c r="GG43" s="367" t="s">
        <v>315</v>
      </c>
      <c r="GH43" s="794"/>
      <c r="GI43" s="369" t="s">
        <v>315</v>
      </c>
      <c r="GJ43" s="367" t="s">
        <v>315</v>
      </c>
      <c r="GK43" s="794"/>
      <c r="GL43" s="369" t="s">
        <v>315</v>
      </c>
      <c r="GM43" s="367" t="s">
        <v>315</v>
      </c>
      <c r="GN43" s="368"/>
      <c r="GO43" s="369" t="s">
        <v>315</v>
      </c>
      <c r="GP43" s="367" t="s">
        <v>315</v>
      </c>
      <c r="GQ43" s="368"/>
      <c r="GR43" s="369" t="s">
        <v>315</v>
      </c>
      <c r="GS43" s="367" t="s">
        <v>315</v>
      </c>
      <c r="GT43" s="368"/>
      <c r="GU43" s="369" t="s">
        <v>315</v>
      </c>
      <c r="GV43" s="367" t="s">
        <v>315</v>
      </c>
      <c r="GW43" s="368"/>
      <c r="GX43" s="369" t="s">
        <v>315</v>
      </c>
      <c r="GY43" s="367" t="s">
        <v>315</v>
      </c>
      <c r="GZ43" s="368"/>
      <c r="HA43" s="369" t="s">
        <v>315</v>
      </c>
      <c r="HB43" s="367" t="s">
        <v>315</v>
      </c>
      <c r="HC43" s="368"/>
      <c r="HD43" s="369" t="s">
        <v>315</v>
      </c>
      <c r="HE43" s="367" t="s">
        <v>315</v>
      </c>
      <c r="HF43" s="368"/>
      <c r="HG43" s="369" t="s">
        <v>315</v>
      </c>
      <c r="HH43" s="367" t="s">
        <v>315</v>
      </c>
      <c r="HI43" s="368"/>
      <c r="HJ43" s="369" t="s">
        <v>315</v>
      </c>
      <c r="HK43" s="367" t="s">
        <v>315</v>
      </c>
      <c r="HL43" s="368"/>
      <c r="HM43" s="369" t="s">
        <v>315</v>
      </c>
      <c r="HN43" s="367" t="s">
        <v>315</v>
      </c>
      <c r="HO43" s="368"/>
      <c r="HP43" s="369" t="s">
        <v>315</v>
      </c>
      <c r="HQ43" s="367" t="s">
        <v>315</v>
      </c>
      <c r="HR43" s="368"/>
      <c r="HS43" s="369" t="s">
        <v>315</v>
      </c>
      <c r="HT43" s="367" t="s">
        <v>315</v>
      </c>
      <c r="HU43" s="368"/>
      <c r="HV43" s="367" t="s">
        <v>315</v>
      </c>
      <c r="HW43" s="367" t="s">
        <v>315</v>
      </c>
      <c r="HX43" s="368"/>
      <c r="HY43" s="369" t="s">
        <v>315</v>
      </c>
      <c r="HZ43" s="367" t="s">
        <v>315</v>
      </c>
      <c r="IA43" s="368"/>
      <c r="IB43" s="369" t="s">
        <v>315</v>
      </c>
      <c r="IC43" s="367" t="s">
        <v>315</v>
      </c>
      <c r="ID43" s="402"/>
      <c r="IE43" s="369" t="s">
        <v>315</v>
      </c>
      <c r="IF43" s="367" t="s">
        <v>315</v>
      </c>
      <c r="IG43" s="402"/>
      <c r="IH43" s="369" t="s">
        <v>315</v>
      </c>
      <c r="II43" s="367" t="s">
        <v>315</v>
      </c>
      <c r="IJ43" s="402"/>
      <c r="IK43" s="369" t="s">
        <v>315</v>
      </c>
      <c r="IL43" s="367" t="s">
        <v>315</v>
      </c>
      <c r="IM43" s="368"/>
      <c r="IN43" s="369" t="s">
        <v>315</v>
      </c>
      <c r="IO43" s="367" t="s">
        <v>315</v>
      </c>
      <c r="IP43" s="402"/>
      <c r="IQ43" s="369" t="s">
        <v>315</v>
      </c>
      <c r="IR43" s="367" t="s">
        <v>315</v>
      </c>
      <c r="IS43" s="368"/>
      <c r="IT43" s="369" t="s">
        <v>315</v>
      </c>
      <c r="IU43" s="367" t="s">
        <v>315</v>
      </c>
      <c r="IV43" s="368"/>
      <c r="IW43" s="369" t="s">
        <v>315</v>
      </c>
      <c r="IX43" s="367" t="s">
        <v>315</v>
      </c>
      <c r="IY43" s="368"/>
      <c r="IZ43" s="369" t="s">
        <v>315</v>
      </c>
      <c r="JA43" s="367" t="s">
        <v>315</v>
      </c>
      <c r="JB43" s="368"/>
      <c r="JC43" s="369" t="s">
        <v>315</v>
      </c>
      <c r="JD43" s="367" t="s">
        <v>315</v>
      </c>
      <c r="JE43" s="368"/>
      <c r="JF43" s="369" t="s">
        <v>315</v>
      </c>
      <c r="JG43" s="367" t="s">
        <v>315</v>
      </c>
      <c r="JH43" s="402"/>
      <c r="JI43" s="369" t="s">
        <v>315</v>
      </c>
      <c r="JJ43" s="367" t="s">
        <v>315</v>
      </c>
      <c r="JK43" s="368"/>
      <c r="JL43" s="369" t="s">
        <v>315</v>
      </c>
      <c r="JM43" s="367" t="s">
        <v>315</v>
      </c>
      <c r="JN43" s="794"/>
      <c r="JO43" s="369" t="s">
        <v>315</v>
      </c>
      <c r="JP43" s="367" t="s">
        <v>315</v>
      </c>
      <c r="JQ43" s="368"/>
      <c r="JR43" s="369" t="s">
        <v>315</v>
      </c>
      <c r="JS43" s="367" t="s">
        <v>315</v>
      </c>
      <c r="JT43" s="368"/>
      <c r="JU43" s="369" t="s">
        <v>315</v>
      </c>
      <c r="JV43" s="367" t="s">
        <v>315</v>
      </c>
      <c r="JW43" s="794"/>
      <c r="JX43" s="369" t="s">
        <v>315</v>
      </c>
      <c r="JY43" s="367" t="s">
        <v>315</v>
      </c>
      <c r="JZ43" s="794"/>
      <c r="KA43" s="369" t="s">
        <v>315</v>
      </c>
      <c r="KB43" s="367" t="s">
        <v>315</v>
      </c>
      <c r="KC43" s="368"/>
      <c r="KD43" s="369" t="s">
        <v>315</v>
      </c>
      <c r="KE43" s="367" t="s">
        <v>315</v>
      </c>
      <c r="KF43" s="368"/>
      <c r="KG43" s="369" t="s">
        <v>315</v>
      </c>
      <c r="KH43" s="367" t="s">
        <v>315</v>
      </c>
      <c r="KI43" s="368"/>
      <c r="KJ43" s="369" t="s">
        <v>315</v>
      </c>
      <c r="KK43" s="367" t="s">
        <v>315</v>
      </c>
      <c r="KL43" s="368"/>
      <c r="KM43" s="369" t="s">
        <v>315</v>
      </c>
      <c r="KN43" s="367" t="s">
        <v>315</v>
      </c>
      <c r="KO43" s="368"/>
      <c r="KP43" s="369" t="s">
        <v>315</v>
      </c>
      <c r="KQ43" s="367" t="s">
        <v>315</v>
      </c>
      <c r="KR43" s="368"/>
      <c r="KS43" s="369" t="s">
        <v>315</v>
      </c>
      <c r="KT43" s="367" t="s">
        <v>315</v>
      </c>
      <c r="KU43" s="368"/>
      <c r="KV43" s="369" t="s">
        <v>315</v>
      </c>
      <c r="KW43" s="367" t="s">
        <v>315</v>
      </c>
      <c r="KX43" s="368"/>
      <c r="KY43" s="369" t="s">
        <v>315</v>
      </c>
      <c r="KZ43" s="367" t="s">
        <v>315</v>
      </c>
      <c r="LA43" s="368"/>
      <c r="LB43" s="369" t="s">
        <v>315</v>
      </c>
      <c r="LC43" s="367" t="s">
        <v>315</v>
      </c>
      <c r="LD43" s="368"/>
      <c r="LE43" s="369" t="s">
        <v>315</v>
      </c>
      <c r="LF43" s="367" t="s">
        <v>315</v>
      </c>
      <c r="LG43" s="368"/>
      <c r="LH43" s="369" t="s">
        <v>315</v>
      </c>
      <c r="LI43" s="367" t="s">
        <v>315</v>
      </c>
      <c r="LJ43" s="368"/>
      <c r="LK43" s="367" t="s">
        <v>315</v>
      </c>
      <c r="XFD43" s="230">
        <v>800</v>
      </c>
    </row>
    <row r="44" spans="1:323 16384:16384" ht="21.65" hidden="1" customHeight="1" x14ac:dyDescent="0.2">
      <c r="A44" s="120"/>
      <c r="B44" s="637">
        <v>46094.558958333335</v>
      </c>
      <c r="C44" s="555">
        <v>0</v>
      </c>
      <c r="D44" s="763" t="s">
        <v>766</v>
      </c>
      <c r="E44" s="638">
        <v>6710</v>
      </c>
      <c r="F44" s="540" t="s">
        <v>948</v>
      </c>
      <c r="G44" s="540" t="s">
        <v>548</v>
      </c>
      <c r="H44" s="540" t="s">
        <v>585</v>
      </c>
      <c r="I44" s="540" t="s">
        <v>550</v>
      </c>
      <c r="J44" s="639">
        <v>1600</v>
      </c>
      <c r="K44" s="540" t="s">
        <v>952</v>
      </c>
      <c r="L44" s="540" t="s">
        <v>548</v>
      </c>
      <c r="M44" s="540" t="s">
        <v>585</v>
      </c>
      <c r="N44" s="540" t="s">
        <v>588</v>
      </c>
      <c r="O44" s="639" t="s">
        <v>953</v>
      </c>
      <c r="P44" s="540">
        <v>0</v>
      </c>
      <c r="Q44" s="640" t="s">
        <v>403</v>
      </c>
      <c r="R44" s="640">
        <v>1600</v>
      </c>
      <c r="S44" s="540" t="s">
        <v>954</v>
      </c>
      <c r="T44" s="641" t="s">
        <v>551</v>
      </c>
      <c r="U44" s="642"/>
      <c r="V44" s="642"/>
      <c r="W44" s="642">
        <v>46100</v>
      </c>
      <c r="X44" s="642">
        <v>46111</v>
      </c>
      <c r="Y44" s="642">
        <v>46111</v>
      </c>
      <c r="Z44" s="642">
        <v>46101</v>
      </c>
      <c r="AA44" s="643">
        <v>46101</v>
      </c>
      <c r="AB44" s="644">
        <v>1590</v>
      </c>
      <c r="AC44" s="645">
        <v>1600</v>
      </c>
      <c r="AD44" s="410" t="s">
        <v>955</v>
      </c>
      <c r="AE44" s="366"/>
      <c r="AF44" s="646" t="s">
        <v>570</v>
      </c>
      <c r="AG44" s="647" t="s">
        <v>552</v>
      </c>
      <c r="AH44" s="647" t="s">
        <v>553</v>
      </c>
      <c r="AI44" s="648" t="s">
        <v>951</v>
      </c>
      <c r="AJ44" s="648" t="s">
        <v>466</v>
      </c>
      <c r="AK44" s="649" t="s">
        <v>339</v>
      </c>
      <c r="AL44" s="366"/>
      <c r="AM44" s="366"/>
      <c r="AN44" s="366"/>
      <c r="AO44" s="366"/>
      <c r="AP44" s="366"/>
      <c r="AQ44" s="854" t="s">
        <v>325</v>
      </c>
      <c r="AR44" s="763"/>
      <c r="AS44" s="367" t="s">
        <v>315</v>
      </c>
      <c r="AT44" s="368"/>
      <c r="AU44" s="369" t="s">
        <v>315</v>
      </c>
      <c r="AV44" s="367" t="s">
        <v>315</v>
      </c>
      <c r="AW44" s="368"/>
      <c r="AX44" s="369" t="s">
        <v>315</v>
      </c>
      <c r="AY44" s="367" t="s">
        <v>315</v>
      </c>
      <c r="AZ44" s="402"/>
      <c r="BA44" s="369" t="s">
        <v>315</v>
      </c>
      <c r="BB44" s="367" t="s">
        <v>315</v>
      </c>
      <c r="BC44" s="402"/>
      <c r="BD44" s="369" t="s">
        <v>315</v>
      </c>
      <c r="BE44" s="367" t="s">
        <v>315</v>
      </c>
      <c r="BF44" s="402"/>
      <c r="BG44" s="369" t="s">
        <v>315</v>
      </c>
      <c r="BH44" s="367" t="s">
        <v>315</v>
      </c>
      <c r="BI44" s="368"/>
      <c r="BJ44" s="369" t="s">
        <v>315</v>
      </c>
      <c r="BK44" s="367" t="s">
        <v>315</v>
      </c>
      <c r="BL44" s="402"/>
      <c r="BM44" s="369" t="s">
        <v>315</v>
      </c>
      <c r="BN44" s="367" t="s">
        <v>315</v>
      </c>
      <c r="BO44" s="368"/>
      <c r="BP44" s="369" t="s">
        <v>315</v>
      </c>
      <c r="BQ44" s="367" t="s">
        <v>315</v>
      </c>
      <c r="BR44" s="368"/>
      <c r="BS44" s="369" t="s">
        <v>315</v>
      </c>
      <c r="BT44" s="367" t="s">
        <v>315</v>
      </c>
      <c r="BU44" s="368"/>
      <c r="BV44" s="369" t="s">
        <v>315</v>
      </c>
      <c r="BW44" s="367" t="s">
        <v>315</v>
      </c>
      <c r="BX44" s="368"/>
      <c r="BY44" s="369" t="s">
        <v>315</v>
      </c>
      <c r="BZ44" s="367" t="s">
        <v>315</v>
      </c>
      <c r="CA44" s="368"/>
      <c r="CB44" s="369" t="s">
        <v>315</v>
      </c>
      <c r="CC44" s="367" t="s">
        <v>315</v>
      </c>
      <c r="CD44" s="402"/>
      <c r="CE44" s="369" t="s">
        <v>315</v>
      </c>
      <c r="CF44" s="367" t="s">
        <v>315</v>
      </c>
      <c r="CG44" s="368"/>
      <c r="CH44" s="369" t="s">
        <v>315</v>
      </c>
      <c r="CI44" s="367" t="s">
        <v>315</v>
      </c>
      <c r="CJ44" s="794"/>
      <c r="CK44" s="369" t="s">
        <v>315</v>
      </c>
      <c r="CL44" s="367" t="s">
        <v>315</v>
      </c>
      <c r="CM44" s="368"/>
      <c r="CN44" s="369" t="s">
        <v>315</v>
      </c>
      <c r="CO44" s="367" t="s">
        <v>315</v>
      </c>
      <c r="CP44" s="368"/>
      <c r="CQ44" s="369" t="s">
        <v>315</v>
      </c>
      <c r="CR44" s="367" t="s">
        <v>315</v>
      </c>
      <c r="CS44" s="794"/>
      <c r="CT44" s="369" t="s">
        <v>315</v>
      </c>
      <c r="CU44" s="367" t="s">
        <v>555</v>
      </c>
      <c r="CV44" s="794"/>
      <c r="CW44" s="369" t="s">
        <v>315</v>
      </c>
      <c r="CX44" s="367" t="s">
        <v>315</v>
      </c>
      <c r="CY44" s="853">
        <v>1600</v>
      </c>
      <c r="CZ44" s="369" t="s">
        <v>315</v>
      </c>
      <c r="DA44" s="367" t="s">
        <v>315</v>
      </c>
      <c r="DB44" s="368"/>
      <c r="DC44" s="369" t="s">
        <v>315</v>
      </c>
      <c r="DD44" s="367" t="s">
        <v>315</v>
      </c>
      <c r="DE44" s="368"/>
      <c r="DF44" s="369" t="s">
        <v>315</v>
      </c>
      <c r="DG44" s="367" t="s">
        <v>315</v>
      </c>
      <c r="DH44" s="368"/>
      <c r="DI44" s="369" t="s">
        <v>315</v>
      </c>
      <c r="DJ44" s="367" t="s">
        <v>315</v>
      </c>
      <c r="DK44" s="368"/>
      <c r="DL44" s="369" t="s">
        <v>315</v>
      </c>
      <c r="DM44" s="367" t="s">
        <v>315</v>
      </c>
      <c r="DN44" s="368"/>
      <c r="DO44" s="369" t="s">
        <v>315</v>
      </c>
      <c r="DP44" s="367" t="s">
        <v>315</v>
      </c>
      <c r="DQ44" s="368"/>
      <c r="DR44" s="369" t="s">
        <v>315</v>
      </c>
      <c r="DS44" s="367" t="s">
        <v>315</v>
      </c>
      <c r="DT44" s="368"/>
      <c r="DU44" s="369" t="s">
        <v>315</v>
      </c>
      <c r="DV44" s="367" t="s">
        <v>315</v>
      </c>
      <c r="DW44" s="368"/>
      <c r="DX44" s="369" t="s">
        <v>315</v>
      </c>
      <c r="DY44" s="367" t="s">
        <v>315</v>
      </c>
      <c r="DZ44" s="368"/>
      <c r="EA44" s="369" t="s">
        <v>315</v>
      </c>
      <c r="EB44" s="367" t="s">
        <v>315</v>
      </c>
      <c r="EC44" s="368"/>
      <c r="ED44" s="369" t="s">
        <v>441</v>
      </c>
      <c r="EE44" s="367" t="s">
        <v>315</v>
      </c>
      <c r="EF44" s="368"/>
      <c r="EG44" s="367" t="s">
        <v>315</v>
      </c>
      <c r="EH44" s="367" t="s">
        <v>315</v>
      </c>
      <c r="EI44" s="368"/>
      <c r="EJ44" s="369" t="s">
        <v>315</v>
      </c>
      <c r="EK44" s="367" t="s">
        <v>315</v>
      </c>
      <c r="EL44" s="368"/>
      <c r="EM44" s="369" t="s">
        <v>315</v>
      </c>
      <c r="EN44" s="367" t="s">
        <v>315</v>
      </c>
      <c r="EO44" s="402"/>
      <c r="EP44" s="369" t="s">
        <v>315</v>
      </c>
      <c r="EQ44" s="367" t="s">
        <v>315</v>
      </c>
      <c r="ER44" s="402"/>
      <c r="ES44" s="369" t="s">
        <v>315</v>
      </c>
      <c r="ET44" s="367" t="s">
        <v>315</v>
      </c>
      <c r="EU44" s="402"/>
      <c r="EV44" s="369" t="s">
        <v>315</v>
      </c>
      <c r="EW44" s="367" t="s">
        <v>315</v>
      </c>
      <c r="EX44" s="368"/>
      <c r="EY44" s="369" t="s">
        <v>315</v>
      </c>
      <c r="EZ44" s="367" t="s">
        <v>315</v>
      </c>
      <c r="FA44" s="402"/>
      <c r="FB44" s="369" t="s">
        <v>315</v>
      </c>
      <c r="FC44" s="367" t="s">
        <v>315</v>
      </c>
      <c r="FD44" s="368"/>
      <c r="FE44" s="369" t="s">
        <v>315</v>
      </c>
      <c r="FF44" s="367" t="s">
        <v>315</v>
      </c>
      <c r="FG44" s="368"/>
      <c r="FH44" s="369" t="s">
        <v>315</v>
      </c>
      <c r="FI44" s="367" t="s">
        <v>315</v>
      </c>
      <c r="FJ44" s="368"/>
      <c r="FK44" s="369" t="s">
        <v>315</v>
      </c>
      <c r="FL44" s="367" t="s">
        <v>315</v>
      </c>
      <c r="FM44" s="368"/>
      <c r="FN44" s="369" t="s">
        <v>315</v>
      </c>
      <c r="FO44" s="367" t="s">
        <v>315</v>
      </c>
      <c r="FP44" s="368"/>
      <c r="FQ44" s="369" t="s">
        <v>315</v>
      </c>
      <c r="FR44" s="367" t="s">
        <v>315</v>
      </c>
      <c r="FS44" s="402"/>
      <c r="FT44" s="369" t="s">
        <v>315</v>
      </c>
      <c r="FU44" s="367" t="s">
        <v>315</v>
      </c>
      <c r="FV44" s="368"/>
      <c r="FW44" s="369" t="s">
        <v>315</v>
      </c>
      <c r="FX44" s="367" t="s">
        <v>315</v>
      </c>
      <c r="FY44" s="794"/>
      <c r="FZ44" s="369" t="s">
        <v>315</v>
      </c>
      <c r="GA44" s="367" t="s">
        <v>315</v>
      </c>
      <c r="GB44" s="368"/>
      <c r="GC44" s="369" t="s">
        <v>315</v>
      </c>
      <c r="GD44" s="367" t="s">
        <v>315</v>
      </c>
      <c r="GE44" s="368"/>
      <c r="GF44" s="369" t="s">
        <v>315</v>
      </c>
      <c r="GG44" s="367" t="s">
        <v>315</v>
      </c>
      <c r="GH44" s="794"/>
      <c r="GI44" s="369" t="s">
        <v>315</v>
      </c>
      <c r="GJ44" s="367" t="s">
        <v>315</v>
      </c>
      <c r="GK44" s="794"/>
      <c r="GL44" s="369" t="s">
        <v>315</v>
      </c>
      <c r="GM44" s="367" t="s">
        <v>315</v>
      </c>
      <c r="GN44" s="368"/>
      <c r="GO44" s="369" t="s">
        <v>315</v>
      </c>
      <c r="GP44" s="367" t="s">
        <v>315</v>
      </c>
      <c r="GQ44" s="368"/>
      <c r="GR44" s="369" t="s">
        <v>315</v>
      </c>
      <c r="GS44" s="367" t="s">
        <v>315</v>
      </c>
      <c r="GT44" s="368"/>
      <c r="GU44" s="369" t="s">
        <v>315</v>
      </c>
      <c r="GV44" s="367" t="s">
        <v>315</v>
      </c>
      <c r="GW44" s="368"/>
      <c r="GX44" s="369" t="s">
        <v>315</v>
      </c>
      <c r="GY44" s="367" t="s">
        <v>315</v>
      </c>
      <c r="GZ44" s="368"/>
      <c r="HA44" s="369" t="s">
        <v>315</v>
      </c>
      <c r="HB44" s="367" t="s">
        <v>315</v>
      </c>
      <c r="HC44" s="368"/>
      <c r="HD44" s="369" t="s">
        <v>315</v>
      </c>
      <c r="HE44" s="367" t="s">
        <v>315</v>
      </c>
      <c r="HF44" s="368"/>
      <c r="HG44" s="369" t="s">
        <v>315</v>
      </c>
      <c r="HH44" s="367" t="s">
        <v>315</v>
      </c>
      <c r="HI44" s="368"/>
      <c r="HJ44" s="369" t="s">
        <v>315</v>
      </c>
      <c r="HK44" s="367" t="s">
        <v>315</v>
      </c>
      <c r="HL44" s="368"/>
      <c r="HM44" s="369" t="s">
        <v>315</v>
      </c>
      <c r="HN44" s="367" t="s">
        <v>315</v>
      </c>
      <c r="HO44" s="368"/>
      <c r="HP44" s="369" t="s">
        <v>315</v>
      </c>
      <c r="HQ44" s="367" t="s">
        <v>315</v>
      </c>
      <c r="HR44" s="368"/>
      <c r="HS44" s="369" t="s">
        <v>315</v>
      </c>
      <c r="HT44" s="367" t="s">
        <v>315</v>
      </c>
      <c r="HU44" s="368"/>
      <c r="HV44" s="367" t="s">
        <v>315</v>
      </c>
      <c r="HW44" s="367" t="s">
        <v>315</v>
      </c>
      <c r="HX44" s="368"/>
      <c r="HY44" s="369" t="s">
        <v>315</v>
      </c>
      <c r="HZ44" s="367" t="s">
        <v>315</v>
      </c>
      <c r="IA44" s="368"/>
      <c r="IB44" s="369" t="s">
        <v>315</v>
      </c>
      <c r="IC44" s="367" t="s">
        <v>315</v>
      </c>
      <c r="ID44" s="402"/>
      <c r="IE44" s="369" t="s">
        <v>315</v>
      </c>
      <c r="IF44" s="367" t="s">
        <v>315</v>
      </c>
      <c r="IG44" s="402"/>
      <c r="IH44" s="369" t="s">
        <v>315</v>
      </c>
      <c r="II44" s="367" t="s">
        <v>315</v>
      </c>
      <c r="IJ44" s="402"/>
      <c r="IK44" s="369" t="s">
        <v>315</v>
      </c>
      <c r="IL44" s="367" t="s">
        <v>315</v>
      </c>
      <c r="IM44" s="368"/>
      <c r="IN44" s="369" t="s">
        <v>315</v>
      </c>
      <c r="IO44" s="367" t="s">
        <v>315</v>
      </c>
      <c r="IP44" s="402"/>
      <c r="IQ44" s="369" t="s">
        <v>315</v>
      </c>
      <c r="IR44" s="367" t="s">
        <v>315</v>
      </c>
      <c r="IS44" s="368"/>
      <c r="IT44" s="369" t="s">
        <v>315</v>
      </c>
      <c r="IU44" s="367" t="s">
        <v>315</v>
      </c>
      <c r="IV44" s="368"/>
      <c r="IW44" s="369" t="s">
        <v>315</v>
      </c>
      <c r="IX44" s="367" t="s">
        <v>315</v>
      </c>
      <c r="IY44" s="368"/>
      <c r="IZ44" s="369" t="s">
        <v>315</v>
      </c>
      <c r="JA44" s="367" t="s">
        <v>315</v>
      </c>
      <c r="JB44" s="368"/>
      <c r="JC44" s="369" t="s">
        <v>315</v>
      </c>
      <c r="JD44" s="367" t="s">
        <v>315</v>
      </c>
      <c r="JE44" s="368"/>
      <c r="JF44" s="369" t="s">
        <v>315</v>
      </c>
      <c r="JG44" s="367" t="s">
        <v>315</v>
      </c>
      <c r="JH44" s="402"/>
      <c r="JI44" s="369" t="s">
        <v>315</v>
      </c>
      <c r="JJ44" s="367" t="s">
        <v>315</v>
      </c>
      <c r="JK44" s="368"/>
      <c r="JL44" s="369" t="s">
        <v>315</v>
      </c>
      <c r="JM44" s="367" t="s">
        <v>315</v>
      </c>
      <c r="JN44" s="794"/>
      <c r="JO44" s="369" t="s">
        <v>315</v>
      </c>
      <c r="JP44" s="367" t="s">
        <v>315</v>
      </c>
      <c r="JQ44" s="368"/>
      <c r="JR44" s="369" t="s">
        <v>315</v>
      </c>
      <c r="JS44" s="367" t="s">
        <v>315</v>
      </c>
      <c r="JT44" s="368"/>
      <c r="JU44" s="369" t="s">
        <v>315</v>
      </c>
      <c r="JV44" s="367" t="s">
        <v>315</v>
      </c>
      <c r="JW44" s="794"/>
      <c r="JX44" s="369" t="s">
        <v>315</v>
      </c>
      <c r="JY44" s="367" t="s">
        <v>315</v>
      </c>
      <c r="JZ44" s="794"/>
      <c r="KA44" s="369" t="s">
        <v>315</v>
      </c>
      <c r="KB44" s="367" t="s">
        <v>315</v>
      </c>
      <c r="KC44" s="368"/>
      <c r="KD44" s="369" t="s">
        <v>315</v>
      </c>
      <c r="KE44" s="367" t="s">
        <v>315</v>
      </c>
      <c r="KF44" s="368"/>
      <c r="KG44" s="369" t="s">
        <v>315</v>
      </c>
      <c r="KH44" s="367" t="s">
        <v>315</v>
      </c>
      <c r="KI44" s="368"/>
      <c r="KJ44" s="369" t="s">
        <v>315</v>
      </c>
      <c r="KK44" s="367" t="s">
        <v>315</v>
      </c>
      <c r="KL44" s="368"/>
      <c r="KM44" s="369" t="s">
        <v>315</v>
      </c>
      <c r="KN44" s="367" t="s">
        <v>315</v>
      </c>
      <c r="KO44" s="368"/>
      <c r="KP44" s="369" t="s">
        <v>315</v>
      </c>
      <c r="KQ44" s="367" t="s">
        <v>315</v>
      </c>
      <c r="KR44" s="368"/>
      <c r="KS44" s="369" t="s">
        <v>315</v>
      </c>
      <c r="KT44" s="367" t="s">
        <v>315</v>
      </c>
      <c r="KU44" s="368"/>
      <c r="KV44" s="369" t="s">
        <v>315</v>
      </c>
      <c r="KW44" s="367" t="s">
        <v>315</v>
      </c>
      <c r="KX44" s="368"/>
      <c r="KY44" s="369" t="s">
        <v>315</v>
      </c>
      <c r="KZ44" s="367" t="s">
        <v>315</v>
      </c>
      <c r="LA44" s="368"/>
      <c r="LB44" s="369" t="s">
        <v>315</v>
      </c>
      <c r="LC44" s="367" t="s">
        <v>315</v>
      </c>
      <c r="LD44" s="368"/>
      <c r="LE44" s="369" t="s">
        <v>315</v>
      </c>
      <c r="LF44" s="367" t="s">
        <v>315</v>
      </c>
      <c r="LG44" s="368"/>
      <c r="LH44" s="369" t="s">
        <v>315</v>
      </c>
      <c r="LI44" s="367" t="s">
        <v>315</v>
      </c>
      <c r="LJ44" s="368"/>
      <c r="LK44" s="367" t="s">
        <v>315</v>
      </c>
      <c r="XFD44" s="230">
        <v>3200</v>
      </c>
    </row>
    <row r="45" spans="1:323 16384:16384" ht="21.65" hidden="1" customHeight="1" x14ac:dyDescent="0.2">
      <c r="A45" s="120"/>
      <c r="B45" s="637">
        <v>46093.538206018522</v>
      </c>
      <c r="C45" s="555">
        <v>0</v>
      </c>
      <c r="D45" s="374" t="s">
        <v>750</v>
      </c>
      <c r="E45" s="638">
        <v>6780</v>
      </c>
      <c r="F45" s="540" t="s">
        <v>680</v>
      </c>
      <c r="G45" s="540" t="s">
        <v>548</v>
      </c>
      <c r="H45" s="540" t="s">
        <v>556</v>
      </c>
      <c r="I45" s="540" t="s">
        <v>571</v>
      </c>
      <c r="J45" s="639">
        <v>9000</v>
      </c>
      <c r="K45" s="540" t="s">
        <v>678</v>
      </c>
      <c r="L45" s="540" t="s">
        <v>548</v>
      </c>
      <c r="M45" s="540" t="s">
        <v>556</v>
      </c>
      <c r="N45" s="540" t="s">
        <v>668</v>
      </c>
      <c r="O45" s="639">
        <v>9000</v>
      </c>
      <c r="P45" s="540">
        <v>0</v>
      </c>
      <c r="Q45" s="640">
        <v>9000</v>
      </c>
      <c r="R45" s="640">
        <v>9000</v>
      </c>
      <c r="S45" s="540" t="s">
        <v>681</v>
      </c>
      <c r="T45" s="641" t="s">
        <v>557</v>
      </c>
      <c r="U45" s="642"/>
      <c r="V45" s="642"/>
      <c r="W45" s="642">
        <v>46099</v>
      </c>
      <c r="X45" s="642">
        <v>46112</v>
      </c>
      <c r="Y45" s="642">
        <v>46112</v>
      </c>
      <c r="Z45" s="642">
        <v>46106</v>
      </c>
      <c r="AA45" s="643">
        <v>46106</v>
      </c>
      <c r="AB45" s="644">
        <v>9000</v>
      </c>
      <c r="AC45" s="645">
        <v>9000</v>
      </c>
      <c r="AD45" s="410" t="s">
        <v>682</v>
      </c>
      <c r="AE45" s="366"/>
      <c r="AF45" s="646" t="s">
        <v>570</v>
      </c>
      <c r="AG45" s="647" t="s">
        <v>552</v>
      </c>
      <c r="AH45" s="647" t="s">
        <v>553</v>
      </c>
      <c r="AI45" s="648" t="s">
        <v>669</v>
      </c>
      <c r="AJ45" s="648" t="s">
        <v>466</v>
      </c>
      <c r="AK45" s="649" t="s">
        <v>386</v>
      </c>
      <c r="AL45" s="366"/>
      <c r="AM45" s="366"/>
      <c r="AN45" s="366"/>
      <c r="AO45" s="366"/>
      <c r="AP45" s="366"/>
      <c r="AQ45" s="848" t="s">
        <v>330</v>
      </c>
      <c r="AR45" s="763"/>
      <c r="AS45" s="367" t="s">
        <v>315</v>
      </c>
      <c r="AT45" s="368"/>
      <c r="AU45" s="369" t="s">
        <v>315</v>
      </c>
      <c r="AV45" s="367" t="s">
        <v>315</v>
      </c>
      <c r="AW45" s="368"/>
      <c r="AX45" s="369" t="s">
        <v>315</v>
      </c>
      <c r="AY45" s="367" t="s">
        <v>315</v>
      </c>
      <c r="AZ45" s="402"/>
      <c r="BA45" s="369" t="s">
        <v>315</v>
      </c>
      <c r="BB45" s="367" t="s">
        <v>315</v>
      </c>
      <c r="BC45" s="402"/>
      <c r="BD45" s="369" t="s">
        <v>315</v>
      </c>
      <c r="BE45" s="367" t="s">
        <v>315</v>
      </c>
      <c r="BF45" s="402"/>
      <c r="BG45" s="369" t="s">
        <v>315</v>
      </c>
      <c r="BH45" s="367" t="s">
        <v>315</v>
      </c>
      <c r="BI45" s="368"/>
      <c r="BJ45" s="369" t="s">
        <v>315</v>
      </c>
      <c r="BK45" s="367" t="s">
        <v>315</v>
      </c>
      <c r="BL45" s="402"/>
      <c r="BM45" s="369" t="s">
        <v>315</v>
      </c>
      <c r="BN45" s="367" t="s">
        <v>315</v>
      </c>
      <c r="BO45" s="368"/>
      <c r="BP45" s="369" t="s">
        <v>315</v>
      </c>
      <c r="BQ45" s="367" t="s">
        <v>315</v>
      </c>
      <c r="BR45" s="368"/>
      <c r="BS45" s="369" t="s">
        <v>315</v>
      </c>
      <c r="BT45" s="367" t="s">
        <v>315</v>
      </c>
      <c r="BU45" s="368"/>
      <c r="BV45" s="369" t="s">
        <v>315</v>
      </c>
      <c r="BW45" s="367" t="s">
        <v>315</v>
      </c>
      <c r="BX45" s="368"/>
      <c r="BY45" s="369" t="s">
        <v>315</v>
      </c>
      <c r="BZ45" s="367" t="s">
        <v>315</v>
      </c>
      <c r="CA45" s="368"/>
      <c r="CB45" s="369" t="s">
        <v>315</v>
      </c>
      <c r="CC45" s="367" t="s">
        <v>315</v>
      </c>
      <c r="CD45" s="402"/>
      <c r="CE45" s="369" t="s">
        <v>315</v>
      </c>
      <c r="CF45" s="367" t="s">
        <v>315</v>
      </c>
      <c r="CG45" s="368"/>
      <c r="CH45" s="369" t="s">
        <v>315</v>
      </c>
      <c r="CI45" s="367" t="s">
        <v>315</v>
      </c>
      <c r="CJ45" s="794"/>
      <c r="CK45" s="369" t="s">
        <v>315</v>
      </c>
      <c r="CL45" s="367" t="s">
        <v>315</v>
      </c>
      <c r="CM45" s="368"/>
      <c r="CN45" s="369" t="s">
        <v>315</v>
      </c>
      <c r="CO45" s="367" t="s">
        <v>315</v>
      </c>
      <c r="CP45" s="368"/>
      <c r="CQ45" s="369" t="s">
        <v>315</v>
      </c>
      <c r="CR45" s="367" t="s">
        <v>555</v>
      </c>
      <c r="CS45" s="794"/>
      <c r="CT45" s="369" t="s">
        <v>315</v>
      </c>
      <c r="CU45" s="367" t="s">
        <v>315</v>
      </c>
      <c r="CV45" s="794"/>
      <c r="CW45" s="369" t="s">
        <v>315</v>
      </c>
      <c r="CX45" s="367" t="s">
        <v>315</v>
      </c>
      <c r="CY45" s="368"/>
      <c r="CZ45" s="369" t="s">
        <v>315</v>
      </c>
      <c r="DA45" s="367" t="s">
        <v>315</v>
      </c>
      <c r="DB45" s="368"/>
      <c r="DC45" s="369" t="s">
        <v>315</v>
      </c>
      <c r="DD45" s="367" t="s">
        <v>315</v>
      </c>
      <c r="DE45" s="368"/>
      <c r="DF45" s="369" t="s">
        <v>315</v>
      </c>
      <c r="DG45" s="367" t="s">
        <v>315</v>
      </c>
      <c r="DH45" s="368"/>
      <c r="DI45" s="369" t="s">
        <v>315</v>
      </c>
      <c r="DJ45" s="367" t="s">
        <v>315</v>
      </c>
      <c r="DK45" s="368"/>
      <c r="DL45" s="369" t="s">
        <v>315</v>
      </c>
      <c r="DM45" s="367" t="s">
        <v>315</v>
      </c>
      <c r="DN45" s="822">
        <v>2100</v>
      </c>
      <c r="DO45" s="369" t="s">
        <v>315</v>
      </c>
      <c r="DP45" s="367" t="s">
        <v>315</v>
      </c>
      <c r="DQ45" s="368"/>
      <c r="DR45" s="369" t="s">
        <v>315</v>
      </c>
      <c r="DS45" s="367" t="s">
        <v>315</v>
      </c>
      <c r="DT45" s="822">
        <v>3600</v>
      </c>
      <c r="DU45" s="369" t="s">
        <v>315</v>
      </c>
      <c r="DV45" s="367" t="s">
        <v>315</v>
      </c>
      <c r="DW45" s="368"/>
      <c r="DX45" s="369" t="s">
        <v>315</v>
      </c>
      <c r="DY45" s="367" t="s">
        <v>315</v>
      </c>
      <c r="DZ45" s="368"/>
      <c r="EA45" s="369" t="s">
        <v>315</v>
      </c>
      <c r="EB45" s="367" t="s">
        <v>315</v>
      </c>
      <c r="EC45" s="822">
        <v>3300</v>
      </c>
      <c r="ED45" s="369" t="s">
        <v>315</v>
      </c>
      <c r="EE45" s="367" t="s">
        <v>315</v>
      </c>
      <c r="EF45" s="368"/>
      <c r="EG45" s="367" t="s">
        <v>315</v>
      </c>
      <c r="EH45" s="367" t="s">
        <v>315</v>
      </c>
      <c r="EI45" s="368"/>
      <c r="EJ45" s="369" t="s">
        <v>315</v>
      </c>
      <c r="EK45" s="367" t="s">
        <v>315</v>
      </c>
      <c r="EL45" s="368"/>
      <c r="EM45" s="369" t="s">
        <v>315</v>
      </c>
      <c r="EN45" s="367" t="s">
        <v>315</v>
      </c>
      <c r="EO45" s="402"/>
      <c r="EP45" s="369" t="s">
        <v>315</v>
      </c>
      <c r="EQ45" s="367" t="s">
        <v>315</v>
      </c>
      <c r="ER45" s="402"/>
      <c r="ES45" s="369" t="s">
        <v>315</v>
      </c>
      <c r="ET45" s="367" t="s">
        <v>315</v>
      </c>
      <c r="EU45" s="402"/>
      <c r="EV45" s="369" t="s">
        <v>315</v>
      </c>
      <c r="EW45" s="367" t="s">
        <v>315</v>
      </c>
      <c r="EX45" s="368"/>
      <c r="EY45" s="369" t="s">
        <v>315</v>
      </c>
      <c r="EZ45" s="367" t="s">
        <v>315</v>
      </c>
      <c r="FA45" s="402"/>
      <c r="FB45" s="369" t="s">
        <v>315</v>
      </c>
      <c r="FC45" s="367" t="s">
        <v>315</v>
      </c>
      <c r="FD45" s="368"/>
      <c r="FE45" s="369" t="s">
        <v>315</v>
      </c>
      <c r="FF45" s="367" t="s">
        <v>315</v>
      </c>
      <c r="FG45" s="368"/>
      <c r="FH45" s="369" t="s">
        <v>315</v>
      </c>
      <c r="FI45" s="367" t="s">
        <v>315</v>
      </c>
      <c r="FJ45" s="368"/>
      <c r="FK45" s="369" t="s">
        <v>315</v>
      </c>
      <c r="FL45" s="367" t="s">
        <v>315</v>
      </c>
      <c r="FM45" s="368"/>
      <c r="FN45" s="369" t="s">
        <v>315</v>
      </c>
      <c r="FO45" s="367" t="s">
        <v>315</v>
      </c>
      <c r="FP45" s="368"/>
      <c r="FQ45" s="369" t="s">
        <v>315</v>
      </c>
      <c r="FR45" s="367" t="s">
        <v>315</v>
      </c>
      <c r="FS45" s="402"/>
      <c r="FT45" s="369" t="s">
        <v>315</v>
      </c>
      <c r="FU45" s="367" t="s">
        <v>315</v>
      </c>
      <c r="FV45" s="368"/>
      <c r="FW45" s="369" t="s">
        <v>315</v>
      </c>
      <c r="FX45" s="367" t="s">
        <v>315</v>
      </c>
      <c r="FY45" s="794"/>
      <c r="FZ45" s="369" t="s">
        <v>315</v>
      </c>
      <c r="GA45" s="367" t="s">
        <v>315</v>
      </c>
      <c r="GB45" s="368"/>
      <c r="GC45" s="369" t="s">
        <v>315</v>
      </c>
      <c r="GD45" s="367" t="s">
        <v>315</v>
      </c>
      <c r="GE45" s="368"/>
      <c r="GF45" s="369" t="s">
        <v>315</v>
      </c>
      <c r="GG45" s="367" t="s">
        <v>315</v>
      </c>
      <c r="GH45" s="794"/>
      <c r="GI45" s="369" t="s">
        <v>315</v>
      </c>
      <c r="GJ45" s="367" t="s">
        <v>315</v>
      </c>
      <c r="GK45" s="794"/>
      <c r="GL45" s="369" t="s">
        <v>315</v>
      </c>
      <c r="GM45" s="367" t="s">
        <v>315</v>
      </c>
      <c r="GN45" s="368"/>
      <c r="GO45" s="369" t="s">
        <v>315</v>
      </c>
      <c r="GP45" s="367" t="s">
        <v>315</v>
      </c>
      <c r="GQ45" s="368"/>
      <c r="GR45" s="369" t="s">
        <v>315</v>
      </c>
      <c r="GS45" s="367" t="s">
        <v>315</v>
      </c>
      <c r="GT45" s="368"/>
      <c r="GU45" s="369" t="s">
        <v>315</v>
      </c>
      <c r="GV45" s="367" t="s">
        <v>315</v>
      </c>
      <c r="GW45" s="368"/>
      <c r="GX45" s="369" t="s">
        <v>315</v>
      </c>
      <c r="GY45" s="367" t="s">
        <v>315</v>
      </c>
      <c r="GZ45" s="368"/>
      <c r="HA45" s="369" t="s">
        <v>315</v>
      </c>
      <c r="HB45" s="367" t="s">
        <v>315</v>
      </c>
      <c r="HC45" s="368"/>
      <c r="HD45" s="369" t="s">
        <v>315</v>
      </c>
      <c r="HE45" s="367" t="s">
        <v>315</v>
      </c>
      <c r="HF45" s="368"/>
      <c r="HG45" s="369" t="s">
        <v>315</v>
      </c>
      <c r="HH45" s="367" t="s">
        <v>315</v>
      </c>
      <c r="HI45" s="368"/>
      <c r="HJ45" s="369" t="s">
        <v>315</v>
      </c>
      <c r="HK45" s="367" t="s">
        <v>315</v>
      </c>
      <c r="HL45" s="368"/>
      <c r="HM45" s="369" t="s">
        <v>315</v>
      </c>
      <c r="HN45" s="367" t="s">
        <v>315</v>
      </c>
      <c r="HO45" s="368"/>
      <c r="HP45" s="369" t="s">
        <v>315</v>
      </c>
      <c r="HQ45" s="367" t="s">
        <v>315</v>
      </c>
      <c r="HR45" s="368"/>
      <c r="HS45" s="369" t="s">
        <v>315</v>
      </c>
      <c r="HT45" s="367" t="s">
        <v>315</v>
      </c>
      <c r="HU45" s="368"/>
      <c r="HV45" s="367" t="s">
        <v>315</v>
      </c>
      <c r="HW45" s="367" t="s">
        <v>315</v>
      </c>
      <c r="HX45" s="368"/>
      <c r="HY45" s="369" t="s">
        <v>315</v>
      </c>
      <c r="HZ45" s="367" t="s">
        <v>315</v>
      </c>
      <c r="IA45" s="368"/>
      <c r="IB45" s="369" t="s">
        <v>315</v>
      </c>
      <c r="IC45" s="367" t="s">
        <v>315</v>
      </c>
      <c r="ID45" s="402"/>
      <c r="IE45" s="369" t="s">
        <v>315</v>
      </c>
      <c r="IF45" s="367" t="s">
        <v>315</v>
      </c>
      <c r="IG45" s="402"/>
      <c r="IH45" s="369" t="s">
        <v>315</v>
      </c>
      <c r="II45" s="367" t="s">
        <v>315</v>
      </c>
      <c r="IJ45" s="402"/>
      <c r="IK45" s="369" t="s">
        <v>315</v>
      </c>
      <c r="IL45" s="367" t="s">
        <v>315</v>
      </c>
      <c r="IM45" s="368"/>
      <c r="IN45" s="369" t="s">
        <v>315</v>
      </c>
      <c r="IO45" s="367" t="s">
        <v>315</v>
      </c>
      <c r="IP45" s="402"/>
      <c r="IQ45" s="369" t="s">
        <v>315</v>
      </c>
      <c r="IR45" s="367" t="s">
        <v>315</v>
      </c>
      <c r="IS45" s="368"/>
      <c r="IT45" s="369" t="s">
        <v>315</v>
      </c>
      <c r="IU45" s="367" t="s">
        <v>315</v>
      </c>
      <c r="IV45" s="368"/>
      <c r="IW45" s="369" t="s">
        <v>315</v>
      </c>
      <c r="IX45" s="367" t="s">
        <v>315</v>
      </c>
      <c r="IY45" s="368"/>
      <c r="IZ45" s="369" t="s">
        <v>315</v>
      </c>
      <c r="JA45" s="367" t="s">
        <v>315</v>
      </c>
      <c r="JB45" s="368"/>
      <c r="JC45" s="369" t="s">
        <v>315</v>
      </c>
      <c r="JD45" s="367" t="s">
        <v>315</v>
      </c>
      <c r="JE45" s="368"/>
      <c r="JF45" s="369" t="s">
        <v>315</v>
      </c>
      <c r="JG45" s="367" t="s">
        <v>315</v>
      </c>
      <c r="JH45" s="402"/>
      <c r="JI45" s="369" t="s">
        <v>315</v>
      </c>
      <c r="JJ45" s="367" t="s">
        <v>315</v>
      </c>
      <c r="JK45" s="368"/>
      <c r="JL45" s="369" t="s">
        <v>315</v>
      </c>
      <c r="JM45" s="367" t="s">
        <v>315</v>
      </c>
      <c r="JN45" s="794"/>
      <c r="JO45" s="369" t="s">
        <v>315</v>
      </c>
      <c r="JP45" s="367" t="s">
        <v>315</v>
      </c>
      <c r="JQ45" s="368"/>
      <c r="JR45" s="369" t="s">
        <v>315</v>
      </c>
      <c r="JS45" s="367" t="s">
        <v>315</v>
      </c>
      <c r="JT45" s="368"/>
      <c r="JU45" s="369" t="s">
        <v>315</v>
      </c>
      <c r="JV45" s="367" t="s">
        <v>315</v>
      </c>
      <c r="JW45" s="794"/>
      <c r="JX45" s="369" t="s">
        <v>315</v>
      </c>
      <c r="JY45" s="367" t="s">
        <v>315</v>
      </c>
      <c r="JZ45" s="794"/>
      <c r="KA45" s="369" t="s">
        <v>315</v>
      </c>
      <c r="KB45" s="367" t="s">
        <v>315</v>
      </c>
      <c r="KC45" s="368"/>
      <c r="KD45" s="369" t="s">
        <v>315</v>
      </c>
      <c r="KE45" s="367" t="s">
        <v>315</v>
      </c>
      <c r="KF45" s="368"/>
      <c r="KG45" s="369" t="s">
        <v>315</v>
      </c>
      <c r="KH45" s="367" t="s">
        <v>315</v>
      </c>
      <c r="KI45" s="368"/>
      <c r="KJ45" s="369" t="s">
        <v>315</v>
      </c>
      <c r="KK45" s="367" t="s">
        <v>315</v>
      </c>
      <c r="KL45" s="368"/>
      <c r="KM45" s="369" t="s">
        <v>315</v>
      </c>
      <c r="KN45" s="367" t="s">
        <v>315</v>
      </c>
      <c r="KO45" s="368"/>
      <c r="KP45" s="369" t="s">
        <v>315</v>
      </c>
      <c r="KQ45" s="367" t="s">
        <v>315</v>
      </c>
      <c r="KR45" s="368"/>
      <c r="KS45" s="369" t="s">
        <v>315</v>
      </c>
      <c r="KT45" s="367" t="s">
        <v>315</v>
      </c>
      <c r="KU45" s="368"/>
      <c r="KV45" s="369" t="s">
        <v>315</v>
      </c>
      <c r="KW45" s="367" t="s">
        <v>315</v>
      </c>
      <c r="KX45" s="368"/>
      <c r="KY45" s="369" t="s">
        <v>315</v>
      </c>
      <c r="KZ45" s="367" t="s">
        <v>315</v>
      </c>
      <c r="LA45" s="368"/>
      <c r="LB45" s="369" t="s">
        <v>315</v>
      </c>
      <c r="LC45" s="367" t="s">
        <v>315</v>
      </c>
      <c r="LD45" s="368"/>
      <c r="LE45" s="369" t="s">
        <v>315</v>
      </c>
      <c r="LF45" s="367" t="s">
        <v>315</v>
      </c>
      <c r="LG45" s="368"/>
      <c r="LH45" s="369" t="s">
        <v>315</v>
      </c>
      <c r="LI45" s="367" t="s">
        <v>315</v>
      </c>
      <c r="LJ45" s="368"/>
      <c r="LK45" s="367" t="s">
        <v>315</v>
      </c>
      <c r="XFD45" s="230">
        <v>18000</v>
      </c>
    </row>
    <row r="46" spans="1:323 16384:16384" ht="21.65" hidden="1" customHeight="1" x14ac:dyDescent="0.2">
      <c r="A46" s="120"/>
      <c r="B46" s="637">
        <v>46104.440115740741</v>
      </c>
      <c r="C46" s="555">
        <v>0</v>
      </c>
      <c r="D46" s="763" t="s">
        <v>784</v>
      </c>
      <c r="E46" s="638">
        <v>6780</v>
      </c>
      <c r="F46" s="540" t="s">
        <v>666</v>
      </c>
      <c r="G46" s="540" t="s">
        <v>548</v>
      </c>
      <c r="H46" s="540" t="s">
        <v>556</v>
      </c>
      <c r="I46" s="540" t="s">
        <v>616</v>
      </c>
      <c r="J46" s="639">
        <v>1250</v>
      </c>
      <c r="K46" s="540" t="s">
        <v>617</v>
      </c>
      <c r="L46" s="540" t="s">
        <v>548</v>
      </c>
      <c r="M46" s="540" t="s">
        <v>556</v>
      </c>
      <c r="N46" s="540" t="s">
        <v>616</v>
      </c>
      <c r="O46" s="639">
        <v>1250</v>
      </c>
      <c r="P46" s="540">
        <v>0</v>
      </c>
      <c r="Q46" s="640">
        <v>1250</v>
      </c>
      <c r="R46" s="640">
        <v>2500</v>
      </c>
      <c r="S46" s="540" t="s">
        <v>386</v>
      </c>
      <c r="T46" s="641" t="s">
        <v>557</v>
      </c>
      <c r="U46" s="642"/>
      <c r="V46" s="642"/>
      <c r="W46" s="642">
        <v>46105</v>
      </c>
      <c r="X46" s="642">
        <v>46112</v>
      </c>
      <c r="Y46" s="642">
        <v>46112</v>
      </c>
      <c r="Z46" s="642">
        <v>46106</v>
      </c>
      <c r="AA46" s="643">
        <v>46106</v>
      </c>
      <c r="AB46" s="644">
        <v>2500</v>
      </c>
      <c r="AC46" s="645">
        <v>1250</v>
      </c>
      <c r="AD46" s="410" t="s">
        <v>898</v>
      </c>
      <c r="AE46" s="366"/>
      <c r="AF46" s="646" t="s">
        <v>570</v>
      </c>
      <c r="AG46" s="647" t="s">
        <v>552</v>
      </c>
      <c r="AH46" s="647" t="s">
        <v>553</v>
      </c>
      <c r="AI46" s="648" t="s">
        <v>618</v>
      </c>
      <c r="AJ46" s="648" t="s">
        <v>466</v>
      </c>
      <c r="AK46" s="649" t="s">
        <v>386</v>
      </c>
      <c r="AL46" s="366"/>
      <c r="AM46" s="366"/>
      <c r="AN46" s="366"/>
      <c r="AO46" s="366"/>
      <c r="AP46" s="366"/>
      <c r="AQ46" s="808" t="s">
        <v>321</v>
      </c>
      <c r="AR46" s="763"/>
      <c r="AS46" s="367" t="s">
        <v>315</v>
      </c>
      <c r="AT46" s="368"/>
      <c r="AU46" s="369" t="s">
        <v>315</v>
      </c>
      <c r="AV46" s="367" t="s">
        <v>315</v>
      </c>
      <c r="AW46" s="368"/>
      <c r="AX46" s="369" t="s">
        <v>315</v>
      </c>
      <c r="AY46" s="367" t="s">
        <v>315</v>
      </c>
      <c r="AZ46" s="402"/>
      <c r="BA46" s="369" t="s">
        <v>315</v>
      </c>
      <c r="BB46" s="367" t="s">
        <v>315</v>
      </c>
      <c r="BC46" s="402"/>
      <c r="BD46" s="369" t="s">
        <v>315</v>
      </c>
      <c r="BE46" s="367" t="s">
        <v>315</v>
      </c>
      <c r="BF46" s="402"/>
      <c r="BG46" s="369" t="s">
        <v>315</v>
      </c>
      <c r="BH46" s="367" t="s">
        <v>315</v>
      </c>
      <c r="BI46" s="368"/>
      <c r="BJ46" s="369" t="s">
        <v>315</v>
      </c>
      <c r="BK46" s="367" t="s">
        <v>315</v>
      </c>
      <c r="BL46" s="402"/>
      <c r="BM46" s="369" t="s">
        <v>315</v>
      </c>
      <c r="BN46" s="367" t="s">
        <v>315</v>
      </c>
      <c r="BO46" s="368"/>
      <c r="BP46" s="369" t="s">
        <v>315</v>
      </c>
      <c r="BQ46" s="367" t="s">
        <v>315</v>
      </c>
      <c r="BR46" s="368"/>
      <c r="BS46" s="369" t="s">
        <v>315</v>
      </c>
      <c r="BT46" s="367" t="s">
        <v>315</v>
      </c>
      <c r="BU46" s="368"/>
      <c r="BV46" s="369" t="s">
        <v>315</v>
      </c>
      <c r="BW46" s="367" t="s">
        <v>315</v>
      </c>
      <c r="BX46" s="368"/>
      <c r="BY46" s="369" t="s">
        <v>315</v>
      </c>
      <c r="BZ46" s="367" t="s">
        <v>315</v>
      </c>
      <c r="CA46" s="368"/>
      <c r="CB46" s="369" t="s">
        <v>315</v>
      </c>
      <c r="CC46" s="367" t="s">
        <v>315</v>
      </c>
      <c r="CD46" s="402"/>
      <c r="CE46" s="369" t="s">
        <v>315</v>
      </c>
      <c r="CF46" s="367" t="s">
        <v>315</v>
      </c>
      <c r="CG46" s="368"/>
      <c r="CH46" s="369" t="s">
        <v>315</v>
      </c>
      <c r="CI46" s="367" t="s">
        <v>315</v>
      </c>
      <c r="CJ46" s="794"/>
      <c r="CK46" s="369" t="s">
        <v>315</v>
      </c>
      <c r="CL46" s="367" t="s">
        <v>315</v>
      </c>
      <c r="CM46" s="368"/>
      <c r="CN46" s="369" t="s">
        <v>315</v>
      </c>
      <c r="CO46" s="367" t="s">
        <v>315</v>
      </c>
      <c r="CP46" s="368"/>
      <c r="CQ46" s="369" t="s">
        <v>315</v>
      </c>
      <c r="CR46" s="367" t="s">
        <v>315</v>
      </c>
      <c r="CS46" s="794"/>
      <c r="CT46" s="369" t="s">
        <v>315</v>
      </c>
      <c r="CU46" s="367" t="s">
        <v>315</v>
      </c>
      <c r="CV46" s="794"/>
      <c r="CW46" s="369" t="s">
        <v>315</v>
      </c>
      <c r="CX46" s="367" t="s">
        <v>315</v>
      </c>
      <c r="CY46" s="368"/>
      <c r="CZ46" s="369" t="s">
        <v>315</v>
      </c>
      <c r="DA46" s="367" t="s">
        <v>315</v>
      </c>
      <c r="DB46" s="368"/>
      <c r="DC46" s="369" t="s">
        <v>315</v>
      </c>
      <c r="DD46" s="367" t="s">
        <v>315</v>
      </c>
      <c r="DE46" s="368"/>
      <c r="DF46" s="369" t="s">
        <v>315</v>
      </c>
      <c r="DG46" s="367" t="s">
        <v>315</v>
      </c>
      <c r="DH46" s="368"/>
      <c r="DI46" s="369" t="s">
        <v>315</v>
      </c>
      <c r="DJ46" s="367" t="s">
        <v>555</v>
      </c>
      <c r="DK46" s="368"/>
      <c r="DL46" s="369" t="s">
        <v>315</v>
      </c>
      <c r="DM46" s="367" t="s">
        <v>315</v>
      </c>
      <c r="DN46" s="807">
        <v>1250</v>
      </c>
      <c r="DO46" s="369" t="s">
        <v>315</v>
      </c>
      <c r="DP46" s="367" t="s">
        <v>315</v>
      </c>
      <c r="DQ46" s="368"/>
      <c r="DR46" s="369" t="s">
        <v>315</v>
      </c>
      <c r="DS46" s="367" t="s">
        <v>315</v>
      </c>
      <c r="DT46" s="368"/>
      <c r="DU46" s="369" t="s">
        <v>315</v>
      </c>
      <c r="DV46" s="367" t="s">
        <v>315</v>
      </c>
      <c r="DW46" s="368"/>
      <c r="DX46" s="369" t="s">
        <v>315</v>
      </c>
      <c r="DY46" s="367" t="s">
        <v>315</v>
      </c>
      <c r="DZ46" s="368"/>
      <c r="EA46" s="369" t="s">
        <v>315</v>
      </c>
      <c r="EB46" s="367" t="s">
        <v>315</v>
      </c>
      <c r="EC46" s="368"/>
      <c r="ED46" s="369" t="s">
        <v>315</v>
      </c>
      <c r="EE46" s="367" t="s">
        <v>315</v>
      </c>
      <c r="EF46" s="368"/>
      <c r="EG46" s="367" t="s">
        <v>315</v>
      </c>
      <c r="EH46" s="367" t="s">
        <v>315</v>
      </c>
      <c r="EI46" s="368"/>
      <c r="EJ46" s="369" t="s">
        <v>315</v>
      </c>
      <c r="EK46" s="367" t="s">
        <v>315</v>
      </c>
      <c r="EL46" s="368"/>
      <c r="EM46" s="369" t="s">
        <v>315</v>
      </c>
      <c r="EN46" s="367" t="s">
        <v>315</v>
      </c>
      <c r="EO46" s="402"/>
      <c r="EP46" s="369" t="s">
        <v>315</v>
      </c>
      <c r="EQ46" s="367" t="s">
        <v>315</v>
      </c>
      <c r="ER46" s="402"/>
      <c r="ES46" s="369" t="s">
        <v>315</v>
      </c>
      <c r="ET46" s="367" t="s">
        <v>315</v>
      </c>
      <c r="EU46" s="402"/>
      <c r="EV46" s="369" t="s">
        <v>315</v>
      </c>
      <c r="EW46" s="367" t="s">
        <v>315</v>
      </c>
      <c r="EX46" s="368"/>
      <c r="EY46" s="369" t="s">
        <v>315</v>
      </c>
      <c r="EZ46" s="367" t="s">
        <v>315</v>
      </c>
      <c r="FA46" s="402"/>
      <c r="FB46" s="369" t="s">
        <v>315</v>
      </c>
      <c r="FC46" s="367" t="s">
        <v>315</v>
      </c>
      <c r="FD46" s="368"/>
      <c r="FE46" s="369" t="s">
        <v>315</v>
      </c>
      <c r="FF46" s="367" t="s">
        <v>315</v>
      </c>
      <c r="FG46" s="368"/>
      <c r="FH46" s="369" t="s">
        <v>315</v>
      </c>
      <c r="FI46" s="367" t="s">
        <v>315</v>
      </c>
      <c r="FJ46" s="368"/>
      <c r="FK46" s="369" t="s">
        <v>315</v>
      </c>
      <c r="FL46" s="367" t="s">
        <v>315</v>
      </c>
      <c r="FM46" s="368"/>
      <c r="FN46" s="369" t="s">
        <v>315</v>
      </c>
      <c r="FO46" s="367" t="s">
        <v>315</v>
      </c>
      <c r="FP46" s="368"/>
      <c r="FQ46" s="369" t="s">
        <v>315</v>
      </c>
      <c r="FR46" s="367" t="s">
        <v>315</v>
      </c>
      <c r="FS46" s="402"/>
      <c r="FT46" s="369" t="s">
        <v>315</v>
      </c>
      <c r="FU46" s="367" t="s">
        <v>315</v>
      </c>
      <c r="FV46" s="368"/>
      <c r="FW46" s="369" t="s">
        <v>315</v>
      </c>
      <c r="FX46" s="367" t="s">
        <v>315</v>
      </c>
      <c r="FY46" s="794"/>
      <c r="FZ46" s="369" t="s">
        <v>315</v>
      </c>
      <c r="GA46" s="367" t="s">
        <v>315</v>
      </c>
      <c r="GB46" s="368"/>
      <c r="GC46" s="369" t="s">
        <v>315</v>
      </c>
      <c r="GD46" s="367" t="s">
        <v>315</v>
      </c>
      <c r="GE46" s="368"/>
      <c r="GF46" s="369" t="s">
        <v>315</v>
      </c>
      <c r="GG46" s="367" t="s">
        <v>315</v>
      </c>
      <c r="GH46" s="794"/>
      <c r="GI46" s="369" t="s">
        <v>315</v>
      </c>
      <c r="GJ46" s="367" t="s">
        <v>315</v>
      </c>
      <c r="GK46" s="794"/>
      <c r="GL46" s="369" t="s">
        <v>315</v>
      </c>
      <c r="GM46" s="367" t="s">
        <v>315</v>
      </c>
      <c r="GN46" s="368"/>
      <c r="GO46" s="369" t="s">
        <v>315</v>
      </c>
      <c r="GP46" s="367" t="s">
        <v>315</v>
      </c>
      <c r="GQ46" s="368"/>
      <c r="GR46" s="369" t="s">
        <v>315</v>
      </c>
      <c r="GS46" s="367" t="s">
        <v>315</v>
      </c>
      <c r="GT46" s="368"/>
      <c r="GU46" s="369" t="s">
        <v>315</v>
      </c>
      <c r="GV46" s="367" t="s">
        <v>315</v>
      </c>
      <c r="GW46" s="368"/>
      <c r="GX46" s="369" t="s">
        <v>315</v>
      </c>
      <c r="GY46" s="367" t="s">
        <v>315</v>
      </c>
      <c r="GZ46" s="368"/>
      <c r="HA46" s="369" t="s">
        <v>315</v>
      </c>
      <c r="HB46" s="367" t="s">
        <v>315</v>
      </c>
      <c r="HC46" s="368"/>
      <c r="HD46" s="369" t="s">
        <v>315</v>
      </c>
      <c r="HE46" s="367" t="s">
        <v>315</v>
      </c>
      <c r="HF46" s="368"/>
      <c r="HG46" s="369" t="s">
        <v>315</v>
      </c>
      <c r="HH46" s="367" t="s">
        <v>315</v>
      </c>
      <c r="HI46" s="368"/>
      <c r="HJ46" s="369" t="s">
        <v>315</v>
      </c>
      <c r="HK46" s="367" t="s">
        <v>315</v>
      </c>
      <c r="HL46" s="368"/>
      <c r="HM46" s="369" t="s">
        <v>315</v>
      </c>
      <c r="HN46" s="367" t="s">
        <v>315</v>
      </c>
      <c r="HO46" s="368"/>
      <c r="HP46" s="369" t="s">
        <v>315</v>
      </c>
      <c r="HQ46" s="367" t="s">
        <v>315</v>
      </c>
      <c r="HR46" s="368"/>
      <c r="HS46" s="369" t="s">
        <v>315</v>
      </c>
      <c r="HT46" s="367" t="s">
        <v>315</v>
      </c>
      <c r="HU46" s="368"/>
      <c r="HV46" s="367" t="s">
        <v>315</v>
      </c>
      <c r="HW46" s="367" t="s">
        <v>315</v>
      </c>
      <c r="HX46" s="368"/>
      <c r="HY46" s="369" t="s">
        <v>315</v>
      </c>
      <c r="HZ46" s="367" t="s">
        <v>315</v>
      </c>
      <c r="IA46" s="368"/>
      <c r="IB46" s="369" t="s">
        <v>315</v>
      </c>
      <c r="IC46" s="367" t="s">
        <v>315</v>
      </c>
      <c r="ID46" s="402"/>
      <c r="IE46" s="369" t="s">
        <v>315</v>
      </c>
      <c r="IF46" s="367" t="s">
        <v>315</v>
      </c>
      <c r="IG46" s="402"/>
      <c r="IH46" s="369" t="s">
        <v>315</v>
      </c>
      <c r="II46" s="367" t="s">
        <v>315</v>
      </c>
      <c r="IJ46" s="402"/>
      <c r="IK46" s="369" t="s">
        <v>315</v>
      </c>
      <c r="IL46" s="367" t="s">
        <v>315</v>
      </c>
      <c r="IM46" s="368"/>
      <c r="IN46" s="369" t="s">
        <v>315</v>
      </c>
      <c r="IO46" s="367" t="s">
        <v>315</v>
      </c>
      <c r="IP46" s="402"/>
      <c r="IQ46" s="369" t="s">
        <v>315</v>
      </c>
      <c r="IR46" s="367" t="s">
        <v>315</v>
      </c>
      <c r="IS46" s="368"/>
      <c r="IT46" s="369" t="s">
        <v>315</v>
      </c>
      <c r="IU46" s="367" t="s">
        <v>315</v>
      </c>
      <c r="IV46" s="368"/>
      <c r="IW46" s="369" t="s">
        <v>315</v>
      </c>
      <c r="IX46" s="367" t="s">
        <v>315</v>
      </c>
      <c r="IY46" s="368"/>
      <c r="IZ46" s="369" t="s">
        <v>315</v>
      </c>
      <c r="JA46" s="367" t="s">
        <v>315</v>
      </c>
      <c r="JB46" s="368"/>
      <c r="JC46" s="369" t="s">
        <v>315</v>
      </c>
      <c r="JD46" s="367" t="s">
        <v>315</v>
      </c>
      <c r="JE46" s="368"/>
      <c r="JF46" s="369" t="s">
        <v>315</v>
      </c>
      <c r="JG46" s="367" t="s">
        <v>315</v>
      </c>
      <c r="JH46" s="402"/>
      <c r="JI46" s="369" t="s">
        <v>315</v>
      </c>
      <c r="JJ46" s="367" t="s">
        <v>315</v>
      </c>
      <c r="JK46" s="368"/>
      <c r="JL46" s="369" t="s">
        <v>315</v>
      </c>
      <c r="JM46" s="367" t="s">
        <v>315</v>
      </c>
      <c r="JN46" s="794"/>
      <c r="JO46" s="369" t="s">
        <v>315</v>
      </c>
      <c r="JP46" s="367" t="s">
        <v>315</v>
      </c>
      <c r="JQ46" s="368"/>
      <c r="JR46" s="369" t="s">
        <v>315</v>
      </c>
      <c r="JS46" s="367" t="s">
        <v>315</v>
      </c>
      <c r="JT46" s="368"/>
      <c r="JU46" s="369" t="s">
        <v>315</v>
      </c>
      <c r="JV46" s="367" t="s">
        <v>315</v>
      </c>
      <c r="JW46" s="794"/>
      <c r="JX46" s="369" t="s">
        <v>315</v>
      </c>
      <c r="JY46" s="367" t="s">
        <v>315</v>
      </c>
      <c r="JZ46" s="794"/>
      <c r="KA46" s="369" t="s">
        <v>315</v>
      </c>
      <c r="KB46" s="367" t="s">
        <v>315</v>
      </c>
      <c r="KC46" s="368"/>
      <c r="KD46" s="369" t="s">
        <v>315</v>
      </c>
      <c r="KE46" s="367" t="s">
        <v>315</v>
      </c>
      <c r="KF46" s="368"/>
      <c r="KG46" s="369" t="s">
        <v>315</v>
      </c>
      <c r="KH46" s="367" t="s">
        <v>315</v>
      </c>
      <c r="KI46" s="368"/>
      <c r="KJ46" s="369" t="s">
        <v>315</v>
      </c>
      <c r="KK46" s="367" t="s">
        <v>315</v>
      </c>
      <c r="KL46" s="368"/>
      <c r="KM46" s="369" t="s">
        <v>315</v>
      </c>
      <c r="KN46" s="367" t="s">
        <v>315</v>
      </c>
      <c r="KO46" s="368"/>
      <c r="KP46" s="369" t="s">
        <v>315</v>
      </c>
      <c r="KQ46" s="367" t="s">
        <v>315</v>
      </c>
      <c r="KR46" s="368"/>
      <c r="KS46" s="369" t="s">
        <v>315</v>
      </c>
      <c r="KT46" s="367" t="s">
        <v>315</v>
      </c>
      <c r="KU46" s="368"/>
      <c r="KV46" s="369" t="s">
        <v>315</v>
      </c>
      <c r="KW46" s="367" t="s">
        <v>315</v>
      </c>
      <c r="KX46" s="368"/>
      <c r="KY46" s="369" t="s">
        <v>315</v>
      </c>
      <c r="KZ46" s="367" t="s">
        <v>315</v>
      </c>
      <c r="LA46" s="368"/>
      <c r="LB46" s="369" t="s">
        <v>315</v>
      </c>
      <c r="LC46" s="367" t="s">
        <v>315</v>
      </c>
      <c r="LD46" s="368"/>
      <c r="LE46" s="369" t="s">
        <v>315</v>
      </c>
      <c r="LF46" s="367" t="s">
        <v>315</v>
      </c>
      <c r="LG46" s="368"/>
      <c r="LH46" s="369" t="s">
        <v>315</v>
      </c>
      <c r="LI46" s="367" t="s">
        <v>315</v>
      </c>
      <c r="LJ46" s="368"/>
      <c r="LK46" s="367" t="s">
        <v>315</v>
      </c>
      <c r="XFD46" s="230">
        <v>2500</v>
      </c>
    </row>
    <row r="47" spans="1:323 16384:16384" ht="21.65" hidden="1" customHeight="1" x14ac:dyDescent="0.2">
      <c r="A47" s="120"/>
      <c r="B47" s="637">
        <v>46104.440115740741</v>
      </c>
      <c r="C47" s="555">
        <v>0</v>
      </c>
      <c r="D47" s="763" t="s">
        <v>784</v>
      </c>
      <c r="E47" s="638">
        <v>6780</v>
      </c>
      <c r="F47" s="540" t="s">
        <v>666</v>
      </c>
      <c r="G47" s="540" t="s">
        <v>548</v>
      </c>
      <c r="H47" s="540" t="s">
        <v>556</v>
      </c>
      <c r="I47" s="540" t="s">
        <v>616</v>
      </c>
      <c r="J47" s="639">
        <v>1250</v>
      </c>
      <c r="K47" s="540" t="s">
        <v>617</v>
      </c>
      <c r="L47" s="540" t="s">
        <v>548</v>
      </c>
      <c r="M47" s="540" t="s">
        <v>556</v>
      </c>
      <c r="N47" s="540" t="s">
        <v>616</v>
      </c>
      <c r="O47" s="639">
        <v>1250</v>
      </c>
      <c r="P47" s="540">
        <v>0</v>
      </c>
      <c r="Q47" s="640">
        <v>1250</v>
      </c>
      <c r="R47" s="640">
        <v>2500</v>
      </c>
      <c r="S47" s="540" t="s">
        <v>386</v>
      </c>
      <c r="T47" s="641" t="s">
        <v>557</v>
      </c>
      <c r="U47" s="642"/>
      <c r="V47" s="642"/>
      <c r="W47" s="642">
        <v>46105</v>
      </c>
      <c r="X47" s="642">
        <v>46112</v>
      </c>
      <c r="Y47" s="642">
        <v>46112</v>
      </c>
      <c r="Z47" s="642">
        <v>46106</v>
      </c>
      <c r="AA47" s="643">
        <v>46106</v>
      </c>
      <c r="AB47" s="644">
        <v>2500</v>
      </c>
      <c r="AC47" s="645">
        <v>1250</v>
      </c>
      <c r="AD47" s="410" t="s">
        <v>898</v>
      </c>
      <c r="AE47" s="366"/>
      <c r="AF47" s="646" t="s">
        <v>570</v>
      </c>
      <c r="AG47" s="647" t="s">
        <v>552</v>
      </c>
      <c r="AH47" s="647" t="s">
        <v>553</v>
      </c>
      <c r="AI47" s="648" t="s">
        <v>618</v>
      </c>
      <c r="AJ47" s="648" t="s">
        <v>466</v>
      </c>
      <c r="AK47" s="649" t="s">
        <v>386</v>
      </c>
      <c r="AL47" s="366"/>
      <c r="AM47" s="366"/>
      <c r="AN47" s="366"/>
      <c r="AO47" s="366"/>
      <c r="AP47" s="366"/>
      <c r="AQ47" s="808" t="s">
        <v>322</v>
      </c>
      <c r="AR47" s="763"/>
      <c r="AS47" s="367" t="s">
        <v>315</v>
      </c>
      <c r="AT47" s="368"/>
      <c r="AU47" s="369" t="s">
        <v>315</v>
      </c>
      <c r="AV47" s="367" t="s">
        <v>315</v>
      </c>
      <c r="AW47" s="368"/>
      <c r="AX47" s="369" t="s">
        <v>315</v>
      </c>
      <c r="AY47" s="367" t="s">
        <v>315</v>
      </c>
      <c r="AZ47" s="402"/>
      <c r="BA47" s="369" t="s">
        <v>315</v>
      </c>
      <c r="BB47" s="367" t="s">
        <v>315</v>
      </c>
      <c r="BC47" s="402"/>
      <c r="BD47" s="369" t="s">
        <v>315</v>
      </c>
      <c r="BE47" s="367" t="s">
        <v>315</v>
      </c>
      <c r="BF47" s="402"/>
      <c r="BG47" s="369" t="s">
        <v>315</v>
      </c>
      <c r="BH47" s="367" t="s">
        <v>315</v>
      </c>
      <c r="BI47" s="368"/>
      <c r="BJ47" s="369" t="s">
        <v>315</v>
      </c>
      <c r="BK47" s="367" t="s">
        <v>315</v>
      </c>
      <c r="BL47" s="402"/>
      <c r="BM47" s="369" t="s">
        <v>315</v>
      </c>
      <c r="BN47" s="367" t="s">
        <v>315</v>
      </c>
      <c r="BO47" s="368"/>
      <c r="BP47" s="369" t="s">
        <v>315</v>
      </c>
      <c r="BQ47" s="367" t="s">
        <v>315</v>
      </c>
      <c r="BR47" s="368"/>
      <c r="BS47" s="369" t="s">
        <v>315</v>
      </c>
      <c r="BT47" s="367" t="s">
        <v>315</v>
      </c>
      <c r="BU47" s="368"/>
      <c r="BV47" s="369" t="s">
        <v>315</v>
      </c>
      <c r="BW47" s="367" t="s">
        <v>315</v>
      </c>
      <c r="BX47" s="368"/>
      <c r="BY47" s="369" t="s">
        <v>315</v>
      </c>
      <c r="BZ47" s="367" t="s">
        <v>315</v>
      </c>
      <c r="CA47" s="368"/>
      <c r="CB47" s="369" t="s">
        <v>315</v>
      </c>
      <c r="CC47" s="367" t="s">
        <v>315</v>
      </c>
      <c r="CD47" s="402"/>
      <c r="CE47" s="369" t="s">
        <v>315</v>
      </c>
      <c r="CF47" s="367" t="s">
        <v>315</v>
      </c>
      <c r="CG47" s="368"/>
      <c r="CH47" s="369" t="s">
        <v>315</v>
      </c>
      <c r="CI47" s="367" t="s">
        <v>315</v>
      </c>
      <c r="CJ47" s="794"/>
      <c r="CK47" s="369" t="s">
        <v>315</v>
      </c>
      <c r="CL47" s="367" t="s">
        <v>315</v>
      </c>
      <c r="CM47" s="368"/>
      <c r="CN47" s="369" t="s">
        <v>315</v>
      </c>
      <c r="CO47" s="367" t="s">
        <v>315</v>
      </c>
      <c r="CP47" s="368"/>
      <c r="CQ47" s="369" t="s">
        <v>315</v>
      </c>
      <c r="CR47" s="367" t="s">
        <v>315</v>
      </c>
      <c r="CS47" s="794"/>
      <c r="CT47" s="369" t="s">
        <v>315</v>
      </c>
      <c r="CU47" s="367" t="s">
        <v>315</v>
      </c>
      <c r="CV47" s="794"/>
      <c r="CW47" s="369" t="s">
        <v>315</v>
      </c>
      <c r="CX47" s="367" t="s">
        <v>315</v>
      </c>
      <c r="CY47" s="368"/>
      <c r="CZ47" s="369" t="s">
        <v>315</v>
      </c>
      <c r="DA47" s="367" t="s">
        <v>315</v>
      </c>
      <c r="DB47" s="368"/>
      <c r="DC47" s="369" t="s">
        <v>315</v>
      </c>
      <c r="DD47" s="367" t="s">
        <v>315</v>
      </c>
      <c r="DE47" s="368"/>
      <c r="DF47" s="369" t="s">
        <v>315</v>
      </c>
      <c r="DG47" s="367" t="s">
        <v>315</v>
      </c>
      <c r="DH47" s="368"/>
      <c r="DI47" s="369" t="s">
        <v>315</v>
      </c>
      <c r="DJ47" s="367" t="s">
        <v>555</v>
      </c>
      <c r="DK47" s="368"/>
      <c r="DL47" s="369" t="s">
        <v>315</v>
      </c>
      <c r="DM47" s="367" t="s">
        <v>315</v>
      </c>
      <c r="DN47" s="807">
        <v>1250</v>
      </c>
      <c r="DO47" s="369" t="s">
        <v>315</v>
      </c>
      <c r="DP47" s="367" t="s">
        <v>315</v>
      </c>
      <c r="DQ47" s="368"/>
      <c r="DR47" s="369" t="s">
        <v>315</v>
      </c>
      <c r="DS47" s="367" t="s">
        <v>315</v>
      </c>
      <c r="DT47" s="368"/>
      <c r="DU47" s="369" t="s">
        <v>315</v>
      </c>
      <c r="DV47" s="367" t="s">
        <v>315</v>
      </c>
      <c r="DW47" s="368"/>
      <c r="DX47" s="369" t="s">
        <v>315</v>
      </c>
      <c r="DY47" s="367" t="s">
        <v>315</v>
      </c>
      <c r="DZ47" s="368"/>
      <c r="EA47" s="369" t="s">
        <v>315</v>
      </c>
      <c r="EB47" s="367" t="s">
        <v>315</v>
      </c>
      <c r="EC47" s="368"/>
      <c r="ED47" s="369" t="s">
        <v>315</v>
      </c>
      <c r="EE47" s="367" t="s">
        <v>315</v>
      </c>
      <c r="EF47" s="368"/>
      <c r="EG47" s="367" t="s">
        <v>315</v>
      </c>
      <c r="EH47" s="367" t="s">
        <v>315</v>
      </c>
      <c r="EI47" s="368"/>
      <c r="EJ47" s="369" t="s">
        <v>315</v>
      </c>
      <c r="EK47" s="367" t="s">
        <v>315</v>
      </c>
      <c r="EL47" s="368"/>
      <c r="EM47" s="369" t="s">
        <v>315</v>
      </c>
      <c r="EN47" s="367" t="s">
        <v>315</v>
      </c>
      <c r="EO47" s="402"/>
      <c r="EP47" s="369" t="s">
        <v>315</v>
      </c>
      <c r="EQ47" s="367" t="s">
        <v>315</v>
      </c>
      <c r="ER47" s="402"/>
      <c r="ES47" s="369" t="s">
        <v>315</v>
      </c>
      <c r="ET47" s="367" t="s">
        <v>315</v>
      </c>
      <c r="EU47" s="402"/>
      <c r="EV47" s="369" t="s">
        <v>315</v>
      </c>
      <c r="EW47" s="367" t="s">
        <v>315</v>
      </c>
      <c r="EX47" s="368"/>
      <c r="EY47" s="369" t="s">
        <v>315</v>
      </c>
      <c r="EZ47" s="367" t="s">
        <v>315</v>
      </c>
      <c r="FA47" s="402"/>
      <c r="FB47" s="369" t="s">
        <v>315</v>
      </c>
      <c r="FC47" s="367" t="s">
        <v>315</v>
      </c>
      <c r="FD47" s="368"/>
      <c r="FE47" s="369" t="s">
        <v>315</v>
      </c>
      <c r="FF47" s="367" t="s">
        <v>315</v>
      </c>
      <c r="FG47" s="368"/>
      <c r="FH47" s="369" t="s">
        <v>315</v>
      </c>
      <c r="FI47" s="367" t="s">
        <v>315</v>
      </c>
      <c r="FJ47" s="368"/>
      <c r="FK47" s="369" t="s">
        <v>315</v>
      </c>
      <c r="FL47" s="367" t="s">
        <v>315</v>
      </c>
      <c r="FM47" s="368"/>
      <c r="FN47" s="369" t="s">
        <v>315</v>
      </c>
      <c r="FO47" s="367" t="s">
        <v>315</v>
      </c>
      <c r="FP47" s="368"/>
      <c r="FQ47" s="369" t="s">
        <v>315</v>
      </c>
      <c r="FR47" s="367" t="s">
        <v>315</v>
      </c>
      <c r="FS47" s="402"/>
      <c r="FT47" s="369" t="s">
        <v>315</v>
      </c>
      <c r="FU47" s="367" t="s">
        <v>315</v>
      </c>
      <c r="FV47" s="368"/>
      <c r="FW47" s="369" t="s">
        <v>315</v>
      </c>
      <c r="FX47" s="367" t="s">
        <v>315</v>
      </c>
      <c r="FY47" s="794"/>
      <c r="FZ47" s="369" t="s">
        <v>315</v>
      </c>
      <c r="GA47" s="367" t="s">
        <v>315</v>
      </c>
      <c r="GB47" s="368"/>
      <c r="GC47" s="369" t="s">
        <v>315</v>
      </c>
      <c r="GD47" s="367" t="s">
        <v>315</v>
      </c>
      <c r="GE47" s="368"/>
      <c r="GF47" s="369" t="s">
        <v>315</v>
      </c>
      <c r="GG47" s="367" t="s">
        <v>315</v>
      </c>
      <c r="GH47" s="794"/>
      <c r="GI47" s="369" t="s">
        <v>315</v>
      </c>
      <c r="GJ47" s="367" t="s">
        <v>315</v>
      </c>
      <c r="GK47" s="794"/>
      <c r="GL47" s="369" t="s">
        <v>315</v>
      </c>
      <c r="GM47" s="367" t="s">
        <v>315</v>
      </c>
      <c r="GN47" s="368"/>
      <c r="GO47" s="369" t="s">
        <v>315</v>
      </c>
      <c r="GP47" s="367" t="s">
        <v>315</v>
      </c>
      <c r="GQ47" s="368"/>
      <c r="GR47" s="369" t="s">
        <v>315</v>
      </c>
      <c r="GS47" s="367" t="s">
        <v>315</v>
      </c>
      <c r="GT47" s="368"/>
      <c r="GU47" s="369" t="s">
        <v>315</v>
      </c>
      <c r="GV47" s="367" t="s">
        <v>315</v>
      </c>
      <c r="GW47" s="368"/>
      <c r="GX47" s="369" t="s">
        <v>315</v>
      </c>
      <c r="GY47" s="367" t="s">
        <v>315</v>
      </c>
      <c r="GZ47" s="368"/>
      <c r="HA47" s="369" t="s">
        <v>315</v>
      </c>
      <c r="HB47" s="367" t="s">
        <v>315</v>
      </c>
      <c r="HC47" s="368"/>
      <c r="HD47" s="369" t="s">
        <v>315</v>
      </c>
      <c r="HE47" s="367" t="s">
        <v>315</v>
      </c>
      <c r="HF47" s="368"/>
      <c r="HG47" s="369" t="s">
        <v>315</v>
      </c>
      <c r="HH47" s="367" t="s">
        <v>315</v>
      </c>
      <c r="HI47" s="368"/>
      <c r="HJ47" s="369" t="s">
        <v>315</v>
      </c>
      <c r="HK47" s="367" t="s">
        <v>315</v>
      </c>
      <c r="HL47" s="368"/>
      <c r="HM47" s="369" t="s">
        <v>315</v>
      </c>
      <c r="HN47" s="367" t="s">
        <v>315</v>
      </c>
      <c r="HO47" s="368"/>
      <c r="HP47" s="369" t="s">
        <v>315</v>
      </c>
      <c r="HQ47" s="367" t="s">
        <v>315</v>
      </c>
      <c r="HR47" s="368"/>
      <c r="HS47" s="369" t="s">
        <v>315</v>
      </c>
      <c r="HT47" s="367" t="s">
        <v>315</v>
      </c>
      <c r="HU47" s="368"/>
      <c r="HV47" s="367" t="s">
        <v>315</v>
      </c>
      <c r="HW47" s="367" t="s">
        <v>315</v>
      </c>
      <c r="HX47" s="368"/>
      <c r="HY47" s="369" t="s">
        <v>315</v>
      </c>
      <c r="HZ47" s="367" t="s">
        <v>315</v>
      </c>
      <c r="IA47" s="368"/>
      <c r="IB47" s="369" t="s">
        <v>315</v>
      </c>
      <c r="IC47" s="367" t="s">
        <v>315</v>
      </c>
      <c r="ID47" s="402"/>
      <c r="IE47" s="369" t="s">
        <v>315</v>
      </c>
      <c r="IF47" s="367" t="s">
        <v>315</v>
      </c>
      <c r="IG47" s="402"/>
      <c r="IH47" s="369" t="s">
        <v>315</v>
      </c>
      <c r="II47" s="367" t="s">
        <v>315</v>
      </c>
      <c r="IJ47" s="402"/>
      <c r="IK47" s="369" t="s">
        <v>315</v>
      </c>
      <c r="IL47" s="367" t="s">
        <v>315</v>
      </c>
      <c r="IM47" s="368"/>
      <c r="IN47" s="369" t="s">
        <v>315</v>
      </c>
      <c r="IO47" s="367" t="s">
        <v>315</v>
      </c>
      <c r="IP47" s="402"/>
      <c r="IQ47" s="369" t="s">
        <v>315</v>
      </c>
      <c r="IR47" s="367" t="s">
        <v>315</v>
      </c>
      <c r="IS47" s="368"/>
      <c r="IT47" s="369" t="s">
        <v>315</v>
      </c>
      <c r="IU47" s="367" t="s">
        <v>315</v>
      </c>
      <c r="IV47" s="368"/>
      <c r="IW47" s="369" t="s">
        <v>315</v>
      </c>
      <c r="IX47" s="367" t="s">
        <v>315</v>
      </c>
      <c r="IY47" s="368"/>
      <c r="IZ47" s="369" t="s">
        <v>315</v>
      </c>
      <c r="JA47" s="367" t="s">
        <v>315</v>
      </c>
      <c r="JB47" s="368"/>
      <c r="JC47" s="369" t="s">
        <v>315</v>
      </c>
      <c r="JD47" s="367" t="s">
        <v>315</v>
      </c>
      <c r="JE47" s="368"/>
      <c r="JF47" s="369" t="s">
        <v>315</v>
      </c>
      <c r="JG47" s="367" t="s">
        <v>315</v>
      </c>
      <c r="JH47" s="402"/>
      <c r="JI47" s="369" t="s">
        <v>315</v>
      </c>
      <c r="JJ47" s="367" t="s">
        <v>315</v>
      </c>
      <c r="JK47" s="368"/>
      <c r="JL47" s="369" t="s">
        <v>315</v>
      </c>
      <c r="JM47" s="367" t="s">
        <v>315</v>
      </c>
      <c r="JN47" s="794"/>
      <c r="JO47" s="369" t="s">
        <v>315</v>
      </c>
      <c r="JP47" s="367" t="s">
        <v>315</v>
      </c>
      <c r="JQ47" s="368"/>
      <c r="JR47" s="369" t="s">
        <v>315</v>
      </c>
      <c r="JS47" s="367" t="s">
        <v>315</v>
      </c>
      <c r="JT47" s="368"/>
      <c r="JU47" s="369" t="s">
        <v>315</v>
      </c>
      <c r="JV47" s="367" t="s">
        <v>315</v>
      </c>
      <c r="JW47" s="794"/>
      <c r="JX47" s="369" t="s">
        <v>315</v>
      </c>
      <c r="JY47" s="367" t="s">
        <v>315</v>
      </c>
      <c r="JZ47" s="794"/>
      <c r="KA47" s="369" t="s">
        <v>315</v>
      </c>
      <c r="KB47" s="367" t="s">
        <v>315</v>
      </c>
      <c r="KC47" s="368"/>
      <c r="KD47" s="369" t="s">
        <v>315</v>
      </c>
      <c r="KE47" s="367" t="s">
        <v>315</v>
      </c>
      <c r="KF47" s="368"/>
      <c r="KG47" s="369" t="s">
        <v>315</v>
      </c>
      <c r="KH47" s="367" t="s">
        <v>315</v>
      </c>
      <c r="KI47" s="368"/>
      <c r="KJ47" s="369" t="s">
        <v>315</v>
      </c>
      <c r="KK47" s="367" t="s">
        <v>315</v>
      </c>
      <c r="KL47" s="368"/>
      <c r="KM47" s="369" t="s">
        <v>315</v>
      </c>
      <c r="KN47" s="367" t="s">
        <v>315</v>
      </c>
      <c r="KO47" s="368"/>
      <c r="KP47" s="369" t="s">
        <v>315</v>
      </c>
      <c r="KQ47" s="367" t="s">
        <v>315</v>
      </c>
      <c r="KR47" s="368"/>
      <c r="KS47" s="369" t="s">
        <v>315</v>
      </c>
      <c r="KT47" s="367" t="s">
        <v>315</v>
      </c>
      <c r="KU47" s="368"/>
      <c r="KV47" s="369" t="s">
        <v>315</v>
      </c>
      <c r="KW47" s="367" t="s">
        <v>315</v>
      </c>
      <c r="KX47" s="368"/>
      <c r="KY47" s="369" t="s">
        <v>315</v>
      </c>
      <c r="KZ47" s="367" t="s">
        <v>315</v>
      </c>
      <c r="LA47" s="368"/>
      <c r="LB47" s="369" t="s">
        <v>315</v>
      </c>
      <c r="LC47" s="367" t="s">
        <v>315</v>
      </c>
      <c r="LD47" s="368"/>
      <c r="LE47" s="369" t="s">
        <v>315</v>
      </c>
      <c r="LF47" s="367" t="s">
        <v>315</v>
      </c>
      <c r="LG47" s="368"/>
      <c r="LH47" s="369" t="s">
        <v>315</v>
      </c>
      <c r="LI47" s="367" t="s">
        <v>315</v>
      </c>
      <c r="LJ47" s="368"/>
      <c r="LK47" s="367" t="s">
        <v>315</v>
      </c>
      <c r="XFD47" s="230">
        <v>2500</v>
      </c>
    </row>
    <row r="48" spans="1:323 16384:16384" ht="21.65" hidden="1" customHeight="1" x14ac:dyDescent="0.2">
      <c r="A48" s="120"/>
      <c r="B48" s="637">
        <v>46105.589409722219</v>
      </c>
      <c r="C48" s="555">
        <v>0</v>
      </c>
      <c r="D48" s="763" t="s">
        <v>790</v>
      </c>
      <c r="E48" s="638">
        <v>6710</v>
      </c>
      <c r="F48" s="540" t="s">
        <v>573</v>
      </c>
      <c r="G48" s="540" t="s">
        <v>548</v>
      </c>
      <c r="H48" s="540" t="s">
        <v>575</v>
      </c>
      <c r="I48" s="540" t="s">
        <v>550</v>
      </c>
      <c r="J48" s="639">
        <v>3400</v>
      </c>
      <c r="K48" s="540" t="s">
        <v>581</v>
      </c>
      <c r="L48" s="540" t="s">
        <v>582</v>
      </c>
      <c r="M48" s="540" t="s">
        <v>583</v>
      </c>
      <c r="N48" s="540" t="s">
        <v>584</v>
      </c>
      <c r="O48" s="639" t="s">
        <v>945</v>
      </c>
      <c r="P48" s="540">
        <v>0</v>
      </c>
      <c r="Q48" s="640" t="s">
        <v>403</v>
      </c>
      <c r="R48" s="640">
        <v>3400</v>
      </c>
      <c r="S48" s="540" t="s">
        <v>946</v>
      </c>
      <c r="T48" s="641" t="s">
        <v>557</v>
      </c>
      <c r="U48" s="642"/>
      <c r="V48" s="642"/>
      <c r="W48" s="642">
        <v>46106</v>
      </c>
      <c r="X48" s="642">
        <v>46112</v>
      </c>
      <c r="Y48" s="642">
        <v>46112</v>
      </c>
      <c r="Z48" s="642">
        <v>46107</v>
      </c>
      <c r="AA48" s="643">
        <v>46107</v>
      </c>
      <c r="AB48" s="644">
        <v>3400</v>
      </c>
      <c r="AC48" s="645">
        <v>3400</v>
      </c>
      <c r="AD48" s="410" t="s">
        <v>558</v>
      </c>
      <c r="AE48" s="366"/>
      <c r="AF48" s="646" t="s">
        <v>570</v>
      </c>
      <c r="AG48" s="647" t="s">
        <v>552</v>
      </c>
      <c r="AH48" s="647" t="s">
        <v>553</v>
      </c>
      <c r="AI48" s="648" t="s">
        <v>574</v>
      </c>
      <c r="AJ48" s="648" t="s">
        <v>466</v>
      </c>
      <c r="AK48" s="649" t="s">
        <v>621</v>
      </c>
      <c r="AL48" s="366"/>
      <c r="AM48" s="366"/>
      <c r="AN48" s="366"/>
      <c r="AO48" s="366"/>
      <c r="AP48" s="366"/>
      <c r="AQ48" s="848" t="s">
        <v>326</v>
      </c>
      <c r="AR48" s="763"/>
      <c r="AS48" s="367" t="s">
        <v>315</v>
      </c>
      <c r="AT48" s="368"/>
      <c r="AU48" s="369" t="s">
        <v>315</v>
      </c>
      <c r="AV48" s="367" t="s">
        <v>315</v>
      </c>
      <c r="AW48" s="368"/>
      <c r="AX48" s="369" t="s">
        <v>315</v>
      </c>
      <c r="AY48" s="367" t="s">
        <v>315</v>
      </c>
      <c r="AZ48" s="402"/>
      <c r="BA48" s="369" t="s">
        <v>315</v>
      </c>
      <c r="BB48" s="367" t="s">
        <v>315</v>
      </c>
      <c r="BC48" s="402"/>
      <c r="BD48" s="369" t="s">
        <v>315</v>
      </c>
      <c r="BE48" s="367" t="s">
        <v>315</v>
      </c>
      <c r="BF48" s="402"/>
      <c r="BG48" s="369" t="s">
        <v>315</v>
      </c>
      <c r="BH48" s="367" t="s">
        <v>315</v>
      </c>
      <c r="BI48" s="368"/>
      <c r="BJ48" s="369" t="s">
        <v>315</v>
      </c>
      <c r="BK48" s="367" t="s">
        <v>315</v>
      </c>
      <c r="BL48" s="402"/>
      <c r="BM48" s="369" t="s">
        <v>315</v>
      </c>
      <c r="BN48" s="367" t="s">
        <v>315</v>
      </c>
      <c r="BO48" s="368"/>
      <c r="BP48" s="369" t="s">
        <v>315</v>
      </c>
      <c r="BQ48" s="367" t="s">
        <v>315</v>
      </c>
      <c r="BR48" s="368"/>
      <c r="BS48" s="369" t="s">
        <v>315</v>
      </c>
      <c r="BT48" s="367" t="s">
        <v>315</v>
      </c>
      <c r="BU48" s="368"/>
      <c r="BV48" s="369" t="s">
        <v>315</v>
      </c>
      <c r="BW48" s="367" t="s">
        <v>315</v>
      </c>
      <c r="BX48" s="368"/>
      <c r="BY48" s="369" t="s">
        <v>315</v>
      </c>
      <c r="BZ48" s="367" t="s">
        <v>315</v>
      </c>
      <c r="CA48" s="368"/>
      <c r="CB48" s="369" t="s">
        <v>315</v>
      </c>
      <c r="CC48" s="367" t="s">
        <v>315</v>
      </c>
      <c r="CD48" s="402"/>
      <c r="CE48" s="369" t="s">
        <v>315</v>
      </c>
      <c r="CF48" s="367" t="s">
        <v>315</v>
      </c>
      <c r="CG48" s="368"/>
      <c r="CH48" s="369" t="s">
        <v>315</v>
      </c>
      <c r="CI48" s="367" t="s">
        <v>315</v>
      </c>
      <c r="CJ48" s="794"/>
      <c r="CK48" s="369" t="s">
        <v>315</v>
      </c>
      <c r="CL48" s="367" t="s">
        <v>315</v>
      </c>
      <c r="CM48" s="368"/>
      <c r="CN48" s="369" t="s">
        <v>315</v>
      </c>
      <c r="CO48" s="367" t="s">
        <v>315</v>
      </c>
      <c r="CP48" s="368"/>
      <c r="CQ48" s="369" t="s">
        <v>315</v>
      </c>
      <c r="CR48" s="367" t="s">
        <v>315</v>
      </c>
      <c r="CS48" s="794"/>
      <c r="CT48" s="369" t="s">
        <v>315</v>
      </c>
      <c r="CU48" s="367" t="s">
        <v>315</v>
      </c>
      <c r="CV48" s="794"/>
      <c r="CW48" s="369" t="s">
        <v>315</v>
      </c>
      <c r="CX48" s="367" t="s">
        <v>315</v>
      </c>
      <c r="CY48" s="368"/>
      <c r="CZ48" s="369" t="s">
        <v>315</v>
      </c>
      <c r="DA48" s="367" t="s">
        <v>315</v>
      </c>
      <c r="DB48" s="368"/>
      <c r="DC48" s="369" t="s">
        <v>315</v>
      </c>
      <c r="DD48" s="367" t="s">
        <v>315</v>
      </c>
      <c r="DE48" s="368"/>
      <c r="DF48" s="369" t="s">
        <v>315</v>
      </c>
      <c r="DG48" s="367" t="s">
        <v>315</v>
      </c>
      <c r="DH48" s="368"/>
      <c r="DI48" s="369" t="s">
        <v>315</v>
      </c>
      <c r="DJ48" s="367" t="s">
        <v>315</v>
      </c>
      <c r="DK48" s="368"/>
      <c r="DL48" s="369" t="s">
        <v>315</v>
      </c>
      <c r="DM48" s="367" t="s">
        <v>555</v>
      </c>
      <c r="DN48" s="368"/>
      <c r="DO48" s="369" t="s">
        <v>315</v>
      </c>
      <c r="DP48" s="367" t="s">
        <v>315</v>
      </c>
      <c r="DQ48" s="822">
        <v>3400</v>
      </c>
      <c r="DR48" s="369" t="s">
        <v>315</v>
      </c>
      <c r="DS48" s="367" t="s">
        <v>315</v>
      </c>
      <c r="DT48" s="368"/>
      <c r="DU48" s="369" t="s">
        <v>315</v>
      </c>
      <c r="DV48" s="367" t="s">
        <v>315</v>
      </c>
      <c r="DW48" s="368"/>
      <c r="DX48" s="369" t="s">
        <v>315</v>
      </c>
      <c r="DY48" s="367" t="s">
        <v>315</v>
      </c>
      <c r="DZ48" s="368"/>
      <c r="EA48" s="369" t="s">
        <v>315</v>
      </c>
      <c r="EB48" s="367" t="s">
        <v>315</v>
      </c>
      <c r="EC48" s="368"/>
      <c r="ED48" s="369" t="s">
        <v>315</v>
      </c>
      <c r="EE48" s="367" t="s">
        <v>315</v>
      </c>
      <c r="EF48" s="368"/>
      <c r="EG48" s="367" t="s">
        <v>315</v>
      </c>
      <c r="EH48" s="367" t="s">
        <v>315</v>
      </c>
      <c r="EI48" s="368"/>
      <c r="EJ48" s="369" t="s">
        <v>315</v>
      </c>
      <c r="EK48" s="367" t="s">
        <v>315</v>
      </c>
      <c r="EL48" s="368"/>
      <c r="EM48" s="369" t="s">
        <v>315</v>
      </c>
      <c r="EN48" s="367" t="s">
        <v>315</v>
      </c>
      <c r="EO48" s="402"/>
      <c r="EP48" s="369" t="s">
        <v>315</v>
      </c>
      <c r="EQ48" s="367" t="s">
        <v>315</v>
      </c>
      <c r="ER48" s="402"/>
      <c r="ES48" s="369" t="s">
        <v>315</v>
      </c>
      <c r="ET48" s="367" t="s">
        <v>315</v>
      </c>
      <c r="EU48" s="402"/>
      <c r="EV48" s="369" t="s">
        <v>315</v>
      </c>
      <c r="EW48" s="367" t="s">
        <v>315</v>
      </c>
      <c r="EX48" s="368"/>
      <c r="EY48" s="369" t="s">
        <v>315</v>
      </c>
      <c r="EZ48" s="367" t="s">
        <v>315</v>
      </c>
      <c r="FA48" s="402"/>
      <c r="FB48" s="369" t="s">
        <v>315</v>
      </c>
      <c r="FC48" s="367" t="s">
        <v>315</v>
      </c>
      <c r="FD48" s="368"/>
      <c r="FE48" s="369" t="s">
        <v>315</v>
      </c>
      <c r="FF48" s="367" t="s">
        <v>315</v>
      </c>
      <c r="FG48" s="368"/>
      <c r="FH48" s="369" t="s">
        <v>315</v>
      </c>
      <c r="FI48" s="367" t="s">
        <v>315</v>
      </c>
      <c r="FJ48" s="368"/>
      <c r="FK48" s="369" t="s">
        <v>315</v>
      </c>
      <c r="FL48" s="367" t="s">
        <v>315</v>
      </c>
      <c r="FM48" s="368"/>
      <c r="FN48" s="369" t="s">
        <v>315</v>
      </c>
      <c r="FO48" s="367" t="s">
        <v>315</v>
      </c>
      <c r="FP48" s="368"/>
      <c r="FQ48" s="369" t="s">
        <v>315</v>
      </c>
      <c r="FR48" s="367" t="s">
        <v>315</v>
      </c>
      <c r="FS48" s="402"/>
      <c r="FT48" s="369" t="s">
        <v>315</v>
      </c>
      <c r="FU48" s="367" t="s">
        <v>315</v>
      </c>
      <c r="FV48" s="368"/>
      <c r="FW48" s="369" t="s">
        <v>315</v>
      </c>
      <c r="FX48" s="367" t="s">
        <v>315</v>
      </c>
      <c r="FY48" s="794"/>
      <c r="FZ48" s="369" t="s">
        <v>315</v>
      </c>
      <c r="GA48" s="367" t="s">
        <v>315</v>
      </c>
      <c r="GB48" s="368"/>
      <c r="GC48" s="369" t="s">
        <v>315</v>
      </c>
      <c r="GD48" s="367" t="s">
        <v>315</v>
      </c>
      <c r="GE48" s="368"/>
      <c r="GF48" s="369" t="s">
        <v>315</v>
      </c>
      <c r="GG48" s="367" t="s">
        <v>315</v>
      </c>
      <c r="GH48" s="794"/>
      <c r="GI48" s="369" t="s">
        <v>315</v>
      </c>
      <c r="GJ48" s="367" t="s">
        <v>315</v>
      </c>
      <c r="GK48" s="794"/>
      <c r="GL48" s="369" t="s">
        <v>315</v>
      </c>
      <c r="GM48" s="367" t="s">
        <v>315</v>
      </c>
      <c r="GN48" s="368"/>
      <c r="GO48" s="369" t="s">
        <v>315</v>
      </c>
      <c r="GP48" s="367" t="s">
        <v>315</v>
      </c>
      <c r="GQ48" s="368"/>
      <c r="GR48" s="369" t="s">
        <v>315</v>
      </c>
      <c r="GS48" s="367" t="s">
        <v>315</v>
      </c>
      <c r="GT48" s="368"/>
      <c r="GU48" s="369" t="s">
        <v>315</v>
      </c>
      <c r="GV48" s="367" t="s">
        <v>315</v>
      </c>
      <c r="GW48" s="368"/>
      <c r="GX48" s="369" t="s">
        <v>315</v>
      </c>
      <c r="GY48" s="367" t="s">
        <v>315</v>
      </c>
      <c r="GZ48" s="368"/>
      <c r="HA48" s="369" t="s">
        <v>315</v>
      </c>
      <c r="HB48" s="367" t="s">
        <v>315</v>
      </c>
      <c r="HC48" s="368"/>
      <c r="HD48" s="369" t="s">
        <v>315</v>
      </c>
      <c r="HE48" s="367" t="s">
        <v>315</v>
      </c>
      <c r="HF48" s="368"/>
      <c r="HG48" s="369" t="s">
        <v>315</v>
      </c>
      <c r="HH48" s="367" t="s">
        <v>315</v>
      </c>
      <c r="HI48" s="368"/>
      <c r="HJ48" s="369" t="s">
        <v>315</v>
      </c>
      <c r="HK48" s="367" t="s">
        <v>315</v>
      </c>
      <c r="HL48" s="368"/>
      <c r="HM48" s="369" t="s">
        <v>315</v>
      </c>
      <c r="HN48" s="367" t="s">
        <v>315</v>
      </c>
      <c r="HO48" s="368"/>
      <c r="HP48" s="369" t="s">
        <v>315</v>
      </c>
      <c r="HQ48" s="367" t="s">
        <v>315</v>
      </c>
      <c r="HR48" s="368"/>
      <c r="HS48" s="369" t="s">
        <v>315</v>
      </c>
      <c r="HT48" s="367" t="s">
        <v>315</v>
      </c>
      <c r="HU48" s="368"/>
      <c r="HV48" s="367" t="s">
        <v>315</v>
      </c>
      <c r="HW48" s="367" t="s">
        <v>315</v>
      </c>
      <c r="HX48" s="368"/>
      <c r="HY48" s="369" t="s">
        <v>315</v>
      </c>
      <c r="HZ48" s="367" t="s">
        <v>315</v>
      </c>
      <c r="IA48" s="368"/>
      <c r="IB48" s="369" t="s">
        <v>315</v>
      </c>
      <c r="IC48" s="367" t="s">
        <v>315</v>
      </c>
      <c r="ID48" s="402"/>
      <c r="IE48" s="369" t="s">
        <v>315</v>
      </c>
      <c r="IF48" s="367" t="s">
        <v>315</v>
      </c>
      <c r="IG48" s="402"/>
      <c r="IH48" s="369" t="s">
        <v>315</v>
      </c>
      <c r="II48" s="367" t="s">
        <v>315</v>
      </c>
      <c r="IJ48" s="402"/>
      <c r="IK48" s="369" t="s">
        <v>315</v>
      </c>
      <c r="IL48" s="367" t="s">
        <v>315</v>
      </c>
      <c r="IM48" s="368"/>
      <c r="IN48" s="369" t="s">
        <v>315</v>
      </c>
      <c r="IO48" s="367" t="s">
        <v>315</v>
      </c>
      <c r="IP48" s="402"/>
      <c r="IQ48" s="369" t="s">
        <v>315</v>
      </c>
      <c r="IR48" s="367" t="s">
        <v>315</v>
      </c>
      <c r="IS48" s="368"/>
      <c r="IT48" s="369" t="s">
        <v>315</v>
      </c>
      <c r="IU48" s="367" t="s">
        <v>315</v>
      </c>
      <c r="IV48" s="368"/>
      <c r="IW48" s="369" t="s">
        <v>315</v>
      </c>
      <c r="IX48" s="367" t="s">
        <v>315</v>
      </c>
      <c r="IY48" s="368"/>
      <c r="IZ48" s="369" t="s">
        <v>315</v>
      </c>
      <c r="JA48" s="367" t="s">
        <v>315</v>
      </c>
      <c r="JB48" s="368"/>
      <c r="JC48" s="369" t="s">
        <v>315</v>
      </c>
      <c r="JD48" s="367" t="s">
        <v>315</v>
      </c>
      <c r="JE48" s="368"/>
      <c r="JF48" s="369" t="s">
        <v>315</v>
      </c>
      <c r="JG48" s="367" t="s">
        <v>315</v>
      </c>
      <c r="JH48" s="402"/>
      <c r="JI48" s="369" t="s">
        <v>315</v>
      </c>
      <c r="JJ48" s="367" t="s">
        <v>315</v>
      </c>
      <c r="JK48" s="368"/>
      <c r="JL48" s="369" t="s">
        <v>315</v>
      </c>
      <c r="JM48" s="367" t="s">
        <v>315</v>
      </c>
      <c r="JN48" s="794"/>
      <c r="JO48" s="369" t="s">
        <v>315</v>
      </c>
      <c r="JP48" s="367" t="s">
        <v>315</v>
      </c>
      <c r="JQ48" s="368"/>
      <c r="JR48" s="369" t="s">
        <v>315</v>
      </c>
      <c r="JS48" s="367" t="s">
        <v>315</v>
      </c>
      <c r="JT48" s="368"/>
      <c r="JU48" s="369" t="s">
        <v>315</v>
      </c>
      <c r="JV48" s="367" t="s">
        <v>315</v>
      </c>
      <c r="JW48" s="794"/>
      <c r="JX48" s="369" t="s">
        <v>315</v>
      </c>
      <c r="JY48" s="367" t="s">
        <v>315</v>
      </c>
      <c r="JZ48" s="794"/>
      <c r="KA48" s="369" t="s">
        <v>315</v>
      </c>
      <c r="KB48" s="367" t="s">
        <v>315</v>
      </c>
      <c r="KC48" s="368"/>
      <c r="KD48" s="369" t="s">
        <v>315</v>
      </c>
      <c r="KE48" s="367" t="s">
        <v>315</v>
      </c>
      <c r="KF48" s="368"/>
      <c r="KG48" s="369" t="s">
        <v>315</v>
      </c>
      <c r="KH48" s="367" t="s">
        <v>315</v>
      </c>
      <c r="KI48" s="368"/>
      <c r="KJ48" s="369" t="s">
        <v>315</v>
      </c>
      <c r="KK48" s="367" t="s">
        <v>315</v>
      </c>
      <c r="KL48" s="368"/>
      <c r="KM48" s="369" t="s">
        <v>315</v>
      </c>
      <c r="KN48" s="367" t="s">
        <v>315</v>
      </c>
      <c r="KO48" s="368"/>
      <c r="KP48" s="369" t="s">
        <v>315</v>
      </c>
      <c r="KQ48" s="367" t="s">
        <v>315</v>
      </c>
      <c r="KR48" s="368"/>
      <c r="KS48" s="369" t="s">
        <v>315</v>
      </c>
      <c r="KT48" s="367" t="s">
        <v>315</v>
      </c>
      <c r="KU48" s="368"/>
      <c r="KV48" s="369" t="s">
        <v>315</v>
      </c>
      <c r="KW48" s="367" t="s">
        <v>315</v>
      </c>
      <c r="KX48" s="368"/>
      <c r="KY48" s="369" t="s">
        <v>315</v>
      </c>
      <c r="KZ48" s="367" t="s">
        <v>315</v>
      </c>
      <c r="LA48" s="368"/>
      <c r="LB48" s="369" t="s">
        <v>315</v>
      </c>
      <c r="LC48" s="367" t="s">
        <v>315</v>
      </c>
      <c r="LD48" s="368"/>
      <c r="LE48" s="369" t="s">
        <v>315</v>
      </c>
      <c r="LF48" s="367" t="s">
        <v>315</v>
      </c>
      <c r="LG48" s="368"/>
      <c r="LH48" s="369" t="s">
        <v>315</v>
      </c>
      <c r="LI48" s="367" t="s">
        <v>315</v>
      </c>
      <c r="LJ48" s="368"/>
      <c r="LK48" s="367" t="s">
        <v>315</v>
      </c>
      <c r="XFD48" s="230">
        <v>6800</v>
      </c>
    </row>
    <row r="49" spans="1:323 16384:16384" ht="21.65" hidden="1" customHeight="1" x14ac:dyDescent="0.2">
      <c r="A49" s="120"/>
      <c r="B49" s="637">
        <f>IFERROR(VLOOKUP($D49,[1]受注ﾌｧｲﾙ!$A$3:$BZ$1314,5,FALSE),"-")</f>
        <v>46093.500393518516</v>
      </c>
      <c r="C49" s="555">
        <f>IFERROR(VLOOKUP($D49,[1]受注ﾌｧｲﾙ!$A$3:$BZ$1314,6,FALSE),"-")</f>
        <v>0</v>
      </c>
      <c r="D49" s="894" t="s">
        <v>749</v>
      </c>
      <c r="E49" s="638">
        <f>IFERROR(VLOOKUP($D49,[1]受注ﾌｧｲﾙ!$A$3:$BZ$1314,17,FALSE),"-")</f>
        <v>6780</v>
      </c>
      <c r="F49" s="540" t="str">
        <f>IFERROR(VLOOKUP($D49,[1]受注ﾌｧｲﾙ!$A$3:$BZ$1314,18,FALSE),"-")</f>
        <v>15020-AX5R-1380X300</v>
      </c>
      <c r="G49" s="540" t="str">
        <f>IFERROR(VLOOKUP($D49,[1]受注ﾌｧｲﾙ!$A$3:$BZ$1314,19,FALSE),"-")</f>
        <v>FA</v>
      </c>
      <c r="H49" s="540" t="str">
        <f>IFERROR(VLOOKUP($D49,[1]受注ﾌｧｲﾙ!$A$3:$BZ$1314,20,FALSE),"-")</f>
        <v xml:space="preserve">   </v>
      </c>
      <c r="I49" s="540" t="str">
        <f>IFERROR(VLOOKUP($D49,[1]受注ﾌｧｲﾙ!$A$3:$BZ$1314,21,FALSE),"-")</f>
        <v>P</v>
      </c>
      <c r="J49" s="639">
        <f>IFERROR(VLOOKUP($D49,[1]受注ﾌｧｲﾙ!$A$3:$BZ$1314,22,FALSE),"-")</f>
        <v>6000</v>
      </c>
      <c r="K49" s="540" t="str">
        <f>IFERROR(VLOOKUP($D49,[1]受注ﾌｧｲﾙ!$A$3:$BZ$1314,8,FALSE),"-")</f>
        <v>15020-JX5R-1300X300</v>
      </c>
      <c r="L49" s="540" t="str">
        <f>IFERROR(VLOOKUP($D49,[1]受注ﾌｧｲﾙ!$A$3:$BZ$1314,9,FALSE),"-")</f>
        <v>FA</v>
      </c>
      <c r="M49" s="540" t="str">
        <f>IFERROR(VLOOKUP($D49,[1]受注ﾌｧｲﾙ!$A$3:$BZ$1314,10,FALSE),"-")</f>
        <v xml:space="preserve">   </v>
      </c>
      <c r="N49" s="540" t="str">
        <f>IFERROR(VLOOKUP($D49,[1]受注ﾌｧｲﾙ!$A$3:$BZ$1314,11,FALSE),"-")</f>
        <v>R</v>
      </c>
      <c r="O49" s="639">
        <f>IFERROR(VLOOKUP($D49,[1]受注ﾌｧｲﾙ!$A$3:$BZ$1314,13,FALSE),"-")</f>
        <v>6000</v>
      </c>
      <c r="P49" s="540">
        <f>IFERROR(VLOOKUP($D49,[1]受注ﾌｧｲﾙ!$A$3:$BZ$1314,15,FALSE),"-")</f>
        <v>0</v>
      </c>
      <c r="Q49" s="640">
        <f>IFERROR((VLOOKUP($D49,[1]受注ﾌｧｲﾙ!$A$3:$BZ$1314,16,FALSE)*O49),"-")</f>
        <v>6000</v>
      </c>
      <c r="R49" s="640">
        <f>IFERROR(VLOOKUP($D49,[3]加工日報その他!$A$5:$DD$999,107,FALSE),"-")</f>
        <v>6000</v>
      </c>
      <c r="S49" s="540" t="str">
        <f>IFERROR(VLOOKUP($D49,[1]受注ﾌｧｲﾙ!$A$3:$BZ$1314,26,FALSE),"-")</f>
        <v>EC,検査</v>
      </c>
      <c r="T49" s="641" t="str">
        <f>IFERROR(VLOOKUP($D49,[1]受注ﾌｧｲﾙ!$A$3:$BZ$1314,23,FALSE),"-")</f>
        <v>湖南</v>
      </c>
      <c r="U49" s="642"/>
      <c r="V49" s="642"/>
      <c r="W49" s="642">
        <f>IFERROR(VLOOKUP($D49,[1]受注ﾌｧｲﾙ!$A$3:$BZ$1314,25,FALSE),"-")</f>
        <v>46104</v>
      </c>
      <c r="X49" s="642">
        <f>IFERROR(VLOOKUP($D49,[1]受注ﾌｧｲﾙ!$A$3:$BZ$1314,32,FALSE),"-")</f>
        <v>46115</v>
      </c>
      <c r="Y49" s="642">
        <f>IFERROR(VLOOKUP($D49,[1]受注ﾌｧｲﾙ!$A$3:$BZ$1314,33,FALSE),"-")</f>
        <v>46115</v>
      </c>
      <c r="Z49" s="642">
        <f t="shared" ref="Z49:Z103" si="0">IFERROR(IF(COUNT($AT49:$LJ49),INDEX($AT$4:$LJ$4,MATCH(0,INDEX(0/($AT49:$LJ49),),0)),"-"),"-")</f>
        <v>46114</v>
      </c>
      <c r="AA49" s="643">
        <f>IFERROR(VLOOKUP($D49,[3]加工日報その他!$A$5:$DD$999,2,FALSE),"-")</f>
        <v>46114</v>
      </c>
      <c r="AB49" s="644">
        <f>IFERROR(VLOOKUP($D49,[3]加工日報その他!$A$5:$DD$999,108,FALSE),"-")</f>
        <v>6000</v>
      </c>
      <c r="AC49" s="645">
        <f t="shared" ref="AC49:AC103" si="1">SUM(AT49:LK49)</f>
        <v>6000</v>
      </c>
      <c r="AD49" s="410" t="str">
        <f>IFERROR(VLOOKUP($D49,[1]受注ﾌｧｲﾙ!$A$3:$BZ$1314,27,FALSE),"-")&amp;"　"&amp;IFERROR(VLOOKUP($D49,[1]受注ﾌｧｲﾙ!$A$3:$BZ$1314,28,FALSE),"-")&amp;"　"&amp;IFERROR(VLOOKUP($D49,[1]受注ﾌｧｲﾙ!$A$3:$BZ$1314,29,FALSE),"-")</f>
        <v>欠点個数確認チェックラベル◎　確認済明記　</v>
      </c>
      <c r="AE49" s="366"/>
      <c r="AF49" s="646" t="str">
        <f>IFERROR(VLOOKUP($D49,[3]加工日報その他!$A$5:$DD$999,94,FALSE),"-")</f>
        <v>完</v>
      </c>
      <c r="AG49" s="647" t="str">
        <f>IFERROR(VLOOKUP($D49,[1]受注ﾌｧｲﾙ!$A$3:$BZ$1314,2,FALSE),"-")</f>
        <v>通常入力</v>
      </c>
      <c r="AH49" s="647" t="str">
        <f>IFERROR(VLOOKUP($D49,[1]受注ﾌｧｲﾙ!$A$3:$BZ$1314,3,FALSE),"-")</f>
        <v>後加工</v>
      </c>
      <c r="AI49" s="648" t="str">
        <f>IFERROR(VLOOKUP($D49,[1]受注ﾌｧｲﾙ!$A$3:$BZ$1314,31,FALSE),"-")</f>
        <v>共和ﾚｻﾞｰ</v>
      </c>
      <c r="AJ49" s="648" t="str">
        <f>IFERROR(VLOOKUP($D49,[1]受注ﾌｧｲﾙ!$A$3:$BZ$1314,12,FALSE),"-")</f>
        <v xml:space="preserve"> </v>
      </c>
      <c r="AK49" s="649" t="str">
        <f>IFERROR(VLOOKUP($D49,[1]受注ﾌｧｲﾙ!$A$3:$BZ$1314,24,FALSE),"-")</f>
        <v>EC</v>
      </c>
      <c r="AL49" s="366"/>
      <c r="AM49" s="366"/>
      <c r="AN49" s="366"/>
      <c r="AO49" s="366"/>
      <c r="AP49" s="366"/>
      <c r="AQ49" s="848" t="s">
        <v>330</v>
      </c>
      <c r="AR49" s="763"/>
      <c r="AS49" s="367" t="str">
        <f t="shared" ref="AS49:AS103" si="2">IF($W49="","",IF($W49=AT$4,"→",""))</f>
        <v/>
      </c>
      <c r="AT49" s="368"/>
      <c r="AU49" s="369" t="str">
        <f t="shared" ref="AU49:AU103" si="3">IF($Y49="","",IF($Y49=AT$4,"⇒",""))</f>
        <v/>
      </c>
      <c r="AV49" s="367" t="str">
        <f t="shared" ref="AV49:AV103" si="4">IF($W49="","",IF($W49=AW$4,"→",""))</f>
        <v/>
      </c>
      <c r="AW49" s="368"/>
      <c r="AX49" s="369" t="str">
        <f t="shared" ref="AX49:AX103" si="5">IF($Y49="","",IF($Y49=AW$4,"⇒",""))</f>
        <v/>
      </c>
      <c r="AY49" s="367" t="str">
        <f t="shared" ref="AY49:AY103" si="6">IF($W49="","",IF($W49=AZ$4,"→",""))</f>
        <v/>
      </c>
      <c r="AZ49" s="402"/>
      <c r="BA49" s="369" t="str">
        <f t="shared" ref="BA49:BA103" si="7">IF($Y49="","",IF($Y49=AZ$4,"⇒",""))</f>
        <v/>
      </c>
      <c r="BB49" s="367" t="str">
        <f t="shared" ref="BB49:BB103" si="8">IF($W49="","",IF($W49=BC$4,"→",""))</f>
        <v/>
      </c>
      <c r="BC49" s="402"/>
      <c r="BD49" s="369" t="str">
        <f t="shared" ref="BD49:BD103" si="9">IF($Y49="","",IF($Y49=BC$4,"⇒",""))</f>
        <v/>
      </c>
      <c r="BE49" s="367" t="str">
        <f t="shared" ref="BE49:BE103" si="10">IF($W49="","",IF($W49=BF$4,"→",""))</f>
        <v/>
      </c>
      <c r="BF49" s="402"/>
      <c r="BG49" s="369" t="str">
        <f t="shared" ref="BG49:BG103" si="11">IF($Y49="","",IF($Y49=BF$4,"⇒",""))</f>
        <v/>
      </c>
      <c r="BH49" s="367" t="str">
        <f t="shared" ref="BH49:BH103" si="12">IF($W49="","",IF($W49=BI$4,"→",""))</f>
        <v/>
      </c>
      <c r="BI49" s="368"/>
      <c r="BJ49" s="369" t="str">
        <f t="shared" ref="BJ49:BJ103" si="13">IF($Y49="","",IF($Y49=BI$4,"⇒",""))</f>
        <v/>
      </c>
      <c r="BK49" s="367" t="str">
        <f t="shared" ref="BK49:BK103" si="14">IF($W49="","",IF($W49=BL$4,"→",""))</f>
        <v/>
      </c>
      <c r="BL49" s="402"/>
      <c r="BM49" s="369" t="str">
        <f t="shared" ref="BM49:BM103" si="15">IF($Y49="","",IF($Y49=BL$4,"⇒",""))</f>
        <v/>
      </c>
      <c r="BN49" s="367" t="str">
        <f t="shared" ref="BN49:BN103" si="16">IF($W49="","",IF($W49=BO$4,"→",""))</f>
        <v/>
      </c>
      <c r="BO49" s="368"/>
      <c r="BP49" s="369" t="str">
        <f t="shared" ref="BP49:BP103" si="17">IF($Y49="","",IF($Y49=BO$4,"⇒",""))</f>
        <v/>
      </c>
      <c r="BQ49" s="367" t="str">
        <f t="shared" ref="BQ49:BQ103" si="18">IF($W49="","",IF($W49=BR$4,"→",""))</f>
        <v/>
      </c>
      <c r="BR49" s="368"/>
      <c r="BS49" s="369" t="str">
        <f t="shared" ref="BS49:BS103" si="19">IF($Y49="","",IF($Y49=BR$4,"⇒",""))</f>
        <v/>
      </c>
      <c r="BT49" s="367" t="str">
        <f t="shared" ref="BT49:BT103" si="20">IF($W49="","",IF($W49=BU$4,"→",""))</f>
        <v/>
      </c>
      <c r="BU49" s="368"/>
      <c r="BV49" s="369" t="str">
        <f t="shared" ref="BV49:BV103" si="21">IF($Y49="","",IF($Y49=BU$4,"⇒",""))</f>
        <v/>
      </c>
      <c r="BW49" s="367" t="str">
        <f t="shared" ref="BW49:BW103" si="22">IF($W49="","",IF($W49=BX$4,"→",""))</f>
        <v/>
      </c>
      <c r="BX49" s="368"/>
      <c r="BY49" s="369" t="str">
        <f t="shared" ref="BY49:BY103" si="23">IF($Y49="","",IF($Y49=BX$4,"⇒",""))</f>
        <v/>
      </c>
      <c r="BZ49" s="367" t="str">
        <f t="shared" ref="BZ49:BZ103" si="24">IF($W49="","",IF($W49=CA$4,"→",""))</f>
        <v/>
      </c>
      <c r="CA49" s="368"/>
      <c r="CB49" s="369" t="str">
        <f t="shared" ref="CB49:CB103" si="25">IF($Y49="","",IF($Y49=CA$4,"⇒",""))</f>
        <v/>
      </c>
      <c r="CC49" s="367" t="str">
        <f t="shared" ref="CC49:CC103" si="26">IF($W49="","",IF($W49=CD$4,"→",""))</f>
        <v/>
      </c>
      <c r="CD49" s="402"/>
      <c r="CE49" s="369" t="str">
        <f t="shared" ref="CE49:CE103" si="27">IF($Y49="","",IF($Y49=CD$4,"⇒",""))</f>
        <v/>
      </c>
      <c r="CF49" s="367" t="str">
        <f t="shared" ref="CF49:CF103" si="28">IF($W49="","",IF($W49=CG$4,"→",""))</f>
        <v/>
      </c>
      <c r="CG49" s="368"/>
      <c r="CH49" s="369" t="str">
        <f t="shared" ref="CH49:CH103" si="29">IF($Y49="","",IF($Y49=CG$4,"⇒",""))</f>
        <v/>
      </c>
      <c r="CI49" s="367" t="str">
        <f t="shared" ref="CI49:CI103" si="30">IF($W49="","",IF($W49=CJ$4,"→",""))</f>
        <v/>
      </c>
      <c r="CJ49" s="794"/>
      <c r="CK49" s="369" t="str">
        <f t="shared" ref="CK49:CK103" si="31">IF($Y49="","",IF($Y49=CJ$4,"⇒",""))</f>
        <v/>
      </c>
      <c r="CL49" s="367" t="str">
        <f t="shared" ref="CL49:CL103" si="32">IF($W49="","",IF($W49=CM$4,"→",""))</f>
        <v/>
      </c>
      <c r="CM49" s="368"/>
      <c r="CN49" s="369" t="str">
        <f t="shared" ref="CN49:CN103" si="33">IF($Y49="","",IF($Y49=CM$4,"⇒",""))</f>
        <v/>
      </c>
      <c r="CO49" s="367" t="str">
        <f t="shared" ref="CO49:CO103" si="34">IF($W49="","",IF($W49=CP$4,"→",""))</f>
        <v/>
      </c>
      <c r="CP49" s="368"/>
      <c r="CQ49" s="369" t="str">
        <f t="shared" ref="CQ49:CQ103" si="35">IF($Y49="","",IF($Y49=CP$4,"⇒",""))</f>
        <v/>
      </c>
      <c r="CR49" s="367" t="str">
        <f t="shared" ref="CR49:CR103" si="36">IF($W49="","",IF($W49=CS$4,"→",""))</f>
        <v/>
      </c>
      <c r="CS49" s="794"/>
      <c r="CT49" s="369" t="str">
        <f t="shared" ref="CT49:CT103" si="37">IF($Y49="","",IF($Y49=CS$4,"⇒",""))</f>
        <v/>
      </c>
      <c r="CU49" s="367" t="str">
        <f t="shared" ref="CU49:CU103" si="38">IF($W49="","",IF($W49=CV$4,"→",""))</f>
        <v/>
      </c>
      <c r="CV49" s="794"/>
      <c r="CW49" s="369" t="str">
        <f t="shared" ref="CW49:CW103" si="39">IF($Y49="","",IF($Y49=CV$4,"⇒",""))</f>
        <v/>
      </c>
      <c r="CX49" s="367" t="str">
        <f t="shared" ref="CX49:CX103" si="40">IF($W49="","",IF($W49=CY$4,"→",""))</f>
        <v/>
      </c>
      <c r="CY49" s="368"/>
      <c r="CZ49" s="369" t="str">
        <f t="shared" ref="CZ49:CZ103" si="41">IF($Y49="","",IF($Y49=CY$4,"⇒",""))</f>
        <v/>
      </c>
      <c r="DA49" s="367" t="str">
        <f t="shared" ref="DA49:DA103" si="42">IF($W49="","",IF($W49=DB$4,"→",""))</f>
        <v/>
      </c>
      <c r="DB49" s="368"/>
      <c r="DC49" s="369" t="str">
        <f t="shared" ref="DC49:DC103" si="43">IF($Y49="","",IF($Y49=DB$4,"⇒",""))</f>
        <v/>
      </c>
      <c r="DD49" s="367" t="str">
        <f t="shared" ref="DD49:DD103" si="44">IF($W49="","",IF($W49=DE$4,"→",""))</f>
        <v/>
      </c>
      <c r="DE49" s="368"/>
      <c r="DF49" s="369" t="str">
        <f t="shared" ref="DF49:DF103" si="45">IF($Y49="","",IF($Y49=DE$4,"⇒",""))</f>
        <v/>
      </c>
      <c r="DG49" s="367" t="str">
        <f t="shared" ref="DG49:DG103" si="46">IF($W49="","",IF($W49=DH$4,"→",""))</f>
        <v>→</v>
      </c>
      <c r="DH49" s="368"/>
      <c r="DI49" s="369" t="str">
        <f t="shared" ref="DI49:DI103" si="47">IF($Y49="","",IF($Y49=DH$4,"⇒",""))</f>
        <v/>
      </c>
      <c r="DJ49" s="367" t="str">
        <f t="shared" ref="DJ49:DJ103" si="48">IF($W49="","",IF($W49=DK$4,"→",""))</f>
        <v/>
      </c>
      <c r="DK49" s="368"/>
      <c r="DL49" s="369" t="str">
        <f t="shared" ref="DL49:DL103" si="49">IF($Y49="","",IF($Y49=DK$4,"⇒",""))</f>
        <v/>
      </c>
      <c r="DM49" s="367" t="str">
        <f t="shared" ref="DM49:DM103" si="50">IF($W49="","",IF($W49=DN$4,"→",""))</f>
        <v/>
      </c>
      <c r="DN49" s="368"/>
      <c r="DO49" s="369" t="str">
        <f t="shared" ref="DO49:DO103" si="51">IF($Y49="","",IF($Y49=DN$4,"⇒",""))</f>
        <v/>
      </c>
      <c r="DP49" s="367" t="str">
        <f t="shared" ref="DP49:DP103" si="52">IF($W49="","",IF($W49=DQ$4,"→",""))</f>
        <v/>
      </c>
      <c r="DQ49" s="368"/>
      <c r="DR49" s="369" t="str">
        <f t="shared" ref="DR49:DR103" si="53">IF($Y49="","",IF($Y49=DQ$4,"⇒",""))</f>
        <v/>
      </c>
      <c r="DS49" s="367" t="str">
        <f t="shared" ref="DS49:DS103" si="54">IF($W49="","",IF($W49=DT$4,"→",""))</f>
        <v/>
      </c>
      <c r="DT49" s="368"/>
      <c r="DU49" s="369" t="str">
        <f t="shared" ref="DU49:DU103" si="55">IF($Y49="","",IF($Y49=DT$4,"⇒",""))</f>
        <v/>
      </c>
      <c r="DV49" s="367" t="str">
        <f t="shared" ref="DV49:DV103" si="56">IF($W49="","",IF($W49=DW$4,"→",""))</f>
        <v/>
      </c>
      <c r="DW49" s="368"/>
      <c r="DX49" s="369" t="str">
        <f t="shared" ref="DX49:DX103" si="57">IF($Y49="","",IF($Y49=DW$4,"⇒",""))</f>
        <v/>
      </c>
      <c r="DY49" s="367" t="str">
        <f t="shared" ref="DY49:DY103" si="58">IF($W49="","",IF($W49=DZ$4,"→",""))</f>
        <v/>
      </c>
      <c r="DZ49" s="368"/>
      <c r="EA49" s="369" t="str">
        <f t="shared" ref="EA49:EA103" si="59">IF($Y49="","",IF($Y49=DZ$4,"⇒",""))</f>
        <v/>
      </c>
      <c r="EB49" s="367" t="str">
        <f t="shared" ref="EB49:EB103" si="60">IF($W49="","",IF($W49=EC$4,"→",""))</f>
        <v/>
      </c>
      <c r="EC49" s="368"/>
      <c r="ED49" s="369" t="str">
        <f t="shared" ref="ED49:ED103" si="61">IF($Y49="","",IF($Y49=EC$4,"⇒",""))</f>
        <v/>
      </c>
      <c r="EE49" s="367" t="str">
        <f t="shared" ref="EE49:EE103" si="62">IF($W49="","",IF($W49=EF$4,"→",""))</f>
        <v/>
      </c>
      <c r="EF49" s="368"/>
      <c r="EG49" s="367" t="str">
        <f t="shared" ref="EG49:EH68" si="63">IF($W49="","",IF($W49=EH$4,"→",""))</f>
        <v/>
      </c>
      <c r="EH49" s="367" t="str">
        <f t="shared" si="63"/>
        <v/>
      </c>
      <c r="EI49" s="368">
        <f>900-900</f>
        <v>0</v>
      </c>
      <c r="EJ49" s="369" t="str">
        <f t="shared" ref="EJ49:EJ103" si="64">IF($Y49="","",IF($Y49=EI$4,"⇒",""))</f>
        <v/>
      </c>
      <c r="EK49" s="367" t="str">
        <f t="shared" ref="EK49:EK103" si="65">IF($W49="","",IF($W49=EL$4,"→",""))</f>
        <v/>
      </c>
      <c r="EL49" s="822">
        <f>900+1500+1200</f>
        <v>3600</v>
      </c>
      <c r="EM49" s="369" t="str">
        <f t="shared" ref="EM49:EM103" si="66">IF($Y49="","",IF($Y49=EL$4,"⇒",""))</f>
        <v/>
      </c>
      <c r="EN49" s="367" t="str">
        <f t="shared" ref="EN49:EN103" si="67">IF($W49="","",IF($W49=EO$4,"→",""))</f>
        <v/>
      </c>
      <c r="EO49" s="822">
        <f>1500-1500+2400</f>
        <v>2400</v>
      </c>
      <c r="EP49" s="369" t="str">
        <f t="shared" ref="EP49:EP103" si="68">IF($Y49="","",IF($Y49=EO$4,"⇒",""))</f>
        <v>⇒</v>
      </c>
      <c r="EQ49" s="367" t="str">
        <f t="shared" ref="EQ49:EQ103" si="69">IF($W49="","",IF($W49=ER$4,"→",""))</f>
        <v/>
      </c>
      <c r="ER49" s="402"/>
      <c r="ES49" s="369" t="str">
        <f t="shared" ref="ES49:ES103" si="70">IF($Y49="","",IF($Y49=ER$4,"⇒",""))</f>
        <v/>
      </c>
      <c r="ET49" s="367" t="str">
        <f t="shared" ref="ET49:ET103" si="71">IF($W49="","",IF($W49=EU$4,"→",""))</f>
        <v/>
      </c>
      <c r="EU49" s="402"/>
      <c r="EV49" s="369" t="str">
        <f t="shared" ref="EV49:EV103" si="72">IF($Y49="","",IF($Y49=EU$4,"⇒",""))</f>
        <v/>
      </c>
      <c r="EW49" s="367" t="str">
        <f t="shared" ref="EW49:EW103" si="73">IF($W49="","",IF($W49=EX$4,"→",""))</f>
        <v/>
      </c>
      <c r="EX49" s="368">
        <f>3600-1200-2400</f>
        <v>0</v>
      </c>
      <c r="EY49" s="369" t="str">
        <f t="shared" ref="EY49:EY103" si="74">IF($Y49="","",IF($Y49=EX$4,"⇒",""))</f>
        <v/>
      </c>
      <c r="EZ49" s="367" t="str">
        <f t="shared" ref="EZ49:EZ103" si="75">IF($W49="","",IF($W49=FA$4,"→",""))</f>
        <v/>
      </c>
      <c r="FA49" s="402"/>
      <c r="FB49" s="369" t="str">
        <f t="shared" ref="FB49:FB103" si="76">IF($Y49="","",IF($Y49=FA$4,"⇒",""))</f>
        <v/>
      </c>
      <c r="FC49" s="367" t="str">
        <f t="shared" ref="FC49:FC103" si="77">IF($W49="","",IF($W49=FD$4,"→",""))</f>
        <v/>
      </c>
      <c r="FD49" s="368"/>
      <c r="FE49" s="369" t="str">
        <f t="shared" ref="FE49:FE103" si="78">IF($Y49="","",IF($Y49=FD$4,"⇒",""))</f>
        <v/>
      </c>
      <c r="FF49" s="367" t="str">
        <f t="shared" ref="FF49:FF103" si="79">IF($W49="","",IF($W49=FG$4,"→",""))</f>
        <v/>
      </c>
      <c r="FG49" s="368"/>
      <c r="FH49" s="369" t="str">
        <f t="shared" ref="FH49:FH103" si="80">IF($Y49="","",IF($Y49=FG$4,"⇒",""))</f>
        <v/>
      </c>
      <c r="FI49" s="367" t="str">
        <f t="shared" ref="FI49:FI103" si="81">IF($W49="","",IF($W49=FJ$4,"→",""))</f>
        <v/>
      </c>
      <c r="FJ49" s="368"/>
      <c r="FK49" s="369" t="str">
        <f t="shared" ref="FK49:FK103" si="82">IF($Y49="","",IF($Y49=FJ$4,"⇒",""))</f>
        <v/>
      </c>
      <c r="FL49" s="367" t="str">
        <f t="shared" ref="FL49:FL103" si="83">IF($W49="","",IF($W49=FM$4,"→",""))</f>
        <v/>
      </c>
      <c r="FM49" s="368"/>
      <c r="FN49" s="369" t="str">
        <f t="shared" ref="FN49:FN103" si="84">IF($Y49="","",IF($Y49=FM$4,"⇒",""))</f>
        <v/>
      </c>
      <c r="FO49" s="367" t="str">
        <f t="shared" ref="FO49:FO103" si="85">IF($W49="","",IF($W49=FP$4,"→",""))</f>
        <v/>
      </c>
      <c r="FP49" s="368"/>
      <c r="FQ49" s="369" t="str">
        <f t="shared" ref="FQ49:FQ103" si="86">IF($Y49="","",IF($Y49=FP$4,"⇒",""))</f>
        <v/>
      </c>
      <c r="FR49" s="367" t="str">
        <f t="shared" ref="FR49:FR103" si="87">IF($W49="","",IF($W49=FS$4,"→",""))</f>
        <v/>
      </c>
      <c r="FS49" s="402"/>
      <c r="FT49" s="369" t="str">
        <f t="shared" ref="FT49:FT103" si="88">IF($Y49="","",IF($Y49=FS$4,"⇒",""))</f>
        <v/>
      </c>
      <c r="FU49" s="367" t="str">
        <f t="shared" ref="FU49:FU103" si="89">IF($W49="","",IF($W49=FV$4,"→",""))</f>
        <v/>
      </c>
      <c r="FV49" s="368"/>
      <c r="FW49" s="369" t="str">
        <f t="shared" ref="FW49:FW103" si="90">IF($Y49="","",IF($Y49=FV$4,"⇒",""))</f>
        <v/>
      </c>
      <c r="FX49" s="367" t="str">
        <f t="shared" ref="FX49:FX103" si="91">IF($W49="","",IF($W49=FY$4,"→",""))</f>
        <v/>
      </c>
      <c r="FY49" s="794"/>
      <c r="FZ49" s="369" t="str">
        <f t="shared" ref="FZ49:FZ103" si="92">IF($Y49="","",IF($Y49=FY$4,"⇒",""))</f>
        <v/>
      </c>
      <c r="GA49" s="367" t="str">
        <f t="shared" ref="GA49:GA103" si="93">IF($W49="","",IF($W49=GB$4,"→",""))</f>
        <v/>
      </c>
      <c r="GB49" s="368"/>
      <c r="GC49" s="369" t="str">
        <f t="shared" ref="GC49:GC103" si="94">IF($Y49="","",IF($Y49=GB$4,"⇒",""))</f>
        <v/>
      </c>
      <c r="GD49" s="367" t="str">
        <f t="shared" ref="GD49:GD103" si="95">IF($W49="","",IF($W49=GE$4,"→",""))</f>
        <v/>
      </c>
      <c r="GE49" s="368"/>
      <c r="GF49" s="369" t="str">
        <f t="shared" ref="GF49:GF103" si="96">IF($Y49="","",IF($Y49=GE$4,"⇒",""))</f>
        <v/>
      </c>
      <c r="GG49" s="367" t="str">
        <f t="shared" ref="GG49:GG103" si="97">IF($W49="","",IF($W49=GH$4,"→",""))</f>
        <v/>
      </c>
      <c r="GH49" s="794"/>
      <c r="GI49" s="369" t="str">
        <f t="shared" ref="GI49:GI103" si="98">IF($Y49="","",IF($Y49=GH$4,"⇒",""))</f>
        <v/>
      </c>
      <c r="GJ49" s="367" t="str">
        <f t="shared" ref="GJ49:GJ103" si="99">IF($W49="","",IF($W49=GK$4,"→",""))</f>
        <v/>
      </c>
      <c r="GK49" s="794"/>
      <c r="GL49" s="369" t="str">
        <f t="shared" ref="GL49:GL103" si="100">IF($Y49="","",IF($Y49=GK$4,"⇒",""))</f>
        <v/>
      </c>
      <c r="GM49" s="367" t="str">
        <f t="shared" ref="GM49:GM103" si="101">IF($W49="","",IF($W49=GN$4,"→",""))</f>
        <v/>
      </c>
      <c r="GN49" s="368"/>
      <c r="GO49" s="369" t="str">
        <f t="shared" ref="GO49:GO103" si="102">IF($Y49="","",IF($Y49=GN$4,"⇒",""))</f>
        <v/>
      </c>
      <c r="GP49" s="367" t="str">
        <f t="shared" ref="GP49:GP103" si="103">IF($W49="","",IF($W49=GQ$4,"→",""))</f>
        <v/>
      </c>
      <c r="GQ49" s="368"/>
      <c r="GR49" s="369" t="str">
        <f t="shared" ref="GR49:GR103" si="104">IF($Y49="","",IF($Y49=GQ$4,"⇒",""))</f>
        <v/>
      </c>
      <c r="GS49" s="367" t="str">
        <f t="shared" ref="GS49:GS103" si="105">IF($W49="","",IF($W49=GT$4,"→",""))</f>
        <v/>
      </c>
      <c r="GT49" s="368"/>
      <c r="GU49" s="369" t="str">
        <f t="shared" ref="GU49:GU70" si="106">IF($Y49="","",IF($Y49=GT$4,"⇒",""))</f>
        <v/>
      </c>
      <c r="GV49" s="367" t="str">
        <f t="shared" ref="GV49:GV103" si="107">IF($W49="","",IF($W49=GW$4,"→",""))</f>
        <v/>
      </c>
      <c r="GW49" s="368"/>
      <c r="GX49" s="369" t="str">
        <f t="shared" ref="GX49:GX103" si="108">IF($Y49="","",IF($Y49=GW$4,"⇒",""))</f>
        <v/>
      </c>
      <c r="GY49" s="367" t="str">
        <f t="shared" ref="GY49:GY103" si="109">IF($W49="","",IF($W49=GZ$4,"→",""))</f>
        <v/>
      </c>
      <c r="GZ49" s="368"/>
      <c r="HA49" s="369" t="str">
        <f t="shared" ref="HA49:HA103" si="110">IF($Y49="","",IF($Y49=GZ$4,"⇒",""))</f>
        <v/>
      </c>
      <c r="HB49" s="367" t="str">
        <f t="shared" ref="HB49:HB103" si="111">IF($W49="","",IF($W49=HC$4,"→",""))</f>
        <v/>
      </c>
      <c r="HC49" s="368"/>
      <c r="HD49" s="369" t="str">
        <f t="shared" ref="HD49:HD103" si="112">IF($Y49="","",IF($Y49=HC$4,"⇒",""))</f>
        <v/>
      </c>
      <c r="HE49" s="367" t="str">
        <f t="shared" ref="HE49:HE103" si="113">IF($W49="","",IF($W49=HF$4,"→",""))</f>
        <v/>
      </c>
      <c r="HF49" s="368"/>
      <c r="HG49" s="369" t="str">
        <f t="shared" ref="HG49:HG103" si="114">IF($Y49="","",IF($Y49=HF$4,"⇒",""))</f>
        <v/>
      </c>
      <c r="HH49" s="367" t="str">
        <f t="shared" ref="HH49:HH103" si="115">IF($W49="","",IF($W49=HI$4,"→",""))</f>
        <v/>
      </c>
      <c r="HI49" s="368"/>
      <c r="HJ49" s="369" t="str">
        <f t="shared" ref="HJ49:HJ103" si="116">IF($Y49="","",IF($Y49=HI$4,"⇒",""))</f>
        <v/>
      </c>
      <c r="HK49" s="367" t="str">
        <f t="shared" ref="HK49:HK103" si="117">IF($W49="","",IF($W49=HL$4,"→",""))</f>
        <v/>
      </c>
      <c r="HL49" s="368"/>
      <c r="HM49" s="369" t="str">
        <f t="shared" ref="HM49:HM103" si="118">IF($Y49="","",IF($Y49=HL$4,"⇒",""))</f>
        <v/>
      </c>
      <c r="HN49" s="367" t="str">
        <f t="shared" ref="HN49:HN103" si="119">IF($W49="","",IF($W49=HO$4,"→",""))</f>
        <v/>
      </c>
      <c r="HO49" s="368"/>
      <c r="HP49" s="369" t="str">
        <f t="shared" ref="HP49:HP103" si="120">IF($Y49="","",IF($Y49=HO$4,"⇒",""))</f>
        <v/>
      </c>
      <c r="HQ49" s="367" t="str">
        <f t="shared" ref="HQ49:HQ103" si="121">IF($W49="","",IF($W49=HR$4,"→",""))</f>
        <v/>
      </c>
      <c r="HR49" s="368"/>
      <c r="HS49" s="369" t="str">
        <f t="shared" ref="HS49:HS103" si="122">IF($Y49="","",IF($Y49=HR$4,"⇒",""))</f>
        <v/>
      </c>
      <c r="HT49" s="367" t="str">
        <f t="shared" ref="HT49:HT103" si="123">IF($W49="","",IF($W49=HU$4,"→",""))</f>
        <v/>
      </c>
      <c r="HU49" s="368"/>
      <c r="HV49" s="367" t="str">
        <f t="shared" ref="HV49:HW68" si="124">IF($W49="","",IF($W49=HW$4,"→",""))</f>
        <v/>
      </c>
      <c r="HW49" s="367" t="str">
        <f t="shared" si="124"/>
        <v/>
      </c>
      <c r="HX49" s="368"/>
      <c r="HY49" s="369" t="str">
        <f t="shared" ref="HY49:HY103" si="125">IF($Y49="","",IF($Y49=HX$4,"⇒",""))</f>
        <v/>
      </c>
      <c r="HZ49" s="367" t="str">
        <f t="shared" ref="HZ49:HZ103" si="126">IF($W49="","",IF($W49=IA$4,"→",""))</f>
        <v/>
      </c>
      <c r="IA49" s="368"/>
      <c r="IB49" s="369" t="str">
        <f t="shared" ref="IB49:IB103" si="127">IF($Y49="","",IF($Y49=IA$4,"⇒",""))</f>
        <v/>
      </c>
      <c r="IC49" s="367" t="str">
        <f t="shared" ref="IC49:IC103" si="128">IF($W49="","",IF($W49=ID$4,"→",""))</f>
        <v/>
      </c>
      <c r="ID49" s="402"/>
      <c r="IE49" s="369" t="str">
        <f t="shared" ref="IE49:IE103" si="129">IF($Y49="","",IF($Y49=ID$4,"⇒",""))</f>
        <v/>
      </c>
      <c r="IF49" s="367" t="str">
        <f t="shared" ref="IF49:IF103" si="130">IF($W49="","",IF($W49=IG$4,"→",""))</f>
        <v/>
      </c>
      <c r="IG49" s="402"/>
      <c r="IH49" s="369" t="str">
        <f t="shared" ref="IH49:IH103" si="131">IF($Y49="","",IF($Y49=IG$4,"⇒",""))</f>
        <v/>
      </c>
      <c r="II49" s="367" t="str">
        <f t="shared" ref="II49:II103" si="132">IF($W49="","",IF($W49=IJ$4,"→",""))</f>
        <v/>
      </c>
      <c r="IJ49" s="402"/>
      <c r="IK49" s="369" t="str">
        <f t="shared" ref="IK49:IK103" si="133">IF($Y49="","",IF($Y49=IJ$4,"⇒",""))</f>
        <v/>
      </c>
      <c r="IL49" s="367" t="str">
        <f t="shared" ref="IL49:IL103" si="134">IF($W49="","",IF($W49=IM$4,"→",""))</f>
        <v/>
      </c>
      <c r="IM49" s="368"/>
      <c r="IN49" s="369" t="str">
        <f t="shared" ref="IN49:IN103" si="135">IF($Y49="","",IF($Y49=IM$4,"⇒",""))</f>
        <v/>
      </c>
      <c r="IO49" s="367" t="str">
        <f t="shared" ref="IO49:IO103" si="136">IF($W49="","",IF($W49=IP$4,"→",""))</f>
        <v/>
      </c>
      <c r="IP49" s="402"/>
      <c r="IQ49" s="369" t="str">
        <f t="shared" ref="IQ49:IQ103" si="137">IF($Y49="","",IF($Y49=IP$4,"⇒",""))</f>
        <v/>
      </c>
      <c r="IR49" s="367" t="str">
        <f t="shared" ref="IR49:IR103" si="138">IF($W49="","",IF($W49=IS$4,"→",""))</f>
        <v/>
      </c>
      <c r="IS49" s="368"/>
      <c r="IT49" s="369" t="str">
        <f t="shared" ref="IT49:IT103" si="139">IF($Y49="","",IF($Y49=IS$4,"⇒",""))</f>
        <v/>
      </c>
      <c r="IU49" s="367" t="str">
        <f t="shared" ref="IU49:IU103" si="140">IF($W49="","",IF($W49=IV$4,"→",""))</f>
        <v/>
      </c>
      <c r="IV49" s="368"/>
      <c r="IW49" s="369" t="str">
        <f t="shared" ref="IW49:IW103" si="141">IF($Y49="","",IF($Y49=IV$4,"⇒",""))</f>
        <v/>
      </c>
      <c r="IX49" s="367" t="str">
        <f t="shared" ref="IX49:IX103" si="142">IF($W49="","",IF($W49=IY$4,"→",""))</f>
        <v/>
      </c>
      <c r="IY49" s="368"/>
      <c r="IZ49" s="369" t="str">
        <f t="shared" ref="IZ49:IZ103" si="143">IF($Y49="","",IF($Y49=IY$4,"⇒",""))</f>
        <v/>
      </c>
      <c r="JA49" s="367" t="str">
        <f t="shared" ref="JA49:JA103" si="144">IF($W49="","",IF($W49=JB$4,"→",""))</f>
        <v/>
      </c>
      <c r="JB49" s="368"/>
      <c r="JC49" s="369" t="str">
        <f t="shared" ref="JC49:JC103" si="145">IF($Y49="","",IF($Y49=JB$4,"⇒",""))</f>
        <v/>
      </c>
      <c r="JD49" s="367" t="str">
        <f t="shared" ref="JD49:JD103" si="146">IF($W49="","",IF($W49=JE$4,"→",""))</f>
        <v/>
      </c>
      <c r="JE49" s="368"/>
      <c r="JF49" s="369" t="str">
        <f t="shared" ref="JF49:JF103" si="147">IF($Y49="","",IF($Y49=JE$4,"⇒",""))</f>
        <v/>
      </c>
      <c r="JG49" s="367" t="str">
        <f t="shared" ref="JG49:JG103" si="148">IF($W49="","",IF($W49=JH$4,"→",""))</f>
        <v/>
      </c>
      <c r="JH49" s="402"/>
      <c r="JI49" s="369" t="str">
        <f t="shared" ref="JI49:JI103" si="149">IF($Y49="","",IF($Y49=JH$4,"⇒",""))</f>
        <v/>
      </c>
      <c r="JJ49" s="367" t="str">
        <f t="shared" ref="JJ49:JJ103" si="150">IF($W49="","",IF($W49=JK$4,"→",""))</f>
        <v/>
      </c>
      <c r="JK49" s="368"/>
      <c r="JL49" s="369" t="str">
        <f t="shared" ref="JL49:JL103" si="151">IF($Y49="","",IF($Y49=JK$4,"⇒",""))</f>
        <v/>
      </c>
      <c r="JM49" s="367" t="str">
        <f t="shared" ref="JM49:JM103" si="152">IF($W49="","",IF($W49=JN$4,"→",""))</f>
        <v/>
      </c>
      <c r="JN49" s="794"/>
      <c r="JO49" s="369" t="str">
        <f t="shared" ref="JO49:JO103" si="153">IF($Y49="","",IF($Y49=JN$4,"⇒",""))</f>
        <v/>
      </c>
      <c r="JP49" s="367" t="str">
        <f t="shared" ref="JP49:JP103" si="154">IF($W49="","",IF($W49=JQ$4,"→",""))</f>
        <v/>
      </c>
      <c r="JQ49" s="368"/>
      <c r="JR49" s="369" t="str">
        <f t="shared" ref="JR49:JR103" si="155">IF($Y49="","",IF($Y49=JQ$4,"⇒",""))</f>
        <v/>
      </c>
      <c r="JS49" s="367" t="str">
        <f t="shared" ref="JS49:JS103" si="156">IF($W49="","",IF($W49=JT$4,"→",""))</f>
        <v/>
      </c>
      <c r="JT49" s="368"/>
      <c r="JU49" s="369" t="str">
        <f t="shared" ref="JU49:JU103" si="157">IF($Y49="","",IF($Y49=JT$4,"⇒",""))</f>
        <v/>
      </c>
      <c r="JV49" s="367" t="str">
        <f t="shared" ref="JV49:JV103" si="158">IF($W49="","",IF($W49=JW$4,"→",""))</f>
        <v/>
      </c>
      <c r="JW49" s="794"/>
      <c r="JX49" s="369" t="str">
        <f t="shared" ref="JX49:JX103" si="159">IF($Y49="","",IF($Y49=JW$4,"⇒",""))</f>
        <v/>
      </c>
      <c r="JY49" s="367" t="str">
        <f t="shared" ref="JY49:JY103" si="160">IF($W49="","",IF($W49=JZ$4,"→",""))</f>
        <v/>
      </c>
      <c r="JZ49" s="794"/>
      <c r="KA49" s="369" t="str">
        <f t="shared" ref="KA49:KA103" si="161">IF($Y49="","",IF($Y49=JZ$4,"⇒",""))</f>
        <v/>
      </c>
      <c r="KB49" s="367" t="str">
        <f t="shared" ref="KB49:KB103" si="162">IF($W49="","",IF($W49=KC$4,"→",""))</f>
        <v/>
      </c>
      <c r="KC49" s="368"/>
      <c r="KD49" s="369" t="str">
        <f t="shared" ref="KD49:KD103" si="163">IF($Y49="","",IF($Y49=KC$4,"⇒",""))</f>
        <v/>
      </c>
      <c r="KE49" s="367" t="str">
        <f t="shared" ref="KE49:KE103" si="164">IF($W49="","",IF($W49=KF$4,"→",""))</f>
        <v/>
      </c>
      <c r="KF49" s="368"/>
      <c r="KG49" s="369" t="str">
        <f t="shared" ref="KG49:KG103" si="165">IF($Y49="","",IF($Y49=KF$4,"⇒",""))</f>
        <v/>
      </c>
      <c r="KH49" s="367" t="str">
        <f t="shared" ref="KH49:KH103" si="166">IF($W49="","",IF($W49=KI$4,"→",""))</f>
        <v/>
      </c>
      <c r="KI49" s="368"/>
      <c r="KJ49" s="369" t="str">
        <f t="shared" ref="KJ49:KJ70" si="167">IF($Y49="","",IF($Y49=KI$4,"⇒",""))</f>
        <v/>
      </c>
      <c r="KK49" s="367" t="str">
        <f t="shared" ref="KK49:KK103" si="168">IF($W49="","",IF($W49=KL$4,"→",""))</f>
        <v/>
      </c>
      <c r="KL49" s="368"/>
      <c r="KM49" s="369" t="str">
        <f t="shared" ref="KM49:KM103" si="169">IF($Y49="","",IF($Y49=KL$4,"⇒",""))</f>
        <v/>
      </c>
      <c r="KN49" s="367" t="str">
        <f t="shared" ref="KN49:KN103" si="170">IF($W49="","",IF($W49=KO$4,"→",""))</f>
        <v/>
      </c>
      <c r="KO49" s="368"/>
      <c r="KP49" s="369" t="str">
        <f t="shared" ref="KP49:KP103" si="171">IF($Y49="","",IF($Y49=KO$4,"⇒",""))</f>
        <v/>
      </c>
      <c r="KQ49" s="367" t="str">
        <f t="shared" ref="KQ49:KQ103" si="172">IF($W49="","",IF($W49=KR$4,"→",""))</f>
        <v/>
      </c>
      <c r="KR49" s="368"/>
      <c r="KS49" s="369" t="str">
        <f t="shared" ref="KS49:KS103" si="173">IF($Y49="","",IF($Y49=KR$4,"⇒",""))</f>
        <v/>
      </c>
      <c r="KT49" s="367" t="str">
        <f t="shared" ref="KT49:KT103" si="174">IF($W49="","",IF($W49=KU$4,"→",""))</f>
        <v/>
      </c>
      <c r="KU49" s="368"/>
      <c r="KV49" s="369" t="str">
        <f t="shared" ref="KV49:KV103" si="175">IF($Y49="","",IF($Y49=KU$4,"⇒",""))</f>
        <v/>
      </c>
      <c r="KW49" s="367" t="str">
        <f t="shared" ref="KW49:KW103" si="176">IF($W49="","",IF($W49=KX$4,"→",""))</f>
        <v/>
      </c>
      <c r="KX49" s="368"/>
      <c r="KY49" s="369" t="str">
        <f t="shared" ref="KY49:KY103" si="177">IF($Y49="","",IF($Y49=KX$4,"⇒",""))</f>
        <v/>
      </c>
      <c r="KZ49" s="367" t="str">
        <f t="shared" ref="KZ49:KZ103" si="178">IF($W49="","",IF($W49=LA$4,"→",""))</f>
        <v/>
      </c>
      <c r="LA49" s="368"/>
      <c r="LB49" s="369" t="str">
        <f t="shared" ref="LB49:LB103" si="179">IF($Y49="","",IF($Y49=LA$4,"⇒",""))</f>
        <v/>
      </c>
      <c r="LC49" s="367" t="str">
        <f t="shared" ref="LC49:LC103" si="180">IF($W49="","",IF($W49=LD$4,"→",""))</f>
        <v/>
      </c>
      <c r="LD49" s="368"/>
      <c r="LE49" s="369" t="str">
        <f t="shared" ref="LE49:LE103" si="181">IF($Y49="","",IF($Y49=LD$4,"⇒",""))</f>
        <v/>
      </c>
      <c r="LF49" s="367" t="str">
        <f t="shared" ref="LF49:LF103" si="182">IF($W49="","",IF($W49=LG$4,"→",""))</f>
        <v/>
      </c>
      <c r="LG49" s="368"/>
      <c r="LH49" s="369" t="str">
        <f t="shared" ref="LH49:LH103" si="183">IF($Y49="","",IF($Y49=LG$4,"⇒",""))</f>
        <v/>
      </c>
      <c r="LI49" s="367" t="str">
        <f t="shared" ref="LI49:LI103" si="184">IF($W49="","",IF($W49=LJ$4,"→",""))</f>
        <v/>
      </c>
      <c r="LJ49" s="368"/>
      <c r="LK49" s="367" t="str">
        <f>IF($W49="","",IF($W49=LL$4,"→",""))</f>
        <v/>
      </c>
      <c r="XFD49" s="230">
        <f>SUM(AC49:XFC49)</f>
        <v>12000</v>
      </c>
    </row>
    <row r="50" spans="1:323 16384:16384" ht="21.65" hidden="1" customHeight="1" x14ac:dyDescent="0.2">
      <c r="A50" s="120"/>
      <c r="B50" s="637">
        <f>IFERROR(VLOOKUP($D50,[1]受注ﾌｧｲﾙ!$A$3:$BZ$1314,5,FALSE),"-")</f>
        <v>46106.586412037039</v>
      </c>
      <c r="C50" s="555">
        <f>IFERROR(VLOOKUP($D50,[1]受注ﾌｧｲﾙ!$A$3:$BZ$1314,6,FALSE),"-")</f>
        <v>0</v>
      </c>
      <c r="D50" s="366" t="s">
        <v>812</v>
      </c>
      <c r="E50" s="638" t="str">
        <f>IFERROR(VLOOKUP($D50,[1]受注ﾌｧｲﾙ!$A$3:$BZ$1314,17,FALSE),"-")</f>
        <v>7A1</v>
      </c>
      <c r="F50" s="540" t="str">
        <f>IFERROR(VLOOKUP($D50,[1]受注ﾌｧｲﾙ!$A$3:$BZ$1314,18,FALSE),"-")</f>
        <v>FEL3002BY05WD</v>
      </c>
      <c r="G50" s="540">
        <f>IFERROR(VLOOKUP($D50,[1]受注ﾌｧｲﾙ!$A$3:$BZ$1314,19,FALSE),"-")</f>
        <v>0</v>
      </c>
      <c r="H50" s="540" t="str">
        <f>IFERROR(VLOOKUP($D50,[1]受注ﾌｧｲﾙ!$A$3:$BZ$1314,20,FALSE),"-")</f>
        <v>LG</v>
      </c>
      <c r="I50" s="540">
        <f>IFERROR(VLOOKUP($D50,[1]受注ﾌｧｲﾙ!$A$3:$BZ$1314,21,FALSE),"-")</f>
        <v>0</v>
      </c>
      <c r="J50" s="639">
        <f>IFERROR(VLOOKUP($D50,[1]受注ﾌｧｲﾙ!$A$3:$BZ$1314,22,FALSE),"-")</f>
        <v>2000</v>
      </c>
      <c r="K50" s="540" t="str">
        <f>IFERROR(VLOOKUP($D50,[1]受注ﾌｧｲﾙ!$A$3:$BZ$1314,8,FALSE),"-")</f>
        <v>FEL3002BY05WDLG-EC</v>
      </c>
      <c r="L50" s="540" t="str">
        <f>IFERROR(VLOOKUP($D50,[1]受注ﾌｧｲﾙ!$A$3:$BZ$1314,9,FALSE),"-")</f>
        <v>FA</v>
      </c>
      <c r="M50" s="540" t="str">
        <f>IFERROR(VLOOKUP($D50,[1]受注ﾌｧｲﾙ!$A$3:$BZ$1314,10,FALSE),"-")</f>
        <v xml:space="preserve">   </v>
      </c>
      <c r="N50" s="540" t="str">
        <f>IFERROR(VLOOKUP($D50,[1]受注ﾌｧｲﾙ!$A$3:$BZ$1314,11,FALSE),"-")</f>
        <v>C</v>
      </c>
      <c r="O50" s="639">
        <f>IFERROR(VLOOKUP($D50,[1]受注ﾌｧｲﾙ!$A$3:$BZ$1314,13,FALSE),"-")</f>
        <v>2000</v>
      </c>
      <c r="P50" s="540">
        <f>IFERROR(VLOOKUP($D50,[1]受注ﾌｧｲﾙ!$A$3:$BZ$1314,15,FALSE),"-")</f>
        <v>0</v>
      </c>
      <c r="Q50" s="640">
        <f>IFERROR((VLOOKUP($D50,[1]受注ﾌｧｲﾙ!$A$3:$BZ$1314,16,FALSE)*O50),"-")</f>
        <v>2000</v>
      </c>
      <c r="R50" s="640">
        <f>IFERROR(VLOOKUP($D50,[3]加工日報その他!$A$5:$DD$999,107,FALSE),"-")</f>
        <v>2000</v>
      </c>
      <c r="S50" s="540" t="str">
        <f>IFERROR(VLOOKUP($D50,[1]受注ﾌｧｲﾙ!$A$3:$BZ$1314,26,FALSE),"-")</f>
        <v>EC</v>
      </c>
      <c r="T50" s="641" t="str">
        <f>IFERROR(VLOOKUP($D50,[1]受注ﾌｧｲﾙ!$A$3:$BZ$1314,23,FALSE),"-")</f>
        <v>湖南</v>
      </c>
      <c r="U50" s="642"/>
      <c r="V50" s="642"/>
      <c r="W50" s="642">
        <f>IFERROR(VLOOKUP($D50,[1]受注ﾌｧｲﾙ!$A$3:$BZ$1314,25,FALSE),"-")</f>
        <v>46073</v>
      </c>
      <c r="X50" s="642">
        <f>IFERROR(VLOOKUP($D50,[1]受注ﾌｧｲﾙ!$A$3:$BZ$1314,32,FALSE),"-")</f>
        <v>46115</v>
      </c>
      <c r="Y50" s="642">
        <f>IFERROR(VLOOKUP($D50,[1]受注ﾌｧｲﾙ!$A$3:$BZ$1314,33,FALSE),"-")</f>
        <v>46115</v>
      </c>
      <c r="Z50" s="642">
        <f t="shared" si="0"/>
        <v>46113</v>
      </c>
      <c r="AA50" s="643">
        <f>IFERROR(VLOOKUP($D50,[3]加工日報その他!$A$5:$DD$999,2,FALSE),"-")</f>
        <v>46113</v>
      </c>
      <c r="AB50" s="644">
        <f>IFERROR(VLOOKUP($D50,[3]加工日報その他!$A$5:$DD$999,108,FALSE),"-")</f>
        <v>2000</v>
      </c>
      <c r="AC50" s="645">
        <f t="shared" si="1"/>
        <v>2000</v>
      </c>
      <c r="AD50" s="410" t="str">
        <f>IFERROR(VLOOKUP($D50,[1]受注ﾌｧｲﾙ!$A$3:$BZ$1314,27,FALSE),"-")&amp;"　"&amp;IFERROR(VLOOKUP($D50,[1]受注ﾌｧｲﾙ!$A$3:$BZ$1314,28,FALSE),"-")&amp;"　"&amp;IFERROR(VLOOKUP($D50,[1]受注ﾌｧｲﾙ!$A$3:$BZ$1314,29,FALSE),"-")</f>
        <v>ﾂﾅｷﾞﾅｼ　　</v>
      </c>
      <c r="AE50" s="366"/>
      <c r="AF50" s="646" t="str">
        <f>IFERROR(VLOOKUP($D50,[3]加工日報その他!$A$5:$DD$999,94,FALSE),"-")</f>
        <v>完</v>
      </c>
      <c r="AG50" s="647" t="str">
        <f>IFERROR(VLOOKUP($D50,[1]受注ﾌｧｲﾙ!$A$3:$BZ$1314,2,FALSE),"-")</f>
        <v>通常入力</v>
      </c>
      <c r="AH50" s="647" t="str">
        <f>IFERROR(VLOOKUP($D50,[1]受注ﾌｧｲﾙ!$A$3:$BZ$1314,3,FALSE),"-")</f>
        <v>TPI</v>
      </c>
      <c r="AI50" s="648">
        <f>IFERROR(VLOOKUP($D50,[1]受注ﾌｧｲﾙ!$A$3:$BZ$1314,31,FALSE),"-")</f>
        <v>0</v>
      </c>
      <c r="AJ50" s="648" t="str">
        <f>IFERROR(VLOOKUP($D50,[1]受注ﾌｧｲﾙ!$A$3:$BZ$1314,12,FALSE),"-")</f>
        <v xml:space="preserve"> </v>
      </c>
      <c r="AK50" s="649" t="str">
        <f>IFERROR(VLOOKUP($D50,[1]受注ﾌｧｲﾙ!$A$3:$BZ$1314,24,FALSE),"-")</f>
        <v>SEC</v>
      </c>
      <c r="AL50" s="366"/>
      <c r="AM50" s="366"/>
      <c r="AN50" s="366"/>
      <c r="AO50" s="366"/>
      <c r="AP50" s="366"/>
      <c r="AQ50" s="648" t="s">
        <v>532</v>
      </c>
      <c r="AR50" s="763"/>
      <c r="AS50" s="367" t="str">
        <f t="shared" si="2"/>
        <v/>
      </c>
      <c r="AT50" s="368"/>
      <c r="AU50" s="369" t="str">
        <f t="shared" si="3"/>
        <v/>
      </c>
      <c r="AV50" s="367" t="str">
        <f t="shared" si="4"/>
        <v/>
      </c>
      <c r="AW50" s="368"/>
      <c r="AX50" s="369" t="str">
        <f t="shared" si="5"/>
        <v/>
      </c>
      <c r="AY50" s="367" t="str">
        <f t="shared" si="6"/>
        <v/>
      </c>
      <c r="AZ50" s="402"/>
      <c r="BA50" s="369" t="str">
        <f t="shared" si="7"/>
        <v/>
      </c>
      <c r="BB50" s="367" t="str">
        <f t="shared" si="8"/>
        <v/>
      </c>
      <c r="BC50" s="402"/>
      <c r="BD50" s="369" t="str">
        <f t="shared" si="9"/>
        <v/>
      </c>
      <c r="BE50" s="367" t="str">
        <f t="shared" si="10"/>
        <v/>
      </c>
      <c r="BF50" s="402"/>
      <c r="BG50" s="369" t="str">
        <f t="shared" si="11"/>
        <v/>
      </c>
      <c r="BH50" s="367" t="str">
        <f t="shared" si="12"/>
        <v/>
      </c>
      <c r="BI50" s="368"/>
      <c r="BJ50" s="369" t="str">
        <f t="shared" si="13"/>
        <v/>
      </c>
      <c r="BK50" s="367" t="str">
        <f t="shared" si="14"/>
        <v/>
      </c>
      <c r="BL50" s="402"/>
      <c r="BM50" s="369" t="str">
        <f t="shared" si="15"/>
        <v/>
      </c>
      <c r="BN50" s="367" t="str">
        <f t="shared" si="16"/>
        <v/>
      </c>
      <c r="BO50" s="368"/>
      <c r="BP50" s="369" t="str">
        <f t="shared" si="17"/>
        <v/>
      </c>
      <c r="BQ50" s="367" t="str">
        <f t="shared" si="18"/>
        <v/>
      </c>
      <c r="BR50" s="368"/>
      <c r="BS50" s="369" t="str">
        <f t="shared" si="19"/>
        <v/>
      </c>
      <c r="BT50" s="367" t="str">
        <f t="shared" si="20"/>
        <v/>
      </c>
      <c r="BU50" s="368"/>
      <c r="BV50" s="369" t="str">
        <f t="shared" si="21"/>
        <v/>
      </c>
      <c r="BW50" s="367" t="str">
        <f t="shared" si="22"/>
        <v/>
      </c>
      <c r="BX50" s="368"/>
      <c r="BY50" s="369" t="str">
        <f t="shared" si="23"/>
        <v/>
      </c>
      <c r="BZ50" s="367" t="str">
        <f t="shared" si="24"/>
        <v/>
      </c>
      <c r="CA50" s="368"/>
      <c r="CB50" s="369" t="str">
        <f t="shared" si="25"/>
        <v/>
      </c>
      <c r="CC50" s="367" t="str">
        <f t="shared" si="26"/>
        <v/>
      </c>
      <c r="CD50" s="402"/>
      <c r="CE50" s="369" t="str">
        <f t="shared" si="27"/>
        <v/>
      </c>
      <c r="CF50" s="367" t="str">
        <f t="shared" si="28"/>
        <v/>
      </c>
      <c r="CG50" s="368"/>
      <c r="CH50" s="369" t="str">
        <f t="shared" si="29"/>
        <v/>
      </c>
      <c r="CI50" s="367" t="str">
        <f t="shared" si="30"/>
        <v/>
      </c>
      <c r="CJ50" s="794"/>
      <c r="CK50" s="369" t="str">
        <f t="shared" si="31"/>
        <v/>
      </c>
      <c r="CL50" s="367" t="str">
        <f t="shared" si="32"/>
        <v/>
      </c>
      <c r="CM50" s="368"/>
      <c r="CN50" s="369" t="str">
        <f t="shared" si="33"/>
        <v/>
      </c>
      <c r="CO50" s="367" t="str">
        <f t="shared" si="34"/>
        <v/>
      </c>
      <c r="CP50" s="368"/>
      <c r="CQ50" s="369" t="str">
        <f t="shared" si="35"/>
        <v/>
      </c>
      <c r="CR50" s="367" t="str">
        <f t="shared" si="36"/>
        <v/>
      </c>
      <c r="CS50" s="794"/>
      <c r="CT50" s="369" t="str">
        <f t="shared" si="37"/>
        <v/>
      </c>
      <c r="CU50" s="367" t="str">
        <f t="shared" si="38"/>
        <v/>
      </c>
      <c r="CV50" s="794"/>
      <c r="CW50" s="369" t="str">
        <f t="shared" si="39"/>
        <v/>
      </c>
      <c r="CX50" s="367" t="str">
        <f t="shared" si="40"/>
        <v/>
      </c>
      <c r="CY50" s="368"/>
      <c r="CZ50" s="369" t="str">
        <f t="shared" si="41"/>
        <v/>
      </c>
      <c r="DA50" s="367" t="str">
        <f t="shared" si="42"/>
        <v/>
      </c>
      <c r="DB50" s="368"/>
      <c r="DC50" s="369" t="str">
        <f t="shared" si="43"/>
        <v/>
      </c>
      <c r="DD50" s="367" t="str">
        <f t="shared" si="44"/>
        <v/>
      </c>
      <c r="DE50" s="368"/>
      <c r="DF50" s="369" t="str">
        <f t="shared" si="45"/>
        <v/>
      </c>
      <c r="DG50" s="367" t="str">
        <f t="shared" si="46"/>
        <v/>
      </c>
      <c r="DH50" s="368"/>
      <c r="DI50" s="369" t="str">
        <f t="shared" si="47"/>
        <v/>
      </c>
      <c r="DJ50" s="367" t="str">
        <f t="shared" si="48"/>
        <v/>
      </c>
      <c r="DK50" s="368"/>
      <c r="DL50" s="369" t="str">
        <f t="shared" si="49"/>
        <v/>
      </c>
      <c r="DM50" s="367" t="str">
        <f t="shared" si="50"/>
        <v/>
      </c>
      <c r="DN50" s="368"/>
      <c r="DO50" s="369" t="str">
        <f t="shared" si="51"/>
        <v/>
      </c>
      <c r="DP50" s="367" t="str">
        <f t="shared" si="52"/>
        <v/>
      </c>
      <c r="DQ50" s="368"/>
      <c r="DR50" s="369" t="str">
        <f t="shared" si="53"/>
        <v/>
      </c>
      <c r="DS50" s="367" t="str">
        <f t="shared" si="54"/>
        <v/>
      </c>
      <c r="DT50" s="368"/>
      <c r="DU50" s="369" t="str">
        <f t="shared" si="55"/>
        <v/>
      </c>
      <c r="DV50" s="367" t="str">
        <f t="shared" si="56"/>
        <v/>
      </c>
      <c r="DW50" s="368"/>
      <c r="DX50" s="369" t="str">
        <f t="shared" si="57"/>
        <v/>
      </c>
      <c r="DY50" s="367" t="str">
        <f t="shared" si="58"/>
        <v/>
      </c>
      <c r="DZ50" s="368"/>
      <c r="EA50" s="369" t="str">
        <f t="shared" si="59"/>
        <v/>
      </c>
      <c r="EB50" s="367" t="str">
        <f t="shared" si="60"/>
        <v/>
      </c>
      <c r="EC50" s="368"/>
      <c r="ED50" s="369" t="str">
        <f t="shared" si="61"/>
        <v/>
      </c>
      <c r="EE50" s="367" t="str">
        <f t="shared" si="62"/>
        <v/>
      </c>
      <c r="EF50" s="368"/>
      <c r="EG50" s="367" t="str">
        <f t="shared" si="63"/>
        <v/>
      </c>
      <c r="EH50" s="367" t="str">
        <f t="shared" si="63"/>
        <v/>
      </c>
      <c r="EI50" s="864">
        <v>2000</v>
      </c>
      <c r="EJ50" s="369" t="str">
        <f t="shared" si="64"/>
        <v/>
      </c>
      <c r="EK50" s="367" t="str">
        <f t="shared" si="65"/>
        <v/>
      </c>
      <c r="EL50" s="368">
        <f>2000-2000</f>
        <v>0</v>
      </c>
      <c r="EM50" s="369" t="str">
        <f t="shared" si="66"/>
        <v/>
      </c>
      <c r="EN50" s="367" t="str">
        <f t="shared" si="67"/>
        <v/>
      </c>
      <c r="EO50" s="402"/>
      <c r="EP50" s="369" t="str">
        <f t="shared" si="68"/>
        <v>⇒</v>
      </c>
      <c r="EQ50" s="367" t="str">
        <f t="shared" si="69"/>
        <v/>
      </c>
      <c r="ER50" s="402"/>
      <c r="ES50" s="369" t="str">
        <f t="shared" si="70"/>
        <v/>
      </c>
      <c r="ET50" s="367" t="str">
        <f t="shared" si="71"/>
        <v/>
      </c>
      <c r="EU50" s="402"/>
      <c r="EV50" s="369" t="str">
        <f t="shared" si="72"/>
        <v/>
      </c>
      <c r="EW50" s="367" t="str">
        <f t="shared" si="73"/>
        <v/>
      </c>
      <c r="EX50" s="368"/>
      <c r="EY50" s="369" t="str">
        <f t="shared" si="74"/>
        <v/>
      </c>
      <c r="EZ50" s="367" t="str">
        <f t="shared" si="75"/>
        <v/>
      </c>
      <c r="FA50" s="402"/>
      <c r="FB50" s="369" t="str">
        <f t="shared" si="76"/>
        <v/>
      </c>
      <c r="FC50" s="367" t="str">
        <f t="shared" si="77"/>
        <v/>
      </c>
      <c r="FD50" s="368"/>
      <c r="FE50" s="369" t="str">
        <f t="shared" si="78"/>
        <v/>
      </c>
      <c r="FF50" s="367" t="str">
        <f t="shared" si="79"/>
        <v/>
      </c>
      <c r="FG50" s="368"/>
      <c r="FH50" s="369" t="str">
        <f t="shared" si="80"/>
        <v/>
      </c>
      <c r="FI50" s="367" t="str">
        <f t="shared" si="81"/>
        <v/>
      </c>
      <c r="FJ50" s="368"/>
      <c r="FK50" s="369" t="str">
        <f t="shared" si="82"/>
        <v/>
      </c>
      <c r="FL50" s="367" t="str">
        <f t="shared" si="83"/>
        <v/>
      </c>
      <c r="FM50" s="368"/>
      <c r="FN50" s="369" t="str">
        <f t="shared" si="84"/>
        <v/>
      </c>
      <c r="FO50" s="367" t="str">
        <f t="shared" si="85"/>
        <v/>
      </c>
      <c r="FP50" s="368"/>
      <c r="FQ50" s="369" t="str">
        <f t="shared" si="86"/>
        <v/>
      </c>
      <c r="FR50" s="367" t="str">
        <f t="shared" si="87"/>
        <v/>
      </c>
      <c r="FS50" s="402"/>
      <c r="FT50" s="369" t="str">
        <f t="shared" si="88"/>
        <v/>
      </c>
      <c r="FU50" s="367" t="str">
        <f t="shared" si="89"/>
        <v/>
      </c>
      <c r="FV50" s="368"/>
      <c r="FW50" s="369" t="str">
        <f t="shared" si="90"/>
        <v/>
      </c>
      <c r="FX50" s="367" t="str">
        <f t="shared" si="91"/>
        <v/>
      </c>
      <c r="FY50" s="794"/>
      <c r="FZ50" s="369" t="str">
        <f t="shared" si="92"/>
        <v/>
      </c>
      <c r="GA50" s="367" t="str">
        <f t="shared" si="93"/>
        <v/>
      </c>
      <c r="GB50" s="368"/>
      <c r="GC50" s="369" t="str">
        <f t="shared" si="94"/>
        <v/>
      </c>
      <c r="GD50" s="367" t="str">
        <f t="shared" si="95"/>
        <v/>
      </c>
      <c r="GE50" s="368"/>
      <c r="GF50" s="369" t="str">
        <f t="shared" si="96"/>
        <v/>
      </c>
      <c r="GG50" s="367" t="str">
        <f t="shared" si="97"/>
        <v/>
      </c>
      <c r="GH50" s="794"/>
      <c r="GI50" s="369" t="str">
        <f t="shared" si="98"/>
        <v/>
      </c>
      <c r="GJ50" s="367" t="str">
        <f t="shared" si="99"/>
        <v/>
      </c>
      <c r="GK50" s="794"/>
      <c r="GL50" s="369" t="str">
        <f t="shared" si="100"/>
        <v/>
      </c>
      <c r="GM50" s="367" t="str">
        <f t="shared" si="101"/>
        <v/>
      </c>
      <c r="GN50" s="368"/>
      <c r="GO50" s="369" t="str">
        <f t="shared" si="102"/>
        <v/>
      </c>
      <c r="GP50" s="367" t="str">
        <f t="shared" si="103"/>
        <v/>
      </c>
      <c r="GQ50" s="368"/>
      <c r="GR50" s="369" t="str">
        <f t="shared" si="104"/>
        <v/>
      </c>
      <c r="GS50" s="367" t="str">
        <f t="shared" si="105"/>
        <v/>
      </c>
      <c r="GT50" s="368"/>
      <c r="GU50" s="369" t="str">
        <f t="shared" si="106"/>
        <v/>
      </c>
      <c r="GV50" s="367" t="str">
        <f t="shared" si="107"/>
        <v/>
      </c>
      <c r="GW50" s="368"/>
      <c r="GX50" s="369" t="str">
        <f t="shared" si="108"/>
        <v/>
      </c>
      <c r="GY50" s="367" t="str">
        <f t="shared" si="109"/>
        <v/>
      </c>
      <c r="GZ50" s="368"/>
      <c r="HA50" s="369" t="str">
        <f t="shared" si="110"/>
        <v/>
      </c>
      <c r="HB50" s="367" t="str">
        <f t="shared" si="111"/>
        <v/>
      </c>
      <c r="HC50" s="368"/>
      <c r="HD50" s="369" t="str">
        <f t="shared" si="112"/>
        <v/>
      </c>
      <c r="HE50" s="367" t="str">
        <f t="shared" si="113"/>
        <v/>
      </c>
      <c r="HF50" s="368"/>
      <c r="HG50" s="369" t="str">
        <f t="shared" si="114"/>
        <v/>
      </c>
      <c r="HH50" s="367" t="str">
        <f t="shared" si="115"/>
        <v/>
      </c>
      <c r="HI50" s="368"/>
      <c r="HJ50" s="369" t="str">
        <f t="shared" si="116"/>
        <v/>
      </c>
      <c r="HK50" s="367" t="str">
        <f t="shared" si="117"/>
        <v/>
      </c>
      <c r="HL50" s="368"/>
      <c r="HM50" s="369" t="str">
        <f t="shared" si="118"/>
        <v/>
      </c>
      <c r="HN50" s="367" t="str">
        <f t="shared" si="119"/>
        <v/>
      </c>
      <c r="HO50" s="368"/>
      <c r="HP50" s="369" t="str">
        <f t="shared" si="120"/>
        <v/>
      </c>
      <c r="HQ50" s="367" t="str">
        <f t="shared" si="121"/>
        <v/>
      </c>
      <c r="HR50" s="368"/>
      <c r="HS50" s="369" t="str">
        <f t="shared" si="122"/>
        <v/>
      </c>
      <c r="HT50" s="367" t="str">
        <f t="shared" si="123"/>
        <v/>
      </c>
      <c r="HU50" s="368"/>
      <c r="HV50" s="367" t="str">
        <f t="shared" si="124"/>
        <v/>
      </c>
      <c r="HW50" s="367" t="str">
        <f t="shared" si="124"/>
        <v/>
      </c>
      <c r="HX50" s="368"/>
      <c r="HY50" s="369" t="str">
        <f t="shared" si="125"/>
        <v/>
      </c>
      <c r="HZ50" s="367" t="str">
        <f t="shared" si="126"/>
        <v/>
      </c>
      <c r="IA50" s="368"/>
      <c r="IB50" s="369" t="str">
        <f t="shared" si="127"/>
        <v/>
      </c>
      <c r="IC50" s="367" t="str">
        <f t="shared" si="128"/>
        <v/>
      </c>
      <c r="ID50" s="402"/>
      <c r="IE50" s="369" t="str">
        <f t="shared" si="129"/>
        <v/>
      </c>
      <c r="IF50" s="367" t="str">
        <f t="shared" si="130"/>
        <v/>
      </c>
      <c r="IG50" s="402"/>
      <c r="IH50" s="369" t="str">
        <f t="shared" si="131"/>
        <v/>
      </c>
      <c r="II50" s="367" t="str">
        <f t="shared" si="132"/>
        <v/>
      </c>
      <c r="IJ50" s="402"/>
      <c r="IK50" s="369" t="str">
        <f t="shared" si="133"/>
        <v/>
      </c>
      <c r="IL50" s="367" t="str">
        <f t="shared" si="134"/>
        <v/>
      </c>
      <c r="IM50" s="368"/>
      <c r="IN50" s="369" t="str">
        <f t="shared" si="135"/>
        <v/>
      </c>
      <c r="IO50" s="367" t="str">
        <f t="shared" si="136"/>
        <v/>
      </c>
      <c r="IP50" s="402"/>
      <c r="IQ50" s="369" t="str">
        <f t="shared" si="137"/>
        <v/>
      </c>
      <c r="IR50" s="367" t="str">
        <f t="shared" si="138"/>
        <v/>
      </c>
      <c r="IS50" s="368"/>
      <c r="IT50" s="369" t="str">
        <f t="shared" si="139"/>
        <v/>
      </c>
      <c r="IU50" s="367" t="str">
        <f t="shared" si="140"/>
        <v/>
      </c>
      <c r="IV50" s="368"/>
      <c r="IW50" s="369" t="str">
        <f t="shared" si="141"/>
        <v/>
      </c>
      <c r="IX50" s="367" t="str">
        <f t="shared" si="142"/>
        <v/>
      </c>
      <c r="IY50" s="368"/>
      <c r="IZ50" s="369" t="str">
        <f t="shared" si="143"/>
        <v/>
      </c>
      <c r="JA50" s="367" t="str">
        <f t="shared" si="144"/>
        <v/>
      </c>
      <c r="JB50" s="368"/>
      <c r="JC50" s="369" t="str">
        <f t="shared" si="145"/>
        <v/>
      </c>
      <c r="JD50" s="367" t="str">
        <f t="shared" si="146"/>
        <v/>
      </c>
      <c r="JE50" s="368"/>
      <c r="JF50" s="369" t="str">
        <f t="shared" si="147"/>
        <v/>
      </c>
      <c r="JG50" s="367" t="str">
        <f t="shared" si="148"/>
        <v/>
      </c>
      <c r="JH50" s="402"/>
      <c r="JI50" s="369" t="str">
        <f t="shared" si="149"/>
        <v/>
      </c>
      <c r="JJ50" s="367" t="str">
        <f t="shared" si="150"/>
        <v/>
      </c>
      <c r="JK50" s="368"/>
      <c r="JL50" s="369" t="str">
        <f t="shared" si="151"/>
        <v/>
      </c>
      <c r="JM50" s="367" t="str">
        <f t="shared" si="152"/>
        <v/>
      </c>
      <c r="JN50" s="794"/>
      <c r="JO50" s="369" t="str">
        <f t="shared" si="153"/>
        <v/>
      </c>
      <c r="JP50" s="367" t="str">
        <f t="shared" si="154"/>
        <v/>
      </c>
      <c r="JQ50" s="368"/>
      <c r="JR50" s="369" t="str">
        <f t="shared" si="155"/>
        <v/>
      </c>
      <c r="JS50" s="367" t="str">
        <f t="shared" si="156"/>
        <v/>
      </c>
      <c r="JT50" s="368"/>
      <c r="JU50" s="369" t="str">
        <f t="shared" si="157"/>
        <v/>
      </c>
      <c r="JV50" s="367" t="str">
        <f t="shared" si="158"/>
        <v/>
      </c>
      <c r="JW50" s="794"/>
      <c r="JX50" s="369" t="str">
        <f t="shared" si="159"/>
        <v/>
      </c>
      <c r="JY50" s="367" t="str">
        <f t="shared" si="160"/>
        <v/>
      </c>
      <c r="JZ50" s="794"/>
      <c r="KA50" s="369" t="str">
        <f t="shared" si="161"/>
        <v/>
      </c>
      <c r="KB50" s="367" t="str">
        <f t="shared" si="162"/>
        <v/>
      </c>
      <c r="KC50" s="368"/>
      <c r="KD50" s="369" t="str">
        <f t="shared" si="163"/>
        <v/>
      </c>
      <c r="KE50" s="367" t="str">
        <f t="shared" si="164"/>
        <v/>
      </c>
      <c r="KF50" s="368"/>
      <c r="KG50" s="369" t="str">
        <f t="shared" si="165"/>
        <v/>
      </c>
      <c r="KH50" s="367" t="str">
        <f t="shared" si="166"/>
        <v/>
      </c>
      <c r="KI50" s="368"/>
      <c r="KJ50" s="369" t="str">
        <f t="shared" si="167"/>
        <v/>
      </c>
      <c r="KK50" s="367" t="str">
        <f t="shared" si="168"/>
        <v/>
      </c>
      <c r="KL50" s="368"/>
      <c r="KM50" s="369" t="str">
        <f t="shared" si="169"/>
        <v/>
      </c>
      <c r="KN50" s="367" t="str">
        <f t="shared" si="170"/>
        <v/>
      </c>
      <c r="KO50" s="368"/>
      <c r="KP50" s="369" t="str">
        <f t="shared" si="171"/>
        <v/>
      </c>
      <c r="KQ50" s="367" t="str">
        <f t="shared" si="172"/>
        <v/>
      </c>
      <c r="KR50" s="368"/>
      <c r="KS50" s="369" t="str">
        <f t="shared" si="173"/>
        <v/>
      </c>
      <c r="KT50" s="367" t="str">
        <f t="shared" si="174"/>
        <v/>
      </c>
      <c r="KU50" s="368"/>
      <c r="KV50" s="369" t="str">
        <f t="shared" si="175"/>
        <v/>
      </c>
      <c r="KW50" s="367" t="str">
        <f t="shared" si="176"/>
        <v/>
      </c>
      <c r="KX50" s="368"/>
      <c r="KY50" s="369" t="str">
        <f t="shared" si="177"/>
        <v/>
      </c>
      <c r="KZ50" s="367" t="str">
        <f t="shared" si="178"/>
        <v/>
      </c>
      <c r="LA50" s="368"/>
      <c r="LB50" s="369" t="str">
        <f t="shared" si="179"/>
        <v/>
      </c>
      <c r="LC50" s="367" t="str">
        <f t="shared" si="180"/>
        <v/>
      </c>
      <c r="LD50" s="368"/>
      <c r="LE50" s="369" t="str">
        <f t="shared" si="181"/>
        <v/>
      </c>
      <c r="LF50" s="367" t="str">
        <f t="shared" si="182"/>
        <v/>
      </c>
      <c r="LG50" s="368"/>
      <c r="LH50" s="369" t="str">
        <f t="shared" si="183"/>
        <v/>
      </c>
      <c r="LI50" s="367" t="str">
        <f t="shared" si="184"/>
        <v/>
      </c>
      <c r="LJ50" s="368"/>
      <c r="LK50" s="367" t="str">
        <f>IF($W50="","",IF($W50=LL$4,"→",""))</f>
        <v/>
      </c>
      <c r="XFD50" s="230">
        <f>SUM(AC50:XFC50)</f>
        <v>4000</v>
      </c>
    </row>
    <row r="51" spans="1:323 16384:16384" ht="21.65" hidden="1" customHeight="1" x14ac:dyDescent="0.2">
      <c r="A51" s="120"/>
      <c r="B51" s="637">
        <f>IFERROR(VLOOKUP($D51,[1]受注ﾌｧｲﾙ!$A$3:$BZ$1314,5,FALSE),"-")</f>
        <v>46105.672118055554</v>
      </c>
      <c r="C51" s="555">
        <f>IFERROR(VLOOKUP($D51,[1]受注ﾌｧｲﾙ!$A$3:$BZ$1314,6,FALSE),"-")</f>
        <v>0</v>
      </c>
      <c r="D51" s="763" t="s">
        <v>793</v>
      </c>
      <c r="E51" s="638">
        <f>IFERROR(VLOOKUP($D51,[1]受注ﾌｧｲﾙ!$A$3:$BZ$1314,17,FALSE),"-")</f>
        <v>6780</v>
      </c>
      <c r="F51" s="540" t="str">
        <f>IFERROR(VLOOKUP($D51,[1]受注ﾌｧｲﾙ!$A$3:$BZ$1314,18,FALSE),"-")</f>
        <v>30030-AT60-1000X200</v>
      </c>
      <c r="G51" s="540" t="str">
        <f>IFERROR(VLOOKUP($D51,[1]受注ﾌｧｲﾙ!$A$3:$BZ$1314,19,FALSE),"-")</f>
        <v>FA</v>
      </c>
      <c r="H51" s="540" t="str">
        <f>IFERROR(VLOOKUP($D51,[1]受注ﾌｧｲﾙ!$A$3:$BZ$1314,20,FALSE),"-")</f>
        <v xml:space="preserve">   </v>
      </c>
      <c r="I51" s="540" t="str">
        <f>IFERROR(VLOOKUP($D51,[1]受注ﾌｧｲﾙ!$A$3:$BZ$1314,21,FALSE),"-")</f>
        <v>F</v>
      </c>
      <c r="J51" s="639">
        <f>IFERROR(VLOOKUP($D51,[1]受注ﾌｧｲﾙ!$A$3:$BZ$1314,22,FALSE),"-")</f>
        <v>1600</v>
      </c>
      <c r="K51" s="540" t="str">
        <f>IFERROR(VLOOKUP($D51,[1]受注ﾌｧｲﾙ!$A$3:$BZ$1314,8,FALSE),"-")</f>
        <v>30030-AT60-1000X200</v>
      </c>
      <c r="L51" s="540" t="str">
        <f>IFERROR(VLOOKUP($D51,[1]受注ﾌｧｲﾙ!$A$3:$BZ$1314,9,FALSE),"-")</f>
        <v>FA</v>
      </c>
      <c r="M51" s="540" t="str">
        <f>IFERROR(VLOOKUP($D51,[1]受注ﾌｧｲﾙ!$A$3:$BZ$1314,10,FALSE),"-")</f>
        <v xml:space="preserve">   </v>
      </c>
      <c r="N51" s="540" t="str">
        <f>IFERROR(VLOOKUP($D51,[1]受注ﾌｧｲﾙ!$A$3:$BZ$1314,11,FALSE),"-")</f>
        <v>C</v>
      </c>
      <c r="O51" s="639">
        <f>IFERROR(VLOOKUP($D51,[1]受注ﾌｧｲﾙ!$A$3:$BZ$1314,13,FALSE),"-")</f>
        <v>1600</v>
      </c>
      <c r="P51" s="540">
        <f>IFERROR(VLOOKUP($D51,[1]受注ﾌｧｲﾙ!$A$3:$BZ$1314,15,FALSE),"-")</f>
        <v>0</v>
      </c>
      <c r="Q51" s="640">
        <f>IFERROR((VLOOKUP($D51,[1]受注ﾌｧｲﾙ!$A$3:$BZ$1314,16,FALSE)*O51),"-")</f>
        <v>1600</v>
      </c>
      <c r="R51" s="640">
        <f>IFERROR(VLOOKUP($D51,[3]加工日報その他!$A$5:$DD$999,107,FALSE),"-")</f>
        <v>1600</v>
      </c>
      <c r="S51" s="540" t="str">
        <f>IFERROR(VLOOKUP($D51,[1]受注ﾌｧｲﾙ!$A$3:$BZ$1314,26,FALSE),"-")</f>
        <v>熱融着</v>
      </c>
      <c r="T51" s="641" t="str">
        <f>IFERROR(VLOOKUP($D51,[1]受注ﾌｧｲﾙ!$A$3:$BZ$1314,23,FALSE),"-")</f>
        <v>滋賀</v>
      </c>
      <c r="U51" s="642"/>
      <c r="V51" s="642"/>
      <c r="W51" s="642">
        <f>IFERROR(VLOOKUP($D51,[1]受注ﾌｧｲﾙ!$A$3:$BZ$1314,25,FALSE),"-")</f>
        <v>46113</v>
      </c>
      <c r="X51" s="642">
        <f>IFERROR(VLOOKUP($D51,[1]受注ﾌｧｲﾙ!$A$3:$BZ$1314,32,FALSE),"-")</f>
        <v>46118</v>
      </c>
      <c r="Y51" s="642">
        <f>IFERROR(VLOOKUP($D51,[1]受注ﾌｧｲﾙ!$A$3:$BZ$1314,33,FALSE),"-")</f>
        <v>46118</v>
      </c>
      <c r="Z51" s="642">
        <f t="shared" si="0"/>
        <v>46118</v>
      </c>
      <c r="AA51" s="643">
        <f>IFERROR(VLOOKUP($D51,[3]加工日報その他!$A$5:$DD$999,2,FALSE),"-")</f>
        <v>46118</v>
      </c>
      <c r="AB51" s="644">
        <f>IFERROR(VLOOKUP($D51,[3]加工日報その他!$A$5:$DD$999,108,FALSE),"-")</f>
        <v>1600</v>
      </c>
      <c r="AC51" s="645">
        <f t="shared" si="1"/>
        <v>1600</v>
      </c>
      <c r="AD51" s="410" t="str">
        <f>IFERROR(VLOOKUP($D51,[1]受注ﾌｧｲﾙ!$A$3:$BZ$1314,27,FALSE),"-")&amp;"　"&amp;IFERROR(VLOOKUP($D51,[1]受注ﾌｧｲﾙ!$A$3:$BZ$1314,28,FALSE),"-")&amp;"　"&amp;IFERROR(VLOOKUP($D51,[1]受注ﾌｧｲﾙ!$A$3:$BZ$1314,29,FALSE),"-")</f>
        <v>　　</v>
      </c>
      <c r="AE51" s="366"/>
      <c r="AF51" s="646" t="str">
        <f>IFERROR(VLOOKUP($D51,[3]加工日報その他!$A$5:$DD$999,94,FALSE),"-")</f>
        <v>完</v>
      </c>
      <c r="AG51" s="647" t="str">
        <f>IFERROR(VLOOKUP($D51,[1]受注ﾌｧｲﾙ!$A$3:$BZ$1314,2,FALSE),"-")</f>
        <v>通常入力</v>
      </c>
      <c r="AH51" s="647" t="str">
        <f>IFERROR(VLOOKUP($D51,[1]受注ﾌｧｲﾙ!$A$3:$BZ$1314,3,FALSE),"-")</f>
        <v>後加工</v>
      </c>
      <c r="AI51" s="648">
        <f>IFERROR(VLOOKUP($D51,[1]受注ﾌｧｲﾙ!$A$3:$BZ$1314,31,FALSE),"-")</f>
        <v>0</v>
      </c>
      <c r="AJ51" s="648" t="str">
        <f>IFERROR(VLOOKUP($D51,[1]受注ﾌｧｲﾙ!$A$3:$BZ$1314,12,FALSE),"-")</f>
        <v xml:space="preserve"> </v>
      </c>
      <c r="AK51" s="649" t="str">
        <f>IFERROR(VLOOKUP($D51,[1]受注ﾌｧｲﾙ!$A$3:$BZ$1314,24,FALSE),"-")</f>
        <v>融着</v>
      </c>
      <c r="AL51" s="366"/>
      <c r="AM51" s="366"/>
      <c r="AN51" s="366"/>
      <c r="AO51" s="366"/>
      <c r="AP51" s="366"/>
      <c r="AQ51" s="848" t="s">
        <v>326</v>
      </c>
      <c r="AR51" s="763"/>
      <c r="AS51" s="367" t="str">
        <f t="shared" si="2"/>
        <v/>
      </c>
      <c r="AT51" s="368"/>
      <c r="AU51" s="369" t="str">
        <f t="shared" si="3"/>
        <v/>
      </c>
      <c r="AV51" s="367" t="str">
        <f t="shared" si="4"/>
        <v/>
      </c>
      <c r="AW51" s="368"/>
      <c r="AX51" s="369" t="str">
        <f t="shared" si="5"/>
        <v/>
      </c>
      <c r="AY51" s="367" t="str">
        <f t="shared" si="6"/>
        <v/>
      </c>
      <c r="AZ51" s="402"/>
      <c r="BA51" s="369" t="str">
        <f t="shared" si="7"/>
        <v/>
      </c>
      <c r="BB51" s="367" t="str">
        <f t="shared" si="8"/>
        <v/>
      </c>
      <c r="BC51" s="402"/>
      <c r="BD51" s="369" t="str">
        <f t="shared" si="9"/>
        <v/>
      </c>
      <c r="BE51" s="367" t="str">
        <f t="shared" si="10"/>
        <v/>
      </c>
      <c r="BF51" s="402"/>
      <c r="BG51" s="369" t="str">
        <f t="shared" si="11"/>
        <v/>
      </c>
      <c r="BH51" s="367" t="str">
        <f t="shared" si="12"/>
        <v/>
      </c>
      <c r="BI51" s="368"/>
      <c r="BJ51" s="369" t="str">
        <f t="shared" si="13"/>
        <v/>
      </c>
      <c r="BK51" s="367" t="str">
        <f t="shared" si="14"/>
        <v/>
      </c>
      <c r="BL51" s="402"/>
      <c r="BM51" s="369" t="str">
        <f t="shared" si="15"/>
        <v/>
      </c>
      <c r="BN51" s="367" t="str">
        <f t="shared" si="16"/>
        <v/>
      </c>
      <c r="BO51" s="368"/>
      <c r="BP51" s="369" t="str">
        <f t="shared" si="17"/>
        <v/>
      </c>
      <c r="BQ51" s="367" t="str">
        <f t="shared" si="18"/>
        <v/>
      </c>
      <c r="BR51" s="368"/>
      <c r="BS51" s="369" t="str">
        <f t="shared" si="19"/>
        <v/>
      </c>
      <c r="BT51" s="367" t="str">
        <f t="shared" si="20"/>
        <v/>
      </c>
      <c r="BU51" s="368"/>
      <c r="BV51" s="369" t="str">
        <f t="shared" si="21"/>
        <v/>
      </c>
      <c r="BW51" s="367" t="str">
        <f t="shared" si="22"/>
        <v/>
      </c>
      <c r="BX51" s="368"/>
      <c r="BY51" s="369" t="str">
        <f t="shared" si="23"/>
        <v/>
      </c>
      <c r="BZ51" s="367" t="str">
        <f t="shared" si="24"/>
        <v/>
      </c>
      <c r="CA51" s="368"/>
      <c r="CB51" s="369" t="str">
        <f t="shared" si="25"/>
        <v/>
      </c>
      <c r="CC51" s="367" t="str">
        <f t="shared" si="26"/>
        <v/>
      </c>
      <c r="CD51" s="402"/>
      <c r="CE51" s="369" t="str">
        <f t="shared" si="27"/>
        <v/>
      </c>
      <c r="CF51" s="367" t="str">
        <f t="shared" si="28"/>
        <v/>
      </c>
      <c r="CG51" s="368"/>
      <c r="CH51" s="369" t="str">
        <f t="shared" si="29"/>
        <v/>
      </c>
      <c r="CI51" s="367" t="str">
        <f t="shared" si="30"/>
        <v/>
      </c>
      <c r="CJ51" s="794"/>
      <c r="CK51" s="369" t="str">
        <f t="shared" si="31"/>
        <v/>
      </c>
      <c r="CL51" s="367" t="str">
        <f t="shared" si="32"/>
        <v/>
      </c>
      <c r="CM51" s="368"/>
      <c r="CN51" s="369" t="str">
        <f t="shared" si="33"/>
        <v/>
      </c>
      <c r="CO51" s="367" t="str">
        <f t="shared" si="34"/>
        <v/>
      </c>
      <c r="CP51" s="368"/>
      <c r="CQ51" s="369" t="str">
        <f t="shared" si="35"/>
        <v/>
      </c>
      <c r="CR51" s="367" t="str">
        <f t="shared" si="36"/>
        <v/>
      </c>
      <c r="CS51" s="794"/>
      <c r="CT51" s="369" t="str">
        <f t="shared" si="37"/>
        <v/>
      </c>
      <c r="CU51" s="367" t="str">
        <f t="shared" si="38"/>
        <v/>
      </c>
      <c r="CV51" s="794"/>
      <c r="CW51" s="369" t="str">
        <f t="shared" si="39"/>
        <v/>
      </c>
      <c r="CX51" s="367" t="str">
        <f t="shared" si="40"/>
        <v/>
      </c>
      <c r="CY51" s="368"/>
      <c r="CZ51" s="369" t="str">
        <f t="shared" si="41"/>
        <v/>
      </c>
      <c r="DA51" s="367" t="str">
        <f t="shared" si="42"/>
        <v/>
      </c>
      <c r="DB51" s="368"/>
      <c r="DC51" s="369" t="str">
        <f t="shared" si="43"/>
        <v/>
      </c>
      <c r="DD51" s="367" t="str">
        <f t="shared" si="44"/>
        <v/>
      </c>
      <c r="DE51" s="368"/>
      <c r="DF51" s="369" t="str">
        <f t="shared" si="45"/>
        <v/>
      </c>
      <c r="DG51" s="367" t="str">
        <f t="shared" si="46"/>
        <v/>
      </c>
      <c r="DH51" s="368"/>
      <c r="DI51" s="369" t="str">
        <f t="shared" si="47"/>
        <v/>
      </c>
      <c r="DJ51" s="367" t="str">
        <f t="shared" si="48"/>
        <v/>
      </c>
      <c r="DK51" s="368"/>
      <c r="DL51" s="369" t="str">
        <f t="shared" si="49"/>
        <v/>
      </c>
      <c r="DM51" s="367" t="str">
        <f t="shared" si="50"/>
        <v/>
      </c>
      <c r="DN51" s="368"/>
      <c r="DO51" s="369" t="str">
        <f t="shared" si="51"/>
        <v/>
      </c>
      <c r="DP51" s="367" t="str">
        <f t="shared" si="52"/>
        <v/>
      </c>
      <c r="DQ51" s="368"/>
      <c r="DR51" s="369" t="str">
        <f t="shared" si="53"/>
        <v/>
      </c>
      <c r="DS51" s="367" t="str">
        <f t="shared" si="54"/>
        <v/>
      </c>
      <c r="DT51" s="368"/>
      <c r="DU51" s="369" t="str">
        <f t="shared" si="55"/>
        <v/>
      </c>
      <c r="DV51" s="367" t="str">
        <f t="shared" si="56"/>
        <v/>
      </c>
      <c r="DW51" s="368"/>
      <c r="DX51" s="369" t="str">
        <f t="shared" si="57"/>
        <v/>
      </c>
      <c r="DY51" s="367" t="str">
        <f t="shared" si="58"/>
        <v/>
      </c>
      <c r="DZ51" s="368"/>
      <c r="EA51" s="369" t="str">
        <f t="shared" si="59"/>
        <v/>
      </c>
      <c r="EB51" s="367" t="str">
        <f t="shared" si="60"/>
        <v/>
      </c>
      <c r="EC51" s="368"/>
      <c r="ED51" s="369" t="str">
        <f t="shared" si="61"/>
        <v/>
      </c>
      <c r="EE51" s="367" t="str">
        <f t="shared" si="62"/>
        <v/>
      </c>
      <c r="EF51" s="368"/>
      <c r="EG51" s="367" t="str">
        <f t="shared" si="63"/>
        <v/>
      </c>
      <c r="EH51" s="367" t="str">
        <f t="shared" si="63"/>
        <v>→</v>
      </c>
      <c r="EI51" s="368"/>
      <c r="EJ51" s="369" t="str">
        <f t="shared" si="64"/>
        <v/>
      </c>
      <c r="EK51" s="367" t="str">
        <f t="shared" si="65"/>
        <v/>
      </c>
      <c r="EL51" s="368"/>
      <c r="EM51" s="369" t="str">
        <f t="shared" si="66"/>
        <v/>
      </c>
      <c r="EN51" s="367" t="str">
        <f t="shared" si="67"/>
        <v/>
      </c>
      <c r="EO51" s="402">
        <f>1600-1600</f>
        <v>0</v>
      </c>
      <c r="EP51" s="369" t="str">
        <f t="shared" si="68"/>
        <v/>
      </c>
      <c r="EQ51" s="367" t="str">
        <f t="shared" si="69"/>
        <v/>
      </c>
      <c r="ER51" s="402"/>
      <c r="ES51" s="369" t="str">
        <f t="shared" si="70"/>
        <v/>
      </c>
      <c r="ET51" s="367" t="str">
        <f t="shared" si="71"/>
        <v/>
      </c>
      <c r="EU51" s="402"/>
      <c r="EV51" s="369" t="str">
        <f t="shared" si="72"/>
        <v/>
      </c>
      <c r="EW51" s="367" t="str">
        <f t="shared" si="73"/>
        <v/>
      </c>
      <c r="EX51" s="822">
        <v>1600</v>
      </c>
      <c r="EY51" s="369" t="str">
        <f t="shared" si="74"/>
        <v>⇒</v>
      </c>
      <c r="EZ51" s="367" t="str">
        <f t="shared" si="75"/>
        <v/>
      </c>
      <c r="FA51" s="402"/>
      <c r="FB51" s="369" t="str">
        <f t="shared" si="76"/>
        <v/>
      </c>
      <c r="FC51" s="367" t="str">
        <f t="shared" si="77"/>
        <v/>
      </c>
      <c r="FD51" s="368"/>
      <c r="FE51" s="369" t="str">
        <f t="shared" si="78"/>
        <v/>
      </c>
      <c r="FF51" s="367" t="str">
        <f t="shared" si="79"/>
        <v/>
      </c>
      <c r="FG51" s="368"/>
      <c r="FH51" s="369" t="str">
        <f t="shared" si="80"/>
        <v/>
      </c>
      <c r="FI51" s="367" t="str">
        <f t="shared" si="81"/>
        <v/>
      </c>
      <c r="FJ51" s="368"/>
      <c r="FK51" s="369" t="str">
        <f t="shared" si="82"/>
        <v/>
      </c>
      <c r="FL51" s="367" t="str">
        <f t="shared" si="83"/>
        <v/>
      </c>
      <c r="FM51" s="368"/>
      <c r="FN51" s="369" t="str">
        <f t="shared" si="84"/>
        <v/>
      </c>
      <c r="FO51" s="367" t="str">
        <f t="shared" si="85"/>
        <v/>
      </c>
      <c r="FP51" s="368"/>
      <c r="FQ51" s="369" t="str">
        <f t="shared" si="86"/>
        <v/>
      </c>
      <c r="FR51" s="367" t="str">
        <f t="shared" si="87"/>
        <v/>
      </c>
      <c r="FS51" s="402"/>
      <c r="FT51" s="369" t="str">
        <f t="shared" si="88"/>
        <v/>
      </c>
      <c r="FU51" s="367" t="str">
        <f t="shared" si="89"/>
        <v/>
      </c>
      <c r="FV51" s="368"/>
      <c r="FW51" s="369" t="str">
        <f t="shared" si="90"/>
        <v/>
      </c>
      <c r="FX51" s="367" t="str">
        <f t="shared" si="91"/>
        <v/>
      </c>
      <c r="FY51" s="794"/>
      <c r="FZ51" s="369" t="str">
        <f t="shared" si="92"/>
        <v/>
      </c>
      <c r="GA51" s="367" t="str">
        <f t="shared" si="93"/>
        <v/>
      </c>
      <c r="GB51" s="368"/>
      <c r="GC51" s="369" t="str">
        <f t="shared" si="94"/>
        <v/>
      </c>
      <c r="GD51" s="367" t="str">
        <f t="shared" si="95"/>
        <v/>
      </c>
      <c r="GE51" s="368"/>
      <c r="GF51" s="369" t="str">
        <f t="shared" si="96"/>
        <v/>
      </c>
      <c r="GG51" s="367" t="str">
        <f t="shared" si="97"/>
        <v/>
      </c>
      <c r="GH51" s="794"/>
      <c r="GI51" s="369" t="str">
        <f t="shared" si="98"/>
        <v/>
      </c>
      <c r="GJ51" s="367" t="str">
        <f t="shared" si="99"/>
        <v/>
      </c>
      <c r="GK51" s="794"/>
      <c r="GL51" s="369" t="str">
        <f t="shared" si="100"/>
        <v/>
      </c>
      <c r="GM51" s="367" t="str">
        <f t="shared" si="101"/>
        <v/>
      </c>
      <c r="GN51" s="368"/>
      <c r="GO51" s="369" t="str">
        <f t="shared" si="102"/>
        <v/>
      </c>
      <c r="GP51" s="367" t="str">
        <f t="shared" si="103"/>
        <v/>
      </c>
      <c r="GQ51" s="368"/>
      <c r="GR51" s="369" t="str">
        <f t="shared" si="104"/>
        <v/>
      </c>
      <c r="GS51" s="367" t="str">
        <f t="shared" si="105"/>
        <v/>
      </c>
      <c r="GT51" s="368"/>
      <c r="GU51" s="369" t="str">
        <f t="shared" si="106"/>
        <v/>
      </c>
      <c r="GV51" s="367" t="str">
        <f t="shared" si="107"/>
        <v/>
      </c>
      <c r="GW51" s="368"/>
      <c r="GX51" s="369" t="str">
        <f t="shared" si="108"/>
        <v/>
      </c>
      <c r="GY51" s="367" t="str">
        <f t="shared" si="109"/>
        <v/>
      </c>
      <c r="GZ51" s="368"/>
      <c r="HA51" s="369" t="str">
        <f t="shared" si="110"/>
        <v/>
      </c>
      <c r="HB51" s="367" t="str">
        <f t="shared" si="111"/>
        <v/>
      </c>
      <c r="HC51" s="368"/>
      <c r="HD51" s="369" t="str">
        <f t="shared" si="112"/>
        <v/>
      </c>
      <c r="HE51" s="367" t="str">
        <f t="shared" si="113"/>
        <v/>
      </c>
      <c r="HF51" s="368"/>
      <c r="HG51" s="369" t="str">
        <f t="shared" si="114"/>
        <v/>
      </c>
      <c r="HH51" s="367" t="str">
        <f t="shared" si="115"/>
        <v/>
      </c>
      <c r="HI51" s="368"/>
      <c r="HJ51" s="369" t="str">
        <f t="shared" si="116"/>
        <v/>
      </c>
      <c r="HK51" s="367" t="str">
        <f t="shared" si="117"/>
        <v/>
      </c>
      <c r="HL51" s="368"/>
      <c r="HM51" s="369" t="str">
        <f t="shared" si="118"/>
        <v/>
      </c>
      <c r="HN51" s="367" t="str">
        <f t="shared" si="119"/>
        <v/>
      </c>
      <c r="HO51" s="368"/>
      <c r="HP51" s="369" t="str">
        <f t="shared" si="120"/>
        <v/>
      </c>
      <c r="HQ51" s="367" t="str">
        <f t="shared" si="121"/>
        <v/>
      </c>
      <c r="HR51" s="368"/>
      <c r="HS51" s="369" t="str">
        <f t="shared" si="122"/>
        <v/>
      </c>
      <c r="HT51" s="367" t="str">
        <f t="shared" si="123"/>
        <v/>
      </c>
      <c r="HU51" s="368"/>
      <c r="HV51" s="367" t="str">
        <f t="shared" si="124"/>
        <v/>
      </c>
      <c r="HW51" s="367" t="str">
        <f t="shared" si="124"/>
        <v/>
      </c>
      <c r="HX51" s="368"/>
      <c r="HY51" s="369" t="str">
        <f t="shared" si="125"/>
        <v/>
      </c>
      <c r="HZ51" s="367" t="str">
        <f t="shared" si="126"/>
        <v/>
      </c>
      <c r="IA51" s="368"/>
      <c r="IB51" s="369" t="str">
        <f t="shared" si="127"/>
        <v/>
      </c>
      <c r="IC51" s="367" t="str">
        <f t="shared" si="128"/>
        <v/>
      </c>
      <c r="ID51" s="402"/>
      <c r="IE51" s="369" t="str">
        <f t="shared" si="129"/>
        <v/>
      </c>
      <c r="IF51" s="367" t="str">
        <f t="shared" si="130"/>
        <v/>
      </c>
      <c r="IG51" s="402"/>
      <c r="IH51" s="369" t="str">
        <f t="shared" si="131"/>
        <v/>
      </c>
      <c r="II51" s="367" t="str">
        <f t="shared" si="132"/>
        <v/>
      </c>
      <c r="IJ51" s="402"/>
      <c r="IK51" s="369" t="str">
        <f t="shared" si="133"/>
        <v/>
      </c>
      <c r="IL51" s="367" t="str">
        <f t="shared" si="134"/>
        <v/>
      </c>
      <c r="IM51" s="368"/>
      <c r="IN51" s="369" t="str">
        <f t="shared" si="135"/>
        <v/>
      </c>
      <c r="IO51" s="367" t="str">
        <f t="shared" si="136"/>
        <v/>
      </c>
      <c r="IP51" s="402"/>
      <c r="IQ51" s="369" t="str">
        <f t="shared" si="137"/>
        <v/>
      </c>
      <c r="IR51" s="367" t="str">
        <f t="shared" si="138"/>
        <v/>
      </c>
      <c r="IS51" s="368"/>
      <c r="IT51" s="369" t="str">
        <f t="shared" si="139"/>
        <v/>
      </c>
      <c r="IU51" s="367" t="str">
        <f t="shared" si="140"/>
        <v/>
      </c>
      <c r="IV51" s="368"/>
      <c r="IW51" s="369" t="str">
        <f t="shared" si="141"/>
        <v/>
      </c>
      <c r="IX51" s="367" t="str">
        <f t="shared" si="142"/>
        <v/>
      </c>
      <c r="IY51" s="368"/>
      <c r="IZ51" s="369" t="str">
        <f t="shared" si="143"/>
        <v/>
      </c>
      <c r="JA51" s="367" t="str">
        <f t="shared" si="144"/>
        <v/>
      </c>
      <c r="JB51" s="368"/>
      <c r="JC51" s="369" t="str">
        <f t="shared" si="145"/>
        <v/>
      </c>
      <c r="JD51" s="367" t="str">
        <f t="shared" si="146"/>
        <v/>
      </c>
      <c r="JE51" s="368"/>
      <c r="JF51" s="369" t="str">
        <f t="shared" si="147"/>
        <v/>
      </c>
      <c r="JG51" s="367" t="str">
        <f t="shared" si="148"/>
        <v/>
      </c>
      <c r="JH51" s="402"/>
      <c r="JI51" s="369" t="str">
        <f t="shared" si="149"/>
        <v/>
      </c>
      <c r="JJ51" s="367" t="str">
        <f t="shared" si="150"/>
        <v/>
      </c>
      <c r="JK51" s="368"/>
      <c r="JL51" s="369" t="str">
        <f t="shared" si="151"/>
        <v/>
      </c>
      <c r="JM51" s="367" t="str">
        <f t="shared" si="152"/>
        <v/>
      </c>
      <c r="JN51" s="794"/>
      <c r="JO51" s="369" t="str">
        <f t="shared" si="153"/>
        <v/>
      </c>
      <c r="JP51" s="367" t="str">
        <f t="shared" si="154"/>
        <v/>
      </c>
      <c r="JQ51" s="368"/>
      <c r="JR51" s="369" t="str">
        <f t="shared" si="155"/>
        <v/>
      </c>
      <c r="JS51" s="367" t="str">
        <f t="shared" si="156"/>
        <v/>
      </c>
      <c r="JT51" s="368"/>
      <c r="JU51" s="369" t="str">
        <f t="shared" si="157"/>
        <v/>
      </c>
      <c r="JV51" s="367" t="str">
        <f t="shared" si="158"/>
        <v/>
      </c>
      <c r="JW51" s="794"/>
      <c r="JX51" s="369" t="str">
        <f t="shared" si="159"/>
        <v/>
      </c>
      <c r="JY51" s="367" t="str">
        <f t="shared" si="160"/>
        <v/>
      </c>
      <c r="JZ51" s="794"/>
      <c r="KA51" s="369" t="str">
        <f t="shared" si="161"/>
        <v/>
      </c>
      <c r="KB51" s="367" t="str">
        <f t="shared" si="162"/>
        <v/>
      </c>
      <c r="KC51" s="368"/>
      <c r="KD51" s="369" t="str">
        <f t="shared" si="163"/>
        <v/>
      </c>
      <c r="KE51" s="367" t="str">
        <f t="shared" si="164"/>
        <v/>
      </c>
      <c r="KF51" s="368"/>
      <c r="KG51" s="369" t="str">
        <f t="shared" si="165"/>
        <v/>
      </c>
      <c r="KH51" s="367" t="str">
        <f t="shared" si="166"/>
        <v/>
      </c>
      <c r="KI51" s="368"/>
      <c r="KJ51" s="369" t="str">
        <f t="shared" si="167"/>
        <v/>
      </c>
      <c r="KK51" s="367" t="str">
        <f t="shared" si="168"/>
        <v/>
      </c>
      <c r="KL51" s="368"/>
      <c r="KM51" s="369" t="str">
        <f t="shared" si="169"/>
        <v/>
      </c>
      <c r="KN51" s="367" t="str">
        <f t="shared" si="170"/>
        <v/>
      </c>
      <c r="KO51" s="368"/>
      <c r="KP51" s="369" t="str">
        <f t="shared" si="171"/>
        <v/>
      </c>
      <c r="KQ51" s="367" t="str">
        <f t="shared" si="172"/>
        <v/>
      </c>
      <c r="KR51" s="368"/>
      <c r="KS51" s="369" t="str">
        <f t="shared" si="173"/>
        <v/>
      </c>
      <c r="KT51" s="367" t="str">
        <f t="shared" si="174"/>
        <v/>
      </c>
      <c r="KU51" s="368"/>
      <c r="KV51" s="369" t="str">
        <f t="shared" si="175"/>
        <v/>
      </c>
      <c r="KW51" s="367" t="str">
        <f t="shared" si="176"/>
        <v/>
      </c>
      <c r="KX51" s="368"/>
      <c r="KY51" s="369" t="str">
        <f t="shared" si="177"/>
        <v/>
      </c>
      <c r="KZ51" s="367" t="str">
        <f t="shared" si="178"/>
        <v/>
      </c>
      <c r="LA51" s="368"/>
      <c r="LB51" s="369" t="str">
        <f t="shared" si="179"/>
        <v/>
      </c>
      <c r="LC51" s="367" t="str">
        <f t="shared" si="180"/>
        <v/>
      </c>
      <c r="LD51" s="368"/>
      <c r="LE51" s="369" t="str">
        <f t="shared" si="181"/>
        <v/>
      </c>
      <c r="LF51" s="367" t="str">
        <f t="shared" si="182"/>
        <v/>
      </c>
      <c r="LG51" s="368"/>
      <c r="LH51" s="369" t="str">
        <f t="shared" si="183"/>
        <v/>
      </c>
      <c r="LI51" s="367" t="str">
        <f t="shared" si="184"/>
        <v/>
      </c>
      <c r="LJ51" s="368"/>
      <c r="LK51" s="367" t="str">
        <f>IF($W51="","",IF($W51=LL$4,"→",""))</f>
        <v/>
      </c>
      <c r="XFD51" s="230">
        <f t="shared" ref="XFD51:XFD56" si="185">SUM(AC51:XFC51)</f>
        <v>3200</v>
      </c>
    </row>
    <row r="52" spans="1:323 16384:16384" ht="21.65" hidden="1" customHeight="1" x14ac:dyDescent="0.2">
      <c r="A52" s="120"/>
      <c r="B52" s="637">
        <f>IFERROR(VLOOKUP($D52,[1]受注ﾌｧｲﾙ!$A$3:$BZ$1314,5,FALSE),"-")</f>
        <v>46105.67386574074</v>
      </c>
      <c r="C52" s="555">
        <f>IFERROR(VLOOKUP($D52,[1]受注ﾌｧｲﾙ!$A$3:$BZ$1314,6,FALSE),"-")</f>
        <v>0</v>
      </c>
      <c r="D52" s="763" t="s">
        <v>792</v>
      </c>
      <c r="E52" s="638">
        <f>IFERROR(VLOOKUP($D52,[1]受注ﾌｧｲﾙ!$A$3:$BZ$1314,17,FALSE),"-")</f>
        <v>6780</v>
      </c>
      <c r="F52" s="540" t="str">
        <f>IFERROR(VLOOKUP($D52,[1]受注ﾌｧｲﾙ!$A$3:$BZ$1314,18,FALSE),"-")</f>
        <v>30040-AS60-1000X200</v>
      </c>
      <c r="G52" s="540" t="str">
        <f>IFERROR(VLOOKUP($D52,[1]受注ﾌｧｲﾙ!$A$3:$BZ$1314,19,FALSE),"-")</f>
        <v>FA</v>
      </c>
      <c r="H52" s="540" t="str">
        <f>IFERROR(VLOOKUP($D52,[1]受注ﾌｧｲﾙ!$A$3:$BZ$1314,20,FALSE),"-")</f>
        <v xml:space="preserve">   </v>
      </c>
      <c r="I52" s="540" t="str">
        <f>IFERROR(VLOOKUP($D52,[1]受注ﾌｧｲﾙ!$A$3:$BZ$1314,21,FALSE),"-")</f>
        <v>F</v>
      </c>
      <c r="J52" s="639">
        <f>IFERROR(VLOOKUP($D52,[1]受注ﾌｧｲﾙ!$A$3:$BZ$1314,22,FALSE),"-")</f>
        <v>1200</v>
      </c>
      <c r="K52" s="540" t="str">
        <f>IFERROR(VLOOKUP($D52,[1]受注ﾌｧｲﾙ!$A$3:$BZ$1314,8,FALSE),"-")</f>
        <v>30040-AS60-1000X200</v>
      </c>
      <c r="L52" s="540" t="str">
        <f>IFERROR(VLOOKUP($D52,[1]受注ﾌｧｲﾙ!$A$3:$BZ$1314,9,FALSE),"-")</f>
        <v>FA</v>
      </c>
      <c r="M52" s="540" t="str">
        <f>IFERROR(VLOOKUP($D52,[1]受注ﾌｧｲﾙ!$A$3:$BZ$1314,10,FALSE),"-")</f>
        <v xml:space="preserve">   </v>
      </c>
      <c r="N52" s="540" t="str">
        <f>IFERROR(VLOOKUP($D52,[1]受注ﾌｧｲﾙ!$A$3:$BZ$1314,11,FALSE),"-")</f>
        <v>C</v>
      </c>
      <c r="O52" s="639">
        <f>IFERROR(VLOOKUP($D52,[1]受注ﾌｧｲﾙ!$A$3:$BZ$1314,13,FALSE),"-")</f>
        <v>1200</v>
      </c>
      <c r="P52" s="540">
        <f>IFERROR(VLOOKUP($D52,[1]受注ﾌｧｲﾙ!$A$3:$BZ$1314,15,FALSE),"-")</f>
        <v>0</v>
      </c>
      <c r="Q52" s="640">
        <f>IFERROR((VLOOKUP($D52,[1]受注ﾌｧｲﾙ!$A$3:$BZ$1314,16,FALSE)*O52),"-")</f>
        <v>1200</v>
      </c>
      <c r="R52" s="640">
        <f>IFERROR(VLOOKUP($D52,[3]加工日報その他!$A$5:$DD$999,107,FALSE),"-")</f>
        <v>1200</v>
      </c>
      <c r="S52" s="540" t="str">
        <f>IFERROR(VLOOKUP($D52,[1]受注ﾌｧｲﾙ!$A$3:$BZ$1314,26,FALSE),"-")</f>
        <v>熱融着</v>
      </c>
      <c r="T52" s="641" t="str">
        <f>IFERROR(VLOOKUP($D52,[1]受注ﾌｧｲﾙ!$A$3:$BZ$1314,23,FALSE),"-")</f>
        <v>滋賀</v>
      </c>
      <c r="U52" s="642"/>
      <c r="V52" s="642"/>
      <c r="W52" s="642">
        <f>IFERROR(VLOOKUP($D52,[1]受注ﾌｧｲﾙ!$A$3:$BZ$1314,25,FALSE),"-")</f>
        <v>46113</v>
      </c>
      <c r="X52" s="642">
        <f>IFERROR(VLOOKUP($D52,[1]受注ﾌｧｲﾙ!$A$3:$BZ$1314,32,FALSE),"-")</f>
        <v>46118</v>
      </c>
      <c r="Y52" s="642">
        <f>IFERROR(VLOOKUP($D52,[1]受注ﾌｧｲﾙ!$A$3:$BZ$1314,33,FALSE),"-")</f>
        <v>46118</v>
      </c>
      <c r="Z52" s="642">
        <f t="shared" si="0"/>
        <v>46118</v>
      </c>
      <c r="AA52" s="643">
        <f>IFERROR(VLOOKUP($D52,[3]加工日報その他!$A$5:$DD$999,2,FALSE),"-")</f>
        <v>46118</v>
      </c>
      <c r="AB52" s="644">
        <f>IFERROR(VLOOKUP($D52,[3]加工日報その他!$A$5:$DD$999,108,FALSE),"-")</f>
        <v>1200</v>
      </c>
      <c r="AC52" s="645">
        <f t="shared" si="1"/>
        <v>1200</v>
      </c>
      <c r="AD52" s="410" t="str">
        <f>IFERROR(VLOOKUP($D52,[1]受注ﾌｧｲﾙ!$A$3:$BZ$1314,27,FALSE),"-")&amp;"　"&amp;IFERROR(VLOOKUP($D52,[1]受注ﾌｧｲﾙ!$A$3:$BZ$1314,28,FALSE),"-")&amp;"　"&amp;IFERROR(VLOOKUP($D52,[1]受注ﾌｧｲﾙ!$A$3:$BZ$1314,29,FALSE),"-")</f>
        <v>　　</v>
      </c>
      <c r="AE52" s="366"/>
      <c r="AF52" s="646" t="str">
        <f>IFERROR(VLOOKUP($D52,[3]加工日報その他!$A$5:$DD$999,94,FALSE),"-")</f>
        <v>完</v>
      </c>
      <c r="AG52" s="647" t="str">
        <f>IFERROR(VLOOKUP($D52,[1]受注ﾌｧｲﾙ!$A$3:$BZ$1314,2,FALSE),"-")</f>
        <v>通常入力</v>
      </c>
      <c r="AH52" s="647" t="str">
        <f>IFERROR(VLOOKUP($D52,[1]受注ﾌｧｲﾙ!$A$3:$BZ$1314,3,FALSE),"-")</f>
        <v>後加工</v>
      </c>
      <c r="AI52" s="648">
        <f>IFERROR(VLOOKUP($D52,[1]受注ﾌｧｲﾙ!$A$3:$BZ$1314,31,FALSE),"-")</f>
        <v>0</v>
      </c>
      <c r="AJ52" s="648" t="str">
        <f>IFERROR(VLOOKUP($D52,[1]受注ﾌｧｲﾙ!$A$3:$BZ$1314,12,FALSE),"-")</f>
        <v xml:space="preserve"> </v>
      </c>
      <c r="AK52" s="649" t="str">
        <f>IFERROR(VLOOKUP($D52,[1]受注ﾌｧｲﾙ!$A$3:$BZ$1314,24,FALSE),"-")</f>
        <v>融着</v>
      </c>
      <c r="AL52" s="366"/>
      <c r="AM52" s="366"/>
      <c r="AN52" s="366"/>
      <c r="AO52" s="366"/>
      <c r="AP52" s="366"/>
      <c r="AQ52" s="848" t="s">
        <v>326</v>
      </c>
      <c r="AR52" s="763"/>
      <c r="AS52" s="367" t="str">
        <f t="shared" si="2"/>
        <v/>
      </c>
      <c r="AT52" s="368"/>
      <c r="AU52" s="369" t="str">
        <f t="shared" si="3"/>
        <v/>
      </c>
      <c r="AV52" s="367" t="str">
        <f t="shared" si="4"/>
        <v/>
      </c>
      <c r="AW52" s="368"/>
      <c r="AX52" s="369" t="str">
        <f t="shared" si="5"/>
        <v/>
      </c>
      <c r="AY52" s="367" t="str">
        <f t="shared" si="6"/>
        <v/>
      </c>
      <c r="AZ52" s="402"/>
      <c r="BA52" s="369" t="str">
        <f t="shared" si="7"/>
        <v/>
      </c>
      <c r="BB52" s="367" t="str">
        <f t="shared" si="8"/>
        <v/>
      </c>
      <c r="BC52" s="402"/>
      <c r="BD52" s="369" t="str">
        <f t="shared" si="9"/>
        <v/>
      </c>
      <c r="BE52" s="367" t="str">
        <f t="shared" si="10"/>
        <v/>
      </c>
      <c r="BF52" s="402"/>
      <c r="BG52" s="369" t="str">
        <f t="shared" si="11"/>
        <v/>
      </c>
      <c r="BH52" s="367" t="str">
        <f t="shared" si="12"/>
        <v/>
      </c>
      <c r="BI52" s="368"/>
      <c r="BJ52" s="369" t="str">
        <f t="shared" si="13"/>
        <v/>
      </c>
      <c r="BK52" s="367" t="str">
        <f t="shared" si="14"/>
        <v/>
      </c>
      <c r="BL52" s="402"/>
      <c r="BM52" s="369" t="str">
        <f t="shared" si="15"/>
        <v/>
      </c>
      <c r="BN52" s="367" t="str">
        <f t="shared" si="16"/>
        <v/>
      </c>
      <c r="BO52" s="368"/>
      <c r="BP52" s="369" t="str">
        <f t="shared" si="17"/>
        <v/>
      </c>
      <c r="BQ52" s="367" t="str">
        <f t="shared" si="18"/>
        <v/>
      </c>
      <c r="BR52" s="368"/>
      <c r="BS52" s="369" t="str">
        <f t="shared" si="19"/>
        <v/>
      </c>
      <c r="BT52" s="367" t="str">
        <f t="shared" si="20"/>
        <v/>
      </c>
      <c r="BU52" s="368"/>
      <c r="BV52" s="369" t="str">
        <f t="shared" si="21"/>
        <v/>
      </c>
      <c r="BW52" s="367" t="str">
        <f t="shared" si="22"/>
        <v/>
      </c>
      <c r="BX52" s="368"/>
      <c r="BY52" s="369" t="str">
        <f t="shared" si="23"/>
        <v/>
      </c>
      <c r="BZ52" s="367" t="str">
        <f t="shared" si="24"/>
        <v/>
      </c>
      <c r="CA52" s="368"/>
      <c r="CB52" s="369" t="str">
        <f t="shared" si="25"/>
        <v/>
      </c>
      <c r="CC52" s="367" t="str">
        <f t="shared" si="26"/>
        <v/>
      </c>
      <c r="CD52" s="402"/>
      <c r="CE52" s="369" t="str">
        <f t="shared" si="27"/>
        <v/>
      </c>
      <c r="CF52" s="367" t="str">
        <f t="shared" si="28"/>
        <v/>
      </c>
      <c r="CG52" s="368"/>
      <c r="CH52" s="369" t="str">
        <f t="shared" si="29"/>
        <v/>
      </c>
      <c r="CI52" s="367" t="str">
        <f t="shared" si="30"/>
        <v/>
      </c>
      <c r="CJ52" s="794"/>
      <c r="CK52" s="369" t="str">
        <f t="shared" si="31"/>
        <v/>
      </c>
      <c r="CL52" s="367" t="str">
        <f t="shared" si="32"/>
        <v/>
      </c>
      <c r="CM52" s="368"/>
      <c r="CN52" s="369" t="str">
        <f t="shared" si="33"/>
        <v/>
      </c>
      <c r="CO52" s="367" t="str">
        <f t="shared" si="34"/>
        <v/>
      </c>
      <c r="CP52" s="368"/>
      <c r="CQ52" s="369" t="str">
        <f t="shared" si="35"/>
        <v/>
      </c>
      <c r="CR52" s="367" t="str">
        <f t="shared" si="36"/>
        <v/>
      </c>
      <c r="CS52" s="794"/>
      <c r="CT52" s="369" t="str">
        <f t="shared" si="37"/>
        <v/>
      </c>
      <c r="CU52" s="367" t="str">
        <f t="shared" si="38"/>
        <v/>
      </c>
      <c r="CV52" s="794"/>
      <c r="CW52" s="369" t="str">
        <f t="shared" si="39"/>
        <v/>
      </c>
      <c r="CX52" s="367" t="str">
        <f t="shared" si="40"/>
        <v/>
      </c>
      <c r="CY52" s="368"/>
      <c r="CZ52" s="369" t="str">
        <f t="shared" si="41"/>
        <v/>
      </c>
      <c r="DA52" s="367" t="str">
        <f t="shared" si="42"/>
        <v/>
      </c>
      <c r="DB52" s="368"/>
      <c r="DC52" s="369" t="str">
        <f t="shared" si="43"/>
        <v/>
      </c>
      <c r="DD52" s="367" t="str">
        <f t="shared" si="44"/>
        <v/>
      </c>
      <c r="DE52" s="368"/>
      <c r="DF52" s="369" t="str">
        <f t="shared" si="45"/>
        <v/>
      </c>
      <c r="DG52" s="367" t="str">
        <f t="shared" si="46"/>
        <v/>
      </c>
      <c r="DH52" s="368"/>
      <c r="DI52" s="369" t="str">
        <f t="shared" si="47"/>
        <v/>
      </c>
      <c r="DJ52" s="367" t="str">
        <f t="shared" si="48"/>
        <v/>
      </c>
      <c r="DK52" s="368"/>
      <c r="DL52" s="369" t="str">
        <f t="shared" si="49"/>
        <v/>
      </c>
      <c r="DM52" s="367" t="str">
        <f t="shared" si="50"/>
        <v/>
      </c>
      <c r="DN52" s="368"/>
      <c r="DO52" s="369" t="str">
        <f t="shared" si="51"/>
        <v/>
      </c>
      <c r="DP52" s="367" t="str">
        <f t="shared" si="52"/>
        <v/>
      </c>
      <c r="DQ52" s="368"/>
      <c r="DR52" s="369" t="str">
        <f t="shared" si="53"/>
        <v/>
      </c>
      <c r="DS52" s="367" t="str">
        <f t="shared" si="54"/>
        <v/>
      </c>
      <c r="DT52" s="368"/>
      <c r="DU52" s="369" t="str">
        <f t="shared" si="55"/>
        <v/>
      </c>
      <c r="DV52" s="367" t="str">
        <f t="shared" si="56"/>
        <v/>
      </c>
      <c r="DW52" s="368"/>
      <c r="DX52" s="369" t="str">
        <f t="shared" si="57"/>
        <v/>
      </c>
      <c r="DY52" s="367" t="str">
        <f t="shared" si="58"/>
        <v/>
      </c>
      <c r="DZ52" s="368"/>
      <c r="EA52" s="369" t="str">
        <f t="shared" si="59"/>
        <v/>
      </c>
      <c r="EB52" s="367" t="str">
        <f t="shared" si="60"/>
        <v/>
      </c>
      <c r="EC52" s="368"/>
      <c r="ED52" s="369" t="str">
        <f t="shared" si="61"/>
        <v/>
      </c>
      <c r="EE52" s="367" t="str">
        <f t="shared" si="62"/>
        <v/>
      </c>
      <c r="EF52" s="368"/>
      <c r="EG52" s="367" t="str">
        <f t="shared" si="63"/>
        <v/>
      </c>
      <c r="EH52" s="367" t="str">
        <f t="shared" si="63"/>
        <v>→</v>
      </c>
      <c r="EI52" s="368"/>
      <c r="EJ52" s="369" t="str">
        <f t="shared" si="64"/>
        <v/>
      </c>
      <c r="EK52" s="367" t="str">
        <f t="shared" si="65"/>
        <v/>
      </c>
      <c r="EL52" s="368"/>
      <c r="EM52" s="369" t="str">
        <f t="shared" si="66"/>
        <v/>
      </c>
      <c r="EN52" s="367" t="str">
        <f t="shared" si="67"/>
        <v/>
      </c>
      <c r="EO52" s="402">
        <f>1200-1200</f>
        <v>0</v>
      </c>
      <c r="EP52" s="369" t="str">
        <f t="shared" si="68"/>
        <v/>
      </c>
      <c r="EQ52" s="367" t="str">
        <f t="shared" si="69"/>
        <v/>
      </c>
      <c r="ER52" s="402"/>
      <c r="ES52" s="369" t="str">
        <f t="shared" si="70"/>
        <v/>
      </c>
      <c r="ET52" s="367" t="str">
        <f t="shared" si="71"/>
        <v/>
      </c>
      <c r="EU52" s="402"/>
      <c r="EV52" s="369" t="str">
        <f t="shared" si="72"/>
        <v/>
      </c>
      <c r="EW52" s="367" t="str">
        <f t="shared" si="73"/>
        <v/>
      </c>
      <c r="EX52" s="822">
        <v>1200</v>
      </c>
      <c r="EY52" s="369" t="str">
        <f t="shared" si="74"/>
        <v>⇒</v>
      </c>
      <c r="EZ52" s="367" t="str">
        <f t="shared" si="75"/>
        <v/>
      </c>
      <c r="FA52" s="402"/>
      <c r="FB52" s="369" t="str">
        <f t="shared" si="76"/>
        <v/>
      </c>
      <c r="FC52" s="367" t="str">
        <f t="shared" si="77"/>
        <v/>
      </c>
      <c r="FD52" s="368"/>
      <c r="FE52" s="369" t="str">
        <f t="shared" si="78"/>
        <v/>
      </c>
      <c r="FF52" s="367" t="str">
        <f t="shared" si="79"/>
        <v/>
      </c>
      <c r="FG52" s="368"/>
      <c r="FH52" s="369" t="str">
        <f t="shared" si="80"/>
        <v/>
      </c>
      <c r="FI52" s="367" t="str">
        <f t="shared" si="81"/>
        <v/>
      </c>
      <c r="FJ52" s="368"/>
      <c r="FK52" s="369" t="str">
        <f t="shared" si="82"/>
        <v/>
      </c>
      <c r="FL52" s="367" t="str">
        <f t="shared" si="83"/>
        <v/>
      </c>
      <c r="FM52" s="368"/>
      <c r="FN52" s="369" t="str">
        <f t="shared" si="84"/>
        <v/>
      </c>
      <c r="FO52" s="367" t="str">
        <f t="shared" si="85"/>
        <v/>
      </c>
      <c r="FP52" s="368"/>
      <c r="FQ52" s="369" t="str">
        <f t="shared" si="86"/>
        <v/>
      </c>
      <c r="FR52" s="367" t="str">
        <f t="shared" si="87"/>
        <v/>
      </c>
      <c r="FS52" s="402"/>
      <c r="FT52" s="369" t="str">
        <f t="shared" si="88"/>
        <v/>
      </c>
      <c r="FU52" s="367" t="str">
        <f t="shared" si="89"/>
        <v/>
      </c>
      <c r="FV52" s="368"/>
      <c r="FW52" s="369" t="str">
        <f t="shared" si="90"/>
        <v/>
      </c>
      <c r="FX52" s="367" t="str">
        <f t="shared" si="91"/>
        <v/>
      </c>
      <c r="FY52" s="794"/>
      <c r="FZ52" s="369" t="str">
        <f t="shared" si="92"/>
        <v/>
      </c>
      <c r="GA52" s="367" t="str">
        <f t="shared" si="93"/>
        <v/>
      </c>
      <c r="GB52" s="368"/>
      <c r="GC52" s="369" t="str">
        <f t="shared" si="94"/>
        <v/>
      </c>
      <c r="GD52" s="367" t="str">
        <f t="shared" si="95"/>
        <v/>
      </c>
      <c r="GE52" s="368"/>
      <c r="GF52" s="369" t="str">
        <f t="shared" si="96"/>
        <v/>
      </c>
      <c r="GG52" s="367" t="str">
        <f t="shared" si="97"/>
        <v/>
      </c>
      <c r="GH52" s="794"/>
      <c r="GI52" s="369" t="str">
        <f t="shared" si="98"/>
        <v/>
      </c>
      <c r="GJ52" s="367" t="str">
        <f t="shared" si="99"/>
        <v/>
      </c>
      <c r="GK52" s="794"/>
      <c r="GL52" s="369" t="str">
        <f t="shared" si="100"/>
        <v/>
      </c>
      <c r="GM52" s="367" t="str">
        <f t="shared" si="101"/>
        <v/>
      </c>
      <c r="GN52" s="368"/>
      <c r="GO52" s="369" t="str">
        <f t="shared" si="102"/>
        <v/>
      </c>
      <c r="GP52" s="367" t="str">
        <f t="shared" si="103"/>
        <v/>
      </c>
      <c r="GQ52" s="368"/>
      <c r="GR52" s="369" t="str">
        <f t="shared" si="104"/>
        <v/>
      </c>
      <c r="GS52" s="367" t="str">
        <f t="shared" si="105"/>
        <v/>
      </c>
      <c r="GT52" s="368"/>
      <c r="GU52" s="369" t="str">
        <f t="shared" si="106"/>
        <v/>
      </c>
      <c r="GV52" s="367" t="str">
        <f t="shared" si="107"/>
        <v/>
      </c>
      <c r="GW52" s="368"/>
      <c r="GX52" s="369" t="str">
        <f t="shared" si="108"/>
        <v/>
      </c>
      <c r="GY52" s="367" t="str">
        <f t="shared" si="109"/>
        <v/>
      </c>
      <c r="GZ52" s="368"/>
      <c r="HA52" s="369" t="str">
        <f t="shared" si="110"/>
        <v/>
      </c>
      <c r="HB52" s="367" t="str">
        <f t="shared" si="111"/>
        <v/>
      </c>
      <c r="HC52" s="368"/>
      <c r="HD52" s="369" t="str">
        <f t="shared" si="112"/>
        <v/>
      </c>
      <c r="HE52" s="367" t="str">
        <f t="shared" si="113"/>
        <v/>
      </c>
      <c r="HF52" s="368"/>
      <c r="HG52" s="369" t="str">
        <f t="shared" si="114"/>
        <v/>
      </c>
      <c r="HH52" s="367" t="str">
        <f t="shared" si="115"/>
        <v/>
      </c>
      <c r="HI52" s="368"/>
      <c r="HJ52" s="369" t="str">
        <f t="shared" si="116"/>
        <v/>
      </c>
      <c r="HK52" s="367" t="str">
        <f t="shared" si="117"/>
        <v/>
      </c>
      <c r="HL52" s="368"/>
      <c r="HM52" s="369" t="str">
        <f t="shared" si="118"/>
        <v/>
      </c>
      <c r="HN52" s="367" t="str">
        <f t="shared" si="119"/>
        <v/>
      </c>
      <c r="HO52" s="368"/>
      <c r="HP52" s="369" t="str">
        <f t="shared" si="120"/>
        <v/>
      </c>
      <c r="HQ52" s="367" t="str">
        <f t="shared" si="121"/>
        <v/>
      </c>
      <c r="HR52" s="368"/>
      <c r="HS52" s="369" t="str">
        <f t="shared" si="122"/>
        <v/>
      </c>
      <c r="HT52" s="367" t="str">
        <f t="shared" si="123"/>
        <v/>
      </c>
      <c r="HU52" s="368"/>
      <c r="HV52" s="367" t="str">
        <f t="shared" si="124"/>
        <v/>
      </c>
      <c r="HW52" s="367" t="str">
        <f t="shared" si="124"/>
        <v/>
      </c>
      <c r="HX52" s="368"/>
      <c r="HY52" s="369" t="str">
        <f t="shared" si="125"/>
        <v/>
      </c>
      <c r="HZ52" s="367" t="str">
        <f t="shared" si="126"/>
        <v/>
      </c>
      <c r="IA52" s="368"/>
      <c r="IB52" s="369" t="str">
        <f t="shared" si="127"/>
        <v/>
      </c>
      <c r="IC52" s="367" t="str">
        <f t="shared" si="128"/>
        <v/>
      </c>
      <c r="ID52" s="402"/>
      <c r="IE52" s="369" t="str">
        <f t="shared" si="129"/>
        <v/>
      </c>
      <c r="IF52" s="367" t="str">
        <f t="shared" si="130"/>
        <v/>
      </c>
      <c r="IG52" s="402"/>
      <c r="IH52" s="369" t="str">
        <f t="shared" si="131"/>
        <v/>
      </c>
      <c r="II52" s="367" t="str">
        <f t="shared" si="132"/>
        <v/>
      </c>
      <c r="IJ52" s="402"/>
      <c r="IK52" s="369" t="str">
        <f t="shared" si="133"/>
        <v/>
      </c>
      <c r="IL52" s="367" t="str">
        <f t="shared" si="134"/>
        <v/>
      </c>
      <c r="IM52" s="368"/>
      <c r="IN52" s="369" t="str">
        <f t="shared" si="135"/>
        <v/>
      </c>
      <c r="IO52" s="367" t="str">
        <f t="shared" si="136"/>
        <v/>
      </c>
      <c r="IP52" s="402"/>
      <c r="IQ52" s="369" t="str">
        <f t="shared" si="137"/>
        <v/>
      </c>
      <c r="IR52" s="367" t="str">
        <f t="shared" si="138"/>
        <v/>
      </c>
      <c r="IS52" s="368"/>
      <c r="IT52" s="369" t="str">
        <f t="shared" si="139"/>
        <v/>
      </c>
      <c r="IU52" s="367" t="str">
        <f t="shared" si="140"/>
        <v/>
      </c>
      <c r="IV52" s="368"/>
      <c r="IW52" s="369" t="str">
        <f t="shared" si="141"/>
        <v/>
      </c>
      <c r="IX52" s="367" t="str">
        <f t="shared" si="142"/>
        <v/>
      </c>
      <c r="IY52" s="368"/>
      <c r="IZ52" s="369" t="str">
        <f t="shared" si="143"/>
        <v/>
      </c>
      <c r="JA52" s="367" t="str">
        <f t="shared" si="144"/>
        <v/>
      </c>
      <c r="JB52" s="368"/>
      <c r="JC52" s="369" t="str">
        <f t="shared" si="145"/>
        <v/>
      </c>
      <c r="JD52" s="367" t="str">
        <f t="shared" si="146"/>
        <v/>
      </c>
      <c r="JE52" s="368"/>
      <c r="JF52" s="369" t="str">
        <f t="shared" si="147"/>
        <v/>
      </c>
      <c r="JG52" s="367" t="str">
        <f t="shared" si="148"/>
        <v/>
      </c>
      <c r="JH52" s="402"/>
      <c r="JI52" s="369" t="str">
        <f t="shared" si="149"/>
        <v/>
      </c>
      <c r="JJ52" s="367" t="str">
        <f t="shared" si="150"/>
        <v/>
      </c>
      <c r="JK52" s="368"/>
      <c r="JL52" s="369" t="str">
        <f t="shared" si="151"/>
        <v/>
      </c>
      <c r="JM52" s="367" t="str">
        <f t="shared" si="152"/>
        <v/>
      </c>
      <c r="JN52" s="794"/>
      <c r="JO52" s="369" t="str">
        <f t="shared" si="153"/>
        <v/>
      </c>
      <c r="JP52" s="367" t="str">
        <f t="shared" si="154"/>
        <v/>
      </c>
      <c r="JQ52" s="368"/>
      <c r="JR52" s="369" t="str">
        <f t="shared" si="155"/>
        <v/>
      </c>
      <c r="JS52" s="367" t="str">
        <f t="shared" si="156"/>
        <v/>
      </c>
      <c r="JT52" s="368"/>
      <c r="JU52" s="369" t="str">
        <f t="shared" si="157"/>
        <v/>
      </c>
      <c r="JV52" s="367" t="str">
        <f t="shared" si="158"/>
        <v/>
      </c>
      <c r="JW52" s="794"/>
      <c r="JX52" s="369" t="str">
        <f t="shared" si="159"/>
        <v/>
      </c>
      <c r="JY52" s="367" t="str">
        <f t="shared" si="160"/>
        <v/>
      </c>
      <c r="JZ52" s="794"/>
      <c r="KA52" s="369" t="str">
        <f t="shared" si="161"/>
        <v/>
      </c>
      <c r="KB52" s="367" t="str">
        <f t="shared" si="162"/>
        <v/>
      </c>
      <c r="KC52" s="368"/>
      <c r="KD52" s="369" t="str">
        <f t="shared" si="163"/>
        <v/>
      </c>
      <c r="KE52" s="367" t="str">
        <f t="shared" si="164"/>
        <v/>
      </c>
      <c r="KF52" s="368"/>
      <c r="KG52" s="369" t="str">
        <f t="shared" si="165"/>
        <v/>
      </c>
      <c r="KH52" s="367" t="str">
        <f t="shared" si="166"/>
        <v/>
      </c>
      <c r="KI52" s="368"/>
      <c r="KJ52" s="369" t="str">
        <f t="shared" si="167"/>
        <v/>
      </c>
      <c r="KK52" s="367" t="str">
        <f t="shared" si="168"/>
        <v/>
      </c>
      <c r="KL52" s="368"/>
      <c r="KM52" s="369" t="str">
        <f t="shared" si="169"/>
        <v/>
      </c>
      <c r="KN52" s="367" t="str">
        <f t="shared" si="170"/>
        <v/>
      </c>
      <c r="KO52" s="368"/>
      <c r="KP52" s="369" t="str">
        <f t="shared" si="171"/>
        <v/>
      </c>
      <c r="KQ52" s="367" t="str">
        <f t="shared" si="172"/>
        <v/>
      </c>
      <c r="KR52" s="368"/>
      <c r="KS52" s="369" t="str">
        <f t="shared" si="173"/>
        <v/>
      </c>
      <c r="KT52" s="367" t="str">
        <f t="shared" si="174"/>
        <v/>
      </c>
      <c r="KU52" s="368"/>
      <c r="KV52" s="369" t="str">
        <f t="shared" si="175"/>
        <v/>
      </c>
      <c r="KW52" s="367" t="str">
        <f t="shared" si="176"/>
        <v/>
      </c>
      <c r="KX52" s="368"/>
      <c r="KY52" s="369" t="str">
        <f t="shared" si="177"/>
        <v/>
      </c>
      <c r="KZ52" s="367" t="str">
        <f t="shared" si="178"/>
        <v/>
      </c>
      <c r="LA52" s="368"/>
      <c r="LB52" s="369" t="str">
        <f t="shared" si="179"/>
        <v/>
      </c>
      <c r="LC52" s="367" t="str">
        <f t="shared" si="180"/>
        <v/>
      </c>
      <c r="LD52" s="368"/>
      <c r="LE52" s="369" t="str">
        <f t="shared" si="181"/>
        <v/>
      </c>
      <c r="LF52" s="367" t="str">
        <f t="shared" si="182"/>
        <v/>
      </c>
      <c r="LG52" s="368"/>
      <c r="LH52" s="369" t="str">
        <f t="shared" si="183"/>
        <v/>
      </c>
      <c r="LI52" s="367" t="str">
        <f t="shared" si="184"/>
        <v/>
      </c>
      <c r="LJ52" s="368"/>
      <c r="LK52" s="367" t="str">
        <f>IF($W52="","",IF($W52=LL$4,"→",""))</f>
        <v/>
      </c>
      <c r="XFD52" s="230">
        <f t="shared" si="185"/>
        <v>2400</v>
      </c>
    </row>
    <row r="53" spans="1:323 16384:16384" ht="21.65" hidden="1" customHeight="1" x14ac:dyDescent="0.2">
      <c r="A53" s="120"/>
      <c r="B53" s="637">
        <f>IFERROR(VLOOKUP($D53,[1]受注ﾌｧｲﾙ!$A$3:$BZ$1314,5,FALSE),"-")</f>
        <v>46106.45453703704</v>
      </c>
      <c r="C53" s="555">
        <f>IFERROR(VLOOKUP($D53,[1]受注ﾌｧｲﾙ!$A$3:$BZ$1314,6,FALSE),"-")</f>
        <v>0</v>
      </c>
      <c r="D53" s="763" t="s">
        <v>797</v>
      </c>
      <c r="E53" s="638">
        <f>IFERROR(VLOOKUP($D53,[1]受注ﾌｧｲﾙ!$A$3:$BZ$1314,17,FALSE),"-")</f>
        <v>6780</v>
      </c>
      <c r="F53" s="540" t="str">
        <f>IFERROR(VLOOKUP($D53,[1]受注ﾌｧｲﾙ!$A$3:$BZ$1314,18,FALSE),"-")</f>
        <v>15020-AX5R-1440X300</v>
      </c>
      <c r="G53" s="540" t="str">
        <f>IFERROR(VLOOKUP($D53,[1]受注ﾌｧｲﾙ!$A$3:$BZ$1314,19,FALSE),"-")</f>
        <v>FA</v>
      </c>
      <c r="H53" s="540" t="str">
        <f>IFERROR(VLOOKUP($D53,[1]受注ﾌｧｲﾙ!$A$3:$BZ$1314,20,FALSE),"-")</f>
        <v xml:space="preserve">   </v>
      </c>
      <c r="I53" s="540" t="str">
        <f>IFERROR(VLOOKUP($D53,[1]受注ﾌｧｲﾙ!$A$3:$BZ$1314,21,FALSE),"-")</f>
        <v>P</v>
      </c>
      <c r="J53" s="639">
        <f>IFERROR(VLOOKUP($D53,[1]受注ﾌｧｲﾙ!$A$3:$BZ$1314,22,FALSE),"-")</f>
        <v>5700</v>
      </c>
      <c r="K53" s="540" t="str">
        <f>IFERROR(VLOOKUP($D53,[1]受注ﾌｧｲﾙ!$A$3:$BZ$1314,8,FALSE),"-")</f>
        <v>15020-JX5R-1440X300</v>
      </c>
      <c r="L53" s="540" t="str">
        <f>IFERROR(VLOOKUP($D53,[1]受注ﾌｧｲﾙ!$A$3:$BZ$1314,9,FALSE),"-")</f>
        <v>FA</v>
      </c>
      <c r="M53" s="540" t="str">
        <f>IFERROR(VLOOKUP($D53,[1]受注ﾌｧｲﾙ!$A$3:$BZ$1314,10,FALSE),"-")</f>
        <v xml:space="preserve">   </v>
      </c>
      <c r="N53" s="540" t="str">
        <f>IFERROR(VLOOKUP($D53,[1]受注ﾌｧｲﾙ!$A$3:$BZ$1314,11,FALSE),"-")</f>
        <v>R</v>
      </c>
      <c r="O53" s="639">
        <f>IFERROR(VLOOKUP($D53,[1]受注ﾌｧｲﾙ!$A$3:$BZ$1314,13,FALSE),"-")</f>
        <v>5700</v>
      </c>
      <c r="P53" s="540">
        <f>IFERROR(VLOOKUP($D53,[1]受注ﾌｧｲﾙ!$A$3:$BZ$1314,15,FALSE),"-")</f>
        <v>0</v>
      </c>
      <c r="Q53" s="640">
        <f>IFERROR((VLOOKUP($D53,[1]受注ﾌｧｲﾙ!$A$3:$BZ$1314,16,FALSE)*O53),"-")</f>
        <v>5700</v>
      </c>
      <c r="R53" s="640">
        <f>IFERROR(VLOOKUP($D53,[3]加工日報その他!$A$5:$DD$999,107,FALSE),"-")</f>
        <v>5700</v>
      </c>
      <c r="S53" s="540" t="str">
        <f>IFERROR(VLOOKUP($D53,[1]受注ﾌｧｲﾙ!$A$3:$BZ$1314,26,FALSE),"-")</f>
        <v>EC,ゴミ除去</v>
      </c>
      <c r="T53" s="641" t="str">
        <f>IFERROR(VLOOKUP($D53,[1]受注ﾌｧｲﾙ!$A$3:$BZ$1314,23,FALSE),"-")</f>
        <v>滋賀</v>
      </c>
      <c r="U53" s="642"/>
      <c r="V53" s="642"/>
      <c r="W53" s="642">
        <f>IFERROR(VLOOKUP($D53,[1]受注ﾌｧｲﾙ!$A$3:$BZ$1314,25,FALSE),"-")</f>
        <v>46113</v>
      </c>
      <c r="X53" s="642">
        <f>IFERROR(VLOOKUP($D53,[1]受注ﾌｧｲﾙ!$A$3:$BZ$1314,32,FALSE),"-")</f>
        <v>46118</v>
      </c>
      <c r="Y53" s="642">
        <f>IFERROR(VLOOKUP($D53,[1]受注ﾌｧｲﾙ!$A$3:$BZ$1314,33,FALSE),"-")</f>
        <v>46118</v>
      </c>
      <c r="Z53" s="642">
        <f t="shared" si="0"/>
        <v>46113</v>
      </c>
      <c r="AA53" s="643">
        <f>IFERROR(VLOOKUP($D53,[3]加工日報その他!$A$5:$DD$999,2,FALSE),"-")</f>
        <v>46113</v>
      </c>
      <c r="AB53" s="644">
        <f>IFERROR(VLOOKUP($D53,[3]加工日報その他!$A$5:$DD$999,108,FALSE),"-")</f>
        <v>5700</v>
      </c>
      <c r="AC53" s="645">
        <f t="shared" si="1"/>
        <v>5700</v>
      </c>
      <c r="AD53" s="410" t="str">
        <f>IFERROR(VLOOKUP($D53,[1]受注ﾌｧｲﾙ!$A$3:$BZ$1314,27,FALSE),"-")&amp;"　"&amp;IFERROR(VLOOKUP($D53,[1]受注ﾌｧｲﾙ!$A$3:$BZ$1314,28,FALSE),"-")&amp;"　"&amp;IFERROR(VLOOKUP($D53,[1]受注ﾌｧｲﾙ!$A$3:$BZ$1314,29,FALSE),"-")</f>
        <v>欠点個数確認ﾁｪｯｸ　ﾗﾍﾞﾙ◎　確認済明記</v>
      </c>
      <c r="AE53" s="366"/>
      <c r="AF53" s="646" t="str">
        <f>IFERROR(VLOOKUP($D53,[3]加工日報その他!$A$5:$DD$999,94,FALSE),"-")</f>
        <v>完</v>
      </c>
      <c r="AG53" s="647" t="str">
        <f>IFERROR(VLOOKUP($D53,[1]受注ﾌｧｲﾙ!$A$3:$BZ$1314,2,FALSE),"-")</f>
        <v>通常入力</v>
      </c>
      <c r="AH53" s="647" t="str">
        <f>IFERROR(VLOOKUP($D53,[1]受注ﾌｧｲﾙ!$A$3:$BZ$1314,3,FALSE),"-")</f>
        <v>後加工</v>
      </c>
      <c r="AI53" s="648" t="str">
        <f>IFERROR(VLOOKUP($D53,[1]受注ﾌｧｲﾙ!$A$3:$BZ$1314,31,FALSE),"-")</f>
        <v>共和ﾚｻﾞｰ</v>
      </c>
      <c r="AJ53" s="648" t="str">
        <f>IFERROR(VLOOKUP($D53,[1]受注ﾌｧｲﾙ!$A$3:$BZ$1314,12,FALSE),"-")</f>
        <v xml:space="preserve"> </v>
      </c>
      <c r="AK53" s="649" t="str">
        <f>IFERROR(VLOOKUP($D53,[1]受注ﾌｧｲﾙ!$A$3:$BZ$1314,24,FALSE),"-")</f>
        <v>EC</v>
      </c>
      <c r="AL53" s="366"/>
      <c r="AM53" s="366"/>
      <c r="AN53" s="366"/>
      <c r="AO53" s="366"/>
      <c r="AP53" s="366"/>
      <c r="AQ53" s="848" t="s">
        <v>330</v>
      </c>
      <c r="AR53" s="763"/>
      <c r="AS53" s="367" t="str">
        <f t="shared" si="2"/>
        <v/>
      </c>
      <c r="AT53" s="368"/>
      <c r="AU53" s="369" t="str">
        <f t="shared" si="3"/>
        <v/>
      </c>
      <c r="AV53" s="367" t="str">
        <f t="shared" si="4"/>
        <v/>
      </c>
      <c r="AW53" s="368"/>
      <c r="AX53" s="369" t="str">
        <f t="shared" si="5"/>
        <v/>
      </c>
      <c r="AY53" s="367" t="str">
        <f t="shared" si="6"/>
        <v/>
      </c>
      <c r="AZ53" s="402"/>
      <c r="BA53" s="369" t="str">
        <f t="shared" si="7"/>
        <v/>
      </c>
      <c r="BB53" s="367" t="str">
        <f t="shared" si="8"/>
        <v/>
      </c>
      <c r="BC53" s="402"/>
      <c r="BD53" s="369" t="str">
        <f t="shared" si="9"/>
        <v/>
      </c>
      <c r="BE53" s="367" t="str">
        <f t="shared" si="10"/>
        <v/>
      </c>
      <c r="BF53" s="402"/>
      <c r="BG53" s="369" t="str">
        <f t="shared" si="11"/>
        <v/>
      </c>
      <c r="BH53" s="367" t="str">
        <f t="shared" si="12"/>
        <v/>
      </c>
      <c r="BI53" s="368"/>
      <c r="BJ53" s="369" t="str">
        <f t="shared" si="13"/>
        <v/>
      </c>
      <c r="BK53" s="367" t="str">
        <f t="shared" si="14"/>
        <v/>
      </c>
      <c r="BL53" s="402"/>
      <c r="BM53" s="369" t="str">
        <f t="shared" si="15"/>
        <v/>
      </c>
      <c r="BN53" s="367" t="str">
        <f t="shared" si="16"/>
        <v/>
      </c>
      <c r="BO53" s="368"/>
      <c r="BP53" s="369" t="str">
        <f t="shared" si="17"/>
        <v/>
      </c>
      <c r="BQ53" s="367" t="str">
        <f t="shared" si="18"/>
        <v/>
      </c>
      <c r="BR53" s="368"/>
      <c r="BS53" s="369" t="str">
        <f t="shared" si="19"/>
        <v/>
      </c>
      <c r="BT53" s="367" t="str">
        <f t="shared" si="20"/>
        <v/>
      </c>
      <c r="BU53" s="368"/>
      <c r="BV53" s="369" t="str">
        <f t="shared" si="21"/>
        <v/>
      </c>
      <c r="BW53" s="367" t="str">
        <f t="shared" si="22"/>
        <v/>
      </c>
      <c r="BX53" s="368"/>
      <c r="BY53" s="369" t="str">
        <f t="shared" si="23"/>
        <v/>
      </c>
      <c r="BZ53" s="367" t="str">
        <f t="shared" si="24"/>
        <v/>
      </c>
      <c r="CA53" s="368"/>
      <c r="CB53" s="369" t="str">
        <f t="shared" si="25"/>
        <v/>
      </c>
      <c r="CC53" s="367" t="str">
        <f t="shared" si="26"/>
        <v/>
      </c>
      <c r="CD53" s="402"/>
      <c r="CE53" s="369" t="str">
        <f t="shared" si="27"/>
        <v/>
      </c>
      <c r="CF53" s="367" t="str">
        <f t="shared" si="28"/>
        <v/>
      </c>
      <c r="CG53" s="368"/>
      <c r="CH53" s="369" t="str">
        <f t="shared" si="29"/>
        <v/>
      </c>
      <c r="CI53" s="367" t="str">
        <f t="shared" si="30"/>
        <v/>
      </c>
      <c r="CJ53" s="794"/>
      <c r="CK53" s="369" t="str">
        <f t="shared" si="31"/>
        <v/>
      </c>
      <c r="CL53" s="367" t="str">
        <f t="shared" si="32"/>
        <v/>
      </c>
      <c r="CM53" s="368"/>
      <c r="CN53" s="369" t="str">
        <f t="shared" si="33"/>
        <v/>
      </c>
      <c r="CO53" s="367" t="str">
        <f t="shared" si="34"/>
        <v/>
      </c>
      <c r="CP53" s="368"/>
      <c r="CQ53" s="369" t="str">
        <f t="shared" si="35"/>
        <v/>
      </c>
      <c r="CR53" s="367" t="str">
        <f t="shared" si="36"/>
        <v/>
      </c>
      <c r="CS53" s="794"/>
      <c r="CT53" s="369" t="str">
        <f t="shared" si="37"/>
        <v/>
      </c>
      <c r="CU53" s="367" t="str">
        <f t="shared" si="38"/>
        <v/>
      </c>
      <c r="CV53" s="794"/>
      <c r="CW53" s="369" t="str">
        <f t="shared" si="39"/>
        <v/>
      </c>
      <c r="CX53" s="367" t="str">
        <f t="shared" si="40"/>
        <v/>
      </c>
      <c r="CY53" s="368"/>
      <c r="CZ53" s="369" t="str">
        <f t="shared" si="41"/>
        <v/>
      </c>
      <c r="DA53" s="367" t="str">
        <f t="shared" si="42"/>
        <v/>
      </c>
      <c r="DB53" s="368"/>
      <c r="DC53" s="369" t="str">
        <f t="shared" si="43"/>
        <v/>
      </c>
      <c r="DD53" s="367" t="str">
        <f t="shared" si="44"/>
        <v/>
      </c>
      <c r="DE53" s="368"/>
      <c r="DF53" s="369" t="str">
        <f t="shared" si="45"/>
        <v/>
      </c>
      <c r="DG53" s="367" t="str">
        <f t="shared" si="46"/>
        <v/>
      </c>
      <c r="DH53" s="368"/>
      <c r="DI53" s="369" t="str">
        <f t="shared" si="47"/>
        <v/>
      </c>
      <c r="DJ53" s="367" t="str">
        <f t="shared" si="48"/>
        <v/>
      </c>
      <c r="DK53" s="368"/>
      <c r="DL53" s="369" t="str">
        <f t="shared" si="49"/>
        <v/>
      </c>
      <c r="DM53" s="367" t="str">
        <f t="shared" si="50"/>
        <v/>
      </c>
      <c r="DN53" s="368"/>
      <c r="DO53" s="369" t="str">
        <f t="shared" si="51"/>
        <v/>
      </c>
      <c r="DP53" s="367" t="str">
        <f t="shared" si="52"/>
        <v/>
      </c>
      <c r="DQ53" s="368"/>
      <c r="DR53" s="369" t="str">
        <f t="shared" si="53"/>
        <v/>
      </c>
      <c r="DS53" s="367" t="str">
        <f t="shared" si="54"/>
        <v/>
      </c>
      <c r="DT53" s="368"/>
      <c r="DU53" s="369" t="str">
        <f t="shared" si="55"/>
        <v/>
      </c>
      <c r="DV53" s="367" t="str">
        <f t="shared" si="56"/>
        <v/>
      </c>
      <c r="DW53" s="368"/>
      <c r="DX53" s="369" t="str">
        <f t="shared" si="57"/>
        <v/>
      </c>
      <c r="DY53" s="367" t="str">
        <f t="shared" si="58"/>
        <v/>
      </c>
      <c r="DZ53" s="368"/>
      <c r="EA53" s="369" t="str">
        <f t="shared" si="59"/>
        <v/>
      </c>
      <c r="EB53" s="367" t="str">
        <f t="shared" si="60"/>
        <v/>
      </c>
      <c r="EC53" s="368"/>
      <c r="ED53" s="369" t="str">
        <f t="shared" si="61"/>
        <v/>
      </c>
      <c r="EE53" s="367" t="str">
        <f t="shared" si="62"/>
        <v/>
      </c>
      <c r="EF53" s="368"/>
      <c r="EG53" s="367" t="str">
        <f t="shared" si="63"/>
        <v/>
      </c>
      <c r="EH53" s="367" t="str">
        <f t="shared" si="63"/>
        <v>→</v>
      </c>
      <c r="EI53" s="822">
        <f>2400+3000</f>
        <v>5400</v>
      </c>
      <c r="EJ53" s="369" t="str">
        <f t="shared" si="64"/>
        <v/>
      </c>
      <c r="EK53" s="367" t="str">
        <f t="shared" si="65"/>
        <v/>
      </c>
      <c r="EL53" s="822">
        <f>3300-3000</f>
        <v>300</v>
      </c>
      <c r="EM53" s="369" t="str">
        <f t="shared" si="66"/>
        <v/>
      </c>
      <c r="EN53" s="367" t="str">
        <f t="shared" si="67"/>
        <v/>
      </c>
      <c r="EO53" s="402"/>
      <c r="EP53" s="369" t="str">
        <f t="shared" si="68"/>
        <v/>
      </c>
      <c r="EQ53" s="367" t="str">
        <f t="shared" si="69"/>
        <v/>
      </c>
      <c r="ER53" s="402"/>
      <c r="ES53" s="369" t="str">
        <f t="shared" si="70"/>
        <v/>
      </c>
      <c r="ET53" s="367" t="str">
        <f t="shared" si="71"/>
        <v/>
      </c>
      <c r="EU53" s="402"/>
      <c r="EV53" s="369" t="str">
        <f t="shared" si="72"/>
        <v/>
      </c>
      <c r="EW53" s="367" t="str">
        <f t="shared" si="73"/>
        <v/>
      </c>
      <c r="EX53" s="368"/>
      <c r="EY53" s="369" t="str">
        <f t="shared" si="74"/>
        <v>⇒</v>
      </c>
      <c r="EZ53" s="367" t="str">
        <f t="shared" si="75"/>
        <v/>
      </c>
      <c r="FA53" s="402"/>
      <c r="FB53" s="369" t="str">
        <f t="shared" si="76"/>
        <v/>
      </c>
      <c r="FC53" s="367" t="str">
        <f t="shared" si="77"/>
        <v/>
      </c>
      <c r="FD53" s="368"/>
      <c r="FE53" s="369" t="str">
        <f t="shared" si="78"/>
        <v/>
      </c>
      <c r="FF53" s="367" t="str">
        <f t="shared" si="79"/>
        <v/>
      </c>
      <c r="FG53" s="368"/>
      <c r="FH53" s="369" t="str">
        <f t="shared" si="80"/>
        <v/>
      </c>
      <c r="FI53" s="367" t="str">
        <f t="shared" si="81"/>
        <v/>
      </c>
      <c r="FJ53" s="368"/>
      <c r="FK53" s="369" t="str">
        <f t="shared" si="82"/>
        <v/>
      </c>
      <c r="FL53" s="367" t="str">
        <f t="shared" si="83"/>
        <v/>
      </c>
      <c r="FM53" s="368"/>
      <c r="FN53" s="369" t="str">
        <f t="shared" si="84"/>
        <v/>
      </c>
      <c r="FO53" s="367" t="str">
        <f t="shared" si="85"/>
        <v/>
      </c>
      <c r="FP53" s="368"/>
      <c r="FQ53" s="369" t="str">
        <f t="shared" si="86"/>
        <v/>
      </c>
      <c r="FR53" s="367" t="str">
        <f t="shared" si="87"/>
        <v/>
      </c>
      <c r="FS53" s="402"/>
      <c r="FT53" s="369" t="str">
        <f t="shared" si="88"/>
        <v/>
      </c>
      <c r="FU53" s="367" t="str">
        <f t="shared" si="89"/>
        <v/>
      </c>
      <c r="FV53" s="368"/>
      <c r="FW53" s="369" t="str">
        <f t="shared" si="90"/>
        <v/>
      </c>
      <c r="FX53" s="367" t="str">
        <f t="shared" si="91"/>
        <v/>
      </c>
      <c r="FY53" s="794"/>
      <c r="FZ53" s="369" t="str">
        <f t="shared" si="92"/>
        <v/>
      </c>
      <c r="GA53" s="367" t="str">
        <f t="shared" si="93"/>
        <v/>
      </c>
      <c r="GB53" s="368"/>
      <c r="GC53" s="369" t="str">
        <f t="shared" si="94"/>
        <v/>
      </c>
      <c r="GD53" s="367" t="str">
        <f t="shared" si="95"/>
        <v/>
      </c>
      <c r="GE53" s="368"/>
      <c r="GF53" s="369" t="str">
        <f t="shared" si="96"/>
        <v/>
      </c>
      <c r="GG53" s="367" t="str">
        <f t="shared" si="97"/>
        <v/>
      </c>
      <c r="GH53" s="794"/>
      <c r="GI53" s="369" t="str">
        <f t="shared" si="98"/>
        <v/>
      </c>
      <c r="GJ53" s="367" t="str">
        <f t="shared" si="99"/>
        <v/>
      </c>
      <c r="GK53" s="794"/>
      <c r="GL53" s="369" t="str">
        <f t="shared" si="100"/>
        <v/>
      </c>
      <c r="GM53" s="367" t="str">
        <f t="shared" si="101"/>
        <v/>
      </c>
      <c r="GN53" s="368"/>
      <c r="GO53" s="369" t="str">
        <f t="shared" si="102"/>
        <v/>
      </c>
      <c r="GP53" s="367" t="str">
        <f t="shared" si="103"/>
        <v/>
      </c>
      <c r="GQ53" s="368"/>
      <c r="GR53" s="369" t="str">
        <f t="shared" si="104"/>
        <v/>
      </c>
      <c r="GS53" s="367" t="str">
        <f t="shared" si="105"/>
        <v/>
      </c>
      <c r="GT53" s="368"/>
      <c r="GU53" s="369" t="str">
        <f t="shared" si="106"/>
        <v/>
      </c>
      <c r="GV53" s="367" t="str">
        <f t="shared" si="107"/>
        <v/>
      </c>
      <c r="GW53" s="368"/>
      <c r="GX53" s="369" t="str">
        <f t="shared" si="108"/>
        <v/>
      </c>
      <c r="GY53" s="367" t="str">
        <f t="shared" si="109"/>
        <v/>
      </c>
      <c r="GZ53" s="368"/>
      <c r="HA53" s="369" t="str">
        <f t="shared" si="110"/>
        <v/>
      </c>
      <c r="HB53" s="367" t="str">
        <f t="shared" si="111"/>
        <v/>
      </c>
      <c r="HC53" s="368"/>
      <c r="HD53" s="369" t="str">
        <f t="shared" si="112"/>
        <v/>
      </c>
      <c r="HE53" s="367" t="str">
        <f t="shared" si="113"/>
        <v/>
      </c>
      <c r="HF53" s="368"/>
      <c r="HG53" s="369" t="str">
        <f t="shared" si="114"/>
        <v/>
      </c>
      <c r="HH53" s="367" t="str">
        <f t="shared" si="115"/>
        <v/>
      </c>
      <c r="HI53" s="368"/>
      <c r="HJ53" s="369" t="str">
        <f t="shared" si="116"/>
        <v/>
      </c>
      <c r="HK53" s="367" t="str">
        <f t="shared" si="117"/>
        <v/>
      </c>
      <c r="HL53" s="368"/>
      <c r="HM53" s="369" t="str">
        <f t="shared" si="118"/>
        <v/>
      </c>
      <c r="HN53" s="367" t="str">
        <f t="shared" si="119"/>
        <v/>
      </c>
      <c r="HO53" s="368"/>
      <c r="HP53" s="369" t="str">
        <f t="shared" si="120"/>
        <v/>
      </c>
      <c r="HQ53" s="367" t="str">
        <f t="shared" si="121"/>
        <v/>
      </c>
      <c r="HR53" s="368"/>
      <c r="HS53" s="369" t="str">
        <f t="shared" si="122"/>
        <v/>
      </c>
      <c r="HT53" s="367" t="str">
        <f t="shared" si="123"/>
        <v/>
      </c>
      <c r="HU53" s="368"/>
      <c r="HV53" s="367" t="str">
        <f t="shared" si="124"/>
        <v/>
      </c>
      <c r="HW53" s="367" t="str">
        <f t="shared" si="124"/>
        <v/>
      </c>
      <c r="HX53" s="368"/>
      <c r="HY53" s="369" t="str">
        <f t="shared" si="125"/>
        <v/>
      </c>
      <c r="HZ53" s="367" t="str">
        <f t="shared" si="126"/>
        <v/>
      </c>
      <c r="IA53" s="368"/>
      <c r="IB53" s="369" t="str">
        <f t="shared" si="127"/>
        <v/>
      </c>
      <c r="IC53" s="367" t="str">
        <f t="shared" si="128"/>
        <v/>
      </c>
      <c r="ID53" s="402"/>
      <c r="IE53" s="369" t="str">
        <f t="shared" si="129"/>
        <v/>
      </c>
      <c r="IF53" s="367" t="str">
        <f t="shared" si="130"/>
        <v/>
      </c>
      <c r="IG53" s="402"/>
      <c r="IH53" s="369" t="str">
        <f t="shared" si="131"/>
        <v/>
      </c>
      <c r="II53" s="367" t="str">
        <f t="shared" si="132"/>
        <v/>
      </c>
      <c r="IJ53" s="402"/>
      <c r="IK53" s="369" t="str">
        <f t="shared" si="133"/>
        <v/>
      </c>
      <c r="IL53" s="367" t="str">
        <f t="shared" si="134"/>
        <v/>
      </c>
      <c r="IM53" s="368"/>
      <c r="IN53" s="369" t="str">
        <f t="shared" si="135"/>
        <v/>
      </c>
      <c r="IO53" s="367" t="str">
        <f t="shared" si="136"/>
        <v/>
      </c>
      <c r="IP53" s="402"/>
      <c r="IQ53" s="369" t="str">
        <f t="shared" si="137"/>
        <v/>
      </c>
      <c r="IR53" s="367" t="str">
        <f t="shared" si="138"/>
        <v/>
      </c>
      <c r="IS53" s="368"/>
      <c r="IT53" s="369" t="str">
        <f t="shared" si="139"/>
        <v/>
      </c>
      <c r="IU53" s="367" t="str">
        <f t="shared" si="140"/>
        <v/>
      </c>
      <c r="IV53" s="368"/>
      <c r="IW53" s="369" t="str">
        <f t="shared" si="141"/>
        <v/>
      </c>
      <c r="IX53" s="367" t="str">
        <f t="shared" si="142"/>
        <v/>
      </c>
      <c r="IY53" s="368"/>
      <c r="IZ53" s="369" t="str">
        <f t="shared" si="143"/>
        <v/>
      </c>
      <c r="JA53" s="367" t="str">
        <f t="shared" si="144"/>
        <v/>
      </c>
      <c r="JB53" s="368"/>
      <c r="JC53" s="369" t="str">
        <f t="shared" si="145"/>
        <v/>
      </c>
      <c r="JD53" s="367" t="str">
        <f t="shared" si="146"/>
        <v/>
      </c>
      <c r="JE53" s="368"/>
      <c r="JF53" s="369" t="str">
        <f t="shared" si="147"/>
        <v/>
      </c>
      <c r="JG53" s="367" t="str">
        <f t="shared" si="148"/>
        <v/>
      </c>
      <c r="JH53" s="402"/>
      <c r="JI53" s="369" t="str">
        <f t="shared" si="149"/>
        <v/>
      </c>
      <c r="JJ53" s="367" t="str">
        <f t="shared" si="150"/>
        <v/>
      </c>
      <c r="JK53" s="368"/>
      <c r="JL53" s="369" t="str">
        <f t="shared" si="151"/>
        <v/>
      </c>
      <c r="JM53" s="367" t="str">
        <f t="shared" si="152"/>
        <v/>
      </c>
      <c r="JN53" s="794"/>
      <c r="JO53" s="369" t="str">
        <f t="shared" si="153"/>
        <v/>
      </c>
      <c r="JP53" s="367" t="str">
        <f t="shared" si="154"/>
        <v/>
      </c>
      <c r="JQ53" s="368"/>
      <c r="JR53" s="369" t="str">
        <f t="shared" si="155"/>
        <v/>
      </c>
      <c r="JS53" s="367" t="str">
        <f t="shared" si="156"/>
        <v/>
      </c>
      <c r="JT53" s="368"/>
      <c r="JU53" s="369" t="str">
        <f t="shared" si="157"/>
        <v/>
      </c>
      <c r="JV53" s="367" t="str">
        <f t="shared" si="158"/>
        <v/>
      </c>
      <c r="JW53" s="794"/>
      <c r="JX53" s="369" t="str">
        <f t="shared" si="159"/>
        <v/>
      </c>
      <c r="JY53" s="367" t="str">
        <f t="shared" si="160"/>
        <v/>
      </c>
      <c r="JZ53" s="794"/>
      <c r="KA53" s="369" t="str">
        <f t="shared" si="161"/>
        <v/>
      </c>
      <c r="KB53" s="367" t="str">
        <f t="shared" si="162"/>
        <v/>
      </c>
      <c r="KC53" s="368"/>
      <c r="KD53" s="369" t="str">
        <f t="shared" si="163"/>
        <v/>
      </c>
      <c r="KE53" s="367" t="str">
        <f t="shared" si="164"/>
        <v/>
      </c>
      <c r="KF53" s="368"/>
      <c r="KG53" s="369" t="str">
        <f t="shared" si="165"/>
        <v/>
      </c>
      <c r="KH53" s="367" t="str">
        <f t="shared" si="166"/>
        <v/>
      </c>
      <c r="KI53" s="368"/>
      <c r="KJ53" s="369" t="str">
        <f t="shared" si="167"/>
        <v/>
      </c>
      <c r="KK53" s="367" t="str">
        <f t="shared" si="168"/>
        <v/>
      </c>
      <c r="KL53" s="368"/>
      <c r="KM53" s="369" t="str">
        <f t="shared" si="169"/>
        <v/>
      </c>
      <c r="KN53" s="367" t="str">
        <f t="shared" si="170"/>
        <v/>
      </c>
      <c r="KO53" s="368"/>
      <c r="KP53" s="369" t="str">
        <f t="shared" si="171"/>
        <v/>
      </c>
      <c r="KQ53" s="367" t="str">
        <f t="shared" si="172"/>
        <v/>
      </c>
      <c r="KR53" s="368"/>
      <c r="KS53" s="369" t="str">
        <f t="shared" si="173"/>
        <v/>
      </c>
      <c r="KT53" s="367" t="str">
        <f t="shared" si="174"/>
        <v/>
      </c>
      <c r="KU53" s="368"/>
      <c r="KV53" s="369" t="str">
        <f t="shared" si="175"/>
        <v/>
      </c>
      <c r="KW53" s="367" t="str">
        <f t="shared" si="176"/>
        <v/>
      </c>
      <c r="KX53" s="368"/>
      <c r="KY53" s="369" t="str">
        <f t="shared" si="177"/>
        <v/>
      </c>
      <c r="KZ53" s="367" t="str">
        <f t="shared" si="178"/>
        <v/>
      </c>
      <c r="LA53" s="368"/>
      <c r="LB53" s="369" t="str">
        <f t="shared" si="179"/>
        <v/>
      </c>
      <c r="LC53" s="367" t="str">
        <f t="shared" si="180"/>
        <v/>
      </c>
      <c r="LD53" s="368"/>
      <c r="LE53" s="369" t="str">
        <f t="shared" si="181"/>
        <v/>
      </c>
      <c r="LF53" s="367" t="str">
        <f t="shared" si="182"/>
        <v/>
      </c>
      <c r="LG53" s="368"/>
      <c r="LH53" s="369" t="str">
        <f t="shared" si="183"/>
        <v/>
      </c>
      <c r="LI53" s="367" t="str">
        <f t="shared" si="184"/>
        <v/>
      </c>
      <c r="LJ53" s="368"/>
      <c r="LK53" s="367" t="str">
        <f>IF($W53="","",IF($W53=LL$4,"→",""))</f>
        <v/>
      </c>
      <c r="XFD53" s="230">
        <f t="shared" si="185"/>
        <v>11400</v>
      </c>
    </row>
    <row r="54" spans="1:323 16384:16384" ht="21.65" hidden="1" customHeight="1" x14ac:dyDescent="0.2">
      <c r="A54" s="120"/>
      <c r="B54" s="637">
        <f>IFERROR(VLOOKUP($D54,[1]受注ﾌｧｲﾙ!$A$3:$BZ$1314,5,FALSE),"-")</f>
        <v>46106.433287037034</v>
      </c>
      <c r="C54" s="555">
        <f>IFERROR(VLOOKUP($D54,[1]受注ﾌｧｲﾙ!$A$3:$BZ$1314,6,FALSE),"-")</f>
        <v>0</v>
      </c>
      <c r="D54" s="763" t="s">
        <v>804</v>
      </c>
      <c r="E54" s="638">
        <f>IFERROR(VLOOKUP($D54,[1]受注ﾌｧｲﾙ!$A$3:$BZ$1314,17,FALSE),"-")</f>
        <v>6710</v>
      </c>
      <c r="F54" s="540" t="str">
        <f>IFERROR(VLOOKUP($D54,[1]受注ﾌｧｲﾙ!$A$3:$BZ$1314,18,FALSE),"-")</f>
        <v>25020-AG00- 750X400</v>
      </c>
      <c r="G54" s="540" t="str">
        <f>IFERROR(VLOOKUP($D54,[1]受注ﾌｧｲﾙ!$A$3:$BZ$1314,19,FALSE),"-")</f>
        <v>FA</v>
      </c>
      <c r="H54" s="540" t="str">
        <f>IFERROR(VLOOKUP($D54,[1]受注ﾌｧｲﾙ!$A$3:$BZ$1314,20,FALSE),"-")</f>
        <v>GR0</v>
      </c>
      <c r="I54" s="540" t="str">
        <f>IFERROR(VLOOKUP($D54,[1]受注ﾌｧｲﾙ!$A$3:$BZ$1314,21,FALSE),"-")</f>
        <v>C</v>
      </c>
      <c r="J54" s="639">
        <f>IFERROR(VLOOKUP($D54,[1]受注ﾌｧｲﾙ!$A$3:$BZ$1314,22,FALSE),"-")</f>
        <v>1200</v>
      </c>
      <c r="K54" s="540" t="str">
        <f>IFERROR(VLOOKUP($D54,[1]受注ﾌｧｲﾙ!$A$3:$BZ$1314,8,FALSE),"-")</f>
        <v>25020-FG00- 740X200</v>
      </c>
      <c r="L54" s="540" t="str">
        <f>IFERROR(VLOOKUP($D54,[1]受注ﾌｧｲﾙ!$A$3:$BZ$1314,9,FALSE),"-")</f>
        <v>FA</v>
      </c>
      <c r="M54" s="540" t="str">
        <f>IFERROR(VLOOKUP($D54,[1]受注ﾌｧｲﾙ!$A$3:$BZ$1314,10,FALSE),"-")</f>
        <v>GR0</v>
      </c>
      <c r="N54" s="540" t="str">
        <f>IFERROR(VLOOKUP($D54,[1]受注ﾌｧｲﾙ!$A$3:$BZ$1314,11,FALSE),"-")</f>
        <v>M</v>
      </c>
      <c r="O54" s="639">
        <f>IFERROR(VLOOKUP($D54,[1]受注ﾌｧｲﾙ!$A$3:$BZ$1314,13,FALSE),"-")</f>
        <v>1200</v>
      </c>
      <c r="P54" s="540">
        <f>IFERROR(VLOOKUP($D54,[1]受注ﾌｧｲﾙ!$A$3:$BZ$1314,15,FALSE),"-")</f>
        <v>0</v>
      </c>
      <c r="Q54" s="640">
        <f>IFERROR((VLOOKUP($D54,[1]受注ﾌｧｲﾙ!$A$3:$BZ$1314,16,FALSE)*O54),"-")</f>
        <v>1200</v>
      </c>
      <c r="R54" s="640">
        <f>IFERROR(VLOOKUP($D54,[3]加工日報その他!$A$5:$DD$999,107,FALSE),"-")</f>
        <v>1200</v>
      </c>
      <c r="S54" s="540" t="str">
        <f>IFERROR(VLOOKUP($D54,[1]受注ﾌｧｲﾙ!$A$3:$BZ$1314,26,FALSE),"-")</f>
        <v>ｴﾝﾎﾞｽ，分割</v>
      </c>
      <c r="T54" s="641" t="str">
        <f>IFERROR(VLOOKUP($D54,[1]受注ﾌｧｲﾙ!$A$3:$BZ$1314,23,FALSE),"-")</f>
        <v>湖南</v>
      </c>
      <c r="U54" s="642"/>
      <c r="V54" s="642"/>
      <c r="W54" s="642">
        <f>IFERROR(VLOOKUP($D54,[1]受注ﾌｧｲﾙ!$A$3:$BZ$1314,25,FALSE),"-")</f>
        <v>46114</v>
      </c>
      <c r="X54" s="642">
        <f>IFERROR(VLOOKUP($D54,[1]受注ﾌｧｲﾙ!$A$3:$BZ$1314,32,FALSE),"-")</f>
        <v>46118</v>
      </c>
      <c r="Y54" s="642">
        <f>IFERROR(VLOOKUP($D54,[1]受注ﾌｧｲﾙ!$A$3:$BZ$1314,33,FALSE),"-")</f>
        <v>46118</v>
      </c>
      <c r="Z54" s="642">
        <f t="shared" si="0"/>
        <v>46114</v>
      </c>
      <c r="AA54" s="643">
        <f>IFERROR(VLOOKUP($D54,[3]加工日報その他!$A$5:$DD$999,2,FALSE),"-")</f>
        <v>46114</v>
      </c>
      <c r="AB54" s="644">
        <f>IFERROR(VLOOKUP($D54,[3]加工日報その他!$A$5:$DD$999,108,FALSE),"-")</f>
        <v>1200</v>
      </c>
      <c r="AC54" s="645">
        <f t="shared" si="1"/>
        <v>1200</v>
      </c>
      <c r="AD54" s="410" t="str">
        <f>IFERROR(VLOOKUP($D54,[1]受注ﾌｧｲﾙ!$A$3:$BZ$1314,27,FALSE),"-")&amp;"　"&amp;IFERROR(VLOOKUP($D54,[1]受注ﾌｧｲﾙ!$A$3:$BZ$1314,28,FALSE),"-")&amp;"　"&amp;IFERROR(VLOOKUP($D54,[1]受注ﾌｧｲﾙ!$A$3:$BZ$1314,29,FALSE),"-")</f>
        <v>ﾐﾜｴﾝﾎﾞｽ　ｷﾇｼﾎﾞ明記　</v>
      </c>
      <c r="AE54" s="366"/>
      <c r="AF54" s="646" t="str">
        <f>IFERROR(VLOOKUP($D54,[3]加工日報その他!$A$5:$DD$999,94,FALSE),"-")</f>
        <v>完</v>
      </c>
      <c r="AG54" s="647" t="str">
        <f>IFERROR(VLOOKUP($D54,[1]受注ﾌｧｲﾙ!$A$3:$BZ$1314,2,FALSE),"-")</f>
        <v>通常入力</v>
      </c>
      <c r="AH54" s="647" t="str">
        <f>IFERROR(VLOOKUP($D54,[1]受注ﾌｧｲﾙ!$A$3:$BZ$1314,3,FALSE),"-")</f>
        <v>後加工</v>
      </c>
      <c r="AI54" s="648" t="str">
        <f>IFERROR(VLOOKUP($D54,[1]受注ﾌｧｲﾙ!$A$3:$BZ$1314,31,FALSE),"-")</f>
        <v>ﾆｯｸｽ</v>
      </c>
      <c r="AJ54" s="648" t="str">
        <f>IFERROR(VLOOKUP($D54,[1]受注ﾌｧｲﾙ!$A$3:$BZ$1314,12,FALSE),"-")</f>
        <v xml:space="preserve"> </v>
      </c>
      <c r="AK54" s="649" t="str">
        <f>IFERROR(VLOOKUP($D54,[1]受注ﾌｧｲﾙ!$A$3:$BZ$1314,24,FALSE),"-")</f>
        <v>ｴﾝﾎﾞｽ</v>
      </c>
      <c r="AL54" s="366"/>
      <c r="AM54" s="366"/>
      <c r="AN54" s="366"/>
      <c r="AO54" s="366"/>
      <c r="AP54" s="366"/>
      <c r="AQ54" s="848" t="s">
        <v>325</v>
      </c>
      <c r="AR54" s="763"/>
      <c r="AS54" s="367" t="str">
        <f t="shared" si="2"/>
        <v/>
      </c>
      <c r="AT54" s="368"/>
      <c r="AU54" s="369" t="str">
        <f t="shared" si="3"/>
        <v/>
      </c>
      <c r="AV54" s="367" t="str">
        <f t="shared" si="4"/>
        <v/>
      </c>
      <c r="AW54" s="368"/>
      <c r="AX54" s="369" t="str">
        <f t="shared" si="5"/>
        <v/>
      </c>
      <c r="AY54" s="367" t="str">
        <f t="shared" si="6"/>
        <v/>
      </c>
      <c r="AZ54" s="402"/>
      <c r="BA54" s="369" t="str">
        <f t="shared" si="7"/>
        <v/>
      </c>
      <c r="BB54" s="367" t="str">
        <f t="shared" si="8"/>
        <v/>
      </c>
      <c r="BC54" s="402"/>
      <c r="BD54" s="369" t="str">
        <f t="shared" si="9"/>
        <v/>
      </c>
      <c r="BE54" s="367" t="str">
        <f t="shared" si="10"/>
        <v/>
      </c>
      <c r="BF54" s="402"/>
      <c r="BG54" s="369" t="str">
        <f t="shared" si="11"/>
        <v/>
      </c>
      <c r="BH54" s="367" t="str">
        <f t="shared" si="12"/>
        <v/>
      </c>
      <c r="BI54" s="368"/>
      <c r="BJ54" s="369" t="str">
        <f t="shared" si="13"/>
        <v/>
      </c>
      <c r="BK54" s="367" t="str">
        <f t="shared" si="14"/>
        <v/>
      </c>
      <c r="BL54" s="402"/>
      <c r="BM54" s="369" t="str">
        <f t="shared" si="15"/>
        <v/>
      </c>
      <c r="BN54" s="367" t="str">
        <f t="shared" si="16"/>
        <v/>
      </c>
      <c r="BO54" s="368"/>
      <c r="BP54" s="369" t="str">
        <f t="shared" si="17"/>
        <v/>
      </c>
      <c r="BQ54" s="367" t="str">
        <f t="shared" si="18"/>
        <v/>
      </c>
      <c r="BR54" s="368"/>
      <c r="BS54" s="369" t="str">
        <f t="shared" si="19"/>
        <v/>
      </c>
      <c r="BT54" s="367" t="str">
        <f t="shared" si="20"/>
        <v/>
      </c>
      <c r="BU54" s="368"/>
      <c r="BV54" s="369" t="str">
        <f t="shared" si="21"/>
        <v/>
      </c>
      <c r="BW54" s="367" t="str">
        <f t="shared" si="22"/>
        <v/>
      </c>
      <c r="BX54" s="368"/>
      <c r="BY54" s="369" t="str">
        <f t="shared" si="23"/>
        <v/>
      </c>
      <c r="BZ54" s="367" t="str">
        <f t="shared" si="24"/>
        <v/>
      </c>
      <c r="CA54" s="368"/>
      <c r="CB54" s="369" t="str">
        <f t="shared" si="25"/>
        <v/>
      </c>
      <c r="CC54" s="367" t="str">
        <f t="shared" si="26"/>
        <v/>
      </c>
      <c r="CD54" s="402"/>
      <c r="CE54" s="369" t="str">
        <f t="shared" si="27"/>
        <v/>
      </c>
      <c r="CF54" s="367" t="str">
        <f t="shared" si="28"/>
        <v/>
      </c>
      <c r="CG54" s="368"/>
      <c r="CH54" s="369" t="str">
        <f t="shared" si="29"/>
        <v/>
      </c>
      <c r="CI54" s="367" t="str">
        <f t="shared" si="30"/>
        <v/>
      </c>
      <c r="CJ54" s="794"/>
      <c r="CK54" s="369" t="str">
        <f t="shared" si="31"/>
        <v/>
      </c>
      <c r="CL54" s="367" t="str">
        <f t="shared" si="32"/>
        <v/>
      </c>
      <c r="CM54" s="368"/>
      <c r="CN54" s="369" t="str">
        <f t="shared" si="33"/>
        <v/>
      </c>
      <c r="CO54" s="367" t="str">
        <f t="shared" si="34"/>
        <v/>
      </c>
      <c r="CP54" s="368"/>
      <c r="CQ54" s="369" t="str">
        <f t="shared" si="35"/>
        <v/>
      </c>
      <c r="CR54" s="367" t="str">
        <f t="shared" si="36"/>
        <v/>
      </c>
      <c r="CS54" s="794"/>
      <c r="CT54" s="369" t="str">
        <f t="shared" si="37"/>
        <v/>
      </c>
      <c r="CU54" s="367" t="str">
        <f t="shared" si="38"/>
        <v/>
      </c>
      <c r="CV54" s="794"/>
      <c r="CW54" s="369" t="str">
        <f t="shared" si="39"/>
        <v/>
      </c>
      <c r="CX54" s="367" t="str">
        <f t="shared" si="40"/>
        <v/>
      </c>
      <c r="CY54" s="368"/>
      <c r="CZ54" s="369" t="str">
        <f t="shared" si="41"/>
        <v/>
      </c>
      <c r="DA54" s="367" t="str">
        <f t="shared" si="42"/>
        <v/>
      </c>
      <c r="DB54" s="368"/>
      <c r="DC54" s="369" t="str">
        <f t="shared" si="43"/>
        <v/>
      </c>
      <c r="DD54" s="367" t="str">
        <f t="shared" si="44"/>
        <v/>
      </c>
      <c r="DE54" s="368"/>
      <c r="DF54" s="369" t="str">
        <f t="shared" si="45"/>
        <v/>
      </c>
      <c r="DG54" s="367" t="str">
        <f t="shared" si="46"/>
        <v/>
      </c>
      <c r="DH54" s="368"/>
      <c r="DI54" s="369" t="str">
        <f t="shared" si="47"/>
        <v/>
      </c>
      <c r="DJ54" s="367" t="str">
        <f t="shared" si="48"/>
        <v/>
      </c>
      <c r="DK54" s="368"/>
      <c r="DL54" s="369" t="str">
        <f t="shared" si="49"/>
        <v/>
      </c>
      <c r="DM54" s="367" t="str">
        <f t="shared" si="50"/>
        <v/>
      </c>
      <c r="DN54" s="368"/>
      <c r="DO54" s="369" t="str">
        <f t="shared" si="51"/>
        <v/>
      </c>
      <c r="DP54" s="367" t="str">
        <f t="shared" si="52"/>
        <v/>
      </c>
      <c r="DQ54" s="368"/>
      <c r="DR54" s="369" t="str">
        <f t="shared" si="53"/>
        <v/>
      </c>
      <c r="DS54" s="367" t="str">
        <f t="shared" si="54"/>
        <v/>
      </c>
      <c r="DT54" s="368"/>
      <c r="DU54" s="369" t="str">
        <f t="shared" si="55"/>
        <v/>
      </c>
      <c r="DV54" s="367" t="str">
        <f t="shared" si="56"/>
        <v/>
      </c>
      <c r="DW54" s="368"/>
      <c r="DX54" s="369" t="str">
        <f t="shared" si="57"/>
        <v/>
      </c>
      <c r="DY54" s="367" t="str">
        <f t="shared" si="58"/>
        <v/>
      </c>
      <c r="DZ54" s="368"/>
      <c r="EA54" s="369" t="str">
        <f t="shared" si="59"/>
        <v/>
      </c>
      <c r="EB54" s="367" t="str">
        <f t="shared" si="60"/>
        <v/>
      </c>
      <c r="EC54" s="368"/>
      <c r="ED54" s="369" t="str">
        <f t="shared" si="61"/>
        <v/>
      </c>
      <c r="EE54" s="367" t="str">
        <f t="shared" si="62"/>
        <v/>
      </c>
      <c r="EF54" s="368"/>
      <c r="EG54" s="367" t="str">
        <f t="shared" si="63"/>
        <v/>
      </c>
      <c r="EH54" s="367" t="str">
        <f t="shared" si="63"/>
        <v/>
      </c>
      <c r="EI54" s="368"/>
      <c r="EJ54" s="369" t="str">
        <f t="shared" si="64"/>
        <v/>
      </c>
      <c r="EK54" s="367" t="str">
        <f t="shared" si="65"/>
        <v>→</v>
      </c>
      <c r="EL54" s="853">
        <v>1200</v>
      </c>
      <c r="EM54" s="369" t="str">
        <f t="shared" si="66"/>
        <v/>
      </c>
      <c r="EN54" s="367" t="str">
        <f t="shared" si="67"/>
        <v/>
      </c>
      <c r="EO54" s="402"/>
      <c r="EP54" s="369" t="str">
        <f t="shared" si="68"/>
        <v/>
      </c>
      <c r="EQ54" s="367" t="str">
        <f t="shared" si="69"/>
        <v/>
      </c>
      <c r="ER54" s="402"/>
      <c r="ES54" s="369" t="str">
        <f t="shared" si="70"/>
        <v/>
      </c>
      <c r="ET54" s="367" t="str">
        <f t="shared" si="71"/>
        <v/>
      </c>
      <c r="EU54" s="402"/>
      <c r="EV54" s="369" t="str">
        <f t="shared" si="72"/>
        <v/>
      </c>
      <c r="EW54" s="367" t="str">
        <f t="shared" si="73"/>
        <v/>
      </c>
      <c r="EX54" s="368"/>
      <c r="EY54" s="369" t="str">
        <f t="shared" si="74"/>
        <v>⇒</v>
      </c>
      <c r="EZ54" s="367" t="str">
        <f t="shared" si="75"/>
        <v/>
      </c>
      <c r="FA54" s="402"/>
      <c r="FB54" s="369" t="str">
        <f t="shared" si="76"/>
        <v/>
      </c>
      <c r="FC54" s="367" t="str">
        <f t="shared" si="77"/>
        <v/>
      </c>
      <c r="FD54" s="368"/>
      <c r="FE54" s="369" t="str">
        <f t="shared" si="78"/>
        <v/>
      </c>
      <c r="FF54" s="367" t="str">
        <f t="shared" si="79"/>
        <v/>
      </c>
      <c r="FG54" s="368"/>
      <c r="FH54" s="369" t="str">
        <f t="shared" si="80"/>
        <v/>
      </c>
      <c r="FI54" s="367" t="str">
        <f t="shared" si="81"/>
        <v/>
      </c>
      <c r="FJ54" s="368"/>
      <c r="FK54" s="369" t="str">
        <f t="shared" si="82"/>
        <v/>
      </c>
      <c r="FL54" s="367" t="str">
        <f t="shared" si="83"/>
        <v/>
      </c>
      <c r="FM54" s="368"/>
      <c r="FN54" s="369" t="str">
        <f t="shared" si="84"/>
        <v/>
      </c>
      <c r="FO54" s="367" t="str">
        <f t="shared" si="85"/>
        <v/>
      </c>
      <c r="FP54" s="368"/>
      <c r="FQ54" s="369" t="str">
        <f t="shared" si="86"/>
        <v/>
      </c>
      <c r="FR54" s="367" t="str">
        <f t="shared" si="87"/>
        <v/>
      </c>
      <c r="FS54" s="402"/>
      <c r="FT54" s="369" t="str">
        <f t="shared" si="88"/>
        <v/>
      </c>
      <c r="FU54" s="367" t="str">
        <f t="shared" si="89"/>
        <v/>
      </c>
      <c r="FV54" s="368"/>
      <c r="FW54" s="369" t="str">
        <f t="shared" si="90"/>
        <v/>
      </c>
      <c r="FX54" s="367" t="str">
        <f t="shared" si="91"/>
        <v/>
      </c>
      <c r="FY54" s="794"/>
      <c r="FZ54" s="369" t="str">
        <f t="shared" si="92"/>
        <v/>
      </c>
      <c r="GA54" s="367" t="str">
        <f t="shared" si="93"/>
        <v/>
      </c>
      <c r="GB54" s="368"/>
      <c r="GC54" s="369" t="str">
        <f t="shared" si="94"/>
        <v/>
      </c>
      <c r="GD54" s="367" t="str">
        <f t="shared" si="95"/>
        <v/>
      </c>
      <c r="GE54" s="368"/>
      <c r="GF54" s="369" t="str">
        <f t="shared" si="96"/>
        <v/>
      </c>
      <c r="GG54" s="367" t="str">
        <f t="shared" si="97"/>
        <v/>
      </c>
      <c r="GH54" s="794"/>
      <c r="GI54" s="369" t="str">
        <f t="shared" si="98"/>
        <v/>
      </c>
      <c r="GJ54" s="367" t="str">
        <f t="shared" si="99"/>
        <v/>
      </c>
      <c r="GK54" s="794"/>
      <c r="GL54" s="369" t="str">
        <f t="shared" si="100"/>
        <v/>
      </c>
      <c r="GM54" s="367" t="str">
        <f t="shared" si="101"/>
        <v/>
      </c>
      <c r="GN54" s="368"/>
      <c r="GO54" s="369" t="str">
        <f t="shared" si="102"/>
        <v/>
      </c>
      <c r="GP54" s="367" t="str">
        <f t="shared" si="103"/>
        <v/>
      </c>
      <c r="GQ54" s="368"/>
      <c r="GR54" s="369" t="str">
        <f t="shared" si="104"/>
        <v/>
      </c>
      <c r="GS54" s="367" t="str">
        <f t="shared" si="105"/>
        <v/>
      </c>
      <c r="GT54" s="368"/>
      <c r="GU54" s="369" t="str">
        <f t="shared" si="106"/>
        <v/>
      </c>
      <c r="GV54" s="367" t="str">
        <f t="shared" si="107"/>
        <v/>
      </c>
      <c r="GW54" s="368"/>
      <c r="GX54" s="369" t="str">
        <f t="shared" si="108"/>
        <v/>
      </c>
      <c r="GY54" s="367" t="str">
        <f t="shared" si="109"/>
        <v/>
      </c>
      <c r="GZ54" s="368"/>
      <c r="HA54" s="369" t="str">
        <f t="shared" si="110"/>
        <v/>
      </c>
      <c r="HB54" s="367" t="str">
        <f t="shared" si="111"/>
        <v/>
      </c>
      <c r="HC54" s="368"/>
      <c r="HD54" s="369" t="str">
        <f t="shared" si="112"/>
        <v/>
      </c>
      <c r="HE54" s="367" t="str">
        <f t="shared" si="113"/>
        <v/>
      </c>
      <c r="HF54" s="368"/>
      <c r="HG54" s="369" t="str">
        <f t="shared" si="114"/>
        <v/>
      </c>
      <c r="HH54" s="367" t="str">
        <f t="shared" si="115"/>
        <v/>
      </c>
      <c r="HI54" s="368"/>
      <c r="HJ54" s="369" t="str">
        <f t="shared" si="116"/>
        <v/>
      </c>
      <c r="HK54" s="367" t="str">
        <f t="shared" si="117"/>
        <v/>
      </c>
      <c r="HL54" s="368"/>
      <c r="HM54" s="369" t="str">
        <f t="shared" si="118"/>
        <v/>
      </c>
      <c r="HN54" s="367" t="str">
        <f t="shared" si="119"/>
        <v/>
      </c>
      <c r="HO54" s="368"/>
      <c r="HP54" s="369" t="str">
        <f t="shared" si="120"/>
        <v/>
      </c>
      <c r="HQ54" s="367" t="str">
        <f t="shared" si="121"/>
        <v/>
      </c>
      <c r="HR54" s="368"/>
      <c r="HS54" s="369" t="str">
        <f t="shared" si="122"/>
        <v/>
      </c>
      <c r="HT54" s="367" t="str">
        <f t="shared" si="123"/>
        <v/>
      </c>
      <c r="HU54" s="368"/>
      <c r="HV54" s="367" t="str">
        <f t="shared" si="124"/>
        <v/>
      </c>
      <c r="HW54" s="367" t="str">
        <f t="shared" si="124"/>
        <v/>
      </c>
      <c r="HX54" s="368"/>
      <c r="HY54" s="369" t="str">
        <f t="shared" si="125"/>
        <v/>
      </c>
      <c r="HZ54" s="367" t="str">
        <f t="shared" si="126"/>
        <v/>
      </c>
      <c r="IA54" s="368"/>
      <c r="IB54" s="369" t="str">
        <f t="shared" si="127"/>
        <v/>
      </c>
      <c r="IC54" s="367" t="str">
        <f t="shared" si="128"/>
        <v/>
      </c>
      <c r="ID54" s="402"/>
      <c r="IE54" s="369" t="str">
        <f t="shared" si="129"/>
        <v/>
      </c>
      <c r="IF54" s="367" t="str">
        <f t="shared" si="130"/>
        <v/>
      </c>
      <c r="IG54" s="402"/>
      <c r="IH54" s="369" t="str">
        <f t="shared" si="131"/>
        <v/>
      </c>
      <c r="II54" s="367" t="str">
        <f t="shared" si="132"/>
        <v/>
      </c>
      <c r="IJ54" s="402"/>
      <c r="IK54" s="369" t="str">
        <f t="shared" si="133"/>
        <v/>
      </c>
      <c r="IL54" s="367" t="str">
        <f t="shared" si="134"/>
        <v/>
      </c>
      <c r="IM54" s="368"/>
      <c r="IN54" s="369" t="str">
        <f t="shared" si="135"/>
        <v/>
      </c>
      <c r="IO54" s="367" t="str">
        <f t="shared" si="136"/>
        <v/>
      </c>
      <c r="IP54" s="402"/>
      <c r="IQ54" s="369" t="str">
        <f t="shared" si="137"/>
        <v/>
      </c>
      <c r="IR54" s="367" t="str">
        <f t="shared" si="138"/>
        <v/>
      </c>
      <c r="IS54" s="368"/>
      <c r="IT54" s="369" t="str">
        <f t="shared" si="139"/>
        <v/>
      </c>
      <c r="IU54" s="367" t="str">
        <f t="shared" si="140"/>
        <v/>
      </c>
      <c r="IV54" s="368"/>
      <c r="IW54" s="369" t="str">
        <f t="shared" si="141"/>
        <v/>
      </c>
      <c r="IX54" s="367" t="str">
        <f t="shared" si="142"/>
        <v/>
      </c>
      <c r="IY54" s="368"/>
      <c r="IZ54" s="369" t="str">
        <f t="shared" si="143"/>
        <v/>
      </c>
      <c r="JA54" s="367" t="str">
        <f t="shared" si="144"/>
        <v/>
      </c>
      <c r="JB54" s="368"/>
      <c r="JC54" s="369" t="str">
        <f t="shared" si="145"/>
        <v/>
      </c>
      <c r="JD54" s="367" t="str">
        <f t="shared" si="146"/>
        <v/>
      </c>
      <c r="JE54" s="368"/>
      <c r="JF54" s="369" t="str">
        <f t="shared" si="147"/>
        <v/>
      </c>
      <c r="JG54" s="367" t="str">
        <f t="shared" si="148"/>
        <v/>
      </c>
      <c r="JH54" s="402"/>
      <c r="JI54" s="369" t="str">
        <f t="shared" si="149"/>
        <v/>
      </c>
      <c r="JJ54" s="367" t="str">
        <f t="shared" si="150"/>
        <v/>
      </c>
      <c r="JK54" s="368"/>
      <c r="JL54" s="369" t="str">
        <f t="shared" si="151"/>
        <v/>
      </c>
      <c r="JM54" s="367" t="str">
        <f t="shared" si="152"/>
        <v/>
      </c>
      <c r="JN54" s="794"/>
      <c r="JO54" s="369" t="str">
        <f t="shared" si="153"/>
        <v/>
      </c>
      <c r="JP54" s="367" t="str">
        <f t="shared" si="154"/>
        <v/>
      </c>
      <c r="JQ54" s="368"/>
      <c r="JR54" s="369" t="str">
        <f t="shared" si="155"/>
        <v/>
      </c>
      <c r="JS54" s="367" t="str">
        <f t="shared" si="156"/>
        <v/>
      </c>
      <c r="JT54" s="368"/>
      <c r="JU54" s="369" t="str">
        <f t="shared" si="157"/>
        <v/>
      </c>
      <c r="JV54" s="367" t="str">
        <f t="shared" si="158"/>
        <v/>
      </c>
      <c r="JW54" s="794"/>
      <c r="JX54" s="369" t="str">
        <f t="shared" si="159"/>
        <v/>
      </c>
      <c r="JY54" s="367" t="str">
        <f t="shared" si="160"/>
        <v/>
      </c>
      <c r="JZ54" s="794"/>
      <c r="KA54" s="369" t="str">
        <f t="shared" si="161"/>
        <v/>
      </c>
      <c r="KB54" s="367" t="str">
        <f t="shared" si="162"/>
        <v/>
      </c>
      <c r="KC54" s="368"/>
      <c r="KD54" s="369" t="str">
        <f t="shared" si="163"/>
        <v/>
      </c>
      <c r="KE54" s="367" t="str">
        <f t="shared" si="164"/>
        <v/>
      </c>
      <c r="KF54" s="368"/>
      <c r="KG54" s="369" t="str">
        <f t="shared" si="165"/>
        <v/>
      </c>
      <c r="KH54" s="367" t="str">
        <f t="shared" si="166"/>
        <v/>
      </c>
      <c r="KI54" s="368"/>
      <c r="KJ54" s="369" t="str">
        <f t="shared" si="167"/>
        <v/>
      </c>
      <c r="KK54" s="367" t="str">
        <f t="shared" si="168"/>
        <v/>
      </c>
      <c r="KL54" s="368"/>
      <c r="KM54" s="369" t="str">
        <f t="shared" si="169"/>
        <v/>
      </c>
      <c r="KN54" s="367" t="str">
        <f t="shared" si="170"/>
        <v/>
      </c>
      <c r="KO54" s="368"/>
      <c r="KP54" s="369" t="str">
        <f t="shared" si="171"/>
        <v/>
      </c>
      <c r="KQ54" s="367" t="str">
        <f t="shared" si="172"/>
        <v/>
      </c>
      <c r="KR54" s="368"/>
      <c r="KS54" s="369" t="str">
        <f t="shared" si="173"/>
        <v/>
      </c>
      <c r="KT54" s="367" t="str">
        <f t="shared" si="174"/>
        <v/>
      </c>
      <c r="KU54" s="368"/>
      <c r="KV54" s="369" t="str">
        <f t="shared" si="175"/>
        <v/>
      </c>
      <c r="KW54" s="367" t="str">
        <f t="shared" si="176"/>
        <v/>
      </c>
      <c r="KX54" s="368"/>
      <c r="KY54" s="369" t="str">
        <f t="shared" si="177"/>
        <v/>
      </c>
      <c r="KZ54" s="367" t="str">
        <f t="shared" si="178"/>
        <v/>
      </c>
      <c r="LA54" s="368"/>
      <c r="LB54" s="369" t="str">
        <f t="shared" si="179"/>
        <v/>
      </c>
      <c r="LC54" s="367" t="str">
        <f t="shared" si="180"/>
        <v/>
      </c>
      <c r="LD54" s="368"/>
      <c r="LE54" s="369" t="str">
        <f t="shared" si="181"/>
        <v/>
      </c>
      <c r="LF54" s="367" t="str">
        <f t="shared" si="182"/>
        <v/>
      </c>
      <c r="LG54" s="368"/>
      <c r="LH54" s="369" t="str">
        <f t="shared" si="183"/>
        <v/>
      </c>
      <c r="LI54" s="367" t="str">
        <f t="shared" si="184"/>
        <v/>
      </c>
      <c r="LJ54" s="368"/>
      <c r="LK54" s="367" t="str">
        <f>IF($W54="","",IF($W54=LL$4,"→",""))</f>
        <v/>
      </c>
      <c r="XFD54" s="230">
        <f t="shared" si="185"/>
        <v>2400</v>
      </c>
    </row>
    <row r="55" spans="1:323 16384:16384" ht="21.65" hidden="1" customHeight="1" x14ac:dyDescent="0.2">
      <c r="A55" s="120"/>
      <c r="B55" s="637">
        <f>IFERROR(VLOOKUP($D55,[1]受注ﾌｧｲﾙ!$A$3:$BZ$1314,5,FALSE),"-")</f>
        <v>46112.683761574073</v>
      </c>
      <c r="C55" s="555">
        <f>IFERROR(VLOOKUP($D55,[1]受注ﾌｧｲﾙ!$A$3:$BZ$1314,6,FALSE),"-")</f>
        <v>0</v>
      </c>
      <c r="D55" s="889" t="s">
        <v>866</v>
      </c>
      <c r="E55" s="638">
        <f>IFERROR(VLOOKUP($D55,[1]受注ﾌｧｲﾙ!$A$3:$BZ$1314,17,FALSE),"-")</f>
        <v>6780</v>
      </c>
      <c r="F55" s="540" t="str">
        <f>IFERROR(VLOOKUP($D55,[1]受注ﾌｧｲﾙ!$A$3:$BZ$1314,18,FALSE),"-")</f>
        <v>15025-AH1F-1550X250</v>
      </c>
      <c r="G55" s="540" t="str">
        <f>IFERROR(VLOOKUP($D55,[1]受注ﾌｧｲﾙ!$A$3:$BZ$1314,19,FALSE),"-")</f>
        <v>FA</v>
      </c>
      <c r="H55" s="540" t="str">
        <f>IFERROR(VLOOKUP($D55,[1]受注ﾌｧｲﾙ!$A$3:$BZ$1314,20,FALSE),"-")</f>
        <v xml:space="preserve">   </v>
      </c>
      <c r="I55" s="540" t="str">
        <f>IFERROR(VLOOKUP($D55,[1]受注ﾌｧｲﾙ!$A$3:$BZ$1314,21,FALSE),"-")</f>
        <v>S</v>
      </c>
      <c r="J55" s="639">
        <f>IFERROR(VLOOKUP($D55,[1]受注ﾌｧｲﾙ!$A$3:$BZ$1314,22,FALSE),"-")</f>
        <v>250</v>
      </c>
      <c r="K55" s="540" t="str">
        <f>IFERROR(VLOOKUP($D55,[1]受注ﾌｧｲﾙ!$A$3:$BZ$1314,8,FALSE),"-")</f>
        <v>15025-JH1F-1550X250</v>
      </c>
      <c r="L55" s="540" t="str">
        <f>IFERROR(VLOOKUP($D55,[1]受注ﾌｧｲﾙ!$A$3:$BZ$1314,9,FALSE),"-")</f>
        <v>FA</v>
      </c>
      <c r="M55" s="540" t="str">
        <f>IFERROR(VLOOKUP($D55,[1]受注ﾌｧｲﾙ!$A$3:$BZ$1314,10,FALSE),"-")</f>
        <v xml:space="preserve">   </v>
      </c>
      <c r="N55" s="540" t="str">
        <f>IFERROR(VLOOKUP($D55,[1]受注ﾌｧｲﾙ!$A$3:$BZ$1314,11,FALSE),"-")</f>
        <v>S</v>
      </c>
      <c r="O55" s="639">
        <f>IFERROR(VLOOKUP($D55,[1]受注ﾌｧｲﾙ!$A$3:$BZ$1314,13,FALSE),"-")</f>
        <v>250</v>
      </c>
      <c r="P55" s="540">
        <f>IFERROR(VLOOKUP($D55,[1]受注ﾌｧｲﾙ!$A$3:$BZ$1314,15,FALSE),"-")</f>
        <v>0</v>
      </c>
      <c r="Q55" s="640">
        <f>IFERROR((VLOOKUP($D55,[1]受注ﾌｧｲﾙ!$A$3:$BZ$1314,16,FALSE)*O55),"-")</f>
        <v>250</v>
      </c>
      <c r="R55" s="640">
        <f>IFERROR(VLOOKUP($D55,[3]加工日報その他!$A$5:$DD$999,107,FALSE),"-")</f>
        <v>500</v>
      </c>
      <c r="S55" s="540" t="str">
        <f>IFERROR(VLOOKUP($D55,[1]受注ﾌｧｲﾙ!$A$3:$BZ$1314,26,FALSE),"-")</f>
        <v>EC,巻き返し、欠点表示</v>
      </c>
      <c r="T55" s="641" t="str">
        <f>IFERROR(VLOOKUP($D55,[1]受注ﾌｧｲﾙ!$A$3:$BZ$1314,23,FALSE),"-")</f>
        <v>滋賀</v>
      </c>
      <c r="U55" s="642"/>
      <c r="V55" s="642"/>
      <c r="W55" s="642">
        <f>IFERROR(VLOOKUP($D55,[1]受注ﾌｧｲﾙ!$A$3:$BZ$1314,25,FALSE),"-")</f>
        <v>46114</v>
      </c>
      <c r="X55" s="642">
        <f>IFERROR(VLOOKUP($D55,[1]受注ﾌｧｲﾙ!$A$3:$BZ$1314,32,FALSE),"-")</f>
        <v>46118</v>
      </c>
      <c r="Y55" s="642">
        <f>IFERROR(VLOOKUP($D55,[1]受注ﾌｧｲﾙ!$A$3:$BZ$1314,33,FALSE),"-")</f>
        <v>46118</v>
      </c>
      <c r="Z55" s="642">
        <f t="shared" si="0"/>
        <v>46115</v>
      </c>
      <c r="AA55" s="643">
        <f>IFERROR(VLOOKUP($D55,[3]加工日報その他!$A$5:$DD$999,2,FALSE),"-")</f>
        <v>46115</v>
      </c>
      <c r="AB55" s="644">
        <f>IFERROR(VLOOKUP($D55,[3]加工日報その他!$A$5:$DD$999,108,FALSE),"-")</f>
        <v>500</v>
      </c>
      <c r="AC55" s="645">
        <f t="shared" si="1"/>
        <v>250</v>
      </c>
      <c r="AD55" s="410" t="str">
        <f>IFERROR(VLOOKUP($D55,[1]受注ﾌｧｲﾙ!$A$3:$BZ$1314,27,FALSE),"-")&amp;"　"&amp;IFERROR(VLOOKUP($D55,[1]受注ﾌｧｲﾙ!$A$3:$BZ$1314,28,FALSE),"-")&amp;"　"&amp;IFERROR(VLOOKUP($D55,[1]受注ﾌｧｲﾙ!$A$3:$BZ$1314,29,FALSE),"-")</f>
        <v>6インチ紙管　ＥC面外巻き　Q面ﾃｰﾌﾟﾏｰｷﾝｸﾞ外す</v>
      </c>
      <c r="AE55" s="366"/>
      <c r="AF55" s="646" t="str">
        <f>IFERROR(VLOOKUP($D55,[3]加工日報その他!$A$5:$DD$999,94,FALSE),"-")</f>
        <v>完</v>
      </c>
      <c r="AG55" s="647" t="str">
        <f>IFERROR(VLOOKUP($D55,[1]受注ﾌｧｲﾙ!$A$3:$BZ$1314,2,FALSE),"-")</f>
        <v>通常入力</v>
      </c>
      <c r="AH55" s="647" t="str">
        <f>IFERROR(VLOOKUP($D55,[1]受注ﾌｧｲﾙ!$A$3:$BZ$1314,3,FALSE),"-")</f>
        <v>後加工</v>
      </c>
      <c r="AI55" s="648" t="str">
        <f>IFERROR(VLOOKUP($D55,[1]受注ﾌｧｲﾙ!$A$3:$BZ$1314,31,FALSE),"-")</f>
        <v>ｳﾙﾄﾗｽｴｰﾄﾞ</v>
      </c>
      <c r="AJ55" s="648" t="str">
        <f>IFERROR(VLOOKUP($D55,[1]受注ﾌｧｲﾙ!$A$3:$BZ$1314,12,FALSE),"-")</f>
        <v xml:space="preserve"> </v>
      </c>
      <c r="AK55" s="649" t="str">
        <f>IFERROR(VLOOKUP($D55,[1]受注ﾌｧｲﾙ!$A$3:$BZ$1314,24,FALSE),"-")</f>
        <v>EC</v>
      </c>
      <c r="AL55" s="366"/>
      <c r="AM55" s="366"/>
      <c r="AN55" s="366"/>
      <c r="AO55" s="366"/>
      <c r="AP55" s="366"/>
      <c r="AQ55" s="808" t="s">
        <v>322</v>
      </c>
      <c r="AR55" s="763"/>
      <c r="AS55" s="367" t="str">
        <f t="shared" si="2"/>
        <v/>
      </c>
      <c r="AT55" s="368"/>
      <c r="AU55" s="369" t="str">
        <f t="shared" si="3"/>
        <v/>
      </c>
      <c r="AV55" s="367" t="str">
        <f t="shared" si="4"/>
        <v/>
      </c>
      <c r="AW55" s="368"/>
      <c r="AX55" s="369" t="str">
        <f t="shared" si="5"/>
        <v/>
      </c>
      <c r="AY55" s="367" t="str">
        <f t="shared" si="6"/>
        <v/>
      </c>
      <c r="AZ55" s="402"/>
      <c r="BA55" s="369" t="str">
        <f t="shared" si="7"/>
        <v/>
      </c>
      <c r="BB55" s="367" t="str">
        <f t="shared" si="8"/>
        <v/>
      </c>
      <c r="BC55" s="402"/>
      <c r="BD55" s="369" t="str">
        <f t="shared" si="9"/>
        <v/>
      </c>
      <c r="BE55" s="367" t="str">
        <f t="shared" si="10"/>
        <v/>
      </c>
      <c r="BF55" s="402"/>
      <c r="BG55" s="369" t="str">
        <f t="shared" si="11"/>
        <v/>
      </c>
      <c r="BH55" s="367" t="str">
        <f t="shared" si="12"/>
        <v/>
      </c>
      <c r="BI55" s="368"/>
      <c r="BJ55" s="369" t="str">
        <f t="shared" si="13"/>
        <v/>
      </c>
      <c r="BK55" s="367" t="str">
        <f t="shared" si="14"/>
        <v/>
      </c>
      <c r="BL55" s="402"/>
      <c r="BM55" s="369" t="str">
        <f t="shared" si="15"/>
        <v/>
      </c>
      <c r="BN55" s="367" t="str">
        <f t="shared" si="16"/>
        <v/>
      </c>
      <c r="BO55" s="368"/>
      <c r="BP55" s="369" t="str">
        <f t="shared" si="17"/>
        <v/>
      </c>
      <c r="BQ55" s="367" t="str">
        <f t="shared" si="18"/>
        <v/>
      </c>
      <c r="BR55" s="368"/>
      <c r="BS55" s="369" t="str">
        <f t="shared" si="19"/>
        <v/>
      </c>
      <c r="BT55" s="367" t="str">
        <f t="shared" si="20"/>
        <v/>
      </c>
      <c r="BU55" s="368"/>
      <c r="BV55" s="369" t="str">
        <f t="shared" si="21"/>
        <v/>
      </c>
      <c r="BW55" s="367" t="str">
        <f t="shared" si="22"/>
        <v/>
      </c>
      <c r="BX55" s="368"/>
      <c r="BY55" s="369" t="str">
        <f t="shared" si="23"/>
        <v/>
      </c>
      <c r="BZ55" s="367" t="str">
        <f t="shared" si="24"/>
        <v/>
      </c>
      <c r="CA55" s="368"/>
      <c r="CB55" s="369" t="str">
        <f t="shared" si="25"/>
        <v/>
      </c>
      <c r="CC55" s="367" t="str">
        <f t="shared" si="26"/>
        <v/>
      </c>
      <c r="CD55" s="402"/>
      <c r="CE55" s="369" t="str">
        <f t="shared" si="27"/>
        <v/>
      </c>
      <c r="CF55" s="367" t="str">
        <f t="shared" si="28"/>
        <v/>
      </c>
      <c r="CG55" s="368"/>
      <c r="CH55" s="369" t="str">
        <f t="shared" si="29"/>
        <v/>
      </c>
      <c r="CI55" s="367" t="str">
        <f t="shared" si="30"/>
        <v/>
      </c>
      <c r="CJ55" s="794"/>
      <c r="CK55" s="369" t="str">
        <f t="shared" si="31"/>
        <v/>
      </c>
      <c r="CL55" s="367" t="str">
        <f t="shared" si="32"/>
        <v/>
      </c>
      <c r="CM55" s="368"/>
      <c r="CN55" s="369" t="str">
        <f t="shared" si="33"/>
        <v/>
      </c>
      <c r="CO55" s="367" t="str">
        <f t="shared" si="34"/>
        <v/>
      </c>
      <c r="CP55" s="368"/>
      <c r="CQ55" s="369" t="str">
        <f t="shared" si="35"/>
        <v/>
      </c>
      <c r="CR55" s="367" t="str">
        <f t="shared" si="36"/>
        <v/>
      </c>
      <c r="CS55" s="794"/>
      <c r="CT55" s="369" t="str">
        <f t="shared" si="37"/>
        <v/>
      </c>
      <c r="CU55" s="367" t="str">
        <f t="shared" si="38"/>
        <v/>
      </c>
      <c r="CV55" s="794"/>
      <c r="CW55" s="369" t="str">
        <f t="shared" si="39"/>
        <v/>
      </c>
      <c r="CX55" s="367" t="str">
        <f t="shared" si="40"/>
        <v/>
      </c>
      <c r="CY55" s="368"/>
      <c r="CZ55" s="369" t="str">
        <f t="shared" si="41"/>
        <v/>
      </c>
      <c r="DA55" s="367" t="str">
        <f t="shared" si="42"/>
        <v/>
      </c>
      <c r="DB55" s="368"/>
      <c r="DC55" s="369" t="str">
        <f t="shared" si="43"/>
        <v/>
      </c>
      <c r="DD55" s="367" t="str">
        <f t="shared" si="44"/>
        <v/>
      </c>
      <c r="DE55" s="368"/>
      <c r="DF55" s="369" t="str">
        <f t="shared" si="45"/>
        <v/>
      </c>
      <c r="DG55" s="367" t="str">
        <f t="shared" si="46"/>
        <v/>
      </c>
      <c r="DH55" s="368"/>
      <c r="DI55" s="369" t="str">
        <f t="shared" si="47"/>
        <v/>
      </c>
      <c r="DJ55" s="367" t="str">
        <f t="shared" si="48"/>
        <v/>
      </c>
      <c r="DK55" s="368"/>
      <c r="DL55" s="369" t="str">
        <f t="shared" si="49"/>
        <v/>
      </c>
      <c r="DM55" s="367" t="str">
        <f t="shared" si="50"/>
        <v/>
      </c>
      <c r="DN55" s="368"/>
      <c r="DO55" s="369" t="str">
        <f t="shared" si="51"/>
        <v/>
      </c>
      <c r="DP55" s="367" t="str">
        <f t="shared" si="52"/>
        <v/>
      </c>
      <c r="DQ55" s="368"/>
      <c r="DR55" s="369" t="str">
        <f t="shared" si="53"/>
        <v/>
      </c>
      <c r="DS55" s="367" t="str">
        <f t="shared" si="54"/>
        <v/>
      </c>
      <c r="DT55" s="368"/>
      <c r="DU55" s="369" t="str">
        <f t="shared" si="55"/>
        <v/>
      </c>
      <c r="DV55" s="367" t="str">
        <f t="shared" si="56"/>
        <v/>
      </c>
      <c r="DW55" s="368"/>
      <c r="DX55" s="369" t="str">
        <f t="shared" si="57"/>
        <v/>
      </c>
      <c r="DY55" s="367" t="str">
        <f t="shared" si="58"/>
        <v/>
      </c>
      <c r="DZ55" s="368"/>
      <c r="EA55" s="369" t="str">
        <f t="shared" si="59"/>
        <v/>
      </c>
      <c r="EB55" s="367" t="str">
        <f t="shared" si="60"/>
        <v/>
      </c>
      <c r="EC55" s="368"/>
      <c r="ED55" s="369" t="str">
        <f t="shared" si="61"/>
        <v/>
      </c>
      <c r="EE55" s="367" t="str">
        <f t="shared" si="62"/>
        <v/>
      </c>
      <c r="EF55" s="368"/>
      <c r="EG55" s="367" t="str">
        <f t="shared" si="63"/>
        <v/>
      </c>
      <c r="EH55" s="367" t="str">
        <f t="shared" si="63"/>
        <v/>
      </c>
      <c r="EI55" s="368"/>
      <c r="EJ55" s="369" t="str">
        <f t="shared" si="64"/>
        <v/>
      </c>
      <c r="EK55" s="367" t="str">
        <f t="shared" si="65"/>
        <v>→</v>
      </c>
      <c r="EL55" s="368"/>
      <c r="EM55" s="369" t="str">
        <f t="shared" si="66"/>
        <v/>
      </c>
      <c r="EN55" s="367" t="str">
        <f t="shared" si="67"/>
        <v/>
      </c>
      <c r="EO55" s="807">
        <v>250</v>
      </c>
      <c r="EP55" s="369" t="str">
        <f t="shared" si="68"/>
        <v/>
      </c>
      <c r="EQ55" s="367" t="str">
        <f t="shared" si="69"/>
        <v/>
      </c>
      <c r="ER55" s="402"/>
      <c r="ES55" s="369" t="str">
        <f t="shared" si="70"/>
        <v/>
      </c>
      <c r="ET55" s="367" t="str">
        <f t="shared" si="71"/>
        <v/>
      </c>
      <c r="EU55" s="402"/>
      <c r="EV55" s="369" t="str">
        <f t="shared" si="72"/>
        <v/>
      </c>
      <c r="EW55" s="367" t="str">
        <f t="shared" si="73"/>
        <v/>
      </c>
      <c r="EX55" s="368"/>
      <c r="EY55" s="369" t="str">
        <f t="shared" si="74"/>
        <v>⇒</v>
      </c>
      <c r="EZ55" s="367" t="str">
        <f t="shared" si="75"/>
        <v/>
      </c>
      <c r="FA55" s="402"/>
      <c r="FB55" s="369" t="str">
        <f t="shared" si="76"/>
        <v/>
      </c>
      <c r="FC55" s="367" t="str">
        <f t="shared" si="77"/>
        <v/>
      </c>
      <c r="FD55" s="368"/>
      <c r="FE55" s="369" t="str">
        <f t="shared" si="78"/>
        <v/>
      </c>
      <c r="FF55" s="367" t="str">
        <f t="shared" si="79"/>
        <v/>
      </c>
      <c r="FG55" s="368"/>
      <c r="FH55" s="369" t="str">
        <f t="shared" si="80"/>
        <v/>
      </c>
      <c r="FI55" s="367" t="str">
        <f t="shared" si="81"/>
        <v/>
      </c>
      <c r="FJ55" s="368"/>
      <c r="FK55" s="369" t="str">
        <f t="shared" si="82"/>
        <v/>
      </c>
      <c r="FL55" s="367" t="str">
        <f t="shared" si="83"/>
        <v/>
      </c>
      <c r="FM55" s="368"/>
      <c r="FN55" s="369" t="str">
        <f t="shared" si="84"/>
        <v/>
      </c>
      <c r="FO55" s="367" t="str">
        <f t="shared" si="85"/>
        <v/>
      </c>
      <c r="FP55" s="368"/>
      <c r="FQ55" s="369" t="str">
        <f t="shared" si="86"/>
        <v/>
      </c>
      <c r="FR55" s="367" t="str">
        <f t="shared" si="87"/>
        <v/>
      </c>
      <c r="FS55" s="402"/>
      <c r="FT55" s="369" t="str">
        <f t="shared" si="88"/>
        <v/>
      </c>
      <c r="FU55" s="367" t="str">
        <f t="shared" si="89"/>
        <v/>
      </c>
      <c r="FV55" s="368"/>
      <c r="FW55" s="369" t="str">
        <f t="shared" si="90"/>
        <v/>
      </c>
      <c r="FX55" s="367" t="str">
        <f t="shared" si="91"/>
        <v/>
      </c>
      <c r="FY55" s="794"/>
      <c r="FZ55" s="369" t="str">
        <f t="shared" si="92"/>
        <v/>
      </c>
      <c r="GA55" s="367" t="str">
        <f t="shared" si="93"/>
        <v/>
      </c>
      <c r="GB55" s="368"/>
      <c r="GC55" s="369" t="str">
        <f t="shared" si="94"/>
        <v/>
      </c>
      <c r="GD55" s="367" t="str">
        <f t="shared" si="95"/>
        <v/>
      </c>
      <c r="GE55" s="368"/>
      <c r="GF55" s="369" t="str">
        <f t="shared" si="96"/>
        <v/>
      </c>
      <c r="GG55" s="367" t="str">
        <f t="shared" si="97"/>
        <v/>
      </c>
      <c r="GH55" s="794"/>
      <c r="GI55" s="369" t="str">
        <f t="shared" si="98"/>
        <v/>
      </c>
      <c r="GJ55" s="367" t="str">
        <f t="shared" si="99"/>
        <v/>
      </c>
      <c r="GK55" s="794"/>
      <c r="GL55" s="369" t="str">
        <f t="shared" si="100"/>
        <v/>
      </c>
      <c r="GM55" s="367" t="str">
        <f t="shared" si="101"/>
        <v/>
      </c>
      <c r="GN55" s="368"/>
      <c r="GO55" s="369" t="str">
        <f t="shared" si="102"/>
        <v/>
      </c>
      <c r="GP55" s="367" t="str">
        <f t="shared" si="103"/>
        <v/>
      </c>
      <c r="GQ55" s="368"/>
      <c r="GR55" s="369" t="str">
        <f t="shared" si="104"/>
        <v/>
      </c>
      <c r="GS55" s="367" t="str">
        <f t="shared" si="105"/>
        <v/>
      </c>
      <c r="GT55" s="368"/>
      <c r="GU55" s="369" t="str">
        <f t="shared" si="106"/>
        <v/>
      </c>
      <c r="GV55" s="367" t="str">
        <f t="shared" si="107"/>
        <v/>
      </c>
      <c r="GW55" s="368"/>
      <c r="GX55" s="369" t="str">
        <f t="shared" si="108"/>
        <v/>
      </c>
      <c r="GY55" s="367" t="str">
        <f t="shared" si="109"/>
        <v/>
      </c>
      <c r="GZ55" s="368"/>
      <c r="HA55" s="369" t="str">
        <f t="shared" si="110"/>
        <v/>
      </c>
      <c r="HB55" s="367" t="str">
        <f t="shared" si="111"/>
        <v/>
      </c>
      <c r="HC55" s="368"/>
      <c r="HD55" s="369" t="str">
        <f t="shared" si="112"/>
        <v/>
      </c>
      <c r="HE55" s="367" t="str">
        <f t="shared" si="113"/>
        <v/>
      </c>
      <c r="HF55" s="368"/>
      <c r="HG55" s="369" t="str">
        <f t="shared" si="114"/>
        <v/>
      </c>
      <c r="HH55" s="367" t="str">
        <f t="shared" si="115"/>
        <v/>
      </c>
      <c r="HI55" s="368"/>
      <c r="HJ55" s="369" t="str">
        <f t="shared" si="116"/>
        <v/>
      </c>
      <c r="HK55" s="367" t="str">
        <f t="shared" si="117"/>
        <v/>
      </c>
      <c r="HL55" s="368"/>
      <c r="HM55" s="369" t="str">
        <f t="shared" si="118"/>
        <v/>
      </c>
      <c r="HN55" s="367" t="str">
        <f t="shared" si="119"/>
        <v/>
      </c>
      <c r="HO55" s="368"/>
      <c r="HP55" s="369" t="str">
        <f t="shared" si="120"/>
        <v/>
      </c>
      <c r="HQ55" s="367" t="str">
        <f t="shared" si="121"/>
        <v/>
      </c>
      <c r="HR55" s="368"/>
      <c r="HS55" s="369" t="str">
        <f t="shared" si="122"/>
        <v/>
      </c>
      <c r="HT55" s="367" t="str">
        <f t="shared" si="123"/>
        <v/>
      </c>
      <c r="HU55" s="368"/>
      <c r="HV55" s="367" t="str">
        <f t="shared" si="124"/>
        <v/>
      </c>
      <c r="HW55" s="367" t="str">
        <f t="shared" si="124"/>
        <v/>
      </c>
      <c r="HX55" s="368"/>
      <c r="HY55" s="369" t="str">
        <f t="shared" si="125"/>
        <v/>
      </c>
      <c r="HZ55" s="367" t="str">
        <f t="shared" si="126"/>
        <v/>
      </c>
      <c r="IA55" s="368"/>
      <c r="IB55" s="369" t="str">
        <f t="shared" si="127"/>
        <v/>
      </c>
      <c r="IC55" s="367" t="str">
        <f t="shared" si="128"/>
        <v/>
      </c>
      <c r="ID55" s="402"/>
      <c r="IE55" s="369" t="str">
        <f t="shared" si="129"/>
        <v/>
      </c>
      <c r="IF55" s="367" t="str">
        <f t="shared" si="130"/>
        <v/>
      </c>
      <c r="IG55" s="402"/>
      <c r="IH55" s="369" t="str">
        <f t="shared" si="131"/>
        <v/>
      </c>
      <c r="II55" s="367" t="str">
        <f t="shared" si="132"/>
        <v/>
      </c>
      <c r="IJ55" s="402"/>
      <c r="IK55" s="369" t="str">
        <f t="shared" si="133"/>
        <v/>
      </c>
      <c r="IL55" s="367" t="str">
        <f t="shared" si="134"/>
        <v/>
      </c>
      <c r="IM55" s="368"/>
      <c r="IN55" s="369" t="str">
        <f t="shared" si="135"/>
        <v/>
      </c>
      <c r="IO55" s="367" t="str">
        <f t="shared" si="136"/>
        <v/>
      </c>
      <c r="IP55" s="402"/>
      <c r="IQ55" s="369" t="str">
        <f t="shared" si="137"/>
        <v/>
      </c>
      <c r="IR55" s="367" t="str">
        <f t="shared" si="138"/>
        <v/>
      </c>
      <c r="IS55" s="368"/>
      <c r="IT55" s="369" t="str">
        <f t="shared" si="139"/>
        <v/>
      </c>
      <c r="IU55" s="367" t="str">
        <f t="shared" si="140"/>
        <v/>
      </c>
      <c r="IV55" s="368"/>
      <c r="IW55" s="369" t="str">
        <f t="shared" si="141"/>
        <v/>
      </c>
      <c r="IX55" s="367" t="str">
        <f t="shared" si="142"/>
        <v/>
      </c>
      <c r="IY55" s="368"/>
      <c r="IZ55" s="369" t="str">
        <f t="shared" si="143"/>
        <v/>
      </c>
      <c r="JA55" s="367" t="str">
        <f t="shared" si="144"/>
        <v/>
      </c>
      <c r="JB55" s="368"/>
      <c r="JC55" s="369" t="str">
        <f t="shared" si="145"/>
        <v/>
      </c>
      <c r="JD55" s="367" t="str">
        <f t="shared" si="146"/>
        <v/>
      </c>
      <c r="JE55" s="368"/>
      <c r="JF55" s="369" t="str">
        <f t="shared" si="147"/>
        <v/>
      </c>
      <c r="JG55" s="367" t="str">
        <f t="shared" si="148"/>
        <v/>
      </c>
      <c r="JH55" s="402"/>
      <c r="JI55" s="369" t="str">
        <f t="shared" si="149"/>
        <v/>
      </c>
      <c r="JJ55" s="367" t="str">
        <f t="shared" si="150"/>
        <v/>
      </c>
      <c r="JK55" s="368"/>
      <c r="JL55" s="369" t="str">
        <f t="shared" si="151"/>
        <v/>
      </c>
      <c r="JM55" s="367" t="str">
        <f t="shared" si="152"/>
        <v/>
      </c>
      <c r="JN55" s="794"/>
      <c r="JO55" s="369" t="str">
        <f t="shared" si="153"/>
        <v/>
      </c>
      <c r="JP55" s="367" t="str">
        <f t="shared" si="154"/>
        <v/>
      </c>
      <c r="JQ55" s="368"/>
      <c r="JR55" s="369" t="str">
        <f t="shared" si="155"/>
        <v/>
      </c>
      <c r="JS55" s="367" t="str">
        <f t="shared" si="156"/>
        <v/>
      </c>
      <c r="JT55" s="368"/>
      <c r="JU55" s="369" t="str">
        <f t="shared" si="157"/>
        <v/>
      </c>
      <c r="JV55" s="367" t="str">
        <f t="shared" si="158"/>
        <v/>
      </c>
      <c r="JW55" s="794"/>
      <c r="JX55" s="369" t="str">
        <f t="shared" si="159"/>
        <v/>
      </c>
      <c r="JY55" s="367" t="str">
        <f t="shared" si="160"/>
        <v/>
      </c>
      <c r="JZ55" s="794"/>
      <c r="KA55" s="369" t="str">
        <f t="shared" si="161"/>
        <v/>
      </c>
      <c r="KB55" s="367" t="str">
        <f t="shared" si="162"/>
        <v/>
      </c>
      <c r="KC55" s="368"/>
      <c r="KD55" s="369" t="str">
        <f t="shared" si="163"/>
        <v/>
      </c>
      <c r="KE55" s="367" t="str">
        <f t="shared" si="164"/>
        <v/>
      </c>
      <c r="KF55" s="368"/>
      <c r="KG55" s="369" t="str">
        <f t="shared" si="165"/>
        <v/>
      </c>
      <c r="KH55" s="367" t="str">
        <f t="shared" si="166"/>
        <v/>
      </c>
      <c r="KI55" s="368"/>
      <c r="KJ55" s="369" t="str">
        <f t="shared" si="167"/>
        <v/>
      </c>
      <c r="KK55" s="367" t="str">
        <f t="shared" si="168"/>
        <v/>
      </c>
      <c r="KL55" s="368"/>
      <c r="KM55" s="369" t="str">
        <f t="shared" si="169"/>
        <v/>
      </c>
      <c r="KN55" s="367" t="str">
        <f t="shared" si="170"/>
        <v/>
      </c>
      <c r="KO55" s="368"/>
      <c r="KP55" s="369" t="str">
        <f t="shared" si="171"/>
        <v/>
      </c>
      <c r="KQ55" s="367" t="str">
        <f t="shared" si="172"/>
        <v/>
      </c>
      <c r="KR55" s="368"/>
      <c r="KS55" s="369" t="str">
        <f t="shared" si="173"/>
        <v/>
      </c>
      <c r="KT55" s="367" t="str">
        <f t="shared" si="174"/>
        <v/>
      </c>
      <c r="KU55" s="368"/>
      <c r="KV55" s="369" t="str">
        <f t="shared" si="175"/>
        <v/>
      </c>
      <c r="KW55" s="367" t="str">
        <f t="shared" si="176"/>
        <v/>
      </c>
      <c r="KX55" s="368"/>
      <c r="KY55" s="369" t="str">
        <f t="shared" si="177"/>
        <v/>
      </c>
      <c r="KZ55" s="367" t="str">
        <f t="shared" si="178"/>
        <v/>
      </c>
      <c r="LA55" s="368"/>
      <c r="LB55" s="369" t="str">
        <f t="shared" si="179"/>
        <v/>
      </c>
      <c r="LC55" s="367" t="str">
        <f t="shared" si="180"/>
        <v/>
      </c>
      <c r="LD55" s="368"/>
      <c r="LE55" s="369" t="str">
        <f t="shared" si="181"/>
        <v/>
      </c>
      <c r="LF55" s="367" t="str">
        <f t="shared" si="182"/>
        <v/>
      </c>
      <c r="LG55" s="368"/>
      <c r="LH55" s="369" t="str">
        <f t="shared" si="183"/>
        <v/>
      </c>
      <c r="LI55" s="367" t="str">
        <f t="shared" si="184"/>
        <v/>
      </c>
      <c r="LJ55" s="368"/>
      <c r="LK55" s="367" t="str">
        <f>IF($W55="","",IF($W55=LL$4,"→",""))</f>
        <v/>
      </c>
      <c r="XFD55" s="230">
        <f t="shared" si="185"/>
        <v>500</v>
      </c>
    </row>
    <row r="56" spans="1:323 16384:16384" ht="21.65" hidden="1" customHeight="1" x14ac:dyDescent="0.2">
      <c r="A56" s="120"/>
      <c r="B56" s="637">
        <f>IFERROR(VLOOKUP($D56,[1]受注ﾌｧｲﾙ!$A$3:$BZ$1314,5,FALSE),"-")</f>
        <v>46112.683761574073</v>
      </c>
      <c r="C56" s="555">
        <f>IFERROR(VLOOKUP($D56,[1]受注ﾌｧｲﾙ!$A$3:$BZ$1314,6,FALSE),"-")</f>
        <v>0</v>
      </c>
      <c r="D56" s="889" t="s">
        <v>866</v>
      </c>
      <c r="E56" s="638">
        <f>IFERROR(VLOOKUP($D56,[1]受注ﾌｧｲﾙ!$A$3:$BZ$1314,17,FALSE),"-")</f>
        <v>6780</v>
      </c>
      <c r="F56" s="540" t="str">
        <f>IFERROR(VLOOKUP($D56,[1]受注ﾌｧｲﾙ!$A$3:$BZ$1314,18,FALSE),"-")</f>
        <v>15025-AH1F-1550X250</v>
      </c>
      <c r="G56" s="540" t="str">
        <f>IFERROR(VLOOKUP($D56,[1]受注ﾌｧｲﾙ!$A$3:$BZ$1314,19,FALSE),"-")</f>
        <v>FA</v>
      </c>
      <c r="H56" s="540" t="str">
        <f>IFERROR(VLOOKUP($D56,[1]受注ﾌｧｲﾙ!$A$3:$BZ$1314,20,FALSE),"-")</f>
        <v xml:space="preserve">   </v>
      </c>
      <c r="I56" s="540" t="str">
        <f>IFERROR(VLOOKUP($D56,[1]受注ﾌｧｲﾙ!$A$3:$BZ$1314,21,FALSE),"-")</f>
        <v>S</v>
      </c>
      <c r="J56" s="639">
        <f>IFERROR(VLOOKUP($D56,[1]受注ﾌｧｲﾙ!$A$3:$BZ$1314,22,FALSE),"-")</f>
        <v>250</v>
      </c>
      <c r="K56" s="540" t="str">
        <f>IFERROR(VLOOKUP($D56,[1]受注ﾌｧｲﾙ!$A$3:$BZ$1314,8,FALSE),"-")</f>
        <v>15025-JH1F-1550X250</v>
      </c>
      <c r="L56" s="540" t="str">
        <f>IFERROR(VLOOKUP($D56,[1]受注ﾌｧｲﾙ!$A$3:$BZ$1314,9,FALSE),"-")</f>
        <v>FA</v>
      </c>
      <c r="M56" s="540" t="str">
        <f>IFERROR(VLOOKUP($D56,[1]受注ﾌｧｲﾙ!$A$3:$BZ$1314,10,FALSE),"-")</f>
        <v xml:space="preserve">   </v>
      </c>
      <c r="N56" s="540" t="str">
        <f>IFERROR(VLOOKUP($D56,[1]受注ﾌｧｲﾙ!$A$3:$BZ$1314,11,FALSE),"-")</f>
        <v>S</v>
      </c>
      <c r="O56" s="639">
        <f>IFERROR(VLOOKUP($D56,[1]受注ﾌｧｲﾙ!$A$3:$BZ$1314,13,FALSE),"-")</f>
        <v>250</v>
      </c>
      <c r="P56" s="540">
        <f>IFERROR(VLOOKUP($D56,[1]受注ﾌｧｲﾙ!$A$3:$BZ$1314,15,FALSE),"-")</f>
        <v>0</v>
      </c>
      <c r="Q56" s="640">
        <f>IFERROR((VLOOKUP($D56,[1]受注ﾌｧｲﾙ!$A$3:$BZ$1314,16,FALSE)*O56),"-")</f>
        <v>250</v>
      </c>
      <c r="R56" s="640">
        <f>IFERROR(VLOOKUP($D56,[3]加工日報その他!$A$5:$DD$999,107,FALSE),"-")</f>
        <v>500</v>
      </c>
      <c r="S56" s="540" t="str">
        <f>IFERROR(VLOOKUP($D56,[1]受注ﾌｧｲﾙ!$A$3:$BZ$1314,26,FALSE),"-")</f>
        <v>EC,巻き返し、欠点表示</v>
      </c>
      <c r="T56" s="641" t="str">
        <f>IFERROR(VLOOKUP($D56,[1]受注ﾌｧｲﾙ!$A$3:$BZ$1314,23,FALSE),"-")</f>
        <v>滋賀</v>
      </c>
      <c r="U56" s="642"/>
      <c r="V56" s="642"/>
      <c r="W56" s="642">
        <f>IFERROR(VLOOKUP($D56,[1]受注ﾌｧｲﾙ!$A$3:$BZ$1314,25,FALSE),"-")</f>
        <v>46114</v>
      </c>
      <c r="X56" s="642">
        <f>IFERROR(VLOOKUP($D56,[1]受注ﾌｧｲﾙ!$A$3:$BZ$1314,32,FALSE),"-")</f>
        <v>46118</v>
      </c>
      <c r="Y56" s="642">
        <f>IFERROR(VLOOKUP($D56,[1]受注ﾌｧｲﾙ!$A$3:$BZ$1314,33,FALSE),"-")</f>
        <v>46118</v>
      </c>
      <c r="Z56" s="642">
        <f t="shared" si="0"/>
        <v>46115</v>
      </c>
      <c r="AA56" s="643">
        <f>IFERROR(VLOOKUP($D56,[3]加工日報その他!$A$5:$DD$999,2,FALSE),"-")</f>
        <v>46115</v>
      </c>
      <c r="AB56" s="644">
        <f>IFERROR(VLOOKUP($D56,[3]加工日報その他!$A$5:$DD$999,108,FALSE),"-")</f>
        <v>500</v>
      </c>
      <c r="AC56" s="645">
        <f t="shared" si="1"/>
        <v>250</v>
      </c>
      <c r="AD56" s="410" t="str">
        <f>IFERROR(VLOOKUP($D56,[1]受注ﾌｧｲﾙ!$A$3:$BZ$1314,27,FALSE),"-")&amp;"　"&amp;IFERROR(VLOOKUP($D56,[1]受注ﾌｧｲﾙ!$A$3:$BZ$1314,28,FALSE),"-")&amp;"　"&amp;IFERROR(VLOOKUP($D56,[1]受注ﾌｧｲﾙ!$A$3:$BZ$1314,29,FALSE),"-")</f>
        <v>6インチ紙管　ＥC面外巻き　Q面ﾃｰﾌﾟﾏｰｷﾝｸﾞ外す</v>
      </c>
      <c r="AE56" s="366"/>
      <c r="AF56" s="646" t="str">
        <f>IFERROR(VLOOKUP($D56,[3]加工日報その他!$A$5:$DD$999,94,FALSE),"-")</f>
        <v>完</v>
      </c>
      <c r="AG56" s="647" t="str">
        <f>IFERROR(VLOOKUP($D56,[1]受注ﾌｧｲﾙ!$A$3:$BZ$1314,2,FALSE),"-")</f>
        <v>通常入力</v>
      </c>
      <c r="AH56" s="647" t="str">
        <f>IFERROR(VLOOKUP($D56,[1]受注ﾌｧｲﾙ!$A$3:$BZ$1314,3,FALSE),"-")</f>
        <v>後加工</v>
      </c>
      <c r="AI56" s="648" t="str">
        <f>IFERROR(VLOOKUP($D56,[1]受注ﾌｧｲﾙ!$A$3:$BZ$1314,31,FALSE),"-")</f>
        <v>ｳﾙﾄﾗｽｴｰﾄﾞ</v>
      </c>
      <c r="AJ56" s="648" t="str">
        <f>IFERROR(VLOOKUP($D56,[1]受注ﾌｧｲﾙ!$A$3:$BZ$1314,12,FALSE),"-")</f>
        <v xml:space="preserve"> </v>
      </c>
      <c r="AK56" s="649" t="str">
        <f>IFERROR(VLOOKUP($D56,[1]受注ﾌｧｲﾙ!$A$3:$BZ$1314,24,FALSE),"-")</f>
        <v>EC</v>
      </c>
      <c r="AL56" s="366"/>
      <c r="AM56" s="366"/>
      <c r="AN56" s="366"/>
      <c r="AO56" s="366"/>
      <c r="AP56" s="366"/>
      <c r="AQ56" s="808" t="s">
        <v>321</v>
      </c>
      <c r="AR56" s="763"/>
      <c r="AS56" s="367" t="str">
        <f t="shared" si="2"/>
        <v/>
      </c>
      <c r="AT56" s="368"/>
      <c r="AU56" s="369" t="str">
        <f t="shared" si="3"/>
        <v/>
      </c>
      <c r="AV56" s="367" t="str">
        <f t="shared" si="4"/>
        <v/>
      </c>
      <c r="AW56" s="368"/>
      <c r="AX56" s="369" t="str">
        <f t="shared" si="5"/>
        <v/>
      </c>
      <c r="AY56" s="367" t="str">
        <f t="shared" si="6"/>
        <v/>
      </c>
      <c r="AZ56" s="402"/>
      <c r="BA56" s="369" t="str">
        <f t="shared" si="7"/>
        <v/>
      </c>
      <c r="BB56" s="367" t="str">
        <f t="shared" si="8"/>
        <v/>
      </c>
      <c r="BC56" s="402"/>
      <c r="BD56" s="369" t="str">
        <f t="shared" si="9"/>
        <v/>
      </c>
      <c r="BE56" s="367" t="str">
        <f t="shared" si="10"/>
        <v/>
      </c>
      <c r="BF56" s="402"/>
      <c r="BG56" s="369" t="str">
        <f t="shared" si="11"/>
        <v/>
      </c>
      <c r="BH56" s="367" t="str">
        <f t="shared" si="12"/>
        <v/>
      </c>
      <c r="BI56" s="368"/>
      <c r="BJ56" s="369" t="str">
        <f t="shared" si="13"/>
        <v/>
      </c>
      <c r="BK56" s="367" t="str">
        <f t="shared" si="14"/>
        <v/>
      </c>
      <c r="BL56" s="402"/>
      <c r="BM56" s="369" t="str">
        <f t="shared" si="15"/>
        <v/>
      </c>
      <c r="BN56" s="367" t="str">
        <f t="shared" si="16"/>
        <v/>
      </c>
      <c r="BO56" s="368"/>
      <c r="BP56" s="369" t="str">
        <f t="shared" si="17"/>
        <v/>
      </c>
      <c r="BQ56" s="367" t="str">
        <f t="shared" si="18"/>
        <v/>
      </c>
      <c r="BR56" s="368"/>
      <c r="BS56" s="369" t="str">
        <f t="shared" si="19"/>
        <v/>
      </c>
      <c r="BT56" s="367" t="str">
        <f t="shared" si="20"/>
        <v/>
      </c>
      <c r="BU56" s="368"/>
      <c r="BV56" s="369" t="str">
        <f t="shared" si="21"/>
        <v/>
      </c>
      <c r="BW56" s="367" t="str">
        <f t="shared" si="22"/>
        <v/>
      </c>
      <c r="BX56" s="368"/>
      <c r="BY56" s="369" t="str">
        <f t="shared" si="23"/>
        <v/>
      </c>
      <c r="BZ56" s="367" t="str">
        <f t="shared" si="24"/>
        <v/>
      </c>
      <c r="CA56" s="368"/>
      <c r="CB56" s="369" t="str">
        <f t="shared" si="25"/>
        <v/>
      </c>
      <c r="CC56" s="367" t="str">
        <f t="shared" si="26"/>
        <v/>
      </c>
      <c r="CD56" s="402"/>
      <c r="CE56" s="369" t="str">
        <f t="shared" si="27"/>
        <v/>
      </c>
      <c r="CF56" s="367" t="str">
        <f t="shared" si="28"/>
        <v/>
      </c>
      <c r="CG56" s="368"/>
      <c r="CH56" s="369" t="str">
        <f t="shared" si="29"/>
        <v/>
      </c>
      <c r="CI56" s="367" t="str">
        <f t="shared" si="30"/>
        <v/>
      </c>
      <c r="CJ56" s="794"/>
      <c r="CK56" s="369" t="str">
        <f t="shared" si="31"/>
        <v/>
      </c>
      <c r="CL56" s="367" t="str">
        <f t="shared" si="32"/>
        <v/>
      </c>
      <c r="CM56" s="368"/>
      <c r="CN56" s="369" t="str">
        <f t="shared" si="33"/>
        <v/>
      </c>
      <c r="CO56" s="367" t="str">
        <f t="shared" si="34"/>
        <v/>
      </c>
      <c r="CP56" s="368"/>
      <c r="CQ56" s="369" t="str">
        <f t="shared" si="35"/>
        <v/>
      </c>
      <c r="CR56" s="367" t="str">
        <f t="shared" si="36"/>
        <v/>
      </c>
      <c r="CS56" s="794"/>
      <c r="CT56" s="369" t="str">
        <f t="shared" si="37"/>
        <v/>
      </c>
      <c r="CU56" s="367" t="str">
        <f t="shared" si="38"/>
        <v/>
      </c>
      <c r="CV56" s="794"/>
      <c r="CW56" s="369" t="str">
        <f t="shared" si="39"/>
        <v/>
      </c>
      <c r="CX56" s="367" t="str">
        <f t="shared" si="40"/>
        <v/>
      </c>
      <c r="CY56" s="368"/>
      <c r="CZ56" s="369" t="str">
        <f t="shared" si="41"/>
        <v/>
      </c>
      <c r="DA56" s="367" t="str">
        <f t="shared" si="42"/>
        <v/>
      </c>
      <c r="DB56" s="368"/>
      <c r="DC56" s="369" t="str">
        <f t="shared" si="43"/>
        <v/>
      </c>
      <c r="DD56" s="367" t="str">
        <f t="shared" si="44"/>
        <v/>
      </c>
      <c r="DE56" s="368"/>
      <c r="DF56" s="369" t="str">
        <f t="shared" si="45"/>
        <v/>
      </c>
      <c r="DG56" s="367" t="str">
        <f t="shared" si="46"/>
        <v/>
      </c>
      <c r="DH56" s="368"/>
      <c r="DI56" s="369" t="str">
        <f t="shared" si="47"/>
        <v/>
      </c>
      <c r="DJ56" s="367" t="str">
        <f t="shared" si="48"/>
        <v/>
      </c>
      <c r="DK56" s="368"/>
      <c r="DL56" s="369" t="str">
        <f t="shared" si="49"/>
        <v/>
      </c>
      <c r="DM56" s="367" t="str">
        <f t="shared" si="50"/>
        <v/>
      </c>
      <c r="DN56" s="368"/>
      <c r="DO56" s="369" t="str">
        <f t="shared" si="51"/>
        <v/>
      </c>
      <c r="DP56" s="367" t="str">
        <f t="shared" si="52"/>
        <v/>
      </c>
      <c r="DQ56" s="368"/>
      <c r="DR56" s="369" t="str">
        <f t="shared" si="53"/>
        <v/>
      </c>
      <c r="DS56" s="367" t="str">
        <f t="shared" si="54"/>
        <v/>
      </c>
      <c r="DT56" s="368"/>
      <c r="DU56" s="369" t="str">
        <f t="shared" si="55"/>
        <v/>
      </c>
      <c r="DV56" s="367" t="str">
        <f t="shared" si="56"/>
        <v/>
      </c>
      <c r="DW56" s="368"/>
      <c r="DX56" s="369" t="str">
        <f t="shared" si="57"/>
        <v/>
      </c>
      <c r="DY56" s="367" t="str">
        <f t="shared" si="58"/>
        <v/>
      </c>
      <c r="DZ56" s="368"/>
      <c r="EA56" s="369" t="str">
        <f t="shared" si="59"/>
        <v/>
      </c>
      <c r="EB56" s="367" t="str">
        <f t="shared" si="60"/>
        <v/>
      </c>
      <c r="EC56" s="368"/>
      <c r="ED56" s="369" t="str">
        <f t="shared" si="61"/>
        <v/>
      </c>
      <c r="EE56" s="367" t="str">
        <f t="shared" si="62"/>
        <v/>
      </c>
      <c r="EF56" s="368"/>
      <c r="EG56" s="367" t="str">
        <f t="shared" si="63"/>
        <v/>
      </c>
      <c r="EH56" s="367" t="str">
        <f t="shared" si="63"/>
        <v/>
      </c>
      <c r="EI56" s="368"/>
      <c r="EJ56" s="369" t="str">
        <f t="shared" si="64"/>
        <v/>
      </c>
      <c r="EK56" s="367" t="str">
        <f t="shared" si="65"/>
        <v>→</v>
      </c>
      <c r="EL56" s="368"/>
      <c r="EM56" s="369" t="str">
        <f t="shared" si="66"/>
        <v/>
      </c>
      <c r="EN56" s="367" t="str">
        <f t="shared" si="67"/>
        <v/>
      </c>
      <c r="EO56" s="807">
        <v>250</v>
      </c>
      <c r="EP56" s="369" t="str">
        <f t="shared" si="68"/>
        <v/>
      </c>
      <c r="EQ56" s="367" t="str">
        <f t="shared" si="69"/>
        <v/>
      </c>
      <c r="ER56" s="402"/>
      <c r="ES56" s="369" t="str">
        <f t="shared" si="70"/>
        <v/>
      </c>
      <c r="ET56" s="367" t="str">
        <f t="shared" si="71"/>
        <v/>
      </c>
      <c r="EU56" s="402"/>
      <c r="EV56" s="369" t="str">
        <f t="shared" si="72"/>
        <v/>
      </c>
      <c r="EW56" s="367" t="str">
        <f t="shared" si="73"/>
        <v/>
      </c>
      <c r="EX56" s="368"/>
      <c r="EY56" s="369" t="str">
        <f t="shared" si="74"/>
        <v>⇒</v>
      </c>
      <c r="EZ56" s="367" t="str">
        <f t="shared" si="75"/>
        <v/>
      </c>
      <c r="FA56" s="402"/>
      <c r="FB56" s="369" t="str">
        <f t="shared" si="76"/>
        <v/>
      </c>
      <c r="FC56" s="367" t="str">
        <f t="shared" si="77"/>
        <v/>
      </c>
      <c r="FD56" s="368"/>
      <c r="FE56" s="369" t="str">
        <f t="shared" si="78"/>
        <v/>
      </c>
      <c r="FF56" s="367" t="str">
        <f t="shared" si="79"/>
        <v/>
      </c>
      <c r="FG56" s="368"/>
      <c r="FH56" s="369" t="str">
        <f t="shared" si="80"/>
        <v/>
      </c>
      <c r="FI56" s="367" t="str">
        <f t="shared" si="81"/>
        <v/>
      </c>
      <c r="FJ56" s="368"/>
      <c r="FK56" s="369" t="str">
        <f t="shared" si="82"/>
        <v/>
      </c>
      <c r="FL56" s="367" t="str">
        <f t="shared" si="83"/>
        <v/>
      </c>
      <c r="FM56" s="368"/>
      <c r="FN56" s="369" t="str">
        <f t="shared" si="84"/>
        <v/>
      </c>
      <c r="FO56" s="367" t="str">
        <f t="shared" si="85"/>
        <v/>
      </c>
      <c r="FP56" s="368"/>
      <c r="FQ56" s="369" t="str">
        <f t="shared" si="86"/>
        <v/>
      </c>
      <c r="FR56" s="367" t="str">
        <f t="shared" si="87"/>
        <v/>
      </c>
      <c r="FS56" s="402"/>
      <c r="FT56" s="369" t="str">
        <f t="shared" si="88"/>
        <v/>
      </c>
      <c r="FU56" s="367" t="str">
        <f t="shared" si="89"/>
        <v/>
      </c>
      <c r="FV56" s="368"/>
      <c r="FW56" s="369" t="str">
        <f t="shared" si="90"/>
        <v/>
      </c>
      <c r="FX56" s="367" t="str">
        <f t="shared" si="91"/>
        <v/>
      </c>
      <c r="FY56" s="794"/>
      <c r="FZ56" s="369" t="str">
        <f t="shared" si="92"/>
        <v/>
      </c>
      <c r="GA56" s="367" t="str">
        <f t="shared" si="93"/>
        <v/>
      </c>
      <c r="GB56" s="368"/>
      <c r="GC56" s="369" t="str">
        <f t="shared" si="94"/>
        <v/>
      </c>
      <c r="GD56" s="367" t="str">
        <f t="shared" si="95"/>
        <v/>
      </c>
      <c r="GE56" s="368"/>
      <c r="GF56" s="369" t="str">
        <f t="shared" si="96"/>
        <v/>
      </c>
      <c r="GG56" s="367" t="str">
        <f t="shared" si="97"/>
        <v/>
      </c>
      <c r="GH56" s="794"/>
      <c r="GI56" s="369" t="str">
        <f t="shared" si="98"/>
        <v/>
      </c>
      <c r="GJ56" s="367" t="str">
        <f t="shared" si="99"/>
        <v/>
      </c>
      <c r="GK56" s="794"/>
      <c r="GL56" s="369" t="str">
        <f t="shared" si="100"/>
        <v/>
      </c>
      <c r="GM56" s="367" t="str">
        <f t="shared" si="101"/>
        <v/>
      </c>
      <c r="GN56" s="368"/>
      <c r="GO56" s="369" t="str">
        <f t="shared" si="102"/>
        <v/>
      </c>
      <c r="GP56" s="367" t="str">
        <f t="shared" si="103"/>
        <v/>
      </c>
      <c r="GQ56" s="368"/>
      <c r="GR56" s="369" t="str">
        <f t="shared" si="104"/>
        <v/>
      </c>
      <c r="GS56" s="367" t="str">
        <f t="shared" si="105"/>
        <v/>
      </c>
      <c r="GT56" s="368"/>
      <c r="GU56" s="369" t="str">
        <f t="shared" si="106"/>
        <v/>
      </c>
      <c r="GV56" s="367" t="str">
        <f t="shared" si="107"/>
        <v/>
      </c>
      <c r="GW56" s="368"/>
      <c r="GX56" s="369" t="str">
        <f t="shared" si="108"/>
        <v/>
      </c>
      <c r="GY56" s="367" t="str">
        <f t="shared" si="109"/>
        <v/>
      </c>
      <c r="GZ56" s="368"/>
      <c r="HA56" s="369" t="str">
        <f t="shared" si="110"/>
        <v/>
      </c>
      <c r="HB56" s="367" t="str">
        <f t="shared" si="111"/>
        <v/>
      </c>
      <c r="HC56" s="368"/>
      <c r="HD56" s="369" t="str">
        <f t="shared" si="112"/>
        <v/>
      </c>
      <c r="HE56" s="367" t="str">
        <f t="shared" si="113"/>
        <v/>
      </c>
      <c r="HF56" s="368"/>
      <c r="HG56" s="369" t="str">
        <f t="shared" si="114"/>
        <v/>
      </c>
      <c r="HH56" s="367" t="str">
        <f t="shared" si="115"/>
        <v/>
      </c>
      <c r="HI56" s="368"/>
      <c r="HJ56" s="369" t="str">
        <f t="shared" si="116"/>
        <v/>
      </c>
      <c r="HK56" s="367" t="str">
        <f t="shared" si="117"/>
        <v/>
      </c>
      <c r="HL56" s="368"/>
      <c r="HM56" s="369" t="str">
        <f t="shared" si="118"/>
        <v/>
      </c>
      <c r="HN56" s="367" t="str">
        <f t="shared" si="119"/>
        <v/>
      </c>
      <c r="HO56" s="368"/>
      <c r="HP56" s="369" t="str">
        <f t="shared" si="120"/>
        <v/>
      </c>
      <c r="HQ56" s="367" t="str">
        <f t="shared" si="121"/>
        <v/>
      </c>
      <c r="HR56" s="368"/>
      <c r="HS56" s="369" t="str">
        <f t="shared" si="122"/>
        <v/>
      </c>
      <c r="HT56" s="367" t="str">
        <f t="shared" si="123"/>
        <v/>
      </c>
      <c r="HU56" s="368"/>
      <c r="HV56" s="367" t="str">
        <f t="shared" si="124"/>
        <v/>
      </c>
      <c r="HW56" s="367" t="str">
        <f t="shared" si="124"/>
        <v/>
      </c>
      <c r="HX56" s="368"/>
      <c r="HY56" s="369" t="str">
        <f t="shared" si="125"/>
        <v/>
      </c>
      <c r="HZ56" s="367" t="str">
        <f t="shared" si="126"/>
        <v/>
      </c>
      <c r="IA56" s="368"/>
      <c r="IB56" s="369" t="str">
        <f t="shared" si="127"/>
        <v/>
      </c>
      <c r="IC56" s="367" t="str">
        <f t="shared" si="128"/>
        <v/>
      </c>
      <c r="ID56" s="402"/>
      <c r="IE56" s="369" t="str">
        <f t="shared" si="129"/>
        <v/>
      </c>
      <c r="IF56" s="367" t="str">
        <f t="shared" si="130"/>
        <v/>
      </c>
      <c r="IG56" s="402"/>
      <c r="IH56" s="369" t="str">
        <f t="shared" si="131"/>
        <v/>
      </c>
      <c r="II56" s="367" t="str">
        <f t="shared" si="132"/>
        <v/>
      </c>
      <c r="IJ56" s="402"/>
      <c r="IK56" s="369" t="str">
        <f t="shared" si="133"/>
        <v/>
      </c>
      <c r="IL56" s="367" t="str">
        <f t="shared" si="134"/>
        <v/>
      </c>
      <c r="IM56" s="368"/>
      <c r="IN56" s="369" t="str">
        <f t="shared" si="135"/>
        <v/>
      </c>
      <c r="IO56" s="367" t="str">
        <f t="shared" si="136"/>
        <v/>
      </c>
      <c r="IP56" s="402"/>
      <c r="IQ56" s="369" t="str">
        <f t="shared" si="137"/>
        <v/>
      </c>
      <c r="IR56" s="367" t="str">
        <f t="shared" si="138"/>
        <v/>
      </c>
      <c r="IS56" s="368"/>
      <c r="IT56" s="369" t="str">
        <f t="shared" si="139"/>
        <v/>
      </c>
      <c r="IU56" s="367" t="str">
        <f t="shared" si="140"/>
        <v/>
      </c>
      <c r="IV56" s="368"/>
      <c r="IW56" s="369" t="str">
        <f t="shared" si="141"/>
        <v/>
      </c>
      <c r="IX56" s="367" t="str">
        <f t="shared" si="142"/>
        <v/>
      </c>
      <c r="IY56" s="368"/>
      <c r="IZ56" s="369" t="str">
        <f t="shared" si="143"/>
        <v/>
      </c>
      <c r="JA56" s="367" t="str">
        <f t="shared" si="144"/>
        <v/>
      </c>
      <c r="JB56" s="368"/>
      <c r="JC56" s="369" t="str">
        <f t="shared" si="145"/>
        <v/>
      </c>
      <c r="JD56" s="367" t="str">
        <f t="shared" si="146"/>
        <v/>
      </c>
      <c r="JE56" s="368"/>
      <c r="JF56" s="369" t="str">
        <f t="shared" si="147"/>
        <v/>
      </c>
      <c r="JG56" s="367" t="str">
        <f t="shared" si="148"/>
        <v/>
      </c>
      <c r="JH56" s="402"/>
      <c r="JI56" s="369" t="str">
        <f t="shared" si="149"/>
        <v/>
      </c>
      <c r="JJ56" s="367" t="str">
        <f t="shared" si="150"/>
        <v/>
      </c>
      <c r="JK56" s="368"/>
      <c r="JL56" s="369" t="str">
        <f t="shared" si="151"/>
        <v/>
      </c>
      <c r="JM56" s="367" t="str">
        <f t="shared" si="152"/>
        <v/>
      </c>
      <c r="JN56" s="794"/>
      <c r="JO56" s="369" t="str">
        <f t="shared" si="153"/>
        <v/>
      </c>
      <c r="JP56" s="367" t="str">
        <f t="shared" si="154"/>
        <v/>
      </c>
      <c r="JQ56" s="368"/>
      <c r="JR56" s="369" t="str">
        <f t="shared" si="155"/>
        <v/>
      </c>
      <c r="JS56" s="367" t="str">
        <f t="shared" si="156"/>
        <v/>
      </c>
      <c r="JT56" s="368"/>
      <c r="JU56" s="369" t="str">
        <f t="shared" si="157"/>
        <v/>
      </c>
      <c r="JV56" s="367" t="str">
        <f t="shared" si="158"/>
        <v/>
      </c>
      <c r="JW56" s="794"/>
      <c r="JX56" s="369" t="str">
        <f t="shared" si="159"/>
        <v/>
      </c>
      <c r="JY56" s="367" t="str">
        <f t="shared" si="160"/>
        <v/>
      </c>
      <c r="JZ56" s="794"/>
      <c r="KA56" s="369" t="str">
        <f t="shared" si="161"/>
        <v/>
      </c>
      <c r="KB56" s="367" t="str">
        <f t="shared" si="162"/>
        <v/>
      </c>
      <c r="KC56" s="368"/>
      <c r="KD56" s="369" t="str">
        <f t="shared" si="163"/>
        <v/>
      </c>
      <c r="KE56" s="367" t="str">
        <f t="shared" si="164"/>
        <v/>
      </c>
      <c r="KF56" s="368"/>
      <c r="KG56" s="369" t="str">
        <f t="shared" si="165"/>
        <v/>
      </c>
      <c r="KH56" s="367" t="str">
        <f t="shared" si="166"/>
        <v/>
      </c>
      <c r="KI56" s="368"/>
      <c r="KJ56" s="369" t="str">
        <f t="shared" si="167"/>
        <v/>
      </c>
      <c r="KK56" s="367" t="str">
        <f t="shared" si="168"/>
        <v/>
      </c>
      <c r="KL56" s="368"/>
      <c r="KM56" s="369" t="str">
        <f t="shared" si="169"/>
        <v/>
      </c>
      <c r="KN56" s="367" t="str">
        <f t="shared" si="170"/>
        <v/>
      </c>
      <c r="KO56" s="368"/>
      <c r="KP56" s="369" t="str">
        <f t="shared" si="171"/>
        <v/>
      </c>
      <c r="KQ56" s="367" t="str">
        <f t="shared" si="172"/>
        <v/>
      </c>
      <c r="KR56" s="368"/>
      <c r="KS56" s="369" t="str">
        <f t="shared" si="173"/>
        <v/>
      </c>
      <c r="KT56" s="367" t="str">
        <f t="shared" si="174"/>
        <v/>
      </c>
      <c r="KU56" s="368"/>
      <c r="KV56" s="369" t="str">
        <f t="shared" si="175"/>
        <v/>
      </c>
      <c r="KW56" s="367" t="str">
        <f t="shared" si="176"/>
        <v/>
      </c>
      <c r="KX56" s="368"/>
      <c r="KY56" s="369" t="str">
        <f t="shared" si="177"/>
        <v/>
      </c>
      <c r="KZ56" s="367" t="str">
        <f t="shared" si="178"/>
        <v/>
      </c>
      <c r="LA56" s="368"/>
      <c r="LB56" s="369" t="str">
        <f t="shared" si="179"/>
        <v/>
      </c>
      <c r="LC56" s="367" t="str">
        <f t="shared" si="180"/>
        <v/>
      </c>
      <c r="LD56" s="368"/>
      <c r="LE56" s="369" t="str">
        <f t="shared" si="181"/>
        <v/>
      </c>
      <c r="LF56" s="367" t="str">
        <f t="shared" si="182"/>
        <v/>
      </c>
      <c r="LG56" s="368"/>
      <c r="LH56" s="369" t="str">
        <f t="shared" si="183"/>
        <v/>
      </c>
      <c r="LI56" s="367" t="str">
        <f t="shared" si="184"/>
        <v/>
      </c>
      <c r="LJ56" s="368"/>
      <c r="LK56" s="367" t="str">
        <f>IF($W56="","",IF($W56=LL$4,"→",""))</f>
        <v/>
      </c>
      <c r="XFD56" s="230">
        <f t="shared" si="185"/>
        <v>500</v>
      </c>
    </row>
    <row r="57" spans="1:323 16384:16384" ht="21.65" hidden="1" customHeight="1" x14ac:dyDescent="0.2">
      <c r="A57" s="120"/>
      <c r="B57" s="637">
        <f>IFERROR(VLOOKUP($D57,[1]受注ﾌｧｲﾙ!$A$3:$BZ$1314,5,FALSE),"-")</f>
        <v>46111.587361111109</v>
      </c>
      <c r="C57" s="555">
        <f>IFERROR(VLOOKUP($D57,[1]受注ﾌｧｲﾙ!$A$3:$BZ$1314,6,FALSE),"-")</f>
        <v>0</v>
      </c>
      <c r="D57" s="763" t="s">
        <v>834</v>
      </c>
      <c r="E57" s="638">
        <f>IFERROR(VLOOKUP($D57,[1]受注ﾌｧｲﾙ!$A$3:$BZ$1314,17,FALSE),"-")</f>
        <v>6780</v>
      </c>
      <c r="F57" s="540" t="str">
        <f>IFERROR(VLOOKUP($D57,[1]受注ﾌｧｲﾙ!$A$3:$BZ$1314,18,FALSE),"-")</f>
        <v>15025-SR28-1550X250</v>
      </c>
      <c r="G57" s="540" t="str">
        <f>IFERROR(VLOOKUP($D57,[1]受注ﾌｧｲﾙ!$A$3:$BZ$1314,19,FALSE),"-")</f>
        <v>FA</v>
      </c>
      <c r="H57" s="540" t="str">
        <f>IFERROR(VLOOKUP($D57,[1]受注ﾌｧｲﾙ!$A$3:$BZ$1314,20,FALSE),"-")</f>
        <v>BK0</v>
      </c>
      <c r="I57" s="540" t="str">
        <f>IFERROR(VLOOKUP($D57,[1]受注ﾌｧｲﾙ!$A$3:$BZ$1314,21,FALSE),"-")</f>
        <v>J</v>
      </c>
      <c r="J57" s="639">
        <f>IFERROR(VLOOKUP($D57,[1]受注ﾌｧｲﾙ!$A$3:$BZ$1314,22,FALSE),"-")</f>
        <v>1750</v>
      </c>
      <c r="K57" s="540" t="str">
        <f>IFERROR(VLOOKUP($D57,[1]受注ﾌｧｲﾙ!$A$3:$BZ$1314,8,FALSE),"-")</f>
        <v>15025-NR28-1550X250</v>
      </c>
      <c r="L57" s="540" t="str">
        <f>IFERROR(VLOOKUP($D57,[1]受注ﾌｧｲﾙ!$A$3:$BZ$1314,9,FALSE),"-")</f>
        <v>FA</v>
      </c>
      <c r="M57" s="540" t="str">
        <f>IFERROR(VLOOKUP($D57,[1]受注ﾌｧｲﾙ!$A$3:$BZ$1314,10,FALSE),"-")</f>
        <v>BK0</v>
      </c>
      <c r="N57" s="540" t="str">
        <f>IFERROR(VLOOKUP($D57,[1]受注ﾌｧｲﾙ!$A$3:$BZ$1314,11,FALSE),"-")</f>
        <v>J</v>
      </c>
      <c r="O57" s="639">
        <f>IFERROR(VLOOKUP($D57,[1]受注ﾌｧｲﾙ!$A$3:$BZ$1314,13,FALSE),"-")</f>
        <v>1750</v>
      </c>
      <c r="P57" s="540">
        <f>IFERROR(VLOOKUP($D57,[1]受注ﾌｧｲﾙ!$A$3:$BZ$1314,15,FALSE),"-")</f>
        <v>0</v>
      </c>
      <c r="Q57" s="640">
        <f>IFERROR((VLOOKUP($D57,[1]受注ﾌｧｲﾙ!$A$3:$BZ$1314,16,FALSE)*O57),"-")</f>
        <v>1750</v>
      </c>
      <c r="R57" s="640">
        <f>IFERROR(VLOOKUP($D57,[3]加工日報その他!$A$5:$DD$999,107,FALSE),"-")</f>
        <v>1750</v>
      </c>
      <c r="S57" s="540" t="str">
        <f>IFERROR(VLOOKUP($D57,[1]受注ﾌｧｲﾙ!$A$3:$BZ$1314,26,FALSE),"-")</f>
        <v>EC,巻き返し</v>
      </c>
      <c r="T57" s="641" t="str">
        <f>IFERROR(VLOOKUP($D57,[1]受注ﾌｧｲﾙ!$A$3:$BZ$1314,23,FALSE),"-")</f>
        <v>滋賀</v>
      </c>
      <c r="U57" s="642"/>
      <c r="V57" s="642"/>
      <c r="W57" s="642">
        <f>IFERROR(VLOOKUP($D57,[1]受注ﾌｧｲﾙ!$A$3:$BZ$1314,25,FALSE),"-")</f>
        <v>46114</v>
      </c>
      <c r="X57" s="642">
        <f>IFERROR(VLOOKUP($D57,[1]受注ﾌｧｲﾙ!$A$3:$BZ$1314,32,FALSE),"-")</f>
        <v>46119</v>
      </c>
      <c r="Y57" s="642">
        <f>IFERROR(VLOOKUP($D57,[1]受注ﾌｧｲﾙ!$A$3:$BZ$1314,33,FALSE),"-")</f>
        <v>46119</v>
      </c>
      <c r="Z57" s="642">
        <f t="shared" si="0"/>
        <v>46115</v>
      </c>
      <c r="AA57" s="643">
        <f>IFERROR(VLOOKUP($D57,[3]加工日報その他!$A$5:$DD$999,2,FALSE),"-")</f>
        <v>46115</v>
      </c>
      <c r="AB57" s="644">
        <f>IFERROR(VLOOKUP($D57,[3]加工日報その他!$A$5:$DD$999,108,FALSE),"-")</f>
        <v>1750</v>
      </c>
      <c r="AC57" s="645">
        <f t="shared" si="1"/>
        <v>1750</v>
      </c>
      <c r="AD57" s="410" t="str">
        <f>IFERROR(VLOOKUP($D57,[1]受注ﾌｧｲﾙ!$A$3:$BZ$1314,27,FALSE),"-")&amp;"　"&amp;IFERROR(VLOOKUP($D57,[1]受注ﾌｧｲﾙ!$A$3:$BZ$1314,28,FALSE),"-")&amp;"　"&amp;IFERROR(VLOOKUP($D57,[1]受注ﾌｧｲﾙ!$A$3:$BZ$1314,29,FALSE),"-")</f>
        <v>Q面外巻(ｲﾝﾗｲﾝEC仕様）　　</v>
      </c>
      <c r="AE57" s="366"/>
      <c r="AF57" s="646" t="str">
        <f>IFERROR(VLOOKUP($D57,[3]加工日報その他!$A$5:$DD$999,94,FALSE),"-")</f>
        <v>完</v>
      </c>
      <c r="AG57" s="647" t="str">
        <f>IFERROR(VLOOKUP($D57,[1]受注ﾌｧｲﾙ!$A$3:$BZ$1314,2,FALSE),"-")</f>
        <v>通常入力</v>
      </c>
      <c r="AH57" s="647" t="str">
        <f>IFERROR(VLOOKUP($D57,[1]受注ﾌｧｲﾙ!$A$3:$BZ$1314,3,FALSE),"-")</f>
        <v>後加工</v>
      </c>
      <c r="AI57" s="648" t="str">
        <f>IFERROR(VLOOKUP($D57,[1]受注ﾌｧｲﾙ!$A$3:$BZ$1314,31,FALSE),"-")</f>
        <v>天安</v>
      </c>
      <c r="AJ57" s="648" t="str">
        <f>IFERROR(VLOOKUP($D57,[1]受注ﾌｧｲﾙ!$A$3:$BZ$1314,12,FALSE),"-")</f>
        <v xml:space="preserve"> </v>
      </c>
      <c r="AK57" s="649" t="str">
        <f>IFERROR(VLOOKUP($D57,[1]受注ﾌｧｲﾙ!$A$3:$BZ$1314,24,FALSE),"-")</f>
        <v>EC</v>
      </c>
      <c r="AL57" s="366"/>
      <c r="AM57" s="366"/>
      <c r="AN57" s="366"/>
      <c r="AO57" s="366"/>
      <c r="AP57" s="366"/>
      <c r="AQ57" s="861" t="s">
        <v>322</v>
      </c>
      <c r="AR57" s="763"/>
      <c r="AS57" s="367" t="str">
        <f t="shared" si="2"/>
        <v/>
      </c>
      <c r="AT57" s="368"/>
      <c r="AU57" s="369" t="str">
        <f t="shared" si="3"/>
        <v/>
      </c>
      <c r="AV57" s="367" t="str">
        <f t="shared" si="4"/>
        <v/>
      </c>
      <c r="AW57" s="368"/>
      <c r="AX57" s="369" t="str">
        <f t="shared" si="5"/>
        <v/>
      </c>
      <c r="AY57" s="367" t="str">
        <f t="shared" si="6"/>
        <v/>
      </c>
      <c r="AZ57" s="402"/>
      <c r="BA57" s="369" t="str">
        <f t="shared" si="7"/>
        <v/>
      </c>
      <c r="BB57" s="367" t="str">
        <f t="shared" si="8"/>
        <v/>
      </c>
      <c r="BC57" s="402"/>
      <c r="BD57" s="369" t="str">
        <f t="shared" si="9"/>
        <v/>
      </c>
      <c r="BE57" s="367" t="str">
        <f t="shared" si="10"/>
        <v/>
      </c>
      <c r="BF57" s="402"/>
      <c r="BG57" s="369" t="str">
        <f t="shared" si="11"/>
        <v/>
      </c>
      <c r="BH57" s="367" t="str">
        <f t="shared" si="12"/>
        <v/>
      </c>
      <c r="BI57" s="368"/>
      <c r="BJ57" s="369" t="str">
        <f t="shared" si="13"/>
        <v/>
      </c>
      <c r="BK57" s="367" t="str">
        <f t="shared" si="14"/>
        <v/>
      </c>
      <c r="BL57" s="402"/>
      <c r="BM57" s="369" t="str">
        <f t="shared" si="15"/>
        <v/>
      </c>
      <c r="BN57" s="367" t="str">
        <f t="shared" si="16"/>
        <v/>
      </c>
      <c r="BO57" s="368"/>
      <c r="BP57" s="369" t="str">
        <f t="shared" si="17"/>
        <v/>
      </c>
      <c r="BQ57" s="367" t="str">
        <f t="shared" si="18"/>
        <v/>
      </c>
      <c r="BR57" s="368"/>
      <c r="BS57" s="369" t="str">
        <f t="shared" si="19"/>
        <v/>
      </c>
      <c r="BT57" s="367" t="str">
        <f t="shared" si="20"/>
        <v/>
      </c>
      <c r="BU57" s="368"/>
      <c r="BV57" s="369" t="str">
        <f t="shared" si="21"/>
        <v/>
      </c>
      <c r="BW57" s="367" t="str">
        <f t="shared" si="22"/>
        <v/>
      </c>
      <c r="BX57" s="368"/>
      <c r="BY57" s="369" t="str">
        <f t="shared" si="23"/>
        <v/>
      </c>
      <c r="BZ57" s="367" t="str">
        <f t="shared" si="24"/>
        <v/>
      </c>
      <c r="CA57" s="368"/>
      <c r="CB57" s="369" t="str">
        <f t="shared" si="25"/>
        <v/>
      </c>
      <c r="CC57" s="367" t="str">
        <f t="shared" si="26"/>
        <v/>
      </c>
      <c r="CD57" s="402"/>
      <c r="CE57" s="369" t="str">
        <f t="shared" si="27"/>
        <v/>
      </c>
      <c r="CF57" s="367" t="str">
        <f t="shared" si="28"/>
        <v/>
      </c>
      <c r="CG57" s="368"/>
      <c r="CH57" s="369" t="str">
        <f t="shared" si="29"/>
        <v/>
      </c>
      <c r="CI57" s="367" t="str">
        <f t="shared" si="30"/>
        <v/>
      </c>
      <c r="CJ57" s="794"/>
      <c r="CK57" s="369" t="str">
        <f t="shared" si="31"/>
        <v/>
      </c>
      <c r="CL57" s="367" t="str">
        <f t="shared" si="32"/>
        <v/>
      </c>
      <c r="CM57" s="368"/>
      <c r="CN57" s="369" t="str">
        <f t="shared" si="33"/>
        <v/>
      </c>
      <c r="CO57" s="367" t="str">
        <f t="shared" si="34"/>
        <v/>
      </c>
      <c r="CP57" s="368"/>
      <c r="CQ57" s="369" t="str">
        <f t="shared" si="35"/>
        <v/>
      </c>
      <c r="CR57" s="367" t="str">
        <f t="shared" si="36"/>
        <v/>
      </c>
      <c r="CS57" s="794"/>
      <c r="CT57" s="369" t="str">
        <f t="shared" si="37"/>
        <v/>
      </c>
      <c r="CU57" s="367" t="str">
        <f t="shared" si="38"/>
        <v/>
      </c>
      <c r="CV57" s="794"/>
      <c r="CW57" s="369" t="str">
        <f t="shared" si="39"/>
        <v/>
      </c>
      <c r="CX57" s="367" t="str">
        <f t="shared" si="40"/>
        <v/>
      </c>
      <c r="CY57" s="368"/>
      <c r="CZ57" s="369" t="str">
        <f t="shared" si="41"/>
        <v/>
      </c>
      <c r="DA57" s="367" t="str">
        <f t="shared" si="42"/>
        <v/>
      </c>
      <c r="DB57" s="368"/>
      <c r="DC57" s="369" t="str">
        <f t="shared" si="43"/>
        <v/>
      </c>
      <c r="DD57" s="367" t="str">
        <f t="shared" si="44"/>
        <v/>
      </c>
      <c r="DE57" s="368"/>
      <c r="DF57" s="369" t="str">
        <f t="shared" si="45"/>
        <v/>
      </c>
      <c r="DG57" s="367" t="str">
        <f t="shared" si="46"/>
        <v/>
      </c>
      <c r="DH57" s="368"/>
      <c r="DI57" s="369" t="str">
        <f t="shared" si="47"/>
        <v/>
      </c>
      <c r="DJ57" s="367" t="str">
        <f t="shared" si="48"/>
        <v/>
      </c>
      <c r="DK57" s="368"/>
      <c r="DL57" s="369" t="str">
        <f t="shared" si="49"/>
        <v/>
      </c>
      <c r="DM57" s="367" t="str">
        <f t="shared" si="50"/>
        <v/>
      </c>
      <c r="DN57" s="368"/>
      <c r="DO57" s="369" t="str">
        <f t="shared" si="51"/>
        <v/>
      </c>
      <c r="DP57" s="367" t="str">
        <f t="shared" si="52"/>
        <v/>
      </c>
      <c r="DQ57" s="368"/>
      <c r="DR57" s="369" t="str">
        <f t="shared" si="53"/>
        <v/>
      </c>
      <c r="DS57" s="367" t="str">
        <f t="shared" si="54"/>
        <v/>
      </c>
      <c r="DT57" s="368"/>
      <c r="DU57" s="369" t="str">
        <f t="shared" si="55"/>
        <v/>
      </c>
      <c r="DV57" s="367" t="str">
        <f t="shared" si="56"/>
        <v/>
      </c>
      <c r="DW57" s="368"/>
      <c r="DX57" s="369" t="str">
        <f t="shared" si="57"/>
        <v/>
      </c>
      <c r="DY57" s="367" t="str">
        <f t="shared" si="58"/>
        <v/>
      </c>
      <c r="DZ57" s="368"/>
      <c r="EA57" s="369" t="str">
        <f t="shared" si="59"/>
        <v/>
      </c>
      <c r="EB57" s="367" t="str">
        <f t="shared" si="60"/>
        <v/>
      </c>
      <c r="EC57" s="368"/>
      <c r="ED57" s="369" t="str">
        <f t="shared" si="61"/>
        <v/>
      </c>
      <c r="EE57" s="367" t="str">
        <f t="shared" si="62"/>
        <v/>
      </c>
      <c r="EF57" s="368"/>
      <c r="EG57" s="367" t="str">
        <f t="shared" si="63"/>
        <v/>
      </c>
      <c r="EH57" s="367" t="str">
        <f t="shared" si="63"/>
        <v/>
      </c>
      <c r="EI57" s="368"/>
      <c r="EJ57" s="369" t="str">
        <f t="shared" si="64"/>
        <v/>
      </c>
      <c r="EK57" s="367" t="str">
        <f t="shared" si="65"/>
        <v>→</v>
      </c>
      <c r="EL57" s="368"/>
      <c r="EM57" s="369" t="str">
        <f t="shared" si="66"/>
        <v/>
      </c>
      <c r="EN57" s="367" t="str">
        <f t="shared" si="67"/>
        <v/>
      </c>
      <c r="EO57" s="859">
        <v>1750</v>
      </c>
      <c r="EP57" s="369" t="str">
        <f t="shared" si="68"/>
        <v/>
      </c>
      <c r="EQ57" s="367" t="str">
        <f t="shared" si="69"/>
        <v/>
      </c>
      <c r="ER57" s="402"/>
      <c r="ES57" s="369" t="str">
        <f t="shared" si="70"/>
        <v/>
      </c>
      <c r="ET57" s="367" t="str">
        <f t="shared" si="71"/>
        <v/>
      </c>
      <c r="EU57" s="402"/>
      <c r="EV57" s="369" t="str">
        <f t="shared" si="72"/>
        <v/>
      </c>
      <c r="EW57" s="367" t="str">
        <f t="shared" si="73"/>
        <v/>
      </c>
      <c r="EX57" s="368"/>
      <c r="EY57" s="369" t="str">
        <f t="shared" si="74"/>
        <v/>
      </c>
      <c r="EZ57" s="367" t="str">
        <f t="shared" si="75"/>
        <v/>
      </c>
      <c r="FA57" s="402"/>
      <c r="FB57" s="369" t="str">
        <f t="shared" si="76"/>
        <v>⇒</v>
      </c>
      <c r="FC57" s="367" t="str">
        <f t="shared" si="77"/>
        <v/>
      </c>
      <c r="FD57" s="368"/>
      <c r="FE57" s="369" t="str">
        <f t="shared" si="78"/>
        <v/>
      </c>
      <c r="FF57" s="367" t="str">
        <f t="shared" si="79"/>
        <v/>
      </c>
      <c r="FG57" s="368"/>
      <c r="FH57" s="369" t="str">
        <f t="shared" si="80"/>
        <v/>
      </c>
      <c r="FI57" s="367" t="str">
        <f t="shared" si="81"/>
        <v/>
      </c>
      <c r="FJ57" s="368"/>
      <c r="FK57" s="369" t="str">
        <f t="shared" si="82"/>
        <v/>
      </c>
      <c r="FL57" s="367" t="str">
        <f t="shared" si="83"/>
        <v/>
      </c>
      <c r="FM57" s="368"/>
      <c r="FN57" s="369" t="str">
        <f t="shared" si="84"/>
        <v/>
      </c>
      <c r="FO57" s="367" t="str">
        <f t="shared" si="85"/>
        <v/>
      </c>
      <c r="FP57" s="368"/>
      <c r="FQ57" s="369" t="str">
        <f t="shared" si="86"/>
        <v/>
      </c>
      <c r="FR57" s="367" t="str">
        <f t="shared" si="87"/>
        <v/>
      </c>
      <c r="FS57" s="402"/>
      <c r="FT57" s="369" t="str">
        <f t="shared" si="88"/>
        <v/>
      </c>
      <c r="FU57" s="367" t="str">
        <f t="shared" si="89"/>
        <v/>
      </c>
      <c r="FV57" s="368"/>
      <c r="FW57" s="369" t="str">
        <f t="shared" si="90"/>
        <v/>
      </c>
      <c r="FX57" s="367" t="str">
        <f t="shared" si="91"/>
        <v/>
      </c>
      <c r="FY57" s="794"/>
      <c r="FZ57" s="369" t="str">
        <f t="shared" si="92"/>
        <v/>
      </c>
      <c r="GA57" s="367" t="str">
        <f t="shared" si="93"/>
        <v/>
      </c>
      <c r="GB57" s="368"/>
      <c r="GC57" s="369" t="str">
        <f t="shared" si="94"/>
        <v/>
      </c>
      <c r="GD57" s="367" t="str">
        <f t="shared" si="95"/>
        <v/>
      </c>
      <c r="GE57" s="368"/>
      <c r="GF57" s="369" t="str">
        <f t="shared" si="96"/>
        <v/>
      </c>
      <c r="GG57" s="367" t="str">
        <f t="shared" si="97"/>
        <v/>
      </c>
      <c r="GH57" s="794"/>
      <c r="GI57" s="369" t="str">
        <f t="shared" si="98"/>
        <v/>
      </c>
      <c r="GJ57" s="367" t="str">
        <f t="shared" si="99"/>
        <v/>
      </c>
      <c r="GK57" s="794"/>
      <c r="GL57" s="369" t="str">
        <f t="shared" si="100"/>
        <v/>
      </c>
      <c r="GM57" s="367" t="str">
        <f t="shared" si="101"/>
        <v/>
      </c>
      <c r="GN57" s="368"/>
      <c r="GO57" s="369" t="str">
        <f t="shared" si="102"/>
        <v/>
      </c>
      <c r="GP57" s="367" t="str">
        <f t="shared" si="103"/>
        <v/>
      </c>
      <c r="GQ57" s="368"/>
      <c r="GR57" s="369" t="str">
        <f t="shared" si="104"/>
        <v/>
      </c>
      <c r="GS57" s="367" t="str">
        <f t="shared" si="105"/>
        <v/>
      </c>
      <c r="GT57" s="368"/>
      <c r="GU57" s="369" t="str">
        <f t="shared" si="106"/>
        <v/>
      </c>
      <c r="GV57" s="367" t="str">
        <f t="shared" si="107"/>
        <v/>
      </c>
      <c r="GW57" s="368"/>
      <c r="GX57" s="369" t="str">
        <f t="shared" si="108"/>
        <v/>
      </c>
      <c r="GY57" s="367" t="str">
        <f t="shared" si="109"/>
        <v/>
      </c>
      <c r="GZ57" s="368"/>
      <c r="HA57" s="369" t="str">
        <f t="shared" si="110"/>
        <v/>
      </c>
      <c r="HB57" s="367" t="str">
        <f t="shared" si="111"/>
        <v/>
      </c>
      <c r="HC57" s="368"/>
      <c r="HD57" s="369" t="str">
        <f t="shared" si="112"/>
        <v/>
      </c>
      <c r="HE57" s="367" t="str">
        <f t="shared" si="113"/>
        <v/>
      </c>
      <c r="HF57" s="368"/>
      <c r="HG57" s="369" t="str">
        <f t="shared" si="114"/>
        <v/>
      </c>
      <c r="HH57" s="367" t="str">
        <f t="shared" si="115"/>
        <v/>
      </c>
      <c r="HI57" s="368"/>
      <c r="HJ57" s="369" t="str">
        <f t="shared" si="116"/>
        <v/>
      </c>
      <c r="HK57" s="367" t="str">
        <f t="shared" si="117"/>
        <v/>
      </c>
      <c r="HL57" s="368"/>
      <c r="HM57" s="369" t="str">
        <f t="shared" si="118"/>
        <v/>
      </c>
      <c r="HN57" s="367" t="str">
        <f t="shared" si="119"/>
        <v/>
      </c>
      <c r="HO57" s="368"/>
      <c r="HP57" s="369" t="str">
        <f t="shared" si="120"/>
        <v/>
      </c>
      <c r="HQ57" s="367" t="str">
        <f t="shared" si="121"/>
        <v/>
      </c>
      <c r="HR57" s="368"/>
      <c r="HS57" s="369" t="str">
        <f t="shared" si="122"/>
        <v/>
      </c>
      <c r="HT57" s="367" t="str">
        <f t="shared" si="123"/>
        <v/>
      </c>
      <c r="HU57" s="368"/>
      <c r="HV57" s="367" t="str">
        <f t="shared" si="124"/>
        <v/>
      </c>
      <c r="HW57" s="367" t="str">
        <f t="shared" si="124"/>
        <v/>
      </c>
      <c r="HX57" s="368"/>
      <c r="HY57" s="369" t="str">
        <f t="shared" si="125"/>
        <v/>
      </c>
      <c r="HZ57" s="367" t="str">
        <f t="shared" si="126"/>
        <v/>
      </c>
      <c r="IA57" s="368"/>
      <c r="IB57" s="369" t="str">
        <f t="shared" si="127"/>
        <v/>
      </c>
      <c r="IC57" s="367" t="str">
        <f t="shared" si="128"/>
        <v/>
      </c>
      <c r="ID57" s="402"/>
      <c r="IE57" s="369" t="str">
        <f t="shared" si="129"/>
        <v/>
      </c>
      <c r="IF57" s="367" t="str">
        <f t="shared" si="130"/>
        <v/>
      </c>
      <c r="IG57" s="402"/>
      <c r="IH57" s="369" t="str">
        <f t="shared" si="131"/>
        <v/>
      </c>
      <c r="II57" s="367" t="str">
        <f t="shared" si="132"/>
        <v/>
      </c>
      <c r="IJ57" s="402"/>
      <c r="IK57" s="369" t="str">
        <f t="shared" si="133"/>
        <v/>
      </c>
      <c r="IL57" s="367" t="str">
        <f t="shared" si="134"/>
        <v/>
      </c>
      <c r="IM57" s="368"/>
      <c r="IN57" s="369" t="str">
        <f t="shared" si="135"/>
        <v/>
      </c>
      <c r="IO57" s="367" t="str">
        <f t="shared" si="136"/>
        <v/>
      </c>
      <c r="IP57" s="402"/>
      <c r="IQ57" s="369" t="str">
        <f t="shared" si="137"/>
        <v/>
      </c>
      <c r="IR57" s="367" t="str">
        <f t="shared" si="138"/>
        <v/>
      </c>
      <c r="IS57" s="368"/>
      <c r="IT57" s="369" t="str">
        <f t="shared" si="139"/>
        <v/>
      </c>
      <c r="IU57" s="367" t="str">
        <f t="shared" si="140"/>
        <v/>
      </c>
      <c r="IV57" s="368"/>
      <c r="IW57" s="369" t="str">
        <f t="shared" si="141"/>
        <v/>
      </c>
      <c r="IX57" s="367" t="str">
        <f t="shared" si="142"/>
        <v/>
      </c>
      <c r="IY57" s="368"/>
      <c r="IZ57" s="369" t="str">
        <f t="shared" si="143"/>
        <v/>
      </c>
      <c r="JA57" s="367" t="str">
        <f t="shared" si="144"/>
        <v/>
      </c>
      <c r="JB57" s="368"/>
      <c r="JC57" s="369" t="str">
        <f t="shared" si="145"/>
        <v/>
      </c>
      <c r="JD57" s="367" t="str">
        <f t="shared" si="146"/>
        <v/>
      </c>
      <c r="JE57" s="368"/>
      <c r="JF57" s="369" t="str">
        <f t="shared" si="147"/>
        <v/>
      </c>
      <c r="JG57" s="367" t="str">
        <f t="shared" si="148"/>
        <v/>
      </c>
      <c r="JH57" s="402"/>
      <c r="JI57" s="369" t="str">
        <f t="shared" si="149"/>
        <v/>
      </c>
      <c r="JJ57" s="367" t="str">
        <f t="shared" si="150"/>
        <v/>
      </c>
      <c r="JK57" s="368"/>
      <c r="JL57" s="369" t="str">
        <f t="shared" si="151"/>
        <v/>
      </c>
      <c r="JM57" s="367" t="str">
        <f t="shared" si="152"/>
        <v/>
      </c>
      <c r="JN57" s="794"/>
      <c r="JO57" s="369" t="str">
        <f t="shared" si="153"/>
        <v/>
      </c>
      <c r="JP57" s="367" t="str">
        <f t="shared" si="154"/>
        <v/>
      </c>
      <c r="JQ57" s="368"/>
      <c r="JR57" s="369" t="str">
        <f t="shared" si="155"/>
        <v/>
      </c>
      <c r="JS57" s="367" t="str">
        <f t="shared" si="156"/>
        <v/>
      </c>
      <c r="JT57" s="368"/>
      <c r="JU57" s="369" t="str">
        <f t="shared" si="157"/>
        <v/>
      </c>
      <c r="JV57" s="367" t="str">
        <f t="shared" si="158"/>
        <v/>
      </c>
      <c r="JW57" s="794"/>
      <c r="JX57" s="369" t="str">
        <f t="shared" si="159"/>
        <v/>
      </c>
      <c r="JY57" s="367" t="str">
        <f t="shared" si="160"/>
        <v/>
      </c>
      <c r="JZ57" s="794"/>
      <c r="KA57" s="369" t="str">
        <f t="shared" si="161"/>
        <v/>
      </c>
      <c r="KB57" s="367" t="str">
        <f t="shared" si="162"/>
        <v/>
      </c>
      <c r="KC57" s="368"/>
      <c r="KD57" s="369" t="str">
        <f t="shared" si="163"/>
        <v/>
      </c>
      <c r="KE57" s="367" t="str">
        <f t="shared" si="164"/>
        <v/>
      </c>
      <c r="KF57" s="368"/>
      <c r="KG57" s="369" t="str">
        <f t="shared" si="165"/>
        <v/>
      </c>
      <c r="KH57" s="367" t="str">
        <f t="shared" si="166"/>
        <v/>
      </c>
      <c r="KI57" s="368"/>
      <c r="KJ57" s="369" t="str">
        <f t="shared" si="167"/>
        <v/>
      </c>
      <c r="KK57" s="367" t="str">
        <f t="shared" si="168"/>
        <v/>
      </c>
      <c r="KL57" s="368"/>
      <c r="KM57" s="369" t="str">
        <f t="shared" si="169"/>
        <v/>
      </c>
      <c r="KN57" s="367" t="str">
        <f t="shared" si="170"/>
        <v/>
      </c>
      <c r="KO57" s="368"/>
      <c r="KP57" s="369" t="str">
        <f t="shared" si="171"/>
        <v/>
      </c>
      <c r="KQ57" s="367" t="str">
        <f t="shared" si="172"/>
        <v/>
      </c>
      <c r="KR57" s="368"/>
      <c r="KS57" s="369" t="str">
        <f t="shared" si="173"/>
        <v/>
      </c>
      <c r="KT57" s="367" t="str">
        <f t="shared" si="174"/>
        <v/>
      </c>
      <c r="KU57" s="368"/>
      <c r="KV57" s="369" t="str">
        <f t="shared" si="175"/>
        <v/>
      </c>
      <c r="KW57" s="367" t="str">
        <f t="shared" si="176"/>
        <v/>
      </c>
      <c r="KX57" s="368"/>
      <c r="KY57" s="369" t="str">
        <f t="shared" si="177"/>
        <v/>
      </c>
      <c r="KZ57" s="367" t="str">
        <f t="shared" si="178"/>
        <v/>
      </c>
      <c r="LA57" s="368"/>
      <c r="LB57" s="369" t="str">
        <f t="shared" si="179"/>
        <v/>
      </c>
      <c r="LC57" s="367" t="str">
        <f t="shared" si="180"/>
        <v/>
      </c>
      <c r="LD57" s="368"/>
      <c r="LE57" s="369" t="str">
        <f t="shared" si="181"/>
        <v/>
      </c>
      <c r="LF57" s="367" t="str">
        <f t="shared" si="182"/>
        <v/>
      </c>
      <c r="LG57" s="368"/>
      <c r="LH57" s="369" t="str">
        <f t="shared" si="183"/>
        <v/>
      </c>
      <c r="LI57" s="367" t="str">
        <f t="shared" si="184"/>
        <v/>
      </c>
      <c r="LJ57" s="368"/>
      <c r="LK57" s="367" t="str">
        <f>IF($W57="","",IF($W57=LL$4,"→",""))</f>
        <v/>
      </c>
      <c r="XFD57" s="230">
        <f>SUM(AC57:XFC57)</f>
        <v>3500</v>
      </c>
    </row>
    <row r="58" spans="1:323 16384:16384" ht="21.65" hidden="1" customHeight="1" x14ac:dyDescent="0.2">
      <c r="A58" s="120"/>
      <c r="B58" s="637">
        <f>IFERROR(VLOOKUP($D58,[1]受注ﾌｧｲﾙ!$A$3:$BZ$1314,5,FALSE),"-")</f>
        <v>46106.434583333335</v>
      </c>
      <c r="C58" s="555">
        <f>IFERROR(VLOOKUP($D58,[1]受注ﾌｧｲﾙ!$A$3:$BZ$1314,6,FALSE),"-")</f>
        <v>0</v>
      </c>
      <c r="D58" s="763" t="s">
        <v>805</v>
      </c>
      <c r="E58" s="638">
        <f>IFERROR(VLOOKUP($D58,[1]受注ﾌｧｲﾙ!$A$3:$BZ$1314,17,FALSE),"-")</f>
        <v>6710</v>
      </c>
      <c r="F58" s="540" t="str">
        <f>IFERROR(VLOOKUP($D58,[1]受注ﾌｧｲﾙ!$A$3:$BZ$1314,18,FALSE),"-")</f>
        <v>19022-AG00- 940X400</v>
      </c>
      <c r="G58" s="540" t="str">
        <f>IFERROR(VLOOKUP($D58,[1]受注ﾌｧｲﾙ!$A$3:$BZ$1314,19,FALSE),"-")</f>
        <v>FA</v>
      </c>
      <c r="H58" s="540" t="str">
        <f>IFERROR(VLOOKUP($D58,[1]受注ﾌｧｲﾙ!$A$3:$BZ$1314,20,FALSE),"-")</f>
        <v>GR2</v>
      </c>
      <c r="I58" s="540" t="str">
        <f>IFERROR(VLOOKUP($D58,[1]受注ﾌｧｲﾙ!$A$3:$BZ$1314,21,FALSE),"-")</f>
        <v>C</v>
      </c>
      <c r="J58" s="639">
        <f>IFERROR(VLOOKUP($D58,[1]受注ﾌｧｲﾙ!$A$3:$BZ$1314,22,FALSE),"-")</f>
        <v>2800</v>
      </c>
      <c r="K58" s="540" t="str">
        <f>IFERROR(VLOOKUP($D58,[1]受注ﾌｧｲﾙ!$A$3:$BZ$1314,8,FALSE),"-")</f>
        <v>19022-FG00- 940X200</v>
      </c>
      <c r="L58" s="540" t="str">
        <f>IFERROR(VLOOKUP($D58,[1]受注ﾌｧｲﾙ!$A$3:$BZ$1314,9,FALSE),"-")</f>
        <v>FA</v>
      </c>
      <c r="M58" s="540" t="str">
        <f>IFERROR(VLOOKUP($D58,[1]受注ﾌｧｲﾙ!$A$3:$BZ$1314,10,FALSE),"-")</f>
        <v>GR2</v>
      </c>
      <c r="N58" s="540" t="str">
        <f>IFERROR(VLOOKUP($D58,[1]受注ﾌｧｲﾙ!$A$3:$BZ$1314,11,FALSE),"-")</f>
        <v>M</v>
      </c>
      <c r="O58" s="639">
        <f>IFERROR(VLOOKUP($D58,[1]受注ﾌｧｲﾙ!$A$3:$BZ$1314,13,FALSE),"-")</f>
        <v>2800</v>
      </c>
      <c r="P58" s="540">
        <f>IFERROR(VLOOKUP($D58,[1]受注ﾌｧｲﾙ!$A$3:$BZ$1314,15,FALSE),"-")</f>
        <v>0</v>
      </c>
      <c r="Q58" s="640">
        <f>IFERROR((VLOOKUP($D58,[1]受注ﾌｧｲﾙ!$A$3:$BZ$1314,16,FALSE)*O58),"-")</f>
        <v>2800</v>
      </c>
      <c r="R58" s="640">
        <f>IFERROR(VLOOKUP($D58,[3]加工日報その他!$A$5:$DD$999,107,FALSE),"-")</f>
        <v>2800</v>
      </c>
      <c r="S58" s="540" t="str">
        <f>IFERROR(VLOOKUP($D58,[1]受注ﾌｧｲﾙ!$A$3:$BZ$1314,26,FALSE),"-")</f>
        <v>ｴﾝﾎﾞｽ，分割</v>
      </c>
      <c r="T58" s="641" t="str">
        <f>IFERROR(VLOOKUP($D58,[1]受注ﾌｧｲﾙ!$A$3:$BZ$1314,23,FALSE),"-")</f>
        <v>滋賀</v>
      </c>
      <c r="U58" s="642"/>
      <c r="V58" s="642"/>
      <c r="W58" s="642">
        <f>IFERROR(VLOOKUP($D58,[1]受注ﾌｧｲﾙ!$A$3:$BZ$1314,25,FALSE),"-")</f>
        <v>46113</v>
      </c>
      <c r="X58" s="642">
        <f>IFERROR(VLOOKUP($D58,[1]受注ﾌｧｲﾙ!$A$3:$BZ$1314,32,FALSE),"-")</f>
        <v>46120</v>
      </c>
      <c r="Y58" s="642">
        <f>IFERROR(VLOOKUP($D58,[1]受注ﾌｧｲﾙ!$A$3:$BZ$1314,33,FALSE),"-")</f>
        <v>46120</v>
      </c>
      <c r="Z58" s="642">
        <f t="shared" si="0"/>
        <v>46113</v>
      </c>
      <c r="AA58" s="643">
        <f>IFERROR(VLOOKUP($D58,[3]加工日報その他!$A$5:$DD$999,2,FALSE),"-")</f>
        <v>46113</v>
      </c>
      <c r="AB58" s="644">
        <f>IFERROR(VLOOKUP($D58,[3]加工日報その他!$A$5:$DD$999,108,FALSE),"-")</f>
        <v>2800</v>
      </c>
      <c r="AC58" s="645">
        <f t="shared" si="1"/>
        <v>2800</v>
      </c>
      <c r="AD58" s="410" t="str">
        <f>IFERROR(VLOOKUP($D58,[1]受注ﾌｧｲﾙ!$A$3:$BZ$1314,27,FALSE),"-")&amp;"　"&amp;IFERROR(VLOOKUP($D58,[1]受注ﾌｧｲﾙ!$A$3:$BZ$1314,28,FALSE),"-")&amp;"　"&amp;IFERROR(VLOOKUP($D58,[1]受注ﾌｧｲﾙ!$A$3:$BZ$1314,29,FALSE),"-")</f>
        <v>ﾐﾜｴﾝﾎﾞｽ　　</v>
      </c>
      <c r="AE58" s="366"/>
      <c r="AF58" s="646" t="str">
        <f>IFERROR(VLOOKUP($D58,[3]加工日報その他!$A$5:$DD$999,94,FALSE),"-")</f>
        <v>完</v>
      </c>
      <c r="AG58" s="647" t="str">
        <f>IFERROR(VLOOKUP($D58,[1]受注ﾌｧｲﾙ!$A$3:$BZ$1314,2,FALSE),"-")</f>
        <v>通常入力</v>
      </c>
      <c r="AH58" s="647" t="str">
        <f>IFERROR(VLOOKUP($D58,[1]受注ﾌｧｲﾙ!$A$3:$BZ$1314,3,FALSE),"-")</f>
        <v>後加工</v>
      </c>
      <c r="AI58" s="648" t="str">
        <f>IFERROR(VLOOKUP($D58,[1]受注ﾌｧｲﾙ!$A$3:$BZ$1314,31,FALSE),"-")</f>
        <v>三平石油</v>
      </c>
      <c r="AJ58" s="648" t="str">
        <f>IFERROR(VLOOKUP($D58,[1]受注ﾌｧｲﾙ!$A$3:$BZ$1314,12,FALSE),"-")</f>
        <v xml:space="preserve"> </v>
      </c>
      <c r="AK58" s="649" t="str">
        <f>IFERROR(VLOOKUP($D58,[1]受注ﾌｧｲﾙ!$A$3:$BZ$1314,24,FALSE),"-")</f>
        <v>ｴﾝﾎﾞｽ</v>
      </c>
      <c r="AL58" s="366"/>
      <c r="AM58" s="366"/>
      <c r="AN58" s="366"/>
      <c r="AO58" s="366"/>
      <c r="AP58" s="366"/>
      <c r="AQ58" s="808" t="s">
        <v>325</v>
      </c>
      <c r="AR58" s="763"/>
      <c r="AS58" s="367" t="str">
        <f t="shared" si="2"/>
        <v/>
      </c>
      <c r="AT58" s="368"/>
      <c r="AU58" s="369" t="str">
        <f t="shared" si="3"/>
        <v/>
      </c>
      <c r="AV58" s="367" t="str">
        <f t="shared" si="4"/>
        <v/>
      </c>
      <c r="AW58" s="368"/>
      <c r="AX58" s="369" t="str">
        <f t="shared" si="5"/>
        <v/>
      </c>
      <c r="AY58" s="367" t="str">
        <f t="shared" si="6"/>
        <v/>
      </c>
      <c r="AZ58" s="402"/>
      <c r="BA58" s="369" t="str">
        <f t="shared" si="7"/>
        <v/>
      </c>
      <c r="BB58" s="367" t="str">
        <f t="shared" si="8"/>
        <v/>
      </c>
      <c r="BC58" s="402"/>
      <c r="BD58" s="369" t="str">
        <f t="shared" si="9"/>
        <v/>
      </c>
      <c r="BE58" s="367" t="str">
        <f t="shared" si="10"/>
        <v/>
      </c>
      <c r="BF58" s="402"/>
      <c r="BG58" s="369" t="str">
        <f t="shared" si="11"/>
        <v/>
      </c>
      <c r="BH58" s="367" t="str">
        <f t="shared" si="12"/>
        <v/>
      </c>
      <c r="BI58" s="368"/>
      <c r="BJ58" s="369" t="str">
        <f t="shared" si="13"/>
        <v/>
      </c>
      <c r="BK58" s="367" t="str">
        <f t="shared" si="14"/>
        <v/>
      </c>
      <c r="BL58" s="402"/>
      <c r="BM58" s="369" t="str">
        <f t="shared" si="15"/>
        <v/>
      </c>
      <c r="BN58" s="367" t="str">
        <f t="shared" si="16"/>
        <v/>
      </c>
      <c r="BO58" s="368"/>
      <c r="BP58" s="369" t="str">
        <f t="shared" si="17"/>
        <v/>
      </c>
      <c r="BQ58" s="367" t="str">
        <f t="shared" si="18"/>
        <v/>
      </c>
      <c r="BR58" s="368"/>
      <c r="BS58" s="369" t="str">
        <f t="shared" si="19"/>
        <v/>
      </c>
      <c r="BT58" s="367" t="str">
        <f t="shared" si="20"/>
        <v/>
      </c>
      <c r="BU58" s="368"/>
      <c r="BV58" s="369" t="str">
        <f t="shared" si="21"/>
        <v/>
      </c>
      <c r="BW58" s="367" t="str">
        <f t="shared" si="22"/>
        <v/>
      </c>
      <c r="BX58" s="368"/>
      <c r="BY58" s="369" t="str">
        <f t="shared" si="23"/>
        <v/>
      </c>
      <c r="BZ58" s="367" t="str">
        <f t="shared" si="24"/>
        <v/>
      </c>
      <c r="CA58" s="368"/>
      <c r="CB58" s="369" t="str">
        <f t="shared" si="25"/>
        <v/>
      </c>
      <c r="CC58" s="367" t="str">
        <f t="shared" si="26"/>
        <v/>
      </c>
      <c r="CD58" s="402"/>
      <c r="CE58" s="369" t="str">
        <f t="shared" si="27"/>
        <v/>
      </c>
      <c r="CF58" s="367" t="str">
        <f t="shared" si="28"/>
        <v/>
      </c>
      <c r="CG58" s="368"/>
      <c r="CH58" s="369" t="str">
        <f t="shared" si="29"/>
        <v/>
      </c>
      <c r="CI58" s="367" t="str">
        <f t="shared" si="30"/>
        <v/>
      </c>
      <c r="CJ58" s="794"/>
      <c r="CK58" s="369" t="str">
        <f t="shared" si="31"/>
        <v/>
      </c>
      <c r="CL58" s="367" t="str">
        <f t="shared" si="32"/>
        <v/>
      </c>
      <c r="CM58" s="368"/>
      <c r="CN58" s="369" t="str">
        <f t="shared" si="33"/>
        <v/>
      </c>
      <c r="CO58" s="367" t="str">
        <f t="shared" si="34"/>
        <v/>
      </c>
      <c r="CP58" s="368"/>
      <c r="CQ58" s="369" t="str">
        <f t="shared" si="35"/>
        <v/>
      </c>
      <c r="CR58" s="367" t="str">
        <f t="shared" si="36"/>
        <v/>
      </c>
      <c r="CS58" s="794"/>
      <c r="CT58" s="369" t="str">
        <f t="shared" si="37"/>
        <v/>
      </c>
      <c r="CU58" s="367" t="str">
        <f t="shared" si="38"/>
        <v/>
      </c>
      <c r="CV58" s="794"/>
      <c r="CW58" s="369" t="str">
        <f t="shared" si="39"/>
        <v/>
      </c>
      <c r="CX58" s="367" t="str">
        <f t="shared" si="40"/>
        <v/>
      </c>
      <c r="CY58" s="368"/>
      <c r="CZ58" s="369" t="str">
        <f t="shared" si="41"/>
        <v/>
      </c>
      <c r="DA58" s="367" t="str">
        <f t="shared" si="42"/>
        <v/>
      </c>
      <c r="DB58" s="368"/>
      <c r="DC58" s="369" t="str">
        <f t="shared" si="43"/>
        <v/>
      </c>
      <c r="DD58" s="367" t="str">
        <f t="shared" si="44"/>
        <v/>
      </c>
      <c r="DE58" s="368"/>
      <c r="DF58" s="369" t="str">
        <f t="shared" si="45"/>
        <v/>
      </c>
      <c r="DG58" s="367" t="str">
        <f t="shared" si="46"/>
        <v/>
      </c>
      <c r="DH58" s="368"/>
      <c r="DI58" s="369" t="str">
        <f t="shared" si="47"/>
        <v/>
      </c>
      <c r="DJ58" s="367" t="str">
        <f t="shared" si="48"/>
        <v/>
      </c>
      <c r="DK58" s="368"/>
      <c r="DL58" s="369" t="str">
        <f t="shared" si="49"/>
        <v/>
      </c>
      <c r="DM58" s="367" t="str">
        <f t="shared" si="50"/>
        <v/>
      </c>
      <c r="DN58" s="368"/>
      <c r="DO58" s="369" t="str">
        <f t="shared" si="51"/>
        <v/>
      </c>
      <c r="DP58" s="367" t="str">
        <f t="shared" si="52"/>
        <v/>
      </c>
      <c r="DQ58" s="368"/>
      <c r="DR58" s="369" t="str">
        <f t="shared" si="53"/>
        <v/>
      </c>
      <c r="DS58" s="367" t="str">
        <f t="shared" si="54"/>
        <v/>
      </c>
      <c r="DT58" s="368"/>
      <c r="DU58" s="369" t="str">
        <f t="shared" si="55"/>
        <v/>
      </c>
      <c r="DV58" s="367" t="str">
        <f t="shared" si="56"/>
        <v/>
      </c>
      <c r="DW58" s="368"/>
      <c r="DX58" s="369" t="str">
        <f t="shared" si="57"/>
        <v/>
      </c>
      <c r="DY58" s="367" t="str">
        <f t="shared" si="58"/>
        <v/>
      </c>
      <c r="DZ58" s="368"/>
      <c r="EA58" s="369" t="str">
        <f t="shared" si="59"/>
        <v/>
      </c>
      <c r="EB58" s="367" t="str">
        <f t="shared" si="60"/>
        <v/>
      </c>
      <c r="EC58" s="368"/>
      <c r="ED58" s="369" t="str">
        <f t="shared" si="61"/>
        <v/>
      </c>
      <c r="EE58" s="367" t="str">
        <f t="shared" si="62"/>
        <v/>
      </c>
      <c r="EF58" s="368"/>
      <c r="EG58" s="367" t="str">
        <f t="shared" si="63"/>
        <v/>
      </c>
      <c r="EH58" s="367" t="str">
        <f t="shared" si="63"/>
        <v>→</v>
      </c>
      <c r="EI58" s="902">
        <v>2800</v>
      </c>
      <c r="EJ58" s="369" t="str">
        <f t="shared" si="64"/>
        <v/>
      </c>
      <c r="EK58" s="367" t="str">
        <f t="shared" si="65"/>
        <v/>
      </c>
      <c r="EL58" s="368">
        <f>2800-2800</f>
        <v>0</v>
      </c>
      <c r="EM58" s="369" t="str">
        <f t="shared" si="66"/>
        <v/>
      </c>
      <c r="EN58" s="367" t="str">
        <f t="shared" si="67"/>
        <v/>
      </c>
      <c r="EO58" s="402"/>
      <c r="EP58" s="369" t="str">
        <f t="shared" si="68"/>
        <v/>
      </c>
      <c r="EQ58" s="367" t="str">
        <f t="shared" si="69"/>
        <v/>
      </c>
      <c r="ER58" s="402"/>
      <c r="ES58" s="369" t="str">
        <f t="shared" si="70"/>
        <v/>
      </c>
      <c r="ET58" s="367" t="str">
        <f t="shared" si="71"/>
        <v/>
      </c>
      <c r="EU58" s="402"/>
      <c r="EV58" s="369" t="str">
        <f t="shared" si="72"/>
        <v/>
      </c>
      <c r="EW58" s="367" t="str">
        <f t="shared" si="73"/>
        <v/>
      </c>
      <c r="EX58" s="368"/>
      <c r="EY58" s="369" t="str">
        <f t="shared" si="74"/>
        <v/>
      </c>
      <c r="EZ58" s="367" t="str">
        <f t="shared" si="75"/>
        <v/>
      </c>
      <c r="FA58" s="402"/>
      <c r="FB58" s="369" t="str">
        <f t="shared" si="76"/>
        <v/>
      </c>
      <c r="FC58" s="367" t="str">
        <f t="shared" si="77"/>
        <v/>
      </c>
      <c r="FD58" s="368"/>
      <c r="FE58" s="369" t="str">
        <f t="shared" si="78"/>
        <v>⇒</v>
      </c>
      <c r="FF58" s="367" t="str">
        <f t="shared" si="79"/>
        <v/>
      </c>
      <c r="FG58" s="368"/>
      <c r="FH58" s="369" t="str">
        <f t="shared" si="80"/>
        <v/>
      </c>
      <c r="FI58" s="367" t="str">
        <f t="shared" si="81"/>
        <v/>
      </c>
      <c r="FJ58" s="368"/>
      <c r="FK58" s="369" t="str">
        <f t="shared" si="82"/>
        <v/>
      </c>
      <c r="FL58" s="367" t="str">
        <f t="shared" si="83"/>
        <v/>
      </c>
      <c r="FM58" s="368"/>
      <c r="FN58" s="369" t="str">
        <f t="shared" si="84"/>
        <v/>
      </c>
      <c r="FO58" s="367" t="str">
        <f t="shared" si="85"/>
        <v/>
      </c>
      <c r="FP58" s="368"/>
      <c r="FQ58" s="369" t="str">
        <f t="shared" si="86"/>
        <v/>
      </c>
      <c r="FR58" s="367" t="str">
        <f t="shared" si="87"/>
        <v/>
      </c>
      <c r="FS58" s="402"/>
      <c r="FT58" s="369" t="str">
        <f t="shared" si="88"/>
        <v/>
      </c>
      <c r="FU58" s="367" t="str">
        <f t="shared" si="89"/>
        <v/>
      </c>
      <c r="FV58" s="368"/>
      <c r="FW58" s="369" t="str">
        <f t="shared" si="90"/>
        <v/>
      </c>
      <c r="FX58" s="367" t="str">
        <f t="shared" si="91"/>
        <v/>
      </c>
      <c r="FY58" s="794"/>
      <c r="FZ58" s="369" t="str">
        <f t="shared" si="92"/>
        <v/>
      </c>
      <c r="GA58" s="367" t="str">
        <f t="shared" si="93"/>
        <v/>
      </c>
      <c r="GB58" s="368"/>
      <c r="GC58" s="369" t="str">
        <f t="shared" si="94"/>
        <v/>
      </c>
      <c r="GD58" s="367" t="str">
        <f t="shared" si="95"/>
        <v/>
      </c>
      <c r="GE58" s="368"/>
      <c r="GF58" s="369" t="str">
        <f t="shared" si="96"/>
        <v/>
      </c>
      <c r="GG58" s="367" t="str">
        <f t="shared" si="97"/>
        <v/>
      </c>
      <c r="GH58" s="794"/>
      <c r="GI58" s="369" t="str">
        <f t="shared" si="98"/>
        <v/>
      </c>
      <c r="GJ58" s="367" t="str">
        <f t="shared" si="99"/>
        <v/>
      </c>
      <c r="GK58" s="794"/>
      <c r="GL58" s="369" t="str">
        <f t="shared" si="100"/>
        <v/>
      </c>
      <c r="GM58" s="367" t="str">
        <f t="shared" si="101"/>
        <v/>
      </c>
      <c r="GN58" s="368"/>
      <c r="GO58" s="369" t="str">
        <f t="shared" si="102"/>
        <v/>
      </c>
      <c r="GP58" s="367" t="str">
        <f t="shared" si="103"/>
        <v/>
      </c>
      <c r="GQ58" s="368"/>
      <c r="GR58" s="369" t="str">
        <f t="shared" si="104"/>
        <v/>
      </c>
      <c r="GS58" s="367" t="str">
        <f t="shared" si="105"/>
        <v/>
      </c>
      <c r="GT58" s="368"/>
      <c r="GU58" s="369" t="str">
        <f t="shared" si="106"/>
        <v/>
      </c>
      <c r="GV58" s="367" t="str">
        <f t="shared" si="107"/>
        <v/>
      </c>
      <c r="GW58" s="368"/>
      <c r="GX58" s="369" t="str">
        <f t="shared" si="108"/>
        <v/>
      </c>
      <c r="GY58" s="367" t="str">
        <f t="shared" si="109"/>
        <v/>
      </c>
      <c r="GZ58" s="368"/>
      <c r="HA58" s="369" t="str">
        <f t="shared" si="110"/>
        <v/>
      </c>
      <c r="HB58" s="367" t="str">
        <f t="shared" si="111"/>
        <v/>
      </c>
      <c r="HC58" s="368"/>
      <c r="HD58" s="369" t="str">
        <f t="shared" si="112"/>
        <v/>
      </c>
      <c r="HE58" s="367" t="str">
        <f t="shared" si="113"/>
        <v/>
      </c>
      <c r="HF58" s="368"/>
      <c r="HG58" s="369" t="str">
        <f t="shared" si="114"/>
        <v/>
      </c>
      <c r="HH58" s="367" t="str">
        <f t="shared" si="115"/>
        <v/>
      </c>
      <c r="HI58" s="368"/>
      <c r="HJ58" s="369" t="str">
        <f t="shared" si="116"/>
        <v/>
      </c>
      <c r="HK58" s="367" t="str">
        <f t="shared" si="117"/>
        <v/>
      </c>
      <c r="HL58" s="368"/>
      <c r="HM58" s="369" t="str">
        <f t="shared" si="118"/>
        <v/>
      </c>
      <c r="HN58" s="367" t="str">
        <f t="shared" si="119"/>
        <v/>
      </c>
      <c r="HO58" s="368"/>
      <c r="HP58" s="369" t="str">
        <f t="shared" si="120"/>
        <v/>
      </c>
      <c r="HQ58" s="367" t="str">
        <f t="shared" si="121"/>
        <v/>
      </c>
      <c r="HR58" s="368"/>
      <c r="HS58" s="369" t="str">
        <f t="shared" si="122"/>
        <v/>
      </c>
      <c r="HT58" s="367" t="str">
        <f t="shared" si="123"/>
        <v/>
      </c>
      <c r="HU58" s="368"/>
      <c r="HV58" s="367" t="str">
        <f t="shared" si="124"/>
        <v/>
      </c>
      <c r="HW58" s="367" t="str">
        <f t="shared" si="124"/>
        <v/>
      </c>
      <c r="HX58" s="368"/>
      <c r="HY58" s="369" t="str">
        <f t="shared" si="125"/>
        <v/>
      </c>
      <c r="HZ58" s="367" t="str">
        <f t="shared" si="126"/>
        <v/>
      </c>
      <c r="IA58" s="368"/>
      <c r="IB58" s="369" t="str">
        <f t="shared" si="127"/>
        <v/>
      </c>
      <c r="IC58" s="367" t="str">
        <f t="shared" si="128"/>
        <v/>
      </c>
      <c r="ID58" s="402"/>
      <c r="IE58" s="369" t="str">
        <f t="shared" si="129"/>
        <v/>
      </c>
      <c r="IF58" s="367" t="str">
        <f t="shared" si="130"/>
        <v/>
      </c>
      <c r="IG58" s="402"/>
      <c r="IH58" s="369" t="str">
        <f t="shared" si="131"/>
        <v/>
      </c>
      <c r="II58" s="367" t="str">
        <f t="shared" si="132"/>
        <v/>
      </c>
      <c r="IJ58" s="402"/>
      <c r="IK58" s="369" t="str">
        <f t="shared" si="133"/>
        <v/>
      </c>
      <c r="IL58" s="367" t="str">
        <f t="shared" si="134"/>
        <v/>
      </c>
      <c r="IM58" s="368"/>
      <c r="IN58" s="369" t="str">
        <f t="shared" si="135"/>
        <v/>
      </c>
      <c r="IO58" s="367" t="str">
        <f t="shared" si="136"/>
        <v/>
      </c>
      <c r="IP58" s="402"/>
      <c r="IQ58" s="369" t="str">
        <f t="shared" si="137"/>
        <v/>
      </c>
      <c r="IR58" s="367" t="str">
        <f t="shared" si="138"/>
        <v/>
      </c>
      <c r="IS58" s="368"/>
      <c r="IT58" s="369" t="str">
        <f t="shared" si="139"/>
        <v/>
      </c>
      <c r="IU58" s="367" t="str">
        <f t="shared" si="140"/>
        <v/>
      </c>
      <c r="IV58" s="368"/>
      <c r="IW58" s="369" t="str">
        <f t="shared" si="141"/>
        <v/>
      </c>
      <c r="IX58" s="367" t="str">
        <f t="shared" si="142"/>
        <v/>
      </c>
      <c r="IY58" s="368"/>
      <c r="IZ58" s="369" t="str">
        <f t="shared" si="143"/>
        <v/>
      </c>
      <c r="JA58" s="367" t="str">
        <f t="shared" si="144"/>
        <v/>
      </c>
      <c r="JB58" s="368"/>
      <c r="JC58" s="369" t="str">
        <f t="shared" si="145"/>
        <v/>
      </c>
      <c r="JD58" s="367" t="str">
        <f t="shared" si="146"/>
        <v/>
      </c>
      <c r="JE58" s="368"/>
      <c r="JF58" s="369" t="str">
        <f t="shared" si="147"/>
        <v/>
      </c>
      <c r="JG58" s="367" t="str">
        <f t="shared" si="148"/>
        <v/>
      </c>
      <c r="JH58" s="402"/>
      <c r="JI58" s="369" t="str">
        <f t="shared" si="149"/>
        <v/>
      </c>
      <c r="JJ58" s="367" t="str">
        <f t="shared" si="150"/>
        <v/>
      </c>
      <c r="JK58" s="368"/>
      <c r="JL58" s="369" t="str">
        <f t="shared" si="151"/>
        <v/>
      </c>
      <c r="JM58" s="367" t="str">
        <f t="shared" si="152"/>
        <v/>
      </c>
      <c r="JN58" s="794"/>
      <c r="JO58" s="369" t="str">
        <f t="shared" si="153"/>
        <v/>
      </c>
      <c r="JP58" s="367" t="str">
        <f t="shared" si="154"/>
        <v/>
      </c>
      <c r="JQ58" s="368"/>
      <c r="JR58" s="369" t="str">
        <f t="shared" si="155"/>
        <v/>
      </c>
      <c r="JS58" s="367" t="str">
        <f t="shared" si="156"/>
        <v/>
      </c>
      <c r="JT58" s="368"/>
      <c r="JU58" s="369" t="str">
        <f t="shared" si="157"/>
        <v/>
      </c>
      <c r="JV58" s="367" t="str">
        <f t="shared" si="158"/>
        <v/>
      </c>
      <c r="JW58" s="794"/>
      <c r="JX58" s="369" t="str">
        <f t="shared" si="159"/>
        <v/>
      </c>
      <c r="JY58" s="367" t="str">
        <f t="shared" si="160"/>
        <v/>
      </c>
      <c r="JZ58" s="794"/>
      <c r="KA58" s="369" t="str">
        <f t="shared" si="161"/>
        <v/>
      </c>
      <c r="KB58" s="367" t="str">
        <f t="shared" si="162"/>
        <v/>
      </c>
      <c r="KC58" s="368"/>
      <c r="KD58" s="369" t="str">
        <f t="shared" si="163"/>
        <v/>
      </c>
      <c r="KE58" s="367" t="str">
        <f t="shared" si="164"/>
        <v/>
      </c>
      <c r="KF58" s="368"/>
      <c r="KG58" s="369" t="str">
        <f t="shared" si="165"/>
        <v/>
      </c>
      <c r="KH58" s="367" t="str">
        <f t="shared" si="166"/>
        <v/>
      </c>
      <c r="KI58" s="368"/>
      <c r="KJ58" s="369" t="str">
        <f t="shared" si="167"/>
        <v/>
      </c>
      <c r="KK58" s="367" t="str">
        <f t="shared" si="168"/>
        <v/>
      </c>
      <c r="KL58" s="368"/>
      <c r="KM58" s="369" t="str">
        <f t="shared" si="169"/>
        <v/>
      </c>
      <c r="KN58" s="367" t="str">
        <f t="shared" si="170"/>
        <v/>
      </c>
      <c r="KO58" s="368"/>
      <c r="KP58" s="369" t="str">
        <f t="shared" si="171"/>
        <v/>
      </c>
      <c r="KQ58" s="367" t="str">
        <f t="shared" si="172"/>
        <v/>
      </c>
      <c r="KR58" s="368"/>
      <c r="KS58" s="369" t="str">
        <f t="shared" si="173"/>
        <v/>
      </c>
      <c r="KT58" s="367" t="str">
        <f t="shared" si="174"/>
        <v/>
      </c>
      <c r="KU58" s="368"/>
      <c r="KV58" s="369" t="str">
        <f t="shared" si="175"/>
        <v/>
      </c>
      <c r="KW58" s="367" t="str">
        <f t="shared" si="176"/>
        <v/>
      </c>
      <c r="KX58" s="368"/>
      <c r="KY58" s="369" t="str">
        <f t="shared" si="177"/>
        <v/>
      </c>
      <c r="KZ58" s="367" t="str">
        <f t="shared" si="178"/>
        <v/>
      </c>
      <c r="LA58" s="368"/>
      <c r="LB58" s="369" t="str">
        <f t="shared" si="179"/>
        <v/>
      </c>
      <c r="LC58" s="367" t="str">
        <f t="shared" si="180"/>
        <v/>
      </c>
      <c r="LD58" s="368"/>
      <c r="LE58" s="369" t="str">
        <f t="shared" si="181"/>
        <v/>
      </c>
      <c r="LF58" s="367" t="str">
        <f t="shared" si="182"/>
        <v/>
      </c>
      <c r="LG58" s="368"/>
      <c r="LH58" s="369" t="str">
        <f t="shared" si="183"/>
        <v/>
      </c>
      <c r="LI58" s="367" t="str">
        <f t="shared" si="184"/>
        <v/>
      </c>
      <c r="LJ58" s="368"/>
      <c r="LK58" s="367" t="str">
        <f>IF($W58="","",IF($W58=LL$4,"→",""))</f>
        <v/>
      </c>
      <c r="XFD58" s="230">
        <f t="shared" ref="XFD58:XFD63" si="186">SUM(AC58:XFC58)</f>
        <v>5600</v>
      </c>
    </row>
    <row r="59" spans="1:323 16384:16384" ht="21.65" hidden="1" customHeight="1" x14ac:dyDescent="0.2">
      <c r="A59" s="120"/>
      <c r="B59" s="637">
        <f>IFERROR(VLOOKUP($D59,[1]受注ﾌｧｲﾙ!$A$3:$BZ$1314,5,FALSE),"-")</f>
        <v>46106.589525462965</v>
      </c>
      <c r="C59" s="555">
        <f>IFERROR(VLOOKUP($D59,[1]受注ﾌｧｲﾙ!$A$3:$BZ$1314,6,FALSE),"-")</f>
        <v>0</v>
      </c>
      <c r="D59" s="366" t="s">
        <v>810</v>
      </c>
      <c r="E59" s="638" t="str">
        <f>IFERROR(VLOOKUP($D59,[1]受注ﾌｧｲﾙ!$A$3:$BZ$1314,17,FALSE),"-")</f>
        <v>7A1</v>
      </c>
      <c r="F59" s="540" t="str">
        <f>IFERROR(VLOOKUP($D59,[1]受注ﾌｧｲﾙ!$A$3:$BZ$1314,18,FALSE),"-")</f>
        <v>FEL4004AY-10WD-1000X100</v>
      </c>
      <c r="G59" s="540" t="str">
        <f>IFERROR(VLOOKUP($D59,[1]受注ﾌｧｲﾙ!$A$3:$BZ$1314,19,FALSE),"-")</f>
        <v xml:space="preserve">  </v>
      </c>
      <c r="H59" s="540" t="str">
        <f>IFERROR(VLOOKUP($D59,[1]受注ﾌｧｲﾙ!$A$3:$BZ$1314,20,FALSE),"-")</f>
        <v xml:space="preserve">LG </v>
      </c>
      <c r="I59" s="540" t="str">
        <f>IFERROR(VLOOKUP($D59,[1]受注ﾌｧｲﾙ!$A$3:$BZ$1314,21,FALSE),"-")</f>
        <v xml:space="preserve"> </v>
      </c>
      <c r="J59" s="639">
        <f>IFERROR(VLOOKUP($D59,[1]受注ﾌｧｲﾙ!$A$3:$BZ$1314,22,FALSE),"-")</f>
        <v>1000</v>
      </c>
      <c r="K59" s="540" t="str">
        <f>IFERROR(VLOOKUP($D59,[1]受注ﾌｧｲﾙ!$A$3:$BZ$1314,8,FALSE),"-")</f>
        <v>40040-R10W- 870X 95</v>
      </c>
      <c r="L59" s="540" t="str">
        <f>IFERROR(VLOOKUP($D59,[1]受注ﾌｧｲﾙ!$A$3:$BZ$1314,9,FALSE),"-")</f>
        <v xml:space="preserve">  </v>
      </c>
      <c r="M59" s="540" t="str">
        <f>IFERROR(VLOOKUP($D59,[1]受注ﾌｧｲﾙ!$A$3:$BZ$1314,10,FALSE),"-")</f>
        <v xml:space="preserve">LG </v>
      </c>
      <c r="N59" s="540" t="str">
        <f>IFERROR(VLOOKUP($D59,[1]受注ﾌｧｲﾙ!$A$3:$BZ$1314,11,FALSE),"-")</f>
        <v xml:space="preserve"> </v>
      </c>
      <c r="O59" s="639">
        <f>IFERROR(VLOOKUP($D59,[1]受注ﾌｧｲﾙ!$A$3:$BZ$1314,13,FALSE),"-")</f>
        <v>950</v>
      </c>
      <c r="P59" s="540">
        <f>IFERROR(VLOOKUP($D59,[1]受注ﾌｧｲﾙ!$A$3:$BZ$1314,15,FALSE),"-")</f>
        <v>0</v>
      </c>
      <c r="Q59" s="640">
        <f>IFERROR((VLOOKUP($D59,[1]受注ﾌｧｲﾙ!$A$3:$BZ$1314,16,FALSE)*O59),"-")</f>
        <v>950</v>
      </c>
      <c r="R59" s="640">
        <f>IFERROR(VLOOKUP($D59,[3]加工日報その他!$A$5:$DD$999,107,FALSE),"-")</f>
        <v>1000</v>
      </c>
      <c r="S59" s="540" t="str">
        <f>IFERROR(VLOOKUP($D59,[1]受注ﾌｧｲﾙ!$A$3:$BZ$1314,26,FALSE),"-")</f>
        <v>SEC,ｽﾘｯﾄ(JR)</v>
      </c>
      <c r="T59" s="641" t="str">
        <f>IFERROR(VLOOKUP($D59,[1]受注ﾌｧｲﾙ!$A$3:$BZ$1314,23,FALSE),"-")</f>
        <v>湖南</v>
      </c>
      <c r="U59" s="642"/>
      <c r="V59" s="642"/>
      <c r="W59" s="642">
        <f>IFERROR(VLOOKUP($D59,[1]受注ﾌｧｲﾙ!$A$3:$BZ$1314,25,FALSE),"-")</f>
        <v>46114</v>
      </c>
      <c r="X59" s="642">
        <f>IFERROR(VLOOKUP($D59,[1]受注ﾌｧｲﾙ!$A$3:$BZ$1314,32,FALSE),"-")</f>
        <v>46120</v>
      </c>
      <c r="Y59" s="642">
        <f>IFERROR(VLOOKUP($D59,[1]受注ﾌｧｲﾙ!$A$3:$BZ$1314,33,FALSE),"-")</f>
        <v>46120</v>
      </c>
      <c r="Z59" s="642">
        <f t="shared" si="0"/>
        <v>46113</v>
      </c>
      <c r="AA59" s="643">
        <f>IFERROR(VLOOKUP($D59,[3]加工日報その他!$A$5:$DD$999,2,FALSE),"-")</f>
        <v>46113</v>
      </c>
      <c r="AB59" s="644">
        <f>IFERROR(VLOOKUP($D59,[3]加工日報その他!$A$5:$DD$999,108,FALSE),"-")</f>
        <v>1000</v>
      </c>
      <c r="AC59" s="645">
        <f t="shared" si="1"/>
        <v>1000</v>
      </c>
      <c r="AD59" s="410" t="str">
        <f>IFERROR(VLOOKUP($D59,[1]受注ﾌｧｲﾙ!$A$3:$BZ$1314,27,FALSE),"-")&amp;"　"&amp;IFERROR(VLOOKUP($D59,[1]受注ﾌｧｲﾙ!$A$3:$BZ$1314,28,FALSE),"-")&amp;"　"&amp;IFERROR(VLOOKUP($D59,[1]受注ﾌｧｲﾙ!$A$3:$BZ$1314,29,FALSE),"-")</f>
        <v>　　</v>
      </c>
      <c r="AE59" s="366"/>
      <c r="AF59" s="646" t="str">
        <f>IFERROR(VLOOKUP($D59,[3]加工日報その他!$A$5:$DD$999,94,FALSE),"-")</f>
        <v>完</v>
      </c>
      <c r="AG59" s="647" t="str">
        <f>IFERROR(VLOOKUP($D59,[1]受注ﾌｧｲﾙ!$A$3:$BZ$1314,2,FALSE),"-")</f>
        <v>通常入力</v>
      </c>
      <c r="AH59" s="647" t="str">
        <f>IFERROR(VLOOKUP($D59,[1]受注ﾌｧｲﾙ!$A$3:$BZ$1314,3,FALSE),"-")</f>
        <v>TPI</v>
      </c>
      <c r="AI59" s="648">
        <f>IFERROR(VLOOKUP($D59,[1]受注ﾌｧｲﾙ!$A$3:$BZ$1314,31,FALSE),"-")</f>
        <v>0</v>
      </c>
      <c r="AJ59" s="648" t="str">
        <f>IFERROR(VLOOKUP($D59,[1]受注ﾌｧｲﾙ!$A$3:$BZ$1314,12,FALSE),"-")</f>
        <v xml:space="preserve"> </v>
      </c>
      <c r="AK59" s="649" t="str">
        <f>IFERROR(VLOOKUP($D59,[1]受注ﾌｧｲﾙ!$A$3:$BZ$1314,24,FALSE),"-")</f>
        <v>SEC</v>
      </c>
      <c r="AL59" s="366"/>
      <c r="AM59" s="366"/>
      <c r="AN59" s="366"/>
      <c r="AO59" s="366"/>
      <c r="AP59" s="366"/>
      <c r="AQ59" s="808" t="s">
        <v>532</v>
      </c>
      <c r="AR59" s="763"/>
      <c r="AS59" s="367" t="str">
        <f t="shared" si="2"/>
        <v/>
      </c>
      <c r="AT59" s="368"/>
      <c r="AU59" s="369" t="str">
        <f t="shared" si="3"/>
        <v/>
      </c>
      <c r="AV59" s="367" t="str">
        <f t="shared" si="4"/>
        <v/>
      </c>
      <c r="AW59" s="368"/>
      <c r="AX59" s="369" t="str">
        <f t="shared" si="5"/>
        <v/>
      </c>
      <c r="AY59" s="367" t="str">
        <f t="shared" si="6"/>
        <v/>
      </c>
      <c r="AZ59" s="402"/>
      <c r="BA59" s="369" t="str">
        <f t="shared" si="7"/>
        <v/>
      </c>
      <c r="BB59" s="367" t="str">
        <f t="shared" si="8"/>
        <v/>
      </c>
      <c r="BC59" s="402"/>
      <c r="BD59" s="369" t="str">
        <f t="shared" si="9"/>
        <v/>
      </c>
      <c r="BE59" s="367" t="str">
        <f t="shared" si="10"/>
        <v/>
      </c>
      <c r="BF59" s="402"/>
      <c r="BG59" s="369" t="str">
        <f t="shared" si="11"/>
        <v/>
      </c>
      <c r="BH59" s="367" t="str">
        <f t="shared" si="12"/>
        <v/>
      </c>
      <c r="BI59" s="368"/>
      <c r="BJ59" s="369" t="str">
        <f t="shared" si="13"/>
        <v/>
      </c>
      <c r="BK59" s="367" t="str">
        <f t="shared" si="14"/>
        <v/>
      </c>
      <c r="BL59" s="402"/>
      <c r="BM59" s="369" t="str">
        <f t="shared" si="15"/>
        <v/>
      </c>
      <c r="BN59" s="367" t="str">
        <f t="shared" si="16"/>
        <v/>
      </c>
      <c r="BO59" s="368"/>
      <c r="BP59" s="369" t="str">
        <f t="shared" si="17"/>
        <v/>
      </c>
      <c r="BQ59" s="367" t="str">
        <f t="shared" si="18"/>
        <v/>
      </c>
      <c r="BR59" s="368"/>
      <c r="BS59" s="369" t="str">
        <f t="shared" si="19"/>
        <v/>
      </c>
      <c r="BT59" s="367" t="str">
        <f t="shared" si="20"/>
        <v/>
      </c>
      <c r="BU59" s="368"/>
      <c r="BV59" s="369" t="str">
        <f t="shared" si="21"/>
        <v/>
      </c>
      <c r="BW59" s="367" t="str">
        <f t="shared" si="22"/>
        <v/>
      </c>
      <c r="BX59" s="368"/>
      <c r="BY59" s="369" t="str">
        <f t="shared" si="23"/>
        <v/>
      </c>
      <c r="BZ59" s="367" t="str">
        <f t="shared" si="24"/>
        <v/>
      </c>
      <c r="CA59" s="368"/>
      <c r="CB59" s="369" t="str">
        <f t="shared" si="25"/>
        <v/>
      </c>
      <c r="CC59" s="367" t="str">
        <f t="shared" si="26"/>
        <v/>
      </c>
      <c r="CD59" s="402"/>
      <c r="CE59" s="369" t="str">
        <f t="shared" si="27"/>
        <v/>
      </c>
      <c r="CF59" s="367" t="str">
        <f t="shared" si="28"/>
        <v/>
      </c>
      <c r="CG59" s="368"/>
      <c r="CH59" s="369" t="str">
        <f t="shared" si="29"/>
        <v/>
      </c>
      <c r="CI59" s="367" t="str">
        <f t="shared" si="30"/>
        <v/>
      </c>
      <c r="CJ59" s="794"/>
      <c r="CK59" s="369" t="str">
        <f t="shared" si="31"/>
        <v/>
      </c>
      <c r="CL59" s="367" t="str">
        <f t="shared" si="32"/>
        <v/>
      </c>
      <c r="CM59" s="368"/>
      <c r="CN59" s="369" t="str">
        <f t="shared" si="33"/>
        <v/>
      </c>
      <c r="CO59" s="367" t="str">
        <f t="shared" si="34"/>
        <v/>
      </c>
      <c r="CP59" s="368"/>
      <c r="CQ59" s="369" t="str">
        <f t="shared" si="35"/>
        <v/>
      </c>
      <c r="CR59" s="367" t="str">
        <f t="shared" si="36"/>
        <v/>
      </c>
      <c r="CS59" s="794"/>
      <c r="CT59" s="369" t="str">
        <f t="shared" si="37"/>
        <v/>
      </c>
      <c r="CU59" s="367" t="str">
        <f t="shared" si="38"/>
        <v/>
      </c>
      <c r="CV59" s="794"/>
      <c r="CW59" s="369" t="str">
        <f t="shared" si="39"/>
        <v/>
      </c>
      <c r="CX59" s="367" t="str">
        <f t="shared" si="40"/>
        <v/>
      </c>
      <c r="CY59" s="368"/>
      <c r="CZ59" s="369" t="str">
        <f t="shared" si="41"/>
        <v/>
      </c>
      <c r="DA59" s="367" t="str">
        <f t="shared" si="42"/>
        <v/>
      </c>
      <c r="DB59" s="368"/>
      <c r="DC59" s="369" t="str">
        <f t="shared" si="43"/>
        <v/>
      </c>
      <c r="DD59" s="367" t="str">
        <f t="shared" si="44"/>
        <v/>
      </c>
      <c r="DE59" s="368"/>
      <c r="DF59" s="369" t="str">
        <f t="shared" si="45"/>
        <v/>
      </c>
      <c r="DG59" s="367" t="str">
        <f t="shared" si="46"/>
        <v/>
      </c>
      <c r="DH59" s="368"/>
      <c r="DI59" s="369" t="str">
        <f t="shared" si="47"/>
        <v/>
      </c>
      <c r="DJ59" s="367" t="str">
        <f t="shared" si="48"/>
        <v/>
      </c>
      <c r="DK59" s="368"/>
      <c r="DL59" s="369" t="str">
        <f t="shared" si="49"/>
        <v/>
      </c>
      <c r="DM59" s="367" t="str">
        <f t="shared" si="50"/>
        <v/>
      </c>
      <c r="DN59" s="368"/>
      <c r="DO59" s="369" t="str">
        <f t="shared" si="51"/>
        <v/>
      </c>
      <c r="DP59" s="367" t="str">
        <f t="shared" si="52"/>
        <v/>
      </c>
      <c r="DQ59" s="368"/>
      <c r="DR59" s="369" t="str">
        <f t="shared" si="53"/>
        <v/>
      </c>
      <c r="DS59" s="367" t="str">
        <f t="shared" si="54"/>
        <v/>
      </c>
      <c r="DT59" s="368"/>
      <c r="DU59" s="369" t="str">
        <f t="shared" si="55"/>
        <v/>
      </c>
      <c r="DV59" s="367" t="str">
        <f t="shared" si="56"/>
        <v/>
      </c>
      <c r="DW59" s="368"/>
      <c r="DX59" s="369" t="str">
        <f t="shared" si="57"/>
        <v/>
      </c>
      <c r="DY59" s="367" t="str">
        <f t="shared" si="58"/>
        <v/>
      </c>
      <c r="DZ59" s="368"/>
      <c r="EA59" s="369" t="str">
        <f t="shared" si="59"/>
        <v/>
      </c>
      <c r="EB59" s="367" t="str">
        <f t="shared" si="60"/>
        <v/>
      </c>
      <c r="EC59" s="368"/>
      <c r="ED59" s="369" t="str">
        <f t="shared" si="61"/>
        <v/>
      </c>
      <c r="EE59" s="367" t="str">
        <f t="shared" si="62"/>
        <v/>
      </c>
      <c r="EF59" s="368"/>
      <c r="EG59" s="367" t="str">
        <f t="shared" si="63"/>
        <v/>
      </c>
      <c r="EH59" s="367" t="str">
        <f t="shared" si="63"/>
        <v/>
      </c>
      <c r="EI59" s="807">
        <v>700</v>
      </c>
      <c r="EJ59" s="369" t="str">
        <f t="shared" si="64"/>
        <v/>
      </c>
      <c r="EK59" s="367" t="str">
        <f t="shared" si="65"/>
        <v>→</v>
      </c>
      <c r="EL59" s="368"/>
      <c r="EM59" s="369" t="str">
        <f t="shared" si="66"/>
        <v/>
      </c>
      <c r="EN59" s="367" t="str">
        <f t="shared" si="67"/>
        <v/>
      </c>
      <c r="EO59" s="402"/>
      <c r="EP59" s="369" t="str">
        <f t="shared" si="68"/>
        <v/>
      </c>
      <c r="EQ59" s="367" t="str">
        <f t="shared" si="69"/>
        <v/>
      </c>
      <c r="ER59" s="402"/>
      <c r="ES59" s="369" t="str">
        <f t="shared" si="70"/>
        <v/>
      </c>
      <c r="ET59" s="367" t="str">
        <f t="shared" si="71"/>
        <v/>
      </c>
      <c r="EU59" s="402"/>
      <c r="EV59" s="369" t="str">
        <f t="shared" si="72"/>
        <v/>
      </c>
      <c r="EW59" s="367" t="str">
        <f t="shared" si="73"/>
        <v/>
      </c>
      <c r="EX59" s="807">
        <f>1000-700</f>
        <v>300</v>
      </c>
      <c r="EY59" s="369" t="str">
        <f t="shared" si="74"/>
        <v/>
      </c>
      <c r="EZ59" s="367" t="str">
        <f t="shared" si="75"/>
        <v/>
      </c>
      <c r="FA59" s="402"/>
      <c r="FB59" s="369" t="str">
        <f t="shared" si="76"/>
        <v/>
      </c>
      <c r="FC59" s="367" t="str">
        <f t="shared" si="77"/>
        <v/>
      </c>
      <c r="FD59" s="368"/>
      <c r="FE59" s="369" t="str">
        <f t="shared" si="78"/>
        <v>⇒</v>
      </c>
      <c r="FF59" s="367" t="str">
        <f t="shared" si="79"/>
        <v/>
      </c>
      <c r="FG59" s="368"/>
      <c r="FH59" s="369" t="str">
        <f t="shared" si="80"/>
        <v/>
      </c>
      <c r="FI59" s="367" t="str">
        <f t="shared" si="81"/>
        <v/>
      </c>
      <c r="FJ59" s="368"/>
      <c r="FK59" s="369" t="str">
        <f t="shared" si="82"/>
        <v/>
      </c>
      <c r="FL59" s="367" t="str">
        <f t="shared" si="83"/>
        <v/>
      </c>
      <c r="FM59" s="368"/>
      <c r="FN59" s="369" t="str">
        <f t="shared" si="84"/>
        <v/>
      </c>
      <c r="FO59" s="367" t="str">
        <f t="shared" si="85"/>
        <v/>
      </c>
      <c r="FP59" s="368"/>
      <c r="FQ59" s="369" t="str">
        <f t="shared" si="86"/>
        <v/>
      </c>
      <c r="FR59" s="367" t="str">
        <f t="shared" si="87"/>
        <v/>
      </c>
      <c r="FS59" s="402"/>
      <c r="FT59" s="369" t="str">
        <f t="shared" si="88"/>
        <v/>
      </c>
      <c r="FU59" s="367" t="str">
        <f t="shared" si="89"/>
        <v/>
      </c>
      <c r="FV59" s="368"/>
      <c r="FW59" s="369" t="str">
        <f t="shared" si="90"/>
        <v/>
      </c>
      <c r="FX59" s="367" t="str">
        <f t="shared" si="91"/>
        <v/>
      </c>
      <c r="FY59" s="794"/>
      <c r="FZ59" s="369" t="str">
        <f t="shared" si="92"/>
        <v/>
      </c>
      <c r="GA59" s="367" t="str">
        <f t="shared" si="93"/>
        <v/>
      </c>
      <c r="GB59" s="368"/>
      <c r="GC59" s="369" t="str">
        <f t="shared" si="94"/>
        <v/>
      </c>
      <c r="GD59" s="367" t="str">
        <f t="shared" si="95"/>
        <v/>
      </c>
      <c r="GE59" s="368"/>
      <c r="GF59" s="369" t="str">
        <f t="shared" si="96"/>
        <v/>
      </c>
      <c r="GG59" s="367" t="str">
        <f t="shared" si="97"/>
        <v/>
      </c>
      <c r="GH59" s="794"/>
      <c r="GI59" s="369" t="str">
        <f t="shared" si="98"/>
        <v/>
      </c>
      <c r="GJ59" s="367" t="str">
        <f t="shared" si="99"/>
        <v/>
      </c>
      <c r="GK59" s="794"/>
      <c r="GL59" s="369" t="str">
        <f t="shared" si="100"/>
        <v/>
      </c>
      <c r="GM59" s="367" t="str">
        <f t="shared" si="101"/>
        <v/>
      </c>
      <c r="GN59" s="368"/>
      <c r="GO59" s="369" t="str">
        <f t="shared" si="102"/>
        <v/>
      </c>
      <c r="GP59" s="367" t="str">
        <f t="shared" si="103"/>
        <v/>
      </c>
      <c r="GQ59" s="368"/>
      <c r="GR59" s="369" t="str">
        <f t="shared" si="104"/>
        <v/>
      </c>
      <c r="GS59" s="367" t="str">
        <f t="shared" si="105"/>
        <v/>
      </c>
      <c r="GT59" s="368"/>
      <c r="GU59" s="369" t="str">
        <f t="shared" si="106"/>
        <v/>
      </c>
      <c r="GV59" s="367" t="str">
        <f t="shared" si="107"/>
        <v/>
      </c>
      <c r="GW59" s="368"/>
      <c r="GX59" s="369" t="str">
        <f t="shared" si="108"/>
        <v/>
      </c>
      <c r="GY59" s="367" t="str">
        <f t="shared" si="109"/>
        <v/>
      </c>
      <c r="GZ59" s="368"/>
      <c r="HA59" s="369" t="str">
        <f t="shared" si="110"/>
        <v/>
      </c>
      <c r="HB59" s="367" t="str">
        <f t="shared" si="111"/>
        <v/>
      </c>
      <c r="HC59" s="368"/>
      <c r="HD59" s="369" t="str">
        <f t="shared" si="112"/>
        <v/>
      </c>
      <c r="HE59" s="367" t="str">
        <f t="shared" si="113"/>
        <v/>
      </c>
      <c r="HF59" s="368"/>
      <c r="HG59" s="369" t="str">
        <f t="shared" si="114"/>
        <v/>
      </c>
      <c r="HH59" s="367" t="str">
        <f t="shared" si="115"/>
        <v/>
      </c>
      <c r="HI59" s="368"/>
      <c r="HJ59" s="369" t="str">
        <f t="shared" si="116"/>
        <v/>
      </c>
      <c r="HK59" s="367" t="str">
        <f t="shared" si="117"/>
        <v/>
      </c>
      <c r="HL59" s="368"/>
      <c r="HM59" s="369" t="str">
        <f t="shared" si="118"/>
        <v/>
      </c>
      <c r="HN59" s="367" t="str">
        <f t="shared" si="119"/>
        <v/>
      </c>
      <c r="HO59" s="368"/>
      <c r="HP59" s="369" t="str">
        <f t="shared" si="120"/>
        <v/>
      </c>
      <c r="HQ59" s="367" t="str">
        <f t="shared" si="121"/>
        <v/>
      </c>
      <c r="HR59" s="368"/>
      <c r="HS59" s="369" t="str">
        <f t="shared" si="122"/>
        <v/>
      </c>
      <c r="HT59" s="367" t="str">
        <f t="shared" si="123"/>
        <v/>
      </c>
      <c r="HU59" s="368"/>
      <c r="HV59" s="367" t="str">
        <f t="shared" si="124"/>
        <v/>
      </c>
      <c r="HW59" s="367" t="str">
        <f t="shared" si="124"/>
        <v/>
      </c>
      <c r="HX59" s="368"/>
      <c r="HY59" s="369" t="str">
        <f t="shared" si="125"/>
        <v/>
      </c>
      <c r="HZ59" s="367" t="str">
        <f t="shared" si="126"/>
        <v/>
      </c>
      <c r="IA59" s="368"/>
      <c r="IB59" s="369" t="str">
        <f t="shared" si="127"/>
        <v/>
      </c>
      <c r="IC59" s="367" t="str">
        <f t="shared" si="128"/>
        <v/>
      </c>
      <c r="ID59" s="402"/>
      <c r="IE59" s="369" t="str">
        <f t="shared" si="129"/>
        <v/>
      </c>
      <c r="IF59" s="367" t="str">
        <f t="shared" si="130"/>
        <v/>
      </c>
      <c r="IG59" s="402"/>
      <c r="IH59" s="369" t="str">
        <f t="shared" si="131"/>
        <v/>
      </c>
      <c r="II59" s="367" t="str">
        <f t="shared" si="132"/>
        <v/>
      </c>
      <c r="IJ59" s="402"/>
      <c r="IK59" s="369" t="str">
        <f t="shared" si="133"/>
        <v/>
      </c>
      <c r="IL59" s="367" t="str">
        <f t="shared" si="134"/>
        <v/>
      </c>
      <c r="IM59" s="368"/>
      <c r="IN59" s="369" t="str">
        <f t="shared" si="135"/>
        <v/>
      </c>
      <c r="IO59" s="367" t="str">
        <f t="shared" si="136"/>
        <v/>
      </c>
      <c r="IP59" s="402"/>
      <c r="IQ59" s="369" t="str">
        <f t="shared" si="137"/>
        <v/>
      </c>
      <c r="IR59" s="367" t="str">
        <f t="shared" si="138"/>
        <v/>
      </c>
      <c r="IS59" s="368"/>
      <c r="IT59" s="369" t="str">
        <f t="shared" si="139"/>
        <v/>
      </c>
      <c r="IU59" s="367" t="str">
        <f t="shared" si="140"/>
        <v/>
      </c>
      <c r="IV59" s="368"/>
      <c r="IW59" s="369" t="str">
        <f t="shared" si="141"/>
        <v/>
      </c>
      <c r="IX59" s="367" t="str">
        <f t="shared" si="142"/>
        <v/>
      </c>
      <c r="IY59" s="368"/>
      <c r="IZ59" s="369" t="str">
        <f t="shared" si="143"/>
        <v/>
      </c>
      <c r="JA59" s="367" t="str">
        <f t="shared" si="144"/>
        <v/>
      </c>
      <c r="JB59" s="368"/>
      <c r="JC59" s="369" t="str">
        <f t="shared" si="145"/>
        <v/>
      </c>
      <c r="JD59" s="367" t="str">
        <f t="shared" si="146"/>
        <v/>
      </c>
      <c r="JE59" s="368"/>
      <c r="JF59" s="369" t="str">
        <f t="shared" si="147"/>
        <v/>
      </c>
      <c r="JG59" s="367" t="str">
        <f t="shared" si="148"/>
        <v/>
      </c>
      <c r="JH59" s="402"/>
      <c r="JI59" s="369" t="str">
        <f t="shared" si="149"/>
        <v/>
      </c>
      <c r="JJ59" s="367" t="str">
        <f t="shared" si="150"/>
        <v/>
      </c>
      <c r="JK59" s="368"/>
      <c r="JL59" s="369" t="str">
        <f t="shared" si="151"/>
        <v/>
      </c>
      <c r="JM59" s="367" t="str">
        <f t="shared" si="152"/>
        <v/>
      </c>
      <c r="JN59" s="794"/>
      <c r="JO59" s="369" t="str">
        <f t="shared" si="153"/>
        <v/>
      </c>
      <c r="JP59" s="367" t="str">
        <f t="shared" si="154"/>
        <v/>
      </c>
      <c r="JQ59" s="368"/>
      <c r="JR59" s="369" t="str">
        <f t="shared" si="155"/>
        <v/>
      </c>
      <c r="JS59" s="367" t="str">
        <f t="shared" si="156"/>
        <v/>
      </c>
      <c r="JT59" s="368"/>
      <c r="JU59" s="369" t="str">
        <f t="shared" si="157"/>
        <v/>
      </c>
      <c r="JV59" s="367" t="str">
        <f t="shared" si="158"/>
        <v/>
      </c>
      <c r="JW59" s="794"/>
      <c r="JX59" s="369" t="str">
        <f t="shared" si="159"/>
        <v/>
      </c>
      <c r="JY59" s="367" t="str">
        <f t="shared" si="160"/>
        <v/>
      </c>
      <c r="JZ59" s="794"/>
      <c r="KA59" s="369" t="str">
        <f t="shared" si="161"/>
        <v/>
      </c>
      <c r="KB59" s="367" t="str">
        <f t="shared" si="162"/>
        <v/>
      </c>
      <c r="KC59" s="368"/>
      <c r="KD59" s="369" t="str">
        <f t="shared" si="163"/>
        <v/>
      </c>
      <c r="KE59" s="367" t="str">
        <f t="shared" si="164"/>
        <v/>
      </c>
      <c r="KF59" s="368"/>
      <c r="KG59" s="369" t="str">
        <f t="shared" si="165"/>
        <v/>
      </c>
      <c r="KH59" s="367" t="str">
        <f t="shared" si="166"/>
        <v/>
      </c>
      <c r="KI59" s="368"/>
      <c r="KJ59" s="369" t="str">
        <f t="shared" si="167"/>
        <v/>
      </c>
      <c r="KK59" s="367" t="str">
        <f t="shared" si="168"/>
        <v/>
      </c>
      <c r="KL59" s="368"/>
      <c r="KM59" s="369" t="str">
        <f t="shared" si="169"/>
        <v/>
      </c>
      <c r="KN59" s="367" t="str">
        <f t="shared" si="170"/>
        <v/>
      </c>
      <c r="KO59" s="368"/>
      <c r="KP59" s="369" t="str">
        <f t="shared" si="171"/>
        <v/>
      </c>
      <c r="KQ59" s="367" t="str">
        <f t="shared" si="172"/>
        <v/>
      </c>
      <c r="KR59" s="368"/>
      <c r="KS59" s="369" t="str">
        <f t="shared" si="173"/>
        <v/>
      </c>
      <c r="KT59" s="367" t="str">
        <f t="shared" si="174"/>
        <v/>
      </c>
      <c r="KU59" s="368"/>
      <c r="KV59" s="369" t="str">
        <f t="shared" si="175"/>
        <v/>
      </c>
      <c r="KW59" s="367" t="str">
        <f t="shared" si="176"/>
        <v/>
      </c>
      <c r="KX59" s="368"/>
      <c r="KY59" s="369" t="str">
        <f t="shared" si="177"/>
        <v/>
      </c>
      <c r="KZ59" s="367" t="str">
        <f t="shared" si="178"/>
        <v/>
      </c>
      <c r="LA59" s="368"/>
      <c r="LB59" s="369" t="str">
        <f t="shared" si="179"/>
        <v/>
      </c>
      <c r="LC59" s="367" t="str">
        <f t="shared" si="180"/>
        <v/>
      </c>
      <c r="LD59" s="368"/>
      <c r="LE59" s="369" t="str">
        <f t="shared" si="181"/>
        <v/>
      </c>
      <c r="LF59" s="367" t="str">
        <f t="shared" si="182"/>
        <v/>
      </c>
      <c r="LG59" s="368"/>
      <c r="LH59" s="369" t="str">
        <f t="shared" si="183"/>
        <v/>
      </c>
      <c r="LI59" s="367" t="str">
        <f t="shared" si="184"/>
        <v/>
      </c>
      <c r="LJ59" s="368"/>
      <c r="LK59" s="367" t="str">
        <f>IF($W59="","",IF($W59=LL$4,"→",""))</f>
        <v/>
      </c>
      <c r="XFD59" s="230">
        <f t="shared" si="186"/>
        <v>2000</v>
      </c>
    </row>
    <row r="60" spans="1:323 16384:16384" ht="21.65" hidden="1" customHeight="1" x14ac:dyDescent="0.2">
      <c r="A60" s="120"/>
      <c r="B60" s="637">
        <f>IFERROR(VLOOKUP($D60,[1]受注ﾌｧｲﾙ!$A$3:$BZ$1314,5,FALSE),"-")</f>
        <v>46106.590324074074</v>
      </c>
      <c r="C60" s="555">
        <f>IFERROR(VLOOKUP($D60,[1]受注ﾌｧｲﾙ!$A$3:$BZ$1314,6,FALSE),"-")</f>
        <v>0</v>
      </c>
      <c r="D60" s="366" t="s">
        <v>811</v>
      </c>
      <c r="E60" s="638" t="str">
        <f>IFERROR(VLOOKUP($D60,[1]受注ﾌｧｲﾙ!$A$3:$BZ$1314,17,FALSE),"-")</f>
        <v>7A1</v>
      </c>
      <c r="F60" s="540" t="str">
        <f>IFERROR(VLOOKUP($D60,[1]受注ﾌｧｲﾙ!$A$3:$BZ$1314,18,FALSE),"-")</f>
        <v>FEL4004AY-10WD-1000X100</v>
      </c>
      <c r="G60" s="540" t="str">
        <f>IFERROR(VLOOKUP($D60,[1]受注ﾌｧｲﾙ!$A$3:$BZ$1314,19,FALSE),"-")</f>
        <v xml:space="preserve">  </v>
      </c>
      <c r="H60" s="540" t="str">
        <f>IFERROR(VLOOKUP($D60,[1]受注ﾌｧｲﾙ!$A$3:$BZ$1314,20,FALSE),"-")</f>
        <v xml:space="preserve">   </v>
      </c>
      <c r="I60" s="540" t="str">
        <f>IFERROR(VLOOKUP($D60,[1]受注ﾌｧｲﾙ!$A$3:$BZ$1314,21,FALSE),"-")</f>
        <v xml:space="preserve"> </v>
      </c>
      <c r="J60" s="639">
        <f>IFERROR(VLOOKUP($D60,[1]受注ﾌｧｲﾙ!$A$3:$BZ$1314,22,FALSE),"-")</f>
        <v>1000</v>
      </c>
      <c r="K60" s="540" t="str">
        <f>IFERROR(VLOOKUP($D60,[1]受注ﾌｧｲﾙ!$A$3:$BZ$1314,8,FALSE),"-")</f>
        <v>40040-R10W- 870X 95</v>
      </c>
      <c r="L60" s="540" t="str">
        <f>IFERROR(VLOOKUP($D60,[1]受注ﾌｧｲﾙ!$A$3:$BZ$1314,9,FALSE),"-")</f>
        <v xml:space="preserve">  </v>
      </c>
      <c r="M60" s="540" t="str">
        <f>IFERROR(VLOOKUP($D60,[1]受注ﾌｧｲﾙ!$A$3:$BZ$1314,10,FALSE),"-")</f>
        <v xml:space="preserve">   </v>
      </c>
      <c r="N60" s="540" t="str">
        <f>IFERROR(VLOOKUP($D60,[1]受注ﾌｧｲﾙ!$A$3:$BZ$1314,11,FALSE),"-")</f>
        <v xml:space="preserve"> </v>
      </c>
      <c r="O60" s="639">
        <f>IFERROR(VLOOKUP($D60,[1]受注ﾌｧｲﾙ!$A$3:$BZ$1314,13,FALSE),"-")</f>
        <v>950</v>
      </c>
      <c r="P60" s="540">
        <f>IFERROR(VLOOKUP($D60,[1]受注ﾌｧｲﾙ!$A$3:$BZ$1314,15,FALSE),"-")</f>
        <v>0</v>
      </c>
      <c r="Q60" s="640">
        <f>IFERROR((VLOOKUP($D60,[1]受注ﾌｧｲﾙ!$A$3:$BZ$1314,16,FALSE)*O60),"-")</f>
        <v>950</v>
      </c>
      <c r="R60" s="640">
        <f>IFERROR(VLOOKUP($D60,[3]加工日報その他!$A$5:$DD$999,107,FALSE),"-")</f>
        <v>1000</v>
      </c>
      <c r="S60" s="540" t="str">
        <f>IFERROR(VLOOKUP($D60,[1]受注ﾌｧｲﾙ!$A$3:$BZ$1314,26,FALSE),"-")</f>
        <v>SEC,ｽﾘｯﾄ(JR)</v>
      </c>
      <c r="T60" s="641" t="str">
        <f>IFERROR(VLOOKUP($D60,[1]受注ﾌｧｲﾙ!$A$3:$BZ$1314,23,FALSE),"-")</f>
        <v>湖南</v>
      </c>
      <c r="U60" s="642"/>
      <c r="V60" s="642"/>
      <c r="W60" s="642">
        <f>IFERROR(VLOOKUP($D60,[1]受注ﾌｧｲﾙ!$A$3:$BZ$1314,25,FALSE),"-")</f>
        <v>46114</v>
      </c>
      <c r="X60" s="642">
        <f>IFERROR(VLOOKUP($D60,[1]受注ﾌｧｲﾙ!$A$3:$BZ$1314,32,FALSE),"-")</f>
        <v>46120</v>
      </c>
      <c r="Y60" s="642">
        <f>IFERROR(VLOOKUP($D60,[1]受注ﾌｧｲﾙ!$A$3:$BZ$1314,33,FALSE),"-")</f>
        <v>46120</v>
      </c>
      <c r="Z60" s="642">
        <f t="shared" si="0"/>
        <v>46113</v>
      </c>
      <c r="AA60" s="643">
        <f>IFERROR(VLOOKUP($D60,[3]加工日報その他!$A$5:$DD$999,2,FALSE),"-")</f>
        <v>46113</v>
      </c>
      <c r="AB60" s="644">
        <f>IFERROR(VLOOKUP($D60,[3]加工日報その他!$A$5:$DD$999,108,FALSE),"-")</f>
        <v>1000</v>
      </c>
      <c r="AC60" s="645">
        <f t="shared" si="1"/>
        <v>1000</v>
      </c>
      <c r="AD60" s="410" t="str">
        <f>IFERROR(VLOOKUP($D60,[1]受注ﾌｧｲﾙ!$A$3:$BZ$1314,27,FALSE),"-")&amp;"　"&amp;IFERROR(VLOOKUP($D60,[1]受注ﾌｧｲﾙ!$A$3:$BZ$1314,28,FALSE),"-")&amp;"　"&amp;IFERROR(VLOOKUP($D60,[1]受注ﾌｧｲﾙ!$A$3:$BZ$1314,29,FALSE),"-")</f>
        <v>　　</v>
      </c>
      <c r="AE60" s="366"/>
      <c r="AF60" s="646" t="str">
        <f>IFERROR(VLOOKUP($D60,[3]加工日報その他!$A$5:$DD$999,94,FALSE),"-")</f>
        <v>完</v>
      </c>
      <c r="AG60" s="647" t="str">
        <f>IFERROR(VLOOKUP($D60,[1]受注ﾌｧｲﾙ!$A$3:$BZ$1314,2,FALSE),"-")</f>
        <v>通常入力</v>
      </c>
      <c r="AH60" s="647" t="str">
        <f>IFERROR(VLOOKUP($D60,[1]受注ﾌｧｲﾙ!$A$3:$BZ$1314,3,FALSE),"-")</f>
        <v>TPI</v>
      </c>
      <c r="AI60" s="648">
        <f>IFERROR(VLOOKUP($D60,[1]受注ﾌｧｲﾙ!$A$3:$BZ$1314,31,FALSE),"-")</f>
        <v>0</v>
      </c>
      <c r="AJ60" s="648" t="str">
        <f>IFERROR(VLOOKUP($D60,[1]受注ﾌｧｲﾙ!$A$3:$BZ$1314,12,FALSE),"-")</f>
        <v xml:space="preserve"> </v>
      </c>
      <c r="AK60" s="649" t="str">
        <f>IFERROR(VLOOKUP($D60,[1]受注ﾌｧｲﾙ!$A$3:$BZ$1314,24,FALSE),"-")</f>
        <v>SEC</v>
      </c>
      <c r="AL60" s="366"/>
      <c r="AM60" s="366"/>
      <c r="AN60" s="366"/>
      <c r="AO60" s="366"/>
      <c r="AP60" s="366"/>
      <c r="AQ60" s="808" t="s">
        <v>532</v>
      </c>
      <c r="AR60" s="763"/>
      <c r="AS60" s="367" t="str">
        <f t="shared" si="2"/>
        <v/>
      </c>
      <c r="AT60" s="368"/>
      <c r="AU60" s="369" t="str">
        <f t="shared" si="3"/>
        <v/>
      </c>
      <c r="AV60" s="367" t="str">
        <f t="shared" si="4"/>
        <v/>
      </c>
      <c r="AW60" s="368"/>
      <c r="AX60" s="369" t="str">
        <f t="shared" si="5"/>
        <v/>
      </c>
      <c r="AY60" s="367" t="str">
        <f t="shared" si="6"/>
        <v/>
      </c>
      <c r="AZ60" s="402"/>
      <c r="BA60" s="369" t="str">
        <f t="shared" si="7"/>
        <v/>
      </c>
      <c r="BB60" s="367" t="str">
        <f t="shared" si="8"/>
        <v/>
      </c>
      <c r="BC60" s="402"/>
      <c r="BD60" s="369" t="str">
        <f t="shared" si="9"/>
        <v/>
      </c>
      <c r="BE60" s="367" t="str">
        <f t="shared" si="10"/>
        <v/>
      </c>
      <c r="BF60" s="402"/>
      <c r="BG60" s="369" t="str">
        <f t="shared" si="11"/>
        <v/>
      </c>
      <c r="BH60" s="367" t="str">
        <f t="shared" si="12"/>
        <v/>
      </c>
      <c r="BI60" s="368"/>
      <c r="BJ60" s="369" t="str">
        <f t="shared" si="13"/>
        <v/>
      </c>
      <c r="BK60" s="367" t="str">
        <f t="shared" si="14"/>
        <v/>
      </c>
      <c r="BL60" s="402"/>
      <c r="BM60" s="369" t="str">
        <f t="shared" si="15"/>
        <v/>
      </c>
      <c r="BN60" s="367" t="str">
        <f t="shared" si="16"/>
        <v/>
      </c>
      <c r="BO60" s="368"/>
      <c r="BP60" s="369" t="str">
        <f t="shared" si="17"/>
        <v/>
      </c>
      <c r="BQ60" s="367" t="str">
        <f t="shared" si="18"/>
        <v/>
      </c>
      <c r="BR60" s="368"/>
      <c r="BS60" s="369" t="str">
        <f t="shared" si="19"/>
        <v/>
      </c>
      <c r="BT60" s="367" t="str">
        <f t="shared" si="20"/>
        <v/>
      </c>
      <c r="BU60" s="368"/>
      <c r="BV60" s="369" t="str">
        <f t="shared" si="21"/>
        <v/>
      </c>
      <c r="BW60" s="367" t="str">
        <f t="shared" si="22"/>
        <v/>
      </c>
      <c r="BX60" s="368"/>
      <c r="BY60" s="369" t="str">
        <f t="shared" si="23"/>
        <v/>
      </c>
      <c r="BZ60" s="367" t="str">
        <f t="shared" si="24"/>
        <v/>
      </c>
      <c r="CA60" s="368"/>
      <c r="CB60" s="369" t="str">
        <f t="shared" si="25"/>
        <v/>
      </c>
      <c r="CC60" s="367" t="str">
        <f t="shared" si="26"/>
        <v/>
      </c>
      <c r="CD60" s="402"/>
      <c r="CE60" s="369" t="str">
        <f t="shared" si="27"/>
        <v/>
      </c>
      <c r="CF60" s="367" t="str">
        <f t="shared" si="28"/>
        <v/>
      </c>
      <c r="CG60" s="368"/>
      <c r="CH60" s="369" t="str">
        <f t="shared" si="29"/>
        <v/>
      </c>
      <c r="CI60" s="367" t="str">
        <f t="shared" si="30"/>
        <v/>
      </c>
      <c r="CJ60" s="794"/>
      <c r="CK60" s="369" t="str">
        <f t="shared" si="31"/>
        <v/>
      </c>
      <c r="CL60" s="367" t="str">
        <f t="shared" si="32"/>
        <v/>
      </c>
      <c r="CM60" s="368"/>
      <c r="CN60" s="369" t="str">
        <f t="shared" si="33"/>
        <v/>
      </c>
      <c r="CO60" s="367" t="str">
        <f t="shared" si="34"/>
        <v/>
      </c>
      <c r="CP60" s="368"/>
      <c r="CQ60" s="369" t="str">
        <f t="shared" si="35"/>
        <v/>
      </c>
      <c r="CR60" s="367" t="str">
        <f t="shared" si="36"/>
        <v/>
      </c>
      <c r="CS60" s="794"/>
      <c r="CT60" s="369" t="str">
        <f t="shared" si="37"/>
        <v/>
      </c>
      <c r="CU60" s="367" t="str">
        <f t="shared" si="38"/>
        <v/>
      </c>
      <c r="CV60" s="794"/>
      <c r="CW60" s="369" t="str">
        <f t="shared" si="39"/>
        <v/>
      </c>
      <c r="CX60" s="367" t="str">
        <f t="shared" si="40"/>
        <v/>
      </c>
      <c r="CY60" s="368"/>
      <c r="CZ60" s="369" t="str">
        <f t="shared" si="41"/>
        <v/>
      </c>
      <c r="DA60" s="367" t="str">
        <f t="shared" si="42"/>
        <v/>
      </c>
      <c r="DB60" s="368"/>
      <c r="DC60" s="369" t="str">
        <f t="shared" si="43"/>
        <v/>
      </c>
      <c r="DD60" s="367" t="str">
        <f t="shared" si="44"/>
        <v/>
      </c>
      <c r="DE60" s="368"/>
      <c r="DF60" s="369" t="str">
        <f t="shared" si="45"/>
        <v/>
      </c>
      <c r="DG60" s="367" t="str">
        <f t="shared" si="46"/>
        <v/>
      </c>
      <c r="DH60" s="368"/>
      <c r="DI60" s="369" t="str">
        <f t="shared" si="47"/>
        <v/>
      </c>
      <c r="DJ60" s="367" t="str">
        <f t="shared" si="48"/>
        <v/>
      </c>
      <c r="DK60" s="368"/>
      <c r="DL60" s="369" t="str">
        <f t="shared" si="49"/>
        <v/>
      </c>
      <c r="DM60" s="367" t="str">
        <f t="shared" si="50"/>
        <v/>
      </c>
      <c r="DN60" s="368"/>
      <c r="DO60" s="369" t="str">
        <f t="shared" si="51"/>
        <v/>
      </c>
      <c r="DP60" s="367" t="str">
        <f t="shared" si="52"/>
        <v/>
      </c>
      <c r="DQ60" s="368"/>
      <c r="DR60" s="369" t="str">
        <f t="shared" si="53"/>
        <v/>
      </c>
      <c r="DS60" s="367" t="str">
        <f t="shared" si="54"/>
        <v/>
      </c>
      <c r="DT60" s="368"/>
      <c r="DU60" s="369" t="str">
        <f t="shared" si="55"/>
        <v/>
      </c>
      <c r="DV60" s="367" t="str">
        <f t="shared" si="56"/>
        <v/>
      </c>
      <c r="DW60" s="368"/>
      <c r="DX60" s="369" t="str">
        <f t="shared" si="57"/>
        <v/>
      </c>
      <c r="DY60" s="367" t="str">
        <f t="shared" si="58"/>
        <v/>
      </c>
      <c r="DZ60" s="368"/>
      <c r="EA60" s="369" t="str">
        <f t="shared" si="59"/>
        <v/>
      </c>
      <c r="EB60" s="367" t="str">
        <f t="shared" si="60"/>
        <v/>
      </c>
      <c r="EC60" s="368"/>
      <c r="ED60" s="369" t="str">
        <f t="shared" si="61"/>
        <v/>
      </c>
      <c r="EE60" s="367" t="str">
        <f t="shared" si="62"/>
        <v/>
      </c>
      <c r="EF60" s="368"/>
      <c r="EG60" s="367" t="str">
        <f t="shared" si="63"/>
        <v/>
      </c>
      <c r="EH60" s="367" t="str">
        <f t="shared" si="63"/>
        <v/>
      </c>
      <c r="EI60" s="807">
        <v>800</v>
      </c>
      <c r="EJ60" s="369" t="str">
        <f t="shared" si="64"/>
        <v/>
      </c>
      <c r="EK60" s="367" t="str">
        <f t="shared" si="65"/>
        <v>→</v>
      </c>
      <c r="EL60" s="368"/>
      <c r="EM60" s="369" t="str">
        <f t="shared" si="66"/>
        <v/>
      </c>
      <c r="EN60" s="367" t="str">
        <f t="shared" si="67"/>
        <v/>
      </c>
      <c r="EO60" s="402"/>
      <c r="EP60" s="369" t="str">
        <f t="shared" si="68"/>
        <v/>
      </c>
      <c r="EQ60" s="367" t="str">
        <f t="shared" si="69"/>
        <v/>
      </c>
      <c r="ER60" s="402"/>
      <c r="ES60" s="369" t="str">
        <f t="shared" si="70"/>
        <v/>
      </c>
      <c r="ET60" s="367" t="str">
        <f t="shared" si="71"/>
        <v/>
      </c>
      <c r="EU60" s="402"/>
      <c r="EV60" s="369" t="str">
        <f t="shared" si="72"/>
        <v/>
      </c>
      <c r="EW60" s="367" t="str">
        <f t="shared" si="73"/>
        <v/>
      </c>
      <c r="EX60" s="807">
        <f>1000-800</f>
        <v>200</v>
      </c>
      <c r="EY60" s="369" t="str">
        <f t="shared" si="74"/>
        <v/>
      </c>
      <c r="EZ60" s="367" t="str">
        <f t="shared" si="75"/>
        <v/>
      </c>
      <c r="FA60" s="402"/>
      <c r="FB60" s="369" t="str">
        <f t="shared" si="76"/>
        <v/>
      </c>
      <c r="FC60" s="367" t="str">
        <f t="shared" si="77"/>
        <v/>
      </c>
      <c r="FD60" s="368"/>
      <c r="FE60" s="369" t="str">
        <f t="shared" si="78"/>
        <v>⇒</v>
      </c>
      <c r="FF60" s="367" t="str">
        <f t="shared" si="79"/>
        <v/>
      </c>
      <c r="FG60" s="368"/>
      <c r="FH60" s="369" t="str">
        <f t="shared" si="80"/>
        <v/>
      </c>
      <c r="FI60" s="367" t="str">
        <f t="shared" si="81"/>
        <v/>
      </c>
      <c r="FJ60" s="368"/>
      <c r="FK60" s="369" t="str">
        <f t="shared" si="82"/>
        <v/>
      </c>
      <c r="FL60" s="367" t="str">
        <f t="shared" si="83"/>
        <v/>
      </c>
      <c r="FM60" s="368"/>
      <c r="FN60" s="369" t="str">
        <f t="shared" si="84"/>
        <v/>
      </c>
      <c r="FO60" s="367" t="str">
        <f t="shared" si="85"/>
        <v/>
      </c>
      <c r="FP60" s="368"/>
      <c r="FQ60" s="369" t="str">
        <f t="shared" si="86"/>
        <v/>
      </c>
      <c r="FR60" s="367" t="str">
        <f t="shared" si="87"/>
        <v/>
      </c>
      <c r="FS60" s="402"/>
      <c r="FT60" s="369" t="str">
        <f t="shared" si="88"/>
        <v/>
      </c>
      <c r="FU60" s="367" t="str">
        <f t="shared" si="89"/>
        <v/>
      </c>
      <c r="FV60" s="368"/>
      <c r="FW60" s="369" t="str">
        <f t="shared" si="90"/>
        <v/>
      </c>
      <c r="FX60" s="367" t="str">
        <f t="shared" si="91"/>
        <v/>
      </c>
      <c r="FY60" s="794"/>
      <c r="FZ60" s="369" t="str">
        <f t="shared" si="92"/>
        <v/>
      </c>
      <c r="GA60" s="367" t="str">
        <f t="shared" si="93"/>
        <v/>
      </c>
      <c r="GB60" s="368"/>
      <c r="GC60" s="369" t="str">
        <f t="shared" si="94"/>
        <v/>
      </c>
      <c r="GD60" s="367" t="str">
        <f t="shared" si="95"/>
        <v/>
      </c>
      <c r="GE60" s="368"/>
      <c r="GF60" s="369" t="str">
        <f t="shared" si="96"/>
        <v/>
      </c>
      <c r="GG60" s="367" t="str">
        <f t="shared" si="97"/>
        <v/>
      </c>
      <c r="GH60" s="794"/>
      <c r="GI60" s="369" t="str">
        <f t="shared" si="98"/>
        <v/>
      </c>
      <c r="GJ60" s="367" t="str">
        <f t="shared" si="99"/>
        <v/>
      </c>
      <c r="GK60" s="794"/>
      <c r="GL60" s="369" t="str">
        <f t="shared" si="100"/>
        <v/>
      </c>
      <c r="GM60" s="367" t="str">
        <f t="shared" si="101"/>
        <v/>
      </c>
      <c r="GN60" s="368"/>
      <c r="GO60" s="369" t="str">
        <f t="shared" si="102"/>
        <v/>
      </c>
      <c r="GP60" s="367" t="str">
        <f t="shared" si="103"/>
        <v/>
      </c>
      <c r="GQ60" s="368"/>
      <c r="GR60" s="369" t="str">
        <f t="shared" si="104"/>
        <v/>
      </c>
      <c r="GS60" s="367" t="str">
        <f t="shared" si="105"/>
        <v/>
      </c>
      <c r="GT60" s="368"/>
      <c r="GU60" s="369" t="str">
        <f t="shared" si="106"/>
        <v/>
      </c>
      <c r="GV60" s="367" t="str">
        <f t="shared" si="107"/>
        <v/>
      </c>
      <c r="GW60" s="368"/>
      <c r="GX60" s="369" t="str">
        <f t="shared" si="108"/>
        <v/>
      </c>
      <c r="GY60" s="367" t="str">
        <f t="shared" si="109"/>
        <v/>
      </c>
      <c r="GZ60" s="368"/>
      <c r="HA60" s="369" t="str">
        <f t="shared" si="110"/>
        <v/>
      </c>
      <c r="HB60" s="367" t="str">
        <f t="shared" si="111"/>
        <v/>
      </c>
      <c r="HC60" s="368"/>
      <c r="HD60" s="369" t="str">
        <f t="shared" si="112"/>
        <v/>
      </c>
      <c r="HE60" s="367" t="str">
        <f t="shared" si="113"/>
        <v/>
      </c>
      <c r="HF60" s="368"/>
      <c r="HG60" s="369" t="str">
        <f t="shared" si="114"/>
        <v/>
      </c>
      <c r="HH60" s="367" t="str">
        <f t="shared" si="115"/>
        <v/>
      </c>
      <c r="HI60" s="368"/>
      <c r="HJ60" s="369" t="str">
        <f t="shared" si="116"/>
        <v/>
      </c>
      <c r="HK60" s="367" t="str">
        <f t="shared" si="117"/>
        <v/>
      </c>
      <c r="HL60" s="368"/>
      <c r="HM60" s="369" t="str">
        <f t="shared" si="118"/>
        <v/>
      </c>
      <c r="HN60" s="367" t="str">
        <f t="shared" si="119"/>
        <v/>
      </c>
      <c r="HO60" s="368"/>
      <c r="HP60" s="369" t="str">
        <f t="shared" si="120"/>
        <v/>
      </c>
      <c r="HQ60" s="367" t="str">
        <f t="shared" si="121"/>
        <v/>
      </c>
      <c r="HR60" s="368"/>
      <c r="HS60" s="369" t="str">
        <f t="shared" si="122"/>
        <v/>
      </c>
      <c r="HT60" s="367" t="str">
        <f t="shared" si="123"/>
        <v/>
      </c>
      <c r="HU60" s="368"/>
      <c r="HV60" s="367" t="str">
        <f t="shared" si="124"/>
        <v/>
      </c>
      <c r="HW60" s="367" t="str">
        <f t="shared" si="124"/>
        <v/>
      </c>
      <c r="HX60" s="368"/>
      <c r="HY60" s="369" t="str">
        <f t="shared" si="125"/>
        <v/>
      </c>
      <c r="HZ60" s="367" t="str">
        <f t="shared" si="126"/>
        <v/>
      </c>
      <c r="IA60" s="368"/>
      <c r="IB60" s="369" t="str">
        <f t="shared" si="127"/>
        <v/>
      </c>
      <c r="IC60" s="367" t="str">
        <f t="shared" si="128"/>
        <v/>
      </c>
      <c r="ID60" s="402"/>
      <c r="IE60" s="369" t="str">
        <f t="shared" si="129"/>
        <v/>
      </c>
      <c r="IF60" s="367" t="str">
        <f t="shared" si="130"/>
        <v/>
      </c>
      <c r="IG60" s="402"/>
      <c r="IH60" s="369" t="str">
        <f t="shared" si="131"/>
        <v/>
      </c>
      <c r="II60" s="367" t="str">
        <f t="shared" si="132"/>
        <v/>
      </c>
      <c r="IJ60" s="402"/>
      <c r="IK60" s="369" t="str">
        <f t="shared" si="133"/>
        <v/>
      </c>
      <c r="IL60" s="367" t="str">
        <f t="shared" si="134"/>
        <v/>
      </c>
      <c r="IM60" s="368"/>
      <c r="IN60" s="369" t="str">
        <f t="shared" si="135"/>
        <v/>
      </c>
      <c r="IO60" s="367" t="str">
        <f t="shared" si="136"/>
        <v/>
      </c>
      <c r="IP60" s="402"/>
      <c r="IQ60" s="369" t="str">
        <f t="shared" si="137"/>
        <v/>
      </c>
      <c r="IR60" s="367" t="str">
        <f t="shared" si="138"/>
        <v/>
      </c>
      <c r="IS60" s="368"/>
      <c r="IT60" s="369" t="str">
        <f t="shared" si="139"/>
        <v/>
      </c>
      <c r="IU60" s="367" t="str">
        <f t="shared" si="140"/>
        <v/>
      </c>
      <c r="IV60" s="368"/>
      <c r="IW60" s="369" t="str">
        <f t="shared" si="141"/>
        <v/>
      </c>
      <c r="IX60" s="367" t="str">
        <f t="shared" si="142"/>
        <v/>
      </c>
      <c r="IY60" s="368"/>
      <c r="IZ60" s="369" t="str">
        <f t="shared" si="143"/>
        <v/>
      </c>
      <c r="JA60" s="367" t="str">
        <f t="shared" si="144"/>
        <v/>
      </c>
      <c r="JB60" s="368"/>
      <c r="JC60" s="369" t="str">
        <f t="shared" si="145"/>
        <v/>
      </c>
      <c r="JD60" s="367" t="str">
        <f t="shared" si="146"/>
        <v/>
      </c>
      <c r="JE60" s="368"/>
      <c r="JF60" s="369" t="str">
        <f t="shared" si="147"/>
        <v/>
      </c>
      <c r="JG60" s="367" t="str">
        <f t="shared" si="148"/>
        <v/>
      </c>
      <c r="JH60" s="402"/>
      <c r="JI60" s="369" t="str">
        <f t="shared" si="149"/>
        <v/>
      </c>
      <c r="JJ60" s="367" t="str">
        <f t="shared" si="150"/>
        <v/>
      </c>
      <c r="JK60" s="368"/>
      <c r="JL60" s="369" t="str">
        <f t="shared" si="151"/>
        <v/>
      </c>
      <c r="JM60" s="367" t="str">
        <f t="shared" si="152"/>
        <v/>
      </c>
      <c r="JN60" s="794"/>
      <c r="JO60" s="369" t="str">
        <f t="shared" si="153"/>
        <v/>
      </c>
      <c r="JP60" s="367" t="str">
        <f t="shared" si="154"/>
        <v/>
      </c>
      <c r="JQ60" s="368"/>
      <c r="JR60" s="369" t="str">
        <f t="shared" si="155"/>
        <v/>
      </c>
      <c r="JS60" s="367" t="str">
        <f t="shared" si="156"/>
        <v/>
      </c>
      <c r="JT60" s="368"/>
      <c r="JU60" s="369" t="str">
        <f t="shared" si="157"/>
        <v/>
      </c>
      <c r="JV60" s="367" t="str">
        <f t="shared" si="158"/>
        <v/>
      </c>
      <c r="JW60" s="794"/>
      <c r="JX60" s="369" t="str">
        <f t="shared" si="159"/>
        <v/>
      </c>
      <c r="JY60" s="367" t="str">
        <f t="shared" si="160"/>
        <v/>
      </c>
      <c r="JZ60" s="794"/>
      <c r="KA60" s="369" t="str">
        <f t="shared" si="161"/>
        <v/>
      </c>
      <c r="KB60" s="367" t="str">
        <f t="shared" si="162"/>
        <v/>
      </c>
      <c r="KC60" s="368"/>
      <c r="KD60" s="369" t="str">
        <f t="shared" si="163"/>
        <v/>
      </c>
      <c r="KE60" s="367" t="str">
        <f t="shared" si="164"/>
        <v/>
      </c>
      <c r="KF60" s="368"/>
      <c r="KG60" s="369" t="str">
        <f t="shared" si="165"/>
        <v/>
      </c>
      <c r="KH60" s="367" t="str">
        <f t="shared" si="166"/>
        <v/>
      </c>
      <c r="KI60" s="368"/>
      <c r="KJ60" s="369" t="str">
        <f t="shared" si="167"/>
        <v/>
      </c>
      <c r="KK60" s="367" t="str">
        <f t="shared" si="168"/>
        <v/>
      </c>
      <c r="KL60" s="368"/>
      <c r="KM60" s="369" t="str">
        <f t="shared" si="169"/>
        <v/>
      </c>
      <c r="KN60" s="367" t="str">
        <f t="shared" si="170"/>
        <v/>
      </c>
      <c r="KO60" s="368"/>
      <c r="KP60" s="369" t="str">
        <f t="shared" si="171"/>
        <v/>
      </c>
      <c r="KQ60" s="367" t="str">
        <f t="shared" si="172"/>
        <v/>
      </c>
      <c r="KR60" s="368"/>
      <c r="KS60" s="369" t="str">
        <f t="shared" si="173"/>
        <v/>
      </c>
      <c r="KT60" s="367" t="str">
        <f t="shared" si="174"/>
        <v/>
      </c>
      <c r="KU60" s="368"/>
      <c r="KV60" s="369" t="str">
        <f t="shared" si="175"/>
        <v/>
      </c>
      <c r="KW60" s="367" t="str">
        <f t="shared" si="176"/>
        <v/>
      </c>
      <c r="KX60" s="368"/>
      <c r="KY60" s="369" t="str">
        <f t="shared" si="177"/>
        <v/>
      </c>
      <c r="KZ60" s="367" t="str">
        <f t="shared" si="178"/>
        <v/>
      </c>
      <c r="LA60" s="368"/>
      <c r="LB60" s="369" t="str">
        <f t="shared" si="179"/>
        <v/>
      </c>
      <c r="LC60" s="367" t="str">
        <f t="shared" si="180"/>
        <v/>
      </c>
      <c r="LD60" s="368"/>
      <c r="LE60" s="369" t="str">
        <f t="shared" si="181"/>
        <v/>
      </c>
      <c r="LF60" s="367" t="str">
        <f t="shared" si="182"/>
        <v/>
      </c>
      <c r="LG60" s="368"/>
      <c r="LH60" s="369" t="str">
        <f t="shared" si="183"/>
        <v/>
      </c>
      <c r="LI60" s="367" t="str">
        <f t="shared" si="184"/>
        <v/>
      </c>
      <c r="LJ60" s="368"/>
      <c r="LK60" s="367" t="str">
        <f>IF($W60="","",IF($W60=LL$4,"→",""))</f>
        <v/>
      </c>
      <c r="XFD60" s="230">
        <f t="shared" si="186"/>
        <v>2000</v>
      </c>
    </row>
    <row r="61" spans="1:323 16384:16384" ht="21.65" hidden="1" customHeight="1" x14ac:dyDescent="0.2">
      <c r="A61" s="120"/>
      <c r="B61" s="637">
        <f>IFERROR(VLOOKUP($D61,[1]受注ﾌｧｲﾙ!$A$3:$BZ$1314,5,FALSE),"-")</f>
        <v>46113.58116898148</v>
      </c>
      <c r="C61" s="555">
        <f>IFERROR(VLOOKUP($D61,[1]受注ﾌｧｲﾙ!$A$3:$BZ$1314,6,FALSE),"-")</f>
        <v>0</v>
      </c>
      <c r="D61" s="763" t="s">
        <v>963</v>
      </c>
      <c r="E61" s="638" t="str">
        <f>IFERROR(VLOOKUP($D61,[1]受注ﾌｧｲﾙ!$A$3:$BZ$1314,17,FALSE),"-")</f>
        <v>7A1</v>
      </c>
      <c r="F61" s="540" t="str">
        <f>IFERROR(VLOOKUP($D61,[1]受注ﾌｧｲﾙ!$A$3:$BZ$1314,18,FALSE),"-")</f>
        <v>FEL4004AY-10WD-1000X100</v>
      </c>
      <c r="G61" s="540" t="str">
        <f>IFERROR(VLOOKUP($D61,[1]受注ﾌｧｲﾙ!$A$3:$BZ$1314,19,FALSE),"-")</f>
        <v xml:space="preserve">  </v>
      </c>
      <c r="H61" s="540" t="str">
        <f>IFERROR(VLOOKUP($D61,[1]受注ﾌｧｲﾙ!$A$3:$BZ$1314,20,FALSE),"-")</f>
        <v xml:space="preserve">LG </v>
      </c>
      <c r="I61" s="540" t="str">
        <f>IFERROR(VLOOKUP($D61,[1]受注ﾌｧｲﾙ!$A$3:$BZ$1314,21,FALSE),"-")</f>
        <v xml:space="preserve"> </v>
      </c>
      <c r="J61" s="639">
        <f>IFERROR(VLOOKUP($D61,[1]受注ﾌｧｲﾙ!$A$3:$BZ$1314,22,FALSE),"-")</f>
        <v>300</v>
      </c>
      <c r="K61" s="540" t="str">
        <f>IFERROR(VLOOKUP($D61,[1]受注ﾌｧｲﾙ!$A$3:$BZ$1314,8,FALSE),"-")</f>
        <v>40040-R10W- 870X 95</v>
      </c>
      <c r="L61" s="540" t="str">
        <f>IFERROR(VLOOKUP($D61,[1]受注ﾌｧｲﾙ!$A$3:$BZ$1314,9,FALSE),"-")</f>
        <v xml:space="preserve">  </v>
      </c>
      <c r="M61" s="540" t="str">
        <f>IFERROR(VLOOKUP($D61,[1]受注ﾌｧｲﾙ!$A$3:$BZ$1314,10,FALSE),"-")</f>
        <v xml:space="preserve">LG </v>
      </c>
      <c r="N61" s="540" t="str">
        <f>IFERROR(VLOOKUP($D61,[1]受注ﾌｧｲﾙ!$A$3:$BZ$1314,11,FALSE),"-")</f>
        <v xml:space="preserve"> </v>
      </c>
      <c r="O61" s="639">
        <f>IFERROR(VLOOKUP($D61,[1]受注ﾌｧｲﾙ!$A$3:$BZ$1314,13,FALSE),"-")</f>
        <v>285</v>
      </c>
      <c r="P61" s="540">
        <f>IFERROR(VLOOKUP($D61,[1]受注ﾌｧｲﾙ!$A$3:$BZ$1314,15,FALSE),"-")</f>
        <v>0</v>
      </c>
      <c r="Q61" s="640">
        <f>IFERROR((VLOOKUP($D61,[1]受注ﾌｧｲﾙ!$A$3:$BZ$1314,16,FALSE)*O61),"-")</f>
        <v>285</v>
      </c>
      <c r="R61" s="640">
        <f>IFERROR(VLOOKUP($D61,[3]加工日報その他!$A$5:$DD$999,107,FALSE),"-")</f>
        <v>285</v>
      </c>
      <c r="S61" s="540" t="str">
        <f>IFERROR(VLOOKUP($D61,[1]受注ﾌｧｲﾙ!$A$3:$BZ$1314,26,FALSE),"-")</f>
        <v>熱融着</v>
      </c>
      <c r="T61" s="641" t="str">
        <f>IFERROR(VLOOKUP($D61,[1]受注ﾌｧｲﾙ!$A$3:$BZ$1314,23,FALSE),"-")</f>
        <v>湖南</v>
      </c>
      <c r="U61" s="642"/>
      <c r="V61" s="642"/>
      <c r="W61" s="642">
        <f>IFERROR(VLOOKUP($D61,[1]受注ﾌｧｲﾙ!$A$3:$BZ$1314,25,FALSE),"-")</f>
        <v>46114</v>
      </c>
      <c r="X61" s="642">
        <f>IFERROR(VLOOKUP($D61,[1]受注ﾌｧｲﾙ!$A$3:$BZ$1314,32,FALSE),"-")</f>
        <v>46120</v>
      </c>
      <c r="Y61" s="642">
        <f>IFERROR(VLOOKUP($D61,[1]受注ﾌｧｲﾙ!$A$3:$BZ$1314,33,FALSE),"-")</f>
        <v>46120</v>
      </c>
      <c r="Z61" s="642">
        <f t="shared" si="0"/>
        <v>46118</v>
      </c>
      <c r="AA61" s="643">
        <f>IFERROR(VLOOKUP($D61,[3]加工日報その他!$A$5:$DD$999,2,FALSE),"-")</f>
        <v>46118</v>
      </c>
      <c r="AB61" s="644">
        <f>IFERROR(VLOOKUP($D61,[3]加工日報その他!$A$5:$DD$999,108,FALSE),"-")</f>
        <v>285</v>
      </c>
      <c r="AC61" s="645">
        <f t="shared" si="1"/>
        <v>285</v>
      </c>
      <c r="AD61" s="410" t="str">
        <f>IFERROR(VLOOKUP($D61,[1]受注ﾌｧｲﾙ!$A$3:$BZ$1314,27,FALSE),"-")&amp;"　"&amp;IFERROR(VLOOKUP($D61,[1]受注ﾌｧｲﾙ!$A$3:$BZ$1314,28,FALSE),"-")&amp;"　"&amp;IFERROR(VLOOKUP($D61,[1]受注ﾌｧｲﾙ!$A$3:$BZ$1314,29,FALSE),"-")</f>
        <v>　　</v>
      </c>
      <c r="AE61" s="366"/>
      <c r="AF61" s="646" t="str">
        <f>IFERROR(VLOOKUP($D61,[3]加工日報その他!$A$5:$DD$999,94,FALSE),"-")</f>
        <v>完</v>
      </c>
      <c r="AG61" s="647" t="str">
        <f>IFERROR(VLOOKUP($D61,[1]受注ﾌｧｲﾙ!$A$3:$BZ$1314,2,FALSE),"-")</f>
        <v>通常入力</v>
      </c>
      <c r="AH61" s="647" t="str">
        <f>IFERROR(VLOOKUP($D61,[1]受注ﾌｧｲﾙ!$A$3:$BZ$1314,3,FALSE),"-")</f>
        <v>TPI</v>
      </c>
      <c r="AI61" s="648">
        <f>IFERROR(VLOOKUP($D61,[1]受注ﾌｧｲﾙ!$A$3:$BZ$1314,31,FALSE),"-")</f>
        <v>0</v>
      </c>
      <c r="AJ61" s="648" t="str">
        <f>IFERROR(VLOOKUP($D61,[1]受注ﾌｧｲﾙ!$A$3:$BZ$1314,12,FALSE),"-")</f>
        <v xml:space="preserve"> </v>
      </c>
      <c r="AK61" s="649" t="str">
        <f>IFERROR(VLOOKUP($D61,[1]受注ﾌｧｲﾙ!$A$3:$BZ$1314,24,FALSE),"-")</f>
        <v>融着</v>
      </c>
      <c r="AL61" s="366"/>
      <c r="AM61" s="366"/>
      <c r="AN61" s="366"/>
      <c r="AO61" s="366"/>
      <c r="AP61" s="366"/>
      <c r="AQ61" s="848" t="s">
        <v>326</v>
      </c>
      <c r="AR61" s="763"/>
      <c r="AS61" s="367" t="str">
        <f t="shared" si="2"/>
        <v/>
      </c>
      <c r="AT61" s="368"/>
      <c r="AU61" s="369" t="str">
        <f t="shared" si="3"/>
        <v/>
      </c>
      <c r="AV61" s="367" t="str">
        <f t="shared" si="4"/>
        <v/>
      </c>
      <c r="AW61" s="368"/>
      <c r="AX61" s="369" t="str">
        <f t="shared" si="5"/>
        <v/>
      </c>
      <c r="AY61" s="367" t="str">
        <f t="shared" si="6"/>
        <v/>
      </c>
      <c r="AZ61" s="402"/>
      <c r="BA61" s="369" t="str">
        <f t="shared" si="7"/>
        <v/>
      </c>
      <c r="BB61" s="367" t="str">
        <f t="shared" si="8"/>
        <v/>
      </c>
      <c r="BC61" s="402"/>
      <c r="BD61" s="369" t="str">
        <f t="shared" si="9"/>
        <v/>
      </c>
      <c r="BE61" s="367" t="str">
        <f t="shared" si="10"/>
        <v/>
      </c>
      <c r="BF61" s="402"/>
      <c r="BG61" s="369" t="str">
        <f t="shared" si="11"/>
        <v/>
      </c>
      <c r="BH61" s="367" t="str">
        <f t="shared" si="12"/>
        <v/>
      </c>
      <c r="BI61" s="368"/>
      <c r="BJ61" s="369" t="str">
        <f t="shared" si="13"/>
        <v/>
      </c>
      <c r="BK61" s="367" t="str">
        <f t="shared" si="14"/>
        <v/>
      </c>
      <c r="BL61" s="402"/>
      <c r="BM61" s="369" t="str">
        <f t="shared" si="15"/>
        <v/>
      </c>
      <c r="BN61" s="367" t="str">
        <f t="shared" si="16"/>
        <v/>
      </c>
      <c r="BO61" s="368"/>
      <c r="BP61" s="369" t="str">
        <f t="shared" si="17"/>
        <v/>
      </c>
      <c r="BQ61" s="367" t="str">
        <f t="shared" si="18"/>
        <v/>
      </c>
      <c r="BR61" s="368"/>
      <c r="BS61" s="369" t="str">
        <f t="shared" si="19"/>
        <v/>
      </c>
      <c r="BT61" s="367" t="str">
        <f t="shared" si="20"/>
        <v/>
      </c>
      <c r="BU61" s="368"/>
      <c r="BV61" s="369" t="str">
        <f t="shared" si="21"/>
        <v/>
      </c>
      <c r="BW61" s="367" t="str">
        <f t="shared" si="22"/>
        <v/>
      </c>
      <c r="BX61" s="368"/>
      <c r="BY61" s="369" t="str">
        <f t="shared" si="23"/>
        <v/>
      </c>
      <c r="BZ61" s="367" t="str">
        <f t="shared" si="24"/>
        <v/>
      </c>
      <c r="CA61" s="368"/>
      <c r="CB61" s="369" t="str">
        <f t="shared" si="25"/>
        <v/>
      </c>
      <c r="CC61" s="367" t="str">
        <f t="shared" si="26"/>
        <v/>
      </c>
      <c r="CD61" s="402"/>
      <c r="CE61" s="369" t="str">
        <f t="shared" si="27"/>
        <v/>
      </c>
      <c r="CF61" s="367" t="str">
        <f t="shared" si="28"/>
        <v/>
      </c>
      <c r="CG61" s="368"/>
      <c r="CH61" s="369" t="str">
        <f t="shared" si="29"/>
        <v/>
      </c>
      <c r="CI61" s="367" t="str">
        <f t="shared" si="30"/>
        <v/>
      </c>
      <c r="CJ61" s="794"/>
      <c r="CK61" s="369" t="str">
        <f t="shared" si="31"/>
        <v/>
      </c>
      <c r="CL61" s="367" t="str">
        <f t="shared" si="32"/>
        <v/>
      </c>
      <c r="CM61" s="368"/>
      <c r="CN61" s="369" t="str">
        <f t="shared" si="33"/>
        <v/>
      </c>
      <c r="CO61" s="367" t="str">
        <f t="shared" si="34"/>
        <v/>
      </c>
      <c r="CP61" s="368"/>
      <c r="CQ61" s="369" t="str">
        <f t="shared" si="35"/>
        <v/>
      </c>
      <c r="CR61" s="367" t="str">
        <f t="shared" si="36"/>
        <v/>
      </c>
      <c r="CS61" s="794"/>
      <c r="CT61" s="369" t="str">
        <f t="shared" si="37"/>
        <v/>
      </c>
      <c r="CU61" s="367" t="str">
        <f t="shared" si="38"/>
        <v/>
      </c>
      <c r="CV61" s="794"/>
      <c r="CW61" s="369" t="str">
        <f t="shared" si="39"/>
        <v/>
      </c>
      <c r="CX61" s="367" t="str">
        <f t="shared" si="40"/>
        <v/>
      </c>
      <c r="CY61" s="368"/>
      <c r="CZ61" s="369" t="str">
        <f t="shared" si="41"/>
        <v/>
      </c>
      <c r="DA61" s="367" t="str">
        <f t="shared" si="42"/>
        <v/>
      </c>
      <c r="DB61" s="368"/>
      <c r="DC61" s="369" t="str">
        <f t="shared" si="43"/>
        <v/>
      </c>
      <c r="DD61" s="367" t="str">
        <f t="shared" si="44"/>
        <v/>
      </c>
      <c r="DE61" s="368"/>
      <c r="DF61" s="369" t="str">
        <f t="shared" si="45"/>
        <v/>
      </c>
      <c r="DG61" s="367" t="str">
        <f t="shared" si="46"/>
        <v/>
      </c>
      <c r="DH61" s="368"/>
      <c r="DI61" s="369" t="str">
        <f t="shared" si="47"/>
        <v/>
      </c>
      <c r="DJ61" s="367" t="str">
        <f t="shared" si="48"/>
        <v/>
      </c>
      <c r="DK61" s="368"/>
      <c r="DL61" s="369" t="str">
        <f t="shared" si="49"/>
        <v/>
      </c>
      <c r="DM61" s="367" t="str">
        <f t="shared" si="50"/>
        <v/>
      </c>
      <c r="DN61" s="368"/>
      <c r="DO61" s="369" t="str">
        <f t="shared" si="51"/>
        <v/>
      </c>
      <c r="DP61" s="367" t="str">
        <f t="shared" si="52"/>
        <v/>
      </c>
      <c r="DQ61" s="368"/>
      <c r="DR61" s="369" t="str">
        <f t="shared" si="53"/>
        <v/>
      </c>
      <c r="DS61" s="367" t="str">
        <f t="shared" si="54"/>
        <v/>
      </c>
      <c r="DT61" s="368"/>
      <c r="DU61" s="369" t="str">
        <f t="shared" si="55"/>
        <v/>
      </c>
      <c r="DV61" s="367" t="str">
        <f t="shared" si="56"/>
        <v/>
      </c>
      <c r="DW61" s="368"/>
      <c r="DX61" s="369" t="str">
        <f t="shared" si="57"/>
        <v/>
      </c>
      <c r="DY61" s="367" t="str">
        <f t="shared" si="58"/>
        <v/>
      </c>
      <c r="DZ61" s="368"/>
      <c r="EA61" s="369" t="str">
        <f t="shared" si="59"/>
        <v/>
      </c>
      <c r="EB61" s="367" t="str">
        <f t="shared" si="60"/>
        <v/>
      </c>
      <c r="EC61" s="368"/>
      <c r="ED61" s="369" t="str">
        <f t="shared" si="61"/>
        <v/>
      </c>
      <c r="EE61" s="367" t="str">
        <f t="shared" si="62"/>
        <v/>
      </c>
      <c r="EF61" s="368"/>
      <c r="EG61" s="367" t="str">
        <f t="shared" si="63"/>
        <v/>
      </c>
      <c r="EH61" s="367" t="str">
        <f t="shared" si="63"/>
        <v/>
      </c>
      <c r="EI61" s="368"/>
      <c r="EJ61" s="369" t="str">
        <f t="shared" si="64"/>
        <v/>
      </c>
      <c r="EK61" s="367" t="str">
        <f t="shared" si="65"/>
        <v>→</v>
      </c>
      <c r="EL61" s="368"/>
      <c r="EM61" s="369" t="str">
        <f t="shared" si="66"/>
        <v/>
      </c>
      <c r="EN61" s="367" t="str">
        <f t="shared" si="67"/>
        <v/>
      </c>
      <c r="EO61" s="402">
        <f>285-285</f>
        <v>0</v>
      </c>
      <c r="EP61" s="369" t="str">
        <f t="shared" si="68"/>
        <v/>
      </c>
      <c r="EQ61" s="367" t="str">
        <f t="shared" si="69"/>
        <v/>
      </c>
      <c r="ER61" s="402"/>
      <c r="ES61" s="369" t="str">
        <f t="shared" si="70"/>
        <v/>
      </c>
      <c r="ET61" s="367" t="str">
        <f t="shared" si="71"/>
        <v/>
      </c>
      <c r="EU61" s="402"/>
      <c r="EV61" s="369" t="str">
        <f t="shared" si="72"/>
        <v/>
      </c>
      <c r="EW61" s="367" t="str">
        <f t="shared" si="73"/>
        <v/>
      </c>
      <c r="EX61" s="822">
        <v>285</v>
      </c>
      <c r="EY61" s="369" t="str">
        <f t="shared" si="74"/>
        <v/>
      </c>
      <c r="EZ61" s="367" t="str">
        <f t="shared" si="75"/>
        <v/>
      </c>
      <c r="FA61" s="402"/>
      <c r="FB61" s="369" t="str">
        <f t="shared" si="76"/>
        <v/>
      </c>
      <c r="FC61" s="367" t="str">
        <f t="shared" si="77"/>
        <v/>
      </c>
      <c r="FD61" s="368"/>
      <c r="FE61" s="369" t="str">
        <f t="shared" si="78"/>
        <v>⇒</v>
      </c>
      <c r="FF61" s="367" t="str">
        <f t="shared" si="79"/>
        <v/>
      </c>
      <c r="FG61" s="368"/>
      <c r="FH61" s="369" t="str">
        <f t="shared" si="80"/>
        <v/>
      </c>
      <c r="FI61" s="367" t="str">
        <f t="shared" si="81"/>
        <v/>
      </c>
      <c r="FJ61" s="368"/>
      <c r="FK61" s="369" t="str">
        <f t="shared" si="82"/>
        <v/>
      </c>
      <c r="FL61" s="367" t="str">
        <f t="shared" si="83"/>
        <v/>
      </c>
      <c r="FM61" s="368"/>
      <c r="FN61" s="369" t="str">
        <f t="shared" si="84"/>
        <v/>
      </c>
      <c r="FO61" s="367" t="str">
        <f t="shared" si="85"/>
        <v/>
      </c>
      <c r="FP61" s="368"/>
      <c r="FQ61" s="369" t="str">
        <f t="shared" si="86"/>
        <v/>
      </c>
      <c r="FR61" s="367" t="str">
        <f t="shared" si="87"/>
        <v/>
      </c>
      <c r="FS61" s="402"/>
      <c r="FT61" s="369" t="str">
        <f t="shared" si="88"/>
        <v/>
      </c>
      <c r="FU61" s="367" t="str">
        <f t="shared" si="89"/>
        <v/>
      </c>
      <c r="FV61" s="368"/>
      <c r="FW61" s="369" t="str">
        <f t="shared" si="90"/>
        <v/>
      </c>
      <c r="FX61" s="367" t="str">
        <f t="shared" si="91"/>
        <v/>
      </c>
      <c r="FY61" s="794"/>
      <c r="FZ61" s="369" t="str">
        <f t="shared" si="92"/>
        <v/>
      </c>
      <c r="GA61" s="367" t="str">
        <f t="shared" si="93"/>
        <v/>
      </c>
      <c r="GB61" s="368"/>
      <c r="GC61" s="369" t="str">
        <f t="shared" si="94"/>
        <v/>
      </c>
      <c r="GD61" s="367" t="str">
        <f t="shared" si="95"/>
        <v/>
      </c>
      <c r="GE61" s="368"/>
      <c r="GF61" s="369" t="str">
        <f t="shared" si="96"/>
        <v/>
      </c>
      <c r="GG61" s="367" t="str">
        <f t="shared" si="97"/>
        <v/>
      </c>
      <c r="GH61" s="794"/>
      <c r="GI61" s="369" t="str">
        <f t="shared" si="98"/>
        <v/>
      </c>
      <c r="GJ61" s="367" t="str">
        <f t="shared" si="99"/>
        <v/>
      </c>
      <c r="GK61" s="794"/>
      <c r="GL61" s="369" t="str">
        <f t="shared" si="100"/>
        <v/>
      </c>
      <c r="GM61" s="367" t="str">
        <f t="shared" si="101"/>
        <v/>
      </c>
      <c r="GN61" s="368"/>
      <c r="GO61" s="369" t="str">
        <f t="shared" si="102"/>
        <v/>
      </c>
      <c r="GP61" s="367" t="str">
        <f t="shared" si="103"/>
        <v/>
      </c>
      <c r="GQ61" s="368"/>
      <c r="GR61" s="369" t="str">
        <f t="shared" si="104"/>
        <v/>
      </c>
      <c r="GS61" s="367" t="str">
        <f t="shared" si="105"/>
        <v/>
      </c>
      <c r="GT61" s="368"/>
      <c r="GU61" s="369" t="str">
        <f t="shared" si="106"/>
        <v/>
      </c>
      <c r="GV61" s="367" t="str">
        <f t="shared" si="107"/>
        <v/>
      </c>
      <c r="GW61" s="368"/>
      <c r="GX61" s="369" t="str">
        <f t="shared" si="108"/>
        <v/>
      </c>
      <c r="GY61" s="367" t="str">
        <f t="shared" si="109"/>
        <v/>
      </c>
      <c r="GZ61" s="368"/>
      <c r="HA61" s="369" t="str">
        <f t="shared" si="110"/>
        <v/>
      </c>
      <c r="HB61" s="367" t="str">
        <f t="shared" si="111"/>
        <v/>
      </c>
      <c r="HC61" s="368"/>
      <c r="HD61" s="369" t="str">
        <f t="shared" si="112"/>
        <v/>
      </c>
      <c r="HE61" s="367" t="str">
        <f t="shared" si="113"/>
        <v/>
      </c>
      <c r="HF61" s="368"/>
      <c r="HG61" s="369" t="str">
        <f t="shared" si="114"/>
        <v/>
      </c>
      <c r="HH61" s="367" t="str">
        <f t="shared" si="115"/>
        <v/>
      </c>
      <c r="HI61" s="368"/>
      <c r="HJ61" s="369" t="str">
        <f t="shared" si="116"/>
        <v/>
      </c>
      <c r="HK61" s="367" t="str">
        <f t="shared" si="117"/>
        <v/>
      </c>
      <c r="HL61" s="368"/>
      <c r="HM61" s="369" t="str">
        <f t="shared" si="118"/>
        <v/>
      </c>
      <c r="HN61" s="367" t="str">
        <f t="shared" si="119"/>
        <v/>
      </c>
      <c r="HO61" s="368"/>
      <c r="HP61" s="369" t="str">
        <f t="shared" si="120"/>
        <v/>
      </c>
      <c r="HQ61" s="367" t="str">
        <f t="shared" si="121"/>
        <v/>
      </c>
      <c r="HR61" s="368"/>
      <c r="HS61" s="369" t="str">
        <f t="shared" si="122"/>
        <v/>
      </c>
      <c r="HT61" s="367" t="str">
        <f t="shared" si="123"/>
        <v/>
      </c>
      <c r="HU61" s="368"/>
      <c r="HV61" s="367" t="str">
        <f t="shared" si="124"/>
        <v/>
      </c>
      <c r="HW61" s="367" t="str">
        <f t="shared" si="124"/>
        <v/>
      </c>
      <c r="HX61" s="368"/>
      <c r="HY61" s="369" t="str">
        <f t="shared" si="125"/>
        <v/>
      </c>
      <c r="HZ61" s="367" t="str">
        <f t="shared" si="126"/>
        <v/>
      </c>
      <c r="IA61" s="368"/>
      <c r="IB61" s="369" t="str">
        <f t="shared" si="127"/>
        <v/>
      </c>
      <c r="IC61" s="367" t="str">
        <f t="shared" si="128"/>
        <v/>
      </c>
      <c r="ID61" s="402"/>
      <c r="IE61" s="369" t="str">
        <f t="shared" si="129"/>
        <v/>
      </c>
      <c r="IF61" s="367" t="str">
        <f t="shared" si="130"/>
        <v/>
      </c>
      <c r="IG61" s="402"/>
      <c r="IH61" s="369" t="str">
        <f t="shared" si="131"/>
        <v/>
      </c>
      <c r="II61" s="367" t="str">
        <f t="shared" si="132"/>
        <v/>
      </c>
      <c r="IJ61" s="402"/>
      <c r="IK61" s="369" t="str">
        <f t="shared" si="133"/>
        <v/>
      </c>
      <c r="IL61" s="367" t="str">
        <f t="shared" si="134"/>
        <v/>
      </c>
      <c r="IM61" s="368"/>
      <c r="IN61" s="369" t="str">
        <f t="shared" si="135"/>
        <v/>
      </c>
      <c r="IO61" s="367" t="str">
        <f t="shared" si="136"/>
        <v/>
      </c>
      <c r="IP61" s="402"/>
      <c r="IQ61" s="369" t="str">
        <f t="shared" si="137"/>
        <v/>
      </c>
      <c r="IR61" s="367" t="str">
        <f t="shared" si="138"/>
        <v/>
      </c>
      <c r="IS61" s="368"/>
      <c r="IT61" s="369" t="str">
        <f t="shared" si="139"/>
        <v/>
      </c>
      <c r="IU61" s="367" t="str">
        <f t="shared" si="140"/>
        <v/>
      </c>
      <c r="IV61" s="368"/>
      <c r="IW61" s="369" t="str">
        <f t="shared" si="141"/>
        <v/>
      </c>
      <c r="IX61" s="367" t="str">
        <f t="shared" si="142"/>
        <v/>
      </c>
      <c r="IY61" s="368"/>
      <c r="IZ61" s="369" t="str">
        <f t="shared" si="143"/>
        <v/>
      </c>
      <c r="JA61" s="367" t="str">
        <f t="shared" si="144"/>
        <v/>
      </c>
      <c r="JB61" s="368"/>
      <c r="JC61" s="369" t="str">
        <f t="shared" si="145"/>
        <v/>
      </c>
      <c r="JD61" s="367" t="str">
        <f t="shared" si="146"/>
        <v/>
      </c>
      <c r="JE61" s="368"/>
      <c r="JF61" s="369" t="str">
        <f t="shared" si="147"/>
        <v/>
      </c>
      <c r="JG61" s="367" t="str">
        <f t="shared" si="148"/>
        <v/>
      </c>
      <c r="JH61" s="402"/>
      <c r="JI61" s="369" t="str">
        <f t="shared" si="149"/>
        <v/>
      </c>
      <c r="JJ61" s="367" t="str">
        <f t="shared" si="150"/>
        <v/>
      </c>
      <c r="JK61" s="368"/>
      <c r="JL61" s="369" t="str">
        <f t="shared" si="151"/>
        <v/>
      </c>
      <c r="JM61" s="367" t="str">
        <f t="shared" si="152"/>
        <v/>
      </c>
      <c r="JN61" s="794"/>
      <c r="JO61" s="369" t="str">
        <f t="shared" si="153"/>
        <v/>
      </c>
      <c r="JP61" s="367" t="str">
        <f t="shared" si="154"/>
        <v/>
      </c>
      <c r="JQ61" s="368"/>
      <c r="JR61" s="369" t="str">
        <f t="shared" si="155"/>
        <v/>
      </c>
      <c r="JS61" s="367" t="str">
        <f t="shared" si="156"/>
        <v/>
      </c>
      <c r="JT61" s="368"/>
      <c r="JU61" s="369" t="str">
        <f t="shared" si="157"/>
        <v/>
      </c>
      <c r="JV61" s="367" t="str">
        <f t="shared" si="158"/>
        <v/>
      </c>
      <c r="JW61" s="794"/>
      <c r="JX61" s="369" t="str">
        <f t="shared" si="159"/>
        <v/>
      </c>
      <c r="JY61" s="367" t="str">
        <f t="shared" si="160"/>
        <v/>
      </c>
      <c r="JZ61" s="794"/>
      <c r="KA61" s="369" t="str">
        <f t="shared" si="161"/>
        <v/>
      </c>
      <c r="KB61" s="367" t="str">
        <f t="shared" si="162"/>
        <v/>
      </c>
      <c r="KC61" s="368"/>
      <c r="KD61" s="369" t="str">
        <f t="shared" si="163"/>
        <v/>
      </c>
      <c r="KE61" s="367" t="str">
        <f t="shared" si="164"/>
        <v/>
      </c>
      <c r="KF61" s="368"/>
      <c r="KG61" s="369" t="str">
        <f t="shared" si="165"/>
        <v/>
      </c>
      <c r="KH61" s="367" t="str">
        <f t="shared" si="166"/>
        <v/>
      </c>
      <c r="KI61" s="368"/>
      <c r="KJ61" s="369" t="str">
        <f t="shared" si="167"/>
        <v/>
      </c>
      <c r="KK61" s="367" t="str">
        <f t="shared" si="168"/>
        <v/>
      </c>
      <c r="KL61" s="368"/>
      <c r="KM61" s="369" t="str">
        <f t="shared" si="169"/>
        <v/>
      </c>
      <c r="KN61" s="367" t="str">
        <f t="shared" si="170"/>
        <v/>
      </c>
      <c r="KO61" s="368"/>
      <c r="KP61" s="369" t="str">
        <f t="shared" si="171"/>
        <v/>
      </c>
      <c r="KQ61" s="367" t="str">
        <f t="shared" si="172"/>
        <v/>
      </c>
      <c r="KR61" s="368"/>
      <c r="KS61" s="369" t="str">
        <f t="shared" si="173"/>
        <v/>
      </c>
      <c r="KT61" s="367" t="str">
        <f t="shared" si="174"/>
        <v/>
      </c>
      <c r="KU61" s="368"/>
      <c r="KV61" s="369" t="str">
        <f t="shared" si="175"/>
        <v/>
      </c>
      <c r="KW61" s="367" t="str">
        <f t="shared" si="176"/>
        <v/>
      </c>
      <c r="KX61" s="368"/>
      <c r="KY61" s="369" t="str">
        <f t="shared" si="177"/>
        <v/>
      </c>
      <c r="KZ61" s="367" t="str">
        <f t="shared" si="178"/>
        <v/>
      </c>
      <c r="LA61" s="368"/>
      <c r="LB61" s="369" t="str">
        <f t="shared" si="179"/>
        <v/>
      </c>
      <c r="LC61" s="367" t="str">
        <f t="shared" si="180"/>
        <v/>
      </c>
      <c r="LD61" s="368"/>
      <c r="LE61" s="369" t="str">
        <f t="shared" si="181"/>
        <v/>
      </c>
      <c r="LF61" s="367" t="str">
        <f t="shared" si="182"/>
        <v/>
      </c>
      <c r="LG61" s="368"/>
      <c r="LH61" s="369" t="str">
        <f t="shared" si="183"/>
        <v/>
      </c>
      <c r="LI61" s="367" t="str">
        <f t="shared" si="184"/>
        <v/>
      </c>
      <c r="LJ61" s="368"/>
      <c r="LK61" s="367" t="str">
        <f>IF($W61="","",IF($W61=LL$4,"→",""))</f>
        <v/>
      </c>
      <c r="XFD61" s="230">
        <f t="shared" si="186"/>
        <v>570</v>
      </c>
    </row>
    <row r="62" spans="1:323 16384:16384" ht="21.65" hidden="1" customHeight="1" x14ac:dyDescent="0.2">
      <c r="A62" s="120"/>
      <c r="B62" s="637">
        <f>IFERROR(VLOOKUP($D62,[1]受注ﾌｧｲﾙ!$A$3:$BZ$1314,5,FALSE),"-")</f>
        <v>46113.582199074073</v>
      </c>
      <c r="C62" s="555">
        <f>IFERROR(VLOOKUP($D62,[1]受注ﾌｧｲﾙ!$A$3:$BZ$1314,6,FALSE),"-")</f>
        <v>0</v>
      </c>
      <c r="D62" s="763" t="s">
        <v>964</v>
      </c>
      <c r="E62" s="638" t="str">
        <f>IFERROR(VLOOKUP($D62,[1]受注ﾌｧｲﾙ!$A$3:$BZ$1314,17,FALSE),"-")</f>
        <v>7A1</v>
      </c>
      <c r="F62" s="540" t="str">
        <f>IFERROR(VLOOKUP($D62,[1]受注ﾌｧｲﾙ!$A$3:$BZ$1314,18,FALSE),"-")</f>
        <v>FEL4004AY-10WD-1000X100</v>
      </c>
      <c r="G62" s="540" t="str">
        <f>IFERROR(VLOOKUP($D62,[1]受注ﾌｧｲﾙ!$A$3:$BZ$1314,19,FALSE),"-")</f>
        <v xml:space="preserve">  </v>
      </c>
      <c r="H62" s="540" t="str">
        <f>IFERROR(VLOOKUP($D62,[1]受注ﾌｧｲﾙ!$A$3:$BZ$1314,20,FALSE),"-")</f>
        <v xml:space="preserve">   </v>
      </c>
      <c r="I62" s="540" t="str">
        <f>IFERROR(VLOOKUP($D62,[1]受注ﾌｧｲﾙ!$A$3:$BZ$1314,21,FALSE),"-")</f>
        <v xml:space="preserve"> </v>
      </c>
      <c r="J62" s="639">
        <f>IFERROR(VLOOKUP($D62,[1]受注ﾌｧｲﾙ!$A$3:$BZ$1314,22,FALSE),"-")</f>
        <v>200</v>
      </c>
      <c r="K62" s="540" t="str">
        <f>IFERROR(VLOOKUP($D62,[1]受注ﾌｧｲﾙ!$A$3:$BZ$1314,8,FALSE),"-")</f>
        <v>40040-R10W- 870X 95</v>
      </c>
      <c r="L62" s="540" t="str">
        <f>IFERROR(VLOOKUP($D62,[1]受注ﾌｧｲﾙ!$A$3:$BZ$1314,9,FALSE),"-")</f>
        <v xml:space="preserve">  </v>
      </c>
      <c r="M62" s="540" t="str">
        <f>IFERROR(VLOOKUP($D62,[1]受注ﾌｧｲﾙ!$A$3:$BZ$1314,10,FALSE),"-")</f>
        <v xml:space="preserve">   </v>
      </c>
      <c r="N62" s="540" t="str">
        <f>IFERROR(VLOOKUP($D62,[1]受注ﾌｧｲﾙ!$A$3:$BZ$1314,11,FALSE),"-")</f>
        <v xml:space="preserve"> </v>
      </c>
      <c r="O62" s="639">
        <f>IFERROR(VLOOKUP($D62,[1]受注ﾌｧｲﾙ!$A$3:$BZ$1314,13,FALSE),"-")</f>
        <v>190</v>
      </c>
      <c r="P62" s="540">
        <f>IFERROR(VLOOKUP($D62,[1]受注ﾌｧｲﾙ!$A$3:$BZ$1314,15,FALSE),"-")</f>
        <v>0</v>
      </c>
      <c r="Q62" s="640">
        <f>IFERROR((VLOOKUP($D62,[1]受注ﾌｧｲﾙ!$A$3:$BZ$1314,16,FALSE)*O62),"-")</f>
        <v>190</v>
      </c>
      <c r="R62" s="640">
        <f>IFERROR(VLOOKUP($D62,[3]加工日報その他!$A$5:$DD$999,107,FALSE),"-")</f>
        <v>190</v>
      </c>
      <c r="S62" s="540" t="str">
        <f>IFERROR(VLOOKUP($D62,[1]受注ﾌｧｲﾙ!$A$3:$BZ$1314,26,FALSE),"-")</f>
        <v>熱融着</v>
      </c>
      <c r="T62" s="641" t="str">
        <f>IFERROR(VLOOKUP($D62,[1]受注ﾌｧｲﾙ!$A$3:$BZ$1314,23,FALSE),"-")</f>
        <v>湖南</v>
      </c>
      <c r="U62" s="642"/>
      <c r="V62" s="642"/>
      <c r="W62" s="642">
        <f>IFERROR(VLOOKUP($D62,[1]受注ﾌｧｲﾙ!$A$3:$BZ$1314,25,FALSE),"-")</f>
        <v>46114</v>
      </c>
      <c r="X62" s="642">
        <f>IFERROR(VLOOKUP($D62,[1]受注ﾌｧｲﾙ!$A$3:$BZ$1314,32,FALSE),"-")</f>
        <v>46120</v>
      </c>
      <c r="Y62" s="642">
        <f>IFERROR(VLOOKUP($D62,[1]受注ﾌｧｲﾙ!$A$3:$BZ$1314,33,FALSE),"-")</f>
        <v>46120</v>
      </c>
      <c r="Z62" s="642">
        <f t="shared" si="0"/>
        <v>46118</v>
      </c>
      <c r="AA62" s="643">
        <f>IFERROR(VLOOKUP($D62,[3]加工日報その他!$A$5:$DD$999,2,FALSE),"-")</f>
        <v>46118</v>
      </c>
      <c r="AB62" s="644">
        <f>IFERROR(VLOOKUP($D62,[3]加工日報その他!$A$5:$DD$999,108,FALSE),"-")</f>
        <v>190</v>
      </c>
      <c r="AC62" s="645">
        <f t="shared" si="1"/>
        <v>190</v>
      </c>
      <c r="AD62" s="410" t="str">
        <f>IFERROR(VLOOKUP($D62,[1]受注ﾌｧｲﾙ!$A$3:$BZ$1314,27,FALSE),"-")&amp;"　"&amp;IFERROR(VLOOKUP($D62,[1]受注ﾌｧｲﾙ!$A$3:$BZ$1314,28,FALSE),"-")&amp;"　"&amp;IFERROR(VLOOKUP($D62,[1]受注ﾌｧｲﾙ!$A$3:$BZ$1314,29,FALSE),"-")</f>
        <v>　　</v>
      </c>
      <c r="AE62" s="366"/>
      <c r="AF62" s="646" t="str">
        <f>IFERROR(VLOOKUP($D62,[3]加工日報その他!$A$5:$DD$999,94,FALSE),"-")</f>
        <v>完</v>
      </c>
      <c r="AG62" s="647" t="str">
        <f>IFERROR(VLOOKUP($D62,[1]受注ﾌｧｲﾙ!$A$3:$BZ$1314,2,FALSE),"-")</f>
        <v>通常入力</v>
      </c>
      <c r="AH62" s="647" t="str">
        <f>IFERROR(VLOOKUP($D62,[1]受注ﾌｧｲﾙ!$A$3:$BZ$1314,3,FALSE),"-")</f>
        <v>TPI</v>
      </c>
      <c r="AI62" s="648">
        <f>IFERROR(VLOOKUP($D62,[1]受注ﾌｧｲﾙ!$A$3:$BZ$1314,31,FALSE),"-")</f>
        <v>0</v>
      </c>
      <c r="AJ62" s="648" t="str">
        <f>IFERROR(VLOOKUP($D62,[1]受注ﾌｧｲﾙ!$A$3:$BZ$1314,12,FALSE),"-")</f>
        <v xml:space="preserve"> </v>
      </c>
      <c r="AK62" s="649" t="str">
        <f>IFERROR(VLOOKUP($D62,[1]受注ﾌｧｲﾙ!$A$3:$BZ$1314,24,FALSE),"-")</f>
        <v>融着</v>
      </c>
      <c r="AL62" s="366"/>
      <c r="AM62" s="366"/>
      <c r="AN62" s="366"/>
      <c r="AO62" s="366"/>
      <c r="AP62" s="366"/>
      <c r="AQ62" s="848" t="s">
        <v>326</v>
      </c>
      <c r="AR62" s="763"/>
      <c r="AS62" s="367" t="str">
        <f t="shared" si="2"/>
        <v/>
      </c>
      <c r="AT62" s="368"/>
      <c r="AU62" s="369" t="str">
        <f t="shared" si="3"/>
        <v/>
      </c>
      <c r="AV62" s="367" t="str">
        <f t="shared" si="4"/>
        <v/>
      </c>
      <c r="AW62" s="368"/>
      <c r="AX62" s="369" t="str">
        <f t="shared" si="5"/>
        <v/>
      </c>
      <c r="AY62" s="367" t="str">
        <f t="shared" si="6"/>
        <v/>
      </c>
      <c r="AZ62" s="402"/>
      <c r="BA62" s="369" t="str">
        <f t="shared" si="7"/>
        <v/>
      </c>
      <c r="BB62" s="367" t="str">
        <f t="shared" si="8"/>
        <v/>
      </c>
      <c r="BC62" s="402"/>
      <c r="BD62" s="369" t="str">
        <f t="shared" si="9"/>
        <v/>
      </c>
      <c r="BE62" s="367" t="str">
        <f t="shared" si="10"/>
        <v/>
      </c>
      <c r="BF62" s="402"/>
      <c r="BG62" s="369" t="str">
        <f t="shared" si="11"/>
        <v/>
      </c>
      <c r="BH62" s="367" t="str">
        <f t="shared" si="12"/>
        <v/>
      </c>
      <c r="BI62" s="368"/>
      <c r="BJ62" s="369" t="str">
        <f t="shared" si="13"/>
        <v/>
      </c>
      <c r="BK62" s="367" t="str">
        <f t="shared" si="14"/>
        <v/>
      </c>
      <c r="BL62" s="402"/>
      <c r="BM62" s="369" t="str">
        <f t="shared" si="15"/>
        <v/>
      </c>
      <c r="BN62" s="367" t="str">
        <f t="shared" si="16"/>
        <v/>
      </c>
      <c r="BO62" s="368"/>
      <c r="BP62" s="369" t="str">
        <f t="shared" si="17"/>
        <v/>
      </c>
      <c r="BQ62" s="367" t="str">
        <f t="shared" si="18"/>
        <v/>
      </c>
      <c r="BR62" s="368"/>
      <c r="BS62" s="369" t="str">
        <f t="shared" si="19"/>
        <v/>
      </c>
      <c r="BT62" s="367" t="str">
        <f t="shared" si="20"/>
        <v/>
      </c>
      <c r="BU62" s="368"/>
      <c r="BV62" s="369" t="str">
        <f t="shared" si="21"/>
        <v/>
      </c>
      <c r="BW62" s="367" t="str">
        <f t="shared" si="22"/>
        <v/>
      </c>
      <c r="BX62" s="368"/>
      <c r="BY62" s="369" t="str">
        <f t="shared" si="23"/>
        <v/>
      </c>
      <c r="BZ62" s="367" t="str">
        <f t="shared" si="24"/>
        <v/>
      </c>
      <c r="CA62" s="368"/>
      <c r="CB62" s="369" t="str">
        <f t="shared" si="25"/>
        <v/>
      </c>
      <c r="CC62" s="367" t="str">
        <f t="shared" si="26"/>
        <v/>
      </c>
      <c r="CD62" s="402"/>
      <c r="CE62" s="369" t="str">
        <f t="shared" si="27"/>
        <v/>
      </c>
      <c r="CF62" s="367" t="str">
        <f t="shared" si="28"/>
        <v/>
      </c>
      <c r="CG62" s="368"/>
      <c r="CH62" s="369" t="str">
        <f t="shared" si="29"/>
        <v/>
      </c>
      <c r="CI62" s="367" t="str">
        <f t="shared" si="30"/>
        <v/>
      </c>
      <c r="CJ62" s="794"/>
      <c r="CK62" s="369" t="str">
        <f t="shared" si="31"/>
        <v/>
      </c>
      <c r="CL62" s="367" t="str">
        <f t="shared" si="32"/>
        <v/>
      </c>
      <c r="CM62" s="368"/>
      <c r="CN62" s="369" t="str">
        <f t="shared" si="33"/>
        <v/>
      </c>
      <c r="CO62" s="367" t="str">
        <f t="shared" si="34"/>
        <v/>
      </c>
      <c r="CP62" s="368"/>
      <c r="CQ62" s="369" t="str">
        <f t="shared" si="35"/>
        <v/>
      </c>
      <c r="CR62" s="367" t="str">
        <f t="shared" si="36"/>
        <v/>
      </c>
      <c r="CS62" s="794"/>
      <c r="CT62" s="369" t="str">
        <f t="shared" si="37"/>
        <v/>
      </c>
      <c r="CU62" s="367" t="str">
        <f t="shared" si="38"/>
        <v/>
      </c>
      <c r="CV62" s="794"/>
      <c r="CW62" s="369" t="str">
        <f t="shared" si="39"/>
        <v/>
      </c>
      <c r="CX62" s="367" t="str">
        <f t="shared" si="40"/>
        <v/>
      </c>
      <c r="CY62" s="368"/>
      <c r="CZ62" s="369" t="str">
        <f t="shared" si="41"/>
        <v/>
      </c>
      <c r="DA62" s="367" t="str">
        <f t="shared" si="42"/>
        <v/>
      </c>
      <c r="DB62" s="368"/>
      <c r="DC62" s="369" t="str">
        <f t="shared" si="43"/>
        <v/>
      </c>
      <c r="DD62" s="367" t="str">
        <f t="shared" si="44"/>
        <v/>
      </c>
      <c r="DE62" s="368"/>
      <c r="DF62" s="369" t="str">
        <f t="shared" si="45"/>
        <v/>
      </c>
      <c r="DG62" s="367" t="str">
        <f t="shared" si="46"/>
        <v/>
      </c>
      <c r="DH62" s="368"/>
      <c r="DI62" s="369" t="str">
        <f t="shared" si="47"/>
        <v/>
      </c>
      <c r="DJ62" s="367" t="str">
        <f t="shared" si="48"/>
        <v/>
      </c>
      <c r="DK62" s="368"/>
      <c r="DL62" s="369" t="str">
        <f t="shared" si="49"/>
        <v/>
      </c>
      <c r="DM62" s="367" t="str">
        <f t="shared" si="50"/>
        <v/>
      </c>
      <c r="DN62" s="368"/>
      <c r="DO62" s="369" t="str">
        <f t="shared" si="51"/>
        <v/>
      </c>
      <c r="DP62" s="367" t="str">
        <f t="shared" si="52"/>
        <v/>
      </c>
      <c r="DQ62" s="368"/>
      <c r="DR62" s="369" t="str">
        <f t="shared" si="53"/>
        <v/>
      </c>
      <c r="DS62" s="367" t="str">
        <f t="shared" si="54"/>
        <v/>
      </c>
      <c r="DT62" s="368"/>
      <c r="DU62" s="369" t="str">
        <f t="shared" si="55"/>
        <v/>
      </c>
      <c r="DV62" s="367" t="str">
        <f t="shared" si="56"/>
        <v/>
      </c>
      <c r="DW62" s="368"/>
      <c r="DX62" s="369" t="str">
        <f t="shared" si="57"/>
        <v/>
      </c>
      <c r="DY62" s="367" t="str">
        <f t="shared" si="58"/>
        <v/>
      </c>
      <c r="DZ62" s="368"/>
      <c r="EA62" s="369" t="str">
        <f t="shared" si="59"/>
        <v/>
      </c>
      <c r="EB62" s="367" t="str">
        <f t="shared" si="60"/>
        <v/>
      </c>
      <c r="EC62" s="368"/>
      <c r="ED62" s="369" t="str">
        <f t="shared" si="61"/>
        <v/>
      </c>
      <c r="EE62" s="367" t="str">
        <f t="shared" si="62"/>
        <v/>
      </c>
      <c r="EF62" s="368"/>
      <c r="EG62" s="367" t="str">
        <f t="shared" si="63"/>
        <v/>
      </c>
      <c r="EH62" s="367" t="str">
        <f t="shared" si="63"/>
        <v/>
      </c>
      <c r="EI62" s="368"/>
      <c r="EJ62" s="369" t="str">
        <f t="shared" si="64"/>
        <v/>
      </c>
      <c r="EK62" s="367" t="str">
        <f t="shared" si="65"/>
        <v>→</v>
      </c>
      <c r="EL62" s="368"/>
      <c r="EM62" s="369" t="str">
        <f t="shared" si="66"/>
        <v/>
      </c>
      <c r="EN62" s="367" t="str">
        <f t="shared" si="67"/>
        <v/>
      </c>
      <c r="EO62" s="402">
        <f>190-190</f>
        <v>0</v>
      </c>
      <c r="EP62" s="369" t="str">
        <f t="shared" si="68"/>
        <v/>
      </c>
      <c r="EQ62" s="367" t="str">
        <f t="shared" si="69"/>
        <v/>
      </c>
      <c r="ER62" s="402"/>
      <c r="ES62" s="369" t="str">
        <f t="shared" si="70"/>
        <v/>
      </c>
      <c r="ET62" s="367" t="str">
        <f t="shared" si="71"/>
        <v/>
      </c>
      <c r="EU62" s="402"/>
      <c r="EV62" s="369" t="str">
        <f t="shared" si="72"/>
        <v/>
      </c>
      <c r="EW62" s="367" t="str">
        <f t="shared" si="73"/>
        <v/>
      </c>
      <c r="EX62" s="822">
        <v>190</v>
      </c>
      <c r="EY62" s="369" t="str">
        <f t="shared" si="74"/>
        <v/>
      </c>
      <c r="EZ62" s="367" t="str">
        <f t="shared" si="75"/>
        <v/>
      </c>
      <c r="FA62" s="402"/>
      <c r="FB62" s="369" t="str">
        <f t="shared" si="76"/>
        <v/>
      </c>
      <c r="FC62" s="367" t="str">
        <f t="shared" si="77"/>
        <v/>
      </c>
      <c r="FD62" s="368"/>
      <c r="FE62" s="369" t="str">
        <f t="shared" si="78"/>
        <v>⇒</v>
      </c>
      <c r="FF62" s="367" t="str">
        <f t="shared" si="79"/>
        <v/>
      </c>
      <c r="FG62" s="368"/>
      <c r="FH62" s="369" t="str">
        <f t="shared" si="80"/>
        <v/>
      </c>
      <c r="FI62" s="367" t="str">
        <f t="shared" si="81"/>
        <v/>
      </c>
      <c r="FJ62" s="368"/>
      <c r="FK62" s="369" t="str">
        <f t="shared" si="82"/>
        <v/>
      </c>
      <c r="FL62" s="367" t="str">
        <f t="shared" si="83"/>
        <v/>
      </c>
      <c r="FM62" s="368"/>
      <c r="FN62" s="369" t="str">
        <f t="shared" si="84"/>
        <v/>
      </c>
      <c r="FO62" s="367" t="str">
        <f t="shared" si="85"/>
        <v/>
      </c>
      <c r="FP62" s="368"/>
      <c r="FQ62" s="369" t="str">
        <f t="shared" si="86"/>
        <v/>
      </c>
      <c r="FR62" s="367" t="str">
        <f t="shared" si="87"/>
        <v/>
      </c>
      <c r="FS62" s="402"/>
      <c r="FT62" s="369" t="str">
        <f t="shared" si="88"/>
        <v/>
      </c>
      <c r="FU62" s="367" t="str">
        <f t="shared" si="89"/>
        <v/>
      </c>
      <c r="FV62" s="368"/>
      <c r="FW62" s="369" t="str">
        <f t="shared" si="90"/>
        <v/>
      </c>
      <c r="FX62" s="367" t="str">
        <f t="shared" si="91"/>
        <v/>
      </c>
      <c r="FY62" s="794"/>
      <c r="FZ62" s="369" t="str">
        <f t="shared" si="92"/>
        <v/>
      </c>
      <c r="GA62" s="367" t="str">
        <f t="shared" si="93"/>
        <v/>
      </c>
      <c r="GB62" s="368"/>
      <c r="GC62" s="369" t="str">
        <f t="shared" si="94"/>
        <v/>
      </c>
      <c r="GD62" s="367" t="str">
        <f t="shared" si="95"/>
        <v/>
      </c>
      <c r="GE62" s="368"/>
      <c r="GF62" s="369" t="str">
        <f t="shared" si="96"/>
        <v/>
      </c>
      <c r="GG62" s="367" t="str">
        <f t="shared" si="97"/>
        <v/>
      </c>
      <c r="GH62" s="794"/>
      <c r="GI62" s="369" t="str">
        <f t="shared" si="98"/>
        <v/>
      </c>
      <c r="GJ62" s="367" t="str">
        <f t="shared" si="99"/>
        <v/>
      </c>
      <c r="GK62" s="794"/>
      <c r="GL62" s="369" t="str">
        <f t="shared" si="100"/>
        <v/>
      </c>
      <c r="GM62" s="367" t="str">
        <f t="shared" si="101"/>
        <v/>
      </c>
      <c r="GN62" s="368"/>
      <c r="GO62" s="369" t="str">
        <f t="shared" si="102"/>
        <v/>
      </c>
      <c r="GP62" s="367" t="str">
        <f t="shared" si="103"/>
        <v/>
      </c>
      <c r="GQ62" s="368"/>
      <c r="GR62" s="369" t="str">
        <f t="shared" si="104"/>
        <v/>
      </c>
      <c r="GS62" s="367" t="str">
        <f t="shared" si="105"/>
        <v/>
      </c>
      <c r="GT62" s="368"/>
      <c r="GU62" s="369" t="str">
        <f t="shared" si="106"/>
        <v/>
      </c>
      <c r="GV62" s="367" t="str">
        <f t="shared" si="107"/>
        <v/>
      </c>
      <c r="GW62" s="368"/>
      <c r="GX62" s="369" t="str">
        <f t="shared" si="108"/>
        <v/>
      </c>
      <c r="GY62" s="367" t="str">
        <f t="shared" si="109"/>
        <v/>
      </c>
      <c r="GZ62" s="368"/>
      <c r="HA62" s="369" t="str">
        <f t="shared" si="110"/>
        <v/>
      </c>
      <c r="HB62" s="367" t="str">
        <f t="shared" si="111"/>
        <v/>
      </c>
      <c r="HC62" s="368"/>
      <c r="HD62" s="369" t="str">
        <f t="shared" si="112"/>
        <v/>
      </c>
      <c r="HE62" s="367" t="str">
        <f t="shared" si="113"/>
        <v/>
      </c>
      <c r="HF62" s="368"/>
      <c r="HG62" s="369" t="str">
        <f t="shared" si="114"/>
        <v/>
      </c>
      <c r="HH62" s="367" t="str">
        <f t="shared" si="115"/>
        <v/>
      </c>
      <c r="HI62" s="368"/>
      <c r="HJ62" s="369" t="str">
        <f t="shared" si="116"/>
        <v/>
      </c>
      <c r="HK62" s="367" t="str">
        <f t="shared" si="117"/>
        <v/>
      </c>
      <c r="HL62" s="368"/>
      <c r="HM62" s="369" t="str">
        <f t="shared" si="118"/>
        <v/>
      </c>
      <c r="HN62" s="367" t="str">
        <f t="shared" si="119"/>
        <v/>
      </c>
      <c r="HO62" s="368"/>
      <c r="HP62" s="369" t="str">
        <f t="shared" si="120"/>
        <v/>
      </c>
      <c r="HQ62" s="367" t="str">
        <f t="shared" si="121"/>
        <v/>
      </c>
      <c r="HR62" s="368"/>
      <c r="HS62" s="369" t="str">
        <f t="shared" si="122"/>
        <v/>
      </c>
      <c r="HT62" s="367" t="str">
        <f t="shared" si="123"/>
        <v/>
      </c>
      <c r="HU62" s="368"/>
      <c r="HV62" s="367" t="str">
        <f t="shared" si="124"/>
        <v/>
      </c>
      <c r="HW62" s="367" t="str">
        <f t="shared" si="124"/>
        <v/>
      </c>
      <c r="HX62" s="368"/>
      <c r="HY62" s="369" t="str">
        <f t="shared" si="125"/>
        <v/>
      </c>
      <c r="HZ62" s="367" t="str">
        <f t="shared" si="126"/>
        <v/>
      </c>
      <c r="IA62" s="368"/>
      <c r="IB62" s="369" t="str">
        <f t="shared" si="127"/>
        <v/>
      </c>
      <c r="IC62" s="367" t="str">
        <f t="shared" si="128"/>
        <v/>
      </c>
      <c r="ID62" s="402"/>
      <c r="IE62" s="369" t="str">
        <f t="shared" si="129"/>
        <v/>
      </c>
      <c r="IF62" s="367" t="str">
        <f t="shared" si="130"/>
        <v/>
      </c>
      <c r="IG62" s="402"/>
      <c r="IH62" s="369" t="str">
        <f t="shared" si="131"/>
        <v/>
      </c>
      <c r="II62" s="367" t="str">
        <f t="shared" si="132"/>
        <v/>
      </c>
      <c r="IJ62" s="402"/>
      <c r="IK62" s="369" t="str">
        <f t="shared" si="133"/>
        <v/>
      </c>
      <c r="IL62" s="367" t="str">
        <f t="shared" si="134"/>
        <v/>
      </c>
      <c r="IM62" s="368"/>
      <c r="IN62" s="369" t="str">
        <f t="shared" si="135"/>
        <v/>
      </c>
      <c r="IO62" s="367" t="str">
        <f t="shared" si="136"/>
        <v/>
      </c>
      <c r="IP62" s="402"/>
      <c r="IQ62" s="369" t="str">
        <f t="shared" si="137"/>
        <v/>
      </c>
      <c r="IR62" s="367" t="str">
        <f t="shared" si="138"/>
        <v/>
      </c>
      <c r="IS62" s="368"/>
      <c r="IT62" s="369" t="str">
        <f t="shared" si="139"/>
        <v/>
      </c>
      <c r="IU62" s="367" t="str">
        <f t="shared" si="140"/>
        <v/>
      </c>
      <c r="IV62" s="368"/>
      <c r="IW62" s="369" t="str">
        <f t="shared" si="141"/>
        <v/>
      </c>
      <c r="IX62" s="367" t="str">
        <f t="shared" si="142"/>
        <v/>
      </c>
      <c r="IY62" s="368"/>
      <c r="IZ62" s="369" t="str">
        <f t="shared" si="143"/>
        <v/>
      </c>
      <c r="JA62" s="367" t="str">
        <f t="shared" si="144"/>
        <v/>
      </c>
      <c r="JB62" s="368"/>
      <c r="JC62" s="369" t="str">
        <f t="shared" si="145"/>
        <v/>
      </c>
      <c r="JD62" s="367" t="str">
        <f t="shared" si="146"/>
        <v/>
      </c>
      <c r="JE62" s="368"/>
      <c r="JF62" s="369" t="str">
        <f t="shared" si="147"/>
        <v/>
      </c>
      <c r="JG62" s="367" t="str">
        <f t="shared" si="148"/>
        <v/>
      </c>
      <c r="JH62" s="402"/>
      <c r="JI62" s="369" t="str">
        <f t="shared" si="149"/>
        <v/>
      </c>
      <c r="JJ62" s="367" t="str">
        <f t="shared" si="150"/>
        <v/>
      </c>
      <c r="JK62" s="368"/>
      <c r="JL62" s="369" t="str">
        <f t="shared" si="151"/>
        <v/>
      </c>
      <c r="JM62" s="367" t="str">
        <f t="shared" si="152"/>
        <v/>
      </c>
      <c r="JN62" s="794"/>
      <c r="JO62" s="369" t="str">
        <f t="shared" si="153"/>
        <v/>
      </c>
      <c r="JP62" s="367" t="str">
        <f t="shared" si="154"/>
        <v/>
      </c>
      <c r="JQ62" s="368"/>
      <c r="JR62" s="369" t="str">
        <f t="shared" si="155"/>
        <v/>
      </c>
      <c r="JS62" s="367" t="str">
        <f t="shared" si="156"/>
        <v/>
      </c>
      <c r="JT62" s="368"/>
      <c r="JU62" s="369" t="str">
        <f t="shared" si="157"/>
        <v/>
      </c>
      <c r="JV62" s="367" t="str">
        <f t="shared" si="158"/>
        <v/>
      </c>
      <c r="JW62" s="794"/>
      <c r="JX62" s="369" t="str">
        <f t="shared" si="159"/>
        <v/>
      </c>
      <c r="JY62" s="367" t="str">
        <f t="shared" si="160"/>
        <v/>
      </c>
      <c r="JZ62" s="794"/>
      <c r="KA62" s="369" t="str">
        <f t="shared" si="161"/>
        <v/>
      </c>
      <c r="KB62" s="367" t="str">
        <f t="shared" si="162"/>
        <v/>
      </c>
      <c r="KC62" s="368"/>
      <c r="KD62" s="369" t="str">
        <f t="shared" si="163"/>
        <v/>
      </c>
      <c r="KE62" s="367" t="str">
        <f t="shared" si="164"/>
        <v/>
      </c>
      <c r="KF62" s="368"/>
      <c r="KG62" s="369" t="str">
        <f t="shared" si="165"/>
        <v/>
      </c>
      <c r="KH62" s="367" t="str">
        <f t="shared" si="166"/>
        <v/>
      </c>
      <c r="KI62" s="368"/>
      <c r="KJ62" s="369" t="str">
        <f t="shared" si="167"/>
        <v/>
      </c>
      <c r="KK62" s="367" t="str">
        <f t="shared" si="168"/>
        <v/>
      </c>
      <c r="KL62" s="368"/>
      <c r="KM62" s="369" t="str">
        <f t="shared" si="169"/>
        <v/>
      </c>
      <c r="KN62" s="367" t="str">
        <f t="shared" si="170"/>
        <v/>
      </c>
      <c r="KO62" s="368"/>
      <c r="KP62" s="369" t="str">
        <f t="shared" si="171"/>
        <v/>
      </c>
      <c r="KQ62" s="367" t="str">
        <f t="shared" si="172"/>
        <v/>
      </c>
      <c r="KR62" s="368"/>
      <c r="KS62" s="369" t="str">
        <f t="shared" si="173"/>
        <v/>
      </c>
      <c r="KT62" s="367" t="str">
        <f t="shared" si="174"/>
        <v/>
      </c>
      <c r="KU62" s="368"/>
      <c r="KV62" s="369" t="str">
        <f t="shared" si="175"/>
        <v/>
      </c>
      <c r="KW62" s="367" t="str">
        <f t="shared" si="176"/>
        <v/>
      </c>
      <c r="KX62" s="368"/>
      <c r="KY62" s="369" t="str">
        <f t="shared" si="177"/>
        <v/>
      </c>
      <c r="KZ62" s="367" t="str">
        <f t="shared" si="178"/>
        <v/>
      </c>
      <c r="LA62" s="368"/>
      <c r="LB62" s="369" t="str">
        <f t="shared" si="179"/>
        <v/>
      </c>
      <c r="LC62" s="367" t="str">
        <f t="shared" si="180"/>
        <v/>
      </c>
      <c r="LD62" s="368"/>
      <c r="LE62" s="369" t="str">
        <f t="shared" si="181"/>
        <v/>
      </c>
      <c r="LF62" s="367" t="str">
        <f t="shared" si="182"/>
        <v/>
      </c>
      <c r="LG62" s="368"/>
      <c r="LH62" s="369" t="str">
        <f t="shared" si="183"/>
        <v/>
      </c>
      <c r="LI62" s="367" t="str">
        <f t="shared" si="184"/>
        <v/>
      </c>
      <c r="LJ62" s="368"/>
      <c r="LK62" s="367" t="str">
        <f>IF($W62="","",IF($W62=LL$4,"→",""))</f>
        <v/>
      </c>
      <c r="XFD62" s="230">
        <f t="shared" si="186"/>
        <v>380</v>
      </c>
    </row>
    <row r="63" spans="1:323 16384:16384" ht="21.65" hidden="1" customHeight="1" x14ac:dyDescent="0.2">
      <c r="A63" s="120"/>
      <c r="B63" s="637">
        <f>IFERROR(VLOOKUP($D63,[1]受注ﾌｧｲﾙ!$A$3:$BZ$1314,5,FALSE),"-")</f>
        <v>46112.434328703705</v>
      </c>
      <c r="C63" s="555">
        <f>IFERROR(VLOOKUP($D63,[1]受注ﾌｧｲﾙ!$A$3:$BZ$1314,6,FALSE),"-")</f>
        <v>0</v>
      </c>
      <c r="D63" s="763" t="s">
        <v>858</v>
      </c>
      <c r="E63" s="638">
        <f>IFERROR(VLOOKUP($D63,[1]受注ﾌｧｲﾙ!$A$3:$BZ$1314,17,FALSE),"-")</f>
        <v>6710</v>
      </c>
      <c r="F63" s="540" t="str">
        <f>IFERROR(VLOOKUP($D63,[1]受注ﾌｧｲﾙ!$A$3:$BZ$1314,18,FALSE),"-")</f>
        <v>30040-AG00- 935X200</v>
      </c>
      <c r="G63" s="540" t="str">
        <f>IFERROR(VLOOKUP($D63,[1]受注ﾌｧｲﾙ!$A$3:$BZ$1314,19,FALSE),"-")</f>
        <v>FA</v>
      </c>
      <c r="H63" s="540" t="str">
        <f>IFERROR(VLOOKUP($D63,[1]受注ﾌｧｲﾙ!$A$3:$BZ$1314,20,FALSE),"-")</f>
        <v>GA1</v>
      </c>
      <c r="I63" s="540" t="str">
        <f>IFERROR(VLOOKUP($D63,[1]受注ﾌｧｲﾙ!$A$3:$BZ$1314,21,FALSE),"-")</f>
        <v>C</v>
      </c>
      <c r="J63" s="639">
        <f>IFERROR(VLOOKUP($D63,[1]受注ﾌｧｲﾙ!$A$3:$BZ$1314,22,FALSE),"-")</f>
        <v>200</v>
      </c>
      <c r="K63" s="540" t="str">
        <f>IFERROR(VLOOKUP($D63,[1]受注ﾌｧｲﾙ!$A$3:$BZ$1314,8,FALSE),"-")</f>
        <v>30020-KG00- 935X200
30020-KG00- 935X198</v>
      </c>
      <c r="L63" s="540" t="str">
        <f>IFERROR(VLOOKUP($D63,[1]受注ﾌｧｲﾙ!$A$3:$BZ$1314,9,FALSE),"-")</f>
        <v>FA</v>
      </c>
      <c r="M63" s="540" t="str">
        <f>IFERROR(VLOOKUP($D63,[1]受注ﾌｧｲﾙ!$A$3:$BZ$1314,10,FALSE),"-")</f>
        <v>GA1</v>
      </c>
      <c r="N63" s="540" t="str">
        <f>IFERROR(VLOOKUP($D63,[1]受注ﾌｧｲﾙ!$A$3:$BZ$1314,11,FALSE),"-")</f>
        <v>V</v>
      </c>
      <c r="O63" s="639" t="str">
        <f>IFERROR(VLOOKUP($D63,[1]受注ﾌｧｲﾙ!$A$3:$BZ$1314,13,FALSE),"-")</f>
        <v>200
198</v>
      </c>
      <c r="P63" s="540">
        <f>IFERROR(VLOOKUP($D63,[1]受注ﾌｧｲﾙ!$A$3:$BZ$1314,15,FALSE),"-")</f>
        <v>0</v>
      </c>
      <c r="Q63" s="640" t="str">
        <f>IFERROR((VLOOKUP($D63,[1]受注ﾌｧｲﾙ!$A$3:$BZ$1314,16,FALSE)*O63),"-")</f>
        <v>-</v>
      </c>
      <c r="R63" s="640">
        <f>IFERROR(VLOOKUP($D63,[3]加工日報その他!$A$5:$DD$999,107,FALSE),"-")</f>
        <v>400</v>
      </c>
      <c r="S63" s="540" t="str">
        <f>IFERROR(VLOOKUP($D63,[1]受注ﾌｧｲﾙ!$A$3:$BZ$1314,26,FALSE),"-")</f>
        <v>SEC</v>
      </c>
      <c r="T63" s="641" t="str">
        <f>IFERROR(VLOOKUP($D63,[1]受注ﾌｧｲﾙ!$A$3:$BZ$1314,23,FALSE),"-")</f>
        <v>滋賀</v>
      </c>
      <c r="U63" s="642"/>
      <c r="V63" s="642"/>
      <c r="W63" s="642">
        <f>IFERROR(VLOOKUP($D63,[1]受注ﾌｧｲﾙ!$A$3:$BZ$1314,25,FALSE),"-")</f>
        <v>46119</v>
      </c>
      <c r="X63" s="642">
        <f>IFERROR(VLOOKUP($D63,[1]受注ﾌｧｲﾙ!$A$3:$BZ$1314,32,FALSE),"-")</f>
        <v>46122</v>
      </c>
      <c r="Y63" s="642">
        <f>IFERROR(VLOOKUP($D63,[1]受注ﾌｧｲﾙ!$A$3:$BZ$1314,33,FALSE),"-")</f>
        <v>46122</v>
      </c>
      <c r="Z63" s="642">
        <f t="shared" si="0"/>
        <v>46121</v>
      </c>
      <c r="AA63" s="643">
        <f>IFERROR(VLOOKUP($D63,[3]加工日報その他!$A$5:$DD$999,2,FALSE),"-")</f>
        <v>46121</v>
      </c>
      <c r="AB63" s="644">
        <f>IFERROR(VLOOKUP($D63,[3]加工日報その他!$A$5:$DD$999,108,FALSE),"-")</f>
        <v>398</v>
      </c>
      <c r="AC63" s="645">
        <f t="shared" si="1"/>
        <v>400</v>
      </c>
      <c r="AD63" s="410" t="str">
        <f>IFERROR(VLOOKUP($D63,[1]受注ﾌｧｲﾙ!$A$3:$BZ$1314,27,FALSE),"-")&amp;"　"&amp;IFERROR(VLOOKUP($D63,[1]受注ﾌｧｲﾙ!$A$3:$BZ$1314,28,FALSE),"-")&amp;"　"&amp;IFERROR(VLOOKUP($D63,[1]受注ﾌｧｲﾙ!$A$3:$BZ$1314,29,FALSE),"-")</f>
        <v>穴なし　3インチ紙管　</v>
      </c>
      <c r="AE63" s="366"/>
      <c r="AF63" s="646" t="str">
        <f>IFERROR(VLOOKUP($D63,[3]加工日報その他!$A$5:$DD$999,94,FALSE),"-")</f>
        <v>完</v>
      </c>
      <c r="AG63" s="647" t="str">
        <f>IFERROR(VLOOKUP($D63,[1]受注ﾌｧｲﾙ!$A$3:$BZ$1314,2,FALSE),"-")</f>
        <v>通常入力</v>
      </c>
      <c r="AH63" s="647" t="str">
        <f>IFERROR(VLOOKUP($D63,[1]受注ﾌｧｲﾙ!$A$3:$BZ$1314,3,FALSE),"-")</f>
        <v>後加工</v>
      </c>
      <c r="AI63" s="648" t="str">
        <f>IFERROR(VLOOKUP($D63,[1]受注ﾌｧｲﾙ!$A$3:$BZ$1314,31,FALSE),"-")</f>
        <v>東邦紙工</v>
      </c>
      <c r="AJ63" s="648" t="str">
        <f>IFERROR(VLOOKUP($D63,[1]受注ﾌｧｲﾙ!$A$3:$BZ$1314,12,FALSE),"-")</f>
        <v xml:space="preserve"> </v>
      </c>
      <c r="AK63" s="649" t="str">
        <f>IFERROR(VLOOKUP($D63,[1]受注ﾌｧｲﾙ!$A$3:$BZ$1314,24,FALSE),"-")</f>
        <v>SEC</v>
      </c>
      <c r="AL63" s="366"/>
      <c r="AM63" s="366"/>
      <c r="AN63" s="366"/>
      <c r="AO63" s="366"/>
      <c r="AP63" s="366"/>
      <c r="AQ63" s="808" t="s">
        <v>322</v>
      </c>
      <c r="AR63" s="763"/>
      <c r="AS63" s="367" t="str">
        <f t="shared" si="2"/>
        <v/>
      </c>
      <c r="AT63" s="368"/>
      <c r="AU63" s="369" t="str">
        <f t="shared" si="3"/>
        <v/>
      </c>
      <c r="AV63" s="367" t="str">
        <f t="shared" si="4"/>
        <v/>
      </c>
      <c r="AW63" s="368"/>
      <c r="AX63" s="369" t="str">
        <f t="shared" si="5"/>
        <v/>
      </c>
      <c r="AY63" s="367" t="str">
        <f t="shared" si="6"/>
        <v/>
      </c>
      <c r="AZ63" s="402"/>
      <c r="BA63" s="369" t="str">
        <f t="shared" si="7"/>
        <v/>
      </c>
      <c r="BB63" s="367" t="str">
        <f t="shared" si="8"/>
        <v/>
      </c>
      <c r="BC63" s="402"/>
      <c r="BD63" s="369" t="str">
        <f t="shared" si="9"/>
        <v/>
      </c>
      <c r="BE63" s="367" t="str">
        <f t="shared" si="10"/>
        <v/>
      </c>
      <c r="BF63" s="402"/>
      <c r="BG63" s="369" t="str">
        <f t="shared" si="11"/>
        <v/>
      </c>
      <c r="BH63" s="367" t="str">
        <f t="shared" si="12"/>
        <v/>
      </c>
      <c r="BI63" s="368"/>
      <c r="BJ63" s="369" t="str">
        <f t="shared" si="13"/>
        <v/>
      </c>
      <c r="BK63" s="367" t="str">
        <f t="shared" si="14"/>
        <v/>
      </c>
      <c r="BL63" s="402"/>
      <c r="BM63" s="369" t="str">
        <f t="shared" si="15"/>
        <v/>
      </c>
      <c r="BN63" s="367" t="str">
        <f t="shared" si="16"/>
        <v/>
      </c>
      <c r="BO63" s="368"/>
      <c r="BP63" s="369" t="str">
        <f t="shared" si="17"/>
        <v/>
      </c>
      <c r="BQ63" s="367" t="str">
        <f t="shared" si="18"/>
        <v/>
      </c>
      <c r="BR63" s="368"/>
      <c r="BS63" s="369" t="str">
        <f t="shared" si="19"/>
        <v/>
      </c>
      <c r="BT63" s="367" t="str">
        <f t="shared" si="20"/>
        <v/>
      </c>
      <c r="BU63" s="368"/>
      <c r="BV63" s="369" t="str">
        <f t="shared" si="21"/>
        <v/>
      </c>
      <c r="BW63" s="367" t="str">
        <f t="shared" si="22"/>
        <v/>
      </c>
      <c r="BX63" s="368"/>
      <c r="BY63" s="369" t="str">
        <f t="shared" si="23"/>
        <v/>
      </c>
      <c r="BZ63" s="367" t="str">
        <f t="shared" si="24"/>
        <v/>
      </c>
      <c r="CA63" s="368"/>
      <c r="CB63" s="369" t="str">
        <f t="shared" si="25"/>
        <v/>
      </c>
      <c r="CC63" s="367" t="str">
        <f t="shared" si="26"/>
        <v/>
      </c>
      <c r="CD63" s="402"/>
      <c r="CE63" s="369" t="str">
        <f t="shared" si="27"/>
        <v/>
      </c>
      <c r="CF63" s="367" t="str">
        <f t="shared" si="28"/>
        <v/>
      </c>
      <c r="CG63" s="368"/>
      <c r="CH63" s="369" t="str">
        <f t="shared" si="29"/>
        <v/>
      </c>
      <c r="CI63" s="367" t="str">
        <f t="shared" si="30"/>
        <v/>
      </c>
      <c r="CJ63" s="794"/>
      <c r="CK63" s="369" t="str">
        <f t="shared" si="31"/>
        <v/>
      </c>
      <c r="CL63" s="367" t="str">
        <f t="shared" si="32"/>
        <v/>
      </c>
      <c r="CM63" s="368"/>
      <c r="CN63" s="369" t="str">
        <f t="shared" si="33"/>
        <v/>
      </c>
      <c r="CO63" s="367" t="str">
        <f t="shared" si="34"/>
        <v/>
      </c>
      <c r="CP63" s="368"/>
      <c r="CQ63" s="369" t="str">
        <f t="shared" si="35"/>
        <v/>
      </c>
      <c r="CR63" s="367" t="str">
        <f t="shared" si="36"/>
        <v/>
      </c>
      <c r="CS63" s="794"/>
      <c r="CT63" s="369" t="str">
        <f t="shared" si="37"/>
        <v/>
      </c>
      <c r="CU63" s="367" t="str">
        <f t="shared" si="38"/>
        <v/>
      </c>
      <c r="CV63" s="794"/>
      <c r="CW63" s="369" t="str">
        <f t="shared" si="39"/>
        <v/>
      </c>
      <c r="CX63" s="367" t="str">
        <f t="shared" si="40"/>
        <v/>
      </c>
      <c r="CY63" s="368"/>
      <c r="CZ63" s="369" t="str">
        <f t="shared" si="41"/>
        <v/>
      </c>
      <c r="DA63" s="367" t="str">
        <f t="shared" si="42"/>
        <v/>
      </c>
      <c r="DB63" s="368"/>
      <c r="DC63" s="369" t="str">
        <f t="shared" si="43"/>
        <v/>
      </c>
      <c r="DD63" s="367" t="str">
        <f t="shared" si="44"/>
        <v/>
      </c>
      <c r="DE63" s="368"/>
      <c r="DF63" s="369" t="str">
        <f t="shared" si="45"/>
        <v/>
      </c>
      <c r="DG63" s="367" t="str">
        <f t="shared" si="46"/>
        <v/>
      </c>
      <c r="DH63" s="368"/>
      <c r="DI63" s="369" t="str">
        <f t="shared" si="47"/>
        <v/>
      </c>
      <c r="DJ63" s="367" t="str">
        <f t="shared" si="48"/>
        <v/>
      </c>
      <c r="DK63" s="368"/>
      <c r="DL63" s="369" t="str">
        <f t="shared" si="49"/>
        <v/>
      </c>
      <c r="DM63" s="367" t="str">
        <f t="shared" si="50"/>
        <v/>
      </c>
      <c r="DN63" s="368"/>
      <c r="DO63" s="369" t="str">
        <f t="shared" si="51"/>
        <v/>
      </c>
      <c r="DP63" s="367" t="str">
        <f t="shared" si="52"/>
        <v/>
      </c>
      <c r="DQ63" s="368"/>
      <c r="DR63" s="369" t="str">
        <f t="shared" si="53"/>
        <v/>
      </c>
      <c r="DS63" s="367" t="str">
        <f t="shared" si="54"/>
        <v/>
      </c>
      <c r="DT63" s="368"/>
      <c r="DU63" s="369" t="str">
        <f t="shared" si="55"/>
        <v/>
      </c>
      <c r="DV63" s="367" t="str">
        <f t="shared" si="56"/>
        <v/>
      </c>
      <c r="DW63" s="368"/>
      <c r="DX63" s="369" t="str">
        <f t="shared" si="57"/>
        <v/>
      </c>
      <c r="DY63" s="367" t="str">
        <f t="shared" si="58"/>
        <v/>
      </c>
      <c r="DZ63" s="368"/>
      <c r="EA63" s="369" t="str">
        <f t="shared" si="59"/>
        <v/>
      </c>
      <c r="EB63" s="367" t="str">
        <f t="shared" si="60"/>
        <v/>
      </c>
      <c r="EC63" s="368"/>
      <c r="ED63" s="369" t="str">
        <f t="shared" si="61"/>
        <v/>
      </c>
      <c r="EE63" s="367" t="str">
        <f t="shared" si="62"/>
        <v/>
      </c>
      <c r="EF63" s="368"/>
      <c r="EG63" s="367" t="str">
        <f t="shared" si="63"/>
        <v/>
      </c>
      <c r="EH63" s="367" t="str">
        <f t="shared" si="63"/>
        <v/>
      </c>
      <c r="EI63" s="368"/>
      <c r="EJ63" s="369" t="str">
        <f t="shared" si="64"/>
        <v/>
      </c>
      <c r="EK63" s="367" t="str">
        <f t="shared" si="65"/>
        <v/>
      </c>
      <c r="EL63" s="368"/>
      <c r="EM63" s="369" t="str">
        <f t="shared" si="66"/>
        <v/>
      </c>
      <c r="EN63" s="367" t="str">
        <f t="shared" si="67"/>
        <v/>
      </c>
      <c r="EO63" s="402"/>
      <c r="EP63" s="369" t="str">
        <f t="shared" si="68"/>
        <v/>
      </c>
      <c r="EQ63" s="367" t="str">
        <f t="shared" si="69"/>
        <v/>
      </c>
      <c r="ER63" s="402"/>
      <c r="ES63" s="369" t="str">
        <f t="shared" si="70"/>
        <v/>
      </c>
      <c r="ET63" s="367" t="str">
        <f t="shared" si="71"/>
        <v/>
      </c>
      <c r="EU63" s="402"/>
      <c r="EV63" s="369" t="str">
        <f t="shared" si="72"/>
        <v/>
      </c>
      <c r="EW63" s="367" t="str">
        <f t="shared" si="73"/>
        <v/>
      </c>
      <c r="EX63" s="368"/>
      <c r="EY63" s="369" t="str">
        <f t="shared" si="74"/>
        <v/>
      </c>
      <c r="EZ63" s="367" t="str">
        <f t="shared" si="75"/>
        <v>→</v>
      </c>
      <c r="FA63" s="402"/>
      <c r="FB63" s="369" t="str">
        <f t="shared" si="76"/>
        <v/>
      </c>
      <c r="FC63" s="367" t="str">
        <f t="shared" si="77"/>
        <v/>
      </c>
      <c r="FD63" s="368"/>
      <c r="FE63" s="369" t="str">
        <f t="shared" si="78"/>
        <v/>
      </c>
      <c r="FF63" s="367" t="str">
        <f t="shared" si="79"/>
        <v/>
      </c>
      <c r="FG63" s="807">
        <v>400</v>
      </c>
      <c r="FH63" s="369" t="str">
        <f t="shared" si="80"/>
        <v/>
      </c>
      <c r="FI63" s="367" t="str">
        <f t="shared" si="81"/>
        <v/>
      </c>
      <c r="FJ63" s="368"/>
      <c r="FK63" s="369" t="str">
        <f t="shared" si="82"/>
        <v>⇒</v>
      </c>
      <c r="FL63" s="367" t="str">
        <f t="shared" si="83"/>
        <v/>
      </c>
      <c r="FM63" s="368"/>
      <c r="FN63" s="369" t="str">
        <f t="shared" si="84"/>
        <v/>
      </c>
      <c r="FO63" s="367" t="str">
        <f t="shared" si="85"/>
        <v/>
      </c>
      <c r="FP63" s="368"/>
      <c r="FQ63" s="369" t="str">
        <f t="shared" si="86"/>
        <v/>
      </c>
      <c r="FR63" s="367" t="str">
        <f t="shared" si="87"/>
        <v/>
      </c>
      <c r="FS63" s="402"/>
      <c r="FT63" s="369" t="str">
        <f t="shared" si="88"/>
        <v/>
      </c>
      <c r="FU63" s="367" t="str">
        <f t="shared" si="89"/>
        <v/>
      </c>
      <c r="FV63" s="368"/>
      <c r="FW63" s="369" t="str">
        <f t="shared" si="90"/>
        <v/>
      </c>
      <c r="FX63" s="367" t="str">
        <f t="shared" si="91"/>
        <v/>
      </c>
      <c r="FY63" s="794"/>
      <c r="FZ63" s="369" t="str">
        <f t="shared" si="92"/>
        <v/>
      </c>
      <c r="GA63" s="367" t="str">
        <f t="shared" si="93"/>
        <v/>
      </c>
      <c r="GB63" s="368"/>
      <c r="GC63" s="369" t="str">
        <f t="shared" si="94"/>
        <v/>
      </c>
      <c r="GD63" s="367" t="str">
        <f t="shared" si="95"/>
        <v/>
      </c>
      <c r="GE63" s="368"/>
      <c r="GF63" s="369" t="str">
        <f t="shared" si="96"/>
        <v/>
      </c>
      <c r="GG63" s="367" t="str">
        <f t="shared" si="97"/>
        <v/>
      </c>
      <c r="GH63" s="794"/>
      <c r="GI63" s="369" t="str">
        <f t="shared" si="98"/>
        <v/>
      </c>
      <c r="GJ63" s="367" t="str">
        <f t="shared" si="99"/>
        <v/>
      </c>
      <c r="GK63" s="794"/>
      <c r="GL63" s="369" t="str">
        <f t="shared" si="100"/>
        <v/>
      </c>
      <c r="GM63" s="367" t="str">
        <f t="shared" si="101"/>
        <v/>
      </c>
      <c r="GN63" s="368"/>
      <c r="GO63" s="369" t="str">
        <f t="shared" si="102"/>
        <v/>
      </c>
      <c r="GP63" s="367" t="str">
        <f t="shared" si="103"/>
        <v/>
      </c>
      <c r="GQ63" s="368"/>
      <c r="GR63" s="369" t="str">
        <f t="shared" si="104"/>
        <v/>
      </c>
      <c r="GS63" s="367" t="str">
        <f t="shared" si="105"/>
        <v/>
      </c>
      <c r="GT63" s="368"/>
      <c r="GU63" s="369" t="str">
        <f t="shared" si="106"/>
        <v/>
      </c>
      <c r="GV63" s="367" t="str">
        <f t="shared" si="107"/>
        <v/>
      </c>
      <c r="GW63" s="368"/>
      <c r="GX63" s="369" t="str">
        <f t="shared" si="108"/>
        <v/>
      </c>
      <c r="GY63" s="367" t="str">
        <f t="shared" si="109"/>
        <v/>
      </c>
      <c r="GZ63" s="368"/>
      <c r="HA63" s="369" t="str">
        <f t="shared" si="110"/>
        <v/>
      </c>
      <c r="HB63" s="367" t="str">
        <f t="shared" si="111"/>
        <v/>
      </c>
      <c r="HC63" s="368"/>
      <c r="HD63" s="369" t="str">
        <f t="shared" si="112"/>
        <v/>
      </c>
      <c r="HE63" s="367" t="str">
        <f t="shared" si="113"/>
        <v/>
      </c>
      <c r="HF63" s="368"/>
      <c r="HG63" s="369" t="str">
        <f t="shared" si="114"/>
        <v/>
      </c>
      <c r="HH63" s="367" t="str">
        <f t="shared" si="115"/>
        <v/>
      </c>
      <c r="HI63" s="368"/>
      <c r="HJ63" s="369" t="str">
        <f t="shared" si="116"/>
        <v/>
      </c>
      <c r="HK63" s="367" t="str">
        <f t="shared" si="117"/>
        <v/>
      </c>
      <c r="HL63" s="368"/>
      <c r="HM63" s="369" t="str">
        <f t="shared" si="118"/>
        <v/>
      </c>
      <c r="HN63" s="367" t="str">
        <f t="shared" si="119"/>
        <v/>
      </c>
      <c r="HO63" s="368"/>
      <c r="HP63" s="369" t="str">
        <f t="shared" si="120"/>
        <v/>
      </c>
      <c r="HQ63" s="367" t="str">
        <f t="shared" si="121"/>
        <v/>
      </c>
      <c r="HR63" s="368"/>
      <c r="HS63" s="369" t="str">
        <f t="shared" si="122"/>
        <v/>
      </c>
      <c r="HT63" s="367" t="str">
        <f t="shared" si="123"/>
        <v/>
      </c>
      <c r="HU63" s="368"/>
      <c r="HV63" s="367" t="str">
        <f t="shared" si="124"/>
        <v/>
      </c>
      <c r="HW63" s="367" t="str">
        <f t="shared" si="124"/>
        <v/>
      </c>
      <c r="HX63" s="368"/>
      <c r="HY63" s="369" t="str">
        <f t="shared" si="125"/>
        <v/>
      </c>
      <c r="HZ63" s="367" t="str">
        <f t="shared" si="126"/>
        <v/>
      </c>
      <c r="IA63" s="368"/>
      <c r="IB63" s="369" t="str">
        <f t="shared" si="127"/>
        <v/>
      </c>
      <c r="IC63" s="367" t="str">
        <f t="shared" si="128"/>
        <v/>
      </c>
      <c r="ID63" s="402"/>
      <c r="IE63" s="369" t="str">
        <f t="shared" si="129"/>
        <v/>
      </c>
      <c r="IF63" s="367" t="str">
        <f t="shared" si="130"/>
        <v/>
      </c>
      <c r="IG63" s="402"/>
      <c r="IH63" s="369" t="str">
        <f t="shared" si="131"/>
        <v/>
      </c>
      <c r="II63" s="367" t="str">
        <f t="shared" si="132"/>
        <v/>
      </c>
      <c r="IJ63" s="402"/>
      <c r="IK63" s="369" t="str">
        <f t="shared" si="133"/>
        <v/>
      </c>
      <c r="IL63" s="367" t="str">
        <f t="shared" si="134"/>
        <v/>
      </c>
      <c r="IM63" s="368"/>
      <c r="IN63" s="369" t="str">
        <f t="shared" si="135"/>
        <v/>
      </c>
      <c r="IO63" s="367" t="str">
        <f t="shared" si="136"/>
        <v/>
      </c>
      <c r="IP63" s="402"/>
      <c r="IQ63" s="369" t="str">
        <f t="shared" si="137"/>
        <v/>
      </c>
      <c r="IR63" s="367" t="str">
        <f t="shared" si="138"/>
        <v/>
      </c>
      <c r="IS63" s="368"/>
      <c r="IT63" s="369" t="str">
        <f t="shared" si="139"/>
        <v/>
      </c>
      <c r="IU63" s="367" t="str">
        <f t="shared" si="140"/>
        <v/>
      </c>
      <c r="IV63" s="368"/>
      <c r="IW63" s="369" t="str">
        <f t="shared" si="141"/>
        <v/>
      </c>
      <c r="IX63" s="367" t="str">
        <f t="shared" si="142"/>
        <v/>
      </c>
      <c r="IY63" s="368"/>
      <c r="IZ63" s="369" t="str">
        <f t="shared" si="143"/>
        <v/>
      </c>
      <c r="JA63" s="367" t="str">
        <f t="shared" si="144"/>
        <v/>
      </c>
      <c r="JB63" s="368"/>
      <c r="JC63" s="369" t="str">
        <f t="shared" si="145"/>
        <v/>
      </c>
      <c r="JD63" s="367" t="str">
        <f t="shared" si="146"/>
        <v/>
      </c>
      <c r="JE63" s="368"/>
      <c r="JF63" s="369" t="str">
        <f t="shared" si="147"/>
        <v/>
      </c>
      <c r="JG63" s="367" t="str">
        <f t="shared" si="148"/>
        <v/>
      </c>
      <c r="JH63" s="402"/>
      <c r="JI63" s="369" t="str">
        <f t="shared" si="149"/>
        <v/>
      </c>
      <c r="JJ63" s="367" t="str">
        <f t="shared" si="150"/>
        <v/>
      </c>
      <c r="JK63" s="368"/>
      <c r="JL63" s="369" t="str">
        <f t="shared" si="151"/>
        <v/>
      </c>
      <c r="JM63" s="367" t="str">
        <f t="shared" si="152"/>
        <v/>
      </c>
      <c r="JN63" s="794"/>
      <c r="JO63" s="369" t="str">
        <f t="shared" si="153"/>
        <v/>
      </c>
      <c r="JP63" s="367" t="str">
        <f t="shared" si="154"/>
        <v/>
      </c>
      <c r="JQ63" s="368"/>
      <c r="JR63" s="369" t="str">
        <f t="shared" si="155"/>
        <v/>
      </c>
      <c r="JS63" s="367" t="str">
        <f t="shared" si="156"/>
        <v/>
      </c>
      <c r="JT63" s="368"/>
      <c r="JU63" s="369" t="str">
        <f t="shared" si="157"/>
        <v/>
      </c>
      <c r="JV63" s="367" t="str">
        <f t="shared" si="158"/>
        <v/>
      </c>
      <c r="JW63" s="794"/>
      <c r="JX63" s="369" t="str">
        <f t="shared" si="159"/>
        <v/>
      </c>
      <c r="JY63" s="367" t="str">
        <f t="shared" si="160"/>
        <v/>
      </c>
      <c r="JZ63" s="794"/>
      <c r="KA63" s="369" t="str">
        <f t="shared" si="161"/>
        <v/>
      </c>
      <c r="KB63" s="367" t="str">
        <f t="shared" si="162"/>
        <v/>
      </c>
      <c r="KC63" s="368"/>
      <c r="KD63" s="369" t="str">
        <f t="shared" si="163"/>
        <v/>
      </c>
      <c r="KE63" s="367" t="str">
        <f t="shared" si="164"/>
        <v/>
      </c>
      <c r="KF63" s="368"/>
      <c r="KG63" s="369" t="str">
        <f t="shared" si="165"/>
        <v/>
      </c>
      <c r="KH63" s="367" t="str">
        <f t="shared" si="166"/>
        <v/>
      </c>
      <c r="KI63" s="368"/>
      <c r="KJ63" s="369" t="str">
        <f t="shared" si="167"/>
        <v/>
      </c>
      <c r="KK63" s="367" t="str">
        <f t="shared" si="168"/>
        <v/>
      </c>
      <c r="KL63" s="368"/>
      <c r="KM63" s="369" t="str">
        <f t="shared" si="169"/>
        <v/>
      </c>
      <c r="KN63" s="367" t="str">
        <f t="shared" si="170"/>
        <v/>
      </c>
      <c r="KO63" s="368"/>
      <c r="KP63" s="369" t="str">
        <f t="shared" si="171"/>
        <v/>
      </c>
      <c r="KQ63" s="367" t="str">
        <f t="shared" si="172"/>
        <v/>
      </c>
      <c r="KR63" s="368"/>
      <c r="KS63" s="369" t="str">
        <f t="shared" si="173"/>
        <v/>
      </c>
      <c r="KT63" s="367" t="str">
        <f t="shared" si="174"/>
        <v/>
      </c>
      <c r="KU63" s="368"/>
      <c r="KV63" s="369" t="str">
        <f t="shared" si="175"/>
        <v/>
      </c>
      <c r="KW63" s="367" t="str">
        <f t="shared" si="176"/>
        <v/>
      </c>
      <c r="KX63" s="368"/>
      <c r="KY63" s="369" t="str">
        <f t="shared" si="177"/>
        <v/>
      </c>
      <c r="KZ63" s="367" t="str">
        <f t="shared" si="178"/>
        <v/>
      </c>
      <c r="LA63" s="368"/>
      <c r="LB63" s="369" t="str">
        <f t="shared" si="179"/>
        <v/>
      </c>
      <c r="LC63" s="367" t="str">
        <f t="shared" si="180"/>
        <v/>
      </c>
      <c r="LD63" s="368"/>
      <c r="LE63" s="369" t="str">
        <f t="shared" si="181"/>
        <v/>
      </c>
      <c r="LF63" s="367" t="str">
        <f t="shared" si="182"/>
        <v/>
      </c>
      <c r="LG63" s="368"/>
      <c r="LH63" s="369" t="str">
        <f t="shared" si="183"/>
        <v/>
      </c>
      <c r="LI63" s="367" t="str">
        <f t="shared" si="184"/>
        <v/>
      </c>
      <c r="LJ63" s="368"/>
      <c r="LK63" s="367" t="str">
        <f>IF($W63="","",IF($W63=LL$4,"→",""))</f>
        <v/>
      </c>
      <c r="XFD63" s="230">
        <f t="shared" si="186"/>
        <v>800</v>
      </c>
    </row>
    <row r="64" spans="1:323 16384:16384" ht="21.65" hidden="1" customHeight="1" x14ac:dyDescent="0.2">
      <c r="A64" s="120"/>
      <c r="B64" s="637">
        <f>IFERROR(VLOOKUP($D64,[1]受注ﾌｧｲﾙ!$A$3:$BZ$1314,5,FALSE),"-")</f>
        <v>46112.572835648149</v>
      </c>
      <c r="C64" s="555">
        <f>IFERROR(VLOOKUP($D64,[1]受注ﾌｧｲﾙ!$A$3:$BZ$1314,6,FALSE),"-")</f>
        <v>0</v>
      </c>
      <c r="D64" s="763" t="s">
        <v>864</v>
      </c>
      <c r="E64" s="638">
        <f>IFERROR(VLOOKUP($D64,[1]受注ﾌｧｲﾙ!$A$3:$BZ$1314,17,FALSE),"-")</f>
        <v>6710</v>
      </c>
      <c r="F64" s="540" t="str">
        <f>IFERROR(VLOOKUP($D64,[1]受注ﾌｧｲﾙ!$A$3:$BZ$1314,18,FALSE),"-")</f>
        <v>30060-AG00-1000X100</v>
      </c>
      <c r="G64" s="540" t="str">
        <f>IFERROR(VLOOKUP($D64,[1]受注ﾌｧｲﾙ!$A$3:$BZ$1314,19,FALSE),"-")</f>
        <v>FA</v>
      </c>
      <c r="H64" s="540" t="str">
        <f>IFERROR(VLOOKUP($D64,[1]受注ﾌｧｲﾙ!$A$3:$BZ$1314,20,FALSE),"-")</f>
        <v xml:space="preserve">   </v>
      </c>
      <c r="I64" s="540" t="str">
        <f>IFERROR(VLOOKUP($D64,[1]受注ﾌｧｲﾙ!$A$3:$BZ$1314,21,FALSE),"-")</f>
        <v>C</v>
      </c>
      <c r="J64" s="639">
        <f>IFERROR(VLOOKUP($D64,[1]受注ﾌｧｲﾙ!$A$3:$BZ$1314,22,FALSE),"-")</f>
        <v>300</v>
      </c>
      <c r="K64" s="540" t="str">
        <f>IFERROR(VLOOKUP($D64,[1]受注ﾌｧｲﾙ!$A$3:$BZ$1314,8,FALSE),"-")</f>
        <v>30060-AG00-1000X100</v>
      </c>
      <c r="L64" s="540" t="str">
        <f>IFERROR(VLOOKUP($D64,[1]受注ﾌｧｲﾙ!$A$3:$BZ$1314,9,FALSE),"-")</f>
        <v>FA</v>
      </c>
      <c r="M64" s="540" t="str">
        <f>IFERROR(VLOOKUP($D64,[1]受注ﾌｧｲﾙ!$A$3:$BZ$1314,10,FALSE),"-")</f>
        <v xml:space="preserve">   </v>
      </c>
      <c r="N64" s="540" t="str">
        <f>IFERROR(VLOOKUP($D64,[1]受注ﾌｧｲﾙ!$A$3:$BZ$1314,11,FALSE),"-")</f>
        <v>X</v>
      </c>
      <c r="O64" s="639">
        <f>IFERROR(VLOOKUP($D64,[1]受注ﾌｧｲﾙ!$A$3:$BZ$1314,13,FALSE),"-")</f>
        <v>300</v>
      </c>
      <c r="P64" s="540">
        <f>IFERROR(VLOOKUP($D64,[1]受注ﾌｧｲﾙ!$A$3:$BZ$1314,15,FALSE),"-")</f>
        <v>0</v>
      </c>
      <c r="Q64" s="640">
        <f>IFERROR((VLOOKUP($D64,[1]受注ﾌｧｲﾙ!$A$3:$BZ$1314,16,FALSE)*O64),"-")</f>
        <v>300</v>
      </c>
      <c r="R64" s="640">
        <f>IFERROR(VLOOKUP($D64,[3]加工日報その他!$A$5:$DD$999,107,FALSE),"-")</f>
        <v>300</v>
      </c>
      <c r="S64" s="540" t="str">
        <f>IFERROR(VLOOKUP($D64,[1]受注ﾌｧｲﾙ!$A$3:$BZ$1314,26,FALSE),"-")</f>
        <v>巻き返し</v>
      </c>
      <c r="T64" s="641" t="str">
        <f>IFERROR(VLOOKUP($D64,[1]受注ﾌｧｲﾙ!$A$3:$BZ$1314,23,FALSE),"-")</f>
        <v>湖南</v>
      </c>
      <c r="U64" s="642"/>
      <c r="V64" s="642"/>
      <c r="W64" s="642">
        <f>IFERROR(VLOOKUP($D64,[1]受注ﾌｧｲﾙ!$A$3:$BZ$1314,25,FALSE),"-")</f>
        <v>46120</v>
      </c>
      <c r="X64" s="642">
        <f>IFERROR(VLOOKUP($D64,[1]受注ﾌｧｲﾙ!$A$3:$BZ$1314,32,FALSE),"-")</f>
        <v>46122</v>
      </c>
      <c r="Y64" s="642">
        <f>IFERROR(VLOOKUP($D64,[1]受注ﾌｧｲﾙ!$A$3:$BZ$1314,33,FALSE),"-")</f>
        <v>46122</v>
      </c>
      <c r="Z64" s="642">
        <f t="shared" si="0"/>
        <v>46119</v>
      </c>
      <c r="AA64" s="643">
        <f>IFERROR(VLOOKUP($D64,[3]加工日報その他!$A$5:$DD$999,2,FALSE),"-")</f>
        <v>46120</v>
      </c>
      <c r="AB64" s="644">
        <f>IFERROR(VLOOKUP($D64,[3]加工日報その他!$A$5:$DD$999,108,FALSE),"-")</f>
        <v>300</v>
      </c>
      <c r="AC64" s="645">
        <f t="shared" si="1"/>
        <v>300</v>
      </c>
      <c r="AD64" s="410" t="str">
        <f>IFERROR(VLOOKUP($D64,[1]受注ﾌｧｲﾙ!$A$3:$BZ$1314,27,FALSE),"-")&amp;"　"&amp;IFERROR(VLOOKUP($D64,[1]受注ﾌｧｲﾙ!$A$3:$BZ$1314,28,FALSE),"-")&amp;"　"&amp;IFERROR(VLOOKUP($D64,[1]受注ﾌｧｲﾙ!$A$3:$BZ$1314,29,FALSE),"-")</f>
        <v>　　</v>
      </c>
      <c r="AE64" s="366"/>
      <c r="AF64" s="646" t="str">
        <f>IFERROR(VLOOKUP($D64,[3]加工日報その他!$A$5:$DD$999,94,FALSE),"-")</f>
        <v>完</v>
      </c>
      <c r="AG64" s="647" t="str">
        <f>IFERROR(VLOOKUP($D64,[1]受注ﾌｧｲﾙ!$A$3:$BZ$1314,2,FALSE),"-")</f>
        <v>通常入力</v>
      </c>
      <c r="AH64" s="647" t="str">
        <f>IFERROR(VLOOKUP($D64,[1]受注ﾌｧｲﾙ!$A$3:$BZ$1314,3,FALSE),"-")</f>
        <v>TPI</v>
      </c>
      <c r="AI64" s="648">
        <f>IFERROR(VLOOKUP($D64,[1]受注ﾌｧｲﾙ!$A$3:$BZ$1314,31,FALSE),"-")</f>
        <v>0</v>
      </c>
      <c r="AJ64" s="648" t="str">
        <f>IFERROR(VLOOKUP($D64,[1]受注ﾌｧｲﾙ!$A$3:$BZ$1314,12,FALSE),"-")</f>
        <v xml:space="preserve"> </v>
      </c>
      <c r="AK64" s="649" t="str">
        <f>IFERROR(VLOOKUP($D64,[1]受注ﾌｧｲﾙ!$A$3:$BZ$1314,24,FALSE),"-")</f>
        <v>ｽﾘｯﾄ</v>
      </c>
      <c r="AL64" s="366"/>
      <c r="AM64" s="366"/>
      <c r="AN64" s="366"/>
      <c r="AO64" s="366"/>
      <c r="AP64" s="366"/>
      <c r="AQ64" s="808" t="s">
        <v>323</v>
      </c>
      <c r="AR64" s="763"/>
      <c r="AS64" s="367" t="str">
        <f t="shared" si="2"/>
        <v/>
      </c>
      <c r="AT64" s="368"/>
      <c r="AU64" s="369" t="str">
        <f t="shared" si="3"/>
        <v/>
      </c>
      <c r="AV64" s="367" t="str">
        <f t="shared" si="4"/>
        <v/>
      </c>
      <c r="AW64" s="368"/>
      <c r="AX64" s="369" t="str">
        <f t="shared" si="5"/>
        <v/>
      </c>
      <c r="AY64" s="367" t="str">
        <f t="shared" si="6"/>
        <v/>
      </c>
      <c r="AZ64" s="402"/>
      <c r="BA64" s="369" t="str">
        <f t="shared" si="7"/>
        <v/>
      </c>
      <c r="BB64" s="367" t="str">
        <f t="shared" si="8"/>
        <v/>
      </c>
      <c r="BC64" s="402"/>
      <c r="BD64" s="369" t="str">
        <f t="shared" si="9"/>
        <v/>
      </c>
      <c r="BE64" s="367" t="str">
        <f t="shared" si="10"/>
        <v/>
      </c>
      <c r="BF64" s="402"/>
      <c r="BG64" s="369" t="str">
        <f t="shared" si="11"/>
        <v/>
      </c>
      <c r="BH64" s="367" t="str">
        <f t="shared" si="12"/>
        <v/>
      </c>
      <c r="BI64" s="368"/>
      <c r="BJ64" s="369" t="str">
        <f t="shared" si="13"/>
        <v/>
      </c>
      <c r="BK64" s="367" t="str">
        <f t="shared" si="14"/>
        <v/>
      </c>
      <c r="BL64" s="402"/>
      <c r="BM64" s="369" t="str">
        <f t="shared" si="15"/>
        <v/>
      </c>
      <c r="BN64" s="367" t="str">
        <f t="shared" si="16"/>
        <v/>
      </c>
      <c r="BO64" s="368"/>
      <c r="BP64" s="369" t="str">
        <f t="shared" si="17"/>
        <v/>
      </c>
      <c r="BQ64" s="367" t="str">
        <f t="shared" si="18"/>
        <v/>
      </c>
      <c r="BR64" s="368"/>
      <c r="BS64" s="369" t="str">
        <f t="shared" si="19"/>
        <v/>
      </c>
      <c r="BT64" s="367" t="str">
        <f t="shared" si="20"/>
        <v/>
      </c>
      <c r="BU64" s="368"/>
      <c r="BV64" s="369" t="str">
        <f t="shared" si="21"/>
        <v/>
      </c>
      <c r="BW64" s="367" t="str">
        <f t="shared" si="22"/>
        <v/>
      </c>
      <c r="BX64" s="368"/>
      <c r="BY64" s="369" t="str">
        <f t="shared" si="23"/>
        <v/>
      </c>
      <c r="BZ64" s="367" t="str">
        <f t="shared" si="24"/>
        <v/>
      </c>
      <c r="CA64" s="368"/>
      <c r="CB64" s="369" t="str">
        <f t="shared" si="25"/>
        <v/>
      </c>
      <c r="CC64" s="367" t="str">
        <f t="shared" si="26"/>
        <v/>
      </c>
      <c r="CD64" s="402"/>
      <c r="CE64" s="369" t="str">
        <f t="shared" si="27"/>
        <v/>
      </c>
      <c r="CF64" s="367" t="str">
        <f t="shared" si="28"/>
        <v/>
      </c>
      <c r="CG64" s="368"/>
      <c r="CH64" s="369" t="str">
        <f t="shared" si="29"/>
        <v/>
      </c>
      <c r="CI64" s="367" t="str">
        <f t="shared" si="30"/>
        <v/>
      </c>
      <c r="CJ64" s="794"/>
      <c r="CK64" s="369" t="str">
        <f t="shared" si="31"/>
        <v/>
      </c>
      <c r="CL64" s="367" t="str">
        <f t="shared" si="32"/>
        <v/>
      </c>
      <c r="CM64" s="368"/>
      <c r="CN64" s="369" t="str">
        <f t="shared" si="33"/>
        <v/>
      </c>
      <c r="CO64" s="367" t="str">
        <f t="shared" si="34"/>
        <v/>
      </c>
      <c r="CP64" s="368"/>
      <c r="CQ64" s="369" t="str">
        <f t="shared" si="35"/>
        <v/>
      </c>
      <c r="CR64" s="367" t="str">
        <f t="shared" si="36"/>
        <v/>
      </c>
      <c r="CS64" s="794"/>
      <c r="CT64" s="369" t="str">
        <f t="shared" si="37"/>
        <v/>
      </c>
      <c r="CU64" s="367" t="str">
        <f t="shared" si="38"/>
        <v/>
      </c>
      <c r="CV64" s="794"/>
      <c r="CW64" s="369" t="str">
        <f t="shared" si="39"/>
        <v/>
      </c>
      <c r="CX64" s="367" t="str">
        <f t="shared" si="40"/>
        <v/>
      </c>
      <c r="CY64" s="368"/>
      <c r="CZ64" s="369" t="str">
        <f t="shared" si="41"/>
        <v/>
      </c>
      <c r="DA64" s="367" t="str">
        <f t="shared" si="42"/>
        <v/>
      </c>
      <c r="DB64" s="368"/>
      <c r="DC64" s="369" t="str">
        <f t="shared" si="43"/>
        <v/>
      </c>
      <c r="DD64" s="367" t="str">
        <f t="shared" si="44"/>
        <v/>
      </c>
      <c r="DE64" s="368"/>
      <c r="DF64" s="369" t="str">
        <f t="shared" si="45"/>
        <v/>
      </c>
      <c r="DG64" s="367" t="str">
        <f t="shared" si="46"/>
        <v/>
      </c>
      <c r="DH64" s="368"/>
      <c r="DI64" s="369" t="str">
        <f t="shared" si="47"/>
        <v/>
      </c>
      <c r="DJ64" s="367" t="str">
        <f t="shared" si="48"/>
        <v/>
      </c>
      <c r="DK64" s="368"/>
      <c r="DL64" s="369" t="str">
        <f t="shared" si="49"/>
        <v/>
      </c>
      <c r="DM64" s="367" t="str">
        <f t="shared" si="50"/>
        <v/>
      </c>
      <c r="DN64" s="368"/>
      <c r="DO64" s="369" t="str">
        <f t="shared" si="51"/>
        <v/>
      </c>
      <c r="DP64" s="367" t="str">
        <f t="shared" si="52"/>
        <v/>
      </c>
      <c r="DQ64" s="368"/>
      <c r="DR64" s="369" t="str">
        <f t="shared" si="53"/>
        <v/>
      </c>
      <c r="DS64" s="367" t="str">
        <f t="shared" si="54"/>
        <v/>
      </c>
      <c r="DT64" s="368"/>
      <c r="DU64" s="369" t="str">
        <f t="shared" si="55"/>
        <v/>
      </c>
      <c r="DV64" s="367" t="str">
        <f t="shared" si="56"/>
        <v/>
      </c>
      <c r="DW64" s="368"/>
      <c r="DX64" s="369" t="str">
        <f t="shared" si="57"/>
        <v/>
      </c>
      <c r="DY64" s="367" t="str">
        <f t="shared" si="58"/>
        <v/>
      </c>
      <c r="DZ64" s="368"/>
      <c r="EA64" s="369" t="str">
        <f t="shared" si="59"/>
        <v/>
      </c>
      <c r="EB64" s="367" t="str">
        <f t="shared" si="60"/>
        <v/>
      </c>
      <c r="EC64" s="368"/>
      <c r="ED64" s="369" t="str">
        <f t="shared" si="61"/>
        <v/>
      </c>
      <c r="EE64" s="367" t="str">
        <f t="shared" si="62"/>
        <v/>
      </c>
      <c r="EF64" s="368"/>
      <c r="EG64" s="367" t="str">
        <f t="shared" si="63"/>
        <v/>
      </c>
      <c r="EH64" s="367" t="str">
        <f t="shared" si="63"/>
        <v/>
      </c>
      <c r="EI64" s="368"/>
      <c r="EJ64" s="369" t="str">
        <f t="shared" si="64"/>
        <v/>
      </c>
      <c r="EK64" s="367" t="str">
        <f t="shared" si="65"/>
        <v/>
      </c>
      <c r="EL64" s="368"/>
      <c r="EM64" s="369" t="str">
        <f t="shared" si="66"/>
        <v/>
      </c>
      <c r="EN64" s="367" t="str">
        <f t="shared" si="67"/>
        <v/>
      </c>
      <c r="EO64" s="402"/>
      <c r="EP64" s="369" t="str">
        <f t="shared" si="68"/>
        <v/>
      </c>
      <c r="EQ64" s="367" t="str">
        <f t="shared" si="69"/>
        <v/>
      </c>
      <c r="ER64" s="402"/>
      <c r="ES64" s="369" t="str">
        <f t="shared" si="70"/>
        <v/>
      </c>
      <c r="ET64" s="367" t="str">
        <f t="shared" si="71"/>
        <v/>
      </c>
      <c r="EU64" s="402"/>
      <c r="EV64" s="369" t="str">
        <f t="shared" si="72"/>
        <v/>
      </c>
      <c r="EW64" s="367" t="str">
        <f t="shared" si="73"/>
        <v/>
      </c>
      <c r="EX64" s="368"/>
      <c r="EY64" s="369" t="str">
        <f t="shared" si="74"/>
        <v/>
      </c>
      <c r="EZ64" s="367" t="str">
        <f t="shared" si="75"/>
        <v/>
      </c>
      <c r="FA64" s="807">
        <v>300</v>
      </c>
      <c r="FB64" s="369" t="str">
        <f t="shared" si="76"/>
        <v/>
      </c>
      <c r="FC64" s="367" t="str">
        <f t="shared" si="77"/>
        <v>→</v>
      </c>
      <c r="FD64" s="368"/>
      <c r="FE64" s="369" t="str">
        <f t="shared" si="78"/>
        <v/>
      </c>
      <c r="FF64" s="367" t="str">
        <f t="shared" si="79"/>
        <v/>
      </c>
      <c r="FG64" s="368">
        <f>300-300</f>
        <v>0</v>
      </c>
      <c r="FH64" s="369" t="str">
        <f t="shared" si="80"/>
        <v/>
      </c>
      <c r="FI64" s="367" t="str">
        <f t="shared" si="81"/>
        <v/>
      </c>
      <c r="FJ64" s="368"/>
      <c r="FK64" s="369" t="str">
        <f t="shared" si="82"/>
        <v>⇒</v>
      </c>
      <c r="FL64" s="367" t="str">
        <f t="shared" si="83"/>
        <v/>
      </c>
      <c r="FM64" s="368"/>
      <c r="FN64" s="369" t="str">
        <f t="shared" si="84"/>
        <v/>
      </c>
      <c r="FO64" s="367" t="str">
        <f t="shared" si="85"/>
        <v/>
      </c>
      <c r="FP64" s="368"/>
      <c r="FQ64" s="369" t="str">
        <f t="shared" si="86"/>
        <v/>
      </c>
      <c r="FR64" s="367" t="str">
        <f t="shared" si="87"/>
        <v/>
      </c>
      <c r="FS64" s="402"/>
      <c r="FT64" s="369" t="str">
        <f t="shared" si="88"/>
        <v/>
      </c>
      <c r="FU64" s="367" t="str">
        <f t="shared" si="89"/>
        <v/>
      </c>
      <c r="FV64" s="368"/>
      <c r="FW64" s="369" t="str">
        <f t="shared" si="90"/>
        <v/>
      </c>
      <c r="FX64" s="367" t="str">
        <f t="shared" si="91"/>
        <v/>
      </c>
      <c r="FY64" s="794"/>
      <c r="FZ64" s="369" t="str">
        <f t="shared" si="92"/>
        <v/>
      </c>
      <c r="GA64" s="367" t="str">
        <f t="shared" si="93"/>
        <v/>
      </c>
      <c r="GB64" s="368"/>
      <c r="GC64" s="369" t="str">
        <f t="shared" si="94"/>
        <v/>
      </c>
      <c r="GD64" s="367" t="str">
        <f t="shared" si="95"/>
        <v/>
      </c>
      <c r="GE64" s="368"/>
      <c r="GF64" s="369" t="str">
        <f t="shared" si="96"/>
        <v/>
      </c>
      <c r="GG64" s="367" t="str">
        <f t="shared" si="97"/>
        <v/>
      </c>
      <c r="GH64" s="794"/>
      <c r="GI64" s="369" t="str">
        <f t="shared" si="98"/>
        <v/>
      </c>
      <c r="GJ64" s="367" t="str">
        <f t="shared" si="99"/>
        <v/>
      </c>
      <c r="GK64" s="794"/>
      <c r="GL64" s="369" t="str">
        <f t="shared" si="100"/>
        <v/>
      </c>
      <c r="GM64" s="367" t="str">
        <f t="shared" si="101"/>
        <v/>
      </c>
      <c r="GN64" s="368"/>
      <c r="GO64" s="369" t="str">
        <f t="shared" si="102"/>
        <v/>
      </c>
      <c r="GP64" s="367" t="str">
        <f t="shared" si="103"/>
        <v/>
      </c>
      <c r="GQ64" s="368"/>
      <c r="GR64" s="369" t="str">
        <f t="shared" si="104"/>
        <v/>
      </c>
      <c r="GS64" s="367" t="str">
        <f t="shared" si="105"/>
        <v/>
      </c>
      <c r="GT64" s="368"/>
      <c r="GU64" s="369" t="str">
        <f t="shared" si="106"/>
        <v/>
      </c>
      <c r="GV64" s="367" t="str">
        <f t="shared" si="107"/>
        <v/>
      </c>
      <c r="GW64" s="368"/>
      <c r="GX64" s="369" t="str">
        <f t="shared" si="108"/>
        <v/>
      </c>
      <c r="GY64" s="367" t="str">
        <f t="shared" si="109"/>
        <v/>
      </c>
      <c r="GZ64" s="368"/>
      <c r="HA64" s="369" t="str">
        <f t="shared" si="110"/>
        <v/>
      </c>
      <c r="HB64" s="367" t="str">
        <f t="shared" si="111"/>
        <v/>
      </c>
      <c r="HC64" s="368"/>
      <c r="HD64" s="369" t="str">
        <f t="shared" si="112"/>
        <v/>
      </c>
      <c r="HE64" s="367" t="str">
        <f t="shared" si="113"/>
        <v/>
      </c>
      <c r="HF64" s="368"/>
      <c r="HG64" s="369" t="str">
        <f t="shared" si="114"/>
        <v/>
      </c>
      <c r="HH64" s="367" t="str">
        <f t="shared" si="115"/>
        <v/>
      </c>
      <c r="HI64" s="368"/>
      <c r="HJ64" s="369" t="str">
        <f t="shared" si="116"/>
        <v/>
      </c>
      <c r="HK64" s="367" t="str">
        <f t="shared" si="117"/>
        <v/>
      </c>
      <c r="HL64" s="368"/>
      <c r="HM64" s="369" t="str">
        <f t="shared" si="118"/>
        <v/>
      </c>
      <c r="HN64" s="367" t="str">
        <f t="shared" si="119"/>
        <v/>
      </c>
      <c r="HO64" s="368"/>
      <c r="HP64" s="369" t="str">
        <f t="shared" si="120"/>
        <v/>
      </c>
      <c r="HQ64" s="367" t="str">
        <f t="shared" si="121"/>
        <v/>
      </c>
      <c r="HR64" s="368"/>
      <c r="HS64" s="369" t="str">
        <f t="shared" si="122"/>
        <v/>
      </c>
      <c r="HT64" s="367" t="str">
        <f t="shared" si="123"/>
        <v/>
      </c>
      <c r="HU64" s="368"/>
      <c r="HV64" s="367" t="str">
        <f t="shared" si="124"/>
        <v/>
      </c>
      <c r="HW64" s="367" t="str">
        <f t="shared" si="124"/>
        <v/>
      </c>
      <c r="HX64" s="368"/>
      <c r="HY64" s="369" t="str">
        <f t="shared" si="125"/>
        <v/>
      </c>
      <c r="HZ64" s="367" t="str">
        <f t="shared" si="126"/>
        <v/>
      </c>
      <c r="IA64" s="368"/>
      <c r="IB64" s="369" t="str">
        <f t="shared" si="127"/>
        <v/>
      </c>
      <c r="IC64" s="367" t="str">
        <f t="shared" si="128"/>
        <v/>
      </c>
      <c r="ID64" s="402"/>
      <c r="IE64" s="369" t="str">
        <f t="shared" si="129"/>
        <v/>
      </c>
      <c r="IF64" s="367" t="str">
        <f t="shared" si="130"/>
        <v/>
      </c>
      <c r="IG64" s="402"/>
      <c r="IH64" s="369" t="str">
        <f t="shared" si="131"/>
        <v/>
      </c>
      <c r="II64" s="367" t="str">
        <f t="shared" si="132"/>
        <v/>
      </c>
      <c r="IJ64" s="402"/>
      <c r="IK64" s="369" t="str">
        <f t="shared" si="133"/>
        <v/>
      </c>
      <c r="IL64" s="367" t="str">
        <f t="shared" si="134"/>
        <v/>
      </c>
      <c r="IM64" s="368"/>
      <c r="IN64" s="369" t="str">
        <f t="shared" si="135"/>
        <v/>
      </c>
      <c r="IO64" s="367" t="str">
        <f t="shared" si="136"/>
        <v/>
      </c>
      <c r="IP64" s="402"/>
      <c r="IQ64" s="369" t="str">
        <f t="shared" si="137"/>
        <v/>
      </c>
      <c r="IR64" s="367" t="str">
        <f t="shared" si="138"/>
        <v/>
      </c>
      <c r="IS64" s="368"/>
      <c r="IT64" s="369" t="str">
        <f t="shared" si="139"/>
        <v/>
      </c>
      <c r="IU64" s="367" t="str">
        <f t="shared" si="140"/>
        <v/>
      </c>
      <c r="IV64" s="368"/>
      <c r="IW64" s="369" t="str">
        <f t="shared" si="141"/>
        <v/>
      </c>
      <c r="IX64" s="367" t="str">
        <f t="shared" si="142"/>
        <v/>
      </c>
      <c r="IY64" s="368"/>
      <c r="IZ64" s="369" t="str">
        <f t="shared" si="143"/>
        <v/>
      </c>
      <c r="JA64" s="367" t="str">
        <f t="shared" si="144"/>
        <v/>
      </c>
      <c r="JB64" s="368"/>
      <c r="JC64" s="369" t="str">
        <f t="shared" si="145"/>
        <v/>
      </c>
      <c r="JD64" s="367" t="str">
        <f t="shared" si="146"/>
        <v/>
      </c>
      <c r="JE64" s="368"/>
      <c r="JF64" s="369" t="str">
        <f t="shared" si="147"/>
        <v/>
      </c>
      <c r="JG64" s="367" t="str">
        <f t="shared" si="148"/>
        <v/>
      </c>
      <c r="JH64" s="402"/>
      <c r="JI64" s="369" t="str">
        <f t="shared" si="149"/>
        <v/>
      </c>
      <c r="JJ64" s="367" t="str">
        <f t="shared" si="150"/>
        <v/>
      </c>
      <c r="JK64" s="368"/>
      <c r="JL64" s="369" t="str">
        <f t="shared" si="151"/>
        <v/>
      </c>
      <c r="JM64" s="367" t="str">
        <f t="shared" si="152"/>
        <v/>
      </c>
      <c r="JN64" s="794"/>
      <c r="JO64" s="369" t="str">
        <f t="shared" si="153"/>
        <v/>
      </c>
      <c r="JP64" s="367" t="str">
        <f t="shared" si="154"/>
        <v/>
      </c>
      <c r="JQ64" s="368"/>
      <c r="JR64" s="369" t="str">
        <f t="shared" si="155"/>
        <v/>
      </c>
      <c r="JS64" s="367" t="str">
        <f t="shared" si="156"/>
        <v/>
      </c>
      <c r="JT64" s="368"/>
      <c r="JU64" s="369" t="str">
        <f t="shared" si="157"/>
        <v/>
      </c>
      <c r="JV64" s="367" t="str">
        <f t="shared" si="158"/>
        <v/>
      </c>
      <c r="JW64" s="794"/>
      <c r="JX64" s="369" t="str">
        <f t="shared" si="159"/>
        <v/>
      </c>
      <c r="JY64" s="367" t="str">
        <f t="shared" si="160"/>
        <v/>
      </c>
      <c r="JZ64" s="794"/>
      <c r="KA64" s="369" t="str">
        <f t="shared" si="161"/>
        <v/>
      </c>
      <c r="KB64" s="367" t="str">
        <f t="shared" si="162"/>
        <v/>
      </c>
      <c r="KC64" s="368"/>
      <c r="KD64" s="369" t="str">
        <f t="shared" si="163"/>
        <v/>
      </c>
      <c r="KE64" s="367" t="str">
        <f t="shared" si="164"/>
        <v/>
      </c>
      <c r="KF64" s="368"/>
      <c r="KG64" s="369" t="str">
        <f t="shared" si="165"/>
        <v/>
      </c>
      <c r="KH64" s="367" t="str">
        <f t="shared" si="166"/>
        <v/>
      </c>
      <c r="KI64" s="368"/>
      <c r="KJ64" s="369" t="str">
        <f t="shared" si="167"/>
        <v/>
      </c>
      <c r="KK64" s="367" t="str">
        <f t="shared" si="168"/>
        <v/>
      </c>
      <c r="KL64" s="368"/>
      <c r="KM64" s="369" t="str">
        <f t="shared" si="169"/>
        <v/>
      </c>
      <c r="KN64" s="367" t="str">
        <f t="shared" si="170"/>
        <v/>
      </c>
      <c r="KO64" s="368"/>
      <c r="KP64" s="369" t="str">
        <f t="shared" si="171"/>
        <v/>
      </c>
      <c r="KQ64" s="367" t="str">
        <f t="shared" si="172"/>
        <v/>
      </c>
      <c r="KR64" s="368"/>
      <c r="KS64" s="369" t="str">
        <f t="shared" si="173"/>
        <v/>
      </c>
      <c r="KT64" s="367" t="str">
        <f t="shared" si="174"/>
        <v/>
      </c>
      <c r="KU64" s="368"/>
      <c r="KV64" s="369" t="str">
        <f t="shared" si="175"/>
        <v/>
      </c>
      <c r="KW64" s="367" t="str">
        <f t="shared" si="176"/>
        <v/>
      </c>
      <c r="KX64" s="368"/>
      <c r="KY64" s="369" t="str">
        <f t="shared" si="177"/>
        <v/>
      </c>
      <c r="KZ64" s="367" t="str">
        <f t="shared" si="178"/>
        <v/>
      </c>
      <c r="LA64" s="368"/>
      <c r="LB64" s="369" t="str">
        <f t="shared" si="179"/>
        <v/>
      </c>
      <c r="LC64" s="367" t="str">
        <f t="shared" si="180"/>
        <v/>
      </c>
      <c r="LD64" s="368"/>
      <c r="LE64" s="369" t="str">
        <f t="shared" si="181"/>
        <v/>
      </c>
      <c r="LF64" s="367" t="str">
        <f t="shared" si="182"/>
        <v/>
      </c>
      <c r="LG64" s="368"/>
      <c r="LH64" s="369" t="str">
        <f t="shared" si="183"/>
        <v/>
      </c>
      <c r="LI64" s="367" t="str">
        <f t="shared" si="184"/>
        <v/>
      </c>
      <c r="LJ64" s="368"/>
      <c r="LK64" s="367" t="str">
        <f>IF($W64="","",IF($W64=LL$4,"→",""))</f>
        <v/>
      </c>
      <c r="XFD64" s="230">
        <f>SUM(AC64:XFC64)</f>
        <v>600</v>
      </c>
    </row>
    <row r="65" spans="1:778 16384:16384" ht="21.65" customHeight="1" x14ac:dyDescent="0.2">
      <c r="A65" s="120"/>
      <c r="B65" s="637">
        <f>IFERROR(VLOOKUP($D65,[1]受注ﾌｧｲﾙ!$A$3:$BZ$1314,5,FALSE),"-")</f>
        <v>46121.381944444445</v>
      </c>
      <c r="C65" s="555">
        <f>IFERROR(VLOOKUP($D65,[1]受注ﾌｧｲﾙ!$A$3:$BZ$1314,6,FALSE),"-")</f>
        <v>0</v>
      </c>
      <c r="D65" s="763" t="s">
        <v>993</v>
      </c>
      <c r="E65" s="638">
        <f>IFERROR(VLOOKUP($D65,[1]受注ﾌｧｲﾙ!$A$3:$BZ$1314,17,FALSE),"-")</f>
        <v>6798</v>
      </c>
      <c r="F65" s="540" t="str">
        <f>IFERROR(VLOOKUP($D65,[1]受注ﾌｧｲﾙ!$A$3:$BZ$1314,18,FALSE),"-")</f>
        <v>15030-AW07-1550X200</v>
      </c>
      <c r="G65" s="540" t="str">
        <f>IFERROR(VLOOKUP($D65,[1]受注ﾌｧｲﾙ!$A$3:$BZ$1314,19,FALSE),"-")</f>
        <v>FA</v>
      </c>
      <c r="H65" s="540" t="str">
        <f>IFERROR(VLOOKUP($D65,[1]受注ﾌｧｲﾙ!$A$3:$BZ$1314,20,FALSE),"-")</f>
        <v xml:space="preserve">   </v>
      </c>
      <c r="I65" s="540" t="str">
        <f>IFERROR(VLOOKUP($D65,[1]受注ﾌｧｲﾙ!$A$3:$BZ$1314,21,FALSE),"-")</f>
        <v>V</v>
      </c>
      <c r="J65" s="639">
        <f>IFERROR(VLOOKUP($D65,[1]受注ﾌｧｲﾙ!$A$3:$BZ$1314,22,FALSE),"-")</f>
        <v>200</v>
      </c>
      <c r="K65" s="540" t="str">
        <f>IFERROR(VLOOKUP($D65,[1]受注ﾌｧｲﾙ!$A$3:$BZ$1314,8,FALSE),"-")</f>
        <v xml:space="preserve">15030-JW07-1550X 40
15030-AW07-1550X160   </v>
      </c>
      <c r="L65" s="540" t="str">
        <f>IFERROR(VLOOKUP($D65,[1]受注ﾌｧｲﾙ!$A$3:$BZ$1314,9,FALSE),"-")</f>
        <v>FA</v>
      </c>
      <c r="M65" s="540" t="str">
        <f>IFERROR(VLOOKUP($D65,[1]受注ﾌｧｲﾙ!$A$3:$BZ$1314,10,FALSE),"-")</f>
        <v xml:space="preserve">   </v>
      </c>
      <c r="N65" s="540" t="str">
        <f>IFERROR(VLOOKUP($D65,[1]受注ﾌｧｲﾙ!$A$3:$BZ$1314,11,FALSE),"-")</f>
        <v>G</v>
      </c>
      <c r="O65" s="639" t="str">
        <f>IFERROR(VLOOKUP($D65,[1]受注ﾌｧｲﾙ!$A$3:$BZ$1314,13,FALSE),"-")</f>
        <v>40
160</v>
      </c>
      <c r="P65" s="540">
        <f>IFERROR(VLOOKUP($D65,[1]受注ﾌｧｲﾙ!$A$3:$BZ$1314,15,FALSE),"-")</f>
        <v>0</v>
      </c>
      <c r="Q65" s="640" t="str">
        <f>IFERROR((VLOOKUP($D65,[1]受注ﾌｧｲﾙ!$A$3:$BZ$1314,16,FALSE)*O65),"-")</f>
        <v>-</v>
      </c>
      <c r="R65" s="640" t="str">
        <f>IFERROR(VLOOKUP($D65,[3]加工日報その他!$A$5:$DD$999,107,FALSE),"-")</f>
        <v>-</v>
      </c>
      <c r="S65" s="540" t="str">
        <f>IFERROR(VLOOKUP($D65,[1]受注ﾌｧｲﾙ!$A$3:$BZ$1314,26,FALSE),"-")</f>
        <v>EC,分割</v>
      </c>
      <c r="T65" s="641" t="str">
        <f>IFERROR(VLOOKUP($D65,[1]受注ﾌｧｲﾙ!$A$3:$BZ$1314,23,FALSE),"-")</f>
        <v>滋賀</v>
      </c>
      <c r="U65" s="642"/>
      <c r="V65" s="642"/>
      <c r="W65" s="642">
        <f>IFERROR(VLOOKUP($D65,[1]受注ﾌｧｲﾙ!$A$3:$BZ$1314,25,FALSE),"-")</f>
        <v>46122</v>
      </c>
      <c r="X65" s="642">
        <f>IFERROR(VLOOKUP($D65,[1]受注ﾌｧｲﾙ!$A$3:$BZ$1314,32,FALSE),"-")</f>
        <v>46126</v>
      </c>
      <c r="Y65" s="642">
        <f>IFERROR(VLOOKUP($D65,[1]受注ﾌｧｲﾙ!$A$3:$BZ$1314,33,FALSE),"-")</f>
        <v>46126</v>
      </c>
      <c r="Z65" s="642">
        <f t="shared" si="0"/>
        <v>46122</v>
      </c>
      <c r="AA65" s="643" t="str">
        <f>IFERROR(VLOOKUP($D65,[3]加工日報その他!$A$5:$DD$999,2,FALSE),"-")</f>
        <v>-</v>
      </c>
      <c r="AB65" s="644" t="str">
        <f>IFERROR(VLOOKUP($D65,[3]加工日報その他!$A$5:$DD$999,108,FALSE),"-")</f>
        <v>-</v>
      </c>
      <c r="AC65" s="645">
        <f t="shared" si="1"/>
        <v>200</v>
      </c>
      <c r="AD65" s="410" t="str">
        <f>IFERROR(VLOOKUP($D65,[1]受注ﾌｧｲﾙ!$A$3:$BZ$1314,27,FALSE),"-")&amp;"　"&amp;IFERROR(VLOOKUP($D65,[1]受注ﾌｧｲﾙ!$A$3:$BZ$1314,28,FALSE),"-")&amp;"　"&amp;IFERROR(VLOOKUP($D65,[1]受注ﾌｧｲﾙ!$A$3:$BZ$1314,29,FALSE),"-")</f>
        <v>　　</v>
      </c>
      <c r="AE65" s="366"/>
      <c r="AF65" s="646" t="str">
        <f>IFERROR(VLOOKUP($D65,[3]加工日報その他!$A$5:$DD$999,94,FALSE),"-")</f>
        <v>-</v>
      </c>
      <c r="AG65" s="647" t="str">
        <f>IFERROR(VLOOKUP($D65,[1]受注ﾌｧｲﾙ!$A$3:$BZ$1314,2,FALSE),"-")</f>
        <v>通常入力</v>
      </c>
      <c r="AH65" s="647" t="str">
        <f>IFERROR(VLOOKUP($D65,[1]受注ﾌｧｲﾙ!$A$3:$BZ$1314,3,FALSE),"-")</f>
        <v>後加工</v>
      </c>
      <c r="AI65" s="648" t="str">
        <f>IFERROR(VLOOKUP($D65,[1]受注ﾌｧｲﾙ!$A$3:$BZ$1314,31,FALSE),"-")</f>
        <v>第一化学</v>
      </c>
      <c r="AJ65" s="648" t="str">
        <f>IFERROR(VLOOKUP($D65,[1]受注ﾌｧｲﾙ!$A$3:$BZ$1314,12,FALSE),"-")</f>
        <v xml:space="preserve"> </v>
      </c>
      <c r="AK65" s="649" t="str">
        <f>IFERROR(VLOOKUP($D65,[1]受注ﾌｧｲﾙ!$A$3:$BZ$1314,24,FALSE),"-")</f>
        <v>ｽﾘｯﾄ</v>
      </c>
      <c r="AL65" s="366"/>
      <c r="AM65" s="366"/>
      <c r="AN65" s="366"/>
      <c r="AO65" s="366"/>
      <c r="AP65" s="366"/>
      <c r="AQ65" s="808" t="s">
        <v>325</v>
      </c>
      <c r="AR65" s="763"/>
      <c r="AS65" s="367" t="str">
        <f t="shared" si="2"/>
        <v/>
      </c>
      <c r="AT65" s="368"/>
      <c r="AU65" s="369" t="str">
        <f t="shared" si="3"/>
        <v/>
      </c>
      <c r="AV65" s="367" t="str">
        <f t="shared" si="4"/>
        <v/>
      </c>
      <c r="AW65" s="368"/>
      <c r="AX65" s="369" t="str">
        <f t="shared" si="5"/>
        <v/>
      </c>
      <c r="AY65" s="367" t="str">
        <f t="shared" si="6"/>
        <v/>
      </c>
      <c r="AZ65" s="402"/>
      <c r="BA65" s="369" t="str">
        <f t="shared" si="7"/>
        <v/>
      </c>
      <c r="BB65" s="367" t="str">
        <f t="shared" si="8"/>
        <v/>
      </c>
      <c r="BC65" s="402"/>
      <c r="BD65" s="369" t="str">
        <f t="shared" si="9"/>
        <v/>
      </c>
      <c r="BE65" s="367" t="str">
        <f t="shared" si="10"/>
        <v/>
      </c>
      <c r="BF65" s="402"/>
      <c r="BG65" s="369" t="str">
        <f t="shared" si="11"/>
        <v/>
      </c>
      <c r="BH65" s="367" t="str">
        <f t="shared" si="12"/>
        <v/>
      </c>
      <c r="BI65" s="368"/>
      <c r="BJ65" s="369" t="str">
        <f t="shared" si="13"/>
        <v/>
      </c>
      <c r="BK65" s="367" t="str">
        <f t="shared" si="14"/>
        <v/>
      </c>
      <c r="BL65" s="402"/>
      <c r="BM65" s="369" t="str">
        <f t="shared" si="15"/>
        <v/>
      </c>
      <c r="BN65" s="367" t="str">
        <f t="shared" si="16"/>
        <v/>
      </c>
      <c r="BO65" s="368"/>
      <c r="BP65" s="369" t="str">
        <f t="shared" si="17"/>
        <v/>
      </c>
      <c r="BQ65" s="367" t="str">
        <f t="shared" si="18"/>
        <v/>
      </c>
      <c r="BR65" s="368"/>
      <c r="BS65" s="369" t="str">
        <f t="shared" si="19"/>
        <v/>
      </c>
      <c r="BT65" s="367" t="str">
        <f t="shared" si="20"/>
        <v/>
      </c>
      <c r="BU65" s="368"/>
      <c r="BV65" s="369" t="str">
        <f t="shared" si="21"/>
        <v/>
      </c>
      <c r="BW65" s="367" t="str">
        <f t="shared" si="22"/>
        <v/>
      </c>
      <c r="BX65" s="368"/>
      <c r="BY65" s="369" t="str">
        <f t="shared" si="23"/>
        <v/>
      </c>
      <c r="BZ65" s="367" t="str">
        <f t="shared" si="24"/>
        <v/>
      </c>
      <c r="CA65" s="368"/>
      <c r="CB65" s="369" t="str">
        <f t="shared" si="25"/>
        <v/>
      </c>
      <c r="CC65" s="367" t="str">
        <f t="shared" si="26"/>
        <v/>
      </c>
      <c r="CD65" s="402"/>
      <c r="CE65" s="369" t="str">
        <f t="shared" si="27"/>
        <v/>
      </c>
      <c r="CF65" s="367" t="str">
        <f t="shared" si="28"/>
        <v/>
      </c>
      <c r="CG65" s="368"/>
      <c r="CH65" s="369" t="str">
        <f t="shared" si="29"/>
        <v/>
      </c>
      <c r="CI65" s="367" t="str">
        <f t="shared" si="30"/>
        <v/>
      </c>
      <c r="CJ65" s="794"/>
      <c r="CK65" s="369" t="str">
        <f t="shared" si="31"/>
        <v/>
      </c>
      <c r="CL65" s="367" t="str">
        <f t="shared" si="32"/>
        <v/>
      </c>
      <c r="CM65" s="368"/>
      <c r="CN65" s="369" t="str">
        <f t="shared" si="33"/>
        <v/>
      </c>
      <c r="CO65" s="367" t="str">
        <f t="shared" si="34"/>
        <v/>
      </c>
      <c r="CP65" s="368"/>
      <c r="CQ65" s="369" t="str">
        <f t="shared" si="35"/>
        <v/>
      </c>
      <c r="CR65" s="367" t="str">
        <f t="shared" si="36"/>
        <v/>
      </c>
      <c r="CS65" s="794"/>
      <c r="CT65" s="369" t="str">
        <f t="shared" si="37"/>
        <v/>
      </c>
      <c r="CU65" s="367" t="str">
        <f t="shared" si="38"/>
        <v/>
      </c>
      <c r="CV65" s="794"/>
      <c r="CW65" s="369" t="str">
        <f t="shared" si="39"/>
        <v/>
      </c>
      <c r="CX65" s="367" t="str">
        <f t="shared" si="40"/>
        <v/>
      </c>
      <c r="CY65" s="368"/>
      <c r="CZ65" s="369" t="str">
        <f t="shared" si="41"/>
        <v/>
      </c>
      <c r="DA65" s="367" t="str">
        <f t="shared" si="42"/>
        <v/>
      </c>
      <c r="DB65" s="368"/>
      <c r="DC65" s="369" t="str">
        <f t="shared" si="43"/>
        <v/>
      </c>
      <c r="DD65" s="367" t="str">
        <f t="shared" si="44"/>
        <v/>
      </c>
      <c r="DE65" s="368"/>
      <c r="DF65" s="369" t="str">
        <f t="shared" si="45"/>
        <v/>
      </c>
      <c r="DG65" s="367" t="str">
        <f t="shared" si="46"/>
        <v/>
      </c>
      <c r="DH65" s="368"/>
      <c r="DI65" s="369" t="str">
        <f t="shared" si="47"/>
        <v/>
      </c>
      <c r="DJ65" s="367" t="str">
        <f t="shared" si="48"/>
        <v/>
      </c>
      <c r="DK65" s="368"/>
      <c r="DL65" s="369" t="str">
        <f t="shared" si="49"/>
        <v/>
      </c>
      <c r="DM65" s="367" t="str">
        <f t="shared" si="50"/>
        <v/>
      </c>
      <c r="DN65" s="368"/>
      <c r="DO65" s="369" t="str">
        <f t="shared" si="51"/>
        <v/>
      </c>
      <c r="DP65" s="367" t="str">
        <f t="shared" si="52"/>
        <v/>
      </c>
      <c r="DQ65" s="368"/>
      <c r="DR65" s="369" t="str">
        <f t="shared" si="53"/>
        <v/>
      </c>
      <c r="DS65" s="367" t="str">
        <f t="shared" si="54"/>
        <v/>
      </c>
      <c r="DT65" s="368"/>
      <c r="DU65" s="369" t="str">
        <f t="shared" si="55"/>
        <v/>
      </c>
      <c r="DV65" s="367" t="str">
        <f t="shared" si="56"/>
        <v/>
      </c>
      <c r="DW65" s="368"/>
      <c r="DX65" s="369" t="str">
        <f t="shared" si="57"/>
        <v/>
      </c>
      <c r="DY65" s="367" t="str">
        <f t="shared" si="58"/>
        <v/>
      </c>
      <c r="DZ65" s="368"/>
      <c r="EA65" s="369" t="str">
        <f t="shared" si="59"/>
        <v/>
      </c>
      <c r="EB65" s="367" t="str">
        <f t="shared" si="60"/>
        <v/>
      </c>
      <c r="EC65" s="368"/>
      <c r="ED65" s="369" t="str">
        <f t="shared" si="61"/>
        <v/>
      </c>
      <c r="EE65" s="367" t="str">
        <f t="shared" si="62"/>
        <v/>
      </c>
      <c r="EF65" s="368"/>
      <c r="EG65" s="367" t="str">
        <f t="shared" si="63"/>
        <v/>
      </c>
      <c r="EH65" s="367" t="str">
        <f t="shared" si="63"/>
        <v/>
      </c>
      <c r="EI65" s="368"/>
      <c r="EJ65" s="369" t="str">
        <f t="shared" si="64"/>
        <v/>
      </c>
      <c r="EK65" s="367" t="str">
        <f t="shared" si="65"/>
        <v/>
      </c>
      <c r="EL65" s="368"/>
      <c r="EM65" s="369" t="str">
        <f t="shared" si="66"/>
        <v/>
      </c>
      <c r="EN65" s="367" t="str">
        <f t="shared" si="67"/>
        <v/>
      </c>
      <c r="EO65" s="402"/>
      <c r="EP65" s="369" t="str">
        <f t="shared" si="68"/>
        <v/>
      </c>
      <c r="EQ65" s="367" t="str">
        <f t="shared" si="69"/>
        <v/>
      </c>
      <c r="ER65" s="402"/>
      <c r="ES65" s="369" t="str">
        <f t="shared" si="70"/>
        <v/>
      </c>
      <c r="ET65" s="367" t="str">
        <f t="shared" si="71"/>
        <v/>
      </c>
      <c r="EU65" s="402"/>
      <c r="EV65" s="369" t="str">
        <f t="shared" si="72"/>
        <v/>
      </c>
      <c r="EW65" s="367" t="str">
        <f t="shared" si="73"/>
        <v/>
      </c>
      <c r="EX65" s="368"/>
      <c r="EY65" s="369" t="str">
        <f t="shared" si="74"/>
        <v/>
      </c>
      <c r="EZ65" s="367" t="str">
        <f t="shared" si="75"/>
        <v/>
      </c>
      <c r="FA65" s="402"/>
      <c r="FB65" s="369" t="str">
        <f t="shared" si="76"/>
        <v/>
      </c>
      <c r="FC65" s="367" t="str">
        <f t="shared" si="77"/>
        <v/>
      </c>
      <c r="FD65" s="368"/>
      <c r="FE65" s="369" t="str">
        <f t="shared" si="78"/>
        <v/>
      </c>
      <c r="FF65" s="367" t="str">
        <f t="shared" si="79"/>
        <v/>
      </c>
      <c r="FG65" s="368"/>
      <c r="FH65" s="369" t="str">
        <f t="shared" si="80"/>
        <v/>
      </c>
      <c r="FI65" s="367" t="str">
        <f t="shared" si="81"/>
        <v>→</v>
      </c>
      <c r="FJ65" s="368">
        <v>200</v>
      </c>
      <c r="FK65" s="369" t="str">
        <f t="shared" si="82"/>
        <v/>
      </c>
      <c r="FL65" s="367" t="str">
        <f t="shared" si="83"/>
        <v/>
      </c>
      <c r="FM65" s="368"/>
      <c r="FN65" s="369" t="str">
        <f t="shared" si="84"/>
        <v/>
      </c>
      <c r="FO65" s="367" t="str">
        <f t="shared" si="85"/>
        <v/>
      </c>
      <c r="FP65" s="368"/>
      <c r="FQ65" s="369" t="str">
        <f t="shared" si="86"/>
        <v/>
      </c>
      <c r="FR65" s="367" t="str">
        <f t="shared" si="87"/>
        <v/>
      </c>
      <c r="FS65" s="402"/>
      <c r="FT65" s="369" t="str">
        <f t="shared" si="88"/>
        <v/>
      </c>
      <c r="FU65" s="367" t="str">
        <f t="shared" si="89"/>
        <v/>
      </c>
      <c r="FV65" s="368"/>
      <c r="FW65" s="369" t="str">
        <f t="shared" si="90"/>
        <v>⇒</v>
      </c>
      <c r="FX65" s="367" t="str">
        <f t="shared" si="91"/>
        <v/>
      </c>
      <c r="FY65" s="794"/>
      <c r="FZ65" s="369" t="str">
        <f t="shared" si="92"/>
        <v/>
      </c>
      <c r="GA65" s="367" t="str">
        <f t="shared" si="93"/>
        <v/>
      </c>
      <c r="GB65" s="368"/>
      <c r="GC65" s="369" t="str">
        <f t="shared" si="94"/>
        <v/>
      </c>
      <c r="GD65" s="367" t="str">
        <f t="shared" si="95"/>
        <v/>
      </c>
      <c r="GE65" s="368"/>
      <c r="GF65" s="369" t="str">
        <f t="shared" si="96"/>
        <v/>
      </c>
      <c r="GG65" s="367" t="str">
        <f t="shared" si="97"/>
        <v/>
      </c>
      <c r="GH65" s="794"/>
      <c r="GI65" s="369" t="str">
        <f t="shared" si="98"/>
        <v/>
      </c>
      <c r="GJ65" s="367" t="str">
        <f t="shared" si="99"/>
        <v/>
      </c>
      <c r="GK65" s="794"/>
      <c r="GL65" s="369" t="str">
        <f t="shared" si="100"/>
        <v/>
      </c>
      <c r="GM65" s="367" t="str">
        <f t="shared" si="101"/>
        <v/>
      </c>
      <c r="GN65" s="368"/>
      <c r="GO65" s="369" t="str">
        <f t="shared" si="102"/>
        <v/>
      </c>
      <c r="GP65" s="367" t="str">
        <f t="shared" si="103"/>
        <v/>
      </c>
      <c r="GQ65" s="368"/>
      <c r="GR65" s="369" t="str">
        <f t="shared" si="104"/>
        <v/>
      </c>
      <c r="GS65" s="367" t="str">
        <f t="shared" si="105"/>
        <v/>
      </c>
      <c r="GT65" s="368"/>
      <c r="GU65" s="369" t="str">
        <f t="shared" si="106"/>
        <v/>
      </c>
      <c r="GV65" s="367" t="str">
        <f t="shared" si="107"/>
        <v/>
      </c>
      <c r="GW65" s="368"/>
      <c r="GX65" s="369" t="str">
        <f t="shared" si="108"/>
        <v/>
      </c>
      <c r="GY65" s="367" t="str">
        <f t="shared" si="109"/>
        <v/>
      </c>
      <c r="GZ65" s="368"/>
      <c r="HA65" s="369" t="str">
        <f t="shared" si="110"/>
        <v/>
      </c>
      <c r="HB65" s="367" t="str">
        <f t="shared" si="111"/>
        <v/>
      </c>
      <c r="HC65" s="368"/>
      <c r="HD65" s="369" t="str">
        <f t="shared" si="112"/>
        <v/>
      </c>
      <c r="HE65" s="367" t="str">
        <f t="shared" si="113"/>
        <v/>
      </c>
      <c r="HF65" s="368"/>
      <c r="HG65" s="369" t="str">
        <f t="shared" si="114"/>
        <v/>
      </c>
      <c r="HH65" s="367" t="str">
        <f t="shared" si="115"/>
        <v/>
      </c>
      <c r="HI65" s="368"/>
      <c r="HJ65" s="369" t="str">
        <f t="shared" si="116"/>
        <v/>
      </c>
      <c r="HK65" s="367" t="str">
        <f t="shared" si="117"/>
        <v/>
      </c>
      <c r="HL65" s="368"/>
      <c r="HM65" s="369" t="str">
        <f t="shared" si="118"/>
        <v/>
      </c>
      <c r="HN65" s="367" t="str">
        <f t="shared" si="119"/>
        <v/>
      </c>
      <c r="HO65" s="368"/>
      <c r="HP65" s="369" t="str">
        <f t="shared" si="120"/>
        <v/>
      </c>
      <c r="HQ65" s="367" t="str">
        <f t="shared" si="121"/>
        <v/>
      </c>
      <c r="HR65" s="368"/>
      <c r="HS65" s="369" t="str">
        <f t="shared" si="122"/>
        <v/>
      </c>
      <c r="HT65" s="367" t="str">
        <f t="shared" si="123"/>
        <v/>
      </c>
      <c r="HU65" s="368"/>
      <c r="HV65" s="367" t="str">
        <f t="shared" si="124"/>
        <v/>
      </c>
      <c r="HW65" s="367" t="str">
        <f t="shared" si="124"/>
        <v/>
      </c>
      <c r="HX65" s="368"/>
      <c r="HY65" s="369" t="str">
        <f t="shared" si="125"/>
        <v/>
      </c>
      <c r="HZ65" s="367" t="str">
        <f t="shared" si="126"/>
        <v/>
      </c>
      <c r="IA65" s="368"/>
      <c r="IB65" s="369" t="str">
        <f t="shared" si="127"/>
        <v/>
      </c>
      <c r="IC65" s="367" t="str">
        <f t="shared" si="128"/>
        <v/>
      </c>
      <c r="ID65" s="402"/>
      <c r="IE65" s="369" t="str">
        <f t="shared" si="129"/>
        <v/>
      </c>
      <c r="IF65" s="367" t="str">
        <f t="shared" si="130"/>
        <v/>
      </c>
      <c r="IG65" s="402"/>
      <c r="IH65" s="369" t="str">
        <f t="shared" si="131"/>
        <v/>
      </c>
      <c r="II65" s="367" t="str">
        <f t="shared" si="132"/>
        <v/>
      </c>
      <c r="IJ65" s="402"/>
      <c r="IK65" s="369" t="str">
        <f t="shared" si="133"/>
        <v/>
      </c>
      <c r="IL65" s="367" t="str">
        <f t="shared" si="134"/>
        <v/>
      </c>
      <c r="IM65" s="368"/>
      <c r="IN65" s="369" t="str">
        <f t="shared" si="135"/>
        <v/>
      </c>
      <c r="IO65" s="367" t="str">
        <f t="shared" si="136"/>
        <v/>
      </c>
      <c r="IP65" s="402"/>
      <c r="IQ65" s="369" t="str">
        <f t="shared" si="137"/>
        <v/>
      </c>
      <c r="IR65" s="367" t="str">
        <f t="shared" si="138"/>
        <v/>
      </c>
      <c r="IS65" s="368"/>
      <c r="IT65" s="369" t="str">
        <f t="shared" si="139"/>
        <v/>
      </c>
      <c r="IU65" s="367" t="str">
        <f t="shared" si="140"/>
        <v/>
      </c>
      <c r="IV65" s="368"/>
      <c r="IW65" s="369" t="str">
        <f t="shared" si="141"/>
        <v/>
      </c>
      <c r="IX65" s="367" t="str">
        <f t="shared" si="142"/>
        <v/>
      </c>
      <c r="IY65" s="368"/>
      <c r="IZ65" s="369" t="str">
        <f t="shared" si="143"/>
        <v/>
      </c>
      <c r="JA65" s="367" t="str">
        <f t="shared" si="144"/>
        <v/>
      </c>
      <c r="JB65" s="368"/>
      <c r="JC65" s="369" t="str">
        <f t="shared" si="145"/>
        <v/>
      </c>
      <c r="JD65" s="367" t="str">
        <f t="shared" si="146"/>
        <v/>
      </c>
      <c r="JE65" s="368"/>
      <c r="JF65" s="369" t="str">
        <f t="shared" si="147"/>
        <v/>
      </c>
      <c r="JG65" s="367" t="str">
        <f t="shared" si="148"/>
        <v/>
      </c>
      <c r="JH65" s="402"/>
      <c r="JI65" s="369" t="str">
        <f t="shared" si="149"/>
        <v/>
      </c>
      <c r="JJ65" s="367" t="str">
        <f t="shared" si="150"/>
        <v/>
      </c>
      <c r="JK65" s="368"/>
      <c r="JL65" s="369" t="str">
        <f t="shared" si="151"/>
        <v/>
      </c>
      <c r="JM65" s="367" t="str">
        <f t="shared" si="152"/>
        <v/>
      </c>
      <c r="JN65" s="794"/>
      <c r="JO65" s="369" t="str">
        <f t="shared" si="153"/>
        <v/>
      </c>
      <c r="JP65" s="367" t="str">
        <f t="shared" si="154"/>
        <v/>
      </c>
      <c r="JQ65" s="368"/>
      <c r="JR65" s="369" t="str">
        <f t="shared" si="155"/>
        <v/>
      </c>
      <c r="JS65" s="367" t="str">
        <f t="shared" si="156"/>
        <v/>
      </c>
      <c r="JT65" s="368"/>
      <c r="JU65" s="369" t="str">
        <f t="shared" si="157"/>
        <v/>
      </c>
      <c r="JV65" s="367" t="str">
        <f t="shared" si="158"/>
        <v/>
      </c>
      <c r="JW65" s="794"/>
      <c r="JX65" s="369" t="str">
        <f t="shared" si="159"/>
        <v/>
      </c>
      <c r="JY65" s="367" t="str">
        <f t="shared" si="160"/>
        <v/>
      </c>
      <c r="JZ65" s="794"/>
      <c r="KA65" s="369" t="str">
        <f t="shared" si="161"/>
        <v/>
      </c>
      <c r="KB65" s="367" t="str">
        <f t="shared" si="162"/>
        <v/>
      </c>
      <c r="KC65" s="368"/>
      <c r="KD65" s="369" t="str">
        <f t="shared" si="163"/>
        <v/>
      </c>
      <c r="KE65" s="367" t="str">
        <f t="shared" si="164"/>
        <v/>
      </c>
      <c r="KF65" s="368"/>
      <c r="KG65" s="369" t="str">
        <f t="shared" si="165"/>
        <v/>
      </c>
      <c r="KH65" s="367" t="str">
        <f t="shared" si="166"/>
        <v/>
      </c>
      <c r="KI65" s="368"/>
      <c r="KJ65" s="369" t="str">
        <f t="shared" si="167"/>
        <v/>
      </c>
      <c r="KK65" s="367" t="str">
        <f t="shared" si="168"/>
        <v/>
      </c>
      <c r="KL65" s="368"/>
      <c r="KM65" s="369" t="str">
        <f t="shared" si="169"/>
        <v/>
      </c>
      <c r="KN65" s="367" t="str">
        <f t="shared" si="170"/>
        <v/>
      </c>
      <c r="KO65" s="368"/>
      <c r="KP65" s="369" t="str">
        <f t="shared" si="171"/>
        <v/>
      </c>
      <c r="KQ65" s="367" t="str">
        <f t="shared" si="172"/>
        <v/>
      </c>
      <c r="KR65" s="368"/>
      <c r="KS65" s="369" t="str">
        <f t="shared" si="173"/>
        <v/>
      </c>
      <c r="KT65" s="367" t="str">
        <f t="shared" si="174"/>
        <v/>
      </c>
      <c r="KU65" s="368"/>
      <c r="KV65" s="369" t="str">
        <f t="shared" si="175"/>
        <v/>
      </c>
      <c r="KW65" s="367" t="str">
        <f t="shared" si="176"/>
        <v/>
      </c>
      <c r="KX65" s="368"/>
      <c r="KY65" s="369" t="str">
        <f t="shared" si="177"/>
        <v/>
      </c>
      <c r="KZ65" s="367" t="str">
        <f t="shared" si="178"/>
        <v/>
      </c>
      <c r="LA65" s="368"/>
      <c r="LB65" s="369" t="str">
        <f t="shared" si="179"/>
        <v/>
      </c>
      <c r="LC65" s="367" t="str">
        <f t="shared" si="180"/>
        <v/>
      </c>
      <c r="LD65" s="368"/>
      <c r="LE65" s="369" t="str">
        <f t="shared" si="181"/>
        <v/>
      </c>
      <c r="LF65" s="367" t="str">
        <f t="shared" si="182"/>
        <v/>
      </c>
      <c r="LG65" s="368"/>
      <c r="LH65" s="369" t="str">
        <f t="shared" si="183"/>
        <v/>
      </c>
      <c r="LI65" s="367" t="str">
        <f t="shared" si="184"/>
        <v/>
      </c>
      <c r="LJ65" s="368"/>
      <c r="LK65" s="367" t="str">
        <f t="shared" ref="LK65:LK103" si="187">IF($W65="","",IF($W65=LL$4,"→",""))</f>
        <v/>
      </c>
      <c r="XFD65" s="230">
        <f t="shared" ref="XFD65:XFD83" si="188">SUM(AC65:XFC65)</f>
        <v>400</v>
      </c>
    </row>
    <row r="66" spans="1:778 16384:16384" ht="21.65" customHeight="1" x14ac:dyDescent="0.2">
      <c r="A66" s="120"/>
      <c r="B66" s="637">
        <f>IFERROR(VLOOKUP($D66,[1]受注ﾌｧｲﾙ!$A$3:$BZ$1314,5,FALSE),"-")</f>
        <v>46121.579432870371</v>
      </c>
      <c r="C66" s="555">
        <f>IFERROR(VLOOKUP($D66,[1]受注ﾌｧｲﾙ!$A$3:$BZ$1314,6,FALSE),"-")</f>
        <v>0</v>
      </c>
      <c r="D66" s="763" t="s">
        <v>1006</v>
      </c>
      <c r="E66" s="638">
        <f>IFERROR(VLOOKUP($D66,[1]受注ﾌｧｲﾙ!$A$3:$BZ$1314,17,FALSE),"-")</f>
        <v>0</v>
      </c>
      <c r="F66" s="540" t="str">
        <f>IFERROR(VLOOKUP($D66,[1]受注ﾌｧｲﾙ!$A$3:$BZ$1314,18,FALSE),"-")</f>
        <v>ｳﾙﾄﾗｽｴｰﾄﾞ-KV-1580X 60
ｳﾙﾄﾗｽｴｰﾄﾞ-KV-1530X 34</v>
      </c>
      <c r="G66" s="540" t="str">
        <f>IFERROR(VLOOKUP($D66,[1]受注ﾌｧｲﾙ!$A$3:$BZ$1314,19,FALSE),"-")</f>
        <v>FA</v>
      </c>
      <c r="H66" s="540" t="str">
        <f>IFERROR(VLOOKUP($D66,[1]受注ﾌｧｲﾙ!$A$3:$BZ$1314,20,FALSE),"-")</f>
        <v>BK0</v>
      </c>
      <c r="I66" s="540" t="str">
        <f>IFERROR(VLOOKUP($D66,[1]受注ﾌｧｲﾙ!$A$3:$BZ$1314,21,FALSE),"-")</f>
        <v xml:space="preserve"> </v>
      </c>
      <c r="J66" s="639" t="str">
        <f>IFERROR(VLOOKUP($D66,[1]受注ﾌｧｲﾙ!$A$3:$BZ$1314,22,FALSE),"-")</f>
        <v>60
34</v>
      </c>
      <c r="K66" s="540" t="str">
        <f>IFERROR(VLOOKUP($D66,[1]受注ﾌｧｲﾙ!$A$3:$BZ$1314,8,FALSE),"-")</f>
        <v>ｳﾙﾄﾗｽｴｰﾄﾞ-KV- 790X 20
ｳﾙﾄﾗｽｴｰﾄﾞ-KV-1580X 40
ｳﾙﾄﾗｽｴｰﾄﾞ-KV-1220X 34</v>
      </c>
      <c r="L66" s="540" t="str">
        <f>IFERROR(VLOOKUP($D66,[1]受注ﾌｧｲﾙ!$A$3:$BZ$1314,9,FALSE),"-")</f>
        <v>FA</v>
      </c>
      <c r="M66" s="540" t="str">
        <f>IFERROR(VLOOKUP($D66,[1]受注ﾌｧｲﾙ!$A$3:$BZ$1314,10,FALSE),"-")</f>
        <v>BK0</v>
      </c>
      <c r="N66" s="540" t="str">
        <f>IFERROR(VLOOKUP($D66,[1]受注ﾌｧｲﾙ!$A$3:$BZ$1314,11,FALSE),"-")</f>
        <v xml:space="preserve"> </v>
      </c>
      <c r="O66" s="639" t="str">
        <f>IFERROR(VLOOKUP($D66,[1]受注ﾌｧｲﾙ!$A$3:$BZ$1314,13,FALSE),"-")</f>
        <v>40
40
34</v>
      </c>
      <c r="P66" s="540">
        <f>IFERROR(VLOOKUP($D66,[1]受注ﾌｧｲﾙ!$A$3:$BZ$1314,15,FALSE),"-")</f>
        <v>0</v>
      </c>
      <c r="Q66" s="640" t="str">
        <f>IFERROR((VLOOKUP($D66,[1]受注ﾌｧｲﾙ!$A$3:$BZ$1314,16,FALSE)*O66),"-")</f>
        <v>-</v>
      </c>
      <c r="R66" s="640">
        <f>IFERROR(VLOOKUP($D66,[3]加工日報その他!$A$5:$DD$999,107,FALSE),"-")</f>
        <v>154</v>
      </c>
      <c r="S66" s="540" t="str">
        <f>IFERROR(VLOOKUP($D66,[1]受注ﾌｧｲﾙ!$A$3:$BZ$1314,26,FALSE),"-")</f>
        <v>巻返し,ｽﾘｯﾄ</v>
      </c>
      <c r="T66" s="641" t="str">
        <f>IFERROR(VLOOKUP($D66,[1]受注ﾌｧｲﾙ!$A$3:$BZ$1314,23,FALSE),"-")</f>
        <v>湖南</v>
      </c>
      <c r="U66" s="642"/>
      <c r="V66" s="642"/>
      <c r="W66" s="642">
        <f>IFERROR(VLOOKUP($D66,[1]受注ﾌｧｲﾙ!$A$3:$BZ$1314,25,FALSE),"-")</f>
        <v>46126</v>
      </c>
      <c r="X66" s="642">
        <f>IFERROR(VLOOKUP($D66,[1]受注ﾌｧｲﾙ!$A$3:$BZ$1314,32,FALSE),"-")</f>
        <v>46126</v>
      </c>
      <c r="Y66" s="642">
        <f>IFERROR(VLOOKUP($D66,[1]受注ﾌｧｲﾙ!$A$3:$BZ$1314,33,FALSE),"-")</f>
        <v>46126</v>
      </c>
      <c r="Z66" s="642">
        <f t="shared" si="0"/>
        <v>46126</v>
      </c>
      <c r="AA66" s="643">
        <f>IFERROR(VLOOKUP($D66,[3]加工日報その他!$A$5:$DD$999,2,FALSE),"-")</f>
        <v>46126</v>
      </c>
      <c r="AB66" s="644">
        <f>IFERROR(VLOOKUP($D66,[3]加工日報その他!$A$5:$DD$999,108,FALSE),"-")</f>
        <v>154</v>
      </c>
      <c r="AC66" s="645">
        <f t="shared" si="1"/>
        <v>94</v>
      </c>
      <c r="AD66" s="410" t="str">
        <f>IFERROR(VLOOKUP($D66,[1]受注ﾌｧｲﾙ!$A$3:$BZ$1314,27,FALSE),"-")&amp;"　"&amp;IFERROR(VLOOKUP($D66,[1]受注ﾌｧｲﾙ!$A$3:$BZ$1314,28,FALSE),"-")&amp;"　"&amp;IFERROR(VLOOKUP($D66,[1]受注ﾌｧｲﾙ!$A$3:$BZ$1314,29,FALSE),"-")</f>
        <v>　　</v>
      </c>
      <c r="AE66" s="366"/>
      <c r="AF66" s="646" t="str">
        <f>IFERROR(VLOOKUP($D66,[3]加工日報その他!$A$5:$DD$999,94,FALSE),"-")</f>
        <v>完</v>
      </c>
      <c r="AG66" s="647" t="str">
        <f>IFERROR(VLOOKUP($D66,[1]受注ﾌｧｲﾙ!$A$3:$BZ$1314,2,FALSE),"-")</f>
        <v>通常入力</v>
      </c>
      <c r="AH66" s="647" t="str">
        <f>IFERROR(VLOOKUP($D66,[1]受注ﾌｧｲﾙ!$A$3:$BZ$1314,3,FALSE),"-")</f>
        <v>TPI</v>
      </c>
      <c r="AI66" s="648">
        <f>IFERROR(VLOOKUP($D66,[1]受注ﾌｧｲﾙ!$A$3:$BZ$1314,31,FALSE),"-")</f>
        <v>0</v>
      </c>
      <c r="AJ66" s="648" t="str">
        <f>IFERROR(VLOOKUP($D66,[1]受注ﾌｧｲﾙ!$A$3:$BZ$1314,12,FALSE),"-")</f>
        <v xml:space="preserve"> </v>
      </c>
      <c r="AK66" s="649" t="str">
        <f>IFERROR(VLOOKUP($D66,[1]受注ﾌｧｲﾙ!$A$3:$BZ$1314,24,FALSE),"-")</f>
        <v>ｽﾘｯﾄ</v>
      </c>
      <c r="AL66" s="366"/>
      <c r="AM66" s="366"/>
      <c r="AN66" s="366"/>
      <c r="AO66" s="366"/>
      <c r="AP66" s="366"/>
      <c r="AQ66" s="808" t="s">
        <v>323</v>
      </c>
      <c r="AR66" s="763"/>
      <c r="AS66" s="367" t="str">
        <f t="shared" si="2"/>
        <v/>
      </c>
      <c r="AT66" s="368"/>
      <c r="AU66" s="369" t="str">
        <f t="shared" si="3"/>
        <v/>
      </c>
      <c r="AV66" s="367" t="str">
        <f t="shared" si="4"/>
        <v/>
      </c>
      <c r="AW66" s="368"/>
      <c r="AX66" s="369" t="str">
        <f t="shared" si="5"/>
        <v/>
      </c>
      <c r="AY66" s="367" t="str">
        <f t="shared" si="6"/>
        <v/>
      </c>
      <c r="AZ66" s="402"/>
      <c r="BA66" s="369" t="str">
        <f t="shared" si="7"/>
        <v/>
      </c>
      <c r="BB66" s="367" t="str">
        <f t="shared" si="8"/>
        <v/>
      </c>
      <c r="BC66" s="402"/>
      <c r="BD66" s="369" t="str">
        <f t="shared" si="9"/>
        <v/>
      </c>
      <c r="BE66" s="367" t="str">
        <f t="shared" si="10"/>
        <v/>
      </c>
      <c r="BF66" s="402"/>
      <c r="BG66" s="369" t="str">
        <f t="shared" si="11"/>
        <v/>
      </c>
      <c r="BH66" s="367" t="str">
        <f t="shared" si="12"/>
        <v/>
      </c>
      <c r="BI66" s="368"/>
      <c r="BJ66" s="369" t="str">
        <f t="shared" si="13"/>
        <v/>
      </c>
      <c r="BK66" s="367" t="str">
        <f t="shared" si="14"/>
        <v/>
      </c>
      <c r="BL66" s="402"/>
      <c r="BM66" s="369" t="str">
        <f t="shared" si="15"/>
        <v/>
      </c>
      <c r="BN66" s="367" t="str">
        <f t="shared" si="16"/>
        <v/>
      </c>
      <c r="BO66" s="368"/>
      <c r="BP66" s="369" t="str">
        <f t="shared" si="17"/>
        <v/>
      </c>
      <c r="BQ66" s="367" t="str">
        <f t="shared" si="18"/>
        <v/>
      </c>
      <c r="BR66" s="368"/>
      <c r="BS66" s="369" t="str">
        <f t="shared" si="19"/>
        <v/>
      </c>
      <c r="BT66" s="367" t="str">
        <f t="shared" si="20"/>
        <v/>
      </c>
      <c r="BU66" s="368"/>
      <c r="BV66" s="369" t="str">
        <f t="shared" si="21"/>
        <v/>
      </c>
      <c r="BW66" s="367" t="str">
        <f t="shared" si="22"/>
        <v/>
      </c>
      <c r="BX66" s="368"/>
      <c r="BY66" s="369" t="str">
        <f t="shared" si="23"/>
        <v/>
      </c>
      <c r="BZ66" s="367" t="str">
        <f t="shared" si="24"/>
        <v/>
      </c>
      <c r="CA66" s="368"/>
      <c r="CB66" s="369" t="str">
        <f t="shared" si="25"/>
        <v/>
      </c>
      <c r="CC66" s="367" t="str">
        <f t="shared" si="26"/>
        <v/>
      </c>
      <c r="CD66" s="402"/>
      <c r="CE66" s="369" t="str">
        <f t="shared" si="27"/>
        <v/>
      </c>
      <c r="CF66" s="367" t="str">
        <f t="shared" si="28"/>
        <v/>
      </c>
      <c r="CG66" s="368"/>
      <c r="CH66" s="369" t="str">
        <f t="shared" si="29"/>
        <v/>
      </c>
      <c r="CI66" s="367" t="str">
        <f t="shared" si="30"/>
        <v/>
      </c>
      <c r="CJ66" s="794"/>
      <c r="CK66" s="369" t="str">
        <f t="shared" si="31"/>
        <v/>
      </c>
      <c r="CL66" s="367" t="str">
        <f t="shared" si="32"/>
        <v/>
      </c>
      <c r="CM66" s="368"/>
      <c r="CN66" s="369" t="str">
        <f t="shared" si="33"/>
        <v/>
      </c>
      <c r="CO66" s="367" t="str">
        <f t="shared" si="34"/>
        <v/>
      </c>
      <c r="CP66" s="368"/>
      <c r="CQ66" s="369" t="str">
        <f t="shared" si="35"/>
        <v/>
      </c>
      <c r="CR66" s="367" t="str">
        <f t="shared" si="36"/>
        <v/>
      </c>
      <c r="CS66" s="794"/>
      <c r="CT66" s="369" t="str">
        <f t="shared" si="37"/>
        <v/>
      </c>
      <c r="CU66" s="367" t="str">
        <f t="shared" si="38"/>
        <v/>
      </c>
      <c r="CV66" s="794"/>
      <c r="CW66" s="369" t="str">
        <f t="shared" si="39"/>
        <v/>
      </c>
      <c r="CX66" s="367" t="str">
        <f t="shared" si="40"/>
        <v/>
      </c>
      <c r="CY66" s="368"/>
      <c r="CZ66" s="369" t="str">
        <f t="shared" si="41"/>
        <v/>
      </c>
      <c r="DA66" s="367" t="str">
        <f t="shared" si="42"/>
        <v/>
      </c>
      <c r="DB66" s="368"/>
      <c r="DC66" s="369" t="str">
        <f t="shared" si="43"/>
        <v/>
      </c>
      <c r="DD66" s="367" t="str">
        <f t="shared" si="44"/>
        <v/>
      </c>
      <c r="DE66" s="368"/>
      <c r="DF66" s="369" t="str">
        <f t="shared" si="45"/>
        <v/>
      </c>
      <c r="DG66" s="367" t="str">
        <f t="shared" si="46"/>
        <v/>
      </c>
      <c r="DH66" s="368"/>
      <c r="DI66" s="369" t="str">
        <f t="shared" si="47"/>
        <v/>
      </c>
      <c r="DJ66" s="367" t="str">
        <f t="shared" si="48"/>
        <v/>
      </c>
      <c r="DK66" s="368"/>
      <c r="DL66" s="369" t="str">
        <f t="shared" si="49"/>
        <v/>
      </c>
      <c r="DM66" s="367" t="str">
        <f t="shared" si="50"/>
        <v/>
      </c>
      <c r="DN66" s="368"/>
      <c r="DO66" s="369" t="str">
        <f t="shared" si="51"/>
        <v/>
      </c>
      <c r="DP66" s="367" t="str">
        <f t="shared" si="52"/>
        <v/>
      </c>
      <c r="DQ66" s="368"/>
      <c r="DR66" s="369" t="str">
        <f t="shared" si="53"/>
        <v/>
      </c>
      <c r="DS66" s="367" t="str">
        <f t="shared" si="54"/>
        <v/>
      </c>
      <c r="DT66" s="368"/>
      <c r="DU66" s="369" t="str">
        <f t="shared" si="55"/>
        <v/>
      </c>
      <c r="DV66" s="367" t="str">
        <f t="shared" si="56"/>
        <v/>
      </c>
      <c r="DW66" s="368"/>
      <c r="DX66" s="369" t="str">
        <f t="shared" si="57"/>
        <v/>
      </c>
      <c r="DY66" s="367" t="str">
        <f t="shared" si="58"/>
        <v/>
      </c>
      <c r="DZ66" s="368"/>
      <c r="EA66" s="369" t="str">
        <f t="shared" si="59"/>
        <v/>
      </c>
      <c r="EB66" s="367" t="str">
        <f t="shared" si="60"/>
        <v/>
      </c>
      <c r="EC66" s="368"/>
      <c r="ED66" s="369" t="str">
        <f t="shared" si="61"/>
        <v/>
      </c>
      <c r="EE66" s="367" t="str">
        <f t="shared" si="62"/>
        <v/>
      </c>
      <c r="EF66" s="368"/>
      <c r="EG66" s="367" t="str">
        <f t="shared" si="63"/>
        <v/>
      </c>
      <c r="EH66" s="367" t="str">
        <f t="shared" si="63"/>
        <v/>
      </c>
      <c r="EI66" s="368"/>
      <c r="EJ66" s="369" t="str">
        <f t="shared" si="64"/>
        <v/>
      </c>
      <c r="EK66" s="367" t="str">
        <f t="shared" si="65"/>
        <v/>
      </c>
      <c r="EL66" s="368"/>
      <c r="EM66" s="369" t="str">
        <f t="shared" si="66"/>
        <v/>
      </c>
      <c r="EN66" s="367" t="str">
        <f t="shared" si="67"/>
        <v/>
      </c>
      <c r="EO66" s="402"/>
      <c r="EP66" s="369" t="str">
        <f t="shared" si="68"/>
        <v/>
      </c>
      <c r="EQ66" s="367" t="str">
        <f t="shared" si="69"/>
        <v/>
      </c>
      <c r="ER66" s="402"/>
      <c r="ES66" s="369" t="str">
        <f t="shared" si="70"/>
        <v/>
      </c>
      <c r="ET66" s="367" t="str">
        <f t="shared" si="71"/>
        <v/>
      </c>
      <c r="EU66" s="402"/>
      <c r="EV66" s="369" t="str">
        <f t="shared" si="72"/>
        <v/>
      </c>
      <c r="EW66" s="367" t="str">
        <f t="shared" si="73"/>
        <v/>
      </c>
      <c r="EX66" s="368"/>
      <c r="EY66" s="369" t="str">
        <f t="shared" si="74"/>
        <v/>
      </c>
      <c r="EZ66" s="367" t="str">
        <f t="shared" si="75"/>
        <v/>
      </c>
      <c r="FA66" s="402"/>
      <c r="FB66" s="369" t="str">
        <f t="shared" si="76"/>
        <v/>
      </c>
      <c r="FC66" s="367" t="str">
        <f t="shared" si="77"/>
        <v/>
      </c>
      <c r="FD66" s="368"/>
      <c r="FE66" s="369" t="str">
        <f t="shared" si="78"/>
        <v/>
      </c>
      <c r="FF66" s="367" t="str">
        <f t="shared" si="79"/>
        <v/>
      </c>
      <c r="FG66" s="368"/>
      <c r="FH66" s="369" t="str">
        <f t="shared" si="80"/>
        <v/>
      </c>
      <c r="FI66" s="367" t="str">
        <f t="shared" si="81"/>
        <v/>
      </c>
      <c r="FJ66" s="368"/>
      <c r="FK66" s="369" t="str">
        <f t="shared" si="82"/>
        <v/>
      </c>
      <c r="FL66" s="367" t="str">
        <f t="shared" si="83"/>
        <v/>
      </c>
      <c r="FM66" s="368"/>
      <c r="FN66" s="369" t="str">
        <f t="shared" si="84"/>
        <v/>
      </c>
      <c r="FO66" s="367" t="str">
        <f t="shared" si="85"/>
        <v/>
      </c>
      <c r="FP66" s="368"/>
      <c r="FQ66" s="369" t="str">
        <f t="shared" si="86"/>
        <v/>
      </c>
      <c r="FR66" s="367" t="str">
        <f t="shared" si="87"/>
        <v/>
      </c>
      <c r="FS66" s="402"/>
      <c r="FT66" s="369" t="str">
        <f t="shared" si="88"/>
        <v/>
      </c>
      <c r="FU66" s="367" t="str">
        <f t="shared" si="89"/>
        <v>→</v>
      </c>
      <c r="FV66" s="368">
        <v>94</v>
      </c>
      <c r="FW66" s="369" t="str">
        <f t="shared" si="90"/>
        <v>⇒</v>
      </c>
      <c r="FX66" s="367" t="str">
        <f t="shared" si="91"/>
        <v/>
      </c>
      <c r="FY66" s="794"/>
      <c r="FZ66" s="369" t="str">
        <f t="shared" si="92"/>
        <v/>
      </c>
      <c r="GA66" s="367" t="str">
        <f t="shared" si="93"/>
        <v/>
      </c>
      <c r="GB66" s="368"/>
      <c r="GC66" s="369" t="str">
        <f t="shared" si="94"/>
        <v/>
      </c>
      <c r="GD66" s="367" t="str">
        <f t="shared" si="95"/>
        <v/>
      </c>
      <c r="GE66" s="368"/>
      <c r="GF66" s="369" t="str">
        <f t="shared" si="96"/>
        <v/>
      </c>
      <c r="GG66" s="367" t="str">
        <f t="shared" si="97"/>
        <v/>
      </c>
      <c r="GH66" s="794"/>
      <c r="GI66" s="369" t="str">
        <f t="shared" si="98"/>
        <v/>
      </c>
      <c r="GJ66" s="367" t="str">
        <f t="shared" si="99"/>
        <v/>
      </c>
      <c r="GK66" s="794"/>
      <c r="GL66" s="369" t="str">
        <f t="shared" si="100"/>
        <v/>
      </c>
      <c r="GM66" s="367" t="str">
        <f t="shared" si="101"/>
        <v/>
      </c>
      <c r="GN66" s="368"/>
      <c r="GO66" s="369" t="str">
        <f t="shared" si="102"/>
        <v/>
      </c>
      <c r="GP66" s="367" t="str">
        <f t="shared" si="103"/>
        <v/>
      </c>
      <c r="GQ66" s="368"/>
      <c r="GR66" s="369" t="str">
        <f t="shared" si="104"/>
        <v/>
      </c>
      <c r="GS66" s="367" t="str">
        <f t="shared" si="105"/>
        <v/>
      </c>
      <c r="GT66" s="368"/>
      <c r="GU66" s="369" t="str">
        <f t="shared" si="106"/>
        <v/>
      </c>
      <c r="GV66" s="367" t="str">
        <f t="shared" si="107"/>
        <v/>
      </c>
      <c r="GW66" s="368"/>
      <c r="GX66" s="369" t="str">
        <f t="shared" si="108"/>
        <v/>
      </c>
      <c r="GY66" s="367" t="str">
        <f t="shared" si="109"/>
        <v/>
      </c>
      <c r="GZ66" s="368"/>
      <c r="HA66" s="369" t="str">
        <f t="shared" si="110"/>
        <v/>
      </c>
      <c r="HB66" s="367" t="str">
        <f t="shared" si="111"/>
        <v/>
      </c>
      <c r="HC66" s="368"/>
      <c r="HD66" s="369" t="str">
        <f t="shared" si="112"/>
        <v/>
      </c>
      <c r="HE66" s="367" t="str">
        <f t="shared" si="113"/>
        <v/>
      </c>
      <c r="HF66" s="368"/>
      <c r="HG66" s="369" t="str">
        <f t="shared" si="114"/>
        <v/>
      </c>
      <c r="HH66" s="367" t="str">
        <f t="shared" si="115"/>
        <v/>
      </c>
      <c r="HI66" s="368"/>
      <c r="HJ66" s="369" t="str">
        <f t="shared" si="116"/>
        <v/>
      </c>
      <c r="HK66" s="367" t="str">
        <f t="shared" si="117"/>
        <v/>
      </c>
      <c r="HL66" s="368"/>
      <c r="HM66" s="369" t="str">
        <f t="shared" si="118"/>
        <v/>
      </c>
      <c r="HN66" s="367" t="str">
        <f t="shared" si="119"/>
        <v/>
      </c>
      <c r="HO66" s="368"/>
      <c r="HP66" s="369" t="str">
        <f t="shared" si="120"/>
        <v/>
      </c>
      <c r="HQ66" s="367" t="str">
        <f t="shared" si="121"/>
        <v/>
      </c>
      <c r="HR66" s="368"/>
      <c r="HS66" s="369" t="str">
        <f t="shared" si="122"/>
        <v/>
      </c>
      <c r="HT66" s="367" t="str">
        <f t="shared" si="123"/>
        <v/>
      </c>
      <c r="HU66" s="368"/>
      <c r="HV66" s="367" t="str">
        <f t="shared" si="124"/>
        <v/>
      </c>
      <c r="HW66" s="367" t="str">
        <f t="shared" si="124"/>
        <v/>
      </c>
      <c r="HX66" s="368"/>
      <c r="HY66" s="369" t="str">
        <f t="shared" si="125"/>
        <v/>
      </c>
      <c r="HZ66" s="367" t="str">
        <f t="shared" si="126"/>
        <v/>
      </c>
      <c r="IA66" s="368"/>
      <c r="IB66" s="369" t="str">
        <f t="shared" si="127"/>
        <v/>
      </c>
      <c r="IC66" s="367" t="str">
        <f t="shared" si="128"/>
        <v/>
      </c>
      <c r="ID66" s="402"/>
      <c r="IE66" s="369" t="str">
        <f t="shared" si="129"/>
        <v/>
      </c>
      <c r="IF66" s="367" t="str">
        <f t="shared" si="130"/>
        <v/>
      </c>
      <c r="IG66" s="402"/>
      <c r="IH66" s="369" t="str">
        <f t="shared" si="131"/>
        <v/>
      </c>
      <c r="II66" s="367" t="str">
        <f t="shared" si="132"/>
        <v/>
      </c>
      <c r="IJ66" s="402"/>
      <c r="IK66" s="369" t="str">
        <f t="shared" si="133"/>
        <v/>
      </c>
      <c r="IL66" s="367" t="str">
        <f t="shared" si="134"/>
        <v/>
      </c>
      <c r="IM66" s="368"/>
      <c r="IN66" s="369" t="str">
        <f t="shared" si="135"/>
        <v/>
      </c>
      <c r="IO66" s="367" t="str">
        <f t="shared" si="136"/>
        <v/>
      </c>
      <c r="IP66" s="402"/>
      <c r="IQ66" s="369" t="str">
        <f t="shared" si="137"/>
        <v/>
      </c>
      <c r="IR66" s="367" t="str">
        <f t="shared" si="138"/>
        <v/>
      </c>
      <c r="IS66" s="368"/>
      <c r="IT66" s="369" t="str">
        <f t="shared" si="139"/>
        <v/>
      </c>
      <c r="IU66" s="367" t="str">
        <f t="shared" si="140"/>
        <v/>
      </c>
      <c r="IV66" s="368"/>
      <c r="IW66" s="369" t="str">
        <f t="shared" si="141"/>
        <v/>
      </c>
      <c r="IX66" s="367" t="str">
        <f t="shared" si="142"/>
        <v/>
      </c>
      <c r="IY66" s="368"/>
      <c r="IZ66" s="369" t="str">
        <f t="shared" si="143"/>
        <v/>
      </c>
      <c r="JA66" s="367" t="str">
        <f t="shared" si="144"/>
        <v/>
      </c>
      <c r="JB66" s="368"/>
      <c r="JC66" s="369" t="str">
        <f t="shared" si="145"/>
        <v/>
      </c>
      <c r="JD66" s="367" t="str">
        <f t="shared" si="146"/>
        <v/>
      </c>
      <c r="JE66" s="368"/>
      <c r="JF66" s="369" t="str">
        <f t="shared" si="147"/>
        <v/>
      </c>
      <c r="JG66" s="367" t="str">
        <f t="shared" si="148"/>
        <v/>
      </c>
      <c r="JH66" s="402"/>
      <c r="JI66" s="369" t="str">
        <f t="shared" si="149"/>
        <v/>
      </c>
      <c r="JJ66" s="367" t="str">
        <f t="shared" si="150"/>
        <v/>
      </c>
      <c r="JK66" s="368"/>
      <c r="JL66" s="369" t="str">
        <f t="shared" si="151"/>
        <v/>
      </c>
      <c r="JM66" s="367" t="str">
        <f t="shared" si="152"/>
        <v/>
      </c>
      <c r="JN66" s="794"/>
      <c r="JO66" s="369" t="str">
        <f t="shared" si="153"/>
        <v/>
      </c>
      <c r="JP66" s="367" t="str">
        <f t="shared" si="154"/>
        <v/>
      </c>
      <c r="JQ66" s="368"/>
      <c r="JR66" s="369" t="str">
        <f t="shared" si="155"/>
        <v/>
      </c>
      <c r="JS66" s="367" t="str">
        <f t="shared" si="156"/>
        <v/>
      </c>
      <c r="JT66" s="368"/>
      <c r="JU66" s="369" t="str">
        <f t="shared" si="157"/>
        <v/>
      </c>
      <c r="JV66" s="367" t="str">
        <f t="shared" si="158"/>
        <v/>
      </c>
      <c r="JW66" s="794"/>
      <c r="JX66" s="369" t="str">
        <f t="shared" si="159"/>
        <v/>
      </c>
      <c r="JY66" s="367" t="str">
        <f t="shared" si="160"/>
        <v/>
      </c>
      <c r="JZ66" s="794"/>
      <c r="KA66" s="369" t="str">
        <f t="shared" si="161"/>
        <v/>
      </c>
      <c r="KB66" s="367" t="str">
        <f t="shared" si="162"/>
        <v/>
      </c>
      <c r="KC66" s="368"/>
      <c r="KD66" s="369" t="str">
        <f t="shared" si="163"/>
        <v/>
      </c>
      <c r="KE66" s="367" t="str">
        <f t="shared" si="164"/>
        <v/>
      </c>
      <c r="KF66" s="368"/>
      <c r="KG66" s="369" t="str">
        <f t="shared" si="165"/>
        <v/>
      </c>
      <c r="KH66" s="367" t="str">
        <f t="shared" si="166"/>
        <v/>
      </c>
      <c r="KI66" s="368"/>
      <c r="KJ66" s="369" t="str">
        <f t="shared" si="167"/>
        <v/>
      </c>
      <c r="KK66" s="367" t="str">
        <f t="shared" si="168"/>
        <v/>
      </c>
      <c r="KL66" s="368"/>
      <c r="KM66" s="369" t="str">
        <f t="shared" si="169"/>
        <v/>
      </c>
      <c r="KN66" s="367" t="str">
        <f t="shared" si="170"/>
        <v/>
      </c>
      <c r="KO66" s="368"/>
      <c r="KP66" s="369" t="str">
        <f t="shared" si="171"/>
        <v/>
      </c>
      <c r="KQ66" s="367" t="str">
        <f t="shared" si="172"/>
        <v/>
      </c>
      <c r="KR66" s="368"/>
      <c r="KS66" s="369" t="str">
        <f t="shared" si="173"/>
        <v/>
      </c>
      <c r="KT66" s="367" t="str">
        <f t="shared" si="174"/>
        <v/>
      </c>
      <c r="KU66" s="368"/>
      <c r="KV66" s="369" t="str">
        <f t="shared" si="175"/>
        <v/>
      </c>
      <c r="KW66" s="367" t="str">
        <f t="shared" si="176"/>
        <v/>
      </c>
      <c r="KX66" s="368"/>
      <c r="KY66" s="369" t="str">
        <f t="shared" si="177"/>
        <v/>
      </c>
      <c r="KZ66" s="367" t="str">
        <f t="shared" si="178"/>
        <v/>
      </c>
      <c r="LA66" s="368"/>
      <c r="LB66" s="369" t="str">
        <f t="shared" si="179"/>
        <v/>
      </c>
      <c r="LC66" s="367" t="str">
        <f t="shared" si="180"/>
        <v/>
      </c>
      <c r="LD66" s="368"/>
      <c r="LE66" s="369" t="str">
        <f t="shared" si="181"/>
        <v/>
      </c>
      <c r="LF66" s="367" t="str">
        <f t="shared" si="182"/>
        <v/>
      </c>
      <c r="LG66" s="368"/>
      <c r="LH66" s="369" t="str">
        <f t="shared" si="183"/>
        <v/>
      </c>
      <c r="LI66" s="367" t="str">
        <f t="shared" si="184"/>
        <v/>
      </c>
      <c r="LJ66" s="368"/>
      <c r="LK66" s="367" t="str">
        <f t="shared" si="187"/>
        <v/>
      </c>
      <c r="XFD66" s="230">
        <f t="shared" si="188"/>
        <v>188</v>
      </c>
    </row>
    <row r="67" spans="1:778 16384:16384" ht="21.65" customHeight="1" x14ac:dyDescent="0.2">
      <c r="A67" s="120"/>
      <c r="B67" s="637">
        <f>IFERROR(VLOOKUP($D67,[1]受注ﾌｧｲﾙ!$A$3:$BZ$1314,5,FALSE),"-")</f>
        <v>46114.442673611113</v>
      </c>
      <c r="C67" s="555">
        <f>IFERROR(VLOOKUP($D67,[1]受注ﾌｧｲﾙ!$A$3:$BZ$1314,6,FALSE),"-")</f>
        <v>0</v>
      </c>
      <c r="D67" s="763" t="s">
        <v>973</v>
      </c>
      <c r="E67" s="638">
        <f>IFERROR(VLOOKUP($D67,[1]受注ﾌｧｲﾙ!$A$3:$BZ$1314,17,FALSE),"-")</f>
        <v>6710</v>
      </c>
      <c r="F67" s="540" t="str">
        <f>IFERROR(VLOOKUP($D67,[1]受注ﾌｧｲﾙ!$A$3:$BZ$1314,18,FALSE),"-")</f>
        <v>30040-AG00-1000X200</v>
      </c>
      <c r="G67" s="540" t="str">
        <f>IFERROR(VLOOKUP($D67,[1]受注ﾌｧｲﾙ!$A$3:$BZ$1314,19,FALSE),"-")</f>
        <v>FA</v>
      </c>
      <c r="H67" s="540" t="str">
        <f>IFERROR(VLOOKUP($D67,[1]受注ﾌｧｲﾙ!$A$3:$BZ$1314,20,FALSE),"-")</f>
        <v xml:space="preserve">   </v>
      </c>
      <c r="I67" s="540" t="str">
        <f>IFERROR(VLOOKUP($D67,[1]受注ﾌｧｲﾙ!$A$3:$BZ$1314,21,FALSE),"-")</f>
        <v>C</v>
      </c>
      <c r="J67" s="639">
        <f>IFERROR(VLOOKUP($D67,[1]受注ﾌｧｲﾙ!$A$3:$BZ$1314,22,FALSE),"-")</f>
        <v>1400</v>
      </c>
      <c r="K67" s="540" t="str">
        <f>IFERROR(VLOOKUP($D67,[1]受注ﾌｧｲﾙ!$A$3:$BZ$1314,8,FALSE),"-")</f>
        <v>30040-AG00-1000X100</v>
      </c>
      <c r="L67" s="540" t="str">
        <f>IFERROR(VLOOKUP($D67,[1]受注ﾌｧｲﾙ!$A$3:$BZ$1314,9,FALSE),"-")</f>
        <v>FA</v>
      </c>
      <c r="M67" s="540" t="str">
        <f>IFERROR(VLOOKUP($D67,[1]受注ﾌｧｲﾙ!$A$3:$BZ$1314,10,FALSE),"-")</f>
        <v xml:space="preserve">   </v>
      </c>
      <c r="N67" s="540" t="str">
        <f>IFERROR(VLOOKUP($D67,[1]受注ﾌｧｲﾙ!$A$3:$BZ$1314,11,FALSE),"-")</f>
        <v>C</v>
      </c>
      <c r="O67" s="639">
        <f>IFERROR(VLOOKUP($D67,[1]受注ﾌｧｲﾙ!$A$3:$BZ$1314,13,FALSE),"-")</f>
        <v>1400</v>
      </c>
      <c r="P67" s="540">
        <f>IFERROR(VLOOKUP($D67,[1]受注ﾌｧｲﾙ!$A$3:$BZ$1314,15,FALSE),"-")</f>
        <v>0</v>
      </c>
      <c r="Q67" s="640">
        <f>IFERROR((VLOOKUP($D67,[1]受注ﾌｧｲﾙ!$A$3:$BZ$1314,16,FALSE)*O67),"-")</f>
        <v>1400</v>
      </c>
      <c r="R67" s="640">
        <f>IFERROR(VLOOKUP($D67,[3]加工日報その他!$A$5:$DD$999,107,FALSE),"-")</f>
        <v>1400</v>
      </c>
      <c r="S67" s="540" t="str">
        <f>IFERROR(VLOOKUP($D67,[1]受注ﾌｧｲﾙ!$A$3:$BZ$1314,26,FALSE),"-")</f>
        <v>分割</v>
      </c>
      <c r="T67" s="641" t="str">
        <f>IFERROR(VLOOKUP($D67,[1]受注ﾌｧｲﾙ!$A$3:$BZ$1314,23,FALSE),"-")</f>
        <v>湖南</v>
      </c>
      <c r="U67" s="642"/>
      <c r="V67" s="642"/>
      <c r="W67" s="642">
        <f>IFERROR(VLOOKUP($D67,[1]受注ﾌｧｲﾙ!$A$3:$BZ$1314,25,FALSE),"-")</f>
        <v>46125</v>
      </c>
      <c r="X67" s="642">
        <f>IFERROR(VLOOKUP($D67,[1]受注ﾌｧｲﾙ!$A$3:$BZ$1314,32,FALSE),"-")</f>
        <v>46127</v>
      </c>
      <c r="Y67" s="642">
        <f>IFERROR(VLOOKUP($D67,[1]受注ﾌｧｲﾙ!$A$3:$BZ$1314,33,FALSE),"-")</f>
        <v>46127</v>
      </c>
      <c r="Z67" s="642">
        <f t="shared" si="0"/>
        <v>46126</v>
      </c>
      <c r="AA67" s="643">
        <f>IFERROR(VLOOKUP($D67,[3]加工日報その他!$A$5:$DD$999,2,FALSE),"-")</f>
        <v>46126</v>
      </c>
      <c r="AB67" s="644">
        <f>IFERROR(VLOOKUP($D67,[3]加工日報その他!$A$5:$DD$999,108,FALSE),"-")</f>
        <v>1400</v>
      </c>
      <c r="AC67" s="645">
        <f t="shared" si="1"/>
        <v>1400</v>
      </c>
      <c r="AD67" s="410" t="str">
        <f>IFERROR(VLOOKUP($D67,[1]受注ﾌｧｲﾙ!$A$3:$BZ$1314,27,FALSE),"-")&amp;"　"&amp;IFERROR(VLOOKUP($D67,[1]受注ﾌｧｲﾙ!$A$3:$BZ$1314,28,FALSE),"-")&amp;"　"&amp;IFERROR(VLOOKUP($D67,[1]受注ﾌｧｲﾙ!$A$3:$BZ$1314,29,FALSE),"-")</f>
        <v>　　</v>
      </c>
      <c r="AE67" s="366"/>
      <c r="AF67" s="646" t="str">
        <f>IFERROR(VLOOKUP($D67,[3]加工日報その他!$A$5:$DD$999,94,FALSE),"-")</f>
        <v>完</v>
      </c>
      <c r="AG67" s="647" t="str">
        <f>IFERROR(VLOOKUP($D67,[1]受注ﾌｧｲﾙ!$A$3:$BZ$1314,2,FALSE),"-")</f>
        <v>通常入力</v>
      </c>
      <c r="AH67" s="647" t="str">
        <f>IFERROR(VLOOKUP($D67,[1]受注ﾌｧｲﾙ!$A$3:$BZ$1314,3,FALSE),"-")</f>
        <v>後加工</v>
      </c>
      <c r="AI67" s="648" t="str">
        <f>IFERROR(VLOOKUP($D67,[1]受注ﾌｧｲﾙ!$A$3:$BZ$1314,31,FALSE),"-")</f>
        <v>丸信小山</v>
      </c>
      <c r="AJ67" s="648" t="str">
        <f>IFERROR(VLOOKUP($D67,[1]受注ﾌｧｲﾙ!$A$3:$BZ$1314,12,FALSE),"-")</f>
        <v xml:space="preserve"> </v>
      </c>
      <c r="AK67" s="649" t="str">
        <f>IFERROR(VLOOKUP($D67,[1]受注ﾌｧｲﾙ!$A$3:$BZ$1314,24,FALSE),"-")</f>
        <v>ｽﾘｯﾄ</v>
      </c>
      <c r="AL67" s="366"/>
      <c r="AM67" s="366"/>
      <c r="AN67" s="366"/>
      <c r="AO67" s="366"/>
      <c r="AP67" s="366"/>
      <c r="AQ67" s="808" t="s">
        <v>325</v>
      </c>
      <c r="AR67" s="763"/>
      <c r="AS67" s="367" t="str">
        <f t="shared" si="2"/>
        <v/>
      </c>
      <c r="AT67" s="368"/>
      <c r="AU67" s="369" t="str">
        <f t="shared" si="3"/>
        <v/>
      </c>
      <c r="AV67" s="367" t="str">
        <f t="shared" si="4"/>
        <v/>
      </c>
      <c r="AW67" s="368"/>
      <c r="AX67" s="369" t="str">
        <f t="shared" si="5"/>
        <v/>
      </c>
      <c r="AY67" s="367" t="str">
        <f t="shared" si="6"/>
        <v/>
      </c>
      <c r="AZ67" s="402"/>
      <c r="BA67" s="369" t="str">
        <f t="shared" si="7"/>
        <v/>
      </c>
      <c r="BB67" s="367" t="str">
        <f t="shared" si="8"/>
        <v/>
      </c>
      <c r="BC67" s="402"/>
      <c r="BD67" s="369" t="str">
        <f t="shared" si="9"/>
        <v/>
      </c>
      <c r="BE67" s="367" t="str">
        <f t="shared" si="10"/>
        <v/>
      </c>
      <c r="BF67" s="402"/>
      <c r="BG67" s="369" t="str">
        <f t="shared" si="11"/>
        <v/>
      </c>
      <c r="BH67" s="367" t="str">
        <f t="shared" si="12"/>
        <v/>
      </c>
      <c r="BI67" s="368"/>
      <c r="BJ67" s="369" t="str">
        <f t="shared" si="13"/>
        <v/>
      </c>
      <c r="BK67" s="367" t="str">
        <f t="shared" si="14"/>
        <v/>
      </c>
      <c r="BL67" s="402"/>
      <c r="BM67" s="369" t="str">
        <f t="shared" si="15"/>
        <v/>
      </c>
      <c r="BN67" s="367" t="str">
        <f t="shared" si="16"/>
        <v/>
      </c>
      <c r="BO67" s="368"/>
      <c r="BP67" s="369" t="str">
        <f t="shared" si="17"/>
        <v/>
      </c>
      <c r="BQ67" s="367" t="str">
        <f t="shared" si="18"/>
        <v/>
      </c>
      <c r="BR67" s="368"/>
      <c r="BS67" s="369" t="str">
        <f t="shared" si="19"/>
        <v/>
      </c>
      <c r="BT67" s="367" t="str">
        <f t="shared" si="20"/>
        <v/>
      </c>
      <c r="BU67" s="368"/>
      <c r="BV67" s="369" t="str">
        <f t="shared" si="21"/>
        <v/>
      </c>
      <c r="BW67" s="367" t="str">
        <f t="shared" si="22"/>
        <v/>
      </c>
      <c r="BX67" s="368"/>
      <c r="BY67" s="369" t="str">
        <f t="shared" si="23"/>
        <v/>
      </c>
      <c r="BZ67" s="367" t="str">
        <f t="shared" si="24"/>
        <v/>
      </c>
      <c r="CA67" s="368"/>
      <c r="CB67" s="369" t="str">
        <f t="shared" si="25"/>
        <v/>
      </c>
      <c r="CC67" s="367" t="str">
        <f t="shared" si="26"/>
        <v/>
      </c>
      <c r="CD67" s="402"/>
      <c r="CE67" s="369" t="str">
        <f t="shared" si="27"/>
        <v/>
      </c>
      <c r="CF67" s="367" t="str">
        <f t="shared" si="28"/>
        <v/>
      </c>
      <c r="CG67" s="368"/>
      <c r="CH67" s="369" t="str">
        <f t="shared" si="29"/>
        <v/>
      </c>
      <c r="CI67" s="367" t="str">
        <f t="shared" si="30"/>
        <v/>
      </c>
      <c r="CJ67" s="794"/>
      <c r="CK67" s="369" t="str">
        <f t="shared" si="31"/>
        <v/>
      </c>
      <c r="CL67" s="367" t="str">
        <f t="shared" si="32"/>
        <v/>
      </c>
      <c r="CM67" s="368"/>
      <c r="CN67" s="369" t="str">
        <f t="shared" si="33"/>
        <v/>
      </c>
      <c r="CO67" s="367" t="str">
        <f t="shared" si="34"/>
        <v/>
      </c>
      <c r="CP67" s="368"/>
      <c r="CQ67" s="369" t="str">
        <f t="shared" si="35"/>
        <v/>
      </c>
      <c r="CR67" s="367" t="str">
        <f t="shared" si="36"/>
        <v/>
      </c>
      <c r="CS67" s="794"/>
      <c r="CT67" s="369" t="str">
        <f t="shared" si="37"/>
        <v/>
      </c>
      <c r="CU67" s="367" t="str">
        <f t="shared" si="38"/>
        <v/>
      </c>
      <c r="CV67" s="794"/>
      <c r="CW67" s="369" t="str">
        <f t="shared" si="39"/>
        <v/>
      </c>
      <c r="CX67" s="367" t="str">
        <f t="shared" si="40"/>
        <v/>
      </c>
      <c r="CY67" s="368"/>
      <c r="CZ67" s="369" t="str">
        <f t="shared" si="41"/>
        <v/>
      </c>
      <c r="DA67" s="367" t="str">
        <f t="shared" si="42"/>
        <v/>
      </c>
      <c r="DB67" s="368"/>
      <c r="DC67" s="369" t="str">
        <f t="shared" si="43"/>
        <v/>
      </c>
      <c r="DD67" s="367" t="str">
        <f t="shared" si="44"/>
        <v/>
      </c>
      <c r="DE67" s="368"/>
      <c r="DF67" s="369" t="str">
        <f t="shared" si="45"/>
        <v/>
      </c>
      <c r="DG67" s="367" t="str">
        <f t="shared" si="46"/>
        <v/>
      </c>
      <c r="DH67" s="368"/>
      <c r="DI67" s="369" t="str">
        <f t="shared" si="47"/>
        <v/>
      </c>
      <c r="DJ67" s="367" t="str">
        <f t="shared" si="48"/>
        <v/>
      </c>
      <c r="DK67" s="368"/>
      <c r="DL67" s="369" t="str">
        <f t="shared" si="49"/>
        <v/>
      </c>
      <c r="DM67" s="367" t="str">
        <f t="shared" si="50"/>
        <v/>
      </c>
      <c r="DN67" s="368"/>
      <c r="DO67" s="369" t="str">
        <f t="shared" si="51"/>
        <v/>
      </c>
      <c r="DP67" s="367" t="str">
        <f t="shared" si="52"/>
        <v/>
      </c>
      <c r="DQ67" s="368"/>
      <c r="DR67" s="369" t="str">
        <f t="shared" si="53"/>
        <v/>
      </c>
      <c r="DS67" s="367" t="str">
        <f t="shared" si="54"/>
        <v/>
      </c>
      <c r="DT67" s="368"/>
      <c r="DU67" s="369" t="str">
        <f t="shared" si="55"/>
        <v/>
      </c>
      <c r="DV67" s="367" t="str">
        <f t="shared" si="56"/>
        <v/>
      </c>
      <c r="DW67" s="368"/>
      <c r="DX67" s="369" t="str">
        <f t="shared" si="57"/>
        <v/>
      </c>
      <c r="DY67" s="367" t="str">
        <f t="shared" si="58"/>
        <v/>
      </c>
      <c r="DZ67" s="368"/>
      <c r="EA67" s="369" t="str">
        <f t="shared" si="59"/>
        <v/>
      </c>
      <c r="EB67" s="367" t="str">
        <f t="shared" si="60"/>
        <v/>
      </c>
      <c r="EC67" s="368"/>
      <c r="ED67" s="369" t="str">
        <f t="shared" si="61"/>
        <v/>
      </c>
      <c r="EE67" s="367" t="str">
        <f t="shared" si="62"/>
        <v/>
      </c>
      <c r="EF67" s="368"/>
      <c r="EG67" s="367" t="str">
        <f t="shared" si="63"/>
        <v/>
      </c>
      <c r="EH67" s="367" t="str">
        <f t="shared" si="63"/>
        <v/>
      </c>
      <c r="EI67" s="368"/>
      <c r="EJ67" s="369" t="str">
        <f t="shared" si="64"/>
        <v/>
      </c>
      <c r="EK67" s="367" t="str">
        <f t="shared" si="65"/>
        <v/>
      </c>
      <c r="EL67" s="368"/>
      <c r="EM67" s="369" t="str">
        <f t="shared" si="66"/>
        <v/>
      </c>
      <c r="EN67" s="367" t="str">
        <f t="shared" si="67"/>
        <v/>
      </c>
      <c r="EO67" s="402"/>
      <c r="EP67" s="369" t="str">
        <f t="shared" si="68"/>
        <v/>
      </c>
      <c r="EQ67" s="367" t="str">
        <f t="shared" si="69"/>
        <v/>
      </c>
      <c r="ER67" s="402"/>
      <c r="ES67" s="369" t="str">
        <f t="shared" si="70"/>
        <v/>
      </c>
      <c r="ET67" s="367" t="str">
        <f t="shared" si="71"/>
        <v/>
      </c>
      <c r="EU67" s="402"/>
      <c r="EV67" s="369" t="str">
        <f t="shared" si="72"/>
        <v/>
      </c>
      <c r="EW67" s="367" t="str">
        <f t="shared" si="73"/>
        <v/>
      </c>
      <c r="EX67" s="368"/>
      <c r="EY67" s="369" t="str">
        <f t="shared" si="74"/>
        <v/>
      </c>
      <c r="EZ67" s="367" t="str">
        <f t="shared" si="75"/>
        <v/>
      </c>
      <c r="FA67" s="402"/>
      <c r="FB67" s="369" t="str">
        <f t="shared" si="76"/>
        <v/>
      </c>
      <c r="FC67" s="367" t="str">
        <f t="shared" si="77"/>
        <v/>
      </c>
      <c r="FD67" s="368"/>
      <c r="FE67" s="369" t="str">
        <f t="shared" si="78"/>
        <v/>
      </c>
      <c r="FF67" s="367" t="str">
        <f t="shared" si="79"/>
        <v/>
      </c>
      <c r="FG67" s="368"/>
      <c r="FH67" s="369" t="str">
        <f t="shared" si="80"/>
        <v/>
      </c>
      <c r="FI67" s="367" t="str">
        <f t="shared" si="81"/>
        <v/>
      </c>
      <c r="FJ67" s="368"/>
      <c r="FK67" s="369" t="str">
        <f t="shared" si="82"/>
        <v/>
      </c>
      <c r="FL67" s="367" t="str">
        <f t="shared" si="83"/>
        <v/>
      </c>
      <c r="FM67" s="368"/>
      <c r="FN67" s="369" t="str">
        <f t="shared" si="84"/>
        <v/>
      </c>
      <c r="FO67" s="367" t="str">
        <f t="shared" si="85"/>
        <v/>
      </c>
      <c r="FP67" s="368"/>
      <c r="FQ67" s="369" t="str">
        <f t="shared" si="86"/>
        <v/>
      </c>
      <c r="FR67" s="367" t="str">
        <f t="shared" si="87"/>
        <v>→</v>
      </c>
      <c r="FS67" s="402"/>
      <c r="FT67" s="369" t="str">
        <f t="shared" si="88"/>
        <v/>
      </c>
      <c r="FU67" s="367" t="str">
        <f t="shared" si="89"/>
        <v/>
      </c>
      <c r="FV67" s="368">
        <v>1400</v>
      </c>
      <c r="FW67" s="369" t="str">
        <f t="shared" si="90"/>
        <v/>
      </c>
      <c r="FX67" s="367" t="str">
        <f t="shared" si="91"/>
        <v/>
      </c>
      <c r="FY67" s="794"/>
      <c r="FZ67" s="369" t="str">
        <f t="shared" si="92"/>
        <v>⇒</v>
      </c>
      <c r="GA67" s="367" t="str">
        <f t="shared" si="93"/>
        <v/>
      </c>
      <c r="GB67" s="368"/>
      <c r="GC67" s="369" t="str">
        <f t="shared" si="94"/>
        <v/>
      </c>
      <c r="GD67" s="367" t="str">
        <f t="shared" si="95"/>
        <v/>
      </c>
      <c r="GE67" s="368"/>
      <c r="GF67" s="369" t="str">
        <f t="shared" si="96"/>
        <v/>
      </c>
      <c r="GG67" s="367" t="str">
        <f t="shared" si="97"/>
        <v/>
      </c>
      <c r="GH67" s="794"/>
      <c r="GI67" s="369" t="str">
        <f t="shared" si="98"/>
        <v/>
      </c>
      <c r="GJ67" s="367" t="str">
        <f t="shared" si="99"/>
        <v/>
      </c>
      <c r="GK67" s="794"/>
      <c r="GL67" s="369" t="str">
        <f t="shared" si="100"/>
        <v/>
      </c>
      <c r="GM67" s="367" t="str">
        <f t="shared" si="101"/>
        <v/>
      </c>
      <c r="GN67" s="368"/>
      <c r="GO67" s="369" t="str">
        <f t="shared" si="102"/>
        <v/>
      </c>
      <c r="GP67" s="367" t="str">
        <f t="shared" si="103"/>
        <v/>
      </c>
      <c r="GQ67" s="368"/>
      <c r="GR67" s="369" t="str">
        <f t="shared" si="104"/>
        <v/>
      </c>
      <c r="GS67" s="367" t="str">
        <f t="shared" si="105"/>
        <v/>
      </c>
      <c r="GT67" s="368"/>
      <c r="GU67" s="369" t="str">
        <f t="shared" si="106"/>
        <v/>
      </c>
      <c r="GV67" s="367" t="str">
        <f t="shared" si="107"/>
        <v/>
      </c>
      <c r="GW67" s="368"/>
      <c r="GX67" s="369" t="str">
        <f t="shared" si="108"/>
        <v/>
      </c>
      <c r="GY67" s="367" t="str">
        <f t="shared" si="109"/>
        <v/>
      </c>
      <c r="GZ67" s="368"/>
      <c r="HA67" s="369" t="str">
        <f t="shared" si="110"/>
        <v/>
      </c>
      <c r="HB67" s="367" t="str">
        <f t="shared" si="111"/>
        <v/>
      </c>
      <c r="HC67" s="368"/>
      <c r="HD67" s="369" t="str">
        <f t="shared" si="112"/>
        <v/>
      </c>
      <c r="HE67" s="367" t="str">
        <f t="shared" si="113"/>
        <v/>
      </c>
      <c r="HF67" s="368"/>
      <c r="HG67" s="369" t="str">
        <f t="shared" si="114"/>
        <v/>
      </c>
      <c r="HH67" s="367" t="str">
        <f t="shared" si="115"/>
        <v/>
      </c>
      <c r="HI67" s="368"/>
      <c r="HJ67" s="369" t="str">
        <f t="shared" si="116"/>
        <v/>
      </c>
      <c r="HK67" s="367" t="str">
        <f t="shared" si="117"/>
        <v/>
      </c>
      <c r="HL67" s="368"/>
      <c r="HM67" s="369" t="str">
        <f t="shared" si="118"/>
        <v/>
      </c>
      <c r="HN67" s="367" t="str">
        <f t="shared" si="119"/>
        <v/>
      </c>
      <c r="HO67" s="368"/>
      <c r="HP67" s="369" t="str">
        <f t="shared" si="120"/>
        <v/>
      </c>
      <c r="HQ67" s="367" t="str">
        <f t="shared" si="121"/>
        <v/>
      </c>
      <c r="HR67" s="368"/>
      <c r="HS67" s="369" t="str">
        <f t="shared" si="122"/>
        <v/>
      </c>
      <c r="HT67" s="367" t="str">
        <f t="shared" si="123"/>
        <v/>
      </c>
      <c r="HU67" s="368"/>
      <c r="HV67" s="367" t="str">
        <f t="shared" si="124"/>
        <v/>
      </c>
      <c r="HW67" s="367" t="str">
        <f t="shared" si="124"/>
        <v/>
      </c>
      <c r="HX67" s="368"/>
      <c r="HY67" s="369" t="str">
        <f t="shared" si="125"/>
        <v/>
      </c>
      <c r="HZ67" s="367" t="str">
        <f t="shared" si="126"/>
        <v/>
      </c>
      <c r="IA67" s="368"/>
      <c r="IB67" s="369" t="str">
        <f t="shared" si="127"/>
        <v/>
      </c>
      <c r="IC67" s="367" t="str">
        <f t="shared" si="128"/>
        <v/>
      </c>
      <c r="ID67" s="402"/>
      <c r="IE67" s="369" t="str">
        <f t="shared" si="129"/>
        <v/>
      </c>
      <c r="IF67" s="367" t="str">
        <f t="shared" si="130"/>
        <v/>
      </c>
      <c r="IG67" s="402"/>
      <c r="IH67" s="369" t="str">
        <f t="shared" si="131"/>
        <v/>
      </c>
      <c r="II67" s="367" t="str">
        <f t="shared" si="132"/>
        <v/>
      </c>
      <c r="IJ67" s="402"/>
      <c r="IK67" s="369" t="str">
        <f t="shared" si="133"/>
        <v/>
      </c>
      <c r="IL67" s="367" t="str">
        <f t="shared" si="134"/>
        <v/>
      </c>
      <c r="IM67" s="368"/>
      <c r="IN67" s="369" t="str">
        <f t="shared" si="135"/>
        <v/>
      </c>
      <c r="IO67" s="367" t="str">
        <f t="shared" si="136"/>
        <v/>
      </c>
      <c r="IP67" s="402"/>
      <c r="IQ67" s="369" t="str">
        <f t="shared" si="137"/>
        <v/>
      </c>
      <c r="IR67" s="367" t="str">
        <f t="shared" si="138"/>
        <v/>
      </c>
      <c r="IS67" s="368"/>
      <c r="IT67" s="369" t="str">
        <f t="shared" si="139"/>
        <v/>
      </c>
      <c r="IU67" s="367" t="str">
        <f t="shared" si="140"/>
        <v/>
      </c>
      <c r="IV67" s="368"/>
      <c r="IW67" s="369" t="str">
        <f t="shared" si="141"/>
        <v/>
      </c>
      <c r="IX67" s="367" t="str">
        <f t="shared" si="142"/>
        <v/>
      </c>
      <c r="IY67" s="368"/>
      <c r="IZ67" s="369" t="str">
        <f t="shared" si="143"/>
        <v/>
      </c>
      <c r="JA67" s="367" t="str">
        <f t="shared" si="144"/>
        <v/>
      </c>
      <c r="JB67" s="368"/>
      <c r="JC67" s="369" t="str">
        <f t="shared" si="145"/>
        <v/>
      </c>
      <c r="JD67" s="367" t="str">
        <f t="shared" si="146"/>
        <v/>
      </c>
      <c r="JE67" s="368"/>
      <c r="JF67" s="369" t="str">
        <f t="shared" si="147"/>
        <v/>
      </c>
      <c r="JG67" s="367" t="str">
        <f t="shared" si="148"/>
        <v/>
      </c>
      <c r="JH67" s="402"/>
      <c r="JI67" s="369" t="str">
        <f t="shared" si="149"/>
        <v/>
      </c>
      <c r="JJ67" s="367" t="str">
        <f t="shared" si="150"/>
        <v/>
      </c>
      <c r="JK67" s="368"/>
      <c r="JL67" s="369" t="str">
        <f t="shared" si="151"/>
        <v/>
      </c>
      <c r="JM67" s="367" t="str">
        <f t="shared" si="152"/>
        <v/>
      </c>
      <c r="JN67" s="794"/>
      <c r="JO67" s="369" t="str">
        <f t="shared" si="153"/>
        <v/>
      </c>
      <c r="JP67" s="367" t="str">
        <f t="shared" si="154"/>
        <v/>
      </c>
      <c r="JQ67" s="368"/>
      <c r="JR67" s="369" t="str">
        <f t="shared" si="155"/>
        <v/>
      </c>
      <c r="JS67" s="367" t="str">
        <f t="shared" si="156"/>
        <v/>
      </c>
      <c r="JT67" s="368"/>
      <c r="JU67" s="369" t="str">
        <f t="shared" si="157"/>
        <v/>
      </c>
      <c r="JV67" s="367" t="str">
        <f t="shared" si="158"/>
        <v/>
      </c>
      <c r="JW67" s="794"/>
      <c r="JX67" s="369" t="str">
        <f t="shared" si="159"/>
        <v/>
      </c>
      <c r="JY67" s="367" t="str">
        <f t="shared" si="160"/>
        <v/>
      </c>
      <c r="JZ67" s="794"/>
      <c r="KA67" s="369" t="str">
        <f t="shared" si="161"/>
        <v/>
      </c>
      <c r="KB67" s="367" t="str">
        <f t="shared" si="162"/>
        <v/>
      </c>
      <c r="KC67" s="368"/>
      <c r="KD67" s="369" t="str">
        <f t="shared" si="163"/>
        <v/>
      </c>
      <c r="KE67" s="367" t="str">
        <f t="shared" si="164"/>
        <v/>
      </c>
      <c r="KF67" s="368"/>
      <c r="KG67" s="369" t="str">
        <f t="shared" si="165"/>
        <v/>
      </c>
      <c r="KH67" s="367" t="str">
        <f t="shared" si="166"/>
        <v/>
      </c>
      <c r="KI67" s="368"/>
      <c r="KJ67" s="369" t="str">
        <f t="shared" si="167"/>
        <v/>
      </c>
      <c r="KK67" s="367" t="str">
        <f t="shared" si="168"/>
        <v/>
      </c>
      <c r="KL67" s="368"/>
      <c r="KM67" s="369" t="str">
        <f t="shared" si="169"/>
        <v/>
      </c>
      <c r="KN67" s="367" t="str">
        <f t="shared" si="170"/>
        <v/>
      </c>
      <c r="KO67" s="368"/>
      <c r="KP67" s="369" t="str">
        <f t="shared" si="171"/>
        <v/>
      </c>
      <c r="KQ67" s="367" t="str">
        <f t="shared" si="172"/>
        <v/>
      </c>
      <c r="KR67" s="368"/>
      <c r="KS67" s="369" t="str">
        <f t="shared" si="173"/>
        <v/>
      </c>
      <c r="KT67" s="367" t="str">
        <f t="shared" si="174"/>
        <v/>
      </c>
      <c r="KU67" s="368"/>
      <c r="KV67" s="369" t="str">
        <f t="shared" si="175"/>
        <v/>
      </c>
      <c r="KW67" s="367" t="str">
        <f t="shared" si="176"/>
        <v/>
      </c>
      <c r="KX67" s="368"/>
      <c r="KY67" s="369" t="str">
        <f t="shared" si="177"/>
        <v/>
      </c>
      <c r="KZ67" s="367" t="str">
        <f t="shared" si="178"/>
        <v/>
      </c>
      <c r="LA67" s="368"/>
      <c r="LB67" s="369" t="str">
        <f t="shared" si="179"/>
        <v/>
      </c>
      <c r="LC67" s="367" t="str">
        <f t="shared" si="180"/>
        <v/>
      </c>
      <c r="LD67" s="368"/>
      <c r="LE67" s="369" t="str">
        <f t="shared" si="181"/>
        <v/>
      </c>
      <c r="LF67" s="367" t="str">
        <f t="shared" si="182"/>
        <v/>
      </c>
      <c r="LG67" s="368"/>
      <c r="LH67" s="369" t="str">
        <f t="shared" si="183"/>
        <v/>
      </c>
      <c r="LI67" s="367" t="str">
        <f t="shared" si="184"/>
        <v/>
      </c>
      <c r="LJ67" s="368"/>
      <c r="LK67" s="367" t="str">
        <f t="shared" si="187"/>
        <v/>
      </c>
      <c r="XFD67" s="230">
        <f t="shared" si="188"/>
        <v>2800</v>
      </c>
    </row>
    <row r="68" spans="1:778 16384:16384" ht="21.65" customHeight="1" x14ac:dyDescent="0.2">
      <c r="A68" s="120"/>
      <c r="B68" s="637">
        <f>IFERROR(VLOOKUP($D68,[1]受注ﾌｧｲﾙ!$A$3:$BZ$1314,5,FALSE),"-")</f>
        <v>46106.455347222225</v>
      </c>
      <c r="C68" s="555">
        <f>IFERROR(VLOOKUP($D68,[1]受注ﾌｧｲﾙ!$A$3:$BZ$1314,6,FALSE),"-")</f>
        <v>0</v>
      </c>
      <c r="D68" s="763" t="s">
        <v>799</v>
      </c>
      <c r="E68" s="638">
        <f>IFERROR(VLOOKUP($D68,[1]受注ﾌｧｲﾙ!$A$3:$BZ$1314,17,FALSE),"-")</f>
        <v>6780</v>
      </c>
      <c r="F68" s="540" t="str">
        <f>IFERROR(VLOOKUP($D68,[1]受注ﾌｧｲﾙ!$A$3:$BZ$1314,18,FALSE),"-")</f>
        <v>15020-AX5R-1440X300</v>
      </c>
      <c r="G68" s="540" t="str">
        <f>IFERROR(VLOOKUP($D68,[1]受注ﾌｧｲﾙ!$A$3:$BZ$1314,19,FALSE),"-")</f>
        <v>FA</v>
      </c>
      <c r="H68" s="540" t="str">
        <f>IFERROR(VLOOKUP($D68,[1]受注ﾌｧｲﾙ!$A$3:$BZ$1314,20,FALSE),"-")</f>
        <v xml:space="preserve">   </v>
      </c>
      <c r="I68" s="540" t="str">
        <f>IFERROR(VLOOKUP($D68,[1]受注ﾌｧｲﾙ!$A$3:$BZ$1314,21,FALSE),"-")</f>
        <v>P</v>
      </c>
      <c r="J68" s="639">
        <f>IFERROR(VLOOKUP($D68,[1]受注ﾌｧｲﾙ!$A$3:$BZ$1314,22,FALSE),"-")</f>
        <v>9300</v>
      </c>
      <c r="K68" s="540" t="str">
        <f>IFERROR(VLOOKUP($D68,[1]受注ﾌｧｲﾙ!$A$3:$BZ$1314,8,FALSE),"-")</f>
        <v>15020-JX5R-1440X300</v>
      </c>
      <c r="L68" s="540" t="str">
        <f>IFERROR(VLOOKUP($D68,[1]受注ﾌｧｲﾙ!$A$3:$BZ$1314,9,FALSE),"-")</f>
        <v>FA</v>
      </c>
      <c r="M68" s="540" t="str">
        <f>IFERROR(VLOOKUP($D68,[1]受注ﾌｧｲﾙ!$A$3:$BZ$1314,10,FALSE),"-")</f>
        <v xml:space="preserve">   </v>
      </c>
      <c r="N68" s="540" t="str">
        <f>IFERROR(VLOOKUP($D68,[1]受注ﾌｧｲﾙ!$A$3:$BZ$1314,11,FALSE),"-")</f>
        <v>R</v>
      </c>
      <c r="O68" s="639">
        <f>IFERROR(VLOOKUP($D68,[1]受注ﾌｧｲﾙ!$A$3:$BZ$1314,13,FALSE),"-")</f>
        <v>9300</v>
      </c>
      <c r="P68" s="540">
        <f>IFERROR(VLOOKUP($D68,[1]受注ﾌｧｲﾙ!$A$3:$BZ$1314,15,FALSE),"-")</f>
        <v>0</v>
      </c>
      <c r="Q68" s="640">
        <f>IFERROR((VLOOKUP($D68,[1]受注ﾌｧｲﾙ!$A$3:$BZ$1314,16,FALSE)*O68),"-")</f>
        <v>9300</v>
      </c>
      <c r="R68" s="640">
        <f>IFERROR(VLOOKUP($D68,[3]加工日報その他!$A$5:$DD$999,107,FALSE),"-")</f>
        <v>9300</v>
      </c>
      <c r="S68" s="540" t="str">
        <f>IFERROR(VLOOKUP($D68,[1]受注ﾌｧｲﾙ!$A$3:$BZ$1314,26,FALSE),"-")</f>
        <v>EC,ゴミ除去</v>
      </c>
      <c r="T68" s="641" t="str">
        <f>IFERROR(VLOOKUP($D68,[1]受注ﾌｧｲﾙ!$A$3:$BZ$1314,23,FALSE),"-")</f>
        <v>滋賀</v>
      </c>
      <c r="U68" s="642"/>
      <c r="V68" s="642"/>
      <c r="W68" s="642">
        <f>IFERROR(VLOOKUP($D68,[1]受注ﾌｧｲﾙ!$A$3:$BZ$1314,25,FALSE),"-")</f>
        <v>46113</v>
      </c>
      <c r="X68" s="642">
        <f>IFERROR(VLOOKUP($D68,[1]受注ﾌｧｲﾙ!$A$3:$BZ$1314,32,FALSE),"-")</f>
        <v>46128</v>
      </c>
      <c r="Y68" s="642">
        <f>IFERROR(VLOOKUP($D68,[1]受注ﾌｧｲﾙ!$A$3:$BZ$1314,33,FALSE),"-")</f>
        <v>46128</v>
      </c>
      <c r="Z68" s="642">
        <f t="shared" si="0"/>
        <v>46116</v>
      </c>
      <c r="AA68" s="643">
        <f>IFERROR(VLOOKUP($D68,[3]加工日報その他!$A$5:$DD$999,2,FALSE),"-")</f>
        <v>46116</v>
      </c>
      <c r="AB68" s="644">
        <f>IFERROR(VLOOKUP($D68,[3]加工日報その他!$A$5:$DD$999,108,FALSE),"-")</f>
        <v>9300</v>
      </c>
      <c r="AC68" s="645">
        <f t="shared" si="1"/>
        <v>9300</v>
      </c>
      <c r="AD68" s="410" t="str">
        <f>IFERROR(VLOOKUP($D68,[1]受注ﾌｧｲﾙ!$A$3:$BZ$1314,27,FALSE),"-")&amp;"　"&amp;IFERROR(VLOOKUP($D68,[1]受注ﾌｧｲﾙ!$A$3:$BZ$1314,28,FALSE),"-")&amp;"　"&amp;IFERROR(VLOOKUP($D68,[1]受注ﾌｧｲﾙ!$A$3:$BZ$1314,29,FALSE),"-")</f>
        <v>欠点個数確認ﾁｪｯｸ　ﾗﾍﾞﾙ◎　確認済明記</v>
      </c>
      <c r="AE68" s="366"/>
      <c r="AF68" s="646" t="str">
        <f>IFERROR(VLOOKUP($D68,[3]加工日報その他!$A$5:$DD$999,94,FALSE),"-")</f>
        <v>完</v>
      </c>
      <c r="AG68" s="647" t="str">
        <f>IFERROR(VLOOKUP($D68,[1]受注ﾌｧｲﾙ!$A$3:$BZ$1314,2,FALSE),"-")</f>
        <v>通常入力</v>
      </c>
      <c r="AH68" s="647" t="str">
        <f>IFERROR(VLOOKUP($D68,[1]受注ﾌｧｲﾙ!$A$3:$BZ$1314,3,FALSE),"-")</f>
        <v>後加工</v>
      </c>
      <c r="AI68" s="648" t="str">
        <f>IFERROR(VLOOKUP($D68,[1]受注ﾌｧｲﾙ!$A$3:$BZ$1314,31,FALSE),"-")</f>
        <v>共和ﾚｻﾞｰ</v>
      </c>
      <c r="AJ68" s="648" t="str">
        <f>IFERROR(VLOOKUP($D68,[1]受注ﾌｧｲﾙ!$A$3:$BZ$1314,12,FALSE),"-")</f>
        <v xml:space="preserve"> </v>
      </c>
      <c r="AK68" s="649" t="str">
        <f>IFERROR(VLOOKUP($D68,[1]受注ﾌｧｲﾙ!$A$3:$BZ$1314,24,FALSE),"-")</f>
        <v>EC</v>
      </c>
      <c r="AL68" s="366"/>
      <c r="AM68" s="366"/>
      <c r="AN68" s="366"/>
      <c r="AO68" s="366"/>
      <c r="AP68" s="366"/>
      <c r="AQ68" s="848" t="s">
        <v>330</v>
      </c>
      <c r="AR68" s="763"/>
      <c r="AS68" s="367" t="str">
        <f t="shared" si="2"/>
        <v/>
      </c>
      <c r="AT68" s="368"/>
      <c r="AU68" s="369" t="str">
        <f t="shared" si="3"/>
        <v/>
      </c>
      <c r="AV68" s="367" t="str">
        <f t="shared" si="4"/>
        <v/>
      </c>
      <c r="AW68" s="368"/>
      <c r="AX68" s="369" t="str">
        <f t="shared" si="5"/>
        <v/>
      </c>
      <c r="AY68" s="367" t="str">
        <f t="shared" si="6"/>
        <v/>
      </c>
      <c r="AZ68" s="402"/>
      <c r="BA68" s="369" t="str">
        <f t="shared" si="7"/>
        <v/>
      </c>
      <c r="BB68" s="367" t="str">
        <f t="shared" si="8"/>
        <v/>
      </c>
      <c r="BC68" s="402"/>
      <c r="BD68" s="369" t="str">
        <f t="shared" si="9"/>
        <v/>
      </c>
      <c r="BE68" s="367" t="str">
        <f t="shared" si="10"/>
        <v/>
      </c>
      <c r="BF68" s="402"/>
      <c r="BG68" s="369" t="str">
        <f t="shared" si="11"/>
        <v/>
      </c>
      <c r="BH68" s="367" t="str">
        <f t="shared" si="12"/>
        <v/>
      </c>
      <c r="BI68" s="368"/>
      <c r="BJ68" s="369" t="str">
        <f t="shared" si="13"/>
        <v/>
      </c>
      <c r="BK68" s="367" t="str">
        <f t="shared" si="14"/>
        <v/>
      </c>
      <c r="BL68" s="402"/>
      <c r="BM68" s="369" t="str">
        <f t="shared" si="15"/>
        <v/>
      </c>
      <c r="BN68" s="367" t="str">
        <f t="shared" si="16"/>
        <v/>
      </c>
      <c r="BO68" s="368"/>
      <c r="BP68" s="369" t="str">
        <f t="shared" si="17"/>
        <v/>
      </c>
      <c r="BQ68" s="367" t="str">
        <f t="shared" si="18"/>
        <v/>
      </c>
      <c r="BR68" s="368"/>
      <c r="BS68" s="369" t="str">
        <f t="shared" si="19"/>
        <v/>
      </c>
      <c r="BT68" s="367" t="str">
        <f t="shared" si="20"/>
        <v/>
      </c>
      <c r="BU68" s="368"/>
      <c r="BV68" s="369" t="str">
        <f t="shared" si="21"/>
        <v/>
      </c>
      <c r="BW68" s="367" t="str">
        <f t="shared" si="22"/>
        <v/>
      </c>
      <c r="BX68" s="368"/>
      <c r="BY68" s="369" t="str">
        <f t="shared" si="23"/>
        <v/>
      </c>
      <c r="BZ68" s="367" t="str">
        <f t="shared" si="24"/>
        <v/>
      </c>
      <c r="CA68" s="368"/>
      <c r="CB68" s="369" t="str">
        <f t="shared" si="25"/>
        <v/>
      </c>
      <c r="CC68" s="367" t="str">
        <f t="shared" si="26"/>
        <v/>
      </c>
      <c r="CD68" s="402"/>
      <c r="CE68" s="369" t="str">
        <f t="shared" si="27"/>
        <v/>
      </c>
      <c r="CF68" s="367" t="str">
        <f t="shared" si="28"/>
        <v/>
      </c>
      <c r="CG68" s="368"/>
      <c r="CH68" s="369" t="str">
        <f t="shared" si="29"/>
        <v/>
      </c>
      <c r="CI68" s="367" t="str">
        <f t="shared" si="30"/>
        <v/>
      </c>
      <c r="CJ68" s="794"/>
      <c r="CK68" s="369" t="str">
        <f t="shared" si="31"/>
        <v/>
      </c>
      <c r="CL68" s="367" t="str">
        <f t="shared" si="32"/>
        <v/>
      </c>
      <c r="CM68" s="368"/>
      <c r="CN68" s="369" t="str">
        <f t="shared" si="33"/>
        <v/>
      </c>
      <c r="CO68" s="367" t="str">
        <f t="shared" si="34"/>
        <v/>
      </c>
      <c r="CP68" s="368"/>
      <c r="CQ68" s="369" t="str">
        <f t="shared" si="35"/>
        <v/>
      </c>
      <c r="CR68" s="367" t="str">
        <f t="shared" si="36"/>
        <v/>
      </c>
      <c r="CS68" s="794"/>
      <c r="CT68" s="369" t="str">
        <f t="shared" si="37"/>
        <v/>
      </c>
      <c r="CU68" s="367" t="str">
        <f t="shared" si="38"/>
        <v/>
      </c>
      <c r="CV68" s="794"/>
      <c r="CW68" s="369" t="str">
        <f t="shared" si="39"/>
        <v/>
      </c>
      <c r="CX68" s="367" t="str">
        <f t="shared" si="40"/>
        <v/>
      </c>
      <c r="CY68" s="368"/>
      <c r="CZ68" s="369" t="str">
        <f t="shared" si="41"/>
        <v/>
      </c>
      <c r="DA68" s="367" t="str">
        <f t="shared" si="42"/>
        <v/>
      </c>
      <c r="DB68" s="368"/>
      <c r="DC68" s="369" t="str">
        <f t="shared" si="43"/>
        <v/>
      </c>
      <c r="DD68" s="367" t="str">
        <f t="shared" si="44"/>
        <v/>
      </c>
      <c r="DE68" s="368"/>
      <c r="DF68" s="369" t="str">
        <f t="shared" si="45"/>
        <v/>
      </c>
      <c r="DG68" s="367" t="str">
        <f t="shared" si="46"/>
        <v/>
      </c>
      <c r="DH68" s="368"/>
      <c r="DI68" s="369" t="str">
        <f t="shared" si="47"/>
        <v/>
      </c>
      <c r="DJ68" s="367" t="str">
        <f t="shared" si="48"/>
        <v/>
      </c>
      <c r="DK68" s="368"/>
      <c r="DL68" s="369" t="str">
        <f t="shared" si="49"/>
        <v/>
      </c>
      <c r="DM68" s="367" t="str">
        <f t="shared" si="50"/>
        <v/>
      </c>
      <c r="DN68" s="368"/>
      <c r="DO68" s="369" t="str">
        <f t="shared" si="51"/>
        <v/>
      </c>
      <c r="DP68" s="367" t="str">
        <f t="shared" si="52"/>
        <v/>
      </c>
      <c r="DQ68" s="368"/>
      <c r="DR68" s="369" t="str">
        <f t="shared" si="53"/>
        <v/>
      </c>
      <c r="DS68" s="367" t="str">
        <f t="shared" si="54"/>
        <v/>
      </c>
      <c r="DT68" s="368"/>
      <c r="DU68" s="369" t="str">
        <f t="shared" si="55"/>
        <v/>
      </c>
      <c r="DV68" s="367" t="str">
        <f t="shared" si="56"/>
        <v/>
      </c>
      <c r="DW68" s="368"/>
      <c r="DX68" s="369" t="str">
        <f t="shared" si="57"/>
        <v/>
      </c>
      <c r="DY68" s="367" t="str">
        <f t="shared" si="58"/>
        <v/>
      </c>
      <c r="DZ68" s="368"/>
      <c r="EA68" s="369" t="str">
        <f t="shared" si="59"/>
        <v/>
      </c>
      <c r="EB68" s="367" t="str">
        <f t="shared" si="60"/>
        <v/>
      </c>
      <c r="EC68" s="368"/>
      <c r="ED68" s="369" t="str">
        <f t="shared" si="61"/>
        <v/>
      </c>
      <c r="EE68" s="367" t="str">
        <f t="shared" si="62"/>
        <v/>
      </c>
      <c r="EF68" s="368"/>
      <c r="EG68" s="367" t="str">
        <f t="shared" si="63"/>
        <v/>
      </c>
      <c r="EH68" s="367" t="str">
        <f t="shared" si="63"/>
        <v>→</v>
      </c>
      <c r="EI68" s="368"/>
      <c r="EJ68" s="369" t="str">
        <f t="shared" si="64"/>
        <v/>
      </c>
      <c r="EK68" s="367" t="str">
        <f t="shared" si="65"/>
        <v/>
      </c>
      <c r="EL68" s="368"/>
      <c r="EM68" s="369" t="str">
        <f t="shared" si="66"/>
        <v/>
      </c>
      <c r="EN68" s="367" t="str">
        <f t="shared" si="67"/>
        <v/>
      </c>
      <c r="EO68" s="402"/>
      <c r="EP68" s="369" t="str">
        <f t="shared" si="68"/>
        <v/>
      </c>
      <c r="EQ68" s="367" t="str">
        <f t="shared" si="69"/>
        <v/>
      </c>
      <c r="ER68" s="822">
        <v>3300</v>
      </c>
      <c r="ES68" s="369" t="str">
        <f t="shared" si="70"/>
        <v/>
      </c>
      <c r="ET68" s="367" t="str">
        <f t="shared" si="71"/>
        <v/>
      </c>
      <c r="EU68" s="402"/>
      <c r="EV68" s="369" t="str">
        <f t="shared" si="72"/>
        <v/>
      </c>
      <c r="EW68" s="367" t="str">
        <f t="shared" si="73"/>
        <v/>
      </c>
      <c r="EX68" s="822">
        <v>900</v>
      </c>
      <c r="EY68" s="369" t="str">
        <f t="shared" si="74"/>
        <v/>
      </c>
      <c r="EZ68" s="367" t="str">
        <f t="shared" si="75"/>
        <v/>
      </c>
      <c r="FA68" s="822">
        <f>3300-900+1200</f>
        <v>3600</v>
      </c>
      <c r="FB68" s="369" t="str">
        <f t="shared" si="76"/>
        <v/>
      </c>
      <c r="FC68" s="367" t="str">
        <f t="shared" si="77"/>
        <v/>
      </c>
      <c r="FD68" s="368">
        <f>1200-1200</f>
        <v>0</v>
      </c>
      <c r="FE68" s="369" t="str">
        <f t="shared" si="78"/>
        <v/>
      </c>
      <c r="FF68" s="367" t="str">
        <f t="shared" si="79"/>
        <v/>
      </c>
      <c r="FG68" s="368"/>
      <c r="FH68" s="369" t="str">
        <f t="shared" si="80"/>
        <v/>
      </c>
      <c r="FI68" s="367" t="str">
        <f t="shared" si="81"/>
        <v/>
      </c>
      <c r="FJ68" s="368">
        <v>1500</v>
      </c>
      <c r="FK68" s="369" t="str">
        <f t="shared" si="82"/>
        <v/>
      </c>
      <c r="FL68" s="367" t="str">
        <f t="shared" si="83"/>
        <v/>
      </c>
      <c r="FM68" s="368"/>
      <c r="FN68" s="369" t="str">
        <f t="shared" si="84"/>
        <v/>
      </c>
      <c r="FO68" s="367" t="str">
        <f t="shared" si="85"/>
        <v/>
      </c>
      <c r="FP68" s="368"/>
      <c r="FQ68" s="369" t="str">
        <f t="shared" si="86"/>
        <v/>
      </c>
      <c r="FR68" s="367" t="str">
        <f t="shared" si="87"/>
        <v/>
      </c>
      <c r="FS68" s="402"/>
      <c r="FT68" s="369" t="str">
        <f t="shared" si="88"/>
        <v/>
      </c>
      <c r="FU68" s="367" t="str">
        <f t="shared" si="89"/>
        <v/>
      </c>
      <c r="FV68" s="368"/>
      <c r="FW68" s="369" t="str">
        <f t="shared" si="90"/>
        <v/>
      </c>
      <c r="FX68" s="367" t="str">
        <f t="shared" si="91"/>
        <v/>
      </c>
      <c r="FY68" s="794"/>
      <c r="FZ68" s="369" t="str">
        <f t="shared" si="92"/>
        <v/>
      </c>
      <c r="GA68" s="367" t="str">
        <f t="shared" si="93"/>
        <v/>
      </c>
      <c r="GB68" s="368"/>
      <c r="GC68" s="369" t="str">
        <f t="shared" si="94"/>
        <v>⇒</v>
      </c>
      <c r="GD68" s="367" t="str">
        <f t="shared" si="95"/>
        <v/>
      </c>
      <c r="GE68" s="368"/>
      <c r="GF68" s="369" t="str">
        <f t="shared" si="96"/>
        <v/>
      </c>
      <c r="GG68" s="367" t="str">
        <f t="shared" si="97"/>
        <v/>
      </c>
      <c r="GH68" s="794"/>
      <c r="GI68" s="369" t="str">
        <f t="shared" si="98"/>
        <v/>
      </c>
      <c r="GJ68" s="367" t="str">
        <f t="shared" si="99"/>
        <v/>
      </c>
      <c r="GK68" s="794"/>
      <c r="GL68" s="369" t="str">
        <f t="shared" si="100"/>
        <v/>
      </c>
      <c r="GM68" s="367" t="str">
        <f t="shared" si="101"/>
        <v/>
      </c>
      <c r="GN68" s="368"/>
      <c r="GO68" s="369" t="str">
        <f t="shared" si="102"/>
        <v/>
      </c>
      <c r="GP68" s="367" t="str">
        <f t="shared" si="103"/>
        <v/>
      </c>
      <c r="GQ68" s="368"/>
      <c r="GR68" s="369" t="str">
        <f t="shared" si="104"/>
        <v/>
      </c>
      <c r="GS68" s="367" t="str">
        <f t="shared" si="105"/>
        <v/>
      </c>
      <c r="GT68" s="368"/>
      <c r="GU68" s="369" t="str">
        <f t="shared" si="106"/>
        <v/>
      </c>
      <c r="GV68" s="367" t="str">
        <f t="shared" si="107"/>
        <v/>
      </c>
      <c r="GW68" s="368"/>
      <c r="GX68" s="369" t="str">
        <f t="shared" si="108"/>
        <v/>
      </c>
      <c r="GY68" s="367" t="str">
        <f t="shared" si="109"/>
        <v/>
      </c>
      <c r="GZ68" s="368"/>
      <c r="HA68" s="369" t="str">
        <f t="shared" si="110"/>
        <v/>
      </c>
      <c r="HB68" s="367" t="str">
        <f t="shared" si="111"/>
        <v/>
      </c>
      <c r="HC68" s="368"/>
      <c r="HD68" s="369" t="str">
        <f t="shared" si="112"/>
        <v/>
      </c>
      <c r="HE68" s="367" t="str">
        <f t="shared" si="113"/>
        <v/>
      </c>
      <c r="HF68" s="368"/>
      <c r="HG68" s="369" t="str">
        <f t="shared" si="114"/>
        <v/>
      </c>
      <c r="HH68" s="367" t="str">
        <f t="shared" si="115"/>
        <v/>
      </c>
      <c r="HI68" s="368"/>
      <c r="HJ68" s="369" t="str">
        <f t="shared" si="116"/>
        <v/>
      </c>
      <c r="HK68" s="367" t="str">
        <f t="shared" si="117"/>
        <v/>
      </c>
      <c r="HL68" s="368"/>
      <c r="HM68" s="369" t="str">
        <f t="shared" si="118"/>
        <v/>
      </c>
      <c r="HN68" s="367" t="str">
        <f t="shared" si="119"/>
        <v/>
      </c>
      <c r="HO68" s="368"/>
      <c r="HP68" s="369" t="str">
        <f t="shared" si="120"/>
        <v/>
      </c>
      <c r="HQ68" s="367" t="str">
        <f t="shared" si="121"/>
        <v/>
      </c>
      <c r="HR68" s="368"/>
      <c r="HS68" s="369" t="str">
        <f t="shared" si="122"/>
        <v/>
      </c>
      <c r="HT68" s="367" t="str">
        <f t="shared" si="123"/>
        <v/>
      </c>
      <c r="HU68" s="368"/>
      <c r="HV68" s="367" t="str">
        <f t="shared" si="124"/>
        <v/>
      </c>
      <c r="HW68" s="367" t="str">
        <f t="shared" si="124"/>
        <v/>
      </c>
      <c r="HX68" s="368"/>
      <c r="HY68" s="369" t="str">
        <f t="shared" si="125"/>
        <v/>
      </c>
      <c r="HZ68" s="367" t="str">
        <f t="shared" si="126"/>
        <v/>
      </c>
      <c r="IA68" s="368"/>
      <c r="IB68" s="369" t="str">
        <f t="shared" si="127"/>
        <v/>
      </c>
      <c r="IC68" s="367" t="str">
        <f t="shared" si="128"/>
        <v/>
      </c>
      <c r="ID68" s="402"/>
      <c r="IE68" s="369" t="str">
        <f t="shared" si="129"/>
        <v/>
      </c>
      <c r="IF68" s="367" t="str">
        <f t="shared" si="130"/>
        <v/>
      </c>
      <c r="IG68" s="402"/>
      <c r="IH68" s="369" t="str">
        <f t="shared" si="131"/>
        <v/>
      </c>
      <c r="II68" s="367" t="str">
        <f t="shared" si="132"/>
        <v/>
      </c>
      <c r="IJ68" s="402"/>
      <c r="IK68" s="369" t="str">
        <f t="shared" si="133"/>
        <v/>
      </c>
      <c r="IL68" s="367" t="str">
        <f t="shared" si="134"/>
        <v/>
      </c>
      <c r="IM68" s="368"/>
      <c r="IN68" s="369" t="str">
        <f t="shared" si="135"/>
        <v/>
      </c>
      <c r="IO68" s="367" t="str">
        <f t="shared" si="136"/>
        <v/>
      </c>
      <c r="IP68" s="402"/>
      <c r="IQ68" s="369" t="str">
        <f t="shared" si="137"/>
        <v/>
      </c>
      <c r="IR68" s="367" t="str">
        <f t="shared" si="138"/>
        <v/>
      </c>
      <c r="IS68" s="368"/>
      <c r="IT68" s="369" t="str">
        <f t="shared" si="139"/>
        <v/>
      </c>
      <c r="IU68" s="367" t="str">
        <f t="shared" si="140"/>
        <v/>
      </c>
      <c r="IV68" s="368"/>
      <c r="IW68" s="369" t="str">
        <f t="shared" si="141"/>
        <v/>
      </c>
      <c r="IX68" s="367" t="str">
        <f t="shared" si="142"/>
        <v/>
      </c>
      <c r="IY68" s="368"/>
      <c r="IZ68" s="369" t="str">
        <f t="shared" si="143"/>
        <v/>
      </c>
      <c r="JA68" s="367" t="str">
        <f t="shared" si="144"/>
        <v/>
      </c>
      <c r="JB68" s="368"/>
      <c r="JC68" s="369" t="str">
        <f t="shared" si="145"/>
        <v/>
      </c>
      <c r="JD68" s="367" t="str">
        <f t="shared" si="146"/>
        <v/>
      </c>
      <c r="JE68" s="368"/>
      <c r="JF68" s="369" t="str">
        <f t="shared" si="147"/>
        <v/>
      </c>
      <c r="JG68" s="367" t="str">
        <f t="shared" si="148"/>
        <v/>
      </c>
      <c r="JH68" s="402"/>
      <c r="JI68" s="369" t="str">
        <f t="shared" si="149"/>
        <v/>
      </c>
      <c r="JJ68" s="367" t="str">
        <f t="shared" si="150"/>
        <v/>
      </c>
      <c r="JK68" s="368"/>
      <c r="JL68" s="369" t="str">
        <f t="shared" si="151"/>
        <v/>
      </c>
      <c r="JM68" s="367" t="str">
        <f t="shared" si="152"/>
        <v/>
      </c>
      <c r="JN68" s="794"/>
      <c r="JO68" s="369" t="str">
        <f t="shared" si="153"/>
        <v/>
      </c>
      <c r="JP68" s="367" t="str">
        <f t="shared" si="154"/>
        <v/>
      </c>
      <c r="JQ68" s="368"/>
      <c r="JR68" s="369" t="str">
        <f t="shared" si="155"/>
        <v/>
      </c>
      <c r="JS68" s="367" t="str">
        <f t="shared" si="156"/>
        <v/>
      </c>
      <c r="JT68" s="368"/>
      <c r="JU68" s="369" t="str">
        <f t="shared" si="157"/>
        <v/>
      </c>
      <c r="JV68" s="367" t="str">
        <f t="shared" si="158"/>
        <v/>
      </c>
      <c r="JW68" s="794"/>
      <c r="JX68" s="369" t="str">
        <f t="shared" si="159"/>
        <v/>
      </c>
      <c r="JY68" s="367" t="str">
        <f t="shared" si="160"/>
        <v/>
      </c>
      <c r="JZ68" s="794"/>
      <c r="KA68" s="369" t="str">
        <f t="shared" si="161"/>
        <v/>
      </c>
      <c r="KB68" s="367" t="str">
        <f t="shared" si="162"/>
        <v/>
      </c>
      <c r="KC68" s="368"/>
      <c r="KD68" s="369" t="str">
        <f t="shared" si="163"/>
        <v/>
      </c>
      <c r="KE68" s="367" t="str">
        <f t="shared" si="164"/>
        <v/>
      </c>
      <c r="KF68" s="368"/>
      <c r="KG68" s="369" t="str">
        <f t="shared" si="165"/>
        <v/>
      </c>
      <c r="KH68" s="367" t="str">
        <f t="shared" si="166"/>
        <v/>
      </c>
      <c r="KI68" s="368"/>
      <c r="KJ68" s="369" t="str">
        <f t="shared" si="167"/>
        <v/>
      </c>
      <c r="KK68" s="367" t="str">
        <f t="shared" si="168"/>
        <v/>
      </c>
      <c r="KL68" s="368"/>
      <c r="KM68" s="369" t="str">
        <f t="shared" si="169"/>
        <v/>
      </c>
      <c r="KN68" s="367" t="str">
        <f t="shared" si="170"/>
        <v/>
      </c>
      <c r="KO68" s="368"/>
      <c r="KP68" s="369" t="str">
        <f t="shared" si="171"/>
        <v/>
      </c>
      <c r="KQ68" s="367" t="str">
        <f t="shared" si="172"/>
        <v/>
      </c>
      <c r="KR68" s="368"/>
      <c r="KS68" s="369" t="str">
        <f t="shared" si="173"/>
        <v/>
      </c>
      <c r="KT68" s="367" t="str">
        <f t="shared" si="174"/>
        <v/>
      </c>
      <c r="KU68" s="368"/>
      <c r="KV68" s="369" t="str">
        <f t="shared" si="175"/>
        <v/>
      </c>
      <c r="KW68" s="367" t="str">
        <f t="shared" si="176"/>
        <v/>
      </c>
      <c r="KX68" s="368"/>
      <c r="KY68" s="369" t="str">
        <f t="shared" si="177"/>
        <v/>
      </c>
      <c r="KZ68" s="367" t="str">
        <f t="shared" si="178"/>
        <v/>
      </c>
      <c r="LA68" s="368"/>
      <c r="LB68" s="369" t="str">
        <f t="shared" si="179"/>
        <v/>
      </c>
      <c r="LC68" s="367" t="str">
        <f t="shared" si="180"/>
        <v/>
      </c>
      <c r="LD68" s="368"/>
      <c r="LE68" s="369" t="str">
        <f t="shared" si="181"/>
        <v/>
      </c>
      <c r="LF68" s="367" t="str">
        <f t="shared" si="182"/>
        <v/>
      </c>
      <c r="LG68" s="368"/>
      <c r="LH68" s="369" t="str">
        <f t="shared" si="183"/>
        <v/>
      </c>
      <c r="LI68" s="367" t="str">
        <f t="shared" si="184"/>
        <v/>
      </c>
      <c r="LJ68" s="368"/>
      <c r="LK68" s="367" t="str">
        <f t="shared" si="187"/>
        <v/>
      </c>
      <c r="XFD68" s="230">
        <f t="shared" si="188"/>
        <v>18600</v>
      </c>
    </row>
    <row r="69" spans="1:778 16384:16384" ht="21.65" customHeight="1" x14ac:dyDescent="0.2">
      <c r="A69" s="120"/>
      <c r="B69" s="637">
        <f>IFERROR(VLOOKUP($D69,[1]受注ﾌｧｲﾙ!$A$3:$BZ$1314,5,FALSE),"-")</f>
        <v>46106.665706018517</v>
      </c>
      <c r="C69" s="555">
        <f>IFERROR(VLOOKUP($D69,[1]受注ﾌｧｲﾙ!$A$3:$BZ$1314,6,FALSE),"-")</f>
        <v>0</v>
      </c>
      <c r="D69" s="763" t="s">
        <v>816</v>
      </c>
      <c r="E69" s="638">
        <f>IFERROR(VLOOKUP($D69,[1]受注ﾌｧｲﾙ!$A$3:$BZ$1314,17,FALSE),"-")</f>
        <v>6710</v>
      </c>
      <c r="F69" s="540" t="str">
        <f>IFERROR(VLOOKUP($D69,[1]受注ﾌｧｲﾙ!$A$3:$BZ$1314,18,FALSE),"-")</f>
        <v>50080-AY0B- 870X200</v>
      </c>
      <c r="G69" s="540" t="str">
        <f>IFERROR(VLOOKUP($D69,[1]受注ﾌｧｲﾙ!$A$3:$BZ$1314,19,FALSE),"-")</f>
        <v>FA</v>
      </c>
      <c r="H69" s="540" t="str">
        <f>IFERROR(VLOOKUP($D69,[1]受注ﾌｧｲﾙ!$A$3:$BZ$1314,20,FALSE),"-")</f>
        <v>BG1</v>
      </c>
      <c r="I69" s="540" t="str">
        <f>IFERROR(VLOOKUP($D69,[1]受注ﾌｧｲﾙ!$A$3:$BZ$1314,21,FALSE),"-")</f>
        <v>F</v>
      </c>
      <c r="J69" s="639">
        <f>IFERROR(VLOOKUP($D69,[1]受注ﾌｧｲﾙ!$A$3:$BZ$1314,22,FALSE),"-")</f>
        <v>1000</v>
      </c>
      <c r="K69" s="540" t="str">
        <f>IFERROR(VLOOKUP($D69,[1]受注ﾌｧｲﾙ!$A$3:$BZ$1314,8,FALSE),"-")</f>
        <v>0R040-8Y0B- 870X200</v>
      </c>
      <c r="L69" s="540" t="str">
        <f>IFERROR(VLOOKUP($D69,[1]受注ﾌｧｲﾙ!$A$3:$BZ$1314,9,FALSE),"-")</f>
        <v>FA</v>
      </c>
      <c r="M69" s="540" t="str">
        <f>IFERROR(VLOOKUP($D69,[1]受注ﾌｧｲﾙ!$A$3:$BZ$1314,10,FALSE),"-")</f>
        <v>BG1</v>
      </c>
      <c r="N69" s="540" t="str">
        <f>IFERROR(VLOOKUP($D69,[1]受注ﾌｧｲﾙ!$A$3:$BZ$1314,11,FALSE),"-")</f>
        <v>C</v>
      </c>
      <c r="O69" s="639">
        <f>IFERROR(VLOOKUP($D69,[1]受注ﾌｧｲﾙ!$A$3:$BZ$1314,13,FALSE),"-")</f>
        <v>2000</v>
      </c>
      <c r="P69" s="540">
        <f>IFERROR(VLOOKUP($D69,[1]受注ﾌｧｲﾙ!$A$3:$BZ$1314,15,FALSE),"-")</f>
        <v>0</v>
      </c>
      <c r="Q69" s="640">
        <f>IFERROR((VLOOKUP($D69,[1]受注ﾌｧｲﾙ!$A$3:$BZ$1314,16,FALSE)*O69),"-")</f>
        <v>2000</v>
      </c>
      <c r="R69" s="640">
        <f>IFERROR(VLOOKUP($D69,[3]加工日報その他!$A$5:$DD$999,107,FALSE),"-")</f>
        <v>1000</v>
      </c>
      <c r="S69" s="540" t="str">
        <f>IFERROR(VLOOKUP($D69,[1]受注ﾌｧｲﾙ!$A$3:$BZ$1314,26,FALSE),"-")</f>
        <v>SEC,融着</v>
      </c>
      <c r="T69" s="641" t="str">
        <f>IFERROR(VLOOKUP($D69,[1]受注ﾌｧｲﾙ!$A$3:$BZ$1314,23,FALSE),"-")</f>
        <v>滋賀</v>
      </c>
      <c r="U69" s="642"/>
      <c r="V69" s="642"/>
      <c r="W69" s="642">
        <f>IFERROR(VLOOKUP($D69,[1]受注ﾌｧｲﾙ!$A$3:$BZ$1314,25,FALSE),"-")</f>
        <v>46127</v>
      </c>
      <c r="X69" s="642">
        <f>IFERROR(VLOOKUP($D69,[1]受注ﾌｧｲﾙ!$A$3:$BZ$1314,32,FALSE),"-")</f>
        <v>46133</v>
      </c>
      <c r="Y69" s="642">
        <f>IFERROR(VLOOKUP($D69,[1]受注ﾌｧｲﾙ!$A$3:$BZ$1314,33,FALSE),"-")</f>
        <v>46133</v>
      </c>
      <c r="Z69" s="642">
        <f t="shared" si="0"/>
        <v>46128</v>
      </c>
      <c r="AA69" s="643">
        <f>IFERROR(VLOOKUP($D69,[3]加工日報その他!$A$5:$DD$999,2,FALSE),"-")</f>
        <v>46128</v>
      </c>
      <c r="AB69" s="644">
        <f>IFERROR(VLOOKUP($D69,[3]加工日報その他!$A$5:$DD$999,108,FALSE),"-")</f>
        <v>1000</v>
      </c>
      <c r="AC69" s="645">
        <f t="shared" si="1"/>
        <v>1000</v>
      </c>
      <c r="AD69" s="410" t="str">
        <f>IFERROR(VLOOKUP($D69,[1]受注ﾌｧｲﾙ!$A$3:$BZ$1314,27,FALSE),"-")&amp;"　"&amp;IFERROR(VLOOKUP($D69,[1]受注ﾌｧｲﾙ!$A$3:$BZ$1314,28,FALSE),"-")&amp;"　"&amp;IFERROR(VLOOKUP($D69,[1]受注ﾌｧｲﾙ!$A$3:$BZ$1314,29,FALSE),"-")</f>
        <v>　　</v>
      </c>
      <c r="AE69" s="366"/>
      <c r="AF69" s="646" t="str">
        <f>IFERROR(VLOOKUP($D69,[3]加工日報その他!$A$5:$DD$999,94,FALSE),"-")</f>
        <v>完</v>
      </c>
      <c r="AG69" s="647" t="str">
        <f>IFERROR(VLOOKUP($D69,[1]受注ﾌｧｲﾙ!$A$3:$BZ$1314,2,FALSE),"-")</f>
        <v>通常入力</v>
      </c>
      <c r="AH69" s="647" t="str">
        <f>IFERROR(VLOOKUP($D69,[1]受注ﾌｧｲﾙ!$A$3:$BZ$1314,3,FALSE),"-")</f>
        <v>後加工</v>
      </c>
      <c r="AI69" s="648">
        <f>IFERROR(VLOOKUP($D69,[1]受注ﾌｧｲﾙ!$A$3:$BZ$1314,31,FALSE),"-")</f>
        <v>0</v>
      </c>
      <c r="AJ69" s="648" t="str">
        <f>IFERROR(VLOOKUP($D69,[1]受注ﾌｧｲﾙ!$A$3:$BZ$1314,12,FALSE),"-")</f>
        <v xml:space="preserve"> </v>
      </c>
      <c r="AK69" s="649" t="str">
        <f>IFERROR(VLOOKUP($D69,[1]受注ﾌｧｲﾙ!$A$3:$BZ$1314,24,FALSE),"-")</f>
        <v>融着</v>
      </c>
      <c r="AL69" s="366"/>
      <c r="AM69" s="366"/>
      <c r="AN69" s="366"/>
      <c r="AO69" s="366"/>
      <c r="AP69" s="366"/>
      <c r="AQ69" s="848" t="s">
        <v>326</v>
      </c>
      <c r="AR69" s="763"/>
      <c r="AS69" s="367" t="str">
        <f t="shared" si="2"/>
        <v/>
      </c>
      <c r="AT69" s="368"/>
      <c r="AU69" s="369" t="str">
        <f t="shared" si="3"/>
        <v/>
      </c>
      <c r="AV69" s="367" t="str">
        <f t="shared" si="4"/>
        <v/>
      </c>
      <c r="AW69" s="368"/>
      <c r="AX69" s="369" t="str">
        <f t="shared" si="5"/>
        <v/>
      </c>
      <c r="AY69" s="367" t="str">
        <f t="shared" si="6"/>
        <v/>
      </c>
      <c r="AZ69" s="402"/>
      <c r="BA69" s="369" t="str">
        <f t="shared" si="7"/>
        <v/>
      </c>
      <c r="BB69" s="367" t="str">
        <f t="shared" si="8"/>
        <v/>
      </c>
      <c r="BC69" s="402"/>
      <c r="BD69" s="369" t="str">
        <f t="shared" si="9"/>
        <v/>
      </c>
      <c r="BE69" s="367" t="str">
        <f t="shared" si="10"/>
        <v/>
      </c>
      <c r="BF69" s="402"/>
      <c r="BG69" s="369" t="str">
        <f t="shared" si="11"/>
        <v/>
      </c>
      <c r="BH69" s="367" t="str">
        <f t="shared" si="12"/>
        <v/>
      </c>
      <c r="BI69" s="368"/>
      <c r="BJ69" s="369" t="str">
        <f t="shared" si="13"/>
        <v/>
      </c>
      <c r="BK69" s="367" t="str">
        <f t="shared" si="14"/>
        <v/>
      </c>
      <c r="BL69" s="402"/>
      <c r="BM69" s="369" t="str">
        <f t="shared" si="15"/>
        <v/>
      </c>
      <c r="BN69" s="367" t="str">
        <f t="shared" si="16"/>
        <v/>
      </c>
      <c r="BO69" s="368"/>
      <c r="BP69" s="369" t="str">
        <f t="shared" si="17"/>
        <v/>
      </c>
      <c r="BQ69" s="367" t="str">
        <f t="shared" si="18"/>
        <v/>
      </c>
      <c r="BR69" s="368"/>
      <c r="BS69" s="369" t="str">
        <f t="shared" si="19"/>
        <v/>
      </c>
      <c r="BT69" s="367" t="str">
        <f t="shared" si="20"/>
        <v/>
      </c>
      <c r="BU69" s="368"/>
      <c r="BV69" s="369" t="str">
        <f t="shared" si="21"/>
        <v/>
      </c>
      <c r="BW69" s="367" t="str">
        <f t="shared" si="22"/>
        <v/>
      </c>
      <c r="BX69" s="368"/>
      <c r="BY69" s="369" t="str">
        <f t="shared" si="23"/>
        <v/>
      </c>
      <c r="BZ69" s="367" t="str">
        <f t="shared" si="24"/>
        <v/>
      </c>
      <c r="CA69" s="368"/>
      <c r="CB69" s="369" t="str">
        <f t="shared" si="25"/>
        <v/>
      </c>
      <c r="CC69" s="367" t="str">
        <f t="shared" si="26"/>
        <v/>
      </c>
      <c r="CD69" s="402"/>
      <c r="CE69" s="369" t="str">
        <f t="shared" si="27"/>
        <v/>
      </c>
      <c r="CF69" s="367" t="str">
        <f t="shared" si="28"/>
        <v/>
      </c>
      <c r="CG69" s="368"/>
      <c r="CH69" s="369" t="str">
        <f t="shared" si="29"/>
        <v/>
      </c>
      <c r="CI69" s="367" t="str">
        <f t="shared" si="30"/>
        <v/>
      </c>
      <c r="CJ69" s="794"/>
      <c r="CK69" s="369" t="str">
        <f t="shared" si="31"/>
        <v/>
      </c>
      <c r="CL69" s="367" t="str">
        <f t="shared" si="32"/>
        <v/>
      </c>
      <c r="CM69" s="368"/>
      <c r="CN69" s="369" t="str">
        <f t="shared" si="33"/>
        <v/>
      </c>
      <c r="CO69" s="367" t="str">
        <f t="shared" si="34"/>
        <v/>
      </c>
      <c r="CP69" s="368"/>
      <c r="CQ69" s="369" t="str">
        <f t="shared" si="35"/>
        <v/>
      </c>
      <c r="CR69" s="367" t="str">
        <f t="shared" si="36"/>
        <v/>
      </c>
      <c r="CS69" s="794"/>
      <c r="CT69" s="369" t="str">
        <f t="shared" si="37"/>
        <v/>
      </c>
      <c r="CU69" s="367" t="str">
        <f t="shared" si="38"/>
        <v/>
      </c>
      <c r="CV69" s="794"/>
      <c r="CW69" s="369" t="str">
        <f t="shared" si="39"/>
        <v/>
      </c>
      <c r="CX69" s="367" t="str">
        <f t="shared" si="40"/>
        <v/>
      </c>
      <c r="CY69" s="368"/>
      <c r="CZ69" s="369" t="str">
        <f t="shared" si="41"/>
        <v/>
      </c>
      <c r="DA69" s="367" t="str">
        <f t="shared" si="42"/>
        <v/>
      </c>
      <c r="DB69" s="368"/>
      <c r="DC69" s="369" t="str">
        <f t="shared" si="43"/>
        <v/>
      </c>
      <c r="DD69" s="367" t="str">
        <f t="shared" si="44"/>
        <v/>
      </c>
      <c r="DE69" s="368"/>
      <c r="DF69" s="369" t="str">
        <f t="shared" si="45"/>
        <v/>
      </c>
      <c r="DG69" s="367" t="str">
        <f t="shared" si="46"/>
        <v/>
      </c>
      <c r="DH69" s="368"/>
      <c r="DI69" s="369" t="str">
        <f t="shared" si="47"/>
        <v/>
      </c>
      <c r="DJ69" s="367" t="str">
        <f t="shared" si="48"/>
        <v/>
      </c>
      <c r="DK69" s="368"/>
      <c r="DL69" s="369" t="str">
        <f t="shared" si="49"/>
        <v/>
      </c>
      <c r="DM69" s="367" t="str">
        <f t="shared" si="50"/>
        <v/>
      </c>
      <c r="DN69" s="368"/>
      <c r="DO69" s="369" t="str">
        <f t="shared" si="51"/>
        <v/>
      </c>
      <c r="DP69" s="367" t="str">
        <f t="shared" si="52"/>
        <v/>
      </c>
      <c r="DQ69" s="368"/>
      <c r="DR69" s="369" t="str">
        <f t="shared" si="53"/>
        <v/>
      </c>
      <c r="DS69" s="367" t="str">
        <f t="shared" si="54"/>
        <v/>
      </c>
      <c r="DT69" s="368"/>
      <c r="DU69" s="369" t="str">
        <f t="shared" si="55"/>
        <v/>
      </c>
      <c r="DV69" s="367" t="str">
        <f t="shared" si="56"/>
        <v/>
      </c>
      <c r="DW69" s="368"/>
      <c r="DX69" s="369" t="str">
        <f t="shared" si="57"/>
        <v/>
      </c>
      <c r="DY69" s="367" t="str">
        <f t="shared" si="58"/>
        <v/>
      </c>
      <c r="DZ69" s="368"/>
      <c r="EA69" s="369" t="str">
        <f t="shared" si="59"/>
        <v/>
      </c>
      <c r="EB69" s="367" t="str">
        <f t="shared" si="60"/>
        <v/>
      </c>
      <c r="EC69" s="368"/>
      <c r="ED69" s="369" t="str">
        <f t="shared" si="61"/>
        <v/>
      </c>
      <c r="EE69" s="367" t="str">
        <f t="shared" si="62"/>
        <v/>
      </c>
      <c r="EF69" s="368"/>
      <c r="EG69" s="367" t="str">
        <f t="shared" ref="EG69:EH103" si="189">IF($W69="","",IF($W69=EH$4,"→",""))</f>
        <v/>
      </c>
      <c r="EH69" s="367" t="str">
        <f t="shared" si="189"/>
        <v/>
      </c>
      <c r="EI69" s="368"/>
      <c r="EJ69" s="369" t="str">
        <f t="shared" si="64"/>
        <v/>
      </c>
      <c r="EK69" s="367" t="str">
        <f t="shared" si="65"/>
        <v/>
      </c>
      <c r="EL69" s="368"/>
      <c r="EM69" s="369" t="str">
        <f t="shared" si="66"/>
        <v/>
      </c>
      <c r="EN69" s="367" t="str">
        <f t="shared" si="67"/>
        <v/>
      </c>
      <c r="EO69" s="402"/>
      <c r="EP69" s="369" t="str">
        <f t="shared" si="68"/>
        <v/>
      </c>
      <c r="EQ69" s="367" t="str">
        <f t="shared" si="69"/>
        <v/>
      </c>
      <c r="ER69" s="402"/>
      <c r="ES69" s="369" t="str">
        <f t="shared" si="70"/>
        <v/>
      </c>
      <c r="ET69" s="367" t="str">
        <f t="shared" si="71"/>
        <v/>
      </c>
      <c r="EU69" s="402"/>
      <c r="EV69" s="369" t="str">
        <f t="shared" si="72"/>
        <v/>
      </c>
      <c r="EW69" s="367" t="str">
        <f t="shared" si="73"/>
        <v/>
      </c>
      <c r="EX69" s="368"/>
      <c r="EY69" s="369" t="str">
        <f t="shared" si="74"/>
        <v/>
      </c>
      <c r="EZ69" s="367" t="str">
        <f t="shared" si="75"/>
        <v/>
      </c>
      <c r="FA69" s="402"/>
      <c r="FB69" s="369" t="str">
        <f t="shared" si="76"/>
        <v/>
      </c>
      <c r="FC69" s="367" t="str">
        <f t="shared" si="77"/>
        <v/>
      </c>
      <c r="FD69" s="368"/>
      <c r="FE69" s="369" t="str">
        <f t="shared" si="78"/>
        <v/>
      </c>
      <c r="FF69" s="367" t="str">
        <f t="shared" si="79"/>
        <v/>
      </c>
      <c r="FG69" s="368"/>
      <c r="FH69" s="369" t="str">
        <f t="shared" si="80"/>
        <v/>
      </c>
      <c r="FI69" s="367" t="str">
        <f t="shared" si="81"/>
        <v/>
      </c>
      <c r="FJ69" s="368"/>
      <c r="FK69" s="369" t="str">
        <f t="shared" si="82"/>
        <v/>
      </c>
      <c r="FL69" s="367" t="str">
        <f t="shared" si="83"/>
        <v/>
      </c>
      <c r="FM69" s="368"/>
      <c r="FN69" s="369" t="str">
        <f t="shared" si="84"/>
        <v/>
      </c>
      <c r="FO69" s="367" t="str">
        <f t="shared" si="85"/>
        <v/>
      </c>
      <c r="FP69" s="368"/>
      <c r="FQ69" s="369" t="str">
        <f t="shared" si="86"/>
        <v/>
      </c>
      <c r="FR69" s="367" t="str">
        <f t="shared" si="87"/>
        <v/>
      </c>
      <c r="FS69" s="402"/>
      <c r="FT69" s="369" t="str">
        <f t="shared" si="88"/>
        <v/>
      </c>
      <c r="FU69" s="367" t="str">
        <f t="shared" si="89"/>
        <v/>
      </c>
      <c r="FV69" s="368"/>
      <c r="FW69" s="369" t="str">
        <f t="shared" si="90"/>
        <v/>
      </c>
      <c r="FX69" s="367" t="str">
        <f t="shared" si="91"/>
        <v>→</v>
      </c>
      <c r="FY69" s="794"/>
      <c r="FZ69" s="369" t="str">
        <f t="shared" si="92"/>
        <v/>
      </c>
      <c r="GA69" s="367" t="str">
        <f t="shared" si="93"/>
        <v/>
      </c>
      <c r="GB69" s="368">
        <v>1000</v>
      </c>
      <c r="GC69" s="369" t="str">
        <f t="shared" si="94"/>
        <v/>
      </c>
      <c r="GD69" s="367" t="str">
        <f t="shared" si="95"/>
        <v/>
      </c>
      <c r="GE69" s="368"/>
      <c r="GF69" s="369" t="str">
        <f t="shared" si="96"/>
        <v/>
      </c>
      <c r="GG69" s="367" t="str">
        <f t="shared" si="97"/>
        <v/>
      </c>
      <c r="GH69" s="794"/>
      <c r="GI69" s="369" t="str">
        <f t="shared" si="98"/>
        <v/>
      </c>
      <c r="GJ69" s="367" t="str">
        <f t="shared" si="99"/>
        <v/>
      </c>
      <c r="GK69" s="794"/>
      <c r="GL69" s="369" t="str">
        <f t="shared" si="100"/>
        <v/>
      </c>
      <c r="GM69" s="367" t="str">
        <f t="shared" si="101"/>
        <v/>
      </c>
      <c r="GN69" s="368"/>
      <c r="GO69" s="369" t="str">
        <f t="shared" si="102"/>
        <v/>
      </c>
      <c r="GP69" s="367" t="str">
        <f t="shared" si="103"/>
        <v/>
      </c>
      <c r="GQ69" s="368"/>
      <c r="GR69" s="369" t="str">
        <f t="shared" si="104"/>
        <v>⇒</v>
      </c>
      <c r="GS69" s="367" t="str">
        <f t="shared" si="105"/>
        <v/>
      </c>
      <c r="GT69" s="368"/>
      <c r="GU69" s="369" t="str">
        <f t="shared" si="106"/>
        <v/>
      </c>
      <c r="GV69" s="367" t="str">
        <f t="shared" si="107"/>
        <v/>
      </c>
      <c r="GW69" s="368"/>
      <c r="GX69" s="369" t="str">
        <f t="shared" si="108"/>
        <v/>
      </c>
      <c r="GY69" s="367" t="str">
        <f t="shared" si="109"/>
        <v/>
      </c>
      <c r="GZ69" s="368"/>
      <c r="HA69" s="369" t="str">
        <f t="shared" si="110"/>
        <v/>
      </c>
      <c r="HB69" s="367" t="str">
        <f t="shared" si="111"/>
        <v/>
      </c>
      <c r="HC69" s="368"/>
      <c r="HD69" s="369" t="str">
        <f t="shared" si="112"/>
        <v/>
      </c>
      <c r="HE69" s="367" t="str">
        <f t="shared" si="113"/>
        <v/>
      </c>
      <c r="HF69" s="368"/>
      <c r="HG69" s="369" t="str">
        <f t="shared" si="114"/>
        <v/>
      </c>
      <c r="HH69" s="367" t="str">
        <f t="shared" si="115"/>
        <v/>
      </c>
      <c r="HI69" s="368"/>
      <c r="HJ69" s="369" t="str">
        <f t="shared" si="116"/>
        <v/>
      </c>
      <c r="HK69" s="367" t="str">
        <f t="shared" si="117"/>
        <v/>
      </c>
      <c r="HL69" s="368"/>
      <c r="HM69" s="369" t="str">
        <f t="shared" si="118"/>
        <v/>
      </c>
      <c r="HN69" s="367" t="str">
        <f t="shared" si="119"/>
        <v/>
      </c>
      <c r="HO69" s="368"/>
      <c r="HP69" s="369" t="str">
        <f t="shared" si="120"/>
        <v/>
      </c>
      <c r="HQ69" s="367" t="str">
        <f t="shared" si="121"/>
        <v/>
      </c>
      <c r="HR69" s="368"/>
      <c r="HS69" s="369" t="str">
        <f t="shared" si="122"/>
        <v/>
      </c>
      <c r="HT69" s="367" t="str">
        <f t="shared" si="123"/>
        <v/>
      </c>
      <c r="HU69" s="368"/>
      <c r="HV69" s="367" t="str">
        <f t="shared" ref="HV69:HW103" si="190">IF($W69="","",IF($W69=HW$4,"→",""))</f>
        <v/>
      </c>
      <c r="HW69" s="367" t="str">
        <f t="shared" si="190"/>
        <v/>
      </c>
      <c r="HX69" s="368"/>
      <c r="HY69" s="369" t="str">
        <f t="shared" si="125"/>
        <v/>
      </c>
      <c r="HZ69" s="367" t="str">
        <f t="shared" si="126"/>
        <v/>
      </c>
      <c r="IA69" s="368"/>
      <c r="IB69" s="369" t="str">
        <f t="shared" si="127"/>
        <v/>
      </c>
      <c r="IC69" s="367" t="str">
        <f t="shared" si="128"/>
        <v/>
      </c>
      <c r="ID69" s="402"/>
      <c r="IE69" s="369" t="str">
        <f t="shared" si="129"/>
        <v/>
      </c>
      <c r="IF69" s="367" t="str">
        <f t="shared" si="130"/>
        <v/>
      </c>
      <c r="IG69" s="402"/>
      <c r="IH69" s="369" t="str">
        <f t="shared" si="131"/>
        <v/>
      </c>
      <c r="II69" s="367" t="str">
        <f t="shared" si="132"/>
        <v/>
      </c>
      <c r="IJ69" s="402"/>
      <c r="IK69" s="369" t="str">
        <f t="shared" si="133"/>
        <v/>
      </c>
      <c r="IL69" s="367" t="str">
        <f t="shared" si="134"/>
        <v/>
      </c>
      <c r="IM69" s="368"/>
      <c r="IN69" s="369" t="str">
        <f t="shared" si="135"/>
        <v/>
      </c>
      <c r="IO69" s="367" t="str">
        <f t="shared" si="136"/>
        <v/>
      </c>
      <c r="IP69" s="402"/>
      <c r="IQ69" s="369" t="str">
        <f t="shared" si="137"/>
        <v/>
      </c>
      <c r="IR69" s="367" t="str">
        <f t="shared" si="138"/>
        <v/>
      </c>
      <c r="IS69" s="368"/>
      <c r="IT69" s="369" t="str">
        <f t="shared" si="139"/>
        <v/>
      </c>
      <c r="IU69" s="367" t="str">
        <f t="shared" si="140"/>
        <v/>
      </c>
      <c r="IV69" s="368"/>
      <c r="IW69" s="369" t="str">
        <f t="shared" si="141"/>
        <v/>
      </c>
      <c r="IX69" s="367" t="str">
        <f t="shared" si="142"/>
        <v/>
      </c>
      <c r="IY69" s="368"/>
      <c r="IZ69" s="369" t="str">
        <f t="shared" si="143"/>
        <v/>
      </c>
      <c r="JA69" s="367" t="str">
        <f t="shared" si="144"/>
        <v/>
      </c>
      <c r="JB69" s="368"/>
      <c r="JC69" s="369" t="str">
        <f t="shared" si="145"/>
        <v/>
      </c>
      <c r="JD69" s="367" t="str">
        <f t="shared" si="146"/>
        <v/>
      </c>
      <c r="JE69" s="368"/>
      <c r="JF69" s="369" t="str">
        <f t="shared" si="147"/>
        <v/>
      </c>
      <c r="JG69" s="367" t="str">
        <f t="shared" si="148"/>
        <v/>
      </c>
      <c r="JH69" s="402"/>
      <c r="JI69" s="369" t="str">
        <f t="shared" si="149"/>
        <v/>
      </c>
      <c r="JJ69" s="367" t="str">
        <f t="shared" si="150"/>
        <v/>
      </c>
      <c r="JK69" s="368"/>
      <c r="JL69" s="369" t="str">
        <f t="shared" si="151"/>
        <v/>
      </c>
      <c r="JM69" s="367" t="str">
        <f t="shared" si="152"/>
        <v/>
      </c>
      <c r="JN69" s="794"/>
      <c r="JO69" s="369" t="str">
        <f t="shared" si="153"/>
        <v/>
      </c>
      <c r="JP69" s="367" t="str">
        <f t="shared" si="154"/>
        <v/>
      </c>
      <c r="JQ69" s="368"/>
      <c r="JR69" s="369" t="str">
        <f t="shared" si="155"/>
        <v/>
      </c>
      <c r="JS69" s="367" t="str">
        <f t="shared" si="156"/>
        <v/>
      </c>
      <c r="JT69" s="368"/>
      <c r="JU69" s="369" t="str">
        <f t="shared" si="157"/>
        <v/>
      </c>
      <c r="JV69" s="367" t="str">
        <f t="shared" si="158"/>
        <v/>
      </c>
      <c r="JW69" s="794"/>
      <c r="JX69" s="369" t="str">
        <f t="shared" si="159"/>
        <v/>
      </c>
      <c r="JY69" s="367" t="str">
        <f t="shared" si="160"/>
        <v/>
      </c>
      <c r="JZ69" s="794"/>
      <c r="KA69" s="369" t="str">
        <f t="shared" si="161"/>
        <v/>
      </c>
      <c r="KB69" s="367" t="str">
        <f t="shared" si="162"/>
        <v/>
      </c>
      <c r="KC69" s="368"/>
      <c r="KD69" s="369" t="str">
        <f t="shared" si="163"/>
        <v/>
      </c>
      <c r="KE69" s="367" t="str">
        <f t="shared" si="164"/>
        <v/>
      </c>
      <c r="KF69" s="368"/>
      <c r="KG69" s="369" t="str">
        <f t="shared" si="165"/>
        <v/>
      </c>
      <c r="KH69" s="367" t="str">
        <f t="shared" si="166"/>
        <v/>
      </c>
      <c r="KI69" s="368"/>
      <c r="KJ69" s="369" t="str">
        <f t="shared" si="167"/>
        <v/>
      </c>
      <c r="KK69" s="367" t="str">
        <f t="shared" si="168"/>
        <v/>
      </c>
      <c r="KL69" s="368"/>
      <c r="KM69" s="369" t="str">
        <f t="shared" si="169"/>
        <v/>
      </c>
      <c r="KN69" s="367" t="str">
        <f t="shared" si="170"/>
        <v/>
      </c>
      <c r="KO69" s="368"/>
      <c r="KP69" s="369" t="str">
        <f t="shared" si="171"/>
        <v/>
      </c>
      <c r="KQ69" s="367" t="str">
        <f t="shared" si="172"/>
        <v/>
      </c>
      <c r="KR69" s="368"/>
      <c r="KS69" s="369" t="str">
        <f t="shared" si="173"/>
        <v/>
      </c>
      <c r="KT69" s="367" t="str">
        <f t="shared" si="174"/>
        <v/>
      </c>
      <c r="KU69" s="368"/>
      <c r="KV69" s="369" t="str">
        <f t="shared" si="175"/>
        <v/>
      </c>
      <c r="KW69" s="367" t="str">
        <f t="shared" si="176"/>
        <v/>
      </c>
      <c r="KX69" s="368"/>
      <c r="KY69" s="369" t="str">
        <f t="shared" si="177"/>
        <v/>
      </c>
      <c r="KZ69" s="367" t="str">
        <f t="shared" si="178"/>
        <v/>
      </c>
      <c r="LA69" s="368"/>
      <c r="LB69" s="369" t="str">
        <f t="shared" si="179"/>
        <v/>
      </c>
      <c r="LC69" s="367" t="str">
        <f t="shared" si="180"/>
        <v/>
      </c>
      <c r="LD69" s="368"/>
      <c r="LE69" s="369" t="str">
        <f t="shared" si="181"/>
        <v/>
      </c>
      <c r="LF69" s="367" t="str">
        <f t="shared" si="182"/>
        <v/>
      </c>
      <c r="LG69" s="368"/>
      <c r="LH69" s="369" t="str">
        <f t="shared" si="183"/>
        <v/>
      </c>
      <c r="LI69" s="367" t="str">
        <f t="shared" si="184"/>
        <v/>
      </c>
      <c r="LJ69" s="368"/>
      <c r="LK69" s="367" t="str">
        <f t="shared" si="187"/>
        <v/>
      </c>
      <c r="XFD69" s="230">
        <f t="shared" ref="XFD69:XFD75" si="191">SUM(AC69:XFC69)</f>
        <v>2000</v>
      </c>
    </row>
    <row r="70" spans="1:778 16384:16384" s="886" customFormat="1" ht="21.65" customHeight="1" x14ac:dyDescent="0.2">
      <c r="A70" s="120"/>
      <c r="B70" s="637">
        <f>IFERROR(VLOOKUP($D70,[1]受注ﾌｧｲﾙ!$A$3:$BZ$1314,5,FALSE),"-")</f>
        <v>46106.68550925926</v>
      </c>
      <c r="C70" s="555">
        <f>IFERROR(VLOOKUP($D70,[1]受注ﾌｧｲﾙ!$A$3:$BZ$1314,6,FALSE),"-")</f>
        <v>0</v>
      </c>
      <c r="D70" s="763" t="s">
        <v>815</v>
      </c>
      <c r="E70" s="638">
        <f>IFERROR(VLOOKUP($D70,[1]受注ﾌｧｲﾙ!$A$3:$BZ$1314,17,FALSE),"-")</f>
        <v>6710</v>
      </c>
      <c r="F70" s="540" t="str">
        <f>IFERROR(VLOOKUP($D70,[1]受注ﾌｧｲﾙ!$A$3:$BZ$1314,18,FALSE),"-")</f>
        <v>50080-AY0B- 680X200</v>
      </c>
      <c r="G70" s="540" t="str">
        <f>IFERROR(VLOOKUP($D70,[1]受注ﾌｧｲﾙ!$A$3:$BZ$1314,19,FALSE),"-")</f>
        <v>FA</v>
      </c>
      <c r="H70" s="540" t="str">
        <f>IFERROR(VLOOKUP($D70,[1]受注ﾌｧｲﾙ!$A$3:$BZ$1314,20,FALSE),"-")</f>
        <v>GA1</v>
      </c>
      <c r="I70" s="540" t="str">
        <f>IFERROR(VLOOKUP($D70,[1]受注ﾌｧｲﾙ!$A$3:$BZ$1314,21,FALSE),"-")</f>
        <v>F</v>
      </c>
      <c r="J70" s="639">
        <f>IFERROR(VLOOKUP($D70,[1]受注ﾌｧｲﾙ!$A$3:$BZ$1314,22,FALSE),"-")</f>
        <v>1600</v>
      </c>
      <c r="K70" s="540" t="str">
        <f>IFERROR(VLOOKUP($D70,[1]受注ﾌｧｲﾙ!$A$3:$BZ$1314,8,FALSE),"-")</f>
        <v>0R040-8Y0B- 680X200</v>
      </c>
      <c r="L70" s="540" t="str">
        <f>IFERROR(VLOOKUP($D70,[1]受注ﾌｧｲﾙ!$A$3:$BZ$1314,9,FALSE),"-")</f>
        <v>FA</v>
      </c>
      <c r="M70" s="540" t="str">
        <f>IFERROR(VLOOKUP($D70,[1]受注ﾌｧｲﾙ!$A$3:$BZ$1314,10,FALSE),"-")</f>
        <v>GA1</v>
      </c>
      <c r="N70" s="540" t="str">
        <f>IFERROR(VLOOKUP($D70,[1]受注ﾌｧｲﾙ!$A$3:$BZ$1314,11,FALSE),"-")</f>
        <v>C</v>
      </c>
      <c r="O70" s="639">
        <f>IFERROR(VLOOKUP($D70,[1]受注ﾌｧｲﾙ!$A$3:$BZ$1314,13,FALSE),"-")</f>
        <v>1600</v>
      </c>
      <c r="P70" s="540">
        <f>IFERROR(VLOOKUP($D70,[1]受注ﾌｧｲﾙ!$A$3:$BZ$1314,15,FALSE),"-")</f>
        <v>0</v>
      </c>
      <c r="Q70" s="640">
        <f>IFERROR((VLOOKUP($D70,[1]受注ﾌｧｲﾙ!$A$3:$BZ$1314,16,FALSE)*O70),"-")</f>
        <v>1600</v>
      </c>
      <c r="R70" s="640">
        <f>IFERROR(VLOOKUP($D70,[3]加工日報その他!$A$5:$DD$999,107,FALSE),"-")</f>
        <v>800</v>
      </c>
      <c r="S70" s="540" t="str">
        <f>IFERROR(VLOOKUP($D70,[1]受注ﾌｧｲﾙ!$A$3:$BZ$1314,26,FALSE),"-")</f>
        <v>SEC,融着</v>
      </c>
      <c r="T70" s="641" t="str">
        <f>IFERROR(VLOOKUP($D70,[1]受注ﾌｧｲﾙ!$A$3:$BZ$1314,23,FALSE),"-")</f>
        <v>滋賀</v>
      </c>
      <c r="U70" s="642"/>
      <c r="V70" s="642"/>
      <c r="W70" s="642">
        <f>IFERROR(VLOOKUP($D70,[1]受注ﾌｧｲﾙ!$A$3:$BZ$1314,25,FALSE),"-")</f>
        <v>46127</v>
      </c>
      <c r="X70" s="642">
        <f>IFERROR(VLOOKUP($D70,[1]受注ﾌｧｲﾙ!$A$3:$BZ$1314,32,FALSE),"-")</f>
        <v>46133</v>
      </c>
      <c r="Y70" s="642">
        <f>IFERROR(VLOOKUP($D70,[1]受注ﾌｧｲﾙ!$A$3:$BZ$1314,33,FALSE),"-")</f>
        <v>46133</v>
      </c>
      <c r="Z70" s="642">
        <f t="shared" si="0"/>
        <v>46128</v>
      </c>
      <c r="AA70" s="643">
        <f>IFERROR(VLOOKUP($D70,[3]加工日報その他!$A$5:$DD$999,2,FALSE),"-")</f>
        <v>46128</v>
      </c>
      <c r="AB70" s="644">
        <f>IFERROR(VLOOKUP($D70,[3]加工日報その他!$A$5:$DD$999,108,FALSE),"-")</f>
        <v>800</v>
      </c>
      <c r="AC70" s="645">
        <f t="shared" si="1"/>
        <v>800</v>
      </c>
      <c r="AD70" s="410" t="str">
        <f>IFERROR(VLOOKUP($D70,[1]受注ﾌｧｲﾙ!$A$3:$BZ$1314,27,FALSE),"-")&amp;"　"&amp;IFERROR(VLOOKUP($D70,[1]受注ﾌｧｲﾙ!$A$3:$BZ$1314,28,FALSE),"-")&amp;"　"&amp;IFERROR(VLOOKUP($D70,[1]受注ﾌｧｲﾙ!$A$3:$BZ$1314,29,FALSE),"-")</f>
        <v>　　</v>
      </c>
      <c r="AE70" s="366"/>
      <c r="AF70" s="646" t="str">
        <f>IFERROR(VLOOKUP($D70,[3]加工日報その他!$A$5:$DD$999,94,FALSE),"-")</f>
        <v>完</v>
      </c>
      <c r="AG70" s="647" t="str">
        <f>IFERROR(VLOOKUP($D70,[1]受注ﾌｧｲﾙ!$A$3:$BZ$1314,2,FALSE),"-")</f>
        <v>通常入力</v>
      </c>
      <c r="AH70" s="647" t="str">
        <f>IFERROR(VLOOKUP($D70,[1]受注ﾌｧｲﾙ!$A$3:$BZ$1314,3,FALSE),"-")</f>
        <v>後加工</v>
      </c>
      <c r="AI70" s="648">
        <f>IFERROR(VLOOKUP($D70,[1]受注ﾌｧｲﾙ!$A$3:$BZ$1314,31,FALSE),"-")</f>
        <v>0</v>
      </c>
      <c r="AJ70" s="648" t="str">
        <f>IFERROR(VLOOKUP($D70,[1]受注ﾌｧｲﾙ!$A$3:$BZ$1314,12,FALSE),"-")</f>
        <v xml:space="preserve"> </v>
      </c>
      <c r="AK70" s="649" t="str">
        <f>IFERROR(VLOOKUP($D70,[1]受注ﾌｧｲﾙ!$A$3:$BZ$1314,24,FALSE),"-")</f>
        <v>融着</v>
      </c>
      <c r="AL70" s="366"/>
      <c r="AM70" s="366"/>
      <c r="AN70" s="366"/>
      <c r="AO70" s="366"/>
      <c r="AP70" s="366"/>
      <c r="AQ70" s="848" t="s">
        <v>326</v>
      </c>
      <c r="AR70" s="763"/>
      <c r="AS70" s="367" t="str">
        <f t="shared" si="2"/>
        <v/>
      </c>
      <c r="AT70" s="368"/>
      <c r="AU70" s="369" t="str">
        <f t="shared" si="3"/>
        <v/>
      </c>
      <c r="AV70" s="367" t="str">
        <f t="shared" si="4"/>
        <v/>
      </c>
      <c r="AW70" s="368"/>
      <c r="AX70" s="369" t="str">
        <f t="shared" si="5"/>
        <v/>
      </c>
      <c r="AY70" s="367" t="str">
        <f t="shared" si="6"/>
        <v/>
      </c>
      <c r="AZ70" s="402"/>
      <c r="BA70" s="369" t="str">
        <f t="shared" si="7"/>
        <v/>
      </c>
      <c r="BB70" s="367" t="str">
        <f t="shared" si="8"/>
        <v/>
      </c>
      <c r="BC70" s="402"/>
      <c r="BD70" s="369" t="str">
        <f t="shared" si="9"/>
        <v/>
      </c>
      <c r="BE70" s="367" t="str">
        <f t="shared" si="10"/>
        <v/>
      </c>
      <c r="BF70" s="402"/>
      <c r="BG70" s="369" t="str">
        <f t="shared" si="11"/>
        <v/>
      </c>
      <c r="BH70" s="367" t="str">
        <f t="shared" si="12"/>
        <v/>
      </c>
      <c r="BI70" s="368"/>
      <c r="BJ70" s="369" t="str">
        <f t="shared" si="13"/>
        <v/>
      </c>
      <c r="BK70" s="367" t="str">
        <f t="shared" si="14"/>
        <v/>
      </c>
      <c r="BL70" s="402"/>
      <c r="BM70" s="369" t="str">
        <f t="shared" si="15"/>
        <v/>
      </c>
      <c r="BN70" s="367" t="str">
        <f t="shared" si="16"/>
        <v/>
      </c>
      <c r="BO70" s="368"/>
      <c r="BP70" s="369" t="str">
        <f t="shared" si="17"/>
        <v/>
      </c>
      <c r="BQ70" s="367" t="str">
        <f t="shared" si="18"/>
        <v/>
      </c>
      <c r="BR70" s="368"/>
      <c r="BS70" s="369" t="str">
        <f t="shared" si="19"/>
        <v/>
      </c>
      <c r="BT70" s="367" t="str">
        <f t="shared" si="20"/>
        <v/>
      </c>
      <c r="BU70" s="368"/>
      <c r="BV70" s="369" t="str">
        <f t="shared" si="21"/>
        <v/>
      </c>
      <c r="BW70" s="367" t="str">
        <f t="shared" si="22"/>
        <v/>
      </c>
      <c r="BX70" s="368"/>
      <c r="BY70" s="369" t="str">
        <f t="shared" si="23"/>
        <v/>
      </c>
      <c r="BZ70" s="367" t="str">
        <f t="shared" si="24"/>
        <v/>
      </c>
      <c r="CA70" s="368"/>
      <c r="CB70" s="369" t="str">
        <f t="shared" si="25"/>
        <v/>
      </c>
      <c r="CC70" s="367" t="str">
        <f t="shared" si="26"/>
        <v/>
      </c>
      <c r="CD70" s="402"/>
      <c r="CE70" s="369" t="str">
        <f t="shared" si="27"/>
        <v/>
      </c>
      <c r="CF70" s="367" t="str">
        <f t="shared" si="28"/>
        <v/>
      </c>
      <c r="CG70" s="368"/>
      <c r="CH70" s="369" t="str">
        <f t="shared" si="29"/>
        <v/>
      </c>
      <c r="CI70" s="367" t="str">
        <f t="shared" si="30"/>
        <v/>
      </c>
      <c r="CJ70" s="794"/>
      <c r="CK70" s="369" t="str">
        <f t="shared" si="31"/>
        <v/>
      </c>
      <c r="CL70" s="367" t="str">
        <f t="shared" si="32"/>
        <v/>
      </c>
      <c r="CM70" s="368"/>
      <c r="CN70" s="369" t="str">
        <f t="shared" si="33"/>
        <v/>
      </c>
      <c r="CO70" s="367" t="str">
        <f t="shared" si="34"/>
        <v/>
      </c>
      <c r="CP70" s="368"/>
      <c r="CQ70" s="369" t="str">
        <f t="shared" si="35"/>
        <v/>
      </c>
      <c r="CR70" s="367" t="str">
        <f t="shared" si="36"/>
        <v/>
      </c>
      <c r="CS70" s="794"/>
      <c r="CT70" s="369" t="str">
        <f t="shared" si="37"/>
        <v/>
      </c>
      <c r="CU70" s="367" t="str">
        <f t="shared" si="38"/>
        <v/>
      </c>
      <c r="CV70" s="794"/>
      <c r="CW70" s="369" t="str">
        <f t="shared" si="39"/>
        <v/>
      </c>
      <c r="CX70" s="367" t="str">
        <f t="shared" si="40"/>
        <v/>
      </c>
      <c r="CY70" s="368"/>
      <c r="CZ70" s="369" t="str">
        <f t="shared" si="41"/>
        <v/>
      </c>
      <c r="DA70" s="367" t="str">
        <f t="shared" si="42"/>
        <v/>
      </c>
      <c r="DB70" s="368"/>
      <c r="DC70" s="369" t="str">
        <f t="shared" si="43"/>
        <v/>
      </c>
      <c r="DD70" s="367" t="str">
        <f t="shared" si="44"/>
        <v/>
      </c>
      <c r="DE70" s="368"/>
      <c r="DF70" s="369" t="str">
        <f t="shared" si="45"/>
        <v/>
      </c>
      <c r="DG70" s="367" t="str">
        <f t="shared" si="46"/>
        <v/>
      </c>
      <c r="DH70" s="368"/>
      <c r="DI70" s="369" t="str">
        <f t="shared" si="47"/>
        <v/>
      </c>
      <c r="DJ70" s="367" t="str">
        <f t="shared" si="48"/>
        <v/>
      </c>
      <c r="DK70" s="368"/>
      <c r="DL70" s="369" t="str">
        <f t="shared" si="49"/>
        <v/>
      </c>
      <c r="DM70" s="367" t="str">
        <f t="shared" si="50"/>
        <v/>
      </c>
      <c r="DN70" s="368"/>
      <c r="DO70" s="369" t="str">
        <f t="shared" si="51"/>
        <v/>
      </c>
      <c r="DP70" s="367" t="str">
        <f t="shared" si="52"/>
        <v/>
      </c>
      <c r="DQ70" s="368"/>
      <c r="DR70" s="369" t="str">
        <f t="shared" si="53"/>
        <v/>
      </c>
      <c r="DS70" s="367" t="str">
        <f t="shared" si="54"/>
        <v/>
      </c>
      <c r="DT70" s="368"/>
      <c r="DU70" s="369" t="str">
        <f t="shared" si="55"/>
        <v/>
      </c>
      <c r="DV70" s="367" t="str">
        <f t="shared" si="56"/>
        <v/>
      </c>
      <c r="DW70" s="368"/>
      <c r="DX70" s="369" t="str">
        <f t="shared" si="57"/>
        <v/>
      </c>
      <c r="DY70" s="367" t="str">
        <f t="shared" si="58"/>
        <v/>
      </c>
      <c r="DZ70" s="368"/>
      <c r="EA70" s="369" t="str">
        <f t="shared" si="59"/>
        <v/>
      </c>
      <c r="EB70" s="367" t="str">
        <f t="shared" si="60"/>
        <v/>
      </c>
      <c r="EC70" s="368"/>
      <c r="ED70" s="369" t="str">
        <f t="shared" si="61"/>
        <v/>
      </c>
      <c r="EE70" s="367" t="str">
        <f t="shared" si="62"/>
        <v/>
      </c>
      <c r="EF70" s="368"/>
      <c r="EG70" s="367" t="str">
        <f t="shared" si="189"/>
        <v/>
      </c>
      <c r="EH70" s="367" t="str">
        <f t="shared" si="189"/>
        <v/>
      </c>
      <c r="EI70" s="368"/>
      <c r="EJ70" s="369" t="str">
        <f t="shared" si="64"/>
        <v/>
      </c>
      <c r="EK70" s="367" t="str">
        <f t="shared" si="65"/>
        <v/>
      </c>
      <c r="EL70" s="368"/>
      <c r="EM70" s="369" t="str">
        <f t="shared" si="66"/>
        <v/>
      </c>
      <c r="EN70" s="367" t="str">
        <f t="shared" si="67"/>
        <v/>
      </c>
      <c r="EO70" s="402"/>
      <c r="EP70" s="369" t="str">
        <f t="shared" si="68"/>
        <v/>
      </c>
      <c r="EQ70" s="367" t="str">
        <f t="shared" si="69"/>
        <v/>
      </c>
      <c r="ER70" s="402"/>
      <c r="ES70" s="369" t="str">
        <f t="shared" si="70"/>
        <v/>
      </c>
      <c r="ET70" s="367" t="str">
        <f t="shared" si="71"/>
        <v/>
      </c>
      <c r="EU70" s="402"/>
      <c r="EV70" s="369" t="str">
        <f t="shared" si="72"/>
        <v/>
      </c>
      <c r="EW70" s="367" t="str">
        <f t="shared" si="73"/>
        <v/>
      </c>
      <c r="EX70" s="368"/>
      <c r="EY70" s="369" t="str">
        <f t="shared" si="74"/>
        <v/>
      </c>
      <c r="EZ70" s="367" t="str">
        <f t="shared" si="75"/>
        <v/>
      </c>
      <c r="FA70" s="402"/>
      <c r="FB70" s="369" t="str">
        <f t="shared" si="76"/>
        <v/>
      </c>
      <c r="FC70" s="367" t="str">
        <f t="shared" si="77"/>
        <v/>
      </c>
      <c r="FD70" s="368"/>
      <c r="FE70" s="369" t="str">
        <f t="shared" si="78"/>
        <v/>
      </c>
      <c r="FF70" s="367" t="str">
        <f t="shared" si="79"/>
        <v/>
      </c>
      <c r="FG70" s="368"/>
      <c r="FH70" s="369" t="str">
        <f t="shared" si="80"/>
        <v/>
      </c>
      <c r="FI70" s="367" t="str">
        <f t="shared" si="81"/>
        <v/>
      </c>
      <c r="FJ70" s="368"/>
      <c r="FK70" s="369" t="str">
        <f t="shared" si="82"/>
        <v/>
      </c>
      <c r="FL70" s="367" t="str">
        <f t="shared" si="83"/>
        <v/>
      </c>
      <c r="FM70" s="368"/>
      <c r="FN70" s="369" t="str">
        <f t="shared" si="84"/>
        <v/>
      </c>
      <c r="FO70" s="367" t="str">
        <f t="shared" si="85"/>
        <v/>
      </c>
      <c r="FP70" s="368"/>
      <c r="FQ70" s="369" t="str">
        <f t="shared" si="86"/>
        <v/>
      </c>
      <c r="FR70" s="367" t="str">
        <f t="shared" si="87"/>
        <v/>
      </c>
      <c r="FS70" s="402"/>
      <c r="FT70" s="369" t="str">
        <f t="shared" si="88"/>
        <v/>
      </c>
      <c r="FU70" s="367" t="str">
        <f t="shared" si="89"/>
        <v/>
      </c>
      <c r="FV70" s="368"/>
      <c r="FW70" s="369" t="str">
        <f t="shared" si="90"/>
        <v/>
      </c>
      <c r="FX70" s="367" t="str">
        <f t="shared" si="91"/>
        <v>→</v>
      </c>
      <c r="FY70" s="794"/>
      <c r="FZ70" s="369" t="str">
        <f t="shared" si="92"/>
        <v/>
      </c>
      <c r="GA70" s="367" t="str">
        <f t="shared" si="93"/>
        <v/>
      </c>
      <c r="GB70" s="368">
        <v>800</v>
      </c>
      <c r="GC70" s="369" t="str">
        <f t="shared" si="94"/>
        <v/>
      </c>
      <c r="GD70" s="367" t="str">
        <f t="shared" si="95"/>
        <v/>
      </c>
      <c r="GE70" s="368"/>
      <c r="GF70" s="369" t="str">
        <f t="shared" si="96"/>
        <v/>
      </c>
      <c r="GG70" s="367" t="str">
        <f t="shared" si="97"/>
        <v/>
      </c>
      <c r="GH70" s="794"/>
      <c r="GI70" s="369" t="str">
        <f t="shared" si="98"/>
        <v/>
      </c>
      <c r="GJ70" s="367" t="str">
        <f t="shared" si="99"/>
        <v/>
      </c>
      <c r="GK70" s="794"/>
      <c r="GL70" s="369" t="str">
        <f t="shared" si="100"/>
        <v/>
      </c>
      <c r="GM70" s="367" t="str">
        <f t="shared" si="101"/>
        <v/>
      </c>
      <c r="GN70" s="368"/>
      <c r="GO70" s="369" t="str">
        <f t="shared" si="102"/>
        <v/>
      </c>
      <c r="GP70" s="367" t="str">
        <f t="shared" si="103"/>
        <v/>
      </c>
      <c r="GQ70" s="368"/>
      <c r="GR70" s="369" t="str">
        <f t="shared" si="104"/>
        <v>⇒</v>
      </c>
      <c r="GS70" s="367" t="str">
        <f t="shared" si="105"/>
        <v/>
      </c>
      <c r="GT70" s="368"/>
      <c r="GU70" s="369" t="str">
        <f t="shared" si="106"/>
        <v/>
      </c>
      <c r="GV70" s="367" t="str">
        <f t="shared" si="107"/>
        <v/>
      </c>
      <c r="GW70" s="368"/>
      <c r="GX70" s="369" t="str">
        <f t="shared" si="108"/>
        <v/>
      </c>
      <c r="GY70" s="367" t="str">
        <f t="shared" si="109"/>
        <v/>
      </c>
      <c r="GZ70" s="368"/>
      <c r="HA70" s="369" t="str">
        <f t="shared" si="110"/>
        <v/>
      </c>
      <c r="HB70" s="367" t="str">
        <f t="shared" si="111"/>
        <v/>
      </c>
      <c r="HC70" s="368"/>
      <c r="HD70" s="369" t="str">
        <f t="shared" si="112"/>
        <v/>
      </c>
      <c r="HE70" s="367" t="str">
        <f t="shared" si="113"/>
        <v/>
      </c>
      <c r="HF70" s="368"/>
      <c r="HG70" s="369" t="str">
        <f t="shared" si="114"/>
        <v/>
      </c>
      <c r="HH70" s="367" t="str">
        <f t="shared" si="115"/>
        <v/>
      </c>
      <c r="HI70" s="368"/>
      <c r="HJ70" s="369" t="str">
        <f t="shared" si="116"/>
        <v/>
      </c>
      <c r="HK70" s="367" t="str">
        <f t="shared" si="117"/>
        <v/>
      </c>
      <c r="HL70" s="368"/>
      <c r="HM70" s="369" t="str">
        <f t="shared" si="118"/>
        <v/>
      </c>
      <c r="HN70" s="367" t="str">
        <f t="shared" si="119"/>
        <v/>
      </c>
      <c r="HO70" s="368"/>
      <c r="HP70" s="369" t="str">
        <f t="shared" si="120"/>
        <v/>
      </c>
      <c r="HQ70" s="367" t="str">
        <f t="shared" si="121"/>
        <v/>
      </c>
      <c r="HR70" s="368"/>
      <c r="HS70" s="369" t="str">
        <f t="shared" si="122"/>
        <v/>
      </c>
      <c r="HT70" s="367" t="str">
        <f t="shared" si="123"/>
        <v/>
      </c>
      <c r="HU70" s="368"/>
      <c r="HV70" s="367" t="str">
        <f t="shared" si="190"/>
        <v/>
      </c>
      <c r="HW70" s="367" t="str">
        <f t="shared" si="190"/>
        <v/>
      </c>
      <c r="HX70" s="368"/>
      <c r="HY70" s="369" t="str">
        <f t="shared" si="125"/>
        <v/>
      </c>
      <c r="HZ70" s="367" t="str">
        <f t="shared" si="126"/>
        <v/>
      </c>
      <c r="IA70" s="368"/>
      <c r="IB70" s="369" t="str">
        <f t="shared" si="127"/>
        <v/>
      </c>
      <c r="IC70" s="367" t="str">
        <f t="shared" si="128"/>
        <v/>
      </c>
      <c r="ID70" s="402"/>
      <c r="IE70" s="369" t="str">
        <f t="shared" si="129"/>
        <v/>
      </c>
      <c r="IF70" s="367" t="str">
        <f t="shared" si="130"/>
        <v/>
      </c>
      <c r="IG70" s="402"/>
      <c r="IH70" s="369" t="str">
        <f t="shared" si="131"/>
        <v/>
      </c>
      <c r="II70" s="367" t="str">
        <f t="shared" si="132"/>
        <v/>
      </c>
      <c r="IJ70" s="402"/>
      <c r="IK70" s="369" t="str">
        <f t="shared" si="133"/>
        <v/>
      </c>
      <c r="IL70" s="367" t="str">
        <f t="shared" si="134"/>
        <v/>
      </c>
      <c r="IM70" s="368"/>
      <c r="IN70" s="369" t="str">
        <f t="shared" si="135"/>
        <v/>
      </c>
      <c r="IO70" s="367" t="str">
        <f t="shared" si="136"/>
        <v/>
      </c>
      <c r="IP70" s="402"/>
      <c r="IQ70" s="369" t="str">
        <f t="shared" si="137"/>
        <v/>
      </c>
      <c r="IR70" s="367" t="str">
        <f t="shared" si="138"/>
        <v/>
      </c>
      <c r="IS70" s="368"/>
      <c r="IT70" s="369" t="str">
        <f t="shared" si="139"/>
        <v/>
      </c>
      <c r="IU70" s="367" t="str">
        <f t="shared" si="140"/>
        <v/>
      </c>
      <c r="IV70" s="368"/>
      <c r="IW70" s="369" t="str">
        <f t="shared" si="141"/>
        <v/>
      </c>
      <c r="IX70" s="367" t="str">
        <f t="shared" si="142"/>
        <v/>
      </c>
      <c r="IY70" s="368"/>
      <c r="IZ70" s="369" t="str">
        <f t="shared" si="143"/>
        <v/>
      </c>
      <c r="JA70" s="367" t="str">
        <f t="shared" si="144"/>
        <v/>
      </c>
      <c r="JB70" s="368"/>
      <c r="JC70" s="369" t="str">
        <f t="shared" si="145"/>
        <v/>
      </c>
      <c r="JD70" s="367" t="str">
        <f t="shared" si="146"/>
        <v/>
      </c>
      <c r="JE70" s="368"/>
      <c r="JF70" s="369" t="str">
        <f t="shared" si="147"/>
        <v/>
      </c>
      <c r="JG70" s="367" t="str">
        <f t="shared" si="148"/>
        <v/>
      </c>
      <c r="JH70" s="402"/>
      <c r="JI70" s="369" t="str">
        <f t="shared" si="149"/>
        <v/>
      </c>
      <c r="JJ70" s="367" t="str">
        <f t="shared" si="150"/>
        <v/>
      </c>
      <c r="JK70" s="368"/>
      <c r="JL70" s="369" t="str">
        <f t="shared" si="151"/>
        <v/>
      </c>
      <c r="JM70" s="367" t="str">
        <f t="shared" si="152"/>
        <v/>
      </c>
      <c r="JN70" s="794"/>
      <c r="JO70" s="369" t="str">
        <f t="shared" si="153"/>
        <v/>
      </c>
      <c r="JP70" s="367" t="str">
        <f t="shared" si="154"/>
        <v/>
      </c>
      <c r="JQ70" s="368"/>
      <c r="JR70" s="369" t="str">
        <f t="shared" si="155"/>
        <v/>
      </c>
      <c r="JS70" s="367" t="str">
        <f t="shared" si="156"/>
        <v/>
      </c>
      <c r="JT70" s="368"/>
      <c r="JU70" s="369" t="str">
        <f t="shared" si="157"/>
        <v/>
      </c>
      <c r="JV70" s="367" t="str">
        <f t="shared" si="158"/>
        <v/>
      </c>
      <c r="JW70" s="794"/>
      <c r="JX70" s="369" t="str">
        <f t="shared" si="159"/>
        <v/>
      </c>
      <c r="JY70" s="367" t="str">
        <f t="shared" si="160"/>
        <v/>
      </c>
      <c r="JZ70" s="794"/>
      <c r="KA70" s="369" t="str">
        <f t="shared" si="161"/>
        <v/>
      </c>
      <c r="KB70" s="367" t="str">
        <f t="shared" si="162"/>
        <v/>
      </c>
      <c r="KC70" s="368"/>
      <c r="KD70" s="369" t="str">
        <f t="shared" si="163"/>
        <v/>
      </c>
      <c r="KE70" s="367" t="str">
        <f t="shared" si="164"/>
        <v/>
      </c>
      <c r="KF70" s="368"/>
      <c r="KG70" s="369" t="str">
        <f t="shared" si="165"/>
        <v/>
      </c>
      <c r="KH70" s="367" t="str">
        <f t="shared" si="166"/>
        <v/>
      </c>
      <c r="KI70" s="368"/>
      <c r="KJ70" s="369" t="str">
        <f t="shared" si="167"/>
        <v/>
      </c>
      <c r="KK70" s="367" t="str">
        <f t="shared" si="168"/>
        <v/>
      </c>
      <c r="KL70" s="368"/>
      <c r="KM70" s="369" t="str">
        <f t="shared" si="169"/>
        <v/>
      </c>
      <c r="KN70" s="367" t="str">
        <f t="shared" si="170"/>
        <v/>
      </c>
      <c r="KO70" s="368"/>
      <c r="KP70" s="369" t="str">
        <f t="shared" si="171"/>
        <v/>
      </c>
      <c r="KQ70" s="367" t="str">
        <f t="shared" si="172"/>
        <v/>
      </c>
      <c r="KR70" s="368"/>
      <c r="KS70" s="369" t="str">
        <f t="shared" si="173"/>
        <v/>
      </c>
      <c r="KT70" s="367" t="str">
        <f t="shared" si="174"/>
        <v/>
      </c>
      <c r="KU70" s="368"/>
      <c r="KV70" s="369" t="str">
        <f t="shared" si="175"/>
        <v/>
      </c>
      <c r="KW70" s="367" t="str">
        <f t="shared" si="176"/>
        <v/>
      </c>
      <c r="KX70" s="368"/>
      <c r="KY70" s="369" t="str">
        <f t="shared" si="177"/>
        <v/>
      </c>
      <c r="KZ70" s="367" t="str">
        <f t="shared" si="178"/>
        <v/>
      </c>
      <c r="LA70" s="368"/>
      <c r="LB70" s="369" t="str">
        <f t="shared" si="179"/>
        <v/>
      </c>
      <c r="LC70" s="367" t="str">
        <f t="shared" si="180"/>
        <v/>
      </c>
      <c r="LD70" s="368"/>
      <c r="LE70" s="369" t="str">
        <f t="shared" si="181"/>
        <v/>
      </c>
      <c r="LF70" s="367" t="str">
        <f t="shared" si="182"/>
        <v/>
      </c>
      <c r="LG70" s="368"/>
      <c r="LH70" s="369" t="str">
        <f t="shared" si="183"/>
        <v/>
      </c>
      <c r="LI70" s="367" t="str">
        <f t="shared" si="184"/>
        <v/>
      </c>
      <c r="LJ70" s="368"/>
      <c r="LK70" s="367" t="str">
        <f t="shared" si="187"/>
        <v/>
      </c>
      <c r="LL70"/>
      <c r="LM70"/>
      <c r="LN70"/>
      <c r="LO70"/>
      <c r="LP70"/>
      <c r="LQ70"/>
      <c r="LR70"/>
      <c r="LS70"/>
      <c r="LT70"/>
      <c r="LU70"/>
      <c r="LV70"/>
      <c r="LW70"/>
      <c r="LX70"/>
      <c r="LY70"/>
      <c r="LZ70"/>
      <c r="MA70"/>
      <c r="MB70"/>
      <c r="MC70"/>
      <c r="MD70"/>
      <c r="ME70"/>
      <c r="MF70"/>
      <c r="MG70"/>
      <c r="MH70"/>
      <c r="MI70"/>
      <c r="MJ70"/>
      <c r="MK70"/>
      <c r="ML70"/>
      <c r="MM70"/>
      <c r="MN70"/>
      <c r="MO70"/>
      <c r="MP70"/>
      <c r="MQ70"/>
      <c r="MR70"/>
      <c r="MS70"/>
      <c r="MT70"/>
      <c r="MU70"/>
      <c r="MV70"/>
      <c r="MW70"/>
      <c r="MX70"/>
      <c r="MY70"/>
      <c r="MZ70"/>
      <c r="NA70"/>
      <c r="NB70"/>
      <c r="NC70"/>
      <c r="ND70"/>
      <c r="NE70"/>
      <c r="NF70"/>
      <c r="NG70"/>
      <c r="NH70"/>
      <c r="NI70"/>
      <c r="NJ70"/>
      <c r="NK70"/>
      <c r="NL70"/>
      <c r="NM70"/>
      <c r="NN70"/>
      <c r="NO70"/>
      <c r="NP70"/>
      <c r="NQ70"/>
      <c r="NR70"/>
      <c r="NS70"/>
      <c r="NT70"/>
      <c r="NU70"/>
      <c r="NV70"/>
      <c r="NW70"/>
      <c r="NX70"/>
      <c r="NY70"/>
      <c r="NZ70"/>
      <c r="OA70"/>
      <c r="OB70"/>
      <c r="OC70"/>
      <c r="OD70"/>
      <c r="OE70"/>
      <c r="OF70"/>
      <c r="OG70"/>
      <c r="OH70"/>
      <c r="OI70"/>
      <c r="OJ70"/>
      <c r="OK70"/>
      <c r="OL70"/>
      <c r="OM70"/>
      <c r="ON70"/>
      <c r="OO70"/>
      <c r="OP70"/>
      <c r="OQ70"/>
      <c r="OR70"/>
      <c r="OS70"/>
      <c r="OT70"/>
      <c r="OU70"/>
      <c r="OV70"/>
      <c r="OW70"/>
      <c r="OX70"/>
      <c r="OY70"/>
      <c r="OZ70"/>
      <c r="PA70"/>
      <c r="PB70"/>
      <c r="PC70"/>
      <c r="PD70"/>
      <c r="PE70"/>
      <c r="PF70"/>
      <c r="PG70"/>
      <c r="PH70"/>
      <c r="PI70"/>
      <c r="PJ70"/>
      <c r="PK70"/>
      <c r="PL70"/>
      <c r="PM70"/>
      <c r="PN70"/>
      <c r="PO70"/>
      <c r="PP70"/>
      <c r="PQ70"/>
      <c r="PR70"/>
      <c r="PS70"/>
      <c r="PT70"/>
      <c r="PU70"/>
      <c r="PV70"/>
      <c r="PW70"/>
      <c r="PX70"/>
      <c r="PY70"/>
      <c r="PZ70"/>
      <c r="QA70"/>
      <c r="QB70"/>
      <c r="QC70"/>
      <c r="QD70"/>
      <c r="QE70"/>
      <c r="QF70"/>
      <c r="QG70"/>
      <c r="QH70"/>
      <c r="QI70"/>
      <c r="QJ70"/>
      <c r="QK70"/>
      <c r="QL70"/>
      <c r="QM70"/>
      <c r="QN70"/>
      <c r="QO70"/>
      <c r="QP70"/>
      <c r="QQ70"/>
      <c r="QR70"/>
      <c r="QS70"/>
      <c r="QT70"/>
      <c r="QU70"/>
      <c r="QV70"/>
      <c r="QW70"/>
      <c r="QX70"/>
      <c r="QY70"/>
      <c r="QZ70"/>
      <c r="RA70"/>
      <c r="RB70"/>
      <c r="RC70"/>
      <c r="RD70"/>
      <c r="RE70"/>
      <c r="RF70"/>
      <c r="RG70"/>
      <c r="RH70"/>
      <c r="RI70"/>
      <c r="RJ70"/>
      <c r="RK70"/>
      <c r="RL70"/>
      <c r="RM70"/>
      <c r="RN70"/>
      <c r="RO70"/>
      <c r="RP70"/>
      <c r="RQ70"/>
      <c r="RR70"/>
      <c r="RS70"/>
      <c r="RT70"/>
      <c r="RU70"/>
      <c r="RV70"/>
      <c r="RW70"/>
      <c r="RX70"/>
      <c r="RY70"/>
      <c r="RZ70"/>
      <c r="SA70"/>
      <c r="SB70"/>
      <c r="SC70"/>
      <c r="SD70"/>
      <c r="SE70"/>
      <c r="SF70"/>
      <c r="SG70"/>
      <c r="SH70"/>
      <c r="SI70"/>
      <c r="SJ70"/>
      <c r="SK70"/>
      <c r="SL70"/>
      <c r="SM70"/>
      <c r="SN70"/>
      <c r="SO70"/>
      <c r="SP70"/>
      <c r="SQ70"/>
      <c r="SR70"/>
      <c r="SS70"/>
      <c r="ST70"/>
      <c r="SU70"/>
      <c r="SV70"/>
      <c r="SW70"/>
      <c r="SX70"/>
      <c r="SY70"/>
      <c r="SZ70"/>
      <c r="TA70"/>
      <c r="TB70"/>
      <c r="TC70"/>
      <c r="TD70"/>
      <c r="TE70"/>
      <c r="TF70"/>
      <c r="TG70"/>
      <c r="TH70"/>
      <c r="TI70"/>
      <c r="TJ70"/>
      <c r="TK70"/>
      <c r="TL70"/>
      <c r="TM70"/>
      <c r="TN70"/>
      <c r="TO70"/>
      <c r="TP70"/>
      <c r="TQ70"/>
      <c r="TR70"/>
      <c r="TS70"/>
      <c r="TT70"/>
      <c r="TU70"/>
      <c r="TV70"/>
      <c r="TW70"/>
      <c r="TX70"/>
      <c r="TY70"/>
      <c r="TZ70"/>
      <c r="UA70"/>
      <c r="UB70"/>
      <c r="UC70"/>
      <c r="UD70"/>
      <c r="UE70"/>
      <c r="UF70"/>
      <c r="UG70"/>
      <c r="UH70"/>
      <c r="UI70"/>
      <c r="UJ70"/>
      <c r="UK70"/>
      <c r="UL70"/>
      <c r="UM70"/>
      <c r="UN70"/>
      <c r="UO70"/>
      <c r="UP70"/>
      <c r="UQ70"/>
      <c r="UR70"/>
      <c r="US70"/>
      <c r="UT70"/>
      <c r="UU70"/>
      <c r="UV70"/>
      <c r="UW70"/>
      <c r="UX70"/>
      <c r="UY70"/>
      <c r="UZ70"/>
      <c r="VA70"/>
      <c r="VB70"/>
      <c r="VC70"/>
      <c r="VD70"/>
      <c r="VE70"/>
      <c r="VF70"/>
      <c r="VG70"/>
      <c r="VH70"/>
      <c r="VI70"/>
      <c r="VJ70"/>
      <c r="VK70"/>
      <c r="VL70"/>
      <c r="VM70"/>
      <c r="VN70"/>
      <c r="VO70"/>
      <c r="VP70"/>
      <c r="VQ70"/>
      <c r="VR70"/>
      <c r="VS70"/>
      <c r="VT70"/>
      <c r="VU70"/>
      <c r="VV70"/>
      <c r="VW70"/>
      <c r="VX70"/>
      <c r="VY70"/>
      <c r="VZ70"/>
      <c r="WA70"/>
      <c r="WB70"/>
      <c r="WC70"/>
      <c r="WD70"/>
      <c r="WE70"/>
      <c r="WF70"/>
      <c r="WG70"/>
      <c r="WH70"/>
      <c r="WI70"/>
      <c r="WJ70"/>
      <c r="WK70"/>
      <c r="WL70"/>
      <c r="WM70"/>
      <c r="WN70"/>
      <c r="WO70"/>
      <c r="WP70"/>
      <c r="WQ70"/>
      <c r="WR70"/>
      <c r="WS70"/>
      <c r="WT70"/>
      <c r="WU70"/>
      <c r="WV70"/>
      <c r="WW70"/>
      <c r="WX70"/>
      <c r="WY70"/>
      <c r="WZ70"/>
      <c r="XA70"/>
      <c r="XB70"/>
      <c r="XC70"/>
      <c r="XD70"/>
      <c r="XE70"/>
      <c r="XF70"/>
      <c r="XG70"/>
      <c r="XH70"/>
      <c r="XI70"/>
      <c r="XJ70"/>
      <c r="XK70"/>
      <c r="XL70"/>
      <c r="XM70"/>
      <c r="XN70"/>
      <c r="XO70"/>
      <c r="XP70"/>
      <c r="XQ70"/>
      <c r="XR70"/>
      <c r="XS70"/>
      <c r="XT70"/>
      <c r="XU70"/>
      <c r="XV70"/>
      <c r="XW70"/>
      <c r="XX70"/>
      <c r="XY70"/>
      <c r="XZ70"/>
      <c r="YA70"/>
      <c r="YB70"/>
      <c r="YC70"/>
      <c r="YD70"/>
      <c r="YE70"/>
      <c r="YF70"/>
      <c r="YG70"/>
      <c r="YH70"/>
      <c r="YI70"/>
      <c r="YJ70"/>
      <c r="YK70"/>
      <c r="YL70"/>
      <c r="YM70"/>
      <c r="YN70"/>
      <c r="YO70"/>
      <c r="YP70"/>
      <c r="YQ70"/>
      <c r="YR70"/>
      <c r="YS70"/>
      <c r="YT70"/>
      <c r="YU70"/>
      <c r="YV70"/>
      <c r="YW70"/>
      <c r="YX70"/>
      <c r="YY70"/>
      <c r="YZ70"/>
      <c r="ZA70"/>
      <c r="ZB70"/>
      <c r="ZC70"/>
      <c r="ZD70"/>
      <c r="ZE70"/>
      <c r="ZF70"/>
      <c r="ZG70"/>
      <c r="ZH70"/>
      <c r="ZI70"/>
      <c r="ZJ70"/>
      <c r="ZK70"/>
      <c r="ZL70"/>
      <c r="ZM70"/>
      <c r="ZN70"/>
      <c r="ZO70"/>
      <c r="ZP70"/>
      <c r="ZQ70"/>
      <c r="ZR70"/>
      <c r="ZS70"/>
      <c r="ZT70"/>
      <c r="ZU70"/>
      <c r="ZV70"/>
      <c r="ZW70"/>
      <c r="ZX70"/>
      <c r="ZY70"/>
      <c r="ZZ70"/>
      <c r="AAA70"/>
      <c r="AAB70"/>
      <c r="AAC70"/>
      <c r="AAD70"/>
      <c r="AAE70"/>
      <c r="AAF70"/>
      <c r="AAG70"/>
      <c r="AAH70"/>
      <c r="AAI70"/>
      <c r="AAJ70"/>
      <c r="AAK70"/>
      <c r="AAL70"/>
      <c r="AAM70"/>
      <c r="AAN70"/>
      <c r="AAO70"/>
      <c r="AAP70"/>
      <c r="AAQ70"/>
      <c r="AAR70"/>
      <c r="AAS70"/>
      <c r="AAT70"/>
      <c r="AAU70"/>
      <c r="AAV70"/>
      <c r="AAW70"/>
      <c r="AAX70"/>
      <c r="AAY70"/>
      <c r="AAZ70"/>
      <c r="ABA70"/>
      <c r="ABB70"/>
      <c r="ABC70"/>
      <c r="ABD70"/>
      <c r="ABE70"/>
      <c r="ABF70"/>
      <c r="ABG70"/>
      <c r="ABH70"/>
      <c r="ABI70"/>
      <c r="ABJ70"/>
      <c r="ABK70"/>
      <c r="ABL70"/>
      <c r="ABM70"/>
      <c r="ABN70"/>
      <c r="ABO70"/>
      <c r="ABP70"/>
      <c r="ABQ70"/>
      <c r="ABR70"/>
      <c r="ABS70"/>
      <c r="ABT70"/>
      <c r="ABU70"/>
      <c r="ABV70"/>
      <c r="ABW70"/>
      <c r="ABX70"/>
      <c r="ABY70"/>
      <c r="ABZ70"/>
      <c r="ACA70"/>
      <c r="ACB70"/>
      <c r="ACC70"/>
      <c r="ACD70"/>
      <c r="ACE70"/>
      <c r="ACF70"/>
      <c r="ACG70"/>
      <c r="ACH70"/>
      <c r="ACI70"/>
      <c r="ACJ70"/>
      <c r="ACK70"/>
      <c r="ACL70"/>
      <c r="ACM70"/>
      <c r="ACN70"/>
      <c r="ACO70"/>
      <c r="ACP70"/>
      <c r="ACQ70"/>
      <c r="ACR70"/>
      <c r="ACS70"/>
      <c r="ACT70"/>
      <c r="ACU70"/>
      <c r="ACV70"/>
      <c r="ACW70"/>
      <c r="ACX70"/>
      <c r="XFD70" s="927">
        <f t="shared" si="191"/>
        <v>1600</v>
      </c>
    </row>
    <row r="71" spans="1:778 16384:16384" ht="21.65" customHeight="1" x14ac:dyDescent="0.2">
      <c r="A71" s="120"/>
      <c r="B71" s="637">
        <f>IFERROR(VLOOKUP($D71,[1]受注ﾌｧｲﾙ!$A$3:$BZ$1314,5,FALSE),"-")</f>
        <v>46106.456122685187</v>
      </c>
      <c r="C71" s="555">
        <f>IFERROR(VLOOKUP($D71,[1]受注ﾌｧｲﾙ!$A$3:$BZ$1314,6,FALSE),"-")</f>
        <v>0</v>
      </c>
      <c r="D71" s="763" t="s">
        <v>801</v>
      </c>
      <c r="E71" s="638">
        <f>IFERROR(VLOOKUP($D71,[1]受注ﾌｧｲﾙ!$A$3:$BZ$1314,17,FALSE),"-")</f>
        <v>6780</v>
      </c>
      <c r="F71" s="540" t="str">
        <f>IFERROR(VLOOKUP($D71,[1]受注ﾌｧｲﾙ!$A$3:$BZ$1314,18,FALSE),"-")</f>
        <v>15020-AX5R-1440X300</v>
      </c>
      <c r="G71" s="540" t="str">
        <f>IFERROR(VLOOKUP($D71,[1]受注ﾌｧｲﾙ!$A$3:$BZ$1314,19,FALSE),"-")</f>
        <v>FA</v>
      </c>
      <c r="H71" s="540" t="str">
        <f>IFERROR(VLOOKUP($D71,[1]受注ﾌｧｲﾙ!$A$3:$BZ$1314,20,FALSE),"-")</f>
        <v xml:space="preserve">   </v>
      </c>
      <c r="I71" s="540" t="str">
        <f>IFERROR(VLOOKUP($D71,[1]受注ﾌｧｲﾙ!$A$3:$BZ$1314,21,FALSE),"-")</f>
        <v>P</v>
      </c>
      <c r="J71" s="639">
        <f>IFERROR(VLOOKUP($D71,[1]受注ﾌｧｲﾙ!$A$3:$BZ$1314,22,FALSE),"-")</f>
        <v>5700</v>
      </c>
      <c r="K71" s="540" t="str">
        <f>IFERROR(VLOOKUP($D71,[1]受注ﾌｧｲﾙ!$A$3:$BZ$1314,8,FALSE),"-")</f>
        <v>15020-JX5R-1440X300</v>
      </c>
      <c r="L71" s="540" t="str">
        <f>IFERROR(VLOOKUP($D71,[1]受注ﾌｧｲﾙ!$A$3:$BZ$1314,9,FALSE),"-")</f>
        <v>FA</v>
      </c>
      <c r="M71" s="540" t="str">
        <f>IFERROR(VLOOKUP($D71,[1]受注ﾌｧｲﾙ!$A$3:$BZ$1314,10,FALSE),"-")</f>
        <v xml:space="preserve">   </v>
      </c>
      <c r="N71" s="540" t="str">
        <f>IFERROR(VLOOKUP($D71,[1]受注ﾌｧｲﾙ!$A$3:$BZ$1314,11,FALSE),"-")</f>
        <v>R</v>
      </c>
      <c r="O71" s="639">
        <f>IFERROR(VLOOKUP($D71,[1]受注ﾌｧｲﾙ!$A$3:$BZ$1314,13,FALSE),"-")</f>
        <v>5700</v>
      </c>
      <c r="P71" s="540">
        <f>IFERROR(VLOOKUP($D71,[1]受注ﾌｧｲﾙ!$A$3:$BZ$1314,15,FALSE),"-")</f>
        <v>0</v>
      </c>
      <c r="Q71" s="640">
        <f>IFERROR((VLOOKUP($D71,[1]受注ﾌｧｲﾙ!$A$3:$BZ$1314,16,FALSE)*O71),"-")</f>
        <v>5700</v>
      </c>
      <c r="R71" s="640">
        <f>IFERROR(VLOOKUP($D71,[3]加工日報その他!$A$5:$DD$999,107,FALSE),"-")</f>
        <v>5700</v>
      </c>
      <c r="S71" s="540" t="str">
        <f>IFERROR(VLOOKUP($D71,[1]受注ﾌｧｲﾙ!$A$3:$BZ$1314,26,FALSE),"-")</f>
        <v>EC,ゴミ除去</v>
      </c>
      <c r="T71" s="641" t="str">
        <f>IFERROR(VLOOKUP($D71,[1]受注ﾌｧｲﾙ!$A$3:$BZ$1314,23,FALSE),"-")</f>
        <v>滋賀</v>
      </c>
      <c r="U71" s="642"/>
      <c r="V71" s="642"/>
      <c r="W71" s="642">
        <f>IFERROR(VLOOKUP($D71,[1]受注ﾌｧｲﾙ!$A$3:$BZ$1314,25,FALSE),"-")</f>
        <v>46114</v>
      </c>
      <c r="X71" s="642">
        <f>IFERROR(VLOOKUP($D71,[1]受注ﾌｧｲﾙ!$A$3:$BZ$1314,32,FALSE),"-")</f>
        <v>46133</v>
      </c>
      <c r="Y71" s="642">
        <f>IFERROR(VLOOKUP($D71,[1]受注ﾌｧｲﾙ!$A$3:$BZ$1314,33,FALSE),"-")</f>
        <v>46133</v>
      </c>
      <c r="Z71" s="642">
        <f t="shared" si="0"/>
        <v>46125</v>
      </c>
      <c r="AA71" s="643">
        <f>IFERROR(VLOOKUP($D71,[3]加工日報その他!$A$5:$DD$999,2,FALSE),"-")</f>
        <v>46122</v>
      </c>
      <c r="AB71" s="644">
        <f>IFERROR(VLOOKUP($D71,[3]加工日報その他!$A$5:$DD$999,108,FALSE),"-")</f>
        <v>5700</v>
      </c>
      <c r="AC71" s="645">
        <f t="shared" si="1"/>
        <v>3600</v>
      </c>
      <c r="AD71" s="410" t="str">
        <f>IFERROR(VLOOKUP($D71,[1]受注ﾌｧｲﾙ!$A$3:$BZ$1314,27,FALSE),"-")&amp;"　"&amp;IFERROR(VLOOKUP($D71,[1]受注ﾌｧｲﾙ!$A$3:$BZ$1314,28,FALSE),"-")&amp;"　"&amp;IFERROR(VLOOKUP($D71,[1]受注ﾌｧｲﾙ!$A$3:$BZ$1314,29,FALSE),"-")</f>
        <v>欠点個数確認ﾁｪｯｸ　ﾗﾍﾞﾙ◎　確認済明記</v>
      </c>
      <c r="AE71" s="366"/>
      <c r="AF71" s="646" t="str">
        <f>IFERROR(VLOOKUP($D71,[3]加工日報その他!$A$5:$DD$999,94,FALSE),"-")</f>
        <v>完</v>
      </c>
      <c r="AG71" s="647" t="str">
        <f>IFERROR(VLOOKUP($D71,[1]受注ﾌｧｲﾙ!$A$3:$BZ$1314,2,FALSE),"-")</f>
        <v>通常入力</v>
      </c>
      <c r="AH71" s="647" t="str">
        <f>IFERROR(VLOOKUP($D71,[1]受注ﾌｧｲﾙ!$A$3:$BZ$1314,3,FALSE),"-")</f>
        <v>後加工</v>
      </c>
      <c r="AI71" s="648" t="str">
        <f>IFERROR(VLOOKUP($D71,[1]受注ﾌｧｲﾙ!$A$3:$BZ$1314,31,FALSE),"-")</f>
        <v>共和ﾚｻﾞｰ</v>
      </c>
      <c r="AJ71" s="648" t="str">
        <f>IFERROR(VLOOKUP($D71,[1]受注ﾌｧｲﾙ!$A$3:$BZ$1314,12,FALSE),"-")</f>
        <v xml:space="preserve"> </v>
      </c>
      <c r="AK71" s="649" t="str">
        <f>IFERROR(VLOOKUP($D71,[1]受注ﾌｧｲﾙ!$A$3:$BZ$1314,24,FALSE),"-")</f>
        <v>EC</v>
      </c>
      <c r="AL71" s="366"/>
      <c r="AM71" s="366"/>
      <c r="AN71" s="366"/>
      <c r="AO71" s="366"/>
      <c r="AP71" s="366"/>
      <c r="AQ71" s="848" t="s">
        <v>330</v>
      </c>
      <c r="AR71" s="763"/>
      <c r="AS71" s="367" t="str">
        <f t="shared" si="2"/>
        <v/>
      </c>
      <c r="AT71" s="368"/>
      <c r="AU71" s="369" t="str">
        <f t="shared" si="3"/>
        <v/>
      </c>
      <c r="AV71" s="367" t="str">
        <f t="shared" si="4"/>
        <v/>
      </c>
      <c r="AW71" s="368"/>
      <c r="AX71" s="369" t="str">
        <f t="shared" si="5"/>
        <v/>
      </c>
      <c r="AY71" s="367" t="str">
        <f t="shared" si="6"/>
        <v/>
      </c>
      <c r="AZ71" s="402"/>
      <c r="BA71" s="369" t="str">
        <f t="shared" si="7"/>
        <v/>
      </c>
      <c r="BB71" s="367" t="str">
        <f t="shared" si="8"/>
        <v/>
      </c>
      <c r="BC71" s="402"/>
      <c r="BD71" s="369" t="str">
        <f t="shared" si="9"/>
        <v/>
      </c>
      <c r="BE71" s="367" t="str">
        <f t="shared" si="10"/>
        <v/>
      </c>
      <c r="BF71" s="402"/>
      <c r="BG71" s="369" t="str">
        <f t="shared" si="11"/>
        <v/>
      </c>
      <c r="BH71" s="367" t="str">
        <f t="shared" si="12"/>
        <v/>
      </c>
      <c r="BI71" s="368"/>
      <c r="BJ71" s="369" t="str">
        <f t="shared" si="13"/>
        <v/>
      </c>
      <c r="BK71" s="367" t="str">
        <f t="shared" si="14"/>
        <v/>
      </c>
      <c r="BL71" s="402"/>
      <c r="BM71" s="369" t="str">
        <f t="shared" si="15"/>
        <v/>
      </c>
      <c r="BN71" s="367" t="str">
        <f t="shared" si="16"/>
        <v/>
      </c>
      <c r="BO71" s="368"/>
      <c r="BP71" s="369" t="str">
        <f t="shared" si="17"/>
        <v/>
      </c>
      <c r="BQ71" s="367" t="str">
        <f t="shared" si="18"/>
        <v/>
      </c>
      <c r="BR71" s="368"/>
      <c r="BS71" s="369" t="str">
        <f t="shared" si="19"/>
        <v/>
      </c>
      <c r="BT71" s="367" t="str">
        <f t="shared" si="20"/>
        <v/>
      </c>
      <c r="BU71" s="368"/>
      <c r="BV71" s="369" t="str">
        <f t="shared" si="21"/>
        <v/>
      </c>
      <c r="BW71" s="367" t="str">
        <f t="shared" si="22"/>
        <v/>
      </c>
      <c r="BX71" s="368"/>
      <c r="BY71" s="369" t="str">
        <f t="shared" si="23"/>
        <v/>
      </c>
      <c r="BZ71" s="367" t="str">
        <f t="shared" si="24"/>
        <v/>
      </c>
      <c r="CA71" s="368"/>
      <c r="CB71" s="369" t="str">
        <f t="shared" si="25"/>
        <v/>
      </c>
      <c r="CC71" s="367" t="str">
        <f t="shared" si="26"/>
        <v/>
      </c>
      <c r="CD71" s="402"/>
      <c r="CE71" s="369" t="str">
        <f t="shared" si="27"/>
        <v/>
      </c>
      <c r="CF71" s="367" t="str">
        <f t="shared" si="28"/>
        <v/>
      </c>
      <c r="CG71" s="368"/>
      <c r="CH71" s="369" t="str">
        <f t="shared" si="29"/>
        <v/>
      </c>
      <c r="CI71" s="367" t="str">
        <f t="shared" si="30"/>
        <v/>
      </c>
      <c r="CJ71" s="794"/>
      <c r="CK71" s="369" t="str">
        <f t="shared" si="31"/>
        <v/>
      </c>
      <c r="CL71" s="367" t="str">
        <f t="shared" si="32"/>
        <v/>
      </c>
      <c r="CM71" s="368"/>
      <c r="CN71" s="369" t="str">
        <f t="shared" si="33"/>
        <v/>
      </c>
      <c r="CO71" s="367" t="str">
        <f t="shared" si="34"/>
        <v/>
      </c>
      <c r="CP71" s="368"/>
      <c r="CQ71" s="369" t="str">
        <f t="shared" si="35"/>
        <v/>
      </c>
      <c r="CR71" s="367" t="str">
        <f t="shared" si="36"/>
        <v/>
      </c>
      <c r="CS71" s="794"/>
      <c r="CT71" s="369" t="str">
        <f t="shared" si="37"/>
        <v/>
      </c>
      <c r="CU71" s="367" t="str">
        <f t="shared" si="38"/>
        <v/>
      </c>
      <c r="CV71" s="794"/>
      <c r="CW71" s="369" t="str">
        <f t="shared" si="39"/>
        <v/>
      </c>
      <c r="CX71" s="367" t="str">
        <f t="shared" si="40"/>
        <v/>
      </c>
      <c r="CY71" s="368"/>
      <c r="CZ71" s="369" t="str">
        <f t="shared" si="41"/>
        <v/>
      </c>
      <c r="DA71" s="367" t="str">
        <f t="shared" si="42"/>
        <v/>
      </c>
      <c r="DB71" s="368"/>
      <c r="DC71" s="369" t="str">
        <f t="shared" si="43"/>
        <v/>
      </c>
      <c r="DD71" s="367" t="str">
        <f t="shared" si="44"/>
        <v/>
      </c>
      <c r="DE71" s="368"/>
      <c r="DF71" s="369" t="str">
        <f t="shared" si="45"/>
        <v/>
      </c>
      <c r="DG71" s="367" t="str">
        <f t="shared" si="46"/>
        <v/>
      </c>
      <c r="DH71" s="368"/>
      <c r="DI71" s="369" t="str">
        <f t="shared" si="47"/>
        <v/>
      </c>
      <c r="DJ71" s="367" t="str">
        <f t="shared" si="48"/>
        <v/>
      </c>
      <c r="DK71" s="368"/>
      <c r="DL71" s="369" t="str">
        <f t="shared" si="49"/>
        <v/>
      </c>
      <c r="DM71" s="367" t="str">
        <f t="shared" si="50"/>
        <v/>
      </c>
      <c r="DN71" s="368"/>
      <c r="DO71" s="369" t="str">
        <f t="shared" si="51"/>
        <v/>
      </c>
      <c r="DP71" s="367" t="str">
        <f t="shared" si="52"/>
        <v/>
      </c>
      <c r="DQ71" s="368"/>
      <c r="DR71" s="369" t="str">
        <f t="shared" si="53"/>
        <v/>
      </c>
      <c r="DS71" s="367" t="str">
        <f t="shared" si="54"/>
        <v/>
      </c>
      <c r="DT71" s="368"/>
      <c r="DU71" s="369" t="str">
        <f t="shared" si="55"/>
        <v/>
      </c>
      <c r="DV71" s="367" t="str">
        <f t="shared" si="56"/>
        <v/>
      </c>
      <c r="DW71" s="368"/>
      <c r="DX71" s="369" t="str">
        <f t="shared" si="57"/>
        <v/>
      </c>
      <c r="DY71" s="367" t="str">
        <f t="shared" si="58"/>
        <v/>
      </c>
      <c r="DZ71" s="368"/>
      <c r="EA71" s="369" t="str">
        <f t="shared" si="59"/>
        <v/>
      </c>
      <c r="EB71" s="367" t="str">
        <f t="shared" si="60"/>
        <v/>
      </c>
      <c r="EC71" s="368"/>
      <c r="ED71" s="369" t="str">
        <f t="shared" si="61"/>
        <v/>
      </c>
      <c r="EE71" s="367" t="str">
        <f t="shared" si="62"/>
        <v/>
      </c>
      <c r="EF71" s="368"/>
      <c r="EG71" s="367" t="str">
        <f t="shared" si="189"/>
        <v/>
      </c>
      <c r="EH71" s="367" t="str">
        <f t="shared" si="189"/>
        <v/>
      </c>
      <c r="EI71" s="368"/>
      <c r="EJ71" s="369" t="str">
        <f t="shared" si="64"/>
        <v/>
      </c>
      <c r="EK71" s="367" t="str">
        <f t="shared" si="65"/>
        <v>→</v>
      </c>
      <c r="EL71" s="368"/>
      <c r="EM71" s="369" t="str">
        <f t="shared" si="66"/>
        <v/>
      </c>
      <c r="EN71" s="367" t="str">
        <f t="shared" si="67"/>
        <v/>
      </c>
      <c r="EO71" s="402"/>
      <c r="EP71" s="369" t="str">
        <f t="shared" si="68"/>
        <v/>
      </c>
      <c r="EQ71" s="367" t="str">
        <f t="shared" si="69"/>
        <v/>
      </c>
      <c r="ER71" s="402"/>
      <c r="ES71" s="369" t="str">
        <f t="shared" si="70"/>
        <v/>
      </c>
      <c r="ET71" s="367" t="str">
        <f t="shared" si="71"/>
        <v/>
      </c>
      <c r="EU71" s="402"/>
      <c r="EV71" s="369" t="str">
        <f t="shared" si="72"/>
        <v/>
      </c>
      <c r="EW71" s="367" t="str">
        <f t="shared" si="73"/>
        <v/>
      </c>
      <c r="EX71" s="368"/>
      <c r="EY71" s="369" t="str">
        <f t="shared" si="74"/>
        <v/>
      </c>
      <c r="EZ71" s="367" t="str">
        <f t="shared" si="75"/>
        <v/>
      </c>
      <c r="FA71" s="402"/>
      <c r="FB71" s="369" t="str">
        <f t="shared" si="76"/>
        <v/>
      </c>
      <c r="FC71" s="367" t="str">
        <f t="shared" si="77"/>
        <v/>
      </c>
      <c r="FD71" s="368"/>
      <c r="FE71" s="369" t="str">
        <f t="shared" si="78"/>
        <v/>
      </c>
      <c r="FF71" s="367" t="str">
        <f t="shared" si="79"/>
        <v/>
      </c>
      <c r="FG71" s="368"/>
      <c r="FH71" s="369" t="str">
        <f t="shared" si="80"/>
        <v/>
      </c>
      <c r="FI71" s="367" t="str">
        <f t="shared" si="81"/>
        <v/>
      </c>
      <c r="FJ71" s="368"/>
      <c r="FK71" s="369" t="str">
        <f t="shared" si="82"/>
        <v/>
      </c>
      <c r="FL71" s="367" t="str">
        <f t="shared" si="83"/>
        <v/>
      </c>
      <c r="FM71" s="368"/>
      <c r="FN71" s="369" t="str">
        <f t="shared" si="84"/>
        <v/>
      </c>
      <c r="FO71" s="367" t="str">
        <f t="shared" si="85"/>
        <v/>
      </c>
      <c r="FP71" s="368"/>
      <c r="FQ71" s="369" t="str">
        <f t="shared" si="86"/>
        <v/>
      </c>
      <c r="FR71" s="367" t="str">
        <f t="shared" si="87"/>
        <v/>
      </c>
      <c r="FS71" s="402">
        <v>3000</v>
      </c>
      <c r="FT71" s="369" t="str">
        <f t="shared" si="88"/>
        <v/>
      </c>
      <c r="FU71" s="367" t="str">
        <f t="shared" si="89"/>
        <v/>
      </c>
      <c r="FV71" s="368">
        <v>600</v>
      </c>
      <c r="FW71" s="369" t="str">
        <f t="shared" si="90"/>
        <v/>
      </c>
      <c r="FX71" s="367" t="str">
        <f t="shared" si="91"/>
        <v/>
      </c>
      <c r="FY71" s="794"/>
      <c r="FZ71" s="369" t="str">
        <f t="shared" si="92"/>
        <v/>
      </c>
      <c r="GA71" s="367" t="str">
        <f t="shared" si="93"/>
        <v/>
      </c>
      <c r="GB71" s="368"/>
      <c r="GC71" s="369" t="str">
        <f t="shared" si="94"/>
        <v/>
      </c>
      <c r="GD71" s="367" t="str">
        <f t="shared" si="95"/>
        <v/>
      </c>
      <c r="GE71" s="368"/>
      <c r="GF71" s="369" t="str">
        <f t="shared" si="96"/>
        <v/>
      </c>
      <c r="GG71" s="367" t="str">
        <f t="shared" si="97"/>
        <v/>
      </c>
      <c r="GH71" s="794"/>
      <c r="GI71" s="369" t="str">
        <f t="shared" si="98"/>
        <v/>
      </c>
      <c r="GJ71" s="367" t="str">
        <f t="shared" si="99"/>
        <v/>
      </c>
      <c r="GK71" s="794"/>
      <c r="GL71" s="369" t="str">
        <f t="shared" si="100"/>
        <v/>
      </c>
      <c r="GM71" s="367" t="str">
        <f t="shared" si="101"/>
        <v/>
      </c>
      <c r="GN71" s="368"/>
      <c r="GO71" s="369" t="str">
        <f t="shared" si="102"/>
        <v/>
      </c>
      <c r="GP71" s="367" t="str">
        <f t="shared" si="103"/>
        <v/>
      </c>
      <c r="GQ71" s="368"/>
      <c r="GR71" s="369" t="str">
        <f t="shared" si="104"/>
        <v>⇒</v>
      </c>
      <c r="GS71" s="367" t="str">
        <f t="shared" si="105"/>
        <v/>
      </c>
      <c r="GT71" s="368"/>
      <c r="GU71" s="369"/>
      <c r="GV71" s="367" t="str">
        <f t="shared" si="107"/>
        <v/>
      </c>
      <c r="GW71" s="368"/>
      <c r="GX71" s="369" t="str">
        <f t="shared" si="108"/>
        <v/>
      </c>
      <c r="GY71" s="367" t="str">
        <f t="shared" si="109"/>
        <v/>
      </c>
      <c r="GZ71" s="368"/>
      <c r="HA71" s="369" t="str">
        <f t="shared" si="110"/>
        <v/>
      </c>
      <c r="HB71" s="367" t="str">
        <f t="shared" si="111"/>
        <v/>
      </c>
      <c r="HC71" s="368"/>
      <c r="HD71" s="369" t="str">
        <f t="shared" si="112"/>
        <v/>
      </c>
      <c r="HE71" s="367" t="str">
        <f t="shared" si="113"/>
        <v/>
      </c>
      <c r="HF71" s="368"/>
      <c r="HG71" s="369" t="str">
        <f t="shared" si="114"/>
        <v/>
      </c>
      <c r="HH71" s="367" t="str">
        <f t="shared" si="115"/>
        <v/>
      </c>
      <c r="HI71" s="368"/>
      <c r="HJ71" s="369" t="str">
        <f t="shared" si="116"/>
        <v/>
      </c>
      <c r="HK71" s="367" t="str">
        <f t="shared" si="117"/>
        <v/>
      </c>
      <c r="HL71" s="368"/>
      <c r="HM71" s="369" t="str">
        <f t="shared" si="118"/>
        <v/>
      </c>
      <c r="HN71" s="367" t="str">
        <f t="shared" si="119"/>
        <v/>
      </c>
      <c r="HO71" s="368"/>
      <c r="HP71" s="369" t="str">
        <f t="shared" si="120"/>
        <v/>
      </c>
      <c r="HQ71" s="367" t="str">
        <f t="shared" si="121"/>
        <v/>
      </c>
      <c r="HR71" s="368"/>
      <c r="HS71" s="369" t="str">
        <f t="shared" si="122"/>
        <v/>
      </c>
      <c r="HT71" s="367" t="str">
        <f t="shared" si="123"/>
        <v/>
      </c>
      <c r="HU71" s="368"/>
      <c r="HV71" s="367" t="str">
        <f t="shared" si="190"/>
        <v/>
      </c>
      <c r="HW71" s="367" t="str">
        <f t="shared" si="190"/>
        <v/>
      </c>
      <c r="HX71" s="368"/>
      <c r="HY71" s="369" t="str">
        <f t="shared" si="125"/>
        <v/>
      </c>
      <c r="HZ71" s="367" t="str">
        <f t="shared" si="126"/>
        <v/>
      </c>
      <c r="IA71" s="368"/>
      <c r="IB71" s="369" t="str">
        <f t="shared" si="127"/>
        <v/>
      </c>
      <c r="IC71" s="367" t="str">
        <f t="shared" si="128"/>
        <v/>
      </c>
      <c r="ID71" s="402"/>
      <c r="IE71" s="369" t="str">
        <f t="shared" si="129"/>
        <v/>
      </c>
      <c r="IF71" s="367" t="str">
        <f t="shared" si="130"/>
        <v/>
      </c>
      <c r="IG71" s="402"/>
      <c r="IH71" s="369" t="str">
        <f t="shared" si="131"/>
        <v/>
      </c>
      <c r="II71" s="367" t="str">
        <f t="shared" si="132"/>
        <v/>
      </c>
      <c r="IJ71" s="402"/>
      <c r="IK71" s="369" t="str">
        <f t="shared" si="133"/>
        <v/>
      </c>
      <c r="IL71" s="367" t="str">
        <f t="shared" si="134"/>
        <v/>
      </c>
      <c r="IM71" s="368"/>
      <c r="IN71" s="369" t="str">
        <f t="shared" si="135"/>
        <v/>
      </c>
      <c r="IO71" s="367" t="str">
        <f t="shared" si="136"/>
        <v/>
      </c>
      <c r="IP71" s="402"/>
      <c r="IQ71" s="369" t="str">
        <f t="shared" si="137"/>
        <v/>
      </c>
      <c r="IR71" s="367" t="str">
        <f t="shared" si="138"/>
        <v/>
      </c>
      <c r="IS71" s="368"/>
      <c r="IT71" s="369" t="str">
        <f t="shared" si="139"/>
        <v/>
      </c>
      <c r="IU71" s="367" t="str">
        <f t="shared" si="140"/>
        <v/>
      </c>
      <c r="IV71" s="368"/>
      <c r="IW71" s="369" t="str">
        <f t="shared" si="141"/>
        <v/>
      </c>
      <c r="IX71" s="367" t="str">
        <f t="shared" si="142"/>
        <v/>
      </c>
      <c r="IY71" s="368"/>
      <c r="IZ71" s="369" t="str">
        <f t="shared" si="143"/>
        <v/>
      </c>
      <c r="JA71" s="367" t="str">
        <f t="shared" si="144"/>
        <v/>
      </c>
      <c r="JB71" s="368"/>
      <c r="JC71" s="369" t="str">
        <f t="shared" si="145"/>
        <v/>
      </c>
      <c r="JD71" s="367" t="str">
        <f t="shared" si="146"/>
        <v/>
      </c>
      <c r="JE71" s="368"/>
      <c r="JF71" s="369" t="str">
        <f t="shared" si="147"/>
        <v/>
      </c>
      <c r="JG71" s="367" t="str">
        <f t="shared" si="148"/>
        <v/>
      </c>
      <c r="JH71" s="402"/>
      <c r="JI71" s="369" t="str">
        <f t="shared" si="149"/>
        <v/>
      </c>
      <c r="JJ71" s="367" t="str">
        <f t="shared" si="150"/>
        <v/>
      </c>
      <c r="JK71" s="368"/>
      <c r="JL71" s="369" t="str">
        <f t="shared" si="151"/>
        <v/>
      </c>
      <c r="JM71" s="367" t="str">
        <f t="shared" si="152"/>
        <v/>
      </c>
      <c r="JN71" s="794"/>
      <c r="JO71" s="369" t="str">
        <f t="shared" si="153"/>
        <v/>
      </c>
      <c r="JP71" s="367" t="str">
        <f t="shared" si="154"/>
        <v/>
      </c>
      <c r="JQ71" s="368"/>
      <c r="JR71" s="369" t="str">
        <f t="shared" si="155"/>
        <v/>
      </c>
      <c r="JS71" s="367" t="str">
        <f t="shared" si="156"/>
        <v/>
      </c>
      <c r="JT71" s="368"/>
      <c r="JU71" s="369" t="str">
        <f t="shared" si="157"/>
        <v/>
      </c>
      <c r="JV71" s="367" t="str">
        <f t="shared" si="158"/>
        <v/>
      </c>
      <c r="JW71" s="794"/>
      <c r="JX71" s="369" t="str">
        <f t="shared" si="159"/>
        <v/>
      </c>
      <c r="JY71" s="367" t="str">
        <f t="shared" si="160"/>
        <v/>
      </c>
      <c r="JZ71" s="794"/>
      <c r="KA71" s="369" t="str">
        <f t="shared" si="161"/>
        <v/>
      </c>
      <c r="KB71" s="367" t="str">
        <f t="shared" si="162"/>
        <v/>
      </c>
      <c r="KC71" s="368"/>
      <c r="KD71" s="369" t="str">
        <f t="shared" si="163"/>
        <v/>
      </c>
      <c r="KE71" s="367" t="str">
        <f t="shared" si="164"/>
        <v/>
      </c>
      <c r="KF71" s="368"/>
      <c r="KG71" s="369" t="str">
        <f t="shared" si="165"/>
        <v/>
      </c>
      <c r="KH71" s="367" t="str">
        <f t="shared" si="166"/>
        <v/>
      </c>
      <c r="KI71" s="368"/>
      <c r="KJ71" s="369"/>
      <c r="KK71" s="367" t="str">
        <f t="shared" si="168"/>
        <v/>
      </c>
      <c r="KL71" s="368"/>
      <c r="KM71" s="369" t="str">
        <f t="shared" si="169"/>
        <v/>
      </c>
      <c r="KN71" s="367" t="str">
        <f t="shared" si="170"/>
        <v/>
      </c>
      <c r="KO71" s="368"/>
      <c r="KP71" s="369" t="str">
        <f t="shared" si="171"/>
        <v/>
      </c>
      <c r="KQ71" s="367" t="str">
        <f t="shared" si="172"/>
        <v/>
      </c>
      <c r="KR71" s="368"/>
      <c r="KS71" s="369" t="str">
        <f t="shared" si="173"/>
        <v/>
      </c>
      <c r="KT71" s="367" t="str">
        <f t="shared" si="174"/>
        <v/>
      </c>
      <c r="KU71" s="368"/>
      <c r="KV71" s="369" t="str">
        <f t="shared" si="175"/>
        <v/>
      </c>
      <c r="KW71" s="367" t="str">
        <f t="shared" si="176"/>
        <v/>
      </c>
      <c r="KX71" s="368"/>
      <c r="KY71" s="369" t="str">
        <f t="shared" si="177"/>
        <v/>
      </c>
      <c r="KZ71" s="367" t="str">
        <f t="shared" si="178"/>
        <v/>
      </c>
      <c r="LA71" s="368"/>
      <c r="LB71" s="369" t="str">
        <f t="shared" si="179"/>
        <v/>
      </c>
      <c r="LC71" s="367" t="str">
        <f t="shared" si="180"/>
        <v/>
      </c>
      <c r="LD71" s="368"/>
      <c r="LE71" s="369" t="str">
        <f t="shared" si="181"/>
        <v/>
      </c>
      <c r="LF71" s="367" t="str">
        <f t="shared" si="182"/>
        <v/>
      </c>
      <c r="LG71" s="368"/>
      <c r="LH71" s="369" t="str">
        <f t="shared" si="183"/>
        <v/>
      </c>
      <c r="LI71" s="367" t="str">
        <f t="shared" si="184"/>
        <v/>
      </c>
      <c r="LJ71" s="368"/>
      <c r="LK71" s="367" t="str">
        <f t="shared" si="187"/>
        <v/>
      </c>
      <c r="XFD71" s="230">
        <f t="shared" si="191"/>
        <v>7200</v>
      </c>
    </row>
    <row r="72" spans="1:778 16384:16384" ht="21.65" customHeight="1" x14ac:dyDescent="0.2">
      <c r="A72" s="120"/>
      <c r="B72" s="637">
        <f>IFERROR(VLOOKUP($D72,[1]受注ﾌｧｲﾙ!$A$3:$BZ$1314,5,FALSE),"-")</f>
        <v>46118.488622685189</v>
      </c>
      <c r="C72" s="555">
        <f>IFERROR(VLOOKUP($D72,[1]受注ﾌｧｲﾙ!$A$3:$BZ$1314,6,FALSE),"-")</f>
        <v>0</v>
      </c>
      <c r="D72" s="763" t="s">
        <v>852</v>
      </c>
      <c r="E72" s="638" t="str">
        <f>IFERROR(VLOOKUP($D72,[1]受注ﾌｧｲﾙ!$A$3:$BZ$1314,17,FALSE),"-")</f>
        <v>7A1</v>
      </c>
      <c r="F72" s="540" t="str">
        <f>IFERROR(VLOOKUP($D72,[1]受注ﾌｧｲﾙ!$A$3:$BZ$1314,18,FALSE),"-")</f>
        <v>FEL3002BY05WDLG</v>
      </c>
      <c r="G72" s="540" t="str">
        <f>IFERROR(VLOOKUP($D72,[1]受注ﾌｧｲﾙ!$A$3:$BZ$1314,19,FALSE),"-")</f>
        <v>FA</v>
      </c>
      <c r="H72" s="540" t="str">
        <f>IFERROR(VLOOKUP($D72,[1]受注ﾌｧｲﾙ!$A$3:$BZ$1314,20,FALSE),"-")</f>
        <v xml:space="preserve">   </v>
      </c>
      <c r="I72" s="540">
        <f>IFERROR(VLOOKUP($D72,[1]受注ﾌｧｲﾙ!$A$3:$BZ$1314,21,FALSE),"-")</f>
        <v>0</v>
      </c>
      <c r="J72" s="639">
        <f>IFERROR(VLOOKUP($D72,[1]受注ﾌｧｲﾙ!$A$3:$BZ$1314,22,FALSE),"-")</f>
        <v>2000</v>
      </c>
      <c r="K72" s="540" t="str">
        <f>IFERROR(VLOOKUP($D72,[1]受注ﾌｧｲﾙ!$A$3:$BZ$1314,8,FALSE),"-")</f>
        <v>FEL3002BY05WDLG-EC</v>
      </c>
      <c r="L72" s="540" t="str">
        <f>IFERROR(VLOOKUP($D72,[1]受注ﾌｧｲﾙ!$A$3:$BZ$1314,9,FALSE),"-")</f>
        <v>FA</v>
      </c>
      <c r="M72" s="540" t="str">
        <f>IFERROR(VLOOKUP($D72,[1]受注ﾌｧｲﾙ!$A$3:$BZ$1314,10,FALSE),"-")</f>
        <v xml:space="preserve">   </v>
      </c>
      <c r="N72" s="540">
        <f>IFERROR(VLOOKUP($D72,[1]受注ﾌｧｲﾙ!$A$3:$BZ$1314,11,FALSE),"-")</f>
        <v>0</v>
      </c>
      <c r="O72" s="639">
        <f>IFERROR(VLOOKUP($D72,[1]受注ﾌｧｲﾙ!$A$3:$BZ$1314,13,FALSE),"-")</f>
        <v>2000</v>
      </c>
      <c r="P72" s="540">
        <f>IFERROR(VLOOKUP($D72,[1]受注ﾌｧｲﾙ!$A$3:$BZ$1314,15,FALSE),"-")</f>
        <v>0</v>
      </c>
      <c r="Q72" s="640">
        <f>IFERROR((VLOOKUP($D72,[1]受注ﾌｧｲﾙ!$A$3:$BZ$1314,16,FALSE)*O72),"-")</f>
        <v>2000</v>
      </c>
      <c r="R72" s="640">
        <f>IFERROR(VLOOKUP($D72,[3]加工日報その他!$A$5:$DD$999,107,FALSE),"-")</f>
        <v>2000</v>
      </c>
      <c r="S72" s="540" t="str">
        <f>IFERROR(VLOOKUP($D72,[1]受注ﾌｧｲﾙ!$A$3:$BZ$1314,26,FALSE),"-")</f>
        <v>EC</v>
      </c>
      <c r="T72" s="641" t="str">
        <f>IFERROR(VLOOKUP($D72,[1]受注ﾌｧｲﾙ!$A$3:$BZ$1314,23,FALSE),"-")</f>
        <v>湖南</v>
      </c>
      <c r="U72" s="642"/>
      <c r="V72" s="642"/>
      <c r="W72" s="642">
        <f>IFERROR(VLOOKUP($D72,[1]受注ﾌｧｲﾙ!$A$3:$BZ$1314,25,FALSE),"-")</f>
        <v>46129</v>
      </c>
      <c r="X72" s="642">
        <f>IFERROR(VLOOKUP($D72,[1]受注ﾌｧｲﾙ!$A$3:$BZ$1314,32,FALSE),"-")</f>
        <v>46133</v>
      </c>
      <c r="Y72" s="642">
        <f>IFERROR(VLOOKUP($D72,[1]受注ﾌｧｲﾙ!$A$3:$BZ$1314,33,FALSE),"-")</f>
        <v>46133</v>
      </c>
      <c r="Z72" s="642">
        <f t="shared" si="0"/>
        <v>46129</v>
      </c>
      <c r="AA72" s="643">
        <f>IFERROR(VLOOKUP($D72,[3]加工日報その他!$A$5:$DD$999,2,FALSE),"-")</f>
        <v>46128</v>
      </c>
      <c r="AB72" s="644">
        <f>IFERROR(VLOOKUP($D72,[3]加工日報その他!$A$5:$DD$999,108,FALSE),"-")</f>
        <v>2000</v>
      </c>
      <c r="AC72" s="645">
        <f t="shared" si="1"/>
        <v>2000</v>
      </c>
      <c r="AD72" s="410" t="str">
        <f>IFERROR(VLOOKUP($D72,[1]受注ﾌｧｲﾙ!$A$3:$BZ$1314,27,FALSE),"-")&amp;"　"&amp;IFERROR(VLOOKUP($D72,[1]受注ﾌｧｲﾙ!$A$3:$BZ$1314,28,FALSE),"-")&amp;"　"&amp;IFERROR(VLOOKUP($D72,[1]受注ﾌｧｲﾙ!$A$3:$BZ$1314,29,FALSE),"-")</f>
        <v>ﾂﾅｷﾞﾅｼ　　</v>
      </c>
      <c r="AE72" s="366"/>
      <c r="AF72" s="646" t="str">
        <f>IFERROR(VLOOKUP($D72,[3]加工日報その他!$A$5:$DD$999,94,FALSE),"-")</f>
        <v>完</v>
      </c>
      <c r="AG72" s="647" t="str">
        <f>IFERROR(VLOOKUP($D72,[1]受注ﾌｧｲﾙ!$A$3:$BZ$1314,2,FALSE),"-")</f>
        <v>通常入力</v>
      </c>
      <c r="AH72" s="647" t="str">
        <f>IFERROR(VLOOKUP($D72,[1]受注ﾌｧｲﾙ!$A$3:$BZ$1314,3,FALSE),"-")</f>
        <v>TPI</v>
      </c>
      <c r="AI72" s="648" t="str">
        <f>IFERROR(VLOOKUP($D72,[1]受注ﾌｧｲﾙ!$A$3:$BZ$1314,31,FALSE),"-")</f>
        <v>TPI</v>
      </c>
      <c r="AJ72" s="648" t="str">
        <f>IFERROR(VLOOKUP($D72,[1]受注ﾌｧｲﾙ!$A$3:$BZ$1314,12,FALSE),"-")</f>
        <v xml:space="preserve"> </v>
      </c>
      <c r="AK72" s="649" t="str">
        <f>IFERROR(VLOOKUP($D72,[1]受注ﾌｧｲﾙ!$A$3:$BZ$1314,24,FALSE),"-")</f>
        <v>SEC</v>
      </c>
      <c r="AL72" s="366"/>
      <c r="AM72" s="366"/>
      <c r="AN72" s="366"/>
      <c r="AO72" s="366"/>
      <c r="AP72" s="366"/>
      <c r="AQ72" s="848" t="s">
        <v>532</v>
      </c>
      <c r="AR72" s="763"/>
      <c r="AS72" s="367" t="str">
        <f t="shared" si="2"/>
        <v/>
      </c>
      <c r="AT72" s="368"/>
      <c r="AU72" s="369" t="str">
        <f t="shared" si="3"/>
        <v/>
      </c>
      <c r="AV72" s="367" t="str">
        <f t="shared" si="4"/>
        <v/>
      </c>
      <c r="AW72" s="368"/>
      <c r="AX72" s="369" t="str">
        <f t="shared" si="5"/>
        <v/>
      </c>
      <c r="AY72" s="367" t="str">
        <f t="shared" si="6"/>
        <v/>
      </c>
      <c r="AZ72" s="402"/>
      <c r="BA72" s="369" t="str">
        <f t="shared" si="7"/>
        <v/>
      </c>
      <c r="BB72" s="367" t="str">
        <f t="shared" si="8"/>
        <v/>
      </c>
      <c r="BC72" s="402"/>
      <c r="BD72" s="369" t="str">
        <f t="shared" si="9"/>
        <v/>
      </c>
      <c r="BE72" s="367" t="str">
        <f t="shared" si="10"/>
        <v/>
      </c>
      <c r="BF72" s="402"/>
      <c r="BG72" s="369" t="str">
        <f t="shared" si="11"/>
        <v/>
      </c>
      <c r="BH72" s="367" t="str">
        <f t="shared" si="12"/>
        <v/>
      </c>
      <c r="BI72" s="368"/>
      <c r="BJ72" s="369" t="str">
        <f t="shared" si="13"/>
        <v/>
      </c>
      <c r="BK72" s="367" t="str">
        <f t="shared" si="14"/>
        <v/>
      </c>
      <c r="BL72" s="402"/>
      <c r="BM72" s="369" t="str">
        <f t="shared" si="15"/>
        <v/>
      </c>
      <c r="BN72" s="367" t="str">
        <f t="shared" si="16"/>
        <v/>
      </c>
      <c r="BO72" s="368"/>
      <c r="BP72" s="369" t="str">
        <f t="shared" si="17"/>
        <v/>
      </c>
      <c r="BQ72" s="367" t="str">
        <f t="shared" si="18"/>
        <v/>
      </c>
      <c r="BR72" s="368"/>
      <c r="BS72" s="369" t="str">
        <f t="shared" si="19"/>
        <v/>
      </c>
      <c r="BT72" s="367" t="str">
        <f t="shared" si="20"/>
        <v/>
      </c>
      <c r="BU72" s="368"/>
      <c r="BV72" s="369" t="str">
        <f t="shared" si="21"/>
        <v/>
      </c>
      <c r="BW72" s="367" t="str">
        <f t="shared" si="22"/>
        <v/>
      </c>
      <c r="BX72" s="368"/>
      <c r="BY72" s="369" t="str">
        <f t="shared" si="23"/>
        <v/>
      </c>
      <c r="BZ72" s="367" t="str">
        <f t="shared" si="24"/>
        <v/>
      </c>
      <c r="CA72" s="368"/>
      <c r="CB72" s="369" t="str">
        <f t="shared" si="25"/>
        <v/>
      </c>
      <c r="CC72" s="367" t="str">
        <f t="shared" si="26"/>
        <v/>
      </c>
      <c r="CD72" s="402"/>
      <c r="CE72" s="369" t="str">
        <f t="shared" si="27"/>
        <v/>
      </c>
      <c r="CF72" s="367" t="str">
        <f t="shared" si="28"/>
        <v/>
      </c>
      <c r="CG72" s="368"/>
      <c r="CH72" s="369" t="str">
        <f t="shared" si="29"/>
        <v/>
      </c>
      <c r="CI72" s="367" t="str">
        <f t="shared" si="30"/>
        <v/>
      </c>
      <c r="CJ72" s="794"/>
      <c r="CK72" s="369" t="str">
        <f t="shared" si="31"/>
        <v/>
      </c>
      <c r="CL72" s="367" t="str">
        <f t="shared" si="32"/>
        <v/>
      </c>
      <c r="CM72" s="368"/>
      <c r="CN72" s="369" t="str">
        <f t="shared" si="33"/>
        <v/>
      </c>
      <c r="CO72" s="367" t="str">
        <f t="shared" si="34"/>
        <v/>
      </c>
      <c r="CP72" s="368"/>
      <c r="CQ72" s="369" t="str">
        <f t="shared" si="35"/>
        <v/>
      </c>
      <c r="CR72" s="367" t="str">
        <f t="shared" si="36"/>
        <v/>
      </c>
      <c r="CS72" s="794"/>
      <c r="CT72" s="369" t="str">
        <f t="shared" si="37"/>
        <v/>
      </c>
      <c r="CU72" s="367" t="str">
        <f t="shared" si="38"/>
        <v/>
      </c>
      <c r="CV72" s="794"/>
      <c r="CW72" s="369" t="str">
        <f t="shared" si="39"/>
        <v/>
      </c>
      <c r="CX72" s="367" t="str">
        <f t="shared" si="40"/>
        <v/>
      </c>
      <c r="CY72" s="368"/>
      <c r="CZ72" s="369" t="str">
        <f t="shared" si="41"/>
        <v/>
      </c>
      <c r="DA72" s="367" t="str">
        <f t="shared" si="42"/>
        <v/>
      </c>
      <c r="DB72" s="368"/>
      <c r="DC72" s="369" t="str">
        <f t="shared" si="43"/>
        <v/>
      </c>
      <c r="DD72" s="367" t="str">
        <f t="shared" si="44"/>
        <v/>
      </c>
      <c r="DE72" s="368"/>
      <c r="DF72" s="369" t="str">
        <f t="shared" si="45"/>
        <v/>
      </c>
      <c r="DG72" s="367" t="str">
        <f t="shared" si="46"/>
        <v/>
      </c>
      <c r="DH72" s="368"/>
      <c r="DI72" s="369" t="str">
        <f t="shared" si="47"/>
        <v/>
      </c>
      <c r="DJ72" s="367" t="str">
        <f t="shared" si="48"/>
        <v/>
      </c>
      <c r="DK72" s="368"/>
      <c r="DL72" s="369" t="str">
        <f t="shared" si="49"/>
        <v/>
      </c>
      <c r="DM72" s="367" t="str">
        <f t="shared" si="50"/>
        <v/>
      </c>
      <c r="DN72" s="368"/>
      <c r="DO72" s="369" t="str">
        <f t="shared" si="51"/>
        <v/>
      </c>
      <c r="DP72" s="367" t="str">
        <f t="shared" si="52"/>
        <v/>
      </c>
      <c r="DQ72" s="368"/>
      <c r="DR72" s="369" t="str">
        <f t="shared" si="53"/>
        <v/>
      </c>
      <c r="DS72" s="367" t="str">
        <f t="shared" si="54"/>
        <v/>
      </c>
      <c r="DT72" s="368"/>
      <c r="DU72" s="369" t="str">
        <f t="shared" si="55"/>
        <v/>
      </c>
      <c r="DV72" s="367" t="str">
        <f t="shared" si="56"/>
        <v/>
      </c>
      <c r="DW72" s="368"/>
      <c r="DX72" s="369" t="str">
        <f t="shared" si="57"/>
        <v/>
      </c>
      <c r="DY72" s="367" t="str">
        <f t="shared" si="58"/>
        <v/>
      </c>
      <c r="DZ72" s="368"/>
      <c r="EA72" s="369" t="str">
        <f t="shared" si="59"/>
        <v/>
      </c>
      <c r="EB72" s="367" t="str">
        <f t="shared" si="60"/>
        <v/>
      </c>
      <c r="EC72" s="368"/>
      <c r="ED72" s="369" t="str">
        <f t="shared" si="61"/>
        <v/>
      </c>
      <c r="EE72" s="367" t="str">
        <f t="shared" si="62"/>
        <v/>
      </c>
      <c r="EF72" s="368"/>
      <c r="EG72" s="367" t="str">
        <f t="shared" si="189"/>
        <v/>
      </c>
      <c r="EH72" s="367" t="str">
        <f t="shared" si="189"/>
        <v/>
      </c>
      <c r="EI72" s="368"/>
      <c r="EJ72" s="369" t="str">
        <f t="shared" si="64"/>
        <v/>
      </c>
      <c r="EK72" s="367" t="str">
        <f t="shared" si="65"/>
        <v/>
      </c>
      <c r="EL72" s="368"/>
      <c r="EM72" s="369" t="str">
        <f t="shared" si="66"/>
        <v/>
      </c>
      <c r="EN72" s="367" t="str">
        <f t="shared" si="67"/>
        <v/>
      </c>
      <c r="EO72" s="402"/>
      <c r="EP72" s="369" t="str">
        <f t="shared" si="68"/>
        <v/>
      </c>
      <c r="EQ72" s="367" t="str">
        <f t="shared" si="69"/>
        <v/>
      </c>
      <c r="ER72" s="402"/>
      <c r="ES72" s="369" t="str">
        <f t="shared" si="70"/>
        <v/>
      </c>
      <c r="ET72" s="367" t="str">
        <f t="shared" si="71"/>
        <v/>
      </c>
      <c r="EU72" s="402"/>
      <c r="EV72" s="369" t="str">
        <f t="shared" si="72"/>
        <v/>
      </c>
      <c r="EW72" s="367" t="str">
        <f t="shared" si="73"/>
        <v/>
      </c>
      <c r="EX72" s="368"/>
      <c r="EY72" s="369" t="str">
        <f t="shared" si="74"/>
        <v/>
      </c>
      <c r="EZ72" s="367" t="str">
        <f t="shared" si="75"/>
        <v/>
      </c>
      <c r="FA72" s="402"/>
      <c r="FB72" s="369" t="str">
        <f t="shared" si="76"/>
        <v/>
      </c>
      <c r="FC72" s="367" t="str">
        <f t="shared" si="77"/>
        <v/>
      </c>
      <c r="FD72" s="368"/>
      <c r="FE72" s="369" t="str">
        <f t="shared" si="78"/>
        <v/>
      </c>
      <c r="FF72" s="367" t="str">
        <f t="shared" si="79"/>
        <v/>
      </c>
      <c r="FG72" s="368"/>
      <c r="FH72" s="369" t="str">
        <f t="shared" si="80"/>
        <v/>
      </c>
      <c r="FI72" s="367" t="str">
        <f t="shared" si="81"/>
        <v/>
      </c>
      <c r="FJ72" s="368"/>
      <c r="FK72" s="369" t="str">
        <f t="shared" si="82"/>
        <v/>
      </c>
      <c r="FL72" s="367" t="str">
        <f t="shared" si="83"/>
        <v/>
      </c>
      <c r="FM72" s="368"/>
      <c r="FN72" s="369" t="str">
        <f t="shared" si="84"/>
        <v/>
      </c>
      <c r="FO72" s="367" t="str">
        <f t="shared" si="85"/>
        <v/>
      </c>
      <c r="FP72" s="368"/>
      <c r="FQ72" s="369" t="str">
        <f t="shared" si="86"/>
        <v/>
      </c>
      <c r="FR72" s="367" t="str">
        <f t="shared" si="87"/>
        <v/>
      </c>
      <c r="FS72" s="402"/>
      <c r="FT72" s="369" t="str">
        <f t="shared" si="88"/>
        <v/>
      </c>
      <c r="FU72" s="367" t="str">
        <f t="shared" si="89"/>
        <v/>
      </c>
      <c r="FV72" s="368"/>
      <c r="FW72" s="369" t="str">
        <f t="shared" si="90"/>
        <v/>
      </c>
      <c r="FX72" s="367" t="str">
        <f t="shared" si="91"/>
        <v/>
      </c>
      <c r="FY72" s="794"/>
      <c r="FZ72" s="369" t="str">
        <f t="shared" si="92"/>
        <v/>
      </c>
      <c r="GA72" s="367" t="str">
        <f t="shared" si="93"/>
        <v/>
      </c>
      <c r="GB72" s="368"/>
      <c r="GC72" s="369" t="str">
        <f t="shared" si="94"/>
        <v/>
      </c>
      <c r="GD72" s="367" t="str">
        <f t="shared" si="95"/>
        <v>→</v>
      </c>
      <c r="GE72" s="368">
        <v>2000</v>
      </c>
      <c r="GF72" s="369" t="str">
        <f t="shared" si="96"/>
        <v/>
      </c>
      <c r="GG72" s="367" t="str">
        <f t="shared" si="97"/>
        <v/>
      </c>
      <c r="GH72" s="794"/>
      <c r="GI72" s="369" t="str">
        <f t="shared" si="98"/>
        <v/>
      </c>
      <c r="GJ72" s="367" t="str">
        <f t="shared" si="99"/>
        <v/>
      </c>
      <c r="GK72" s="794"/>
      <c r="GL72" s="369" t="str">
        <f t="shared" si="100"/>
        <v/>
      </c>
      <c r="GM72" s="367" t="str">
        <f t="shared" si="101"/>
        <v/>
      </c>
      <c r="GN72" s="368"/>
      <c r="GO72" s="369" t="str">
        <f t="shared" si="102"/>
        <v/>
      </c>
      <c r="GP72" s="367" t="str">
        <f t="shared" si="103"/>
        <v/>
      </c>
      <c r="GQ72" s="368"/>
      <c r="GR72" s="369" t="str">
        <f t="shared" si="104"/>
        <v>⇒</v>
      </c>
      <c r="GS72" s="367" t="str">
        <f t="shared" si="105"/>
        <v/>
      </c>
      <c r="GT72" s="368"/>
      <c r="GU72" s="369" t="str">
        <f t="shared" ref="GU72:GU103" si="192">IF($Y72="","",IF($Y72=GT$4,"⇒",""))</f>
        <v/>
      </c>
      <c r="GV72" s="367" t="str">
        <f t="shared" si="107"/>
        <v/>
      </c>
      <c r="GW72" s="368"/>
      <c r="GX72" s="369" t="str">
        <f t="shared" si="108"/>
        <v/>
      </c>
      <c r="GY72" s="367" t="str">
        <f t="shared" si="109"/>
        <v/>
      </c>
      <c r="GZ72" s="368"/>
      <c r="HA72" s="369" t="str">
        <f t="shared" si="110"/>
        <v/>
      </c>
      <c r="HB72" s="367" t="str">
        <f t="shared" si="111"/>
        <v/>
      </c>
      <c r="HC72" s="368"/>
      <c r="HD72" s="369" t="str">
        <f t="shared" si="112"/>
        <v/>
      </c>
      <c r="HE72" s="367" t="str">
        <f t="shared" si="113"/>
        <v/>
      </c>
      <c r="HF72" s="368"/>
      <c r="HG72" s="369" t="str">
        <f t="shared" si="114"/>
        <v/>
      </c>
      <c r="HH72" s="367" t="str">
        <f t="shared" si="115"/>
        <v/>
      </c>
      <c r="HI72" s="368"/>
      <c r="HJ72" s="369" t="str">
        <f t="shared" si="116"/>
        <v/>
      </c>
      <c r="HK72" s="367" t="str">
        <f t="shared" si="117"/>
        <v/>
      </c>
      <c r="HL72" s="368"/>
      <c r="HM72" s="369" t="str">
        <f t="shared" si="118"/>
        <v/>
      </c>
      <c r="HN72" s="367" t="str">
        <f t="shared" si="119"/>
        <v/>
      </c>
      <c r="HO72" s="368"/>
      <c r="HP72" s="369" t="str">
        <f t="shared" si="120"/>
        <v/>
      </c>
      <c r="HQ72" s="367" t="str">
        <f t="shared" si="121"/>
        <v/>
      </c>
      <c r="HR72" s="368"/>
      <c r="HS72" s="369" t="str">
        <f t="shared" si="122"/>
        <v/>
      </c>
      <c r="HT72" s="367" t="str">
        <f t="shared" si="123"/>
        <v/>
      </c>
      <c r="HU72" s="368"/>
      <c r="HV72" s="367" t="str">
        <f t="shared" si="190"/>
        <v/>
      </c>
      <c r="HW72" s="367" t="str">
        <f t="shared" si="190"/>
        <v/>
      </c>
      <c r="HX72" s="368"/>
      <c r="HY72" s="369" t="str">
        <f t="shared" si="125"/>
        <v/>
      </c>
      <c r="HZ72" s="367" t="str">
        <f t="shared" si="126"/>
        <v/>
      </c>
      <c r="IA72" s="368"/>
      <c r="IB72" s="369" t="str">
        <f t="shared" si="127"/>
        <v/>
      </c>
      <c r="IC72" s="367" t="str">
        <f t="shared" si="128"/>
        <v/>
      </c>
      <c r="ID72" s="402"/>
      <c r="IE72" s="369" t="str">
        <f t="shared" si="129"/>
        <v/>
      </c>
      <c r="IF72" s="367" t="str">
        <f t="shared" si="130"/>
        <v/>
      </c>
      <c r="IG72" s="402"/>
      <c r="IH72" s="369" t="str">
        <f t="shared" si="131"/>
        <v/>
      </c>
      <c r="II72" s="367" t="str">
        <f t="shared" si="132"/>
        <v/>
      </c>
      <c r="IJ72" s="402"/>
      <c r="IK72" s="369" t="str">
        <f t="shared" si="133"/>
        <v/>
      </c>
      <c r="IL72" s="367" t="str">
        <f t="shared" si="134"/>
        <v/>
      </c>
      <c r="IM72" s="368"/>
      <c r="IN72" s="369" t="str">
        <f t="shared" si="135"/>
        <v/>
      </c>
      <c r="IO72" s="367" t="str">
        <f t="shared" si="136"/>
        <v/>
      </c>
      <c r="IP72" s="402"/>
      <c r="IQ72" s="369" t="str">
        <f t="shared" si="137"/>
        <v/>
      </c>
      <c r="IR72" s="367" t="str">
        <f t="shared" si="138"/>
        <v/>
      </c>
      <c r="IS72" s="368"/>
      <c r="IT72" s="369" t="str">
        <f t="shared" si="139"/>
        <v/>
      </c>
      <c r="IU72" s="367" t="str">
        <f t="shared" si="140"/>
        <v/>
      </c>
      <c r="IV72" s="368"/>
      <c r="IW72" s="369" t="str">
        <f t="shared" si="141"/>
        <v/>
      </c>
      <c r="IX72" s="367" t="str">
        <f t="shared" si="142"/>
        <v/>
      </c>
      <c r="IY72" s="368"/>
      <c r="IZ72" s="369" t="str">
        <f t="shared" si="143"/>
        <v/>
      </c>
      <c r="JA72" s="367" t="str">
        <f t="shared" si="144"/>
        <v/>
      </c>
      <c r="JB72" s="368"/>
      <c r="JC72" s="369" t="str">
        <f t="shared" si="145"/>
        <v/>
      </c>
      <c r="JD72" s="367" t="str">
        <f t="shared" si="146"/>
        <v/>
      </c>
      <c r="JE72" s="368"/>
      <c r="JF72" s="369" t="str">
        <f t="shared" si="147"/>
        <v/>
      </c>
      <c r="JG72" s="367" t="str">
        <f t="shared" si="148"/>
        <v/>
      </c>
      <c r="JH72" s="402"/>
      <c r="JI72" s="369" t="str">
        <f t="shared" si="149"/>
        <v/>
      </c>
      <c r="JJ72" s="367" t="str">
        <f t="shared" si="150"/>
        <v/>
      </c>
      <c r="JK72" s="368"/>
      <c r="JL72" s="369" t="str">
        <f t="shared" si="151"/>
        <v/>
      </c>
      <c r="JM72" s="367" t="str">
        <f t="shared" si="152"/>
        <v/>
      </c>
      <c r="JN72" s="794"/>
      <c r="JO72" s="369" t="str">
        <f t="shared" si="153"/>
        <v/>
      </c>
      <c r="JP72" s="367" t="str">
        <f t="shared" si="154"/>
        <v/>
      </c>
      <c r="JQ72" s="368"/>
      <c r="JR72" s="369" t="str">
        <f t="shared" si="155"/>
        <v/>
      </c>
      <c r="JS72" s="367" t="str">
        <f t="shared" si="156"/>
        <v/>
      </c>
      <c r="JT72" s="368"/>
      <c r="JU72" s="369" t="str">
        <f t="shared" si="157"/>
        <v/>
      </c>
      <c r="JV72" s="367" t="str">
        <f t="shared" si="158"/>
        <v/>
      </c>
      <c r="JW72" s="794"/>
      <c r="JX72" s="369" t="str">
        <f t="shared" si="159"/>
        <v/>
      </c>
      <c r="JY72" s="367" t="str">
        <f t="shared" si="160"/>
        <v/>
      </c>
      <c r="JZ72" s="794"/>
      <c r="KA72" s="369" t="str">
        <f t="shared" si="161"/>
        <v/>
      </c>
      <c r="KB72" s="367" t="str">
        <f t="shared" si="162"/>
        <v/>
      </c>
      <c r="KC72" s="368"/>
      <c r="KD72" s="369" t="str">
        <f t="shared" si="163"/>
        <v/>
      </c>
      <c r="KE72" s="367" t="str">
        <f t="shared" si="164"/>
        <v/>
      </c>
      <c r="KF72" s="368"/>
      <c r="KG72" s="369" t="str">
        <f t="shared" si="165"/>
        <v/>
      </c>
      <c r="KH72" s="367" t="str">
        <f t="shared" si="166"/>
        <v/>
      </c>
      <c r="KI72" s="368"/>
      <c r="KJ72" s="369" t="str">
        <f t="shared" ref="KJ72:KJ103" si="193">IF($Y72="","",IF($Y72=KI$4,"⇒",""))</f>
        <v/>
      </c>
      <c r="KK72" s="367" t="str">
        <f t="shared" si="168"/>
        <v/>
      </c>
      <c r="KL72" s="368"/>
      <c r="KM72" s="369" t="str">
        <f t="shared" si="169"/>
        <v/>
      </c>
      <c r="KN72" s="367" t="str">
        <f t="shared" si="170"/>
        <v/>
      </c>
      <c r="KO72" s="368"/>
      <c r="KP72" s="369" t="str">
        <f t="shared" si="171"/>
        <v/>
      </c>
      <c r="KQ72" s="367" t="str">
        <f t="shared" si="172"/>
        <v/>
      </c>
      <c r="KR72" s="368"/>
      <c r="KS72" s="369" t="str">
        <f t="shared" si="173"/>
        <v/>
      </c>
      <c r="KT72" s="367" t="str">
        <f t="shared" si="174"/>
        <v/>
      </c>
      <c r="KU72" s="368"/>
      <c r="KV72" s="369" t="str">
        <f t="shared" si="175"/>
        <v/>
      </c>
      <c r="KW72" s="367" t="str">
        <f t="shared" si="176"/>
        <v/>
      </c>
      <c r="KX72" s="368"/>
      <c r="KY72" s="369" t="str">
        <f t="shared" si="177"/>
        <v/>
      </c>
      <c r="KZ72" s="367" t="str">
        <f t="shared" si="178"/>
        <v/>
      </c>
      <c r="LA72" s="368"/>
      <c r="LB72" s="369" t="str">
        <f t="shared" si="179"/>
        <v/>
      </c>
      <c r="LC72" s="367" t="str">
        <f t="shared" si="180"/>
        <v/>
      </c>
      <c r="LD72" s="368"/>
      <c r="LE72" s="369" t="str">
        <f t="shared" si="181"/>
        <v/>
      </c>
      <c r="LF72" s="367" t="str">
        <f t="shared" si="182"/>
        <v/>
      </c>
      <c r="LG72" s="368"/>
      <c r="LH72" s="369" t="str">
        <f t="shared" si="183"/>
        <v/>
      </c>
      <c r="LI72" s="367" t="str">
        <f t="shared" si="184"/>
        <v/>
      </c>
      <c r="LJ72" s="368"/>
      <c r="LK72" s="367" t="str">
        <f t="shared" si="187"/>
        <v/>
      </c>
      <c r="XFD72" s="230">
        <f t="shared" si="191"/>
        <v>4000</v>
      </c>
    </row>
    <row r="73" spans="1:778 16384:16384" ht="21.65" customHeight="1" x14ac:dyDescent="0.2">
      <c r="A73" s="120"/>
      <c r="B73" s="637">
        <f>IFERROR(VLOOKUP($D73,[1]受注ﾌｧｲﾙ!$A$3:$BZ$1314,5,FALSE),"-")</f>
        <v>46115.653553240743</v>
      </c>
      <c r="C73" s="555">
        <f>IFERROR(VLOOKUP($D73,[1]受注ﾌｧｲﾙ!$A$3:$BZ$1314,6,FALSE),"-")</f>
        <v>0</v>
      </c>
      <c r="D73" s="763" t="s">
        <v>982</v>
      </c>
      <c r="E73" s="638">
        <f>IFERROR(VLOOKUP($D73,[1]受注ﾌｧｲﾙ!$A$3:$BZ$1314,17,FALSE),"-")</f>
        <v>6780</v>
      </c>
      <c r="F73" s="540" t="str">
        <f>IFERROR(VLOOKUP($D73,[1]受注ﾌｧｲﾙ!$A$3:$BZ$1314,18,FALSE),"-")</f>
        <v>30030-AT60-1000X200</v>
      </c>
      <c r="G73" s="540" t="str">
        <f>IFERROR(VLOOKUP($D73,[1]受注ﾌｧｲﾙ!$A$3:$BZ$1314,19,FALSE),"-")</f>
        <v>FA</v>
      </c>
      <c r="H73" s="540" t="str">
        <f>IFERROR(VLOOKUP($D73,[1]受注ﾌｧｲﾙ!$A$3:$BZ$1314,20,FALSE),"-")</f>
        <v xml:space="preserve">   </v>
      </c>
      <c r="I73" s="540" t="str">
        <f>IFERROR(VLOOKUP($D73,[1]受注ﾌｧｲﾙ!$A$3:$BZ$1314,21,FALSE),"-")</f>
        <v>F</v>
      </c>
      <c r="J73" s="639">
        <f>IFERROR(VLOOKUP($D73,[1]受注ﾌｧｲﾙ!$A$3:$BZ$1314,22,FALSE),"-")</f>
        <v>3200</v>
      </c>
      <c r="K73" s="540" t="str">
        <f>IFERROR(VLOOKUP($D73,[1]受注ﾌｧｲﾙ!$A$3:$BZ$1314,8,FALSE),"-")</f>
        <v>30030-AT60-1000X200</v>
      </c>
      <c r="L73" s="540" t="str">
        <f>IFERROR(VLOOKUP($D73,[1]受注ﾌｧｲﾙ!$A$3:$BZ$1314,9,FALSE),"-")</f>
        <v>FA</v>
      </c>
      <c r="M73" s="540" t="str">
        <f>IFERROR(VLOOKUP($D73,[1]受注ﾌｧｲﾙ!$A$3:$BZ$1314,10,FALSE),"-")</f>
        <v xml:space="preserve">   </v>
      </c>
      <c r="N73" s="540" t="str">
        <f>IFERROR(VLOOKUP($D73,[1]受注ﾌｧｲﾙ!$A$3:$BZ$1314,11,FALSE),"-")</f>
        <v>C</v>
      </c>
      <c r="O73" s="639">
        <f>IFERROR(VLOOKUP($D73,[1]受注ﾌｧｲﾙ!$A$3:$BZ$1314,13,FALSE),"-")</f>
        <v>3200</v>
      </c>
      <c r="P73" s="540">
        <f>IFERROR(VLOOKUP($D73,[1]受注ﾌｧｲﾙ!$A$3:$BZ$1314,15,FALSE),"-")</f>
        <v>0</v>
      </c>
      <c r="Q73" s="640">
        <f>IFERROR((VLOOKUP($D73,[1]受注ﾌｧｲﾙ!$A$3:$BZ$1314,16,FALSE)*O73),"-")</f>
        <v>3200</v>
      </c>
      <c r="R73" s="640">
        <f>IFERROR(VLOOKUP($D73,[3]加工日報その他!$A$5:$DD$999,107,FALSE),"-")</f>
        <v>3200</v>
      </c>
      <c r="S73" s="540" t="str">
        <f>IFERROR(VLOOKUP($D73,[1]受注ﾌｧｲﾙ!$A$3:$BZ$1314,26,FALSE),"-")</f>
        <v>接続</v>
      </c>
      <c r="T73" s="641" t="str">
        <f>IFERROR(VLOOKUP($D73,[1]受注ﾌｧｲﾙ!$A$3:$BZ$1314,23,FALSE),"-")</f>
        <v>滋賀</v>
      </c>
      <c r="U73" s="642"/>
      <c r="V73" s="642"/>
      <c r="W73" s="642">
        <f>IFERROR(VLOOKUP($D73,[1]受注ﾌｧｲﾙ!$A$3:$BZ$1314,25,FALSE),"-")</f>
        <v>46128</v>
      </c>
      <c r="X73" s="642">
        <f>IFERROR(VLOOKUP($D73,[1]受注ﾌｧｲﾙ!$A$3:$BZ$1314,32,FALSE),"-")</f>
        <v>46133</v>
      </c>
      <c r="Y73" s="642">
        <f>IFERROR(VLOOKUP($D73,[1]受注ﾌｧｲﾙ!$A$3:$BZ$1314,33,FALSE),"-")</f>
        <v>46133</v>
      </c>
      <c r="Z73" s="642">
        <f t="shared" si="0"/>
        <v>46132</v>
      </c>
      <c r="AA73" s="643">
        <f>IFERROR(VLOOKUP($D73,[3]加工日報その他!$A$5:$DD$999,2,FALSE),"-")</f>
        <v>46132</v>
      </c>
      <c r="AB73" s="644">
        <f>IFERROR(VLOOKUP($D73,[3]加工日報その他!$A$5:$DD$999,108,FALSE),"-")</f>
        <v>3200</v>
      </c>
      <c r="AC73" s="645">
        <f t="shared" si="1"/>
        <v>3200</v>
      </c>
      <c r="AD73" s="410" t="str">
        <f>IFERROR(VLOOKUP($D73,[1]受注ﾌｧｲﾙ!$A$3:$BZ$1314,27,FALSE),"-")&amp;"　"&amp;IFERROR(VLOOKUP($D73,[1]受注ﾌｧｲﾙ!$A$3:$BZ$1314,28,FALSE),"-")&amp;"　"&amp;IFERROR(VLOOKUP($D73,[1]受注ﾌｧｲﾙ!$A$3:$BZ$1314,29,FALSE),"-")</f>
        <v>　　</v>
      </c>
      <c r="AE73" s="366"/>
      <c r="AF73" s="646" t="str">
        <f>IFERROR(VLOOKUP($D73,[3]加工日報その他!$A$5:$DD$999,94,FALSE),"-")</f>
        <v>完</v>
      </c>
      <c r="AG73" s="647" t="str">
        <f>IFERROR(VLOOKUP($D73,[1]受注ﾌｧｲﾙ!$A$3:$BZ$1314,2,FALSE),"-")</f>
        <v>通常入力</v>
      </c>
      <c r="AH73" s="647" t="str">
        <f>IFERROR(VLOOKUP($D73,[1]受注ﾌｧｲﾙ!$A$3:$BZ$1314,3,FALSE),"-")</f>
        <v>後加工</v>
      </c>
      <c r="AI73" s="648" t="str">
        <f>IFERROR(VLOOKUP($D73,[1]受注ﾌｧｲﾙ!$A$3:$BZ$1314,31,FALSE),"-")</f>
        <v>TPI</v>
      </c>
      <c r="AJ73" s="648" t="str">
        <f>IFERROR(VLOOKUP($D73,[1]受注ﾌｧｲﾙ!$A$3:$BZ$1314,12,FALSE),"-")</f>
        <v xml:space="preserve"> </v>
      </c>
      <c r="AK73" s="649" t="str">
        <f>IFERROR(VLOOKUP($D73,[1]受注ﾌｧｲﾙ!$A$3:$BZ$1314,24,FALSE),"-")</f>
        <v>熱融着</v>
      </c>
      <c r="AL73" s="366"/>
      <c r="AM73" s="366"/>
      <c r="AN73" s="366"/>
      <c r="AO73" s="366"/>
      <c r="AP73" s="366"/>
      <c r="AQ73" s="848" t="s">
        <v>326</v>
      </c>
      <c r="AR73" s="763"/>
      <c r="AS73" s="367" t="str">
        <f t="shared" si="2"/>
        <v/>
      </c>
      <c r="AT73" s="368"/>
      <c r="AU73" s="369" t="str">
        <f t="shared" si="3"/>
        <v/>
      </c>
      <c r="AV73" s="367" t="str">
        <f t="shared" si="4"/>
        <v/>
      </c>
      <c r="AW73" s="368"/>
      <c r="AX73" s="369" t="str">
        <f t="shared" si="5"/>
        <v/>
      </c>
      <c r="AY73" s="367" t="str">
        <f t="shared" si="6"/>
        <v/>
      </c>
      <c r="AZ73" s="402"/>
      <c r="BA73" s="369" t="str">
        <f t="shared" si="7"/>
        <v/>
      </c>
      <c r="BB73" s="367" t="str">
        <f t="shared" si="8"/>
        <v/>
      </c>
      <c r="BC73" s="402"/>
      <c r="BD73" s="369" t="str">
        <f t="shared" si="9"/>
        <v/>
      </c>
      <c r="BE73" s="367" t="str">
        <f t="shared" si="10"/>
        <v/>
      </c>
      <c r="BF73" s="402"/>
      <c r="BG73" s="369" t="str">
        <f t="shared" si="11"/>
        <v/>
      </c>
      <c r="BH73" s="367" t="str">
        <f t="shared" si="12"/>
        <v/>
      </c>
      <c r="BI73" s="368"/>
      <c r="BJ73" s="369" t="str">
        <f t="shared" si="13"/>
        <v/>
      </c>
      <c r="BK73" s="367" t="str">
        <f t="shared" si="14"/>
        <v/>
      </c>
      <c r="BL73" s="402"/>
      <c r="BM73" s="369" t="str">
        <f t="shared" si="15"/>
        <v/>
      </c>
      <c r="BN73" s="367" t="str">
        <f t="shared" si="16"/>
        <v/>
      </c>
      <c r="BO73" s="368"/>
      <c r="BP73" s="369" t="str">
        <f t="shared" si="17"/>
        <v/>
      </c>
      <c r="BQ73" s="367" t="str">
        <f t="shared" si="18"/>
        <v/>
      </c>
      <c r="BR73" s="368"/>
      <c r="BS73" s="369" t="str">
        <f t="shared" si="19"/>
        <v/>
      </c>
      <c r="BT73" s="367" t="str">
        <f t="shared" si="20"/>
        <v/>
      </c>
      <c r="BU73" s="368"/>
      <c r="BV73" s="369" t="str">
        <f t="shared" si="21"/>
        <v/>
      </c>
      <c r="BW73" s="367" t="str">
        <f t="shared" si="22"/>
        <v/>
      </c>
      <c r="BX73" s="368"/>
      <c r="BY73" s="369" t="str">
        <f t="shared" si="23"/>
        <v/>
      </c>
      <c r="BZ73" s="367" t="str">
        <f t="shared" si="24"/>
        <v/>
      </c>
      <c r="CA73" s="368"/>
      <c r="CB73" s="369" t="str">
        <f t="shared" si="25"/>
        <v/>
      </c>
      <c r="CC73" s="367" t="str">
        <f t="shared" si="26"/>
        <v/>
      </c>
      <c r="CD73" s="402"/>
      <c r="CE73" s="369" t="str">
        <f t="shared" si="27"/>
        <v/>
      </c>
      <c r="CF73" s="367" t="str">
        <f t="shared" si="28"/>
        <v/>
      </c>
      <c r="CG73" s="368"/>
      <c r="CH73" s="369" t="str">
        <f t="shared" si="29"/>
        <v/>
      </c>
      <c r="CI73" s="367" t="str">
        <f t="shared" si="30"/>
        <v/>
      </c>
      <c r="CJ73" s="794"/>
      <c r="CK73" s="369" t="str">
        <f t="shared" si="31"/>
        <v/>
      </c>
      <c r="CL73" s="367" t="str">
        <f t="shared" si="32"/>
        <v/>
      </c>
      <c r="CM73" s="368"/>
      <c r="CN73" s="369" t="str">
        <f t="shared" si="33"/>
        <v/>
      </c>
      <c r="CO73" s="367" t="str">
        <f t="shared" si="34"/>
        <v/>
      </c>
      <c r="CP73" s="368"/>
      <c r="CQ73" s="369" t="str">
        <f t="shared" si="35"/>
        <v/>
      </c>
      <c r="CR73" s="367" t="str">
        <f t="shared" si="36"/>
        <v/>
      </c>
      <c r="CS73" s="794"/>
      <c r="CT73" s="369" t="str">
        <f t="shared" si="37"/>
        <v/>
      </c>
      <c r="CU73" s="367" t="str">
        <f t="shared" si="38"/>
        <v/>
      </c>
      <c r="CV73" s="794"/>
      <c r="CW73" s="369" t="str">
        <f t="shared" si="39"/>
        <v/>
      </c>
      <c r="CX73" s="367" t="str">
        <f t="shared" si="40"/>
        <v/>
      </c>
      <c r="CY73" s="368"/>
      <c r="CZ73" s="369" t="str">
        <f t="shared" si="41"/>
        <v/>
      </c>
      <c r="DA73" s="367" t="str">
        <f t="shared" si="42"/>
        <v/>
      </c>
      <c r="DB73" s="368"/>
      <c r="DC73" s="369" t="str">
        <f t="shared" si="43"/>
        <v/>
      </c>
      <c r="DD73" s="367" t="str">
        <f t="shared" si="44"/>
        <v/>
      </c>
      <c r="DE73" s="368"/>
      <c r="DF73" s="369" t="str">
        <f t="shared" si="45"/>
        <v/>
      </c>
      <c r="DG73" s="367" t="str">
        <f t="shared" si="46"/>
        <v/>
      </c>
      <c r="DH73" s="368"/>
      <c r="DI73" s="369" t="str">
        <f t="shared" si="47"/>
        <v/>
      </c>
      <c r="DJ73" s="367" t="str">
        <f t="shared" si="48"/>
        <v/>
      </c>
      <c r="DK73" s="368"/>
      <c r="DL73" s="369" t="str">
        <f t="shared" si="49"/>
        <v/>
      </c>
      <c r="DM73" s="367" t="str">
        <f t="shared" si="50"/>
        <v/>
      </c>
      <c r="DN73" s="368"/>
      <c r="DO73" s="369" t="str">
        <f t="shared" si="51"/>
        <v/>
      </c>
      <c r="DP73" s="367" t="str">
        <f t="shared" si="52"/>
        <v/>
      </c>
      <c r="DQ73" s="368"/>
      <c r="DR73" s="369" t="str">
        <f t="shared" si="53"/>
        <v/>
      </c>
      <c r="DS73" s="367" t="str">
        <f t="shared" si="54"/>
        <v/>
      </c>
      <c r="DT73" s="368"/>
      <c r="DU73" s="369" t="str">
        <f t="shared" si="55"/>
        <v/>
      </c>
      <c r="DV73" s="367" t="str">
        <f t="shared" si="56"/>
        <v/>
      </c>
      <c r="DW73" s="368"/>
      <c r="DX73" s="369" t="str">
        <f t="shared" si="57"/>
        <v/>
      </c>
      <c r="DY73" s="367" t="str">
        <f t="shared" si="58"/>
        <v/>
      </c>
      <c r="DZ73" s="368"/>
      <c r="EA73" s="369" t="str">
        <f t="shared" si="59"/>
        <v/>
      </c>
      <c r="EB73" s="367" t="str">
        <f t="shared" si="60"/>
        <v/>
      </c>
      <c r="EC73" s="368"/>
      <c r="ED73" s="369" t="str">
        <f t="shared" si="61"/>
        <v/>
      </c>
      <c r="EE73" s="367" t="str">
        <f t="shared" si="62"/>
        <v/>
      </c>
      <c r="EF73" s="368"/>
      <c r="EG73" s="367" t="str">
        <f t="shared" si="189"/>
        <v/>
      </c>
      <c r="EH73" s="367" t="str">
        <f t="shared" si="189"/>
        <v/>
      </c>
      <c r="EI73" s="368"/>
      <c r="EJ73" s="369" t="str">
        <f t="shared" si="64"/>
        <v/>
      </c>
      <c r="EK73" s="367" t="str">
        <f t="shared" si="65"/>
        <v/>
      </c>
      <c r="EL73" s="368"/>
      <c r="EM73" s="369" t="str">
        <f t="shared" si="66"/>
        <v/>
      </c>
      <c r="EN73" s="367" t="str">
        <f t="shared" si="67"/>
        <v/>
      </c>
      <c r="EO73" s="402"/>
      <c r="EP73" s="369" t="str">
        <f t="shared" si="68"/>
        <v/>
      </c>
      <c r="EQ73" s="367" t="str">
        <f t="shared" si="69"/>
        <v/>
      </c>
      <c r="ER73" s="402"/>
      <c r="ES73" s="369" t="str">
        <f t="shared" si="70"/>
        <v/>
      </c>
      <c r="ET73" s="367" t="str">
        <f t="shared" si="71"/>
        <v/>
      </c>
      <c r="EU73" s="402"/>
      <c r="EV73" s="369" t="str">
        <f t="shared" si="72"/>
        <v/>
      </c>
      <c r="EW73" s="367" t="str">
        <f t="shared" si="73"/>
        <v/>
      </c>
      <c r="EX73" s="368"/>
      <c r="EY73" s="369" t="str">
        <f t="shared" si="74"/>
        <v/>
      </c>
      <c r="EZ73" s="367" t="str">
        <f t="shared" si="75"/>
        <v/>
      </c>
      <c r="FA73" s="402"/>
      <c r="FB73" s="369" t="str">
        <f t="shared" si="76"/>
        <v/>
      </c>
      <c r="FC73" s="367" t="str">
        <f t="shared" si="77"/>
        <v/>
      </c>
      <c r="FD73" s="368"/>
      <c r="FE73" s="369" t="str">
        <f t="shared" si="78"/>
        <v/>
      </c>
      <c r="FF73" s="367" t="str">
        <f t="shared" si="79"/>
        <v/>
      </c>
      <c r="FG73" s="368"/>
      <c r="FH73" s="369" t="str">
        <f t="shared" si="80"/>
        <v/>
      </c>
      <c r="FI73" s="367" t="str">
        <f t="shared" si="81"/>
        <v/>
      </c>
      <c r="FJ73" s="368"/>
      <c r="FK73" s="369" t="str">
        <f t="shared" si="82"/>
        <v/>
      </c>
      <c r="FL73" s="367" t="str">
        <f t="shared" si="83"/>
        <v/>
      </c>
      <c r="FM73" s="368"/>
      <c r="FN73" s="369" t="str">
        <f t="shared" si="84"/>
        <v/>
      </c>
      <c r="FO73" s="367" t="str">
        <f t="shared" si="85"/>
        <v/>
      </c>
      <c r="FP73" s="368"/>
      <c r="FQ73" s="369" t="str">
        <f t="shared" si="86"/>
        <v/>
      </c>
      <c r="FR73" s="367" t="str">
        <f t="shared" si="87"/>
        <v/>
      </c>
      <c r="FS73" s="402"/>
      <c r="FT73" s="369" t="str">
        <f t="shared" si="88"/>
        <v/>
      </c>
      <c r="FU73" s="367" t="str">
        <f t="shared" si="89"/>
        <v/>
      </c>
      <c r="FV73" s="368"/>
      <c r="FW73" s="369" t="str">
        <f t="shared" si="90"/>
        <v/>
      </c>
      <c r="FX73" s="367" t="str">
        <f t="shared" si="91"/>
        <v/>
      </c>
      <c r="FY73" s="794"/>
      <c r="FZ73" s="369" t="str">
        <f t="shared" si="92"/>
        <v/>
      </c>
      <c r="GA73" s="367" t="str">
        <f t="shared" si="93"/>
        <v>→</v>
      </c>
      <c r="GB73" s="368"/>
      <c r="GC73" s="369" t="str">
        <f t="shared" si="94"/>
        <v/>
      </c>
      <c r="GD73" s="367" t="str">
        <f t="shared" si="95"/>
        <v/>
      </c>
      <c r="GE73" s="368"/>
      <c r="GF73" s="369" t="str">
        <f t="shared" si="96"/>
        <v/>
      </c>
      <c r="GG73" s="367" t="str">
        <f t="shared" si="97"/>
        <v/>
      </c>
      <c r="GH73" s="794"/>
      <c r="GI73" s="369" t="str">
        <f t="shared" si="98"/>
        <v/>
      </c>
      <c r="GJ73" s="367" t="str">
        <f t="shared" si="99"/>
        <v/>
      </c>
      <c r="GK73" s="794"/>
      <c r="GL73" s="369" t="str">
        <f t="shared" si="100"/>
        <v/>
      </c>
      <c r="GM73" s="367" t="str">
        <f t="shared" si="101"/>
        <v/>
      </c>
      <c r="GN73" s="368">
        <v>3200</v>
      </c>
      <c r="GO73" s="369" t="str">
        <f t="shared" si="102"/>
        <v/>
      </c>
      <c r="GP73" s="367" t="str">
        <f t="shared" si="103"/>
        <v/>
      </c>
      <c r="GQ73" s="368"/>
      <c r="GR73" s="369" t="str">
        <f t="shared" si="104"/>
        <v>⇒</v>
      </c>
      <c r="GS73" s="367" t="str">
        <f t="shared" si="105"/>
        <v/>
      </c>
      <c r="GT73" s="368"/>
      <c r="GU73" s="369" t="str">
        <f t="shared" si="192"/>
        <v/>
      </c>
      <c r="GV73" s="367" t="str">
        <f t="shared" si="107"/>
        <v/>
      </c>
      <c r="GW73" s="368"/>
      <c r="GX73" s="369" t="str">
        <f t="shared" si="108"/>
        <v/>
      </c>
      <c r="GY73" s="367" t="str">
        <f t="shared" si="109"/>
        <v/>
      </c>
      <c r="GZ73" s="368"/>
      <c r="HA73" s="369" t="str">
        <f t="shared" si="110"/>
        <v/>
      </c>
      <c r="HB73" s="367" t="str">
        <f t="shared" si="111"/>
        <v/>
      </c>
      <c r="HC73" s="368"/>
      <c r="HD73" s="369" t="str">
        <f t="shared" si="112"/>
        <v/>
      </c>
      <c r="HE73" s="367" t="str">
        <f t="shared" si="113"/>
        <v/>
      </c>
      <c r="HF73" s="368"/>
      <c r="HG73" s="369" t="str">
        <f t="shared" si="114"/>
        <v/>
      </c>
      <c r="HH73" s="367" t="str">
        <f t="shared" si="115"/>
        <v/>
      </c>
      <c r="HI73" s="368"/>
      <c r="HJ73" s="369" t="str">
        <f t="shared" si="116"/>
        <v/>
      </c>
      <c r="HK73" s="367" t="str">
        <f t="shared" si="117"/>
        <v/>
      </c>
      <c r="HL73" s="368"/>
      <c r="HM73" s="369" t="str">
        <f t="shared" si="118"/>
        <v/>
      </c>
      <c r="HN73" s="367" t="str">
        <f t="shared" si="119"/>
        <v/>
      </c>
      <c r="HO73" s="368"/>
      <c r="HP73" s="369" t="str">
        <f t="shared" si="120"/>
        <v/>
      </c>
      <c r="HQ73" s="367" t="str">
        <f t="shared" si="121"/>
        <v/>
      </c>
      <c r="HR73" s="368"/>
      <c r="HS73" s="369" t="str">
        <f t="shared" si="122"/>
        <v/>
      </c>
      <c r="HT73" s="367" t="str">
        <f t="shared" si="123"/>
        <v/>
      </c>
      <c r="HU73" s="368"/>
      <c r="HV73" s="367" t="str">
        <f t="shared" si="190"/>
        <v/>
      </c>
      <c r="HW73" s="367" t="str">
        <f t="shared" si="190"/>
        <v/>
      </c>
      <c r="HX73" s="368"/>
      <c r="HY73" s="369" t="str">
        <f t="shared" si="125"/>
        <v/>
      </c>
      <c r="HZ73" s="367" t="str">
        <f t="shared" si="126"/>
        <v/>
      </c>
      <c r="IA73" s="368"/>
      <c r="IB73" s="369" t="str">
        <f t="shared" si="127"/>
        <v/>
      </c>
      <c r="IC73" s="367" t="str">
        <f t="shared" si="128"/>
        <v/>
      </c>
      <c r="ID73" s="402"/>
      <c r="IE73" s="369" t="str">
        <f t="shared" si="129"/>
        <v/>
      </c>
      <c r="IF73" s="367" t="str">
        <f t="shared" si="130"/>
        <v/>
      </c>
      <c r="IG73" s="402"/>
      <c r="IH73" s="369" t="str">
        <f t="shared" si="131"/>
        <v/>
      </c>
      <c r="II73" s="367" t="str">
        <f t="shared" si="132"/>
        <v/>
      </c>
      <c r="IJ73" s="402"/>
      <c r="IK73" s="369" t="str">
        <f t="shared" si="133"/>
        <v/>
      </c>
      <c r="IL73" s="367" t="str">
        <f t="shared" si="134"/>
        <v/>
      </c>
      <c r="IM73" s="368"/>
      <c r="IN73" s="369" t="str">
        <f t="shared" si="135"/>
        <v/>
      </c>
      <c r="IO73" s="367" t="str">
        <f t="shared" si="136"/>
        <v/>
      </c>
      <c r="IP73" s="402"/>
      <c r="IQ73" s="369" t="str">
        <f t="shared" si="137"/>
        <v/>
      </c>
      <c r="IR73" s="367" t="str">
        <f t="shared" si="138"/>
        <v/>
      </c>
      <c r="IS73" s="368"/>
      <c r="IT73" s="369" t="str">
        <f t="shared" si="139"/>
        <v/>
      </c>
      <c r="IU73" s="367" t="str">
        <f t="shared" si="140"/>
        <v/>
      </c>
      <c r="IV73" s="368"/>
      <c r="IW73" s="369" t="str">
        <f t="shared" si="141"/>
        <v/>
      </c>
      <c r="IX73" s="367" t="str">
        <f t="shared" si="142"/>
        <v/>
      </c>
      <c r="IY73" s="368"/>
      <c r="IZ73" s="369" t="str">
        <f t="shared" si="143"/>
        <v/>
      </c>
      <c r="JA73" s="367" t="str">
        <f t="shared" si="144"/>
        <v/>
      </c>
      <c r="JB73" s="368"/>
      <c r="JC73" s="369" t="str">
        <f t="shared" si="145"/>
        <v/>
      </c>
      <c r="JD73" s="367" t="str">
        <f t="shared" si="146"/>
        <v/>
      </c>
      <c r="JE73" s="368"/>
      <c r="JF73" s="369" t="str">
        <f t="shared" si="147"/>
        <v/>
      </c>
      <c r="JG73" s="367" t="str">
        <f t="shared" si="148"/>
        <v/>
      </c>
      <c r="JH73" s="402"/>
      <c r="JI73" s="369" t="str">
        <f t="shared" si="149"/>
        <v/>
      </c>
      <c r="JJ73" s="367" t="str">
        <f t="shared" si="150"/>
        <v/>
      </c>
      <c r="JK73" s="368"/>
      <c r="JL73" s="369" t="str">
        <f t="shared" si="151"/>
        <v/>
      </c>
      <c r="JM73" s="367" t="str">
        <f t="shared" si="152"/>
        <v/>
      </c>
      <c r="JN73" s="794"/>
      <c r="JO73" s="369" t="str">
        <f t="shared" si="153"/>
        <v/>
      </c>
      <c r="JP73" s="367" t="str">
        <f t="shared" si="154"/>
        <v/>
      </c>
      <c r="JQ73" s="368"/>
      <c r="JR73" s="369" t="str">
        <f t="shared" si="155"/>
        <v/>
      </c>
      <c r="JS73" s="367" t="str">
        <f t="shared" si="156"/>
        <v/>
      </c>
      <c r="JT73" s="368"/>
      <c r="JU73" s="369" t="str">
        <f t="shared" si="157"/>
        <v/>
      </c>
      <c r="JV73" s="367" t="str">
        <f t="shared" si="158"/>
        <v/>
      </c>
      <c r="JW73" s="794"/>
      <c r="JX73" s="369" t="str">
        <f t="shared" si="159"/>
        <v/>
      </c>
      <c r="JY73" s="367" t="str">
        <f t="shared" si="160"/>
        <v/>
      </c>
      <c r="JZ73" s="794"/>
      <c r="KA73" s="369" t="str">
        <f t="shared" si="161"/>
        <v/>
      </c>
      <c r="KB73" s="367" t="str">
        <f t="shared" si="162"/>
        <v/>
      </c>
      <c r="KC73" s="368"/>
      <c r="KD73" s="369" t="str">
        <f t="shared" si="163"/>
        <v/>
      </c>
      <c r="KE73" s="367" t="str">
        <f t="shared" si="164"/>
        <v/>
      </c>
      <c r="KF73" s="368"/>
      <c r="KG73" s="369" t="str">
        <f t="shared" si="165"/>
        <v/>
      </c>
      <c r="KH73" s="367" t="str">
        <f t="shared" si="166"/>
        <v/>
      </c>
      <c r="KI73" s="368"/>
      <c r="KJ73" s="369" t="str">
        <f t="shared" si="193"/>
        <v/>
      </c>
      <c r="KK73" s="367" t="str">
        <f t="shared" si="168"/>
        <v/>
      </c>
      <c r="KL73" s="368"/>
      <c r="KM73" s="369" t="str">
        <f t="shared" si="169"/>
        <v/>
      </c>
      <c r="KN73" s="367" t="str">
        <f t="shared" si="170"/>
        <v/>
      </c>
      <c r="KO73" s="368"/>
      <c r="KP73" s="369" t="str">
        <f t="shared" si="171"/>
        <v/>
      </c>
      <c r="KQ73" s="367" t="str">
        <f t="shared" si="172"/>
        <v/>
      </c>
      <c r="KR73" s="368"/>
      <c r="KS73" s="369" t="str">
        <f t="shared" si="173"/>
        <v/>
      </c>
      <c r="KT73" s="367" t="str">
        <f t="shared" si="174"/>
        <v/>
      </c>
      <c r="KU73" s="368"/>
      <c r="KV73" s="369" t="str">
        <f t="shared" si="175"/>
        <v/>
      </c>
      <c r="KW73" s="367" t="str">
        <f t="shared" si="176"/>
        <v/>
      </c>
      <c r="KX73" s="368"/>
      <c r="KY73" s="369" t="str">
        <f t="shared" si="177"/>
        <v/>
      </c>
      <c r="KZ73" s="367" t="str">
        <f t="shared" si="178"/>
        <v/>
      </c>
      <c r="LA73" s="368"/>
      <c r="LB73" s="369" t="str">
        <f t="shared" si="179"/>
        <v/>
      </c>
      <c r="LC73" s="367" t="str">
        <f t="shared" si="180"/>
        <v/>
      </c>
      <c r="LD73" s="368"/>
      <c r="LE73" s="369" t="str">
        <f t="shared" si="181"/>
        <v/>
      </c>
      <c r="LF73" s="367" t="str">
        <f t="shared" si="182"/>
        <v/>
      </c>
      <c r="LG73" s="368"/>
      <c r="LH73" s="369" t="str">
        <f t="shared" si="183"/>
        <v/>
      </c>
      <c r="LI73" s="367" t="str">
        <f t="shared" si="184"/>
        <v/>
      </c>
      <c r="LJ73" s="368"/>
      <c r="LK73" s="367" t="str">
        <f t="shared" si="187"/>
        <v/>
      </c>
      <c r="XFD73" s="230">
        <f t="shared" si="191"/>
        <v>6400</v>
      </c>
    </row>
    <row r="74" spans="1:778 16384:16384" ht="21.65" customHeight="1" x14ac:dyDescent="0.2">
      <c r="A74" s="120"/>
      <c r="B74" s="637">
        <f>IFERROR(VLOOKUP($D74,[1]受注ﾌｧｲﾙ!$A$3:$BZ$1314,5,FALSE),"-")</f>
        <v>46115.656388888892</v>
      </c>
      <c r="C74" s="555">
        <f>IFERROR(VLOOKUP($D74,[1]受注ﾌｧｲﾙ!$A$3:$BZ$1314,6,FALSE),"-")</f>
        <v>0</v>
      </c>
      <c r="D74" s="763" t="s">
        <v>983</v>
      </c>
      <c r="E74" s="638">
        <f>IFERROR(VLOOKUP($D74,[1]受注ﾌｧｲﾙ!$A$3:$BZ$1314,17,FALSE),"-")</f>
        <v>6780</v>
      </c>
      <c r="F74" s="540" t="str">
        <f>IFERROR(VLOOKUP($D74,[1]受注ﾌｧｲﾙ!$A$3:$BZ$1314,18,FALSE),"-")</f>
        <v>30040-AS60-1000X200</v>
      </c>
      <c r="G74" s="540" t="str">
        <f>IFERROR(VLOOKUP($D74,[1]受注ﾌｧｲﾙ!$A$3:$BZ$1314,19,FALSE),"-")</f>
        <v>FA</v>
      </c>
      <c r="H74" s="540" t="str">
        <f>IFERROR(VLOOKUP($D74,[1]受注ﾌｧｲﾙ!$A$3:$BZ$1314,20,FALSE),"-")</f>
        <v xml:space="preserve">   </v>
      </c>
      <c r="I74" s="540" t="str">
        <f>IFERROR(VLOOKUP($D74,[1]受注ﾌｧｲﾙ!$A$3:$BZ$1314,21,FALSE),"-")</f>
        <v>F</v>
      </c>
      <c r="J74" s="639">
        <f>IFERROR(VLOOKUP($D74,[1]受注ﾌｧｲﾙ!$A$3:$BZ$1314,22,FALSE),"-")</f>
        <v>1000</v>
      </c>
      <c r="K74" s="540" t="str">
        <f>IFERROR(VLOOKUP($D74,[1]受注ﾌｧｲﾙ!$A$3:$BZ$1314,8,FALSE),"-")</f>
        <v>30040-AS60-1000X200</v>
      </c>
      <c r="L74" s="540" t="str">
        <f>IFERROR(VLOOKUP($D74,[1]受注ﾌｧｲﾙ!$A$3:$BZ$1314,9,FALSE),"-")</f>
        <v>FA</v>
      </c>
      <c r="M74" s="540" t="str">
        <f>IFERROR(VLOOKUP($D74,[1]受注ﾌｧｲﾙ!$A$3:$BZ$1314,10,FALSE),"-")</f>
        <v xml:space="preserve">   </v>
      </c>
      <c r="N74" s="540" t="str">
        <f>IFERROR(VLOOKUP($D74,[1]受注ﾌｧｲﾙ!$A$3:$BZ$1314,11,FALSE),"-")</f>
        <v>C</v>
      </c>
      <c r="O74" s="639">
        <f>IFERROR(VLOOKUP($D74,[1]受注ﾌｧｲﾙ!$A$3:$BZ$1314,13,FALSE),"-")</f>
        <v>1000</v>
      </c>
      <c r="P74" s="540">
        <f>IFERROR(VLOOKUP($D74,[1]受注ﾌｧｲﾙ!$A$3:$BZ$1314,15,FALSE),"-")</f>
        <v>0</v>
      </c>
      <c r="Q74" s="640">
        <f>IFERROR((VLOOKUP($D74,[1]受注ﾌｧｲﾙ!$A$3:$BZ$1314,16,FALSE)*O74),"-")</f>
        <v>1000</v>
      </c>
      <c r="R74" s="640">
        <f>IFERROR(VLOOKUP($D74,[3]加工日報その他!$A$5:$DD$999,107,FALSE),"-")</f>
        <v>1000</v>
      </c>
      <c r="S74" s="540" t="str">
        <f>IFERROR(VLOOKUP($D74,[1]受注ﾌｧｲﾙ!$A$3:$BZ$1314,26,FALSE),"-")</f>
        <v>接続</v>
      </c>
      <c r="T74" s="641" t="str">
        <f>IFERROR(VLOOKUP($D74,[1]受注ﾌｧｲﾙ!$A$3:$BZ$1314,23,FALSE),"-")</f>
        <v>滋賀</v>
      </c>
      <c r="U74" s="642"/>
      <c r="V74" s="642"/>
      <c r="W74" s="642">
        <f>IFERROR(VLOOKUP($D74,[1]受注ﾌｧｲﾙ!$A$3:$BZ$1314,25,FALSE),"-")</f>
        <v>46128</v>
      </c>
      <c r="X74" s="642">
        <f>IFERROR(VLOOKUP($D74,[1]受注ﾌｧｲﾙ!$A$3:$BZ$1314,32,FALSE),"-")</f>
        <v>46133</v>
      </c>
      <c r="Y74" s="642">
        <f>IFERROR(VLOOKUP($D74,[1]受注ﾌｧｲﾙ!$A$3:$BZ$1314,33,FALSE),"-")</f>
        <v>46133</v>
      </c>
      <c r="Z74" s="642">
        <f t="shared" si="0"/>
        <v>46132</v>
      </c>
      <c r="AA74" s="643">
        <f>IFERROR(VLOOKUP($D74,[3]加工日報その他!$A$5:$DD$999,2,FALSE),"-")</f>
        <v>46132</v>
      </c>
      <c r="AB74" s="644">
        <f>IFERROR(VLOOKUP($D74,[3]加工日報その他!$A$5:$DD$999,108,FALSE),"-")</f>
        <v>1000</v>
      </c>
      <c r="AC74" s="645">
        <f t="shared" si="1"/>
        <v>1000</v>
      </c>
      <c r="AD74" s="410" t="str">
        <f>IFERROR(VLOOKUP($D74,[1]受注ﾌｧｲﾙ!$A$3:$BZ$1314,27,FALSE),"-")&amp;"　"&amp;IFERROR(VLOOKUP($D74,[1]受注ﾌｧｲﾙ!$A$3:$BZ$1314,28,FALSE),"-")&amp;"　"&amp;IFERROR(VLOOKUP($D74,[1]受注ﾌｧｲﾙ!$A$3:$BZ$1314,29,FALSE),"-")</f>
        <v>　　</v>
      </c>
      <c r="AE74" s="366"/>
      <c r="AF74" s="646" t="str">
        <f>IFERROR(VLOOKUP($D74,[3]加工日報その他!$A$5:$DD$999,94,FALSE),"-")</f>
        <v>完</v>
      </c>
      <c r="AG74" s="647" t="str">
        <f>IFERROR(VLOOKUP($D74,[1]受注ﾌｧｲﾙ!$A$3:$BZ$1314,2,FALSE),"-")</f>
        <v>通常入力</v>
      </c>
      <c r="AH74" s="647" t="str">
        <f>IFERROR(VLOOKUP($D74,[1]受注ﾌｧｲﾙ!$A$3:$BZ$1314,3,FALSE),"-")</f>
        <v>後加工</v>
      </c>
      <c r="AI74" s="648" t="str">
        <f>IFERROR(VLOOKUP($D74,[1]受注ﾌｧｲﾙ!$A$3:$BZ$1314,31,FALSE),"-")</f>
        <v>TPI</v>
      </c>
      <c r="AJ74" s="648" t="str">
        <f>IFERROR(VLOOKUP($D74,[1]受注ﾌｧｲﾙ!$A$3:$BZ$1314,12,FALSE),"-")</f>
        <v xml:space="preserve"> </v>
      </c>
      <c r="AK74" s="649" t="str">
        <f>IFERROR(VLOOKUP($D74,[1]受注ﾌｧｲﾙ!$A$3:$BZ$1314,24,FALSE),"-")</f>
        <v>熱融着</v>
      </c>
      <c r="AL74" s="366"/>
      <c r="AM74" s="366"/>
      <c r="AN74" s="366"/>
      <c r="AO74" s="366"/>
      <c r="AP74" s="366"/>
      <c r="AQ74" s="848" t="s">
        <v>326</v>
      </c>
      <c r="AR74" s="763"/>
      <c r="AS74" s="367" t="str">
        <f t="shared" si="2"/>
        <v/>
      </c>
      <c r="AT74" s="368"/>
      <c r="AU74" s="369" t="str">
        <f t="shared" si="3"/>
        <v/>
      </c>
      <c r="AV74" s="367" t="str">
        <f t="shared" si="4"/>
        <v/>
      </c>
      <c r="AW74" s="368"/>
      <c r="AX74" s="369" t="str">
        <f t="shared" si="5"/>
        <v/>
      </c>
      <c r="AY74" s="367" t="str">
        <f t="shared" si="6"/>
        <v/>
      </c>
      <c r="AZ74" s="402"/>
      <c r="BA74" s="369" t="str">
        <f t="shared" si="7"/>
        <v/>
      </c>
      <c r="BB74" s="367" t="str">
        <f t="shared" si="8"/>
        <v/>
      </c>
      <c r="BC74" s="402"/>
      <c r="BD74" s="369" t="str">
        <f t="shared" si="9"/>
        <v/>
      </c>
      <c r="BE74" s="367" t="str">
        <f t="shared" si="10"/>
        <v/>
      </c>
      <c r="BF74" s="402"/>
      <c r="BG74" s="369" t="str">
        <f t="shared" si="11"/>
        <v/>
      </c>
      <c r="BH74" s="367" t="str">
        <f t="shared" si="12"/>
        <v/>
      </c>
      <c r="BI74" s="368"/>
      <c r="BJ74" s="369" t="str">
        <f t="shared" si="13"/>
        <v/>
      </c>
      <c r="BK74" s="367" t="str">
        <f t="shared" si="14"/>
        <v/>
      </c>
      <c r="BL74" s="402"/>
      <c r="BM74" s="369" t="str">
        <f t="shared" si="15"/>
        <v/>
      </c>
      <c r="BN74" s="367" t="str">
        <f t="shared" si="16"/>
        <v/>
      </c>
      <c r="BO74" s="368"/>
      <c r="BP74" s="369" t="str">
        <f t="shared" si="17"/>
        <v/>
      </c>
      <c r="BQ74" s="367" t="str">
        <f t="shared" si="18"/>
        <v/>
      </c>
      <c r="BR74" s="368"/>
      <c r="BS74" s="369" t="str">
        <f t="shared" si="19"/>
        <v/>
      </c>
      <c r="BT74" s="367" t="str">
        <f t="shared" si="20"/>
        <v/>
      </c>
      <c r="BU74" s="368"/>
      <c r="BV74" s="369" t="str">
        <f t="shared" si="21"/>
        <v/>
      </c>
      <c r="BW74" s="367" t="str">
        <f t="shared" si="22"/>
        <v/>
      </c>
      <c r="BX74" s="368"/>
      <c r="BY74" s="369" t="str">
        <f t="shared" si="23"/>
        <v/>
      </c>
      <c r="BZ74" s="367" t="str">
        <f t="shared" si="24"/>
        <v/>
      </c>
      <c r="CA74" s="368"/>
      <c r="CB74" s="369" t="str">
        <f t="shared" si="25"/>
        <v/>
      </c>
      <c r="CC74" s="367" t="str">
        <f t="shared" si="26"/>
        <v/>
      </c>
      <c r="CD74" s="402"/>
      <c r="CE74" s="369" t="str">
        <f t="shared" si="27"/>
        <v/>
      </c>
      <c r="CF74" s="367" t="str">
        <f t="shared" si="28"/>
        <v/>
      </c>
      <c r="CG74" s="368"/>
      <c r="CH74" s="369" t="str">
        <f t="shared" si="29"/>
        <v/>
      </c>
      <c r="CI74" s="367" t="str">
        <f t="shared" si="30"/>
        <v/>
      </c>
      <c r="CJ74" s="794"/>
      <c r="CK74" s="369" t="str">
        <f t="shared" si="31"/>
        <v/>
      </c>
      <c r="CL74" s="367" t="str">
        <f t="shared" si="32"/>
        <v/>
      </c>
      <c r="CM74" s="368"/>
      <c r="CN74" s="369" t="str">
        <f t="shared" si="33"/>
        <v/>
      </c>
      <c r="CO74" s="367" t="str">
        <f t="shared" si="34"/>
        <v/>
      </c>
      <c r="CP74" s="368"/>
      <c r="CQ74" s="369" t="str">
        <f t="shared" si="35"/>
        <v/>
      </c>
      <c r="CR74" s="367" t="str">
        <f t="shared" si="36"/>
        <v/>
      </c>
      <c r="CS74" s="794"/>
      <c r="CT74" s="369" t="str">
        <f t="shared" si="37"/>
        <v/>
      </c>
      <c r="CU74" s="367" t="str">
        <f t="shared" si="38"/>
        <v/>
      </c>
      <c r="CV74" s="794"/>
      <c r="CW74" s="369" t="str">
        <f t="shared" si="39"/>
        <v/>
      </c>
      <c r="CX74" s="367" t="str">
        <f t="shared" si="40"/>
        <v/>
      </c>
      <c r="CY74" s="368"/>
      <c r="CZ74" s="369" t="str">
        <f t="shared" si="41"/>
        <v/>
      </c>
      <c r="DA74" s="367" t="str">
        <f t="shared" si="42"/>
        <v/>
      </c>
      <c r="DB74" s="368"/>
      <c r="DC74" s="369" t="str">
        <f t="shared" si="43"/>
        <v/>
      </c>
      <c r="DD74" s="367" t="str">
        <f t="shared" si="44"/>
        <v/>
      </c>
      <c r="DE74" s="368"/>
      <c r="DF74" s="369" t="str">
        <f t="shared" si="45"/>
        <v/>
      </c>
      <c r="DG74" s="367" t="str">
        <f t="shared" si="46"/>
        <v/>
      </c>
      <c r="DH74" s="368"/>
      <c r="DI74" s="369" t="str">
        <f t="shared" si="47"/>
        <v/>
      </c>
      <c r="DJ74" s="367" t="str">
        <f t="shared" si="48"/>
        <v/>
      </c>
      <c r="DK74" s="368"/>
      <c r="DL74" s="369" t="str">
        <f t="shared" si="49"/>
        <v/>
      </c>
      <c r="DM74" s="367" t="str">
        <f t="shared" si="50"/>
        <v/>
      </c>
      <c r="DN74" s="368"/>
      <c r="DO74" s="369" t="str">
        <f t="shared" si="51"/>
        <v/>
      </c>
      <c r="DP74" s="367" t="str">
        <f t="shared" si="52"/>
        <v/>
      </c>
      <c r="DQ74" s="368"/>
      <c r="DR74" s="369" t="str">
        <f t="shared" si="53"/>
        <v/>
      </c>
      <c r="DS74" s="367" t="str">
        <f t="shared" si="54"/>
        <v/>
      </c>
      <c r="DT74" s="368"/>
      <c r="DU74" s="369" t="str">
        <f t="shared" si="55"/>
        <v/>
      </c>
      <c r="DV74" s="367" t="str">
        <f t="shared" si="56"/>
        <v/>
      </c>
      <c r="DW74" s="368"/>
      <c r="DX74" s="369" t="str">
        <f t="shared" si="57"/>
        <v/>
      </c>
      <c r="DY74" s="367" t="str">
        <f t="shared" si="58"/>
        <v/>
      </c>
      <c r="DZ74" s="368"/>
      <c r="EA74" s="369" t="str">
        <f t="shared" si="59"/>
        <v/>
      </c>
      <c r="EB74" s="367" t="str">
        <f t="shared" si="60"/>
        <v/>
      </c>
      <c r="EC74" s="368"/>
      <c r="ED74" s="369" t="str">
        <f t="shared" si="61"/>
        <v/>
      </c>
      <c r="EE74" s="367" t="str">
        <f t="shared" si="62"/>
        <v/>
      </c>
      <c r="EF74" s="368"/>
      <c r="EG74" s="367" t="str">
        <f t="shared" si="189"/>
        <v/>
      </c>
      <c r="EH74" s="367" t="str">
        <f t="shared" si="189"/>
        <v/>
      </c>
      <c r="EI74" s="368"/>
      <c r="EJ74" s="369" t="str">
        <f t="shared" si="64"/>
        <v/>
      </c>
      <c r="EK74" s="367" t="str">
        <f t="shared" si="65"/>
        <v/>
      </c>
      <c r="EL74" s="368"/>
      <c r="EM74" s="369" t="str">
        <f t="shared" si="66"/>
        <v/>
      </c>
      <c r="EN74" s="367" t="str">
        <f t="shared" si="67"/>
        <v/>
      </c>
      <c r="EO74" s="402"/>
      <c r="EP74" s="369" t="str">
        <f t="shared" si="68"/>
        <v/>
      </c>
      <c r="EQ74" s="367" t="str">
        <f t="shared" si="69"/>
        <v/>
      </c>
      <c r="ER74" s="402"/>
      <c r="ES74" s="369" t="str">
        <f t="shared" si="70"/>
        <v/>
      </c>
      <c r="ET74" s="367" t="str">
        <f t="shared" si="71"/>
        <v/>
      </c>
      <c r="EU74" s="402"/>
      <c r="EV74" s="369" t="str">
        <f t="shared" si="72"/>
        <v/>
      </c>
      <c r="EW74" s="367" t="str">
        <f t="shared" si="73"/>
        <v/>
      </c>
      <c r="EX74" s="368"/>
      <c r="EY74" s="369" t="str">
        <f t="shared" si="74"/>
        <v/>
      </c>
      <c r="EZ74" s="367" t="str">
        <f t="shared" si="75"/>
        <v/>
      </c>
      <c r="FA74" s="402"/>
      <c r="FB74" s="369" t="str">
        <f t="shared" si="76"/>
        <v/>
      </c>
      <c r="FC74" s="367" t="str">
        <f t="shared" si="77"/>
        <v/>
      </c>
      <c r="FD74" s="368"/>
      <c r="FE74" s="369" t="str">
        <f t="shared" si="78"/>
        <v/>
      </c>
      <c r="FF74" s="367" t="str">
        <f t="shared" si="79"/>
        <v/>
      </c>
      <c r="FG74" s="368"/>
      <c r="FH74" s="369" t="str">
        <f t="shared" si="80"/>
        <v/>
      </c>
      <c r="FI74" s="367" t="str">
        <f t="shared" si="81"/>
        <v/>
      </c>
      <c r="FJ74" s="368"/>
      <c r="FK74" s="369" t="str">
        <f t="shared" si="82"/>
        <v/>
      </c>
      <c r="FL74" s="367" t="str">
        <f t="shared" si="83"/>
        <v/>
      </c>
      <c r="FM74" s="368"/>
      <c r="FN74" s="369" t="str">
        <f t="shared" si="84"/>
        <v/>
      </c>
      <c r="FO74" s="367" t="str">
        <f t="shared" si="85"/>
        <v/>
      </c>
      <c r="FP74" s="368"/>
      <c r="FQ74" s="369" t="str">
        <f t="shared" si="86"/>
        <v/>
      </c>
      <c r="FR74" s="367" t="str">
        <f t="shared" si="87"/>
        <v/>
      </c>
      <c r="FS74" s="402"/>
      <c r="FT74" s="369" t="str">
        <f t="shared" si="88"/>
        <v/>
      </c>
      <c r="FU74" s="367" t="str">
        <f t="shared" si="89"/>
        <v/>
      </c>
      <c r="FV74" s="368"/>
      <c r="FW74" s="369" t="str">
        <f t="shared" si="90"/>
        <v/>
      </c>
      <c r="FX74" s="367" t="str">
        <f t="shared" si="91"/>
        <v/>
      </c>
      <c r="FY74" s="794"/>
      <c r="FZ74" s="369" t="str">
        <f t="shared" si="92"/>
        <v/>
      </c>
      <c r="GA74" s="367" t="str">
        <f t="shared" si="93"/>
        <v>→</v>
      </c>
      <c r="GB74" s="368"/>
      <c r="GC74" s="369" t="str">
        <f t="shared" si="94"/>
        <v/>
      </c>
      <c r="GD74" s="367" t="str">
        <f t="shared" si="95"/>
        <v/>
      </c>
      <c r="GE74" s="368"/>
      <c r="GF74" s="369" t="str">
        <f t="shared" si="96"/>
        <v/>
      </c>
      <c r="GG74" s="367" t="str">
        <f t="shared" si="97"/>
        <v/>
      </c>
      <c r="GH74" s="794"/>
      <c r="GI74" s="369" t="str">
        <f t="shared" si="98"/>
        <v/>
      </c>
      <c r="GJ74" s="367" t="str">
        <f t="shared" si="99"/>
        <v/>
      </c>
      <c r="GK74" s="794"/>
      <c r="GL74" s="369" t="str">
        <f t="shared" si="100"/>
        <v/>
      </c>
      <c r="GM74" s="367" t="str">
        <f t="shared" si="101"/>
        <v/>
      </c>
      <c r="GN74" s="368">
        <v>1000</v>
      </c>
      <c r="GO74" s="369" t="str">
        <f t="shared" si="102"/>
        <v/>
      </c>
      <c r="GP74" s="367" t="str">
        <f t="shared" si="103"/>
        <v/>
      </c>
      <c r="GQ74" s="368"/>
      <c r="GR74" s="369" t="str">
        <f t="shared" si="104"/>
        <v>⇒</v>
      </c>
      <c r="GS74" s="367" t="str">
        <f t="shared" si="105"/>
        <v/>
      </c>
      <c r="GT74" s="368"/>
      <c r="GU74" s="369" t="str">
        <f t="shared" si="192"/>
        <v/>
      </c>
      <c r="GV74" s="367" t="str">
        <f t="shared" si="107"/>
        <v/>
      </c>
      <c r="GW74" s="368"/>
      <c r="GX74" s="369" t="str">
        <f t="shared" si="108"/>
        <v/>
      </c>
      <c r="GY74" s="367" t="str">
        <f t="shared" si="109"/>
        <v/>
      </c>
      <c r="GZ74" s="368"/>
      <c r="HA74" s="369" t="str">
        <f t="shared" si="110"/>
        <v/>
      </c>
      <c r="HB74" s="367" t="str">
        <f t="shared" si="111"/>
        <v/>
      </c>
      <c r="HC74" s="368"/>
      <c r="HD74" s="369" t="str">
        <f t="shared" si="112"/>
        <v/>
      </c>
      <c r="HE74" s="367" t="str">
        <f t="shared" si="113"/>
        <v/>
      </c>
      <c r="HF74" s="368"/>
      <c r="HG74" s="369" t="str">
        <f t="shared" si="114"/>
        <v/>
      </c>
      <c r="HH74" s="367" t="str">
        <f t="shared" si="115"/>
        <v/>
      </c>
      <c r="HI74" s="368"/>
      <c r="HJ74" s="369" t="str">
        <f t="shared" si="116"/>
        <v/>
      </c>
      <c r="HK74" s="367" t="str">
        <f t="shared" si="117"/>
        <v/>
      </c>
      <c r="HL74" s="368"/>
      <c r="HM74" s="369" t="str">
        <f t="shared" si="118"/>
        <v/>
      </c>
      <c r="HN74" s="367" t="str">
        <f t="shared" si="119"/>
        <v/>
      </c>
      <c r="HO74" s="368"/>
      <c r="HP74" s="369" t="str">
        <f t="shared" si="120"/>
        <v/>
      </c>
      <c r="HQ74" s="367" t="str">
        <f t="shared" si="121"/>
        <v/>
      </c>
      <c r="HR74" s="368"/>
      <c r="HS74" s="369" t="str">
        <f t="shared" si="122"/>
        <v/>
      </c>
      <c r="HT74" s="367" t="str">
        <f t="shared" si="123"/>
        <v/>
      </c>
      <c r="HU74" s="368"/>
      <c r="HV74" s="367" t="str">
        <f t="shared" si="190"/>
        <v/>
      </c>
      <c r="HW74" s="367" t="str">
        <f t="shared" si="190"/>
        <v/>
      </c>
      <c r="HX74" s="368"/>
      <c r="HY74" s="369" t="str">
        <f t="shared" si="125"/>
        <v/>
      </c>
      <c r="HZ74" s="367" t="str">
        <f t="shared" si="126"/>
        <v/>
      </c>
      <c r="IA74" s="368"/>
      <c r="IB74" s="369" t="str">
        <f t="shared" si="127"/>
        <v/>
      </c>
      <c r="IC74" s="367" t="str">
        <f t="shared" si="128"/>
        <v/>
      </c>
      <c r="ID74" s="402"/>
      <c r="IE74" s="369" t="str">
        <f t="shared" si="129"/>
        <v/>
      </c>
      <c r="IF74" s="367" t="str">
        <f t="shared" si="130"/>
        <v/>
      </c>
      <c r="IG74" s="402"/>
      <c r="IH74" s="369" t="str">
        <f t="shared" si="131"/>
        <v/>
      </c>
      <c r="II74" s="367" t="str">
        <f t="shared" si="132"/>
        <v/>
      </c>
      <c r="IJ74" s="402"/>
      <c r="IK74" s="369" t="str">
        <f t="shared" si="133"/>
        <v/>
      </c>
      <c r="IL74" s="367" t="str">
        <f t="shared" si="134"/>
        <v/>
      </c>
      <c r="IM74" s="368"/>
      <c r="IN74" s="369" t="str">
        <f t="shared" si="135"/>
        <v/>
      </c>
      <c r="IO74" s="367" t="str">
        <f t="shared" si="136"/>
        <v/>
      </c>
      <c r="IP74" s="402"/>
      <c r="IQ74" s="369" t="str">
        <f t="shared" si="137"/>
        <v/>
      </c>
      <c r="IR74" s="367" t="str">
        <f t="shared" si="138"/>
        <v/>
      </c>
      <c r="IS74" s="368"/>
      <c r="IT74" s="369" t="str">
        <f t="shared" si="139"/>
        <v/>
      </c>
      <c r="IU74" s="367" t="str">
        <f t="shared" si="140"/>
        <v/>
      </c>
      <c r="IV74" s="368"/>
      <c r="IW74" s="369" t="str">
        <f t="shared" si="141"/>
        <v/>
      </c>
      <c r="IX74" s="367" t="str">
        <f t="shared" si="142"/>
        <v/>
      </c>
      <c r="IY74" s="368"/>
      <c r="IZ74" s="369" t="str">
        <f t="shared" si="143"/>
        <v/>
      </c>
      <c r="JA74" s="367" t="str">
        <f t="shared" si="144"/>
        <v/>
      </c>
      <c r="JB74" s="368"/>
      <c r="JC74" s="369" t="str">
        <f t="shared" si="145"/>
        <v/>
      </c>
      <c r="JD74" s="367" t="str">
        <f t="shared" si="146"/>
        <v/>
      </c>
      <c r="JE74" s="368"/>
      <c r="JF74" s="369" t="str">
        <f t="shared" si="147"/>
        <v/>
      </c>
      <c r="JG74" s="367" t="str">
        <f t="shared" si="148"/>
        <v/>
      </c>
      <c r="JH74" s="402"/>
      <c r="JI74" s="369" t="str">
        <f t="shared" si="149"/>
        <v/>
      </c>
      <c r="JJ74" s="367" t="str">
        <f t="shared" si="150"/>
        <v/>
      </c>
      <c r="JK74" s="368"/>
      <c r="JL74" s="369" t="str">
        <f t="shared" si="151"/>
        <v/>
      </c>
      <c r="JM74" s="367" t="str">
        <f t="shared" si="152"/>
        <v/>
      </c>
      <c r="JN74" s="794"/>
      <c r="JO74" s="369" t="str">
        <f t="shared" si="153"/>
        <v/>
      </c>
      <c r="JP74" s="367" t="str">
        <f t="shared" si="154"/>
        <v/>
      </c>
      <c r="JQ74" s="368"/>
      <c r="JR74" s="369" t="str">
        <f t="shared" si="155"/>
        <v/>
      </c>
      <c r="JS74" s="367" t="str">
        <f t="shared" si="156"/>
        <v/>
      </c>
      <c r="JT74" s="368"/>
      <c r="JU74" s="369" t="str">
        <f t="shared" si="157"/>
        <v/>
      </c>
      <c r="JV74" s="367" t="str">
        <f t="shared" si="158"/>
        <v/>
      </c>
      <c r="JW74" s="794"/>
      <c r="JX74" s="369" t="str">
        <f t="shared" si="159"/>
        <v/>
      </c>
      <c r="JY74" s="367" t="str">
        <f t="shared" si="160"/>
        <v/>
      </c>
      <c r="JZ74" s="794"/>
      <c r="KA74" s="369" t="str">
        <f t="shared" si="161"/>
        <v/>
      </c>
      <c r="KB74" s="367" t="str">
        <f t="shared" si="162"/>
        <v/>
      </c>
      <c r="KC74" s="368"/>
      <c r="KD74" s="369" t="str">
        <f t="shared" si="163"/>
        <v/>
      </c>
      <c r="KE74" s="367" t="str">
        <f t="shared" si="164"/>
        <v/>
      </c>
      <c r="KF74" s="368"/>
      <c r="KG74" s="369" t="str">
        <f t="shared" si="165"/>
        <v/>
      </c>
      <c r="KH74" s="367" t="str">
        <f t="shared" si="166"/>
        <v/>
      </c>
      <c r="KI74" s="368"/>
      <c r="KJ74" s="369" t="str">
        <f t="shared" si="193"/>
        <v/>
      </c>
      <c r="KK74" s="367" t="str">
        <f t="shared" si="168"/>
        <v/>
      </c>
      <c r="KL74" s="368"/>
      <c r="KM74" s="369" t="str">
        <f t="shared" si="169"/>
        <v/>
      </c>
      <c r="KN74" s="367" t="str">
        <f t="shared" si="170"/>
        <v/>
      </c>
      <c r="KO74" s="368"/>
      <c r="KP74" s="369" t="str">
        <f t="shared" si="171"/>
        <v/>
      </c>
      <c r="KQ74" s="367" t="str">
        <f t="shared" si="172"/>
        <v/>
      </c>
      <c r="KR74" s="368"/>
      <c r="KS74" s="369" t="str">
        <f t="shared" si="173"/>
        <v/>
      </c>
      <c r="KT74" s="367" t="str">
        <f t="shared" si="174"/>
        <v/>
      </c>
      <c r="KU74" s="368"/>
      <c r="KV74" s="369" t="str">
        <f t="shared" si="175"/>
        <v/>
      </c>
      <c r="KW74" s="367" t="str">
        <f t="shared" si="176"/>
        <v/>
      </c>
      <c r="KX74" s="368"/>
      <c r="KY74" s="369" t="str">
        <f t="shared" si="177"/>
        <v/>
      </c>
      <c r="KZ74" s="367" t="str">
        <f t="shared" si="178"/>
        <v/>
      </c>
      <c r="LA74" s="368"/>
      <c r="LB74" s="369" t="str">
        <f t="shared" si="179"/>
        <v/>
      </c>
      <c r="LC74" s="367" t="str">
        <f t="shared" si="180"/>
        <v/>
      </c>
      <c r="LD74" s="368"/>
      <c r="LE74" s="369" t="str">
        <f t="shared" si="181"/>
        <v/>
      </c>
      <c r="LF74" s="367" t="str">
        <f t="shared" si="182"/>
        <v/>
      </c>
      <c r="LG74" s="368"/>
      <c r="LH74" s="369" t="str">
        <f t="shared" si="183"/>
        <v/>
      </c>
      <c r="LI74" s="367" t="str">
        <f t="shared" si="184"/>
        <v/>
      </c>
      <c r="LJ74" s="368"/>
      <c r="LK74" s="367" t="str">
        <f t="shared" si="187"/>
        <v/>
      </c>
      <c r="XFD74" s="230">
        <f t="shared" si="191"/>
        <v>2000</v>
      </c>
    </row>
    <row r="75" spans="1:778 16384:16384" ht="21.65" customHeight="1" x14ac:dyDescent="0.2">
      <c r="A75" s="120"/>
      <c r="B75" s="637">
        <f>IFERROR(VLOOKUP($D75,[1]受注ﾌｧｲﾙ!$A$3:$BZ$1314,5,FALSE),"-")</f>
        <v>46119.420451388891</v>
      </c>
      <c r="C75" s="555">
        <f>IFERROR(VLOOKUP($D75,[1]受注ﾌｧｲﾙ!$A$3:$BZ$1314,6,FALSE),"-")</f>
        <v>0</v>
      </c>
      <c r="D75" s="763" t="s">
        <v>985</v>
      </c>
      <c r="E75" s="638" t="str">
        <f>IFERROR(VLOOKUP($D75,[1]受注ﾌｧｲﾙ!$A$3:$BZ$1314,17,FALSE),"-")</f>
        <v>7A1</v>
      </c>
      <c r="F75" s="540" t="str">
        <f>IFERROR(VLOOKUP($D75,[1]受注ﾌｧｲﾙ!$A$3:$BZ$1314,18,FALSE),"-")</f>
        <v>FEL4004AY-10WD-1000X100</v>
      </c>
      <c r="G75" s="540" t="str">
        <f>IFERROR(VLOOKUP($D75,[1]受注ﾌｧｲﾙ!$A$3:$BZ$1314,19,FALSE),"-")</f>
        <v xml:space="preserve">  </v>
      </c>
      <c r="H75" s="540" t="str">
        <f>IFERROR(VLOOKUP($D75,[1]受注ﾌｧｲﾙ!$A$3:$BZ$1314,20,FALSE),"-")</f>
        <v xml:space="preserve">LG </v>
      </c>
      <c r="I75" s="540" t="str">
        <f>IFERROR(VLOOKUP($D75,[1]受注ﾌｧｲﾙ!$A$3:$BZ$1314,21,FALSE),"-")</f>
        <v xml:space="preserve"> </v>
      </c>
      <c r="J75" s="639">
        <f>IFERROR(VLOOKUP($D75,[1]受注ﾌｧｲﾙ!$A$3:$BZ$1314,22,FALSE),"-")</f>
        <v>500</v>
      </c>
      <c r="K75" s="540" t="str">
        <f>IFERROR(VLOOKUP($D75,[1]受注ﾌｧｲﾙ!$A$3:$BZ$1314,8,FALSE),"-")</f>
        <v>40040-R10W- 870X 95</v>
      </c>
      <c r="L75" s="540" t="str">
        <f>IFERROR(VLOOKUP($D75,[1]受注ﾌｧｲﾙ!$A$3:$BZ$1314,9,FALSE),"-")</f>
        <v xml:space="preserve">  </v>
      </c>
      <c r="M75" s="540" t="str">
        <f>IFERROR(VLOOKUP($D75,[1]受注ﾌｧｲﾙ!$A$3:$BZ$1314,10,FALSE),"-")</f>
        <v xml:space="preserve">LG </v>
      </c>
      <c r="N75" s="540" t="str">
        <f>IFERROR(VLOOKUP($D75,[1]受注ﾌｧｲﾙ!$A$3:$BZ$1314,11,FALSE),"-")</f>
        <v xml:space="preserve"> </v>
      </c>
      <c r="O75" s="639">
        <f>IFERROR(VLOOKUP($D75,[1]受注ﾌｧｲﾙ!$A$3:$BZ$1314,13,FALSE),"-")</f>
        <v>475</v>
      </c>
      <c r="P75" s="540">
        <f>IFERROR(VLOOKUP($D75,[1]受注ﾌｧｲﾙ!$A$3:$BZ$1314,15,FALSE),"-")</f>
        <v>0</v>
      </c>
      <c r="Q75" s="640">
        <f>IFERROR((VLOOKUP($D75,[1]受注ﾌｧｲﾙ!$A$3:$BZ$1314,16,FALSE)*O75),"-")</f>
        <v>475</v>
      </c>
      <c r="R75" s="640">
        <f>IFERROR(VLOOKUP($D75,[3]加工日報その他!$A$5:$DD$999,107,FALSE),"-")</f>
        <v>500</v>
      </c>
      <c r="S75" s="540" t="str">
        <f>IFERROR(VLOOKUP($D75,[1]受注ﾌｧｲﾙ!$A$3:$BZ$1314,26,FALSE),"-")</f>
        <v>SEC,ｽﾘｯﾄ(JR)</v>
      </c>
      <c r="T75" s="641" t="str">
        <f>IFERROR(VLOOKUP($D75,[1]受注ﾌｧｲﾙ!$A$3:$BZ$1314,23,FALSE),"-")</f>
        <v>湖南</v>
      </c>
      <c r="U75" s="642"/>
      <c r="V75" s="642"/>
      <c r="W75" s="642">
        <f>IFERROR(VLOOKUP($D75,[1]受注ﾌｧｲﾙ!$A$3:$BZ$1314,25,FALSE),"-")</f>
        <v>46129</v>
      </c>
      <c r="X75" s="642">
        <f>IFERROR(VLOOKUP($D75,[1]受注ﾌｧｲﾙ!$A$3:$BZ$1314,32,FALSE),"-")</f>
        <v>46133</v>
      </c>
      <c r="Y75" s="642">
        <f>IFERROR(VLOOKUP($D75,[1]受注ﾌｧｲﾙ!$A$3:$BZ$1314,33,FALSE),"-")</f>
        <v>46133</v>
      </c>
      <c r="Z75" s="642">
        <f t="shared" si="0"/>
        <v>46128</v>
      </c>
      <c r="AA75" s="643">
        <f>IFERROR(VLOOKUP($D75,[3]加工日報その他!$A$5:$DD$999,2,FALSE),"-")</f>
        <v>46129</v>
      </c>
      <c r="AB75" s="644">
        <f>IFERROR(VLOOKUP($D75,[3]加工日報その他!$A$5:$DD$999,108,FALSE),"-")</f>
        <v>500</v>
      </c>
      <c r="AC75" s="645">
        <f t="shared" si="1"/>
        <v>1000</v>
      </c>
      <c r="AD75" s="410" t="str">
        <f>IFERROR(VLOOKUP($D75,[1]受注ﾌｧｲﾙ!$A$3:$BZ$1314,27,FALSE),"-")&amp;"　"&amp;IFERROR(VLOOKUP($D75,[1]受注ﾌｧｲﾙ!$A$3:$BZ$1314,28,FALSE),"-")&amp;"　"&amp;IFERROR(VLOOKUP($D75,[1]受注ﾌｧｲﾙ!$A$3:$BZ$1314,29,FALSE),"-")</f>
        <v>　　</v>
      </c>
      <c r="AE75" s="366"/>
      <c r="AF75" s="646" t="str">
        <f>IFERROR(VLOOKUP($D75,[3]加工日報その他!$A$5:$DD$999,94,FALSE),"-")</f>
        <v>完</v>
      </c>
      <c r="AG75" s="647" t="str">
        <f>IFERROR(VLOOKUP($D75,[1]受注ﾌｧｲﾙ!$A$3:$BZ$1314,2,FALSE),"-")</f>
        <v>通常入力</v>
      </c>
      <c r="AH75" s="647" t="str">
        <f>IFERROR(VLOOKUP($D75,[1]受注ﾌｧｲﾙ!$A$3:$BZ$1314,3,FALSE),"-")</f>
        <v>TPI</v>
      </c>
      <c r="AI75" s="648">
        <f>IFERROR(VLOOKUP($D75,[1]受注ﾌｧｲﾙ!$A$3:$BZ$1314,31,FALSE),"-")</f>
        <v>0</v>
      </c>
      <c r="AJ75" s="648" t="str">
        <f>IFERROR(VLOOKUP($D75,[1]受注ﾌｧｲﾙ!$A$3:$BZ$1314,12,FALSE),"-")</f>
        <v xml:space="preserve"> </v>
      </c>
      <c r="AK75" s="649" t="str">
        <f>IFERROR(VLOOKUP($D75,[1]受注ﾌｧｲﾙ!$A$3:$BZ$1314,24,FALSE),"-")</f>
        <v>SEC</v>
      </c>
      <c r="AL75" s="366"/>
      <c r="AM75" s="366"/>
      <c r="AN75" s="366"/>
      <c r="AO75" s="366"/>
      <c r="AP75" s="366"/>
      <c r="AQ75" s="808" t="s">
        <v>532</v>
      </c>
      <c r="AR75" s="763"/>
      <c r="AS75" s="367" t="str">
        <f t="shared" si="2"/>
        <v/>
      </c>
      <c r="AT75" s="368"/>
      <c r="AU75" s="369" t="str">
        <f t="shared" si="3"/>
        <v/>
      </c>
      <c r="AV75" s="367" t="str">
        <f t="shared" si="4"/>
        <v/>
      </c>
      <c r="AW75" s="368"/>
      <c r="AX75" s="369" t="str">
        <f t="shared" si="5"/>
        <v/>
      </c>
      <c r="AY75" s="367" t="str">
        <f t="shared" si="6"/>
        <v/>
      </c>
      <c r="AZ75" s="402"/>
      <c r="BA75" s="369" t="str">
        <f t="shared" si="7"/>
        <v/>
      </c>
      <c r="BB75" s="367" t="str">
        <f t="shared" si="8"/>
        <v/>
      </c>
      <c r="BC75" s="402"/>
      <c r="BD75" s="369" t="str">
        <f t="shared" si="9"/>
        <v/>
      </c>
      <c r="BE75" s="367" t="str">
        <f t="shared" si="10"/>
        <v/>
      </c>
      <c r="BF75" s="402"/>
      <c r="BG75" s="369" t="str">
        <f t="shared" si="11"/>
        <v/>
      </c>
      <c r="BH75" s="367" t="str">
        <f t="shared" si="12"/>
        <v/>
      </c>
      <c r="BI75" s="368"/>
      <c r="BJ75" s="369" t="str">
        <f t="shared" si="13"/>
        <v/>
      </c>
      <c r="BK75" s="367" t="str">
        <f t="shared" si="14"/>
        <v/>
      </c>
      <c r="BL75" s="402"/>
      <c r="BM75" s="369" t="str">
        <f t="shared" si="15"/>
        <v/>
      </c>
      <c r="BN75" s="367" t="str">
        <f t="shared" si="16"/>
        <v/>
      </c>
      <c r="BO75" s="368"/>
      <c r="BP75" s="369" t="str">
        <f t="shared" si="17"/>
        <v/>
      </c>
      <c r="BQ75" s="367" t="str">
        <f t="shared" si="18"/>
        <v/>
      </c>
      <c r="BR75" s="368"/>
      <c r="BS75" s="369" t="str">
        <f t="shared" si="19"/>
        <v/>
      </c>
      <c r="BT75" s="367" t="str">
        <f t="shared" si="20"/>
        <v/>
      </c>
      <c r="BU75" s="368"/>
      <c r="BV75" s="369" t="str">
        <f t="shared" si="21"/>
        <v/>
      </c>
      <c r="BW75" s="367" t="str">
        <f t="shared" si="22"/>
        <v/>
      </c>
      <c r="BX75" s="368"/>
      <c r="BY75" s="369" t="str">
        <f t="shared" si="23"/>
        <v/>
      </c>
      <c r="BZ75" s="367" t="str">
        <f t="shared" si="24"/>
        <v/>
      </c>
      <c r="CA75" s="368"/>
      <c r="CB75" s="369" t="str">
        <f t="shared" si="25"/>
        <v/>
      </c>
      <c r="CC75" s="367" t="str">
        <f t="shared" si="26"/>
        <v/>
      </c>
      <c r="CD75" s="402"/>
      <c r="CE75" s="369" t="str">
        <f t="shared" si="27"/>
        <v/>
      </c>
      <c r="CF75" s="367" t="str">
        <f t="shared" si="28"/>
        <v/>
      </c>
      <c r="CG75" s="368"/>
      <c r="CH75" s="369" t="str">
        <f t="shared" si="29"/>
        <v/>
      </c>
      <c r="CI75" s="367" t="str">
        <f t="shared" si="30"/>
        <v/>
      </c>
      <c r="CJ75" s="794"/>
      <c r="CK75" s="369" t="str">
        <f t="shared" si="31"/>
        <v/>
      </c>
      <c r="CL75" s="367" t="str">
        <f t="shared" si="32"/>
        <v/>
      </c>
      <c r="CM75" s="368"/>
      <c r="CN75" s="369" t="str">
        <f t="shared" si="33"/>
        <v/>
      </c>
      <c r="CO75" s="367" t="str">
        <f t="shared" si="34"/>
        <v/>
      </c>
      <c r="CP75" s="368"/>
      <c r="CQ75" s="369" t="str">
        <f t="shared" si="35"/>
        <v/>
      </c>
      <c r="CR75" s="367" t="str">
        <f t="shared" si="36"/>
        <v/>
      </c>
      <c r="CS75" s="794"/>
      <c r="CT75" s="369" t="str">
        <f t="shared" si="37"/>
        <v/>
      </c>
      <c r="CU75" s="367" t="str">
        <f t="shared" si="38"/>
        <v/>
      </c>
      <c r="CV75" s="794"/>
      <c r="CW75" s="369" t="str">
        <f t="shared" si="39"/>
        <v/>
      </c>
      <c r="CX75" s="367" t="str">
        <f t="shared" si="40"/>
        <v/>
      </c>
      <c r="CY75" s="368"/>
      <c r="CZ75" s="369" t="str">
        <f t="shared" si="41"/>
        <v/>
      </c>
      <c r="DA75" s="367" t="str">
        <f t="shared" si="42"/>
        <v/>
      </c>
      <c r="DB75" s="368"/>
      <c r="DC75" s="369" t="str">
        <f t="shared" si="43"/>
        <v/>
      </c>
      <c r="DD75" s="367" t="str">
        <f t="shared" si="44"/>
        <v/>
      </c>
      <c r="DE75" s="368"/>
      <c r="DF75" s="369" t="str">
        <f t="shared" si="45"/>
        <v/>
      </c>
      <c r="DG75" s="367" t="str">
        <f t="shared" si="46"/>
        <v/>
      </c>
      <c r="DH75" s="368"/>
      <c r="DI75" s="369" t="str">
        <f t="shared" si="47"/>
        <v/>
      </c>
      <c r="DJ75" s="367" t="str">
        <f t="shared" si="48"/>
        <v/>
      </c>
      <c r="DK75" s="368"/>
      <c r="DL75" s="369" t="str">
        <f t="shared" si="49"/>
        <v/>
      </c>
      <c r="DM75" s="367" t="str">
        <f t="shared" si="50"/>
        <v/>
      </c>
      <c r="DN75" s="368"/>
      <c r="DO75" s="369" t="str">
        <f t="shared" si="51"/>
        <v/>
      </c>
      <c r="DP75" s="367" t="str">
        <f t="shared" si="52"/>
        <v/>
      </c>
      <c r="DQ75" s="368"/>
      <c r="DR75" s="369" t="str">
        <f t="shared" si="53"/>
        <v/>
      </c>
      <c r="DS75" s="367" t="str">
        <f t="shared" si="54"/>
        <v/>
      </c>
      <c r="DT75" s="368"/>
      <c r="DU75" s="369" t="str">
        <f t="shared" si="55"/>
        <v/>
      </c>
      <c r="DV75" s="367" t="str">
        <f t="shared" si="56"/>
        <v/>
      </c>
      <c r="DW75" s="368"/>
      <c r="DX75" s="369" t="str">
        <f t="shared" si="57"/>
        <v/>
      </c>
      <c r="DY75" s="367" t="str">
        <f t="shared" si="58"/>
        <v/>
      </c>
      <c r="DZ75" s="368"/>
      <c r="EA75" s="369" t="str">
        <f t="shared" si="59"/>
        <v/>
      </c>
      <c r="EB75" s="367" t="str">
        <f t="shared" si="60"/>
        <v/>
      </c>
      <c r="EC75" s="368"/>
      <c r="ED75" s="369" t="str">
        <f t="shared" si="61"/>
        <v/>
      </c>
      <c r="EE75" s="367" t="str">
        <f t="shared" si="62"/>
        <v/>
      </c>
      <c r="EF75" s="368"/>
      <c r="EG75" s="367" t="str">
        <f t="shared" si="189"/>
        <v/>
      </c>
      <c r="EH75" s="367" t="str">
        <f t="shared" si="189"/>
        <v/>
      </c>
      <c r="EI75" s="368"/>
      <c r="EJ75" s="369" t="str">
        <f t="shared" si="64"/>
        <v/>
      </c>
      <c r="EK75" s="367" t="str">
        <f t="shared" si="65"/>
        <v/>
      </c>
      <c r="EL75" s="368"/>
      <c r="EM75" s="369" t="str">
        <f t="shared" si="66"/>
        <v/>
      </c>
      <c r="EN75" s="367" t="str">
        <f t="shared" si="67"/>
        <v/>
      </c>
      <c r="EO75" s="402"/>
      <c r="EP75" s="369" t="str">
        <f t="shared" si="68"/>
        <v/>
      </c>
      <c r="EQ75" s="367" t="str">
        <f t="shared" si="69"/>
        <v/>
      </c>
      <c r="ER75" s="402"/>
      <c r="ES75" s="369" t="str">
        <f t="shared" si="70"/>
        <v/>
      </c>
      <c r="ET75" s="367" t="str">
        <f t="shared" si="71"/>
        <v/>
      </c>
      <c r="EU75" s="402"/>
      <c r="EV75" s="369" t="str">
        <f t="shared" si="72"/>
        <v/>
      </c>
      <c r="EW75" s="367" t="str">
        <f t="shared" si="73"/>
        <v/>
      </c>
      <c r="EX75" s="368"/>
      <c r="EY75" s="369" t="str">
        <f t="shared" si="74"/>
        <v/>
      </c>
      <c r="EZ75" s="367" t="str">
        <f t="shared" si="75"/>
        <v/>
      </c>
      <c r="FA75" s="402"/>
      <c r="FB75" s="369" t="str">
        <f t="shared" si="76"/>
        <v/>
      </c>
      <c r="FC75" s="367" t="str">
        <f t="shared" si="77"/>
        <v/>
      </c>
      <c r="FD75" s="368"/>
      <c r="FE75" s="369" t="str">
        <f t="shared" si="78"/>
        <v/>
      </c>
      <c r="FF75" s="367" t="str">
        <f t="shared" si="79"/>
        <v/>
      </c>
      <c r="FG75" s="368"/>
      <c r="FH75" s="369" t="str">
        <f t="shared" si="80"/>
        <v/>
      </c>
      <c r="FI75" s="367" t="str">
        <f t="shared" si="81"/>
        <v/>
      </c>
      <c r="FJ75" s="368"/>
      <c r="FK75" s="369" t="str">
        <f t="shared" si="82"/>
        <v/>
      </c>
      <c r="FL75" s="367" t="str">
        <f t="shared" si="83"/>
        <v/>
      </c>
      <c r="FM75" s="368"/>
      <c r="FN75" s="369" t="str">
        <f t="shared" si="84"/>
        <v/>
      </c>
      <c r="FO75" s="367" t="str">
        <f t="shared" si="85"/>
        <v/>
      </c>
      <c r="FP75" s="368"/>
      <c r="FQ75" s="369" t="str">
        <f t="shared" si="86"/>
        <v/>
      </c>
      <c r="FR75" s="367" t="str">
        <f t="shared" si="87"/>
        <v/>
      </c>
      <c r="FS75" s="402"/>
      <c r="FT75" s="369" t="str">
        <f t="shared" si="88"/>
        <v/>
      </c>
      <c r="FU75" s="367" t="str">
        <f t="shared" si="89"/>
        <v/>
      </c>
      <c r="FV75" s="368"/>
      <c r="FW75" s="369" t="str">
        <f t="shared" si="90"/>
        <v/>
      </c>
      <c r="FX75" s="367" t="str">
        <f t="shared" si="91"/>
        <v/>
      </c>
      <c r="FY75" s="794"/>
      <c r="FZ75" s="369" t="str">
        <f t="shared" si="92"/>
        <v/>
      </c>
      <c r="GA75" s="367" t="str">
        <f t="shared" si="93"/>
        <v/>
      </c>
      <c r="GB75" s="368">
        <v>500</v>
      </c>
      <c r="GC75" s="369" t="str">
        <f t="shared" si="94"/>
        <v/>
      </c>
      <c r="GD75" s="367" t="str">
        <f t="shared" si="95"/>
        <v>→</v>
      </c>
      <c r="GE75" s="368">
        <v>500</v>
      </c>
      <c r="GF75" s="369" t="str">
        <f t="shared" si="96"/>
        <v/>
      </c>
      <c r="GG75" s="367" t="str">
        <f t="shared" si="97"/>
        <v/>
      </c>
      <c r="GH75" s="794"/>
      <c r="GI75" s="369" t="str">
        <f t="shared" si="98"/>
        <v/>
      </c>
      <c r="GJ75" s="367" t="str">
        <f t="shared" si="99"/>
        <v/>
      </c>
      <c r="GK75" s="794"/>
      <c r="GL75" s="369" t="str">
        <f t="shared" si="100"/>
        <v/>
      </c>
      <c r="GM75" s="367" t="str">
        <f t="shared" si="101"/>
        <v/>
      </c>
      <c r="GN75" s="368"/>
      <c r="GO75" s="369" t="str">
        <f t="shared" si="102"/>
        <v/>
      </c>
      <c r="GP75" s="367" t="str">
        <f t="shared" si="103"/>
        <v/>
      </c>
      <c r="GQ75" s="368"/>
      <c r="GR75" s="369" t="str">
        <f t="shared" si="104"/>
        <v>⇒</v>
      </c>
      <c r="GS75" s="367" t="str">
        <f t="shared" si="105"/>
        <v/>
      </c>
      <c r="GT75" s="368"/>
      <c r="GU75" s="369" t="str">
        <f t="shared" si="192"/>
        <v/>
      </c>
      <c r="GV75" s="367" t="str">
        <f t="shared" si="107"/>
        <v/>
      </c>
      <c r="GW75" s="368"/>
      <c r="GX75" s="369" t="str">
        <f t="shared" si="108"/>
        <v/>
      </c>
      <c r="GY75" s="367" t="str">
        <f t="shared" si="109"/>
        <v/>
      </c>
      <c r="GZ75" s="368"/>
      <c r="HA75" s="369" t="str">
        <f t="shared" si="110"/>
        <v/>
      </c>
      <c r="HB75" s="367" t="str">
        <f t="shared" si="111"/>
        <v/>
      </c>
      <c r="HC75" s="368"/>
      <c r="HD75" s="369" t="str">
        <f t="shared" si="112"/>
        <v/>
      </c>
      <c r="HE75" s="367" t="str">
        <f t="shared" si="113"/>
        <v/>
      </c>
      <c r="HF75" s="368"/>
      <c r="HG75" s="369" t="str">
        <f t="shared" si="114"/>
        <v/>
      </c>
      <c r="HH75" s="367" t="str">
        <f t="shared" si="115"/>
        <v/>
      </c>
      <c r="HI75" s="368"/>
      <c r="HJ75" s="369" t="str">
        <f t="shared" si="116"/>
        <v/>
      </c>
      <c r="HK75" s="367" t="str">
        <f t="shared" si="117"/>
        <v/>
      </c>
      <c r="HL75" s="368"/>
      <c r="HM75" s="369" t="str">
        <f t="shared" si="118"/>
        <v/>
      </c>
      <c r="HN75" s="367" t="str">
        <f t="shared" si="119"/>
        <v/>
      </c>
      <c r="HO75" s="368"/>
      <c r="HP75" s="369" t="str">
        <f t="shared" si="120"/>
        <v/>
      </c>
      <c r="HQ75" s="367" t="str">
        <f t="shared" si="121"/>
        <v/>
      </c>
      <c r="HR75" s="368"/>
      <c r="HS75" s="369" t="str">
        <f t="shared" si="122"/>
        <v/>
      </c>
      <c r="HT75" s="367" t="str">
        <f t="shared" si="123"/>
        <v/>
      </c>
      <c r="HU75" s="368"/>
      <c r="HV75" s="367" t="str">
        <f t="shared" si="190"/>
        <v/>
      </c>
      <c r="HW75" s="367" t="str">
        <f t="shared" si="190"/>
        <v/>
      </c>
      <c r="HX75" s="368"/>
      <c r="HY75" s="369" t="str">
        <f t="shared" si="125"/>
        <v/>
      </c>
      <c r="HZ75" s="367" t="str">
        <f t="shared" si="126"/>
        <v/>
      </c>
      <c r="IA75" s="368"/>
      <c r="IB75" s="369" t="str">
        <f t="shared" si="127"/>
        <v/>
      </c>
      <c r="IC75" s="367" t="str">
        <f t="shared" si="128"/>
        <v/>
      </c>
      <c r="ID75" s="402"/>
      <c r="IE75" s="369" t="str">
        <f t="shared" si="129"/>
        <v/>
      </c>
      <c r="IF75" s="367" t="str">
        <f t="shared" si="130"/>
        <v/>
      </c>
      <c r="IG75" s="402"/>
      <c r="IH75" s="369" t="str">
        <f t="shared" si="131"/>
        <v/>
      </c>
      <c r="II75" s="367" t="str">
        <f t="shared" si="132"/>
        <v/>
      </c>
      <c r="IJ75" s="402"/>
      <c r="IK75" s="369" t="str">
        <f t="shared" si="133"/>
        <v/>
      </c>
      <c r="IL75" s="367" t="str">
        <f t="shared" si="134"/>
        <v/>
      </c>
      <c r="IM75" s="368"/>
      <c r="IN75" s="369" t="str">
        <f t="shared" si="135"/>
        <v/>
      </c>
      <c r="IO75" s="367" t="str">
        <f t="shared" si="136"/>
        <v/>
      </c>
      <c r="IP75" s="402"/>
      <c r="IQ75" s="369" t="str">
        <f t="shared" si="137"/>
        <v/>
      </c>
      <c r="IR75" s="367" t="str">
        <f t="shared" si="138"/>
        <v/>
      </c>
      <c r="IS75" s="368"/>
      <c r="IT75" s="369" t="str">
        <f t="shared" si="139"/>
        <v/>
      </c>
      <c r="IU75" s="367" t="str">
        <f t="shared" si="140"/>
        <v/>
      </c>
      <c r="IV75" s="368"/>
      <c r="IW75" s="369" t="str">
        <f t="shared" si="141"/>
        <v/>
      </c>
      <c r="IX75" s="367" t="str">
        <f t="shared" si="142"/>
        <v/>
      </c>
      <c r="IY75" s="368"/>
      <c r="IZ75" s="369" t="str">
        <f t="shared" si="143"/>
        <v/>
      </c>
      <c r="JA75" s="367" t="str">
        <f t="shared" si="144"/>
        <v/>
      </c>
      <c r="JB75" s="368"/>
      <c r="JC75" s="369" t="str">
        <f t="shared" si="145"/>
        <v/>
      </c>
      <c r="JD75" s="367" t="str">
        <f t="shared" si="146"/>
        <v/>
      </c>
      <c r="JE75" s="368"/>
      <c r="JF75" s="369" t="str">
        <f t="shared" si="147"/>
        <v/>
      </c>
      <c r="JG75" s="367" t="str">
        <f t="shared" si="148"/>
        <v/>
      </c>
      <c r="JH75" s="402"/>
      <c r="JI75" s="369" t="str">
        <f t="shared" si="149"/>
        <v/>
      </c>
      <c r="JJ75" s="367" t="str">
        <f t="shared" si="150"/>
        <v/>
      </c>
      <c r="JK75" s="368"/>
      <c r="JL75" s="369" t="str">
        <f t="shared" si="151"/>
        <v/>
      </c>
      <c r="JM75" s="367" t="str">
        <f t="shared" si="152"/>
        <v/>
      </c>
      <c r="JN75" s="794"/>
      <c r="JO75" s="369" t="str">
        <f t="shared" si="153"/>
        <v/>
      </c>
      <c r="JP75" s="367" t="str">
        <f t="shared" si="154"/>
        <v/>
      </c>
      <c r="JQ75" s="368"/>
      <c r="JR75" s="369" t="str">
        <f t="shared" si="155"/>
        <v/>
      </c>
      <c r="JS75" s="367" t="str">
        <f t="shared" si="156"/>
        <v/>
      </c>
      <c r="JT75" s="368"/>
      <c r="JU75" s="369" t="str">
        <f t="shared" si="157"/>
        <v/>
      </c>
      <c r="JV75" s="367" t="str">
        <f t="shared" si="158"/>
        <v/>
      </c>
      <c r="JW75" s="794"/>
      <c r="JX75" s="369" t="str">
        <f t="shared" si="159"/>
        <v/>
      </c>
      <c r="JY75" s="367" t="str">
        <f t="shared" si="160"/>
        <v/>
      </c>
      <c r="JZ75" s="794"/>
      <c r="KA75" s="369" t="str">
        <f t="shared" si="161"/>
        <v/>
      </c>
      <c r="KB75" s="367" t="str">
        <f t="shared" si="162"/>
        <v/>
      </c>
      <c r="KC75" s="368"/>
      <c r="KD75" s="369" t="str">
        <f t="shared" si="163"/>
        <v/>
      </c>
      <c r="KE75" s="367" t="str">
        <f t="shared" si="164"/>
        <v/>
      </c>
      <c r="KF75" s="368"/>
      <c r="KG75" s="369" t="str">
        <f t="shared" si="165"/>
        <v/>
      </c>
      <c r="KH75" s="367" t="str">
        <f t="shared" si="166"/>
        <v/>
      </c>
      <c r="KI75" s="368"/>
      <c r="KJ75" s="369" t="str">
        <f t="shared" si="193"/>
        <v/>
      </c>
      <c r="KK75" s="367" t="str">
        <f t="shared" si="168"/>
        <v/>
      </c>
      <c r="KL75" s="368"/>
      <c r="KM75" s="369" t="str">
        <f t="shared" si="169"/>
        <v/>
      </c>
      <c r="KN75" s="367" t="str">
        <f t="shared" si="170"/>
        <v/>
      </c>
      <c r="KO75" s="368"/>
      <c r="KP75" s="369" t="str">
        <f t="shared" si="171"/>
        <v/>
      </c>
      <c r="KQ75" s="367" t="str">
        <f t="shared" si="172"/>
        <v/>
      </c>
      <c r="KR75" s="368"/>
      <c r="KS75" s="369" t="str">
        <f t="shared" si="173"/>
        <v/>
      </c>
      <c r="KT75" s="367" t="str">
        <f t="shared" si="174"/>
        <v/>
      </c>
      <c r="KU75" s="368"/>
      <c r="KV75" s="369" t="str">
        <f t="shared" si="175"/>
        <v/>
      </c>
      <c r="KW75" s="367" t="str">
        <f t="shared" si="176"/>
        <v/>
      </c>
      <c r="KX75" s="368"/>
      <c r="KY75" s="369" t="str">
        <f t="shared" si="177"/>
        <v/>
      </c>
      <c r="KZ75" s="367" t="str">
        <f t="shared" si="178"/>
        <v/>
      </c>
      <c r="LA75" s="368"/>
      <c r="LB75" s="369" t="str">
        <f t="shared" si="179"/>
        <v/>
      </c>
      <c r="LC75" s="367" t="str">
        <f t="shared" si="180"/>
        <v/>
      </c>
      <c r="LD75" s="368"/>
      <c r="LE75" s="369" t="str">
        <f t="shared" si="181"/>
        <v/>
      </c>
      <c r="LF75" s="367" t="str">
        <f t="shared" si="182"/>
        <v/>
      </c>
      <c r="LG75" s="368"/>
      <c r="LH75" s="369" t="str">
        <f t="shared" si="183"/>
        <v/>
      </c>
      <c r="LI75" s="367" t="str">
        <f t="shared" si="184"/>
        <v/>
      </c>
      <c r="LJ75" s="368"/>
      <c r="LK75" s="367" t="str">
        <f t="shared" si="187"/>
        <v/>
      </c>
      <c r="XFD75" s="230">
        <f t="shared" si="191"/>
        <v>2000</v>
      </c>
    </row>
    <row r="76" spans="1:778 16384:16384" ht="21.65" customHeight="1" x14ac:dyDescent="0.2">
      <c r="A76" s="120"/>
      <c r="B76" s="637">
        <f>IFERROR(VLOOKUP($D76,[1]受注ﾌｧｲﾙ!$A$3:$BZ$1314,5,FALSE),"-")</f>
        <v>46122.694976851853</v>
      </c>
      <c r="C76" s="555">
        <f>IFERROR(VLOOKUP($D76,[1]受注ﾌｧｲﾙ!$A$3:$BZ$1314,6,FALSE),"-")</f>
        <v>0</v>
      </c>
      <c r="D76" s="763" t="s">
        <v>1007</v>
      </c>
      <c r="E76" s="638">
        <f>IFERROR(VLOOKUP($D76,[1]受注ﾌｧｲﾙ!$A$3:$BZ$1314,17,FALSE),"-")</f>
        <v>6710</v>
      </c>
      <c r="F76" s="540" t="str">
        <f>IFERROR(VLOOKUP($D76,[1]受注ﾌｧｲﾙ!$A$3:$BZ$1314,18,FALSE),"-")</f>
        <v>30100-AG00-1000X 50</v>
      </c>
      <c r="G76" s="540" t="str">
        <f>IFERROR(VLOOKUP($D76,[1]受注ﾌｧｲﾙ!$A$3:$BZ$1314,19,FALSE),"-")</f>
        <v>FA</v>
      </c>
      <c r="H76" s="540" t="str">
        <f>IFERROR(VLOOKUP($D76,[1]受注ﾌｧｲﾙ!$A$3:$BZ$1314,20,FALSE),"-")</f>
        <v xml:space="preserve">   </v>
      </c>
      <c r="I76" s="540" t="str">
        <f>IFERROR(VLOOKUP($D76,[1]受注ﾌｧｲﾙ!$A$3:$BZ$1314,21,FALSE),"-")</f>
        <v xml:space="preserve"> </v>
      </c>
      <c r="J76" s="639">
        <f>IFERROR(VLOOKUP($D76,[1]受注ﾌｧｲﾙ!$A$3:$BZ$1314,22,FALSE),"-")</f>
        <v>300</v>
      </c>
      <c r="K76" s="540" t="str">
        <f>IFERROR(VLOOKUP($D76,[1]受注ﾌｧｲﾙ!$A$3:$BZ$1314,8,FALSE),"-")</f>
        <v>30100-AG00-1000X 50</v>
      </c>
      <c r="L76" s="540" t="str">
        <f>IFERROR(VLOOKUP($D76,[1]受注ﾌｧｲﾙ!$A$3:$BZ$1314,9,FALSE),"-")</f>
        <v>FA</v>
      </c>
      <c r="M76" s="540" t="str">
        <f>IFERROR(VLOOKUP($D76,[1]受注ﾌｧｲﾙ!$A$3:$BZ$1314,10,FALSE),"-")</f>
        <v xml:space="preserve">   </v>
      </c>
      <c r="N76" s="540" t="str">
        <f>IFERROR(VLOOKUP($D76,[1]受注ﾌｧｲﾙ!$A$3:$BZ$1314,11,FALSE),"-")</f>
        <v>X</v>
      </c>
      <c r="O76" s="639">
        <f>IFERROR(VLOOKUP($D76,[1]受注ﾌｧｲﾙ!$A$3:$BZ$1314,13,FALSE),"-")</f>
        <v>300</v>
      </c>
      <c r="P76" s="540">
        <f>IFERROR(VLOOKUP($D76,[1]受注ﾌｧｲﾙ!$A$3:$BZ$1314,15,FALSE),"-")</f>
        <v>0</v>
      </c>
      <c r="Q76" s="640">
        <f>IFERROR((VLOOKUP($D76,[1]受注ﾌｧｲﾙ!$A$3:$BZ$1314,16,FALSE)*O76),"-")</f>
        <v>300</v>
      </c>
      <c r="R76" s="640">
        <f>IFERROR(VLOOKUP($D76,[3]加工日報その他!$A$5:$DD$999,107,FALSE),"-")</f>
        <v>300</v>
      </c>
      <c r="S76" s="540" t="str">
        <f>IFERROR(VLOOKUP($D76,[1]受注ﾌｧｲﾙ!$A$3:$BZ$1314,26,FALSE),"-")</f>
        <v>巻き返し</v>
      </c>
      <c r="T76" s="641" t="str">
        <f>IFERROR(VLOOKUP($D76,[1]受注ﾌｧｲﾙ!$A$3:$BZ$1314,23,FALSE),"-")</f>
        <v>湖南</v>
      </c>
      <c r="U76" s="642"/>
      <c r="V76" s="642"/>
      <c r="W76" s="642">
        <f>IFERROR(VLOOKUP($D76,[1]受注ﾌｧｲﾙ!$A$3:$BZ$1314,25,FALSE),"-")</f>
        <v>46129</v>
      </c>
      <c r="X76" s="642">
        <f>IFERROR(VLOOKUP($D76,[1]受注ﾌｧｲﾙ!$A$3:$BZ$1314,32,FALSE),"-")</f>
        <v>46133</v>
      </c>
      <c r="Y76" s="642">
        <f>IFERROR(VLOOKUP($D76,[1]受注ﾌｧｲﾙ!$A$3:$BZ$1314,33,FALSE),"-")</f>
        <v>46133</v>
      </c>
      <c r="Z76" s="642">
        <f t="shared" si="0"/>
        <v>46129</v>
      </c>
      <c r="AA76" s="643">
        <f>IFERROR(VLOOKUP($D76,[3]加工日報その他!$A$5:$DD$999,2,FALSE),"-")</f>
        <v>46129</v>
      </c>
      <c r="AB76" s="644">
        <f>IFERROR(VLOOKUP($D76,[3]加工日報その他!$A$5:$DD$999,108,FALSE),"-")</f>
        <v>300</v>
      </c>
      <c r="AC76" s="645">
        <f t="shared" si="1"/>
        <v>300</v>
      </c>
      <c r="AD76" s="410" t="str">
        <f>IFERROR(VLOOKUP($D76,[1]受注ﾌｧｲﾙ!$A$3:$BZ$1314,27,FALSE),"-")&amp;"　"&amp;IFERROR(VLOOKUP($D76,[1]受注ﾌｧｲﾙ!$A$3:$BZ$1314,28,FALSE),"-")&amp;"　"&amp;IFERROR(VLOOKUP($D76,[1]受注ﾌｧｲﾙ!$A$3:$BZ$1314,29,FALSE),"-")</f>
        <v>長さ幅厚み全量測定　6322/63Ｃ2ｼﾘｰｽﾞ指定　接なし指定</v>
      </c>
      <c r="AE76" s="366"/>
      <c r="AF76" s="646" t="str">
        <f>IFERROR(VLOOKUP($D76,[3]加工日報その他!$A$5:$DD$999,94,FALSE),"-")</f>
        <v>完</v>
      </c>
      <c r="AG76" s="647" t="str">
        <f>IFERROR(VLOOKUP($D76,[1]受注ﾌｧｲﾙ!$A$3:$BZ$1314,2,FALSE),"-")</f>
        <v>通常入力</v>
      </c>
      <c r="AH76" s="647" t="str">
        <f>IFERROR(VLOOKUP($D76,[1]受注ﾌｧｲﾙ!$A$3:$BZ$1314,3,FALSE),"-")</f>
        <v>TPI</v>
      </c>
      <c r="AI76" s="648">
        <f>IFERROR(VLOOKUP($D76,[1]受注ﾌｧｲﾙ!$A$3:$BZ$1314,31,FALSE),"-")</f>
        <v>0</v>
      </c>
      <c r="AJ76" s="648" t="str">
        <f>IFERROR(VLOOKUP($D76,[1]受注ﾌｧｲﾙ!$A$3:$BZ$1314,12,FALSE),"-")</f>
        <v xml:space="preserve"> </v>
      </c>
      <c r="AK76" s="649" t="str">
        <f>IFERROR(VLOOKUP($D76,[1]受注ﾌｧｲﾙ!$A$3:$BZ$1314,24,FALSE),"-")</f>
        <v>検反</v>
      </c>
      <c r="AL76" s="366"/>
      <c r="AM76" s="366"/>
      <c r="AN76" s="366"/>
      <c r="AO76" s="366"/>
      <c r="AP76" s="366"/>
      <c r="AQ76" s="648" t="s">
        <v>330</v>
      </c>
      <c r="AR76" s="763"/>
      <c r="AS76" s="367" t="str">
        <f t="shared" si="2"/>
        <v/>
      </c>
      <c r="AT76" s="368"/>
      <c r="AU76" s="369" t="str">
        <f t="shared" si="3"/>
        <v/>
      </c>
      <c r="AV76" s="367" t="str">
        <f t="shared" si="4"/>
        <v/>
      </c>
      <c r="AW76" s="368"/>
      <c r="AX76" s="369" t="str">
        <f t="shared" si="5"/>
        <v/>
      </c>
      <c r="AY76" s="367" t="str">
        <f t="shared" si="6"/>
        <v/>
      </c>
      <c r="AZ76" s="402"/>
      <c r="BA76" s="369" t="str">
        <f t="shared" si="7"/>
        <v/>
      </c>
      <c r="BB76" s="367" t="str">
        <f t="shared" si="8"/>
        <v/>
      </c>
      <c r="BC76" s="402"/>
      <c r="BD76" s="369" t="str">
        <f t="shared" si="9"/>
        <v/>
      </c>
      <c r="BE76" s="367" t="str">
        <f t="shared" si="10"/>
        <v/>
      </c>
      <c r="BF76" s="402"/>
      <c r="BG76" s="369" t="str">
        <f t="shared" si="11"/>
        <v/>
      </c>
      <c r="BH76" s="367" t="str">
        <f t="shared" si="12"/>
        <v/>
      </c>
      <c r="BI76" s="368"/>
      <c r="BJ76" s="369" t="str">
        <f t="shared" si="13"/>
        <v/>
      </c>
      <c r="BK76" s="367" t="str">
        <f t="shared" si="14"/>
        <v/>
      </c>
      <c r="BL76" s="402"/>
      <c r="BM76" s="369" t="str">
        <f t="shared" si="15"/>
        <v/>
      </c>
      <c r="BN76" s="367" t="str">
        <f t="shared" si="16"/>
        <v/>
      </c>
      <c r="BO76" s="368"/>
      <c r="BP76" s="369" t="str">
        <f t="shared" si="17"/>
        <v/>
      </c>
      <c r="BQ76" s="367" t="str">
        <f t="shared" si="18"/>
        <v/>
      </c>
      <c r="BR76" s="368"/>
      <c r="BS76" s="369" t="str">
        <f t="shared" si="19"/>
        <v/>
      </c>
      <c r="BT76" s="367" t="str">
        <f t="shared" si="20"/>
        <v/>
      </c>
      <c r="BU76" s="368"/>
      <c r="BV76" s="369" t="str">
        <f t="shared" si="21"/>
        <v/>
      </c>
      <c r="BW76" s="367" t="str">
        <f t="shared" si="22"/>
        <v/>
      </c>
      <c r="BX76" s="368"/>
      <c r="BY76" s="369" t="str">
        <f t="shared" si="23"/>
        <v/>
      </c>
      <c r="BZ76" s="367" t="str">
        <f t="shared" si="24"/>
        <v/>
      </c>
      <c r="CA76" s="368"/>
      <c r="CB76" s="369" t="str">
        <f t="shared" si="25"/>
        <v/>
      </c>
      <c r="CC76" s="367" t="str">
        <f t="shared" si="26"/>
        <v/>
      </c>
      <c r="CD76" s="402"/>
      <c r="CE76" s="369" t="str">
        <f t="shared" si="27"/>
        <v/>
      </c>
      <c r="CF76" s="367" t="str">
        <f t="shared" si="28"/>
        <v/>
      </c>
      <c r="CG76" s="368"/>
      <c r="CH76" s="369" t="str">
        <f t="shared" si="29"/>
        <v/>
      </c>
      <c r="CI76" s="367" t="str">
        <f t="shared" si="30"/>
        <v/>
      </c>
      <c r="CJ76" s="794"/>
      <c r="CK76" s="369" t="str">
        <f t="shared" si="31"/>
        <v/>
      </c>
      <c r="CL76" s="367" t="str">
        <f t="shared" si="32"/>
        <v/>
      </c>
      <c r="CM76" s="368"/>
      <c r="CN76" s="369" t="str">
        <f t="shared" si="33"/>
        <v/>
      </c>
      <c r="CO76" s="367" t="str">
        <f t="shared" si="34"/>
        <v/>
      </c>
      <c r="CP76" s="368"/>
      <c r="CQ76" s="369" t="str">
        <f t="shared" si="35"/>
        <v/>
      </c>
      <c r="CR76" s="367" t="str">
        <f t="shared" si="36"/>
        <v/>
      </c>
      <c r="CS76" s="794"/>
      <c r="CT76" s="369" t="str">
        <f t="shared" si="37"/>
        <v/>
      </c>
      <c r="CU76" s="367" t="str">
        <f t="shared" si="38"/>
        <v/>
      </c>
      <c r="CV76" s="794"/>
      <c r="CW76" s="369" t="str">
        <f t="shared" si="39"/>
        <v/>
      </c>
      <c r="CX76" s="367" t="str">
        <f t="shared" si="40"/>
        <v/>
      </c>
      <c r="CY76" s="368"/>
      <c r="CZ76" s="369" t="str">
        <f t="shared" si="41"/>
        <v/>
      </c>
      <c r="DA76" s="367" t="str">
        <f t="shared" si="42"/>
        <v/>
      </c>
      <c r="DB76" s="368"/>
      <c r="DC76" s="369" t="str">
        <f t="shared" si="43"/>
        <v/>
      </c>
      <c r="DD76" s="367" t="str">
        <f t="shared" si="44"/>
        <v/>
      </c>
      <c r="DE76" s="368"/>
      <c r="DF76" s="369" t="str">
        <f t="shared" si="45"/>
        <v/>
      </c>
      <c r="DG76" s="367" t="str">
        <f t="shared" si="46"/>
        <v/>
      </c>
      <c r="DH76" s="368"/>
      <c r="DI76" s="369" t="str">
        <f t="shared" si="47"/>
        <v/>
      </c>
      <c r="DJ76" s="367" t="str">
        <f t="shared" si="48"/>
        <v/>
      </c>
      <c r="DK76" s="368"/>
      <c r="DL76" s="369" t="str">
        <f t="shared" si="49"/>
        <v/>
      </c>
      <c r="DM76" s="367" t="str">
        <f t="shared" si="50"/>
        <v/>
      </c>
      <c r="DN76" s="368"/>
      <c r="DO76" s="369" t="str">
        <f t="shared" si="51"/>
        <v/>
      </c>
      <c r="DP76" s="367" t="str">
        <f t="shared" si="52"/>
        <v/>
      </c>
      <c r="DQ76" s="368"/>
      <c r="DR76" s="369" t="str">
        <f t="shared" si="53"/>
        <v/>
      </c>
      <c r="DS76" s="367" t="str">
        <f t="shared" si="54"/>
        <v/>
      </c>
      <c r="DT76" s="368"/>
      <c r="DU76" s="369" t="str">
        <f t="shared" si="55"/>
        <v/>
      </c>
      <c r="DV76" s="367" t="str">
        <f t="shared" si="56"/>
        <v/>
      </c>
      <c r="DW76" s="368"/>
      <c r="DX76" s="369" t="str">
        <f t="shared" si="57"/>
        <v/>
      </c>
      <c r="DY76" s="367" t="str">
        <f t="shared" si="58"/>
        <v/>
      </c>
      <c r="DZ76" s="368"/>
      <c r="EA76" s="369" t="str">
        <f t="shared" si="59"/>
        <v/>
      </c>
      <c r="EB76" s="367" t="str">
        <f t="shared" si="60"/>
        <v/>
      </c>
      <c r="EC76" s="368"/>
      <c r="ED76" s="369" t="str">
        <f t="shared" si="61"/>
        <v/>
      </c>
      <c r="EE76" s="367" t="str">
        <f t="shared" si="62"/>
        <v/>
      </c>
      <c r="EF76" s="368"/>
      <c r="EG76" s="367" t="str">
        <f t="shared" si="189"/>
        <v/>
      </c>
      <c r="EH76" s="367" t="str">
        <f t="shared" si="189"/>
        <v/>
      </c>
      <c r="EI76" s="368"/>
      <c r="EJ76" s="369" t="str">
        <f t="shared" si="64"/>
        <v/>
      </c>
      <c r="EK76" s="367" t="str">
        <f t="shared" si="65"/>
        <v/>
      </c>
      <c r="EL76" s="368"/>
      <c r="EM76" s="369" t="str">
        <f t="shared" si="66"/>
        <v/>
      </c>
      <c r="EN76" s="367" t="str">
        <f t="shared" si="67"/>
        <v/>
      </c>
      <c r="EO76" s="402"/>
      <c r="EP76" s="369" t="str">
        <f t="shared" si="68"/>
        <v/>
      </c>
      <c r="EQ76" s="367" t="str">
        <f t="shared" si="69"/>
        <v/>
      </c>
      <c r="ER76" s="402"/>
      <c r="ES76" s="369" t="str">
        <f t="shared" si="70"/>
        <v/>
      </c>
      <c r="ET76" s="367" t="str">
        <f t="shared" si="71"/>
        <v/>
      </c>
      <c r="EU76" s="402"/>
      <c r="EV76" s="369" t="str">
        <f t="shared" si="72"/>
        <v/>
      </c>
      <c r="EW76" s="367" t="str">
        <f t="shared" si="73"/>
        <v/>
      </c>
      <c r="EX76" s="368"/>
      <c r="EY76" s="369" t="str">
        <f t="shared" si="74"/>
        <v/>
      </c>
      <c r="EZ76" s="367" t="str">
        <f t="shared" si="75"/>
        <v/>
      </c>
      <c r="FA76" s="402"/>
      <c r="FB76" s="369" t="str">
        <f t="shared" si="76"/>
        <v/>
      </c>
      <c r="FC76" s="367" t="str">
        <f t="shared" si="77"/>
        <v/>
      </c>
      <c r="FD76" s="368"/>
      <c r="FE76" s="369" t="str">
        <f t="shared" si="78"/>
        <v/>
      </c>
      <c r="FF76" s="367" t="str">
        <f t="shared" si="79"/>
        <v/>
      </c>
      <c r="FG76" s="368"/>
      <c r="FH76" s="369" t="str">
        <f t="shared" si="80"/>
        <v/>
      </c>
      <c r="FI76" s="367" t="str">
        <f t="shared" si="81"/>
        <v/>
      </c>
      <c r="FJ76" s="368"/>
      <c r="FK76" s="369" t="str">
        <f t="shared" si="82"/>
        <v/>
      </c>
      <c r="FL76" s="367" t="str">
        <f t="shared" si="83"/>
        <v/>
      </c>
      <c r="FM76" s="368"/>
      <c r="FN76" s="369" t="str">
        <f t="shared" si="84"/>
        <v/>
      </c>
      <c r="FO76" s="367" t="str">
        <f t="shared" si="85"/>
        <v/>
      </c>
      <c r="FP76" s="368"/>
      <c r="FQ76" s="369" t="str">
        <f t="shared" si="86"/>
        <v/>
      </c>
      <c r="FR76" s="367" t="str">
        <f t="shared" si="87"/>
        <v/>
      </c>
      <c r="FS76" s="402"/>
      <c r="FT76" s="369" t="str">
        <f t="shared" si="88"/>
        <v/>
      </c>
      <c r="FU76" s="367" t="str">
        <f t="shared" si="89"/>
        <v/>
      </c>
      <c r="FV76" s="368"/>
      <c r="FW76" s="369" t="str">
        <f t="shared" si="90"/>
        <v/>
      </c>
      <c r="FX76" s="367" t="str">
        <f t="shared" si="91"/>
        <v/>
      </c>
      <c r="FY76" s="794"/>
      <c r="FZ76" s="369" t="str">
        <f t="shared" si="92"/>
        <v/>
      </c>
      <c r="GA76" s="367" t="str">
        <f t="shared" si="93"/>
        <v/>
      </c>
      <c r="GB76" s="368"/>
      <c r="GC76" s="369" t="str">
        <f t="shared" si="94"/>
        <v/>
      </c>
      <c r="GD76" s="367" t="str">
        <f t="shared" si="95"/>
        <v>→</v>
      </c>
      <c r="GE76" s="368">
        <v>300</v>
      </c>
      <c r="GF76" s="369" t="str">
        <f t="shared" si="96"/>
        <v/>
      </c>
      <c r="GG76" s="367" t="str">
        <f t="shared" si="97"/>
        <v/>
      </c>
      <c r="GH76" s="794"/>
      <c r="GI76" s="369" t="str">
        <f t="shared" si="98"/>
        <v/>
      </c>
      <c r="GJ76" s="367" t="str">
        <f t="shared" si="99"/>
        <v/>
      </c>
      <c r="GK76" s="794"/>
      <c r="GL76" s="369" t="str">
        <f t="shared" si="100"/>
        <v/>
      </c>
      <c r="GM76" s="367" t="str">
        <f t="shared" si="101"/>
        <v/>
      </c>
      <c r="GN76" s="368"/>
      <c r="GO76" s="369" t="str">
        <f t="shared" si="102"/>
        <v/>
      </c>
      <c r="GP76" s="367" t="str">
        <f t="shared" si="103"/>
        <v/>
      </c>
      <c r="GQ76" s="368"/>
      <c r="GR76" s="369" t="str">
        <f t="shared" si="104"/>
        <v>⇒</v>
      </c>
      <c r="GS76" s="367" t="str">
        <f t="shared" si="105"/>
        <v/>
      </c>
      <c r="GT76" s="368"/>
      <c r="GU76" s="369" t="str">
        <f t="shared" si="192"/>
        <v/>
      </c>
      <c r="GV76" s="367" t="str">
        <f t="shared" si="107"/>
        <v/>
      </c>
      <c r="GW76" s="368"/>
      <c r="GX76" s="369" t="str">
        <f t="shared" si="108"/>
        <v/>
      </c>
      <c r="GY76" s="367" t="str">
        <f t="shared" si="109"/>
        <v/>
      </c>
      <c r="GZ76" s="368"/>
      <c r="HA76" s="369" t="str">
        <f t="shared" si="110"/>
        <v/>
      </c>
      <c r="HB76" s="367" t="str">
        <f t="shared" si="111"/>
        <v/>
      </c>
      <c r="HC76" s="368"/>
      <c r="HD76" s="369" t="str">
        <f t="shared" si="112"/>
        <v/>
      </c>
      <c r="HE76" s="367" t="str">
        <f t="shared" si="113"/>
        <v/>
      </c>
      <c r="HF76" s="368"/>
      <c r="HG76" s="369" t="str">
        <f t="shared" si="114"/>
        <v/>
      </c>
      <c r="HH76" s="367" t="str">
        <f t="shared" si="115"/>
        <v/>
      </c>
      <c r="HI76" s="368"/>
      <c r="HJ76" s="369" t="str">
        <f t="shared" si="116"/>
        <v/>
      </c>
      <c r="HK76" s="367" t="str">
        <f t="shared" si="117"/>
        <v/>
      </c>
      <c r="HL76" s="368"/>
      <c r="HM76" s="369" t="str">
        <f t="shared" si="118"/>
        <v/>
      </c>
      <c r="HN76" s="367" t="str">
        <f t="shared" si="119"/>
        <v/>
      </c>
      <c r="HO76" s="368"/>
      <c r="HP76" s="369" t="str">
        <f t="shared" si="120"/>
        <v/>
      </c>
      <c r="HQ76" s="367" t="str">
        <f t="shared" si="121"/>
        <v/>
      </c>
      <c r="HR76" s="368"/>
      <c r="HS76" s="369" t="str">
        <f t="shared" si="122"/>
        <v/>
      </c>
      <c r="HT76" s="367" t="str">
        <f t="shared" si="123"/>
        <v/>
      </c>
      <c r="HU76" s="368"/>
      <c r="HV76" s="367" t="str">
        <f t="shared" si="190"/>
        <v/>
      </c>
      <c r="HW76" s="367" t="str">
        <f t="shared" si="190"/>
        <v/>
      </c>
      <c r="HX76" s="368"/>
      <c r="HY76" s="369" t="str">
        <f t="shared" si="125"/>
        <v/>
      </c>
      <c r="HZ76" s="367" t="str">
        <f t="shared" si="126"/>
        <v/>
      </c>
      <c r="IA76" s="368"/>
      <c r="IB76" s="369" t="str">
        <f t="shared" si="127"/>
        <v/>
      </c>
      <c r="IC76" s="367" t="str">
        <f t="shared" si="128"/>
        <v/>
      </c>
      <c r="ID76" s="402"/>
      <c r="IE76" s="369" t="str">
        <f t="shared" si="129"/>
        <v/>
      </c>
      <c r="IF76" s="367" t="str">
        <f t="shared" si="130"/>
        <v/>
      </c>
      <c r="IG76" s="402"/>
      <c r="IH76" s="369" t="str">
        <f t="shared" si="131"/>
        <v/>
      </c>
      <c r="II76" s="367" t="str">
        <f t="shared" si="132"/>
        <v/>
      </c>
      <c r="IJ76" s="402"/>
      <c r="IK76" s="369" t="str">
        <f t="shared" si="133"/>
        <v/>
      </c>
      <c r="IL76" s="367" t="str">
        <f t="shared" si="134"/>
        <v/>
      </c>
      <c r="IM76" s="368"/>
      <c r="IN76" s="369" t="str">
        <f t="shared" si="135"/>
        <v/>
      </c>
      <c r="IO76" s="367" t="str">
        <f t="shared" si="136"/>
        <v/>
      </c>
      <c r="IP76" s="402"/>
      <c r="IQ76" s="369" t="str">
        <f t="shared" si="137"/>
        <v/>
      </c>
      <c r="IR76" s="367" t="str">
        <f t="shared" si="138"/>
        <v/>
      </c>
      <c r="IS76" s="368"/>
      <c r="IT76" s="369" t="str">
        <f t="shared" si="139"/>
        <v/>
      </c>
      <c r="IU76" s="367" t="str">
        <f t="shared" si="140"/>
        <v/>
      </c>
      <c r="IV76" s="368"/>
      <c r="IW76" s="369" t="str">
        <f t="shared" si="141"/>
        <v/>
      </c>
      <c r="IX76" s="367" t="str">
        <f t="shared" si="142"/>
        <v/>
      </c>
      <c r="IY76" s="368"/>
      <c r="IZ76" s="369" t="str">
        <f t="shared" si="143"/>
        <v/>
      </c>
      <c r="JA76" s="367" t="str">
        <f t="shared" si="144"/>
        <v/>
      </c>
      <c r="JB76" s="368"/>
      <c r="JC76" s="369" t="str">
        <f t="shared" si="145"/>
        <v/>
      </c>
      <c r="JD76" s="367" t="str">
        <f t="shared" si="146"/>
        <v/>
      </c>
      <c r="JE76" s="368"/>
      <c r="JF76" s="369" t="str">
        <f t="shared" si="147"/>
        <v/>
      </c>
      <c r="JG76" s="367" t="str">
        <f t="shared" si="148"/>
        <v/>
      </c>
      <c r="JH76" s="402"/>
      <c r="JI76" s="369" t="str">
        <f t="shared" si="149"/>
        <v/>
      </c>
      <c r="JJ76" s="367" t="str">
        <f t="shared" si="150"/>
        <v/>
      </c>
      <c r="JK76" s="368"/>
      <c r="JL76" s="369" t="str">
        <f t="shared" si="151"/>
        <v/>
      </c>
      <c r="JM76" s="367" t="str">
        <f t="shared" si="152"/>
        <v/>
      </c>
      <c r="JN76" s="794"/>
      <c r="JO76" s="369" t="str">
        <f t="shared" si="153"/>
        <v/>
      </c>
      <c r="JP76" s="367" t="str">
        <f t="shared" si="154"/>
        <v/>
      </c>
      <c r="JQ76" s="368"/>
      <c r="JR76" s="369" t="str">
        <f t="shared" si="155"/>
        <v/>
      </c>
      <c r="JS76" s="367" t="str">
        <f t="shared" si="156"/>
        <v/>
      </c>
      <c r="JT76" s="368"/>
      <c r="JU76" s="369" t="str">
        <f t="shared" si="157"/>
        <v/>
      </c>
      <c r="JV76" s="367" t="str">
        <f t="shared" si="158"/>
        <v/>
      </c>
      <c r="JW76" s="794"/>
      <c r="JX76" s="369" t="str">
        <f t="shared" si="159"/>
        <v/>
      </c>
      <c r="JY76" s="367" t="str">
        <f t="shared" si="160"/>
        <v/>
      </c>
      <c r="JZ76" s="794"/>
      <c r="KA76" s="369" t="str">
        <f t="shared" si="161"/>
        <v/>
      </c>
      <c r="KB76" s="367" t="str">
        <f t="shared" si="162"/>
        <v/>
      </c>
      <c r="KC76" s="368"/>
      <c r="KD76" s="369" t="str">
        <f t="shared" si="163"/>
        <v/>
      </c>
      <c r="KE76" s="367" t="str">
        <f t="shared" si="164"/>
        <v/>
      </c>
      <c r="KF76" s="368"/>
      <c r="KG76" s="369" t="str">
        <f t="shared" si="165"/>
        <v/>
      </c>
      <c r="KH76" s="367" t="str">
        <f t="shared" si="166"/>
        <v/>
      </c>
      <c r="KI76" s="368"/>
      <c r="KJ76" s="369" t="str">
        <f t="shared" si="193"/>
        <v/>
      </c>
      <c r="KK76" s="367" t="str">
        <f t="shared" si="168"/>
        <v/>
      </c>
      <c r="KL76" s="368"/>
      <c r="KM76" s="369" t="str">
        <f t="shared" si="169"/>
        <v/>
      </c>
      <c r="KN76" s="367" t="str">
        <f t="shared" si="170"/>
        <v/>
      </c>
      <c r="KO76" s="368"/>
      <c r="KP76" s="369" t="str">
        <f t="shared" si="171"/>
        <v/>
      </c>
      <c r="KQ76" s="367" t="str">
        <f t="shared" si="172"/>
        <v/>
      </c>
      <c r="KR76" s="368"/>
      <c r="KS76" s="369" t="str">
        <f t="shared" si="173"/>
        <v/>
      </c>
      <c r="KT76" s="367" t="str">
        <f t="shared" si="174"/>
        <v/>
      </c>
      <c r="KU76" s="368"/>
      <c r="KV76" s="369" t="str">
        <f t="shared" si="175"/>
        <v/>
      </c>
      <c r="KW76" s="367" t="str">
        <f t="shared" si="176"/>
        <v/>
      </c>
      <c r="KX76" s="368"/>
      <c r="KY76" s="369" t="str">
        <f t="shared" si="177"/>
        <v/>
      </c>
      <c r="KZ76" s="367" t="str">
        <f t="shared" si="178"/>
        <v/>
      </c>
      <c r="LA76" s="368"/>
      <c r="LB76" s="369" t="str">
        <f t="shared" si="179"/>
        <v/>
      </c>
      <c r="LC76" s="367" t="str">
        <f t="shared" si="180"/>
        <v/>
      </c>
      <c r="LD76" s="368"/>
      <c r="LE76" s="369" t="str">
        <f t="shared" si="181"/>
        <v/>
      </c>
      <c r="LF76" s="367" t="str">
        <f t="shared" si="182"/>
        <v/>
      </c>
      <c r="LG76" s="368"/>
      <c r="LH76" s="369" t="str">
        <f t="shared" si="183"/>
        <v/>
      </c>
      <c r="LI76" s="367" t="str">
        <f t="shared" si="184"/>
        <v/>
      </c>
      <c r="LJ76" s="368"/>
      <c r="LK76" s="367" t="str">
        <f t="shared" si="187"/>
        <v/>
      </c>
      <c r="XFD76" s="230">
        <f t="shared" si="188"/>
        <v>600</v>
      </c>
    </row>
    <row r="77" spans="1:778 16384:16384" ht="21.65" customHeight="1" x14ac:dyDescent="0.2">
      <c r="A77" s="120"/>
      <c r="B77" s="637">
        <f>IFERROR(VLOOKUP($D77,[1]受注ﾌｧｲﾙ!$A$3:$BZ$1314,5,FALSE),"-")</f>
        <v>46121.426226851851</v>
      </c>
      <c r="C77" s="555">
        <f>IFERROR(VLOOKUP($D77,[1]受注ﾌｧｲﾙ!$A$3:$BZ$1314,6,FALSE),"-")</f>
        <v>0</v>
      </c>
      <c r="D77" s="763" t="s">
        <v>1002</v>
      </c>
      <c r="E77" s="638">
        <f>IFERROR(VLOOKUP($D77,[1]受注ﾌｧｲﾙ!$A$3:$BZ$1314,17,FALSE),"-")</f>
        <v>6710</v>
      </c>
      <c r="F77" s="540" t="str">
        <f>IFERROR(VLOOKUP($D77,[1]受注ﾌｧｲﾙ!$A$3:$BZ$1314,18,FALSE),"-")</f>
        <v>50080-AY0B- 870X200</v>
      </c>
      <c r="G77" s="540" t="str">
        <f>IFERROR(VLOOKUP($D77,[1]受注ﾌｧｲﾙ!$A$3:$BZ$1314,19,FALSE),"-")</f>
        <v>FA</v>
      </c>
      <c r="H77" s="540" t="str">
        <f>IFERROR(VLOOKUP($D77,[1]受注ﾌｧｲﾙ!$A$3:$BZ$1314,20,FALSE),"-")</f>
        <v>GA1</v>
      </c>
      <c r="I77" s="540" t="str">
        <f>IFERROR(VLOOKUP($D77,[1]受注ﾌｧｲﾙ!$A$3:$BZ$1314,21,FALSE),"-")</f>
        <v>F</v>
      </c>
      <c r="J77" s="639">
        <f>IFERROR(VLOOKUP($D77,[1]受注ﾌｧｲﾙ!$A$3:$BZ$1314,22,FALSE),"-")</f>
        <v>3000</v>
      </c>
      <c r="K77" s="540" t="str">
        <f>IFERROR(VLOOKUP($D77,[1]受注ﾌｧｲﾙ!$A$3:$BZ$1314,8,FALSE),"-")</f>
        <v>0R040-8Y0B- 870X200
0R040-8Y0B- 870X200</v>
      </c>
      <c r="L77" s="540" t="str">
        <f>IFERROR(VLOOKUP($D77,[1]受注ﾌｧｲﾙ!$A$3:$BZ$1314,9,FALSE),"-")</f>
        <v>FA
FA</v>
      </c>
      <c r="M77" s="540" t="str">
        <f>IFERROR(VLOOKUP($D77,[1]受注ﾌｧｲﾙ!$A$3:$BZ$1314,10,FALSE),"-")</f>
        <v>GA1
GA1</v>
      </c>
      <c r="N77" s="540" t="str">
        <f>IFERROR(VLOOKUP($D77,[1]受注ﾌｧｲﾙ!$A$3:$BZ$1314,11,FALSE),"-")</f>
        <v>H
Q</v>
      </c>
      <c r="O77" s="639" t="str">
        <f>IFERROR(VLOOKUP($D77,[1]受注ﾌｧｲﾙ!$A$3:$BZ$1314,13,FALSE),"-")</f>
        <v>3000
3000</v>
      </c>
      <c r="P77" s="540">
        <f>IFERROR(VLOOKUP($D77,[1]受注ﾌｧｲﾙ!$A$3:$BZ$1314,15,FALSE),"-")</f>
        <v>0</v>
      </c>
      <c r="Q77" s="640" t="str">
        <f>IFERROR((VLOOKUP($D77,[1]受注ﾌｧｲﾙ!$A$3:$BZ$1314,16,FALSE)*O77),"-")</f>
        <v>-</v>
      </c>
      <c r="R77" s="640">
        <f>IFERROR(VLOOKUP($D77,[3]加工日報その他!$A$5:$DD$999,107,FALSE),"-")</f>
        <v>3000</v>
      </c>
      <c r="S77" s="540" t="str">
        <f>IFERROR(VLOOKUP($D77,[1]受注ﾌｧｲﾙ!$A$3:$BZ$1314,26,FALSE),"-")</f>
        <v>SEC,熱融着</v>
      </c>
      <c r="T77" s="641" t="str">
        <f>IFERROR(VLOOKUP($D77,[1]受注ﾌｧｲﾙ!$A$3:$BZ$1314,23,FALSE),"-")</f>
        <v>滋賀</v>
      </c>
      <c r="U77" s="642"/>
      <c r="V77" s="642"/>
      <c r="W77" s="642">
        <f>IFERROR(VLOOKUP($D77,[1]受注ﾌｧｲﾙ!$A$3:$BZ$1314,25,FALSE),"-")</f>
        <v>46127</v>
      </c>
      <c r="X77" s="642">
        <f>IFERROR(VLOOKUP($D77,[1]受注ﾌｧｲﾙ!$A$3:$BZ$1314,32,FALSE),"-")</f>
        <v>46135</v>
      </c>
      <c r="Y77" s="642">
        <f>IFERROR(VLOOKUP($D77,[1]受注ﾌｧｲﾙ!$A$3:$BZ$1314,33,FALSE),"-")</f>
        <v>46135</v>
      </c>
      <c r="Z77" s="642">
        <f t="shared" si="0"/>
        <v>46128</v>
      </c>
      <c r="AA77" s="643">
        <f>IFERROR(VLOOKUP($D77,[3]加工日報その他!$A$5:$DD$999,2,FALSE),"-")</f>
        <v>46128</v>
      </c>
      <c r="AB77" s="644">
        <f>IFERROR(VLOOKUP($D77,[3]加工日報その他!$A$5:$DD$999,108,FALSE),"-")</f>
        <v>3000</v>
      </c>
      <c r="AC77" s="645">
        <f t="shared" si="1"/>
        <v>3000</v>
      </c>
      <c r="AD77" s="410" t="str">
        <f>IFERROR(VLOOKUP($D77,[1]受注ﾌｧｲﾙ!$A$3:$BZ$1314,27,FALSE),"-")&amp;"　"&amp;IFERROR(VLOOKUP($D77,[1]受注ﾌｧｲﾙ!$A$3:$BZ$1314,28,FALSE),"-")&amp;"　"&amp;IFERROR(VLOOKUP($D77,[1]受注ﾌｧｲﾙ!$A$3:$BZ$1314,29,FALSE),"-")</f>
        <v>　　</v>
      </c>
      <c r="AE77" s="366"/>
      <c r="AF77" s="646" t="str">
        <f>IFERROR(VLOOKUP($D77,[3]加工日報その他!$A$5:$DD$999,94,FALSE),"-")</f>
        <v>完</v>
      </c>
      <c r="AG77" s="647" t="str">
        <f>IFERROR(VLOOKUP($D77,[1]受注ﾌｧｲﾙ!$A$3:$BZ$1314,2,FALSE),"-")</f>
        <v>通常入力</v>
      </c>
      <c r="AH77" s="647" t="str">
        <f>IFERROR(VLOOKUP($D77,[1]受注ﾌｧｲﾙ!$A$3:$BZ$1314,3,FALSE),"-")</f>
        <v>後加工</v>
      </c>
      <c r="AI77" s="648" t="str">
        <f>IFERROR(VLOOKUP($D77,[1]受注ﾌｧｲﾙ!$A$3:$BZ$1314,31,FALSE),"-")</f>
        <v>屋根</v>
      </c>
      <c r="AJ77" s="648" t="str">
        <f>IFERROR(VLOOKUP($D77,[1]受注ﾌｧｲﾙ!$A$3:$BZ$1314,12,FALSE),"-")</f>
        <v xml:space="preserve"> </v>
      </c>
      <c r="AK77" s="649" t="str">
        <f>IFERROR(VLOOKUP($D77,[1]受注ﾌｧｲﾙ!$A$3:$BZ$1314,24,FALSE),"-")</f>
        <v>融着</v>
      </c>
      <c r="AL77" s="366"/>
      <c r="AM77" s="366"/>
      <c r="AN77" s="366"/>
      <c r="AO77" s="366"/>
      <c r="AP77" s="366"/>
      <c r="AQ77" s="848" t="s">
        <v>326</v>
      </c>
      <c r="AR77" s="763"/>
      <c r="AS77" s="367" t="str">
        <f t="shared" si="2"/>
        <v/>
      </c>
      <c r="AT77" s="368"/>
      <c r="AU77" s="369" t="str">
        <f t="shared" si="3"/>
        <v/>
      </c>
      <c r="AV77" s="367" t="str">
        <f t="shared" si="4"/>
        <v/>
      </c>
      <c r="AW77" s="368"/>
      <c r="AX77" s="369" t="str">
        <f t="shared" si="5"/>
        <v/>
      </c>
      <c r="AY77" s="367" t="str">
        <f t="shared" si="6"/>
        <v/>
      </c>
      <c r="AZ77" s="402"/>
      <c r="BA77" s="369" t="str">
        <f t="shared" si="7"/>
        <v/>
      </c>
      <c r="BB77" s="367" t="str">
        <f t="shared" si="8"/>
        <v/>
      </c>
      <c r="BC77" s="402"/>
      <c r="BD77" s="369" t="str">
        <f t="shared" si="9"/>
        <v/>
      </c>
      <c r="BE77" s="367" t="str">
        <f t="shared" si="10"/>
        <v/>
      </c>
      <c r="BF77" s="402"/>
      <c r="BG77" s="369" t="str">
        <f t="shared" si="11"/>
        <v/>
      </c>
      <c r="BH77" s="367" t="str">
        <f t="shared" si="12"/>
        <v/>
      </c>
      <c r="BI77" s="368"/>
      <c r="BJ77" s="369" t="str">
        <f t="shared" si="13"/>
        <v/>
      </c>
      <c r="BK77" s="367" t="str">
        <f t="shared" si="14"/>
        <v/>
      </c>
      <c r="BL77" s="402"/>
      <c r="BM77" s="369" t="str">
        <f t="shared" si="15"/>
        <v/>
      </c>
      <c r="BN77" s="367" t="str">
        <f t="shared" si="16"/>
        <v/>
      </c>
      <c r="BO77" s="368"/>
      <c r="BP77" s="369" t="str">
        <f t="shared" si="17"/>
        <v/>
      </c>
      <c r="BQ77" s="367" t="str">
        <f t="shared" si="18"/>
        <v/>
      </c>
      <c r="BR77" s="368"/>
      <c r="BS77" s="369" t="str">
        <f t="shared" si="19"/>
        <v/>
      </c>
      <c r="BT77" s="367" t="str">
        <f t="shared" si="20"/>
        <v/>
      </c>
      <c r="BU77" s="368"/>
      <c r="BV77" s="369" t="str">
        <f t="shared" si="21"/>
        <v/>
      </c>
      <c r="BW77" s="367" t="str">
        <f t="shared" si="22"/>
        <v/>
      </c>
      <c r="BX77" s="368"/>
      <c r="BY77" s="369" t="str">
        <f t="shared" si="23"/>
        <v/>
      </c>
      <c r="BZ77" s="367" t="str">
        <f t="shared" si="24"/>
        <v/>
      </c>
      <c r="CA77" s="368"/>
      <c r="CB77" s="369" t="str">
        <f t="shared" si="25"/>
        <v/>
      </c>
      <c r="CC77" s="367" t="str">
        <f t="shared" si="26"/>
        <v/>
      </c>
      <c r="CD77" s="402"/>
      <c r="CE77" s="369" t="str">
        <f t="shared" si="27"/>
        <v/>
      </c>
      <c r="CF77" s="367" t="str">
        <f t="shared" si="28"/>
        <v/>
      </c>
      <c r="CG77" s="368"/>
      <c r="CH77" s="369" t="str">
        <f t="shared" si="29"/>
        <v/>
      </c>
      <c r="CI77" s="367" t="str">
        <f t="shared" si="30"/>
        <v/>
      </c>
      <c r="CJ77" s="794"/>
      <c r="CK77" s="369" t="str">
        <f t="shared" si="31"/>
        <v/>
      </c>
      <c r="CL77" s="367" t="str">
        <f t="shared" si="32"/>
        <v/>
      </c>
      <c r="CM77" s="368"/>
      <c r="CN77" s="369" t="str">
        <f t="shared" si="33"/>
        <v/>
      </c>
      <c r="CO77" s="367" t="str">
        <f t="shared" si="34"/>
        <v/>
      </c>
      <c r="CP77" s="368"/>
      <c r="CQ77" s="369" t="str">
        <f t="shared" si="35"/>
        <v/>
      </c>
      <c r="CR77" s="367" t="str">
        <f t="shared" si="36"/>
        <v/>
      </c>
      <c r="CS77" s="794"/>
      <c r="CT77" s="369" t="str">
        <f t="shared" si="37"/>
        <v/>
      </c>
      <c r="CU77" s="367" t="str">
        <f t="shared" si="38"/>
        <v/>
      </c>
      <c r="CV77" s="794"/>
      <c r="CW77" s="369" t="str">
        <f t="shared" si="39"/>
        <v/>
      </c>
      <c r="CX77" s="367" t="str">
        <f t="shared" si="40"/>
        <v/>
      </c>
      <c r="CY77" s="368"/>
      <c r="CZ77" s="369" t="str">
        <f t="shared" si="41"/>
        <v/>
      </c>
      <c r="DA77" s="367" t="str">
        <f t="shared" si="42"/>
        <v/>
      </c>
      <c r="DB77" s="368"/>
      <c r="DC77" s="369" t="str">
        <f t="shared" si="43"/>
        <v/>
      </c>
      <c r="DD77" s="367" t="str">
        <f t="shared" si="44"/>
        <v/>
      </c>
      <c r="DE77" s="368"/>
      <c r="DF77" s="369" t="str">
        <f t="shared" si="45"/>
        <v/>
      </c>
      <c r="DG77" s="367" t="str">
        <f t="shared" si="46"/>
        <v/>
      </c>
      <c r="DH77" s="368"/>
      <c r="DI77" s="369" t="str">
        <f t="shared" si="47"/>
        <v/>
      </c>
      <c r="DJ77" s="367" t="str">
        <f t="shared" si="48"/>
        <v/>
      </c>
      <c r="DK77" s="368"/>
      <c r="DL77" s="369" t="str">
        <f t="shared" si="49"/>
        <v/>
      </c>
      <c r="DM77" s="367" t="str">
        <f t="shared" si="50"/>
        <v/>
      </c>
      <c r="DN77" s="368"/>
      <c r="DO77" s="369" t="str">
        <f t="shared" si="51"/>
        <v/>
      </c>
      <c r="DP77" s="367" t="str">
        <f t="shared" si="52"/>
        <v/>
      </c>
      <c r="DQ77" s="368"/>
      <c r="DR77" s="369" t="str">
        <f t="shared" si="53"/>
        <v/>
      </c>
      <c r="DS77" s="367" t="str">
        <f t="shared" si="54"/>
        <v/>
      </c>
      <c r="DT77" s="368"/>
      <c r="DU77" s="369" t="str">
        <f t="shared" si="55"/>
        <v/>
      </c>
      <c r="DV77" s="367" t="str">
        <f t="shared" si="56"/>
        <v/>
      </c>
      <c r="DW77" s="368"/>
      <c r="DX77" s="369" t="str">
        <f t="shared" si="57"/>
        <v/>
      </c>
      <c r="DY77" s="367" t="str">
        <f t="shared" si="58"/>
        <v/>
      </c>
      <c r="DZ77" s="368"/>
      <c r="EA77" s="369" t="str">
        <f t="shared" si="59"/>
        <v/>
      </c>
      <c r="EB77" s="367" t="str">
        <f t="shared" si="60"/>
        <v/>
      </c>
      <c r="EC77" s="368"/>
      <c r="ED77" s="369" t="str">
        <f t="shared" si="61"/>
        <v/>
      </c>
      <c r="EE77" s="367" t="str">
        <f t="shared" si="62"/>
        <v/>
      </c>
      <c r="EF77" s="368"/>
      <c r="EG77" s="367" t="str">
        <f t="shared" si="189"/>
        <v/>
      </c>
      <c r="EH77" s="367" t="str">
        <f t="shared" si="189"/>
        <v/>
      </c>
      <c r="EI77" s="368"/>
      <c r="EJ77" s="369" t="str">
        <f t="shared" si="64"/>
        <v/>
      </c>
      <c r="EK77" s="367" t="str">
        <f t="shared" si="65"/>
        <v/>
      </c>
      <c r="EL77" s="368"/>
      <c r="EM77" s="369" t="str">
        <f t="shared" si="66"/>
        <v/>
      </c>
      <c r="EN77" s="367" t="str">
        <f t="shared" si="67"/>
        <v/>
      </c>
      <c r="EO77" s="402"/>
      <c r="EP77" s="369" t="str">
        <f t="shared" si="68"/>
        <v/>
      </c>
      <c r="EQ77" s="367" t="str">
        <f t="shared" si="69"/>
        <v/>
      </c>
      <c r="ER77" s="402"/>
      <c r="ES77" s="369" t="str">
        <f t="shared" si="70"/>
        <v/>
      </c>
      <c r="ET77" s="367" t="str">
        <f t="shared" si="71"/>
        <v/>
      </c>
      <c r="EU77" s="402"/>
      <c r="EV77" s="369" t="str">
        <f t="shared" si="72"/>
        <v/>
      </c>
      <c r="EW77" s="367" t="str">
        <f t="shared" si="73"/>
        <v/>
      </c>
      <c r="EX77" s="368"/>
      <c r="EY77" s="369" t="str">
        <f t="shared" si="74"/>
        <v/>
      </c>
      <c r="EZ77" s="367" t="str">
        <f t="shared" si="75"/>
        <v/>
      </c>
      <c r="FA77" s="402"/>
      <c r="FB77" s="369" t="str">
        <f t="shared" si="76"/>
        <v/>
      </c>
      <c r="FC77" s="367" t="str">
        <f t="shared" si="77"/>
        <v/>
      </c>
      <c r="FD77" s="368"/>
      <c r="FE77" s="369" t="str">
        <f t="shared" si="78"/>
        <v/>
      </c>
      <c r="FF77" s="367" t="str">
        <f t="shared" si="79"/>
        <v/>
      </c>
      <c r="FG77" s="368"/>
      <c r="FH77" s="369" t="str">
        <f t="shared" si="80"/>
        <v/>
      </c>
      <c r="FI77" s="367" t="str">
        <f t="shared" si="81"/>
        <v/>
      </c>
      <c r="FJ77" s="368"/>
      <c r="FK77" s="369" t="str">
        <f t="shared" si="82"/>
        <v/>
      </c>
      <c r="FL77" s="367" t="str">
        <f t="shared" si="83"/>
        <v/>
      </c>
      <c r="FM77" s="368"/>
      <c r="FN77" s="369" t="str">
        <f t="shared" si="84"/>
        <v/>
      </c>
      <c r="FO77" s="367" t="str">
        <f t="shared" si="85"/>
        <v/>
      </c>
      <c r="FP77" s="368"/>
      <c r="FQ77" s="369" t="str">
        <f t="shared" si="86"/>
        <v/>
      </c>
      <c r="FR77" s="367" t="str">
        <f t="shared" si="87"/>
        <v/>
      </c>
      <c r="FS77" s="402"/>
      <c r="FT77" s="369" t="str">
        <f t="shared" si="88"/>
        <v/>
      </c>
      <c r="FU77" s="367" t="str">
        <f t="shared" si="89"/>
        <v/>
      </c>
      <c r="FV77" s="368"/>
      <c r="FW77" s="369" t="str">
        <f t="shared" si="90"/>
        <v/>
      </c>
      <c r="FX77" s="367" t="str">
        <f t="shared" si="91"/>
        <v>→</v>
      </c>
      <c r="FY77" s="794"/>
      <c r="FZ77" s="369" t="str">
        <f t="shared" si="92"/>
        <v/>
      </c>
      <c r="GA77" s="367" t="str">
        <f t="shared" si="93"/>
        <v/>
      </c>
      <c r="GB77" s="368">
        <v>3000</v>
      </c>
      <c r="GC77" s="369" t="str">
        <f t="shared" si="94"/>
        <v/>
      </c>
      <c r="GD77" s="367" t="str">
        <f t="shared" si="95"/>
        <v/>
      </c>
      <c r="GE77" s="368"/>
      <c r="GF77" s="369" t="str">
        <f t="shared" si="96"/>
        <v/>
      </c>
      <c r="GG77" s="367" t="str">
        <f t="shared" si="97"/>
        <v/>
      </c>
      <c r="GH77" s="794"/>
      <c r="GI77" s="369" t="str">
        <f t="shared" si="98"/>
        <v/>
      </c>
      <c r="GJ77" s="367" t="str">
        <f t="shared" si="99"/>
        <v/>
      </c>
      <c r="GK77" s="794"/>
      <c r="GL77" s="369" t="str">
        <f t="shared" si="100"/>
        <v/>
      </c>
      <c r="GM77" s="367" t="str">
        <f t="shared" si="101"/>
        <v/>
      </c>
      <c r="GN77" s="368"/>
      <c r="GO77" s="369" t="str">
        <f t="shared" si="102"/>
        <v/>
      </c>
      <c r="GP77" s="367" t="str">
        <f t="shared" si="103"/>
        <v/>
      </c>
      <c r="GQ77" s="368"/>
      <c r="GR77" s="369" t="str">
        <f t="shared" si="104"/>
        <v/>
      </c>
      <c r="GS77" s="367" t="str">
        <f t="shared" si="105"/>
        <v/>
      </c>
      <c r="GT77" s="368"/>
      <c r="GU77" s="369" t="str">
        <f t="shared" si="192"/>
        <v/>
      </c>
      <c r="GV77" s="367" t="str">
        <f t="shared" si="107"/>
        <v/>
      </c>
      <c r="GW77" s="368"/>
      <c r="GX77" s="369" t="str">
        <f t="shared" si="108"/>
        <v>⇒</v>
      </c>
      <c r="GY77" s="367" t="str">
        <f t="shared" si="109"/>
        <v/>
      </c>
      <c r="GZ77" s="368"/>
      <c r="HA77" s="369" t="str">
        <f t="shared" si="110"/>
        <v/>
      </c>
      <c r="HB77" s="367" t="str">
        <f t="shared" si="111"/>
        <v/>
      </c>
      <c r="HC77" s="368"/>
      <c r="HD77" s="369" t="str">
        <f t="shared" si="112"/>
        <v/>
      </c>
      <c r="HE77" s="367" t="str">
        <f t="shared" si="113"/>
        <v/>
      </c>
      <c r="HF77" s="368"/>
      <c r="HG77" s="369" t="str">
        <f t="shared" si="114"/>
        <v/>
      </c>
      <c r="HH77" s="367" t="str">
        <f t="shared" si="115"/>
        <v/>
      </c>
      <c r="HI77" s="368"/>
      <c r="HJ77" s="369" t="str">
        <f t="shared" si="116"/>
        <v/>
      </c>
      <c r="HK77" s="367" t="str">
        <f t="shared" si="117"/>
        <v/>
      </c>
      <c r="HL77" s="368"/>
      <c r="HM77" s="369" t="str">
        <f t="shared" si="118"/>
        <v/>
      </c>
      <c r="HN77" s="367" t="str">
        <f t="shared" si="119"/>
        <v/>
      </c>
      <c r="HO77" s="368"/>
      <c r="HP77" s="369" t="str">
        <f t="shared" si="120"/>
        <v/>
      </c>
      <c r="HQ77" s="367" t="str">
        <f t="shared" si="121"/>
        <v/>
      </c>
      <c r="HR77" s="368"/>
      <c r="HS77" s="369" t="str">
        <f t="shared" si="122"/>
        <v/>
      </c>
      <c r="HT77" s="367" t="str">
        <f t="shared" si="123"/>
        <v/>
      </c>
      <c r="HU77" s="368"/>
      <c r="HV77" s="367" t="str">
        <f t="shared" si="190"/>
        <v/>
      </c>
      <c r="HW77" s="367" t="str">
        <f t="shared" si="190"/>
        <v/>
      </c>
      <c r="HX77" s="368"/>
      <c r="HY77" s="369" t="str">
        <f t="shared" si="125"/>
        <v/>
      </c>
      <c r="HZ77" s="367" t="str">
        <f t="shared" si="126"/>
        <v/>
      </c>
      <c r="IA77" s="368"/>
      <c r="IB77" s="369" t="str">
        <f t="shared" si="127"/>
        <v/>
      </c>
      <c r="IC77" s="367" t="str">
        <f t="shared" si="128"/>
        <v/>
      </c>
      <c r="ID77" s="402"/>
      <c r="IE77" s="369" t="str">
        <f t="shared" si="129"/>
        <v/>
      </c>
      <c r="IF77" s="367" t="str">
        <f t="shared" si="130"/>
        <v/>
      </c>
      <c r="IG77" s="402"/>
      <c r="IH77" s="369" t="str">
        <f t="shared" si="131"/>
        <v/>
      </c>
      <c r="II77" s="367" t="str">
        <f t="shared" si="132"/>
        <v/>
      </c>
      <c r="IJ77" s="402"/>
      <c r="IK77" s="369" t="str">
        <f t="shared" si="133"/>
        <v/>
      </c>
      <c r="IL77" s="367" t="str">
        <f t="shared" si="134"/>
        <v/>
      </c>
      <c r="IM77" s="368"/>
      <c r="IN77" s="369" t="str">
        <f t="shared" si="135"/>
        <v/>
      </c>
      <c r="IO77" s="367" t="str">
        <f t="shared" si="136"/>
        <v/>
      </c>
      <c r="IP77" s="402"/>
      <c r="IQ77" s="369" t="str">
        <f t="shared" si="137"/>
        <v/>
      </c>
      <c r="IR77" s="367" t="str">
        <f t="shared" si="138"/>
        <v/>
      </c>
      <c r="IS77" s="368"/>
      <c r="IT77" s="369" t="str">
        <f t="shared" si="139"/>
        <v/>
      </c>
      <c r="IU77" s="367" t="str">
        <f t="shared" si="140"/>
        <v/>
      </c>
      <c r="IV77" s="368"/>
      <c r="IW77" s="369" t="str">
        <f t="shared" si="141"/>
        <v/>
      </c>
      <c r="IX77" s="367" t="str">
        <f t="shared" si="142"/>
        <v/>
      </c>
      <c r="IY77" s="368"/>
      <c r="IZ77" s="369" t="str">
        <f t="shared" si="143"/>
        <v/>
      </c>
      <c r="JA77" s="367" t="str">
        <f t="shared" si="144"/>
        <v/>
      </c>
      <c r="JB77" s="368"/>
      <c r="JC77" s="369" t="str">
        <f t="shared" si="145"/>
        <v/>
      </c>
      <c r="JD77" s="367" t="str">
        <f t="shared" si="146"/>
        <v/>
      </c>
      <c r="JE77" s="368"/>
      <c r="JF77" s="369" t="str">
        <f t="shared" si="147"/>
        <v/>
      </c>
      <c r="JG77" s="367" t="str">
        <f t="shared" si="148"/>
        <v/>
      </c>
      <c r="JH77" s="402"/>
      <c r="JI77" s="369" t="str">
        <f t="shared" si="149"/>
        <v/>
      </c>
      <c r="JJ77" s="367" t="str">
        <f t="shared" si="150"/>
        <v/>
      </c>
      <c r="JK77" s="368"/>
      <c r="JL77" s="369" t="str">
        <f t="shared" si="151"/>
        <v/>
      </c>
      <c r="JM77" s="367" t="str">
        <f t="shared" si="152"/>
        <v/>
      </c>
      <c r="JN77" s="794"/>
      <c r="JO77" s="369" t="str">
        <f t="shared" si="153"/>
        <v/>
      </c>
      <c r="JP77" s="367" t="str">
        <f t="shared" si="154"/>
        <v/>
      </c>
      <c r="JQ77" s="368"/>
      <c r="JR77" s="369" t="str">
        <f t="shared" si="155"/>
        <v/>
      </c>
      <c r="JS77" s="367" t="str">
        <f t="shared" si="156"/>
        <v/>
      </c>
      <c r="JT77" s="368"/>
      <c r="JU77" s="369" t="str">
        <f t="shared" si="157"/>
        <v/>
      </c>
      <c r="JV77" s="367" t="str">
        <f t="shared" si="158"/>
        <v/>
      </c>
      <c r="JW77" s="794"/>
      <c r="JX77" s="369" t="str">
        <f t="shared" si="159"/>
        <v/>
      </c>
      <c r="JY77" s="367" t="str">
        <f t="shared" si="160"/>
        <v/>
      </c>
      <c r="JZ77" s="794"/>
      <c r="KA77" s="369" t="str">
        <f t="shared" si="161"/>
        <v/>
      </c>
      <c r="KB77" s="367" t="str">
        <f t="shared" si="162"/>
        <v/>
      </c>
      <c r="KC77" s="368"/>
      <c r="KD77" s="369" t="str">
        <f t="shared" si="163"/>
        <v/>
      </c>
      <c r="KE77" s="367" t="str">
        <f t="shared" si="164"/>
        <v/>
      </c>
      <c r="KF77" s="368"/>
      <c r="KG77" s="369" t="str">
        <f t="shared" si="165"/>
        <v/>
      </c>
      <c r="KH77" s="367" t="str">
        <f t="shared" si="166"/>
        <v/>
      </c>
      <c r="KI77" s="368"/>
      <c r="KJ77" s="369" t="str">
        <f t="shared" si="193"/>
        <v/>
      </c>
      <c r="KK77" s="367" t="str">
        <f t="shared" si="168"/>
        <v/>
      </c>
      <c r="KL77" s="368"/>
      <c r="KM77" s="369" t="str">
        <f t="shared" si="169"/>
        <v/>
      </c>
      <c r="KN77" s="367" t="str">
        <f t="shared" si="170"/>
        <v/>
      </c>
      <c r="KO77" s="368"/>
      <c r="KP77" s="369" t="str">
        <f t="shared" si="171"/>
        <v/>
      </c>
      <c r="KQ77" s="367" t="str">
        <f t="shared" si="172"/>
        <v/>
      </c>
      <c r="KR77" s="368"/>
      <c r="KS77" s="369" t="str">
        <f t="shared" si="173"/>
        <v/>
      </c>
      <c r="KT77" s="367" t="str">
        <f t="shared" si="174"/>
        <v/>
      </c>
      <c r="KU77" s="368"/>
      <c r="KV77" s="369" t="str">
        <f t="shared" si="175"/>
        <v/>
      </c>
      <c r="KW77" s="367" t="str">
        <f t="shared" si="176"/>
        <v/>
      </c>
      <c r="KX77" s="368"/>
      <c r="KY77" s="369" t="str">
        <f t="shared" si="177"/>
        <v/>
      </c>
      <c r="KZ77" s="367" t="str">
        <f t="shared" si="178"/>
        <v/>
      </c>
      <c r="LA77" s="368"/>
      <c r="LB77" s="369" t="str">
        <f t="shared" si="179"/>
        <v/>
      </c>
      <c r="LC77" s="367" t="str">
        <f t="shared" si="180"/>
        <v/>
      </c>
      <c r="LD77" s="368"/>
      <c r="LE77" s="369" t="str">
        <f t="shared" si="181"/>
        <v/>
      </c>
      <c r="LF77" s="367" t="str">
        <f t="shared" si="182"/>
        <v/>
      </c>
      <c r="LG77" s="368"/>
      <c r="LH77" s="369" t="str">
        <f t="shared" si="183"/>
        <v/>
      </c>
      <c r="LI77" s="367" t="str">
        <f t="shared" si="184"/>
        <v/>
      </c>
      <c r="LJ77" s="368"/>
      <c r="LK77" s="367" t="str">
        <f t="shared" si="187"/>
        <v/>
      </c>
      <c r="XFD77" s="230">
        <f t="shared" si="188"/>
        <v>6000</v>
      </c>
    </row>
    <row r="78" spans="1:778 16384:16384" ht="21.65" customHeight="1" x14ac:dyDescent="0.2">
      <c r="A78" s="870"/>
      <c r="B78" s="907">
        <f>IFERROR(VLOOKUP($D78,[1]受注ﾌｧｲﾙ!$A$3:$BZ$1314,5,FALSE),"-")</f>
        <v>46114.474108796298</v>
      </c>
      <c r="C78" s="897">
        <f>IFERROR(VLOOKUP($D78,[1]受注ﾌｧｲﾙ!$A$3:$BZ$1314,6,FALSE),"-")</f>
        <v>0</v>
      </c>
      <c r="D78" s="912" t="s">
        <v>968</v>
      </c>
      <c r="E78" s="913">
        <f>IFERROR(VLOOKUP($D78,[1]受注ﾌｧｲﾙ!$A$3:$BZ$1314,17,FALSE),"-")</f>
        <v>6780</v>
      </c>
      <c r="F78" s="878" t="str">
        <f>IFERROR(VLOOKUP($D78,[1]受注ﾌｧｲﾙ!$A$3:$BZ$1314,18,FALSE),"-")</f>
        <v>15020-AX5R-1440X300</v>
      </c>
      <c r="G78" s="878" t="str">
        <f>IFERROR(VLOOKUP($D78,[1]受注ﾌｧｲﾙ!$A$3:$BZ$1314,19,FALSE),"-")</f>
        <v>FA</v>
      </c>
      <c r="H78" s="878" t="str">
        <f>IFERROR(VLOOKUP($D78,[1]受注ﾌｧｲﾙ!$A$3:$BZ$1314,20,FALSE),"-")</f>
        <v xml:space="preserve">   </v>
      </c>
      <c r="I78" s="878" t="str">
        <f>IFERROR(VLOOKUP($D78,[1]受注ﾌｧｲﾙ!$A$3:$BZ$1314,21,FALSE),"-")</f>
        <v>P</v>
      </c>
      <c r="J78" s="914">
        <f>IFERROR(VLOOKUP($D78,[1]受注ﾌｧｲﾙ!$A$3:$BZ$1314,22,FALSE),"-")</f>
        <v>0</v>
      </c>
      <c r="K78" s="878" t="str">
        <f>IFERROR(VLOOKUP($D78,[1]受注ﾌｧｲﾙ!$A$3:$BZ$1314,8,FALSE),"-")</f>
        <v>15020-JX5R-1440X300</v>
      </c>
      <c r="L78" s="878" t="str">
        <f>IFERROR(VLOOKUP($D78,[1]受注ﾌｧｲﾙ!$A$3:$BZ$1314,9,FALSE),"-")</f>
        <v>FA</v>
      </c>
      <c r="M78" s="878" t="str">
        <f>IFERROR(VLOOKUP($D78,[1]受注ﾌｧｲﾙ!$A$3:$BZ$1314,10,FALSE),"-")</f>
        <v xml:space="preserve">   </v>
      </c>
      <c r="N78" s="878" t="str">
        <f>IFERROR(VLOOKUP($D78,[1]受注ﾌｧｲﾙ!$A$3:$BZ$1314,11,FALSE),"-")</f>
        <v>R</v>
      </c>
      <c r="O78" s="914">
        <f>IFERROR(VLOOKUP($D78,[1]受注ﾌｧｲﾙ!$A$3:$BZ$1314,13,FALSE),"-")</f>
        <v>0</v>
      </c>
      <c r="P78" s="878">
        <f>IFERROR(VLOOKUP($D78,[1]受注ﾌｧｲﾙ!$A$3:$BZ$1314,15,FALSE),"-")</f>
        <v>0</v>
      </c>
      <c r="Q78" s="898">
        <f>IFERROR((VLOOKUP($D78,[1]受注ﾌｧｲﾙ!$A$3:$BZ$1314,16,FALSE)*O78),"-")</f>
        <v>0</v>
      </c>
      <c r="R78" s="898" t="str">
        <f>IFERROR(VLOOKUP($D78,[3]加工日報その他!$A$5:$DD$999,107,FALSE),"-")</f>
        <v>-</v>
      </c>
      <c r="S78" s="878" t="str">
        <f>IFERROR(VLOOKUP($D78,[1]受注ﾌｧｲﾙ!$A$3:$BZ$1314,26,FALSE),"-")</f>
        <v>EC,検査</v>
      </c>
      <c r="T78" s="915" t="str">
        <f>IFERROR(VLOOKUP($D78,[1]受注ﾌｧｲﾙ!$A$3:$BZ$1314,23,FALSE),"-")</f>
        <v>滋賀</v>
      </c>
      <c r="U78" s="916"/>
      <c r="V78" s="916"/>
      <c r="W78" s="916">
        <f>IFERROR(VLOOKUP($D78,[1]受注ﾌｧｲﾙ!$A$3:$BZ$1314,25,FALSE),"-")</f>
        <v>46125</v>
      </c>
      <c r="X78" s="916">
        <f>IFERROR(VLOOKUP($D78,[1]受注ﾌｧｲﾙ!$A$3:$BZ$1314,32,FALSE),"-")</f>
        <v>46136</v>
      </c>
      <c r="Y78" s="916">
        <f>IFERROR(VLOOKUP($D78,[1]受注ﾌｧｲﾙ!$A$3:$BZ$1314,33,FALSE),"-")</f>
        <v>46136</v>
      </c>
      <c r="Z78" s="916" t="str">
        <f t="shared" si="0"/>
        <v>-</v>
      </c>
      <c r="AA78" s="917" t="str">
        <f>IFERROR(VLOOKUP($D78,[3]加工日報その他!$A$5:$DD$999,2,FALSE),"-")</f>
        <v>-</v>
      </c>
      <c r="AB78" s="918" t="str">
        <f>IFERROR(VLOOKUP($D78,[3]加工日報その他!$A$5:$DD$999,108,FALSE),"-")</f>
        <v>-</v>
      </c>
      <c r="AC78" s="919">
        <f t="shared" si="1"/>
        <v>0</v>
      </c>
      <c r="AD78" s="878" t="str">
        <f>IFERROR(VLOOKUP($D78,[1]受注ﾌｧｲﾙ!$A$3:$BZ$1314,27,FALSE),"-")&amp;"　"&amp;IFERROR(VLOOKUP($D78,[1]受注ﾌｧｲﾙ!$A$3:$BZ$1314,28,FALSE),"-")&amp;"　"&amp;IFERROR(VLOOKUP($D78,[1]受注ﾌｧｲﾙ!$A$3:$BZ$1314,29,FALSE),"-")</f>
        <v>欠点個数確認チェックラベル◎　確認済明記　</v>
      </c>
      <c r="AE78" s="897"/>
      <c r="AF78" s="920" t="str">
        <f>IFERROR(VLOOKUP($D78,[3]加工日報その他!$A$5:$DD$999,94,FALSE),"-")</f>
        <v>-</v>
      </c>
      <c r="AG78" s="921" t="str">
        <f>IFERROR(VLOOKUP($D78,[1]受注ﾌｧｲﾙ!$A$3:$BZ$1314,2,FALSE),"-")</f>
        <v>通常入力</v>
      </c>
      <c r="AH78" s="921" t="str">
        <f>IFERROR(VLOOKUP($D78,[1]受注ﾌｧｲﾙ!$A$3:$BZ$1314,3,FALSE),"-")</f>
        <v>後加工</v>
      </c>
      <c r="AI78" s="921" t="str">
        <f>IFERROR(VLOOKUP($D78,[1]受注ﾌｧｲﾙ!$A$3:$BZ$1314,31,FALSE),"-")</f>
        <v>共和ﾚｻﾞｰ</v>
      </c>
      <c r="AJ78" s="921" t="str">
        <f>IFERROR(VLOOKUP($D78,[1]受注ﾌｧｲﾙ!$A$3:$BZ$1314,12,FALSE),"-")</f>
        <v xml:space="preserve"> </v>
      </c>
      <c r="AK78" s="878" t="str">
        <f>IFERROR(VLOOKUP($D78,[1]受注ﾌｧｲﾙ!$A$3:$BZ$1314,24,FALSE),"-")</f>
        <v>EC</v>
      </c>
      <c r="AL78" s="897"/>
      <c r="AM78" s="897"/>
      <c r="AN78" s="897"/>
      <c r="AO78" s="897"/>
      <c r="AP78" s="897"/>
      <c r="AQ78" s="921" t="s">
        <v>330</v>
      </c>
      <c r="AR78" s="912"/>
      <c r="AS78" s="922" t="str">
        <f t="shared" si="2"/>
        <v/>
      </c>
      <c r="AT78" s="923"/>
      <c r="AU78" s="924" t="str">
        <f t="shared" si="3"/>
        <v/>
      </c>
      <c r="AV78" s="922" t="str">
        <f t="shared" si="4"/>
        <v/>
      </c>
      <c r="AW78" s="923"/>
      <c r="AX78" s="924" t="str">
        <f t="shared" si="5"/>
        <v/>
      </c>
      <c r="AY78" s="922" t="str">
        <f t="shared" si="6"/>
        <v/>
      </c>
      <c r="AZ78" s="925"/>
      <c r="BA78" s="924" t="str">
        <f t="shared" si="7"/>
        <v/>
      </c>
      <c r="BB78" s="922" t="str">
        <f t="shared" si="8"/>
        <v/>
      </c>
      <c r="BC78" s="925"/>
      <c r="BD78" s="924" t="str">
        <f t="shared" si="9"/>
        <v/>
      </c>
      <c r="BE78" s="922" t="str">
        <f t="shared" si="10"/>
        <v/>
      </c>
      <c r="BF78" s="925"/>
      <c r="BG78" s="924" t="str">
        <f t="shared" si="11"/>
        <v/>
      </c>
      <c r="BH78" s="922" t="str">
        <f t="shared" si="12"/>
        <v/>
      </c>
      <c r="BI78" s="923"/>
      <c r="BJ78" s="924" t="str">
        <f t="shared" si="13"/>
        <v/>
      </c>
      <c r="BK78" s="922" t="str">
        <f t="shared" si="14"/>
        <v/>
      </c>
      <c r="BL78" s="925"/>
      <c r="BM78" s="924" t="str">
        <f t="shared" si="15"/>
        <v/>
      </c>
      <c r="BN78" s="922" t="str">
        <f t="shared" si="16"/>
        <v/>
      </c>
      <c r="BO78" s="923"/>
      <c r="BP78" s="924" t="str">
        <f t="shared" si="17"/>
        <v/>
      </c>
      <c r="BQ78" s="922" t="str">
        <f t="shared" si="18"/>
        <v/>
      </c>
      <c r="BR78" s="923"/>
      <c r="BS78" s="924" t="str">
        <f t="shared" si="19"/>
        <v/>
      </c>
      <c r="BT78" s="922" t="str">
        <f t="shared" si="20"/>
        <v/>
      </c>
      <c r="BU78" s="923"/>
      <c r="BV78" s="924" t="str">
        <f t="shared" si="21"/>
        <v/>
      </c>
      <c r="BW78" s="922" t="str">
        <f t="shared" si="22"/>
        <v/>
      </c>
      <c r="BX78" s="923"/>
      <c r="BY78" s="924" t="str">
        <f t="shared" si="23"/>
        <v/>
      </c>
      <c r="BZ78" s="922" t="str">
        <f t="shared" si="24"/>
        <v/>
      </c>
      <c r="CA78" s="923"/>
      <c r="CB78" s="924" t="str">
        <f t="shared" si="25"/>
        <v/>
      </c>
      <c r="CC78" s="922" t="str">
        <f t="shared" si="26"/>
        <v/>
      </c>
      <c r="CD78" s="925"/>
      <c r="CE78" s="924" t="str">
        <f t="shared" si="27"/>
        <v/>
      </c>
      <c r="CF78" s="922" t="str">
        <f t="shared" si="28"/>
        <v/>
      </c>
      <c r="CG78" s="923"/>
      <c r="CH78" s="924" t="str">
        <f t="shared" si="29"/>
        <v/>
      </c>
      <c r="CI78" s="922" t="str">
        <f t="shared" si="30"/>
        <v/>
      </c>
      <c r="CJ78" s="926"/>
      <c r="CK78" s="924" t="str">
        <f t="shared" si="31"/>
        <v/>
      </c>
      <c r="CL78" s="922" t="str">
        <f t="shared" si="32"/>
        <v/>
      </c>
      <c r="CM78" s="923"/>
      <c r="CN78" s="924" t="str">
        <f t="shared" si="33"/>
        <v/>
      </c>
      <c r="CO78" s="922" t="str">
        <f t="shared" si="34"/>
        <v/>
      </c>
      <c r="CP78" s="923"/>
      <c r="CQ78" s="924" t="str">
        <f t="shared" si="35"/>
        <v/>
      </c>
      <c r="CR78" s="922" t="str">
        <f t="shared" si="36"/>
        <v/>
      </c>
      <c r="CS78" s="926"/>
      <c r="CT78" s="924" t="str">
        <f t="shared" si="37"/>
        <v/>
      </c>
      <c r="CU78" s="922" t="str">
        <f t="shared" si="38"/>
        <v/>
      </c>
      <c r="CV78" s="926"/>
      <c r="CW78" s="924" t="str">
        <f t="shared" si="39"/>
        <v/>
      </c>
      <c r="CX78" s="922" t="str">
        <f t="shared" si="40"/>
        <v/>
      </c>
      <c r="CY78" s="923"/>
      <c r="CZ78" s="924" t="str">
        <f t="shared" si="41"/>
        <v/>
      </c>
      <c r="DA78" s="922" t="str">
        <f t="shared" si="42"/>
        <v/>
      </c>
      <c r="DB78" s="923"/>
      <c r="DC78" s="924" t="str">
        <f t="shared" si="43"/>
        <v/>
      </c>
      <c r="DD78" s="922" t="str">
        <f t="shared" si="44"/>
        <v/>
      </c>
      <c r="DE78" s="923"/>
      <c r="DF78" s="924" t="str">
        <f t="shared" si="45"/>
        <v/>
      </c>
      <c r="DG78" s="922" t="str">
        <f t="shared" si="46"/>
        <v/>
      </c>
      <c r="DH78" s="923"/>
      <c r="DI78" s="924" t="str">
        <f t="shared" si="47"/>
        <v/>
      </c>
      <c r="DJ78" s="922" t="str">
        <f t="shared" si="48"/>
        <v/>
      </c>
      <c r="DK78" s="923"/>
      <c r="DL78" s="924" t="str">
        <f t="shared" si="49"/>
        <v/>
      </c>
      <c r="DM78" s="922" t="str">
        <f t="shared" si="50"/>
        <v/>
      </c>
      <c r="DN78" s="923"/>
      <c r="DO78" s="924" t="str">
        <f t="shared" si="51"/>
        <v/>
      </c>
      <c r="DP78" s="922" t="str">
        <f t="shared" si="52"/>
        <v/>
      </c>
      <c r="DQ78" s="923"/>
      <c r="DR78" s="924" t="str">
        <f t="shared" si="53"/>
        <v/>
      </c>
      <c r="DS78" s="922" t="str">
        <f t="shared" si="54"/>
        <v/>
      </c>
      <c r="DT78" s="923"/>
      <c r="DU78" s="924" t="str">
        <f t="shared" si="55"/>
        <v/>
      </c>
      <c r="DV78" s="922" t="str">
        <f t="shared" si="56"/>
        <v/>
      </c>
      <c r="DW78" s="923"/>
      <c r="DX78" s="924" t="str">
        <f t="shared" si="57"/>
        <v/>
      </c>
      <c r="DY78" s="922" t="str">
        <f t="shared" si="58"/>
        <v/>
      </c>
      <c r="DZ78" s="923"/>
      <c r="EA78" s="924" t="str">
        <f t="shared" si="59"/>
        <v/>
      </c>
      <c r="EB78" s="922" t="str">
        <f t="shared" si="60"/>
        <v/>
      </c>
      <c r="EC78" s="923"/>
      <c r="ED78" s="924" t="str">
        <f t="shared" si="61"/>
        <v/>
      </c>
      <c r="EE78" s="922" t="str">
        <f t="shared" si="62"/>
        <v/>
      </c>
      <c r="EF78" s="923"/>
      <c r="EG78" s="922" t="str">
        <f t="shared" si="189"/>
        <v/>
      </c>
      <c r="EH78" s="922" t="str">
        <f t="shared" si="189"/>
        <v/>
      </c>
      <c r="EI78" s="923"/>
      <c r="EJ78" s="924" t="str">
        <f t="shared" si="64"/>
        <v/>
      </c>
      <c r="EK78" s="922" t="str">
        <f t="shared" si="65"/>
        <v/>
      </c>
      <c r="EL78" s="923"/>
      <c r="EM78" s="924" t="str">
        <f t="shared" si="66"/>
        <v/>
      </c>
      <c r="EN78" s="922" t="str">
        <f t="shared" si="67"/>
        <v/>
      </c>
      <c r="EO78" s="925"/>
      <c r="EP78" s="924" t="str">
        <f t="shared" si="68"/>
        <v/>
      </c>
      <c r="EQ78" s="922" t="str">
        <f t="shared" si="69"/>
        <v/>
      </c>
      <c r="ER78" s="925"/>
      <c r="ES78" s="924" t="str">
        <f t="shared" si="70"/>
        <v/>
      </c>
      <c r="ET78" s="922" t="str">
        <f t="shared" si="71"/>
        <v/>
      </c>
      <c r="EU78" s="925"/>
      <c r="EV78" s="924" t="str">
        <f t="shared" si="72"/>
        <v/>
      </c>
      <c r="EW78" s="922" t="str">
        <f t="shared" si="73"/>
        <v/>
      </c>
      <c r="EX78" s="923"/>
      <c r="EY78" s="924" t="str">
        <f t="shared" si="74"/>
        <v/>
      </c>
      <c r="EZ78" s="922" t="str">
        <f t="shared" si="75"/>
        <v/>
      </c>
      <c r="FA78" s="925"/>
      <c r="FB78" s="924" t="str">
        <f t="shared" si="76"/>
        <v/>
      </c>
      <c r="FC78" s="922" t="str">
        <f t="shared" si="77"/>
        <v/>
      </c>
      <c r="FD78" s="923"/>
      <c r="FE78" s="924" t="str">
        <f t="shared" si="78"/>
        <v/>
      </c>
      <c r="FF78" s="922" t="str">
        <f t="shared" si="79"/>
        <v/>
      </c>
      <c r="FG78" s="923"/>
      <c r="FH78" s="924" t="str">
        <f t="shared" si="80"/>
        <v/>
      </c>
      <c r="FI78" s="922" t="str">
        <f t="shared" si="81"/>
        <v/>
      </c>
      <c r="FJ78" s="923"/>
      <c r="FK78" s="924" t="str">
        <f t="shared" si="82"/>
        <v/>
      </c>
      <c r="FL78" s="922" t="str">
        <f t="shared" si="83"/>
        <v/>
      </c>
      <c r="FM78" s="923"/>
      <c r="FN78" s="924" t="str">
        <f t="shared" si="84"/>
        <v/>
      </c>
      <c r="FO78" s="922" t="str">
        <f t="shared" si="85"/>
        <v/>
      </c>
      <c r="FP78" s="923"/>
      <c r="FQ78" s="924" t="str">
        <f t="shared" si="86"/>
        <v/>
      </c>
      <c r="FR78" s="922" t="str">
        <f t="shared" si="87"/>
        <v>→</v>
      </c>
      <c r="FS78" s="925"/>
      <c r="FT78" s="924" t="str">
        <f t="shared" si="88"/>
        <v/>
      </c>
      <c r="FU78" s="922" t="str">
        <f t="shared" si="89"/>
        <v/>
      </c>
      <c r="FV78" s="923"/>
      <c r="FW78" s="924" t="str">
        <f t="shared" si="90"/>
        <v/>
      </c>
      <c r="FX78" s="922" t="str">
        <f t="shared" si="91"/>
        <v/>
      </c>
      <c r="FY78" s="926"/>
      <c r="FZ78" s="924" t="str">
        <f t="shared" si="92"/>
        <v/>
      </c>
      <c r="GA78" s="922" t="str">
        <f t="shared" si="93"/>
        <v/>
      </c>
      <c r="GB78" s="923">
        <v>0</v>
      </c>
      <c r="GC78" s="924" t="str">
        <f t="shared" si="94"/>
        <v/>
      </c>
      <c r="GD78" s="922" t="str">
        <f t="shared" si="95"/>
        <v/>
      </c>
      <c r="GE78" s="923"/>
      <c r="GF78" s="924" t="str">
        <f t="shared" si="96"/>
        <v/>
      </c>
      <c r="GG78" s="922" t="str">
        <f t="shared" si="97"/>
        <v/>
      </c>
      <c r="GH78" s="926"/>
      <c r="GI78" s="924" t="str">
        <f t="shared" si="98"/>
        <v/>
      </c>
      <c r="GJ78" s="922" t="str">
        <f t="shared" si="99"/>
        <v/>
      </c>
      <c r="GK78" s="926"/>
      <c r="GL78" s="924" t="str">
        <f t="shared" si="100"/>
        <v/>
      </c>
      <c r="GM78" s="922" t="str">
        <f t="shared" si="101"/>
        <v/>
      </c>
      <c r="GN78" s="923">
        <v>0</v>
      </c>
      <c r="GO78" s="924" t="str">
        <f t="shared" si="102"/>
        <v/>
      </c>
      <c r="GP78" s="922" t="str">
        <f t="shared" si="103"/>
        <v/>
      </c>
      <c r="GQ78" s="923">
        <v>0</v>
      </c>
      <c r="GR78" s="924" t="str">
        <f t="shared" si="104"/>
        <v/>
      </c>
      <c r="GS78" s="922" t="str">
        <f t="shared" si="105"/>
        <v/>
      </c>
      <c r="GT78" s="923"/>
      <c r="GU78" s="924" t="str">
        <f t="shared" si="192"/>
        <v/>
      </c>
      <c r="GV78" s="922" t="str">
        <f t="shared" si="107"/>
        <v/>
      </c>
      <c r="GW78" s="923"/>
      <c r="GX78" s="924" t="str">
        <f t="shared" si="108"/>
        <v/>
      </c>
      <c r="GY78" s="922" t="str">
        <f t="shared" si="109"/>
        <v/>
      </c>
      <c r="GZ78" s="923"/>
      <c r="HA78" s="924" t="str">
        <f t="shared" si="110"/>
        <v>⇒</v>
      </c>
      <c r="HB78" s="922" t="str">
        <f t="shared" si="111"/>
        <v/>
      </c>
      <c r="HC78" s="923"/>
      <c r="HD78" s="924" t="str">
        <f t="shared" si="112"/>
        <v/>
      </c>
      <c r="HE78" s="922" t="str">
        <f t="shared" si="113"/>
        <v/>
      </c>
      <c r="HF78" s="923"/>
      <c r="HG78" s="924" t="str">
        <f t="shared" si="114"/>
        <v/>
      </c>
      <c r="HH78" s="922" t="str">
        <f t="shared" si="115"/>
        <v/>
      </c>
      <c r="HI78" s="923"/>
      <c r="HJ78" s="924" t="str">
        <f t="shared" si="116"/>
        <v/>
      </c>
      <c r="HK78" s="922" t="str">
        <f t="shared" si="117"/>
        <v/>
      </c>
      <c r="HL78" s="923"/>
      <c r="HM78" s="924" t="str">
        <f t="shared" si="118"/>
        <v/>
      </c>
      <c r="HN78" s="922" t="str">
        <f t="shared" si="119"/>
        <v/>
      </c>
      <c r="HO78" s="923"/>
      <c r="HP78" s="924" t="str">
        <f t="shared" si="120"/>
        <v/>
      </c>
      <c r="HQ78" s="922" t="str">
        <f t="shared" si="121"/>
        <v/>
      </c>
      <c r="HR78" s="923"/>
      <c r="HS78" s="924" t="str">
        <f t="shared" si="122"/>
        <v/>
      </c>
      <c r="HT78" s="922" t="str">
        <f t="shared" si="123"/>
        <v/>
      </c>
      <c r="HU78" s="923"/>
      <c r="HV78" s="922" t="str">
        <f t="shared" si="190"/>
        <v/>
      </c>
      <c r="HW78" s="922" t="str">
        <f t="shared" si="190"/>
        <v/>
      </c>
      <c r="HX78" s="923"/>
      <c r="HY78" s="924" t="str">
        <f t="shared" si="125"/>
        <v/>
      </c>
      <c r="HZ78" s="922" t="str">
        <f t="shared" si="126"/>
        <v/>
      </c>
      <c r="IA78" s="923"/>
      <c r="IB78" s="924" t="str">
        <f t="shared" si="127"/>
        <v/>
      </c>
      <c r="IC78" s="922" t="str">
        <f t="shared" si="128"/>
        <v/>
      </c>
      <c r="ID78" s="925"/>
      <c r="IE78" s="924" t="str">
        <f t="shared" si="129"/>
        <v/>
      </c>
      <c r="IF78" s="922" t="str">
        <f t="shared" si="130"/>
        <v/>
      </c>
      <c r="IG78" s="925"/>
      <c r="IH78" s="924" t="str">
        <f t="shared" si="131"/>
        <v/>
      </c>
      <c r="II78" s="922" t="str">
        <f t="shared" si="132"/>
        <v/>
      </c>
      <c r="IJ78" s="925"/>
      <c r="IK78" s="924" t="str">
        <f t="shared" si="133"/>
        <v/>
      </c>
      <c r="IL78" s="922" t="str">
        <f t="shared" si="134"/>
        <v/>
      </c>
      <c r="IM78" s="923"/>
      <c r="IN78" s="924" t="str">
        <f t="shared" si="135"/>
        <v/>
      </c>
      <c r="IO78" s="922" t="str">
        <f t="shared" si="136"/>
        <v/>
      </c>
      <c r="IP78" s="925"/>
      <c r="IQ78" s="924" t="str">
        <f t="shared" si="137"/>
        <v/>
      </c>
      <c r="IR78" s="922" t="str">
        <f t="shared" si="138"/>
        <v/>
      </c>
      <c r="IS78" s="923"/>
      <c r="IT78" s="924" t="str">
        <f t="shared" si="139"/>
        <v/>
      </c>
      <c r="IU78" s="922" t="str">
        <f t="shared" si="140"/>
        <v/>
      </c>
      <c r="IV78" s="923"/>
      <c r="IW78" s="924" t="str">
        <f t="shared" si="141"/>
        <v/>
      </c>
      <c r="IX78" s="922" t="str">
        <f t="shared" si="142"/>
        <v/>
      </c>
      <c r="IY78" s="923"/>
      <c r="IZ78" s="924" t="str">
        <f t="shared" si="143"/>
        <v/>
      </c>
      <c r="JA78" s="922" t="str">
        <f t="shared" si="144"/>
        <v/>
      </c>
      <c r="JB78" s="923"/>
      <c r="JC78" s="924" t="str">
        <f t="shared" si="145"/>
        <v/>
      </c>
      <c r="JD78" s="922" t="str">
        <f t="shared" si="146"/>
        <v/>
      </c>
      <c r="JE78" s="923"/>
      <c r="JF78" s="924" t="str">
        <f t="shared" si="147"/>
        <v/>
      </c>
      <c r="JG78" s="922" t="str">
        <f t="shared" si="148"/>
        <v/>
      </c>
      <c r="JH78" s="925"/>
      <c r="JI78" s="924" t="str">
        <f t="shared" si="149"/>
        <v/>
      </c>
      <c r="JJ78" s="922" t="str">
        <f t="shared" si="150"/>
        <v/>
      </c>
      <c r="JK78" s="923"/>
      <c r="JL78" s="924" t="str">
        <f t="shared" si="151"/>
        <v/>
      </c>
      <c r="JM78" s="922" t="str">
        <f t="shared" si="152"/>
        <v/>
      </c>
      <c r="JN78" s="926"/>
      <c r="JO78" s="924" t="str">
        <f t="shared" si="153"/>
        <v/>
      </c>
      <c r="JP78" s="922" t="str">
        <f t="shared" si="154"/>
        <v/>
      </c>
      <c r="JQ78" s="923"/>
      <c r="JR78" s="924" t="str">
        <f t="shared" si="155"/>
        <v/>
      </c>
      <c r="JS78" s="922" t="str">
        <f t="shared" si="156"/>
        <v/>
      </c>
      <c r="JT78" s="923"/>
      <c r="JU78" s="924" t="str">
        <f t="shared" si="157"/>
        <v/>
      </c>
      <c r="JV78" s="922" t="str">
        <f t="shared" si="158"/>
        <v/>
      </c>
      <c r="JW78" s="926"/>
      <c r="JX78" s="924" t="str">
        <f t="shared" si="159"/>
        <v/>
      </c>
      <c r="JY78" s="922" t="str">
        <f t="shared" si="160"/>
        <v/>
      </c>
      <c r="JZ78" s="926"/>
      <c r="KA78" s="924" t="str">
        <f t="shared" si="161"/>
        <v/>
      </c>
      <c r="KB78" s="922" t="str">
        <f t="shared" si="162"/>
        <v/>
      </c>
      <c r="KC78" s="923"/>
      <c r="KD78" s="924" t="str">
        <f t="shared" si="163"/>
        <v/>
      </c>
      <c r="KE78" s="922" t="str">
        <f t="shared" si="164"/>
        <v/>
      </c>
      <c r="KF78" s="923"/>
      <c r="KG78" s="924" t="str">
        <f t="shared" si="165"/>
        <v/>
      </c>
      <c r="KH78" s="922" t="str">
        <f t="shared" si="166"/>
        <v/>
      </c>
      <c r="KI78" s="923"/>
      <c r="KJ78" s="924" t="str">
        <f t="shared" si="193"/>
        <v/>
      </c>
      <c r="KK78" s="922" t="str">
        <f t="shared" si="168"/>
        <v/>
      </c>
      <c r="KL78" s="923"/>
      <c r="KM78" s="924" t="str">
        <f t="shared" si="169"/>
        <v/>
      </c>
      <c r="KN78" s="922" t="str">
        <f t="shared" si="170"/>
        <v/>
      </c>
      <c r="KO78" s="923"/>
      <c r="KP78" s="924" t="str">
        <f t="shared" si="171"/>
        <v/>
      </c>
      <c r="KQ78" s="922" t="str">
        <f t="shared" si="172"/>
        <v/>
      </c>
      <c r="KR78" s="923"/>
      <c r="KS78" s="924" t="str">
        <f t="shared" si="173"/>
        <v/>
      </c>
      <c r="KT78" s="922" t="str">
        <f t="shared" si="174"/>
        <v/>
      </c>
      <c r="KU78" s="923"/>
      <c r="KV78" s="924" t="str">
        <f t="shared" si="175"/>
        <v/>
      </c>
      <c r="KW78" s="922" t="str">
        <f t="shared" si="176"/>
        <v/>
      </c>
      <c r="KX78" s="923"/>
      <c r="KY78" s="924" t="str">
        <f t="shared" si="177"/>
        <v/>
      </c>
      <c r="KZ78" s="922" t="str">
        <f t="shared" si="178"/>
        <v/>
      </c>
      <c r="LA78" s="923"/>
      <c r="LB78" s="924" t="str">
        <f t="shared" si="179"/>
        <v/>
      </c>
      <c r="LC78" s="922" t="str">
        <f t="shared" si="180"/>
        <v/>
      </c>
      <c r="LD78" s="923"/>
      <c r="LE78" s="924" t="str">
        <f t="shared" si="181"/>
        <v/>
      </c>
      <c r="LF78" s="922" t="str">
        <f t="shared" si="182"/>
        <v/>
      </c>
      <c r="LG78" s="923"/>
      <c r="LH78" s="924" t="str">
        <f t="shared" si="183"/>
        <v/>
      </c>
      <c r="LI78" s="922" t="str">
        <f t="shared" si="184"/>
        <v/>
      </c>
      <c r="LJ78" s="923"/>
      <c r="LK78" s="922" t="str">
        <f t="shared" si="187"/>
        <v/>
      </c>
      <c r="LL78" s="886"/>
      <c r="LM78" s="886"/>
      <c r="LN78" s="886"/>
      <c r="LO78" s="886"/>
      <c r="LP78" s="886"/>
      <c r="LQ78" s="886"/>
      <c r="LR78" s="886"/>
      <c r="LS78" s="886"/>
      <c r="LT78" s="886"/>
      <c r="LU78" s="886"/>
      <c r="LV78" s="886"/>
      <c r="LW78" s="886"/>
      <c r="LX78" s="886"/>
      <c r="LY78" s="886"/>
      <c r="LZ78" s="886"/>
      <c r="MA78" s="886"/>
      <c r="MB78" s="886"/>
      <c r="MC78" s="886"/>
      <c r="MD78" s="886"/>
      <c r="ME78" s="886"/>
      <c r="MF78" s="886"/>
      <c r="MG78" s="886"/>
      <c r="MH78" s="886"/>
      <c r="MI78" s="886"/>
      <c r="MJ78" s="886"/>
      <c r="MK78" s="886"/>
      <c r="ML78" s="886"/>
      <c r="MM78" s="886"/>
      <c r="MN78" s="886"/>
      <c r="MO78" s="886"/>
      <c r="MP78" s="886"/>
      <c r="MQ78" s="886"/>
      <c r="MR78" s="886"/>
      <c r="MS78" s="886"/>
      <c r="MT78" s="886"/>
      <c r="MU78" s="886"/>
      <c r="MV78" s="886"/>
      <c r="MW78" s="886"/>
      <c r="MX78" s="886"/>
      <c r="MY78" s="886"/>
      <c r="MZ78" s="886"/>
      <c r="NA78" s="886"/>
      <c r="NB78" s="886"/>
      <c r="NC78" s="886"/>
      <c r="ND78" s="886"/>
      <c r="NE78" s="886"/>
      <c r="NF78" s="886"/>
      <c r="NG78" s="886"/>
      <c r="NH78" s="886"/>
      <c r="NI78" s="886"/>
      <c r="NJ78" s="886"/>
      <c r="NK78" s="886"/>
      <c r="NL78" s="886"/>
      <c r="NM78" s="886"/>
      <c r="NN78" s="886"/>
      <c r="NO78" s="886"/>
      <c r="NP78" s="886"/>
      <c r="NQ78" s="886"/>
      <c r="NR78" s="886"/>
      <c r="NS78" s="886"/>
      <c r="NT78" s="886"/>
      <c r="NU78" s="886"/>
      <c r="NV78" s="886"/>
      <c r="NW78" s="886"/>
      <c r="NX78" s="886"/>
      <c r="NY78" s="886"/>
      <c r="NZ78" s="886"/>
      <c r="OA78" s="886"/>
      <c r="OB78" s="886"/>
      <c r="OC78" s="886"/>
      <c r="OD78" s="886"/>
      <c r="OE78" s="886"/>
      <c r="OF78" s="886"/>
      <c r="OG78" s="886"/>
      <c r="OH78" s="886"/>
      <c r="OI78" s="886"/>
      <c r="OJ78" s="886"/>
      <c r="OK78" s="886"/>
      <c r="OL78" s="886"/>
      <c r="OM78" s="886"/>
      <c r="ON78" s="886"/>
      <c r="OO78" s="886"/>
      <c r="OP78" s="886"/>
      <c r="OQ78" s="886"/>
      <c r="OR78" s="886"/>
      <c r="OS78" s="886"/>
      <c r="OT78" s="886"/>
      <c r="OU78" s="886"/>
      <c r="OV78" s="886"/>
      <c r="OW78" s="886"/>
      <c r="OX78" s="886"/>
      <c r="OY78" s="886"/>
      <c r="OZ78" s="886"/>
      <c r="PA78" s="886"/>
      <c r="PB78" s="886"/>
      <c r="PC78" s="886"/>
      <c r="PD78" s="886"/>
      <c r="PE78" s="886"/>
      <c r="PF78" s="886"/>
      <c r="PG78" s="886"/>
      <c r="PH78" s="886"/>
      <c r="PI78" s="886"/>
      <c r="PJ78" s="886"/>
      <c r="PK78" s="886"/>
      <c r="PL78" s="886"/>
      <c r="PM78" s="886"/>
      <c r="PN78" s="886"/>
      <c r="PO78" s="886"/>
      <c r="PP78" s="886"/>
      <c r="PQ78" s="886"/>
      <c r="PR78" s="886"/>
      <c r="PS78" s="886"/>
      <c r="PT78" s="886"/>
      <c r="PU78" s="886"/>
      <c r="PV78" s="886"/>
      <c r="PW78" s="886"/>
      <c r="PX78" s="886"/>
      <c r="PY78" s="886"/>
      <c r="PZ78" s="886"/>
      <c r="QA78" s="886"/>
      <c r="QB78" s="886"/>
      <c r="QC78" s="886"/>
      <c r="QD78" s="886"/>
      <c r="QE78" s="886"/>
      <c r="QF78" s="886"/>
      <c r="QG78" s="886"/>
      <c r="QH78" s="886"/>
      <c r="QI78" s="886"/>
      <c r="QJ78" s="886"/>
      <c r="QK78" s="886"/>
      <c r="QL78" s="886"/>
      <c r="QM78" s="886"/>
      <c r="QN78" s="886"/>
      <c r="QO78" s="886"/>
      <c r="QP78" s="886"/>
      <c r="QQ78" s="886"/>
      <c r="QR78" s="886"/>
      <c r="QS78" s="886"/>
      <c r="QT78" s="886"/>
      <c r="QU78" s="886"/>
      <c r="QV78" s="886"/>
      <c r="QW78" s="886"/>
      <c r="QX78" s="886"/>
      <c r="QY78" s="886"/>
      <c r="QZ78" s="886"/>
      <c r="RA78" s="886"/>
      <c r="RB78" s="886"/>
      <c r="RC78" s="886"/>
      <c r="RD78" s="886"/>
      <c r="RE78" s="886"/>
      <c r="RF78" s="886"/>
      <c r="RG78" s="886"/>
      <c r="RH78" s="886"/>
      <c r="RI78" s="886"/>
      <c r="RJ78" s="886"/>
      <c r="RK78" s="886"/>
      <c r="RL78" s="886"/>
      <c r="RM78" s="886"/>
      <c r="RN78" s="886"/>
      <c r="RO78" s="886"/>
      <c r="RP78" s="886"/>
      <c r="RQ78" s="886"/>
      <c r="RR78" s="886"/>
      <c r="RS78" s="886"/>
      <c r="RT78" s="886"/>
      <c r="RU78" s="886"/>
      <c r="RV78" s="886"/>
      <c r="RW78" s="886"/>
      <c r="RX78" s="886"/>
      <c r="RY78" s="886"/>
      <c r="RZ78" s="886"/>
      <c r="SA78" s="886"/>
      <c r="SB78" s="886"/>
      <c r="SC78" s="886"/>
      <c r="SD78" s="886"/>
      <c r="SE78" s="886"/>
      <c r="SF78" s="886"/>
      <c r="SG78" s="886"/>
      <c r="SH78" s="886"/>
      <c r="SI78" s="886"/>
      <c r="SJ78" s="886"/>
      <c r="SK78" s="886"/>
      <c r="SL78" s="886"/>
      <c r="SM78" s="886"/>
      <c r="SN78" s="886"/>
      <c r="SO78" s="886"/>
      <c r="SP78" s="886"/>
      <c r="SQ78" s="886"/>
      <c r="SR78" s="886"/>
      <c r="SS78" s="886"/>
      <c r="ST78" s="886"/>
      <c r="SU78" s="886"/>
      <c r="SV78" s="886"/>
      <c r="SW78" s="886"/>
      <c r="SX78" s="886"/>
      <c r="SY78" s="886"/>
      <c r="SZ78" s="886"/>
      <c r="TA78" s="886"/>
      <c r="TB78" s="886"/>
      <c r="TC78" s="886"/>
      <c r="TD78" s="886"/>
      <c r="TE78" s="886"/>
      <c r="TF78" s="886"/>
      <c r="TG78" s="886"/>
      <c r="TH78" s="886"/>
      <c r="TI78" s="886"/>
      <c r="TJ78" s="886"/>
      <c r="TK78" s="886"/>
      <c r="TL78" s="886"/>
      <c r="TM78" s="886"/>
      <c r="TN78" s="886"/>
      <c r="TO78" s="886"/>
      <c r="TP78" s="886"/>
      <c r="TQ78" s="886"/>
      <c r="TR78" s="886"/>
      <c r="TS78" s="886"/>
      <c r="TT78" s="886"/>
      <c r="TU78" s="886"/>
      <c r="TV78" s="886"/>
      <c r="TW78" s="886"/>
      <c r="TX78" s="886"/>
      <c r="TY78" s="886"/>
      <c r="TZ78" s="886"/>
      <c r="UA78" s="886"/>
      <c r="UB78" s="886"/>
      <c r="UC78" s="886"/>
      <c r="UD78" s="886"/>
      <c r="UE78" s="886"/>
      <c r="UF78" s="886"/>
      <c r="UG78" s="886"/>
      <c r="UH78" s="886"/>
      <c r="UI78" s="886"/>
      <c r="UJ78" s="886"/>
      <c r="UK78" s="886"/>
      <c r="UL78" s="886"/>
      <c r="UM78" s="886"/>
      <c r="UN78" s="886"/>
      <c r="UO78" s="886"/>
      <c r="UP78" s="886"/>
      <c r="UQ78" s="886"/>
      <c r="UR78" s="886"/>
      <c r="US78" s="886"/>
      <c r="UT78" s="886"/>
      <c r="UU78" s="886"/>
      <c r="UV78" s="886"/>
      <c r="UW78" s="886"/>
      <c r="UX78" s="886"/>
      <c r="UY78" s="886"/>
      <c r="UZ78" s="886"/>
      <c r="VA78" s="886"/>
      <c r="VB78" s="886"/>
      <c r="VC78" s="886"/>
      <c r="VD78" s="886"/>
      <c r="VE78" s="886"/>
      <c r="VF78" s="886"/>
      <c r="VG78" s="886"/>
      <c r="VH78" s="886"/>
      <c r="VI78" s="886"/>
      <c r="VJ78" s="886"/>
      <c r="VK78" s="886"/>
      <c r="VL78" s="886"/>
      <c r="VM78" s="886"/>
      <c r="VN78" s="886"/>
      <c r="VO78" s="886"/>
      <c r="VP78" s="886"/>
      <c r="VQ78" s="886"/>
      <c r="VR78" s="886"/>
      <c r="VS78" s="886"/>
      <c r="VT78" s="886"/>
      <c r="VU78" s="886"/>
      <c r="VV78" s="886"/>
      <c r="VW78" s="886"/>
      <c r="VX78" s="886"/>
      <c r="VY78" s="886"/>
      <c r="VZ78" s="886"/>
      <c r="WA78" s="886"/>
      <c r="WB78" s="886"/>
      <c r="WC78" s="886"/>
      <c r="WD78" s="886"/>
      <c r="WE78" s="886"/>
      <c r="WF78" s="886"/>
      <c r="WG78" s="886"/>
      <c r="WH78" s="886"/>
      <c r="WI78" s="886"/>
      <c r="WJ78" s="886"/>
      <c r="WK78" s="886"/>
      <c r="WL78" s="886"/>
      <c r="WM78" s="886"/>
      <c r="WN78" s="886"/>
      <c r="WO78" s="886"/>
      <c r="WP78" s="886"/>
      <c r="WQ78" s="886"/>
      <c r="WR78" s="886"/>
      <c r="WS78" s="886"/>
      <c r="WT78" s="886"/>
      <c r="WU78" s="886"/>
      <c r="WV78" s="886"/>
      <c r="WW78" s="886"/>
      <c r="WX78" s="886"/>
      <c r="WY78" s="886"/>
      <c r="WZ78" s="886"/>
      <c r="XA78" s="886"/>
      <c r="XB78" s="886"/>
      <c r="XC78" s="886"/>
      <c r="XD78" s="886"/>
      <c r="XE78" s="886"/>
      <c r="XF78" s="886"/>
      <c r="XG78" s="886"/>
      <c r="XH78" s="886"/>
      <c r="XI78" s="886"/>
      <c r="XJ78" s="886"/>
      <c r="XK78" s="886"/>
      <c r="XL78" s="886"/>
      <c r="XM78" s="886"/>
      <c r="XN78" s="886"/>
      <c r="XO78" s="886"/>
      <c r="XP78" s="886"/>
      <c r="XQ78" s="886"/>
      <c r="XR78" s="886"/>
      <c r="XS78" s="886"/>
      <c r="XT78" s="886"/>
      <c r="XU78" s="886"/>
      <c r="XV78" s="886"/>
      <c r="XW78" s="886"/>
      <c r="XX78" s="886"/>
      <c r="XY78" s="886"/>
      <c r="XZ78" s="886"/>
      <c r="YA78" s="886"/>
      <c r="YB78" s="886"/>
      <c r="YC78" s="886"/>
      <c r="YD78" s="886"/>
      <c r="YE78" s="886"/>
      <c r="YF78" s="886"/>
      <c r="YG78" s="886"/>
      <c r="YH78" s="886"/>
      <c r="YI78" s="886"/>
      <c r="YJ78" s="886"/>
      <c r="YK78" s="886"/>
      <c r="YL78" s="886"/>
      <c r="YM78" s="886"/>
      <c r="YN78" s="886"/>
      <c r="YO78" s="886"/>
      <c r="YP78" s="886"/>
      <c r="YQ78" s="886"/>
      <c r="YR78" s="886"/>
      <c r="YS78" s="886"/>
      <c r="YT78" s="886"/>
      <c r="YU78" s="886"/>
      <c r="YV78" s="886"/>
      <c r="YW78" s="886"/>
      <c r="YX78" s="886"/>
      <c r="YY78" s="886"/>
      <c r="YZ78" s="886"/>
      <c r="ZA78" s="886"/>
      <c r="ZB78" s="886"/>
      <c r="ZC78" s="886"/>
      <c r="ZD78" s="886"/>
      <c r="ZE78" s="886"/>
      <c r="ZF78" s="886"/>
      <c r="ZG78" s="886"/>
      <c r="ZH78" s="886"/>
      <c r="ZI78" s="886"/>
      <c r="ZJ78" s="886"/>
      <c r="ZK78" s="886"/>
      <c r="ZL78" s="886"/>
      <c r="ZM78" s="886"/>
      <c r="ZN78" s="886"/>
      <c r="ZO78" s="886"/>
      <c r="ZP78" s="886"/>
      <c r="ZQ78" s="886"/>
      <c r="ZR78" s="886"/>
      <c r="ZS78" s="886"/>
      <c r="ZT78" s="886"/>
      <c r="ZU78" s="886"/>
      <c r="ZV78" s="886"/>
      <c r="ZW78" s="886"/>
      <c r="ZX78" s="886"/>
      <c r="ZY78" s="886"/>
      <c r="ZZ78" s="886"/>
      <c r="AAA78" s="886"/>
      <c r="AAB78" s="886"/>
      <c r="AAC78" s="886"/>
      <c r="AAD78" s="886"/>
      <c r="AAE78" s="886"/>
      <c r="AAF78" s="886"/>
      <c r="AAG78" s="886"/>
      <c r="AAH78" s="886"/>
      <c r="AAI78" s="886"/>
      <c r="AAJ78" s="886"/>
      <c r="AAK78" s="886"/>
      <c r="AAL78" s="886"/>
      <c r="AAM78" s="886"/>
      <c r="AAN78" s="886"/>
      <c r="AAO78" s="886"/>
      <c r="AAP78" s="886"/>
      <c r="AAQ78" s="886"/>
      <c r="AAR78" s="886"/>
      <c r="AAS78" s="886"/>
      <c r="AAT78" s="886"/>
      <c r="AAU78" s="886"/>
      <c r="AAV78" s="886"/>
      <c r="AAW78" s="886"/>
      <c r="AAX78" s="886"/>
      <c r="AAY78" s="886"/>
      <c r="AAZ78" s="886"/>
      <c r="ABA78" s="886"/>
      <c r="ABB78" s="886"/>
      <c r="ABC78" s="886"/>
      <c r="ABD78" s="886"/>
      <c r="ABE78" s="886"/>
      <c r="ABF78" s="886"/>
      <c r="ABG78" s="886"/>
      <c r="ABH78" s="886"/>
      <c r="ABI78" s="886"/>
      <c r="ABJ78" s="886"/>
      <c r="ABK78" s="886"/>
      <c r="ABL78" s="886"/>
      <c r="ABM78" s="886"/>
      <c r="ABN78" s="886"/>
      <c r="ABO78" s="886"/>
      <c r="ABP78" s="886"/>
      <c r="ABQ78" s="886"/>
      <c r="ABR78" s="886"/>
      <c r="ABS78" s="886"/>
      <c r="ABT78" s="886"/>
      <c r="ABU78" s="886"/>
      <c r="ABV78" s="886"/>
      <c r="ABW78" s="886"/>
      <c r="ABX78" s="886"/>
      <c r="ABY78" s="886"/>
      <c r="ABZ78" s="886"/>
      <c r="ACA78" s="886"/>
      <c r="ACB78" s="886"/>
      <c r="ACC78" s="886"/>
      <c r="ACD78" s="886"/>
      <c r="ACE78" s="886"/>
      <c r="ACF78" s="886"/>
      <c r="ACG78" s="886"/>
      <c r="ACH78" s="886"/>
      <c r="ACI78" s="886"/>
      <c r="ACJ78" s="886"/>
      <c r="ACK78" s="886"/>
      <c r="ACL78" s="886"/>
      <c r="ACM78" s="886"/>
      <c r="ACN78" s="886"/>
      <c r="ACO78" s="886"/>
      <c r="ACP78" s="886"/>
      <c r="ACQ78" s="886"/>
      <c r="ACR78" s="886"/>
      <c r="ACS78" s="886"/>
      <c r="ACT78" s="886"/>
      <c r="ACU78" s="886"/>
      <c r="ACV78" s="886"/>
      <c r="ACW78" s="886"/>
      <c r="ACX78" s="886"/>
      <c r="XFD78" s="230">
        <f t="shared" si="188"/>
        <v>0</v>
      </c>
    </row>
    <row r="79" spans="1:778 16384:16384" ht="21.65" customHeight="1" x14ac:dyDescent="0.2">
      <c r="A79" s="120"/>
      <c r="B79" s="637">
        <f>IFERROR(VLOOKUP($D79,[1]受注ﾌｧｲﾙ!$A$3:$BZ$1314,5,FALSE),"-")</f>
        <v>46107.433796296296</v>
      </c>
      <c r="C79" s="555">
        <f>IFERROR(VLOOKUP($D79,[1]受注ﾌｧｲﾙ!$A$3:$BZ$1314,6,FALSE),"-")</f>
        <v>0</v>
      </c>
      <c r="D79" s="763" t="s">
        <v>824</v>
      </c>
      <c r="E79" s="638">
        <f>IFERROR(VLOOKUP($D79,[1]受注ﾌｧｲﾙ!$A$3:$BZ$1314,17,FALSE),"-")</f>
        <v>6780</v>
      </c>
      <c r="F79" s="540" t="str">
        <f>IFERROR(VLOOKUP($D79,[1]受注ﾌｧｲﾙ!$A$3:$BZ$1314,18,FALSE),"-")</f>
        <v>15020-AX5R-1300X300</v>
      </c>
      <c r="G79" s="540" t="str">
        <f>IFERROR(VLOOKUP($D79,[1]受注ﾌｧｲﾙ!$A$3:$BZ$1314,19,FALSE),"-")</f>
        <v>FA</v>
      </c>
      <c r="H79" s="540" t="str">
        <f>IFERROR(VLOOKUP($D79,[1]受注ﾌｧｲﾙ!$A$3:$BZ$1314,20,FALSE),"-")</f>
        <v xml:space="preserve">   </v>
      </c>
      <c r="I79" s="540" t="str">
        <f>IFERROR(VLOOKUP($D79,[1]受注ﾌｧｲﾙ!$A$3:$BZ$1314,21,FALSE),"-")</f>
        <v>P</v>
      </c>
      <c r="J79" s="639">
        <f>IFERROR(VLOOKUP($D79,[1]受注ﾌｧｲﾙ!$A$3:$BZ$1314,22,FALSE),"-")</f>
        <v>6600</v>
      </c>
      <c r="K79" s="540" t="str">
        <f>IFERROR(VLOOKUP($D79,[1]受注ﾌｧｲﾙ!$A$3:$BZ$1314,8,FALSE),"-")</f>
        <v>15020-JX5R-1300X300</v>
      </c>
      <c r="L79" s="540" t="str">
        <f>IFERROR(VLOOKUP($D79,[1]受注ﾌｧｲﾙ!$A$3:$BZ$1314,9,FALSE),"-")</f>
        <v>FA</v>
      </c>
      <c r="M79" s="540" t="str">
        <f>IFERROR(VLOOKUP($D79,[1]受注ﾌｧｲﾙ!$A$3:$BZ$1314,10,FALSE),"-")</f>
        <v xml:space="preserve">   </v>
      </c>
      <c r="N79" s="540" t="str">
        <f>IFERROR(VLOOKUP($D79,[1]受注ﾌｧｲﾙ!$A$3:$BZ$1314,11,FALSE),"-")</f>
        <v>R</v>
      </c>
      <c r="O79" s="639">
        <f>IFERROR(VLOOKUP($D79,[1]受注ﾌｧｲﾙ!$A$3:$BZ$1314,13,FALSE),"-")</f>
        <v>6600</v>
      </c>
      <c r="P79" s="540">
        <f>IFERROR(VLOOKUP($D79,[1]受注ﾌｧｲﾙ!$A$3:$BZ$1314,15,FALSE),"-")</f>
        <v>0</v>
      </c>
      <c r="Q79" s="640">
        <f>IFERROR((VLOOKUP($D79,[1]受注ﾌｧｲﾙ!$A$3:$BZ$1314,16,FALSE)*O79),"-")</f>
        <v>6600</v>
      </c>
      <c r="R79" s="640">
        <f>IFERROR(VLOOKUP($D79,[3]加工日報その他!$A$5:$DD$999,107,FALSE),"-")</f>
        <v>6600</v>
      </c>
      <c r="S79" s="540" t="str">
        <f>IFERROR(VLOOKUP($D79,[1]受注ﾌｧｲﾙ!$A$3:$BZ$1314,26,FALSE),"-")</f>
        <v>EC,検査</v>
      </c>
      <c r="T79" s="641" t="str">
        <f>IFERROR(VLOOKUP($D79,[1]受注ﾌｧｲﾙ!$A$3:$BZ$1314,23,FALSE),"-")</f>
        <v>湖南</v>
      </c>
      <c r="U79" s="642"/>
      <c r="V79" s="642"/>
      <c r="W79" s="642">
        <f>IFERROR(VLOOKUP($D79,[1]受注ﾌｧｲﾙ!$A$3:$BZ$1314,25,FALSE),"-")</f>
        <v>46125</v>
      </c>
      <c r="X79" s="642">
        <f>IFERROR(VLOOKUP($D79,[1]受注ﾌｧｲﾙ!$A$3:$BZ$1314,32,FALSE),"-")</f>
        <v>46139</v>
      </c>
      <c r="Y79" s="642">
        <f>IFERROR(VLOOKUP($D79,[1]受注ﾌｧｲﾙ!$A$3:$BZ$1314,33,FALSE),"-")</f>
        <v>46139</v>
      </c>
      <c r="Z79" s="642">
        <f t="shared" si="0"/>
        <v>46126</v>
      </c>
      <c r="AA79" s="643">
        <f>IFERROR(VLOOKUP($D79,[3]加工日報その他!$A$5:$DD$999,2,FALSE),"-")</f>
        <v>46126</v>
      </c>
      <c r="AB79" s="644">
        <f>IFERROR(VLOOKUP($D79,[3]加工日報その他!$A$5:$DD$999,108,FALSE),"-")</f>
        <v>6600</v>
      </c>
      <c r="AC79" s="645">
        <f t="shared" si="1"/>
        <v>6600</v>
      </c>
      <c r="AD79" s="410" t="str">
        <f>IFERROR(VLOOKUP($D79,[1]受注ﾌｧｲﾙ!$A$3:$BZ$1314,27,FALSE),"-")&amp;"　"&amp;IFERROR(VLOOKUP($D79,[1]受注ﾌｧｲﾙ!$A$3:$BZ$1314,28,FALSE),"-")&amp;"　"&amp;IFERROR(VLOOKUP($D79,[1]受注ﾌｧｲﾙ!$A$3:$BZ$1314,29,FALSE),"-")</f>
        <v>欠点個数確認チェックラベル◎　確認済明記　</v>
      </c>
      <c r="AE79" s="366"/>
      <c r="AF79" s="646" t="str">
        <f>IFERROR(VLOOKUP($D79,[3]加工日報その他!$A$5:$DD$999,94,FALSE),"-")</f>
        <v>完</v>
      </c>
      <c r="AG79" s="647" t="str">
        <f>IFERROR(VLOOKUP($D79,[1]受注ﾌｧｲﾙ!$A$3:$BZ$1314,2,FALSE),"-")</f>
        <v>通常入力</v>
      </c>
      <c r="AH79" s="647" t="str">
        <f>IFERROR(VLOOKUP($D79,[1]受注ﾌｧｲﾙ!$A$3:$BZ$1314,3,FALSE),"-")</f>
        <v>後加工</v>
      </c>
      <c r="AI79" s="648" t="str">
        <f>IFERROR(VLOOKUP($D79,[1]受注ﾌｧｲﾙ!$A$3:$BZ$1314,31,FALSE),"-")</f>
        <v>共和ﾚｻﾞｰ</v>
      </c>
      <c r="AJ79" s="648" t="str">
        <f>IFERROR(VLOOKUP($D79,[1]受注ﾌｧｲﾙ!$A$3:$BZ$1314,12,FALSE),"-")</f>
        <v xml:space="preserve"> </v>
      </c>
      <c r="AK79" s="649" t="str">
        <f>IFERROR(VLOOKUP($D79,[1]受注ﾌｧｲﾙ!$A$3:$BZ$1314,24,FALSE),"-")</f>
        <v>EC</v>
      </c>
      <c r="AL79" s="366"/>
      <c r="AM79" s="366"/>
      <c r="AN79" s="366"/>
      <c r="AO79" s="366"/>
      <c r="AP79" s="366"/>
      <c r="AQ79" s="848" t="s">
        <v>330</v>
      </c>
      <c r="AR79" s="763"/>
      <c r="AS79" s="367" t="str">
        <f t="shared" si="2"/>
        <v/>
      </c>
      <c r="AT79" s="368"/>
      <c r="AU79" s="369" t="str">
        <f t="shared" si="3"/>
        <v/>
      </c>
      <c r="AV79" s="367" t="str">
        <f t="shared" si="4"/>
        <v/>
      </c>
      <c r="AW79" s="368"/>
      <c r="AX79" s="369" t="str">
        <f t="shared" si="5"/>
        <v/>
      </c>
      <c r="AY79" s="367" t="str">
        <f t="shared" si="6"/>
        <v/>
      </c>
      <c r="AZ79" s="402"/>
      <c r="BA79" s="369" t="str">
        <f t="shared" si="7"/>
        <v/>
      </c>
      <c r="BB79" s="367" t="str">
        <f t="shared" si="8"/>
        <v/>
      </c>
      <c r="BC79" s="402"/>
      <c r="BD79" s="369" t="str">
        <f t="shared" si="9"/>
        <v/>
      </c>
      <c r="BE79" s="367" t="str">
        <f t="shared" si="10"/>
        <v/>
      </c>
      <c r="BF79" s="402"/>
      <c r="BG79" s="369" t="str">
        <f t="shared" si="11"/>
        <v/>
      </c>
      <c r="BH79" s="367" t="str">
        <f t="shared" si="12"/>
        <v/>
      </c>
      <c r="BI79" s="368"/>
      <c r="BJ79" s="369" t="str">
        <f t="shared" si="13"/>
        <v/>
      </c>
      <c r="BK79" s="367" t="str">
        <f t="shared" si="14"/>
        <v/>
      </c>
      <c r="BL79" s="402"/>
      <c r="BM79" s="369" t="str">
        <f t="shared" si="15"/>
        <v/>
      </c>
      <c r="BN79" s="367" t="str">
        <f t="shared" si="16"/>
        <v/>
      </c>
      <c r="BO79" s="368"/>
      <c r="BP79" s="369" t="str">
        <f t="shared" si="17"/>
        <v/>
      </c>
      <c r="BQ79" s="367" t="str">
        <f t="shared" si="18"/>
        <v/>
      </c>
      <c r="BR79" s="368"/>
      <c r="BS79" s="369" t="str">
        <f t="shared" si="19"/>
        <v/>
      </c>
      <c r="BT79" s="367" t="str">
        <f t="shared" si="20"/>
        <v/>
      </c>
      <c r="BU79" s="368"/>
      <c r="BV79" s="369" t="str">
        <f t="shared" si="21"/>
        <v/>
      </c>
      <c r="BW79" s="367" t="str">
        <f t="shared" si="22"/>
        <v/>
      </c>
      <c r="BX79" s="368"/>
      <c r="BY79" s="369" t="str">
        <f t="shared" si="23"/>
        <v/>
      </c>
      <c r="BZ79" s="367" t="str">
        <f t="shared" si="24"/>
        <v/>
      </c>
      <c r="CA79" s="368"/>
      <c r="CB79" s="369" t="str">
        <f t="shared" si="25"/>
        <v/>
      </c>
      <c r="CC79" s="367" t="str">
        <f t="shared" si="26"/>
        <v/>
      </c>
      <c r="CD79" s="402"/>
      <c r="CE79" s="369" t="str">
        <f t="shared" si="27"/>
        <v/>
      </c>
      <c r="CF79" s="367" t="str">
        <f t="shared" si="28"/>
        <v/>
      </c>
      <c r="CG79" s="368"/>
      <c r="CH79" s="369" t="str">
        <f t="shared" si="29"/>
        <v/>
      </c>
      <c r="CI79" s="367" t="str">
        <f t="shared" si="30"/>
        <v/>
      </c>
      <c r="CJ79" s="794"/>
      <c r="CK79" s="369" t="str">
        <f t="shared" si="31"/>
        <v/>
      </c>
      <c r="CL79" s="367" t="str">
        <f t="shared" si="32"/>
        <v/>
      </c>
      <c r="CM79" s="368"/>
      <c r="CN79" s="369" t="str">
        <f t="shared" si="33"/>
        <v/>
      </c>
      <c r="CO79" s="367" t="str">
        <f t="shared" si="34"/>
        <v/>
      </c>
      <c r="CP79" s="368"/>
      <c r="CQ79" s="369" t="str">
        <f t="shared" si="35"/>
        <v/>
      </c>
      <c r="CR79" s="367" t="str">
        <f t="shared" si="36"/>
        <v/>
      </c>
      <c r="CS79" s="794"/>
      <c r="CT79" s="369" t="str">
        <f t="shared" si="37"/>
        <v/>
      </c>
      <c r="CU79" s="367" t="str">
        <f t="shared" si="38"/>
        <v/>
      </c>
      <c r="CV79" s="794"/>
      <c r="CW79" s="369" t="str">
        <f t="shared" si="39"/>
        <v/>
      </c>
      <c r="CX79" s="367" t="str">
        <f t="shared" si="40"/>
        <v/>
      </c>
      <c r="CY79" s="368"/>
      <c r="CZ79" s="369" t="str">
        <f t="shared" si="41"/>
        <v/>
      </c>
      <c r="DA79" s="367" t="str">
        <f t="shared" si="42"/>
        <v/>
      </c>
      <c r="DB79" s="368"/>
      <c r="DC79" s="369" t="str">
        <f t="shared" si="43"/>
        <v/>
      </c>
      <c r="DD79" s="367" t="str">
        <f t="shared" si="44"/>
        <v/>
      </c>
      <c r="DE79" s="368"/>
      <c r="DF79" s="369" t="str">
        <f t="shared" si="45"/>
        <v/>
      </c>
      <c r="DG79" s="367" t="str">
        <f t="shared" si="46"/>
        <v/>
      </c>
      <c r="DH79" s="368"/>
      <c r="DI79" s="369" t="str">
        <f t="shared" si="47"/>
        <v/>
      </c>
      <c r="DJ79" s="367" t="str">
        <f t="shared" si="48"/>
        <v/>
      </c>
      <c r="DK79" s="368"/>
      <c r="DL79" s="369" t="str">
        <f t="shared" si="49"/>
        <v/>
      </c>
      <c r="DM79" s="367" t="str">
        <f t="shared" si="50"/>
        <v/>
      </c>
      <c r="DN79" s="368"/>
      <c r="DO79" s="369" t="str">
        <f t="shared" si="51"/>
        <v/>
      </c>
      <c r="DP79" s="367" t="str">
        <f t="shared" si="52"/>
        <v/>
      </c>
      <c r="DQ79" s="368"/>
      <c r="DR79" s="369" t="str">
        <f t="shared" si="53"/>
        <v/>
      </c>
      <c r="DS79" s="367" t="str">
        <f t="shared" si="54"/>
        <v/>
      </c>
      <c r="DT79" s="368"/>
      <c r="DU79" s="369" t="str">
        <f t="shared" si="55"/>
        <v/>
      </c>
      <c r="DV79" s="367" t="str">
        <f t="shared" si="56"/>
        <v/>
      </c>
      <c r="DW79" s="368"/>
      <c r="DX79" s="369" t="str">
        <f t="shared" si="57"/>
        <v/>
      </c>
      <c r="DY79" s="367" t="str">
        <f t="shared" si="58"/>
        <v/>
      </c>
      <c r="DZ79" s="368"/>
      <c r="EA79" s="369" t="str">
        <f t="shared" si="59"/>
        <v/>
      </c>
      <c r="EB79" s="367" t="str">
        <f t="shared" si="60"/>
        <v/>
      </c>
      <c r="EC79" s="368"/>
      <c r="ED79" s="369" t="str">
        <f t="shared" si="61"/>
        <v/>
      </c>
      <c r="EE79" s="367" t="str">
        <f t="shared" si="62"/>
        <v/>
      </c>
      <c r="EF79" s="368"/>
      <c r="EG79" s="367" t="str">
        <f t="shared" si="189"/>
        <v/>
      </c>
      <c r="EH79" s="367" t="str">
        <f t="shared" si="189"/>
        <v/>
      </c>
      <c r="EI79" s="368"/>
      <c r="EJ79" s="369" t="str">
        <f t="shared" si="64"/>
        <v/>
      </c>
      <c r="EK79" s="367" t="str">
        <f t="shared" si="65"/>
        <v/>
      </c>
      <c r="EL79" s="368"/>
      <c r="EM79" s="369" t="str">
        <f t="shared" si="66"/>
        <v/>
      </c>
      <c r="EN79" s="367" t="str">
        <f t="shared" si="67"/>
        <v/>
      </c>
      <c r="EO79" s="402"/>
      <c r="EP79" s="369" t="str">
        <f t="shared" si="68"/>
        <v/>
      </c>
      <c r="EQ79" s="367" t="str">
        <f t="shared" si="69"/>
        <v/>
      </c>
      <c r="ER79" s="402"/>
      <c r="ES79" s="369" t="str">
        <f t="shared" si="70"/>
        <v/>
      </c>
      <c r="ET79" s="367" t="str">
        <f t="shared" si="71"/>
        <v/>
      </c>
      <c r="EU79" s="402"/>
      <c r="EV79" s="369" t="str">
        <f t="shared" si="72"/>
        <v/>
      </c>
      <c r="EW79" s="367" t="str">
        <f t="shared" si="73"/>
        <v/>
      </c>
      <c r="EX79" s="368"/>
      <c r="EY79" s="369" t="str">
        <f t="shared" si="74"/>
        <v/>
      </c>
      <c r="EZ79" s="367" t="str">
        <f t="shared" si="75"/>
        <v/>
      </c>
      <c r="FA79" s="402"/>
      <c r="FB79" s="369" t="str">
        <f t="shared" si="76"/>
        <v/>
      </c>
      <c r="FC79" s="367" t="str">
        <f t="shared" si="77"/>
        <v/>
      </c>
      <c r="FD79" s="368"/>
      <c r="FE79" s="369" t="str">
        <f t="shared" si="78"/>
        <v/>
      </c>
      <c r="FF79" s="367" t="str">
        <f t="shared" si="79"/>
        <v/>
      </c>
      <c r="FG79" s="368"/>
      <c r="FH79" s="369" t="str">
        <f t="shared" si="80"/>
        <v/>
      </c>
      <c r="FI79" s="367" t="str">
        <f t="shared" si="81"/>
        <v/>
      </c>
      <c r="FJ79" s="368"/>
      <c r="FK79" s="369" t="str">
        <f t="shared" si="82"/>
        <v/>
      </c>
      <c r="FL79" s="367" t="str">
        <f t="shared" si="83"/>
        <v/>
      </c>
      <c r="FM79" s="368"/>
      <c r="FN79" s="369" t="str">
        <f t="shared" si="84"/>
        <v/>
      </c>
      <c r="FO79" s="367" t="str">
        <f t="shared" si="85"/>
        <v/>
      </c>
      <c r="FP79" s="368"/>
      <c r="FQ79" s="369" t="str">
        <f t="shared" si="86"/>
        <v/>
      </c>
      <c r="FR79" s="367" t="str">
        <f t="shared" si="87"/>
        <v>→</v>
      </c>
      <c r="FS79" s="402"/>
      <c r="FT79" s="369" t="str">
        <f t="shared" si="88"/>
        <v/>
      </c>
      <c r="FU79" s="367" t="str">
        <f t="shared" si="89"/>
        <v/>
      </c>
      <c r="FV79" s="368">
        <v>3000</v>
      </c>
      <c r="FW79" s="369" t="str">
        <f t="shared" si="90"/>
        <v/>
      </c>
      <c r="FX79" s="367" t="str">
        <f t="shared" si="91"/>
        <v/>
      </c>
      <c r="FY79" s="794"/>
      <c r="FZ79" s="369" t="str">
        <f t="shared" si="92"/>
        <v/>
      </c>
      <c r="GA79" s="367" t="str">
        <f t="shared" si="93"/>
        <v/>
      </c>
      <c r="GB79" s="368"/>
      <c r="GC79" s="369" t="str">
        <f t="shared" si="94"/>
        <v/>
      </c>
      <c r="GD79" s="367" t="str">
        <f t="shared" si="95"/>
        <v/>
      </c>
      <c r="GE79" s="368"/>
      <c r="GF79" s="369" t="str">
        <f t="shared" si="96"/>
        <v/>
      </c>
      <c r="GG79" s="367" t="str">
        <f t="shared" si="97"/>
        <v/>
      </c>
      <c r="GH79" s="794"/>
      <c r="GI79" s="369" t="str">
        <f t="shared" si="98"/>
        <v/>
      </c>
      <c r="GJ79" s="367" t="str">
        <f t="shared" si="99"/>
        <v/>
      </c>
      <c r="GK79" s="794"/>
      <c r="GL79" s="369" t="str">
        <f t="shared" si="100"/>
        <v/>
      </c>
      <c r="GM79" s="367" t="str">
        <f t="shared" si="101"/>
        <v/>
      </c>
      <c r="GN79" s="368"/>
      <c r="GO79" s="369" t="str">
        <f t="shared" si="102"/>
        <v/>
      </c>
      <c r="GP79" s="367" t="str">
        <f t="shared" si="103"/>
        <v/>
      </c>
      <c r="GQ79" s="368">
        <v>3300</v>
      </c>
      <c r="GR79" s="369" t="str">
        <f t="shared" si="104"/>
        <v/>
      </c>
      <c r="GS79" s="367" t="str">
        <f t="shared" si="105"/>
        <v/>
      </c>
      <c r="GT79" s="368">
        <v>300</v>
      </c>
      <c r="GU79" s="369" t="str">
        <f t="shared" si="192"/>
        <v/>
      </c>
      <c r="GV79" s="367" t="str">
        <f t="shared" si="107"/>
        <v/>
      </c>
      <c r="GW79" s="368"/>
      <c r="GX79" s="369" t="str">
        <f t="shared" si="108"/>
        <v/>
      </c>
      <c r="GY79" s="367" t="str">
        <f t="shared" si="109"/>
        <v/>
      </c>
      <c r="GZ79" s="368"/>
      <c r="HA79" s="369" t="str">
        <f t="shared" si="110"/>
        <v/>
      </c>
      <c r="HB79" s="367" t="str">
        <f t="shared" si="111"/>
        <v/>
      </c>
      <c r="HC79" s="368"/>
      <c r="HD79" s="369" t="str">
        <f t="shared" si="112"/>
        <v/>
      </c>
      <c r="HE79" s="367" t="str">
        <f t="shared" si="113"/>
        <v/>
      </c>
      <c r="HF79" s="368"/>
      <c r="HG79" s="369" t="str">
        <f t="shared" si="114"/>
        <v/>
      </c>
      <c r="HH79" s="367" t="str">
        <f t="shared" si="115"/>
        <v/>
      </c>
      <c r="HI79" s="368"/>
      <c r="HJ79" s="369" t="str">
        <f t="shared" si="116"/>
        <v>⇒</v>
      </c>
      <c r="HK79" s="367" t="str">
        <f t="shared" si="117"/>
        <v/>
      </c>
      <c r="HL79" s="368"/>
      <c r="HM79" s="369" t="str">
        <f t="shared" si="118"/>
        <v/>
      </c>
      <c r="HN79" s="367" t="str">
        <f t="shared" si="119"/>
        <v/>
      </c>
      <c r="HO79" s="368"/>
      <c r="HP79" s="369" t="str">
        <f t="shared" si="120"/>
        <v/>
      </c>
      <c r="HQ79" s="367" t="str">
        <f t="shared" si="121"/>
        <v/>
      </c>
      <c r="HR79" s="368"/>
      <c r="HS79" s="369" t="str">
        <f t="shared" si="122"/>
        <v/>
      </c>
      <c r="HT79" s="367" t="str">
        <f t="shared" si="123"/>
        <v/>
      </c>
      <c r="HU79" s="368"/>
      <c r="HV79" s="367" t="str">
        <f t="shared" si="190"/>
        <v/>
      </c>
      <c r="HW79" s="367" t="str">
        <f t="shared" si="190"/>
        <v/>
      </c>
      <c r="HX79" s="368"/>
      <c r="HY79" s="369" t="str">
        <f t="shared" si="125"/>
        <v/>
      </c>
      <c r="HZ79" s="367" t="str">
        <f t="shared" si="126"/>
        <v/>
      </c>
      <c r="IA79" s="368"/>
      <c r="IB79" s="369" t="str">
        <f t="shared" si="127"/>
        <v/>
      </c>
      <c r="IC79" s="367" t="str">
        <f t="shared" si="128"/>
        <v/>
      </c>
      <c r="ID79" s="402"/>
      <c r="IE79" s="369" t="str">
        <f t="shared" si="129"/>
        <v/>
      </c>
      <c r="IF79" s="367" t="str">
        <f t="shared" si="130"/>
        <v/>
      </c>
      <c r="IG79" s="402"/>
      <c r="IH79" s="369" t="str">
        <f t="shared" si="131"/>
        <v/>
      </c>
      <c r="II79" s="367" t="str">
        <f t="shared" si="132"/>
        <v/>
      </c>
      <c r="IJ79" s="402"/>
      <c r="IK79" s="369" t="str">
        <f t="shared" si="133"/>
        <v/>
      </c>
      <c r="IL79" s="367" t="str">
        <f t="shared" si="134"/>
        <v/>
      </c>
      <c r="IM79" s="368"/>
      <c r="IN79" s="369" t="str">
        <f t="shared" si="135"/>
        <v/>
      </c>
      <c r="IO79" s="367" t="str">
        <f t="shared" si="136"/>
        <v/>
      </c>
      <c r="IP79" s="402"/>
      <c r="IQ79" s="369" t="str">
        <f t="shared" si="137"/>
        <v/>
      </c>
      <c r="IR79" s="367" t="str">
        <f t="shared" si="138"/>
        <v/>
      </c>
      <c r="IS79" s="368"/>
      <c r="IT79" s="369" t="str">
        <f t="shared" si="139"/>
        <v/>
      </c>
      <c r="IU79" s="367" t="str">
        <f t="shared" si="140"/>
        <v/>
      </c>
      <c r="IV79" s="368"/>
      <c r="IW79" s="369" t="str">
        <f t="shared" si="141"/>
        <v/>
      </c>
      <c r="IX79" s="367" t="str">
        <f t="shared" si="142"/>
        <v/>
      </c>
      <c r="IY79" s="368"/>
      <c r="IZ79" s="369" t="str">
        <f t="shared" si="143"/>
        <v/>
      </c>
      <c r="JA79" s="367" t="str">
        <f t="shared" si="144"/>
        <v/>
      </c>
      <c r="JB79" s="368"/>
      <c r="JC79" s="369" t="str">
        <f t="shared" si="145"/>
        <v/>
      </c>
      <c r="JD79" s="367" t="str">
        <f t="shared" si="146"/>
        <v/>
      </c>
      <c r="JE79" s="368"/>
      <c r="JF79" s="369" t="str">
        <f t="shared" si="147"/>
        <v/>
      </c>
      <c r="JG79" s="367" t="str">
        <f t="shared" si="148"/>
        <v/>
      </c>
      <c r="JH79" s="402"/>
      <c r="JI79" s="369" t="str">
        <f t="shared" si="149"/>
        <v/>
      </c>
      <c r="JJ79" s="367" t="str">
        <f t="shared" si="150"/>
        <v/>
      </c>
      <c r="JK79" s="368"/>
      <c r="JL79" s="369" t="str">
        <f t="shared" si="151"/>
        <v/>
      </c>
      <c r="JM79" s="367" t="str">
        <f t="shared" si="152"/>
        <v/>
      </c>
      <c r="JN79" s="794"/>
      <c r="JO79" s="369" t="str">
        <f t="shared" si="153"/>
        <v/>
      </c>
      <c r="JP79" s="367" t="str">
        <f t="shared" si="154"/>
        <v/>
      </c>
      <c r="JQ79" s="368"/>
      <c r="JR79" s="369" t="str">
        <f t="shared" si="155"/>
        <v/>
      </c>
      <c r="JS79" s="367" t="str">
        <f t="shared" si="156"/>
        <v/>
      </c>
      <c r="JT79" s="368"/>
      <c r="JU79" s="369" t="str">
        <f t="shared" si="157"/>
        <v/>
      </c>
      <c r="JV79" s="367" t="str">
        <f t="shared" si="158"/>
        <v/>
      </c>
      <c r="JW79" s="794"/>
      <c r="JX79" s="369" t="str">
        <f t="shared" si="159"/>
        <v/>
      </c>
      <c r="JY79" s="367" t="str">
        <f t="shared" si="160"/>
        <v/>
      </c>
      <c r="JZ79" s="794"/>
      <c r="KA79" s="369" t="str">
        <f t="shared" si="161"/>
        <v/>
      </c>
      <c r="KB79" s="367" t="str">
        <f t="shared" si="162"/>
        <v/>
      </c>
      <c r="KC79" s="368"/>
      <c r="KD79" s="369" t="str">
        <f t="shared" si="163"/>
        <v/>
      </c>
      <c r="KE79" s="367" t="str">
        <f t="shared" si="164"/>
        <v/>
      </c>
      <c r="KF79" s="368"/>
      <c r="KG79" s="369" t="str">
        <f t="shared" si="165"/>
        <v/>
      </c>
      <c r="KH79" s="367" t="str">
        <f t="shared" si="166"/>
        <v/>
      </c>
      <c r="KI79" s="368"/>
      <c r="KJ79" s="369" t="str">
        <f t="shared" si="193"/>
        <v/>
      </c>
      <c r="KK79" s="367" t="str">
        <f t="shared" si="168"/>
        <v/>
      </c>
      <c r="KL79" s="368"/>
      <c r="KM79" s="369" t="str">
        <f t="shared" si="169"/>
        <v/>
      </c>
      <c r="KN79" s="367" t="str">
        <f t="shared" si="170"/>
        <v/>
      </c>
      <c r="KO79" s="368"/>
      <c r="KP79" s="369" t="str">
        <f t="shared" si="171"/>
        <v/>
      </c>
      <c r="KQ79" s="367" t="str">
        <f t="shared" si="172"/>
        <v/>
      </c>
      <c r="KR79" s="368"/>
      <c r="KS79" s="369" t="str">
        <f t="shared" si="173"/>
        <v/>
      </c>
      <c r="KT79" s="367" t="str">
        <f t="shared" si="174"/>
        <v/>
      </c>
      <c r="KU79" s="368"/>
      <c r="KV79" s="369" t="str">
        <f t="shared" si="175"/>
        <v/>
      </c>
      <c r="KW79" s="367" t="str">
        <f t="shared" si="176"/>
        <v/>
      </c>
      <c r="KX79" s="368"/>
      <c r="KY79" s="369" t="str">
        <f t="shared" si="177"/>
        <v/>
      </c>
      <c r="KZ79" s="367" t="str">
        <f t="shared" si="178"/>
        <v/>
      </c>
      <c r="LA79" s="368"/>
      <c r="LB79" s="369" t="str">
        <f t="shared" si="179"/>
        <v/>
      </c>
      <c r="LC79" s="367" t="str">
        <f t="shared" si="180"/>
        <v/>
      </c>
      <c r="LD79" s="368"/>
      <c r="LE79" s="369" t="str">
        <f t="shared" si="181"/>
        <v/>
      </c>
      <c r="LF79" s="367" t="str">
        <f t="shared" si="182"/>
        <v/>
      </c>
      <c r="LG79" s="368"/>
      <c r="LH79" s="369" t="str">
        <f t="shared" si="183"/>
        <v/>
      </c>
      <c r="LI79" s="367" t="str">
        <f t="shared" si="184"/>
        <v/>
      </c>
      <c r="LJ79" s="368"/>
      <c r="LK79" s="367" t="str">
        <f t="shared" si="187"/>
        <v/>
      </c>
      <c r="XFD79" s="230">
        <f t="shared" si="188"/>
        <v>13200</v>
      </c>
    </row>
    <row r="80" spans="1:778 16384:16384" ht="21.65" customHeight="1" x14ac:dyDescent="0.2">
      <c r="A80" s="120"/>
      <c r="B80" s="637">
        <f>IFERROR(VLOOKUP($D80,[1]受注ﾌｧｲﾙ!$A$3:$BZ$1314,5,FALSE),"-")</f>
        <v>46125.543969907405</v>
      </c>
      <c r="C80" s="555">
        <f>IFERROR(VLOOKUP($D80,[1]受注ﾌｧｲﾙ!$A$3:$BZ$1314,6,FALSE),"-")</f>
        <v>0</v>
      </c>
      <c r="D80" s="763" t="s">
        <v>1011</v>
      </c>
      <c r="E80" s="638">
        <f>IFERROR(VLOOKUP($D80,[1]受注ﾌｧｲﾙ!$A$3:$BZ$1314,17,FALSE),"-")</f>
        <v>6780</v>
      </c>
      <c r="F80" s="540" t="str">
        <f>IFERROR(VLOOKUP($D80,[1]受注ﾌｧｲﾙ!$A$3:$BZ$1314,18,FALSE),"-")</f>
        <v>20020-NP17-1310X300</v>
      </c>
      <c r="G80" s="540" t="str">
        <f>IFERROR(VLOOKUP($D80,[1]受注ﾌｧｲﾙ!$A$3:$BZ$1314,19,FALSE),"-")</f>
        <v>FA</v>
      </c>
      <c r="H80" s="540" t="str">
        <f>IFERROR(VLOOKUP($D80,[1]受注ﾌｧｲﾙ!$A$3:$BZ$1314,20,FALSE),"-")</f>
        <v xml:space="preserve">   </v>
      </c>
      <c r="I80" s="540" t="str">
        <f>IFERROR(VLOOKUP($D80,[1]受注ﾌｧｲﾙ!$A$3:$BZ$1314,21,FALSE),"-")</f>
        <v>J</v>
      </c>
      <c r="J80" s="639">
        <f>IFERROR(VLOOKUP($D80,[1]受注ﾌｧｲﾙ!$A$3:$BZ$1314,22,FALSE),"-")</f>
        <v>2700</v>
      </c>
      <c r="K80" s="540" t="str">
        <f>IFERROR(VLOOKUP($D80,[1]受注ﾌｧｲﾙ!$A$3:$BZ$1314,8,FALSE),"-")</f>
        <v>20020-AP17- 850X300</v>
      </c>
      <c r="L80" s="540" t="str">
        <f>IFERROR(VLOOKUP($D80,[1]受注ﾌｧｲﾙ!$A$3:$BZ$1314,9,FALSE),"-")</f>
        <v>FA</v>
      </c>
      <c r="M80" s="540" t="str">
        <f>IFERROR(VLOOKUP($D80,[1]受注ﾌｧｲﾙ!$A$3:$BZ$1314,10,FALSE),"-")</f>
        <v xml:space="preserve">   </v>
      </c>
      <c r="N80" s="540" t="str">
        <f>IFERROR(VLOOKUP($D80,[1]受注ﾌｧｲﾙ!$A$3:$BZ$1314,11,FALSE),"-")</f>
        <v>G</v>
      </c>
      <c r="O80" s="639">
        <f>IFERROR(VLOOKUP($D80,[1]受注ﾌｧｲﾙ!$A$3:$BZ$1314,13,FALSE),"-")</f>
        <v>2700</v>
      </c>
      <c r="P80" s="540">
        <f>IFERROR(VLOOKUP($D80,[1]受注ﾌｧｲﾙ!$A$3:$BZ$1314,15,FALSE),"-")</f>
        <v>0</v>
      </c>
      <c r="Q80" s="640">
        <f>IFERROR((VLOOKUP($D80,[1]受注ﾌｧｲﾙ!$A$3:$BZ$1314,16,FALSE)*O80),"-")</f>
        <v>2700</v>
      </c>
      <c r="R80" s="640">
        <f>IFERROR(VLOOKUP($D80,[3]加工日報その他!$A$5:$DD$999,107,FALSE),"-")</f>
        <v>2700</v>
      </c>
      <c r="S80" s="540" t="str">
        <f>IFERROR(VLOOKUP($D80,[1]受注ﾌｧｲﾙ!$A$3:$BZ$1314,26,FALSE),"-")</f>
        <v>ｽﾘｯﾄ,欠点表示</v>
      </c>
      <c r="T80" s="641" t="str">
        <f>IFERROR(VLOOKUP($D80,[1]受注ﾌｧｲﾙ!$A$3:$BZ$1314,23,FALSE),"-")</f>
        <v>湖南</v>
      </c>
      <c r="U80" s="642"/>
      <c r="V80" s="642"/>
      <c r="W80" s="642">
        <f>IFERROR(VLOOKUP($D80,[1]受注ﾌｧｲﾙ!$A$3:$BZ$1314,25,FALSE),"-")</f>
        <v>46129</v>
      </c>
      <c r="X80" s="642">
        <f>IFERROR(VLOOKUP($D80,[1]受注ﾌｧｲﾙ!$A$3:$BZ$1314,32,FALSE),"-")</f>
        <v>46139</v>
      </c>
      <c r="Y80" s="642">
        <f>IFERROR(VLOOKUP($D80,[1]受注ﾌｧｲﾙ!$A$3:$BZ$1314,33,FALSE),"-")</f>
        <v>46139</v>
      </c>
      <c r="Z80" s="642">
        <f t="shared" si="0"/>
        <v>46136</v>
      </c>
      <c r="AA80" s="643">
        <f>IFERROR(VLOOKUP($D80,[3]加工日報その他!$A$5:$DD$999,2,FALSE),"-")</f>
        <v>46129</v>
      </c>
      <c r="AB80" s="644">
        <f>IFERROR(VLOOKUP($D80,[3]加工日報その他!$A$5:$DD$999,108,FALSE),"-")</f>
        <v>2700</v>
      </c>
      <c r="AC80" s="645">
        <f t="shared" si="1"/>
        <v>2700</v>
      </c>
      <c r="AD80" s="410" t="str">
        <f>IFERROR(VLOOKUP($D80,[1]受注ﾌｧｲﾙ!$A$3:$BZ$1314,27,FALSE),"-")&amp;"　"&amp;IFERROR(VLOOKUP($D80,[1]受注ﾌｧｲﾙ!$A$3:$BZ$1314,28,FALSE),"-")&amp;"　"&amp;IFERROR(VLOOKUP($D80,[1]受注ﾌｧｲﾙ!$A$3:$BZ$1314,29,FALSE),"-")</f>
        <v>Q面ﾃｰﾌﾟﾏｰｷﾝｸﾞ外す　　</v>
      </c>
      <c r="AE80" s="366"/>
      <c r="AF80" s="646" t="str">
        <f>IFERROR(VLOOKUP($D80,[3]加工日報その他!$A$5:$DD$999,94,FALSE),"-")</f>
        <v>完</v>
      </c>
      <c r="AG80" s="647" t="str">
        <f>IFERROR(VLOOKUP($D80,[1]受注ﾌｧｲﾙ!$A$3:$BZ$1314,2,FALSE),"-")</f>
        <v>通常入力</v>
      </c>
      <c r="AH80" s="647" t="str">
        <f>IFERROR(VLOOKUP($D80,[1]受注ﾌｧｲﾙ!$A$3:$BZ$1314,3,FALSE),"-")</f>
        <v>後加工</v>
      </c>
      <c r="AI80" s="648" t="str">
        <f>IFERROR(VLOOKUP($D80,[1]受注ﾌｧｲﾙ!$A$3:$BZ$1314,31,FALSE),"-")</f>
        <v>龍田化学</v>
      </c>
      <c r="AJ80" s="648" t="str">
        <f>IFERROR(VLOOKUP($D80,[1]受注ﾌｧｲﾙ!$A$3:$BZ$1314,12,FALSE),"-")</f>
        <v xml:space="preserve"> </v>
      </c>
      <c r="AK80" s="649" t="str">
        <f>IFERROR(VLOOKUP($D80,[1]受注ﾌｧｲﾙ!$A$3:$BZ$1314,24,FALSE),"-")</f>
        <v>ｽﾘｯﾄ</v>
      </c>
      <c r="AL80" s="366"/>
      <c r="AM80" s="366"/>
      <c r="AN80" s="366"/>
      <c r="AO80" s="366"/>
      <c r="AP80" s="366"/>
      <c r="AQ80" s="808" t="s">
        <v>321</v>
      </c>
      <c r="AR80" s="763"/>
      <c r="AS80" s="367" t="str">
        <f t="shared" si="2"/>
        <v/>
      </c>
      <c r="AT80" s="368"/>
      <c r="AU80" s="369" t="str">
        <f t="shared" si="3"/>
        <v/>
      </c>
      <c r="AV80" s="367" t="str">
        <f t="shared" si="4"/>
        <v/>
      </c>
      <c r="AW80" s="368"/>
      <c r="AX80" s="369" t="str">
        <f t="shared" si="5"/>
        <v/>
      </c>
      <c r="AY80" s="367" t="str">
        <f t="shared" si="6"/>
        <v/>
      </c>
      <c r="AZ80" s="402"/>
      <c r="BA80" s="369" t="str">
        <f t="shared" si="7"/>
        <v/>
      </c>
      <c r="BB80" s="367" t="str">
        <f t="shared" si="8"/>
        <v/>
      </c>
      <c r="BC80" s="402"/>
      <c r="BD80" s="369" t="str">
        <f t="shared" si="9"/>
        <v/>
      </c>
      <c r="BE80" s="367" t="str">
        <f t="shared" si="10"/>
        <v/>
      </c>
      <c r="BF80" s="402"/>
      <c r="BG80" s="369" t="str">
        <f t="shared" si="11"/>
        <v/>
      </c>
      <c r="BH80" s="367" t="str">
        <f t="shared" si="12"/>
        <v/>
      </c>
      <c r="BI80" s="368"/>
      <c r="BJ80" s="369" t="str">
        <f t="shared" si="13"/>
        <v/>
      </c>
      <c r="BK80" s="367" t="str">
        <f t="shared" si="14"/>
        <v/>
      </c>
      <c r="BL80" s="402"/>
      <c r="BM80" s="369" t="str">
        <f t="shared" si="15"/>
        <v/>
      </c>
      <c r="BN80" s="367" t="str">
        <f t="shared" si="16"/>
        <v/>
      </c>
      <c r="BO80" s="368"/>
      <c r="BP80" s="369" t="str">
        <f t="shared" si="17"/>
        <v/>
      </c>
      <c r="BQ80" s="367" t="str">
        <f t="shared" si="18"/>
        <v/>
      </c>
      <c r="BR80" s="368"/>
      <c r="BS80" s="369" t="str">
        <f t="shared" si="19"/>
        <v/>
      </c>
      <c r="BT80" s="367" t="str">
        <f t="shared" si="20"/>
        <v/>
      </c>
      <c r="BU80" s="368"/>
      <c r="BV80" s="369" t="str">
        <f t="shared" si="21"/>
        <v/>
      </c>
      <c r="BW80" s="367" t="str">
        <f t="shared" si="22"/>
        <v/>
      </c>
      <c r="BX80" s="368"/>
      <c r="BY80" s="369" t="str">
        <f t="shared" si="23"/>
        <v/>
      </c>
      <c r="BZ80" s="367" t="str">
        <f t="shared" si="24"/>
        <v/>
      </c>
      <c r="CA80" s="368"/>
      <c r="CB80" s="369" t="str">
        <f t="shared" si="25"/>
        <v/>
      </c>
      <c r="CC80" s="367" t="str">
        <f t="shared" si="26"/>
        <v/>
      </c>
      <c r="CD80" s="402"/>
      <c r="CE80" s="369" t="str">
        <f t="shared" si="27"/>
        <v/>
      </c>
      <c r="CF80" s="367" t="str">
        <f t="shared" si="28"/>
        <v/>
      </c>
      <c r="CG80" s="368"/>
      <c r="CH80" s="369" t="str">
        <f t="shared" si="29"/>
        <v/>
      </c>
      <c r="CI80" s="367" t="str">
        <f t="shared" si="30"/>
        <v/>
      </c>
      <c r="CJ80" s="794"/>
      <c r="CK80" s="369" t="str">
        <f t="shared" si="31"/>
        <v/>
      </c>
      <c r="CL80" s="367" t="str">
        <f t="shared" si="32"/>
        <v/>
      </c>
      <c r="CM80" s="368"/>
      <c r="CN80" s="369" t="str">
        <f t="shared" si="33"/>
        <v/>
      </c>
      <c r="CO80" s="367" t="str">
        <f t="shared" si="34"/>
        <v/>
      </c>
      <c r="CP80" s="368"/>
      <c r="CQ80" s="369" t="str">
        <f t="shared" si="35"/>
        <v/>
      </c>
      <c r="CR80" s="367" t="str">
        <f t="shared" si="36"/>
        <v/>
      </c>
      <c r="CS80" s="794"/>
      <c r="CT80" s="369" t="str">
        <f t="shared" si="37"/>
        <v/>
      </c>
      <c r="CU80" s="367" t="str">
        <f t="shared" si="38"/>
        <v/>
      </c>
      <c r="CV80" s="794"/>
      <c r="CW80" s="369" t="str">
        <f t="shared" si="39"/>
        <v/>
      </c>
      <c r="CX80" s="367" t="str">
        <f t="shared" si="40"/>
        <v/>
      </c>
      <c r="CY80" s="368"/>
      <c r="CZ80" s="369" t="str">
        <f t="shared" si="41"/>
        <v/>
      </c>
      <c r="DA80" s="367" t="str">
        <f t="shared" si="42"/>
        <v/>
      </c>
      <c r="DB80" s="368"/>
      <c r="DC80" s="369" t="str">
        <f t="shared" si="43"/>
        <v/>
      </c>
      <c r="DD80" s="367" t="str">
        <f t="shared" si="44"/>
        <v/>
      </c>
      <c r="DE80" s="368"/>
      <c r="DF80" s="369" t="str">
        <f t="shared" si="45"/>
        <v/>
      </c>
      <c r="DG80" s="367" t="str">
        <f t="shared" si="46"/>
        <v/>
      </c>
      <c r="DH80" s="368"/>
      <c r="DI80" s="369" t="str">
        <f t="shared" si="47"/>
        <v/>
      </c>
      <c r="DJ80" s="367" t="str">
        <f t="shared" si="48"/>
        <v/>
      </c>
      <c r="DK80" s="368"/>
      <c r="DL80" s="369" t="str">
        <f t="shared" si="49"/>
        <v/>
      </c>
      <c r="DM80" s="367" t="str">
        <f t="shared" si="50"/>
        <v/>
      </c>
      <c r="DN80" s="368"/>
      <c r="DO80" s="369" t="str">
        <f t="shared" si="51"/>
        <v/>
      </c>
      <c r="DP80" s="367" t="str">
        <f t="shared" si="52"/>
        <v/>
      </c>
      <c r="DQ80" s="368"/>
      <c r="DR80" s="369" t="str">
        <f t="shared" si="53"/>
        <v/>
      </c>
      <c r="DS80" s="367" t="str">
        <f t="shared" si="54"/>
        <v/>
      </c>
      <c r="DT80" s="368"/>
      <c r="DU80" s="369" t="str">
        <f t="shared" si="55"/>
        <v/>
      </c>
      <c r="DV80" s="367" t="str">
        <f t="shared" si="56"/>
        <v/>
      </c>
      <c r="DW80" s="368"/>
      <c r="DX80" s="369" t="str">
        <f t="shared" si="57"/>
        <v/>
      </c>
      <c r="DY80" s="367" t="str">
        <f t="shared" si="58"/>
        <v/>
      </c>
      <c r="DZ80" s="368"/>
      <c r="EA80" s="369" t="str">
        <f t="shared" si="59"/>
        <v/>
      </c>
      <c r="EB80" s="367" t="str">
        <f t="shared" si="60"/>
        <v/>
      </c>
      <c r="EC80" s="368"/>
      <c r="ED80" s="369" t="str">
        <f t="shared" si="61"/>
        <v/>
      </c>
      <c r="EE80" s="367" t="str">
        <f t="shared" si="62"/>
        <v/>
      </c>
      <c r="EF80" s="368"/>
      <c r="EG80" s="367" t="str">
        <f t="shared" si="189"/>
        <v/>
      </c>
      <c r="EH80" s="367" t="str">
        <f t="shared" si="189"/>
        <v/>
      </c>
      <c r="EI80" s="368"/>
      <c r="EJ80" s="369" t="str">
        <f t="shared" si="64"/>
        <v/>
      </c>
      <c r="EK80" s="367" t="str">
        <f t="shared" si="65"/>
        <v/>
      </c>
      <c r="EL80" s="368"/>
      <c r="EM80" s="369" t="str">
        <f t="shared" si="66"/>
        <v/>
      </c>
      <c r="EN80" s="367" t="str">
        <f t="shared" si="67"/>
        <v/>
      </c>
      <c r="EO80" s="402"/>
      <c r="EP80" s="369" t="str">
        <f t="shared" si="68"/>
        <v/>
      </c>
      <c r="EQ80" s="367" t="str">
        <f t="shared" si="69"/>
        <v/>
      </c>
      <c r="ER80" s="402"/>
      <c r="ES80" s="369" t="str">
        <f t="shared" si="70"/>
        <v/>
      </c>
      <c r="ET80" s="367" t="str">
        <f t="shared" si="71"/>
        <v/>
      </c>
      <c r="EU80" s="402"/>
      <c r="EV80" s="369" t="str">
        <f t="shared" si="72"/>
        <v/>
      </c>
      <c r="EW80" s="367" t="str">
        <f t="shared" si="73"/>
        <v/>
      </c>
      <c r="EX80" s="368"/>
      <c r="EY80" s="369" t="str">
        <f t="shared" si="74"/>
        <v/>
      </c>
      <c r="EZ80" s="367" t="str">
        <f t="shared" si="75"/>
        <v/>
      </c>
      <c r="FA80" s="402"/>
      <c r="FB80" s="369" t="str">
        <f t="shared" si="76"/>
        <v/>
      </c>
      <c r="FC80" s="367" t="str">
        <f t="shared" si="77"/>
        <v/>
      </c>
      <c r="FD80" s="368"/>
      <c r="FE80" s="369" t="str">
        <f t="shared" si="78"/>
        <v/>
      </c>
      <c r="FF80" s="367" t="str">
        <f t="shared" si="79"/>
        <v/>
      </c>
      <c r="FG80" s="368"/>
      <c r="FH80" s="369" t="str">
        <f t="shared" si="80"/>
        <v/>
      </c>
      <c r="FI80" s="367" t="str">
        <f t="shared" si="81"/>
        <v/>
      </c>
      <c r="FJ80" s="368"/>
      <c r="FK80" s="369" t="str">
        <f t="shared" si="82"/>
        <v/>
      </c>
      <c r="FL80" s="367" t="str">
        <f t="shared" si="83"/>
        <v/>
      </c>
      <c r="FM80" s="368"/>
      <c r="FN80" s="369" t="str">
        <f t="shared" si="84"/>
        <v/>
      </c>
      <c r="FO80" s="367" t="str">
        <f t="shared" si="85"/>
        <v/>
      </c>
      <c r="FP80" s="368"/>
      <c r="FQ80" s="369" t="str">
        <f t="shared" si="86"/>
        <v/>
      </c>
      <c r="FR80" s="367" t="str">
        <f t="shared" si="87"/>
        <v/>
      </c>
      <c r="FS80" s="402"/>
      <c r="FT80" s="369" t="str">
        <f t="shared" si="88"/>
        <v/>
      </c>
      <c r="FU80" s="367" t="str">
        <f t="shared" si="89"/>
        <v/>
      </c>
      <c r="FV80" s="368"/>
      <c r="FW80" s="369" t="str">
        <f t="shared" si="90"/>
        <v/>
      </c>
      <c r="FX80" s="367" t="str">
        <f t="shared" si="91"/>
        <v/>
      </c>
      <c r="FY80" s="794"/>
      <c r="FZ80" s="369" t="str">
        <f t="shared" si="92"/>
        <v/>
      </c>
      <c r="GA80" s="367" t="str">
        <f t="shared" si="93"/>
        <v/>
      </c>
      <c r="GB80" s="368"/>
      <c r="GC80" s="369" t="str">
        <f t="shared" si="94"/>
        <v/>
      </c>
      <c r="GD80" s="367" t="str">
        <f t="shared" si="95"/>
        <v>→</v>
      </c>
      <c r="GE80" s="368"/>
      <c r="GF80" s="369" t="str">
        <f t="shared" si="96"/>
        <v/>
      </c>
      <c r="GG80" s="367" t="str">
        <f t="shared" si="97"/>
        <v/>
      </c>
      <c r="GH80" s="794"/>
      <c r="GI80" s="369" t="str">
        <f t="shared" si="98"/>
        <v/>
      </c>
      <c r="GJ80" s="367" t="str">
        <f t="shared" si="99"/>
        <v/>
      </c>
      <c r="GK80" s="794"/>
      <c r="GL80" s="369" t="str">
        <f t="shared" si="100"/>
        <v/>
      </c>
      <c r="GM80" s="367" t="str">
        <f t="shared" si="101"/>
        <v/>
      </c>
      <c r="GN80" s="368"/>
      <c r="GO80" s="369" t="str">
        <f t="shared" si="102"/>
        <v/>
      </c>
      <c r="GP80" s="367" t="str">
        <f t="shared" si="103"/>
        <v/>
      </c>
      <c r="GQ80" s="368"/>
      <c r="GR80" s="369" t="str">
        <f t="shared" si="104"/>
        <v/>
      </c>
      <c r="GS80" s="367" t="str">
        <f t="shared" si="105"/>
        <v/>
      </c>
      <c r="GT80" s="368"/>
      <c r="GU80" s="369" t="str">
        <f t="shared" si="192"/>
        <v/>
      </c>
      <c r="GV80" s="367" t="str">
        <f t="shared" si="107"/>
        <v/>
      </c>
      <c r="GW80" s="368"/>
      <c r="GX80" s="369" t="str">
        <f t="shared" si="108"/>
        <v/>
      </c>
      <c r="GY80" s="367" t="str">
        <f t="shared" si="109"/>
        <v/>
      </c>
      <c r="GZ80" s="368">
        <v>2700</v>
      </c>
      <c r="HA80" s="369" t="str">
        <f t="shared" si="110"/>
        <v/>
      </c>
      <c r="HB80" s="367" t="str">
        <f t="shared" si="111"/>
        <v/>
      </c>
      <c r="HC80" s="368"/>
      <c r="HD80" s="369" t="str">
        <f t="shared" si="112"/>
        <v/>
      </c>
      <c r="HE80" s="367" t="str">
        <f t="shared" si="113"/>
        <v/>
      </c>
      <c r="HF80" s="368"/>
      <c r="HG80" s="369" t="str">
        <f t="shared" si="114"/>
        <v/>
      </c>
      <c r="HH80" s="367" t="str">
        <f t="shared" si="115"/>
        <v/>
      </c>
      <c r="HI80" s="368"/>
      <c r="HJ80" s="369" t="str">
        <f t="shared" si="116"/>
        <v>⇒</v>
      </c>
      <c r="HK80" s="367" t="str">
        <f t="shared" si="117"/>
        <v/>
      </c>
      <c r="HL80" s="368"/>
      <c r="HM80" s="369" t="str">
        <f t="shared" si="118"/>
        <v/>
      </c>
      <c r="HN80" s="367" t="str">
        <f t="shared" si="119"/>
        <v/>
      </c>
      <c r="HO80" s="368"/>
      <c r="HP80" s="369" t="str">
        <f t="shared" si="120"/>
        <v/>
      </c>
      <c r="HQ80" s="367" t="str">
        <f t="shared" si="121"/>
        <v/>
      </c>
      <c r="HR80" s="368"/>
      <c r="HS80" s="369" t="str">
        <f t="shared" si="122"/>
        <v/>
      </c>
      <c r="HT80" s="367" t="str">
        <f t="shared" si="123"/>
        <v/>
      </c>
      <c r="HU80" s="368"/>
      <c r="HV80" s="367" t="str">
        <f t="shared" si="190"/>
        <v/>
      </c>
      <c r="HW80" s="367" t="str">
        <f t="shared" si="190"/>
        <v/>
      </c>
      <c r="HX80" s="368"/>
      <c r="HY80" s="369" t="str">
        <f t="shared" si="125"/>
        <v/>
      </c>
      <c r="HZ80" s="367" t="str">
        <f t="shared" si="126"/>
        <v/>
      </c>
      <c r="IA80" s="368"/>
      <c r="IB80" s="369" t="str">
        <f t="shared" si="127"/>
        <v/>
      </c>
      <c r="IC80" s="367" t="str">
        <f t="shared" si="128"/>
        <v/>
      </c>
      <c r="ID80" s="402"/>
      <c r="IE80" s="369" t="str">
        <f t="shared" si="129"/>
        <v/>
      </c>
      <c r="IF80" s="367" t="str">
        <f t="shared" si="130"/>
        <v/>
      </c>
      <c r="IG80" s="402"/>
      <c r="IH80" s="369" t="str">
        <f t="shared" si="131"/>
        <v/>
      </c>
      <c r="II80" s="367" t="str">
        <f t="shared" si="132"/>
        <v/>
      </c>
      <c r="IJ80" s="402"/>
      <c r="IK80" s="369" t="str">
        <f t="shared" si="133"/>
        <v/>
      </c>
      <c r="IL80" s="367" t="str">
        <f t="shared" si="134"/>
        <v/>
      </c>
      <c r="IM80" s="368"/>
      <c r="IN80" s="369" t="str">
        <f t="shared" si="135"/>
        <v/>
      </c>
      <c r="IO80" s="367" t="str">
        <f t="shared" si="136"/>
        <v/>
      </c>
      <c r="IP80" s="402"/>
      <c r="IQ80" s="369" t="str">
        <f t="shared" si="137"/>
        <v/>
      </c>
      <c r="IR80" s="367" t="str">
        <f t="shared" si="138"/>
        <v/>
      </c>
      <c r="IS80" s="368"/>
      <c r="IT80" s="369" t="str">
        <f t="shared" si="139"/>
        <v/>
      </c>
      <c r="IU80" s="367" t="str">
        <f t="shared" si="140"/>
        <v/>
      </c>
      <c r="IV80" s="368"/>
      <c r="IW80" s="369" t="str">
        <f t="shared" si="141"/>
        <v/>
      </c>
      <c r="IX80" s="367" t="str">
        <f t="shared" si="142"/>
        <v/>
      </c>
      <c r="IY80" s="368"/>
      <c r="IZ80" s="369" t="str">
        <f t="shared" si="143"/>
        <v/>
      </c>
      <c r="JA80" s="367" t="str">
        <f t="shared" si="144"/>
        <v/>
      </c>
      <c r="JB80" s="368"/>
      <c r="JC80" s="369" t="str">
        <f t="shared" si="145"/>
        <v/>
      </c>
      <c r="JD80" s="367" t="str">
        <f t="shared" si="146"/>
        <v/>
      </c>
      <c r="JE80" s="368"/>
      <c r="JF80" s="369" t="str">
        <f t="shared" si="147"/>
        <v/>
      </c>
      <c r="JG80" s="367" t="str">
        <f t="shared" si="148"/>
        <v/>
      </c>
      <c r="JH80" s="402"/>
      <c r="JI80" s="369" t="str">
        <f t="shared" si="149"/>
        <v/>
      </c>
      <c r="JJ80" s="367" t="str">
        <f t="shared" si="150"/>
        <v/>
      </c>
      <c r="JK80" s="368"/>
      <c r="JL80" s="369" t="str">
        <f t="shared" si="151"/>
        <v/>
      </c>
      <c r="JM80" s="367" t="str">
        <f t="shared" si="152"/>
        <v/>
      </c>
      <c r="JN80" s="794"/>
      <c r="JO80" s="369" t="str">
        <f t="shared" si="153"/>
        <v/>
      </c>
      <c r="JP80" s="367" t="str">
        <f t="shared" si="154"/>
        <v/>
      </c>
      <c r="JQ80" s="368"/>
      <c r="JR80" s="369" t="str">
        <f t="shared" si="155"/>
        <v/>
      </c>
      <c r="JS80" s="367" t="str">
        <f t="shared" si="156"/>
        <v/>
      </c>
      <c r="JT80" s="368"/>
      <c r="JU80" s="369" t="str">
        <f t="shared" si="157"/>
        <v/>
      </c>
      <c r="JV80" s="367" t="str">
        <f t="shared" si="158"/>
        <v/>
      </c>
      <c r="JW80" s="794"/>
      <c r="JX80" s="369" t="str">
        <f t="shared" si="159"/>
        <v/>
      </c>
      <c r="JY80" s="367" t="str">
        <f t="shared" si="160"/>
        <v/>
      </c>
      <c r="JZ80" s="794"/>
      <c r="KA80" s="369" t="str">
        <f t="shared" si="161"/>
        <v/>
      </c>
      <c r="KB80" s="367" t="str">
        <f t="shared" si="162"/>
        <v/>
      </c>
      <c r="KC80" s="368"/>
      <c r="KD80" s="369" t="str">
        <f t="shared" si="163"/>
        <v/>
      </c>
      <c r="KE80" s="367" t="str">
        <f t="shared" si="164"/>
        <v/>
      </c>
      <c r="KF80" s="368"/>
      <c r="KG80" s="369" t="str">
        <f t="shared" si="165"/>
        <v/>
      </c>
      <c r="KH80" s="367" t="str">
        <f t="shared" si="166"/>
        <v/>
      </c>
      <c r="KI80" s="368"/>
      <c r="KJ80" s="369" t="str">
        <f t="shared" si="193"/>
        <v/>
      </c>
      <c r="KK80" s="367" t="str">
        <f t="shared" si="168"/>
        <v/>
      </c>
      <c r="KL80" s="368"/>
      <c r="KM80" s="369" t="str">
        <f t="shared" si="169"/>
        <v/>
      </c>
      <c r="KN80" s="367" t="str">
        <f t="shared" si="170"/>
        <v/>
      </c>
      <c r="KO80" s="368"/>
      <c r="KP80" s="369" t="str">
        <f t="shared" si="171"/>
        <v/>
      </c>
      <c r="KQ80" s="367" t="str">
        <f t="shared" si="172"/>
        <v/>
      </c>
      <c r="KR80" s="368"/>
      <c r="KS80" s="369" t="str">
        <f t="shared" si="173"/>
        <v/>
      </c>
      <c r="KT80" s="367" t="str">
        <f t="shared" si="174"/>
        <v/>
      </c>
      <c r="KU80" s="368"/>
      <c r="KV80" s="369" t="str">
        <f t="shared" si="175"/>
        <v/>
      </c>
      <c r="KW80" s="367" t="str">
        <f t="shared" si="176"/>
        <v/>
      </c>
      <c r="KX80" s="368"/>
      <c r="KY80" s="369" t="str">
        <f t="shared" si="177"/>
        <v/>
      </c>
      <c r="KZ80" s="367" t="str">
        <f t="shared" si="178"/>
        <v/>
      </c>
      <c r="LA80" s="368"/>
      <c r="LB80" s="369" t="str">
        <f t="shared" si="179"/>
        <v/>
      </c>
      <c r="LC80" s="367" t="str">
        <f t="shared" si="180"/>
        <v/>
      </c>
      <c r="LD80" s="368"/>
      <c r="LE80" s="369" t="str">
        <f t="shared" si="181"/>
        <v/>
      </c>
      <c r="LF80" s="367" t="str">
        <f t="shared" si="182"/>
        <v/>
      </c>
      <c r="LG80" s="368"/>
      <c r="LH80" s="369" t="str">
        <f t="shared" si="183"/>
        <v/>
      </c>
      <c r="LI80" s="367" t="str">
        <f t="shared" si="184"/>
        <v/>
      </c>
      <c r="LJ80" s="368"/>
      <c r="LK80" s="367" t="str">
        <f t="shared" si="187"/>
        <v/>
      </c>
      <c r="XFD80" s="230">
        <f t="shared" si="188"/>
        <v>5400</v>
      </c>
    </row>
    <row r="81" spans="1:323 16384:16384" ht="21.65" customHeight="1" x14ac:dyDescent="0.2">
      <c r="A81" s="120"/>
      <c r="B81" s="637">
        <f>IFERROR(VLOOKUP($D81,[1]受注ﾌｧｲﾙ!$A$3:$BZ$1314,5,FALSE),"-")</f>
        <v>46125</v>
      </c>
      <c r="C81" s="555">
        <f>IFERROR(VLOOKUP($D81,[1]受注ﾌｧｲﾙ!$A$3:$BZ$1314,6,FALSE),"-")</f>
        <v>0</v>
      </c>
      <c r="D81" s="763" t="s">
        <v>1012</v>
      </c>
      <c r="E81" s="638">
        <f>IFERROR(VLOOKUP($D81,[1]受注ﾌｧｲﾙ!$A$3:$BZ$1314,17,FALSE),"-")</f>
        <v>6780</v>
      </c>
      <c r="F81" s="540" t="str">
        <f>IFERROR(VLOOKUP($D81,[1]受注ﾌｧｲﾙ!$A$3:$BZ$1314,18,FALSE),"-")</f>
        <v>20020-NP17-1310X295</v>
      </c>
      <c r="G81" s="540" t="str">
        <f>IFERROR(VLOOKUP($D81,[1]受注ﾌｧｲﾙ!$A$3:$BZ$1314,19,FALSE),"-")</f>
        <v>FA</v>
      </c>
      <c r="H81" s="540" t="str">
        <f>IFERROR(VLOOKUP($D81,[1]受注ﾌｧｲﾙ!$A$3:$BZ$1314,20,FALSE),"-")</f>
        <v xml:space="preserve">   </v>
      </c>
      <c r="I81" s="540" t="str">
        <f>IFERROR(VLOOKUP($D81,[1]受注ﾌｧｲﾙ!$A$3:$BZ$1314,21,FALSE),"-")</f>
        <v>J</v>
      </c>
      <c r="J81" s="639">
        <f>IFERROR(VLOOKUP($D81,[1]受注ﾌｧｲﾙ!$A$3:$BZ$1314,22,FALSE),"-")</f>
        <v>295</v>
      </c>
      <c r="K81" s="540" t="str">
        <f>IFERROR(VLOOKUP($D81,[1]受注ﾌｧｲﾙ!$A$3:$BZ$1314,8,FALSE),"-")</f>
        <v>20020-AP17- 850X295</v>
      </c>
      <c r="L81" s="540" t="str">
        <f>IFERROR(VLOOKUP($D81,[1]受注ﾌｧｲﾙ!$A$3:$BZ$1314,9,FALSE),"-")</f>
        <v>FA</v>
      </c>
      <c r="M81" s="540" t="str">
        <f>IFERROR(VLOOKUP($D81,[1]受注ﾌｧｲﾙ!$A$3:$BZ$1314,10,FALSE),"-")</f>
        <v xml:space="preserve">   </v>
      </c>
      <c r="N81" s="540" t="str">
        <f>IFERROR(VLOOKUP($D81,[1]受注ﾌｧｲﾙ!$A$3:$BZ$1314,11,FALSE),"-")</f>
        <v>G</v>
      </c>
      <c r="O81" s="639">
        <f>IFERROR(VLOOKUP($D81,[1]受注ﾌｧｲﾙ!$A$3:$BZ$1314,13,FALSE),"-")</f>
        <v>295</v>
      </c>
      <c r="P81" s="540">
        <f>IFERROR(VLOOKUP($D81,[1]受注ﾌｧｲﾙ!$A$3:$BZ$1314,15,FALSE),"-")</f>
        <v>0</v>
      </c>
      <c r="Q81" s="640">
        <f>IFERROR((VLOOKUP($D81,[1]受注ﾌｧｲﾙ!$A$3:$BZ$1314,16,FALSE)*O81),"-")</f>
        <v>295</v>
      </c>
      <c r="R81" s="640">
        <f>IFERROR(VLOOKUP($D81,[3]加工日報その他!$A$5:$DD$999,107,FALSE),"-")</f>
        <v>295</v>
      </c>
      <c r="S81" s="540" t="str">
        <f>IFERROR(VLOOKUP($D81,[1]受注ﾌｧｲﾙ!$A$3:$BZ$1314,26,FALSE),"-")</f>
        <v>ｽﾘｯﾄ,欠点表示</v>
      </c>
      <c r="T81" s="641" t="str">
        <f>IFERROR(VLOOKUP($D81,[1]受注ﾌｧｲﾙ!$A$3:$BZ$1314,23,FALSE),"-")</f>
        <v>湖南</v>
      </c>
      <c r="U81" s="642"/>
      <c r="V81" s="642"/>
      <c r="W81" s="642">
        <f>IFERROR(VLOOKUP($D81,[1]受注ﾌｧｲﾙ!$A$3:$BZ$1314,25,FALSE),"-")</f>
        <v>46129</v>
      </c>
      <c r="X81" s="642">
        <f>IFERROR(VLOOKUP($D81,[1]受注ﾌｧｲﾙ!$A$3:$BZ$1314,32,FALSE),"-")</f>
        <v>46139</v>
      </c>
      <c r="Y81" s="642">
        <f>IFERROR(VLOOKUP($D81,[1]受注ﾌｧｲﾙ!$A$3:$BZ$1314,33,FALSE),"-")</f>
        <v>46139</v>
      </c>
      <c r="Z81" s="642">
        <f t="shared" si="0"/>
        <v>46136</v>
      </c>
      <c r="AA81" s="643">
        <f>IFERROR(VLOOKUP($D81,[3]加工日報その他!$A$5:$DD$999,2,FALSE),"-")</f>
        <v>46129</v>
      </c>
      <c r="AB81" s="644">
        <f>IFERROR(VLOOKUP($D81,[3]加工日報その他!$A$5:$DD$999,108,FALSE),"-")</f>
        <v>0</v>
      </c>
      <c r="AC81" s="645">
        <f t="shared" si="1"/>
        <v>295</v>
      </c>
      <c r="AD81" s="410" t="str">
        <f>IFERROR(VLOOKUP($D81,[1]受注ﾌｧｲﾙ!$A$3:$BZ$1314,27,FALSE),"-")&amp;"　"&amp;IFERROR(VLOOKUP($D81,[1]受注ﾌｧｲﾙ!$A$3:$BZ$1314,28,FALSE),"-")&amp;"　"&amp;IFERROR(VLOOKUP($D81,[1]受注ﾌｧｲﾙ!$A$3:$BZ$1314,29,FALSE),"-")</f>
        <v>Q面ﾃｰﾌﾟﾏｰｷﾝｸﾞ外す　　</v>
      </c>
      <c r="AE81" s="366"/>
      <c r="AF81" s="646" t="str">
        <f>IFERROR(VLOOKUP($D81,[3]加工日報その他!$A$5:$DD$999,94,FALSE),"-")</f>
        <v>完</v>
      </c>
      <c r="AG81" s="647" t="str">
        <f>IFERROR(VLOOKUP($D81,[1]受注ﾌｧｲﾙ!$A$3:$BZ$1314,2,FALSE),"-")</f>
        <v>通常入力</v>
      </c>
      <c r="AH81" s="647" t="str">
        <f>IFERROR(VLOOKUP($D81,[1]受注ﾌｧｲﾙ!$A$3:$BZ$1314,3,FALSE),"-")</f>
        <v>後加工</v>
      </c>
      <c r="AI81" s="648" t="str">
        <f>IFERROR(VLOOKUP($D81,[1]受注ﾌｧｲﾙ!$A$3:$BZ$1314,31,FALSE),"-")</f>
        <v>龍田化学</v>
      </c>
      <c r="AJ81" s="648" t="str">
        <f>IFERROR(VLOOKUP($D81,[1]受注ﾌｧｲﾙ!$A$3:$BZ$1314,12,FALSE),"-")</f>
        <v xml:space="preserve"> </v>
      </c>
      <c r="AK81" s="649" t="str">
        <f>IFERROR(VLOOKUP($D81,[1]受注ﾌｧｲﾙ!$A$3:$BZ$1314,24,FALSE),"-")</f>
        <v>ｽﾘｯﾄ</v>
      </c>
      <c r="AL81" s="366"/>
      <c r="AM81" s="366"/>
      <c r="AN81" s="366"/>
      <c r="AO81" s="366"/>
      <c r="AP81" s="366"/>
      <c r="AQ81" s="648" t="s">
        <v>330</v>
      </c>
      <c r="AR81" s="763"/>
      <c r="AS81" s="367" t="str">
        <f t="shared" si="2"/>
        <v/>
      </c>
      <c r="AT81" s="368"/>
      <c r="AU81" s="369" t="str">
        <f t="shared" si="3"/>
        <v/>
      </c>
      <c r="AV81" s="367" t="str">
        <f t="shared" si="4"/>
        <v/>
      </c>
      <c r="AW81" s="368"/>
      <c r="AX81" s="369" t="str">
        <f t="shared" si="5"/>
        <v/>
      </c>
      <c r="AY81" s="367" t="str">
        <f t="shared" si="6"/>
        <v/>
      </c>
      <c r="AZ81" s="402"/>
      <c r="BA81" s="369" t="str">
        <f t="shared" si="7"/>
        <v/>
      </c>
      <c r="BB81" s="367" t="str">
        <f t="shared" si="8"/>
        <v/>
      </c>
      <c r="BC81" s="402"/>
      <c r="BD81" s="369" t="str">
        <f t="shared" si="9"/>
        <v/>
      </c>
      <c r="BE81" s="367" t="str">
        <f t="shared" si="10"/>
        <v/>
      </c>
      <c r="BF81" s="402"/>
      <c r="BG81" s="369" t="str">
        <f t="shared" si="11"/>
        <v/>
      </c>
      <c r="BH81" s="367" t="str">
        <f t="shared" si="12"/>
        <v/>
      </c>
      <c r="BI81" s="368"/>
      <c r="BJ81" s="369" t="str">
        <f t="shared" si="13"/>
        <v/>
      </c>
      <c r="BK81" s="367" t="str">
        <f t="shared" si="14"/>
        <v/>
      </c>
      <c r="BL81" s="402"/>
      <c r="BM81" s="369" t="str">
        <f t="shared" si="15"/>
        <v/>
      </c>
      <c r="BN81" s="367" t="str">
        <f t="shared" si="16"/>
        <v/>
      </c>
      <c r="BO81" s="368"/>
      <c r="BP81" s="369" t="str">
        <f t="shared" si="17"/>
        <v/>
      </c>
      <c r="BQ81" s="367" t="str">
        <f t="shared" si="18"/>
        <v/>
      </c>
      <c r="BR81" s="368"/>
      <c r="BS81" s="369" t="str">
        <f t="shared" si="19"/>
        <v/>
      </c>
      <c r="BT81" s="367" t="str">
        <f t="shared" si="20"/>
        <v/>
      </c>
      <c r="BU81" s="368"/>
      <c r="BV81" s="369" t="str">
        <f t="shared" si="21"/>
        <v/>
      </c>
      <c r="BW81" s="367" t="str">
        <f t="shared" si="22"/>
        <v/>
      </c>
      <c r="BX81" s="368"/>
      <c r="BY81" s="369" t="str">
        <f t="shared" si="23"/>
        <v/>
      </c>
      <c r="BZ81" s="367" t="str">
        <f t="shared" si="24"/>
        <v/>
      </c>
      <c r="CA81" s="368"/>
      <c r="CB81" s="369" t="str">
        <f t="shared" si="25"/>
        <v/>
      </c>
      <c r="CC81" s="367" t="str">
        <f t="shared" si="26"/>
        <v/>
      </c>
      <c r="CD81" s="402"/>
      <c r="CE81" s="369" t="str">
        <f t="shared" si="27"/>
        <v/>
      </c>
      <c r="CF81" s="367" t="str">
        <f t="shared" si="28"/>
        <v/>
      </c>
      <c r="CG81" s="368"/>
      <c r="CH81" s="369" t="str">
        <f t="shared" si="29"/>
        <v/>
      </c>
      <c r="CI81" s="367" t="str">
        <f t="shared" si="30"/>
        <v/>
      </c>
      <c r="CJ81" s="794"/>
      <c r="CK81" s="369" t="str">
        <f t="shared" si="31"/>
        <v/>
      </c>
      <c r="CL81" s="367" t="str">
        <f t="shared" si="32"/>
        <v/>
      </c>
      <c r="CM81" s="368"/>
      <c r="CN81" s="369" t="str">
        <f t="shared" si="33"/>
        <v/>
      </c>
      <c r="CO81" s="367" t="str">
        <f t="shared" si="34"/>
        <v/>
      </c>
      <c r="CP81" s="368"/>
      <c r="CQ81" s="369" t="str">
        <f t="shared" si="35"/>
        <v/>
      </c>
      <c r="CR81" s="367" t="str">
        <f t="shared" si="36"/>
        <v/>
      </c>
      <c r="CS81" s="794"/>
      <c r="CT81" s="369" t="str">
        <f t="shared" si="37"/>
        <v/>
      </c>
      <c r="CU81" s="367" t="str">
        <f t="shared" si="38"/>
        <v/>
      </c>
      <c r="CV81" s="794"/>
      <c r="CW81" s="369" t="str">
        <f t="shared" si="39"/>
        <v/>
      </c>
      <c r="CX81" s="367" t="str">
        <f t="shared" si="40"/>
        <v/>
      </c>
      <c r="CY81" s="368"/>
      <c r="CZ81" s="369" t="str">
        <f t="shared" si="41"/>
        <v/>
      </c>
      <c r="DA81" s="367" t="str">
        <f t="shared" si="42"/>
        <v/>
      </c>
      <c r="DB81" s="368"/>
      <c r="DC81" s="369" t="str">
        <f t="shared" si="43"/>
        <v/>
      </c>
      <c r="DD81" s="367" t="str">
        <f t="shared" si="44"/>
        <v/>
      </c>
      <c r="DE81" s="368"/>
      <c r="DF81" s="369" t="str">
        <f t="shared" si="45"/>
        <v/>
      </c>
      <c r="DG81" s="367" t="str">
        <f t="shared" si="46"/>
        <v/>
      </c>
      <c r="DH81" s="368"/>
      <c r="DI81" s="369" t="str">
        <f t="shared" si="47"/>
        <v/>
      </c>
      <c r="DJ81" s="367" t="str">
        <f t="shared" si="48"/>
        <v/>
      </c>
      <c r="DK81" s="368"/>
      <c r="DL81" s="369" t="str">
        <f t="shared" si="49"/>
        <v/>
      </c>
      <c r="DM81" s="367" t="str">
        <f t="shared" si="50"/>
        <v/>
      </c>
      <c r="DN81" s="368"/>
      <c r="DO81" s="369" t="str">
        <f t="shared" si="51"/>
        <v/>
      </c>
      <c r="DP81" s="367" t="str">
        <f t="shared" si="52"/>
        <v/>
      </c>
      <c r="DQ81" s="368"/>
      <c r="DR81" s="369" t="str">
        <f t="shared" si="53"/>
        <v/>
      </c>
      <c r="DS81" s="367" t="str">
        <f t="shared" si="54"/>
        <v/>
      </c>
      <c r="DT81" s="368"/>
      <c r="DU81" s="369" t="str">
        <f t="shared" si="55"/>
        <v/>
      </c>
      <c r="DV81" s="367" t="str">
        <f t="shared" si="56"/>
        <v/>
      </c>
      <c r="DW81" s="368"/>
      <c r="DX81" s="369" t="str">
        <f t="shared" si="57"/>
        <v/>
      </c>
      <c r="DY81" s="367" t="str">
        <f t="shared" si="58"/>
        <v/>
      </c>
      <c r="DZ81" s="368"/>
      <c r="EA81" s="369" t="str">
        <f t="shared" si="59"/>
        <v/>
      </c>
      <c r="EB81" s="367" t="str">
        <f t="shared" si="60"/>
        <v/>
      </c>
      <c r="EC81" s="368"/>
      <c r="ED81" s="369" t="str">
        <f t="shared" si="61"/>
        <v/>
      </c>
      <c r="EE81" s="367" t="str">
        <f t="shared" si="62"/>
        <v/>
      </c>
      <c r="EF81" s="368"/>
      <c r="EG81" s="367" t="str">
        <f t="shared" si="189"/>
        <v/>
      </c>
      <c r="EH81" s="367" t="str">
        <f t="shared" si="189"/>
        <v/>
      </c>
      <c r="EI81" s="368"/>
      <c r="EJ81" s="369" t="str">
        <f t="shared" si="64"/>
        <v/>
      </c>
      <c r="EK81" s="367" t="str">
        <f t="shared" si="65"/>
        <v/>
      </c>
      <c r="EL81" s="368"/>
      <c r="EM81" s="369" t="str">
        <f t="shared" si="66"/>
        <v/>
      </c>
      <c r="EN81" s="367" t="str">
        <f t="shared" si="67"/>
        <v/>
      </c>
      <c r="EO81" s="402"/>
      <c r="EP81" s="369" t="str">
        <f t="shared" si="68"/>
        <v/>
      </c>
      <c r="EQ81" s="367" t="str">
        <f t="shared" si="69"/>
        <v/>
      </c>
      <c r="ER81" s="402"/>
      <c r="ES81" s="369" t="str">
        <f t="shared" si="70"/>
        <v/>
      </c>
      <c r="ET81" s="367" t="str">
        <f t="shared" si="71"/>
        <v/>
      </c>
      <c r="EU81" s="402"/>
      <c r="EV81" s="369" t="str">
        <f t="shared" si="72"/>
        <v/>
      </c>
      <c r="EW81" s="367" t="str">
        <f t="shared" si="73"/>
        <v/>
      </c>
      <c r="EX81" s="368"/>
      <c r="EY81" s="369" t="str">
        <f t="shared" si="74"/>
        <v/>
      </c>
      <c r="EZ81" s="367" t="str">
        <f t="shared" si="75"/>
        <v/>
      </c>
      <c r="FA81" s="402"/>
      <c r="FB81" s="369" t="str">
        <f t="shared" si="76"/>
        <v/>
      </c>
      <c r="FC81" s="367" t="str">
        <f t="shared" si="77"/>
        <v/>
      </c>
      <c r="FD81" s="368"/>
      <c r="FE81" s="369" t="str">
        <f t="shared" si="78"/>
        <v/>
      </c>
      <c r="FF81" s="367" t="str">
        <f t="shared" si="79"/>
        <v/>
      </c>
      <c r="FG81" s="368"/>
      <c r="FH81" s="369" t="str">
        <f t="shared" si="80"/>
        <v/>
      </c>
      <c r="FI81" s="367" t="str">
        <f t="shared" si="81"/>
        <v/>
      </c>
      <c r="FJ81" s="368"/>
      <c r="FK81" s="369" t="str">
        <f t="shared" si="82"/>
        <v/>
      </c>
      <c r="FL81" s="367" t="str">
        <f t="shared" si="83"/>
        <v/>
      </c>
      <c r="FM81" s="368"/>
      <c r="FN81" s="369" t="str">
        <f t="shared" si="84"/>
        <v/>
      </c>
      <c r="FO81" s="367" t="str">
        <f t="shared" si="85"/>
        <v/>
      </c>
      <c r="FP81" s="368"/>
      <c r="FQ81" s="369" t="str">
        <f t="shared" si="86"/>
        <v/>
      </c>
      <c r="FR81" s="367" t="str">
        <f t="shared" si="87"/>
        <v/>
      </c>
      <c r="FS81" s="402"/>
      <c r="FT81" s="369" t="str">
        <f t="shared" si="88"/>
        <v/>
      </c>
      <c r="FU81" s="367" t="str">
        <f t="shared" si="89"/>
        <v/>
      </c>
      <c r="FV81" s="368"/>
      <c r="FW81" s="369" t="str">
        <f t="shared" si="90"/>
        <v/>
      </c>
      <c r="FX81" s="367" t="str">
        <f t="shared" si="91"/>
        <v/>
      </c>
      <c r="FY81" s="794"/>
      <c r="FZ81" s="369" t="str">
        <f t="shared" si="92"/>
        <v/>
      </c>
      <c r="GA81" s="367" t="str">
        <f t="shared" si="93"/>
        <v/>
      </c>
      <c r="GB81" s="368"/>
      <c r="GC81" s="369" t="str">
        <f t="shared" si="94"/>
        <v/>
      </c>
      <c r="GD81" s="367" t="str">
        <f t="shared" si="95"/>
        <v>→</v>
      </c>
      <c r="GE81" s="368"/>
      <c r="GF81" s="369" t="str">
        <f t="shared" si="96"/>
        <v/>
      </c>
      <c r="GG81" s="367" t="str">
        <f t="shared" si="97"/>
        <v/>
      </c>
      <c r="GH81" s="794"/>
      <c r="GI81" s="369" t="str">
        <f t="shared" si="98"/>
        <v/>
      </c>
      <c r="GJ81" s="367" t="str">
        <f t="shared" si="99"/>
        <v/>
      </c>
      <c r="GK81" s="794"/>
      <c r="GL81" s="369" t="str">
        <f t="shared" si="100"/>
        <v/>
      </c>
      <c r="GM81" s="367" t="str">
        <f t="shared" si="101"/>
        <v/>
      </c>
      <c r="GN81" s="368"/>
      <c r="GO81" s="369" t="str">
        <f t="shared" si="102"/>
        <v/>
      </c>
      <c r="GP81" s="367" t="str">
        <f t="shared" si="103"/>
        <v/>
      </c>
      <c r="GQ81" s="368"/>
      <c r="GR81" s="369" t="str">
        <f t="shared" si="104"/>
        <v/>
      </c>
      <c r="GS81" s="367" t="str">
        <f t="shared" si="105"/>
        <v/>
      </c>
      <c r="GT81" s="368"/>
      <c r="GU81" s="369" t="str">
        <f t="shared" si="192"/>
        <v/>
      </c>
      <c r="GV81" s="367" t="str">
        <f t="shared" si="107"/>
        <v/>
      </c>
      <c r="GW81" s="368"/>
      <c r="GX81" s="369" t="str">
        <f t="shared" si="108"/>
        <v/>
      </c>
      <c r="GY81" s="367" t="str">
        <f t="shared" si="109"/>
        <v/>
      </c>
      <c r="GZ81" s="368">
        <v>295</v>
      </c>
      <c r="HA81" s="369" t="str">
        <f t="shared" si="110"/>
        <v/>
      </c>
      <c r="HB81" s="367" t="str">
        <f t="shared" si="111"/>
        <v/>
      </c>
      <c r="HC81" s="368"/>
      <c r="HD81" s="369" t="str">
        <f t="shared" si="112"/>
        <v/>
      </c>
      <c r="HE81" s="367" t="str">
        <f t="shared" si="113"/>
        <v/>
      </c>
      <c r="HF81" s="368"/>
      <c r="HG81" s="369" t="str">
        <f t="shared" si="114"/>
        <v/>
      </c>
      <c r="HH81" s="367" t="str">
        <f t="shared" si="115"/>
        <v/>
      </c>
      <c r="HI81" s="368"/>
      <c r="HJ81" s="369" t="str">
        <f t="shared" si="116"/>
        <v>⇒</v>
      </c>
      <c r="HK81" s="367" t="str">
        <f t="shared" si="117"/>
        <v/>
      </c>
      <c r="HL81" s="368"/>
      <c r="HM81" s="369" t="str">
        <f t="shared" si="118"/>
        <v/>
      </c>
      <c r="HN81" s="367" t="str">
        <f t="shared" si="119"/>
        <v/>
      </c>
      <c r="HO81" s="368"/>
      <c r="HP81" s="369" t="str">
        <f t="shared" si="120"/>
        <v/>
      </c>
      <c r="HQ81" s="367" t="str">
        <f t="shared" si="121"/>
        <v/>
      </c>
      <c r="HR81" s="368"/>
      <c r="HS81" s="369" t="str">
        <f t="shared" si="122"/>
        <v/>
      </c>
      <c r="HT81" s="367" t="str">
        <f t="shared" si="123"/>
        <v/>
      </c>
      <c r="HU81" s="368"/>
      <c r="HV81" s="367" t="str">
        <f t="shared" si="190"/>
        <v/>
      </c>
      <c r="HW81" s="367" t="str">
        <f t="shared" si="190"/>
        <v/>
      </c>
      <c r="HX81" s="368"/>
      <c r="HY81" s="369" t="str">
        <f t="shared" si="125"/>
        <v/>
      </c>
      <c r="HZ81" s="367" t="str">
        <f t="shared" si="126"/>
        <v/>
      </c>
      <c r="IA81" s="368"/>
      <c r="IB81" s="369" t="str">
        <f t="shared" si="127"/>
        <v/>
      </c>
      <c r="IC81" s="367" t="str">
        <f t="shared" si="128"/>
        <v/>
      </c>
      <c r="ID81" s="402"/>
      <c r="IE81" s="369" t="str">
        <f t="shared" si="129"/>
        <v/>
      </c>
      <c r="IF81" s="367" t="str">
        <f t="shared" si="130"/>
        <v/>
      </c>
      <c r="IG81" s="402"/>
      <c r="IH81" s="369" t="str">
        <f t="shared" si="131"/>
        <v/>
      </c>
      <c r="II81" s="367" t="str">
        <f t="shared" si="132"/>
        <v/>
      </c>
      <c r="IJ81" s="402"/>
      <c r="IK81" s="369" t="str">
        <f t="shared" si="133"/>
        <v/>
      </c>
      <c r="IL81" s="367" t="str">
        <f t="shared" si="134"/>
        <v/>
      </c>
      <c r="IM81" s="368"/>
      <c r="IN81" s="369" t="str">
        <f t="shared" si="135"/>
        <v/>
      </c>
      <c r="IO81" s="367" t="str">
        <f t="shared" si="136"/>
        <v/>
      </c>
      <c r="IP81" s="402"/>
      <c r="IQ81" s="369" t="str">
        <f t="shared" si="137"/>
        <v/>
      </c>
      <c r="IR81" s="367" t="str">
        <f t="shared" si="138"/>
        <v/>
      </c>
      <c r="IS81" s="368"/>
      <c r="IT81" s="369" t="str">
        <f t="shared" si="139"/>
        <v/>
      </c>
      <c r="IU81" s="367" t="str">
        <f t="shared" si="140"/>
        <v/>
      </c>
      <c r="IV81" s="368"/>
      <c r="IW81" s="369" t="str">
        <f t="shared" si="141"/>
        <v/>
      </c>
      <c r="IX81" s="367" t="str">
        <f t="shared" si="142"/>
        <v/>
      </c>
      <c r="IY81" s="368"/>
      <c r="IZ81" s="369" t="str">
        <f t="shared" si="143"/>
        <v/>
      </c>
      <c r="JA81" s="367" t="str">
        <f t="shared" si="144"/>
        <v/>
      </c>
      <c r="JB81" s="368"/>
      <c r="JC81" s="369" t="str">
        <f t="shared" si="145"/>
        <v/>
      </c>
      <c r="JD81" s="367" t="str">
        <f t="shared" si="146"/>
        <v/>
      </c>
      <c r="JE81" s="368"/>
      <c r="JF81" s="369" t="str">
        <f t="shared" si="147"/>
        <v/>
      </c>
      <c r="JG81" s="367" t="str">
        <f t="shared" si="148"/>
        <v/>
      </c>
      <c r="JH81" s="402"/>
      <c r="JI81" s="369" t="str">
        <f t="shared" si="149"/>
        <v/>
      </c>
      <c r="JJ81" s="367" t="str">
        <f t="shared" si="150"/>
        <v/>
      </c>
      <c r="JK81" s="368"/>
      <c r="JL81" s="369" t="str">
        <f t="shared" si="151"/>
        <v/>
      </c>
      <c r="JM81" s="367" t="str">
        <f t="shared" si="152"/>
        <v/>
      </c>
      <c r="JN81" s="794"/>
      <c r="JO81" s="369" t="str">
        <f t="shared" si="153"/>
        <v/>
      </c>
      <c r="JP81" s="367" t="str">
        <f t="shared" si="154"/>
        <v/>
      </c>
      <c r="JQ81" s="368"/>
      <c r="JR81" s="369" t="str">
        <f t="shared" si="155"/>
        <v/>
      </c>
      <c r="JS81" s="367" t="str">
        <f t="shared" si="156"/>
        <v/>
      </c>
      <c r="JT81" s="368"/>
      <c r="JU81" s="369" t="str">
        <f t="shared" si="157"/>
        <v/>
      </c>
      <c r="JV81" s="367" t="str">
        <f t="shared" si="158"/>
        <v/>
      </c>
      <c r="JW81" s="794"/>
      <c r="JX81" s="369" t="str">
        <f t="shared" si="159"/>
        <v/>
      </c>
      <c r="JY81" s="367" t="str">
        <f t="shared" si="160"/>
        <v/>
      </c>
      <c r="JZ81" s="794"/>
      <c r="KA81" s="369" t="str">
        <f t="shared" si="161"/>
        <v/>
      </c>
      <c r="KB81" s="367" t="str">
        <f t="shared" si="162"/>
        <v/>
      </c>
      <c r="KC81" s="368"/>
      <c r="KD81" s="369" t="str">
        <f t="shared" si="163"/>
        <v/>
      </c>
      <c r="KE81" s="367" t="str">
        <f t="shared" si="164"/>
        <v/>
      </c>
      <c r="KF81" s="368"/>
      <c r="KG81" s="369" t="str">
        <f t="shared" si="165"/>
        <v/>
      </c>
      <c r="KH81" s="367" t="str">
        <f t="shared" si="166"/>
        <v/>
      </c>
      <c r="KI81" s="368"/>
      <c r="KJ81" s="369" t="str">
        <f t="shared" si="193"/>
        <v/>
      </c>
      <c r="KK81" s="367" t="str">
        <f t="shared" si="168"/>
        <v/>
      </c>
      <c r="KL81" s="368"/>
      <c r="KM81" s="369" t="str">
        <f t="shared" si="169"/>
        <v/>
      </c>
      <c r="KN81" s="367" t="str">
        <f t="shared" si="170"/>
        <v/>
      </c>
      <c r="KO81" s="368"/>
      <c r="KP81" s="369" t="str">
        <f t="shared" si="171"/>
        <v/>
      </c>
      <c r="KQ81" s="367" t="str">
        <f t="shared" si="172"/>
        <v/>
      </c>
      <c r="KR81" s="368"/>
      <c r="KS81" s="369" t="str">
        <f t="shared" si="173"/>
        <v/>
      </c>
      <c r="KT81" s="367" t="str">
        <f t="shared" si="174"/>
        <v/>
      </c>
      <c r="KU81" s="368"/>
      <c r="KV81" s="369" t="str">
        <f t="shared" si="175"/>
        <v/>
      </c>
      <c r="KW81" s="367" t="str">
        <f t="shared" si="176"/>
        <v/>
      </c>
      <c r="KX81" s="368"/>
      <c r="KY81" s="369" t="str">
        <f t="shared" si="177"/>
        <v/>
      </c>
      <c r="KZ81" s="367" t="str">
        <f t="shared" si="178"/>
        <v/>
      </c>
      <c r="LA81" s="368"/>
      <c r="LB81" s="369" t="str">
        <f t="shared" si="179"/>
        <v/>
      </c>
      <c r="LC81" s="367" t="str">
        <f t="shared" si="180"/>
        <v/>
      </c>
      <c r="LD81" s="368"/>
      <c r="LE81" s="369" t="str">
        <f t="shared" si="181"/>
        <v/>
      </c>
      <c r="LF81" s="367" t="str">
        <f t="shared" si="182"/>
        <v/>
      </c>
      <c r="LG81" s="368"/>
      <c r="LH81" s="369" t="str">
        <f t="shared" si="183"/>
        <v/>
      </c>
      <c r="LI81" s="367" t="str">
        <f t="shared" si="184"/>
        <v/>
      </c>
      <c r="LJ81" s="368"/>
      <c r="LK81" s="367" t="str">
        <f t="shared" si="187"/>
        <v/>
      </c>
      <c r="XFD81" s="230">
        <f t="shared" si="188"/>
        <v>590</v>
      </c>
    </row>
    <row r="82" spans="1:323 16384:16384" ht="21.65" customHeight="1" x14ac:dyDescent="0.2">
      <c r="A82" s="120"/>
      <c r="B82" s="637">
        <f>IFERROR(VLOOKUP($D82,[1]受注ﾌｧｲﾙ!$A$3:$BZ$1314,5,FALSE),"-")</f>
        <v>46120.737800925926</v>
      </c>
      <c r="C82" s="555">
        <f>IFERROR(VLOOKUP($D82,[1]受注ﾌｧｲﾙ!$A$3:$BZ$1314,6,FALSE),"-")</f>
        <v>0</v>
      </c>
      <c r="D82" s="763" t="s">
        <v>990</v>
      </c>
      <c r="E82" s="638">
        <f>IFERROR(VLOOKUP($D82,[1]受注ﾌｧｲﾙ!$A$3:$BZ$1314,17,FALSE),"-")</f>
        <v>6780</v>
      </c>
      <c r="F82" s="540" t="str">
        <f>IFERROR(VLOOKUP($D82,[1]受注ﾌｧｲﾙ!$A$3:$BZ$1314,18,FALSE),"-")</f>
        <v>15020-AX5R-1440X300</v>
      </c>
      <c r="G82" s="540" t="str">
        <f>IFERROR(VLOOKUP($D82,[1]受注ﾌｧｲﾙ!$A$3:$BZ$1314,19,FALSE),"-")</f>
        <v>FA</v>
      </c>
      <c r="H82" s="540" t="str">
        <f>IFERROR(VLOOKUP($D82,[1]受注ﾌｧｲﾙ!$A$3:$BZ$1314,20,FALSE),"-")</f>
        <v xml:space="preserve">   </v>
      </c>
      <c r="I82" s="540" t="str">
        <f>IFERROR(VLOOKUP($D82,[1]受注ﾌｧｲﾙ!$A$3:$BZ$1314,21,FALSE),"-")</f>
        <v>P</v>
      </c>
      <c r="J82" s="639">
        <f>IFERROR(VLOOKUP($D82,[1]受注ﾌｧｲﾙ!$A$3:$BZ$1314,22,FALSE),"-")</f>
        <v>6000</v>
      </c>
      <c r="K82" s="540" t="str">
        <f>IFERROR(VLOOKUP($D82,[1]受注ﾌｧｲﾙ!$A$3:$BZ$1314,8,FALSE),"-")</f>
        <v>15020-JX5R-1440X300</v>
      </c>
      <c r="L82" s="540" t="str">
        <f>IFERROR(VLOOKUP($D82,[1]受注ﾌｧｲﾙ!$A$3:$BZ$1314,9,FALSE),"-")</f>
        <v>FA</v>
      </c>
      <c r="M82" s="540" t="str">
        <f>IFERROR(VLOOKUP($D82,[1]受注ﾌｧｲﾙ!$A$3:$BZ$1314,10,FALSE),"-")</f>
        <v xml:space="preserve">   </v>
      </c>
      <c r="N82" s="540" t="str">
        <f>IFERROR(VLOOKUP($D82,[1]受注ﾌｧｲﾙ!$A$3:$BZ$1314,11,FALSE),"-")</f>
        <v>R</v>
      </c>
      <c r="O82" s="639">
        <f>IFERROR(VLOOKUP($D82,[1]受注ﾌｧｲﾙ!$A$3:$BZ$1314,13,FALSE),"-")</f>
        <v>6000</v>
      </c>
      <c r="P82" s="540">
        <f>IFERROR(VLOOKUP($D82,[1]受注ﾌｧｲﾙ!$A$3:$BZ$1314,15,FALSE),"-")</f>
        <v>0</v>
      </c>
      <c r="Q82" s="640">
        <f>IFERROR((VLOOKUP($D82,[1]受注ﾌｧｲﾙ!$A$3:$BZ$1314,16,FALSE)*O82),"-")</f>
        <v>6000</v>
      </c>
      <c r="R82" s="640" t="str">
        <f>IFERROR(VLOOKUP($D82,[3]加工日報その他!$A$5:$DD$999,107,FALSE),"-")</f>
        <v>-</v>
      </c>
      <c r="S82" s="540" t="str">
        <f>IFERROR(VLOOKUP($D82,[1]受注ﾌｧｲﾙ!$A$3:$BZ$1314,26,FALSE),"-")</f>
        <v>EC,ゴミ除去</v>
      </c>
      <c r="T82" s="641" t="str">
        <f>IFERROR(VLOOKUP($D82,[1]受注ﾌｧｲﾙ!$A$3:$BZ$1314,23,FALSE),"-")</f>
        <v>滋賀</v>
      </c>
      <c r="U82" s="642"/>
      <c r="V82" s="642"/>
      <c r="W82" s="642">
        <f>IFERROR(VLOOKUP($D82,[1]受注ﾌｧｲﾙ!$A$3:$BZ$1314,25,FALSE),"-")</f>
        <v>46128</v>
      </c>
      <c r="X82" s="642">
        <f>IFERROR(VLOOKUP($D82,[1]受注ﾌｧｲﾙ!$A$3:$BZ$1314,32,FALSE),"-")</f>
        <v>46140</v>
      </c>
      <c r="Y82" s="642">
        <f>IFERROR(VLOOKUP($D82,[1]受注ﾌｧｲﾙ!$A$3:$BZ$1314,33,FALSE),"-")</f>
        <v>46140</v>
      </c>
      <c r="Z82" s="642">
        <f t="shared" si="0"/>
        <v>46135</v>
      </c>
      <c r="AA82" s="643" t="str">
        <f>IFERROR(VLOOKUP($D82,[3]加工日報その他!$A$5:$DD$999,2,FALSE),"-")</f>
        <v>-</v>
      </c>
      <c r="AB82" s="644" t="str">
        <f>IFERROR(VLOOKUP($D82,[3]加工日報その他!$A$5:$DD$999,108,FALSE),"-")</f>
        <v>-</v>
      </c>
      <c r="AC82" s="645">
        <f t="shared" si="1"/>
        <v>6000</v>
      </c>
      <c r="AD82" s="410" t="str">
        <f>IFERROR(VLOOKUP($D82,[1]受注ﾌｧｲﾙ!$A$3:$BZ$1314,27,FALSE),"-")&amp;"　"&amp;IFERROR(VLOOKUP($D82,[1]受注ﾌｧｲﾙ!$A$3:$BZ$1314,28,FALSE),"-")&amp;"　"&amp;IFERROR(VLOOKUP($D82,[1]受注ﾌｧｲﾙ!$A$3:$BZ$1314,29,FALSE),"-")</f>
        <v>欠点個数確認ﾁｪｯｸ◎　確認済明記　</v>
      </c>
      <c r="AE82" s="366"/>
      <c r="AF82" s="646" t="str">
        <f>IFERROR(VLOOKUP($D82,[3]加工日報その他!$A$5:$DD$999,94,FALSE),"-")</f>
        <v>-</v>
      </c>
      <c r="AG82" s="647" t="str">
        <f>IFERROR(VLOOKUP($D82,[1]受注ﾌｧｲﾙ!$A$3:$BZ$1314,2,FALSE),"-")</f>
        <v>通常入力</v>
      </c>
      <c r="AH82" s="647" t="str">
        <f>IFERROR(VLOOKUP($D82,[1]受注ﾌｧｲﾙ!$A$3:$BZ$1314,3,FALSE),"-")</f>
        <v>後加工</v>
      </c>
      <c r="AI82" s="648" t="str">
        <f>IFERROR(VLOOKUP($D82,[1]受注ﾌｧｲﾙ!$A$3:$BZ$1314,31,FALSE),"-")</f>
        <v>共和ﾚｻﾞｰ</v>
      </c>
      <c r="AJ82" s="648" t="str">
        <f>IFERROR(VLOOKUP($D82,[1]受注ﾌｧｲﾙ!$A$3:$BZ$1314,12,FALSE),"-")</f>
        <v xml:space="preserve"> </v>
      </c>
      <c r="AK82" s="649" t="str">
        <f>IFERROR(VLOOKUP($D82,[1]受注ﾌｧｲﾙ!$A$3:$BZ$1314,24,FALSE),"-")</f>
        <v>EC</v>
      </c>
      <c r="AL82" s="366"/>
      <c r="AM82" s="366"/>
      <c r="AN82" s="366"/>
      <c r="AO82" s="366"/>
      <c r="AP82" s="366"/>
      <c r="AQ82" s="848" t="s">
        <v>330</v>
      </c>
      <c r="AR82" s="763"/>
      <c r="AS82" s="367" t="str">
        <f t="shared" si="2"/>
        <v/>
      </c>
      <c r="AT82" s="368"/>
      <c r="AU82" s="369" t="str">
        <f t="shared" si="3"/>
        <v/>
      </c>
      <c r="AV82" s="367" t="str">
        <f t="shared" si="4"/>
        <v/>
      </c>
      <c r="AW82" s="368"/>
      <c r="AX82" s="369" t="str">
        <f t="shared" si="5"/>
        <v/>
      </c>
      <c r="AY82" s="367" t="str">
        <f t="shared" si="6"/>
        <v/>
      </c>
      <c r="AZ82" s="402"/>
      <c r="BA82" s="369" t="str">
        <f t="shared" si="7"/>
        <v/>
      </c>
      <c r="BB82" s="367" t="str">
        <f t="shared" si="8"/>
        <v/>
      </c>
      <c r="BC82" s="402"/>
      <c r="BD82" s="369" t="str">
        <f t="shared" si="9"/>
        <v/>
      </c>
      <c r="BE82" s="367" t="str">
        <f t="shared" si="10"/>
        <v/>
      </c>
      <c r="BF82" s="402"/>
      <c r="BG82" s="369" t="str">
        <f t="shared" si="11"/>
        <v/>
      </c>
      <c r="BH82" s="367" t="str">
        <f t="shared" si="12"/>
        <v/>
      </c>
      <c r="BI82" s="368"/>
      <c r="BJ82" s="369" t="str">
        <f t="shared" si="13"/>
        <v/>
      </c>
      <c r="BK82" s="367" t="str">
        <f t="shared" si="14"/>
        <v/>
      </c>
      <c r="BL82" s="402"/>
      <c r="BM82" s="369" t="str">
        <f t="shared" si="15"/>
        <v/>
      </c>
      <c r="BN82" s="367" t="str">
        <f t="shared" si="16"/>
        <v/>
      </c>
      <c r="BO82" s="368"/>
      <c r="BP82" s="369" t="str">
        <f t="shared" si="17"/>
        <v/>
      </c>
      <c r="BQ82" s="367" t="str">
        <f t="shared" si="18"/>
        <v/>
      </c>
      <c r="BR82" s="368"/>
      <c r="BS82" s="369" t="str">
        <f t="shared" si="19"/>
        <v/>
      </c>
      <c r="BT82" s="367" t="str">
        <f t="shared" si="20"/>
        <v/>
      </c>
      <c r="BU82" s="368"/>
      <c r="BV82" s="369" t="str">
        <f t="shared" si="21"/>
        <v/>
      </c>
      <c r="BW82" s="367" t="str">
        <f t="shared" si="22"/>
        <v/>
      </c>
      <c r="BX82" s="368"/>
      <c r="BY82" s="369" t="str">
        <f t="shared" si="23"/>
        <v/>
      </c>
      <c r="BZ82" s="367" t="str">
        <f t="shared" si="24"/>
        <v/>
      </c>
      <c r="CA82" s="368"/>
      <c r="CB82" s="369" t="str">
        <f t="shared" si="25"/>
        <v/>
      </c>
      <c r="CC82" s="367" t="str">
        <f t="shared" si="26"/>
        <v/>
      </c>
      <c r="CD82" s="402"/>
      <c r="CE82" s="369" t="str">
        <f t="shared" si="27"/>
        <v/>
      </c>
      <c r="CF82" s="367" t="str">
        <f t="shared" si="28"/>
        <v/>
      </c>
      <c r="CG82" s="368"/>
      <c r="CH82" s="369" t="str">
        <f t="shared" si="29"/>
        <v/>
      </c>
      <c r="CI82" s="367" t="str">
        <f t="shared" si="30"/>
        <v/>
      </c>
      <c r="CJ82" s="794"/>
      <c r="CK82" s="369" t="str">
        <f t="shared" si="31"/>
        <v/>
      </c>
      <c r="CL82" s="367" t="str">
        <f t="shared" si="32"/>
        <v/>
      </c>
      <c r="CM82" s="368"/>
      <c r="CN82" s="369" t="str">
        <f t="shared" si="33"/>
        <v/>
      </c>
      <c r="CO82" s="367" t="str">
        <f t="shared" si="34"/>
        <v/>
      </c>
      <c r="CP82" s="368"/>
      <c r="CQ82" s="369" t="str">
        <f t="shared" si="35"/>
        <v/>
      </c>
      <c r="CR82" s="367" t="str">
        <f t="shared" si="36"/>
        <v/>
      </c>
      <c r="CS82" s="794"/>
      <c r="CT82" s="369" t="str">
        <f t="shared" si="37"/>
        <v/>
      </c>
      <c r="CU82" s="367" t="str">
        <f t="shared" si="38"/>
        <v/>
      </c>
      <c r="CV82" s="794"/>
      <c r="CW82" s="369" t="str">
        <f t="shared" si="39"/>
        <v/>
      </c>
      <c r="CX82" s="367" t="str">
        <f t="shared" si="40"/>
        <v/>
      </c>
      <c r="CY82" s="368"/>
      <c r="CZ82" s="369" t="str">
        <f t="shared" si="41"/>
        <v/>
      </c>
      <c r="DA82" s="367" t="str">
        <f t="shared" si="42"/>
        <v/>
      </c>
      <c r="DB82" s="368"/>
      <c r="DC82" s="369" t="str">
        <f t="shared" si="43"/>
        <v/>
      </c>
      <c r="DD82" s="367" t="str">
        <f t="shared" si="44"/>
        <v/>
      </c>
      <c r="DE82" s="368"/>
      <c r="DF82" s="369" t="str">
        <f t="shared" si="45"/>
        <v/>
      </c>
      <c r="DG82" s="367" t="str">
        <f t="shared" si="46"/>
        <v/>
      </c>
      <c r="DH82" s="368"/>
      <c r="DI82" s="369" t="str">
        <f t="shared" si="47"/>
        <v/>
      </c>
      <c r="DJ82" s="367" t="str">
        <f t="shared" si="48"/>
        <v/>
      </c>
      <c r="DK82" s="368"/>
      <c r="DL82" s="369" t="str">
        <f t="shared" si="49"/>
        <v/>
      </c>
      <c r="DM82" s="367" t="str">
        <f t="shared" si="50"/>
        <v/>
      </c>
      <c r="DN82" s="368"/>
      <c r="DO82" s="369" t="str">
        <f t="shared" si="51"/>
        <v/>
      </c>
      <c r="DP82" s="367" t="str">
        <f t="shared" si="52"/>
        <v/>
      </c>
      <c r="DQ82" s="368"/>
      <c r="DR82" s="369" t="str">
        <f t="shared" si="53"/>
        <v/>
      </c>
      <c r="DS82" s="367" t="str">
        <f t="shared" si="54"/>
        <v/>
      </c>
      <c r="DT82" s="368"/>
      <c r="DU82" s="369" t="str">
        <f t="shared" si="55"/>
        <v/>
      </c>
      <c r="DV82" s="367" t="str">
        <f t="shared" si="56"/>
        <v/>
      </c>
      <c r="DW82" s="368"/>
      <c r="DX82" s="369" t="str">
        <f t="shared" si="57"/>
        <v/>
      </c>
      <c r="DY82" s="367" t="str">
        <f t="shared" si="58"/>
        <v/>
      </c>
      <c r="DZ82" s="368"/>
      <c r="EA82" s="369" t="str">
        <f t="shared" si="59"/>
        <v/>
      </c>
      <c r="EB82" s="367" t="str">
        <f t="shared" si="60"/>
        <v/>
      </c>
      <c r="EC82" s="368"/>
      <c r="ED82" s="369" t="str">
        <f t="shared" si="61"/>
        <v/>
      </c>
      <c r="EE82" s="367" t="str">
        <f t="shared" si="62"/>
        <v/>
      </c>
      <c r="EF82" s="368"/>
      <c r="EG82" s="367" t="str">
        <f t="shared" si="189"/>
        <v/>
      </c>
      <c r="EH82" s="367" t="str">
        <f t="shared" si="189"/>
        <v/>
      </c>
      <c r="EI82" s="368"/>
      <c r="EJ82" s="369" t="str">
        <f t="shared" si="64"/>
        <v/>
      </c>
      <c r="EK82" s="367" t="str">
        <f t="shared" si="65"/>
        <v/>
      </c>
      <c r="EL82" s="368"/>
      <c r="EM82" s="369" t="str">
        <f t="shared" si="66"/>
        <v/>
      </c>
      <c r="EN82" s="367" t="str">
        <f t="shared" si="67"/>
        <v/>
      </c>
      <c r="EO82" s="402"/>
      <c r="EP82" s="369" t="str">
        <f t="shared" si="68"/>
        <v/>
      </c>
      <c r="EQ82" s="367" t="str">
        <f t="shared" si="69"/>
        <v/>
      </c>
      <c r="ER82" s="402"/>
      <c r="ES82" s="369" t="str">
        <f t="shared" si="70"/>
        <v/>
      </c>
      <c r="ET82" s="367" t="str">
        <f t="shared" si="71"/>
        <v/>
      </c>
      <c r="EU82" s="402"/>
      <c r="EV82" s="369" t="str">
        <f t="shared" si="72"/>
        <v/>
      </c>
      <c r="EW82" s="367" t="str">
        <f t="shared" si="73"/>
        <v/>
      </c>
      <c r="EX82" s="368"/>
      <c r="EY82" s="369" t="str">
        <f t="shared" si="74"/>
        <v/>
      </c>
      <c r="EZ82" s="367" t="str">
        <f t="shared" si="75"/>
        <v/>
      </c>
      <c r="FA82" s="402"/>
      <c r="FB82" s="369" t="str">
        <f t="shared" si="76"/>
        <v/>
      </c>
      <c r="FC82" s="367" t="str">
        <f t="shared" si="77"/>
        <v/>
      </c>
      <c r="FD82" s="368"/>
      <c r="FE82" s="369" t="str">
        <f t="shared" si="78"/>
        <v/>
      </c>
      <c r="FF82" s="367" t="str">
        <f t="shared" si="79"/>
        <v/>
      </c>
      <c r="FG82" s="368"/>
      <c r="FH82" s="369" t="str">
        <f t="shared" si="80"/>
        <v/>
      </c>
      <c r="FI82" s="367" t="str">
        <f t="shared" si="81"/>
        <v/>
      </c>
      <c r="FJ82" s="368"/>
      <c r="FK82" s="369" t="str">
        <f t="shared" si="82"/>
        <v/>
      </c>
      <c r="FL82" s="367" t="str">
        <f t="shared" si="83"/>
        <v/>
      </c>
      <c r="FM82" s="368"/>
      <c r="FN82" s="369" t="str">
        <f t="shared" si="84"/>
        <v/>
      </c>
      <c r="FO82" s="367" t="str">
        <f t="shared" si="85"/>
        <v/>
      </c>
      <c r="FP82" s="368"/>
      <c r="FQ82" s="369" t="str">
        <f t="shared" si="86"/>
        <v/>
      </c>
      <c r="FR82" s="367" t="str">
        <f t="shared" si="87"/>
        <v/>
      </c>
      <c r="FS82" s="402"/>
      <c r="FT82" s="369" t="str">
        <f t="shared" si="88"/>
        <v/>
      </c>
      <c r="FU82" s="367" t="str">
        <f t="shared" si="89"/>
        <v/>
      </c>
      <c r="FV82" s="368"/>
      <c r="FW82" s="369" t="str">
        <f t="shared" si="90"/>
        <v/>
      </c>
      <c r="FX82" s="367" t="str">
        <f t="shared" si="91"/>
        <v/>
      </c>
      <c r="FY82" s="794"/>
      <c r="FZ82" s="369" t="str">
        <f t="shared" si="92"/>
        <v/>
      </c>
      <c r="GA82" s="367" t="str">
        <f t="shared" si="93"/>
        <v>→</v>
      </c>
      <c r="GB82" s="368"/>
      <c r="GC82" s="369" t="str">
        <f t="shared" si="94"/>
        <v/>
      </c>
      <c r="GD82" s="367" t="str">
        <f t="shared" si="95"/>
        <v/>
      </c>
      <c r="GE82" s="368"/>
      <c r="GF82" s="369" t="str">
        <f t="shared" si="96"/>
        <v/>
      </c>
      <c r="GG82" s="367" t="str">
        <f t="shared" si="97"/>
        <v/>
      </c>
      <c r="GH82" s="794"/>
      <c r="GI82" s="369" t="str">
        <f t="shared" si="98"/>
        <v/>
      </c>
      <c r="GJ82" s="367" t="str">
        <f t="shared" si="99"/>
        <v/>
      </c>
      <c r="GK82" s="794"/>
      <c r="GL82" s="369" t="str">
        <f t="shared" si="100"/>
        <v/>
      </c>
      <c r="GM82" s="367" t="str">
        <f t="shared" si="101"/>
        <v/>
      </c>
      <c r="GN82" s="368"/>
      <c r="GO82" s="369" t="str">
        <f t="shared" si="102"/>
        <v/>
      </c>
      <c r="GP82" s="367" t="str">
        <f t="shared" si="103"/>
        <v/>
      </c>
      <c r="GQ82" s="368"/>
      <c r="GR82" s="369" t="str">
        <f t="shared" si="104"/>
        <v/>
      </c>
      <c r="GS82" s="367" t="str">
        <f t="shared" si="105"/>
        <v/>
      </c>
      <c r="GT82" s="368"/>
      <c r="GU82" s="369" t="str">
        <f t="shared" si="192"/>
        <v/>
      </c>
      <c r="GV82" s="367" t="str">
        <f t="shared" si="107"/>
        <v/>
      </c>
      <c r="GW82" s="368">
        <v>1800</v>
      </c>
      <c r="GX82" s="369" t="str">
        <f t="shared" si="108"/>
        <v/>
      </c>
      <c r="GY82" s="367" t="str">
        <f t="shared" si="109"/>
        <v/>
      </c>
      <c r="GZ82" s="368">
        <v>3600</v>
      </c>
      <c r="HA82" s="369" t="str">
        <f t="shared" si="110"/>
        <v/>
      </c>
      <c r="HB82" s="367" t="str">
        <f t="shared" si="111"/>
        <v/>
      </c>
      <c r="HC82" s="368"/>
      <c r="HD82" s="369" t="str">
        <f t="shared" si="112"/>
        <v/>
      </c>
      <c r="HE82" s="367" t="str">
        <f t="shared" si="113"/>
        <v/>
      </c>
      <c r="HF82" s="368"/>
      <c r="HG82" s="369" t="str">
        <f t="shared" si="114"/>
        <v/>
      </c>
      <c r="HH82" s="367" t="str">
        <f t="shared" si="115"/>
        <v/>
      </c>
      <c r="HI82" s="368">
        <v>600</v>
      </c>
      <c r="HJ82" s="369" t="str">
        <f t="shared" si="116"/>
        <v/>
      </c>
      <c r="HK82" s="367" t="str">
        <f t="shared" si="117"/>
        <v/>
      </c>
      <c r="HL82" s="368"/>
      <c r="HM82" s="369" t="str">
        <f t="shared" si="118"/>
        <v>⇒</v>
      </c>
      <c r="HN82" s="367" t="str">
        <f t="shared" si="119"/>
        <v/>
      </c>
      <c r="HO82" s="368"/>
      <c r="HP82" s="369" t="str">
        <f t="shared" si="120"/>
        <v/>
      </c>
      <c r="HQ82" s="367" t="str">
        <f t="shared" si="121"/>
        <v/>
      </c>
      <c r="HR82" s="368"/>
      <c r="HS82" s="369" t="str">
        <f t="shared" si="122"/>
        <v/>
      </c>
      <c r="HT82" s="367" t="str">
        <f t="shared" si="123"/>
        <v/>
      </c>
      <c r="HU82" s="368"/>
      <c r="HV82" s="367" t="str">
        <f t="shared" si="190"/>
        <v/>
      </c>
      <c r="HW82" s="367" t="str">
        <f t="shared" si="190"/>
        <v/>
      </c>
      <c r="HX82" s="368"/>
      <c r="HY82" s="369" t="str">
        <f t="shared" si="125"/>
        <v/>
      </c>
      <c r="HZ82" s="367" t="str">
        <f t="shared" si="126"/>
        <v/>
      </c>
      <c r="IA82" s="368"/>
      <c r="IB82" s="369" t="str">
        <f t="shared" si="127"/>
        <v/>
      </c>
      <c r="IC82" s="367" t="str">
        <f t="shared" si="128"/>
        <v/>
      </c>
      <c r="ID82" s="402"/>
      <c r="IE82" s="369" t="str">
        <f t="shared" si="129"/>
        <v/>
      </c>
      <c r="IF82" s="367" t="str">
        <f t="shared" si="130"/>
        <v/>
      </c>
      <c r="IG82" s="402"/>
      <c r="IH82" s="369" t="str">
        <f t="shared" si="131"/>
        <v/>
      </c>
      <c r="II82" s="367" t="str">
        <f t="shared" si="132"/>
        <v/>
      </c>
      <c r="IJ82" s="402"/>
      <c r="IK82" s="369" t="str">
        <f t="shared" si="133"/>
        <v/>
      </c>
      <c r="IL82" s="367" t="str">
        <f t="shared" si="134"/>
        <v/>
      </c>
      <c r="IM82" s="368"/>
      <c r="IN82" s="369" t="str">
        <f t="shared" si="135"/>
        <v/>
      </c>
      <c r="IO82" s="367" t="str">
        <f t="shared" si="136"/>
        <v/>
      </c>
      <c r="IP82" s="402"/>
      <c r="IQ82" s="369" t="str">
        <f t="shared" si="137"/>
        <v/>
      </c>
      <c r="IR82" s="367" t="str">
        <f t="shared" si="138"/>
        <v/>
      </c>
      <c r="IS82" s="368"/>
      <c r="IT82" s="369" t="str">
        <f t="shared" si="139"/>
        <v/>
      </c>
      <c r="IU82" s="367" t="str">
        <f t="shared" si="140"/>
        <v/>
      </c>
      <c r="IV82" s="368"/>
      <c r="IW82" s="369" t="str">
        <f t="shared" si="141"/>
        <v/>
      </c>
      <c r="IX82" s="367" t="str">
        <f t="shared" si="142"/>
        <v/>
      </c>
      <c r="IY82" s="368"/>
      <c r="IZ82" s="369" t="str">
        <f t="shared" si="143"/>
        <v/>
      </c>
      <c r="JA82" s="367" t="str">
        <f t="shared" si="144"/>
        <v/>
      </c>
      <c r="JB82" s="368"/>
      <c r="JC82" s="369" t="str">
        <f t="shared" si="145"/>
        <v/>
      </c>
      <c r="JD82" s="367" t="str">
        <f t="shared" si="146"/>
        <v/>
      </c>
      <c r="JE82" s="368"/>
      <c r="JF82" s="369" t="str">
        <f t="shared" si="147"/>
        <v/>
      </c>
      <c r="JG82" s="367" t="str">
        <f t="shared" si="148"/>
        <v/>
      </c>
      <c r="JH82" s="402"/>
      <c r="JI82" s="369" t="str">
        <f t="shared" si="149"/>
        <v/>
      </c>
      <c r="JJ82" s="367" t="str">
        <f t="shared" si="150"/>
        <v/>
      </c>
      <c r="JK82" s="368"/>
      <c r="JL82" s="369" t="str">
        <f t="shared" si="151"/>
        <v/>
      </c>
      <c r="JM82" s="367" t="str">
        <f t="shared" si="152"/>
        <v/>
      </c>
      <c r="JN82" s="794"/>
      <c r="JO82" s="369" t="str">
        <f t="shared" si="153"/>
        <v/>
      </c>
      <c r="JP82" s="367" t="str">
        <f t="shared" si="154"/>
        <v/>
      </c>
      <c r="JQ82" s="368"/>
      <c r="JR82" s="369" t="str">
        <f t="shared" si="155"/>
        <v/>
      </c>
      <c r="JS82" s="367" t="str">
        <f t="shared" si="156"/>
        <v/>
      </c>
      <c r="JT82" s="368"/>
      <c r="JU82" s="369" t="str">
        <f t="shared" si="157"/>
        <v/>
      </c>
      <c r="JV82" s="367" t="str">
        <f t="shared" si="158"/>
        <v/>
      </c>
      <c r="JW82" s="794"/>
      <c r="JX82" s="369" t="str">
        <f t="shared" si="159"/>
        <v/>
      </c>
      <c r="JY82" s="367" t="str">
        <f t="shared" si="160"/>
        <v/>
      </c>
      <c r="JZ82" s="794"/>
      <c r="KA82" s="369" t="str">
        <f t="shared" si="161"/>
        <v/>
      </c>
      <c r="KB82" s="367" t="str">
        <f t="shared" si="162"/>
        <v/>
      </c>
      <c r="KC82" s="368"/>
      <c r="KD82" s="369" t="str">
        <f t="shared" si="163"/>
        <v/>
      </c>
      <c r="KE82" s="367" t="str">
        <f t="shared" si="164"/>
        <v/>
      </c>
      <c r="KF82" s="368"/>
      <c r="KG82" s="369" t="str">
        <f t="shared" si="165"/>
        <v/>
      </c>
      <c r="KH82" s="367" t="str">
        <f t="shared" si="166"/>
        <v/>
      </c>
      <c r="KI82" s="368"/>
      <c r="KJ82" s="369" t="str">
        <f t="shared" si="193"/>
        <v/>
      </c>
      <c r="KK82" s="367" t="str">
        <f t="shared" si="168"/>
        <v/>
      </c>
      <c r="KL82" s="368"/>
      <c r="KM82" s="369" t="str">
        <f t="shared" si="169"/>
        <v/>
      </c>
      <c r="KN82" s="367" t="str">
        <f t="shared" si="170"/>
        <v/>
      </c>
      <c r="KO82" s="368"/>
      <c r="KP82" s="369" t="str">
        <f t="shared" si="171"/>
        <v/>
      </c>
      <c r="KQ82" s="367" t="str">
        <f t="shared" si="172"/>
        <v/>
      </c>
      <c r="KR82" s="368"/>
      <c r="KS82" s="369" t="str">
        <f t="shared" si="173"/>
        <v/>
      </c>
      <c r="KT82" s="367" t="str">
        <f t="shared" si="174"/>
        <v/>
      </c>
      <c r="KU82" s="368"/>
      <c r="KV82" s="369" t="str">
        <f t="shared" si="175"/>
        <v/>
      </c>
      <c r="KW82" s="367" t="str">
        <f t="shared" si="176"/>
        <v/>
      </c>
      <c r="KX82" s="368"/>
      <c r="KY82" s="369" t="str">
        <f t="shared" si="177"/>
        <v/>
      </c>
      <c r="KZ82" s="367" t="str">
        <f t="shared" si="178"/>
        <v/>
      </c>
      <c r="LA82" s="368"/>
      <c r="LB82" s="369" t="str">
        <f t="shared" si="179"/>
        <v/>
      </c>
      <c r="LC82" s="367" t="str">
        <f t="shared" si="180"/>
        <v/>
      </c>
      <c r="LD82" s="368"/>
      <c r="LE82" s="369" t="str">
        <f t="shared" si="181"/>
        <v/>
      </c>
      <c r="LF82" s="367" t="str">
        <f t="shared" si="182"/>
        <v/>
      </c>
      <c r="LG82" s="368"/>
      <c r="LH82" s="369" t="str">
        <f t="shared" si="183"/>
        <v/>
      </c>
      <c r="LI82" s="367" t="str">
        <f t="shared" si="184"/>
        <v/>
      </c>
      <c r="LJ82" s="368"/>
      <c r="LK82" s="367" t="str">
        <f t="shared" si="187"/>
        <v/>
      </c>
      <c r="XFD82" s="230">
        <f t="shared" si="188"/>
        <v>12000</v>
      </c>
    </row>
    <row r="83" spans="1:323 16384:16384" ht="21.65" customHeight="1" x14ac:dyDescent="0.2">
      <c r="A83" s="120"/>
      <c r="B83" s="637">
        <f>IFERROR(VLOOKUP($D83,[1]受注ﾌｧｲﾙ!$A$3:$BZ$1314,5,FALSE),"-")</f>
        <v>46107.434525462966</v>
      </c>
      <c r="C83" s="555">
        <f>IFERROR(VLOOKUP($D83,[1]受注ﾌｧｲﾙ!$A$3:$BZ$1314,6,FALSE),"-")</f>
        <v>0</v>
      </c>
      <c r="D83" s="763" t="s">
        <v>823</v>
      </c>
      <c r="E83" s="638">
        <f>IFERROR(VLOOKUP($D83,[1]受注ﾌｧｲﾙ!$A$3:$BZ$1314,17,FALSE),"-")</f>
        <v>6780</v>
      </c>
      <c r="F83" s="540" t="str">
        <f>IFERROR(VLOOKUP($D83,[1]受注ﾌｧｲﾙ!$A$3:$BZ$1314,18,FALSE),"-")</f>
        <v>15020-AX5R- 770X300</v>
      </c>
      <c r="G83" s="540" t="str">
        <f>IFERROR(VLOOKUP($D83,[1]受注ﾌｧｲﾙ!$A$3:$BZ$1314,19,FALSE),"-")</f>
        <v>FA</v>
      </c>
      <c r="H83" s="540" t="str">
        <f>IFERROR(VLOOKUP($D83,[1]受注ﾌｧｲﾙ!$A$3:$BZ$1314,20,FALSE),"-")</f>
        <v xml:space="preserve">   </v>
      </c>
      <c r="I83" s="540" t="str">
        <f>IFERROR(VLOOKUP($D83,[1]受注ﾌｧｲﾙ!$A$3:$BZ$1314,21,FALSE),"-")</f>
        <v>P</v>
      </c>
      <c r="J83" s="639">
        <f>IFERROR(VLOOKUP($D83,[1]受注ﾌｧｲﾙ!$A$3:$BZ$1314,22,FALSE),"-")</f>
        <v>6000</v>
      </c>
      <c r="K83" s="540" t="str">
        <f>IFERROR(VLOOKUP($D83,[1]受注ﾌｧｲﾙ!$A$3:$BZ$1314,8,FALSE),"-")</f>
        <v>15020-JX5R- 770X300</v>
      </c>
      <c r="L83" s="540" t="str">
        <f>IFERROR(VLOOKUP($D83,[1]受注ﾌｧｲﾙ!$A$3:$BZ$1314,9,FALSE),"-")</f>
        <v>FA</v>
      </c>
      <c r="M83" s="540" t="str">
        <f>IFERROR(VLOOKUP($D83,[1]受注ﾌｧｲﾙ!$A$3:$BZ$1314,10,FALSE),"-")</f>
        <v xml:space="preserve">   </v>
      </c>
      <c r="N83" s="540" t="str">
        <f>IFERROR(VLOOKUP($D83,[1]受注ﾌｧｲﾙ!$A$3:$BZ$1314,11,FALSE),"-")</f>
        <v>R</v>
      </c>
      <c r="O83" s="639">
        <f>IFERROR(VLOOKUP($D83,[1]受注ﾌｧｲﾙ!$A$3:$BZ$1314,13,FALSE),"-")</f>
        <v>6000</v>
      </c>
      <c r="P83" s="540">
        <f>IFERROR(VLOOKUP($D83,[1]受注ﾌｧｲﾙ!$A$3:$BZ$1314,15,FALSE),"-")</f>
        <v>0</v>
      </c>
      <c r="Q83" s="640">
        <f>IFERROR((VLOOKUP($D83,[1]受注ﾌｧｲﾙ!$A$3:$BZ$1314,16,FALSE)*O83),"-")</f>
        <v>6000</v>
      </c>
      <c r="R83" s="640">
        <f>IFERROR(VLOOKUP($D83,[3]加工日報その他!$A$5:$DD$999,107,FALSE),"-")</f>
        <v>600</v>
      </c>
      <c r="S83" s="540" t="str">
        <f>IFERROR(VLOOKUP($D83,[1]受注ﾌｧｲﾙ!$A$3:$BZ$1314,26,FALSE),"-")</f>
        <v>EC,検査</v>
      </c>
      <c r="T83" s="641" t="str">
        <f>IFERROR(VLOOKUP($D83,[1]受注ﾌｧｲﾙ!$A$3:$BZ$1314,23,FALSE),"-")</f>
        <v>湖南</v>
      </c>
      <c r="U83" s="642"/>
      <c r="V83" s="642"/>
      <c r="W83" s="642">
        <f>IFERROR(VLOOKUP($D83,[1]受注ﾌｧｲﾙ!$A$3:$BZ$1314,25,FALSE),"-")</f>
        <v>46126</v>
      </c>
      <c r="X83" s="642">
        <f>IFERROR(VLOOKUP($D83,[1]受注ﾌｧｲﾙ!$A$3:$BZ$1314,32,FALSE),"-")</f>
        <v>46142</v>
      </c>
      <c r="Y83" s="642">
        <f>IFERROR(VLOOKUP($D83,[1]受注ﾌｧｲﾙ!$A$3:$BZ$1314,33,FALSE),"-")</f>
        <v>46142</v>
      </c>
      <c r="Z83" s="642">
        <f t="shared" si="0"/>
        <v>46133</v>
      </c>
      <c r="AA83" s="643">
        <f>IFERROR(VLOOKUP($D83,[3]加工日報その他!$A$5:$DD$999,2,FALSE),"-")</f>
        <v>46133</v>
      </c>
      <c r="AB83" s="644">
        <f>IFERROR(VLOOKUP($D83,[3]加工日報その他!$A$5:$DD$999,108,FALSE),"-")</f>
        <v>600</v>
      </c>
      <c r="AC83" s="645">
        <f t="shared" si="1"/>
        <v>6000</v>
      </c>
      <c r="AD83" s="410" t="str">
        <f>IFERROR(VLOOKUP($D83,[1]受注ﾌｧｲﾙ!$A$3:$BZ$1314,27,FALSE),"-")&amp;"　"&amp;IFERROR(VLOOKUP($D83,[1]受注ﾌｧｲﾙ!$A$3:$BZ$1314,28,FALSE),"-")&amp;"　"&amp;IFERROR(VLOOKUP($D83,[1]受注ﾌｧｲﾙ!$A$3:$BZ$1314,29,FALSE),"-")</f>
        <v>欠点個数確認チェックラベル◎　確認済明記　</v>
      </c>
      <c r="AE83" s="366"/>
      <c r="AF83" s="646">
        <f>IFERROR(VLOOKUP($D83,[3]加工日報その他!$A$5:$DD$999,94,FALSE),"-")</f>
        <v>0</v>
      </c>
      <c r="AG83" s="647" t="str">
        <f>IFERROR(VLOOKUP($D83,[1]受注ﾌｧｲﾙ!$A$3:$BZ$1314,2,FALSE),"-")</f>
        <v>通常入力</v>
      </c>
      <c r="AH83" s="647" t="str">
        <f>IFERROR(VLOOKUP($D83,[1]受注ﾌｧｲﾙ!$A$3:$BZ$1314,3,FALSE),"-")</f>
        <v>後加工</v>
      </c>
      <c r="AI83" s="648" t="str">
        <f>IFERROR(VLOOKUP($D83,[1]受注ﾌｧｲﾙ!$A$3:$BZ$1314,31,FALSE),"-")</f>
        <v>共和ﾚｻﾞｰ</v>
      </c>
      <c r="AJ83" s="648" t="str">
        <f>IFERROR(VLOOKUP($D83,[1]受注ﾌｧｲﾙ!$A$3:$BZ$1314,12,FALSE),"-")</f>
        <v xml:space="preserve"> </v>
      </c>
      <c r="AK83" s="649" t="str">
        <f>IFERROR(VLOOKUP($D83,[1]受注ﾌｧｲﾙ!$A$3:$BZ$1314,24,FALSE),"-")</f>
        <v>EC</v>
      </c>
      <c r="AL83" s="366"/>
      <c r="AM83" s="366"/>
      <c r="AN83" s="366"/>
      <c r="AO83" s="366"/>
      <c r="AP83" s="366"/>
      <c r="AQ83" s="848" t="s">
        <v>330</v>
      </c>
      <c r="AR83" s="763"/>
      <c r="AS83" s="367" t="str">
        <f t="shared" si="2"/>
        <v/>
      </c>
      <c r="AT83" s="368"/>
      <c r="AU83" s="369" t="str">
        <f t="shared" si="3"/>
        <v/>
      </c>
      <c r="AV83" s="367" t="str">
        <f t="shared" si="4"/>
        <v/>
      </c>
      <c r="AW83" s="368"/>
      <c r="AX83" s="369" t="str">
        <f t="shared" si="5"/>
        <v/>
      </c>
      <c r="AY83" s="367" t="str">
        <f t="shared" si="6"/>
        <v/>
      </c>
      <c r="AZ83" s="402"/>
      <c r="BA83" s="369" t="str">
        <f t="shared" si="7"/>
        <v/>
      </c>
      <c r="BB83" s="367" t="str">
        <f t="shared" si="8"/>
        <v/>
      </c>
      <c r="BC83" s="402"/>
      <c r="BD83" s="369" t="str">
        <f t="shared" si="9"/>
        <v/>
      </c>
      <c r="BE83" s="367" t="str">
        <f t="shared" si="10"/>
        <v/>
      </c>
      <c r="BF83" s="402"/>
      <c r="BG83" s="369" t="str">
        <f t="shared" si="11"/>
        <v/>
      </c>
      <c r="BH83" s="367" t="str">
        <f t="shared" si="12"/>
        <v/>
      </c>
      <c r="BI83" s="368"/>
      <c r="BJ83" s="369" t="str">
        <f t="shared" si="13"/>
        <v/>
      </c>
      <c r="BK83" s="367" t="str">
        <f t="shared" si="14"/>
        <v/>
      </c>
      <c r="BL83" s="402"/>
      <c r="BM83" s="369" t="str">
        <f t="shared" si="15"/>
        <v/>
      </c>
      <c r="BN83" s="367" t="str">
        <f t="shared" si="16"/>
        <v/>
      </c>
      <c r="BO83" s="368"/>
      <c r="BP83" s="369" t="str">
        <f t="shared" si="17"/>
        <v/>
      </c>
      <c r="BQ83" s="367" t="str">
        <f t="shared" si="18"/>
        <v/>
      </c>
      <c r="BR83" s="368"/>
      <c r="BS83" s="369" t="str">
        <f t="shared" si="19"/>
        <v/>
      </c>
      <c r="BT83" s="367" t="str">
        <f t="shared" si="20"/>
        <v/>
      </c>
      <c r="BU83" s="368"/>
      <c r="BV83" s="369" t="str">
        <f t="shared" si="21"/>
        <v/>
      </c>
      <c r="BW83" s="367" t="str">
        <f t="shared" si="22"/>
        <v/>
      </c>
      <c r="BX83" s="368"/>
      <c r="BY83" s="369" t="str">
        <f t="shared" si="23"/>
        <v/>
      </c>
      <c r="BZ83" s="367" t="str">
        <f t="shared" si="24"/>
        <v/>
      </c>
      <c r="CA83" s="368"/>
      <c r="CB83" s="369" t="str">
        <f t="shared" si="25"/>
        <v/>
      </c>
      <c r="CC83" s="367" t="str">
        <f t="shared" si="26"/>
        <v/>
      </c>
      <c r="CD83" s="402"/>
      <c r="CE83" s="369" t="str">
        <f t="shared" si="27"/>
        <v/>
      </c>
      <c r="CF83" s="367" t="str">
        <f t="shared" si="28"/>
        <v/>
      </c>
      <c r="CG83" s="368"/>
      <c r="CH83" s="369" t="str">
        <f t="shared" si="29"/>
        <v/>
      </c>
      <c r="CI83" s="367" t="str">
        <f t="shared" si="30"/>
        <v/>
      </c>
      <c r="CJ83" s="794"/>
      <c r="CK83" s="369" t="str">
        <f t="shared" si="31"/>
        <v/>
      </c>
      <c r="CL83" s="367" t="str">
        <f t="shared" si="32"/>
        <v/>
      </c>
      <c r="CM83" s="368"/>
      <c r="CN83" s="369" t="str">
        <f t="shared" si="33"/>
        <v/>
      </c>
      <c r="CO83" s="367" t="str">
        <f t="shared" si="34"/>
        <v/>
      </c>
      <c r="CP83" s="368"/>
      <c r="CQ83" s="369" t="str">
        <f t="shared" si="35"/>
        <v/>
      </c>
      <c r="CR83" s="367" t="str">
        <f t="shared" si="36"/>
        <v/>
      </c>
      <c r="CS83" s="794"/>
      <c r="CT83" s="369" t="str">
        <f t="shared" si="37"/>
        <v/>
      </c>
      <c r="CU83" s="367" t="str">
        <f t="shared" si="38"/>
        <v/>
      </c>
      <c r="CV83" s="794"/>
      <c r="CW83" s="369" t="str">
        <f t="shared" si="39"/>
        <v/>
      </c>
      <c r="CX83" s="367" t="str">
        <f t="shared" si="40"/>
        <v/>
      </c>
      <c r="CY83" s="368"/>
      <c r="CZ83" s="369" t="str">
        <f t="shared" si="41"/>
        <v/>
      </c>
      <c r="DA83" s="367" t="str">
        <f t="shared" si="42"/>
        <v/>
      </c>
      <c r="DB83" s="368"/>
      <c r="DC83" s="369" t="str">
        <f t="shared" si="43"/>
        <v/>
      </c>
      <c r="DD83" s="367" t="str">
        <f t="shared" si="44"/>
        <v/>
      </c>
      <c r="DE83" s="368"/>
      <c r="DF83" s="369" t="str">
        <f t="shared" si="45"/>
        <v/>
      </c>
      <c r="DG83" s="367" t="str">
        <f t="shared" si="46"/>
        <v/>
      </c>
      <c r="DH83" s="368"/>
      <c r="DI83" s="369" t="str">
        <f t="shared" si="47"/>
        <v/>
      </c>
      <c r="DJ83" s="367" t="str">
        <f t="shared" si="48"/>
        <v/>
      </c>
      <c r="DK83" s="368"/>
      <c r="DL83" s="369" t="str">
        <f t="shared" si="49"/>
        <v/>
      </c>
      <c r="DM83" s="367" t="str">
        <f t="shared" si="50"/>
        <v/>
      </c>
      <c r="DN83" s="368"/>
      <c r="DO83" s="369" t="str">
        <f t="shared" si="51"/>
        <v/>
      </c>
      <c r="DP83" s="367" t="str">
        <f t="shared" si="52"/>
        <v/>
      </c>
      <c r="DQ83" s="368"/>
      <c r="DR83" s="369" t="str">
        <f t="shared" si="53"/>
        <v/>
      </c>
      <c r="DS83" s="367" t="str">
        <f t="shared" si="54"/>
        <v/>
      </c>
      <c r="DT83" s="368"/>
      <c r="DU83" s="369" t="str">
        <f t="shared" si="55"/>
        <v/>
      </c>
      <c r="DV83" s="367" t="str">
        <f t="shared" si="56"/>
        <v/>
      </c>
      <c r="DW83" s="368"/>
      <c r="DX83" s="369" t="str">
        <f t="shared" si="57"/>
        <v/>
      </c>
      <c r="DY83" s="367" t="str">
        <f t="shared" si="58"/>
        <v/>
      </c>
      <c r="DZ83" s="368"/>
      <c r="EA83" s="369" t="str">
        <f t="shared" si="59"/>
        <v/>
      </c>
      <c r="EB83" s="367" t="str">
        <f t="shared" si="60"/>
        <v/>
      </c>
      <c r="EC83" s="368"/>
      <c r="ED83" s="369" t="str">
        <f t="shared" si="61"/>
        <v/>
      </c>
      <c r="EE83" s="367" t="str">
        <f t="shared" si="62"/>
        <v/>
      </c>
      <c r="EF83" s="368"/>
      <c r="EG83" s="367" t="str">
        <f t="shared" si="189"/>
        <v/>
      </c>
      <c r="EH83" s="367" t="str">
        <f t="shared" si="189"/>
        <v/>
      </c>
      <c r="EI83" s="368"/>
      <c r="EJ83" s="369" t="str">
        <f t="shared" si="64"/>
        <v/>
      </c>
      <c r="EK83" s="367" t="str">
        <f t="shared" si="65"/>
        <v/>
      </c>
      <c r="EL83" s="368"/>
      <c r="EM83" s="369" t="str">
        <f t="shared" si="66"/>
        <v/>
      </c>
      <c r="EN83" s="367" t="str">
        <f t="shared" si="67"/>
        <v/>
      </c>
      <c r="EO83" s="402"/>
      <c r="EP83" s="369" t="str">
        <f t="shared" si="68"/>
        <v/>
      </c>
      <c r="EQ83" s="367" t="str">
        <f t="shared" si="69"/>
        <v/>
      </c>
      <c r="ER83" s="402"/>
      <c r="ES83" s="369" t="str">
        <f t="shared" si="70"/>
        <v/>
      </c>
      <c r="ET83" s="367" t="str">
        <f t="shared" si="71"/>
        <v/>
      </c>
      <c r="EU83" s="402"/>
      <c r="EV83" s="369" t="str">
        <f t="shared" si="72"/>
        <v/>
      </c>
      <c r="EW83" s="367" t="str">
        <f t="shared" si="73"/>
        <v/>
      </c>
      <c r="EX83" s="368"/>
      <c r="EY83" s="369" t="str">
        <f t="shared" si="74"/>
        <v/>
      </c>
      <c r="EZ83" s="367" t="str">
        <f t="shared" si="75"/>
        <v/>
      </c>
      <c r="FA83" s="402"/>
      <c r="FB83" s="369" t="str">
        <f t="shared" si="76"/>
        <v/>
      </c>
      <c r="FC83" s="367" t="str">
        <f t="shared" si="77"/>
        <v/>
      </c>
      <c r="FD83" s="368"/>
      <c r="FE83" s="369" t="str">
        <f t="shared" si="78"/>
        <v/>
      </c>
      <c r="FF83" s="367" t="str">
        <f t="shared" si="79"/>
        <v/>
      </c>
      <c r="FG83" s="368"/>
      <c r="FH83" s="369" t="str">
        <f t="shared" si="80"/>
        <v/>
      </c>
      <c r="FI83" s="367" t="str">
        <f t="shared" si="81"/>
        <v/>
      </c>
      <c r="FJ83" s="368"/>
      <c r="FK83" s="369" t="str">
        <f t="shared" si="82"/>
        <v/>
      </c>
      <c r="FL83" s="367" t="str">
        <f t="shared" si="83"/>
        <v/>
      </c>
      <c r="FM83" s="368"/>
      <c r="FN83" s="369" t="str">
        <f t="shared" si="84"/>
        <v/>
      </c>
      <c r="FO83" s="367" t="str">
        <f t="shared" si="85"/>
        <v/>
      </c>
      <c r="FP83" s="368"/>
      <c r="FQ83" s="369" t="str">
        <f t="shared" si="86"/>
        <v/>
      </c>
      <c r="FR83" s="367" t="str">
        <f t="shared" si="87"/>
        <v/>
      </c>
      <c r="FS83" s="402"/>
      <c r="FT83" s="369" t="str">
        <f t="shared" si="88"/>
        <v/>
      </c>
      <c r="FU83" s="367" t="str">
        <f t="shared" si="89"/>
        <v>→</v>
      </c>
      <c r="FV83" s="368"/>
      <c r="FW83" s="369" t="str">
        <f t="shared" si="90"/>
        <v/>
      </c>
      <c r="FX83" s="367" t="str">
        <f t="shared" si="91"/>
        <v/>
      </c>
      <c r="FY83" s="794"/>
      <c r="FZ83" s="369" t="str">
        <f t="shared" si="92"/>
        <v/>
      </c>
      <c r="GA83" s="367" t="str">
        <f t="shared" si="93"/>
        <v/>
      </c>
      <c r="GB83" s="368"/>
      <c r="GC83" s="369" t="str">
        <f t="shared" si="94"/>
        <v/>
      </c>
      <c r="GD83" s="367" t="str">
        <f t="shared" si="95"/>
        <v/>
      </c>
      <c r="GE83" s="368"/>
      <c r="GF83" s="369" t="str">
        <f t="shared" si="96"/>
        <v/>
      </c>
      <c r="GG83" s="367" t="str">
        <f t="shared" si="97"/>
        <v/>
      </c>
      <c r="GH83" s="794"/>
      <c r="GI83" s="369" t="str">
        <f t="shared" si="98"/>
        <v/>
      </c>
      <c r="GJ83" s="367" t="str">
        <f t="shared" si="99"/>
        <v/>
      </c>
      <c r="GK83" s="794"/>
      <c r="GL83" s="369" t="str">
        <f t="shared" si="100"/>
        <v/>
      </c>
      <c r="GM83" s="367" t="str">
        <f t="shared" si="101"/>
        <v/>
      </c>
      <c r="GN83" s="368"/>
      <c r="GO83" s="369" t="str">
        <f t="shared" si="102"/>
        <v/>
      </c>
      <c r="GP83" s="367" t="str">
        <f t="shared" si="103"/>
        <v/>
      </c>
      <c r="GQ83" s="368">
        <v>600</v>
      </c>
      <c r="GR83" s="369" t="str">
        <f t="shared" si="104"/>
        <v/>
      </c>
      <c r="GS83" s="367" t="str">
        <f t="shared" si="105"/>
        <v/>
      </c>
      <c r="GT83" s="368">
        <v>3600</v>
      </c>
      <c r="GU83" s="369" t="str">
        <f t="shared" si="192"/>
        <v/>
      </c>
      <c r="GV83" s="367" t="str">
        <f t="shared" si="107"/>
        <v/>
      </c>
      <c r="GW83" s="368">
        <v>1800</v>
      </c>
      <c r="GX83" s="369" t="str">
        <f t="shared" si="108"/>
        <v/>
      </c>
      <c r="GY83" s="367" t="str">
        <f t="shared" si="109"/>
        <v/>
      </c>
      <c r="GZ83" s="368"/>
      <c r="HA83" s="369" t="str">
        <f t="shared" si="110"/>
        <v/>
      </c>
      <c r="HB83" s="367" t="str">
        <f t="shared" si="111"/>
        <v/>
      </c>
      <c r="HC83" s="368"/>
      <c r="HD83" s="369" t="str">
        <f t="shared" si="112"/>
        <v/>
      </c>
      <c r="HE83" s="367" t="str">
        <f t="shared" si="113"/>
        <v/>
      </c>
      <c r="HF83" s="368"/>
      <c r="HG83" s="369" t="str">
        <f t="shared" si="114"/>
        <v/>
      </c>
      <c r="HH83" s="367" t="str">
        <f t="shared" si="115"/>
        <v/>
      </c>
      <c r="HI83" s="368"/>
      <c r="HJ83" s="369" t="str">
        <f t="shared" si="116"/>
        <v/>
      </c>
      <c r="HK83" s="367" t="str">
        <f t="shared" si="117"/>
        <v/>
      </c>
      <c r="HL83" s="368"/>
      <c r="HM83" s="369" t="str">
        <f t="shared" si="118"/>
        <v/>
      </c>
      <c r="HN83" s="367" t="str">
        <f t="shared" si="119"/>
        <v/>
      </c>
      <c r="HO83" s="368"/>
      <c r="HP83" s="369" t="str">
        <f t="shared" si="120"/>
        <v/>
      </c>
      <c r="HQ83" s="367" t="str">
        <f t="shared" si="121"/>
        <v/>
      </c>
      <c r="HR83" s="368"/>
      <c r="HS83" s="369" t="str">
        <f t="shared" si="122"/>
        <v>⇒</v>
      </c>
      <c r="HT83" s="367" t="str">
        <f t="shared" si="123"/>
        <v/>
      </c>
      <c r="HU83" s="368"/>
      <c r="HV83" s="367" t="str">
        <f t="shared" si="190"/>
        <v/>
      </c>
      <c r="HW83" s="367" t="str">
        <f t="shared" si="190"/>
        <v/>
      </c>
      <c r="HX83" s="368"/>
      <c r="HY83" s="369" t="str">
        <f t="shared" si="125"/>
        <v/>
      </c>
      <c r="HZ83" s="367" t="str">
        <f t="shared" si="126"/>
        <v/>
      </c>
      <c r="IA83" s="368"/>
      <c r="IB83" s="369" t="str">
        <f t="shared" si="127"/>
        <v/>
      </c>
      <c r="IC83" s="367" t="str">
        <f t="shared" si="128"/>
        <v/>
      </c>
      <c r="ID83" s="402"/>
      <c r="IE83" s="369" t="str">
        <f t="shared" si="129"/>
        <v/>
      </c>
      <c r="IF83" s="367" t="str">
        <f t="shared" si="130"/>
        <v/>
      </c>
      <c r="IG83" s="402"/>
      <c r="IH83" s="369" t="str">
        <f t="shared" si="131"/>
        <v/>
      </c>
      <c r="II83" s="367" t="str">
        <f t="shared" si="132"/>
        <v/>
      </c>
      <c r="IJ83" s="402"/>
      <c r="IK83" s="369" t="str">
        <f t="shared" si="133"/>
        <v/>
      </c>
      <c r="IL83" s="367" t="str">
        <f t="shared" si="134"/>
        <v/>
      </c>
      <c r="IM83" s="368"/>
      <c r="IN83" s="369" t="str">
        <f t="shared" si="135"/>
        <v/>
      </c>
      <c r="IO83" s="367" t="str">
        <f t="shared" si="136"/>
        <v/>
      </c>
      <c r="IP83" s="402"/>
      <c r="IQ83" s="369" t="str">
        <f t="shared" si="137"/>
        <v/>
      </c>
      <c r="IR83" s="367" t="str">
        <f t="shared" si="138"/>
        <v/>
      </c>
      <c r="IS83" s="368"/>
      <c r="IT83" s="369" t="str">
        <f t="shared" si="139"/>
        <v/>
      </c>
      <c r="IU83" s="367" t="str">
        <f t="shared" si="140"/>
        <v/>
      </c>
      <c r="IV83" s="368"/>
      <c r="IW83" s="369" t="str">
        <f t="shared" si="141"/>
        <v/>
      </c>
      <c r="IX83" s="367" t="str">
        <f t="shared" si="142"/>
        <v/>
      </c>
      <c r="IY83" s="368"/>
      <c r="IZ83" s="369" t="str">
        <f t="shared" si="143"/>
        <v/>
      </c>
      <c r="JA83" s="367" t="str">
        <f t="shared" si="144"/>
        <v/>
      </c>
      <c r="JB83" s="368"/>
      <c r="JC83" s="369" t="str">
        <f t="shared" si="145"/>
        <v/>
      </c>
      <c r="JD83" s="367" t="str">
        <f t="shared" si="146"/>
        <v/>
      </c>
      <c r="JE83" s="368"/>
      <c r="JF83" s="369" t="str">
        <f t="shared" si="147"/>
        <v/>
      </c>
      <c r="JG83" s="367" t="str">
        <f t="shared" si="148"/>
        <v/>
      </c>
      <c r="JH83" s="402"/>
      <c r="JI83" s="369" t="str">
        <f t="shared" si="149"/>
        <v/>
      </c>
      <c r="JJ83" s="367" t="str">
        <f t="shared" si="150"/>
        <v/>
      </c>
      <c r="JK83" s="368"/>
      <c r="JL83" s="369" t="str">
        <f t="shared" si="151"/>
        <v/>
      </c>
      <c r="JM83" s="367" t="str">
        <f t="shared" si="152"/>
        <v/>
      </c>
      <c r="JN83" s="794"/>
      <c r="JO83" s="369" t="str">
        <f t="shared" si="153"/>
        <v/>
      </c>
      <c r="JP83" s="367" t="str">
        <f t="shared" si="154"/>
        <v/>
      </c>
      <c r="JQ83" s="368"/>
      <c r="JR83" s="369" t="str">
        <f t="shared" si="155"/>
        <v/>
      </c>
      <c r="JS83" s="367" t="str">
        <f t="shared" si="156"/>
        <v/>
      </c>
      <c r="JT83" s="368"/>
      <c r="JU83" s="369" t="str">
        <f t="shared" si="157"/>
        <v/>
      </c>
      <c r="JV83" s="367" t="str">
        <f t="shared" si="158"/>
        <v/>
      </c>
      <c r="JW83" s="794"/>
      <c r="JX83" s="369" t="str">
        <f t="shared" si="159"/>
        <v/>
      </c>
      <c r="JY83" s="367" t="str">
        <f t="shared" si="160"/>
        <v/>
      </c>
      <c r="JZ83" s="794"/>
      <c r="KA83" s="369" t="str">
        <f t="shared" si="161"/>
        <v/>
      </c>
      <c r="KB83" s="367" t="str">
        <f t="shared" si="162"/>
        <v/>
      </c>
      <c r="KC83" s="368"/>
      <c r="KD83" s="369" t="str">
        <f t="shared" si="163"/>
        <v/>
      </c>
      <c r="KE83" s="367" t="str">
        <f t="shared" si="164"/>
        <v/>
      </c>
      <c r="KF83" s="368"/>
      <c r="KG83" s="369" t="str">
        <f t="shared" si="165"/>
        <v/>
      </c>
      <c r="KH83" s="367" t="str">
        <f t="shared" si="166"/>
        <v/>
      </c>
      <c r="KI83" s="368"/>
      <c r="KJ83" s="369" t="str">
        <f t="shared" si="193"/>
        <v/>
      </c>
      <c r="KK83" s="367" t="str">
        <f t="shared" si="168"/>
        <v/>
      </c>
      <c r="KL83" s="368"/>
      <c r="KM83" s="369" t="str">
        <f t="shared" si="169"/>
        <v/>
      </c>
      <c r="KN83" s="367" t="str">
        <f t="shared" si="170"/>
        <v/>
      </c>
      <c r="KO83" s="368"/>
      <c r="KP83" s="369" t="str">
        <f t="shared" si="171"/>
        <v/>
      </c>
      <c r="KQ83" s="367" t="str">
        <f t="shared" si="172"/>
        <v/>
      </c>
      <c r="KR83" s="368"/>
      <c r="KS83" s="369" t="str">
        <f t="shared" si="173"/>
        <v/>
      </c>
      <c r="KT83" s="367" t="str">
        <f t="shared" si="174"/>
        <v/>
      </c>
      <c r="KU83" s="368"/>
      <c r="KV83" s="369" t="str">
        <f t="shared" si="175"/>
        <v/>
      </c>
      <c r="KW83" s="367" t="str">
        <f t="shared" si="176"/>
        <v/>
      </c>
      <c r="KX83" s="368"/>
      <c r="KY83" s="369" t="str">
        <f t="shared" si="177"/>
        <v/>
      </c>
      <c r="KZ83" s="367" t="str">
        <f t="shared" si="178"/>
        <v/>
      </c>
      <c r="LA83" s="368"/>
      <c r="LB83" s="369" t="str">
        <f t="shared" si="179"/>
        <v/>
      </c>
      <c r="LC83" s="367" t="str">
        <f t="shared" si="180"/>
        <v/>
      </c>
      <c r="LD83" s="368"/>
      <c r="LE83" s="369" t="str">
        <f t="shared" si="181"/>
        <v/>
      </c>
      <c r="LF83" s="367" t="str">
        <f t="shared" si="182"/>
        <v/>
      </c>
      <c r="LG83" s="368"/>
      <c r="LH83" s="369" t="str">
        <f t="shared" si="183"/>
        <v/>
      </c>
      <c r="LI83" s="367" t="str">
        <f t="shared" si="184"/>
        <v/>
      </c>
      <c r="LJ83" s="368"/>
      <c r="LK83" s="367" t="str">
        <f t="shared" si="187"/>
        <v/>
      </c>
      <c r="XFD83" s="230">
        <f t="shared" si="188"/>
        <v>12000</v>
      </c>
    </row>
    <row r="84" spans="1:323 16384:16384" ht="21.65" customHeight="1" x14ac:dyDescent="0.2">
      <c r="A84" s="120"/>
      <c r="B84" s="637">
        <f>IFERROR(VLOOKUP($D84,[1]受注ﾌｧｲﾙ!$A$3:$BZ$1314,5,FALSE),"-")</f>
        <v>46120.739247685182</v>
      </c>
      <c r="C84" s="555">
        <f>IFERROR(VLOOKUP($D84,[1]受注ﾌｧｲﾙ!$A$3:$BZ$1314,6,FALSE),"-")</f>
        <v>0</v>
      </c>
      <c r="D84" s="763" t="s">
        <v>991</v>
      </c>
      <c r="E84" s="638">
        <f>IFERROR(VLOOKUP($D84,[1]受注ﾌｧｲﾙ!$A$3:$BZ$1314,17,FALSE),"-")</f>
        <v>6780</v>
      </c>
      <c r="F84" s="540" t="str">
        <f>IFERROR(VLOOKUP($D84,[1]受注ﾌｧｲﾙ!$A$3:$BZ$1314,18,FALSE),"-")</f>
        <v>15020-AX5R-1300X300</v>
      </c>
      <c r="G84" s="540" t="str">
        <f>IFERROR(VLOOKUP($D84,[1]受注ﾌｧｲﾙ!$A$3:$BZ$1314,19,FALSE),"-")</f>
        <v>FA</v>
      </c>
      <c r="H84" s="540" t="str">
        <f>IFERROR(VLOOKUP($D84,[1]受注ﾌｧｲﾙ!$A$3:$BZ$1314,20,FALSE),"-")</f>
        <v xml:space="preserve">   </v>
      </c>
      <c r="I84" s="540" t="str">
        <f>IFERROR(VLOOKUP($D84,[1]受注ﾌｧｲﾙ!$A$3:$BZ$1314,21,FALSE),"-")</f>
        <v>P</v>
      </c>
      <c r="J84" s="639">
        <f>IFERROR(VLOOKUP($D84,[1]受注ﾌｧｲﾙ!$A$3:$BZ$1314,22,FALSE),"-")</f>
        <v>5700</v>
      </c>
      <c r="K84" s="540" t="str">
        <f>IFERROR(VLOOKUP($D84,[1]受注ﾌｧｲﾙ!$A$3:$BZ$1314,8,FALSE),"-")</f>
        <v>15020-JX5R-1300X300</v>
      </c>
      <c r="L84" s="540" t="str">
        <f>IFERROR(VLOOKUP($D84,[1]受注ﾌｧｲﾙ!$A$3:$BZ$1314,9,FALSE),"-")</f>
        <v>FA</v>
      </c>
      <c r="M84" s="540" t="str">
        <f>IFERROR(VLOOKUP($D84,[1]受注ﾌｧｲﾙ!$A$3:$BZ$1314,10,FALSE),"-")</f>
        <v xml:space="preserve">   </v>
      </c>
      <c r="N84" s="540" t="str">
        <f>IFERROR(VLOOKUP($D84,[1]受注ﾌｧｲﾙ!$A$3:$BZ$1314,11,FALSE),"-")</f>
        <v>R</v>
      </c>
      <c r="O84" s="639">
        <f>IFERROR(VLOOKUP($D84,[1]受注ﾌｧｲﾙ!$A$3:$BZ$1314,13,FALSE),"-")</f>
        <v>5700</v>
      </c>
      <c r="P84" s="540">
        <f>IFERROR(VLOOKUP($D84,[1]受注ﾌｧｲﾙ!$A$3:$BZ$1314,15,FALSE),"-")</f>
        <v>0</v>
      </c>
      <c r="Q84" s="640">
        <f>IFERROR((VLOOKUP($D84,[1]受注ﾌｧｲﾙ!$A$3:$BZ$1314,16,FALSE)*O84),"-")</f>
        <v>5700</v>
      </c>
      <c r="R84" s="640" t="str">
        <f>IFERROR(VLOOKUP($D84,[3]加工日報その他!$A$5:$DD$999,107,FALSE),"-")</f>
        <v>-</v>
      </c>
      <c r="S84" s="540" t="str">
        <f>IFERROR(VLOOKUP($D84,[1]受注ﾌｧｲﾙ!$A$3:$BZ$1314,26,FALSE),"-")</f>
        <v>EC,ゴミ除去</v>
      </c>
      <c r="T84" s="641" t="str">
        <f>IFERROR(VLOOKUP($D84,[1]受注ﾌｧｲﾙ!$A$3:$BZ$1314,23,FALSE),"-")</f>
        <v>滋賀</v>
      </c>
      <c r="U84" s="642"/>
      <c r="V84" s="642"/>
      <c r="W84" s="642">
        <f>IFERROR(VLOOKUP($D84,[1]受注ﾌｧｲﾙ!$A$3:$BZ$1314,25,FALSE),"-")</f>
        <v>46128</v>
      </c>
      <c r="X84" s="642">
        <f>IFERROR(VLOOKUP($D84,[1]受注ﾌｧｲﾙ!$A$3:$BZ$1314,32,FALSE),"-")</f>
        <v>46142</v>
      </c>
      <c r="Y84" s="642">
        <f>IFERROR(VLOOKUP($D84,[1]受注ﾌｧｲﾙ!$A$3:$BZ$1314,33,FALSE),"-")</f>
        <v>46142</v>
      </c>
      <c r="Z84" s="642">
        <f t="shared" si="0"/>
        <v>46139</v>
      </c>
      <c r="AA84" s="643" t="str">
        <f>IFERROR(VLOOKUP($D84,[3]加工日報その他!$A$5:$DD$999,2,FALSE),"-")</f>
        <v>-</v>
      </c>
      <c r="AB84" s="644" t="str">
        <f>IFERROR(VLOOKUP($D84,[3]加工日報その他!$A$5:$DD$999,108,FALSE),"-")</f>
        <v>-</v>
      </c>
      <c r="AC84" s="645">
        <f t="shared" si="1"/>
        <v>5700</v>
      </c>
      <c r="AD84" s="410" t="str">
        <f>IFERROR(VLOOKUP($D84,[1]受注ﾌｧｲﾙ!$A$3:$BZ$1314,27,FALSE),"-")&amp;"　"&amp;IFERROR(VLOOKUP($D84,[1]受注ﾌｧｲﾙ!$A$3:$BZ$1314,28,FALSE),"-")&amp;"　"&amp;IFERROR(VLOOKUP($D84,[1]受注ﾌｧｲﾙ!$A$3:$BZ$1314,29,FALSE),"-")</f>
        <v>欠点個数確認ﾁｪｯｸ◎　確認済明記　</v>
      </c>
      <c r="AE84" s="366"/>
      <c r="AF84" s="646" t="str">
        <f>IFERROR(VLOOKUP($D84,[3]加工日報その他!$A$5:$DD$999,94,FALSE),"-")</f>
        <v>-</v>
      </c>
      <c r="AG84" s="647" t="str">
        <f>IFERROR(VLOOKUP($D84,[1]受注ﾌｧｲﾙ!$A$3:$BZ$1314,2,FALSE),"-")</f>
        <v>通常入力</v>
      </c>
      <c r="AH84" s="647" t="str">
        <f>IFERROR(VLOOKUP($D84,[1]受注ﾌｧｲﾙ!$A$3:$BZ$1314,3,FALSE),"-")</f>
        <v>後加工</v>
      </c>
      <c r="AI84" s="648" t="str">
        <f>IFERROR(VLOOKUP($D84,[1]受注ﾌｧｲﾙ!$A$3:$BZ$1314,31,FALSE),"-")</f>
        <v>共和ﾚｻﾞｰ</v>
      </c>
      <c r="AJ84" s="648" t="str">
        <f>IFERROR(VLOOKUP($D84,[1]受注ﾌｧｲﾙ!$A$3:$BZ$1314,12,FALSE),"-")</f>
        <v xml:space="preserve"> </v>
      </c>
      <c r="AK84" s="649" t="str">
        <f>IFERROR(VLOOKUP($D84,[1]受注ﾌｧｲﾙ!$A$3:$BZ$1314,24,FALSE),"-")</f>
        <v>EC</v>
      </c>
      <c r="AL84" s="366"/>
      <c r="AM84" s="366"/>
      <c r="AN84" s="366"/>
      <c r="AO84" s="366"/>
      <c r="AP84" s="366"/>
      <c r="AQ84" s="848" t="s">
        <v>330</v>
      </c>
      <c r="AR84" s="763"/>
      <c r="AS84" s="367" t="str">
        <f t="shared" si="2"/>
        <v/>
      </c>
      <c r="AT84" s="368"/>
      <c r="AU84" s="369" t="str">
        <f t="shared" si="3"/>
        <v/>
      </c>
      <c r="AV84" s="367" t="str">
        <f t="shared" si="4"/>
        <v/>
      </c>
      <c r="AW84" s="368"/>
      <c r="AX84" s="369" t="str">
        <f t="shared" si="5"/>
        <v/>
      </c>
      <c r="AY84" s="367" t="str">
        <f t="shared" si="6"/>
        <v/>
      </c>
      <c r="AZ84" s="402"/>
      <c r="BA84" s="369" t="str">
        <f t="shared" si="7"/>
        <v/>
      </c>
      <c r="BB84" s="367" t="str">
        <f t="shared" si="8"/>
        <v/>
      </c>
      <c r="BC84" s="402"/>
      <c r="BD84" s="369" t="str">
        <f t="shared" si="9"/>
        <v/>
      </c>
      <c r="BE84" s="367" t="str">
        <f t="shared" si="10"/>
        <v/>
      </c>
      <c r="BF84" s="402"/>
      <c r="BG84" s="369" t="str">
        <f t="shared" si="11"/>
        <v/>
      </c>
      <c r="BH84" s="367" t="str">
        <f t="shared" si="12"/>
        <v/>
      </c>
      <c r="BI84" s="368"/>
      <c r="BJ84" s="369" t="str">
        <f t="shared" si="13"/>
        <v/>
      </c>
      <c r="BK84" s="367" t="str">
        <f t="shared" si="14"/>
        <v/>
      </c>
      <c r="BL84" s="402"/>
      <c r="BM84" s="369" t="str">
        <f t="shared" si="15"/>
        <v/>
      </c>
      <c r="BN84" s="367" t="str">
        <f t="shared" si="16"/>
        <v/>
      </c>
      <c r="BO84" s="368"/>
      <c r="BP84" s="369" t="str">
        <f t="shared" si="17"/>
        <v/>
      </c>
      <c r="BQ84" s="367" t="str">
        <f t="shared" si="18"/>
        <v/>
      </c>
      <c r="BR84" s="368"/>
      <c r="BS84" s="369" t="str">
        <f t="shared" si="19"/>
        <v/>
      </c>
      <c r="BT84" s="367" t="str">
        <f t="shared" si="20"/>
        <v/>
      </c>
      <c r="BU84" s="368"/>
      <c r="BV84" s="369" t="str">
        <f t="shared" si="21"/>
        <v/>
      </c>
      <c r="BW84" s="367" t="str">
        <f t="shared" si="22"/>
        <v/>
      </c>
      <c r="BX84" s="368"/>
      <c r="BY84" s="369" t="str">
        <f t="shared" si="23"/>
        <v/>
      </c>
      <c r="BZ84" s="367" t="str">
        <f t="shared" si="24"/>
        <v/>
      </c>
      <c r="CA84" s="368"/>
      <c r="CB84" s="369" t="str">
        <f t="shared" si="25"/>
        <v/>
      </c>
      <c r="CC84" s="367" t="str">
        <f t="shared" si="26"/>
        <v/>
      </c>
      <c r="CD84" s="402"/>
      <c r="CE84" s="369" t="str">
        <f t="shared" si="27"/>
        <v/>
      </c>
      <c r="CF84" s="367" t="str">
        <f t="shared" si="28"/>
        <v/>
      </c>
      <c r="CG84" s="368"/>
      <c r="CH84" s="369" t="str">
        <f t="shared" si="29"/>
        <v/>
      </c>
      <c r="CI84" s="367" t="str">
        <f t="shared" si="30"/>
        <v/>
      </c>
      <c r="CJ84" s="794"/>
      <c r="CK84" s="369" t="str">
        <f t="shared" si="31"/>
        <v/>
      </c>
      <c r="CL84" s="367" t="str">
        <f t="shared" si="32"/>
        <v/>
      </c>
      <c r="CM84" s="368"/>
      <c r="CN84" s="369" t="str">
        <f t="shared" si="33"/>
        <v/>
      </c>
      <c r="CO84" s="367" t="str">
        <f t="shared" si="34"/>
        <v/>
      </c>
      <c r="CP84" s="368"/>
      <c r="CQ84" s="369" t="str">
        <f t="shared" si="35"/>
        <v/>
      </c>
      <c r="CR84" s="367" t="str">
        <f t="shared" si="36"/>
        <v/>
      </c>
      <c r="CS84" s="794"/>
      <c r="CT84" s="369" t="str">
        <f t="shared" si="37"/>
        <v/>
      </c>
      <c r="CU84" s="367" t="str">
        <f t="shared" si="38"/>
        <v/>
      </c>
      <c r="CV84" s="794"/>
      <c r="CW84" s="369" t="str">
        <f t="shared" si="39"/>
        <v/>
      </c>
      <c r="CX84" s="367" t="str">
        <f t="shared" si="40"/>
        <v/>
      </c>
      <c r="CY84" s="368"/>
      <c r="CZ84" s="369" t="str">
        <f t="shared" si="41"/>
        <v/>
      </c>
      <c r="DA84" s="367" t="str">
        <f t="shared" si="42"/>
        <v/>
      </c>
      <c r="DB84" s="368"/>
      <c r="DC84" s="369" t="str">
        <f t="shared" si="43"/>
        <v/>
      </c>
      <c r="DD84" s="367" t="str">
        <f t="shared" si="44"/>
        <v/>
      </c>
      <c r="DE84" s="368"/>
      <c r="DF84" s="369" t="str">
        <f t="shared" si="45"/>
        <v/>
      </c>
      <c r="DG84" s="367" t="str">
        <f t="shared" si="46"/>
        <v/>
      </c>
      <c r="DH84" s="368"/>
      <c r="DI84" s="369" t="str">
        <f t="shared" si="47"/>
        <v/>
      </c>
      <c r="DJ84" s="367" t="str">
        <f t="shared" si="48"/>
        <v/>
      </c>
      <c r="DK84" s="368"/>
      <c r="DL84" s="369" t="str">
        <f t="shared" si="49"/>
        <v/>
      </c>
      <c r="DM84" s="367" t="str">
        <f t="shared" si="50"/>
        <v/>
      </c>
      <c r="DN84" s="368"/>
      <c r="DO84" s="369" t="str">
        <f t="shared" si="51"/>
        <v/>
      </c>
      <c r="DP84" s="367" t="str">
        <f t="shared" si="52"/>
        <v/>
      </c>
      <c r="DQ84" s="368"/>
      <c r="DR84" s="369" t="str">
        <f t="shared" si="53"/>
        <v/>
      </c>
      <c r="DS84" s="367" t="str">
        <f t="shared" si="54"/>
        <v/>
      </c>
      <c r="DT84" s="368"/>
      <c r="DU84" s="369" t="str">
        <f t="shared" si="55"/>
        <v/>
      </c>
      <c r="DV84" s="367" t="str">
        <f t="shared" si="56"/>
        <v/>
      </c>
      <c r="DW84" s="368"/>
      <c r="DX84" s="369" t="str">
        <f t="shared" si="57"/>
        <v/>
      </c>
      <c r="DY84" s="367" t="str">
        <f t="shared" si="58"/>
        <v/>
      </c>
      <c r="DZ84" s="368"/>
      <c r="EA84" s="369" t="str">
        <f t="shared" si="59"/>
        <v/>
      </c>
      <c r="EB84" s="367" t="str">
        <f t="shared" si="60"/>
        <v/>
      </c>
      <c r="EC84" s="368"/>
      <c r="ED84" s="369" t="str">
        <f t="shared" si="61"/>
        <v/>
      </c>
      <c r="EE84" s="367" t="str">
        <f t="shared" si="62"/>
        <v/>
      </c>
      <c r="EF84" s="368"/>
      <c r="EG84" s="367" t="str">
        <f t="shared" si="189"/>
        <v/>
      </c>
      <c r="EH84" s="367" t="str">
        <f t="shared" si="189"/>
        <v/>
      </c>
      <c r="EI84" s="368"/>
      <c r="EJ84" s="369" t="str">
        <f t="shared" si="64"/>
        <v/>
      </c>
      <c r="EK84" s="367" t="str">
        <f t="shared" si="65"/>
        <v/>
      </c>
      <c r="EL84" s="368"/>
      <c r="EM84" s="369" t="str">
        <f t="shared" si="66"/>
        <v/>
      </c>
      <c r="EN84" s="367" t="str">
        <f t="shared" si="67"/>
        <v/>
      </c>
      <c r="EO84" s="402"/>
      <c r="EP84" s="369" t="str">
        <f t="shared" si="68"/>
        <v/>
      </c>
      <c r="EQ84" s="367" t="str">
        <f t="shared" si="69"/>
        <v/>
      </c>
      <c r="ER84" s="402"/>
      <c r="ES84" s="369" t="str">
        <f t="shared" si="70"/>
        <v/>
      </c>
      <c r="ET84" s="367" t="str">
        <f t="shared" si="71"/>
        <v/>
      </c>
      <c r="EU84" s="402"/>
      <c r="EV84" s="369" t="str">
        <f t="shared" si="72"/>
        <v/>
      </c>
      <c r="EW84" s="367" t="str">
        <f t="shared" si="73"/>
        <v/>
      </c>
      <c r="EX84" s="368"/>
      <c r="EY84" s="369" t="str">
        <f t="shared" si="74"/>
        <v/>
      </c>
      <c r="EZ84" s="367" t="str">
        <f t="shared" si="75"/>
        <v/>
      </c>
      <c r="FA84" s="402"/>
      <c r="FB84" s="369" t="str">
        <f t="shared" si="76"/>
        <v/>
      </c>
      <c r="FC84" s="367" t="str">
        <f t="shared" si="77"/>
        <v/>
      </c>
      <c r="FD84" s="368"/>
      <c r="FE84" s="369" t="str">
        <f t="shared" si="78"/>
        <v/>
      </c>
      <c r="FF84" s="367" t="str">
        <f t="shared" si="79"/>
        <v/>
      </c>
      <c r="FG84" s="368"/>
      <c r="FH84" s="369" t="str">
        <f t="shared" si="80"/>
        <v/>
      </c>
      <c r="FI84" s="367" t="str">
        <f t="shared" si="81"/>
        <v/>
      </c>
      <c r="FJ84" s="368"/>
      <c r="FK84" s="369" t="str">
        <f t="shared" si="82"/>
        <v/>
      </c>
      <c r="FL84" s="367" t="str">
        <f t="shared" si="83"/>
        <v/>
      </c>
      <c r="FM84" s="368"/>
      <c r="FN84" s="369" t="str">
        <f t="shared" si="84"/>
        <v/>
      </c>
      <c r="FO84" s="367" t="str">
        <f t="shared" si="85"/>
        <v/>
      </c>
      <c r="FP84" s="368"/>
      <c r="FQ84" s="369" t="str">
        <f t="shared" si="86"/>
        <v/>
      </c>
      <c r="FR84" s="367" t="str">
        <f t="shared" si="87"/>
        <v/>
      </c>
      <c r="FS84" s="402"/>
      <c r="FT84" s="369" t="str">
        <f t="shared" si="88"/>
        <v/>
      </c>
      <c r="FU84" s="367" t="str">
        <f t="shared" si="89"/>
        <v/>
      </c>
      <c r="FV84" s="368"/>
      <c r="FW84" s="369" t="str">
        <f t="shared" si="90"/>
        <v/>
      </c>
      <c r="FX84" s="367" t="str">
        <f t="shared" si="91"/>
        <v/>
      </c>
      <c r="FY84" s="794"/>
      <c r="FZ84" s="369" t="str">
        <f t="shared" si="92"/>
        <v/>
      </c>
      <c r="GA84" s="367" t="str">
        <f t="shared" si="93"/>
        <v>→</v>
      </c>
      <c r="GB84" s="368"/>
      <c r="GC84" s="369" t="str">
        <f t="shared" si="94"/>
        <v/>
      </c>
      <c r="GD84" s="367" t="str">
        <f t="shared" si="95"/>
        <v/>
      </c>
      <c r="GE84" s="368"/>
      <c r="GF84" s="369" t="str">
        <f t="shared" si="96"/>
        <v/>
      </c>
      <c r="GG84" s="367" t="str">
        <f t="shared" si="97"/>
        <v/>
      </c>
      <c r="GH84" s="794"/>
      <c r="GI84" s="369" t="str">
        <f t="shared" si="98"/>
        <v/>
      </c>
      <c r="GJ84" s="367" t="str">
        <f t="shared" si="99"/>
        <v/>
      </c>
      <c r="GK84" s="794"/>
      <c r="GL84" s="369" t="str">
        <f t="shared" si="100"/>
        <v/>
      </c>
      <c r="GM84" s="367" t="str">
        <f t="shared" si="101"/>
        <v/>
      </c>
      <c r="GN84" s="368"/>
      <c r="GO84" s="369" t="str">
        <f t="shared" si="102"/>
        <v/>
      </c>
      <c r="GP84" s="367" t="str">
        <f t="shared" si="103"/>
        <v/>
      </c>
      <c r="GQ84" s="368"/>
      <c r="GR84" s="369" t="str">
        <f t="shared" si="104"/>
        <v/>
      </c>
      <c r="GS84" s="367" t="str">
        <f t="shared" si="105"/>
        <v/>
      </c>
      <c r="GT84" s="368"/>
      <c r="GU84" s="369" t="str">
        <f t="shared" si="192"/>
        <v/>
      </c>
      <c r="GV84" s="367" t="str">
        <f t="shared" si="107"/>
        <v/>
      </c>
      <c r="GW84" s="368"/>
      <c r="GX84" s="369" t="str">
        <f t="shared" si="108"/>
        <v/>
      </c>
      <c r="GY84" s="367" t="str">
        <f t="shared" si="109"/>
        <v/>
      </c>
      <c r="GZ84" s="368"/>
      <c r="HA84" s="369" t="str">
        <f t="shared" si="110"/>
        <v/>
      </c>
      <c r="HB84" s="367" t="str">
        <f t="shared" si="111"/>
        <v/>
      </c>
      <c r="HC84" s="368"/>
      <c r="HD84" s="369" t="str">
        <f t="shared" si="112"/>
        <v/>
      </c>
      <c r="HE84" s="367" t="str">
        <f t="shared" si="113"/>
        <v/>
      </c>
      <c r="HF84" s="368"/>
      <c r="HG84" s="369" t="str">
        <f t="shared" si="114"/>
        <v/>
      </c>
      <c r="HH84" s="367" t="str">
        <f t="shared" si="115"/>
        <v/>
      </c>
      <c r="HI84" s="368">
        <v>1200</v>
      </c>
      <c r="HJ84" s="369" t="str">
        <f t="shared" si="116"/>
        <v/>
      </c>
      <c r="HK84" s="367" t="str">
        <f t="shared" si="117"/>
        <v/>
      </c>
      <c r="HL84" s="368">
        <v>3600</v>
      </c>
      <c r="HM84" s="369" t="str">
        <f t="shared" si="118"/>
        <v/>
      </c>
      <c r="HN84" s="367" t="str">
        <f t="shared" si="119"/>
        <v/>
      </c>
      <c r="HO84" s="368">
        <v>900</v>
      </c>
      <c r="HP84" s="369" t="str">
        <f t="shared" si="120"/>
        <v/>
      </c>
      <c r="HQ84" s="367" t="str">
        <f t="shared" si="121"/>
        <v/>
      </c>
      <c r="HR84" s="368"/>
      <c r="HS84" s="369" t="str">
        <f t="shared" si="122"/>
        <v>⇒</v>
      </c>
      <c r="HT84" s="367" t="str">
        <f t="shared" si="123"/>
        <v/>
      </c>
      <c r="HU84" s="368"/>
      <c r="HV84" s="367" t="str">
        <f t="shared" si="190"/>
        <v/>
      </c>
      <c r="HW84" s="367" t="str">
        <f t="shared" si="190"/>
        <v/>
      </c>
      <c r="HX84" s="368"/>
      <c r="HY84" s="369" t="str">
        <f t="shared" si="125"/>
        <v/>
      </c>
      <c r="HZ84" s="367" t="str">
        <f t="shared" si="126"/>
        <v/>
      </c>
      <c r="IA84" s="368"/>
      <c r="IB84" s="369" t="str">
        <f t="shared" si="127"/>
        <v/>
      </c>
      <c r="IC84" s="367" t="str">
        <f t="shared" si="128"/>
        <v/>
      </c>
      <c r="ID84" s="402"/>
      <c r="IE84" s="369" t="str">
        <f t="shared" si="129"/>
        <v/>
      </c>
      <c r="IF84" s="367" t="str">
        <f t="shared" si="130"/>
        <v/>
      </c>
      <c r="IG84" s="402"/>
      <c r="IH84" s="369" t="str">
        <f t="shared" si="131"/>
        <v/>
      </c>
      <c r="II84" s="367" t="str">
        <f t="shared" si="132"/>
        <v/>
      </c>
      <c r="IJ84" s="402"/>
      <c r="IK84" s="369" t="str">
        <f t="shared" si="133"/>
        <v/>
      </c>
      <c r="IL84" s="367" t="str">
        <f t="shared" si="134"/>
        <v/>
      </c>
      <c r="IM84" s="368"/>
      <c r="IN84" s="369" t="str">
        <f t="shared" si="135"/>
        <v/>
      </c>
      <c r="IO84" s="367" t="str">
        <f t="shared" si="136"/>
        <v/>
      </c>
      <c r="IP84" s="402"/>
      <c r="IQ84" s="369" t="str">
        <f t="shared" si="137"/>
        <v/>
      </c>
      <c r="IR84" s="367" t="str">
        <f t="shared" si="138"/>
        <v/>
      </c>
      <c r="IS84" s="368"/>
      <c r="IT84" s="369" t="str">
        <f t="shared" si="139"/>
        <v/>
      </c>
      <c r="IU84" s="367" t="str">
        <f t="shared" si="140"/>
        <v/>
      </c>
      <c r="IV84" s="368"/>
      <c r="IW84" s="369" t="str">
        <f t="shared" si="141"/>
        <v/>
      </c>
      <c r="IX84" s="367" t="str">
        <f t="shared" si="142"/>
        <v/>
      </c>
      <c r="IY84" s="368"/>
      <c r="IZ84" s="369" t="str">
        <f t="shared" si="143"/>
        <v/>
      </c>
      <c r="JA84" s="367" t="str">
        <f t="shared" si="144"/>
        <v/>
      </c>
      <c r="JB84" s="368"/>
      <c r="JC84" s="369" t="str">
        <f t="shared" si="145"/>
        <v/>
      </c>
      <c r="JD84" s="367" t="str">
        <f t="shared" si="146"/>
        <v/>
      </c>
      <c r="JE84" s="368"/>
      <c r="JF84" s="369" t="str">
        <f t="shared" si="147"/>
        <v/>
      </c>
      <c r="JG84" s="367" t="str">
        <f t="shared" si="148"/>
        <v/>
      </c>
      <c r="JH84" s="402"/>
      <c r="JI84" s="369" t="str">
        <f t="shared" si="149"/>
        <v/>
      </c>
      <c r="JJ84" s="367" t="str">
        <f t="shared" si="150"/>
        <v/>
      </c>
      <c r="JK84" s="368"/>
      <c r="JL84" s="369" t="str">
        <f t="shared" si="151"/>
        <v/>
      </c>
      <c r="JM84" s="367" t="str">
        <f t="shared" si="152"/>
        <v/>
      </c>
      <c r="JN84" s="794"/>
      <c r="JO84" s="369" t="str">
        <f t="shared" si="153"/>
        <v/>
      </c>
      <c r="JP84" s="367" t="str">
        <f t="shared" si="154"/>
        <v/>
      </c>
      <c r="JQ84" s="368"/>
      <c r="JR84" s="369" t="str">
        <f t="shared" si="155"/>
        <v/>
      </c>
      <c r="JS84" s="367" t="str">
        <f t="shared" si="156"/>
        <v/>
      </c>
      <c r="JT84" s="368"/>
      <c r="JU84" s="369" t="str">
        <f t="shared" si="157"/>
        <v/>
      </c>
      <c r="JV84" s="367" t="str">
        <f t="shared" si="158"/>
        <v/>
      </c>
      <c r="JW84" s="794"/>
      <c r="JX84" s="369" t="str">
        <f t="shared" si="159"/>
        <v/>
      </c>
      <c r="JY84" s="367" t="str">
        <f t="shared" si="160"/>
        <v/>
      </c>
      <c r="JZ84" s="794"/>
      <c r="KA84" s="369" t="str">
        <f t="shared" si="161"/>
        <v/>
      </c>
      <c r="KB84" s="367" t="str">
        <f t="shared" si="162"/>
        <v/>
      </c>
      <c r="KC84" s="368"/>
      <c r="KD84" s="369" t="str">
        <f t="shared" si="163"/>
        <v/>
      </c>
      <c r="KE84" s="367" t="str">
        <f t="shared" si="164"/>
        <v/>
      </c>
      <c r="KF84" s="368"/>
      <c r="KG84" s="369" t="str">
        <f t="shared" si="165"/>
        <v/>
      </c>
      <c r="KH84" s="367" t="str">
        <f t="shared" si="166"/>
        <v/>
      </c>
      <c r="KI84" s="368"/>
      <c r="KJ84" s="369" t="str">
        <f t="shared" si="193"/>
        <v/>
      </c>
      <c r="KK84" s="367" t="str">
        <f t="shared" si="168"/>
        <v/>
      </c>
      <c r="KL84" s="368"/>
      <c r="KM84" s="369" t="str">
        <f t="shared" si="169"/>
        <v/>
      </c>
      <c r="KN84" s="367" t="str">
        <f t="shared" si="170"/>
        <v/>
      </c>
      <c r="KO84" s="368"/>
      <c r="KP84" s="369" t="str">
        <f t="shared" si="171"/>
        <v/>
      </c>
      <c r="KQ84" s="367" t="str">
        <f t="shared" si="172"/>
        <v/>
      </c>
      <c r="KR84" s="368"/>
      <c r="KS84" s="369" t="str">
        <f t="shared" si="173"/>
        <v/>
      </c>
      <c r="KT84" s="367" t="str">
        <f t="shared" si="174"/>
        <v/>
      </c>
      <c r="KU84" s="368"/>
      <c r="KV84" s="369" t="str">
        <f t="shared" si="175"/>
        <v/>
      </c>
      <c r="KW84" s="367" t="str">
        <f t="shared" si="176"/>
        <v/>
      </c>
      <c r="KX84" s="368"/>
      <c r="KY84" s="369" t="str">
        <f t="shared" si="177"/>
        <v/>
      </c>
      <c r="KZ84" s="367" t="str">
        <f t="shared" si="178"/>
        <v/>
      </c>
      <c r="LA84" s="368"/>
      <c r="LB84" s="369" t="str">
        <f t="shared" si="179"/>
        <v/>
      </c>
      <c r="LC84" s="367" t="str">
        <f t="shared" si="180"/>
        <v/>
      </c>
      <c r="LD84" s="368"/>
      <c r="LE84" s="369" t="str">
        <f t="shared" si="181"/>
        <v/>
      </c>
      <c r="LF84" s="367" t="str">
        <f t="shared" si="182"/>
        <v/>
      </c>
      <c r="LG84" s="368"/>
      <c r="LH84" s="369" t="str">
        <f t="shared" si="183"/>
        <v/>
      </c>
      <c r="LI84" s="367" t="str">
        <f t="shared" si="184"/>
        <v/>
      </c>
      <c r="LJ84" s="368"/>
      <c r="LK84" s="367" t="str">
        <f t="shared" si="187"/>
        <v/>
      </c>
      <c r="XFD84" s="230">
        <f>SUM(AC84:XFC84)</f>
        <v>11400</v>
      </c>
    </row>
    <row r="85" spans="1:323 16384:16384" ht="21.65" customHeight="1" x14ac:dyDescent="0.2">
      <c r="A85" s="120"/>
      <c r="B85" s="637">
        <f>IFERROR(VLOOKUP($D85,[1]受注ﾌｧｲﾙ!$A$3:$BZ$1314,5,FALSE),"-")</f>
        <v>46122.696655092594</v>
      </c>
      <c r="C85" s="555">
        <f>IFERROR(VLOOKUP($D85,[1]受注ﾌｧｲﾙ!$A$3:$BZ$1314,6,FALSE),"-")</f>
        <v>0</v>
      </c>
      <c r="D85" s="3" t="s">
        <v>1009</v>
      </c>
      <c r="E85" s="638" t="str">
        <f>IFERROR(VLOOKUP($D85,[1]受注ﾌｧｲﾙ!$A$3:$BZ$1314,17,FALSE),"-")</f>
        <v>7A1</v>
      </c>
      <c r="F85" s="540" t="str">
        <f>IFERROR(VLOOKUP($D85,[1]受注ﾌｧｲﾙ!$A$3:$BZ$1314,18,FALSE),"-")</f>
        <v>FEL4004AY-10WD-1000X100</v>
      </c>
      <c r="G85" s="540" t="str">
        <f>IFERROR(VLOOKUP($D85,[1]受注ﾌｧｲﾙ!$A$3:$BZ$1314,19,FALSE),"-")</f>
        <v xml:space="preserve">  </v>
      </c>
      <c r="H85" s="540" t="str">
        <f>IFERROR(VLOOKUP($D85,[1]受注ﾌｧｲﾙ!$A$3:$BZ$1314,20,FALSE),"-")</f>
        <v xml:space="preserve">   </v>
      </c>
      <c r="I85" s="540">
        <f>IFERROR(VLOOKUP($D85,[1]受注ﾌｧｲﾙ!$A$3:$BZ$1314,21,FALSE),"-")</f>
        <v>0</v>
      </c>
      <c r="J85" s="639">
        <f>IFERROR(VLOOKUP($D85,[1]受注ﾌｧｲﾙ!$A$3:$BZ$1314,22,FALSE),"-")</f>
        <v>1000</v>
      </c>
      <c r="K85" s="540" t="str">
        <f>IFERROR(VLOOKUP($D85,[1]受注ﾌｧｲﾙ!$A$3:$BZ$1314,8,FALSE),"-")</f>
        <v>40040-R10W- 316X 95</v>
      </c>
      <c r="L85" s="540" t="str">
        <f>IFERROR(VLOOKUP($D85,[1]受注ﾌｧｲﾙ!$A$3:$BZ$1314,9,FALSE),"-")</f>
        <v xml:space="preserve">  </v>
      </c>
      <c r="M85" s="540" t="str">
        <f>IFERROR(VLOOKUP($D85,[1]受注ﾌｧｲﾙ!$A$3:$BZ$1314,10,FALSE),"-")</f>
        <v xml:space="preserve">   </v>
      </c>
      <c r="N85" s="540" t="str">
        <f>IFERROR(VLOOKUP($D85,[1]受注ﾌｧｲﾙ!$A$3:$BZ$1314,11,FALSE),"-")</f>
        <v xml:space="preserve"> </v>
      </c>
      <c r="O85" s="639">
        <f>IFERROR(VLOOKUP($D85,[1]受注ﾌｧｲﾙ!$A$3:$BZ$1314,13,FALSE),"-")</f>
        <v>2850</v>
      </c>
      <c r="P85" s="540">
        <f>IFERROR(VLOOKUP($D85,[1]受注ﾌｧｲﾙ!$A$3:$BZ$1314,15,FALSE),"-")</f>
        <v>0</v>
      </c>
      <c r="Q85" s="640">
        <f>IFERROR((VLOOKUP($D85,[1]受注ﾌｧｲﾙ!$A$3:$BZ$1314,16,FALSE)*O85),"-")</f>
        <v>2850</v>
      </c>
      <c r="R85" s="640" t="str">
        <f>IFERROR(VLOOKUP($D85,[3]加工日報その他!$A$5:$DD$999,107,FALSE),"-")</f>
        <v>-</v>
      </c>
      <c r="S85" s="540" t="str">
        <f>IFERROR(VLOOKUP($D85,[1]受注ﾌｧｲﾙ!$A$3:$BZ$1314,26,FALSE),"-")</f>
        <v>SEC,ｽﾘｯﾄ(JR)</v>
      </c>
      <c r="T85" s="641" t="str">
        <f>IFERROR(VLOOKUP($D85,[1]受注ﾌｧｲﾙ!$A$3:$BZ$1314,23,FALSE),"-")</f>
        <v>湖南</v>
      </c>
      <c r="U85" s="642"/>
      <c r="V85" s="642"/>
      <c r="W85" s="642">
        <f>IFERROR(VLOOKUP($D85,[1]受注ﾌｧｲﾙ!$A$3:$BZ$1314,25,FALSE),"-")</f>
        <v>46134</v>
      </c>
      <c r="X85" s="642">
        <f>IFERROR(VLOOKUP($D85,[1]受注ﾌｧｲﾙ!$A$3:$BZ$1314,32,FALSE),"-")</f>
        <v>46136</v>
      </c>
      <c r="Y85" s="642">
        <f>IFERROR(VLOOKUP($D85,[1]受注ﾌｧｲﾙ!$A$3:$BZ$1314,33,FALSE),"-")</f>
        <v>46136</v>
      </c>
      <c r="Z85" s="642">
        <f t="shared" si="0"/>
        <v>46135</v>
      </c>
      <c r="AA85" s="643" t="str">
        <f>IFERROR(VLOOKUP($D85,[3]加工日報その他!$A$5:$DD$999,2,FALSE),"-")</f>
        <v>-</v>
      </c>
      <c r="AB85" s="644" t="str">
        <f>IFERROR(VLOOKUP($D85,[3]加工日報その他!$A$5:$DD$999,108,FALSE),"-")</f>
        <v>-</v>
      </c>
      <c r="AC85" s="645">
        <f t="shared" ref="AC85:AC102" si="194">SUM(AT85:LK85)</f>
        <v>950</v>
      </c>
      <c r="AD85" s="410" t="str">
        <f>IFERROR(VLOOKUP($D85,[1]受注ﾌｧｲﾙ!$A$3:$BZ$1314,27,FALSE),"-")&amp;"　"&amp;IFERROR(VLOOKUP($D85,[1]受注ﾌｧｲﾙ!$A$3:$BZ$1314,28,FALSE),"-")&amp;"　"&amp;IFERROR(VLOOKUP($D85,[1]受注ﾌｧｲﾙ!$A$3:$BZ$1314,29,FALSE),"-")</f>
        <v>EC穴あけ幅３分割仕様　　</v>
      </c>
      <c r="AE85" s="366"/>
      <c r="AF85" s="646" t="str">
        <f>IFERROR(VLOOKUP($D85,[3]加工日報その他!$A$5:$DD$999,94,FALSE),"-")</f>
        <v>-</v>
      </c>
      <c r="AG85" s="647" t="str">
        <f>IFERROR(VLOOKUP($D85,[1]受注ﾌｧｲﾙ!$A$3:$BZ$1314,2,FALSE),"-")</f>
        <v>通常入力</v>
      </c>
      <c r="AH85" s="647" t="str">
        <f>IFERROR(VLOOKUP($D85,[1]受注ﾌｧｲﾙ!$A$3:$BZ$1314,3,FALSE),"-")</f>
        <v>TPI</v>
      </c>
      <c r="AI85" s="648">
        <f>IFERROR(VLOOKUP($D85,[1]受注ﾌｧｲﾙ!$A$3:$BZ$1314,31,FALSE),"-")</f>
        <v>0</v>
      </c>
      <c r="AJ85" s="648" t="str">
        <f>IFERROR(VLOOKUP($D85,[1]受注ﾌｧｲﾙ!$A$3:$BZ$1314,12,FALSE),"-")</f>
        <v xml:space="preserve"> </v>
      </c>
      <c r="AK85" s="649" t="str">
        <f>IFERROR(VLOOKUP($D85,[1]受注ﾌｧｲﾙ!$A$3:$BZ$1314,24,FALSE),"-")</f>
        <v>SEC</v>
      </c>
      <c r="AL85" s="366"/>
      <c r="AM85" s="366"/>
      <c r="AN85" s="366"/>
      <c r="AO85" s="366"/>
      <c r="AP85" s="366"/>
      <c r="AQ85" s="808" t="s">
        <v>532</v>
      </c>
      <c r="AR85" s="763"/>
      <c r="AS85" s="367" t="str">
        <f t="shared" si="2"/>
        <v/>
      </c>
      <c r="AT85" s="368"/>
      <c r="AU85" s="369" t="str">
        <f t="shared" si="3"/>
        <v/>
      </c>
      <c r="AV85" s="367" t="str">
        <f t="shared" si="4"/>
        <v/>
      </c>
      <c r="AW85" s="368"/>
      <c r="AX85" s="369" t="str">
        <f t="shared" si="5"/>
        <v/>
      </c>
      <c r="AY85" s="367" t="str">
        <f t="shared" si="6"/>
        <v/>
      </c>
      <c r="AZ85" s="402"/>
      <c r="BA85" s="369" t="str">
        <f t="shared" si="7"/>
        <v/>
      </c>
      <c r="BB85" s="367" t="str">
        <f t="shared" si="8"/>
        <v/>
      </c>
      <c r="BC85" s="402"/>
      <c r="BD85" s="369" t="str">
        <f t="shared" si="9"/>
        <v/>
      </c>
      <c r="BE85" s="367" t="str">
        <f t="shared" si="10"/>
        <v/>
      </c>
      <c r="BF85" s="402"/>
      <c r="BG85" s="369" t="str">
        <f t="shared" si="11"/>
        <v/>
      </c>
      <c r="BH85" s="367" t="str">
        <f t="shared" si="12"/>
        <v/>
      </c>
      <c r="BI85" s="368"/>
      <c r="BJ85" s="369" t="str">
        <f t="shared" si="13"/>
        <v/>
      </c>
      <c r="BK85" s="367" t="str">
        <f t="shared" si="14"/>
        <v/>
      </c>
      <c r="BL85" s="402"/>
      <c r="BM85" s="369" t="str">
        <f t="shared" si="15"/>
        <v/>
      </c>
      <c r="BN85" s="367" t="str">
        <f t="shared" si="16"/>
        <v/>
      </c>
      <c r="BO85" s="368"/>
      <c r="BP85" s="369" t="str">
        <f t="shared" si="17"/>
        <v/>
      </c>
      <c r="BQ85" s="367" t="str">
        <f t="shared" si="18"/>
        <v/>
      </c>
      <c r="BR85" s="368"/>
      <c r="BS85" s="369" t="str">
        <f t="shared" si="19"/>
        <v/>
      </c>
      <c r="BT85" s="367" t="str">
        <f t="shared" si="20"/>
        <v/>
      </c>
      <c r="BU85" s="368"/>
      <c r="BV85" s="369" t="str">
        <f t="shared" si="21"/>
        <v/>
      </c>
      <c r="BW85" s="367" t="str">
        <f t="shared" si="22"/>
        <v/>
      </c>
      <c r="BX85" s="368"/>
      <c r="BY85" s="369" t="str">
        <f t="shared" si="23"/>
        <v/>
      </c>
      <c r="BZ85" s="367" t="str">
        <f t="shared" si="24"/>
        <v/>
      </c>
      <c r="CA85" s="368"/>
      <c r="CB85" s="369" t="str">
        <f t="shared" si="25"/>
        <v/>
      </c>
      <c r="CC85" s="367" t="str">
        <f t="shared" si="26"/>
        <v/>
      </c>
      <c r="CD85" s="402"/>
      <c r="CE85" s="369" t="str">
        <f t="shared" si="27"/>
        <v/>
      </c>
      <c r="CF85" s="367" t="str">
        <f t="shared" si="28"/>
        <v/>
      </c>
      <c r="CG85" s="368"/>
      <c r="CH85" s="369" t="str">
        <f t="shared" si="29"/>
        <v/>
      </c>
      <c r="CI85" s="367" t="str">
        <f t="shared" si="30"/>
        <v/>
      </c>
      <c r="CJ85" s="794"/>
      <c r="CK85" s="369" t="str">
        <f t="shared" si="31"/>
        <v/>
      </c>
      <c r="CL85" s="367" t="str">
        <f t="shared" si="32"/>
        <v/>
      </c>
      <c r="CM85" s="368"/>
      <c r="CN85" s="369" t="str">
        <f t="shared" si="33"/>
        <v/>
      </c>
      <c r="CO85" s="367" t="str">
        <f t="shared" si="34"/>
        <v/>
      </c>
      <c r="CP85" s="368"/>
      <c r="CQ85" s="369" t="str">
        <f t="shared" si="35"/>
        <v/>
      </c>
      <c r="CR85" s="367" t="str">
        <f t="shared" si="36"/>
        <v/>
      </c>
      <c r="CS85" s="794"/>
      <c r="CT85" s="369" t="str">
        <f t="shared" si="37"/>
        <v/>
      </c>
      <c r="CU85" s="367" t="str">
        <f t="shared" si="38"/>
        <v/>
      </c>
      <c r="CV85" s="794"/>
      <c r="CW85" s="369" t="str">
        <f t="shared" si="39"/>
        <v/>
      </c>
      <c r="CX85" s="367" t="str">
        <f t="shared" si="40"/>
        <v/>
      </c>
      <c r="CY85" s="368"/>
      <c r="CZ85" s="369" t="str">
        <f t="shared" si="41"/>
        <v/>
      </c>
      <c r="DA85" s="367" t="str">
        <f t="shared" si="42"/>
        <v/>
      </c>
      <c r="DB85" s="368"/>
      <c r="DC85" s="369" t="str">
        <f t="shared" si="43"/>
        <v/>
      </c>
      <c r="DD85" s="367" t="str">
        <f t="shared" si="44"/>
        <v/>
      </c>
      <c r="DE85" s="368"/>
      <c r="DF85" s="369" t="str">
        <f t="shared" si="45"/>
        <v/>
      </c>
      <c r="DG85" s="367" t="str">
        <f t="shared" si="46"/>
        <v/>
      </c>
      <c r="DH85" s="368"/>
      <c r="DI85" s="369" t="str">
        <f t="shared" si="47"/>
        <v/>
      </c>
      <c r="DJ85" s="367" t="str">
        <f t="shared" si="48"/>
        <v/>
      </c>
      <c r="DK85" s="368"/>
      <c r="DL85" s="369" t="str">
        <f t="shared" si="49"/>
        <v/>
      </c>
      <c r="DM85" s="367" t="str">
        <f t="shared" si="50"/>
        <v/>
      </c>
      <c r="DN85" s="368"/>
      <c r="DO85" s="369" t="str">
        <f t="shared" si="51"/>
        <v/>
      </c>
      <c r="DP85" s="367" t="str">
        <f t="shared" si="52"/>
        <v/>
      </c>
      <c r="DQ85" s="368"/>
      <c r="DR85" s="369" t="str">
        <f t="shared" si="53"/>
        <v/>
      </c>
      <c r="DS85" s="367" t="str">
        <f t="shared" si="54"/>
        <v/>
      </c>
      <c r="DT85" s="368"/>
      <c r="DU85" s="369" t="str">
        <f t="shared" si="55"/>
        <v/>
      </c>
      <c r="DV85" s="367" t="str">
        <f t="shared" si="56"/>
        <v/>
      </c>
      <c r="DW85" s="368"/>
      <c r="DX85" s="369" t="str">
        <f t="shared" si="57"/>
        <v/>
      </c>
      <c r="DY85" s="367" t="str">
        <f t="shared" si="58"/>
        <v/>
      </c>
      <c r="DZ85" s="368"/>
      <c r="EA85" s="369" t="str">
        <f t="shared" si="59"/>
        <v/>
      </c>
      <c r="EB85" s="367" t="str">
        <f t="shared" si="60"/>
        <v/>
      </c>
      <c r="EC85" s="368"/>
      <c r="ED85" s="369" t="str">
        <f t="shared" si="61"/>
        <v/>
      </c>
      <c r="EE85" s="367" t="str">
        <f t="shared" si="62"/>
        <v/>
      </c>
      <c r="EF85" s="368"/>
      <c r="EG85" s="367" t="str">
        <f t="shared" ref="EG85:EH85" si="195">IF($W85="","",IF($W85=EH$4,"→",""))</f>
        <v/>
      </c>
      <c r="EH85" s="367" t="str">
        <f t="shared" si="195"/>
        <v/>
      </c>
      <c r="EI85" s="368"/>
      <c r="EJ85" s="369" t="str">
        <f t="shared" si="64"/>
        <v/>
      </c>
      <c r="EK85" s="367" t="str">
        <f t="shared" si="65"/>
        <v/>
      </c>
      <c r="EL85" s="368"/>
      <c r="EM85" s="369" t="str">
        <f t="shared" si="66"/>
        <v/>
      </c>
      <c r="EN85" s="367" t="str">
        <f t="shared" si="67"/>
        <v/>
      </c>
      <c r="EO85" s="402"/>
      <c r="EP85" s="369" t="str">
        <f t="shared" si="68"/>
        <v/>
      </c>
      <c r="EQ85" s="367" t="str">
        <f t="shared" si="69"/>
        <v/>
      </c>
      <c r="ER85" s="402"/>
      <c r="ES85" s="369" t="str">
        <f t="shared" si="70"/>
        <v/>
      </c>
      <c r="ET85" s="367" t="str">
        <f t="shared" si="71"/>
        <v/>
      </c>
      <c r="EU85" s="402"/>
      <c r="EV85" s="369" t="str">
        <f t="shared" si="72"/>
        <v/>
      </c>
      <c r="EW85" s="367" t="str">
        <f t="shared" si="73"/>
        <v/>
      </c>
      <c r="EX85" s="368"/>
      <c r="EY85" s="369" t="str">
        <f t="shared" si="74"/>
        <v/>
      </c>
      <c r="EZ85" s="367" t="str">
        <f t="shared" si="75"/>
        <v/>
      </c>
      <c r="FA85" s="402"/>
      <c r="FB85" s="369" t="str">
        <f t="shared" si="76"/>
        <v/>
      </c>
      <c r="FC85" s="367" t="str">
        <f t="shared" si="77"/>
        <v/>
      </c>
      <c r="FD85" s="368"/>
      <c r="FE85" s="369" t="str">
        <f t="shared" si="78"/>
        <v/>
      </c>
      <c r="FF85" s="367" t="str">
        <f t="shared" si="79"/>
        <v/>
      </c>
      <c r="FG85" s="368"/>
      <c r="FH85" s="369" t="str">
        <f t="shared" si="80"/>
        <v/>
      </c>
      <c r="FI85" s="367" t="str">
        <f t="shared" si="81"/>
        <v/>
      </c>
      <c r="FJ85" s="368"/>
      <c r="FK85" s="369" t="str">
        <f t="shared" si="82"/>
        <v/>
      </c>
      <c r="FL85" s="367" t="str">
        <f t="shared" si="83"/>
        <v/>
      </c>
      <c r="FM85" s="368"/>
      <c r="FN85" s="369" t="str">
        <f t="shared" si="84"/>
        <v/>
      </c>
      <c r="FO85" s="367" t="str">
        <f t="shared" si="85"/>
        <v/>
      </c>
      <c r="FP85" s="368"/>
      <c r="FQ85" s="369" t="str">
        <f t="shared" si="86"/>
        <v/>
      </c>
      <c r="FR85" s="367" t="str">
        <f t="shared" si="87"/>
        <v/>
      </c>
      <c r="FS85" s="402"/>
      <c r="FT85" s="369" t="str">
        <f t="shared" si="88"/>
        <v/>
      </c>
      <c r="FU85" s="367" t="str">
        <f t="shared" si="89"/>
        <v/>
      </c>
      <c r="FV85" s="368"/>
      <c r="FW85" s="369" t="str">
        <f t="shared" si="90"/>
        <v/>
      </c>
      <c r="FX85" s="367" t="str">
        <f t="shared" si="91"/>
        <v/>
      </c>
      <c r="FY85" s="794"/>
      <c r="FZ85" s="369" t="str">
        <f t="shared" si="92"/>
        <v/>
      </c>
      <c r="GA85" s="367" t="str">
        <f t="shared" si="93"/>
        <v/>
      </c>
      <c r="GB85" s="368"/>
      <c r="GC85" s="369" t="str">
        <f t="shared" si="94"/>
        <v/>
      </c>
      <c r="GD85" s="367" t="str">
        <f t="shared" si="95"/>
        <v/>
      </c>
      <c r="GE85" s="368"/>
      <c r="GF85" s="369" t="str">
        <f t="shared" si="96"/>
        <v/>
      </c>
      <c r="GG85" s="367" t="str">
        <f t="shared" si="97"/>
        <v/>
      </c>
      <c r="GH85" s="794"/>
      <c r="GI85" s="369" t="str">
        <f t="shared" si="98"/>
        <v/>
      </c>
      <c r="GJ85" s="367" t="str">
        <f t="shared" si="99"/>
        <v/>
      </c>
      <c r="GK85" s="794"/>
      <c r="GL85" s="369" t="str">
        <f t="shared" si="100"/>
        <v/>
      </c>
      <c r="GM85" s="367" t="str">
        <f t="shared" si="101"/>
        <v/>
      </c>
      <c r="GN85" s="368"/>
      <c r="GO85" s="369" t="str">
        <f t="shared" si="102"/>
        <v/>
      </c>
      <c r="GP85" s="367" t="str">
        <f t="shared" si="103"/>
        <v/>
      </c>
      <c r="GQ85" s="368"/>
      <c r="GR85" s="369" t="str">
        <f t="shared" si="104"/>
        <v/>
      </c>
      <c r="GS85" s="367" t="str">
        <f t="shared" si="105"/>
        <v>→</v>
      </c>
      <c r="GT85" s="368"/>
      <c r="GU85" s="369" t="str">
        <f t="shared" si="192"/>
        <v/>
      </c>
      <c r="GV85" s="367" t="str">
        <f t="shared" si="107"/>
        <v/>
      </c>
      <c r="GW85" s="368">
        <v>950</v>
      </c>
      <c r="GX85" s="369" t="str">
        <f t="shared" si="108"/>
        <v/>
      </c>
      <c r="GY85" s="367" t="str">
        <f t="shared" si="109"/>
        <v/>
      </c>
      <c r="GZ85" s="368"/>
      <c r="HA85" s="369" t="str">
        <f t="shared" si="110"/>
        <v>⇒</v>
      </c>
      <c r="HB85" s="367" t="str">
        <f t="shared" si="111"/>
        <v/>
      </c>
      <c r="HC85" s="368"/>
      <c r="HD85" s="369" t="str">
        <f t="shared" si="112"/>
        <v/>
      </c>
      <c r="HE85" s="367" t="str">
        <f t="shared" si="113"/>
        <v/>
      </c>
      <c r="HF85" s="368"/>
      <c r="HG85" s="369" t="str">
        <f t="shared" si="114"/>
        <v/>
      </c>
      <c r="HH85" s="367" t="str">
        <f t="shared" si="115"/>
        <v/>
      </c>
      <c r="HI85" s="368"/>
      <c r="HJ85" s="369" t="str">
        <f t="shared" si="116"/>
        <v/>
      </c>
      <c r="HK85" s="367" t="str">
        <f t="shared" si="117"/>
        <v/>
      </c>
      <c r="HL85" s="368"/>
      <c r="HM85" s="369" t="str">
        <f t="shared" si="118"/>
        <v/>
      </c>
      <c r="HN85" s="367" t="str">
        <f t="shared" si="119"/>
        <v/>
      </c>
      <c r="HO85" s="368"/>
      <c r="HP85" s="369" t="str">
        <f t="shared" si="120"/>
        <v/>
      </c>
      <c r="HQ85" s="367" t="str">
        <f t="shared" si="121"/>
        <v/>
      </c>
      <c r="HR85" s="368"/>
      <c r="HS85" s="369" t="str">
        <f t="shared" si="122"/>
        <v/>
      </c>
      <c r="HT85" s="367" t="str">
        <f t="shared" si="123"/>
        <v/>
      </c>
      <c r="HU85" s="368"/>
      <c r="HV85" s="367" t="str">
        <f t="shared" ref="HV85:HW85" si="196">IF($W85="","",IF($W85=HW$4,"→",""))</f>
        <v/>
      </c>
      <c r="HW85" s="367" t="str">
        <f t="shared" si="196"/>
        <v/>
      </c>
      <c r="HX85" s="368"/>
      <c r="HY85" s="369" t="str">
        <f t="shared" si="125"/>
        <v/>
      </c>
      <c r="HZ85" s="367" t="str">
        <f t="shared" si="126"/>
        <v/>
      </c>
      <c r="IA85" s="368"/>
      <c r="IB85" s="369" t="str">
        <f t="shared" si="127"/>
        <v/>
      </c>
      <c r="IC85" s="367" t="str">
        <f t="shared" si="128"/>
        <v/>
      </c>
      <c r="ID85" s="402"/>
      <c r="IE85" s="369" t="str">
        <f t="shared" si="129"/>
        <v/>
      </c>
      <c r="IF85" s="367" t="str">
        <f t="shared" si="130"/>
        <v/>
      </c>
      <c r="IG85" s="402"/>
      <c r="IH85" s="369" t="str">
        <f t="shared" si="131"/>
        <v/>
      </c>
      <c r="II85" s="367" t="str">
        <f t="shared" si="132"/>
        <v/>
      </c>
      <c r="IJ85" s="402"/>
      <c r="IK85" s="369" t="str">
        <f t="shared" si="133"/>
        <v/>
      </c>
      <c r="IL85" s="367" t="str">
        <f t="shared" si="134"/>
        <v/>
      </c>
      <c r="IM85" s="368"/>
      <c r="IN85" s="369" t="str">
        <f t="shared" si="135"/>
        <v/>
      </c>
      <c r="IO85" s="367" t="str">
        <f t="shared" si="136"/>
        <v/>
      </c>
      <c r="IP85" s="402"/>
      <c r="IQ85" s="369" t="str">
        <f t="shared" si="137"/>
        <v/>
      </c>
      <c r="IR85" s="367" t="str">
        <f t="shared" si="138"/>
        <v/>
      </c>
      <c r="IS85" s="368"/>
      <c r="IT85" s="369" t="str">
        <f t="shared" si="139"/>
        <v/>
      </c>
      <c r="IU85" s="367" t="str">
        <f t="shared" si="140"/>
        <v/>
      </c>
      <c r="IV85" s="368"/>
      <c r="IW85" s="369" t="str">
        <f t="shared" si="141"/>
        <v/>
      </c>
      <c r="IX85" s="367" t="str">
        <f t="shared" si="142"/>
        <v/>
      </c>
      <c r="IY85" s="368"/>
      <c r="IZ85" s="369" t="str">
        <f t="shared" si="143"/>
        <v/>
      </c>
      <c r="JA85" s="367" t="str">
        <f t="shared" si="144"/>
        <v/>
      </c>
      <c r="JB85" s="368"/>
      <c r="JC85" s="369" t="str">
        <f t="shared" si="145"/>
        <v/>
      </c>
      <c r="JD85" s="367" t="str">
        <f t="shared" si="146"/>
        <v/>
      </c>
      <c r="JE85" s="368"/>
      <c r="JF85" s="369" t="str">
        <f t="shared" si="147"/>
        <v/>
      </c>
      <c r="JG85" s="367" t="str">
        <f t="shared" si="148"/>
        <v/>
      </c>
      <c r="JH85" s="402"/>
      <c r="JI85" s="369" t="str">
        <f t="shared" si="149"/>
        <v/>
      </c>
      <c r="JJ85" s="367" t="str">
        <f t="shared" si="150"/>
        <v/>
      </c>
      <c r="JK85" s="368"/>
      <c r="JL85" s="369" t="str">
        <f t="shared" si="151"/>
        <v/>
      </c>
      <c r="JM85" s="367" t="str">
        <f t="shared" si="152"/>
        <v/>
      </c>
      <c r="JN85" s="794"/>
      <c r="JO85" s="369" t="str">
        <f t="shared" si="153"/>
        <v/>
      </c>
      <c r="JP85" s="367" t="str">
        <f t="shared" si="154"/>
        <v/>
      </c>
      <c r="JQ85" s="368"/>
      <c r="JR85" s="369" t="str">
        <f t="shared" si="155"/>
        <v/>
      </c>
      <c r="JS85" s="367" t="str">
        <f t="shared" si="156"/>
        <v/>
      </c>
      <c r="JT85" s="368"/>
      <c r="JU85" s="369" t="str">
        <f t="shared" si="157"/>
        <v/>
      </c>
      <c r="JV85" s="367" t="str">
        <f t="shared" si="158"/>
        <v/>
      </c>
      <c r="JW85" s="794"/>
      <c r="JX85" s="369" t="str">
        <f t="shared" si="159"/>
        <v/>
      </c>
      <c r="JY85" s="367" t="str">
        <f t="shared" si="160"/>
        <v/>
      </c>
      <c r="JZ85" s="794"/>
      <c r="KA85" s="369" t="str">
        <f t="shared" si="161"/>
        <v/>
      </c>
      <c r="KB85" s="367" t="str">
        <f t="shared" si="162"/>
        <v/>
      </c>
      <c r="KC85" s="368"/>
      <c r="KD85" s="369" t="str">
        <f t="shared" si="163"/>
        <v/>
      </c>
      <c r="KE85" s="367" t="str">
        <f t="shared" si="164"/>
        <v/>
      </c>
      <c r="KF85" s="368"/>
      <c r="KG85" s="369" t="str">
        <f t="shared" si="165"/>
        <v/>
      </c>
      <c r="KH85" s="367" t="str">
        <f t="shared" si="166"/>
        <v/>
      </c>
      <c r="KI85" s="368"/>
      <c r="KJ85" s="369" t="str">
        <f t="shared" si="193"/>
        <v/>
      </c>
      <c r="KK85" s="367" t="str">
        <f t="shared" si="168"/>
        <v/>
      </c>
      <c r="KL85" s="368"/>
      <c r="KM85" s="369" t="str">
        <f t="shared" si="169"/>
        <v/>
      </c>
      <c r="KN85" s="367" t="str">
        <f t="shared" si="170"/>
        <v/>
      </c>
      <c r="KO85" s="368"/>
      <c r="KP85" s="369" t="str">
        <f t="shared" si="171"/>
        <v/>
      </c>
      <c r="KQ85" s="367" t="str">
        <f t="shared" si="172"/>
        <v/>
      </c>
      <c r="KR85" s="368"/>
      <c r="KS85" s="369" t="str">
        <f t="shared" si="173"/>
        <v/>
      </c>
      <c r="KT85" s="367" t="str">
        <f t="shared" si="174"/>
        <v/>
      </c>
      <c r="KU85" s="368"/>
      <c r="KV85" s="369" t="str">
        <f t="shared" si="175"/>
        <v/>
      </c>
      <c r="KW85" s="367" t="str">
        <f t="shared" si="176"/>
        <v/>
      </c>
      <c r="KX85" s="368"/>
      <c r="KY85" s="369" t="str">
        <f t="shared" si="177"/>
        <v/>
      </c>
      <c r="KZ85" s="367" t="str">
        <f t="shared" si="178"/>
        <v/>
      </c>
      <c r="LA85" s="368"/>
      <c r="LB85" s="369" t="str">
        <f t="shared" si="179"/>
        <v/>
      </c>
      <c r="LC85" s="367" t="str">
        <f t="shared" si="180"/>
        <v/>
      </c>
      <c r="LD85" s="368"/>
      <c r="LE85" s="369" t="str">
        <f t="shared" si="181"/>
        <v/>
      </c>
      <c r="LF85" s="367" t="str">
        <f t="shared" si="182"/>
        <v/>
      </c>
      <c r="LG85" s="368"/>
      <c r="LH85" s="369" t="str">
        <f t="shared" si="183"/>
        <v/>
      </c>
      <c r="LI85" s="367" t="str">
        <f t="shared" si="184"/>
        <v/>
      </c>
      <c r="LJ85" s="368"/>
      <c r="LK85" s="367" t="str">
        <f t="shared" si="187"/>
        <v/>
      </c>
      <c r="XFD85" s="230">
        <f t="shared" ref="XFD85:XFD96" si="197">SUM(AC85:XFC85)</f>
        <v>1900</v>
      </c>
    </row>
    <row r="86" spans="1:323 16384:16384" ht="21.65" customHeight="1" x14ac:dyDescent="0.2">
      <c r="A86" s="120"/>
      <c r="B86" s="637">
        <f>IFERROR(VLOOKUP($D86,[1]受注ﾌｧｲﾙ!$A$3:$BZ$1314,5,FALSE),"-")</f>
        <v>46126.736898148149</v>
      </c>
      <c r="C86" s="555">
        <f>IFERROR(VLOOKUP($D86,[1]受注ﾌｧｲﾙ!$A$3:$BZ$1314,6,FALSE),"-")</f>
        <v>0</v>
      </c>
      <c r="D86" s="3" t="s">
        <v>1018</v>
      </c>
      <c r="E86" s="638" t="str">
        <f>IFERROR(VLOOKUP($D86,[1]受注ﾌｧｲﾙ!$A$3:$BZ$1314,17,FALSE),"-")</f>
        <v>7A1</v>
      </c>
      <c r="F86" s="540" t="str">
        <f>IFERROR(VLOOKUP($D86,[1]受注ﾌｧｲﾙ!$A$3:$BZ$1314,18,FALSE),"-")</f>
        <v>FEL3002BY0510WD-1000X 95
FEL3002BY0510WD-1000X100</v>
      </c>
      <c r="G86" s="540" t="str">
        <f>IFERROR(VLOOKUP($D86,[1]受注ﾌｧｲﾙ!$A$3:$BZ$1314,19,FALSE),"-")</f>
        <v xml:space="preserve"> </v>
      </c>
      <c r="H86" s="540" t="str">
        <f>IFERROR(VLOOKUP($D86,[1]受注ﾌｧｲﾙ!$A$3:$BZ$1314,20,FALSE),"-")</f>
        <v>LG</v>
      </c>
      <c r="I86" s="540">
        <f>IFERROR(VLOOKUP($D86,[1]受注ﾌｧｲﾙ!$A$3:$BZ$1314,21,FALSE),"-")</f>
        <v>0</v>
      </c>
      <c r="J86" s="639" t="str">
        <f>IFERROR(VLOOKUP($D86,[1]受注ﾌｧｲﾙ!$A$3:$BZ$1314,22,FALSE),"-")</f>
        <v>190
500</v>
      </c>
      <c r="K86" s="540" t="str">
        <f>IFERROR(VLOOKUP($D86,[1]受注ﾌｧｲﾙ!$A$3:$BZ$1314,8,FALSE),"-")</f>
        <v>30020-A05W- 870X 97</v>
      </c>
      <c r="L86" s="540">
        <f>IFERROR(VLOOKUP($D86,[1]受注ﾌｧｲﾙ!$A$3:$BZ$1314,9,FALSE),"-")</f>
        <v>0</v>
      </c>
      <c r="M86" s="540" t="str">
        <f>IFERROR(VLOOKUP($D86,[1]受注ﾌｧｲﾙ!$A$3:$BZ$1314,10,FALSE),"-")</f>
        <v>LG</v>
      </c>
      <c r="N86" s="540">
        <f>IFERROR(VLOOKUP($D86,[1]受注ﾌｧｲﾙ!$A$3:$BZ$1314,11,FALSE),"-")</f>
        <v>0</v>
      </c>
      <c r="O86" s="639">
        <f>IFERROR(VLOOKUP($D86,[1]受注ﾌｧｲﾙ!$A$3:$BZ$1314,13,FALSE),"-")</f>
        <v>679</v>
      </c>
      <c r="P86" s="540">
        <f>IFERROR(VLOOKUP($D86,[1]受注ﾌｧｲﾙ!$A$3:$BZ$1314,15,FALSE),"-")</f>
        <v>0</v>
      </c>
      <c r="Q86" s="640">
        <f>IFERROR((VLOOKUP($D86,[1]受注ﾌｧｲﾙ!$A$3:$BZ$1314,16,FALSE)*O86),"-")</f>
        <v>679</v>
      </c>
      <c r="R86" s="640" t="str">
        <f>IFERROR(VLOOKUP($D86,[3]加工日報その他!$A$5:$DD$999,107,FALSE),"-")</f>
        <v>-</v>
      </c>
      <c r="S86" s="540" t="str">
        <f>IFERROR(VLOOKUP($D86,[1]受注ﾌｧｲﾙ!$A$3:$BZ$1314,26,FALSE),"-")</f>
        <v>SEC,ｽﾘｯﾄ(JR)</v>
      </c>
      <c r="T86" s="641" t="str">
        <f>IFERROR(VLOOKUP($D86,[1]受注ﾌｧｲﾙ!$A$3:$BZ$1314,23,FALSE),"-")</f>
        <v>湖南</v>
      </c>
      <c r="U86" s="642"/>
      <c r="V86" s="642"/>
      <c r="W86" s="642">
        <f>IFERROR(VLOOKUP($D86,[1]受注ﾌｧｲﾙ!$A$3:$BZ$1314,25,FALSE),"-")</f>
        <v>46135</v>
      </c>
      <c r="X86" s="642">
        <f>IFERROR(VLOOKUP($D86,[1]受注ﾌｧｲﾙ!$A$3:$BZ$1314,32,FALSE),"-")</f>
        <v>46140</v>
      </c>
      <c r="Y86" s="642">
        <f>IFERROR(VLOOKUP($D86,[1]受注ﾌｧｲﾙ!$A$3:$BZ$1314,33,FALSE),"-")</f>
        <v>46140</v>
      </c>
      <c r="Z86" s="642">
        <f t="shared" si="0"/>
        <v>46135</v>
      </c>
      <c r="AA86" s="643" t="str">
        <f>IFERROR(VLOOKUP($D86,[3]加工日報その他!$A$5:$DD$999,2,FALSE),"-")</f>
        <v>-</v>
      </c>
      <c r="AB86" s="644" t="str">
        <f>IFERROR(VLOOKUP($D86,[3]加工日報その他!$A$5:$DD$999,108,FALSE),"-")</f>
        <v>-</v>
      </c>
      <c r="AC86" s="645">
        <f t="shared" si="194"/>
        <v>700</v>
      </c>
      <c r="AD86" s="410" t="str">
        <f>IFERROR(VLOOKUP($D86,[1]受注ﾌｧｲﾙ!$A$3:$BZ$1314,27,FALSE),"-")&amp;"　"&amp;IFERROR(VLOOKUP($D86,[1]受注ﾌｧｲﾙ!$A$3:$BZ$1314,28,FALSE),"-")&amp;"　"&amp;IFERROR(VLOOKUP($D86,[1]受注ﾌｧｲﾙ!$A$3:$BZ$1314,29,FALSE),"-")</f>
        <v>　　</v>
      </c>
      <c r="AE86" s="366"/>
      <c r="AF86" s="646" t="str">
        <f>IFERROR(VLOOKUP($D86,[3]加工日報その他!$A$5:$DD$999,94,FALSE),"-")</f>
        <v>-</v>
      </c>
      <c r="AG86" s="647" t="str">
        <f>IFERROR(VLOOKUP($D86,[1]受注ﾌｧｲﾙ!$A$3:$BZ$1314,2,FALSE),"-")</f>
        <v>通常入力</v>
      </c>
      <c r="AH86" s="647" t="str">
        <f>IFERROR(VLOOKUP($D86,[1]受注ﾌｧｲﾙ!$A$3:$BZ$1314,3,FALSE),"-")</f>
        <v>TPI</v>
      </c>
      <c r="AI86" s="648">
        <f>IFERROR(VLOOKUP($D86,[1]受注ﾌｧｲﾙ!$A$3:$BZ$1314,31,FALSE),"-")</f>
        <v>0</v>
      </c>
      <c r="AJ86" s="648" t="str">
        <f>IFERROR(VLOOKUP($D86,[1]受注ﾌｧｲﾙ!$A$3:$BZ$1314,12,FALSE),"-")</f>
        <v xml:space="preserve"> </v>
      </c>
      <c r="AK86" s="649" t="str">
        <f>IFERROR(VLOOKUP($D86,[1]受注ﾌｧｲﾙ!$A$3:$BZ$1314,24,FALSE),"-")</f>
        <v>SEC</v>
      </c>
      <c r="AL86" s="366"/>
      <c r="AM86" s="366"/>
      <c r="AN86" s="366"/>
      <c r="AO86" s="366"/>
      <c r="AP86" s="366"/>
      <c r="AQ86" s="808" t="s">
        <v>532</v>
      </c>
      <c r="AR86" s="763"/>
      <c r="AS86" s="367" t="str">
        <f t="shared" si="2"/>
        <v/>
      </c>
      <c r="AT86" s="368"/>
      <c r="AU86" s="369" t="str">
        <f t="shared" si="3"/>
        <v/>
      </c>
      <c r="AV86" s="367" t="str">
        <f t="shared" si="4"/>
        <v/>
      </c>
      <c r="AW86" s="368"/>
      <c r="AX86" s="369" t="str">
        <f t="shared" si="5"/>
        <v/>
      </c>
      <c r="AY86" s="367" t="str">
        <f t="shared" si="6"/>
        <v/>
      </c>
      <c r="AZ86" s="402"/>
      <c r="BA86" s="369" t="str">
        <f t="shared" si="7"/>
        <v/>
      </c>
      <c r="BB86" s="367" t="str">
        <f t="shared" si="8"/>
        <v/>
      </c>
      <c r="BC86" s="402"/>
      <c r="BD86" s="369" t="str">
        <f t="shared" si="9"/>
        <v/>
      </c>
      <c r="BE86" s="367" t="str">
        <f t="shared" si="10"/>
        <v/>
      </c>
      <c r="BF86" s="402"/>
      <c r="BG86" s="369" t="str">
        <f t="shared" si="11"/>
        <v/>
      </c>
      <c r="BH86" s="367" t="str">
        <f t="shared" si="12"/>
        <v/>
      </c>
      <c r="BI86" s="368"/>
      <c r="BJ86" s="369" t="str">
        <f t="shared" si="13"/>
        <v/>
      </c>
      <c r="BK86" s="367" t="str">
        <f t="shared" si="14"/>
        <v/>
      </c>
      <c r="BL86" s="402"/>
      <c r="BM86" s="369" t="str">
        <f t="shared" si="15"/>
        <v/>
      </c>
      <c r="BN86" s="367" t="str">
        <f t="shared" si="16"/>
        <v/>
      </c>
      <c r="BO86" s="368"/>
      <c r="BP86" s="369" t="str">
        <f t="shared" si="17"/>
        <v/>
      </c>
      <c r="BQ86" s="367" t="str">
        <f t="shared" si="18"/>
        <v/>
      </c>
      <c r="BR86" s="368"/>
      <c r="BS86" s="369" t="str">
        <f t="shared" si="19"/>
        <v/>
      </c>
      <c r="BT86" s="367" t="str">
        <f t="shared" si="20"/>
        <v/>
      </c>
      <c r="BU86" s="368"/>
      <c r="BV86" s="369" t="str">
        <f t="shared" si="21"/>
        <v/>
      </c>
      <c r="BW86" s="367" t="str">
        <f t="shared" si="22"/>
        <v/>
      </c>
      <c r="BX86" s="368"/>
      <c r="BY86" s="369" t="str">
        <f t="shared" si="23"/>
        <v/>
      </c>
      <c r="BZ86" s="367" t="str">
        <f t="shared" si="24"/>
        <v/>
      </c>
      <c r="CA86" s="368"/>
      <c r="CB86" s="369" t="str">
        <f t="shared" si="25"/>
        <v/>
      </c>
      <c r="CC86" s="367" t="str">
        <f t="shared" si="26"/>
        <v/>
      </c>
      <c r="CD86" s="402"/>
      <c r="CE86" s="369" t="str">
        <f t="shared" si="27"/>
        <v/>
      </c>
      <c r="CF86" s="367" t="str">
        <f t="shared" si="28"/>
        <v/>
      </c>
      <c r="CG86" s="368"/>
      <c r="CH86" s="369" t="str">
        <f t="shared" si="29"/>
        <v/>
      </c>
      <c r="CI86" s="367" t="str">
        <f t="shared" si="30"/>
        <v/>
      </c>
      <c r="CJ86" s="794"/>
      <c r="CK86" s="369" t="str">
        <f t="shared" si="31"/>
        <v/>
      </c>
      <c r="CL86" s="367" t="str">
        <f t="shared" si="32"/>
        <v/>
      </c>
      <c r="CM86" s="368"/>
      <c r="CN86" s="369" t="str">
        <f t="shared" si="33"/>
        <v/>
      </c>
      <c r="CO86" s="367" t="str">
        <f t="shared" si="34"/>
        <v/>
      </c>
      <c r="CP86" s="368"/>
      <c r="CQ86" s="369" t="str">
        <f t="shared" si="35"/>
        <v/>
      </c>
      <c r="CR86" s="367" t="str">
        <f t="shared" si="36"/>
        <v/>
      </c>
      <c r="CS86" s="794"/>
      <c r="CT86" s="369" t="str">
        <f t="shared" si="37"/>
        <v/>
      </c>
      <c r="CU86" s="367" t="str">
        <f t="shared" si="38"/>
        <v/>
      </c>
      <c r="CV86" s="794"/>
      <c r="CW86" s="369" t="str">
        <f t="shared" si="39"/>
        <v/>
      </c>
      <c r="CX86" s="367" t="str">
        <f t="shared" si="40"/>
        <v/>
      </c>
      <c r="CY86" s="368"/>
      <c r="CZ86" s="369" t="str">
        <f t="shared" si="41"/>
        <v/>
      </c>
      <c r="DA86" s="367" t="str">
        <f t="shared" si="42"/>
        <v/>
      </c>
      <c r="DB86" s="368"/>
      <c r="DC86" s="369" t="str">
        <f t="shared" si="43"/>
        <v/>
      </c>
      <c r="DD86" s="367" t="str">
        <f t="shared" si="44"/>
        <v/>
      </c>
      <c r="DE86" s="368"/>
      <c r="DF86" s="369" t="str">
        <f t="shared" si="45"/>
        <v/>
      </c>
      <c r="DG86" s="367" t="str">
        <f t="shared" si="46"/>
        <v/>
      </c>
      <c r="DH86" s="368"/>
      <c r="DI86" s="369" t="str">
        <f t="shared" si="47"/>
        <v/>
      </c>
      <c r="DJ86" s="367" t="str">
        <f t="shared" si="48"/>
        <v/>
      </c>
      <c r="DK86" s="368"/>
      <c r="DL86" s="369" t="str">
        <f t="shared" si="49"/>
        <v/>
      </c>
      <c r="DM86" s="367" t="str">
        <f t="shared" si="50"/>
        <v/>
      </c>
      <c r="DN86" s="368"/>
      <c r="DO86" s="369" t="str">
        <f t="shared" si="51"/>
        <v/>
      </c>
      <c r="DP86" s="367" t="str">
        <f t="shared" si="52"/>
        <v/>
      </c>
      <c r="DQ86" s="368"/>
      <c r="DR86" s="369" t="str">
        <f t="shared" si="53"/>
        <v/>
      </c>
      <c r="DS86" s="367" t="str">
        <f t="shared" si="54"/>
        <v/>
      </c>
      <c r="DT86" s="368"/>
      <c r="DU86" s="369" t="str">
        <f t="shared" si="55"/>
        <v/>
      </c>
      <c r="DV86" s="367" t="str">
        <f t="shared" si="56"/>
        <v/>
      </c>
      <c r="DW86" s="368"/>
      <c r="DX86" s="369" t="str">
        <f t="shared" si="57"/>
        <v/>
      </c>
      <c r="DY86" s="367" t="str">
        <f t="shared" si="58"/>
        <v/>
      </c>
      <c r="DZ86" s="368"/>
      <c r="EA86" s="369" t="str">
        <f t="shared" si="59"/>
        <v/>
      </c>
      <c r="EB86" s="367" t="str">
        <f t="shared" si="60"/>
        <v/>
      </c>
      <c r="EC86" s="368"/>
      <c r="ED86" s="369" t="str">
        <f t="shared" si="61"/>
        <v/>
      </c>
      <c r="EE86" s="367" t="str">
        <f t="shared" si="62"/>
        <v/>
      </c>
      <c r="EF86" s="368"/>
      <c r="EG86" s="367" t="str">
        <f t="shared" ref="EG86:EH102" si="198">IF($W86="","",IF($W86=EH$4,"→",""))</f>
        <v/>
      </c>
      <c r="EH86" s="367" t="str">
        <f t="shared" si="198"/>
        <v/>
      </c>
      <c r="EI86" s="368"/>
      <c r="EJ86" s="369" t="str">
        <f t="shared" si="64"/>
        <v/>
      </c>
      <c r="EK86" s="367" t="str">
        <f t="shared" si="65"/>
        <v/>
      </c>
      <c r="EL86" s="368"/>
      <c r="EM86" s="369" t="str">
        <f t="shared" si="66"/>
        <v/>
      </c>
      <c r="EN86" s="367" t="str">
        <f t="shared" si="67"/>
        <v/>
      </c>
      <c r="EO86" s="402"/>
      <c r="EP86" s="369" t="str">
        <f t="shared" si="68"/>
        <v/>
      </c>
      <c r="EQ86" s="367" t="str">
        <f t="shared" si="69"/>
        <v/>
      </c>
      <c r="ER86" s="402"/>
      <c r="ES86" s="369" t="str">
        <f t="shared" si="70"/>
        <v/>
      </c>
      <c r="ET86" s="367" t="str">
        <f t="shared" si="71"/>
        <v/>
      </c>
      <c r="EU86" s="402"/>
      <c r="EV86" s="369" t="str">
        <f t="shared" si="72"/>
        <v/>
      </c>
      <c r="EW86" s="367" t="str">
        <f t="shared" si="73"/>
        <v/>
      </c>
      <c r="EX86" s="368"/>
      <c r="EY86" s="369" t="str">
        <f t="shared" si="74"/>
        <v/>
      </c>
      <c r="EZ86" s="367" t="str">
        <f t="shared" si="75"/>
        <v/>
      </c>
      <c r="FA86" s="402"/>
      <c r="FB86" s="369" t="str">
        <f t="shared" si="76"/>
        <v/>
      </c>
      <c r="FC86" s="367" t="str">
        <f t="shared" si="77"/>
        <v/>
      </c>
      <c r="FD86" s="368"/>
      <c r="FE86" s="369" t="str">
        <f t="shared" si="78"/>
        <v/>
      </c>
      <c r="FF86" s="367" t="str">
        <f t="shared" si="79"/>
        <v/>
      </c>
      <c r="FG86" s="368"/>
      <c r="FH86" s="369" t="str">
        <f t="shared" si="80"/>
        <v/>
      </c>
      <c r="FI86" s="367" t="str">
        <f t="shared" si="81"/>
        <v/>
      </c>
      <c r="FJ86" s="368"/>
      <c r="FK86" s="369" t="str">
        <f t="shared" si="82"/>
        <v/>
      </c>
      <c r="FL86" s="367" t="str">
        <f t="shared" si="83"/>
        <v/>
      </c>
      <c r="FM86" s="368"/>
      <c r="FN86" s="369" t="str">
        <f t="shared" si="84"/>
        <v/>
      </c>
      <c r="FO86" s="367" t="str">
        <f t="shared" si="85"/>
        <v/>
      </c>
      <c r="FP86" s="368"/>
      <c r="FQ86" s="369" t="str">
        <f t="shared" si="86"/>
        <v/>
      </c>
      <c r="FR86" s="367" t="str">
        <f t="shared" si="87"/>
        <v/>
      </c>
      <c r="FS86" s="402"/>
      <c r="FT86" s="369" t="str">
        <f t="shared" si="88"/>
        <v/>
      </c>
      <c r="FU86" s="367" t="str">
        <f t="shared" si="89"/>
        <v/>
      </c>
      <c r="FV86" s="368"/>
      <c r="FW86" s="369" t="str">
        <f t="shared" si="90"/>
        <v/>
      </c>
      <c r="FX86" s="367" t="str">
        <f t="shared" si="91"/>
        <v/>
      </c>
      <c r="FY86" s="794"/>
      <c r="FZ86" s="369" t="str">
        <f t="shared" si="92"/>
        <v/>
      </c>
      <c r="GA86" s="367" t="str">
        <f t="shared" si="93"/>
        <v/>
      </c>
      <c r="GB86" s="368"/>
      <c r="GC86" s="369" t="str">
        <f t="shared" si="94"/>
        <v/>
      </c>
      <c r="GD86" s="367" t="str">
        <f t="shared" si="95"/>
        <v/>
      </c>
      <c r="GE86" s="368"/>
      <c r="GF86" s="369" t="str">
        <f t="shared" si="96"/>
        <v/>
      </c>
      <c r="GG86" s="367" t="str">
        <f t="shared" si="97"/>
        <v/>
      </c>
      <c r="GH86" s="794"/>
      <c r="GI86" s="369" t="str">
        <f t="shared" si="98"/>
        <v/>
      </c>
      <c r="GJ86" s="367" t="str">
        <f t="shared" si="99"/>
        <v/>
      </c>
      <c r="GK86" s="794"/>
      <c r="GL86" s="369" t="str">
        <f t="shared" si="100"/>
        <v/>
      </c>
      <c r="GM86" s="367" t="str">
        <f t="shared" si="101"/>
        <v/>
      </c>
      <c r="GN86" s="368"/>
      <c r="GO86" s="369" t="str">
        <f t="shared" si="102"/>
        <v/>
      </c>
      <c r="GP86" s="367" t="str">
        <f t="shared" si="103"/>
        <v/>
      </c>
      <c r="GQ86" s="368"/>
      <c r="GR86" s="369" t="str">
        <f t="shared" si="104"/>
        <v/>
      </c>
      <c r="GS86" s="367" t="str">
        <f t="shared" si="105"/>
        <v/>
      </c>
      <c r="GT86" s="368"/>
      <c r="GU86" s="369" t="str">
        <f t="shared" si="192"/>
        <v/>
      </c>
      <c r="GV86" s="367" t="str">
        <f t="shared" si="107"/>
        <v>→</v>
      </c>
      <c r="GW86" s="368">
        <v>700</v>
      </c>
      <c r="GX86" s="369" t="str">
        <f t="shared" si="108"/>
        <v/>
      </c>
      <c r="GY86" s="367" t="str">
        <f t="shared" si="109"/>
        <v/>
      </c>
      <c r="GZ86" s="368"/>
      <c r="HA86" s="369" t="str">
        <f t="shared" si="110"/>
        <v/>
      </c>
      <c r="HB86" s="367" t="str">
        <f t="shared" si="111"/>
        <v/>
      </c>
      <c r="HC86" s="368"/>
      <c r="HD86" s="369" t="str">
        <f t="shared" si="112"/>
        <v/>
      </c>
      <c r="HE86" s="367" t="str">
        <f t="shared" si="113"/>
        <v/>
      </c>
      <c r="HF86" s="368"/>
      <c r="HG86" s="369" t="str">
        <f t="shared" si="114"/>
        <v/>
      </c>
      <c r="HH86" s="367" t="str">
        <f t="shared" si="115"/>
        <v/>
      </c>
      <c r="HI86" s="368"/>
      <c r="HJ86" s="369" t="str">
        <f t="shared" si="116"/>
        <v/>
      </c>
      <c r="HK86" s="367" t="str">
        <f t="shared" si="117"/>
        <v/>
      </c>
      <c r="HL86" s="368"/>
      <c r="HM86" s="369" t="str">
        <f t="shared" si="118"/>
        <v>⇒</v>
      </c>
      <c r="HN86" s="367" t="str">
        <f t="shared" si="119"/>
        <v/>
      </c>
      <c r="HO86" s="368"/>
      <c r="HP86" s="369" t="str">
        <f t="shared" si="120"/>
        <v/>
      </c>
      <c r="HQ86" s="367" t="str">
        <f t="shared" si="121"/>
        <v/>
      </c>
      <c r="HR86" s="368"/>
      <c r="HS86" s="369" t="str">
        <f t="shared" si="122"/>
        <v/>
      </c>
      <c r="HT86" s="367" t="str">
        <f t="shared" si="123"/>
        <v/>
      </c>
      <c r="HU86" s="368"/>
      <c r="HV86" s="367" t="str">
        <f t="shared" ref="HV86:HW102" si="199">IF($W86="","",IF($W86=HW$4,"→",""))</f>
        <v/>
      </c>
      <c r="HW86" s="367" t="str">
        <f t="shared" si="199"/>
        <v/>
      </c>
      <c r="HX86" s="368"/>
      <c r="HY86" s="369" t="str">
        <f t="shared" si="125"/>
        <v/>
      </c>
      <c r="HZ86" s="367" t="str">
        <f t="shared" si="126"/>
        <v/>
      </c>
      <c r="IA86" s="368"/>
      <c r="IB86" s="369" t="str">
        <f t="shared" si="127"/>
        <v/>
      </c>
      <c r="IC86" s="367" t="str">
        <f t="shared" si="128"/>
        <v/>
      </c>
      <c r="ID86" s="402"/>
      <c r="IE86" s="369" t="str">
        <f t="shared" si="129"/>
        <v/>
      </c>
      <c r="IF86" s="367" t="str">
        <f t="shared" si="130"/>
        <v/>
      </c>
      <c r="IG86" s="402"/>
      <c r="IH86" s="369" t="str">
        <f t="shared" si="131"/>
        <v/>
      </c>
      <c r="II86" s="367" t="str">
        <f t="shared" si="132"/>
        <v/>
      </c>
      <c r="IJ86" s="402"/>
      <c r="IK86" s="369" t="str">
        <f t="shared" si="133"/>
        <v/>
      </c>
      <c r="IL86" s="367" t="str">
        <f t="shared" si="134"/>
        <v/>
      </c>
      <c r="IM86" s="368"/>
      <c r="IN86" s="369" t="str">
        <f t="shared" si="135"/>
        <v/>
      </c>
      <c r="IO86" s="367" t="str">
        <f t="shared" si="136"/>
        <v/>
      </c>
      <c r="IP86" s="402"/>
      <c r="IQ86" s="369" t="str">
        <f t="shared" si="137"/>
        <v/>
      </c>
      <c r="IR86" s="367" t="str">
        <f t="shared" si="138"/>
        <v/>
      </c>
      <c r="IS86" s="368"/>
      <c r="IT86" s="369" t="str">
        <f t="shared" si="139"/>
        <v/>
      </c>
      <c r="IU86" s="367" t="str">
        <f t="shared" si="140"/>
        <v/>
      </c>
      <c r="IV86" s="368"/>
      <c r="IW86" s="369" t="str">
        <f t="shared" si="141"/>
        <v/>
      </c>
      <c r="IX86" s="367" t="str">
        <f t="shared" si="142"/>
        <v/>
      </c>
      <c r="IY86" s="368"/>
      <c r="IZ86" s="369" t="str">
        <f t="shared" si="143"/>
        <v/>
      </c>
      <c r="JA86" s="367" t="str">
        <f t="shared" si="144"/>
        <v/>
      </c>
      <c r="JB86" s="368"/>
      <c r="JC86" s="369" t="str">
        <f t="shared" si="145"/>
        <v/>
      </c>
      <c r="JD86" s="367" t="str">
        <f t="shared" si="146"/>
        <v/>
      </c>
      <c r="JE86" s="368"/>
      <c r="JF86" s="369" t="str">
        <f t="shared" si="147"/>
        <v/>
      </c>
      <c r="JG86" s="367" t="str">
        <f t="shared" si="148"/>
        <v/>
      </c>
      <c r="JH86" s="402"/>
      <c r="JI86" s="369" t="str">
        <f t="shared" si="149"/>
        <v/>
      </c>
      <c r="JJ86" s="367" t="str">
        <f t="shared" si="150"/>
        <v/>
      </c>
      <c r="JK86" s="368"/>
      <c r="JL86" s="369" t="str">
        <f t="shared" si="151"/>
        <v/>
      </c>
      <c r="JM86" s="367" t="str">
        <f t="shared" si="152"/>
        <v/>
      </c>
      <c r="JN86" s="794"/>
      <c r="JO86" s="369" t="str">
        <f t="shared" si="153"/>
        <v/>
      </c>
      <c r="JP86" s="367" t="str">
        <f t="shared" si="154"/>
        <v/>
      </c>
      <c r="JQ86" s="368"/>
      <c r="JR86" s="369" t="str">
        <f t="shared" si="155"/>
        <v/>
      </c>
      <c r="JS86" s="367" t="str">
        <f t="shared" si="156"/>
        <v/>
      </c>
      <c r="JT86" s="368"/>
      <c r="JU86" s="369" t="str">
        <f t="shared" si="157"/>
        <v/>
      </c>
      <c r="JV86" s="367" t="str">
        <f t="shared" si="158"/>
        <v/>
      </c>
      <c r="JW86" s="794"/>
      <c r="JX86" s="369" t="str">
        <f t="shared" si="159"/>
        <v/>
      </c>
      <c r="JY86" s="367" t="str">
        <f t="shared" si="160"/>
        <v/>
      </c>
      <c r="JZ86" s="794"/>
      <c r="KA86" s="369" t="str">
        <f t="shared" si="161"/>
        <v/>
      </c>
      <c r="KB86" s="367" t="str">
        <f t="shared" si="162"/>
        <v/>
      </c>
      <c r="KC86" s="368"/>
      <c r="KD86" s="369" t="str">
        <f t="shared" si="163"/>
        <v/>
      </c>
      <c r="KE86" s="367" t="str">
        <f t="shared" si="164"/>
        <v/>
      </c>
      <c r="KF86" s="368"/>
      <c r="KG86" s="369" t="str">
        <f t="shared" si="165"/>
        <v/>
      </c>
      <c r="KH86" s="367" t="str">
        <f t="shared" si="166"/>
        <v/>
      </c>
      <c r="KI86" s="368"/>
      <c r="KJ86" s="369" t="str">
        <f t="shared" si="193"/>
        <v/>
      </c>
      <c r="KK86" s="367" t="str">
        <f t="shared" si="168"/>
        <v/>
      </c>
      <c r="KL86" s="368"/>
      <c r="KM86" s="369" t="str">
        <f t="shared" si="169"/>
        <v/>
      </c>
      <c r="KN86" s="367" t="str">
        <f t="shared" si="170"/>
        <v/>
      </c>
      <c r="KO86" s="368"/>
      <c r="KP86" s="369" t="str">
        <f t="shared" si="171"/>
        <v/>
      </c>
      <c r="KQ86" s="367" t="str">
        <f t="shared" si="172"/>
        <v/>
      </c>
      <c r="KR86" s="368"/>
      <c r="KS86" s="369" t="str">
        <f t="shared" si="173"/>
        <v/>
      </c>
      <c r="KT86" s="367" t="str">
        <f t="shared" si="174"/>
        <v/>
      </c>
      <c r="KU86" s="368"/>
      <c r="KV86" s="369" t="str">
        <f t="shared" si="175"/>
        <v/>
      </c>
      <c r="KW86" s="367" t="str">
        <f t="shared" si="176"/>
        <v/>
      </c>
      <c r="KX86" s="368"/>
      <c r="KY86" s="369" t="str">
        <f t="shared" si="177"/>
        <v/>
      </c>
      <c r="KZ86" s="367" t="str">
        <f t="shared" si="178"/>
        <v/>
      </c>
      <c r="LA86" s="368"/>
      <c r="LB86" s="369" t="str">
        <f t="shared" si="179"/>
        <v/>
      </c>
      <c r="LC86" s="367" t="str">
        <f t="shared" si="180"/>
        <v/>
      </c>
      <c r="LD86" s="368"/>
      <c r="LE86" s="369" t="str">
        <f t="shared" si="181"/>
        <v/>
      </c>
      <c r="LF86" s="367" t="str">
        <f t="shared" si="182"/>
        <v/>
      </c>
      <c r="LG86" s="368"/>
      <c r="LH86" s="369" t="str">
        <f t="shared" si="183"/>
        <v/>
      </c>
      <c r="LI86" s="367" t="str">
        <f t="shared" si="184"/>
        <v/>
      </c>
      <c r="LJ86" s="368"/>
      <c r="LK86" s="367" t="str">
        <f t="shared" si="187"/>
        <v/>
      </c>
      <c r="XFD86" s="230">
        <f t="shared" si="197"/>
        <v>1400</v>
      </c>
    </row>
    <row r="87" spans="1:323 16384:16384" ht="21.65" customHeight="1" x14ac:dyDescent="0.2">
      <c r="A87" s="120"/>
      <c r="B87" s="637">
        <f>IFERROR(VLOOKUP($D87,[1]受注ﾌｧｲﾙ!$A$3:$BZ$1314,5,FALSE),"-")</f>
        <v>46127.451481481483</v>
      </c>
      <c r="C87" s="555">
        <f>IFERROR(VLOOKUP($D87,[1]受注ﾌｧｲﾙ!$A$3:$BZ$1314,6,FALSE),"-")</f>
        <v>0</v>
      </c>
      <c r="D87" s="763" t="s">
        <v>1024</v>
      </c>
      <c r="E87" s="638">
        <f>IFERROR(VLOOKUP($D87,[1]受注ﾌｧｲﾙ!$A$3:$BZ$1314,17,FALSE),"-")</f>
        <v>6710</v>
      </c>
      <c r="F87" s="540" t="str">
        <f>IFERROR(VLOOKUP($D87,[1]受注ﾌｧｲﾙ!$A$3:$BZ$1314,18,FALSE),"-")</f>
        <v>50080-AY0B- 870X200</v>
      </c>
      <c r="G87" s="540" t="str">
        <f>IFERROR(VLOOKUP($D87,[1]受注ﾌｧｲﾙ!$A$3:$BZ$1314,19,FALSE),"-")</f>
        <v>FA</v>
      </c>
      <c r="H87" s="540" t="str">
        <f>IFERROR(VLOOKUP($D87,[1]受注ﾌｧｲﾙ!$A$3:$BZ$1314,20,FALSE),"-")</f>
        <v>BG1</v>
      </c>
      <c r="I87" s="540" t="str">
        <f>IFERROR(VLOOKUP($D87,[1]受注ﾌｧｲﾙ!$A$3:$BZ$1314,21,FALSE),"-")</f>
        <v>F</v>
      </c>
      <c r="J87" s="639">
        <f>IFERROR(VLOOKUP($D87,[1]受注ﾌｧｲﾙ!$A$3:$BZ$1314,22,FALSE),"-")</f>
        <v>1000</v>
      </c>
      <c r="K87" s="540" t="str">
        <f>IFERROR(VLOOKUP($D87,[1]受注ﾌｧｲﾙ!$A$3:$BZ$1314,8,FALSE),"-")</f>
        <v>0R040-8Y0B- 870X200</v>
      </c>
      <c r="L87" s="540" t="str">
        <f>IFERROR(VLOOKUP($D87,[1]受注ﾌｧｲﾙ!$A$3:$BZ$1314,9,FALSE),"-")</f>
        <v>FA</v>
      </c>
      <c r="M87" s="540" t="str">
        <f>IFERROR(VLOOKUP($D87,[1]受注ﾌｧｲﾙ!$A$3:$BZ$1314,10,FALSE),"-")</f>
        <v>BG1</v>
      </c>
      <c r="N87" s="540" t="str">
        <f>IFERROR(VLOOKUP($D87,[1]受注ﾌｧｲﾙ!$A$3:$BZ$1314,11,FALSE),"-")</f>
        <v>C</v>
      </c>
      <c r="O87" s="639">
        <f>IFERROR(VLOOKUP($D87,[1]受注ﾌｧｲﾙ!$A$3:$BZ$1314,13,FALSE),"-")</f>
        <v>2000</v>
      </c>
      <c r="P87" s="540">
        <f>IFERROR(VLOOKUP($D87,[1]受注ﾌｧｲﾙ!$A$3:$BZ$1314,15,FALSE),"-")</f>
        <v>0</v>
      </c>
      <c r="Q87" s="640">
        <f>IFERROR((VLOOKUP($D87,[1]受注ﾌｧｲﾙ!$A$3:$BZ$1314,16,FALSE)*O87),"-")</f>
        <v>2000</v>
      </c>
      <c r="R87" s="640" t="str">
        <f>IFERROR(VLOOKUP($D87,[3]加工日報その他!$A$5:$DD$999,107,FALSE),"-")</f>
        <v>-</v>
      </c>
      <c r="S87" s="540" t="str">
        <f>IFERROR(VLOOKUP($D87,[1]受注ﾌｧｲﾙ!$A$3:$BZ$1314,26,FALSE),"-")</f>
        <v>熱融着，SEC</v>
      </c>
      <c r="T87" s="641" t="str">
        <f>IFERROR(VLOOKUP($D87,[1]受注ﾌｧｲﾙ!$A$3:$BZ$1314,23,FALSE),"-")</f>
        <v>滋賀</v>
      </c>
      <c r="U87" s="642"/>
      <c r="V87" s="642"/>
      <c r="W87" s="642">
        <f>IFERROR(VLOOKUP($D87,[1]受注ﾌｧｲﾙ!$A$3:$BZ$1314,25,FALSE),"-")</f>
        <v>46136</v>
      </c>
      <c r="X87" s="642">
        <f>IFERROR(VLOOKUP($D87,[1]受注ﾌｧｲﾙ!$A$3:$BZ$1314,32,FALSE),"-")</f>
        <v>46142</v>
      </c>
      <c r="Y87" s="642">
        <f>IFERROR(VLOOKUP($D87,[1]受注ﾌｧｲﾙ!$A$3:$BZ$1314,33,FALSE),"-")</f>
        <v>46142</v>
      </c>
      <c r="Z87" s="642">
        <f t="shared" si="0"/>
        <v>46139</v>
      </c>
      <c r="AA87" s="643" t="str">
        <f>IFERROR(VLOOKUP($D87,[3]加工日報その他!$A$5:$DD$999,2,FALSE),"-")</f>
        <v>-</v>
      </c>
      <c r="AB87" s="644" t="str">
        <f>IFERROR(VLOOKUP($D87,[3]加工日報その他!$A$5:$DD$999,108,FALSE),"-")</f>
        <v>-</v>
      </c>
      <c r="AC87" s="645">
        <f t="shared" si="194"/>
        <v>1000</v>
      </c>
      <c r="AD87" s="410" t="str">
        <f>IFERROR(VLOOKUP($D87,[1]受注ﾌｧｲﾙ!$A$3:$BZ$1314,27,FALSE),"-")&amp;"　"&amp;IFERROR(VLOOKUP($D87,[1]受注ﾌｧｲﾙ!$A$3:$BZ$1314,28,FALSE),"-")&amp;"　"&amp;IFERROR(VLOOKUP($D87,[1]受注ﾌｧｲﾙ!$A$3:$BZ$1314,29,FALSE),"-")</f>
        <v>検査前入庫依頼　　</v>
      </c>
      <c r="AE87" s="366"/>
      <c r="AF87" s="646" t="str">
        <f>IFERROR(VLOOKUP($D87,[3]加工日報その他!$A$5:$DD$999,94,FALSE),"-")</f>
        <v>-</v>
      </c>
      <c r="AG87" s="647" t="str">
        <f>IFERROR(VLOOKUP($D87,[1]受注ﾌｧｲﾙ!$A$3:$BZ$1314,2,FALSE),"-")</f>
        <v>通常入力</v>
      </c>
      <c r="AH87" s="647" t="str">
        <f>IFERROR(VLOOKUP($D87,[1]受注ﾌｧｲﾙ!$A$3:$BZ$1314,3,FALSE),"-")</f>
        <v>後加工</v>
      </c>
      <c r="AI87" s="648" t="str">
        <f>IFERROR(VLOOKUP($D87,[1]受注ﾌｧｲﾙ!$A$3:$BZ$1314,31,FALSE),"-")</f>
        <v>屋根</v>
      </c>
      <c r="AJ87" s="648" t="str">
        <f>IFERROR(VLOOKUP($D87,[1]受注ﾌｧｲﾙ!$A$3:$BZ$1314,12,FALSE),"-")</f>
        <v xml:space="preserve"> </v>
      </c>
      <c r="AK87" s="649" t="str">
        <f>IFERROR(VLOOKUP($D87,[1]受注ﾌｧｲﾙ!$A$3:$BZ$1314,24,FALSE),"-")</f>
        <v>熱融着</v>
      </c>
      <c r="AL87" s="366"/>
      <c r="AM87" s="366"/>
      <c r="AN87" s="366"/>
      <c r="AO87" s="366"/>
      <c r="AP87" s="366"/>
      <c r="AQ87" s="848" t="s">
        <v>326</v>
      </c>
      <c r="AR87" s="763"/>
      <c r="AS87" s="367" t="str">
        <f t="shared" ref="AS87:AS102" si="200">IF($W87="","",IF($W87=AT$4,"→",""))</f>
        <v/>
      </c>
      <c r="AT87" s="368"/>
      <c r="AU87" s="369" t="str">
        <f t="shared" ref="AU87:AU102" si="201">IF($Y87="","",IF($Y87=AT$4,"⇒",""))</f>
        <v/>
      </c>
      <c r="AV87" s="367" t="str">
        <f t="shared" ref="AV87:AV102" si="202">IF($W87="","",IF($W87=AW$4,"→",""))</f>
        <v/>
      </c>
      <c r="AW87" s="368"/>
      <c r="AX87" s="369" t="str">
        <f t="shared" ref="AX87:AX102" si="203">IF($Y87="","",IF($Y87=AW$4,"⇒",""))</f>
        <v/>
      </c>
      <c r="AY87" s="367" t="str">
        <f t="shared" ref="AY87:AY102" si="204">IF($W87="","",IF($W87=AZ$4,"→",""))</f>
        <v/>
      </c>
      <c r="AZ87" s="402"/>
      <c r="BA87" s="369" t="str">
        <f t="shared" ref="BA87:BA102" si="205">IF($Y87="","",IF($Y87=AZ$4,"⇒",""))</f>
        <v/>
      </c>
      <c r="BB87" s="367" t="str">
        <f t="shared" ref="BB87:BB102" si="206">IF($W87="","",IF($W87=BC$4,"→",""))</f>
        <v/>
      </c>
      <c r="BC87" s="402"/>
      <c r="BD87" s="369" t="str">
        <f t="shared" ref="BD87:BD102" si="207">IF($Y87="","",IF($Y87=BC$4,"⇒",""))</f>
        <v/>
      </c>
      <c r="BE87" s="367" t="str">
        <f t="shared" ref="BE87:BE102" si="208">IF($W87="","",IF($W87=BF$4,"→",""))</f>
        <v/>
      </c>
      <c r="BF87" s="402"/>
      <c r="BG87" s="369" t="str">
        <f t="shared" ref="BG87:BG102" si="209">IF($Y87="","",IF($Y87=BF$4,"⇒",""))</f>
        <v/>
      </c>
      <c r="BH87" s="367" t="str">
        <f t="shared" ref="BH87:BH102" si="210">IF($W87="","",IF($W87=BI$4,"→",""))</f>
        <v/>
      </c>
      <c r="BI87" s="368"/>
      <c r="BJ87" s="369" t="str">
        <f t="shared" ref="BJ87:BJ102" si="211">IF($Y87="","",IF($Y87=BI$4,"⇒",""))</f>
        <v/>
      </c>
      <c r="BK87" s="367" t="str">
        <f t="shared" ref="BK87:BK102" si="212">IF($W87="","",IF($W87=BL$4,"→",""))</f>
        <v/>
      </c>
      <c r="BL87" s="402"/>
      <c r="BM87" s="369" t="str">
        <f t="shared" ref="BM87:BM102" si="213">IF($Y87="","",IF($Y87=BL$4,"⇒",""))</f>
        <v/>
      </c>
      <c r="BN87" s="367" t="str">
        <f t="shared" ref="BN87:BN102" si="214">IF($W87="","",IF($W87=BO$4,"→",""))</f>
        <v/>
      </c>
      <c r="BO87" s="368"/>
      <c r="BP87" s="369" t="str">
        <f t="shared" ref="BP87:BP102" si="215">IF($Y87="","",IF($Y87=BO$4,"⇒",""))</f>
        <v/>
      </c>
      <c r="BQ87" s="367" t="str">
        <f t="shared" ref="BQ87:BQ102" si="216">IF($W87="","",IF($W87=BR$4,"→",""))</f>
        <v/>
      </c>
      <c r="BR87" s="368"/>
      <c r="BS87" s="369" t="str">
        <f t="shared" ref="BS87:BS102" si="217">IF($Y87="","",IF($Y87=BR$4,"⇒",""))</f>
        <v/>
      </c>
      <c r="BT87" s="367" t="str">
        <f t="shared" ref="BT87:BT102" si="218">IF($W87="","",IF($W87=BU$4,"→",""))</f>
        <v/>
      </c>
      <c r="BU87" s="368"/>
      <c r="BV87" s="369" t="str">
        <f t="shared" ref="BV87:BV102" si="219">IF($Y87="","",IF($Y87=BU$4,"⇒",""))</f>
        <v/>
      </c>
      <c r="BW87" s="367" t="str">
        <f t="shared" ref="BW87:BW102" si="220">IF($W87="","",IF($W87=BX$4,"→",""))</f>
        <v/>
      </c>
      <c r="BX87" s="368"/>
      <c r="BY87" s="369" t="str">
        <f t="shared" ref="BY87:BY102" si="221">IF($Y87="","",IF($Y87=BX$4,"⇒",""))</f>
        <v/>
      </c>
      <c r="BZ87" s="367" t="str">
        <f t="shared" ref="BZ87:BZ102" si="222">IF($W87="","",IF($W87=CA$4,"→",""))</f>
        <v/>
      </c>
      <c r="CA87" s="368"/>
      <c r="CB87" s="369" t="str">
        <f t="shared" ref="CB87:CB102" si="223">IF($Y87="","",IF($Y87=CA$4,"⇒",""))</f>
        <v/>
      </c>
      <c r="CC87" s="367" t="str">
        <f t="shared" ref="CC87:CC102" si="224">IF($W87="","",IF($W87=CD$4,"→",""))</f>
        <v/>
      </c>
      <c r="CD87" s="402"/>
      <c r="CE87" s="369" t="str">
        <f t="shared" ref="CE87:CE102" si="225">IF($Y87="","",IF($Y87=CD$4,"⇒",""))</f>
        <v/>
      </c>
      <c r="CF87" s="367" t="str">
        <f t="shared" ref="CF87:CF102" si="226">IF($W87="","",IF($W87=CG$4,"→",""))</f>
        <v/>
      </c>
      <c r="CG87" s="368"/>
      <c r="CH87" s="369" t="str">
        <f t="shared" ref="CH87:CH102" si="227">IF($Y87="","",IF($Y87=CG$4,"⇒",""))</f>
        <v/>
      </c>
      <c r="CI87" s="367" t="str">
        <f t="shared" ref="CI87:CI102" si="228">IF($W87="","",IF($W87=CJ$4,"→",""))</f>
        <v/>
      </c>
      <c r="CJ87" s="794"/>
      <c r="CK87" s="369" t="str">
        <f t="shared" ref="CK87:CK102" si="229">IF($Y87="","",IF($Y87=CJ$4,"⇒",""))</f>
        <v/>
      </c>
      <c r="CL87" s="367" t="str">
        <f t="shared" ref="CL87:CL102" si="230">IF($W87="","",IF($W87=CM$4,"→",""))</f>
        <v/>
      </c>
      <c r="CM87" s="368"/>
      <c r="CN87" s="369" t="str">
        <f t="shared" ref="CN87:CN102" si="231">IF($Y87="","",IF($Y87=CM$4,"⇒",""))</f>
        <v/>
      </c>
      <c r="CO87" s="367" t="str">
        <f t="shared" ref="CO87:CO102" si="232">IF($W87="","",IF($W87=CP$4,"→",""))</f>
        <v/>
      </c>
      <c r="CP87" s="368"/>
      <c r="CQ87" s="369" t="str">
        <f t="shared" ref="CQ87:CQ102" si="233">IF($Y87="","",IF($Y87=CP$4,"⇒",""))</f>
        <v/>
      </c>
      <c r="CR87" s="367" t="str">
        <f t="shared" ref="CR87:CR102" si="234">IF($W87="","",IF($W87=CS$4,"→",""))</f>
        <v/>
      </c>
      <c r="CS87" s="794"/>
      <c r="CT87" s="369" t="str">
        <f t="shared" ref="CT87:CT102" si="235">IF($Y87="","",IF($Y87=CS$4,"⇒",""))</f>
        <v/>
      </c>
      <c r="CU87" s="367" t="str">
        <f t="shared" ref="CU87:CU102" si="236">IF($W87="","",IF($W87=CV$4,"→",""))</f>
        <v/>
      </c>
      <c r="CV87" s="794"/>
      <c r="CW87" s="369" t="str">
        <f t="shared" ref="CW87:CW102" si="237">IF($Y87="","",IF($Y87=CV$4,"⇒",""))</f>
        <v/>
      </c>
      <c r="CX87" s="367" t="str">
        <f t="shared" ref="CX87:CX102" si="238">IF($W87="","",IF($W87=CY$4,"→",""))</f>
        <v/>
      </c>
      <c r="CY87" s="368"/>
      <c r="CZ87" s="369" t="str">
        <f t="shared" ref="CZ87:CZ102" si="239">IF($Y87="","",IF($Y87=CY$4,"⇒",""))</f>
        <v/>
      </c>
      <c r="DA87" s="367" t="str">
        <f t="shared" ref="DA87:DA102" si="240">IF($W87="","",IF($W87=DB$4,"→",""))</f>
        <v/>
      </c>
      <c r="DB87" s="368"/>
      <c r="DC87" s="369" t="str">
        <f t="shared" ref="DC87:DC102" si="241">IF($Y87="","",IF($Y87=DB$4,"⇒",""))</f>
        <v/>
      </c>
      <c r="DD87" s="367" t="str">
        <f t="shared" ref="DD87:DD102" si="242">IF($W87="","",IF($W87=DE$4,"→",""))</f>
        <v/>
      </c>
      <c r="DE87" s="368"/>
      <c r="DF87" s="369" t="str">
        <f t="shared" ref="DF87:DF102" si="243">IF($Y87="","",IF($Y87=DE$4,"⇒",""))</f>
        <v/>
      </c>
      <c r="DG87" s="367" t="str">
        <f t="shared" ref="DG87:DG102" si="244">IF($W87="","",IF($W87=DH$4,"→",""))</f>
        <v/>
      </c>
      <c r="DH87" s="368"/>
      <c r="DI87" s="369" t="str">
        <f t="shared" ref="DI87:DI102" si="245">IF($Y87="","",IF($Y87=DH$4,"⇒",""))</f>
        <v/>
      </c>
      <c r="DJ87" s="367" t="str">
        <f t="shared" ref="DJ87:DJ102" si="246">IF($W87="","",IF($W87=DK$4,"→",""))</f>
        <v/>
      </c>
      <c r="DK87" s="368"/>
      <c r="DL87" s="369" t="str">
        <f t="shared" ref="DL87:DL102" si="247">IF($Y87="","",IF($Y87=DK$4,"⇒",""))</f>
        <v/>
      </c>
      <c r="DM87" s="367" t="str">
        <f t="shared" ref="DM87:DM102" si="248">IF($W87="","",IF($W87=DN$4,"→",""))</f>
        <v/>
      </c>
      <c r="DN87" s="368"/>
      <c r="DO87" s="369" t="str">
        <f t="shared" ref="DO87:DO102" si="249">IF($Y87="","",IF($Y87=DN$4,"⇒",""))</f>
        <v/>
      </c>
      <c r="DP87" s="367" t="str">
        <f t="shared" ref="DP87:DP102" si="250">IF($W87="","",IF($W87=DQ$4,"→",""))</f>
        <v/>
      </c>
      <c r="DQ87" s="368"/>
      <c r="DR87" s="369" t="str">
        <f t="shared" ref="DR87:DR102" si="251">IF($Y87="","",IF($Y87=DQ$4,"⇒",""))</f>
        <v/>
      </c>
      <c r="DS87" s="367" t="str">
        <f t="shared" ref="DS87:DS102" si="252">IF($W87="","",IF($W87=DT$4,"→",""))</f>
        <v/>
      </c>
      <c r="DT87" s="368"/>
      <c r="DU87" s="369" t="str">
        <f t="shared" ref="DU87:DU102" si="253">IF($Y87="","",IF($Y87=DT$4,"⇒",""))</f>
        <v/>
      </c>
      <c r="DV87" s="367" t="str">
        <f t="shared" ref="DV87:DV102" si="254">IF($W87="","",IF($W87=DW$4,"→",""))</f>
        <v/>
      </c>
      <c r="DW87" s="368"/>
      <c r="DX87" s="369" t="str">
        <f t="shared" ref="DX87:DX102" si="255">IF($Y87="","",IF($Y87=DW$4,"⇒",""))</f>
        <v/>
      </c>
      <c r="DY87" s="367" t="str">
        <f t="shared" ref="DY87:DY102" si="256">IF($W87="","",IF($W87=DZ$4,"→",""))</f>
        <v/>
      </c>
      <c r="DZ87" s="368"/>
      <c r="EA87" s="369" t="str">
        <f t="shared" ref="EA87:EA102" si="257">IF($Y87="","",IF($Y87=DZ$4,"⇒",""))</f>
        <v/>
      </c>
      <c r="EB87" s="367" t="str">
        <f t="shared" ref="EB87:EB102" si="258">IF($W87="","",IF($W87=EC$4,"→",""))</f>
        <v/>
      </c>
      <c r="EC87" s="368"/>
      <c r="ED87" s="369" t="str">
        <f t="shared" ref="ED87:ED102" si="259">IF($Y87="","",IF($Y87=EC$4,"⇒",""))</f>
        <v/>
      </c>
      <c r="EE87" s="367" t="str">
        <f t="shared" ref="EE87:EE102" si="260">IF($W87="","",IF($W87=EF$4,"→",""))</f>
        <v/>
      </c>
      <c r="EF87" s="368"/>
      <c r="EG87" s="367" t="str">
        <f t="shared" si="198"/>
        <v/>
      </c>
      <c r="EH87" s="367" t="str">
        <f t="shared" si="198"/>
        <v/>
      </c>
      <c r="EI87" s="368"/>
      <c r="EJ87" s="369" t="str">
        <f t="shared" ref="EJ87:EJ102" si="261">IF($Y87="","",IF($Y87=EI$4,"⇒",""))</f>
        <v/>
      </c>
      <c r="EK87" s="367" t="str">
        <f t="shared" ref="EK87:EK102" si="262">IF($W87="","",IF($W87=EL$4,"→",""))</f>
        <v/>
      </c>
      <c r="EL87" s="368"/>
      <c r="EM87" s="369" t="str">
        <f t="shared" ref="EM87:EM102" si="263">IF($Y87="","",IF($Y87=EL$4,"⇒",""))</f>
        <v/>
      </c>
      <c r="EN87" s="367" t="str">
        <f t="shared" ref="EN87:EN102" si="264">IF($W87="","",IF($W87=EO$4,"→",""))</f>
        <v/>
      </c>
      <c r="EO87" s="402"/>
      <c r="EP87" s="369" t="str">
        <f t="shared" ref="EP87:EP102" si="265">IF($Y87="","",IF($Y87=EO$4,"⇒",""))</f>
        <v/>
      </c>
      <c r="EQ87" s="367" t="str">
        <f t="shared" ref="EQ87:EQ102" si="266">IF($W87="","",IF($W87=ER$4,"→",""))</f>
        <v/>
      </c>
      <c r="ER87" s="402"/>
      <c r="ES87" s="369" t="str">
        <f t="shared" ref="ES87:ES102" si="267">IF($Y87="","",IF($Y87=ER$4,"⇒",""))</f>
        <v/>
      </c>
      <c r="ET87" s="367" t="str">
        <f t="shared" ref="ET87:ET102" si="268">IF($W87="","",IF($W87=EU$4,"→",""))</f>
        <v/>
      </c>
      <c r="EU87" s="402"/>
      <c r="EV87" s="369" t="str">
        <f t="shared" ref="EV87:EV102" si="269">IF($Y87="","",IF($Y87=EU$4,"⇒",""))</f>
        <v/>
      </c>
      <c r="EW87" s="367" t="str">
        <f t="shared" ref="EW87:EW102" si="270">IF($W87="","",IF($W87=EX$4,"→",""))</f>
        <v/>
      </c>
      <c r="EX87" s="368"/>
      <c r="EY87" s="369" t="str">
        <f t="shared" ref="EY87:EY102" si="271">IF($Y87="","",IF($Y87=EX$4,"⇒",""))</f>
        <v/>
      </c>
      <c r="EZ87" s="367" t="str">
        <f t="shared" ref="EZ87:EZ102" si="272">IF($W87="","",IF($W87=FA$4,"→",""))</f>
        <v/>
      </c>
      <c r="FA87" s="402"/>
      <c r="FB87" s="369" t="str">
        <f t="shared" ref="FB87:FB102" si="273">IF($Y87="","",IF($Y87=FA$4,"⇒",""))</f>
        <v/>
      </c>
      <c r="FC87" s="367" t="str">
        <f t="shared" ref="FC87:FC102" si="274">IF($W87="","",IF($W87=FD$4,"→",""))</f>
        <v/>
      </c>
      <c r="FD87" s="368"/>
      <c r="FE87" s="369" t="str">
        <f t="shared" ref="FE87:FE102" si="275">IF($Y87="","",IF($Y87=FD$4,"⇒",""))</f>
        <v/>
      </c>
      <c r="FF87" s="367" t="str">
        <f t="shared" ref="FF87:FF102" si="276">IF($W87="","",IF($W87=FG$4,"→",""))</f>
        <v/>
      </c>
      <c r="FG87" s="368"/>
      <c r="FH87" s="369" t="str">
        <f t="shared" ref="FH87:FH102" si="277">IF($Y87="","",IF($Y87=FG$4,"⇒",""))</f>
        <v/>
      </c>
      <c r="FI87" s="367" t="str">
        <f t="shared" ref="FI87:FI102" si="278">IF($W87="","",IF($W87=FJ$4,"→",""))</f>
        <v/>
      </c>
      <c r="FJ87" s="368"/>
      <c r="FK87" s="369" t="str">
        <f t="shared" ref="FK87:FK102" si="279">IF($Y87="","",IF($Y87=FJ$4,"⇒",""))</f>
        <v/>
      </c>
      <c r="FL87" s="367" t="str">
        <f t="shared" ref="FL87:FL102" si="280">IF($W87="","",IF($W87=FM$4,"→",""))</f>
        <v/>
      </c>
      <c r="FM87" s="368"/>
      <c r="FN87" s="369" t="str">
        <f t="shared" ref="FN87:FN102" si="281">IF($Y87="","",IF($Y87=FM$4,"⇒",""))</f>
        <v/>
      </c>
      <c r="FO87" s="367" t="str">
        <f t="shared" ref="FO87:FO102" si="282">IF($W87="","",IF($W87=FP$4,"→",""))</f>
        <v/>
      </c>
      <c r="FP87" s="368"/>
      <c r="FQ87" s="369" t="str">
        <f t="shared" ref="FQ87:FQ102" si="283">IF($Y87="","",IF($Y87=FP$4,"⇒",""))</f>
        <v/>
      </c>
      <c r="FR87" s="367" t="str">
        <f t="shared" ref="FR87:FR102" si="284">IF($W87="","",IF($W87=FS$4,"→",""))</f>
        <v/>
      </c>
      <c r="FS87" s="402"/>
      <c r="FT87" s="369" t="str">
        <f t="shared" ref="FT87:FT102" si="285">IF($Y87="","",IF($Y87=FS$4,"⇒",""))</f>
        <v/>
      </c>
      <c r="FU87" s="367" t="str">
        <f t="shared" ref="FU87:FU102" si="286">IF($W87="","",IF($W87=FV$4,"→",""))</f>
        <v/>
      </c>
      <c r="FV87" s="368"/>
      <c r="FW87" s="369" t="str">
        <f t="shared" ref="FW87:FW102" si="287">IF($Y87="","",IF($Y87=FV$4,"⇒",""))</f>
        <v/>
      </c>
      <c r="FX87" s="367" t="str">
        <f t="shared" ref="FX87:FX102" si="288">IF($W87="","",IF($W87=FY$4,"→",""))</f>
        <v/>
      </c>
      <c r="FY87" s="794"/>
      <c r="FZ87" s="369" t="str">
        <f t="shared" ref="FZ87:FZ102" si="289">IF($Y87="","",IF($Y87=FY$4,"⇒",""))</f>
        <v/>
      </c>
      <c r="GA87" s="367" t="str">
        <f t="shared" ref="GA87:GA102" si="290">IF($W87="","",IF($W87=GB$4,"→",""))</f>
        <v/>
      </c>
      <c r="GB87" s="368"/>
      <c r="GC87" s="369" t="str">
        <f t="shared" ref="GC87:GC102" si="291">IF($Y87="","",IF($Y87=GB$4,"⇒",""))</f>
        <v/>
      </c>
      <c r="GD87" s="367" t="str">
        <f t="shared" ref="GD87:GD102" si="292">IF($W87="","",IF($W87=GE$4,"→",""))</f>
        <v/>
      </c>
      <c r="GE87" s="368"/>
      <c r="GF87" s="369" t="str">
        <f t="shared" ref="GF87:GF102" si="293">IF($Y87="","",IF($Y87=GE$4,"⇒",""))</f>
        <v/>
      </c>
      <c r="GG87" s="367" t="str">
        <f t="shared" ref="GG87:GG102" si="294">IF($W87="","",IF($W87=GH$4,"→",""))</f>
        <v/>
      </c>
      <c r="GH87" s="794"/>
      <c r="GI87" s="369" t="str">
        <f t="shared" ref="GI87:GI102" si="295">IF($Y87="","",IF($Y87=GH$4,"⇒",""))</f>
        <v/>
      </c>
      <c r="GJ87" s="367" t="str">
        <f t="shared" ref="GJ87:GJ102" si="296">IF($W87="","",IF($W87=GK$4,"→",""))</f>
        <v/>
      </c>
      <c r="GK87" s="794"/>
      <c r="GL87" s="369" t="str">
        <f t="shared" ref="GL87:GL102" si="297">IF($Y87="","",IF($Y87=GK$4,"⇒",""))</f>
        <v/>
      </c>
      <c r="GM87" s="367" t="str">
        <f t="shared" ref="GM87:GM102" si="298">IF($W87="","",IF($W87=GN$4,"→",""))</f>
        <v/>
      </c>
      <c r="GN87" s="368"/>
      <c r="GO87" s="369" t="str">
        <f t="shared" ref="GO87:GO102" si="299">IF($Y87="","",IF($Y87=GN$4,"⇒",""))</f>
        <v/>
      </c>
      <c r="GP87" s="367" t="str">
        <f t="shared" ref="GP87:GP102" si="300">IF($W87="","",IF($W87=GQ$4,"→",""))</f>
        <v/>
      </c>
      <c r="GQ87" s="368"/>
      <c r="GR87" s="369" t="str">
        <f t="shared" ref="GR87:GR102" si="301">IF($Y87="","",IF($Y87=GQ$4,"⇒",""))</f>
        <v/>
      </c>
      <c r="GS87" s="367" t="str">
        <f t="shared" ref="GS87:GS102" si="302">IF($W87="","",IF($W87=GT$4,"→",""))</f>
        <v/>
      </c>
      <c r="GT87" s="368"/>
      <c r="GU87" s="369" t="str">
        <f t="shared" ref="GU87:GU102" si="303">IF($Y87="","",IF($Y87=GT$4,"⇒",""))</f>
        <v/>
      </c>
      <c r="GV87" s="367" t="str">
        <f t="shared" ref="GV87:GV102" si="304">IF($W87="","",IF($W87=GW$4,"→",""))</f>
        <v/>
      </c>
      <c r="GW87" s="368"/>
      <c r="GX87" s="369" t="str">
        <f t="shared" ref="GX87:GX102" si="305">IF($Y87="","",IF($Y87=GW$4,"⇒",""))</f>
        <v/>
      </c>
      <c r="GY87" s="367" t="str">
        <f t="shared" ref="GY87:GY102" si="306">IF($W87="","",IF($W87=GZ$4,"→",""))</f>
        <v>→</v>
      </c>
      <c r="GZ87" s="368"/>
      <c r="HA87" s="369" t="str">
        <f t="shared" ref="HA87:HA102" si="307">IF($Y87="","",IF($Y87=GZ$4,"⇒",""))</f>
        <v/>
      </c>
      <c r="HB87" s="367" t="str">
        <f t="shared" ref="HB87:HB102" si="308">IF($W87="","",IF($W87=HC$4,"→",""))</f>
        <v/>
      </c>
      <c r="HC87" s="368"/>
      <c r="HD87" s="369" t="str">
        <f t="shared" ref="HD87:HD102" si="309">IF($Y87="","",IF($Y87=HC$4,"⇒",""))</f>
        <v/>
      </c>
      <c r="HE87" s="367" t="str">
        <f t="shared" ref="HE87:HE102" si="310">IF($W87="","",IF($W87=HF$4,"→",""))</f>
        <v/>
      </c>
      <c r="HF87" s="368"/>
      <c r="HG87" s="369" t="str">
        <f t="shared" ref="HG87:HG102" si="311">IF($Y87="","",IF($Y87=HF$4,"⇒",""))</f>
        <v/>
      </c>
      <c r="HH87" s="367" t="str">
        <f t="shared" ref="HH87:HH102" si="312">IF($W87="","",IF($W87=HI$4,"→",""))</f>
        <v/>
      </c>
      <c r="HI87" s="368">
        <v>1000</v>
      </c>
      <c r="HJ87" s="369" t="str">
        <f t="shared" ref="HJ87:HJ102" si="313">IF($Y87="","",IF($Y87=HI$4,"⇒",""))</f>
        <v/>
      </c>
      <c r="HK87" s="367" t="str">
        <f t="shared" ref="HK87:HK102" si="314">IF($W87="","",IF($W87=HL$4,"→",""))</f>
        <v/>
      </c>
      <c r="HL87" s="368"/>
      <c r="HM87" s="369" t="str">
        <f t="shared" ref="HM87:HM102" si="315">IF($Y87="","",IF($Y87=HL$4,"⇒",""))</f>
        <v/>
      </c>
      <c r="HN87" s="367" t="str">
        <f t="shared" ref="HN87:HN102" si="316">IF($W87="","",IF($W87=HO$4,"→",""))</f>
        <v/>
      </c>
      <c r="HO87" s="368"/>
      <c r="HP87" s="369" t="str">
        <f t="shared" ref="HP87:HP102" si="317">IF($Y87="","",IF($Y87=HO$4,"⇒",""))</f>
        <v/>
      </c>
      <c r="HQ87" s="367" t="str">
        <f t="shared" ref="HQ87:HQ102" si="318">IF($W87="","",IF($W87=HR$4,"→",""))</f>
        <v/>
      </c>
      <c r="HR87" s="368"/>
      <c r="HS87" s="369" t="str">
        <f t="shared" ref="HS87:HS102" si="319">IF($Y87="","",IF($Y87=HR$4,"⇒",""))</f>
        <v>⇒</v>
      </c>
      <c r="HT87" s="367" t="str">
        <f t="shared" ref="HT87:HT102" si="320">IF($W87="","",IF($W87=HU$4,"→",""))</f>
        <v/>
      </c>
      <c r="HU87" s="368"/>
      <c r="HV87" s="367" t="str">
        <f t="shared" si="199"/>
        <v/>
      </c>
      <c r="HW87" s="367" t="str">
        <f t="shared" si="199"/>
        <v/>
      </c>
      <c r="HX87" s="368"/>
      <c r="HY87" s="369" t="str">
        <f t="shared" ref="HY87:HY102" si="321">IF($Y87="","",IF($Y87=HX$4,"⇒",""))</f>
        <v/>
      </c>
      <c r="HZ87" s="367" t="str">
        <f t="shared" ref="HZ87:HZ102" si="322">IF($W87="","",IF($W87=IA$4,"→",""))</f>
        <v/>
      </c>
      <c r="IA87" s="368"/>
      <c r="IB87" s="369" t="str">
        <f t="shared" ref="IB87:IB102" si="323">IF($Y87="","",IF($Y87=IA$4,"⇒",""))</f>
        <v/>
      </c>
      <c r="IC87" s="367" t="str">
        <f t="shared" ref="IC87:IC102" si="324">IF($W87="","",IF($W87=ID$4,"→",""))</f>
        <v/>
      </c>
      <c r="ID87" s="402"/>
      <c r="IE87" s="369" t="str">
        <f t="shared" ref="IE87:IE102" si="325">IF($Y87="","",IF($Y87=ID$4,"⇒",""))</f>
        <v/>
      </c>
      <c r="IF87" s="367" t="str">
        <f t="shared" ref="IF87:IF102" si="326">IF($W87="","",IF($W87=IG$4,"→",""))</f>
        <v/>
      </c>
      <c r="IG87" s="402"/>
      <c r="IH87" s="369" t="str">
        <f t="shared" ref="IH87:IH102" si="327">IF($Y87="","",IF($Y87=IG$4,"⇒",""))</f>
        <v/>
      </c>
      <c r="II87" s="367" t="str">
        <f t="shared" ref="II87:II102" si="328">IF($W87="","",IF($W87=IJ$4,"→",""))</f>
        <v/>
      </c>
      <c r="IJ87" s="402"/>
      <c r="IK87" s="369" t="str">
        <f t="shared" ref="IK87:IK102" si="329">IF($Y87="","",IF($Y87=IJ$4,"⇒",""))</f>
        <v/>
      </c>
      <c r="IL87" s="367" t="str">
        <f t="shared" ref="IL87:IL102" si="330">IF($W87="","",IF($W87=IM$4,"→",""))</f>
        <v/>
      </c>
      <c r="IM87" s="368"/>
      <c r="IN87" s="369" t="str">
        <f t="shared" ref="IN87:IN102" si="331">IF($Y87="","",IF($Y87=IM$4,"⇒",""))</f>
        <v/>
      </c>
      <c r="IO87" s="367" t="str">
        <f t="shared" ref="IO87:IO102" si="332">IF($W87="","",IF($W87=IP$4,"→",""))</f>
        <v/>
      </c>
      <c r="IP87" s="402"/>
      <c r="IQ87" s="369" t="str">
        <f t="shared" ref="IQ87:IQ102" si="333">IF($Y87="","",IF($Y87=IP$4,"⇒",""))</f>
        <v/>
      </c>
      <c r="IR87" s="367" t="str">
        <f t="shared" ref="IR87:IR102" si="334">IF($W87="","",IF($W87=IS$4,"→",""))</f>
        <v/>
      </c>
      <c r="IS87" s="368"/>
      <c r="IT87" s="369" t="str">
        <f t="shared" ref="IT87:IT102" si="335">IF($Y87="","",IF($Y87=IS$4,"⇒",""))</f>
        <v/>
      </c>
      <c r="IU87" s="367" t="str">
        <f t="shared" ref="IU87:IU102" si="336">IF($W87="","",IF($W87=IV$4,"→",""))</f>
        <v/>
      </c>
      <c r="IV87" s="368"/>
      <c r="IW87" s="369" t="str">
        <f t="shared" ref="IW87:IW102" si="337">IF($Y87="","",IF($Y87=IV$4,"⇒",""))</f>
        <v/>
      </c>
      <c r="IX87" s="367" t="str">
        <f t="shared" ref="IX87:IX102" si="338">IF($W87="","",IF($W87=IY$4,"→",""))</f>
        <v/>
      </c>
      <c r="IY87" s="368"/>
      <c r="IZ87" s="369" t="str">
        <f t="shared" ref="IZ87:IZ102" si="339">IF($Y87="","",IF($Y87=IY$4,"⇒",""))</f>
        <v/>
      </c>
      <c r="JA87" s="367" t="str">
        <f t="shared" ref="JA87:JA102" si="340">IF($W87="","",IF($W87=JB$4,"→",""))</f>
        <v/>
      </c>
      <c r="JB87" s="368"/>
      <c r="JC87" s="369" t="str">
        <f t="shared" ref="JC87:JC102" si="341">IF($Y87="","",IF($Y87=JB$4,"⇒",""))</f>
        <v/>
      </c>
      <c r="JD87" s="367" t="str">
        <f t="shared" ref="JD87:JD102" si="342">IF($W87="","",IF($W87=JE$4,"→",""))</f>
        <v/>
      </c>
      <c r="JE87" s="368"/>
      <c r="JF87" s="369" t="str">
        <f t="shared" ref="JF87:JF102" si="343">IF($Y87="","",IF($Y87=JE$4,"⇒",""))</f>
        <v/>
      </c>
      <c r="JG87" s="367" t="str">
        <f t="shared" ref="JG87:JG102" si="344">IF($W87="","",IF($W87=JH$4,"→",""))</f>
        <v/>
      </c>
      <c r="JH87" s="402"/>
      <c r="JI87" s="369" t="str">
        <f t="shared" ref="JI87:JI102" si="345">IF($Y87="","",IF($Y87=JH$4,"⇒",""))</f>
        <v/>
      </c>
      <c r="JJ87" s="367" t="str">
        <f t="shared" ref="JJ87:JJ102" si="346">IF($W87="","",IF($W87=JK$4,"→",""))</f>
        <v/>
      </c>
      <c r="JK87" s="368"/>
      <c r="JL87" s="369" t="str">
        <f t="shared" ref="JL87:JL102" si="347">IF($Y87="","",IF($Y87=JK$4,"⇒",""))</f>
        <v/>
      </c>
      <c r="JM87" s="367" t="str">
        <f t="shared" ref="JM87:JM102" si="348">IF($W87="","",IF($W87=JN$4,"→",""))</f>
        <v/>
      </c>
      <c r="JN87" s="794"/>
      <c r="JO87" s="369" t="str">
        <f t="shared" ref="JO87:JO102" si="349">IF($Y87="","",IF($Y87=JN$4,"⇒",""))</f>
        <v/>
      </c>
      <c r="JP87" s="367" t="str">
        <f t="shared" ref="JP87:JP102" si="350">IF($W87="","",IF($W87=JQ$4,"→",""))</f>
        <v/>
      </c>
      <c r="JQ87" s="368"/>
      <c r="JR87" s="369" t="str">
        <f t="shared" ref="JR87:JR102" si="351">IF($Y87="","",IF($Y87=JQ$4,"⇒",""))</f>
        <v/>
      </c>
      <c r="JS87" s="367" t="str">
        <f t="shared" ref="JS87:JS102" si="352">IF($W87="","",IF($W87=JT$4,"→",""))</f>
        <v/>
      </c>
      <c r="JT87" s="368"/>
      <c r="JU87" s="369" t="str">
        <f t="shared" ref="JU87:JU102" si="353">IF($Y87="","",IF($Y87=JT$4,"⇒",""))</f>
        <v/>
      </c>
      <c r="JV87" s="367" t="str">
        <f t="shared" ref="JV87:JV102" si="354">IF($W87="","",IF($W87=JW$4,"→",""))</f>
        <v/>
      </c>
      <c r="JW87" s="794"/>
      <c r="JX87" s="369" t="str">
        <f t="shared" ref="JX87:JX102" si="355">IF($Y87="","",IF($Y87=JW$4,"⇒",""))</f>
        <v/>
      </c>
      <c r="JY87" s="367" t="str">
        <f t="shared" ref="JY87:JY102" si="356">IF($W87="","",IF($W87=JZ$4,"→",""))</f>
        <v/>
      </c>
      <c r="JZ87" s="794"/>
      <c r="KA87" s="369" t="str">
        <f t="shared" ref="KA87:KA102" si="357">IF($Y87="","",IF($Y87=JZ$4,"⇒",""))</f>
        <v/>
      </c>
      <c r="KB87" s="367" t="str">
        <f t="shared" ref="KB87:KB102" si="358">IF($W87="","",IF($W87=KC$4,"→",""))</f>
        <v/>
      </c>
      <c r="KC87" s="368"/>
      <c r="KD87" s="369" t="str">
        <f t="shared" ref="KD87:KD102" si="359">IF($Y87="","",IF($Y87=KC$4,"⇒",""))</f>
        <v/>
      </c>
      <c r="KE87" s="367" t="str">
        <f t="shared" ref="KE87:KE102" si="360">IF($W87="","",IF($W87=KF$4,"→",""))</f>
        <v/>
      </c>
      <c r="KF87" s="368"/>
      <c r="KG87" s="369" t="str">
        <f t="shared" ref="KG87:KG102" si="361">IF($Y87="","",IF($Y87=KF$4,"⇒",""))</f>
        <v/>
      </c>
      <c r="KH87" s="367" t="str">
        <f t="shared" ref="KH87:KH102" si="362">IF($W87="","",IF($W87=KI$4,"→",""))</f>
        <v/>
      </c>
      <c r="KI87" s="368"/>
      <c r="KJ87" s="369" t="str">
        <f t="shared" ref="KJ87:KJ102" si="363">IF($Y87="","",IF($Y87=KI$4,"⇒",""))</f>
        <v/>
      </c>
      <c r="KK87" s="367" t="str">
        <f t="shared" ref="KK87:KK102" si="364">IF($W87="","",IF($W87=KL$4,"→",""))</f>
        <v/>
      </c>
      <c r="KL87" s="368"/>
      <c r="KM87" s="369" t="str">
        <f t="shared" ref="KM87:KM102" si="365">IF($Y87="","",IF($Y87=KL$4,"⇒",""))</f>
        <v/>
      </c>
      <c r="KN87" s="367" t="str">
        <f t="shared" ref="KN87:KN102" si="366">IF($W87="","",IF($W87=KO$4,"→",""))</f>
        <v/>
      </c>
      <c r="KO87" s="368"/>
      <c r="KP87" s="369" t="str">
        <f t="shared" ref="KP87:KP102" si="367">IF($Y87="","",IF($Y87=KO$4,"⇒",""))</f>
        <v/>
      </c>
      <c r="KQ87" s="367" t="str">
        <f t="shared" ref="KQ87:KQ102" si="368">IF($W87="","",IF($W87=KR$4,"→",""))</f>
        <v/>
      </c>
      <c r="KR87" s="368"/>
      <c r="KS87" s="369" t="str">
        <f t="shared" ref="KS87:KS102" si="369">IF($Y87="","",IF($Y87=KR$4,"⇒",""))</f>
        <v/>
      </c>
      <c r="KT87" s="367" t="str">
        <f t="shared" ref="KT87:KT102" si="370">IF($W87="","",IF($W87=KU$4,"→",""))</f>
        <v/>
      </c>
      <c r="KU87" s="368"/>
      <c r="KV87" s="369" t="str">
        <f t="shared" ref="KV87:KV102" si="371">IF($Y87="","",IF($Y87=KU$4,"⇒",""))</f>
        <v/>
      </c>
      <c r="KW87" s="367" t="str">
        <f t="shared" ref="KW87:KW102" si="372">IF($W87="","",IF($W87=KX$4,"→",""))</f>
        <v/>
      </c>
      <c r="KX87" s="368"/>
      <c r="KY87" s="369" t="str">
        <f t="shared" ref="KY87:KY102" si="373">IF($Y87="","",IF($Y87=KX$4,"⇒",""))</f>
        <v/>
      </c>
      <c r="KZ87" s="367" t="str">
        <f t="shared" ref="KZ87:KZ102" si="374">IF($W87="","",IF($W87=LA$4,"→",""))</f>
        <v/>
      </c>
      <c r="LA87" s="368"/>
      <c r="LB87" s="369" t="str">
        <f t="shared" ref="LB87:LB102" si="375">IF($Y87="","",IF($Y87=LA$4,"⇒",""))</f>
        <v/>
      </c>
      <c r="LC87" s="367" t="str">
        <f t="shared" ref="LC87:LC102" si="376">IF($W87="","",IF($W87=LD$4,"→",""))</f>
        <v/>
      </c>
      <c r="LD87" s="368"/>
      <c r="LE87" s="369" t="str">
        <f t="shared" ref="LE87:LE102" si="377">IF($Y87="","",IF($Y87=LD$4,"⇒",""))</f>
        <v/>
      </c>
      <c r="LF87" s="367" t="str">
        <f t="shared" ref="LF87:LF102" si="378">IF($W87="","",IF($W87=LG$4,"→",""))</f>
        <v/>
      </c>
      <c r="LG87" s="368"/>
      <c r="LH87" s="369" t="str">
        <f t="shared" ref="LH87:LH102" si="379">IF($Y87="","",IF($Y87=LG$4,"⇒",""))</f>
        <v/>
      </c>
      <c r="LI87" s="367" t="str">
        <f t="shared" ref="LI87:LI102" si="380">IF($W87="","",IF($W87=LJ$4,"→",""))</f>
        <v/>
      </c>
      <c r="LJ87" s="368"/>
      <c r="LK87" s="367" t="str">
        <f t="shared" ref="LK87:LK102" si="381">IF($W87="","",IF($W87=LL$4,"→",""))</f>
        <v/>
      </c>
      <c r="XFD87" s="230">
        <f t="shared" si="197"/>
        <v>2000</v>
      </c>
    </row>
    <row r="88" spans="1:323 16384:16384" ht="21.65" customHeight="1" x14ac:dyDescent="0.2">
      <c r="A88" s="120"/>
      <c r="B88" s="637">
        <f>IFERROR(VLOOKUP($D88,[1]受注ﾌｧｲﾙ!$A$3:$BZ$1314,5,FALSE),"-")</f>
        <v>46127.454444444447</v>
      </c>
      <c r="C88" s="555">
        <f>IFERROR(VLOOKUP($D88,[1]受注ﾌｧｲﾙ!$A$3:$BZ$1314,6,FALSE),"-")</f>
        <v>0</v>
      </c>
      <c r="D88" s="763" t="s">
        <v>1030</v>
      </c>
      <c r="E88" s="638">
        <f>IFERROR(VLOOKUP($D88,[1]受注ﾌｧｲﾙ!$A$3:$BZ$1314,17,FALSE),"-")</f>
        <v>6710</v>
      </c>
      <c r="F88" s="540" t="str">
        <f>IFERROR(VLOOKUP($D88,[1]受注ﾌｧｲﾙ!$A$3:$BZ$1314,18,FALSE),"-")</f>
        <v>50080-AY0B- 680X200</v>
      </c>
      <c r="G88" s="540" t="str">
        <f>IFERROR(VLOOKUP($D88,[1]受注ﾌｧｲﾙ!$A$3:$BZ$1314,19,FALSE),"-")</f>
        <v>FA</v>
      </c>
      <c r="H88" s="540" t="str">
        <f>IFERROR(VLOOKUP($D88,[1]受注ﾌｧｲﾙ!$A$3:$BZ$1314,20,FALSE),"-")</f>
        <v>BG1</v>
      </c>
      <c r="I88" s="540" t="str">
        <f>IFERROR(VLOOKUP($D88,[1]受注ﾌｧｲﾙ!$A$3:$BZ$1314,21,FALSE),"-")</f>
        <v>F</v>
      </c>
      <c r="J88" s="639">
        <f>IFERROR(VLOOKUP($D88,[1]受注ﾌｧｲﾙ!$A$3:$BZ$1314,22,FALSE),"-")</f>
        <v>600</v>
      </c>
      <c r="K88" s="540" t="str">
        <f>IFERROR(VLOOKUP($D88,[1]受注ﾌｧｲﾙ!$A$3:$BZ$1314,8,FALSE),"-")</f>
        <v>0R040-8Y0B- 680X200</v>
      </c>
      <c r="L88" s="540" t="str">
        <f>IFERROR(VLOOKUP($D88,[1]受注ﾌｧｲﾙ!$A$3:$BZ$1314,9,FALSE),"-")</f>
        <v>FA</v>
      </c>
      <c r="M88" s="540" t="str">
        <f>IFERROR(VLOOKUP($D88,[1]受注ﾌｧｲﾙ!$A$3:$BZ$1314,10,FALSE),"-")</f>
        <v>BG1</v>
      </c>
      <c r="N88" s="540" t="str">
        <f>IFERROR(VLOOKUP($D88,[1]受注ﾌｧｲﾙ!$A$3:$BZ$1314,11,FALSE),"-")</f>
        <v>C</v>
      </c>
      <c r="O88" s="639">
        <f>IFERROR(VLOOKUP($D88,[1]受注ﾌｧｲﾙ!$A$3:$BZ$1314,13,FALSE),"-")</f>
        <v>1200</v>
      </c>
      <c r="P88" s="540">
        <f>IFERROR(VLOOKUP($D88,[1]受注ﾌｧｲﾙ!$A$3:$BZ$1314,15,FALSE),"-")</f>
        <v>0</v>
      </c>
      <c r="Q88" s="640">
        <f>IFERROR((VLOOKUP($D88,[1]受注ﾌｧｲﾙ!$A$3:$BZ$1314,16,FALSE)*O88),"-")</f>
        <v>1200</v>
      </c>
      <c r="R88" s="640" t="str">
        <f>IFERROR(VLOOKUP($D88,[3]加工日報その他!$A$5:$DD$999,107,FALSE),"-")</f>
        <v>-</v>
      </c>
      <c r="S88" s="540" t="str">
        <f>IFERROR(VLOOKUP($D88,[1]受注ﾌｧｲﾙ!$A$3:$BZ$1314,26,FALSE),"-")</f>
        <v>熱融着，SEC</v>
      </c>
      <c r="T88" s="641" t="str">
        <f>IFERROR(VLOOKUP($D88,[1]受注ﾌｧｲﾙ!$A$3:$BZ$1314,23,FALSE),"-")</f>
        <v>滋賀</v>
      </c>
      <c r="U88" s="642"/>
      <c r="V88" s="642"/>
      <c r="W88" s="642">
        <f>IFERROR(VLOOKUP($D88,[1]受注ﾌｧｲﾙ!$A$3:$BZ$1314,25,FALSE),"-")</f>
        <v>46139</v>
      </c>
      <c r="X88" s="642">
        <f>IFERROR(VLOOKUP($D88,[1]受注ﾌｧｲﾙ!$A$3:$BZ$1314,32,FALSE),"-")</f>
        <v>46142</v>
      </c>
      <c r="Y88" s="642">
        <f>IFERROR(VLOOKUP($D88,[1]受注ﾌｧｲﾙ!$A$3:$BZ$1314,33,FALSE),"-")</f>
        <v>46142</v>
      </c>
      <c r="Z88" s="642">
        <f t="shared" si="0"/>
        <v>46139</v>
      </c>
      <c r="AA88" s="643" t="str">
        <f>IFERROR(VLOOKUP($D88,[3]加工日報その他!$A$5:$DD$999,2,FALSE),"-")</f>
        <v>-</v>
      </c>
      <c r="AB88" s="644" t="str">
        <f>IFERROR(VLOOKUP($D88,[3]加工日報その他!$A$5:$DD$999,108,FALSE),"-")</f>
        <v>-</v>
      </c>
      <c r="AC88" s="645">
        <f t="shared" si="194"/>
        <v>600</v>
      </c>
      <c r="AD88" s="410" t="str">
        <f>IFERROR(VLOOKUP($D88,[1]受注ﾌｧｲﾙ!$A$3:$BZ$1314,27,FALSE),"-")&amp;"　"&amp;IFERROR(VLOOKUP($D88,[1]受注ﾌｧｲﾙ!$A$3:$BZ$1314,28,FALSE),"-")&amp;"　"&amp;IFERROR(VLOOKUP($D88,[1]受注ﾌｧｲﾙ!$A$3:$BZ$1314,29,FALSE),"-")</f>
        <v>検査前入庫依頼　　</v>
      </c>
      <c r="AE88" s="366"/>
      <c r="AF88" s="646" t="str">
        <f>IFERROR(VLOOKUP($D88,[3]加工日報その他!$A$5:$DD$999,94,FALSE),"-")</f>
        <v>-</v>
      </c>
      <c r="AG88" s="647" t="str">
        <f>IFERROR(VLOOKUP($D88,[1]受注ﾌｧｲﾙ!$A$3:$BZ$1314,2,FALSE),"-")</f>
        <v>通常入力</v>
      </c>
      <c r="AH88" s="647" t="str">
        <f>IFERROR(VLOOKUP($D88,[1]受注ﾌｧｲﾙ!$A$3:$BZ$1314,3,FALSE),"-")</f>
        <v>後加工</v>
      </c>
      <c r="AI88" s="648" t="str">
        <f>IFERROR(VLOOKUP($D88,[1]受注ﾌｧｲﾙ!$A$3:$BZ$1314,31,FALSE),"-")</f>
        <v>屋根</v>
      </c>
      <c r="AJ88" s="648" t="str">
        <f>IFERROR(VLOOKUP($D88,[1]受注ﾌｧｲﾙ!$A$3:$BZ$1314,12,FALSE),"-")</f>
        <v xml:space="preserve"> </v>
      </c>
      <c r="AK88" s="649" t="str">
        <f>IFERROR(VLOOKUP($D88,[1]受注ﾌｧｲﾙ!$A$3:$BZ$1314,24,FALSE),"-")</f>
        <v>熱融着</v>
      </c>
      <c r="AL88" s="366"/>
      <c r="AM88" s="366"/>
      <c r="AN88" s="366"/>
      <c r="AO88" s="366"/>
      <c r="AP88" s="366"/>
      <c r="AQ88" s="848" t="s">
        <v>326</v>
      </c>
      <c r="AR88" s="763"/>
      <c r="AS88" s="367" t="str">
        <f t="shared" si="200"/>
        <v/>
      </c>
      <c r="AT88" s="368"/>
      <c r="AU88" s="369" t="str">
        <f t="shared" si="201"/>
        <v/>
      </c>
      <c r="AV88" s="367" t="str">
        <f t="shared" si="202"/>
        <v/>
      </c>
      <c r="AW88" s="368"/>
      <c r="AX88" s="369" t="str">
        <f t="shared" si="203"/>
        <v/>
      </c>
      <c r="AY88" s="367" t="str">
        <f t="shared" si="204"/>
        <v/>
      </c>
      <c r="AZ88" s="402"/>
      <c r="BA88" s="369" t="str">
        <f t="shared" si="205"/>
        <v/>
      </c>
      <c r="BB88" s="367" t="str">
        <f t="shared" si="206"/>
        <v/>
      </c>
      <c r="BC88" s="402"/>
      <c r="BD88" s="369" t="str">
        <f t="shared" si="207"/>
        <v/>
      </c>
      <c r="BE88" s="367" t="str">
        <f t="shared" si="208"/>
        <v/>
      </c>
      <c r="BF88" s="402"/>
      <c r="BG88" s="369" t="str">
        <f t="shared" si="209"/>
        <v/>
      </c>
      <c r="BH88" s="367" t="str">
        <f t="shared" si="210"/>
        <v/>
      </c>
      <c r="BI88" s="368"/>
      <c r="BJ88" s="369" t="str">
        <f t="shared" si="211"/>
        <v/>
      </c>
      <c r="BK88" s="367" t="str">
        <f t="shared" si="212"/>
        <v/>
      </c>
      <c r="BL88" s="402"/>
      <c r="BM88" s="369" t="str">
        <f t="shared" si="213"/>
        <v/>
      </c>
      <c r="BN88" s="367" t="str">
        <f t="shared" si="214"/>
        <v/>
      </c>
      <c r="BO88" s="368"/>
      <c r="BP88" s="369" t="str">
        <f t="shared" si="215"/>
        <v/>
      </c>
      <c r="BQ88" s="367" t="str">
        <f t="shared" si="216"/>
        <v/>
      </c>
      <c r="BR88" s="368"/>
      <c r="BS88" s="369" t="str">
        <f t="shared" si="217"/>
        <v/>
      </c>
      <c r="BT88" s="367" t="str">
        <f t="shared" si="218"/>
        <v/>
      </c>
      <c r="BU88" s="368"/>
      <c r="BV88" s="369" t="str">
        <f t="shared" si="219"/>
        <v/>
      </c>
      <c r="BW88" s="367" t="str">
        <f t="shared" si="220"/>
        <v/>
      </c>
      <c r="BX88" s="368"/>
      <c r="BY88" s="369" t="str">
        <f t="shared" si="221"/>
        <v/>
      </c>
      <c r="BZ88" s="367" t="str">
        <f t="shared" si="222"/>
        <v/>
      </c>
      <c r="CA88" s="368"/>
      <c r="CB88" s="369" t="str">
        <f t="shared" si="223"/>
        <v/>
      </c>
      <c r="CC88" s="367" t="str">
        <f t="shared" si="224"/>
        <v/>
      </c>
      <c r="CD88" s="402"/>
      <c r="CE88" s="369" t="str">
        <f t="shared" si="225"/>
        <v/>
      </c>
      <c r="CF88" s="367" t="str">
        <f t="shared" si="226"/>
        <v/>
      </c>
      <c r="CG88" s="368"/>
      <c r="CH88" s="369" t="str">
        <f t="shared" si="227"/>
        <v/>
      </c>
      <c r="CI88" s="367" t="str">
        <f t="shared" si="228"/>
        <v/>
      </c>
      <c r="CJ88" s="794"/>
      <c r="CK88" s="369" t="str">
        <f t="shared" si="229"/>
        <v/>
      </c>
      <c r="CL88" s="367" t="str">
        <f t="shared" si="230"/>
        <v/>
      </c>
      <c r="CM88" s="368"/>
      <c r="CN88" s="369" t="str">
        <f t="shared" si="231"/>
        <v/>
      </c>
      <c r="CO88" s="367" t="str">
        <f t="shared" si="232"/>
        <v/>
      </c>
      <c r="CP88" s="368"/>
      <c r="CQ88" s="369" t="str">
        <f t="shared" si="233"/>
        <v/>
      </c>
      <c r="CR88" s="367" t="str">
        <f t="shared" si="234"/>
        <v/>
      </c>
      <c r="CS88" s="794"/>
      <c r="CT88" s="369" t="str">
        <f t="shared" si="235"/>
        <v/>
      </c>
      <c r="CU88" s="367" t="str">
        <f t="shared" si="236"/>
        <v/>
      </c>
      <c r="CV88" s="794"/>
      <c r="CW88" s="369" t="str">
        <f t="shared" si="237"/>
        <v/>
      </c>
      <c r="CX88" s="367" t="str">
        <f t="shared" si="238"/>
        <v/>
      </c>
      <c r="CY88" s="368"/>
      <c r="CZ88" s="369" t="str">
        <f t="shared" si="239"/>
        <v/>
      </c>
      <c r="DA88" s="367" t="str">
        <f t="shared" si="240"/>
        <v/>
      </c>
      <c r="DB88" s="368"/>
      <c r="DC88" s="369" t="str">
        <f t="shared" si="241"/>
        <v/>
      </c>
      <c r="DD88" s="367" t="str">
        <f t="shared" si="242"/>
        <v/>
      </c>
      <c r="DE88" s="368"/>
      <c r="DF88" s="369" t="str">
        <f t="shared" si="243"/>
        <v/>
      </c>
      <c r="DG88" s="367" t="str">
        <f t="shared" si="244"/>
        <v/>
      </c>
      <c r="DH88" s="368"/>
      <c r="DI88" s="369" t="str">
        <f t="shared" si="245"/>
        <v/>
      </c>
      <c r="DJ88" s="367" t="str">
        <f t="shared" si="246"/>
        <v/>
      </c>
      <c r="DK88" s="368"/>
      <c r="DL88" s="369" t="str">
        <f t="shared" si="247"/>
        <v/>
      </c>
      <c r="DM88" s="367" t="str">
        <f t="shared" si="248"/>
        <v/>
      </c>
      <c r="DN88" s="368"/>
      <c r="DO88" s="369" t="str">
        <f t="shared" si="249"/>
        <v/>
      </c>
      <c r="DP88" s="367" t="str">
        <f t="shared" si="250"/>
        <v/>
      </c>
      <c r="DQ88" s="368"/>
      <c r="DR88" s="369" t="str">
        <f t="shared" si="251"/>
        <v/>
      </c>
      <c r="DS88" s="367" t="str">
        <f t="shared" si="252"/>
        <v/>
      </c>
      <c r="DT88" s="368"/>
      <c r="DU88" s="369" t="str">
        <f t="shared" si="253"/>
        <v/>
      </c>
      <c r="DV88" s="367" t="str">
        <f t="shared" si="254"/>
        <v/>
      </c>
      <c r="DW88" s="368"/>
      <c r="DX88" s="369" t="str">
        <f t="shared" si="255"/>
        <v/>
      </c>
      <c r="DY88" s="367" t="str">
        <f t="shared" si="256"/>
        <v/>
      </c>
      <c r="DZ88" s="368"/>
      <c r="EA88" s="369" t="str">
        <f t="shared" si="257"/>
        <v/>
      </c>
      <c r="EB88" s="367" t="str">
        <f t="shared" si="258"/>
        <v/>
      </c>
      <c r="EC88" s="368"/>
      <c r="ED88" s="369" t="str">
        <f t="shared" si="259"/>
        <v/>
      </c>
      <c r="EE88" s="367" t="str">
        <f t="shared" si="260"/>
        <v/>
      </c>
      <c r="EF88" s="368"/>
      <c r="EG88" s="367" t="str">
        <f t="shared" si="198"/>
        <v/>
      </c>
      <c r="EH88" s="367" t="str">
        <f t="shared" si="198"/>
        <v/>
      </c>
      <c r="EI88" s="368"/>
      <c r="EJ88" s="369" t="str">
        <f t="shared" si="261"/>
        <v/>
      </c>
      <c r="EK88" s="367" t="str">
        <f t="shared" si="262"/>
        <v/>
      </c>
      <c r="EL88" s="368"/>
      <c r="EM88" s="369" t="str">
        <f t="shared" si="263"/>
        <v/>
      </c>
      <c r="EN88" s="367" t="str">
        <f t="shared" si="264"/>
        <v/>
      </c>
      <c r="EO88" s="402"/>
      <c r="EP88" s="369" t="str">
        <f t="shared" si="265"/>
        <v/>
      </c>
      <c r="EQ88" s="367" t="str">
        <f t="shared" si="266"/>
        <v/>
      </c>
      <c r="ER88" s="402"/>
      <c r="ES88" s="369" t="str">
        <f t="shared" si="267"/>
        <v/>
      </c>
      <c r="ET88" s="367" t="str">
        <f t="shared" si="268"/>
        <v/>
      </c>
      <c r="EU88" s="402"/>
      <c r="EV88" s="369" t="str">
        <f t="shared" si="269"/>
        <v/>
      </c>
      <c r="EW88" s="367" t="str">
        <f t="shared" si="270"/>
        <v/>
      </c>
      <c r="EX88" s="368"/>
      <c r="EY88" s="369" t="str">
        <f t="shared" si="271"/>
        <v/>
      </c>
      <c r="EZ88" s="367" t="str">
        <f t="shared" si="272"/>
        <v/>
      </c>
      <c r="FA88" s="402"/>
      <c r="FB88" s="369" t="str">
        <f t="shared" si="273"/>
        <v/>
      </c>
      <c r="FC88" s="367" t="str">
        <f t="shared" si="274"/>
        <v/>
      </c>
      <c r="FD88" s="368"/>
      <c r="FE88" s="369" t="str">
        <f t="shared" si="275"/>
        <v/>
      </c>
      <c r="FF88" s="367" t="str">
        <f t="shared" si="276"/>
        <v/>
      </c>
      <c r="FG88" s="368"/>
      <c r="FH88" s="369" t="str">
        <f t="shared" si="277"/>
        <v/>
      </c>
      <c r="FI88" s="367" t="str">
        <f t="shared" si="278"/>
        <v/>
      </c>
      <c r="FJ88" s="368"/>
      <c r="FK88" s="369" t="str">
        <f t="shared" si="279"/>
        <v/>
      </c>
      <c r="FL88" s="367" t="str">
        <f t="shared" si="280"/>
        <v/>
      </c>
      <c r="FM88" s="368"/>
      <c r="FN88" s="369" t="str">
        <f t="shared" si="281"/>
        <v/>
      </c>
      <c r="FO88" s="367" t="str">
        <f t="shared" si="282"/>
        <v/>
      </c>
      <c r="FP88" s="368"/>
      <c r="FQ88" s="369" t="str">
        <f t="shared" si="283"/>
        <v/>
      </c>
      <c r="FR88" s="367" t="str">
        <f t="shared" si="284"/>
        <v/>
      </c>
      <c r="FS88" s="402"/>
      <c r="FT88" s="369" t="str">
        <f t="shared" si="285"/>
        <v/>
      </c>
      <c r="FU88" s="367" t="str">
        <f t="shared" si="286"/>
        <v/>
      </c>
      <c r="FV88" s="368"/>
      <c r="FW88" s="369" t="str">
        <f t="shared" si="287"/>
        <v/>
      </c>
      <c r="FX88" s="367" t="str">
        <f t="shared" si="288"/>
        <v/>
      </c>
      <c r="FY88" s="794"/>
      <c r="FZ88" s="369" t="str">
        <f t="shared" si="289"/>
        <v/>
      </c>
      <c r="GA88" s="367" t="str">
        <f t="shared" si="290"/>
        <v/>
      </c>
      <c r="GB88" s="368"/>
      <c r="GC88" s="369" t="str">
        <f t="shared" si="291"/>
        <v/>
      </c>
      <c r="GD88" s="367" t="str">
        <f t="shared" si="292"/>
        <v/>
      </c>
      <c r="GE88" s="368"/>
      <c r="GF88" s="369" t="str">
        <f t="shared" si="293"/>
        <v/>
      </c>
      <c r="GG88" s="367" t="str">
        <f t="shared" si="294"/>
        <v/>
      </c>
      <c r="GH88" s="794"/>
      <c r="GI88" s="369" t="str">
        <f t="shared" si="295"/>
        <v/>
      </c>
      <c r="GJ88" s="367" t="str">
        <f t="shared" si="296"/>
        <v/>
      </c>
      <c r="GK88" s="794"/>
      <c r="GL88" s="369" t="str">
        <f t="shared" si="297"/>
        <v/>
      </c>
      <c r="GM88" s="367" t="str">
        <f t="shared" si="298"/>
        <v/>
      </c>
      <c r="GN88" s="368"/>
      <c r="GO88" s="369" t="str">
        <f t="shared" si="299"/>
        <v/>
      </c>
      <c r="GP88" s="367" t="str">
        <f t="shared" si="300"/>
        <v/>
      </c>
      <c r="GQ88" s="368"/>
      <c r="GR88" s="369" t="str">
        <f t="shared" si="301"/>
        <v/>
      </c>
      <c r="GS88" s="367" t="str">
        <f t="shared" si="302"/>
        <v/>
      </c>
      <c r="GT88" s="368"/>
      <c r="GU88" s="369" t="str">
        <f t="shared" si="303"/>
        <v/>
      </c>
      <c r="GV88" s="367" t="str">
        <f t="shared" si="304"/>
        <v/>
      </c>
      <c r="GW88" s="368"/>
      <c r="GX88" s="369" t="str">
        <f t="shared" si="305"/>
        <v/>
      </c>
      <c r="GY88" s="367" t="str">
        <f t="shared" si="306"/>
        <v/>
      </c>
      <c r="GZ88" s="368"/>
      <c r="HA88" s="369" t="str">
        <f t="shared" si="307"/>
        <v/>
      </c>
      <c r="HB88" s="367" t="str">
        <f t="shared" si="308"/>
        <v/>
      </c>
      <c r="HC88" s="368"/>
      <c r="HD88" s="369" t="str">
        <f t="shared" si="309"/>
        <v/>
      </c>
      <c r="HE88" s="367" t="str">
        <f t="shared" si="310"/>
        <v/>
      </c>
      <c r="HF88" s="368"/>
      <c r="HG88" s="369" t="str">
        <f t="shared" si="311"/>
        <v/>
      </c>
      <c r="HH88" s="367" t="str">
        <f t="shared" si="312"/>
        <v>→</v>
      </c>
      <c r="HI88" s="368">
        <v>600</v>
      </c>
      <c r="HJ88" s="369" t="str">
        <f t="shared" si="313"/>
        <v/>
      </c>
      <c r="HK88" s="367" t="str">
        <f t="shared" si="314"/>
        <v/>
      </c>
      <c r="HL88" s="368"/>
      <c r="HM88" s="369" t="str">
        <f t="shared" si="315"/>
        <v/>
      </c>
      <c r="HN88" s="367" t="str">
        <f t="shared" si="316"/>
        <v/>
      </c>
      <c r="HO88" s="368"/>
      <c r="HP88" s="369" t="str">
        <f t="shared" si="317"/>
        <v/>
      </c>
      <c r="HQ88" s="367" t="str">
        <f t="shared" si="318"/>
        <v/>
      </c>
      <c r="HR88" s="368"/>
      <c r="HS88" s="369" t="str">
        <f t="shared" si="319"/>
        <v>⇒</v>
      </c>
      <c r="HT88" s="367" t="str">
        <f t="shared" si="320"/>
        <v/>
      </c>
      <c r="HU88" s="368"/>
      <c r="HV88" s="367" t="str">
        <f t="shared" si="199"/>
        <v/>
      </c>
      <c r="HW88" s="367" t="str">
        <f t="shared" si="199"/>
        <v/>
      </c>
      <c r="HX88" s="368"/>
      <c r="HY88" s="369" t="str">
        <f t="shared" si="321"/>
        <v/>
      </c>
      <c r="HZ88" s="367" t="str">
        <f t="shared" si="322"/>
        <v/>
      </c>
      <c r="IA88" s="368"/>
      <c r="IB88" s="369" t="str">
        <f t="shared" si="323"/>
        <v/>
      </c>
      <c r="IC88" s="367" t="str">
        <f t="shared" si="324"/>
        <v/>
      </c>
      <c r="ID88" s="402"/>
      <c r="IE88" s="369" t="str">
        <f t="shared" si="325"/>
        <v/>
      </c>
      <c r="IF88" s="367" t="str">
        <f t="shared" si="326"/>
        <v/>
      </c>
      <c r="IG88" s="402"/>
      <c r="IH88" s="369" t="str">
        <f t="shared" si="327"/>
        <v/>
      </c>
      <c r="II88" s="367" t="str">
        <f t="shared" si="328"/>
        <v/>
      </c>
      <c r="IJ88" s="402"/>
      <c r="IK88" s="369" t="str">
        <f t="shared" si="329"/>
        <v/>
      </c>
      <c r="IL88" s="367" t="str">
        <f t="shared" si="330"/>
        <v/>
      </c>
      <c r="IM88" s="368"/>
      <c r="IN88" s="369" t="str">
        <f t="shared" si="331"/>
        <v/>
      </c>
      <c r="IO88" s="367" t="str">
        <f t="shared" si="332"/>
        <v/>
      </c>
      <c r="IP88" s="402"/>
      <c r="IQ88" s="369" t="str">
        <f t="shared" si="333"/>
        <v/>
      </c>
      <c r="IR88" s="367" t="str">
        <f t="shared" si="334"/>
        <v/>
      </c>
      <c r="IS88" s="368"/>
      <c r="IT88" s="369" t="str">
        <f t="shared" si="335"/>
        <v/>
      </c>
      <c r="IU88" s="367" t="str">
        <f t="shared" si="336"/>
        <v/>
      </c>
      <c r="IV88" s="368"/>
      <c r="IW88" s="369" t="str">
        <f t="shared" si="337"/>
        <v/>
      </c>
      <c r="IX88" s="367" t="str">
        <f t="shared" si="338"/>
        <v/>
      </c>
      <c r="IY88" s="368"/>
      <c r="IZ88" s="369" t="str">
        <f t="shared" si="339"/>
        <v/>
      </c>
      <c r="JA88" s="367" t="str">
        <f t="shared" si="340"/>
        <v/>
      </c>
      <c r="JB88" s="368"/>
      <c r="JC88" s="369" t="str">
        <f t="shared" si="341"/>
        <v/>
      </c>
      <c r="JD88" s="367" t="str">
        <f t="shared" si="342"/>
        <v/>
      </c>
      <c r="JE88" s="368"/>
      <c r="JF88" s="369" t="str">
        <f t="shared" si="343"/>
        <v/>
      </c>
      <c r="JG88" s="367" t="str">
        <f t="shared" si="344"/>
        <v/>
      </c>
      <c r="JH88" s="402"/>
      <c r="JI88" s="369" t="str">
        <f t="shared" si="345"/>
        <v/>
      </c>
      <c r="JJ88" s="367" t="str">
        <f t="shared" si="346"/>
        <v/>
      </c>
      <c r="JK88" s="368"/>
      <c r="JL88" s="369" t="str">
        <f t="shared" si="347"/>
        <v/>
      </c>
      <c r="JM88" s="367" t="str">
        <f t="shared" si="348"/>
        <v/>
      </c>
      <c r="JN88" s="794"/>
      <c r="JO88" s="369" t="str">
        <f t="shared" si="349"/>
        <v/>
      </c>
      <c r="JP88" s="367" t="str">
        <f t="shared" si="350"/>
        <v/>
      </c>
      <c r="JQ88" s="368"/>
      <c r="JR88" s="369" t="str">
        <f t="shared" si="351"/>
        <v/>
      </c>
      <c r="JS88" s="367" t="str">
        <f t="shared" si="352"/>
        <v/>
      </c>
      <c r="JT88" s="368"/>
      <c r="JU88" s="369" t="str">
        <f t="shared" si="353"/>
        <v/>
      </c>
      <c r="JV88" s="367" t="str">
        <f t="shared" si="354"/>
        <v/>
      </c>
      <c r="JW88" s="794"/>
      <c r="JX88" s="369" t="str">
        <f t="shared" si="355"/>
        <v/>
      </c>
      <c r="JY88" s="367" t="str">
        <f t="shared" si="356"/>
        <v/>
      </c>
      <c r="JZ88" s="794"/>
      <c r="KA88" s="369" t="str">
        <f t="shared" si="357"/>
        <v/>
      </c>
      <c r="KB88" s="367" t="str">
        <f t="shared" si="358"/>
        <v/>
      </c>
      <c r="KC88" s="368"/>
      <c r="KD88" s="369" t="str">
        <f t="shared" si="359"/>
        <v/>
      </c>
      <c r="KE88" s="367" t="str">
        <f t="shared" si="360"/>
        <v/>
      </c>
      <c r="KF88" s="368"/>
      <c r="KG88" s="369" t="str">
        <f t="shared" si="361"/>
        <v/>
      </c>
      <c r="KH88" s="367" t="str">
        <f t="shared" si="362"/>
        <v/>
      </c>
      <c r="KI88" s="368"/>
      <c r="KJ88" s="369" t="str">
        <f t="shared" si="363"/>
        <v/>
      </c>
      <c r="KK88" s="367" t="str">
        <f t="shared" si="364"/>
        <v/>
      </c>
      <c r="KL88" s="368"/>
      <c r="KM88" s="369" t="str">
        <f t="shared" si="365"/>
        <v/>
      </c>
      <c r="KN88" s="367" t="str">
        <f t="shared" si="366"/>
        <v/>
      </c>
      <c r="KO88" s="368"/>
      <c r="KP88" s="369" t="str">
        <f t="shared" si="367"/>
        <v/>
      </c>
      <c r="KQ88" s="367" t="str">
        <f t="shared" si="368"/>
        <v/>
      </c>
      <c r="KR88" s="368"/>
      <c r="KS88" s="369" t="str">
        <f t="shared" si="369"/>
        <v/>
      </c>
      <c r="KT88" s="367" t="str">
        <f t="shared" si="370"/>
        <v/>
      </c>
      <c r="KU88" s="368"/>
      <c r="KV88" s="369" t="str">
        <f t="shared" si="371"/>
        <v/>
      </c>
      <c r="KW88" s="367" t="str">
        <f t="shared" si="372"/>
        <v/>
      </c>
      <c r="KX88" s="368"/>
      <c r="KY88" s="369" t="str">
        <f t="shared" si="373"/>
        <v/>
      </c>
      <c r="KZ88" s="367" t="str">
        <f t="shared" si="374"/>
        <v/>
      </c>
      <c r="LA88" s="368"/>
      <c r="LB88" s="369" t="str">
        <f t="shared" si="375"/>
        <v/>
      </c>
      <c r="LC88" s="367" t="str">
        <f t="shared" si="376"/>
        <v/>
      </c>
      <c r="LD88" s="368"/>
      <c r="LE88" s="369" t="str">
        <f t="shared" si="377"/>
        <v/>
      </c>
      <c r="LF88" s="367" t="str">
        <f t="shared" si="378"/>
        <v/>
      </c>
      <c r="LG88" s="368"/>
      <c r="LH88" s="369" t="str">
        <f t="shared" si="379"/>
        <v/>
      </c>
      <c r="LI88" s="367" t="str">
        <f t="shared" si="380"/>
        <v/>
      </c>
      <c r="LJ88" s="368"/>
      <c r="LK88" s="367" t="str">
        <f t="shared" si="381"/>
        <v/>
      </c>
      <c r="XFD88" s="230">
        <f t="shared" si="197"/>
        <v>1200</v>
      </c>
    </row>
    <row r="89" spans="1:323 16384:16384" ht="21.65" customHeight="1" x14ac:dyDescent="0.2">
      <c r="A89" s="120"/>
      <c r="B89" s="637">
        <f>IFERROR(VLOOKUP($D89,[1]受注ﾌｧｲﾙ!$A$3:$BZ$1314,5,FALSE),"-")</f>
        <v>46128.689074074071</v>
      </c>
      <c r="C89" s="555">
        <f>IFERROR(VLOOKUP($D89,[1]受注ﾌｧｲﾙ!$A$3:$BZ$1314,6,FALSE),"-")</f>
        <v>0</v>
      </c>
      <c r="D89" s="3" t="s">
        <v>1033</v>
      </c>
      <c r="E89" s="638" t="str">
        <f>IFERROR(VLOOKUP($D89,[1]受注ﾌｧｲﾙ!$A$3:$BZ$1314,17,FALSE),"-")</f>
        <v>7A1</v>
      </c>
      <c r="F89" s="540" t="str">
        <f>IFERROR(VLOOKUP($D89,[1]受注ﾌｧｲﾙ!$A$3:$BZ$1314,18,FALSE),"-")</f>
        <v>FEL3002BY05WD</v>
      </c>
      <c r="G89" s="540">
        <f>IFERROR(VLOOKUP($D89,[1]受注ﾌｧｲﾙ!$A$3:$BZ$1314,19,FALSE),"-")</f>
        <v>0</v>
      </c>
      <c r="H89" s="540" t="str">
        <f>IFERROR(VLOOKUP($D89,[1]受注ﾌｧｲﾙ!$A$3:$BZ$1314,20,FALSE),"-")</f>
        <v>LG</v>
      </c>
      <c r="I89" s="540">
        <f>IFERROR(VLOOKUP($D89,[1]受注ﾌｧｲﾙ!$A$3:$BZ$1314,21,FALSE),"-")</f>
        <v>0</v>
      </c>
      <c r="J89" s="639">
        <f>IFERROR(VLOOKUP($D89,[1]受注ﾌｧｲﾙ!$A$3:$BZ$1314,22,FALSE),"-")</f>
        <v>2300</v>
      </c>
      <c r="K89" s="540" t="str">
        <f>IFERROR(VLOOKUP($D89,[1]受注ﾌｧｲﾙ!$A$3:$BZ$1314,8,FALSE),"-")</f>
        <v>FEL3002BY05WDLG-EC</v>
      </c>
      <c r="L89" s="540" t="str">
        <f>IFERROR(VLOOKUP($D89,[1]受注ﾌｧｲﾙ!$A$3:$BZ$1314,9,FALSE),"-")</f>
        <v>FA</v>
      </c>
      <c r="M89" s="540" t="str">
        <f>IFERROR(VLOOKUP($D89,[1]受注ﾌｧｲﾙ!$A$3:$BZ$1314,10,FALSE),"-")</f>
        <v xml:space="preserve">   </v>
      </c>
      <c r="N89" s="540" t="str">
        <f>IFERROR(VLOOKUP($D89,[1]受注ﾌｧｲﾙ!$A$3:$BZ$1314,11,FALSE),"-")</f>
        <v>C</v>
      </c>
      <c r="O89" s="639">
        <f>IFERROR(VLOOKUP($D89,[1]受注ﾌｧｲﾙ!$A$3:$BZ$1314,13,FALSE),"-")</f>
        <v>2300</v>
      </c>
      <c r="P89" s="540">
        <f>IFERROR(VLOOKUP($D89,[1]受注ﾌｧｲﾙ!$A$3:$BZ$1314,15,FALSE),"-")</f>
        <v>0</v>
      </c>
      <c r="Q89" s="640">
        <f>IFERROR((VLOOKUP($D89,[1]受注ﾌｧｲﾙ!$A$3:$BZ$1314,16,FALSE)*O89),"-")</f>
        <v>2300</v>
      </c>
      <c r="R89" s="640" t="str">
        <f>IFERROR(VLOOKUP($D89,[3]加工日報その他!$A$5:$DD$999,107,FALSE),"-")</f>
        <v>-</v>
      </c>
      <c r="S89" s="540" t="str">
        <f>IFERROR(VLOOKUP($D89,[1]受注ﾌｧｲﾙ!$A$3:$BZ$1314,26,FALSE),"-")</f>
        <v>EC</v>
      </c>
      <c r="T89" s="641" t="str">
        <f>IFERROR(VLOOKUP($D89,[1]受注ﾌｧｲﾙ!$A$3:$BZ$1314,23,FALSE),"-")</f>
        <v>湖南</v>
      </c>
      <c r="U89" s="642"/>
      <c r="V89" s="642"/>
      <c r="W89" s="642">
        <f>IFERROR(VLOOKUP($D89,[1]受注ﾌｧｲﾙ!$A$3:$BZ$1314,25,FALSE),"-")</f>
        <v>46140</v>
      </c>
      <c r="X89" s="642">
        <f>IFERROR(VLOOKUP($D89,[1]受注ﾌｧｲﾙ!$A$3:$BZ$1314,32,FALSE),"-")</f>
        <v>46142</v>
      </c>
      <c r="Y89" s="642">
        <f>IFERROR(VLOOKUP($D89,[1]受注ﾌｧｲﾙ!$A$3:$BZ$1314,33,FALSE),"-")</f>
        <v>46142</v>
      </c>
      <c r="Z89" s="642">
        <f t="shared" si="0"/>
        <v>46140</v>
      </c>
      <c r="AA89" s="643" t="str">
        <f>IFERROR(VLOOKUP($D89,[3]加工日報その他!$A$5:$DD$999,2,FALSE),"-")</f>
        <v>-</v>
      </c>
      <c r="AB89" s="644" t="str">
        <f>IFERROR(VLOOKUP($D89,[3]加工日報その他!$A$5:$DD$999,108,FALSE),"-")</f>
        <v>-</v>
      </c>
      <c r="AC89" s="645">
        <f t="shared" si="194"/>
        <v>2300</v>
      </c>
      <c r="AD89" s="410" t="str">
        <f>IFERROR(VLOOKUP($D89,[1]受注ﾌｧｲﾙ!$A$3:$BZ$1314,27,FALSE),"-")&amp;"　"&amp;IFERROR(VLOOKUP($D89,[1]受注ﾌｧｲﾙ!$A$3:$BZ$1314,28,FALSE),"-")&amp;"　"&amp;IFERROR(VLOOKUP($D89,[1]受注ﾌｧｲﾙ!$A$3:$BZ$1314,29,FALSE),"-")</f>
        <v>ﾂﾅｷﾞﾅｼ　　</v>
      </c>
      <c r="AE89" s="366"/>
      <c r="AF89" s="646" t="str">
        <f>IFERROR(VLOOKUP($D89,[3]加工日報その他!$A$5:$DD$999,94,FALSE),"-")</f>
        <v>-</v>
      </c>
      <c r="AG89" s="647" t="str">
        <f>IFERROR(VLOOKUP($D89,[1]受注ﾌｧｲﾙ!$A$3:$BZ$1314,2,FALSE),"-")</f>
        <v>通常入力</v>
      </c>
      <c r="AH89" s="647" t="str">
        <f>IFERROR(VLOOKUP($D89,[1]受注ﾌｧｲﾙ!$A$3:$BZ$1314,3,FALSE),"-")</f>
        <v>TPI</v>
      </c>
      <c r="AI89" s="648">
        <f>IFERROR(VLOOKUP($D89,[1]受注ﾌｧｲﾙ!$A$3:$BZ$1314,31,FALSE),"-")</f>
        <v>0</v>
      </c>
      <c r="AJ89" s="648" t="str">
        <f>IFERROR(VLOOKUP($D89,[1]受注ﾌｧｲﾙ!$A$3:$BZ$1314,12,FALSE),"-")</f>
        <v xml:space="preserve"> </v>
      </c>
      <c r="AK89" s="649" t="str">
        <f>IFERROR(VLOOKUP($D89,[1]受注ﾌｧｲﾙ!$A$3:$BZ$1314,24,FALSE),"-")</f>
        <v>SEC</v>
      </c>
      <c r="AL89" s="366"/>
      <c r="AM89" s="366"/>
      <c r="AN89" s="366"/>
      <c r="AO89" s="366"/>
      <c r="AP89" s="366"/>
      <c r="AQ89" s="848" t="s">
        <v>532</v>
      </c>
      <c r="AR89" s="763"/>
      <c r="AS89" s="367" t="str">
        <f t="shared" si="200"/>
        <v/>
      </c>
      <c r="AT89" s="368"/>
      <c r="AU89" s="369" t="str">
        <f t="shared" si="201"/>
        <v/>
      </c>
      <c r="AV89" s="367" t="str">
        <f t="shared" si="202"/>
        <v/>
      </c>
      <c r="AW89" s="368"/>
      <c r="AX89" s="369" t="str">
        <f t="shared" si="203"/>
        <v/>
      </c>
      <c r="AY89" s="367" t="str">
        <f t="shared" si="204"/>
        <v/>
      </c>
      <c r="AZ89" s="402"/>
      <c r="BA89" s="369" t="str">
        <f t="shared" si="205"/>
        <v/>
      </c>
      <c r="BB89" s="367" t="str">
        <f t="shared" si="206"/>
        <v/>
      </c>
      <c r="BC89" s="402"/>
      <c r="BD89" s="369" t="str">
        <f t="shared" si="207"/>
        <v/>
      </c>
      <c r="BE89" s="367" t="str">
        <f t="shared" si="208"/>
        <v/>
      </c>
      <c r="BF89" s="402"/>
      <c r="BG89" s="369" t="str">
        <f t="shared" si="209"/>
        <v/>
      </c>
      <c r="BH89" s="367" t="str">
        <f t="shared" si="210"/>
        <v/>
      </c>
      <c r="BI89" s="368"/>
      <c r="BJ89" s="369" t="str">
        <f t="shared" si="211"/>
        <v/>
      </c>
      <c r="BK89" s="367" t="str">
        <f t="shared" si="212"/>
        <v/>
      </c>
      <c r="BL89" s="402"/>
      <c r="BM89" s="369" t="str">
        <f t="shared" si="213"/>
        <v/>
      </c>
      <c r="BN89" s="367" t="str">
        <f t="shared" si="214"/>
        <v/>
      </c>
      <c r="BO89" s="368"/>
      <c r="BP89" s="369" t="str">
        <f t="shared" si="215"/>
        <v/>
      </c>
      <c r="BQ89" s="367" t="str">
        <f t="shared" si="216"/>
        <v/>
      </c>
      <c r="BR89" s="368"/>
      <c r="BS89" s="369" t="str">
        <f t="shared" si="217"/>
        <v/>
      </c>
      <c r="BT89" s="367" t="str">
        <f t="shared" si="218"/>
        <v/>
      </c>
      <c r="BU89" s="368"/>
      <c r="BV89" s="369" t="str">
        <f t="shared" si="219"/>
        <v/>
      </c>
      <c r="BW89" s="367" t="str">
        <f t="shared" si="220"/>
        <v/>
      </c>
      <c r="BX89" s="368"/>
      <c r="BY89" s="369" t="str">
        <f t="shared" si="221"/>
        <v/>
      </c>
      <c r="BZ89" s="367" t="str">
        <f t="shared" si="222"/>
        <v/>
      </c>
      <c r="CA89" s="368"/>
      <c r="CB89" s="369" t="str">
        <f t="shared" si="223"/>
        <v/>
      </c>
      <c r="CC89" s="367" t="str">
        <f t="shared" si="224"/>
        <v/>
      </c>
      <c r="CD89" s="402"/>
      <c r="CE89" s="369" t="str">
        <f t="shared" si="225"/>
        <v/>
      </c>
      <c r="CF89" s="367" t="str">
        <f t="shared" si="226"/>
        <v/>
      </c>
      <c r="CG89" s="368"/>
      <c r="CH89" s="369" t="str">
        <f t="shared" si="227"/>
        <v/>
      </c>
      <c r="CI89" s="367" t="str">
        <f t="shared" si="228"/>
        <v/>
      </c>
      <c r="CJ89" s="794"/>
      <c r="CK89" s="369" t="str">
        <f t="shared" si="229"/>
        <v/>
      </c>
      <c r="CL89" s="367" t="str">
        <f t="shared" si="230"/>
        <v/>
      </c>
      <c r="CM89" s="368"/>
      <c r="CN89" s="369" t="str">
        <f t="shared" si="231"/>
        <v/>
      </c>
      <c r="CO89" s="367" t="str">
        <f t="shared" si="232"/>
        <v/>
      </c>
      <c r="CP89" s="368"/>
      <c r="CQ89" s="369" t="str">
        <f t="shared" si="233"/>
        <v/>
      </c>
      <c r="CR89" s="367" t="str">
        <f t="shared" si="234"/>
        <v/>
      </c>
      <c r="CS89" s="794"/>
      <c r="CT89" s="369" t="str">
        <f t="shared" si="235"/>
        <v/>
      </c>
      <c r="CU89" s="367" t="str">
        <f t="shared" si="236"/>
        <v/>
      </c>
      <c r="CV89" s="794"/>
      <c r="CW89" s="369" t="str">
        <f t="shared" si="237"/>
        <v/>
      </c>
      <c r="CX89" s="367" t="str">
        <f t="shared" si="238"/>
        <v/>
      </c>
      <c r="CY89" s="368"/>
      <c r="CZ89" s="369" t="str">
        <f t="shared" si="239"/>
        <v/>
      </c>
      <c r="DA89" s="367" t="str">
        <f t="shared" si="240"/>
        <v/>
      </c>
      <c r="DB89" s="368"/>
      <c r="DC89" s="369" t="str">
        <f t="shared" si="241"/>
        <v/>
      </c>
      <c r="DD89" s="367" t="str">
        <f t="shared" si="242"/>
        <v/>
      </c>
      <c r="DE89" s="368"/>
      <c r="DF89" s="369" t="str">
        <f t="shared" si="243"/>
        <v/>
      </c>
      <c r="DG89" s="367" t="str">
        <f t="shared" si="244"/>
        <v/>
      </c>
      <c r="DH89" s="368"/>
      <c r="DI89" s="369" t="str">
        <f t="shared" si="245"/>
        <v/>
      </c>
      <c r="DJ89" s="367" t="str">
        <f t="shared" si="246"/>
        <v/>
      </c>
      <c r="DK89" s="368"/>
      <c r="DL89" s="369" t="str">
        <f t="shared" si="247"/>
        <v/>
      </c>
      <c r="DM89" s="367" t="str">
        <f t="shared" si="248"/>
        <v/>
      </c>
      <c r="DN89" s="368"/>
      <c r="DO89" s="369" t="str">
        <f t="shared" si="249"/>
        <v/>
      </c>
      <c r="DP89" s="367" t="str">
        <f t="shared" si="250"/>
        <v/>
      </c>
      <c r="DQ89" s="368"/>
      <c r="DR89" s="369" t="str">
        <f t="shared" si="251"/>
        <v/>
      </c>
      <c r="DS89" s="367" t="str">
        <f t="shared" si="252"/>
        <v/>
      </c>
      <c r="DT89" s="368"/>
      <c r="DU89" s="369" t="str">
        <f t="shared" si="253"/>
        <v/>
      </c>
      <c r="DV89" s="367" t="str">
        <f t="shared" si="254"/>
        <v/>
      </c>
      <c r="DW89" s="368"/>
      <c r="DX89" s="369" t="str">
        <f t="shared" si="255"/>
        <v/>
      </c>
      <c r="DY89" s="367" t="str">
        <f t="shared" si="256"/>
        <v/>
      </c>
      <c r="DZ89" s="368"/>
      <c r="EA89" s="369" t="str">
        <f t="shared" si="257"/>
        <v/>
      </c>
      <c r="EB89" s="367" t="str">
        <f t="shared" si="258"/>
        <v/>
      </c>
      <c r="EC89" s="368"/>
      <c r="ED89" s="369" t="str">
        <f t="shared" si="259"/>
        <v/>
      </c>
      <c r="EE89" s="367" t="str">
        <f t="shared" si="260"/>
        <v/>
      </c>
      <c r="EF89" s="368"/>
      <c r="EG89" s="367" t="str">
        <f t="shared" si="198"/>
        <v/>
      </c>
      <c r="EH89" s="367" t="str">
        <f t="shared" si="198"/>
        <v/>
      </c>
      <c r="EI89" s="368"/>
      <c r="EJ89" s="369" t="str">
        <f t="shared" si="261"/>
        <v/>
      </c>
      <c r="EK89" s="367" t="str">
        <f t="shared" si="262"/>
        <v/>
      </c>
      <c r="EL89" s="368"/>
      <c r="EM89" s="369" t="str">
        <f t="shared" si="263"/>
        <v/>
      </c>
      <c r="EN89" s="367" t="str">
        <f t="shared" si="264"/>
        <v/>
      </c>
      <c r="EO89" s="402"/>
      <c r="EP89" s="369" t="str">
        <f t="shared" si="265"/>
        <v/>
      </c>
      <c r="EQ89" s="367" t="str">
        <f t="shared" si="266"/>
        <v/>
      </c>
      <c r="ER89" s="402"/>
      <c r="ES89" s="369" t="str">
        <f t="shared" si="267"/>
        <v/>
      </c>
      <c r="ET89" s="367" t="str">
        <f t="shared" si="268"/>
        <v/>
      </c>
      <c r="EU89" s="402"/>
      <c r="EV89" s="369" t="str">
        <f t="shared" si="269"/>
        <v/>
      </c>
      <c r="EW89" s="367" t="str">
        <f t="shared" si="270"/>
        <v/>
      </c>
      <c r="EX89" s="368"/>
      <c r="EY89" s="369" t="str">
        <f t="shared" si="271"/>
        <v/>
      </c>
      <c r="EZ89" s="367" t="str">
        <f t="shared" si="272"/>
        <v/>
      </c>
      <c r="FA89" s="402"/>
      <c r="FB89" s="369" t="str">
        <f t="shared" si="273"/>
        <v/>
      </c>
      <c r="FC89" s="367" t="str">
        <f t="shared" si="274"/>
        <v/>
      </c>
      <c r="FD89" s="368"/>
      <c r="FE89" s="369" t="str">
        <f t="shared" si="275"/>
        <v/>
      </c>
      <c r="FF89" s="367" t="str">
        <f t="shared" si="276"/>
        <v/>
      </c>
      <c r="FG89" s="368"/>
      <c r="FH89" s="369" t="str">
        <f t="shared" si="277"/>
        <v/>
      </c>
      <c r="FI89" s="367" t="str">
        <f t="shared" si="278"/>
        <v/>
      </c>
      <c r="FJ89" s="368"/>
      <c r="FK89" s="369" t="str">
        <f t="shared" si="279"/>
        <v/>
      </c>
      <c r="FL89" s="367" t="str">
        <f t="shared" si="280"/>
        <v/>
      </c>
      <c r="FM89" s="368"/>
      <c r="FN89" s="369" t="str">
        <f t="shared" si="281"/>
        <v/>
      </c>
      <c r="FO89" s="367" t="str">
        <f t="shared" si="282"/>
        <v/>
      </c>
      <c r="FP89" s="368"/>
      <c r="FQ89" s="369" t="str">
        <f t="shared" si="283"/>
        <v/>
      </c>
      <c r="FR89" s="367" t="str">
        <f t="shared" si="284"/>
        <v/>
      </c>
      <c r="FS89" s="402"/>
      <c r="FT89" s="369" t="str">
        <f t="shared" si="285"/>
        <v/>
      </c>
      <c r="FU89" s="367" t="str">
        <f t="shared" si="286"/>
        <v/>
      </c>
      <c r="FV89" s="368"/>
      <c r="FW89" s="369" t="str">
        <f t="shared" si="287"/>
        <v/>
      </c>
      <c r="FX89" s="367" t="str">
        <f t="shared" si="288"/>
        <v/>
      </c>
      <c r="FY89" s="794"/>
      <c r="FZ89" s="369" t="str">
        <f t="shared" si="289"/>
        <v/>
      </c>
      <c r="GA89" s="367" t="str">
        <f t="shared" si="290"/>
        <v/>
      </c>
      <c r="GB89" s="368"/>
      <c r="GC89" s="369" t="str">
        <f t="shared" si="291"/>
        <v/>
      </c>
      <c r="GD89" s="367" t="str">
        <f t="shared" si="292"/>
        <v/>
      </c>
      <c r="GE89" s="368"/>
      <c r="GF89" s="369" t="str">
        <f t="shared" si="293"/>
        <v/>
      </c>
      <c r="GG89" s="367" t="str">
        <f t="shared" si="294"/>
        <v/>
      </c>
      <c r="GH89" s="794"/>
      <c r="GI89" s="369" t="str">
        <f t="shared" si="295"/>
        <v/>
      </c>
      <c r="GJ89" s="367" t="str">
        <f t="shared" si="296"/>
        <v/>
      </c>
      <c r="GK89" s="794"/>
      <c r="GL89" s="369" t="str">
        <f t="shared" si="297"/>
        <v/>
      </c>
      <c r="GM89" s="367" t="str">
        <f t="shared" si="298"/>
        <v/>
      </c>
      <c r="GN89" s="368"/>
      <c r="GO89" s="369" t="str">
        <f t="shared" si="299"/>
        <v/>
      </c>
      <c r="GP89" s="367" t="str">
        <f t="shared" si="300"/>
        <v/>
      </c>
      <c r="GQ89" s="368"/>
      <c r="GR89" s="369" t="str">
        <f t="shared" si="301"/>
        <v/>
      </c>
      <c r="GS89" s="367" t="str">
        <f t="shared" si="302"/>
        <v/>
      </c>
      <c r="GT89" s="368"/>
      <c r="GU89" s="369" t="str">
        <f t="shared" si="303"/>
        <v/>
      </c>
      <c r="GV89" s="367" t="str">
        <f t="shared" si="304"/>
        <v/>
      </c>
      <c r="GW89" s="368"/>
      <c r="GX89" s="369" t="str">
        <f t="shared" si="305"/>
        <v/>
      </c>
      <c r="GY89" s="367" t="str">
        <f t="shared" si="306"/>
        <v/>
      </c>
      <c r="GZ89" s="368"/>
      <c r="HA89" s="369" t="str">
        <f t="shared" si="307"/>
        <v/>
      </c>
      <c r="HB89" s="367" t="str">
        <f t="shared" si="308"/>
        <v/>
      </c>
      <c r="HC89" s="368"/>
      <c r="HD89" s="369" t="str">
        <f t="shared" si="309"/>
        <v/>
      </c>
      <c r="HE89" s="367" t="str">
        <f t="shared" si="310"/>
        <v/>
      </c>
      <c r="HF89" s="368"/>
      <c r="HG89" s="369" t="str">
        <f t="shared" si="311"/>
        <v/>
      </c>
      <c r="HH89" s="367" t="str">
        <f t="shared" si="312"/>
        <v/>
      </c>
      <c r="HI89" s="368"/>
      <c r="HJ89" s="369" t="str">
        <f t="shared" si="313"/>
        <v/>
      </c>
      <c r="HK89" s="367" t="str">
        <f t="shared" si="314"/>
        <v>→</v>
      </c>
      <c r="HL89" s="368">
        <v>2300</v>
      </c>
      <c r="HM89" s="369" t="str">
        <f t="shared" si="315"/>
        <v/>
      </c>
      <c r="HN89" s="367" t="str">
        <f t="shared" si="316"/>
        <v/>
      </c>
      <c r="HO89" s="368"/>
      <c r="HP89" s="369" t="str">
        <f t="shared" si="317"/>
        <v/>
      </c>
      <c r="HQ89" s="367" t="str">
        <f t="shared" si="318"/>
        <v/>
      </c>
      <c r="HR89" s="368"/>
      <c r="HS89" s="369" t="str">
        <f t="shared" si="319"/>
        <v>⇒</v>
      </c>
      <c r="HT89" s="367" t="str">
        <f t="shared" si="320"/>
        <v/>
      </c>
      <c r="HU89" s="368"/>
      <c r="HV89" s="367" t="str">
        <f t="shared" si="199"/>
        <v/>
      </c>
      <c r="HW89" s="367" t="str">
        <f t="shared" si="199"/>
        <v/>
      </c>
      <c r="HX89" s="368"/>
      <c r="HY89" s="369" t="str">
        <f t="shared" si="321"/>
        <v/>
      </c>
      <c r="HZ89" s="367" t="str">
        <f t="shared" si="322"/>
        <v/>
      </c>
      <c r="IA89" s="368"/>
      <c r="IB89" s="369" t="str">
        <f t="shared" si="323"/>
        <v/>
      </c>
      <c r="IC89" s="367" t="str">
        <f t="shared" si="324"/>
        <v/>
      </c>
      <c r="ID89" s="402"/>
      <c r="IE89" s="369" t="str">
        <f t="shared" si="325"/>
        <v/>
      </c>
      <c r="IF89" s="367" t="str">
        <f t="shared" si="326"/>
        <v/>
      </c>
      <c r="IG89" s="402"/>
      <c r="IH89" s="369" t="str">
        <f t="shared" si="327"/>
        <v/>
      </c>
      <c r="II89" s="367" t="str">
        <f t="shared" si="328"/>
        <v/>
      </c>
      <c r="IJ89" s="402"/>
      <c r="IK89" s="369" t="str">
        <f t="shared" si="329"/>
        <v/>
      </c>
      <c r="IL89" s="367" t="str">
        <f t="shared" si="330"/>
        <v/>
      </c>
      <c r="IM89" s="368"/>
      <c r="IN89" s="369" t="str">
        <f t="shared" si="331"/>
        <v/>
      </c>
      <c r="IO89" s="367" t="str">
        <f t="shared" si="332"/>
        <v/>
      </c>
      <c r="IP89" s="402"/>
      <c r="IQ89" s="369" t="str">
        <f t="shared" si="333"/>
        <v/>
      </c>
      <c r="IR89" s="367" t="str">
        <f t="shared" si="334"/>
        <v/>
      </c>
      <c r="IS89" s="368"/>
      <c r="IT89" s="369" t="str">
        <f t="shared" si="335"/>
        <v/>
      </c>
      <c r="IU89" s="367" t="str">
        <f t="shared" si="336"/>
        <v/>
      </c>
      <c r="IV89" s="368"/>
      <c r="IW89" s="369" t="str">
        <f t="shared" si="337"/>
        <v/>
      </c>
      <c r="IX89" s="367" t="str">
        <f t="shared" si="338"/>
        <v/>
      </c>
      <c r="IY89" s="368"/>
      <c r="IZ89" s="369" t="str">
        <f t="shared" si="339"/>
        <v/>
      </c>
      <c r="JA89" s="367" t="str">
        <f t="shared" si="340"/>
        <v/>
      </c>
      <c r="JB89" s="368"/>
      <c r="JC89" s="369" t="str">
        <f t="shared" si="341"/>
        <v/>
      </c>
      <c r="JD89" s="367" t="str">
        <f t="shared" si="342"/>
        <v/>
      </c>
      <c r="JE89" s="368"/>
      <c r="JF89" s="369" t="str">
        <f t="shared" si="343"/>
        <v/>
      </c>
      <c r="JG89" s="367" t="str">
        <f t="shared" si="344"/>
        <v/>
      </c>
      <c r="JH89" s="402"/>
      <c r="JI89" s="369" t="str">
        <f t="shared" si="345"/>
        <v/>
      </c>
      <c r="JJ89" s="367" t="str">
        <f t="shared" si="346"/>
        <v/>
      </c>
      <c r="JK89" s="368"/>
      <c r="JL89" s="369" t="str">
        <f t="shared" si="347"/>
        <v/>
      </c>
      <c r="JM89" s="367" t="str">
        <f t="shared" si="348"/>
        <v/>
      </c>
      <c r="JN89" s="794"/>
      <c r="JO89" s="369" t="str">
        <f t="shared" si="349"/>
        <v/>
      </c>
      <c r="JP89" s="367" t="str">
        <f t="shared" si="350"/>
        <v/>
      </c>
      <c r="JQ89" s="368"/>
      <c r="JR89" s="369" t="str">
        <f t="shared" si="351"/>
        <v/>
      </c>
      <c r="JS89" s="367" t="str">
        <f t="shared" si="352"/>
        <v/>
      </c>
      <c r="JT89" s="368"/>
      <c r="JU89" s="369" t="str">
        <f t="shared" si="353"/>
        <v/>
      </c>
      <c r="JV89" s="367" t="str">
        <f t="shared" si="354"/>
        <v/>
      </c>
      <c r="JW89" s="794"/>
      <c r="JX89" s="369" t="str">
        <f t="shared" si="355"/>
        <v/>
      </c>
      <c r="JY89" s="367" t="str">
        <f t="shared" si="356"/>
        <v/>
      </c>
      <c r="JZ89" s="794"/>
      <c r="KA89" s="369" t="str">
        <f t="shared" si="357"/>
        <v/>
      </c>
      <c r="KB89" s="367" t="str">
        <f t="shared" si="358"/>
        <v/>
      </c>
      <c r="KC89" s="368"/>
      <c r="KD89" s="369" t="str">
        <f t="shared" si="359"/>
        <v/>
      </c>
      <c r="KE89" s="367" t="str">
        <f t="shared" si="360"/>
        <v/>
      </c>
      <c r="KF89" s="368"/>
      <c r="KG89" s="369" t="str">
        <f t="shared" si="361"/>
        <v/>
      </c>
      <c r="KH89" s="367" t="str">
        <f t="shared" si="362"/>
        <v/>
      </c>
      <c r="KI89" s="368"/>
      <c r="KJ89" s="369" t="str">
        <f t="shared" si="363"/>
        <v/>
      </c>
      <c r="KK89" s="367" t="str">
        <f t="shared" si="364"/>
        <v/>
      </c>
      <c r="KL89" s="368"/>
      <c r="KM89" s="369" t="str">
        <f t="shared" si="365"/>
        <v/>
      </c>
      <c r="KN89" s="367" t="str">
        <f t="shared" si="366"/>
        <v/>
      </c>
      <c r="KO89" s="368"/>
      <c r="KP89" s="369" t="str">
        <f t="shared" si="367"/>
        <v/>
      </c>
      <c r="KQ89" s="367" t="str">
        <f t="shared" si="368"/>
        <v/>
      </c>
      <c r="KR89" s="368"/>
      <c r="KS89" s="369" t="str">
        <f t="shared" si="369"/>
        <v/>
      </c>
      <c r="KT89" s="367" t="str">
        <f t="shared" si="370"/>
        <v/>
      </c>
      <c r="KU89" s="368"/>
      <c r="KV89" s="369" t="str">
        <f t="shared" si="371"/>
        <v/>
      </c>
      <c r="KW89" s="367" t="str">
        <f t="shared" si="372"/>
        <v/>
      </c>
      <c r="KX89" s="368"/>
      <c r="KY89" s="369" t="str">
        <f t="shared" si="373"/>
        <v/>
      </c>
      <c r="KZ89" s="367" t="str">
        <f t="shared" si="374"/>
        <v/>
      </c>
      <c r="LA89" s="368"/>
      <c r="LB89" s="369" t="str">
        <f t="shared" si="375"/>
        <v/>
      </c>
      <c r="LC89" s="367" t="str">
        <f t="shared" si="376"/>
        <v/>
      </c>
      <c r="LD89" s="368"/>
      <c r="LE89" s="369" t="str">
        <f t="shared" si="377"/>
        <v/>
      </c>
      <c r="LF89" s="367" t="str">
        <f t="shared" si="378"/>
        <v/>
      </c>
      <c r="LG89" s="368"/>
      <c r="LH89" s="369" t="str">
        <f t="shared" si="379"/>
        <v/>
      </c>
      <c r="LI89" s="367" t="str">
        <f t="shared" si="380"/>
        <v/>
      </c>
      <c r="LJ89" s="368"/>
      <c r="LK89" s="367" t="str">
        <f t="shared" si="381"/>
        <v/>
      </c>
      <c r="XFD89" s="230">
        <f t="shared" si="197"/>
        <v>4600</v>
      </c>
    </row>
    <row r="90" spans="1:323 16384:16384" ht="21.65" customHeight="1" x14ac:dyDescent="0.2">
      <c r="A90" s="120"/>
      <c r="B90" s="637">
        <f>IFERROR(VLOOKUP($D90,[1]受注ﾌｧｲﾙ!$A$3:$BZ$1314,5,FALSE),"-")</f>
        <v>46129.363900462966</v>
      </c>
      <c r="C90" s="555">
        <f>IFERROR(VLOOKUP($D90,[1]受注ﾌｧｲﾙ!$A$3:$BZ$1314,6,FALSE),"-")</f>
        <v>0</v>
      </c>
      <c r="D90" s="3" t="s">
        <v>1034</v>
      </c>
      <c r="E90" s="638" t="str">
        <f>IFERROR(VLOOKUP($D90,[1]受注ﾌｧｲﾙ!$A$3:$BZ$1314,17,FALSE),"-")</f>
        <v>7A1</v>
      </c>
      <c r="F90" s="540" t="str">
        <f>IFERROR(VLOOKUP($D90,[1]受注ﾌｧｲﾙ!$A$3:$BZ$1314,18,FALSE),"-")</f>
        <v>FEL4004AY-10WD-1000X100</v>
      </c>
      <c r="G90" s="540" t="str">
        <f>IFERROR(VLOOKUP($D90,[1]受注ﾌｧｲﾙ!$A$3:$BZ$1314,19,FALSE),"-")</f>
        <v xml:space="preserve">  </v>
      </c>
      <c r="H90" s="540" t="str">
        <f>IFERROR(VLOOKUP($D90,[1]受注ﾌｧｲﾙ!$A$3:$BZ$1314,20,FALSE),"-")</f>
        <v xml:space="preserve">   </v>
      </c>
      <c r="I90" s="540" t="str">
        <f>IFERROR(VLOOKUP($D90,[1]受注ﾌｧｲﾙ!$A$3:$BZ$1314,21,FALSE),"-")</f>
        <v xml:space="preserve"> </v>
      </c>
      <c r="J90" s="639">
        <f>IFERROR(VLOOKUP($D90,[1]受注ﾌｧｲﾙ!$A$3:$BZ$1314,22,FALSE),"-")</f>
        <v>1000</v>
      </c>
      <c r="K90" s="540" t="str">
        <f>IFERROR(VLOOKUP($D90,[1]受注ﾌｧｲﾙ!$A$3:$BZ$1314,8,FALSE),"-")</f>
        <v>40040-R10W- 870X 95</v>
      </c>
      <c r="L90" s="540" t="str">
        <f>IFERROR(VLOOKUP($D90,[1]受注ﾌｧｲﾙ!$A$3:$BZ$1314,9,FALSE),"-")</f>
        <v xml:space="preserve">  </v>
      </c>
      <c r="M90" s="540" t="str">
        <f>IFERROR(VLOOKUP($D90,[1]受注ﾌｧｲﾙ!$A$3:$BZ$1314,10,FALSE),"-")</f>
        <v xml:space="preserve">   </v>
      </c>
      <c r="N90" s="540" t="str">
        <f>IFERROR(VLOOKUP($D90,[1]受注ﾌｧｲﾙ!$A$3:$BZ$1314,11,FALSE),"-")</f>
        <v xml:space="preserve"> </v>
      </c>
      <c r="O90" s="639">
        <f>IFERROR(VLOOKUP($D90,[1]受注ﾌｧｲﾙ!$A$3:$BZ$1314,13,FALSE),"-")</f>
        <v>950</v>
      </c>
      <c r="P90" s="540">
        <f>IFERROR(VLOOKUP($D90,[1]受注ﾌｧｲﾙ!$A$3:$BZ$1314,15,FALSE),"-")</f>
        <v>0</v>
      </c>
      <c r="Q90" s="640">
        <f>IFERROR((VLOOKUP($D90,[1]受注ﾌｧｲﾙ!$A$3:$BZ$1314,16,FALSE)*O90),"-")</f>
        <v>950</v>
      </c>
      <c r="R90" s="640" t="str">
        <f>IFERROR(VLOOKUP($D90,[3]加工日報その他!$A$5:$DD$999,107,FALSE),"-")</f>
        <v>-</v>
      </c>
      <c r="S90" s="540" t="str">
        <f>IFERROR(VLOOKUP($D90,[1]受注ﾌｧｲﾙ!$A$3:$BZ$1314,26,FALSE),"-")</f>
        <v>SEC,ｽﾘｯﾄ(JR)</v>
      </c>
      <c r="T90" s="641" t="str">
        <f>IFERROR(VLOOKUP($D90,[1]受注ﾌｧｲﾙ!$A$3:$BZ$1314,23,FALSE),"-")</f>
        <v>湖南</v>
      </c>
      <c r="U90" s="642"/>
      <c r="V90" s="642"/>
      <c r="W90" s="642">
        <f>IFERROR(VLOOKUP($D90,[1]受注ﾌｧｲﾙ!$A$3:$BZ$1314,25,FALSE),"-")</f>
        <v>46135</v>
      </c>
      <c r="X90" s="642">
        <f>IFERROR(VLOOKUP($D90,[1]受注ﾌｧｲﾙ!$A$3:$BZ$1314,32,FALSE),"-")</f>
        <v>46139</v>
      </c>
      <c r="Y90" s="642">
        <f>IFERROR(VLOOKUP($D90,[1]受注ﾌｧｲﾙ!$A$3:$BZ$1314,33,FALSE),"-")</f>
        <v>46139</v>
      </c>
      <c r="Z90" s="642">
        <f t="shared" si="0"/>
        <v>46136</v>
      </c>
      <c r="AA90" s="643" t="str">
        <f>IFERROR(VLOOKUP($D90,[3]加工日報その他!$A$5:$DD$999,2,FALSE),"-")</f>
        <v>-</v>
      </c>
      <c r="AB90" s="644" t="str">
        <f>IFERROR(VLOOKUP($D90,[3]加工日報その他!$A$5:$DD$999,108,FALSE),"-")</f>
        <v>-</v>
      </c>
      <c r="AC90" s="645">
        <f t="shared" si="194"/>
        <v>1000</v>
      </c>
      <c r="AD90" s="410" t="str">
        <f>IFERROR(VLOOKUP($D90,[1]受注ﾌｧｲﾙ!$A$3:$BZ$1314,27,FALSE),"-")&amp;"　"&amp;IFERROR(VLOOKUP($D90,[1]受注ﾌｧｲﾙ!$A$3:$BZ$1314,28,FALSE),"-")&amp;"　"&amp;IFERROR(VLOOKUP($D90,[1]受注ﾌｧｲﾙ!$A$3:$BZ$1314,29,FALSE),"-")</f>
        <v>　　</v>
      </c>
      <c r="AE90" s="366"/>
      <c r="AF90" s="646" t="str">
        <f>IFERROR(VLOOKUP($D90,[3]加工日報その他!$A$5:$DD$999,94,FALSE),"-")</f>
        <v>-</v>
      </c>
      <c r="AG90" s="647" t="str">
        <f>IFERROR(VLOOKUP($D90,[1]受注ﾌｧｲﾙ!$A$3:$BZ$1314,2,FALSE),"-")</f>
        <v>通常入力</v>
      </c>
      <c r="AH90" s="647" t="str">
        <f>IFERROR(VLOOKUP($D90,[1]受注ﾌｧｲﾙ!$A$3:$BZ$1314,3,FALSE),"-")</f>
        <v>TPI</v>
      </c>
      <c r="AI90" s="648">
        <f>IFERROR(VLOOKUP($D90,[1]受注ﾌｧｲﾙ!$A$3:$BZ$1314,31,FALSE),"-")</f>
        <v>0</v>
      </c>
      <c r="AJ90" s="648" t="str">
        <f>IFERROR(VLOOKUP($D90,[1]受注ﾌｧｲﾙ!$A$3:$BZ$1314,12,FALSE),"-")</f>
        <v xml:space="preserve"> </v>
      </c>
      <c r="AK90" s="649" t="str">
        <f>IFERROR(VLOOKUP($D90,[1]受注ﾌｧｲﾙ!$A$3:$BZ$1314,24,FALSE),"-")</f>
        <v>SEC</v>
      </c>
      <c r="AL90" s="366"/>
      <c r="AM90" s="366"/>
      <c r="AN90" s="366"/>
      <c r="AO90" s="366"/>
      <c r="AP90" s="366"/>
      <c r="AQ90" s="808" t="s">
        <v>532</v>
      </c>
      <c r="AR90" s="763"/>
      <c r="AS90" s="367" t="str">
        <f t="shared" si="200"/>
        <v/>
      </c>
      <c r="AT90" s="368"/>
      <c r="AU90" s="369" t="str">
        <f t="shared" si="201"/>
        <v/>
      </c>
      <c r="AV90" s="367" t="str">
        <f t="shared" si="202"/>
        <v/>
      </c>
      <c r="AW90" s="368"/>
      <c r="AX90" s="369" t="str">
        <f t="shared" si="203"/>
        <v/>
      </c>
      <c r="AY90" s="367" t="str">
        <f t="shared" si="204"/>
        <v/>
      </c>
      <c r="AZ90" s="402"/>
      <c r="BA90" s="369" t="str">
        <f t="shared" si="205"/>
        <v/>
      </c>
      <c r="BB90" s="367" t="str">
        <f t="shared" si="206"/>
        <v/>
      </c>
      <c r="BC90" s="402"/>
      <c r="BD90" s="369" t="str">
        <f t="shared" si="207"/>
        <v/>
      </c>
      <c r="BE90" s="367" t="str">
        <f t="shared" si="208"/>
        <v/>
      </c>
      <c r="BF90" s="402"/>
      <c r="BG90" s="369" t="str">
        <f t="shared" si="209"/>
        <v/>
      </c>
      <c r="BH90" s="367" t="str">
        <f t="shared" si="210"/>
        <v/>
      </c>
      <c r="BI90" s="368"/>
      <c r="BJ90" s="369" t="str">
        <f t="shared" si="211"/>
        <v/>
      </c>
      <c r="BK90" s="367" t="str">
        <f t="shared" si="212"/>
        <v/>
      </c>
      <c r="BL90" s="402"/>
      <c r="BM90" s="369" t="str">
        <f t="shared" si="213"/>
        <v/>
      </c>
      <c r="BN90" s="367" t="str">
        <f t="shared" si="214"/>
        <v/>
      </c>
      <c r="BO90" s="368"/>
      <c r="BP90" s="369" t="str">
        <f t="shared" si="215"/>
        <v/>
      </c>
      <c r="BQ90" s="367" t="str">
        <f t="shared" si="216"/>
        <v/>
      </c>
      <c r="BR90" s="368"/>
      <c r="BS90" s="369" t="str">
        <f t="shared" si="217"/>
        <v/>
      </c>
      <c r="BT90" s="367" t="str">
        <f t="shared" si="218"/>
        <v/>
      </c>
      <c r="BU90" s="368"/>
      <c r="BV90" s="369" t="str">
        <f t="shared" si="219"/>
        <v/>
      </c>
      <c r="BW90" s="367" t="str">
        <f t="shared" si="220"/>
        <v/>
      </c>
      <c r="BX90" s="368"/>
      <c r="BY90" s="369" t="str">
        <f t="shared" si="221"/>
        <v/>
      </c>
      <c r="BZ90" s="367" t="str">
        <f t="shared" si="222"/>
        <v/>
      </c>
      <c r="CA90" s="368"/>
      <c r="CB90" s="369" t="str">
        <f t="shared" si="223"/>
        <v/>
      </c>
      <c r="CC90" s="367" t="str">
        <f t="shared" si="224"/>
        <v/>
      </c>
      <c r="CD90" s="402"/>
      <c r="CE90" s="369" t="str">
        <f t="shared" si="225"/>
        <v/>
      </c>
      <c r="CF90" s="367" t="str">
        <f t="shared" si="226"/>
        <v/>
      </c>
      <c r="CG90" s="368"/>
      <c r="CH90" s="369" t="str">
        <f t="shared" si="227"/>
        <v/>
      </c>
      <c r="CI90" s="367" t="str">
        <f t="shared" si="228"/>
        <v/>
      </c>
      <c r="CJ90" s="794"/>
      <c r="CK90" s="369" t="str">
        <f t="shared" si="229"/>
        <v/>
      </c>
      <c r="CL90" s="367" t="str">
        <f t="shared" si="230"/>
        <v/>
      </c>
      <c r="CM90" s="368"/>
      <c r="CN90" s="369" t="str">
        <f t="shared" si="231"/>
        <v/>
      </c>
      <c r="CO90" s="367" t="str">
        <f t="shared" si="232"/>
        <v/>
      </c>
      <c r="CP90" s="368"/>
      <c r="CQ90" s="369" t="str">
        <f t="shared" si="233"/>
        <v/>
      </c>
      <c r="CR90" s="367" t="str">
        <f t="shared" si="234"/>
        <v/>
      </c>
      <c r="CS90" s="794"/>
      <c r="CT90" s="369" t="str">
        <f t="shared" si="235"/>
        <v/>
      </c>
      <c r="CU90" s="367" t="str">
        <f t="shared" si="236"/>
        <v/>
      </c>
      <c r="CV90" s="794"/>
      <c r="CW90" s="369" t="str">
        <f t="shared" si="237"/>
        <v/>
      </c>
      <c r="CX90" s="367" t="str">
        <f t="shared" si="238"/>
        <v/>
      </c>
      <c r="CY90" s="368"/>
      <c r="CZ90" s="369" t="str">
        <f t="shared" si="239"/>
        <v/>
      </c>
      <c r="DA90" s="367" t="str">
        <f t="shared" si="240"/>
        <v/>
      </c>
      <c r="DB90" s="368"/>
      <c r="DC90" s="369" t="str">
        <f t="shared" si="241"/>
        <v/>
      </c>
      <c r="DD90" s="367" t="str">
        <f t="shared" si="242"/>
        <v/>
      </c>
      <c r="DE90" s="368"/>
      <c r="DF90" s="369" t="str">
        <f t="shared" si="243"/>
        <v/>
      </c>
      <c r="DG90" s="367" t="str">
        <f t="shared" si="244"/>
        <v/>
      </c>
      <c r="DH90" s="368"/>
      <c r="DI90" s="369" t="str">
        <f t="shared" si="245"/>
        <v/>
      </c>
      <c r="DJ90" s="367" t="str">
        <f t="shared" si="246"/>
        <v/>
      </c>
      <c r="DK90" s="368"/>
      <c r="DL90" s="369" t="str">
        <f t="shared" si="247"/>
        <v/>
      </c>
      <c r="DM90" s="367" t="str">
        <f t="shared" si="248"/>
        <v/>
      </c>
      <c r="DN90" s="368"/>
      <c r="DO90" s="369" t="str">
        <f t="shared" si="249"/>
        <v/>
      </c>
      <c r="DP90" s="367" t="str">
        <f t="shared" si="250"/>
        <v/>
      </c>
      <c r="DQ90" s="368"/>
      <c r="DR90" s="369" t="str">
        <f t="shared" si="251"/>
        <v/>
      </c>
      <c r="DS90" s="367" t="str">
        <f t="shared" si="252"/>
        <v/>
      </c>
      <c r="DT90" s="368"/>
      <c r="DU90" s="369" t="str">
        <f t="shared" si="253"/>
        <v/>
      </c>
      <c r="DV90" s="367" t="str">
        <f t="shared" si="254"/>
        <v/>
      </c>
      <c r="DW90" s="368"/>
      <c r="DX90" s="369" t="str">
        <f t="shared" si="255"/>
        <v/>
      </c>
      <c r="DY90" s="367" t="str">
        <f t="shared" si="256"/>
        <v/>
      </c>
      <c r="DZ90" s="368"/>
      <c r="EA90" s="369" t="str">
        <f t="shared" si="257"/>
        <v/>
      </c>
      <c r="EB90" s="367" t="str">
        <f t="shared" si="258"/>
        <v/>
      </c>
      <c r="EC90" s="368"/>
      <c r="ED90" s="369" t="str">
        <f t="shared" si="259"/>
        <v/>
      </c>
      <c r="EE90" s="367" t="str">
        <f t="shared" si="260"/>
        <v/>
      </c>
      <c r="EF90" s="368"/>
      <c r="EG90" s="367" t="str">
        <f t="shared" si="198"/>
        <v/>
      </c>
      <c r="EH90" s="367" t="str">
        <f t="shared" si="198"/>
        <v/>
      </c>
      <c r="EI90" s="368"/>
      <c r="EJ90" s="369" t="str">
        <f t="shared" si="261"/>
        <v/>
      </c>
      <c r="EK90" s="367" t="str">
        <f t="shared" si="262"/>
        <v/>
      </c>
      <c r="EL90" s="368"/>
      <c r="EM90" s="369" t="str">
        <f t="shared" si="263"/>
        <v/>
      </c>
      <c r="EN90" s="367" t="str">
        <f t="shared" si="264"/>
        <v/>
      </c>
      <c r="EO90" s="402"/>
      <c r="EP90" s="369" t="str">
        <f t="shared" si="265"/>
        <v/>
      </c>
      <c r="EQ90" s="367" t="str">
        <f t="shared" si="266"/>
        <v/>
      </c>
      <c r="ER90" s="402"/>
      <c r="ES90" s="369" t="str">
        <f t="shared" si="267"/>
        <v/>
      </c>
      <c r="ET90" s="367" t="str">
        <f t="shared" si="268"/>
        <v/>
      </c>
      <c r="EU90" s="402"/>
      <c r="EV90" s="369" t="str">
        <f t="shared" si="269"/>
        <v/>
      </c>
      <c r="EW90" s="367" t="str">
        <f t="shared" si="270"/>
        <v/>
      </c>
      <c r="EX90" s="368"/>
      <c r="EY90" s="369" t="str">
        <f t="shared" si="271"/>
        <v/>
      </c>
      <c r="EZ90" s="367" t="str">
        <f t="shared" si="272"/>
        <v/>
      </c>
      <c r="FA90" s="402"/>
      <c r="FB90" s="369" t="str">
        <f t="shared" si="273"/>
        <v/>
      </c>
      <c r="FC90" s="367" t="str">
        <f t="shared" si="274"/>
        <v/>
      </c>
      <c r="FD90" s="368"/>
      <c r="FE90" s="369" t="str">
        <f t="shared" si="275"/>
        <v/>
      </c>
      <c r="FF90" s="367" t="str">
        <f t="shared" si="276"/>
        <v/>
      </c>
      <c r="FG90" s="368"/>
      <c r="FH90" s="369" t="str">
        <f t="shared" si="277"/>
        <v/>
      </c>
      <c r="FI90" s="367" t="str">
        <f t="shared" si="278"/>
        <v/>
      </c>
      <c r="FJ90" s="368"/>
      <c r="FK90" s="369" t="str">
        <f t="shared" si="279"/>
        <v/>
      </c>
      <c r="FL90" s="367" t="str">
        <f t="shared" si="280"/>
        <v/>
      </c>
      <c r="FM90" s="368"/>
      <c r="FN90" s="369" t="str">
        <f t="shared" si="281"/>
        <v/>
      </c>
      <c r="FO90" s="367" t="str">
        <f t="shared" si="282"/>
        <v/>
      </c>
      <c r="FP90" s="368"/>
      <c r="FQ90" s="369" t="str">
        <f t="shared" si="283"/>
        <v/>
      </c>
      <c r="FR90" s="367" t="str">
        <f t="shared" si="284"/>
        <v/>
      </c>
      <c r="FS90" s="402"/>
      <c r="FT90" s="369" t="str">
        <f t="shared" si="285"/>
        <v/>
      </c>
      <c r="FU90" s="367" t="str">
        <f t="shared" si="286"/>
        <v/>
      </c>
      <c r="FV90" s="368"/>
      <c r="FW90" s="369" t="str">
        <f t="shared" si="287"/>
        <v/>
      </c>
      <c r="FX90" s="367" t="str">
        <f t="shared" si="288"/>
        <v/>
      </c>
      <c r="FY90" s="794"/>
      <c r="FZ90" s="369" t="str">
        <f t="shared" si="289"/>
        <v/>
      </c>
      <c r="GA90" s="367" t="str">
        <f t="shared" si="290"/>
        <v/>
      </c>
      <c r="GB90" s="368"/>
      <c r="GC90" s="369" t="str">
        <f t="shared" si="291"/>
        <v/>
      </c>
      <c r="GD90" s="367" t="str">
        <f t="shared" si="292"/>
        <v/>
      </c>
      <c r="GE90" s="368"/>
      <c r="GF90" s="369" t="str">
        <f t="shared" si="293"/>
        <v/>
      </c>
      <c r="GG90" s="367" t="str">
        <f t="shared" si="294"/>
        <v/>
      </c>
      <c r="GH90" s="794"/>
      <c r="GI90" s="369" t="str">
        <f t="shared" si="295"/>
        <v/>
      </c>
      <c r="GJ90" s="367" t="str">
        <f t="shared" si="296"/>
        <v/>
      </c>
      <c r="GK90" s="794"/>
      <c r="GL90" s="369" t="str">
        <f t="shared" si="297"/>
        <v/>
      </c>
      <c r="GM90" s="367" t="str">
        <f t="shared" si="298"/>
        <v/>
      </c>
      <c r="GN90" s="368"/>
      <c r="GO90" s="369" t="str">
        <f t="shared" si="299"/>
        <v/>
      </c>
      <c r="GP90" s="367" t="str">
        <f t="shared" si="300"/>
        <v/>
      </c>
      <c r="GQ90" s="368"/>
      <c r="GR90" s="369" t="str">
        <f t="shared" si="301"/>
        <v/>
      </c>
      <c r="GS90" s="367" t="str">
        <f t="shared" si="302"/>
        <v/>
      </c>
      <c r="GT90" s="368"/>
      <c r="GU90" s="369" t="str">
        <f t="shared" si="303"/>
        <v/>
      </c>
      <c r="GV90" s="367" t="str">
        <f t="shared" si="304"/>
        <v>→</v>
      </c>
      <c r="GW90" s="368"/>
      <c r="GX90" s="369" t="str">
        <f t="shared" si="305"/>
        <v/>
      </c>
      <c r="GY90" s="367" t="str">
        <f t="shared" si="306"/>
        <v/>
      </c>
      <c r="GZ90" s="368">
        <v>1000</v>
      </c>
      <c r="HA90" s="369" t="str">
        <f t="shared" si="307"/>
        <v/>
      </c>
      <c r="HB90" s="367" t="str">
        <f t="shared" si="308"/>
        <v/>
      </c>
      <c r="HC90" s="368"/>
      <c r="HD90" s="369" t="str">
        <f t="shared" si="309"/>
        <v/>
      </c>
      <c r="HE90" s="367" t="str">
        <f t="shared" si="310"/>
        <v/>
      </c>
      <c r="HF90" s="368"/>
      <c r="HG90" s="369" t="str">
        <f t="shared" si="311"/>
        <v/>
      </c>
      <c r="HH90" s="367" t="str">
        <f t="shared" si="312"/>
        <v/>
      </c>
      <c r="HI90" s="368"/>
      <c r="HJ90" s="369" t="str">
        <f t="shared" si="313"/>
        <v>⇒</v>
      </c>
      <c r="HK90" s="367" t="str">
        <f t="shared" si="314"/>
        <v/>
      </c>
      <c r="HL90" s="368"/>
      <c r="HM90" s="369" t="str">
        <f t="shared" si="315"/>
        <v/>
      </c>
      <c r="HN90" s="367" t="str">
        <f t="shared" si="316"/>
        <v/>
      </c>
      <c r="HO90" s="368"/>
      <c r="HP90" s="369" t="str">
        <f t="shared" si="317"/>
        <v/>
      </c>
      <c r="HQ90" s="367" t="str">
        <f t="shared" si="318"/>
        <v/>
      </c>
      <c r="HR90" s="368"/>
      <c r="HS90" s="369" t="str">
        <f t="shared" si="319"/>
        <v/>
      </c>
      <c r="HT90" s="367" t="str">
        <f t="shared" si="320"/>
        <v/>
      </c>
      <c r="HU90" s="368"/>
      <c r="HV90" s="367" t="str">
        <f t="shared" si="199"/>
        <v/>
      </c>
      <c r="HW90" s="367" t="str">
        <f t="shared" si="199"/>
        <v/>
      </c>
      <c r="HX90" s="368"/>
      <c r="HY90" s="369" t="str">
        <f t="shared" si="321"/>
        <v/>
      </c>
      <c r="HZ90" s="367" t="str">
        <f t="shared" si="322"/>
        <v/>
      </c>
      <c r="IA90" s="368"/>
      <c r="IB90" s="369" t="str">
        <f t="shared" si="323"/>
        <v/>
      </c>
      <c r="IC90" s="367" t="str">
        <f t="shared" si="324"/>
        <v/>
      </c>
      <c r="ID90" s="402"/>
      <c r="IE90" s="369" t="str">
        <f t="shared" si="325"/>
        <v/>
      </c>
      <c r="IF90" s="367" t="str">
        <f t="shared" si="326"/>
        <v/>
      </c>
      <c r="IG90" s="402"/>
      <c r="IH90" s="369" t="str">
        <f t="shared" si="327"/>
        <v/>
      </c>
      <c r="II90" s="367" t="str">
        <f t="shared" si="328"/>
        <v/>
      </c>
      <c r="IJ90" s="402"/>
      <c r="IK90" s="369" t="str">
        <f t="shared" si="329"/>
        <v/>
      </c>
      <c r="IL90" s="367" t="str">
        <f t="shared" si="330"/>
        <v/>
      </c>
      <c r="IM90" s="368"/>
      <c r="IN90" s="369" t="str">
        <f t="shared" si="331"/>
        <v/>
      </c>
      <c r="IO90" s="367" t="str">
        <f t="shared" si="332"/>
        <v/>
      </c>
      <c r="IP90" s="402"/>
      <c r="IQ90" s="369" t="str">
        <f t="shared" si="333"/>
        <v/>
      </c>
      <c r="IR90" s="367" t="str">
        <f t="shared" si="334"/>
        <v/>
      </c>
      <c r="IS90" s="368"/>
      <c r="IT90" s="369" t="str">
        <f t="shared" si="335"/>
        <v/>
      </c>
      <c r="IU90" s="367" t="str">
        <f t="shared" si="336"/>
        <v/>
      </c>
      <c r="IV90" s="368"/>
      <c r="IW90" s="369" t="str">
        <f t="shared" si="337"/>
        <v/>
      </c>
      <c r="IX90" s="367" t="str">
        <f t="shared" si="338"/>
        <v/>
      </c>
      <c r="IY90" s="368"/>
      <c r="IZ90" s="369" t="str">
        <f t="shared" si="339"/>
        <v/>
      </c>
      <c r="JA90" s="367" t="str">
        <f t="shared" si="340"/>
        <v/>
      </c>
      <c r="JB90" s="368"/>
      <c r="JC90" s="369" t="str">
        <f t="shared" si="341"/>
        <v/>
      </c>
      <c r="JD90" s="367" t="str">
        <f t="shared" si="342"/>
        <v/>
      </c>
      <c r="JE90" s="368"/>
      <c r="JF90" s="369" t="str">
        <f t="shared" si="343"/>
        <v/>
      </c>
      <c r="JG90" s="367" t="str">
        <f t="shared" si="344"/>
        <v/>
      </c>
      <c r="JH90" s="402"/>
      <c r="JI90" s="369" t="str">
        <f t="shared" si="345"/>
        <v/>
      </c>
      <c r="JJ90" s="367" t="str">
        <f t="shared" si="346"/>
        <v/>
      </c>
      <c r="JK90" s="368"/>
      <c r="JL90" s="369" t="str">
        <f t="shared" si="347"/>
        <v/>
      </c>
      <c r="JM90" s="367" t="str">
        <f t="shared" si="348"/>
        <v/>
      </c>
      <c r="JN90" s="794"/>
      <c r="JO90" s="369" t="str">
        <f t="shared" si="349"/>
        <v/>
      </c>
      <c r="JP90" s="367" t="str">
        <f t="shared" si="350"/>
        <v/>
      </c>
      <c r="JQ90" s="368"/>
      <c r="JR90" s="369" t="str">
        <f t="shared" si="351"/>
        <v/>
      </c>
      <c r="JS90" s="367" t="str">
        <f t="shared" si="352"/>
        <v/>
      </c>
      <c r="JT90" s="368"/>
      <c r="JU90" s="369" t="str">
        <f t="shared" si="353"/>
        <v/>
      </c>
      <c r="JV90" s="367" t="str">
        <f t="shared" si="354"/>
        <v/>
      </c>
      <c r="JW90" s="794"/>
      <c r="JX90" s="369" t="str">
        <f t="shared" si="355"/>
        <v/>
      </c>
      <c r="JY90" s="367" t="str">
        <f t="shared" si="356"/>
        <v/>
      </c>
      <c r="JZ90" s="794"/>
      <c r="KA90" s="369" t="str">
        <f t="shared" si="357"/>
        <v/>
      </c>
      <c r="KB90" s="367" t="str">
        <f t="shared" si="358"/>
        <v/>
      </c>
      <c r="KC90" s="368"/>
      <c r="KD90" s="369" t="str">
        <f t="shared" si="359"/>
        <v/>
      </c>
      <c r="KE90" s="367" t="str">
        <f t="shared" si="360"/>
        <v/>
      </c>
      <c r="KF90" s="368"/>
      <c r="KG90" s="369" t="str">
        <f t="shared" si="361"/>
        <v/>
      </c>
      <c r="KH90" s="367" t="str">
        <f t="shared" si="362"/>
        <v/>
      </c>
      <c r="KI90" s="368"/>
      <c r="KJ90" s="369" t="str">
        <f t="shared" si="363"/>
        <v/>
      </c>
      <c r="KK90" s="367" t="str">
        <f t="shared" si="364"/>
        <v/>
      </c>
      <c r="KL90" s="368"/>
      <c r="KM90" s="369" t="str">
        <f t="shared" si="365"/>
        <v/>
      </c>
      <c r="KN90" s="367" t="str">
        <f t="shared" si="366"/>
        <v/>
      </c>
      <c r="KO90" s="368"/>
      <c r="KP90" s="369" t="str">
        <f t="shared" si="367"/>
        <v/>
      </c>
      <c r="KQ90" s="367" t="str">
        <f t="shared" si="368"/>
        <v/>
      </c>
      <c r="KR90" s="368"/>
      <c r="KS90" s="369" t="str">
        <f t="shared" si="369"/>
        <v/>
      </c>
      <c r="KT90" s="367" t="str">
        <f t="shared" si="370"/>
        <v/>
      </c>
      <c r="KU90" s="368"/>
      <c r="KV90" s="369" t="str">
        <f t="shared" si="371"/>
        <v/>
      </c>
      <c r="KW90" s="367" t="str">
        <f t="shared" si="372"/>
        <v/>
      </c>
      <c r="KX90" s="368"/>
      <c r="KY90" s="369" t="str">
        <f t="shared" si="373"/>
        <v/>
      </c>
      <c r="KZ90" s="367" t="str">
        <f t="shared" si="374"/>
        <v/>
      </c>
      <c r="LA90" s="368"/>
      <c r="LB90" s="369" t="str">
        <f t="shared" si="375"/>
        <v/>
      </c>
      <c r="LC90" s="367" t="str">
        <f t="shared" si="376"/>
        <v/>
      </c>
      <c r="LD90" s="368"/>
      <c r="LE90" s="369" t="str">
        <f t="shared" si="377"/>
        <v/>
      </c>
      <c r="LF90" s="367" t="str">
        <f t="shared" si="378"/>
        <v/>
      </c>
      <c r="LG90" s="368"/>
      <c r="LH90" s="369" t="str">
        <f t="shared" si="379"/>
        <v/>
      </c>
      <c r="LI90" s="367" t="str">
        <f t="shared" si="380"/>
        <v/>
      </c>
      <c r="LJ90" s="368"/>
      <c r="LK90" s="367" t="str">
        <f t="shared" si="381"/>
        <v/>
      </c>
      <c r="XFD90" s="230">
        <f t="shared" si="197"/>
        <v>2000</v>
      </c>
    </row>
    <row r="91" spans="1:323 16384:16384" ht="21.65" customHeight="1" x14ac:dyDescent="0.2">
      <c r="A91" s="120"/>
      <c r="B91" s="637">
        <f>IFERROR(VLOOKUP($D91,[1]受注ﾌｧｲﾙ!$A$3:$BZ$1314,5,FALSE),"-")</f>
        <v>46128.690787037034</v>
      </c>
      <c r="C91" s="555">
        <f>IFERROR(VLOOKUP($D91,[1]受注ﾌｧｲﾙ!$A$3:$BZ$1314,6,FALSE),"-")</f>
        <v>0</v>
      </c>
      <c r="D91" s="763" t="s">
        <v>1035</v>
      </c>
      <c r="E91" s="638">
        <f>IFERROR(VLOOKUP($D91,[1]受注ﾌｧｲﾙ!$A$3:$BZ$1314,17,FALSE),"-")</f>
        <v>6710</v>
      </c>
      <c r="F91" s="540" t="str">
        <f>IFERROR(VLOOKUP($D91,[1]受注ﾌｧｲﾙ!$A$3:$BZ$1314,18,FALSE),"-")</f>
        <v>30100-AG00-1000X 50</v>
      </c>
      <c r="G91" s="540" t="str">
        <f>IFERROR(VLOOKUP($D91,[1]受注ﾌｧｲﾙ!$A$3:$BZ$1314,19,FALSE),"-")</f>
        <v>FA</v>
      </c>
      <c r="H91" s="540" t="str">
        <f>IFERROR(VLOOKUP($D91,[1]受注ﾌｧｲﾙ!$A$3:$BZ$1314,20,FALSE),"-")</f>
        <v xml:space="preserve">   </v>
      </c>
      <c r="I91" s="540" t="str">
        <f>IFERROR(VLOOKUP($D91,[1]受注ﾌｧｲﾙ!$A$3:$BZ$1314,21,FALSE),"-")</f>
        <v xml:space="preserve"> </v>
      </c>
      <c r="J91" s="639">
        <f>IFERROR(VLOOKUP($D91,[1]受注ﾌｧｲﾙ!$A$3:$BZ$1314,22,FALSE),"-")</f>
        <v>100</v>
      </c>
      <c r="K91" s="540" t="str">
        <f>IFERROR(VLOOKUP($D91,[1]受注ﾌｧｲﾙ!$A$3:$BZ$1314,8,FALSE),"-")</f>
        <v>30100-AG00-1000X 10</v>
      </c>
      <c r="L91" s="540" t="str">
        <f>IFERROR(VLOOKUP($D91,[1]受注ﾌｧｲﾙ!$A$3:$BZ$1314,9,FALSE),"-")</f>
        <v>FA</v>
      </c>
      <c r="M91" s="540" t="str">
        <f>IFERROR(VLOOKUP($D91,[1]受注ﾌｧｲﾙ!$A$3:$BZ$1314,10,FALSE),"-")</f>
        <v xml:space="preserve">   </v>
      </c>
      <c r="N91" s="540" t="str">
        <f>IFERROR(VLOOKUP($D91,[1]受注ﾌｧｲﾙ!$A$3:$BZ$1314,11,FALSE),"-")</f>
        <v>X</v>
      </c>
      <c r="O91" s="639">
        <f>IFERROR(VLOOKUP($D91,[1]受注ﾌｧｲﾙ!$A$3:$BZ$1314,13,FALSE),"-")</f>
        <v>100</v>
      </c>
      <c r="P91" s="540">
        <f>IFERROR(VLOOKUP($D91,[1]受注ﾌｧｲﾙ!$A$3:$BZ$1314,15,FALSE),"-")</f>
        <v>0</v>
      </c>
      <c r="Q91" s="640">
        <f>IFERROR((VLOOKUP($D91,[1]受注ﾌｧｲﾙ!$A$3:$BZ$1314,16,FALSE)*O91),"-")</f>
        <v>100</v>
      </c>
      <c r="R91" s="640" t="str">
        <f>IFERROR(VLOOKUP($D91,[3]加工日報その他!$A$5:$DD$999,107,FALSE),"-")</f>
        <v>-</v>
      </c>
      <c r="S91" s="540" t="str">
        <f>IFERROR(VLOOKUP($D91,[1]受注ﾌｧｲﾙ!$A$3:$BZ$1314,26,FALSE),"-")</f>
        <v>分割</v>
      </c>
      <c r="T91" s="641" t="str">
        <f>IFERROR(VLOOKUP($D91,[1]受注ﾌｧｲﾙ!$A$3:$BZ$1314,23,FALSE),"-")</f>
        <v>湖南</v>
      </c>
      <c r="U91" s="642"/>
      <c r="V91" s="642"/>
      <c r="W91" s="642">
        <f>IFERROR(VLOOKUP($D91,[1]受注ﾌｧｲﾙ!$A$3:$BZ$1314,25,FALSE),"-")</f>
        <v>46135</v>
      </c>
      <c r="X91" s="642">
        <f>IFERROR(VLOOKUP($D91,[1]受注ﾌｧｲﾙ!$A$3:$BZ$1314,32,FALSE),"-")</f>
        <v>46139</v>
      </c>
      <c r="Y91" s="642">
        <f>IFERROR(VLOOKUP($D91,[1]受注ﾌｧｲﾙ!$A$3:$BZ$1314,33,FALSE),"-")</f>
        <v>46139</v>
      </c>
      <c r="Z91" s="642">
        <f t="shared" si="0"/>
        <v>46135</v>
      </c>
      <c r="AA91" s="643" t="str">
        <f>IFERROR(VLOOKUP($D91,[3]加工日報その他!$A$5:$DD$999,2,FALSE),"-")</f>
        <v>-</v>
      </c>
      <c r="AB91" s="644" t="str">
        <f>IFERROR(VLOOKUP($D91,[3]加工日報その他!$A$5:$DD$999,108,FALSE),"-")</f>
        <v>-</v>
      </c>
      <c r="AC91" s="645">
        <f t="shared" si="194"/>
        <v>100</v>
      </c>
      <c r="AD91" s="410" t="str">
        <f>IFERROR(VLOOKUP($D91,[1]受注ﾌｧｲﾙ!$A$3:$BZ$1314,27,FALSE),"-")&amp;"　"&amp;IFERROR(VLOOKUP($D91,[1]受注ﾌｧｲﾙ!$A$3:$BZ$1314,28,FALSE),"-")&amp;"　"&amp;IFERROR(VLOOKUP($D91,[1]受注ﾌｧｲﾙ!$A$3:$BZ$1314,29,FALSE),"-")</f>
        <v>　　</v>
      </c>
      <c r="AE91" s="366"/>
      <c r="AF91" s="646" t="str">
        <f>IFERROR(VLOOKUP($D91,[3]加工日報その他!$A$5:$DD$999,94,FALSE),"-")</f>
        <v>-</v>
      </c>
      <c r="AG91" s="647" t="str">
        <f>IFERROR(VLOOKUP($D91,[1]受注ﾌｧｲﾙ!$A$3:$BZ$1314,2,FALSE),"-")</f>
        <v>通常入力</v>
      </c>
      <c r="AH91" s="647" t="str">
        <f>IFERROR(VLOOKUP($D91,[1]受注ﾌｧｲﾙ!$A$3:$BZ$1314,3,FALSE),"-")</f>
        <v>TPI</v>
      </c>
      <c r="AI91" s="648">
        <f>IFERROR(VLOOKUP($D91,[1]受注ﾌｧｲﾙ!$A$3:$BZ$1314,31,FALSE),"-")</f>
        <v>0</v>
      </c>
      <c r="AJ91" s="648" t="str">
        <f>IFERROR(VLOOKUP($D91,[1]受注ﾌｧｲﾙ!$A$3:$BZ$1314,12,FALSE),"-")</f>
        <v xml:space="preserve"> </v>
      </c>
      <c r="AK91" s="649" t="str">
        <f>IFERROR(VLOOKUP($D91,[1]受注ﾌｧｲﾙ!$A$3:$BZ$1314,24,FALSE),"-")</f>
        <v>ｽﾘｯﾄ</v>
      </c>
      <c r="AL91" s="366"/>
      <c r="AM91" s="366"/>
      <c r="AN91" s="366"/>
      <c r="AO91" s="366"/>
      <c r="AP91" s="366"/>
      <c r="AQ91" s="808" t="s">
        <v>327</v>
      </c>
      <c r="AR91" s="763"/>
      <c r="AS91" s="367" t="str">
        <f t="shared" si="200"/>
        <v/>
      </c>
      <c r="AT91" s="368"/>
      <c r="AU91" s="369" t="str">
        <f t="shared" si="201"/>
        <v/>
      </c>
      <c r="AV91" s="367" t="str">
        <f t="shared" si="202"/>
        <v/>
      </c>
      <c r="AW91" s="368"/>
      <c r="AX91" s="369" t="str">
        <f t="shared" si="203"/>
        <v/>
      </c>
      <c r="AY91" s="367" t="str">
        <f t="shared" si="204"/>
        <v/>
      </c>
      <c r="AZ91" s="402"/>
      <c r="BA91" s="369" t="str">
        <f t="shared" si="205"/>
        <v/>
      </c>
      <c r="BB91" s="367" t="str">
        <f t="shared" si="206"/>
        <v/>
      </c>
      <c r="BC91" s="402"/>
      <c r="BD91" s="369" t="str">
        <f t="shared" si="207"/>
        <v/>
      </c>
      <c r="BE91" s="367" t="str">
        <f t="shared" si="208"/>
        <v/>
      </c>
      <c r="BF91" s="402"/>
      <c r="BG91" s="369" t="str">
        <f t="shared" si="209"/>
        <v/>
      </c>
      <c r="BH91" s="367" t="str">
        <f t="shared" si="210"/>
        <v/>
      </c>
      <c r="BI91" s="368"/>
      <c r="BJ91" s="369" t="str">
        <f t="shared" si="211"/>
        <v/>
      </c>
      <c r="BK91" s="367" t="str">
        <f t="shared" si="212"/>
        <v/>
      </c>
      <c r="BL91" s="402"/>
      <c r="BM91" s="369" t="str">
        <f t="shared" si="213"/>
        <v/>
      </c>
      <c r="BN91" s="367" t="str">
        <f t="shared" si="214"/>
        <v/>
      </c>
      <c r="BO91" s="368"/>
      <c r="BP91" s="369" t="str">
        <f t="shared" si="215"/>
        <v/>
      </c>
      <c r="BQ91" s="367" t="str">
        <f t="shared" si="216"/>
        <v/>
      </c>
      <c r="BR91" s="368"/>
      <c r="BS91" s="369" t="str">
        <f t="shared" si="217"/>
        <v/>
      </c>
      <c r="BT91" s="367" t="str">
        <f t="shared" si="218"/>
        <v/>
      </c>
      <c r="BU91" s="368"/>
      <c r="BV91" s="369" t="str">
        <f t="shared" si="219"/>
        <v/>
      </c>
      <c r="BW91" s="367" t="str">
        <f t="shared" si="220"/>
        <v/>
      </c>
      <c r="BX91" s="368"/>
      <c r="BY91" s="369" t="str">
        <f t="shared" si="221"/>
        <v/>
      </c>
      <c r="BZ91" s="367" t="str">
        <f t="shared" si="222"/>
        <v/>
      </c>
      <c r="CA91" s="368"/>
      <c r="CB91" s="369" t="str">
        <f t="shared" si="223"/>
        <v/>
      </c>
      <c r="CC91" s="367" t="str">
        <f t="shared" si="224"/>
        <v/>
      </c>
      <c r="CD91" s="402"/>
      <c r="CE91" s="369" t="str">
        <f t="shared" si="225"/>
        <v/>
      </c>
      <c r="CF91" s="367" t="str">
        <f t="shared" si="226"/>
        <v/>
      </c>
      <c r="CG91" s="368"/>
      <c r="CH91" s="369" t="str">
        <f t="shared" si="227"/>
        <v/>
      </c>
      <c r="CI91" s="367" t="str">
        <f t="shared" si="228"/>
        <v/>
      </c>
      <c r="CJ91" s="794"/>
      <c r="CK91" s="369" t="str">
        <f t="shared" si="229"/>
        <v/>
      </c>
      <c r="CL91" s="367" t="str">
        <f t="shared" si="230"/>
        <v/>
      </c>
      <c r="CM91" s="368"/>
      <c r="CN91" s="369" t="str">
        <f t="shared" si="231"/>
        <v/>
      </c>
      <c r="CO91" s="367" t="str">
        <f t="shared" si="232"/>
        <v/>
      </c>
      <c r="CP91" s="368"/>
      <c r="CQ91" s="369" t="str">
        <f t="shared" si="233"/>
        <v/>
      </c>
      <c r="CR91" s="367" t="str">
        <f t="shared" si="234"/>
        <v/>
      </c>
      <c r="CS91" s="794"/>
      <c r="CT91" s="369" t="str">
        <f t="shared" si="235"/>
        <v/>
      </c>
      <c r="CU91" s="367" t="str">
        <f t="shared" si="236"/>
        <v/>
      </c>
      <c r="CV91" s="794"/>
      <c r="CW91" s="369" t="str">
        <f t="shared" si="237"/>
        <v/>
      </c>
      <c r="CX91" s="367" t="str">
        <f t="shared" si="238"/>
        <v/>
      </c>
      <c r="CY91" s="368"/>
      <c r="CZ91" s="369" t="str">
        <f t="shared" si="239"/>
        <v/>
      </c>
      <c r="DA91" s="367" t="str">
        <f t="shared" si="240"/>
        <v/>
      </c>
      <c r="DB91" s="368"/>
      <c r="DC91" s="369" t="str">
        <f t="shared" si="241"/>
        <v/>
      </c>
      <c r="DD91" s="367" t="str">
        <f t="shared" si="242"/>
        <v/>
      </c>
      <c r="DE91" s="368"/>
      <c r="DF91" s="369" t="str">
        <f t="shared" si="243"/>
        <v/>
      </c>
      <c r="DG91" s="367" t="str">
        <f t="shared" si="244"/>
        <v/>
      </c>
      <c r="DH91" s="368"/>
      <c r="DI91" s="369" t="str">
        <f t="shared" si="245"/>
        <v/>
      </c>
      <c r="DJ91" s="367" t="str">
        <f t="shared" si="246"/>
        <v/>
      </c>
      <c r="DK91" s="368"/>
      <c r="DL91" s="369" t="str">
        <f t="shared" si="247"/>
        <v/>
      </c>
      <c r="DM91" s="367" t="str">
        <f t="shared" si="248"/>
        <v/>
      </c>
      <c r="DN91" s="368"/>
      <c r="DO91" s="369" t="str">
        <f t="shared" si="249"/>
        <v/>
      </c>
      <c r="DP91" s="367" t="str">
        <f t="shared" si="250"/>
        <v/>
      </c>
      <c r="DQ91" s="368"/>
      <c r="DR91" s="369" t="str">
        <f t="shared" si="251"/>
        <v/>
      </c>
      <c r="DS91" s="367" t="str">
        <f t="shared" si="252"/>
        <v/>
      </c>
      <c r="DT91" s="368"/>
      <c r="DU91" s="369" t="str">
        <f t="shared" si="253"/>
        <v/>
      </c>
      <c r="DV91" s="367" t="str">
        <f t="shared" si="254"/>
        <v/>
      </c>
      <c r="DW91" s="368"/>
      <c r="DX91" s="369" t="str">
        <f t="shared" si="255"/>
        <v/>
      </c>
      <c r="DY91" s="367" t="str">
        <f t="shared" si="256"/>
        <v/>
      </c>
      <c r="DZ91" s="368"/>
      <c r="EA91" s="369" t="str">
        <f t="shared" si="257"/>
        <v/>
      </c>
      <c r="EB91" s="367" t="str">
        <f t="shared" si="258"/>
        <v/>
      </c>
      <c r="EC91" s="368"/>
      <c r="ED91" s="369" t="str">
        <f t="shared" si="259"/>
        <v/>
      </c>
      <c r="EE91" s="367" t="str">
        <f t="shared" si="260"/>
        <v/>
      </c>
      <c r="EF91" s="368"/>
      <c r="EG91" s="367" t="str">
        <f t="shared" si="198"/>
        <v/>
      </c>
      <c r="EH91" s="367" t="str">
        <f t="shared" si="198"/>
        <v/>
      </c>
      <c r="EI91" s="368"/>
      <c r="EJ91" s="369" t="str">
        <f t="shared" si="261"/>
        <v/>
      </c>
      <c r="EK91" s="367" t="str">
        <f t="shared" si="262"/>
        <v/>
      </c>
      <c r="EL91" s="368"/>
      <c r="EM91" s="369" t="str">
        <f t="shared" si="263"/>
        <v/>
      </c>
      <c r="EN91" s="367" t="str">
        <f t="shared" si="264"/>
        <v/>
      </c>
      <c r="EO91" s="402"/>
      <c r="EP91" s="369" t="str">
        <f t="shared" si="265"/>
        <v/>
      </c>
      <c r="EQ91" s="367" t="str">
        <f t="shared" si="266"/>
        <v/>
      </c>
      <c r="ER91" s="402"/>
      <c r="ES91" s="369" t="str">
        <f t="shared" si="267"/>
        <v/>
      </c>
      <c r="ET91" s="367" t="str">
        <f t="shared" si="268"/>
        <v/>
      </c>
      <c r="EU91" s="402"/>
      <c r="EV91" s="369" t="str">
        <f t="shared" si="269"/>
        <v/>
      </c>
      <c r="EW91" s="367" t="str">
        <f t="shared" si="270"/>
        <v/>
      </c>
      <c r="EX91" s="368"/>
      <c r="EY91" s="369" t="str">
        <f t="shared" si="271"/>
        <v/>
      </c>
      <c r="EZ91" s="367" t="str">
        <f t="shared" si="272"/>
        <v/>
      </c>
      <c r="FA91" s="402"/>
      <c r="FB91" s="369" t="str">
        <f t="shared" si="273"/>
        <v/>
      </c>
      <c r="FC91" s="367" t="str">
        <f t="shared" si="274"/>
        <v/>
      </c>
      <c r="FD91" s="368"/>
      <c r="FE91" s="369" t="str">
        <f t="shared" si="275"/>
        <v/>
      </c>
      <c r="FF91" s="367" t="str">
        <f t="shared" si="276"/>
        <v/>
      </c>
      <c r="FG91" s="368"/>
      <c r="FH91" s="369" t="str">
        <f t="shared" si="277"/>
        <v/>
      </c>
      <c r="FI91" s="367" t="str">
        <f t="shared" si="278"/>
        <v/>
      </c>
      <c r="FJ91" s="368"/>
      <c r="FK91" s="369" t="str">
        <f t="shared" si="279"/>
        <v/>
      </c>
      <c r="FL91" s="367" t="str">
        <f t="shared" si="280"/>
        <v/>
      </c>
      <c r="FM91" s="368"/>
      <c r="FN91" s="369" t="str">
        <f t="shared" si="281"/>
        <v/>
      </c>
      <c r="FO91" s="367" t="str">
        <f t="shared" si="282"/>
        <v/>
      </c>
      <c r="FP91" s="368"/>
      <c r="FQ91" s="369" t="str">
        <f t="shared" si="283"/>
        <v/>
      </c>
      <c r="FR91" s="367" t="str">
        <f t="shared" si="284"/>
        <v/>
      </c>
      <c r="FS91" s="402"/>
      <c r="FT91" s="369" t="str">
        <f t="shared" si="285"/>
        <v/>
      </c>
      <c r="FU91" s="367" t="str">
        <f t="shared" si="286"/>
        <v/>
      </c>
      <c r="FV91" s="368"/>
      <c r="FW91" s="369" t="str">
        <f t="shared" si="287"/>
        <v/>
      </c>
      <c r="FX91" s="367" t="str">
        <f t="shared" si="288"/>
        <v/>
      </c>
      <c r="FY91" s="794"/>
      <c r="FZ91" s="369" t="str">
        <f t="shared" si="289"/>
        <v/>
      </c>
      <c r="GA91" s="367" t="str">
        <f t="shared" si="290"/>
        <v/>
      </c>
      <c r="GB91" s="368"/>
      <c r="GC91" s="369" t="str">
        <f t="shared" si="291"/>
        <v/>
      </c>
      <c r="GD91" s="367" t="str">
        <f t="shared" si="292"/>
        <v/>
      </c>
      <c r="GE91" s="368"/>
      <c r="GF91" s="369" t="str">
        <f t="shared" si="293"/>
        <v/>
      </c>
      <c r="GG91" s="367" t="str">
        <f t="shared" si="294"/>
        <v/>
      </c>
      <c r="GH91" s="794"/>
      <c r="GI91" s="369" t="str">
        <f t="shared" si="295"/>
        <v/>
      </c>
      <c r="GJ91" s="367" t="str">
        <f t="shared" si="296"/>
        <v/>
      </c>
      <c r="GK91" s="794"/>
      <c r="GL91" s="369" t="str">
        <f t="shared" si="297"/>
        <v/>
      </c>
      <c r="GM91" s="367" t="str">
        <f t="shared" si="298"/>
        <v/>
      </c>
      <c r="GN91" s="368"/>
      <c r="GO91" s="369" t="str">
        <f t="shared" si="299"/>
        <v/>
      </c>
      <c r="GP91" s="367" t="str">
        <f t="shared" si="300"/>
        <v/>
      </c>
      <c r="GQ91" s="368"/>
      <c r="GR91" s="369" t="str">
        <f t="shared" si="301"/>
        <v/>
      </c>
      <c r="GS91" s="367" t="str">
        <f t="shared" si="302"/>
        <v/>
      </c>
      <c r="GT91" s="368"/>
      <c r="GU91" s="369" t="str">
        <f t="shared" si="303"/>
        <v/>
      </c>
      <c r="GV91" s="367" t="str">
        <f t="shared" si="304"/>
        <v>→</v>
      </c>
      <c r="GW91" s="368">
        <v>100</v>
      </c>
      <c r="GX91" s="369" t="str">
        <f t="shared" si="305"/>
        <v/>
      </c>
      <c r="GY91" s="367" t="str">
        <f t="shared" si="306"/>
        <v/>
      </c>
      <c r="GZ91" s="368"/>
      <c r="HA91" s="369" t="str">
        <f t="shared" si="307"/>
        <v/>
      </c>
      <c r="HB91" s="367" t="str">
        <f t="shared" si="308"/>
        <v/>
      </c>
      <c r="HC91" s="368"/>
      <c r="HD91" s="369" t="str">
        <f t="shared" si="309"/>
        <v/>
      </c>
      <c r="HE91" s="367" t="str">
        <f t="shared" si="310"/>
        <v/>
      </c>
      <c r="HF91" s="368"/>
      <c r="HG91" s="369" t="str">
        <f t="shared" si="311"/>
        <v/>
      </c>
      <c r="HH91" s="367" t="str">
        <f t="shared" si="312"/>
        <v/>
      </c>
      <c r="HI91" s="368"/>
      <c r="HJ91" s="369" t="str">
        <f t="shared" si="313"/>
        <v>⇒</v>
      </c>
      <c r="HK91" s="367" t="str">
        <f t="shared" si="314"/>
        <v/>
      </c>
      <c r="HL91" s="368"/>
      <c r="HM91" s="369" t="str">
        <f t="shared" si="315"/>
        <v/>
      </c>
      <c r="HN91" s="367" t="str">
        <f t="shared" si="316"/>
        <v/>
      </c>
      <c r="HO91" s="368"/>
      <c r="HP91" s="369" t="str">
        <f t="shared" si="317"/>
        <v/>
      </c>
      <c r="HQ91" s="367" t="str">
        <f t="shared" si="318"/>
        <v/>
      </c>
      <c r="HR91" s="368"/>
      <c r="HS91" s="369" t="str">
        <f t="shared" si="319"/>
        <v/>
      </c>
      <c r="HT91" s="367" t="str">
        <f t="shared" si="320"/>
        <v/>
      </c>
      <c r="HU91" s="368"/>
      <c r="HV91" s="367" t="str">
        <f t="shared" si="199"/>
        <v/>
      </c>
      <c r="HW91" s="367" t="str">
        <f t="shared" si="199"/>
        <v/>
      </c>
      <c r="HX91" s="368"/>
      <c r="HY91" s="369" t="str">
        <f t="shared" si="321"/>
        <v/>
      </c>
      <c r="HZ91" s="367" t="str">
        <f t="shared" si="322"/>
        <v/>
      </c>
      <c r="IA91" s="368"/>
      <c r="IB91" s="369" t="str">
        <f t="shared" si="323"/>
        <v/>
      </c>
      <c r="IC91" s="367" t="str">
        <f t="shared" si="324"/>
        <v/>
      </c>
      <c r="ID91" s="402"/>
      <c r="IE91" s="369" t="str">
        <f t="shared" si="325"/>
        <v/>
      </c>
      <c r="IF91" s="367" t="str">
        <f t="shared" si="326"/>
        <v/>
      </c>
      <c r="IG91" s="402"/>
      <c r="IH91" s="369" t="str">
        <f t="shared" si="327"/>
        <v/>
      </c>
      <c r="II91" s="367" t="str">
        <f t="shared" si="328"/>
        <v/>
      </c>
      <c r="IJ91" s="402"/>
      <c r="IK91" s="369" t="str">
        <f t="shared" si="329"/>
        <v/>
      </c>
      <c r="IL91" s="367" t="str">
        <f t="shared" si="330"/>
        <v/>
      </c>
      <c r="IM91" s="368"/>
      <c r="IN91" s="369" t="str">
        <f t="shared" si="331"/>
        <v/>
      </c>
      <c r="IO91" s="367" t="str">
        <f t="shared" si="332"/>
        <v/>
      </c>
      <c r="IP91" s="402"/>
      <c r="IQ91" s="369" t="str">
        <f t="shared" si="333"/>
        <v/>
      </c>
      <c r="IR91" s="367" t="str">
        <f t="shared" si="334"/>
        <v/>
      </c>
      <c r="IS91" s="368"/>
      <c r="IT91" s="369" t="str">
        <f t="shared" si="335"/>
        <v/>
      </c>
      <c r="IU91" s="367" t="str">
        <f t="shared" si="336"/>
        <v/>
      </c>
      <c r="IV91" s="368"/>
      <c r="IW91" s="369" t="str">
        <f t="shared" si="337"/>
        <v/>
      </c>
      <c r="IX91" s="367" t="str">
        <f t="shared" si="338"/>
        <v/>
      </c>
      <c r="IY91" s="368"/>
      <c r="IZ91" s="369" t="str">
        <f t="shared" si="339"/>
        <v/>
      </c>
      <c r="JA91" s="367" t="str">
        <f t="shared" si="340"/>
        <v/>
      </c>
      <c r="JB91" s="368"/>
      <c r="JC91" s="369" t="str">
        <f t="shared" si="341"/>
        <v/>
      </c>
      <c r="JD91" s="367" t="str">
        <f t="shared" si="342"/>
        <v/>
      </c>
      <c r="JE91" s="368"/>
      <c r="JF91" s="369" t="str">
        <f t="shared" si="343"/>
        <v/>
      </c>
      <c r="JG91" s="367" t="str">
        <f t="shared" si="344"/>
        <v/>
      </c>
      <c r="JH91" s="402"/>
      <c r="JI91" s="369" t="str">
        <f t="shared" si="345"/>
        <v/>
      </c>
      <c r="JJ91" s="367" t="str">
        <f t="shared" si="346"/>
        <v/>
      </c>
      <c r="JK91" s="368"/>
      <c r="JL91" s="369" t="str">
        <f t="shared" si="347"/>
        <v/>
      </c>
      <c r="JM91" s="367" t="str">
        <f t="shared" si="348"/>
        <v/>
      </c>
      <c r="JN91" s="794"/>
      <c r="JO91" s="369" t="str">
        <f t="shared" si="349"/>
        <v/>
      </c>
      <c r="JP91" s="367" t="str">
        <f t="shared" si="350"/>
        <v/>
      </c>
      <c r="JQ91" s="368"/>
      <c r="JR91" s="369" t="str">
        <f t="shared" si="351"/>
        <v/>
      </c>
      <c r="JS91" s="367" t="str">
        <f t="shared" si="352"/>
        <v/>
      </c>
      <c r="JT91" s="368"/>
      <c r="JU91" s="369" t="str">
        <f t="shared" si="353"/>
        <v/>
      </c>
      <c r="JV91" s="367" t="str">
        <f t="shared" si="354"/>
        <v/>
      </c>
      <c r="JW91" s="794"/>
      <c r="JX91" s="369" t="str">
        <f t="shared" si="355"/>
        <v/>
      </c>
      <c r="JY91" s="367" t="str">
        <f t="shared" si="356"/>
        <v/>
      </c>
      <c r="JZ91" s="794"/>
      <c r="KA91" s="369" t="str">
        <f t="shared" si="357"/>
        <v/>
      </c>
      <c r="KB91" s="367" t="str">
        <f t="shared" si="358"/>
        <v/>
      </c>
      <c r="KC91" s="368"/>
      <c r="KD91" s="369" t="str">
        <f t="shared" si="359"/>
        <v/>
      </c>
      <c r="KE91" s="367" t="str">
        <f t="shared" si="360"/>
        <v/>
      </c>
      <c r="KF91" s="368"/>
      <c r="KG91" s="369" t="str">
        <f t="shared" si="361"/>
        <v/>
      </c>
      <c r="KH91" s="367" t="str">
        <f t="shared" si="362"/>
        <v/>
      </c>
      <c r="KI91" s="368"/>
      <c r="KJ91" s="369" t="str">
        <f t="shared" si="363"/>
        <v/>
      </c>
      <c r="KK91" s="367" t="str">
        <f t="shared" si="364"/>
        <v/>
      </c>
      <c r="KL91" s="368"/>
      <c r="KM91" s="369" t="str">
        <f t="shared" si="365"/>
        <v/>
      </c>
      <c r="KN91" s="367" t="str">
        <f t="shared" si="366"/>
        <v/>
      </c>
      <c r="KO91" s="368"/>
      <c r="KP91" s="369" t="str">
        <f t="shared" si="367"/>
        <v/>
      </c>
      <c r="KQ91" s="367" t="str">
        <f t="shared" si="368"/>
        <v/>
      </c>
      <c r="KR91" s="368"/>
      <c r="KS91" s="369" t="str">
        <f t="shared" si="369"/>
        <v/>
      </c>
      <c r="KT91" s="367" t="str">
        <f t="shared" si="370"/>
        <v/>
      </c>
      <c r="KU91" s="368"/>
      <c r="KV91" s="369" t="str">
        <f t="shared" si="371"/>
        <v/>
      </c>
      <c r="KW91" s="367" t="str">
        <f t="shared" si="372"/>
        <v/>
      </c>
      <c r="KX91" s="368"/>
      <c r="KY91" s="369" t="str">
        <f t="shared" si="373"/>
        <v/>
      </c>
      <c r="KZ91" s="367" t="str">
        <f t="shared" si="374"/>
        <v/>
      </c>
      <c r="LA91" s="368"/>
      <c r="LB91" s="369" t="str">
        <f t="shared" si="375"/>
        <v/>
      </c>
      <c r="LC91" s="367" t="str">
        <f t="shared" si="376"/>
        <v/>
      </c>
      <c r="LD91" s="368"/>
      <c r="LE91" s="369" t="str">
        <f t="shared" si="377"/>
        <v/>
      </c>
      <c r="LF91" s="367" t="str">
        <f t="shared" si="378"/>
        <v/>
      </c>
      <c r="LG91" s="368"/>
      <c r="LH91" s="369" t="str">
        <f t="shared" si="379"/>
        <v/>
      </c>
      <c r="LI91" s="367" t="str">
        <f t="shared" si="380"/>
        <v/>
      </c>
      <c r="LJ91" s="368"/>
      <c r="LK91" s="367" t="str">
        <f t="shared" si="381"/>
        <v/>
      </c>
      <c r="XFD91" s="230">
        <f t="shared" si="197"/>
        <v>200</v>
      </c>
    </row>
    <row r="92" spans="1:323 16384:16384" ht="21.65" customHeight="1" x14ac:dyDescent="0.2">
      <c r="A92" s="120"/>
      <c r="B92" s="637">
        <f>IFERROR(VLOOKUP($D92,[1]受注ﾌｧｲﾙ!$A$3:$BZ$1314,5,FALSE),"-")</f>
        <v>46129.716157407405</v>
      </c>
      <c r="C92" s="555">
        <f>IFERROR(VLOOKUP($D92,[1]受注ﾌｧｲﾙ!$A$3:$BZ$1314,6,FALSE),"-")</f>
        <v>0</v>
      </c>
      <c r="D92" s="763" t="s">
        <v>1040</v>
      </c>
      <c r="E92" s="638">
        <f>IFERROR(VLOOKUP($D92,[1]受注ﾌｧｲﾙ!$A$3:$BZ$1314,17,FALSE),"-")</f>
        <v>6710</v>
      </c>
      <c r="F92" s="540" t="str">
        <f>IFERROR(VLOOKUP($D92,[1]受注ﾌｧｲﾙ!$A$3:$BZ$1314,18,FALSE),"-")</f>
        <v>25020-AG00- 750X400</v>
      </c>
      <c r="G92" s="540" t="str">
        <f>IFERROR(VLOOKUP($D92,[1]受注ﾌｧｲﾙ!$A$3:$BZ$1314,19,FALSE),"-")</f>
        <v>FA</v>
      </c>
      <c r="H92" s="540" t="str">
        <f>IFERROR(VLOOKUP($D92,[1]受注ﾌｧｲﾙ!$A$3:$BZ$1314,20,FALSE),"-")</f>
        <v>GR0</v>
      </c>
      <c r="I92" s="540" t="str">
        <f>IFERROR(VLOOKUP($D92,[1]受注ﾌｧｲﾙ!$A$3:$BZ$1314,21,FALSE),"-")</f>
        <v>C</v>
      </c>
      <c r="J92" s="639">
        <f>IFERROR(VLOOKUP($D92,[1]受注ﾌｧｲﾙ!$A$3:$BZ$1314,22,FALSE),"-")</f>
        <v>1200</v>
      </c>
      <c r="K92" s="540" t="str">
        <f>IFERROR(VLOOKUP($D92,[1]受注ﾌｧｲﾙ!$A$3:$BZ$1314,8,FALSE),"-")</f>
        <v>25020-FG00- 740X200</v>
      </c>
      <c r="L92" s="540" t="str">
        <f>IFERROR(VLOOKUP($D92,[1]受注ﾌｧｲﾙ!$A$3:$BZ$1314,9,FALSE),"-")</f>
        <v>FA</v>
      </c>
      <c r="M92" s="540" t="str">
        <f>IFERROR(VLOOKUP($D92,[1]受注ﾌｧｲﾙ!$A$3:$BZ$1314,10,FALSE),"-")</f>
        <v>GR0</v>
      </c>
      <c r="N92" s="540" t="str">
        <f>IFERROR(VLOOKUP($D92,[1]受注ﾌｧｲﾙ!$A$3:$BZ$1314,11,FALSE),"-")</f>
        <v>M</v>
      </c>
      <c r="O92" s="639">
        <f>IFERROR(VLOOKUP($D92,[1]受注ﾌｧｲﾙ!$A$3:$BZ$1314,13,FALSE),"-")</f>
        <v>1200</v>
      </c>
      <c r="P92" s="540">
        <f>IFERROR(VLOOKUP($D92,[1]受注ﾌｧｲﾙ!$A$3:$BZ$1314,15,FALSE),"-")</f>
        <v>0</v>
      </c>
      <c r="Q92" s="640">
        <f>IFERROR((VLOOKUP($D92,[1]受注ﾌｧｲﾙ!$A$3:$BZ$1314,16,FALSE)*O92),"-")</f>
        <v>1200</v>
      </c>
      <c r="R92" s="640" t="str">
        <f>IFERROR(VLOOKUP($D92,[3]加工日報その他!$A$5:$DD$999,107,FALSE),"-")</f>
        <v>-</v>
      </c>
      <c r="S92" s="540" t="str">
        <f>IFERROR(VLOOKUP($D92,[1]受注ﾌｧｲﾙ!$A$3:$BZ$1314,26,FALSE),"-")</f>
        <v>エンボス、分割</v>
      </c>
      <c r="T92" s="641" t="str">
        <f>IFERROR(VLOOKUP($D92,[1]受注ﾌｧｲﾙ!$A$3:$BZ$1314,23,FALSE),"-")</f>
        <v>湖南</v>
      </c>
      <c r="U92" s="642"/>
      <c r="V92" s="642"/>
      <c r="W92" s="642">
        <f>IFERROR(VLOOKUP($D92,[1]受注ﾌｧｲﾙ!$A$3:$BZ$1314,25,FALSE),"-")</f>
        <v>46134</v>
      </c>
      <c r="X92" s="642">
        <f>IFERROR(VLOOKUP($D92,[1]受注ﾌｧｲﾙ!$A$3:$BZ$1314,32,FALSE),"-")</f>
        <v>46140</v>
      </c>
      <c r="Y92" s="642">
        <f>IFERROR(VLOOKUP($D92,[1]受注ﾌｧｲﾙ!$A$3:$BZ$1314,33,FALSE),"-")</f>
        <v>46140</v>
      </c>
      <c r="Z92" s="642">
        <f t="shared" si="0"/>
        <v>46135</v>
      </c>
      <c r="AA92" s="643" t="str">
        <f>IFERROR(VLOOKUP($D92,[3]加工日報その他!$A$5:$DD$999,2,FALSE),"-")</f>
        <v>-</v>
      </c>
      <c r="AB92" s="644" t="str">
        <f>IFERROR(VLOOKUP($D92,[3]加工日報その他!$A$5:$DD$999,108,FALSE),"-")</f>
        <v>-</v>
      </c>
      <c r="AC92" s="645">
        <f t="shared" si="194"/>
        <v>1200</v>
      </c>
      <c r="AD92" s="410" t="str">
        <f>IFERROR(VLOOKUP($D92,[1]受注ﾌｧｲﾙ!$A$3:$BZ$1314,27,FALSE),"-")&amp;"　"&amp;IFERROR(VLOOKUP($D92,[1]受注ﾌｧｲﾙ!$A$3:$BZ$1314,28,FALSE),"-")&amp;"　"&amp;IFERROR(VLOOKUP($D92,[1]受注ﾌｧｲﾙ!$A$3:$BZ$1314,29,FALSE),"-")</f>
        <v>キヌシボ　　</v>
      </c>
      <c r="AE92" s="366"/>
      <c r="AF92" s="646" t="str">
        <f>IFERROR(VLOOKUP($D92,[3]加工日報その他!$A$5:$DD$999,94,FALSE),"-")</f>
        <v>-</v>
      </c>
      <c r="AG92" s="647" t="str">
        <f>IFERROR(VLOOKUP($D92,[1]受注ﾌｧｲﾙ!$A$3:$BZ$1314,2,FALSE),"-")</f>
        <v>通常入力</v>
      </c>
      <c r="AH92" s="647" t="str">
        <f>IFERROR(VLOOKUP($D92,[1]受注ﾌｧｲﾙ!$A$3:$BZ$1314,3,FALSE),"-")</f>
        <v>後加工</v>
      </c>
      <c r="AI92" s="648" t="str">
        <f>IFERROR(VLOOKUP($D92,[1]受注ﾌｧｲﾙ!$A$3:$BZ$1314,31,FALSE),"-")</f>
        <v>ニックス</v>
      </c>
      <c r="AJ92" s="648" t="str">
        <f>IFERROR(VLOOKUP($D92,[1]受注ﾌｧｲﾙ!$A$3:$BZ$1314,12,FALSE),"-")</f>
        <v xml:space="preserve"> </v>
      </c>
      <c r="AK92" s="649" t="str">
        <f>IFERROR(VLOOKUP($D92,[1]受注ﾌｧｲﾙ!$A$3:$BZ$1314,24,FALSE),"-")</f>
        <v>ｴﾝﾎﾞｽ</v>
      </c>
      <c r="AL92" s="366"/>
      <c r="AM92" s="366"/>
      <c r="AN92" s="366"/>
      <c r="AO92" s="366"/>
      <c r="AP92" s="366"/>
      <c r="AQ92" s="854" t="s">
        <v>325</v>
      </c>
      <c r="AR92" s="763"/>
      <c r="AS92" s="367" t="str">
        <f t="shared" si="200"/>
        <v/>
      </c>
      <c r="AT92" s="368"/>
      <c r="AU92" s="369" t="str">
        <f t="shared" si="201"/>
        <v/>
      </c>
      <c r="AV92" s="367" t="str">
        <f t="shared" si="202"/>
        <v/>
      </c>
      <c r="AW92" s="368"/>
      <c r="AX92" s="369" t="str">
        <f t="shared" si="203"/>
        <v/>
      </c>
      <c r="AY92" s="367" t="str">
        <f t="shared" si="204"/>
        <v/>
      </c>
      <c r="AZ92" s="402"/>
      <c r="BA92" s="369" t="str">
        <f t="shared" si="205"/>
        <v/>
      </c>
      <c r="BB92" s="367" t="str">
        <f t="shared" si="206"/>
        <v/>
      </c>
      <c r="BC92" s="402"/>
      <c r="BD92" s="369" t="str">
        <f t="shared" si="207"/>
        <v/>
      </c>
      <c r="BE92" s="367" t="str">
        <f t="shared" si="208"/>
        <v/>
      </c>
      <c r="BF92" s="402"/>
      <c r="BG92" s="369" t="str">
        <f t="shared" si="209"/>
        <v/>
      </c>
      <c r="BH92" s="367" t="str">
        <f t="shared" si="210"/>
        <v/>
      </c>
      <c r="BI92" s="368"/>
      <c r="BJ92" s="369" t="str">
        <f t="shared" si="211"/>
        <v/>
      </c>
      <c r="BK92" s="367" t="str">
        <f t="shared" si="212"/>
        <v/>
      </c>
      <c r="BL92" s="402"/>
      <c r="BM92" s="369" t="str">
        <f t="shared" si="213"/>
        <v/>
      </c>
      <c r="BN92" s="367" t="str">
        <f t="shared" si="214"/>
        <v/>
      </c>
      <c r="BO92" s="368"/>
      <c r="BP92" s="369" t="str">
        <f t="shared" si="215"/>
        <v/>
      </c>
      <c r="BQ92" s="367" t="str">
        <f t="shared" si="216"/>
        <v/>
      </c>
      <c r="BR92" s="368"/>
      <c r="BS92" s="369" t="str">
        <f t="shared" si="217"/>
        <v/>
      </c>
      <c r="BT92" s="367" t="str">
        <f t="shared" si="218"/>
        <v/>
      </c>
      <c r="BU92" s="368"/>
      <c r="BV92" s="369" t="str">
        <f t="shared" si="219"/>
        <v/>
      </c>
      <c r="BW92" s="367" t="str">
        <f t="shared" si="220"/>
        <v/>
      </c>
      <c r="BX92" s="368"/>
      <c r="BY92" s="369" t="str">
        <f t="shared" si="221"/>
        <v/>
      </c>
      <c r="BZ92" s="367" t="str">
        <f t="shared" si="222"/>
        <v/>
      </c>
      <c r="CA92" s="368"/>
      <c r="CB92" s="369" t="str">
        <f t="shared" si="223"/>
        <v/>
      </c>
      <c r="CC92" s="367" t="str">
        <f t="shared" si="224"/>
        <v/>
      </c>
      <c r="CD92" s="402"/>
      <c r="CE92" s="369" t="str">
        <f t="shared" si="225"/>
        <v/>
      </c>
      <c r="CF92" s="367" t="str">
        <f t="shared" si="226"/>
        <v/>
      </c>
      <c r="CG92" s="368"/>
      <c r="CH92" s="369" t="str">
        <f t="shared" si="227"/>
        <v/>
      </c>
      <c r="CI92" s="367" t="str">
        <f t="shared" si="228"/>
        <v/>
      </c>
      <c r="CJ92" s="794"/>
      <c r="CK92" s="369" t="str">
        <f t="shared" si="229"/>
        <v/>
      </c>
      <c r="CL92" s="367" t="str">
        <f t="shared" si="230"/>
        <v/>
      </c>
      <c r="CM92" s="368"/>
      <c r="CN92" s="369" t="str">
        <f t="shared" si="231"/>
        <v/>
      </c>
      <c r="CO92" s="367" t="str">
        <f t="shared" si="232"/>
        <v/>
      </c>
      <c r="CP92" s="368"/>
      <c r="CQ92" s="369" t="str">
        <f t="shared" si="233"/>
        <v/>
      </c>
      <c r="CR92" s="367" t="str">
        <f t="shared" si="234"/>
        <v/>
      </c>
      <c r="CS92" s="794"/>
      <c r="CT92" s="369" t="str">
        <f t="shared" si="235"/>
        <v/>
      </c>
      <c r="CU92" s="367" t="str">
        <f t="shared" si="236"/>
        <v/>
      </c>
      <c r="CV92" s="794"/>
      <c r="CW92" s="369" t="str">
        <f t="shared" si="237"/>
        <v/>
      </c>
      <c r="CX92" s="367" t="str">
        <f t="shared" si="238"/>
        <v/>
      </c>
      <c r="CY92" s="368"/>
      <c r="CZ92" s="369" t="str">
        <f t="shared" si="239"/>
        <v/>
      </c>
      <c r="DA92" s="367" t="str">
        <f t="shared" si="240"/>
        <v/>
      </c>
      <c r="DB92" s="368"/>
      <c r="DC92" s="369" t="str">
        <f t="shared" si="241"/>
        <v/>
      </c>
      <c r="DD92" s="367" t="str">
        <f t="shared" si="242"/>
        <v/>
      </c>
      <c r="DE92" s="368"/>
      <c r="DF92" s="369" t="str">
        <f t="shared" si="243"/>
        <v/>
      </c>
      <c r="DG92" s="367" t="str">
        <f t="shared" si="244"/>
        <v/>
      </c>
      <c r="DH92" s="368"/>
      <c r="DI92" s="369" t="str">
        <f t="shared" si="245"/>
        <v/>
      </c>
      <c r="DJ92" s="367" t="str">
        <f t="shared" si="246"/>
        <v/>
      </c>
      <c r="DK92" s="368"/>
      <c r="DL92" s="369" t="str">
        <f t="shared" si="247"/>
        <v/>
      </c>
      <c r="DM92" s="367" t="str">
        <f t="shared" si="248"/>
        <v/>
      </c>
      <c r="DN92" s="368"/>
      <c r="DO92" s="369" t="str">
        <f t="shared" si="249"/>
        <v/>
      </c>
      <c r="DP92" s="367" t="str">
        <f t="shared" si="250"/>
        <v/>
      </c>
      <c r="DQ92" s="368"/>
      <c r="DR92" s="369" t="str">
        <f t="shared" si="251"/>
        <v/>
      </c>
      <c r="DS92" s="367" t="str">
        <f t="shared" si="252"/>
        <v/>
      </c>
      <c r="DT92" s="368"/>
      <c r="DU92" s="369" t="str">
        <f t="shared" si="253"/>
        <v/>
      </c>
      <c r="DV92" s="367" t="str">
        <f t="shared" si="254"/>
        <v/>
      </c>
      <c r="DW92" s="368"/>
      <c r="DX92" s="369" t="str">
        <f t="shared" si="255"/>
        <v/>
      </c>
      <c r="DY92" s="367" t="str">
        <f t="shared" si="256"/>
        <v/>
      </c>
      <c r="DZ92" s="368"/>
      <c r="EA92" s="369" t="str">
        <f t="shared" si="257"/>
        <v/>
      </c>
      <c r="EB92" s="367" t="str">
        <f t="shared" si="258"/>
        <v/>
      </c>
      <c r="EC92" s="368"/>
      <c r="ED92" s="369" t="str">
        <f t="shared" si="259"/>
        <v/>
      </c>
      <c r="EE92" s="367" t="str">
        <f t="shared" si="260"/>
        <v/>
      </c>
      <c r="EF92" s="368"/>
      <c r="EG92" s="367" t="str">
        <f t="shared" si="198"/>
        <v/>
      </c>
      <c r="EH92" s="367" t="str">
        <f t="shared" si="198"/>
        <v/>
      </c>
      <c r="EI92" s="368"/>
      <c r="EJ92" s="369" t="str">
        <f t="shared" si="261"/>
        <v/>
      </c>
      <c r="EK92" s="367" t="str">
        <f t="shared" si="262"/>
        <v/>
      </c>
      <c r="EL92" s="368"/>
      <c r="EM92" s="369" t="str">
        <f t="shared" si="263"/>
        <v/>
      </c>
      <c r="EN92" s="367" t="str">
        <f t="shared" si="264"/>
        <v/>
      </c>
      <c r="EO92" s="402"/>
      <c r="EP92" s="369" t="str">
        <f t="shared" si="265"/>
        <v/>
      </c>
      <c r="EQ92" s="367" t="str">
        <f t="shared" si="266"/>
        <v/>
      </c>
      <c r="ER92" s="402"/>
      <c r="ES92" s="369" t="str">
        <f t="shared" si="267"/>
        <v/>
      </c>
      <c r="ET92" s="367" t="str">
        <f t="shared" si="268"/>
        <v/>
      </c>
      <c r="EU92" s="402"/>
      <c r="EV92" s="369" t="str">
        <f t="shared" si="269"/>
        <v/>
      </c>
      <c r="EW92" s="367" t="str">
        <f t="shared" si="270"/>
        <v/>
      </c>
      <c r="EX92" s="368"/>
      <c r="EY92" s="369" t="str">
        <f t="shared" si="271"/>
        <v/>
      </c>
      <c r="EZ92" s="367" t="str">
        <f t="shared" si="272"/>
        <v/>
      </c>
      <c r="FA92" s="402"/>
      <c r="FB92" s="369" t="str">
        <f t="shared" si="273"/>
        <v/>
      </c>
      <c r="FC92" s="367" t="str">
        <f t="shared" si="274"/>
        <v/>
      </c>
      <c r="FD92" s="368"/>
      <c r="FE92" s="369" t="str">
        <f t="shared" si="275"/>
        <v/>
      </c>
      <c r="FF92" s="367" t="str">
        <f t="shared" si="276"/>
        <v/>
      </c>
      <c r="FG92" s="368"/>
      <c r="FH92" s="369" t="str">
        <f t="shared" si="277"/>
        <v/>
      </c>
      <c r="FI92" s="367" t="str">
        <f t="shared" si="278"/>
        <v/>
      </c>
      <c r="FJ92" s="368"/>
      <c r="FK92" s="369" t="str">
        <f t="shared" si="279"/>
        <v/>
      </c>
      <c r="FL92" s="367" t="str">
        <f t="shared" si="280"/>
        <v/>
      </c>
      <c r="FM92" s="368"/>
      <c r="FN92" s="369" t="str">
        <f t="shared" si="281"/>
        <v/>
      </c>
      <c r="FO92" s="367" t="str">
        <f t="shared" si="282"/>
        <v/>
      </c>
      <c r="FP92" s="368"/>
      <c r="FQ92" s="369" t="str">
        <f t="shared" si="283"/>
        <v/>
      </c>
      <c r="FR92" s="367" t="str">
        <f t="shared" si="284"/>
        <v/>
      </c>
      <c r="FS92" s="402"/>
      <c r="FT92" s="369" t="str">
        <f t="shared" si="285"/>
        <v/>
      </c>
      <c r="FU92" s="367" t="str">
        <f t="shared" si="286"/>
        <v/>
      </c>
      <c r="FV92" s="368"/>
      <c r="FW92" s="369" t="str">
        <f t="shared" si="287"/>
        <v/>
      </c>
      <c r="FX92" s="367" t="str">
        <f t="shared" si="288"/>
        <v/>
      </c>
      <c r="FY92" s="794"/>
      <c r="FZ92" s="369" t="str">
        <f t="shared" si="289"/>
        <v/>
      </c>
      <c r="GA92" s="367" t="str">
        <f t="shared" si="290"/>
        <v/>
      </c>
      <c r="GB92" s="368"/>
      <c r="GC92" s="369" t="str">
        <f t="shared" si="291"/>
        <v/>
      </c>
      <c r="GD92" s="367" t="str">
        <f t="shared" si="292"/>
        <v/>
      </c>
      <c r="GE92" s="368"/>
      <c r="GF92" s="369" t="str">
        <f t="shared" si="293"/>
        <v/>
      </c>
      <c r="GG92" s="367" t="str">
        <f t="shared" si="294"/>
        <v/>
      </c>
      <c r="GH92" s="794"/>
      <c r="GI92" s="369" t="str">
        <f t="shared" si="295"/>
        <v/>
      </c>
      <c r="GJ92" s="367" t="str">
        <f t="shared" si="296"/>
        <v/>
      </c>
      <c r="GK92" s="794"/>
      <c r="GL92" s="369" t="str">
        <f t="shared" si="297"/>
        <v/>
      </c>
      <c r="GM92" s="367" t="str">
        <f t="shared" si="298"/>
        <v/>
      </c>
      <c r="GN92" s="368"/>
      <c r="GO92" s="369" t="str">
        <f t="shared" si="299"/>
        <v/>
      </c>
      <c r="GP92" s="367" t="str">
        <f t="shared" si="300"/>
        <v/>
      </c>
      <c r="GQ92" s="368"/>
      <c r="GR92" s="369" t="str">
        <f t="shared" si="301"/>
        <v/>
      </c>
      <c r="GS92" s="367" t="str">
        <f t="shared" si="302"/>
        <v>→</v>
      </c>
      <c r="GT92" s="368"/>
      <c r="GU92" s="369" t="str">
        <f t="shared" si="303"/>
        <v/>
      </c>
      <c r="GV92" s="367" t="str">
        <f t="shared" si="304"/>
        <v/>
      </c>
      <c r="GW92" s="368">
        <v>1200</v>
      </c>
      <c r="GX92" s="369" t="str">
        <f t="shared" si="305"/>
        <v/>
      </c>
      <c r="GY92" s="367" t="str">
        <f t="shared" si="306"/>
        <v/>
      </c>
      <c r="GZ92" s="368"/>
      <c r="HA92" s="369" t="str">
        <f t="shared" si="307"/>
        <v/>
      </c>
      <c r="HB92" s="367" t="str">
        <f t="shared" si="308"/>
        <v/>
      </c>
      <c r="HC92" s="368"/>
      <c r="HD92" s="369" t="str">
        <f t="shared" si="309"/>
        <v/>
      </c>
      <c r="HE92" s="367" t="str">
        <f t="shared" si="310"/>
        <v/>
      </c>
      <c r="HF92" s="368"/>
      <c r="HG92" s="369" t="str">
        <f t="shared" si="311"/>
        <v/>
      </c>
      <c r="HH92" s="367" t="str">
        <f t="shared" si="312"/>
        <v/>
      </c>
      <c r="HI92" s="368"/>
      <c r="HJ92" s="369" t="str">
        <f t="shared" si="313"/>
        <v/>
      </c>
      <c r="HK92" s="367" t="str">
        <f t="shared" si="314"/>
        <v/>
      </c>
      <c r="HL92" s="368"/>
      <c r="HM92" s="369" t="str">
        <f t="shared" si="315"/>
        <v>⇒</v>
      </c>
      <c r="HN92" s="367" t="str">
        <f t="shared" si="316"/>
        <v/>
      </c>
      <c r="HO92" s="368"/>
      <c r="HP92" s="369" t="str">
        <f t="shared" si="317"/>
        <v/>
      </c>
      <c r="HQ92" s="367" t="str">
        <f t="shared" si="318"/>
        <v/>
      </c>
      <c r="HR92" s="368"/>
      <c r="HS92" s="369" t="str">
        <f t="shared" si="319"/>
        <v/>
      </c>
      <c r="HT92" s="367" t="str">
        <f t="shared" si="320"/>
        <v/>
      </c>
      <c r="HU92" s="368"/>
      <c r="HV92" s="367" t="str">
        <f t="shared" si="199"/>
        <v/>
      </c>
      <c r="HW92" s="367" t="str">
        <f t="shared" si="199"/>
        <v/>
      </c>
      <c r="HX92" s="368"/>
      <c r="HY92" s="369" t="str">
        <f t="shared" si="321"/>
        <v/>
      </c>
      <c r="HZ92" s="367" t="str">
        <f t="shared" si="322"/>
        <v/>
      </c>
      <c r="IA92" s="368"/>
      <c r="IB92" s="369" t="str">
        <f t="shared" si="323"/>
        <v/>
      </c>
      <c r="IC92" s="367" t="str">
        <f t="shared" si="324"/>
        <v/>
      </c>
      <c r="ID92" s="402"/>
      <c r="IE92" s="369" t="str">
        <f t="shared" si="325"/>
        <v/>
      </c>
      <c r="IF92" s="367" t="str">
        <f t="shared" si="326"/>
        <v/>
      </c>
      <c r="IG92" s="402"/>
      <c r="IH92" s="369" t="str">
        <f t="shared" si="327"/>
        <v/>
      </c>
      <c r="II92" s="367" t="str">
        <f t="shared" si="328"/>
        <v/>
      </c>
      <c r="IJ92" s="402"/>
      <c r="IK92" s="369" t="str">
        <f t="shared" si="329"/>
        <v/>
      </c>
      <c r="IL92" s="367" t="str">
        <f t="shared" si="330"/>
        <v/>
      </c>
      <c r="IM92" s="368"/>
      <c r="IN92" s="369" t="str">
        <f t="shared" si="331"/>
        <v/>
      </c>
      <c r="IO92" s="367" t="str">
        <f t="shared" si="332"/>
        <v/>
      </c>
      <c r="IP92" s="402"/>
      <c r="IQ92" s="369" t="str">
        <f t="shared" si="333"/>
        <v/>
      </c>
      <c r="IR92" s="367" t="str">
        <f t="shared" si="334"/>
        <v/>
      </c>
      <c r="IS92" s="368"/>
      <c r="IT92" s="369" t="str">
        <f t="shared" si="335"/>
        <v/>
      </c>
      <c r="IU92" s="367" t="str">
        <f t="shared" si="336"/>
        <v/>
      </c>
      <c r="IV92" s="368"/>
      <c r="IW92" s="369" t="str">
        <f t="shared" si="337"/>
        <v/>
      </c>
      <c r="IX92" s="367" t="str">
        <f t="shared" si="338"/>
        <v/>
      </c>
      <c r="IY92" s="368"/>
      <c r="IZ92" s="369" t="str">
        <f t="shared" si="339"/>
        <v/>
      </c>
      <c r="JA92" s="367" t="str">
        <f t="shared" si="340"/>
        <v/>
      </c>
      <c r="JB92" s="368"/>
      <c r="JC92" s="369" t="str">
        <f t="shared" si="341"/>
        <v/>
      </c>
      <c r="JD92" s="367" t="str">
        <f t="shared" si="342"/>
        <v/>
      </c>
      <c r="JE92" s="368"/>
      <c r="JF92" s="369" t="str">
        <f t="shared" si="343"/>
        <v/>
      </c>
      <c r="JG92" s="367" t="str">
        <f t="shared" si="344"/>
        <v/>
      </c>
      <c r="JH92" s="402"/>
      <c r="JI92" s="369" t="str">
        <f t="shared" si="345"/>
        <v/>
      </c>
      <c r="JJ92" s="367" t="str">
        <f t="shared" si="346"/>
        <v/>
      </c>
      <c r="JK92" s="368"/>
      <c r="JL92" s="369" t="str">
        <f t="shared" si="347"/>
        <v/>
      </c>
      <c r="JM92" s="367" t="str">
        <f t="shared" si="348"/>
        <v/>
      </c>
      <c r="JN92" s="794"/>
      <c r="JO92" s="369" t="str">
        <f t="shared" si="349"/>
        <v/>
      </c>
      <c r="JP92" s="367" t="str">
        <f t="shared" si="350"/>
        <v/>
      </c>
      <c r="JQ92" s="368"/>
      <c r="JR92" s="369" t="str">
        <f t="shared" si="351"/>
        <v/>
      </c>
      <c r="JS92" s="367" t="str">
        <f t="shared" si="352"/>
        <v/>
      </c>
      <c r="JT92" s="368"/>
      <c r="JU92" s="369" t="str">
        <f t="shared" si="353"/>
        <v/>
      </c>
      <c r="JV92" s="367" t="str">
        <f t="shared" si="354"/>
        <v/>
      </c>
      <c r="JW92" s="794"/>
      <c r="JX92" s="369" t="str">
        <f t="shared" si="355"/>
        <v/>
      </c>
      <c r="JY92" s="367" t="str">
        <f t="shared" si="356"/>
        <v/>
      </c>
      <c r="JZ92" s="794"/>
      <c r="KA92" s="369" t="str">
        <f t="shared" si="357"/>
        <v/>
      </c>
      <c r="KB92" s="367" t="str">
        <f t="shared" si="358"/>
        <v/>
      </c>
      <c r="KC92" s="368"/>
      <c r="KD92" s="369" t="str">
        <f t="shared" si="359"/>
        <v/>
      </c>
      <c r="KE92" s="367" t="str">
        <f t="shared" si="360"/>
        <v/>
      </c>
      <c r="KF92" s="368"/>
      <c r="KG92" s="369" t="str">
        <f t="shared" si="361"/>
        <v/>
      </c>
      <c r="KH92" s="367" t="str">
        <f t="shared" si="362"/>
        <v/>
      </c>
      <c r="KI92" s="368"/>
      <c r="KJ92" s="369" t="str">
        <f t="shared" si="363"/>
        <v/>
      </c>
      <c r="KK92" s="367" t="str">
        <f t="shared" si="364"/>
        <v/>
      </c>
      <c r="KL92" s="368"/>
      <c r="KM92" s="369" t="str">
        <f t="shared" si="365"/>
        <v/>
      </c>
      <c r="KN92" s="367" t="str">
        <f t="shared" si="366"/>
        <v/>
      </c>
      <c r="KO92" s="368"/>
      <c r="KP92" s="369" t="str">
        <f t="shared" si="367"/>
        <v/>
      </c>
      <c r="KQ92" s="367" t="str">
        <f t="shared" si="368"/>
        <v/>
      </c>
      <c r="KR92" s="368"/>
      <c r="KS92" s="369" t="str">
        <f t="shared" si="369"/>
        <v/>
      </c>
      <c r="KT92" s="367" t="str">
        <f t="shared" si="370"/>
        <v/>
      </c>
      <c r="KU92" s="368"/>
      <c r="KV92" s="369" t="str">
        <f t="shared" si="371"/>
        <v/>
      </c>
      <c r="KW92" s="367" t="str">
        <f t="shared" si="372"/>
        <v/>
      </c>
      <c r="KX92" s="368"/>
      <c r="KY92" s="369" t="str">
        <f t="shared" si="373"/>
        <v/>
      </c>
      <c r="KZ92" s="367" t="str">
        <f t="shared" si="374"/>
        <v/>
      </c>
      <c r="LA92" s="368"/>
      <c r="LB92" s="369" t="str">
        <f t="shared" si="375"/>
        <v/>
      </c>
      <c r="LC92" s="367" t="str">
        <f t="shared" si="376"/>
        <v/>
      </c>
      <c r="LD92" s="368"/>
      <c r="LE92" s="369" t="str">
        <f t="shared" si="377"/>
        <v/>
      </c>
      <c r="LF92" s="367" t="str">
        <f t="shared" si="378"/>
        <v/>
      </c>
      <c r="LG92" s="368"/>
      <c r="LH92" s="369" t="str">
        <f t="shared" si="379"/>
        <v/>
      </c>
      <c r="LI92" s="367" t="str">
        <f t="shared" si="380"/>
        <v/>
      </c>
      <c r="LJ92" s="368"/>
      <c r="LK92" s="367" t="str">
        <f t="shared" si="381"/>
        <v/>
      </c>
      <c r="XFD92" s="230">
        <f t="shared" si="197"/>
        <v>2400</v>
      </c>
    </row>
    <row r="93" spans="1:323 16384:16384" ht="21.65" customHeight="1" x14ac:dyDescent="0.2">
      <c r="A93" s="120"/>
      <c r="B93" s="637">
        <f>IFERROR(VLOOKUP($D93,[1]受注ﾌｧｲﾙ!$A$3:$BZ$1314,5,FALSE),"-")</f>
        <v>46129.716793981483</v>
      </c>
      <c r="C93" s="555">
        <f>IFERROR(VLOOKUP($D93,[1]受注ﾌｧｲﾙ!$A$3:$BZ$1314,6,FALSE),"-")</f>
        <v>0</v>
      </c>
      <c r="D93" s="763" t="s">
        <v>1038</v>
      </c>
      <c r="E93" s="638">
        <f>IFERROR(VLOOKUP($D93,[1]受注ﾌｧｲﾙ!$A$3:$BZ$1314,17,FALSE),"-")</f>
        <v>6710</v>
      </c>
      <c r="F93" s="540" t="str">
        <f>IFERROR(VLOOKUP($D93,[1]受注ﾌｧｲﾙ!$A$3:$BZ$1314,18,FALSE),"-")</f>
        <v>25020-AG00- 750X400</v>
      </c>
      <c r="G93" s="540" t="str">
        <f>IFERROR(VLOOKUP($D93,[1]受注ﾌｧｲﾙ!$A$3:$BZ$1314,19,FALSE),"-")</f>
        <v>FA</v>
      </c>
      <c r="H93" s="540" t="str">
        <f>IFERROR(VLOOKUP($D93,[1]受注ﾌｧｲﾙ!$A$3:$BZ$1314,20,FALSE),"-")</f>
        <v>GR0</v>
      </c>
      <c r="I93" s="540" t="str">
        <f>IFERROR(VLOOKUP($D93,[1]受注ﾌｧｲﾙ!$A$3:$BZ$1314,21,FALSE),"-")</f>
        <v>C</v>
      </c>
      <c r="J93" s="639">
        <f>IFERROR(VLOOKUP($D93,[1]受注ﾌｧｲﾙ!$A$3:$BZ$1314,22,FALSE),"-")</f>
        <v>400</v>
      </c>
      <c r="K93" s="540" t="str">
        <f>IFERROR(VLOOKUP($D93,[1]受注ﾌｧｲﾙ!$A$3:$BZ$1314,8,FALSE),"-")</f>
        <v>25020-FG00- 740X200</v>
      </c>
      <c r="L93" s="540" t="str">
        <f>IFERROR(VLOOKUP($D93,[1]受注ﾌｧｲﾙ!$A$3:$BZ$1314,9,FALSE),"-")</f>
        <v>FA</v>
      </c>
      <c r="M93" s="540" t="str">
        <f>IFERROR(VLOOKUP($D93,[1]受注ﾌｧｲﾙ!$A$3:$BZ$1314,10,FALSE),"-")</f>
        <v>GR0</v>
      </c>
      <c r="N93" s="540" t="str">
        <f>IFERROR(VLOOKUP($D93,[1]受注ﾌｧｲﾙ!$A$3:$BZ$1314,11,FALSE),"-")</f>
        <v>C</v>
      </c>
      <c r="O93" s="639">
        <f>IFERROR(VLOOKUP($D93,[1]受注ﾌｧｲﾙ!$A$3:$BZ$1314,13,FALSE),"-")</f>
        <v>400</v>
      </c>
      <c r="P93" s="540">
        <f>IFERROR(VLOOKUP($D93,[1]受注ﾌｧｲﾙ!$A$3:$BZ$1314,15,FALSE),"-")</f>
        <v>0</v>
      </c>
      <c r="Q93" s="640">
        <f>IFERROR((VLOOKUP($D93,[1]受注ﾌｧｲﾙ!$A$3:$BZ$1314,16,FALSE)*O93),"-")</f>
        <v>400</v>
      </c>
      <c r="R93" s="640" t="str">
        <f>IFERROR(VLOOKUP($D93,[3]加工日報その他!$A$5:$DD$999,107,FALSE),"-")</f>
        <v>-</v>
      </c>
      <c r="S93" s="540" t="str">
        <f>IFERROR(VLOOKUP($D93,[1]受注ﾌｧｲﾙ!$A$3:$BZ$1314,26,FALSE),"-")</f>
        <v>エンボス、分割</v>
      </c>
      <c r="T93" s="641" t="str">
        <f>IFERROR(VLOOKUP($D93,[1]受注ﾌｧｲﾙ!$A$3:$BZ$1314,23,FALSE),"-")</f>
        <v>湖南</v>
      </c>
      <c r="U93" s="642"/>
      <c r="V93" s="642"/>
      <c r="W93" s="642">
        <f>IFERROR(VLOOKUP($D93,[1]受注ﾌｧｲﾙ!$A$3:$BZ$1314,25,FALSE),"-")</f>
        <v>46134</v>
      </c>
      <c r="X93" s="642">
        <f>IFERROR(VLOOKUP($D93,[1]受注ﾌｧｲﾙ!$A$3:$BZ$1314,32,FALSE),"-")</f>
        <v>46140</v>
      </c>
      <c r="Y93" s="642">
        <f>IFERROR(VLOOKUP($D93,[1]受注ﾌｧｲﾙ!$A$3:$BZ$1314,33,FALSE),"-")</f>
        <v>46140</v>
      </c>
      <c r="Z93" s="642">
        <f t="shared" si="0"/>
        <v>46135</v>
      </c>
      <c r="AA93" s="643" t="str">
        <f>IFERROR(VLOOKUP($D93,[3]加工日報その他!$A$5:$DD$999,2,FALSE),"-")</f>
        <v>-</v>
      </c>
      <c r="AB93" s="644" t="str">
        <f>IFERROR(VLOOKUP($D93,[3]加工日報その他!$A$5:$DD$999,108,FALSE),"-")</f>
        <v>-</v>
      </c>
      <c r="AC93" s="645">
        <f t="shared" si="194"/>
        <v>400</v>
      </c>
      <c r="AD93" s="410" t="str">
        <f>IFERROR(VLOOKUP($D93,[1]受注ﾌｧｲﾙ!$A$3:$BZ$1314,27,FALSE),"-")&amp;"　"&amp;IFERROR(VLOOKUP($D93,[1]受注ﾌｧｲﾙ!$A$3:$BZ$1314,28,FALSE),"-")&amp;"　"&amp;IFERROR(VLOOKUP($D93,[1]受注ﾌｧｲﾙ!$A$3:$BZ$1314,29,FALSE),"-")</f>
        <v>コクヨエンボス　　</v>
      </c>
      <c r="AE93" s="366"/>
      <c r="AF93" s="646" t="str">
        <f>IFERROR(VLOOKUP($D93,[3]加工日報その他!$A$5:$DD$999,94,FALSE),"-")</f>
        <v>-</v>
      </c>
      <c r="AG93" s="647" t="str">
        <f>IFERROR(VLOOKUP($D93,[1]受注ﾌｧｲﾙ!$A$3:$BZ$1314,2,FALSE),"-")</f>
        <v>通常入力</v>
      </c>
      <c r="AH93" s="647" t="str">
        <f>IFERROR(VLOOKUP($D93,[1]受注ﾌｧｲﾙ!$A$3:$BZ$1314,3,FALSE),"-")</f>
        <v>後加工</v>
      </c>
      <c r="AI93" s="648" t="str">
        <f>IFERROR(VLOOKUP($D93,[1]受注ﾌｧｲﾙ!$A$3:$BZ$1314,31,FALSE),"-")</f>
        <v>ニックス</v>
      </c>
      <c r="AJ93" s="648" t="str">
        <f>IFERROR(VLOOKUP($D93,[1]受注ﾌｧｲﾙ!$A$3:$BZ$1314,12,FALSE),"-")</f>
        <v xml:space="preserve"> </v>
      </c>
      <c r="AK93" s="649" t="str">
        <f>IFERROR(VLOOKUP($D93,[1]受注ﾌｧｲﾙ!$A$3:$BZ$1314,24,FALSE),"-")</f>
        <v>ｴﾝﾎﾞｽ</v>
      </c>
      <c r="AL93" s="366"/>
      <c r="AM93" s="366"/>
      <c r="AN93" s="366"/>
      <c r="AO93" s="366"/>
      <c r="AP93" s="366"/>
      <c r="AQ93" s="854" t="s">
        <v>325</v>
      </c>
      <c r="AR93" s="763"/>
      <c r="AS93" s="367" t="str">
        <f t="shared" si="200"/>
        <v/>
      </c>
      <c r="AT93" s="368"/>
      <c r="AU93" s="369" t="str">
        <f t="shared" si="201"/>
        <v/>
      </c>
      <c r="AV93" s="367" t="str">
        <f t="shared" si="202"/>
        <v/>
      </c>
      <c r="AW93" s="368"/>
      <c r="AX93" s="369" t="str">
        <f t="shared" si="203"/>
        <v/>
      </c>
      <c r="AY93" s="367" t="str">
        <f t="shared" si="204"/>
        <v/>
      </c>
      <c r="AZ93" s="402"/>
      <c r="BA93" s="369" t="str">
        <f t="shared" si="205"/>
        <v/>
      </c>
      <c r="BB93" s="367" t="str">
        <f t="shared" si="206"/>
        <v/>
      </c>
      <c r="BC93" s="402"/>
      <c r="BD93" s="369" t="str">
        <f t="shared" si="207"/>
        <v/>
      </c>
      <c r="BE93" s="367" t="str">
        <f t="shared" si="208"/>
        <v/>
      </c>
      <c r="BF93" s="402"/>
      <c r="BG93" s="369" t="str">
        <f t="shared" si="209"/>
        <v/>
      </c>
      <c r="BH93" s="367" t="str">
        <f t="shared" si="210"/>
        <v/>
      </c>
      <c r="BI93" s="368"/>
      <c r="BJ93" s="369" t="str">
        <f t="shared" si="211"/>
        <v/>
      </c>
      <c r="BK93" s="367" t="str">
        <f t="shared" si="212"/>
        <v/>
      </c>
      <c r="BL93" s="402"/>
      <c r="BM93" s="369" t="str">
        <f t="shared" si="213"/>
        <v/>
      </c>
      <c r="BN93" s="367" t="str">
        <f t="shared" si="214"/>
        <v/>
      </c>
      <c r="BO93" s="368"/>
      <c r="BP93" s="369" t="str">
        <f t="shared" si="215"/>
        <v/>
      </c>
      <c r="BQ93" s="367" t="str">
        <f t="shared" si="216"/>
        <v/>
      </c>
      <c r="BR93" s="368"/>
      <c r="BS93" s="369" t="str">
        <f t="shared" si="217"/>
        <v/>
      </c>
      <c r="BT93" s="367" t="str">
        <f t="shared" si="218"/>
        <v/>
      </c>
      <c r="BU93" s="368"/>
      <c r="BV93" s="369" t="str">
        <f t="shared" si="219"/>
        <v/>
      </c>
      <c r="BW93" s="367" t="str">
        <f t="shared" si="220"/>
        <v/>
      </c>
      <c r="BX93" s="368"/>
      <c r="BY93" s="369" t="str">
        <f t="shared" si="221"/>
        <v/>
      </c>
      <c r="BZ93" s="367" t="str">
        <f t="shared" si="222"/>
        <v/>
      </c>
      <c r="CA93" s="368"/>
      <c r="CB93" s="369" t="str">
        <f t="shared" si="223"/>
        <v/>
      </c>
      <c r="CC93" s="367" t="str">
        <f t="shared" si="224"/>
        <v/>
      </c>
      <c r="CD93" s="402"/>
      <c r="CE93" s="369" t="str">
        <f t="shared" si="225"/>
        <v/>
      </c>
      <c r="CF93" s="367" t="str">
        <f t="shared" si="226"/>
        <v/>
      </c>
      <c r="CG93" s="368"/>
      <c r="CH93" s="369" t="str">
        <f t="shared" si="227"/>
        <v/>
      </c>
      <c r="CI93" s="367" t="str">
        <f t="shared" si="228"/>
        <v/>
      </c>
      <c r="CJ93" s="794"/>
      <c r="CK93" s="369" t="str">
        <f t="shared" si="229"/>
        <v/>
      </c>
      <c r="CL93" s="367" t="str">
        <f t="shared" si="230"/>
        <v/>
      </c>
      <c r="CM93" s="368"/>
      <c r="CN93" s="369" t="str">
        <f t="shared" si="231"/>
        <v/>
      </c>
      <c r="CO93" s="367" t="str">
        <f t="shared" si="232"/>
        <v/>
      </c>
      <c r="CP93" s="368"/>
      <c r="CQ93" s="369" t="str">
        <f t="shared" si="233"/>
        <v/>
      </c>
      <c r="CR93" s="367" t="str">
        <f t="shared" si="234"/>
        <v/>
      </c>
      <c r="CS93" s="794"/>
      <c r="CT93" s="369" t="str">
        <f t="shared" si="235"/>
        <v/>
      </c>
      <c r="CU93" s="367" t="str">
        <f t="shared" si="236"/>
        <v/>
      </c>
      <c r="CV93" s="794"/>
      <c r="CW93" s="369" t="str">
        <f t="shared" si="237"/>
        <v/>
      </c>
      <c r="CX93" s="367" t="str">
        <f t="shared" si="238"/>
        <v/>
      </c>
      <c r="CY93" s="368"/>
      <c r="CZ93" s="369" t="str">
        <f t="shared" si="239"/>
        <v/>
      </c>
      <c r="DA93" s="367" t="str">
        <f t="shared" si="240"/>
        <v/>
      </c>
      <c r="DB93" s="368"/>
      <c r="DC93" s="369" t="str">
        <f t="shared" si="241"/>
        <v/>
      </c>
      <c r="DD93" s="367" t="str">
        <f t="shared" si="242"/>
        <v/>
      </c>
      <c r="DE93" s="368"/>
      <c r="DF93" s="369" t="str">
        <f t="shared" si="243"/>
        <v/>
      </c>
      <c r="DG93" s="367" t="str">
        <f t="shared" si="244"/>
        <v/>
      </c>
      <c r="DH93" s="368"/>
      <c r="DI93" s="369" t="str">
        <f t="shared" si="245"/>
        <v/>
      </c>
      <c r="DJ93" s="367" t="str">
        <f t="shared" si="246"/>
        <v/>
      </c>
      <c r="DK93" s="368"/>
      <c r="DL93" s="369" t="str">
        <f t="shared" si="247"/>
        <v/>
      </c>
      <c r="DM93" s="367" t="str">
        <f t="shared" si="248"/>
        <v/>
      </c>
      <c r="DN93" s="368"/>
      <c r="DO93" s="369" t="str">
        <f t="shared" si="249"/>
        <v/>
      </c>
      <c r="DP93" s="367" t="str">
        <f t="shared" si="250"/>
        <v/>
      </c>
      <c r="DQ93" s="368"/>
      <c r="DR93" s="369" t="str">
        <f t="shared" si="251"/>
        <v/>
      </c>
      <c r="DS93" s="367" t="str">
        <f t="shared" si="252"/>
        <v/>
      </c>
      <c r="DT93" s="368"/>
      <c r="DU93" s="369" t="str">
        <f t="shared" si="253"/>
        <v/>
      </c>
      <c r="DV93" s="367" t="str">
        <f t="shared" si="254"/>
        <v/>
      </c>
      <c r="DW93" s="368"/>
      <c r="DX93" s="369" t="str">
        <f t="shared" si="255"/>
        <v/>
      </c>
      <c r="DY93" s="367" t="str">
        <f t="shared" si="256"/>
        <v/>
      </c>
      <c r="DZ93" s="368"/>
      <c r="EA93" s="369" t="str">
        <f t="shared" si="257"/>
        <v/>
      </c>
      <c r="EB93" s="367" t="str">
        <f t="shared" si="258"/>
        <v/>
      </c>
      <c r="EC93" s="368"/>
      <c r="ED93" s="369" t="str">
        <f t="shared" si="259"/>
        <v/>
      </c>
      <c r="EE93" s="367" t="str">
        <f t="shared" si="260"/>
        <v/>
      </c>
      <c r="EF93" s="368"/>
      <c r="EG93" s="367" t="str">
        <f t="shared" si="198"/>
        <v/>
      </c>
      <c r="EH93" s="367" t="str">
        <f t="shared" si="198"/>
        <v/>
      </c>
      <c r="EI93" s="368"/>
      <c r="EJ93" s="369" t="str">
        <f t="shared" si="261"/>
        <v/>
      </c>
      <c r="EK93" s="367" t="str">
        <f t="shared" si="262"/>
        <v/>
      </c>
      <c r="EL93" s="368"/>
      <c r="EM93" s="369" t="str">
        <f t="shared" si="263"/>
        <v/>
      </c>
      <c r="EN93" s="367" t="str">
        <f t="shared" si="264"/>
        <v/>
      </c>
      <c r="EO93" s="402"/>
      <c r="EP93" s="369" t="str">
        <f t="shared" si="265"/>
        <v/>
      </c>
      <c r="EQ93" s="367" t="str">
        <f t="shared" si="266"/>
        <v/>
      </c>
      <c r="ER93" s="402"/>
      <c r="ES93" s="369" t="str">
        <f t="shared" si="267"/>
        <v/>
      </c>
      <c r="ET93" s="367" t="str">
        <f t="shared" si="268"/>
        <v/>
      </c>
      <c r="EU93" s="402"/>
      <c r="EV93" s="369" t="str">
        <f t="shared" si="269"/>
        <v/>
      </c>
      <c r="EW93" s="367" t="str">
        <f t="shared" si="270"/>
        <v/>
      </c>
      <c r="EX93" s="368"/>
      <c r="EY93" s="369" t="str">
        <f t="shared" si="271"/>
        <v/>
      </c>
      <c r="EZ93" s="367" t="str">
        <f t="shared" si="272"/>
        <v/>
      </c>
      <c r="FA93" s="402"/>
      <c r="FB93" s="369" t="str">
        <f t="shared" si="273"/>
        <v/>
      </c>
      <c r="FC93" s="367" t="str">
        <f t="shared" si="274"/>
        <v/>
      </c>
      <c r="FD93" s="368"/>
      <c r="FE93" s="369" t="str">
        <f t="shared" si="275"/>
        <v/>
      </c>
      <c r="FF93" s="367" t="str">
        <f t="shared" si="276"/>
        <v/>
      </c>
      <c r="FG93" s="368"/>
      <c r="FH93" s="369" t="str">
        <f t="shared" si="277"/>
        <v/>
      </c>
      <c r="FI93" s="367" t="str">
        <f t="shared" si="278"/>
        <v/>
      </c>
      <c r="FJ93" s="368"/>
      <c r="FK93" s="369" t="str">
        <f t="shared" si="279"/>
        <v/>
      </c>
      <c r="FL93" s="367" t="str">
        <f t="shared" si="280"/>
        <v/>
      </c>
      <c r="FM93" s="368"/>
      <c r="FN93" s="369" t="str">
        <f t="shared" si="281"/>
        <v/>
      </c>
      <c r="FO93" s="367" t="str">
        <f t="shared" si="282"/>
        <v/>
      </c>
      <c r="FP93" s="368"/>
      <c r="FQ93" s="369" t="str">
        <f t="shared" si="283"/>
        <v/>
      </c>
      <c r="FR93" s="367" t="str">
        <f t="shared" si="284"/>
        <v/>
      </c>
      <c r="FS93" s="402"/>
      <c r="FT93" s="369" t="str">
        <f t="shared" si="285"/>
        <v/>
      </c>
      <c r="FU93" s="367" t="str">
        <f t="shared" si="286"/>
        <v/>
      </c>
      <c r="FV93" s="368"/>
      <c r="FW93" s="369" t="str">
        <f t="shared" si="287"/>
        <v/>
      </c>
      <c r="FX93" s="367" t="str">
        <f t="shared" si="288"/>
        <v/>
      </c>
      <c r="FY93" s="794"/>
      <c r="FZ93" s="369" t="str">
        <f t="shared" si="289"/>
        <v/>
      </c>
      <c r="GA93" s="367" t="str">
        <f t="shared" si="290"/>
        <v/>
      </c>
      <c r="GB93" s="368"/>
      <c r="GC93" s="369" t="str">
        <f t="shared" si="291"/>
        <v/>
      </c>
      <c r="GD93" s="367" t="str">
        <f t="shared" si="292"/>
        <v/>
      </c>
      <c r="GE93" s="368"/>
      <c r="GF93" s="369" t="str">
        <f t="shared" si="293"/>
        <v/>
      </c>
      <c r="GG93" s="367" t="str">
        <f t="shared" si="294"/>
        <v/>
      </c>
      <c r="GH93" s="794"/>
      <c r="GI93" s="369" t="str">
        <f t="shared" si="295"/>
        <v/>
      </c>
      <c r="GJ93" s="367" t="str">
        <f t="shared" si="296"/>
        <v/>
      </c>
      <c r="GK93" s="794"/>
      <c r="GL93" s="369" t="str">
        <f t="shared" si="297"/>
        <v/>
      </c>
      <c r="GM93" s="367" t="str">
        <f t="shared" si="298"/>
        <v/>
      </c>
      <c r="GN93" s="368"/>
      <c r="GO93" s="369" t="str">
        <f t="shared" si="299"/>
        <v/>
      </c>
      <c r="GP93" s="367" t="str">
        <f t="shared" si="300"/>
        <v/>
      </c>
      <c r="GQ93" s="368"/>
      <c r="GR93" s="369" t="str">
        <f t="shared" si="301"/>
        <v/>
      </c>
      <c r="GS93" s="367" t="str">
        <f t="shared" si="302"/>
        <v>→</v>
      </c>
      <c r="GT93" s="368"/>
      <c r="GU93" s="369" t="str">
        <f t="shared" si="303"/>
        <v/>
      </c>
      <c r="GV93" s="367" t="str">
        <f t="shared" si="304"/>
        <v/>
      </c>
      <c r="GW93" s="368">
        <v>400</v>
      </c>
      <c r="GX93" s="369" t="str">
        <f t="shared" si="305"/>
        <v/>
      </c>
      <c r="GY93" s="367" t="str">
        <f t="shared" si="306"/>
        <v/>
      </c>
      <c r="GZ93" s="368"/>
      <c r="HA93" s="369" t="str">
        <f t="shared" si="307"/>
        <v/>
      </c>
      <c r="HB93" s="367" t="str">
        <f t="shared" si="308"/>
        <v/>
      </c>
      <c r="HC93" s="368"/>
      <c r="HD93" s="369" t="str">
        <f t="shared" si="309"/>
        <v/>
      </c>
      <c r="HE93" s="367" t="str">
        <f t="shared" si="310"/>
        <v/>
      </c>
      <c r="HF93" s="368"/>
      <c r="HG93" s="369" t="str">
        <f t="shared" si="311"/>
        <v/>
      </c>
      <c r="HH93" s="367" t="str">
        <f t="shared" si="312"/>
        <v/>
      </c>
      <c r="HI93" s="368"/>
      <c r="HJ93" s="369" t="str">
        <f t="shared" si="313"/>
        <v/>
      </c>
      <c r="HK93" s="367" t="str">
        <f t="shared" si="314"/>
        <v/>
      </c>
      <c r="HL93" s="368"/>
      <c r="HM93" s="369" t="str">
        <f t="shared" si="315"/>
        <v>⇒</v>
      </c>
      <c r="HN93" s="367" t="str">
        <f t="shared" si="316"/>
        <v/>
      </c>
      <c r="HO93" s="368"/>
      <c r="HP93" s="369" t="str">
        <f t="shared" si="317"/>
        <v/>
      </c>
      <c r="HQ93" s="367" t="str">
        <f t="shared" si="318"/>
        <v/>
      </c>
      <c r="HR93" s="368"/>
      <c r="HS93" s="369" t="str">
        <f t="shared" si="319"/>
        <v/>
      </c>
      <c r="HT93" s="367" t="str">
        <f t="shared" si="320"/>
        <v/>
      </c>
      <c r="HU93" s="368"/>
      <c r="HV93" s="367" t="str">
        <f t="shared" si="199"/>
        <v/>
      </c>
      <c r="HW93" s="367" t="str">
        <f t="shared" si="199"/>
        <v/>
      </c>
      <c r="HX93" s="368"/>
      <c r="HY93" s="369" t="str">
        <f t="shared" si="321"/>
        <v/>
      </c>
      <c r="HZ93" s="367" t="str">
        <f t="shared" si="322"/>
        <v/>
      </c>
      <c r="IA93" s="368"/>
      <c r="IB93" s="369" t="str">
        <f t="shared" si="323"/>
        <v/>
      </c>
      <c r="IC93" s="367" t="str">
        <f t="shared" si="324"/>
        <v/>
      </c>
      <c r="ID93" s="402"/>
      <c r="IE93" s="369" t="str">
        <f t="shared" si="325"/>
        <v/>
      </c>
      <c r="IF93" s="367" t="str">
        <f t="shared" si="326"/>
        <v/>
      </c>
      <c r="IG93" s="402"/>
      <c r="IH93" s="369" t="str">
        <f t="shared" si="327"/>
        <v/>
      </c>
      <c r="II93" s="367" t="str">
        <f t="shared" si="328"/>
        <v/>
      </c>
      <c r="IJ93" s="402"/>
      <c r="IK93" s="369" t="str">
        <f t="shared" si="329"/>
        <v/>
      </c>
      <c r="IL93" s="367" t="str">
        <f t="shared" si="330"/>
        <v/>
      </c>
      <c r="IM93" s="368"/>
      <c r="IN93" s="369" t="str">
        <f t="shared" si="331"/>
        <v/>
      </c>
      <c r="IO93" s="367" t="str">
        <f t="shared" si="332"/>
        <v/>
      </c>
      <c r="IP93" s="402"/>
      <c r="IQ93" s="369" t="str">
        <f t="shared" si="333"/>
        <v/>
      </c>
      <c r="IR93" s="367" t="str">
        <f t="shared" si="334"/>
        <v/>
      </c>
      <c r="IS93" s="368"/>
      <c r="IT93" s="369" t="str">
        <f t="shared" si="335"/>
        <v/>
      </c>
      <c r="IU93" s="367" t="str">
        <f t="shared" si="336"/>
        <v/>
      </c>
      <c r="IV93" s="368"/>
      <c r="IW93" s="369" t="str">
        <f t="shared" si="337"/>
        <v/>
      </c>
      <c r="IX93" s="367" t="str">
        <f t="shared" si="338"/>
        <v/>
      </c>
      <c r="IY93" s="368"/>
      <c r="IZ93" s="369" t="str">
        <f t="shared" si="339"/>
        <v/>
      </c>
      <c r="JA93" s="367" t="str">
        <f t="shared" si="340"/>
        <v/>
      </c>
      <c r="JB93" s="368"/>
      <c r="JC93" s="369" t="str">
        <f t="shared" si="341"/>
        <v/>
      </c>
      <c r="JD93" s="367" t="str">
        <f t="shared" si="342"/>
        <v/>
      </c>
      <c r="JE93" s="368"/>
      <c r="JF93" s="369" t="str">
        <f t="shared" si="343"/>
        <v/>
      </c>
      <c r="JG93" s="367" t="str">
        <f t="shared" si="344"/>
        <v/>
      </c>
      <c r="JH93" s="402"/>
      <c r="JI93" s="369" t="str">
        <f t="shared" si="345"/>
        <v/>
      </c>
      <c r="JJ93" s="367" t="str">
        <f t="shared" si="346"/>
        <v/>
      </c>
      <c r="JK93" s="368"/>
      <c r="JL93" s="369" t="str">
        <f t="shared" si="347"/>
        <v/>
      </c>
      <c r="JM93" s="367" t="str">
        <f t="shared" si="348"/>
        <v/>
      </c>
      <c r="JN93" s="794"/>
      <c r="JO93" s="369" t="str">
        <f t="shared" si="349"/>
        <v/>
      </c>
      <c r="JP93" s="367" t="str">
        <f t="shared" si="350"/>
        <v/>
      </c>
      <c r="JQ93" s="368"/>
      <c r="JR93" s="369" t="str">
        <f t="shared" si="351"/>
        <v/>
      </c>
      <c r="JS93" s="367" t="str">
        <f t="shared" si="352"/>
        <v/>
      </c>
      <c r="JT93" s="368"/>
      <c r="JU93" s="369" t="str">
        <f t="shared" si="353"/>
        <v/>
      </c>
      <c r="JV93" s="367" t="str">
        <f t="shared" si="354"/>
        <v/>
      </c>
      <c r="JW93" s="794"/>
      <c r="JX93" s="369" t="str">
        <f t="shared" si="355"/>
        <v/>
      </c>
      <c r="JY93" s="367" t="str">
        <f t="shared" si="356"/>
        <v/>
      </c>
      <c r="JZ93" s="794"/>
      <c r="KA93" s="369" t="str">
        <f t="shared" si="357"/>
        <v/>
      </c>
      <c r="KB93" s="367" t="str">
        <f t="shared" si="358"/>
        <v/>
      </c>
      <c r="KC93" s="368"/>
      <c r="KD93" s="369" t="str">
        <f t="shared" si="359"/>
        <v/>
      </c>
      <c r="KE93" s="367" t="str">
        <f t="shared" si="360"/>
        <v/>
      </c>
      <c r="KF93" s="368"/>
      <c r="KG93" s="369" t="str">
        <f t="shared" si="361"/>
        <v/>
      </c>
      <c r="KH93" s="367" t="str">
        <f t="shared" si="362"/>
        <v/>
      </c>
      <c r="KI93" s="368"/>
      <c r="KJ93" s="369" t="str">
        <f t="shared" si="363"/>
        <v/>
      </c>
      <c r="KK93" s="367" t="str">
        <f t="shared" si="364"/>
        <v/>
      </c>
      <c r="KL93" s="368"/>
      <c r="KM93" s="369" t="str">
        <f t="shared" si="365"/>
        <v/>
      </c>
      <c r="KN93" s="367" t="str">
        <f t="shared" si="366"/>
        <v/>
      </c>
      <c r="KO93" s="368"/>
      <c r="KP93" s="369" t="str">
        <f t="shared" si="367"/>
        <v/>
      </c>
      <c r="KQ93" s="367" t="str">
        <f t="shared" si="368"/>
        <v/>
      </c>
      <c r="KR93" s="368"/>
      <c r="KS93" s="369" t="str">
        <f t="shared" si="369"/>
        <v/>
      </c>
      <c r="KT93" s="367" t="str">
        <f t="shared" si="370"/>
        <v/>
      </c>
      <c r="KU93" s="368"/>
      <c r="KV93" s="369" t="str">
        <f t="shared" si="371"/>
        <v/>
      </c>
      <c r="KW93" s="367" t="str">
        <f t="shared" si="372"/>
        <v/>
      </c>
      <c r="KX93" s="368"/>
      <c r="KY93" s="369" t="str">
        <f t="shared" si="373"/>
        <v/>
      </c>
      <c r="KZ93" s="367" t="str">
        <f t="shared" si="374"/>
        <v/>
      </c>
      <c r="LA93" s="368"/>
      <c r="LB93" s="369" t="str">
        <f t="shared" si="375"/>
        <v/>
      </c>
      <c r="LC93" s="367" t="str">
        <f t="shared" si="376"/>
        <v/>
      </c>
      <c r="LD93" s="368"/>
      <c r="LE93" s="369" t="str">
        <f t="shared" si="377"/>
        <v/>
      </c>
      <c r="LF93" s="367" t="str">
        <f t="shared" si="378"/>
        <v/>
      </c>
      <c r="LG93" s="368"/>
      <c r="LH93" s="369" t="str">
        <f t="shared" si="379"/>
        <v/>
      </c>
      <c r="LI93" s="367" t="str">
        <f t="shared" si="380"/>
        <v/>
      </c>
      <c r="LJ93" s="368"/>
      <c r="LK93" s="367" t="str">
        <f t="shared" si="381"/>
        <v/>
      </c>
      <c r="XFD93" s="230">
        <f t="shared" si="197"/>
        <v>800</v>
      </c>
    </row>
    <row r="94" spans="1:323 16384:16384" ht="21.65" customHeight="1" x14ac:dyDescent="0.2">
      <c r="A94" s="120"/>
      <c r="B94" s="637">
        <f>IFERROR(VLOOKUP($D94,[1]受注ﾌｧｲﾙ!$A$3:$BZ$1314,5,FALSE),"-")</f>
        <v>46132.538483796299</v>
      </c>
      <c r="C94" s="555">
        <f>IFERROR(VLOOKUP($D94,[1]受注ﾌｧｲﾙ!$A$3:$BZ$1314,6,FALSE),"-")</f>
        <v>0</v>
      </c>
      <c r="D94" s="763" t="s">
        <v>1041</v>
      </c>
      <c r="E94" s="638">
        <f>IFERROR(VLOOKUP($D94,[1]受注ﾌｧｲﾙ!$A$3:$BZ$1314,17,FALSE),"-")</f>
        <v>6710</v>
      </c>
      <c r="F94" s="540" t="str">
        <f>IFERROR(VLOOKUP($D94,[1]受注ﾌｧｲﾙ!$A$3:$BZ$1314,18,FALSE),"-")</f>
        <v>30060-AG00-1000X100</v>
      </c>
      <c r="G94" s="540" t="str">
        <f>IFERROR(VLOOKUP($D94,[1]受注ﾌｧｲﾙ!$A$3:$BZ$1314,19,FALSE),"-")</f>
        <v>FA</v>
      </c>
      <c r="H94" s="540" t="str">
        <f>IFERROR(VLOOKUP($D94,[1]受注ﾌｧｲﾙ!$A$3:$BZ$1314,20,FALSE),"-")</f>
        <v xml:space="preserve">   </v>
      </c>
      <c r="I94" s="540" t="str">
        <f>IFERROR(VLOOKUP($D94,[1]受注ﾌｧｲﾙ!$A$3:$BZ$1314,21,FALSE),"-")</f>
        <v>C</v>
      </c>
      <c r="J94" s="639">
        <f>IFERROR(VLOOKUP($D94,[1]受注ﾌｧｲﾙ!$A$3:$BZ$1314,22,FALSE),"-")</f>
        <v>300</v>
      </c>
      <c r="K94" s="540" t="str">
        <f>IFERROR(VLOOKUP($D94,[1]受注ﾌｧｲﾙ!$A$3:$BZ$1314,8,FALSE),"-")</f>
        <v>30060-AG00-1000X100</v>
      </c>
      <c r="L94" s="540" t="str">
        <f>IFERROR(VLOOKUP($D94,[1]受注ﾌｧｲﾙ!$A$3:$BZ$1314,9,FALSE),"-")</f>
        <v>FA</v>
      </c>
      <c r="M94" s="540" t="str">
        <f>IFERROR(VLOOKUP($D94,[1]受注ﾌｧｲﾙ!$A$3:$BZ$1314,10,FALSE),"-")</f>
        <v xml:space="preserve">   </v>
      </c>
      <c r="N94" s="540" t="str">
        <f>IFERROR(VLOOKUP($D94,[1]受注ﾌｧｲﾙ!$A$3:$BZ$1314,11,FALSE),"-")</f>
        <v>X</v>
      </c>
      <c r="O94" s="639">
        <f>IFERROR(VLOOKUP($D94,[1]受注ﾌｧｲﾙ!$A$3:$BZ$1314,13,FALSE),"-")</f>
        <v>300</v>
      </c>
      <c r="P94" s="540">
        <f>IFERROR(VLOOKUP($D94,[1]受注ﾌｧｲﾙ!$A$3:$BZ$1314,15,FALSE),"-")</f>
        <v>0</v>
      </c>
      <c r="Q94" s="640">
        <f>IFERROR((VLOOKUP($D94,[1]受注ﾌｧｲﾙ!$A$3:$BZ$1314,16,FALSE)*O94),"-")</f>
        <v>300</v>
      </c>
      <c r="R94" s="640" t="str">
        <f>IFERROR(VLOOKUP($D94,[3]加工日報その他!$A$5:$DD$999,107,FALSE),"-")</f>
        <v>-</v>
      </c>
      <c r="S94" s="540" t="str">
        <f>IFERROR(VLOOKUP($D94,[1]受注ﾌｧｲﾙ!$A$3:$BZ$1314,26,FALSE),"-")</f>
        <v>巻き返し</v>
      </c>
      <c r="T94" s="641" t="str">
        <f>IFERROR(VLOOKUP($D94,[1]受注ﾌｧｲﾙ!$A$3:$BZ$1314,23,FALSE),"-")</f>
        <v>湖南</v>
      </c>
      <c r="U94" s="642"/>
      <c r="V94" s="642"/>
      <c r="W94" s="642">
        <f>IFERROR(VLOOKUP($D94,[1]受注ﾌｧｲﾙ!$A$3:$BZ$1314,25,FALSE),"-")</f>
        <v>46143</v>
      </c>
      <c r="X94" s="642">
        <f>IFERROR(VLOOKUP($D94,[1]受注ﾌｧｲﾙ!$A$3:$BZ$1314,32,FALSE),"-")</f>
        <v>46154</v>
      </c>
      <c r="Y94" s="642">
        <f>IFERROR(VLOOKUP($D94,[1]受注ﾌｧｲﾙ!$A$3:$BZ$1314,33,FALSE),"-")</f>
        <v>46154</v>
      </c>
      <c r="Z94" s="642">
        <f t="shared" si="0"/>
        <v>46143</v>
      </c>
      <c r="AA94" s="643" t="str">
        <f>IFERROR(VLOOKUP($D94,[3]加工日報その他!$A$5:$DD$999,2,FALSE),"-")</f>
        <v>-</v>
      </c>
      <c r="AB94" s="644" t="str">
        <f>IFERROR(VLOOKUP($D94,[3]加工日報その他!$A$5:$DD$999,108,FALSE),"-")</f>
        <v>-</v>
      </c>
      <c r="AC94" s="645">
        <f t="shared" si="194"/>
        <v>300</v>
      </c>
      <c r="AD94" s="410" t="str">
        <f>IFERROR(VLOOKUP($D94,[1]受注ﾌｧｲﾙ!$A$3:$BZ$1314,27,FALSE),"-")&amp;"　"&amp;IFERROR(VLOOKUP($D94,[1]受注ﾌｧｲﾙ!$A$3:$BZ$1314,28,FALSE),"-")&amp;"　"&amp;IFERROR(VLOOKUP($D94,[1]受注ﾌｧｲﾙ!$A$3:$BZ$1314,29,FALSE),"-")</f>
        <v>長さ・幅・厚み全量測定　63Ｄ2ｼﾘｰｽﾞ指定　接なし指定</v>
      </c>
      <c r="AE94" s="366"/>
      <c r="AF94" s="646" t="str">
        <f>IFERROR(VLOOKUP($D94,[3]加工日報その他!$A$5:$DD$999,94,FALSE),"-")</f>
        <v>-</v>
      </c>
      <c r="AG94" s="647" t="str">
        <f>IFERROR(VLOOKUP($D94,[1]受注ﾌｧｲﾙ!$A$3:$BZ$1314,2,FALSE),"-")</f>
        <v>通常入力</v>
      </c>
      <c r="AH94" s="647" t="str">
        <f>IFERROR(VLOOKUP($D94,[1]受注ﾌｧｲﾙ!$A$3:$BZ$1314,3,FALSE),"-")</f>
        <v>TPI</v>
      </c>
      <c r="AI94" s="648">
        <f>IFERROR(VLOOKUP($D94,[1]受注ﾌｧｲﾙ!$A$3:$BZ$1314,31,FALSE),"-")</f>
        <v>0</v>
      </c>
      <c r="AJ94" s="648" t="str">
        <f>IFERROR(VLOOKUP($D94,[1]受注ﾌｧｲﾙ!$A$3:$BZ$1314,12,FALSE),"-")</f>
        <v xml:space="preserve"> </v>
      </c>
      <c r="AK94" s="649" t="str">
        <f>IFERROR(VLOOKUP($D94,[1]受注ﾌｧｲﾙ!$A$3:$BZ$1314,24,FALSE),"-")</f>
        <v>ｽﾘｯﾄ</v>
      </c>
      <c r="AL94" s="366"/>
      <c r="AM94" s="366"/>
      <c r="AN94" s="366"/>
      <c r="AO94" s="366"/>
      <c r="AP94" s="366"/>
      <c r="AQ94" s="808" t="s">
        <v>323</v>
      </c>
      <c r="AR94" s="763"/>
      <c r="AS94" s="367" t="str">
        <f t="shared" si="200"/>
        <v/>
      </c>
      <c r="AT94" s="368"/>
      <c r="AU94" s="369" t="str">
        <f t="shared" si="201"/>
        <v/>
      </c>
      <c r="AV94" s="367" t="str">
        <f t="shared" si="202"/>
        <v/>
      </c>
      <c r="AW94" s="368"/>
      <c r="AX94" s="369" t="str">
        <f t="shared" si="203"/>
        <v/>
      </c>
      <c r="AY94" s="367" t="str">
        <f t="shared" si="204"/>
        <v/>
      </c>
      <c r="AZ94" s="402"/>
      <c r="BA94" s="369" t="str">
        <f t="shared" si="205"/>
        <v/>
      </c>
      <c r="BB94" s="367" t="str">
        <f t="shared" si="206"/>
        <v/>
      </c>
      <c r="BC94" s="402"/>
      <c r="BD94" s="369" t="str">
        <f t="shared" si="207"/>
        <v/>
      </c>
      <c r="BE94" s="367" t="str">
        <f t="shared" si="208"/>
        <v/>
      </c>
      <c r="BF94" s="402"/>
      <c r="BG94" s="369" t="str">
        <f t="shared" si="209"/>
        <v/>
      </c>
      <c r="BH94" s="367" t="str">
        <f t="shared" si="210"/>
        <v/>
      </c>
      <c r="BI94" s="368"/>
      <c r="BJ94" s="369" t="str">
        <f t="shared" si="211"/>
        <v/>
      </c>
      <c r="BK94" s="367" t="str">
        <f t="shared" si="212"/>
        <v/>
      </c>
      <c r="BL94" s="402"/>
      <c r="BM94" s="369" t="str">
        <f t="shared" si="213"/>
        <v/>
      </c>
      <c r="BN94" s="367" t="str">
        <f t="shared" si="214"/>
        <v/>
      </c>
      <c r="BO94" s="368"/>
      <c r="BP94" s="369" t="str">
        <f t="shared" si="215"/>
        <v/>
      </c>
      <c r="BQ94" s="367" t="str">
        <f t="shared" si="216"/>
        <v/>
      </c>
      <c r="BR94" s="368"/>
      <c r="BS94" s="369" t="str">
        <f t="shared" si="217"/>
        <v/>
      </c>
      <c r="BT94" s="367" t="str">
        <f t="shared" si="218"/>
        <v/>
      </c>
      <c r="BU94" s="368"/>
      <c r="BV94" s="369" t="str">
        <f t="shared" si="219"/>
        <v/>
      </c>
      <c r="BW94" s="367" t="str">
        <f t="shared" si="220"/>
        <v/>
      </c>
      <c r="BX94" s="368"/>
      <c r="BY94" s="369" t="str">
        <f t="shared" si="221"/>
        <v/>
      </c>
      <c r="BZ94" s="367" t="str">
        <f t="shared" si="222"/>
        <v/>
      </c>
      <c r="CA94" s="368"/>
      <c r="CB94" s="369" t="str">
        <f t="shared" si="223"/>
        <v/>
      </c>
      <c r="CC94" s="367" t="str">
        <f t="shared" si="224"/>
        <v/>
      </c>
      <c r="CD94" s="402"/>
      <c r="CE94" s="369" t="str">
        <f t="shared" si="225"/>
        <v/>
      </c>
      <c r="CF94" s="367" t="str">
        <f t="shared" si="226"/>
        <v/>
      </c>
      <c r="CG94" s="368"/>
      <c r="CH94" s="369" t="str">
        <f t="shared" si="227"/>
        <v/>
      </c>
      <c r="CI94" s="367" t="str">
        <f t="shared" si="228"/>
        <v/>
      </c>
      <c r="CJ94" s="794"/>
      <c r="CK94" s="369" t="str">
        <f t="shared" si="229"/>
        <v/>
      </c>
      <c r="CL94" s="367" t="str">
        <f t="shared" si="230"/>
        <v/>
      </c>
      <c r="CM94" s="368"/>
      <c r="CN94" s="369" t="str">
        <f t="shared" si="231"/>
        <v/>
      </c>
      <c r="CO94" s="367" t="str">
        <f t="shared" si="232"/>
        <v/>
      </c>
      <c r="CP94" s="368"/>
      <c r="CQ94" s="369" t="str">
        <f t="shared" si="233"/>
        <v/>
      </c>
      <c r="CR94" s="367" t="str">
        <f t="shared" si="234"/>
        <v/>
      </c>
      <c r="CS94" s="794"/>
      <c r="CT94" s="369" t="str">
        <f t="shared" si="235"/>
        <v/>
      </c>
      <c r="CU94" s="367" t="str">
        <f t="shared" si="236"/>
        <v/>
      </c>
      <c r="CV94" s="794"/>
      <c r="CW94" s="369" t="str">
        <f t="shared" si="237"/>
        <v/>
      </c>
      <c r="CX94" s="367" t="str">
        <f t="shared" si="238"/>
        <v/>
      </c>
      <c r="CY94" s="368"/>
      <c r="CZ94" s="369" t="str">
        <f t="shared" si="239"/>
        <v/>
      </c>
      <c r="DA94" s="367" t="str">
        <f t="shared" si="240"/>
        <v/>
      </c>
      <c r="DB94" s="368"/>
      <c r="DC94" s="369" t="str">
        <f t="shared" si="241"/>
        <v/>
      </c>
      <c r="DD94" s="367" t="str">
        <f t="shared" si="242"/>
        <v/>
      </c>
      <c r="DE94" s="368"/>
      <c r="DF94" s="369" t="str">
        <f t="shared" si="243"/>
        <v/>
      </c>
      <c r="DG94" s="367" t="str">
        <f t="shared" si="244"/>
        <v/>
      </c>
      <c r="DH94" s="368"/>
      <c r="DI94" s="369" t="str">
        <f t="shared" si="245"/>
        <v/>
      </c>
      <c r="DJ94" s="367" t="str">
        <f t="shared" si="246"/>
        <v/>
      </c>
      <c r="DK94" s="368"/>
      <c r="DL94" s="369" t="str">
        <f t="shared" si="247"/>
        <v/>
      </c>
      <c r="DM94" s="367" t="str">
        <f t="shared" si="248"/>
        <v/>
      </c>
      <c r="DN94" s="368"/>
      <c r="DO94" s="369" t="str">
        <f t="shared" si="249"/>
        <v/>
      </c>
      <c r="DP94" s="367" t="str">
        <f t="shared" si="250"/>
        <v/>
      </c>
      <c r="DQ94" s="368"/>
      <c r="DR94" s="369" t="str">
        <f t="shared" si="251"/>
        <v/>
      </c>
      <c r="DS94" s="367" t="str">
        <f t="shared" si="252"/>
        <v/>
      </c>
      <c r="DT94" s="368"/>
      <c r="DU94" s="369" t="str">
        <f t="shared" si="253"/>
        <v/>
      </c>
      <c r="DV94" s="367" t="str">
        <f t="shared" si="254"/>
        <v/>
      </c>
      <c r="DW94" s="368"/>
      <c r="DX94" s="369" t="str">
        <f t="shared" si="255"/>
        <v/>
      </c>
      <c r="DY94" s="367" t="str">
        <f t="shared" si="256"/>
        <v/>
      </c>
      <c r="DZ94" s="368"/>
      <c r="EA94" s="369" t="str">
        <f t="shared" si="257"/>
        <v/>
      </c>
      <c r="EB94" s="367" t="str">
        <f t="shared" si="258"/>
        <v/>
      </c>
      <c r="EC94" s="368"/>
      <c r="ED94" s="369" t="str">
        <f t="shared" si="259"/>
        <v/>
      </c>
      <c r="EE94" s="367" t="str">
        <f t="shared" si="260"/>
        <v/>
      </c>
      <c r="EF94" s="368"/>
      <c r="EG94" s="367" t="str">
        <f t="shared" si="198"/>
        <v/>
      </c>
      <c r="EH94" s="367" t="str">
        <f t="shared" si="198"/>
        <v/>
      </c>
      <c r="EI94" s="368"/>
      <c r="EJ94" s="369" t="str">
        <f t="shared" si="261"/>
        <v/>
      </c>
      <c r="EK94" s="367" t="str">
        <f t="shared" si="262"/>
        <v/>
      </c>
      <c r="EL94" s="368"/>
      <c r="EM94" s="369" t="str">
        <f t="shared" si="263"/>
        <v/>
      </c>
      <c r="EN94" s="367" t="str">
        <f t="shared" si="264"/>
        <v/>
      </c>
      <c r="EO94" s="402"/>
      <c r="EP94" s="369" t="str">
        <f t="shared" si="265"/>
        <v/>
      </c>
      <c r="EQ94" s="367" t="str">
        <f t="shared" si="266"/>
        <v/>
      </c>
      <c r="ER94" s="402"/>
      <c r="ES94" s="369" t="str">
        <f t="shared" si="267"/>
        <v/>
      </c>
      <c r="ET94" s="367" t="str">
        <f t="shared" si="268"/>
        <v/>
      </c>
      <c r="EU94" s="402"/>
      <c r="EV94" s="369" t="str">
        <f t="shared" si="269"/>
        <v/>
      </c>
      <c r="EW94" s="367" t="str">
        <f t="shared" si="270"/>
        <v/>
      </c>
      <c r="EX94" s="368"/>
      <c r="EY94" s="369" t="str">
        <f t="shared" si="271"/>
        <v/>
      </c>
      <c r="EZ94" s="367" t="str">
        <f t="shared" si="272"/>
        <v/>
      </c>
      <c r="FA94" s="402"/>
      <c r="FB94" s="369" t="str">
        <f t="shared" si="273"/>
        <v/>
      </c>
      <c r="FC94" s="367" t="str">
        <f t="shared" si="274"/>
        <v/>
      </c>
      <c r="FD94" s="368"/>
      <c r="FE94" s="369" t="str">
        <f t="shared" si="275"/>
        <v/>
      </c>
      <c r="FF94" s="367" t="str">
        <f t="shared" si="276"/>
        <v/>
      </c>
      <c r="FG94" s="368"/>
      <c r="FH94" s="369" t="str">
        <f t="shared" si="277"/>
        <v/>
      </c>
      <c r="FI94" s="367" t="str">
        <f t="shared" si="278"/>
        <v/>
      </c>
      <c r="FJ94" s="368"/>
      <c r="FK94" s="369" t="str">
        <f t="shared" si="279"/>
        <v/>
      </c>
      <c r="FL94" s="367" t="str">
        <f t="shared" si="280"/>
        <v/>
      </c>
      <c r="FM94" s="368"/>
      <c r="FN94" s="369" t="str">
        <f t="shared" si="281"/>
        <v/>
      </c>
      <c r="FO94" s="367" t="str">
        <f t="shared" si="282"/>
        <v/>
      </c>
      <c r="FP94" s="368"/>
      <c r="FQ94" s="369" t="str">
        <f t="shared" si="283"/>
        <v/>
      </c>
      <c r="FR94" s="367" t="str">
        <f t="shared" si="284"/>
        <v/>
      </c>
      <c r="FS94" s="402"/>
      <c r="FT94" s="369" t="str">
        <f t="shared" si="285"/>
        <v/>
      </c>
      <c r="FU94" s="367" t="str">
        <f t="shared" si="286"/>
        <v/>
      </c>
      <c r="FV94" s="368"/>
      <c r="FW94" s="369" t="str">
        <f t="shared" si="287"/>
        <v/>
      </c>
      <c r="FX94" s="367" t="str">
        <f t="shared" si="288"/>
        <v/>
      </c>
      <c r="FY94" s="794"/>
      <c r="FZ94" s="369" t="str">
        <f t="shared" si="289"/>
        <v/>
      </c>
      <c r="GA94" s="367" t="str">
        <f t="shared" si="290"/>
        <v/>
      </c>
      <c r="GB94" s="368"/>
      <c r="GC94" s="369" t="str">
        <f t="shared" si="291"/>
        <v/>
      </c>
      <c r="GD94" s="367" t="str">
        <f t="shared" si="292"/>
        <v/>
      </c>
      <c r="GE94" s="368"/>
      <c r="GF94" s="369" t="str">
        <f t="shared" si="293"/>
        <v/>
      </c>
      <c r="GG94" s="367" t="str">
        <f t="shared" si="294"/>
        <v/>
      </c>
      <c r="GH94" s="794"/>
      <c r="GI94" s="369" t="str">
        <f t="shared" si="295"/>
        <v/>
      </c>
      <c r="GJ94" s="367" t="str">
        <f t="shared" si="296"/>
        <v/>
      </c>
      <c r="GK94" s="794"/>
      <c r="GL94" s="369" t="str">
        <f t="shared" si="297"/>
        <v/>
      </c>
      <c r="GM94" s="367" t="str">
        <f t="shared" si="298"/>
        <v/>
      </c>
      <c r="GN94" s="368"/>
      <c r="GO94" s="369" t="str">
        <f t="shared" si="299"/>
        <v/>
      </c>
      <c r="GP94" s="367" t="str">
        <f t="shared" si="300"/>
        <v/>
      </c>
      <c r="GQ94" s="368"/>
      <c r="GR94" s="369" t="str">
        <f t="shared" si="301"/>
        <v/>
      </c>
      <c r="GS94" s="367" t="str">
        <f t="shared" si="302"/>
        <v/>
      </c>
      <c r="GT94" s="368"/>
      <c r="GU94" s="369" t="str">
        <f t="shared" si="303"/>
        <v/>
      </c>
      <c r="GV94" s="367" t="str">
        <f t="shared" si="304"/>
        <v/>
      </c>
      <c r="GW94" s="368"/>
      <c r="GX94" s="369" t="str">
        <f t="shared" si="305"/>
        <v/>
      </c>
      <c r="GY94" s="367" t="str">
        <f t="shared" si="306"/>
        <v/>
      </c>
      <c r="GZ94" s="368"/>
      <c r="HA94" s="369" t="str">
        <f t="shared" si="307"/>
        <v/>
      </c>
      <c r="HB94" s="367" t="str">
        <f t="shared" si="308"/>
        <v/>
      </c>
      <c r="HC94" s="368"/>
      <c r="HD94" s="369" t="str">
        <f t="shared" si="309"/>
        <v/>
      </c>
      <c r="HE94" s="367" t="str">
        <f t="shared" si="310"/>
        <v/>
      </c>
      <c r="HF94" s="368"/>
      <c r="HG94" s="369" t="str">
        <f t="shared" si="311"/>
        <v/>
      </c>
      <c r="HH94" s="367" t="str">
        <f t="shared" si="312"/>
        <v/>
      </c>
      <c r="HI94" s="368"/>
      <c r="HJ94" s="369" t="str">
        <f t="shared" si="313"/>
        <v/>
      </c>
      <c r="HK94" s="367" t="str">
        <f t="shared" si="314"/>
        <v/>
      </c>
      <c r="HL94" s="368"/>
      <c r="HM94" s="369" t="str">
        <f t="shared" si="315"/>
        <v/>
      </c>
      <c r="HN94" s="367" t="str">
        <f t="shared" si="316"/>
        <v/>
      </c>
      <c r="HO94" s="368"/>
      <c r="HP94" s="369" t="str">
        <f t="shared" si="317"/>
        <v/>
      </c>
      <c r="HQ94" s="367" t="str">
        <f t="shared" si="318"/>
        <v/>
      </c>
      <c r="HR94" s="368"/>
      <c r="HS94" s="369" t="str">
        <f t="shared" si="319"/>
        <v/>
      </c>
      <c r="HT94" s="367" t="str">
        <f t="shared" si="320"/>
        <v/>
      </c>
      <c r="HU94" s="368"/>
      <c r="HV94" s="367" t="str">
        <f t="shared" si="199"/>
        <v/>
      </c>
      <c r="HW94" s="367" t="str">
        <f t="shared" si="199"/>
        <v>→</v>
      </c>
      <c r="HX94" s="368">
        <v>300</v>
      </c>
      <c r="HY94" s="369" t="str">
        <f t="shared" si="321"/>
        <v/>
      </c>
      <c r="HZ94" s="367" t="str">
        <f t="shared" si="322"/>
        <v/>
      </c>
      <c r="IA94" s="368"/>
      <c r="IB94" s="369" t="str">
        <f t="shared" si="323"/>
        <v/>
      </c>
      <c r="IC94" s="367" t="str">
        <f t="shared" si="324"/>
        <v/>
      </c>
      <c r="ID94" s="402"/>
      <c r="IE94" s="369" t="str">
        <f t="shared" si="325"/>
        <v/>
      </c>
      <c r="IF94" s="367" t="str">
        <f t="shared" si="326"/>
        <v/>
      </c>
      <c r="IG94" s="402"/>
      <c r="IH94" s="369" t="str">
        <f t="shared" si="327"/>
        <v/>
      </c>
      <c r="II94" s="367" t="str">
        <f t="shared" si="328"/>
        <v/>
      </c>
      <c r="IJ94" s="402"/>
      <c r="IK94" s="369" t="str">
        <f t="shared" si="329"/>
        <v/>
      </c>
      <c r="IL94" s="367" t="str">
        <f t="shared" si="330"/>
        <v/>
      </c>
      <c r="IM94" s="368"/>
      <c r="IN94" s="369" t="str">
        <f t="shared" si="331"/>
        <v/>
      </c>
      <c r="IO94" s="367" t="str">
        <f t="shared" si="332"/>
        <v/>
      </c>
      <c r="IP94" s="402"/>
      <c r="IQ94" s="369" t="str">
        <f t="shared" si="333"/>
        <v/>
      </c>
      <c r="IR94" s="367" t="str">
        <f t="shared" si="334"/>
        <v/>
      </c>
      <c r="IS94" s="368"/>
      <c r="IT94" s="369" t="str">
        <f t="shared" si="335"/>
        <v/>
      </c>
      <c r="IU94" s="367" t="str">
        <f t="shared" si="336"/>
        <v/>
      </c>
      <c r="IV94" s="368"/>
      <c r="IW94" s="369" t="str">
        <f t="shared" si="337"/>
        <v/>
      </c>
      <c r="IX94" s="367" t="str">
        <f t="shared" si="338"/>
        <v/>
      </c>
      <c r="IY94" s="368"/>
      <c r="IZ94" s="369" t="str">
        <f t="shared" si="339"/>
        <v/>
      </c>
      <c r="JA94" s="367" t="str">
        <f t="shared" si="340"/>
        <v/>
      </c>
      <c r="JB94" s="368"/>
      <c r="JC94" s="369" t="str">
        <f t="shared" si="341"/>
        <v/>
      </c>
      <c r="JD94" s="367" t="str">
        <f t="shared" si="342"/>
        <v/>
      </c>
      <c r="JE94" s="368"/>
      <c r="JF94" s="369" t="str">
        <f t="shared" si="343"/>
        <v>⇒</v>
      </c>
      <c r="JG94" s="367" t="str">
        <f t="shared" si="344"/>
        <v/>
      </c>
      <c r="JH94" s="402"/>
      <c r="JI94" s="369" t="str">
        <f t="shared" si="345"/>
        <v/>
      </c>
      <c r="JJ94" s="367" t="str">
        <f t="shared" si="346"/>
        <v/>
      </c>
      <c r="JK94" s="368"/>
      <c r="JL94" s="369" t="str">
        <f t="shared" si="347"/>
        <v/>
      </c>
      <c r="JM94" s="367" t="str">
        <f t="shared" si="348"/>
        <v/>
      </c>
      <c r="JN94" s="794"/>
      <c r="JO94" s="369" t="str">
        <f t="shared" si="349"/>
        <v/>
      </c>
      <c r="JP94" s="367" t="str">
        <f t="shared" si="350"/>
        <v/>
      </c>
      <c r="JQ94" s="368"/>
      <c r="JR94" s="369" t="str">
        <f t="shared" si="351"/>
        <v/>
      </c>
      <c r="JS94" s="367" t="str">
        <f t="shared" si="352"/>
        <v/>
      </c>
      <c r="JT94" s="368"/>
      <c r="JU94" s="369" t="str">
        <f t="shared" si="353"/>
        <v/>
      </c>
      <c r="JV94" s="367" t="str">
        <f t="shared" si="354"/>
        <v/>
      </c>
      <c r="JW94" s="794"/>
      <c r="JX94" s="369" t="str">
        <f t="shared" si="355"/>
        <v/>
      </c>
      <c r="JY94" s="367" t="str">
        <f t="shared" si="356"/>
        <v/>
      </c>
      <c r="JZ94" s="794"/>
      <c r="KA94" s="369" t="str">
        <f t="shared" si="357"/>
        <v/>
      </c>
      <c r="KB94" s="367" t="str">
        <f t="shared" si="358"/>
        <v/>
      </c>
      <c r="KC94" s="368"/>
      <c r="KD94" s="369" t="str">
        <f t="shared" si="359"/>
        <v/>
      </c>
      <c r="KE94" s="367" t="str">
        <f t="shared" si="360"/>
        <v/>
      </c>
      <c r="KF94" s="368"/>
      <c r="KG94" s="369" t="str">
        <f t="shared" si="361"/>
        <v/>
      </c>
      <c r="KH94" s="367" t="str">
        <f t="shared" si="362"/>
        <v/>
      </c>
      <c r="KI94" s="368"/>
      <c r="KJ94" s="369" t="str">
        <f t="shared" si="363"/>
        <v/>
      </c>
      <c r="KK94" s="367" t="str">
        <f t="shared" si="364"/>
        <v/>
      </c>
      <c r="KL94" s="368"/>
      <c r="KM94" s="369" t="str">
        <f t="shared" si="365"/>
        <v/>
      </c>
      <c r="KN94" s="367" t="str">
        <f t="shared" si="366"/>
        <v/>
      </c>
      <c r="KO94" s="368"/>
      <c r="KP94" s="369" t="str">
        <f t="shared" si="367"/>
        <v/>
      </c>
      <c r="KQ94" s="367" t="str">
        <f t="shared" si="368"/>
        <v/>
      </c>
      <c r="KR94" s="368"/>
      <c r="KS94" s="369" t="str">
        <f t="shared" si="369"/>
        <v/>
      </c>
      <c r="KT94" s="367" t="str">
        <f t="shared" si="370"/>
        <v/>
      </c>
      <c r="KU94" s="368"/>
      <c r="KV94" s="369" t="str">
        <f t="shared" si="371"/>
        <v/>
      </c>
      <c r="KW94" s="367" t="str">
        <f t="shared" si="372"/>
        <v/>
      </c>
      <c r="KX94" s="368"/>
      <c r="KY94" s="369" t="str">
        <f t="shared" si="373"/>
        <v/>
      </c>
      <c r="KZ94" s="367" t="str">
        <f t="shared" si="374"/>
        <v/>
      </c>
      <c r="LA94" s="368"/>
      <c r="LB94" s="369" t="str">
        <f t="shared" si="375"/>
        <v/>
      </c>
      <c r="LC94" s="367" t="str">
        <f t="shared" si="376"/>
        <v/>
      </c>
      <c r="LD94" s="368"/>
      <c r="LE94" s="369" t="str">
        <f t="shared" si="377"/>
        <v/>
      </c>
      <c r="LF94" s="367" t="str">
        <f t="shared" si="378"/>
        <v/>
      </c>
      <c r="LG94" s="368"/>
      <c r="LH94" s="369" t="str">
        <f t="shared" si="379"/>
        <v/>
      </c>
      <c r="LI94" s="367" t="str">
        <f t="shared" si="380"/>
        <v/>
      </c>
      <c r="LJ94" s="368"/>
      <c r="LK94" s="367" t="str">
        <f t="shared" si="381"/>
        <v/>
      </c>
      <c r="XFD94" s="230">
        <f t="shared" si="197"/>
        <v>600</v>
      </c>
    </row>
    <row r="95" spans="1:323 16384:16384" ht="21.65" customHeight="1" x14ac:dyDescent="0.2">
      <c r="A95" s="120"/>
      <c r="B95" s="637" t="str">
        <f>IFERROR(VLOOKUP($D95,[1]受注ﾌｧｲﾙ!$A$3:$BZ$1314,5,FALSE),"-")</f>
        <v>-</v>
      </c>
      <c r="C95" s="555" t="str">
        <f>IFERROR(VLOOKUP($D95,[1]受注ﾌｧｲﾙ!$A$3:$BZ$1314,6,FALSE),"-")</f>
        <v>-</v>
      </c>
      <c r="D95" s="763" t="s">
        <v>1044</v>
      </c>
      <c r="E95" s="638" t="str">
        <f>IFERROR(VLOOKUP($D95,[1]受注ﾌｧｲﾙ!$A$3:$BZ$1314,17,FALSE),"-")</f>
        <v>-</v>
      </c>
      <c r="F95" s="540" t="str">
        <f>IFERROR(VLOOKUP($D95,[1]受注ﾌｧｲﾙ!$A$3:$BZ$1314,18,FALSE),"-")</f>
        <v>-</v>
      </c>
      <c r="G95" s="540" t="str">
        <f>IFERROR(VLOOKUP($D95,[1]受注ﾌｧｲﾙ!$A$3:$BZ$1314,19,FALSE),"-")</f>
        <v>-</v>
      </c>
      <c r="H95" s="540" t="str">
        <f>IFERROR(VLOOKUP($D95,[1]受注ﾌｧｲﾙ!$A$3:$BZ$1314,20,FALSE),"-")</f>
        <v>-</v>
      </c>
      <c r="I95" s="540" t="str">
        <f>IFERROR(VLOOKUP($D95,[1]受注ﾌｧｲﾙ!$A$3:$BZ$1314,21,FALSE),"-")</f>
        <v>-</v>
      </c>
      <c r="J95" s="639" t="str">
        <f>IFERROR(VLOOKUP($D95,[1]受注ﾌｧｲﾙ!$A$3:$BZ$1314,22,FALSE),"-")</f>
        <v>-</v>
      </c>
      <c r="K95" s="540" t="str">
        <f>IFERROR(VLOOKUP($D95,[1]受注ﾌｧｲﾙ!$A$3:$BZ$1314,8,FALSE),"-")</f>
        <v>-</v>
      </c>
      <c r="L95" s="540" t="str">
        <f>IFERROR(VLOOKUP($D95,[1]受注ﾌｧｲﾙ!$A$3:$BZ$1314,9,FALSE),"-")</f>
        <v>-</v>
      </c>
      <c r="M95" s="540" t="str">
        <f>IFERROR(VLOOKUP($D95,[1]受注ﾌｧｲﾙ!$A$3:$BZ$1314,10,FALSE),"-")</f>
        <v>-</v>
      </c>
      <c r="N95" s="540" t="str">
        <f>IFERROR(VLOOKUP($D95,[1]受注ﾌｧｲﾙ!$A$3:$BZ$1314,11,FALSE),"-")</f>
        <v>-</v>
      </c>
      <c r="O95" s="639" t="str">
        <f>IFERROR(VLOOKUP($D95,[1]受注ﾌｧｲﾙ!$A$3:$BZ$1314,13,FALSE),"-")</f>
        <v>-</v>
      </c>
      <c r="P95" s="540" t="str">
        <f>IFERROR(VLOOKUP($D95,[1]受注ﾌｧｲﾙ!$A$3:$BZ$1314,15,FALSE),"-")</f>
        <v>-</v>
      </c>
      <c r="Q95" s="640" t="str">
        <f>IFERROR((VLOOKUP($D95,[1]受注ﾌｧｲﾙ!$A$3:$BZ$1314,16,FALSE)*O95),"-")</f>
        <v>-</v>
      </c>
      <c r="R95" s="640" t="str">
        <f>IFERROR(VLOOKUP($D95,[3]加工日報その他!$A$5:$DD$999,107,FALSE),"-")</f>
        <v>-</v>
      </c>
      <c r="S95" s="540" t="str">
        <f>IFERROR(VLOOKUP($D95,[1]受注ﾌｧｲﾙ!$A$3:$BZ$1314,26,FALSE),"-")</f>
        <v>-</v>
      </c>
      <c r="T95" s="641" t="str">
        <f>IFERROR(VLOOKUP($D95,[1]受注ﾌｧｲﾙ!$A$3:$BZ$1314,23,FALSE),"-")</f>
        <v>-</v>
      </c>
      <c r="U95" s="642"/>
      <c r="V95" s="642"/>
      <c r="W95" s="642" t="str">
        <f>IFERROR(VLOOKUP($D95,[1]受注ﾌｧｲﾙ!$A$3:$BZ$1314,25,FALSE),"-")</f>
        <v>-</v>
      </c>
      <c r="X95" s="642" t="str">
        <f>IFERROR(VLOOKUP($D95,[1]受注ﾌｧｲﾙ!$A$3:$BZ$1314,32,FALSE),"-")</f>
        <v>-</v>
      </c>
      <c r="Y95" s="642" t="str">
        <f>IFERROR(VLOOKUP($D95,[1]受注ﾌｧｲﾙ!$A$3:$BZ$1314,33,FALSE),"-")</f>
        <v>-</v>
      </c>
      <c r="Z95" s="642">
        <f t="shared" si="0"/>
        <v>46143</v>
      </c>
      <c r="AA95" s="643" t="str">
        <f>IFERROR(VLOOKUP($D95,[3]加工日報その他!$A$5:$DD$999,2,FALSE),"-")</f>
        <v>-</v>
      </c>
      <c r="AB95" s="644" t="str">
        <f>IFERROR(VLOOKUP($D95,[3]加工日報その他!$A$5:$DD$999,108,FALSE),"-")</f>
        <v>-</v>
      </c>
      <c r="AC95" s="645">
        <f t="shared" si="194"/>
        <v>300</v>
      </c>
      <c r="AD95" s="410" t="str">
        <f>IFERROR(VLOOKUP($D95,[1]受注ﾌｧｲﾙ!$A$3:$BZ$1314,27,FALSE),"-")&amp;"　"&amp;IFERROR(VLOOKUP($D95,[1]受注ﾌｧｲﾙ!$A$3:$BZ$1314,28,FALSE),"-")&amp;"　"&amp;IFERROR(VLOOKUP($D95,[1]受注ﾌｧｲﾙ!$A$3:$BZ$1314,29,FALSE),"-")</f>
        <v>-　-　-</v>
      </c>
      <c r="AE95" s="366"/>
      <c r="AF95" s="646" t="str">
        <f>IFERROR(VLOOKUP($D95,[3]加工日報その他!$A$5:$DD$999,94,FALSE),"-")</f>
        <v>-</v>
      </c>
      <c r="AG95" s="647" t="str">
        <f>IFERROR(VLOOKUP($D95,[1]受注ﾌｧｲﾙ!$A$3:$BZ$1314,2,FALSE),"-")</f>
        <v>-</v>
      </c>
      <c r="AH95" s="647" t="str">
        <f>IFERROR(VLOOKUP($D95,[1]受注ﾌｧｲﾙ!$A$3:$BZ$1314,3,FALSE),"-")</f>
        <v>-</v>
      </c>
      <c r="AI95" s="648" t="str">
        <f>IFERROR(VLOOKUP($D95,[1]受注ﾌｧｲﾙ!$A$3:$BZ$1314,31,FALSE),"-")</f>
        <v>-</v>
      </c>
      <c r="AJ95" s="648" t="str">
        <f>IFERROR(VLOOKUP($D95,[1]受注ﾌｧｲﾙ!$A$3:$BZ$1314,12,FALSE),"-")</f>
        <v>-</v>
      </c>
      <c r="AK95" s="649" t="str">
        <f>IFERROR(VLOOKUP($D95,[1]受注ﾌｧｲﾙ!$A$3:$BZ$1314,24,FALSE),"-")</f>
        <v>-</v>
      </c>
      <c r="AL95" s="366"/>
      <c r="AM95" s="366"/>
      <c r="AN95" s="366"/>
      <c r="AO95" s="366"/>
      <c r="AP95" s="366"/>
      <c r="AQ95" s="808" t="s">
        <v>532</v>
      </c>
      <c r="AR95" s="763"/>
      <c r="AS95" s="367" t="str">
        <f t="shared" si="200"/>
        <v/>
      </c>
      <c r="AT95" s="368"/>
      <c r="AU95" s="369" t="str">
        <f t="shared" si="201"/>
        <v/>
      </c>
      <c r="AV95" s="367" t="str">
        <f t="shared" si="202"/>
        <v/>
      </c>
      <c r="AW95" s="368"/>
      <c r="AX95" s="369" t="str">
        <f t="shared" si="203"/>
        <v/>
      </c>
      <c r="AY95" s="367" t="str">
        <f t="shared" si="204"/>
        <v/>
      </c>
      <c r="AZ95" s="402"/>
      <c r="BA95" s="369" t="str">
        <f t="shared" si="205"/>
        <v/>
      </c>
      <c r="BB95" s="367" t="str">
        <f t="shared" si="206"/>
        <v/>
      </c>
      <c r="BC95" s="402"/>
      <c r="BD95" s="369" t="str">
        <f t="shared" si="207"/>
        <v/>
      </c>
      <c r="BE95" s="367" t="str">
        <f t="shared" si="208"/>
        <v/>
      </c>
      <c r="BF95" s="402"/>
      <c r="BG95" s="369" t="str">
        <f t="shared" si="209"/>
        <v/>
      </c>
      <c r="BH95" s="367" t="str">
        <f t="shared" si="210"/>
        <v/>
      </c>
      <c r="BI95" s="368"/>
      <c r="BJ95" s="369" t="str">
        <f t="shared" si="211"/>
        <v/>
      </c>
      <c r="BK95" s="367" t="str">
        <f t="shared" si="212"/>
        <v/>
      </c>
      <c r="BL95" s="402"/>
      <c r="BM95" s="369" t="str">
        <f t="shared" si="213"/>
        <v/>
      </c>
      <c r="BN95" s="367" t="str">
        <f t="shared" si="214"/>
        <v/>
      </c>
      <c r="BO95" s="368"/>
      <c r="BP95" s="369" t="str">
        <f t="shared" si="215"/>
        <v/>
      </c>
      <c r="BQ95" s="367" t="str">
        <f t="shared" si="216"/>
        <v/>
      </c>
      <c r="BR95" s="368"/>
      <c r="BS95" s="369" t="str">
        <f t="shared" si="217"/>
        <v/>
      </c>
      <c r="BT95" s="367" t="str">
        <f t="shared" si="218"/>
        <v/>
      </c>
      <c r="BU95" s="368"/>
      <c r="BV95" s="369" t="str">
        <f t="shared" si="219"/>
        <v/>
      </c>
      <c r="BW95" s="367" t="str">
        <f t="shared" si="220"/>
        <v/>
      </c>
      <c r="BX95" s="368"/>
      <c r="BY95" s="369" t="str">
        <f t="shared" si="221"/>
        <v/>
      </c>
      <c r="BZ95" s="367" t="str">
        <f t="shared" si="222"/>
        <v/>
      </c>
      <c r="CA95" s="368"/>
      <c r="CB95" s="369" t="str">
        <f t="shared" si="223"/>
        <v/>
      </c>
      <c r="CC95" s="367" t="str">
        <f t="shared" si="224"/>
        <v/>
      </c>
      <c r="CD95" s="402"/>
      <c r="CE95" s="369" t="str">
        <f t="shared" si="225"/>
        <v/>
      </c>
      <c r="CF95" s="367" t="str">
        <f t="shared" si="226"/>
        <v/>
      </c>
      <c r="CG95" s="368"/>
      <c r="CH95" s="369" t="str">
        <f t="shared" si="227"/>
        <v/>
      </c>
      <c r="CI95" s="367" t="str">
        <f t="shared" si="228"/>
        <v/>
      </c>
      <c r="CJ95" s="794"/>
      <c r="CK95" s="369" t="str">
        <f t="shared" si="229"/>
        <v/>
      </c>
      <c r="CL95" s="367" t="str">
        <f t="shared" si="230"/>
        <v/>
      </c>
      <c r="CM95" s="368"/>
      <c r="CN95" s="369" t="str">
        <f t="shared" si="231"/>
        <v/>
      </c>
      <c r="CO95" s="367" t="str">
        <f t="shared" si="232"/>
        <v/>
      </c>
      <c r="CP95" s="368"/>
      <c r="CQ95" s="369" t="str">
        <f t="shared" si="233"/>
        <v/>
      </c>
      <c r="CR95" s="367" t="str">
        <f t="shared" si="234"/>
        <v/>
      </c>
      <c r="CS95" s="794"/>
      <c r="CT95" s="369" t="str">
        <f t="shared" si="235"/>
        <v/>
      </c>
      <c r="CU95" s="367" t="str">
        <f t="shared" si="236"/>
        <v/>
      </c>
      <c r="CV95" s="794"/>
      <c r="CW95" s="369" t="str">
        <f t="shared" si="237"/>
        <v/>
      </c>
      <c r="CX95" s="367" t="str">
        <f t="shared" si="238"/>
        <v/>
      </c>
      <c r="CY95" s="368"/>
      <c r="CZ95" s="369" t="str">
        <f t="shared" si="239"/>
        <v/>
      </c>
      <c r="DA95" s="367" t="str">
        <f t="shared" si="240"/>
        <v/>
      </c>
      <c r="DB95" s="368"/>
      <c r="DC95" s="369" t="str">
        <f t="shared" si="241"/>
        <v/>
      </c>
      <c r="DD95" s="367" t="str">
        <f t="shared" si="242"/>
        <v/>
      </c>
      <c r="DE95" s="368"/>
      <c r="DF95" s="369" t="str">
        <f t="shared" si="243"/>
        <v/>
      </c>
      <c r="DG95" s="367" t="str">
        <f t="shared" si="244"/>
        <v/>
      </c>
      <c r="DH95" s="368"/>
      <c r="DI95" s="369" t="str">
        <f t="shared" si="245"/>
        <v/>
      </c>
      <c r="DJ95" s="367" t="str">
        <f t="shared" si="246"/>
        <v/>
      </c>
      <c r="DK95" s="368"/>
      <c r="DL95" s="369" t="str">
        <f t="shared" si="247"/>
        <v/>
      </c>
      <c r="DM95" s="367" t="str">
        <f t="shared" si="248"/>
        <v/>
      </c>
      <c r="DN95" s="368"/>
      <c r="DO95" s="369" t="str">
        <f t="shared" si="249"/>
        <v/>
      </c>
      <c r="DP95" s="367" t="str">
        <f t="shared" si="250"/>
        <v/>
      </c>
      <c r="DQ95" s="368"/>
      <c r="DR95" s="369" t="str">
        <f t="shared" si="251"/>
        <v/>
      </c>
      <c r="DS95" s="367" t="str">
        <f t="shared" si="252"/>
        <v/>
      </c>
      <c r="DT95" s="368"/>
      <c r="DU95" s="369" t="str">
        <f t="shared" si="253"/>
        <v/>
      </c>
      <c r="DV95" s="367" t="str">
        <f t="shared" si="254"/>
        <v/>
      </c>
      <c r="DW95" s="368"/>
      <c r="DX95" s="369" t="str">
        <f t="shared" si="255"/>
        <v/>
      </c>
      <c r="DY95" s="367" t="str">
        <f t="shared" si="256"/>
        <v/>
      </c>
      <c r="DZ95" s="368"/>
      <c r="EA95" s="369" t="str">
        <f t="shared" si="257"/>
        <v/>
      </c>
      <c r="EB95" s="367" t="str">
        <f t="shared" si="258"/>
        <v/>
      </c>
      <c r="EC95" s="368"/>
      <c r="ED95" s="369" t="str">
        <f t="shared" si="259"/>
        <v/>
      </c>
      <c r="EE95" s="367" t="str">
        <f t="shared" si="260"/>
        <v/>
      </c>
      <c r="EF95" s="368"/>
      <c r="EG95" s="367" t="str">
        <f t="shared" si="198"/>
        <v/>
      </c>
      <c r="EH95" s="367" t="str">
        <f t="shared" si="198"/>
        <v/>
      </c>
      <c r="EI95" s="368"/>
      <c r="EJ95" s="369" t="str">
        <f t="shared" si="261"/>
        <v/>
      </c>
      <c r="EK95" s="367" t="str">
        <f t="shared" si="262"/>
        <v/>
      </c>
      <c r="EL95" s="368"/>
      <c r="EM95" s="369" t="str">
        <f t="shared" si="263"/>
        <v/>
      </c>
      <c r="EN95" s="367" t="str">
        <f t="shared" si="264"/>
        <v/>
      </c>
      <c r="EO95" s="402"/>
      <c r="EP95" s="369" t="str">
        <f t="shared" si="265"/>
        <v/>
      </c>
      <c r="EQ95" s="367" t="str">
        <f t="shared" si="266"/>
        <v/>
      </c>
      <c r="ER95" s="402"/>
      <c r="ES95" s="369" t="str">
        <f t="shared" si="267"/>
        <v/>
      </c>
      <c r="ET95" s="367" t="str">
        <f t="shared" si="268"/>
        <v/>
      </c>
      <c r="EU95" s="402"/>
      <c r="EV95" s="369" t="str">
        <f t="shared" si="269"/>
        <v/>
      </c>
      <c r="EW95" s="367" t="str">
        <f t="shared" si="270"/>
        <v/>
      </c>
      <c r="EX95" s="368"/>
      <c r="EY95" s="369" t="str">
        <f t="shared" si="271"/>
        <v/>
      </c>
      <c r="EZ95" s="367" t="str">
        <f t="shared" si="272"/>
        <v/>
      </c>
      <c r="FA95" s="402"/>
      <c r="FB95" s="369" t="str">
        <f t="shared" si="273"/>
        <v/>
      </c>
      <c r="FC95" s="367" t="str">
        <f t="shared" si="274"/>
        <v/>
      </c>
      <c r="FD95" s="368"/>
      <c r="FE95" s="369" t="str">
        <f t="shared" si="275"/>
        <v/>
      </c>
      <c r="FF95" s="367" t="str">
        <f t="shared" si="276"/>
        <v/>
      </c>
      <c r="FG95" s="368"/>
      <c r="FH95" s="369" t="str">
        <f t="shared" si="277"/>
        <v/>
      </c>
      <c r="FI95" s="367" t="str">
        <f t="shared" si="278"/>
        <v/>
      </c>
      <c r="FJ95" s="368"/>
      <c r="FK95" s="369" t="str">
        <f t="shared" si="279"/>
        <v/>
      </c>
      <c r="FL95" s="367" t="str">
        <f t="shared" si="280"/>
        <v/>
      </c>
      <c r="FM95" s="368"/>
      <c r="FN95" s="369" t="str">
        <f t="shared" si="281"/>
        <v/>
      </c>
      <c r="FO95" s="367" t="str">
        <f t="shared" si="282"/>
        <v/>
      </c>
      <c r="FP95" s="368"/>
      <c r="FQ95" s="369" t="str">
        <f t="shared" si="283"/>
        <v/>
      </c>
      <c r="FR95" s="367" t="str">
        <f t="shared" si="284"/>
        <v/>
      </c>
      <c r="FS95" s="402"/>
      <c r="FT95" s="369" t="str">
        <f t="shared" si="285"/>
        <v/>
      </c>
      <c r="FU95" s="367" t="str">
        <f t="shared" si="286"/>
        <v/>
      </c>
      <c r="FV95" s="368"/>
      <c r="FW95" s="369" t="str">
        <f t="shared" si="287"/>
        <v/>
      </c>
      <c r="FX95" s="367" t="str">
        <f t="shared" si="288"/>
        <v/>
      </c>
      <c r="FY95" s="794"/>
      <c r="FZ95" s="369" t="str">
        <f t="shared" si="289"/>
        <v/>
      </c>
      <c r="GA95" s="367" t="str">
        <f t="shared" si="290"/>
        <v/>
      </c>
      <c r="GB95" s="368"/>
      <c r="GC95" s="369" t="str">
        <f t="shared" si="291"/>
        <v/>
      </c>
      <c r="GD95" s="367" t="str">
        <f t="shared" si="292"/>
        <v/>
      </c>
      <c r="GE95" s="368"/>
      <c r="GF95" s="369" t="str">
        <f t="shared" si="293"/>
        <v/>
      </c>
      <c r="GG95" s="367" t="str">
        <f t="shared" si="294"/>
        <v/>
      </c>
      <c r="GH95" s="794"/>
      <c r="GI95" s="369" t="str">
        <f t="shared" si="295"/>
        <v/>
      </c>
      <c r="GJ95" s="367" t="str">
        <f t="shared" si="296"/>
        <v/>
      </c>
      <c r="GK95" s="794"/>
      <c r="GL95" s="369" t="str">
        <f t="shared" si="297"/>
        <v/>
      </c>
      <c r="GM95" s="367" t="str">
        <f t="shared" si="298"/>
        <v/>
      </c>
      <c r="GN95" s="368"/>
      <c r="GO95" s="369" t="str">
        <f t="shared" si="299"/>
        <v/>
      </c>
      <c r="GP95" s="367" t="str">
        <f t="shared" si="300"/>
        <v/>
      </c>
      <c r="GQ95" s="368"/>
      <c r="GR95" s="369" t="str">
        <f t="shared" si="301"/>
        <v/>
      </c>
      <c r="GS95" s="367" t="str">
        <f t="shared" si="302"/>
        <v/>
      </c>
      <c r="GT95" s="368"/>
      <c r="GU95" s="369" t="str">
        <f t="shared" si="303"/>
        <v/>
      </c>
      <c r="GV95" s="367" t="str">
        <f t="shared" si="304"/>
        <v/>
      </c>
      <c r="GW95" s="368"/>
      <c r="GX95" s="369" t="str">
        <f t="shared" si="305"/>
        <v/>
      </c>
      <c r="GY95" s="367" t="str">
        <f t="shared" si="306"/>
        <v/>
      </c>
      <c r="GZ95" s="368"/>
      <c r="HA95" s="369" t="str">
        <f t="shared" si="307"/>
        <v/>
      </c>
      <c r="HB95" s="367" t="str">
        <f t="shared" si="308"/>
        <v/>
      </c>
      <c r="HC95" s="368"/>
      <c r="HD95" s="369" t="str">
        <f t="shared" si="309"/>
        <v/>
      </c>
      <c r="HE95" s="367" t="str">
        <f t="shared" si="310"/>
        <v/>
      </c>
      <c r="HF95" s="368"/>
      <c r="HG95" s="369" t="str">
        <f t="shared" si="311"/>
        <v/>
      </c>
      <c r="HH95" s="367" t="str">
        <f t="shared" si="312"/>
        <v/>
      </c>
      <c r="HI95" s="368"/>
      <c r="HJ95" s="369" t="str">
        <f t="shared" si="313"/>
        <v/>
      </c>
      <c r="HK95" s="367" t="str">
        <f t="shared" si="314"/>
        <v/>
      </c>
      <c r="HL95" s="368"/>
      <c r="HM95" s="369" t="str">
        <f t="shared" si="315"/>
        <v/>
      </c>
      <c r="HN95" s="367" t="str">
        <f t="shared" si="316"/>
        <v/>
      </c>
      <c r="HO95" s="368"/>
      <c r="HP95" s="369" t="str">
        <f t="shared" si="317"/>
        <v/>
      </c>
      <c r="HQ95" s="367" t="str">
        <f t="shared" si="318"/>
        <v/>
      </c>
      <c r="HR95" s="368"/>
      <c r="HS95" s="369" t="str">
        <f t="shared" si="319"/>
        <v/>
      </c>
      <c r="HT95" s="367" t="str">
        <f t="shared" si="320"/>
        <v/>
      </c>
      <c r="HU95" s="368"/>
      <c r="HV95" s="367" t="str">
        <f t="shared" si="199"/>
        <v/>
      </c>
      <c r="HW95" s="367" t="str">
        <f t="shared" si="199"/>
        <v/>
      </c>
      <c r="HX95" s="368">
        <v>300</v>
      </c>
      <c r="HY95" s="369" t="str">
        <f t="shared" si="321"/>
        <v/>
      </c>
      <c r="HZ95" s="367" t="str">
        <f t="shared" si="322"/>
        <v/>
      </c>
      <c r="IA95" s="368"/>
      <c r="IB95" s="369" t="str">
        <f t="shared" si="323"/>
        <v/>
      </c>
      <c r="IC95" s="367" t="str">
        <f t="shared" si="324"/>
        <v/>
      </c>
      <c r="ID95" s="402"/>
      <c r="IE95" s="369" t="str">
        <f t="shared" si="325"/>
        <v/>
      </c>
      <c r="IF95" s="367" t="str">
        <f t="shared" si="326"/>
        <v/>
      </c>
      <c r="IG95" s="402"/>
      <c r="IH95" s="369" t="str">
        <f t="shared" si="327"/>
        <v/>
      </c>
      <c r="II95" s="367" t="str">
        <f t="shared" si="328"/>
        <v/>
      </c>
      <c r="IJ95" s="402"/>
      <c r="IK95" s="369" t="str">
        <f t="shared" si="329"/>
        <v/>
      </c>
      <c r="IL95" s="367" t="str">
        <f t="shared" si="330"/>
        <v/>
      </c>
      <c r="IM95" s="368"/>
      <c r="IN95" s="369" t="str">
        <f t="shared" si="331"/>
        <v/>
      </c>
      <c r="IO95" s="367" t="str">
        <f t="shared" si="332"/>
        <v/>
      </c>
      <c r="IP95" s="402"/>
      <c r="IQ95" s="369" t="str">
        <f t="shared" si="333"/>
        <v/>
      </c>
      <c r="IR95" s="367" t="str">
        <f t="shared" si="334"/>
        <v/>
      </c>
      <c r="IS95" s="368"/>
      <c r="IT95" s="369" t="str">
        <f t="shared" si="335"/>
        <v/>
      </c>
      <c r="IU95" s="367" t="str">
        <f t="shared" si="336"/>
        <v/>
      </c>
      <c r="IV95" s="368"/>
      <c r="IW95" s="369" t="str">
        <f t="shared" si="337"/>
        <v/>
      </c>
      <c r="IX95" s="367" t="str">
        <f t="shared" si="338"/>
        <v/>
      </c>
      <c r="IY95" s="368"/>
      <c r="IZ95" s="369" t="str">
        <f t="shared" si="339"/>
        <v/>
      </c>
      <c r="JA95" s="367" t="str">
        <f t="shared" si="340"/>
        <v/>
      </c>
      <c r="JB95" s="368"/>
      <c r="JC95" s="369" t="str">
        <f t="shared" si="341"/>
        <v/>
      </c>
      <c r="JD95" s="367" t="str">
        <f t="shared" si="342"/>
        <v/>
      </c>
      <c r="JE95" s="368"/>
      <c r="JF95" s="369" t="str">
        <f t="shared" si="343"/>
        <v/>
      </c>
      <c r="JG95" s="367" t="str">
        <f t="shared" si="344"/>
        <v/>
      </c>
      <c r="JH95" s="402"/>
      <c r="JI95" s="369" t="str">
        <f t="shared" si="345"/>
        <v/>
      </c>
      <c r="JJ95" s="367" t="str">
        <f t="shared" si="346"/>
        <v/>
      </c>
      <c r="JK95" s="368"/>
      <c r="JL95" s="369" t="str">
        <f t="shared" si="347"/>
        <v/>
      </c>
      <c r="JM95" s="367" t="str">
        <f t="shared" si="348"/>
        <v/>
      </c>
      <c r="JN95" s="794"/>
      <c r="JO95" s="369" t="str">
        <f t="shared" si="349"/>
        <v/>
      </c>
      <c r="JP95" s="367" t="str">
        <f t="shared" si="350"/>
        <v/>
      </c>
      <c r="JQ95" s="368"/>
      <c r="JR95" s="369" t="str">
        <f t="shared" si="351"/>
        <v/>
      </c>
      <c r="JS95" s="367" t="str">
        <f t="shared" si="352"/>
        <v/>
      </c>
      <c r="JT95" s="368"/>
      <c r="JU95" s="369" t="str">
        <f t="shared" si="353"/>
        <v/>
      </c>
      <c r="JV95" s="367" t="str">
        <f t="shared" si="354"/>
        <v/>
      </c>
      <c r="JW95" s="794"/>
      <c r="JX95" s="369" t="str">
        <f t="shared" si="355"/>
        <v/>
      </c>
      <c r="JY95" s="367" t="str">
        <f t="shared" si="356"/>
        <v/>
      </c>
      <c r="JZ95" s="794"/>
      <c r="KA95" s="369" t="str">
        <f t="shared" si="357"/>
        <v/>
      </c>
      <c r="KB95" s="367" t="str">
        <f t="shared" si="358"/>
        <v/>
      </c>
      <c r="KC95" s="368"/>
      <c r="KD95" s="369" t="str">
        <f t="shared" si="359"/>
        <v/>
      </c>
      <c r="KE95" s="367" t="str">
        <f t="shared" si="360"/>
        <v/>
      </c>
      <c r="KF95" s="368"/>
      <c r="KG95" s="369" t="str">
        <f t="shared" si="361"/>
        <v/>
      </c>
      <c r="KH95" s="367" t="str">
        <f t="shared" si="362"/>
        <v/>
      </c>
      <c r="KI95" s="368"/>
      <c r="KJ95" s="369" t="str">
        <f t="shared" si="363"/>
        <v/>
      </c>
      <c r="KK95" s="367" t="str">
        <f t="shared" si="364"/>
        <v/>
      </c>
      <c r="KL95" s="368"/>
      <c r="KM95" s="369" t="str">
        <f t="shared" si="365"/>
        <v/>
      </c>
      <c r="KN95" s="367" t="str">
        <f t="shared" si="366"/>
        <v/>
      </c>
      <c r="KO95" s="368"/>
      <c r="KP95" s="369" t="str">
        <f t="shared" si="367"/>
        <v/>
      </c>
      <c r="KQ95" s="367" t="str">
        <f t="shared" si="368"/>
        <v/>
      </c>
      <c r="KR95" s="368"/>
      <c r="KS95" s="369" t="str">
        <f t="shared" si="369"/>
        <v/>
      </c>
      <c r="KT95" s="367" t="str">
        <f t="shared" si="370"/>
        <v/>
      </c>
      <c r="KU95" s="368"/>
      <c r="KV95" s="369" t="str">
        <f t="shared" si="371"/>
        <v/>
      </c>
      <c r="KW95" s="367" t="str">
        <f t="shared" si="372"/>
        <v/>
      </c>
      <c r="KX95" s="368"/>
      <c r="KY95" s="369" t="str">
        <f t="shared" si="373"/>
        <v/>
      </c>
      <c r="KZ95" s="367" t="str">
        <f t="shared" si="374"/>
        <v/>
      </c>
      <c r="LA95" s="368"/>
      <c r="LB95" s="369" t="str">
        <f t="shared" si="375"/>
        <v/>
      </c>
      <c r="LC95" s="367" t="str">
        <f t="shared" si="376"/>
        <v/>
      </c>
      <c r="LD95" s="368"/>
      <c r="LE95" s="369" t="str">
        <f t="shared" si="377"/>
        <v/>
      </c>
      <c r="LF95" s="367" t="str">
        <f t="shared" si="378"/>
        <v/>
      </c>
      <c r="LG95" s="368"/>
      <c r="LH95" s="369" t="str">
        <f t="shared" si="379"/>
        <v/>
      </c>
      <c r="LI95" s="367" t="str">
        <f t="shared" si="380"/>
        <v/>
      </c>
      <c r="LJ95" s="368"/>
      <c r="LK95" s="367" t="str">
        <f t="shared" si="381"/>
        <v/>
      </c>
      <c r="XFD95" s="230">
        <f t="shared" si="197"/>
        <v>600</v>
      </c>
    </row>
    <row r="96" spans="1:323 16384:16384" ht="21.65" customHeight="1" x14ac:dyDescent="0.2">
      <c r="A96" s="120"/>
      <c r="B96" s="637">
        <f>IFERROR(VLOOKUP($D96,[1]受注ﾌｧｲﾙ!$A$3:$BZ$1314,5,FALSE),"-")</f>
        <v>46133.469178240739</v>
      </c>
      <c r="C96" s="555">
        <f>IFERROR(VLOOKUP($D96,[1]受注ﾌｧｲﾙ!$A$3:$BZ$1314,6,FALSE),"-")</f>
        <v>0</v>
      </c>
      <c r="D96" s="763" t="s">
        <v>1046</v>
      </c>
      <c r="E96" s="638">
        <f>IFERROR(VLOOKUP($D96,[1]受注ﾌｧｲﾙ!$A$3:$BZ$1314,17,FALSE),"-")</f>
        <v>6710</v>
      </c>
      <c r="F96" s="540" t="str">
        <f>IFERROR(VLOOKUP($D96,[1]受注ﾌｧｲﾙ!$A$3:$BZ$1314,18,FALSE),"-")</f>
        <v>25020-AG00- 750X400</v>
      </c>
      <c r="G96" s="540" t="str">
        <f>IFERROR(VLOOKUP($D96,[1]受注ﾌｧｲﾙ!$A$3:$BZ$1314,19,FALSE),"-")</f>
        <v>FA</v>
      </c>
      <c r="H96" s="540" t="str">
        <f>IFERROR(VLOOKUP($D96,[1]受注ﾌｧｲﾙ!$A$3:$BZ$1314,20,FALSE),"-")</f>
        <v>GR0</v>
      </c>
      <c r="I96" s="540" t="str">
        <f>IFERROR(VLOOKUP($D96,[1]受注ﾌｧｲﾙ!$A$3:$BZ$1314,21,FALSE),"-")</f>
        <v>C</v>
      </c>
      <c r="J96" s="639">
        <f>IFERROR(VLOOKUP($D96,[1]受注ﾌｧｲﾙ!$A$3:$BZ$1314,22,FALSE),"-")</f>
        <v>400</v>
      </c>
      <c r="K96" s="540" t="str">
        <f>IFERROR(VLOOKUP($D96,[1]受注ﾌｧｲﾙ!$A$3:$BZ$1314,8,FALSE),"-")</f>
        <v>25020-AG00- 750X200</v>
      </c>
      <c r="L96" s="540" t="str">
        <f>IFERROR(VLOOKUP($D96,[1]受注ﾌｧｲﾙ!$A$3:$BZ$1314,9,FALSE),"-")</f>
        <v>FA</v>
      </c>
      <c r="M96" s="540" t="str">
        <f>IFERROR(VLOOKUP($D96,[1]受注ﾌｧｲﾙ!$A$3:$BZ$1314,10,FALSE),"-")</f>
        <v>GR0</v>
      </c>
      <c r="N96" s="540" t="str">
        <f>IFERROR(VLOOKUP($D96,[1]受注ﾌｧｲﾙ!$A$3:$BZ$1314,11,FALSE),"-")</f>
        <v>C</v>
      </c>
      <c r="O96" s="639">
        <f>IFERROR(VLOOKUP($D96,[1]受注ﾌｧｲﾙ!$A$3:$BZ$1314,13,FALSE),"-")</f>
        <v>400</v>
      </c>
      <c r="P96" s="540">
        <f>IFERROR(VLOOKUP($D96,[1]受注ﾌｧｲﾙ!$A$3:$BZ$1314,15,FALSE),"-")</f>
        <v>0</v>
      </c>
      <c r="Q96" s="640">
        <f>IFERROR((VLOOKUP($D96,[1]受注ﾌｧｲﾙ!$A$3:$BZ$1314,16,FALSE)*O96),"-")</f>
        <v>400</v>
      </c>
      <c r="R96" s="640" t="str">
        <f>IFERROR(VLOOKUP($D96,[3]加工日報その他!$A$5:$DD$999,107,FALSE),"-")</f>
        <v>-</v>
      </c>
      <c r="S96" s="540" t="str">
        <f>IFERROR(VLOOKUP($D96,[1]受注ﾌｧｲﾙ!$A$3:$BZ$1314,26,FALSE),"-")</f>
        <v>分割</v>
      </c>
      <c r="T96" s="641" t="str">
        <f>IFERROR(VLOOKUP($D96,[1]受注ﾌｧｲﾙ!$A$3:$BZ$1314,23,FALSE),"-")</f>
        <v>湖南</v>
      </c>
      <c r="U96" s="642"/>
      <c r="V96" s="642"/>
      <c r="W96" s="642">
        <f>IFERROR(VLOOKUP($D96,[1]受注ﾌｧｲﾙ!$A$3:$BZ$1314,25,FALSE),"-")</f>
        <v>46143</v>
      </c>
      <c r="X96" s="642">
        <f>IFERROR(VLOOKUP($D96,[1]受注ﾌｧｲﾙ!$A$3:$BZ$1314,32,FALSE),"-")</f>
        <v>46149</v>
      </c>
      <c r="Y96" s="642">
        <f>IFERROR(VLOOKUP($D96,[1]受注ﾌｧｲﾙ!$A$3:$BZ$1314,33,FALSE),"-")</f>
        <v>46149</v>
      </c>
      <c r="Z96" s="642">
        <f t="shared" si="0"/>
        <v>46143</v>
      </c>
      <c r="AA96" s="643" t="str">
        <f>IFERROR(VLOOKUP($D96,[3]加工日報その他!$A$5:$DD$999,2,FALSE),"-")</f>
        <v>-</v>
      </c>
      <c r="AB96" s="644" t="str">
        <f>IFERROR(VLOOKUP($D96,[3]加工日報その他!$A$5:$DD$999,108,FALSE),"-")</f>
        <v>-</v>
      </c>
      <c r="AC96" s="645">
        <f t="shared" si="194"/>
        <v>400</v>
      </c>
      <c r="AD96" s="410" t="str">
        <f>IFERROR(VLOOKUP($D96,[1]受注ﾌｧｲﾙ!$A$3:$BZ$1314,27,FALSE),"-")&amp;"　"&amp;IFERROR(VLOOKUP($D96,[1]受注ﾌｧｲﾙ!$A$3:$BZ$1314,28,FALSE),"-")&amp;"　"&amp;IFERROR(VLOOKUP($D96,[1]受注ﾌｧｲﾙ!$A$3:$BZ$1314,29,FALSE),"-")</f>
        <v>　　</v>
      </c>
      <c r="AE96" s="366"/>
      <c r="AF96" s="646" t="str">
        <f>IFERROR(VLOOKUP($D96,[3]加工日報その他!$A$5:$DD$999,94,FALSE),"-")</f>
        <v>-</v>
      </c>
      <c r="AG96" s="647" t="str">
        <f>IFERROR(VLOOKUP($D96,[1]受注ﾌｧｲﾙ!$A$3:$BZ$1314,2,FALSE),"-")</f>
        <v>通常入力</v>
      </c>
      <c r="AH96" s="647" t="str">
        <f>IFERROR(VLOOKUP($D96,[1]受注ﾌｧｲﾙ!$A$3:$BZ$1314,3,FALSE),"-")</f>
        <v>後加工</v>
      </c>
      <c r="AI96" s="648" t="str">
        <f>IFERROR(VLOOKUP($D96,[1]受注ﾌｧｲﾙ!$A$3:$BZ$1314,31,FALSE),"-")</f>
        <v>ニックス</v>
      </c>
      <c r="AJ96" s="648" t="str">
        <f>IFERROR(VLOOKUP($D96,[1]受注ﾌｧｲﾙ!$A$3:$BZ$1314,12,FALSE),"-")</f>
        <v xml:space="preserve"> </v>
      </c>
      <c r="AK96" s="649" t="str">
        <f>IFERROR(VLOOKUP($D96,[1]受注ﾌｧｲﾙ!$A$3:$BZ$1314,24,FALSE),"-")</f>
        <v>ｽﾘｯﾄ</v>
      </c>
      <c r="AL96" s="366"/>
      <c r="AM96" s="366"/>
      <c r="AN96" s="366"/>
      <c r="AO96" s="366"/>
      <c r="AP96" s="366"/>
      <c r="AQ96" s="808" t="s">
        <v>325</v>
      </c>
      <c r="AR96" s="763"/>
      <c r="AS96" s="367" t="str">
        <f t="shared" si="200"/>
        <v/>
      </c>
      <c r="AT96" s="368"/>
      <c r="AU96" s="369" t="str">
        <f t="shared" si="201"/>
        <v/>
      </c>
      <c r="AV96" s="367" t="str">
        <f t="shared" si="202"/>
        <v/>
      </c>
      <c r="AW96" s="368"/>
      <c r="AX96" s="369" t="str">
        <f t="shared" si="203"/>
        <v/>
      </c>
      <c r="AY96" s="367" t="str">
        <f t="shared" si="204"/>
        <v/>
      </c>
      <c r="AZ96" s="402"/>
      <c r="BA96" s="369" t="str">
        <f t="shared" si="205"/>
        <v/>
      </c>
      <c r="BB96" s="367" t="str">
        <f t="shared" si="206"/>
        <v/>
      </c>
      <c r="BC96" s="402"/>
      <c r="BD96" s="369" t="str">
        <f t="shared" si="207"/>
        <v/>
      </c>
      <c r="BE96" s="367" t="str">
        <f t="shared" si="208"/>
        <v/>
      </c>
      <c r="BF96" s="402"/>
      <c r="BG96" s="369" t="str">
        <f t="shared" si="209"/>
        <v/>
      </c>
      <c r="BH96" s="367" t="str">
        <f t="shared" si="210"/>
        <v/>
      </c>
      <c r="BI96" s="368"/>
      <c r="BJ96" s="369" t="str">
        <f t="shared" si="211"/>
        <v/>
      </c>
      <c r="BK96" s="367" t="str">
        <f t="shared" si="212"/>
        <v/>
      </c>
      <c r="BL96" s="402"/>
      <c r="BM96" s="369" t="str">
        <f t="shared" si="213"/>
        <v/>
      </c>
      <c r="BN96" s="367" t="str">
        <f t="shared" si="214"/>
        <v/>
      </c>
      <c r="BO96" s="368"/>
      <c r="BP96" s="369" t="str">
        <f t="shared" si="215"/>
        <v/>
      </c>
      <c r="BQ96" s="367" t="str">
        <f t="shared" si="216"/>
        <v/>
      </c>
      <c r="BR96" s="368"/>
      <c r="BS96" s="369" t="str">
        <f t="shared" si="217"/>
        <v/>
      </c>
      <c r="BT96" s="367" t="str">
        <f t="shared" si="218"/>
        <v/>
      </c>
      <c r="BU96" s="368"/>
      <c r="BV96" s="369" t="str">
        <f t="shared" si="219"/>
        <v/>
      </c>
      <c r="BW96" s="367" t="str">
        <f t="shared" si="220"/>
        <v/>
      </c>
      <c r="BX96" s="368"/>
      <c r="BY96" s="369" t="str">
        <f t="shared" si="221"/>
        <v/>
      </c>
      <c r="BZ96" s="367" t="str">
        <f t="shared" si="222"/>
        <v/>
      </c>
      <c r="CA96" s="368"/>
      <c r="CB96" s="369" t="str">
        <f t="shared" si="223"/>
        <v/>
      </c>
      <c r="CC96" s="367" t="str">
        <f t="shared" si="224"/>
        <v/>
      </c>
      <c r="CD96" s="402"/>
      <c r="CE96" s="369" t="str">
        <f t="shared" si="225"/>
        <v/>
      </c>
      <c r="CF96" s="367" t="str">
        <f t="shared" si="226"/>
        <v/>
      </c>
      <c r="CG96" s="368"/>
      <c r="CH96" s="369" t="str">
        <f t="shared" si="227"/>
        <v/>
      </c>
      <c r="CI96" s="367" t="str">
        <f t="shared" si="228"/>
        <v/>
      </c>
      <c r="CJ96" s="794"/>
      <c r="CK96" s="369" t="str">
        <f t="shared" si="229"/>
        <v/>
      </c>
      <c r="CL96" s="367" t="str">
        <f t="shared" si="230"/>
        <v/>
      </c>
      <c r="CM96" s="368"/>
      <c r="CN96" s="369" t="str">
        <f t="shared" si="231"/>
        <v/>
      </c>
      <c r="CO96" s="367" t="str">
        <f t="shared" si="232"/>
        <v/>
      </c>
      <c r="CP96" s="368"/>
      <c r="CQ96" s="369" t="str">
        <f t="shared" si="233"/>
        <v/>
      </c>
      <c r="CR96" s="367" t="str">
        <f t="shared" si="234"/>
        <v/>
      </c>
      <c r="CS96" s="794"/>
      <c r="CT96" s="369" t="str">
        <f t="shared" si="235"/>
        <v/>
      </c>
      <c r="CU96" s="367" t="str">
        <f t="shared" si="236"/>
        <v/>
      </c>
      <c r="CV96" s="794"/>
      <c r="CW96" s="369" t="str">
        <f t="shared" si="237"/>
        <v/>
      </c>
      <c r="CX96" s="367" t="str">
        <f t="shared" si="238"/>
        <v/>
      </c>
      <c r="CY96" s="368"/>
      <c r="CZ96" s="369" t="str">
        <f t="shared" si="239"/>
        <v/>
      </c>
      <c r="DA96" s="367" t="str">
        <f t="shared" si="240"/>
        <v/>
      </c>
      <c r="DB96" s="368"/>
      <c r="DC96" s="369" t="str">
        <f t="shared" si="241"/>
        <v/>
      </c>
      <c r="DD96" s="367" t="str">
        <f t="shared" si="242"/>
        <v/>
      </c>
      <c r="DE96" s="368"/>
      <c r="DF96" s="369" t="str">
        <f t="shared" si="243"/>
        <v/>
      </c>
      <c r="DG96" s="367" t="str">
        <f t="shared" si="244"/>
        <v/>
      </c>
      <c r="DH96" s="368"/>
      <c r="DI96" s="369" t="str">
        <f t="shared" si="245"/>
        <v/>
      </c>
      <c r="DJ96" s="367" t="str">
        <f t="shared" si="246"/>
        <v/>
      </c>
      <c r="DK96" s="368"/>
      <c r="DL96" s="369" t="str">
        <f t="shared" si="247"/>
        <v/>
      </c>
      <c r="DM96" s="367" t="str">
        <f t="shared" si="248"/>
        <v/>
      </c>
      <c r="DN96" s="368"/>
      <c r="DO96" s="369" t="str">
        <f t="shared" si="249"/>
        <v/>
      </c>
      <c r="DP96" s="367" t="str">
        <f t="shared" si="250"/>
        <v/>
      </c>
      <c r="DQ96" s="368"/>
      <c r="DR96" s="369" t="str">
        <f t="shared" si="251"/>
        <v/>
      </c>
      <c r="DS96" s="367" t="str">
        <f t="shared" si="252"/>
        <v/>
      </c>
      <c r="DT96" s="368"/>
      <c r="DU96" s="369" t="str">
        <f t="shared" si="253"/>
        <v/>
      </c>
      <c r="DV96" s="367" t="str">
        <f t="shared" si="254"/>
        <v/>
      </c>
      <c r="DW96" s="368"/>
      <c r="DX96" s="369" t="str">
        <f t="shared" si="255"/>
        <v/>
      </c>
      <c r="DY96" s="367" t="str">
        <f t="shared" si="256"/>
        <v/>
      </c>
      <c r="DZ96" s="368"/>
      <c r="EA96" s="369" t="str">
        <f t="shared" si="257"/>
        <v/>
      </c>
      <c r="EB96" s="367" t="str">
        <f t="shared" si="258"/>
        <v/>
      </c>
      <c r="EC96" s="368"/>
      <c r="ED96" s="369" t="str">
        <f t="shared" si="259"/>
        <v/>
      </c>
      <c r="EE96" s="367" t="str">
        <f t="shared" si="260"/>
        <v/>
      </c>
      <c r="EF96" s="368"/>
      <c r="EG96" s="367" t="str">
        <f t="shared" si="198"/>
        <v/>
      </c>
      <c r="EH96" s="367" t="str">
        <f t="shared" si="198"/>
        <v/>
      </c>
      <c r="EI96" s="368"/>
      <c r="EJ96" s="369" t="str">
        <f t="shared" si="261"/>
        <v/>
      </c>
      <c r="EK96" s="367" t="str">
        <f t="shared" si="262"/>
        <v/>
      </c>
      <c r="EL96" s="368"/>
      <c r="EM96" s="369" t="str">
        <f t="shared" si="263"/>
        <v/>
      </c>
      <c r="EN96" s="367" t="str">
        <f t="shared" si="264"/>
        <v/>
      </c>
      <c r="EO96" s="402"/>
      <c r="EP96" s="369" t="str">
        <f t="shared" si="265"/>
        <v/>
      </c>
      <c r="EQ96" s="367" t="str">
        <f t="shared" si="266"/>
        <v/>
      </c>
      <c r="ER96" s="402"/>
      <c r="ES96" s="369" t="str">
        <f t="shared" si="267"/>
        <v/>
      </c>
      <c r="ET96" s="367" t="str">
        <f t="shared" si="268"/>
        <v/>
      </c>
      <c r="EU96" s="402"/>
      <c r="EV96" s="369" t="str">
        <f t="shared" si="269"/>
        <v/>
      </c>
      <c r="EW96" s="367" t="str">
        <f t="shared" si="270"/>
        <v/>
      </c>
      <c r="EX96" s="368"/>
      <c r="EY96" s="369" t="str">
        <f t="shared" si="271"/>
        <v/>
      </c>
      <c r="EZ96" s="367" t="str">
        <f t="shared" si="272"/>
        <v/>
      </c>
      <c r="FA96" s="402"/>
      <c r="FB96" s="369" t="str">
        <f t="shared" si="273"/>
        <v/>
      </c>
      <c r="FC96" s="367" t="str">
        <f t="shared" si="274"/>
        <v/>
      </c>
      <c r="FD96" s="368"/>
      <c r="FE96" s="369" t="str">
        <f t="shared" si="275"/>
        <v/>
      </c>
      <c r="FF96" s="367" t="str">
        <f t="shared" si="276"/>
        <v/>
      </c>
      <c r="FG96" s="368"/>
      <c r="FH96" s="369" t="str">
        <f t="shared" si="277"/>
        <v/>
      </c>
      <c r="FI96" s="367" t="str">
        <f t="shared" si="278"/>
        <v/>
      </c>
      <c r="FJ96" s="368"/>
      <c r="FK96" s="369" t="str">
        <f t="shared" si="279"/>
        <v/>
      </c>
      <c r="FL96" s="367" t="str">
        <f t="shared" si="280"/>
        <v/>
      </c>
      <c r="FM96" s="368"/>
      <c r="FN96" s="369" t="str">
        <f t="shared" si="281"/>
        <v/>
      </c>
      <c r="FO96" s="367" t="str">
        <f t="shared" si="282"/>
        <v/>
      </c>
      <c r="FP96" s="368"/>
      <c r="FQ96" s="369" t="str">
        <f t="shared" si="283"/>
        <v/>
      </c>
      <c r="FR96" s="367" t="str">
        <f t="shared" si="284"/>
        <v/>
      </c>
      <c r="FS96" s="402"/>
      <c r="FT96" s="369" t="str">
        <f t="shared" si="285"/>
        <v/>
      </c>
      <c r="FU96" s="367" t="str">
        <f t="shared" si="286"/>
        <v/>
      </c>
      <c r="FV96" s="368"/>
      <c r="FW96" s="369" t="str">
        <f t="shared" si="287"/>
        <v/>
      </c>
      <c r="FX96" s="367" t="str">
        <f t="shared" si="288"/>
        <v/>
      </c>
      <c r="FY96" s="794"/>
      <c r="FZ96" s="369" t="str">
        <f t="shared" si="289"/>
        <v/>
      </c>
      <c r="GA96" s="367" t="str">
        <f t="shared" si="290"/>
        <v/>
      </c>
      <c r="GB96" s="368"/>
      <c r="GC96" s="369" t="str">
        <f t="shared" si="291"/>
        <v/>
      </c>
      <c r="GD96" s="367" t="str">
        <f t="shared" si="292"/>
        <v/>
      </c>
      <c r="GE96" s="368"/>
      <c r="GF96" s="369" t="str">
        <f t="shared" si="293"/>
        <v/>
      </c>
      <c r="GG96" s="367" t="str">
        <f t="shared" si="294"/>
        <v/>
      </c>
      <c r="GH96" s="794"/>
      <c r="GI96" s="369" t="str">
        <f t="shared" si="295"/>
        <v/>
      </c>
      <c r="GJ96" s="367" t="str">
        <f t="shared" si="296"/>
        <v/>
      </c>
      <c r="GK96" s="794"/>
      <c r="GL96" s="369" t="str">
        <f t="shared" si="297"/>
        <v/>
      </c>
      <c r="GM96" s="367" t="str">
        <f t="shared" si="298"/>
        <v/>
      </c>
      <c r="GN96" s="368"/>
      <c r="GO96" s="369" t="str">
        <f t="shared" si="299"/>
        <v/>
      </c>
      <c r="GP96" s="367" t="str">
        <f t="shared" si="300"/>
        <v/>
      </c>
      <c r="GQ96" s="368"/>
      <c r="GR96" s="369" t="str">
        <f t="shared" si="301"/>
        <v/>
      </c>
      <c r="GS96" s="367" t="str">
        <f t="shared" si="302"/>
        <v/>
      </c>
      <c r="GT96" s="368"/>
      <c r="GU96" s="369" t="str">
        <f t="shared" si="303"/>
        <v/>
      </c>
      <c r="GV96" s="367" t="str">
        <f t="shared" si="304"/>
        <v/>
      </c>
      <c r="GW96" s="368"/>
      <c r="GX96" s="369" t="str">
        <f t="shared" si="305"/>
        <v/>
      </c>
      <c r="GY96" s="367" t="str">
        <f t="shared" si="306"/>
        <v/>
      </c>
      <c r="GZ96" s="368"/>
      <c r="HA96" s="369" t="str">
        <f t="shared" si="307"/>
        <v/>
      </c>
      <c r="HB96" s="367" t="str">
        <f t="shared" si="308"/>
        <v/>
      </c>
      <c r="HC96" s="368"/>
      <c r="HD96" s="369" t="str">
        <f t="shared" si="309"/>
        <v/>
      </c>
      <c r="HE96" s="367" t="str">
        <f t="shared" si="310"/>
        <v/>
      </c>
      <c r="HF96" s="368"/>
      <c r="HG96" s="369" t="str">
        <f t="shared" si="311"/>
        <v/>
      </c>
      <c r="HH96" s="367" t="str">
        <f t="shared" si="312"/>
        <v/>
      </c>
      <c r="HI96" s="368"/>
      <c r="HJ96" s="369" t="str">
        <f t="shared" si="313"/>
        <v/>
      </c>
      <c r="HK96" s="367" t="str">
        <f t="shared" si="314"/>
        <v/>
      </c>
      <c r="HL96" s="368"/>
      <c r="HM96" s="369" t="str">
        <f t="shared" si="315"/>
        <v/>
      </c>
      <c r="HN96" s="367" t="str">
        <f t="shared" si="316"/>
        <v/>
      </c>
      <c r="HO96" s="368"/>
      <c r="HP96" s="369" t="str">
        <f t="shared" si="317"/>
        <v/>
      </c>
      <c r="HQ96" s="367" t="str">
        <f t="shared" si="318"/>
        <v/>
      </c>
      <c r="HR96" s="368"/>
      <c r="HS96" s="369" t="str">
        <f t="shared" si="319"/>
        <v/>
      </c>
      <c r="HT96" s="367" t="str">
        <f t="shared" si="320"/>
        <v/>
      </c>
      <c r="HU96" s="368"/>
      <c r="HV96" s="367" t="str">
        <f t="shared" si="199"/>
        <v/>
      </c>
      <c r="HW96" s="367" t="str">
        <f t="shared" si="199"/>
        <v>→</v>
      </c>
      <c r="HX96" s="368">
        <v>400</v>
      </c>
      <c r="HY96" s="369" t="str">
        <f t="shared" si="321"/>
        <v/>
      </c>
      <c r="HZ96" s="367" t="str">
        <f t="shared" si="322"/>
        <v/>
      </c>
      <c r="IA96" s="368"/>
      <c r="IB96" s="369" t="str">
        <f t="shared" si="323"/>
        <v/>
      </c>
      <c r="IC96" s="367" t="str">
        <f t="shared" si="324"/>
        <v/>
      </c>
      <c r="ID96" s="402"/>
      <c r="IE96" s="369" t="str">
        <f t="shared" si="325"/>
        <v/>
      </c>
      <c r="IF96" s="367" t="str">
        <f t="shared" si="326"/>
        <v/>
      </c>
      <c r="IG96" s="402"/>
      <c r="IH96" s="369" t="str">
        <f t="shared" si="327"/>
        <v/>
      </c>
      <c r="II96" s="367" t="str">
        <f t="shared" si="328"/>
        <v/>
      </c>
      <c r="IJ96" s="402"/>
      <c r="IK96" s="369" t="str">
        <f t="shared" si="329"/>
        <v/>
      </c>
      <c r="IL96" s="367" t="str">
        <f t="shared" si="330"/>
        <v/>
      </c>
      <c r="IM96" s="368"/>
      <c r="IN96" s="369" t="str">
        <f t="shared" si="331"/>
        <v/>
      </c>
      <c r="IO96" s="367" t="str">
        <f t="shared" si="332"/>
        <v/>
      </c>
      <c r="IP96" s="402"/>
      <c r="IQ96" s="369" t="str">
        <f t="shared" si="333"/>
        <v>⇒</v>
      </c>
      <c r="IR96" s="367" t="str">
        <f t="shared" si="334"/>
        <v/>
      </c>
      <c r="IS96" s="368"/>
      <c r="IT96" s="369" t="str">
        <f t="shared" si="335"/>
        <v/>
      </c>
      <c r="IU96" s="367" t="str">
        <f t="shared" si="336"/>
        <v/>
      </c>
      <c r="IV96" s="368"/>
      <c r="IW96" s="369" t="str">
        <f t="shared" si="337"/>
        <v/>
      </c>
      <c r="IX96" s="367" t="str">
        <f t="shared" si="338"/>
        <v/>
      </c>
      <c r="IY96" s="368"/>
      <c r="IZ96" s="369" t="str">
        <f t="shared" si="339"/>
        <v/>
      </c>
      <c r="JA96" s="367" t="str">
        <f t="shared" si="340"/>
        <v/>
      </c>
      <c r="JB96" s="368"/>
      <c r="JC96" s="369" t="str">
        <f t="shared" si="341"/>
        <v/>
      </c>
      <c r="JD96" s="367" t="str">
        <f t="shared" si="342"/>
        <v/>
      </c>
      <c r="JE96" s="368"/>
      <c r="JF96" s="369" t="str">
        <f t="shared" si="343"/>
        <v/>
      </c>
      <c r="JG96" s="367" t="str">
        <f t="shared" si="344"/>
        <v/>
      </c>
      <c r="JH96" s="402"/>
      <c r="JI96" s="369" t="str">
        <f t="shared" si="345"/>
        <v/>
      </c>
      <c r="JJ96" s="367" t="str">
        <f t="shared" si="346"/>
        <v/>
      </c>
      <c r="JK96" s="368"/>
      <c r="JL96" s="369" t="str">
        <f t="shared" si="347"/>
        <v/>
      </c>
      <c r="JM96" s="367" t="str">
        <f t="shared" si="348"/>
        <v/>
      </c>
      <c r="JN96" s="794"/>
      <c r="JO96" s="369" t="str">
        <f t="shared" si="349"/>
        <v/>
      </c>
      <c r="JP96" s="367" t="str">
        <f t="shared" si="350"/>
        <v/>
      </c>
      <c r="JQ96" s="368"/>
      <c r="JR96" s="369" t="str">
        <f t="shared" si="351"/>
        <v/>
      </c>
      <c r="JS96" s="367" t="str">
        <f t="shared" si="352"/>
        <v/>
      </c>
      <c r="JT96" s="368"/>
      <c r="JU96" s="369" t="str">
        <f t="shared" si="353"/>
        <v/>
      </c>
      <c r="JV96" s="367" t="str">
        <f t="shared" si="354"/>
        <v/>
      </c>
      <c r="JW96" s="794"/>
      <c r="JX96" s="369" t="str">
        <f t="shared" si="355"/>
        <v/>
      </c>
      <c r="JY96" s="367" t="str">
        <f t="shared" si="356"/>
        <v/>
      </c>
      <c r="JZ96" s="794"/>
      <c r="KA96" s="369" t="str">
        <f t="shared" si="357"/>
        <v/>
      </c>
      <c r="KB96" s="367" t="str">
        <f t="shared" si="358"/>
        <v/>
      </c>
      <c r="KC96" s="368"/>
      <c r="KD96" s="369" t="str">
        <f t="shared" si="359"/>
        <v/>
      </c>
      <c r="KE96" s="367" t="str">
        <f t="shared" si="360"/>
        <v/>
      </c>
      <c r="KF96" s="368"/>
      <c r="KG96" s="369" t="str">
        <f t="shared" si="361"/>
        <v/>
      </c>
      <c r="KH96" s="367" t="str">
        <f t="shared" si="362"/>
        <v/>
      </c>
      <c r="KI96" s="368"/>
      <c r="KJ96" s="369" t="str">
        <f t="shared" si="363"/>
        <v/>
      </c>
      <c r="KK96" s="367" t="str">
        <f t="shared" si="364"/>
        <v/>
      </c>
      <c r="KL96" s="368"/>
      <c r="KM96" s="369" t="str">
        <f t="shared" si="365"/>
        <v/>
      </c>
      <c r="KN96" s="367" t="str">
        <f t="shared" si="366"/>
        <v/>
      </c>
      <c r="KO96" s="368"/>
      <c r="KP96" s="369" t="str">
        <f t="shared" si="367"/>
        <v/>
      </c>
      <c r="KQ96" s="367" t="str">
        <f t="shared" si="368"/>
        <v/>
      </c>
      <c r="KR96" s="368"/>
      <c r="KS96" s="369" t="str">
        <f t="shared" si="369"/>
        <v/>
      </c>
      <c r="KT96" s="367" t="str">
        <f t="shared" si="370"/>
        <v/>
      </c>
      <c r="KU96" s="368"/>
      <c r="KV96" s="369" t="str">
        <f t="shared" si="371"/>
        <v/>
      </c>
      <c r="KW96" s="367" t="str">
        <f t="shared" si="372"/>
        <v/>
      </c>
      <c r="KX96" s="368"/>
      <c r="KY96" s="369" t="str">
        <f t="shared" si="373"/>
        <v/>
      </c>
      <c r="KZ96" s="367" t="str">
        <f t="shared" si="374"/>
        <v/>
      </c>
      <c r="LA96" s="368"/>
      <c r="LB96" s="369" t="str">
        <f t="shared" si="375"/>
        <v/>
      </c>
      <c r="LC96" s="367" t="str">
        <f t="shared" si="376"/>
        <v/>
      </c>
      <c r="LD96" s="368"/>
      <c r="LE96" s="369" t="str">
        <f t="shared" si="377"/>
        <v/>
      </c>
      <c r="LF96" s="367" t="str">
        <f t="shared" si="378"/>
        <v/>
      </c>
      <c r="LG96" s="368"/>
      <c r="LH96" s="369" t="str">
        <f t="shared" si="379"/>
        <v/>
      </c>
      <c r="LI96" s="367" t="str">
        <f t="shared" si="380"/>
        <v/>
      </c>
      <c r="LJ96" s="368"/>
      <c r="LK96" s="367" t="str">
        <f t="shared" si="381"/>
        <v/>
      </c>
      <c r="XFD96" s="230">
        <f t="shared" si="197"/>
        <v>800</v>
      </c>
    </row>
    <row r="97" spans="1:778 16384:16384" ht="21.65" customHeight="1" x14ac:dyDescent="0.2">
      <c r="A97" s="120"/>
      <c r="B97" s="637">
        <f>IFERROR(VLOOKUP($D97,[1]受注ﾌｧｲﾙ!$A$3:$BZ$1314,5,FALSE),"-")</f>
        <v>46121.419976851852</v>
      </c>
      <c r="C97" s="555">
        <f>IFERROR(VLOOKUP($D97,[1]受注ﾌｧｲﾙ!$A$3:$BZ$1314,6,FALSE),"-")</f>
        <v>0</v>
      </c>
      <c r="D97" s="763" t="s">
        <v>996</v>
      </c>
      <c r="E97" s="638">
        <f>IFERROR(VLOOKUP($D97,[1]受注ﾌｧｲﾙ!$A$3:$BZ$1314,17,FALSE),"-")</f>
        <v>6710</v>
      </c>
      <c r="F97" s="540" t="str">
        <f>IFERROR(VLOOKUP($D97,[1]受注ﾌｧｲﾙ!$A$3:$BZ$1314,18,FALSE),"-")</f>
        <v>20040-AY00- 640X250</v>
      </c>
      <c r="G97" s="540" t="str">
        <f>IFERROR(VLOOKUP($D97,[1]受注ﾌｧｲﾙ!$A$3:$BZ$1314,19,FALSE),"-")</f>
        <v>FA</v>
      </c>
      <c r="H97" s="540" t="str">
        <f>IFERROR(VLOOKUP($D97,[1]受注ﾌｧｲﾙ!$A$3:$BZ$1314,20,FALSE),"-")</f>
        <v>WH1</v>
      </c>
      <c r="I97" s="540" t="str">
        <f>IFERROR(VLOOKUP($D97,[1]受注ﾌｧｲﾙ!$A$3:$BZ$1314,21,FALSE),"-")</f>
        <v>C</v>
      </c>
      <c r="J97" s="639">
        <f>IFERROR(VLOOKUP($D97,[1]受注ﾌｧｲﾙ!$A$3:$BZ$1314,22,FALSE),"-")</f>
        <v>500</v>
      </c>
      <c r="K97" s="540" t="str">
        <f>IFERROR(VLOOKUP($D97,[1]受注ﾌｧｲﾙ!$A$3:$BZ$1314,8,FALSE),"-")</f>
        <v>20020-BY00- 640X125</v>
      </c>
      <c r="L97" s="540" t="str">
        <f>IFERROR(VLOOKUP($D97,[1]受注ﾌｧｲﾙ!$A$3:$BZ$1314,9,FALSE),"-")</f>
        <v>FA</v>
      </c>
      <c r="M97" s="540" t="str">
        <f>IFERROR(VLOOKUP($D97,[1]受注ﾌｧｲﾙ!$A$3:$BZ$1314,10,FALSE),"-")</f>
        <v>WH1</v>
      </c>
      <c r="N97" s="540" t="str">
        <f>IFERROR(VLOOKUP($D97,[1]受注ﾌｧｲﾙ!$A$3:$BZ$1314,11,FALSE),"-")</f>
        <v>C</v>
      </c>
      <c r="O97" s="639">
        <f>IFERROR(VLOOKUP($D97,[1]受注ﾌｧｲﾙ!$A$3:$BZ$1314,13,FALSE),"-")</f>
        <v>1000</v>
      </c>
      <c r="P97" s="540">
        <f>IFERROR(VLOOKUP($D97,[1]受注ﾌｧｲﾙ!$A$3:$BZ$1314,15,FALSE),"-")</f>
        <v>0</v>
      </c>
      <c r="Q97" s="640">
        <f>IFERROR((VLOOKUP($D97,[1]受注ﾌｧｲﾙ!$A$3:$BZ$1314,16,FALSE)*O97),"-")</f>
        <v>1000</v>
      </c>
      <c r="R97" s="640">
        <f>IFERROR(VLOOKUP($D97,[3]加工日報その他!$A$5:$DD$999,107,FALSE),"-")</f>
        <v>500</v>
      </c>
      <c r="S97" s="540" t="str">
        <f>IFERROR(VLOOKUP($D97,[1]受注ﾌｧｲﾙ!$A$3:$BZ$1314,26,FALSE),"-")</f>
        <v>ｽﾗｲｽ,分割</v>
      </c>
      <c r="T97" s="641" t="str">
        <f>IFERROR(VLOOKUP($D97,[1]受注ﾌｧｲﾙ!$A$3:$BZ$1314,23,FALSE),"-")</f>
        <v>湖南</v>
      </c>
      <c r="U97" s="642"/>
      <c r="V97" s="642"/>
      <c r="W97" s="642">
        <f>IFERROR(VLOOKUP($D97,[1]受注ﾌｧｲﾙ!$A$3:$BZ$1314,25,FALSE),"-")</f>
        <v>46127</v>
      </c>
      <c r="X97" s="642">
        <f>IFERROR(VLOOKUP($D97,[1]受注ﾌｧｲﾙ!$A$3:$BZ$1314,32,FALSE),"-")</f>
        <v>46129</v>
      </c>
      <c r="Y97" s="642">
        <f>IFERROR(VLOOKUP($D97,[1]受注ﾌｧｲﾙ!$A$3:$BZ$1314,33,FALSE),"-")</f>
        <v>46129</v>
      </c>
      <c r="Z97" s="642">
        <f t="shared" si="0"/>
        <v>46128</v>
      </c>
      <c r="AA97" s="643">
        <f>IFERROR(VLOOKUP($D97,[3]加工日報その他!$A$5:$DD$999,2,FALSE),"-")</f>
        <v>46128</v>
      </c>
      <c r="AB97" s="644">
        <f>IFERROR(VLOOKUP($D97,[3]加工日報その他!$A$5:$DD$999,108,FALSE),"-")</f>
        <v>500</v>
      </c>
      <c r="AC97" s="645">
        <f t="shared" si="194"/>
        <v>500</v>
      </c>
      <c r="AD97" s="410" t="str">
        <f>IFERROR(VLOOKUP($D97,[1]受注ﾌｧｲﾙ!$A$3:$BZ$1314,27,FALSE),"-")&amp;"　"&amp;IFERROR(VLOOKUP($D97,[1]受注ﾌｧｲﾙ!$A$3:$BZ$1314,28,FALSE),"-")&amp;"　"&amp;IFERROR(VLOOKUP($D97,[1]受注ﾌｧｲﾙ!$A$3:$BZ$1314,29,FALSE),"-")</f>
        <v>　　</v>
      </c>
      <c r="AE97" s="366"/>
      <c r="AF97" s="646" t="str">
        <f>IFERROR(VLOOKUP($D97,[3]加工日報その他!$A$5:$DD$999,94,FALSE),"-")</f>
        <v>完</v>
      </c>
      <c r="AG97" s="647" t="str">
        <f>IFERROR(VLOOKUP($D97,[1]受注ﾌｧｲﾙ!$A$3:$BZ$1314,2,FALSE),"-")</f>
        <v>通常入力</v>
      </c>
      <c r="AH97" s="647" t="str">
        <f>IFERROR(VLOOKUP($D97,[1]受注ﾌｧｲﾙ!$A$3:$BZ$1314,3,FALSE),"-")</f>
        <v>後加工</v>
      </c>
      <c r="AI97" s="648" t="str">
        <f>IFERROR(VLOOKUP($D97,[1]受注ﾌｧｲﾙ!$A$3:$BZ$1314,31,FALSE),"-")</f>
        <v>ｺﾊﾞﾔｼ</v>
      </c>
      <c r="AJ97" s="648" t="str">
        <f>IFERROR(VLOOKUP($D97,[1]受注ﾌｧｲﾙ!$A$3:$BZ$1314,12,FALSE),"-")</f>
        <v xml:space="preserve"> </v>
      </c>
      <c r="AK97" s="649" t="str">
        <f>IFERROR(VLOOKUP($D97,[1]受注ﾌｧｲﾙ!$A$3:$BZ$1314,24,FALSE),"-")</f>
        <v>ｽﾗｲｽ</v>
      </c>
      <c r="AL97" s="366"/>
      <c r="AM97" s="366"/>
      <c r="AN97" s="366"/>
      <c r="AO97" s="366"/>
      <c r="AP97" s="366"/>
      <c r="AQ97" s="932" t="s">
        <v>325</v>
      </c>
      <c r="AR97" s="763"/>
      <c r="AS97" s="367" t="str">
        <f t="shared" si="200"/>
        <v/>
      </c>
      <c r="AT97" s="368"/>
      <c r="AU97" s="369" t="str">
        <f t="shared" si="201"/>
        <v/>
      </c>
      <c r="AV97" s="367" t="str">
        <f t="shared" si="202"/>
        <v/>
      </c>
      <c r="AW97" s="368"/>
      <c r="AX97" s="369" t="str">
        <f t="shared" si="203"/>
        <v/>
      </c>
      <c r="AY97" s="367" t="str">
        <f t="shared" si="204"/>
        <v/>
      </c>
      <c r="AZ97" s="402"/>
      <c r="BA97" s="369" t="str">
        <f t="shared" si="205"/>
        <v/>
      </c>
      <c r="BB97" s="367" t="str">
        <f t="shared" si="206"/>
        <v/>
      </c>
      <c r="BC97" s="402"/>
      <c r="BD97" s="369" t="str">
        <f t="shared" si="207"/>
        <v/>
      </c>
      <c r="BE97" s="367" t="str">
        <f t="shared" si="208"/>
        <v/>
      </c>
      <c r="BF97" s="402"/>
      <c r="BG97" s="369" t="str">
        <f t="shared" si="209"/>
        <v/>
      </c>
      <c r="BH97" s="367" t="str">
        <f t="shared" si="210"/>
        <v/>
      </c>
      <c r="BI97" s="368"/>
      <c r="BJ97" s="369" t="str">
        <f t="shared" si="211"/>
        <v/>
      </c>
      <c r="BK97" s="367" t="str">
        <f t="shared" si="212"/>
        <v/>
      </c>
      <c r="BL97" s="402"/>
      <c r="BM97" s="369" t="str">
        <f t="shared" si="213"/>
        <v/>
      </c>
      <c r="BN97" s="367" t="str">
        <f t="shared" si="214"/>
        <v/>
      </c>
      <c r="BO97" s="368"/>
      <c r="BP97" s="369" t="str">
        <f t="shared" si="215"/>
        <v/>
      </c>
      <c r="BQ97" s="367" t="str">
        <f t="shared" si="216"/>
        <v/>
      </c>
      <c r="BR97" s="368"/>
      <c r="BS97" s="369" t="str">
        <f t="shared" si="217"/>
        <v/>
      </c>
      <c r="BT97" s="367" t="str">
        <f t="shared" si="218"/>
        <v/>
      </c>
      <c r="BU97" s="368"/>
      <c r="BV97" s="369" t="str">
        <f t="shared" si="219"/>
        <v/>
      </c>
      <c r="BW97" s="367" t="str">
        <f t="shared" si="220"/>
        <v/>
      </c>
      <c r="BX97" s="368"/>
      <c r="BY97" s="369" t="str">
        <f t="shared" si="221"/>
        <v/>
      </c>
      <c r="BZ97" s="367" t="str">
        <f t="shared" si="222"/>
        <v/>
      </c>
      <c r="CA97" s="368"/>
      <c r="CB97" s="369" t="str">
        <f t="shared" si="223"/>
        <v/>
      </c>
      <c r="CC97" s="367" t="str">
        <f t="shared" si="224"/>
        <v/>
      </c>
      <c r="CD97" s="402"/>
      <c r="CE97" s="369" t="str">
        <f t="shared" si="225"/>
        <v/>
      </c>
      <c r="CF97" s="367" t="str">
        <f t="shared" si="226"/>
        <v/>
      </c>
      <c r="CG97" s="368"/>
      <c r="CH97" s="369" t="str">
        <f t="shared" si="227"/>
        <v/>
      </c>
      <c r="CI97" s="367" t="str">
        <f t="shared" si="228"/>
        <v/>
      </c>
      <c r="CJ97" s="794"/>
      <c r="CK97" s="369" t="str">
        <f t="shared" si="229"/>
        <v/>
      </c>
      <c r="CL97" s="367" t="str">
        <f t="shared" si="230"/>
        <v/>
      </c>
      <c r="CM97" s="368"/>
      <c r="CN97" s="369" t="str">
        <f t="shared" si="231"/>
        <v/>
      </c>
      <c r="CO97" s="367" t="str">
        <f t="shared" si="232"/>
        <v/>
      </c>
      <c r="CP97" s="368"/>
      <c r="CQ97" s="369" t="str">
        <f t="shared" si="233"/>
        <v/>
      </c>
      <c r="CR97" s="367" t="str">
        <f t="shared" si="234"/>
        <v/>
      </c>
      <c r="CS97" s="794"/>
      <c r="CT97" s="369" t="str">
        <f t="shared" si="235"/>
        <v/>
      </c>
      <c r="CU97" s="367" t="str">
        <f t="shared" si="236"/>
        <v/>
      </c>
      <c r="CV97" s="794"/>
      <c r="CW97" s="369" t="str">
        <f t="shared" si="237"/>
        <v/>
      </c>
      <c r="CX97" s="367" t="str">
        <f t="shared" si="238"/>
        <v/>
      </c>
      <c r="CY97" s="368"/>
      <c r="CZ97" s="369" t="str">
        <f t="shared" si="239"/>
        <v/>
      </c>
      <c r="DA97" s="367" t="str">
        <f t="shared" si="240"/>
        <v/>
      </c>
      <c r="DB97" s="368"/>
      <c r="DC97" s="369" t="str">
        <f t="shared" si="241"/>
        <v/>
      </c>
      <c r="DD97" s="367" t="str">
        <f t="shared" si="242"/>
        <v/>
      </c>
      <c r="DE97" s="368"/>
      <c r="DF97" s="369" t="str">
        <f t="shared" si="243"/>
        <v/>
      </c>
      <c r="DG97" s="367" t="str">
        <f t="shared" si="244"/>
        <v/>
      </c>
      <c r="DH97" s="368"/>
      <c r="DI97" s="369" t="str">
        <f t="shared" si="245"/>
        <v/>
      </c>
      <c r="DJ97" s="367" t="str">
        <f t="shared" si="246"/>
        <v/>
      </c>
      <c r="DK97" s="368"/>
      <c r="DL97" s="369" t="str">
        <f t="shared" si="247"/>
        <v/>
      </c>
      <c r="DM97" s="367" t="str">
        <f t="shared" si="248"/>
        <v/>
      </c>
      <c r="DN97" s="368"/>
      <c r="DO97" s="369" t="str">
        <f t="shared" si="249"/>
        <v/>
      </c>
      <c r="DP97" s="367" t="str">
        <f t="shared" si="250"/>
        <v/>
      </c>
      <c r="DQ97" s="368"/>
      <c r="DR97" s="369" t="str">
        <f t="shared" si="251"/>
        <v/>
      </c>
      <c r="DS97" s="367" t="str">
        <f t="shared" si="252"/>
        <v/>
      </c>
      <c r="DT97" s="368"/>
      <c r="DU97" s="369" t="str">
        <f t="shared" si="253"/>
        <v/>
      </c>
      <c r="DV97" s="367" t="str">
        <f t="shared" si="254"/>
        <v/>
      </c>
      <c r="DW97" s="368"/>
      <c r="DX97" s="369" t="str">
        <f t="shared" si="255"/>
        <v/>
      </c>
      <c r="DY97" s="367" t="str">
        <f t="shared" si="256"/>
        <v/>
      </c>
      <c r="DZ97" s="368"/>
      <c r="EA97" s="369" t="str">
        <f t="shared" si="257"/>
        <v/>
      </c>
      <c r="EB97" s="367" t="str">
        <f t="shared" si="258"/>
        <v/>
      </c>
      <c r="EC97" s="368"/>
      <c r="ED97" s="369" t="str">
        <f t="shared" si="259"/>
        <v/>
      </c>
      <c r="EE97" s="367" t="str">
        <f t="shared" si="260"/>
        <v/>
      </c>
      <c r="EF97" s="368"/>
      <c r="EG97" s="367" t="str">
        <f t="shared" si="198"/>
        <v/>
      </c>
      <c r="EH97" s="367" t="str">
        <f t="shared" si="198"/>
        <v/>
      </c>
      <c r="EI97" s="368"/>
      <c r="EJ97" s="369" t="str">
        <f t="shared" si="261"/>
        <v/>
      </c>
      <c r="EK97" s="367" t="str">
        <f t="shared" si="262"/>
        <v/>
      </c>
      <c r="EL97" s="368"/>
      <c r="EM97" s="369" t="str">
        <f t="shared" si="263"/>
        <v/>
      </c>
      <c r="EN97" s="367" t="str">
        <f t="shared" si="264"/>
        <v/>
      </c>
      <c r="EO97" s="402"/>
      <c r="EP97" s="369" t="str">
        <f t="shared" si="265"/>
        <v/>
      </c>
      <c r="EQ97" s="367" t="str">
        <f t="shared" si="266"/>
        <v/>
      </c>
      <c r="ER97" s="402"/>
      <c r="ES97" s="369" t="str">
        <f t="shared" si="267"/>
        <v/>
      </c>
      <c r="ET97" s="367" t="str">
        <f t="shared" si="268"/>
        <v/>
      </c>
      <c r="EU97" s="402"/>
      <c r="EV97" s="369" t="str">
        <f t="shared" si="269"/>
        <v/>
      </c>
      <c r="EW97" s="367" t="str">
        <f t="shared" si="270"/>
        <v/>
      </c>
      <c r="EX97" s="368"/>
      <c r="EY97" s="369" t="str">
        <f t="shared" si="271"/>
        <v/>
      </c>
      <c r="EZ97" s="367" t="str">
        <f t="shared" si="272"/>
        <v/>
      </c>
      <c r="FA97" s="402"/>
      <c r="FB97" s="369" t="str">
        <f t="shared" si="273"/>
        <v/>
      </c>
      <c r="FC97" s="367" t="str">
        <f t="shared" si="274"/>
        <v/>
      </c>
      <c r="FD97" s="368"/>
      <c r="FE97" s="369" t="str">
        <f t="shared" si="275"/>
        <v/>
      </c>
      <c r="FF97" s="367" t="str">
        <f t="shared" si="276"/>
        <v/>
      </c>
      <c r="FG97" s="368"/>
      <c r="FH97" s="369" t="str">
        <f t="shared" si="277"/>
        <v/>
      </c>
      <c r="FI97" s="367" t="str">
        <f t="shared" si="278"/>
        <v/>
      </c>
      <c r="FJ97" s="368"/>
      <c r="FK97" s="369" t="str">
        <f t="shared" si="279"/>
        <v/>
      </c>
      <c r="FL97" s="367" t="str">
        <f t="shared" si="280"/>
        <v/>
      </c>
      <c r="FM97" s="368"/>
      <c r="FN97" s="369" t="str">
        <f t="shared" si="281"/>
        <v/>
      </c>
      <c r="FO97" s="367" t="str">
        <f t="shared" si="282"/>
        <v/>
      </c>
      <c r="FP97" s="368"/>
      <c r="FQ97" s="369" t="str">
        <f t="shared" si="283"/>
        <v/>
      </c>
      <c r="FR97" s="367" t="str">
        <f t="shared" si="284"/>
        <v/>
      </c>
      <c r="FS97" s="402"/>
      <c r="FT97" s="369" t="str">
        <f t="shared" si="285"/>
        <v/>
      </c>
      <c r="FU97" s="367" t="str">
        <f t="shared" si="286"/>
        <v/>
      </c>
      <c r="FV97" s="368"/>
      <c r="FW97" s="369" t="str">
        <f t="shared" si="287"/>
        <v/>
      </c>
      <c r="FX97" s="367" t="str">
        <f t="shared" si="288"/>
        <v>→</v>
      </c>
      <c r="FY97" s="794"/>
      <c r="FZ97" s="369" t="str">
        <f t="shared" si="289"/>
        <v/>
      </c>
      <c r="GA97" s="367" t="str">
        <f t="shared" si="290"/>
        <v/>
      </c>
      <c r="GB97" s="368">
        <v>500</v>
      </c>
      <c r="GC97" s="369" t="str">
        <f t="shared" si="291"/>
        <v/>
      </c>
      <c r="GD97" s="367" t="str">
        <f t="shared" si="292"/>
        <v/>
      </c>
      <c r="GE97" s="368"/>
      <c r="GF97" s="369" t="str">
        <f t="shared" si="293"/>
        <v>⇒</v>
      </c>
      <c r="GG97" s="367" t="str">
        <f t="shared" si="294"/>
        <v/>
      </c>
      <c r="GH97" s="794"/>
      <c r="GI97" s="369" t="str">
        <f t="shared" si="295"/>
        <v/>
      </c>
      <c r="GJ97" s="367" t="str">
        <f t="shared" si="296"/>
        <v/>
      </c>
      <c r="GK97" s="794"/>
      <c r="GL97" s="369" t="str">
        <f t="shared" si="297"/>
        <v/>
      </c>
      <c r="GM97" s="367" t="str">
        <f t="shared" si="298"/>
        <v/>
      </c>
      <c r="GN97" s="368"/>
      <c r="GO97" s="369" t="str">
        <f t="shared" si="299"/>
        <v/>
      </c>
      <c r="GP97" s="367" t="str">
        <f t="shared" si="300"/>
        <v/>
      </c>
      <c r="GQ97" s="368"/>
      <c r="GR97" s="369" t="str">
        <f t="shared" si="301"/>
        <v/>
      </c>
      <c r="GS97" s="367" t="str">
        <f t="shared" si="302"/>
        <v/>
      </c>
      <c r="GT97" s="368"/>
      <c r="GU97" s="369" t="str">
        <f t="shared" si="303"/>
        <v/>
      </c>
      <c r="GV97" s="367" t="str">
        <f t="shared" si="304"/>
        <v/>
      </c>
      <c r="GW97" s="368"/>
      <c r="GX97" s="369" t="str">
        <f t="shared" si="305"/>
        <v/>
      </c>
      <c r="GY97" s="367" t="str">
        <f t="shared" si="306"/>
        <v/>
      </c>
      <c r="GZ97" s="368"/>
      <c r="HA97" s="369" t="str">
        <f t="shared" si="307"/>
        <v/>
      </c>
      <c r="HB97" s="367" t="str">
        <f t="shared" si="308"/>
        <v/>
      </c>
      <c r="HC97" s="368"/>
      <c r="HD97" s="369" t="str">
        <f t="shared" si="309"/>
        <v/>
      </c>
      <c r="HE97" s="367" t="str">
        <f t="shared" si="310"/>
        <v/>
      </c>
      <c r="HF97" s="368"/>
      <c r="HG97" s="369" t="str">
        <f t="shared" si="311"/>
        <v/>
      </c>
      <c r="HH97" s="367" t="str">
        <f t="shared" si="312"/>
        <v/>
      </c>
      <c r="HI97" s="368"/>
      <c r="HJ97" s="369" t="str">
        <f t="shared" si="313"/>
        <v/>
      </c>
      <c r="HK97" s="367" t="str">
        <f t="shared" si="314"/>
        <v/>
      </c>
      <c r="HL97" s="368"/>
      <c r="HM97" s="369" t="str">
        <f t="shared" si="315"/>
        <v/>
      </c>
      <c r="HN97" s="367" t="str">
        <f t="shared" si="316"/>
        <v/>
      </c>
      <c r="HO97" s="368"/>
      <c r="HP97" s="369" t="str">
        <f t="shared" si="317"/>
        <v/>
      </c>
      <c r="HQ97" s="367" t="str">
        <f t="shared" si="318"/>
        <v/>
      </c>
      <c r="HR97" s="368"/>
      <c r="HS97" s="369" t="str">
        <f t="shared" si="319"/>
        <v/>
      </c>
      <c r="HT97" s="367" t="str">
        <f t="shared" si="320"/>
        <v/>
      </c>
      <c r="HU97" s="368"/>
      <c r="HV97" s="367" t="str">
        <f t="shared" si="199"/>
        <v/>
      </c>
      <c r="HW97" s="367" t="str">
        <f t="shared" si="199"/>
        <v/>
      </c>
      <c r="HX97" s="368"/>
      <c r="HY97" s="369" t="str">
        <f t="shared" si="321"/>
        <v/>
      </c>
      <c r="HZ97" s="367" t="str">
        <f t="shared" si="322"/>
        <v/>
      </c>
      <c r="IA97" s="368"/>
      <c r="IB97" s="369" t="str">
        <f t="shared" si="323"/>
        <v/>
      </c>
      <c r="IC97" s="367" t="str">
        <f t="shared" si="324"/>
        <v/>
      </c>
      <c r="ID97" s="402"/>
      <c r="IE97" s="369" t="str">
        <f t="shared" si="325"/>
        <v/>
      </c>
      <c r="IF97" s="367" t="str">
        <f t="shared" si="326"/>
        <v/>
      </c>
      <c r="IG97" s="402"/>
      <c r="IH97" s="369" t="str">
        <f t="shared" si="327"/>
        <v/>
      </c>
      <c r="II97" s="367" t="str">
        <f t="shared" si="328"/>
        <v/>
      </c>
      <c r="IJ97" s="402"/>
      <c r="IK97" s="369" t="str">
        <f t="shared" si="329"/>
        <v/>
      </c>
      <c r="IL97" s="367" t="str">
        <f t="shared" si="330"/>
        <v/>
      </c>
      <c r="IM97" s="368"/>
      <c r="IN97" s="369" t="str">
        <f t="shared" si="331"/>
        <v/>
      </c>
      <c r="IO97" s="367" t="str">
        <f t="shared" si="332"/>
        <v/>
      </c>
      <c r="IP97" s="402"/>
      <c r="IQ97" s="369" t="str">
        <f t="shared" si="333"/>
        <v/>
      </c>
      <c r="IR97" s="367" t="str">
        <f t="shared" si="334"/>
        <v/>
      </c>
      <c r="IS97" s="368"/>
      <c r="IT97" s="369" t="str">
        <f t="shared" si="335"/>
        <v/>
      </c>
      <c r="IU97" s="367" t="str">
        <f t="shared" si="336"/>
        <v/>
      </c>
      <c r="IV97" s="368"/>
      <c r="IW97" s="369" t="str">
        <f t="shared" si="337"/>
        <v/>
      </c>
      <c r="IX97" s="367" t="str">
        <f t="shared" si="338"/>
        <v/>
      </c>
      <c r="IY97" s="368"/>
      <c r="IZ97" s="369" t="str">
        <f t="shared" si="339"/>
        <v/>
      </c>
      <c r="JA97" s="367" t="str">
        <f t="shared" si="340"/>
        <v/>
      </c>
      <c r="JB97" s="368"/>
      <c r="JC97" s="369" t="str">
        <f t="shared" si="341"/>
        <v/>
      </c>
      <c r="JD97" s="367" t="str">
        <f t="shared" si="342"/>
        <v/>
      </c>
      <c r="JE97" s="368"/>
      <c r="JF97" s="369" t="str">
        <f t="shared" si="343"/>
        <v/>
      </c>
      <c r="JG97" s="367" t="str">
        <f t="shared" si="344"/>
        <v/>
      </c>
      <c r="JH97" s="402"/>
      <c r="JI97" s="369" t="str">
        <f t="shared" si="345"/>
        <v/>
      </c>
      <c r="JJ97" s="367" t="str">
        <f t="shared" si="346"/>
        <v/>
      </c>
      <c r="JK97" s="368"/>
      <c r="JL97" s="369" t="str">
        <f t="shared" si="347"/>
        <v/>
      </c>
      <c r="JM97" s="367" t="str">
        <f t="shared" si="348"/>
        <v/>
      </c>
      <c r="JN97" s="794"/>
      <c r="JO97" s="369" t="str">
        <f t="shared" si="349"/>
        <v/>
      </c>
      <c r="JP97" s="367" t="str">
        <f t="shared" si="350"/>
        <v/>
      </c>
      <c r="JQ97" s="368"/>
      <c r="JR97" s="369" t="str">
        <f t="shared" si="351"/>
        <v/>
      </c>
      <c r="JS97" s="367" t="str">
        <f t="shared" si="352"/>
        <v/>
      </c>
      <c r="JT97" s="368"/>
      <c r="JU97" s="369" t="str">
        <f t="shared" si="353"/>
        <v/>
      </c>
      <c r="JV97" s="367" t="str">
        <f t="shared" si="354"/>
        <v/>
      </c>
      <c r="JW97" s="794"/>
      <c r="JX97" s="369" t="str">
        <f t="shared" si="355"/>
        <v/>
      </c>
      <c r="JY97" s="367" t="str">
        <f t="shared" si="356"/>
        <v/>
      </c>
      <c r="JZ97" s="794"/>
      <c r="KA97" s="369" t="str">
        <f t="shared" si="357"/>
        <v/>
      </c>
      <c r="KB97" s="367" t="str">
        <f t="shared" si="358"/>
        <v/>
      </c>
      <c r="KC97" s="368"/>
      <c r="KD97" s="369" t="str">
        <f t="shared" si="359"/>
        <v/>
      </c>
      <c r="KE97" s="367" t="str">
        <f t="shared" si="360"/>
        <v/>
      </c>
      <c r="KF97" s="368"/>
      <c r="KG97" s="369" t="str">
        <f t="shared" si="361"/>
        <v/>
      </c>
      <c r="KH97" s="367" t="str">
        <f t="shared" si="362"/>
        <v/>
      </c>
      <c r="KI97" s="368"/>
      <c r="KJ97" s="369" t="str">
        <f t="shared" si="363"/>
        <v/>
      </c>
      <c r="KK97" s="367" t="str">
        <f t="shared" si="364"/>
        <v/>
      </c>
      <c r="KL97" s="368"/>
      <c r="KM97" s="369" t="str">
        <f t="shared" si="365"/>
        <v/>
      </c>
      <c r="KN97" s="367" t="str">
        <f t="shared" si="366"/>
        <v/>
      </c>
      <c r="KO97" s="368"/>
      <c r="KP97" s="369" t="str">
        <f t="shared" si="367"/>
        <v/>
      </c>
      <c r="KQ97" s="367" t="str">
        <f t="shared" si="368"/>
        <v/>
      </c>
      <c r="KR97" s="368"/>
      <c r="KS97" s="369" t="str">
        <f t="shared" si="369"/>
        <v/>
      </c>
      <c r="KT97" s="367" t="str">
        <f t="shared" si="370"/>
        <v/>
      </c>
      <c r="KU97" s="368"/>
      <c r="KV97" s="369" t="str">
        <f t="shared" si="371"/>
        <v/>
      </c>
      <c r="KW97" s="367" t="str">
        <f t="shared" si="372"/>
        <v/>
      </c>
      <c r="KX97" s="368"/>
      <c r="KY97" s="369" t="str">
        <f t="shared" si="373"/>
        <v/>
      </c>
      <c r="KZ97" s="367" t="str">
        <f t="shared" si="374"/>
        <v/>
      </c>
      <c r="LA97" s="368"/>
      <c r="LB97" s="369" t="str">
        <f t="shared" si="375"/>
        <v/>
      </c>
      <c r="LC97" s="367" t="str">
        <f t="shared" si="376"/>
        <v/>
      </c>
      <c r="LD97" s="368"/>
      <c r="LE97" s="369" t="str">
        <f t="shared" si="377"/>
        <v/>
      </c>
      <c r="LF97" s="367" t="str">
        <f t="shared" si="378"/>
        <v/>
      </c>
      <c r="LG97" s="368"/>
      <c r="LH97" s="369" t="str">
        <f t="shared" si="379"/>
        <v/>
      </c>
      <c r="LI97" s="367" t="str">
        <f t="shared" si="380"/>
        <v/>
      </c>
      <c r="LJ97" s="368"/>
      <c r="LK97" s="367" t="str">
        <f t="shared" si="381"/>
        <v/>
      </c>
      <c r="XFD97" s="230">
        <f>SUM(AC97:XFC97)</f>
        <v>1000</v>
      </c>
    </row>
    <row r="98" spans="1:778 16384:16384" ht="21.65" customHeight="1" x14ac:dyDescent="0.2">
      <c r="A98" s="120"/>
      <c r="B98" s="637">
        <f>IFERROR(VLOOKUP($D98,[1]受注ﾌｧｲﾙ!$A$3:$BZ$1314,5,FALSE),"-")</f>
        <v>46134.452094907407</v>
      </c>
      <c r="C98" s="555">
        <f>IFERROR(VLOOKUP($D98,[1]受注ﾌｧｲﾙ!$A$3:$BZ$1314,6,FALSE),"-")</f>
        <v>0</v>
      </c>
      <c r="D98" s="763" t="s">
        <v>1054</v>
      </c>
      <c r="E98" s="638">
        <f>IFERROR(VLOOKUP($D98,[1]受注ﾌｧｲﾙ!$A$3:$BZ$1314,17,FALSE),"-")</f>
        <v>6710</v>
      </c>
      <c r="F98" s="540" t="str">
        <f>IFERROR(VLOOKUP($D98,[1]受注ﾌｧｲﾙ!$A$3:$BZ$1314,18,FALSE),"-")</f>
        <v>50080-AY0B- 870X200</v>
      </c>
      <c r="G98" s="540" t="str">
        <f>IFERROR(VLOOKUP($D98,[1]受注ﾌｧｲﾙ!$A$3:$BZ$1314,19,FALSE),"-")</f>
        <v>FA</v>
      </c>
      <c r="H98" s="540" t="str">
        <f>IFERROR(VLOOKUP($D98,[1]受注ﾌｧｲﾙ!$A$3:$BZ$1314,20,FALSE),"-")</f>
        <v xml:space="preserve">   </v>
      </c>
      <c r="I98" s="540" t="str">
        <f>IFERROR(VLOOKUP($D98,[1]受注ﾌｧｲﾙ!$A$3:$BZ$1314,21,FALSE),"-")</f>
        <v>F</v>
      </c>
      <c r="J98" s="639">
        <f>IFERROR(VLOOKUP($D98,[1]受注ﾌｧｲﾙ!$A$3:$BZ$1314,22,FALSE),"-")</f>
        <v>2299</v>
      </c>
      <c r="K98" s="540" t="str">
        <f>IFERROR(VLOOKUP($D98,[1]受注ﾌｧｲﾙ!$A$3:$BZ$1314,8,FALSE),"-")</f>
        <v>0R040-8Y0B- 870X200</v>
      </c>
      <c r="L98" s="540" t="str">
        <f>IFERROR(VLOOKUP($D98,[1]受注ﾌｧｲﾙ!$A$3:$BZ$1314,9,FALSE),"-")</f>
        <v>FA</v>
      </c>
      <c r="M98" s="540" t="str">
        <f>IFERROR(VLOOKUP($D98,[1]受注ﾌｧｲﾙ!$A$3:$BZ$1314,10,FALSE),"-")</f>
        <v xml:space="preserve">   </v>
      </c>
      <c r="N98" s="540" t="str">
        <f>IFERROR(VLOOKUP($D98,[1]受注ﾌｧｲﾙ!$A$3:$BZ$1314,11,FALSE),"-")</f>
        <v>C</v>
      </c>
      <c r="O98" s="639">
        <f>IFERROR(VLOOKUP($D98,[1]受注ﾌｧｲﾙ!$A$3:$BZ$1314,13,FALSE),"-")</f>
        <v>4400</v>
      </c>
      <c r="P98" s="540">
        <f>IFERROR(VLOOKUP($D98,[1]受注ﾌｧｲﾙ!$A$3:$BZ$1314,15,FALSE),"-")</f>
        <v>0</v>
      </c>
      <c r="Q98" s="640">
        <f>IFERROR((VLOOKUP($D98,[1]受注ﾌｧｲﾙ!$A$3:$BZ$1314,16,FALSE)*O98),"-")</f>
        <v>4400</v>
      </c>
      <c r="R98" s="640" t="str">
        <f>IFERROR(VLOOKUP($D98,[3]加工日報その他!$A$5:$DD$999,107,FALSE),"-")</f>
        <v>-</v>
      </c>
      <c r="S98" s="540" t="str">
        <f>IFERROR(VLOOKUP($D98,[1]受注ﾌｧｲﾙ!$A$3:$BZ$1314,26,FALSE),"-")</f>
        <v>熱融着，SEC</v>
      </c>
      <c r="T98" s="641" t="str">
        <f>IFERROR(VLOOKUP($D98,[1]受注ﾌｧｲﾙ!$A$3:$BZ$1314,23,FALSE),"-")</f>
        <v>滋賀</v>
      </c>
      <c r="U98" s="642"/>
      <c r="V98" s="642"/>
      <c r="W98" s="642">
        <f>IFERROR(VLOOKUP($D98,[1]受注ﾌｧｲﾙ!$A$3:$BZ$1314,25,FALSE),"-")</f>
        <v>46149</v>
      </c>
      <c r="X98" s="642">
        <f>IFERROR(VLOOKUP($D98,[1]受注ﾌｧｲﾙ!$A$3:$BZ$1314,32,FALSE),"-")</f>
        <v>46155</v>
      </c>
      <c r="Y98" s="642">
        <f>IFERROR(VLOOKUP($D98,[1]受注ﾌｧｲﾙ!$A$3:$BZ$1314,33,FALSE),"-")</f>
        <v>46155</v>
      </c>
      <c r="Z98" s="642">
        <f t="shared" si="0"/>
        <v>46150</v>
      </c>
      <c r="AA98" s="643" t="str">
        <f>IFERROR(VLOOKUP($D98,[3]加工日報その他!$A$5:$DD$999,2,FALSE),"-")</f>
        <v>-</v>
      </c>
      <c r="AB98" s="644" t="str">
        <f>IFERROR(VLOOKUP($D98,[3]加工日報その他!$A$5:$DD$999,108,FALSE),"-")</f>
        <v>-</v>
      </c>
      <c r="AC98" s="645">
        <f t="shared" si="194"/>
        <v>2299</v>
      </c>
      <c r="AD98" s="410" t="str">
        <f>IFERROR(VLOOKUP($D98,[1]受注ﾌｧｲﾙ!$A$3:$BZ$1314,27,FALSE),"-")&amp;"　"&amp;IFERROR(VLOOKUP($D98,[1]受注ﾌｧｲﾙ!$A$3:$BZ$1314,28,FALSE),"-")&amp;"　"&amp;IFERROR(VLOOKUP($D98,[1]受注ﾌｧｲﾙ!$A$3:$BZ$1314,29,FALSE),"-")</f>
        <v>　　</v>
      </c>
      <c r="AE98" s="366"/>
      <c r="AF98" s="646" t="str">
        <f>IFERROR(VLOOKUP($D98,[3]加工日報その他!$A$5:$DD$999,94,FALSE),"-")</f>
        <v>-</v>
      </c>
      <c r="AG98" s="647" t="str">
        <f>IFERROR(VLOOKUP($D98,[1]受注ﾌｧｲﾙ!$A$3:$BZ$1314,2,FALSE),"-")</f>
        <v>通常入力</v>
      </c>
      <c r="AH98" s="647" t="str">
        <f>IFERROR(VLOOKUP($D98,[1]受注ﾌｧｲﾙ!$A$3:$BZ$1314,3,FALSE),"-")</f>
        <v>後加工</v>
      </c>
      <c r="AI98" s="648" t="str">
        <f>IFERROR(VLOOKUP($D98,[1]受注ﾌｧｲﾙ!$A$3:$BZ$1314,31,FALSE),"-")</f>
        <v>屋根</v>
      </c>
      <c r="AJ98" s="648" t="str">
        <f>IFERROR(VLOOKUP($D98,[1]受注ﾌｧｲﾙ!$A$3:$BZ$1314,12,FALSE),"-")</f>
        <v xml:space="preserve"> </v>
      </c>
      <c r="AK98" s="649" t="str">
        <f>IFERROR(VLOOKUP($D98,[1]受注ﾌｧｲﾙ!$A$3:$BZ$1314,24,FALSE),"-")</f>
        <v>熱融着</v>
      </c>
      <c r="AL98" s="366"/>
      <c r="AM98" s="366"/>
      <c r="AN98" s="366"/>
      <c r="AO98" s="366"/>
      <c r="AP98" s="366"/>
      <c r="AQ98" s="848" t="s">
        <v>326</v>
      </c>
      <c r="AR98" s="763"/>
      <c r="AS98" s="367" t="str">
        <f t="shared" si="200"/>
        <v/>
      </c>
      <c r="AT98" s="368"/>
      <c r="AU98" s="369" t="str">
        <f t="shared" si="201"/>
        <v/>
      </c>
      <c r="AV98" s="367" t="str">
        <f t="shared" si="202"/>
        <v/>
      </c>
      <c r="AW98" s="368"/>
      <c r="AX98" s="369" t="str">
        <f t="shared" si="203"/>
        <v/>
      </c>
      <c r="AY98" s="367" t="str">
        <f t="shared" si="204"/>
        <v/>
      </c>
      <c r="AZ98" s="402"/>
      <c r="BA98" s="369" t="str">
        <f t="shared" si="205"/>
        <v/>
      </c>
      <c r="BB98" s="367" t="str">
        <f t="shared" si="206"/>
        <v/>
      </c>
      <c r="BC98" s="402"/>
      <c r="BD98" s="369" t="str">
        <f t="shared" si="207"/>
        <v/>
      </c>
      <c r="BE98" s="367" t="str">
        <f t="shared" si="208"/>
        <v/>
      </c>
      <c r="BF98" s="402"/>
      <c r="BG98" s="369" t="str">
        <f t="shared" si="209"/>
        <v/>
      </c>
      <c r="BH98" s="367" t="str">
        <f t="shared" si="210"/>
        <v/>
      </c>
      <c r="BI98" s="368"/>
      <c r="BJ98" s="369" t="str">
        <f t="shared" si="211"/>
        <v/>
      </c>
      <c r="BK98" s="367" t="str">
        <f t="shared" si="212"/>
        <v/>
      </c>
      <c r="BL98" s="402"/>
      <c r="BM98" s="369" t="str">
        <f t="shared" si="213"/>
        <v/>
      </c>
      <c r="BN98" s="367" t="str">
        <f t="shared" si="214"/>
        <v/>
      </c>
      <c r="BO98" s="368"/>
      <c r="BP98" s="369" t="str">
        <f t="shared" si="215"/>
        <v/>
      </c>
      <c r="BQ98" s="367" t="str">
        <f t="shared" si="216"/>
        <v/>
      </c>
      <c r="BR98" s="368"/>
      <c r="BS98" s="369" t="str">
        <f t="shared" si="217"/>
        <v/>
      </c>
      <c r="BT98" s="367" t="str">
        <f t="shared" si="218"/>
        <v/>
      </c>
      <c r="BU98" s="368"/>
      <c r="BV98" s="369" t="str">
        <f t="shared" si="219"/>
        <v/>
      </c>
      <c r="BW98" s="367" t="str">
        <f t="shared" si="220"/>
        <v/>
      </c>
      <c r="BX98" s="368"/>
      <c r="BY98" s="369" t="str">
        <f t="shared" si="221"/>
        <v/>
      </c>
      <c r="BZ98" s="367" t="str">
        <f t="shared" si="222"/>
        <v/>
      </c>
      <c r="CA98" s="368"/>
      <c r="CB98" s="369" t="str">
        <f t="shared" si="223"/>
        <v/>
      </c>
      <c r="CC98" s="367" t="str">
        <f t="shared" si="224"/>
        <v/>
      </c>
      <c r="CD98" s="402"/>
      <c r="CE98" s="369" t="str">
        <f t="shared" si="225"/>
        <v/>
      </c>
      <c r="CF98" s="367" t="str">
        <f t="shared" si="226"/>
        <v/>
      </c>
      <c r="CG98" s="368"/>
      <c r="CH98" s="369" t="str">
        <f t="shared" si="227"/>
        <v/>
      </c>
      <c r="CI98" s="367" t="str">
        <f t="shared" si="228"/>
        <v/>
      </c>
      <c r="CJ98" s="794"/>
      <c r="CK98" s="369" t="str">
        <f t="shared" si="229"/>
        <v/>
      </c>
      <c r="CL98" s="367" t="str">
        <f t="shared" si="230"/>
        <v/>
      </c>
      <c r="CM98" s="368"/>
      <c r="CN98" s="369" t="str">
        <f t="shared" si="231"/>
        <v/>
      </c>
      <c r="CO98" s="367" t="str">
        <f t="shared" si="232"/>
        <v/>
      </c>
      <c r="CP98" s="368"/>
      <c r="CQ98" s="369" t="str">
        <f t="shared" si="233"/>
        <v/>
      </c>
      <c r="CR98" s="367" t="str">
        <f t="shared" si="234"/>
        <v/>
      </c>
      <c r="CS98" s="794"/>
      <c r="CT98" s="369" t="str">
        <f t="shared" si="235"/>
        <v/>
      </c>
      <c r="CU98" s="367" t="str">
        <f t="shared" si="236"/>
        <v/>
      </c>
      <c r="CV98" s="794"/>
      <c r="CW98" s="369" t="str">
        <f t="shared" si="237"/>
        <v/>
      </c>
      <c r="CX98" s="367" t="str">
        <f t="shared" si="238"/>
        <v/>
      </c>
      <c r="CY98" s="368"/>
      <c r="CZ98" s="369" t="str">
        <f t="shared" si="239"/>
        <v/>
      </c>
      <c r="DA98" s="367" t="str">
        <f t="shared" si="240"/>
        <v/>
      </c>
      <c r="DB98" s="368"/>
      <c r="DC98" s="369" t="str">
        <f t="shared" si="241"/>
        <v/>
      </c>
      <c r="DD98" s="367" t="str">
        <f t="shared" si="242"/>
        <v/>
      </c>
      <c r="DE98" s="368"/>
      <c r="DF98" s="369" t="str">
        <f t="shared" si="243"/>
        <v/>
      </c>
      <c r="DG98" s="367" t="str">
        <f t="shared" si="244"/>
        <v/>
      </c>
      <c r="DH98" s="368"/>
      <c r="DI98" s="369" t="str">
        <f t="shared" si="245"/>
        <v/>
      </c>
      <c r="DJ98" s="367" t="str">
        <f t="shared" si="246"/>
        <v/>
      </c>
      <c r="DK98" s="368"/>
      <c r="DL98" s="369" t="str">
        <f t="shared" si="247"/>
        <v/>
      </c>
      <c r="DM98" s="367" t="str">
        <f t="shared" si="248"/>
        <v/>
      </c>
      <c r="DN98" s="368"/>
      <c r="DO98" s="369" t="str">
        <f t="shared" si="249"/>
        <v/>
      </c>
      <c r="DP98" s="367" t="str">
        <f t="shared" si="250"/>
        <v/>
      </c>
      <c r="DQ98" s="368"/>
      <c r="DR98" s="369" t="str">
        <f t="shared" si="251"/>
        <v/>
      </c>
      <c r="DS98" s="367" t="str">
        <f t="shared" si="252"/>
        <v/>
      </c>
      <c r="DT98" s="368"/>
      <c r="DU98" s="369" t="str">
        <f t="shared" si="253"/>
        <v/>
      </c>
      <c r="DV98" s="367" t="str">
        <f t="shared" si="254"/>
        <v/>
      </c>
      <c r="DW98" s="368"/>
      <c r="DX98" s="369" t="str">
        <f t="shared" si="255"/>
        <v/>
      </c>
      <c r="DY98" s="367" t="str">
        <f t="shared" si="256"/>
        <v/>
      </c>
      <c r="DZ98" s="368"/>
      <c r="EA98" s="369" t="str">
        <f t="shared" si="257"/>
        <v/>
      </c>
      <c r="EB98" s="367" t="str">
        <f t="shared" si="258"/>
        <v/>
      </c>
      <c r="EC98" s="368"/>
      <c r="ED98" s="369" t="str">
        <f t="shared" si="259"/>
        <v/>
      </c>
      <c r="EE98" s="367" t="str">
        <f t="shared" si="260"/>
        <v/>
      </c>
      <c r="EF98" s="368"/>
      <c r="EG98" s="367" t="str">
        <f t="shared" si="198"/>
        <v/>
      </c>
      <c r="EH98" s="367" t="str">
        <f t="shared" si="198"/>
        <v/>
      </c>
      <c r="EI98" s="368"/>
      <c r="EJ98" s="369" t="str">
        <f t="shared" si="261"/>
        <v/>
      </c>
      <c r="EK98" s="367" t="str">
        <f t="shared" si="262"/>
        <v/>
      </c>
      <c r="EL98" s="368"/>
      <c r="EM98" s="369" t="str">
        <f t="shared" si="263"/>
        <v/>
      </c>
      <c r="EN98" s="367" t="str">
        <f t="shared" si="264"/>
        <v/>
      </c>
      <c r="EO98" s="402"/>
      <c r="EP98" s="369" t="str">
        <f t="shared" si="265"/>
        <v/>
      </c>
      <c r="EQ98" s="367" t="str">
        <f t="shared" si="266"/>
        <v/>
      </c>
      <c r="ER98" s="402"/>
      <c r="ES98" s="369" t="str">
        <f t="shared" si="267"/>
        <v/>
      </c>
      <c r="ET98" s="367" t="str">
        <f t="shared" si="268"/>
        <v/>
      </c>
      <c r="EU98" s="402"/>
      <c r="EV98" s="369" t="str">
        <f t="shared" si="269"/>
        <v/>
      </c>
      <c r="EW98" s="367" t="str">
        <f t="shared" si="270"/>
        <v/>
      </c>
      <c r="EX98" s="368"/>
      <c r="EY98" s="369" t="str">
        <f t="shared" si="271"/>
        <v/>
      </c>
      <c r="EZ98" s="367" t="str">
        <f t="shared" si="272"/>
        <v/>
      </c>
      <c r="FA98" s="402"/>
      <c r="FB98" s="369" t="str">
        <f t="shared" si="273"/>
        <v/>
      </c>
      <c r="FC98" s="367" t="str">
        <f t="shared" si="274"/>
        <v/>
      </c>
      <c r="FD98" s="368"/>
      <c r="FE98" s="369" t="str">
        <f t="shared" si="275"/>
        <v/>
      </c>
      <c r="FF98" s="367" t="str">
        <f t="shared" si="276"/>
        <v/>
      </c>
      <c r="FG98" s="368"/>
      <c r="FH98" s="369" t="str">
        <f t="shared" si="277"/>
        <v/>
      </c>
      <c r="FI98" s="367" t="str">
        <f t="shared" si="278"/>
        <v/>
      </c>
      <c r="FJ98" s="368"/>
      <c r="FK98" s="369" t="str">
        <f t="shared" si="279"/>
        <v/>
      </c>
      <c r="FL98" s="367" t="str">
        <f t="shared" si="280"/>
        <v/>
      </c>
      <c r="FM98" s="368"/>
      <c r="FN98" s="369" t="str">
        <f t="shared" si="281"/>
        <v/>
      </c>
      <c r="FO98" s="367" t="str">
        <f t="shared" si="282"/>
        <v/>
      </c>
      <c r="FP98" s="368"/>
      <c r="FQ98" s="369" t="str">
        <f t="shared" si="283"/>
        <v/>
      </c>
      <c r="FR98" s="367" t="str">
        <f t="shared" si="284"/>
        <v/>
      </c>
      <c r="FS98" s="402"/>
      <c r="FT98" s="369" t="str">
        <f t="shared" si="285"/>
        <v/>
      </c>
      <c r="FU98" s="367" t="str">
        <f t="shared" si="286"/>
        <v/>
      </c>
      <c r="FV98" s="368"/>
      <c r="FW98" s="369" t="str">
        <f t="shared" si="287"/>
        <v/>
      </c>
      <c r="FX98" s="367" t="str">
        <f t="shared" si="288"/>
        <v/>
      </c>
      <c r="FY98" s="794"/>
      <c r="FZ98" s="369" t="str">
        <f t="shared" si="289"/>
        <v/>
      </c>
      <c r="GA98" s="367" t="str">
        <f t="shared" si="290"/>
        <v/>
      </c>
      <c r="GB98" s="368"/>
      <c r="GC98" s="369" t="str">
        <f t="shared" si="291"/>
        <v/>
      </c>
      <c r="GD98" s="367" t="str">
        <f t="shared" si="292"/>
        <v/>
      </c>
      <c r="GE98" s="368"/>
      <c r="GF98" s="369" t="str">
        <f t="shared" si="293"/>
        <v/>
      </c>
      <c r="GG98" s="367" t="str">
        <f t="shared" si="294"/>
        <v/>
      </c>
      <c r="GH98" s="794"/>
      <c r="GI98" s="369" t="str">
        <f t="shared" si="295"/>
        <v/>
      </c>
      <c r="GJ98" s="367" t="str">
        <f t="shared" si="296"/>
        <v/>
      </c>
      <c r="GK98" s="794"/>
      <c r="GL98" s="369" t="str">
        <f t="shared" si="297"/>
        <v/>
      </c>
      <c r="GM98" s="367" t="str">
        <f t="shared" si="298"/>
        <v/>
      </c>
      <c r="GN98" s="368"/>
      <c r="GO98" s="369" t="str">
        <f t="shared" si="299"/>
        <v/>
      </c>
      <c r="GP98" s="367" t="str">
        <f t="shared" si="300"/>
        <v/>
      </c>
      <c r="GQ98" s="368"/>
      <c r="GR98" s="369" t="str">
        <f t="shared" si="301"/>
        <v/>
      </c>
      <c r="GS98" s="367" t="str">
        <f t="shared" si="302"/>
        <v/>
      </c>
      <c r="GT98" s="368"/>
      <c r="GU98" s="369" t="str">
        <f t="shared" si="303"/>
        <v/>
      </c>
      <c r="GV98" s="367" t="str">
        <f t="shared" si="304"/>
        <v/>
      </c>
      <c r="GW98" s="368"/>
      <c r="GX98" s="369" t="str">
        <f t="shared" si="305"/>
        <v/>
      </c>
      <c r="GY98" s="367" t="str">
        <f t="shared" si="306"/>
        <v/>
      </c>
      <c r="GZ98" s="368"/>
      <c r="HA98" s="369" t="str">
        <f t="shared" si="307"/>
        <v/>
      </c>
      <c r="HB98" s="367" t="str">
        <f t="shared" si="308"/>
        <v/>
      </c>
      <c r="HC98" s="368"/>
      <c r="HD98" s="369" t="str">
        <f t="shared" si="309"/>
        <v/>
      </c>
      <c r="HE98" s="367" t="str">
        <f t="shared" si="310"/>
        <v/>
      </c>
      <c r="HF98" s="368"/>
      <c r="HG98" s="369" t="str">
        <f t="shared" si="311"/>
        <v/>
      </c>
      <c r="HH98" s="367" t="str">
        <f t="shared" si="312"/>
        <v/>
      </c>
      <c r="HI98" s="368"/>
      <c r="HJ98" s="369" t="str">
        <f t="shared" si="313"/>
        <v/>
      </c>
      <c r="HK98" s="367" t="str">
        <f t="shared" si="314"/>
        <v/>
      </c>
      <c r="HL98" s="368"/>
      <c r="HM98" s="369" t="str">
        <f t="shared" si="315"/>
        <v/>
      </c>
      <c r="HN98" s="367" t="str">
        <f t="shared" si="316"/>
        <v/>
      </c>
      <c r="HO98" s="368"/>
      <c r="HP98" s="369" t="str">
        <f t="shared" si="317"/>
        <v/>
      </c>
      <c r="HQ98" s="367" t="str">
        <f t="shared" si="318"/>
        <v/>
      </c>
      <c r="HR98" s="368"/>
      <c r="HS98" s="369" t="str">
        <f t="shared" si="319"/>
        <v/>
      </c>
      <c r="HT98" s="367" t="str">
        <f t="shared" si="320"/>
        <v/>
      </c>
      <c r="HU98" s="368"/>
      <c r="HV98" s="367" t="str">
        <f t="shared" si="199"/>
        <v/>
      </c>
      <c r="HW98" s="367" t="str">
        <f t="shared" si="199"/>
        <v/>
      </c>
      <c r="HX98" s="368"/>
      <c r="HY98" s="369" t="str">
        <f t="shared" si="321"/>
        <v/>
      </c>
      <c r="HZ98" s="367" t="str">
        <f t="shared" si="322"/>
        <v/>
      </c>
      <c r="IA98" s="368"/>
      <c r="IB98" s="369" t="str">
        <f t="shared" si="323"/>
        <v/>
      </c>
      <c r="IC98" s="367" t="str">
        <f t="shared" si="324"/>
        <v/>
      </c>
      <c r="ID98" s="402"/>
      <c r="IE98" s="369" t="str">
        <f t="shared" si="325"/>
        <v/>
      </c>
      <c r="IF98" s="367" t="str">
        <f t="shared" si="326"/>
        <v/>
      </c>
      <c r="IG98" s="402"/>
      <c r="IH98" s="369" t="str">
        <f t="shared" si="327"/>
        <v/>
      </c>
      <c r="II98" s="367" t="str">
        <f t="shared" si="328"/>
        <v/>
      </c>
      <c r="IJ98" s="402"/>
      <c r="IK98" s="369" t="str">
        <f t="shared" si="329"/>
        <v/>
      </c>
      <c r="IL98" s="367" t="str">
        <f t="shared" si="330"/>
        <v/>
      </c>
      <c r="IM98" s="368"/>
      <c r="IN98" s="369" t="str">
        <f t="shared" si="331"/>
        <v/>
      </c>
      <c r="IO98" s="367" t="str">
        <f t="shared" si="332"/>
        <v>→</v>
      </c>
      <c r="IP98" s="402"/>
      <c r="IQ98" s="369" t="str">
        <f t="shared" si="333"/>
        <v/>
      </c>
      <c r="IR98" s="367" t="str">
        <f t="shared" si="334"/>
        <v/>
      </c>
      <c r="IS98" s="368">
        <v>2299</v>
      </c>
      <c r="IT98" s="369" t="str">
        <f t="shared" si="335"/>
        <v/>
      </c>
      <c r="IU98" s="367" t="str">
        <f t="shared" si="336"/>
        <v/>
      </c>
      <c r="IV98" s="368"/>
      <c r="IW98" s="369" t="str">
        <f t="shared" si="337"/>
        <v/>
      </c>
      <c r="IX98" s="367" t="str">
        <f t="shared" si="338"/>
        <v/>
      </c>
      <c r="IY98" s="368"/>
      <c r="IZ98" s="369" t="str">
        <f t="shared" si="339"/>
        <v/>
      </c>
      <c r="JA98" s="367" t="str">
        <f t="shared" si="340"/>
        <v/>
      </c>
      <c r="JB98" s="368"/>
      <c r="JC98" s="369" t="str">
        <f t="shared" si="341"/>
        <v/>
      </c>
      <c r="JD98" s="367" t="str">
        <f t="shared" si="342"/>
        <v/>
      </c>
      <c r="JE98" s="368"/>
      <c r="JF98" s="369" t="str">
        <f t="shared" si="343"/>
        <v/>
      </c>
      <c r="JG98" s="367" t="str">
        <f t="shared" si="344"/>
        <v/>
      </c>
      <c r="JH98" s="402"/>
      <c r="JI98" s="369" t="str">
        <f t="shared" si="345"/>
        <v>⇒</v>
      </c>
      <c r="JJ98" s="367" t="str">
        <f t="shared" si="346"/>
        <v/>
      </c>
      <c r="JK98" s="368"/>
      <c r="JL98" s="369" t="str">
        <f t="shared" si="347"/>
        <v/>
      </c>
      <c r="JM98" s="367" t="str">
        <f t="shared" si="348"/>
        <v/>
      </c>
      <c r="JN98" s="794"/>
      <c r="JO98" s="369" t="str">
        <f t="shared" si="349"/>
        <v/>
      </c>
      <c r="JP98" s="367" t="str">
        <f t="shared" si="350"/>
        <v/>
      </c>
      <c r="JQ98" s="368"/>
      <c r="JR98" s="369" t="str">
        <f t="shared" si="351"/>
        <v/>
      </c>
      <c r="JS98" s="367" t="str">
        <f t="shared" si="352"/>
        <v/>
      </c>
      <c r="JT98" s="368"/>
      <c r="JU98" s="369" t="str">
        <f t="shared" si="353"/>
        <v/>
      </c>
      <c r="JV98" s="367" t="str">
        <f t="shared" si="354"/>
        <v/>
      </c>
      <c r="JW98" s="794"/>
      <c r="JX98" s="369" t="str">
        <f t="shared" si="355"/>
        <v/>
      </c>
      <c r="JY98" s="367" t="str">
        <f t="shared" si="356"/>
        <v/>
      </c>
      <c r="JZ98" s="794"/>
      <c r="KA98" s="369" t="str">
        <f t="shared" si="357"/>
        <v/>
      </c>
      <c r="KB98" s="367" t="str">
        <f t="shared" si="358"/>
        <v/>
      </c>
      <c r="KC98" s="368"/>
      <c r="KD98" s="369" t="str">
        <f t="shared" si="359"/>
        <v/>
      </c>
      <c r="KE98" s="367" t="str">
        <f t="shared" si="360"/>
        <v/>
      </c>
      <c r="KF98" s="368"/>
      <c r="KG98" s="369" t="str">
        <f t="shared" si="361"/>
        <v/>
      </c>
      <c r="KH98" s="367" t="str">
        <f t="shared" si="362"/>
        <v/>
      </c>
      <c r="KI98" s="368"/>
      <c r="KJ98" s="369" t="str">
        <f t="shared" si="363"/>
        <v/>
      </c>
      <c r="KK98" s="367" t="str">
        <f t="shared" si="364"/>
        <v/>
      </c>
      <c r="KL98" s="368"/>
      <c r="KM98" s="369" t="str">
        <f t="shared" si="365"/>
        <v/>
      </c>
      <c r="KN98" s="367" t="str">
        <f t="shared" si="366"/>
        <v/>
      </c>
      <c r="KO98" s="368"/>
      <c r="KP98" s="369" t="str">
        <f t="shared" si="367"/>
        <v/>
      </c>
      <c r="KQ98" s="367" t="str">
        <f t="shared" si="368"/>
        <v/>
      </c>
      <c r="KR98" s="368"/>
      <c r="KS98" s="369" t="str">
        <f t="shared" si="369"/>
        <v/>
      </c>
      <c r="KT98" s="367" t="str">
        <f t="shared" si="370"/>
        <v/>
      </c>
      <c r="KU98" s="368"/>
      <c r="KV98" s="369" t="str">
        <f t="shared" si="371"/>
        <v/>
      </c>
      <c r="KW98" s="367" t="str">
        <f t="shared" si="372"/>
        <v/>
      </c>
      <c r="KX98" s="368"/>
      <c r="KY98" s="369" t="str">
        <f t="shared" si="373"/>
        <v/>
      </c>
      <c r="KZ98" s="367" t="str">
        <f t="shared" si="374"/>
        <v/>
      </c>
      <c r="LA98" s="368"/>
      <c r="LB98" s="369" t="str">
        <f t="shared" si="375"/>
        <v/>
      </c>
      <c r="LC98" s="367" t="str">
        <f t="shared" si="376"/>
        <v/>
      </c>
      <c r="LD98" s="368"/>
      <c r="LE98" s="369" t="str">
        <f t="shared" si="377"/>
        <v/>
      </c>
      <c r="LF98" s="367" t="str">
        <f t="shared" si="378"/>
        <v/>
      </c>
      <c r="LG98" s="368"/>
      <c r="LH98" s="369" t="str">
        <f t="shared" si="379"/>
        <v/>
      </c>
      <c r="LI98" s="367" t="str">
        <f t="shared" si="380"/>
        <v/>
      </c>
      <c r="LJ98" s="368"/>
      <c r="LK98" s="367" t="str">
        <f t="shared" si="381"/>
        <v/>
      </c>
      <c r="XFD98" s="230">
        <f t="shared" ref="XFD98:XFD102" si="382">SUM(AC98:XFC98)</f>
        <v>4598</v>
      </c>
    </row>
    <row r="99" spans="1:778 16384:16384" ht="21.65" customHeight="1" x14ac:dyDescent="0.2">
      <c r="A99" s="120"/>
      <c r="B99" s="637">
        <f>IFERROR(VLOOKUP($D99,[1]受注ﾌｧｲﾙ!$A$3:$BZ$1314,5,FALSE),"-")</f>
        <v>46134.442442129628</v>
      </c>
      <c r="C99" s="555">
        <f>IFERROR(VLOOKUP($D99,[1]受注ﾌｧｲﾙ!$A$3:$BZ$1314,6,FALSE),"-")</f>
        <v>0</v>
      </c>
      <c r="D99" s="763" t="s">
        <v>1055</v>
      </c>
      <c r="E99" s="638">
        <f>IFERROR(VLOOKUP($D99,[1]受注ﾌｧｲﾙ!$A$3:$BZ$1314,17,FALSE),"-")</f>
        <v>6710</v>
      </c>
      <c r="F99" s="540" t="str">
        <f>IFERROR(VLOOKUP($D99,[1]受注ﾌｧｲﾙ!$A$3:$BZ$1314,18,FALSE),"-")</f>
        <v>50080-AY0B- 680X200</v>
      </c>
      <c r="G99" s="540" t="str">
        <f>IFERROR(VLOOKUP($D99,[1]受注ﾌｧｲﾙ!$A$3:$BZ$1314,19,FALSE),"-")</f>
        <v>FA</v>
      </c>
      <c r="H99" s="540" t="str">
        <f>IFERROR(VLOOKUP($D99,[1]受注ﾌｧｲﾙ!$A$3:$BZ$1314,20,FALSE),"-")</f>
        <v>GA1</v>
      </c>
      <c r="I99" s="540" t="str">
        <f>IFERROR(VLOOKUP($D99,[1]受注ﾌｧｲﾙ!$A$3:$BZ$1314,21,FALSE),"-")</f>
        <v>F</v>
      </c>
      <c r="J99" s="639">
        <f>IFERROR(VLOOKUP($D99,[1]受注ﾌｧｲﾙ!$A$3:$BZ$1314,22,FALSE),"-")</f>
        <v>200</v>
      </c>
      <c r="K99" s="540" t="str">
        <f>IFERROR(VLOOKUP($D99,[1]受注ﾌｧｲﾙ!$A$3:$BZ$1314,8,FALSE),"-")</f>
        <v>0R040-8Y0B- 680X200</v>
      </c>
      <c r="L99" s="540" t="str">
        <f>IFERROR(VLOOKUP($D99,[1]受注ﾌｧｲﾙ!$A$3:$BZ$1314,9,FALSE),"-")</f>
        <v>FA</v>
      </c>
      <c r="M99" s="540" t="str">
        <f>IFERROR(VLOOKUP($D99,[1]受注ﾌｧｲﾙ!$A$3:$BZ$1314,10,FALSE),"-")</f>
        <v>GA1</v>
      </c>
      <c r="N99" s="540" t="str">
        <f>IFERROR(VLOOKUP($D99,[1]受注ﾌｧｲﾙ!$A$3:$BZ$1314,11,FALSE),"-")</f>
        <v>C</v>
      </c>
      <c r="O99" s="639">
        <f>IFERROR(VLOOKUP($D99,[1]受注ﾌｧｲﾙ!$A$3:$BZ$1314,13,FALSE),"-")</f>
        <v>400</v>
      </c>
      <c r="P99" s="540">
        <f>IFERROR(VLOOKUP($D99,[1]受注ﾌｧｲﾙ!$A$3:$BZ$1314,15,FALSE),"-")</f>
        <v>0</v>
      </c>
      <c r="Q99" s="640">
        <f>IFERROR((VLOOKUP($D99,[1]受注ﾌｧｲﾙ!$A$3:$BZ$1314,16,FALSE)*O99),"-")</f>
        <v>400</v>
      </c>
      <c r="R99" s="640" t="str">
        <f>IFERROR(VLOOKUP($D99,[3]加工日報その他!$A$5:$DD$999,107,FALSE),"-")</f>
        <v>-</v>
      </c>
      <c r="S99" s="540" t="str">
        <f>IFERROR(VLOOKUP($D99,[1]受注ﾌｧｲﾙ!$A$3:$BZ$1314,26,FALSE),"-")</f>
        <v>熱融着，SEC</v>
      </c>
      <c r="T99" s="641" t="str">
        <f>IFERROR(VLOOKUP($D99,[1]受注ﾌｧｲﾙ!$A$3:$BZ$1314,23,FALSE),"-")</f>
        <v>滋賀</v>
      </c>
      <c r="U99" s="642"/>
      <c r="V99" s="642"/>
      <c r="W99" s="642">
        <f>IFERROR(VLOOKUP($D99,[1]受注ﾌｧｲﾙ!$A$3:$BZ$1314,25,FALSE),"-")</f>
        <v>46149</v>
      </c>
      <c r="X99" s="642">
        <f>IFERROR(VLOOKUP($D99,[1]受注ﾌｧｲﾙ!$A$3:$BZ$1314,32,FALSE),"-")</f>
        <v>46154</v>
      </c>
      <c r="Y99" s="642">
        <f>IFERROR(VLOOKUP($D99,[1]受注ﾌｧｲﾙ!$A$3:$BZ$1314,33,FALSE),"-")</f>
        <v>46154</v>
      </c>
      <c r="Z99" s="642">
        <f t="shared" si="0"/>
        <v>46150</v>
      </c>
      <c r="AA99" s="643" t="str">
        <f>IFERROR(VLOOKUP($D99,[3]加工日報その他!$A$5:$DD$999,2,FALSE),"-")</f>
        <v>-</v>
      </c>
      <c r="AB99" s="644" t="str">
        <f>IFERROR(VLOOKUP($D99,[3]加工日報その他!$A$5:$DD$999,108,FALSE),"-")</f>
        <v>-</v>
      </c>
      <c r="AC99" s="645">
        <f t="shared" si="194"/>
        <v>200</v>
      </c>
      <c r="AD99" s="410" t="str">
        <f>IFERROR(VLOOKUP($D99,[1]受注ﾌｧｲﾙ!$A$3:$BZ$1314,27,FALSE),"-")&amp;"　"&amp;IFERROR(VLOOKUP($D99,[1]受注ﾌｧｲﾙ!$A$3:$BZ$1314,28,FALSE),"-")&amp;"　"&amp;IFERROR(VLOOKUP($D99,[1]受注ﾌｧｲﾙ!$A$3:$BZ$1314,29,FALSE),"-")</f>
        <v>　　</v>
      </c>
      <c r="AE99" s="366"/>
      <c r="AF99" s="646" t="str">
        <f>IFERROR(VLOOKUP($D99,[3]加工日報その他!$A$5:$DD$999,94,FALSE),"-")</f>
        <v>-</v>
      </c>
      <c r="AG99" s="647" t="str">
        <f>IFERROR(VLOOKUP($D99,[1]受注ﾌｧｲﾙ!$A$3:$BZ$1314,2,FALSE),"-")</f>
        <v>通常入力</v>
      </c>
      <c r="AH99" s="647" t="str">
        <f>IFERROR(VLOOKUP($D99,[1]受注ﾌｧｲﾙ!$A$3:$BZ$1314,3,FALSE),"-")</f>
        <v>後加工</v>
      </c>
      <c r="AI99" s="648" t="str">
        <f>IFERROR(VLOOKUP($D99,[1]受注ﾌｧｲﾙ!$A$3:$BZ$1314,31,FALSE),"-")</f>
        <v>屋根</v>
      </c>
      <c r="AJ99" s="648" t="str">
        <f>IFERROR(VLOOKUP($D99,[1]受注ﾌｧｲﾙ!$A$3:$BZ$1314,12,FALSE),"-")</f>
        <v xml:space="preserve"> </v>
      </c>
      <c r="AK99" s="649" t="str">
        <f>IFERROR(VLOOKUP($D99,[1]受注ﾌｧｲﾙ!$A$3:$BZ$1314,24,FALSE),"-")</f>
        <v>SEC</v>
      </c>
      <c r="AL99" s="366"/>
      <c r="AM99" s="366"/>
      <c r="AN99" s="366"/>
      <c r="AO99" s="366"/>
      <c r="AP99" s="366"/>
      <c r="AQ99" s="848" t="s">
        <v>326</v>
      </c>
      <c r="AR99" s="763"/>
      <c r="AS99" s="367" t="str">
        <f t="shared" si="200"/>
        <v/>
      </c>
      <c r="AT99" s="368"/>
      <c r="AU99" s="369" t="str">
        <f t="shared" si="201"/>
        <v/>
      </c>
      <c r="AV99" s="367" t="str">
        <f t="shared" si="202"/>
        <v/>
      </c>
      <c r="AW99" s="368"/>
      <c r="AX99" s="369" t="str">
        <f t="shared" si="203"/>
        <v/>
      </c>
      <c r="AY99" s="367" t="str">
        <f t="shared" si="204"/>
        <v/>
      </c>
      <c r="AZ99" s="402"/>
      <c r="BA99" s="369" t="str">
        <f t="shared" si="205"/>
        <v/>
      </c>
      <c r="BB99" s="367" t="str">
        <f t="shared" si="206"/>
        <v/>
      </c>
      <c r="BC99" s="402"/>
      <c r="BD99" s="369" t="str">
        <f t="shared" si="207"/>
        <v/>
      </c>
      <c r="BE99" s="367" t="str">
        <f t="shared" si="208"/>
        <v/>
      </c>
      <c r="BF99" s="402"/>
      <c r="BG99" s="369" t="str">
        <f t="shared" si="209"/>
        <v/>
      </c>
      <c r="BH99" s="367" t="str">
        <f t="shared" si="210"/>
        <v/>
      </c>
      <c r="BI99" s="368"/>
      <c r="BJ99" s="369" t="str">
        <f t="shared" si="211"/>
        <v/>
      </c>
      <c r="BK99" s="367" t="str">
        <f t="shared" si="212"/>
        <v/>
      </c>
      <c r="BL99" s="402"/>
      <c r="BM99" s="369" t="str">
        <f t="shared" si="213"/>
        <v/>
      </c>
      <c r="BN99" s="367" t="str">
        <f t="shared" si="214"/>
        <v/>
      </c>
      <c r="BO99" s="368"/>
      <c r="BP99" s="369" t="str">
        <f t="shared" si="215"/>
        <v/>
      </c>
      <c r="BQ99" s="367" t="str">
        <f t="shared" si="216"/>
        <v/>
      </c>
      <c r="BR99" s="368"/>
      <c r="BS99" s="369" t="str">
        <f t="shared" si="217"/>
        <v/>
      </c>
      <c r="BT99" s="367" t="str">
        <f t="shared" si="218"/>
        <v/>
      </c>
      <c r="BU99" s="368"/>
      <c r="BV99" s="369" t="str">
        <f t="shared" si="219"/>
        <v/>
      </c>
      <c r="BW99" s="367" t="str">
        <f t="shared" si="220"/>
        <v/>
      </c>
      <c r="BX99" s="368"/>
      <c r="BY99" s="369" t="str">
        <f t="shared" si="221"/>
        <v/>
      </c>
      <c r="BZ99" s="367" t="str">
        <f t="shared" si="222"/>
        <v/>
      </c>
      <c r="CA99" s="368"/>
      <c r="CB99" s="369" t="str">
        <f t="shared" si="223"/>
        <v/>
      </c>
      <c r="CC99" s="367" t="str">
        <f t="shared" si="224"/>
        <v/>
      </c>
      <c r="CD99" s="402"/>
      <c r="CE99" s="369" t="str">
        <f t="shared" si="225"/>
        <v/>
      </c>
      <c r="CF99" s="367" t="str">
        <f t="shared" si="226"/>
        <v/>
      </c>
      <c r="CG99" s="368"/>
      <c r="CH99" s="369" t="str">
        <f t="shared" si="227"/>
        <v/>
      </c>
      <c r="CI99" s="367" t="str">
        <f t="shared" si="228"/>
        <v/>
      </c>
      <c r="CJ99" s="794"/>
      <c r="CK99" s="369" t="str">
        <f t="shared" si="229"/>
        <v/>
      </c>
      <c r="CL99" s="367" t="str">
        <f t="shared" si="230"/>
        <v/>
      </c>
      <c r="CM99" s="368"/>
      <c r="CN99" s="369" t="str">
        <f t="shared" si="231"/>
        <v/>
      </c>
      <c r="CO99" s="367" t="str">
        <f t="shared" si="232"/>
        <v/>
      </c>
      <c r="CP99" s="368"/>
      <c r="CQ99" s="369" t="str">
        <f t="shared" si="233"/>
        <v/>
      </c>
      <c r="CR99" s="367" t="str">
        <f t="shared" si="234"/>
        <v/>
      </c>
      <c r="CS99" s="794"/>
      <c r="CT99" s="369" t="str">
        <f t="shared" si="235"/>
        <v/>
      </c>
      <c r="CU99" s="367" t="str">
        <f t="shared" si="236"/>
        <v/>
      </c>
      <c r="CV99" s="794"/>
      <c r="CW99" s="369" t="str">
        <f t="shared" si="237"/>
        <v/>
      </c>
      <c r="CX99" s="367" t="str">
        <f t="shared" si="238"/>
        <v/>
      </c>
      <c r="CY99" s="368"/>
      <c r="CZ99" s="369" t="str">
        <f t="shared" si="239"/>
        <v/>
      </c>
      <c r="DA99" s="367" t="str">
        <f t="shared" si="240"/>
        <v/>
      </c>
      <c r="DB99" s="368"/>
      <c r="DC99" s="369" t="str">
        <f t="shared" si="241"/>
        <v/>
      </c>
      <c r="DD99" s="367" t="str">
        <f t="shared" si="242"/>
        <v/>
      </c>
      <c r="DE99" s="368"/>
      <c r="DF99" s="369" t="str">
        <f t="shared" si="243"/>
        <v/>
      </c>
      <c r="DG99" s="367" t="str">
        <f t="shared" si="244"/>
        <v/>
      </c>
      <c r="DH99" s="368"/>
      <c r="DI99" s="369" t="str">
        <f t="shared" si="245"/>
        <v/>
      </c>
      <c r="DJ99" s="367" t="str">
        <f t="shared" si="246"/>
        <v/>
      </c>
      <c r="DK99" s="368"/>
      <c r="DL99" s="369" t="str">
        <f t="shared" si="247"/>
        <v/>
      </c>
      <c r="DM99" s="367" t="str">
        <f t="shared" si="248"/>
        <v/>
      </c>
      <c r="DN99" s="368"/>
      <c r="DO99" s="369" t="str">
        <f t="shared" si="249"/>
        <v/>
      </c>
      <c r="DP99" s="367" t="str">
        <f t="shared" si="250"/>
        <v/>
      </c>
      <c r="DQ99" s="368"/>
      <c r="DR99" s="369" t="str">
        <f t="shared" si="251"/>
        <v/>
      </c>
      <c r="DS99" s="367" t="str">
        <f t="shared" si="252"/>
        <v/>
      </c>
      <c r="DT99" s="368"/>
      <c r="DU99" s="369" t="str">
        <f t="shared" si="253"/>
        <v/>
      </c>
      <c r="DV99" s="367" t="str">
        <f t="shared" si="254"/>
        <v/>
      </c>
      <c r="DW99" s="368"/>
      <c r="DX99" s="369" t="str">
        <f t="shared" si="255"/>
        <v/>
      </c>
      <c r="DY99" s="367" t="str">
        <f t="shared" si="256"/>
        <v/>
      </c>
      <c r="DZ99" s="368"/>
      <c r="EA99" s="369" t="str">
        <f t="shared" si="257"/>
        <v/>
      </c>
      <c r="EB99" s="367" t="str">
        <f t="shared" si="258"/>
        <v/>
      </c>
      <c r="EC99" s="368"/>
      <c r="ED99" s="369" t="str">
        <f t="shared" si="259"/>
        <v/>
      </c>
      <c r="EE99" s="367" t="str">
        <f t="shared" si="260"/>
        <v/>
      </c>
      <c r="EF99" s="368"/>
      <c r="EG99" s="367" t="str">
        <f t="shared" si="198"/>
        <v/>
      </c>
      <c r="EH99" s="367" t="str">
        <f t="shared" si="198"/>
        <v/>
      </c>
      <c r="EI99" s="368"/>
      <c r="EJ99" s="369" t="str">
        <f t="shared" si="261"/>
        <v/>
      </c>
      <c r="EK99" s="367" t="str">
        <f t="shared" si="262"/>
        <v/>
      </c>
      <c r="EL99" s="368"/>
      <c r="EM99" s="369" t="str">
        <f t="shared" si="263"/>
        <v/>
      </c>
      <c r="EN99" s="367" t="str">
        <f t="shared" si="264"/>
        <v/>
      </c>
      <c r="EO99" s="402"/>
      <c r="EP99" s="369" t="str">
        <f t="shared" si="265"/>
        <v/>
      </c>
      <c r="EQ99" s="367" t="str">
        <f t="shared" si="266"/>
        <v/>
      </c>
      <c r="ER99" s="402"/>
      <c r="ES99" s="369" t="str">
        <f t="shared" si="267"/>
        <v/>
      </c>
      <c r="ET99" s="367" t="str">
        <f t="shared" si="268"/>
        <v/>
      </c>
      <c r="EU99" s="402"/>
      <c r="EV99" s="369" t="str">
        <f t="shared" si="269"/>
        <v/>
      </c>
      <c r="EW99" s="367" t="str">
        <f t="shared" si="270"/>
        <v/>
      </c>
      <c r="EX99" s="368"/>
      <c r="EY99" s="369" t="str">
        <f t="shared" si="271"/>
        <v/>
      </c>
      <c r="EZ99" s="367" t="str">
        <f t="shared" si="272"/>
        <v/>
      </c>
      <c r="FA99" s="402"/>
      <c r="FB99" s="369" t="str">
        <f t="shared" si="273"/>
        <v/>
      </c>
      <c r="FC99" s="367" t="str">
        <f t="shared" si="274"/>
        <v/>
      </c>
      <c r="FD99" s="368"/>
      <c r="FE99" s="369" t="str">
        <f t="shared" si="275"/>
        <v/>
      </c>
      <c r="FF99" s="367" t="str">
        <f t="shared" si="276"/>
        <v/>
      </c>
      <c r="FG99" s="368"/>
      <c r="FH99" s="369" t="str">
        <f t="shared" si="277"/>
        <v/>
      </c>
      <c r="FI99" s="367" t="str">
        <f t="shared" si="278"/>
        <v/>
      </c>
      <c r="FJ99" s="368"/>
      <c r="FK99" s="369" t="str">
        <f t="shared" si="279"/>
        <v/>
      </c>
      <c r="FL99" s="367" t="str">
        <f t="shared" si="280"/>
        <v/>
      </c>
      <c r="FM99" s="368"/>
      <c r="FN99" s="369" t="str">
        <f t="shared" si="281"/>
        <v/>
      </c>
      <c r="FO99" s="367" t="str">
        <f t="shared" si="282"/>
        <v/>
      </c>
      <c r="FP99" s="368"/>
      <c r="FQ99" s="369" t="str">
        <f t="shared" si="283"/>
        <v/>
      </c>
      <c r="FR99" s="367" t="str">
        <f t="shared" si="284"/>
        <v/>
      </c>
      <c r="FS99" s="402"/>
      <c r="FT99" s="369" t="str">
        <f t="shared" si="285"/>
        <v/>
      </c>
      <c r="FU99" s="367" t="str">
        <f t="shared" si="286"/>
        <v/>
      </c>
      <c r="FV99" s="368"/>
      <c r="FW99" s="369" t="str">
        <f t="shared" si="287"/>
        <v/>
      </c>
      <c r="FX99" s="367" t="str">
        <f t="shared" si="288"/>
        <v/>
      </c>
      <c r="FY99" s="794"/>
      <c r="FZ99" s="369" t="str">
        <f t="shared" si="289"/>
        <v/>
      </c>
      <c r="GA99" s="367" t="str">
        <f t="shared" si="290"/>
        <v/>
      </c>
      <c r="GB99" s="368"/>
      <c r="GC99" s="369" t="str">
        <f t="shared" si="291"/>
        <v/>
      </c>
      <c r="GD99" s="367" t="str">
        <f t="shared" si="292"/>
        <v/>
      </c>
      <c r="GE99" s="368"/>
      <c r="GF99" s="369" t="str">
        <f t="shared" si="293"/>
        <v/>
      </c>
      <c r="GG99" s="367" t="str">
        <f t="shared" si="294"/>
        <v/>
      </c>
      <c r="GH99" s="794"/>
      <c r="GI99" s="369" t="str">
        <f t="shared" si="295"/>
        <v/>
      </c>
      <c r="GJ99" s="367" t="str">
        <f t="shared" si="296"/>
        <v/>
      </c>
      <c r="GK99" s="794"/>
      <c r="GL99" s="369" t="str">
        <f t="shared" si="297"/>
        <v/>
      </c>
      <c r="GM99" s="367" t="str">
        <f t="shared" si="298"/>
        <v/>
      </c>
      <c r="GN99" s="368"/>
      <c r="GO99" s="369" t="str">
        <f t="shared" si="299"/>
        <v/>
      </c>
      <c r="GP99" s="367" t="str">
        <f t="shared" si="300"/>
        <v/>
      </c>
      <c r="GQ99" s="368"/>
      <c r="GR99" s="369" t="str">
        <f t="shared" si="301"/>
        <v/>
      </c>
      <c r="GS99" s="367" t="str">
        <f t="shared" si="302"/>
        <v/>
      </c>
      <c r="GT99" s="368"/>
      <c r="GU99" s="369" t="str">
        <f t="shared" si="303"/>
        <v/>
      </c>
      <c r="GV99" s="367" t="str">
        <f t="shared" si="304"/>
        <v/>
      </c>
      <c r="GW99" s="368"/>
      <c r="GX99" s="369" t="str">
        <f t="shared" si="305"/>
        <v/>
      </c>
      <c r="GY99" s="367" t="str">
        <f t="shared" si="306"/>
        <v/>
      </c>
      <c r="GZ99" s="368"/>
      <c r="HA99" s="369" t="str">
        <f t="shared" si="307"/>
        <v/>
      </c>
      <c r="HB99" s="367" t="str">
        <f t="shared" si="308"/>
        <v/>
      </c>
      <c r="HC99" s="368"/>
      <c r="HD99" s="369" t="str">
        <f t="shared" si="309"/>
        <v/>
      </c>
      <c r="HE99" s="367" t="str">
        <f t="shared" si="310"/>
        <v/>
      </c>
      <c r="HF99" s="368"/>
      <c r="HG99" s="369" t="str">
        <f t="shared" si="311"/>
        <v/>
      </c>
      <c r="HH99" s="367" t="str">
        <f t="shared" si="312"/>
        <v/>
      </c>
      <c r="HI99" s="368"/>
      <c r="HJ99" s="369" t="str">
        <f t="shared" si="313"/>
        <v/>
      </c>
      <c r="HK99" s="367" t="str">
        <f t="shared" si="314"/>
        <v/>
      </c>
      <c r="HL99" s="368"/>
      <c r="HM99" s="369" t="str">
        <f t="shared" si="315"/>
        <v/>
      </c>
      <c r="HN99" s="367" t="str">
        <f t="shared" si="316"/>
        <v/>
      </c>
      <c r="HO99" s="368"/>
      <c r="HP99" s="369" t="str">
        <f t="shared" si="317"/>
        <v/>
      </c>
      <c r="HQ99" s="367" t="str">
        <f t="shared" si="318"/>
        <v/>
      </c>
      <c r="HR99" s="368"/>
      <c r="HS99" s="369" t="str">
        <f t="shared" si="319"/>
        <v/>
      </c>
      <c r="HT99" s="367" t="str">
        <f t="shared" si="320"/>
        <v/>
      </c>
      <c r="HU99" s="368"/>
      <c r="HV99" s="367" t="str">
        <f t="shared" si="199"/>
        <v/>
      </c>
      <c r="HW99" s="367" t="str">
        <f t="shared" si="199"/>
        <v/>
      </c>
      <c r="HX99" s="368"/>
      <c r="HY99" s="369" t="str">
        <f t="shared" si="321"/>
        <v/>
      </c>
      <c r="HZ99" s="367" t="str">
        <f t="shared" si="322"/>
        <v/>
      </c>
      <c r="IA99" s="368"/>
      <c r="IB99" s="369" t="str">
        <f t="shared" si="323"/>
        <v/>
      </c>
      <c r="IC99" s="367" t="str">
        <f t="shared" si="324"/>
        <v/>
      </c>
      <c r="ID99" s="402"/>
      <c r="IE99" s="369" t="str">
        <f t="shared" si="325"/>
        <v/>
      </c>
      <c r="IF99" s="367" t="str">
        <f t="shared" si="326"/>
        <v/>
      </c>
      <c r="IG99" s="402"/>
      <c r="IH99" s="369" t="str">
        <f t="shared" si="327"/>
        <v/>
      </c>
      <c r="II99" s="367" t="str">
        <f t="shared" si="328"/>
        <v/>
      </c>
      <c r="IJ99" s="402"/>
      <c r="IK99" s="369" t="str">
        <f t="shared" si="329"/>
        <v/>
      </c>
      <c r="IL99" s="367" t="str">
        <f t="shared" si="330"/>
        <v/>
      </c>
      <c r="IM99" s="368"/>
      <c r="IN99" s="369" t="str">
        <f t="shared" si="331"/>
        <v/>
      </c>
      <c r="IO99" s="367" t="str">
        <f t="shared" si="332"/>
        <v>→</v>
      </c>
      <c r="IP99" s="402"/>
      <c r="IQ99" s="369" t="str">
        <f t="shared" si="333"/>
        <v/>
      </c>
      <c r="IR99" s="367" t="str">
        <f t="shared" si="334"/>
        <v/>
      </c>
      <c r="IS99" s="368">
        <v>200</v>
      </c>
      <c r="IT99" s="369" t="str">
        <f t="shared" si="335"/>
        <v/>
      </c>
      <c r="IU99" s="367" t="str">
        <f t="shared" si="336"/>
        <v/>
      </c>
      <c r="IV99" s="368"/>
      <c r="IW99" s="369" t="str">
        <f t="shared" si="337"/>
        <v/>
      </c>
      <c r="IX99" s="367" t="str">
        <f t="shared" si="338"/>
        <v/>
      </c>
      <c r="IY99" s="368"/>
      <c r="IZ99" s="369" t="str">
        <f t="shared" si="339"/>
        <v/>
      </c>
      <c r="JA99" s="367" t="str">
        <f t="shared" si="340"/>
        <v/>
      </c>
      <c r="JB99" s="368"/>
      <c r="JC99" s="369" t="str">
        <f t="shared" si="341"/>
        <v/>
      </c>
      <c r="JD99" s="367" t="str">
        <f t="shared" si="342"/>
        <v/>
      </c>
      <c r="JE99" s="368"/>
      <c r="JF99" s="369" t="str">
        <f t="shared" si="343"/>
        <v>⇒</v>
      </c>
      <c r="JG99" s="367" t="str">
        <f t="shared" si="344"/>
        <v/>
      </c>
      <c r="JH99" s="402"/>
      <c r="JI99" s="369" t="str">
        <f t="shared" si="345"/>
        <v/>
      </c>
      <c r="JJ99" s="367" t="str">
        <f t="shared" si="346"/>
        <v/>
      </c>
      <c r="JK99" s="368"/>
      <c r="JL99" s="369" t="str">
        <f t="shared" si="347"/>
        <v/>
      </c>
      <c r="JM99" s="367" t="str">
        <f t="shared" si="348"/>
        <v/>
      </c>
      <c r="JN99" s="794"/>
      <c r="JO99" s="369" t="str">
        <f t="shared" si="349"/>
        <v/>
      </c>
      <c r="JP99" s="367" t="str">
        <f t="shared" si="350"/>
        <v/>
      </c>
      <c r="JQ99" s="368"/>
      <c r="JR99" s="369" t="str">
        <f t="shared" si="351"/>
        <v/>
      </c>
      <c r="JS99" s="367" t="str">
        <f t="shared" si="352"/>
        <v/>
      </c>
      <c r="JT99" s="368"/>
      <c r="JU99" s="369" t="str">
        <f t="shared" si="353"/>
        <v/>
      </c>
      <c r="JV99" s="367" t="str">
        <f t="shared" si="354"/>
        <v/>
      </c>
      <c r="JW99" s="794"/>
      <c r="JX99" s="369" t="str">
        <f t="shared" si="355"/>
        <v/>
      </c>
      <c r="JY99" s="367" t="str">
        <f t="shared" si="356"/>
        <v/>
      </c>
      <c r="JZ99" s="794"/>
      <c r="KA99" s="369" t="str">
        <f t="shared" si="357"/>
        <v/>
      </c>
      <c r="KB99" s="367" t="str">
        <f t="shared" si="358"/>
        <v/>
      </c>
      <c r="KC99" s="368"/>
      <c r="KD99" s="369" t="str">
        <f t="shared" si="359"/>
        <v/>
      </c>
      <c r="KE99" s="367" t="str">
        <f t="shared" si="360"/>
        <v/>
      </c>
      <c r="KF99" s="368"/>
      <c r="KG99" s="369" t="str">
        <f t="shared" si="361"/>
        <v/>
      </c>
      <c r="KH99" s="367" t="str">
        <f t="shared" si="362"/>
        <v/>
      </c>
      <c r="KI99" s="368"/>
      <c r="KJ99" s="369" t="str">
        <f t="shared" si="363"/>
        <v/>
      </c>
      <c r="KK99" s="367" t="str">
        <f t="shared" si="364"/>
        <v/>
      </c>
      <c r="KL99" s="368"/>
      <c r="KM99" s="369" t="str">
        <f t="shared" si="365"/>
        <v/>
      </c>
      <c r="KN99" s="367" t="str">
        <f t="shared" si="366"/>
        <v/>
      </c>
      <c r="KO99" s="368"/>
      <c r="KP99" s="369" t="str">
        <f t="shared" si="367"/>
        <v/>
      </c>
      <c r="KQ99" s="367" t="str">
        <f t="shared" si="368"/>
        <v/>
      </c>
      <c r="KR99" s="368"/>
      <c r="KS99" s="369" t="str">
        <f t="shared" si="369"/>
        <v/>
      </c>
      <c r="KT99" s="367" t="str">
        <f t="shared" si="370"/>
        <v/>
      </c>
      <c r="KU99" s="368"/>
      <c r="KV99" s="369" t="str">
        <f t="shared" si="371"/>
        <v/>
      </c>
      <c r="KW99" s="367" t="str">
        <f t="shared" si="372"/>
        <v/>
      </c>
      <c r="KX99" s="368"/>
      <c r="KY99" s="369" t="str">
        <f t="shared" si="373"/>
        <v/>
      </c>
      <c r="KZ99" s="367" t="str">
        <f t="shared" si="374"/>
        <v/>
      </c>
      <c r="LA99" s="368"/>
      <c r="LB99" s="369" t="str">
        <f t="shared" si="375"/>
        <v/>
      </c>
      <c r="LC99" s="367" t="str">
        <f t="shared" si="376"/>
        <v/>
      </c>
      <c r="LD99" s="368"/>
      <c r="LE99" s="369" t="str">
        <f t="shared" si="377"/>
        <v/>
      </c>
      <c r="LF99" s="367" t="str">
        <f t="shared" si="378"/>
        <v/>
      </c>
      <c r="LG99" s="368"/>
      <c r="LH99" s="369" t="str">
        <f t="shared" si="379"/>
        <v/>
      </c>
      <c r="LI99" s="367" t="str">
        <f t="shared" si="380"/>
        <v/>
      </c>
      <c r="LJ99" s="368"/>
      <c r="LK99" s="367" t="str">
        <f t="shared" si="381"/>
        <v/>
      </c>
      <c r="XFD99" s="230">
        <f t="shared" si="382"/>
        <v>400</v>
      </c>
    </row>
    <row r="100" spans="1:778 16384:16384" ht="21.65" customHeight="1" x14ac:dyDescent="0.2">
      <c r="A100" s="120"/>
      <c r="B100" s="637">
        <f>IFERROR(VLOOKUP($D100,[1]受注ﾌｧｲﾙ!$A$3:$BZ$1314,5,FALSE),"-")</f>
        <v>46134.427453703705</v>
      </c>
      <c r="C100" s="555">
        <f>IFERROR(VLOOKUP($D100,[1]受注ﾌｧｲﾙ!$A$3:$BZ$1314,6,FALSE),"-")</f>
        <v>0</v>
      </c>
      <c r="D100" s="763" t="s">
        <v>1061</v>
      </c>
      <c r="E100" s="638">
        <f>IFERROR(VLOOKUP($D100,[1]受注ﾌｧｲﾙ!$A$3:$BZ$1314,17,FALSE),"-")</f>
        <v>6780</v>
      </c>
      <c r="F100" s="540" t="str">
        <f>IFERROR(VLOOKUP($D100,[1]受注ﾌｧｲﾙ!$A$3:$BZ$1314,18,FALSE),"-")</f>
        <v>15025-AH1F-1550X100</v>
      </c>
      <c r="G100" s="540" t="str">
        <f>IFERROR(VLOOKUP($D100,[1]受注ﾌｧｲﾙ!$A$3:$BZ$1314,19,FALSE),"-")</f>
        <v>FA</v>
      </c>
      <c r="H100" s="540" t="str">
        <f>IFERROR(VLOOKUP($D100,[1]受注ﾌｧｲﾙ!$A$3:$BZ$1314,20,FALSE),"-")</f>
        <v xml:space="preserve">   </v>
      </c>
      <c r="I100" s="540" t="str">
        <f>IFERROR(VLOOKUP($D100,[1]受注ﾌｧｲﾙ!$A$3:$BZ$1314,21,FALSE),"-")</f>
        <v>S</v>
      </c>
      <c r="J100" s="639">
        <f>IFERROR(VLOOKUP($D100,[1]受注ﾌｧｲﾙ!$A$3:$BZ$1314,22,FALSE),"-")</f>
        <v>1250</v>
      </c>
      <c r="K100" s="540" t="str">
        <f>IFERROR(VLOOKUP($D100,[1]受注ﾌｧｲﾙ!$A$3:$BZ$1314,8,FALSE),"-")</f>
        <v>15025-JH1F-1550X250</v>
      </c>
      <c r="L100" s="540" t="str">
        <f>IFERROR(VLOOKUP($D100,[1]受注ﾌｧｲﾙ!$A$3:$BZ$1314,9,FALSE),"-")</f>
        <v>FA</v>
      </c>
      <c r="M100" s="540" t="str">
        <f>IFERROR(VLOOKUP($D100,[1]受注ﾌｧｲﾙ!$A$3:$BZ$1314,10,FALSE),"-")</f>
        <v xml:space="preserve">   </v>
      </c>
      <c r="N100" s="540" t="str">
        <f>IFERROR(VLOOKUP($D100,[1]受注ﾌｧｲﾙ!$A$3:$BZ$1314,11,FALSE),"-")</f>
        <v>S</v>
      </c>
      <c r="O100" s="639">
        <f>IFERROR(VLOOKUP($D100,[1]受注ﾌｧｲﾙ!$A$3:$BZ$1314,13,FALSE),"-")</f>
        <v>1250</v>
      </c>
      <c r="P100" s="540">
        <f>IFERROR(VLOOKUP($D100,[1]受注ﾌｧｲﾙ!$A$3:$BZ$1314,15,FALSE),"-")</f>
        <v>0</v>
      </c>
      <c r="Q100" s="640">
        <f>IFERROR((VLOOKUP($D100,[1]受注ﾌｧｲﾙ!$A$3:$BZ$1314,16,FALSE)*O100),"-")</f>
        <v>1250</v>
      </c>
      <c r="R100" s="640" t="str">
        <f>IFERROR(VLOOKUP($D100,[3]加工日報その他!$A$5:$DD$999,107,FALSE),"-")</f>
        <v>-</v>
      </c>
      <c r="S100" s="540" t="str">
        <f>IFERROR(VLOOKUP($D100,[1]受注ﾌｧｲﾙ!$A$3:$BZ$1314,26,FALSE),"-")</f>
        <v>EC</v>
      </c>
      <c r="T100" s="641" t="str">
        <f>IFERROR(VLOOKUP($D100,[1]受注ﾌｧｲﾙ!$A$3:$BZ$1314,23,FALSE),"-")</f>
        <v>湖南</v>
      </c>
      <c r="U100" s="642"/>
      <c r="V100" s="642"/>
      <c r="W100" s="642">
        <f>IFERROR(VLOOKUP($D100,[1]受注ﾌｧｲﾙ!$A$3:$BZ$1314,25,FALSE),"-")</f>
        <v>46143</v>
      </c>
      <c r="X100" s="642">
        <f>IFERROR(VLOOKUP($D100,[1]受注ﾌｧｲﾙ!$A$3:$BZ$1314,32,FALSE),"-")</f>
        <v>46155</v>
      </c>
      <c r="Y100" s="642">
        <f>IFERROR(VLOOKUP($D100,[1]受注ﾌｧｲﾙ!$A$3:$BZ$1314,33,FALSE),"-")</f>
        <v>46155</v>
      </c>
      <c r="Z100" s="642">
        <f t="shared" si="0"/>
        <v>46149</v>
      </c>
      <c r="AA100" s="643" t="str">
        <f>IFERROR(VLOOKUP($D100,[3]加工日報その他!$A$5:$DD$999,2,FALSE),"-")</f>
        <v>-</v>
      </c>
      <c r="AB100" s="644" t="str">
        <f>IFERROR(VLOOKUP($D100,[3]加工日報その他!$A$5:$DD$999,108,FALSE),"-")</f>
        <v>-</v>
      </c>
      <c r="AC100" s="645">
        <f t="shared" si="194"/>
        <v>1250</v>
      </c>
      <c r="AD100" s="410" t="str">
        <f>IFERROR(VLOOKUP($D100,[1]受注ﾌｧｲﾙ!$A$3:$BZ$1314,27,FALSE),"-")&amp;"　"&amp;IFERROR(VLOOKUP($D100,[1]受注ﾌｧｲﾙ!$A$3:$BZ$1314,28,FALSE),"-")&amp;"　"&amp;IFERROR(VLOOKUP($D100,[1]受注ﾌｧｲﾙ!$A$3:$BZ$1314,29,FALSE),"-")</f>
        <v>6ｲﾝﾁ紙管　EC面外巻/Q面ﾃｰﾌﾟﾏｰｷﾝｸﾞ外す　1Ｍｻﾝﾌﾟﾙ採取願います</v>
      </c>
      <c r="AE100" s="366"/>
      <c r="AF100" s="646" t="str">
        <f>IFERROR(VLOOKUP($D100,[3]加工日報その他!$A$5:$DD$999,94,FALSE),"-")</f>
        <v>-</v>
      </c>
      <c r="AG100" s="647" t="str">
        <f>IFERROR(VLOOKUP($D100,[1]受注ﾌｧｲﾙ!$A$3:$BZ$1314,2,FALSE),"-")</f>
        <v>通常入力</v>
      </c>
      <c r="AH100" s="647" t="str">
        <f>IFERROR(VLOOKUP($D100,[1]受注ﾌｧｲﾙ!$A$3:$BZ$1314,3,FALSE),"-")</f>
        <v>後加工</v>
      </c>
      <c r="AI100" s="648" t="str">
        <f>IFERROR(VLOOKUP($D100,[1]受注ﾌｧｲﾙ!$A$3:$BZ$1314,31,FALSE),"-")</f>
        <v>ｳﾙﾄﾗｽｴｰﾄﾞ</v>
      </c>
      <c r="AJ100" s="648" t="str">
        <f>IFERROR(VLOOKUP($D100,[1]受注ﾌｧｲﾙ!$A$3:$BZ$1314,12,FALSE),"-")</f>
        <v xml:space="preserve"> </v>
      </c>
      <c r="AK100" s="649" t="str">
        <f>IFERROR(VLOOKUP($D100,[1]受注ﾌｧｲﾙ!$A$3:$BZ$1314,24,FALSE),"-")</f>
        <v>EC</v>
      </c>
      <c r="AL100" s="366"/>
      <c r="AM100" s="366"/>
      <c r="AN100" s="366"/>
      <c r="AO100" s="366"/>
      <c r="AP100" s="366"/>
      <c r="AQ100" s="808" t="s">
        <v>322</v>
      </c>
      <c r="AR100" s="763"/>
      <c r="AS100" s="367" t="str">
        <f t="shared" si="200"/>
        <v/>
      </c>
      <c r="AT100" s="368"/>
      <c r="AU100" s="369" t="str">
        <f t="shared" si="201"/>
        <v/>
      </c>
      <c r="AV100" s="367" t="str">
        <f t="shared" si="202"/>
        <v/>
      </c>
      <c r="AW100" s="368"/>
      <c r="AX100" s="369" t="str">
        <f t="shared" si="203"/>
        <v/>
      </c>
      <c r="AY100" s="367" t="str">
        <f t="shared" si="204"/>
        <v/>
      </c>
      <c r="AZ100" s="402"/>
      <c r="BA100" s="369" t="str">
        <f t="shared" si="205"/>
        <v/>
      </c>
      <c r="BB100" s="367" t="str">
        <f t="shared" si="206"/>
        <v/>
      </c>
      <c r="BC100" s="402"/>
      <c r="BD100" s="369" t="str">
        <f t="shared" si="207"/>
        <v/>
      </c>
      <c r="BE100" s="367" t="str">
        <f t="shared" si="208"/>
        <v/>
      </c>
      <c r="BF100" s="402"/>
      <c r="BG100" s="369" t="str">
        <f t="shared" si="209"/>
        <v/>
      </c>
      <c r="BH100" s="367" t="str">
        <f t="shared" si="210"/>
        <v/>
      </c>
      <c r="BI100" s="368"/>
      <c r="BJ100" s="369" t="str">
        <f t="shared" si="211"/>
        <v/>
      </c>
      <c r="BK100" s="367" t="str">
        <f t="shared" si="212"/>
        <v/>
      </c>
      <c r="BL100" s="402"/>
      <c r="BM100" s="369" t="str">
        <f t="shared" si="213"/>
        <v/>
      </c>
      <c r="BN100" s="367" t="str">
        <f t="shared" si="214"/>
        <v/>
      </c>
      <c r="BO100" s="368"/>
      <c r="BP100" s="369" t="str">
        <f t="shared" si="215"/>
        <v/>
      </c>
      <c r="BQ100" s="367" t="str">
        <f t="shared" si="216"/>
        <v/>
      </c>
      <c r="BR100" s="368"/>
      <c r="BS100" s="369" t="str">
        <f t="shared" si="217"/>
        <v/>
      </c>
      <c r="BT100" s="367" t="str">
        <f t="shared" si="218"/>
        <v/>
      </c>
      <c r="BU100" s="368"/>
      <c r="BV100" s="369" t="str">
        <f t="shared" si="219"/>
        <v/>
      </c>
      <c r="BW100" s="367" t="str">
        <f t="shared" si="220"/>
        <v/>
      </c>
      <c r="BX100" s="368"/>
      <c r="BY100" s="369" t="str">
        <f t="shared" si="221"/>
        <v/>
      </c>
      <c r="BZ100" s="367" t="str">
        <f t="shared" si="222"/>
        <v/>
      </c>
      <c r="CA100" s="368"/>
      <c r="CB100" s="369" t="str">
        <f t="shared" si="223"/>
        <v/>
      </c>
      <c r="CC100" s="367" t="str">
        <f t="shared" si="224"/>
        <v/>
      </c>
      <c r="CD100" s="402"/>
      <c r="CE100" s="369" t="str">
        <f t="shared" si="225"/>
        <v/>
      </c>
      <c r="CF100" s="367" t="str">
        <f t="shared" si="226"/>
        <v/>
      </c>
      <c r="CG100" s="368"/>
      <c r="CH100" s="369" t="str">
        <f t="shared" si="227"/>
        <v/>
      </c>
      <c r="CI100" s="367" t="str">
        <f t="shared" si="228"/>
        <v/>
      </c>
      <c r="CJ100" s="794"/>
      <c r="CK100" s="369" t="str">
        <f t="shared" si="229"/>
        <v/>
      </c>
      <c r="CL100" s="367" t="str">
        <f t="shared" si="230"/>
        <v/>
      </c>
      <c r="CM100" s="368"/>
      <c r="CN100" s="369" t="str">
        <f t="shared" si="231"/>
        <v/>
      </c>
      <c r="CO100" s="367" t="str">
        <f t="shared" si="232"/>
        <v/>
      </c>
      <c r="CP100" s="368"/>
      <c r="CQ100" s="369" t="str">
        <f t="shared" si="233"/>
        <v/>
      </c>
      <c r="CR100" s="367" t="str">
        <f t="shared" si="234"/>
        <v/>
      </c>
      <c r="CS100" s="794"/>
      <c r="CT100" s="369" t="str">
        <f t="shared" si="235"/>
        <v/>
      </c>
      <c r="CU100" s="367" t="str">
        <f t="shared" si="236"/>
        <v/>
      </c>
      <c r="CV100" s="794"/>
      <c r="CW100" s="369" t="str">
        <f t="shared" si="237"/>
        <v/>
      </c>
      <c r="CX100" s="367" t="str">
        <f t="shared" si="238"/>
        <v/>
      </c>
      <c r="CY100" s="368"/>
      <c r="CZ100" s="369" t="str">
        <f t="shared" si="239"/>
        <v/>
      </c>
      <c r="DA100" s="367" t="str">
        <f t="shared" si="240"/>
        <v/>
      </c>
      <c r="DB100" s="368"/>
      <c r="DC100" s="369" t="str">
        <f t="shared" si="241"/>
        <v/>
      </c>
      <c r="DD100" s="367" t="str">
        <f t="shared" si="242"/>
        <v/>
      </c>
      <c r="DE100" s="368"/>
      <c r="DF100" s="369" t="str">
        <f t="shared" si="243"/>
        <v/>
      </c>
      <c r="DG100" s="367" t="str">
        <f t="shared" si="244"/>
        <v/>
      </c>
      <c r="DH100" s="368"/>
      <c r="DI100" s="369" t="str">
        <f t="shared" si="245"/>
        <v/>
      </c>
      <c r="DJ100" s="367" t="str">
        <f t="shared" si="246"/>
        <v/>
      </c>
      <c r="DK100" s="368"/>
      <c r="DL100" s="369" t="str">
        <f t="shared" si="247"/>
        <v/>
      </c>
      <c r="DM100" s="367" t="str">
        <f t="shared" si="248"/>
        <v/>
      </c>
      <c r="DN100" s="368"/>
      <c r="DO100" s="369" t="str">
        <f t="shared" si="249"/>
        <v/>
      </c>
      <c r="DP100" s="367" t="str">
        <f t="shared" si="250"/>
        <v/>
      </c>
      <c r="DQ100" s="368"/>
      <c r="DR100" s="369" t="str">
        <f t="shared" si="251"/>
        <v/>
      </c>
      <c r="DS100" s="367" t="str">
        <f t="shared" si="252"/>
        <v/>
      </c>
      <c r="DT100" s="368"/>
      <c r="DU100" s="369" t="str">
        <f t="shared" si="253"/>
        <v/>
      </c>
      <c r="DV100" s="367" t="str">
        <f t="shared" si="254"/>
        <v/>
      </c>
      <c r="DW100" s="368"/>
      <c r="DX100" s="369" t="str">
        <f t="shared" si="255"/>
        <v/>
      </c>
      <c r="DY100" s="367" t="str">
        <f t="shared" si="256"/>
        <v/>
      </c>
      <c r="DZ100" s="368"/>
      <c r="EA100" s="369" t="str">
        <f t="shared" si="257"/>
        <v/>
      </c>
      <c r="EB100" s="367" t="str">
        <f t="shared" si="258"/>
        <v/>
      </c>
      <c r="EC100" s="368"/>
      <c r="ED100" s="369" t="str">
        <f t="shared" si="259"/>
        <v/>
      </c>
      <c r="EE100" s="367" t="str">
        <f t="shared" si="260"/>
        <v/>
      </c>
      <c r="EF100" s="368"/>
      <c r="EG100" s="367" t="str">
        <f t="shared" si="198"/>
        <v/>
      </c>
      <c r="EH100" s="367" t="str">
        <f t="shared" si="198"/>
        <v/>
      </c>
      <c r="EI100" s="368"/>
      <c r="EJ100" s="369" t="str">
        <f t="shared" si="261"/>
        <v/>
      </c>
      <c r="EK100" s="367" t="str">
        <f t="shared" si="262"/>
        <v/>
      </c>
      <c r="EL100" s="368"/>
      <c r="EM100" s="369" t="str">
        <f t="shared" si="263"/>
        <v/>
      </c>
      <c r="EN100" s="367" t="str">
        <f t="shared" si="264"/>
        <v/>
      </c>
      <c r="EO100" s="402"/>
      <c r="EP100" s="369" t="str">
        <f t="shared" si="265"/>
        <v/>
      </c>
      <c r="EQ100" s="367" t="str">
        <f t="shared" si="266"/>
        <v/>
      </c>
      <c r="ER100" s="402"/>
      <c r="ES100" s="369" t="str">
        <f t="shared" si="267"/>
        <v/>
      </c>
      <c r="ET100" s="367" t="str">
        <f t="shared" si="268"/>
        <v/>
      </c>
      <c r="EU100" s="402"/>
      <c r="EV100" s="369" t="str">
        <f t="shared" si="269"/>
        <v/>
      </c>
      <c r="EW100" s="367" t="str">
        <f t="shared" si="270"/>
        <v/>
      </c>
      <c r="EX100" s="368"/>
      <c r="EY100" s="369" t="str">
        <f t="shared" si="271"/>
        <v/>
      </c>
      <c r="EZ100" s="367" t="str">
        <f t="shared" si="272"/>
        <v/>
      </c>
      <c r="FA100" s="402"/>
      <c r="FB100" s="369" t="str">
        <f t="shared" si="273"/>
        <v/>
      </c>
      <c r="FC100" s="367" t="str">
        <f t="shared" si="274"/>
        <v/>
      </c>
      <c r="FD100" s="368"/>
      <c r="FE100" s="369" t="str">
        <f t="shared" si="275"/>
        <v/>
      </c>
      <c r="FF100" s="367" t="str">
        <f t="shared" si="276"/>
        <v/>
      </c>
      <c r="FG100" s="368"/>
      <c r="FH100" s="369" t="str">
        <f t="shared" si="277"/>
        <v/>
      </c>
      <c r="FI100" s="367" t="str">
        <f t="shared" si="278"/>
        <v/>
      </c>
      <c r="FJ100" s="368"/>
      <c r="FK100" s="369" t="str">
        <f t="shared" si="279"/>
        <v/>
      </c>
      <c r="FL100" s="367" t="str">
        <f t="shared" si="280"/>
        <v/>
      </c>
      <c r="FM100" s="368"/>
      <c r="FN100" s="369" t="str">
        <f t="shared" si="281"/>
        <v/>
      </c>
      <c r="FO100" s="367" t="str">
        <f t="shared" si="282"/>
        <v/>
      </c>
      <c r="FP100" s="368"/>
      <c r="FQ100" s="369" t="str">
        <f t="shared" si="283"/>
        <v/>
      </c>
      <c r="FR100" s="367" t="str">
        <f t="shared" si="284"/>
        <v/>
      </c>
      <c r="FS100" s="402"/>
      <c r="FT100" s="369" t="str">
        <f t="shared" si="285"/>
        <v/>
      </c>
      <c r="FU100" s="367" t="str">
        <f t="shared" si="286"/>
        <v/>
      </c>
      <c r="FV100" s="368"/>
      <c r="FW100" s="369" t="str">
        <f t="shared" si="287"/>
        <v/>
      </c>
      <c r="FX100" s="367" t="str">
        <f t="shared" si="288"/>
        <v/>
      </c>
      <c r="FY100" s="794"/>
      <c r="FZ100" s="369" t="str">
        <f t="shared" si="289"/>
        <v/>
      </c>
      <c r="GA100" s="367" t="str">
        <f t="shared" si="290"/>
        <v/>
      </c>
      <c r="GB100" s="368"/>
      <c r="GC100" s="369" t="str">
        <f t="shared" si="291"/>
        <v/>
      </c>
      <c r="GD100" s="367" t="str">
        <f t="shared" si="292"/>
        <v/>
      </c>
      <c r="GE100" s="368"/>
      <c r="GF100" s="369" t="str">
        <f t="shared" si="293"/>
        <v/>
      </c>
      <c r="GG100" s="367" t="str">
        <f t="shared" si="294"/>
        <v/>
      </c>
      <c r="GH100" s="794"/>
      <c r="GI100" s="369" t="str">
        <f t="shared" si="295"/>
        <v/>
      </c>
      <c r="GJ100" s="367" t="str">
        <f t="shared" si="296"/>
        <v/>
      </c>
      <c r="GK100" s="794"/>
      <c r="GL100" s="369" t="str">
        <f t="shared" si="297"/>
        <v/>
      </c>
      <c r="GM100" s="367" t="str">
        <f t="shared" si="298"/>
        <v/>
      </c>
      <c r="GN100" s="368"/>
      <c r="GO100" s="369" t="str">
        <f t="shared" si="299"/>
        <v/>
      </c>
      <c r="GP100" s="367" t="str">
        <f t="shared" si="300"/>
        <v/>
      </c>
      <c r="GQ100" s="368"/>
      <c r="GR100" s="369" t="str">
        <f t="shared" si="301"/>
        <v/>
      </c>
      <c r="GS100" s="367" t="str">
        <f t="shared" si="302"/>
        <v/>
      </c>
      <c r="GT100" s="368"/>
      <c r="GU100" s="369" t="str">
        <f t="shared" si="303"/>
        <v/>
      </c>
      <c r="GV100" s="367" t="str">
        <f t="shared" si="304"/>
        <v/>
      </c>
      <c r="GW100" s="368"/>
      <c r="GX100" s="369" t="str">
        <f t="shared" si="305"/>
        <v/>
      </c>
      <c r="GY100" s="367" t="str">
        <f t="shared" si="306"/>
        <v/>
      </c>
      <c r="GZ100" s="368"/>
      <c r="HA100" s="369" t="str">
        <f t="shared" si="307"/>
        <v/>
      </c>
      <c r="HB100" s="367" t="str">
        <f t="shared" si="308"/>
        <v/>
      </c>
      <c r="HC100" s="368"/>
      <c r="HD100" s="369" t="str">
        <f t="shared" si="309"/>
        <v/>
      </c>
      <c r="HE100" s="367" t="str">
        <f t="shared" si="310"/>
        <v/>
      </c>
      <c r="HF100" s="368"/>
      <c r="HG100" s="369" t="str">
        <f t="shared" si="311"/>
        <v/>
      </c>
      <c r="HH100" s="367" t="str">
        <f t="shared" si="312"/>
        <v/>
      </c>
      <c r="HI100" s="368"/>
      <c r="HJ100" s="369" t="str">
        <f t="shared" si="313"/>
        <v/>
      </c>
      <c r="HK100" s="367" t="str">
        <f t="shared" si="314"/>
        <v/>
      </c>
      <c r="HL100" s="368"/>
      <c r="HM100" s="369" t="str">
        <f t="shared" si="315"/>
        <v/>
      </c>
      <c r="HN100" s="367" t="str">
        <f t="shared" si="316"/>
        <v/>
      </c>
      <c r="HO100" s="368"/>
      <c r="HP100" s="369" t="str">
        <f t="shared" si="317"/>
        <v/>
      </c>
      <c r="HQ100" s="367" t="str">
        <f t="shared" si="318"/>
        <v/>
      </c>
      <c r="HR100" s="368"/>
      <c r="HS100" s="369" t="str">
        <f t="shared" si="319"/>
        <v/>
      </c>
      <c r="HT100" s="367" t="str">
        <f t="shared" si="320"/>
        <v/>
      </c>
      <c r="HU100" s="368"/>
      <c r="HV100" s="367" t="str">
        <f t="shared" si="199"/>
        <v/>
      </c>
      <c r="HW100" s="367" t="str">
        <f t="shared" si="199"/>
        <v>→</v>
      </c>
      <c r="HX100" s="368"/>
      <c r="HY100" s="369" t="str">
        <f t="shared" si="321"/>
        <v/>
      </c>
      <c r="HZ100" s="367" t="str">
        <f t="shared" si="322"/>
        <v/>
      </c>
      <c r="IA100" s="368"/>
      <c r="IB100" s="369" t="str">
        <f t="shared" si="323"/>
        <v/>
      </c>
      <c r="IC100" s="367" t="str">
        <f t="shared" si="324"/>
        <v/>
      </c>
      <c r="ID100" s="402"/>
      <c r="IE100" s="369" t="str">
        <f t="shared" si="325"/>
        <v/>
      </c>
      <c r="IF100" s="367" t="str">
        <f t="shared" si="326"/>
        <v/>
      </c>
      <c r="IG100" s="402"/>
      <c r="IH100" s="369" t="str">
        <f t="shared" si="327"/>
        <v/>
      </c>
      <c r="II100" s="367" t="str">
        <f t="shared" si="328"/>
        <v/>
      </c>
      <c r="IJ100" s="402"/>
      <c r="IK100" s="369" t="str">
        <f t="shared" si="329"/>
        <v/>
      </c>
      <c r="IL100" s="367" t="str">
        <f t="shared" si="330"/>
        <v/>
      </c>
      <c r="IM100" s="368"/>
      <c r="IN100" s="369" t="str">
        <f t="shared" si="331"/>
        <v/>
      </c>
      <c r="IO100" s="367" t="str">
        <f t="shared" si="332"/>
        <v/>
      </c>
      <c r="IP100" s="402">
        <v>1250</v>
      </c>
      <c r="IQ100" s="369" t="str">
        <f t="shared" si="333"/>
        <v/>
      </c>
      <c r="IR100" s="367" t="str">
        <f t="shared" si="334"/>
        <v/>
      </c>
      <c r="IS100" s="368"/>
      <c r="IT100" s="369" t="str">
        <f t="shared" si="335"/>
        <v/>
      </c>
      <c r="IU100" s="367" t="str">
        <f t="shared" si="336"/>
        <v/>
      </c>
      <c r="IV100" s="368"/>
      <c r="IW100" s="369" t="str">
        <f t="shared" si="337"/>
        <v/>
      </c>
      <c r="IX100" s="367" t="str">
        <f t="shared" si="338"/>
        <v/>
      </c>
      <c r="IY100" s="368"/>
      <c r="IZ100" s="369" t="str">
        <f t="shared" si="339"/>
        <v/>
      </c>
      <c r="JA100" s="367" t="str">
        <f t="shared" si="340"/>
        <v/>
      </c>
      <c r="JB100" s="368"/>
      <c r="JC100" s="369" t="str">
        <f t="shared" si="341"/>
        <v/>
      </c>
      <c r="JD100" s="367" t="str">
        <f t="shared" si="342"/>
        <v/>
      </c>
      <c r="JE100" s="368"/>
      <c r="JF100" s="369" t="str">
        <f t="shared" si="343"/>
        <v/>
      </c>
      <c r="JG100" s="367" t="str">
        <f t="shared" si="344"/>
        <v/>
      </c>
      <c r="JH100" s="402"/>
      <c r="JI100" s="369" t="str">
        <f t="shared" si="345"/>
        <v>⇒</v>
      </c>
      <c r="JJ100" s="367" t="str">
        <f t="shared" si="346"/>
        <v/>
      </c>
      <c r="JK100" s="368"/>
      <c r="JL100" s="369" t="str">
        <f t="shared" si="347"/>
        <v/>
      </c>
      <c r="JM100" s="367" t="str">
        <f t="shared" si="348"/>
        <v/>
      </c>
      <c r="JN100" s="794"/>
      <c r="JO100" s="369" t="str">
        <f t="shared" si="349"/>
        <v/>
      </c>
      <c r="JP100" s="367" t="str">
        <f t="shared" si="350"/>
        <v/>
      </c>
      <c r="JQ100" s="368"/>
      <c r="JR100" s="369" t="str">
        <f t="shared" si="351"/>
        <v/>
      </c>
      <c r="JS100" s="367" t="str">
        <f t="shared" si="352"/>
        <v/>
      </c>
      <c r="JT100" s="368"/>
      <c r="JU100" s="369" t="str">
        <f t="shared" si="353"/>
        <v/>
      </c>
      <c r="JV100" s="367" t="str">
        <f t="shared" si="354"/>
        <v/>
      </c>
      <c r="JW100" s="794"/>
      <c r="JX100" s="369" t="str">
        <f t="shared" si="355"/>
        <v/>
      </c>
      <c r="JY100" s="367" t="str">
        <f t="shared" si="356"/>
        <v/>
      </c>
      <c r="JZ100" s="794"/>
      <c r="KA100" s="369" t="str">
        <f t="shared" si="357"/>
        <v/>
      </c>
      <c r="KB100" s="367" t="str">
        <f t="shared" si="358"/>
        <v/>
      </c>
      <c r="KC100" s="368"/>
      <c r="KD100" s="369" t="str">
        <f t="shared" si="359"/>
        <v/>
      </c>
      <c r="KE100" s="367" t="str">
        <f t="shared" si="360"/>
        <v/>
      </c>
      <c r="KF100" s="368"/>
      <c r="KG100" s="369" t="str">
        <f t="shared" si="361"/>
        <v/>
      </c>
      <c r="KH100" s="367" t="str">
        <f t="shared" si="362"/>
        <v/>
      </c>
      <c r="KI100" s="368"/>
      <c r="KJ100" s="369" t="str">
        <f t="shared" si="363"/>
        <v/>
      </c>
      <c r="KK100" s="367" t="str">
        <f t="shared" si="364"/>
        <v/>
      </c>
      <c r="KL100" s="368"/>
      <c r="KM100" s="369" t="str">
        <f t="shared" si="365"/>
        <v/>
      </c>
      <c r="KN100" s="367" t="str">
        <f t="shared" si="366"/>
        <v/>
      </c>
      <c r="KO100" s="368"/>
      <c r="KP100" s="369" t="str">
        <f t="shared" si="367"/>
        <v/>
      </c>
      <c r="KQ100" s="367" t="str">
        <f t="shared" si="368"/>
        <v/>
      </c>
      <c r="KR100" s="368"/>
      <c r="KS100" s="369" t="str">
        <f t="shared" si="369"/>
        <v/>
      </c>
      <c r="KT100" s="367" t="str">
        <f t="shared" si="370"/>
        <v/>
      </c>
      <c r="KU100" s="368"/>
      <c r="KV100" s="369" t="str">
        <f t="shared" si="371"/>
        <v/>
      </c>
      <c r="KW100" s="367" t="str">
        <f t="shared" si="372"/>
        <v/>
      </c>
      <c r="KX100" s="368"/>
      <c r="KY100" s="369" t="str">
        <f t="shared" si="373"/>
        <v/>
      </c>
      <c r="KZ100" s="367" t="str">
        <f t="shared" si="374"/>
        <v/>
      </c>
      <c r="LA100" s="368"/>
      <c r="LB100" s="369" t="str">
        <f t="shared" si="375"/>
        <v/>
      </c>
      <c r="LC100" s="367" t="str">
        <f t="shared" si="376"/>
        <v/>
      </c>
      <c r="LD100" s="368"/>
      <c r="LE100" s="369" t="str">
        <f t="shared" si="377"/>
        <v/>
      </c>
      <c r="LF100" s="367" t="str">
        <f t="shared" si="378"/>
        <v/>
      </c>
      <c r="LG100" s="368"/>
      <c r="LH100" s="369" t="str">
        <f t="shared" si="379"/>
        <v/>
      </c>
      <c r="LI100" s="367" t="str">
        <f t="shared" si="380"/>
        <v/>
      </c>
      <c r="LJ100" s="368"/>
      <c r="LK100" s="367" t="str">
        <f t="shared" si="381"/>
        <v/>
      </c>
      <c r="XFD100" s="230">
        <f t="shared" si="382"/>
        <v>2500</v>
      </c>
    </row>
    <row r="101" spans="1:778 16384:16384" ht="21.65" customHeight="1" x14ac:dyDescent="0.2">
      <c r="A101" s="120"/>
      <c r="B101" s="637">
        <f>IFERROR(VLOOKUP($D101,[1]受注ﾌｧｲﾙ!$A$3:$BZ$1314,5,FALSE),"-")</f>
        <v>46134.427453703705</v>
      </c>
      <c r="C101" s="555">
        <f>IFERROR(VLOOKUP($D101,[1]受注ﾌｧｲﾙ!$A$3:$BZ$1314,6,FALSE),"-")</f>
        <v>0</v>
      </c>
      <c r="D101" s="763" t="s">
        <v>1061</v>
      </c>
      <c r="E101" s="638">
        <f>IFERROR(VLOOKUP($D101,[1]受注ﾌｧｲﾙ!$A$3:$BZ$1314,17,FALSE),"-")</f>
        <v>6780</v>
      </c>
      <c r="F101" s="540" t="str">
        <f>IFERROR(VLOOKUP($D101,[1]受注ﾌｧｲﾙ!$A$3:$BZ$1314,18,FALSE),"-")</f>
        <v>15025-AH1F-1550X100</v>
      </c>
      <c r="G101" s="540" t="str">
        <f>IFERROR(VLOOKUP($D101,[1]受注ﾌｧｲﾙ!$A$3:$BZ$1314,19,FALSE),"-")</f>
        <v>FA</v>
      </c>
      <c r="H101" s="540" t="str">
        <f>IFERROR(VLOOKUP($D101,[1]受注ﾌｧｲﾙ!$A$3:$BZ$1314,20,FALSE),"-")</f>
        <v xml:space="preserve">   </v>
      </c>
      <c r="I101" s="540" t="str">
        <f>IFERROR(VLOOKUP($D101,[1]受注ﾌｧｲﾙ!$A$3:$BZ$1314,21,FALSE),"-")</f>
        <v>S</v>
      </c>
      <c r="J101" s="639">
        <f>IFERROR(VLOOKUP($D101,[1]受注ﾌｧｲﾙ!$A$3:$BZ$1314,22,FALSE),"-")</f>
        <v>1250</v>
      </c>
      <c r="K101" s="540" t="str">
        <f>IFERROR(VLOOKUP($D101,[1]受注ﾌｧｲﾙ!$A$3:$BZ$1314,8,FALSE),"-")</f>
        <v>15025-JH1F-1550X250</v>
      </c>
      <c r="L101" s="540" t="str">
        <f>IFERROR(VLOOKUP($D101,[1]受注ﾌｧｲﾙ!$A$3:$BZ$1314,9,FALSE),"-")</f>
        <v>FA</v>
      </c>
      <c r="M101" s="540" t="str">
        <f>IFERROR(VLOOKUP($D101,[1]受注ﾌｧｲﾙ!$A$3:$BZ$1314,10,FALSE),"-")</f>
        <v xml:space="preserve">   </v>
      </c>
      <c r="N101" s="540" t="str">
        <f>IFERROR(VLOOKUP($D101,[1]受注ﾌｧｲﾙ!$A$3:$BZ$1314,11,FALSE),"-")</f>
        <v>S</v>
      </c>
      <c r="O101" s="639">
        <f>IFERROR(VLOOKUP($D101,[1]受注ﾌｧｲﾙ!$A$3:$BZ$1314,13,FALSE),"-")</f>
        <v>1250</v>
      </c>
      <c r="P101" s="540">
        <f>IFERROR(VLOOKUP($D101,[1]受注ﾌｧｲﾙ!$A$3:$BZ$1314,15,FALSE),"-")</f>
        <v>0</v>
      </c>
      <c r="Q101" s="640">
        <f>IFERROR((VLOOKUP($D101,[1]受注ﾌｧｲﾙ!$A$3:$BZ$1314,16,FALSE)*O101),"-")</f>
        <v>1250</v>
      </c>
      <c r="R101" s="640" t="str">
        <f>IFERROR(VLOOKUP($D101,[3]加工日報その他!$A$5:$DD$999,107,FALSE),"-")</f>
        <v>-</v>
      </c>
      <c r="S101" s="540" t="str">
        <f>IFERROR(VLOOKUP($D101,[1]受注ﾌｧｲﾙ!$A$3:$BZ$1314,26,FALSE),"-")</f>
        <v>EC</v>
      </c>
      <c r="T101" s="641" t="str">
        <f>IFERROR(VLOOKUP($D101,[1]受注ﾌｧｲﾙ!$A$3:$BZ$1314,23,FALSE),"-")</f>
        <v>湖南</v>
      </c>
      <c r="U101" s="642"/>
      <c r="V101" s="642"/>
      <c r="W101" s="642">
        <f>IFERROR(VLOOKUP($D101,[1]受注ﾌｧｲﾙ!$A$3:$BZ$1314,25,FALSE),"-")</f>
        <v>46143</v>
      </c>
      <c r="X101" s="642">
        <f>IFERROR(VLOOKUP($D101,[1]受注ﾌｧｲﾙ!$A$3:$BZ$1314,32,FALSE),"-")</f>
        <v>46155</v>
      </c>
      <c r="Y101" s="642">
        <f>IFERROR(VLOOKUP($D101,[1]受注ﾌｧｲﾙ!$A$3:$BZ$1314,33,FALSE),"-")</f>
        <v>46155</v>
      </c>
      <c r="Z101" s="642">
        <f t="shared" si="0"/>
        <v>46149</v>
      </c>
      <c r="AA101" s="643" t="str">
        <f>IFERROR(VLOOKUP($D101,[3]加工日報その他!$A$5:$DD$999,2,FALSE),"-")</f>
        <v>-</v>
      </c>
      <c r="AB101" s="644" t="str">
        <f>IFERROR(VLOOKUP($D101,[3]加工日報その他!$A$5:$DD$999,108,FALSE),"-")</f>
        <v>-</v>
      </c>
      <c r="AC101" s="645">
        <f t="shared" si="194"/>
        <v>1250</v>
      </c>
      <c r="AD101" s="410" t="str">
        <f>IFERROR(VLOOKUP($D101,[1]受注ﾌｧｲﾙ!$A$3:$BZ$1314,27,FALSE),"-")&amp;"　"&amp;IFERROR(VLOOKUP($D101,[1]受注ﾌｧｲﾙ!$A$3:$BZ$1314,28,FALSE),"-")&amp;"　"&amp;IFERROR(VLOOKUP($D101,[1]受注ﾌｧｲﾙ!$A$3:$BZ$1314,29,FALSE),"-")</f>
        <v>6ｲﾝﾁ紙管　EC面外巻/Q面ﾃｰﾌﾟﾏｰｷﾝｸﾞ外す　1Ｍｻﾝﾌﾟﾙ採取願います</v>
      </c>
      <c r="AE101" s="366"/>
      <c r="AF101" s="646" t="str">
        <f>IFERROR(VLOOKUP($D101,[3]加工日報その他!$A$5:$DD$999,94,FALSE),"-")</f>
        <v>-</v>
      </c>
      <c r="AG101" s="647" t="str">
        <f>IFERROR(VLOOKUP($D101,[1]受注ﾌｧｲﾙ!$A$3:$BZ$1314,2,FALSE),"-")</f>
        <v>通常入力</v>
      </c>
      <c r="AH101" s="647" t="str">
        <f>IFERROR(VLOOKUP($D101,[1]受注ﾌｧｲﾙ!$A$3:$BZ$1314,3,FALSE),"-")</f>
        <v>後加工</v>
      </c>
      <c r="AI101" s="648" t="str">
        <f>IFERROR(VLOOKUP($D101,[1]受注ﾌｧｲﾙ!$A$3:$BZ$1314,31,FALSE),"-")</f>
        <v>ｳﾙﾄﾗｽｴｰﾄﾞ</v>
      </c>
      <c r="AJ101" s="648" t="str">
        <f>IFERROR(VLOOKUP($D101,[1]受注ﾌｧｲﾙ!$A$3:$BZ$1314,12,FALSE),"-")</f>
        <v xml:space="preserve"> </v>
      </c>
      <c r="AK101" s="649" t="str">
        <f>IFERROR(VLOOKUP($D101,[1]受注ﾌｧｲﾙ!$A$3:$BZ$1314,24,FALSE),"-")</f>
        <v>EC</v>
      </c>
      <c r="AL101" s="366"/>
      <c r="AM101" s="366"/>
      <c r="AN101" s="366"/>
      <c r="AO101" s="366"/>
      <c r="AP101" s="366"/>
      <c r="AQ101" s="808" t="s">
        <v>321</v>
      </c>
      <c r="AR101" s="763"/>
      <c r="AS101" s="367" t="str">
        <f t="shared" si="200"/>
        <v/>
      </c>
      <c r="AT101" s="368"/>
      <c r="AU101" s="369" t="str">
        <f t="shared" si="201"/>
        <v/>
      </c>
      <c r="AV101" s="367" t="str">
        <f t="shared" si="202"/>
        <v/>
      </c>
      <c r="AW101" s="368"/>
      <c r="AX101" s="369" t="str">
        <f t="shared" si="203"/>
        <v/>
      </c>
      <c r="AY101" s="367" t="str">
        <f t="shared" si="204"/>
        <v/>
      </c>
      <c r="AZ101" s="402"/>
      <c r="BA101" s="369" t="str">
        <f t="shared" si="205"/>
        <v/>
      </c>
      <c r="BB101" s="367" t="str">
        <f t="shared" si="206"/>
        <v/>
      </c>
      <c r="BC101" s="402"/>
      <c r="BD101" s="369" t="str">
        <f t="shared" si="207"/>
        <v/>
      </c>
      <c r="BE101" s="367" t="str">
        <f t="shared" si="208"/>
        <v/>
      </c>
      <c r="BF101" s="402"/>
      <c r="BG101" s="369" t="str">
        <f t="shared" si="209"/>
        <v/>
      </c>
      <c r="BH101" s="367" t="str">
        <f t="shared" si="210"/>
        <v/>
      </c>
      <c r="BI101" s="368"/>
      <c r="BJ101" s="369" t="str">
        <f t="shared" si="211"/>
        <v/>
      </c>
      <c r="BK101" s="367" t="str">
        <f t="shared" si="212"/>
        <v/>
      </c>
      <c r="BL101" s="402"/>
      <c r="BM101" s="369" t="str">
        <f t="shared" si="213"/>
        <v/>
      </c>
      <c r="BN101" s="367" t="str">
        <f t="shared" si="214"/>
        <v/>
      </c>
      <c r="BO101" s="368"/>
      <c r="BP101" s="369" t="str">
        <f t="shared" si="215"/>
        <v/>
      </c>
      <c r="BQ101" s="367" t="str">
        <f t="shared" si="216"/>
        <v/>
      </c>
      <c r="BR101" s="368"/>
      <c r="BS101" s="369" t="str">
        <f t="shared" si="217"/>
        <v/>
      </c>
      <c r="BT101" s="367" t="str">
        <f t="shared" si="218"/>
        <v/>
      </c>
      <c r="BU101" s="368"/>
      <c r="BV101" s="369" t="str">
        <f t="shared" si="219"/>
        <v/>
      </c>
      <c r="BW101" s="367" t="str">
        <f t="shared" si="220"/>
        <v/>
      </c>
      <c r="BX101" s="368"/>
      <c r="BY101" s="369" t="str">
        <f t="shared" si="221"/>
        <v/>
      </c>
      <c r="BZ101" s="367" t="str">
        <f t="shared" si="222"/>
        <v/>
      </c>
      <c r="CA101" s="368"/>
      <c r="CB101" s="369" t="str">
        <f t="shared" si="223"/>
        <v/>
      </c>
      <c r="CC101" s="367" t="str">
        <f t="shared" si="224"/>
        <v/>
      </c>
      <c r="CD101" s="402"/>
      <c r="CE101" s="369" t="str">
        <f t="shared" si="225"/>
        <v/>
      </c>
      <c r="CF101" s="367" t="str">
        <f t="shared" si="226"/>
        <v/>
      </c>
      <c r="CG101" s="368"/>
      <c r="CH101" s="369" t="str">
        <f t="shared" si="227"/>
        <v/>
      </c>
      <c r="CI101" s="367" t="str">
        <f t="shared" si="228"/>
        <v/>
      </c>
      <c r="CJ101" s="794"/>
      <c r="CK101" s="369" t="str">
        <f t="shared" si="229"/>
        <v/>
      </c>
      <c r="CL101" s="367" t="str">
        <f t="shared" si="230"/>
        <v/>
      </c>
      <c r="CM101" s="368"/>
      <c r="CN101" s="369" t="str">
        <f t="shared" si="231"/>
        <v/>
      </c>
      <c r="CO101" s="367" t="str">
        <f t="shared" si="232"/>
        <v/>
      </c>
      <c r="CP101" s="368"/>
      <c r="CQ101" s="369" t="str">
        <f t="shared" si="233"/>
        <v/>
      </c>
      <c r="CR101" s="367" t="str">
        <f t="shared" si="234"/>
        <v/>
      </c>
      <c r="CS101" s="794"/>
      <c r="CT101" s="369" t="str">
        <f t="shared" si="235"/>
        <v/>
      </c>
      <c r="CU101" s="367" t="str">
        <f t="shared" si="236"/>
        <v/>
      </c>
      <c r="CV101" s="794"/>
      <c r="CW101" s="369" t="str">
        <f t="shared" si="237"/>
        <v/>
      </c>
      <c r="CX101" s="367" t="str">
        <f t="shared" si="238"/>
        <v/>
      </c>
      <c r="CY101" s="368"/>
      <c r="CZ101" s="369" t="str">
        <f t="shared" si="239"/>
        <v/>
      </c>
      <c r="DA101" s="367" t="str">
        <f t="shared" si="240"/>
        <v/>
      </c>
      <c r="DB101" s="368"/>
      <c r="DC101" s="369" t="str">
        <f t="shared" si="241"/>
        <v/>
      </c>
      <c r="DD101" s="367" t="str">
        <f t="shared" si="242"/>
        <v/>
      </c>
      <c r="DE101" s="368"/>
      <c r="DF101" s="369" t="str">
        <f t="shared" si="243"/>
        <v/>
      </c>
      <c r="DG101" s="367" t="str">
        <f t="shared" si="244"/>
        <v/>
      </c>
      <c r="DH101" s="368"/>
      <c r="DI101" s="369" t="str">
        <f t="shared" si="245"/>
        <v/>
      </c>
      <c r="DJ101" s="367" t="str">
        <f t="shared" si="246"/>
        <v/>
      </c>
      <c r="DK101" s="368"/>
      <c r="DL101" s="369" t="str">
        <f t="shared" si="247"/>
        <v/>
      </c>
      <c r="DM101" s="367" t="str">
        <f t="shared" si="248"/>
        <v/>
      </c>
      <c r="DN101" s="368"/>
      <c r="DO101" s="369" t="str">
        <f t="shared" si="249"/>
        <v/>
      </c>
      <c r="DP101" s="367" t="str">
        <f t="shared" si="250"/>
        <v/>
      </c>
      <c r="DQ101" s="368"/>
      <c r="DR101" s="369" t="str">
        <f t="shared" si="251"/>
        <v/>
      </c>
      <c r="DS101" s="367" t="str">
        <f t="shared" si="252"/>
        <v/>
      </c>
      <c r="DT101" s="368"/>
      <c r="DU101" s="369" t="str">
        <f t="shared" si="253"/>
        <v/>
      </c>
      <c r="DV101" s="367" t="str">
        <f t="shared" si="254"/>
        <v/>
      </c>
      <c r="DW101" s="368"/>
      <c r="DX101" s="369" t="str">
        <f t="shared" si="255"/>
        <v/>
      </c>
      <c r="DY101" s="367" t="str">
        <f t="shared" si="256"/>
        <v/>
      </c>
      <c r="DZ101" s="368"/>
      <c r="EA101" s="369" t="str">
        <f t="shared" si="257"/>
        <v/>
      </c>
      <c r="EB101" s="367" t="str">
        <f t="shared" si="258"/>
        <v/>
      </c>
      <c r="EC101" s="368"/>
      <c r="ED101" s="369" t="str">
        <f t="shared" si="259"/>
        <v/>
      </c>
      <c r="EE101" s="367" t="str">
        <f t="shared" si="260"/>
        <v/>
      </c>
      <c r="EF101" s="368"/>
      <c r="EG101" s="367" t="str">
        <f t="shared" si="198"/>
        <v/>
      </c>
      <c r="EH101" s="367" t="str">
        <f t="shared" si="198"/>
        <v/>
      </c>
      <c r="EI101" s="368"/>
      <c r="EJ101" s="369" t="str">
        <f t="shared" si="261"/>
        <v/>
      </c>
      <c r="EK101" s="367" t="str">
        <f t="shared" si="262"/>
        <v/>
      </c>
      <c r="EL101" s="368"/>
      <c r="EM101" s="369" t="str">
        <f t="shared" si="263"/>
        <v/>
      </c>
      <c r="EN101" s="367" t="str">
        <f t="shared" si="264"/>
        <v/>
      </c>
      <c r="EO101" s="402"/>
      <c r="EP101" s="369" t="str">
        <f t="shared" si="265"/>
        <v/>
      </c>
      <c r="EQ101" s="367" t="str">
        <f t="shared" si="266"/>
        <v/>
      </c>
      <c r="ER101" s="402"/>
      <c r="ES101" s="369" t="str">
        <f t="shared" si="267"/>
        <v/>
      </c>
      <c r="ET101" s="367" t="str">
        <f t="shared" si="268"/>
        <v/>
      </c>
      <c r="EU101" s="402"/>
      <c r="EV101" s="369" t="str">
        <f t="shared" si="269"/>
        <v/>
      </c>
      <c r="EW101" s="367" t="str">
        <f t="shared" si="270"/>
        <v/>
      </c>
      <c r="EX101" s="368"/>
      <c r="EY101" s="369" t="str">
        <f t="shared" si="271"/>
        <v/>
      </c>
      <c r="EZ101" s="367" t="str">
        <f t="shared" si="272"/>
        <v/>
      </c>
      <c r="FA101" s="402"/>
      <c r="FB101" s="369" t="str">
        <f t="shared" si="273"/>
        <v/>
      </c>
      <c r="FC101" s="367" t="str">
        <f t="shared" si="274"/>
        <v/>
      </c>
      <c r="FD101" s="368"/>
      <c r="FE101" s="369" t="str">
        <f t="shared" si="275"/>
        <v/>
      </c>
      <c r="FF101" s="367" t="str">
        <f t="shared" si="276"/>
        <v/>
      </c>
      <c r="FG101" s="368"/>
      <c r="FH101" s="369" t="str">
        <f t="shared" si="277"/>
        <v/>
      </c>
      <c r="FI101" s="367" t="str">
        <f t="shared" si="278"/>
        <v/>
      </c>
      <c r="FJ101" s="368"/>
      <c r="FK101" s="369" t="str">
        <f t="shared" si="279"/>
        <v/>
      </c>
      <c r="FL101" s="367" t="str">
        <f t="shared" si="280"/>
        <v/>
      </c>
      <c r="FM101" s="368"/>
      <c r="FN101" s="369" t="str">
        <f t="shared" si="281"/>
        <v/>
      </c>
      <c r="FO101" s="367" t="str">
        <f t="shared" si="282"/>
        <v/>
      </c>
      <c r="FP101" s="368"/>
      <c r="FQ101" s="369" t="str">
        <f t="shared" si="283"/>
        <v/>
      </c>
      <c r="FR101" s="367" t="str">
        <f t="shared" si="284"/>
        <v/>
      </c>
      <c r="FS101" s="402"/>
      <c r="FT101" s="369" t="str">
        <f t="shared" si="285"/>
        <v/>
      </c>
      <c r="FU101" s="367" t="str">
        <f t="shared" si="286"/>
        <v/>
      </c>
      <c r="FV101" s="368"/>
      <c r="FW101" s="369" t="str">
        <f t="shared" si="287"/>
        <v/>
      </c>
      <c r="FX101" s="367" t="str">
        <f t="shared" si="288"/>
        <v/>
      </c>
      <c r="FY101" s="794"/>
      <c r="FZ101" s="369" t="str">
        <f t="shared" si="289"/>
        <v/>
      </c>
      <c r="GA101" s="367" t="str">
        <f t="shared" si="290"/>
        <v/>
      </c>
      <c r="GB101" s="368"/>
      <c r="GC101" s="369" t="str">
        <f t="shared" si="291"/>
        <v/>
      </c>
      <c r="GD101" s="367" t="str">
        <f t="shared" si="292"/>
        <v/>
      </c>
      <c r="GE101" s="368"/>
      <c r="GF101" s="369" t="str">
        <f t="shared" si="293"/>
        <v/>
      </c>
      <c r="GG101" s="367" t="str">
        <f t="shared" si="294"/>
        <v/>
      </c>
      <c r="GH101" s="794"/>
      <c r="GI101" s="369" t="str">
        <f t="shared" si="295"/>
        <v/>
      </c>
      <c r="GJ101" s="367" t="str">
        <f t="shared" si="296"/>
        <v/>
      </c>
      <c r="GK101" s="794"/>
      <c r="GL101" s="369" t="str">
        <f t="shared" si="297"/>
        <v/>
      </c>
      <c r="GM101" s="367" t="str">
        <f t="shared" si="298"/>
        <v/>
      </c>
      <c r="GN101" s="368"/>
      <c r="GO101" s="369" t="str">
        <f t="shared" si="299"/>
        <v/>
      </c>
      <c r="GP101" s="367" t="str">
        <f t="shared" si="300"/>
        <v/>
      </c>
      <c r="GQ101" s="368"/>
      <c r="GR101" s="369" t="str">
        <f t="shared" si="301"/>
        <v/>
      </c>
      <c r="GS101" s="367" t="str">
        <f t="shared" si="302"/>
        <v/>
      </c>
      <c r="GT101" s="368"/>
      <c r="GU101" s="369" t="str">
        <f t="shared" si="303"/>
        <v/>
      </c>
      <c r="GV101" s="367" t="str">
        <f t="shared" si="304"/>
        <v/>
      </c>
      <c r="GW101" s="368"/>
      <c r="GX101" s="369" t="str">
        <f t="shared" si="305"/>
        <v/>
      </c>
      <c r="GY101" s="367" t="str">
        <f t="shared" si="306"/>
        <v/>
      </c>
      <c r="GZ101" s="368"/>
      <c r="HA101" s="369" t="str">
        <f t="shared" si="307"/>
        <v/>
      </c>
      <c r="HB101" s="367" t="str">
        <f t="shared" si="308"/>
        <v/>
      </c>
      <c r="HC101" s="368"/>
      <c r="HD101" s="369" t="str">
        <f t="shared" si="309"/>
        <v/>
      </c>
      <c r="HE101" s="367" t="str">
        <f t="shared" si="310"/>
        <v/>
      </c>
      <c r="HF101" s="368"/>
      <c r="HG101" s="369" t="str">
        <f t="shared" si="311"/>
        <v/>
      </c>
      <c r="HH101" s="367" t="str">
        <f t="shared" si="312"/>
        <v/>
      </c>
      <c r="HI101" s="368"/>
      <c r="HJ101" s="369" t="str">
        <f t="shared" si="313"/>
        <v/>
      </c>
      <c r="HK101" s="367" t="str">
        <f t="shared" si="314"/>
        <v/>
      </c>
      <c r="HL101" s="368"/>
      <c r="HM101" s="369" t="str">
        <f t="shared" si="315"/>
        <v/>
      </c>
      <c r="HN101" s="367" t="str">
        <f t="shared" si="316"/>
        <v/>
      </c>
      <c r="HO101" s="368"/>
      <c r="HP101" s="369" t="str">
        <f t="shared" si="317"/>
        <v/>
      </c>
      <c r="HQ101" s="367" t="str">
        <f t="shared" si="318"/>
        <v/>
      </c>
      <c r="HR101" s="368"/>
      <c r="HS101" s="369" t="str">
        <f t="shared" si="319"/>
        <v/>
      </c>
      <c r="HT101" s="367" t="str">
        <f t="shared" si="320"/>
        <v/>
      </c>
      <c r="HU101" s="368"/>
      <c r="HV101" s="367" t="str">
        <f t="shared" si="199"/>
        <v/>
      </c>
      <c r="HW101" s="367" t="str">
        <f t="shared" si="199"/>
        <v>→</v>
      </c>
      <c r="HX101" s="368"/>
      <c r="HY101" s="369" t="str">
        <f t="shared" si="321"/>
        <v/>
      </c>
      <c r="HZ101" s="367" t="str">
        <f t="shared" si="322"/>
        <v/>
      </c>
      <c r="IA101" s="368"/>
      <c r="IB101" s="369" t="str">
        <f t="shared" si="323"/>
        <v/>
      </c>
      <c r="IC101" s="367" t="str">
        <f t="shared" si="324"/>
        <v/>
      </c>
      <c r="ID101" s="402"/>
      <c r="IE101" s="369" t="str">
        <f t="shared" si="325"/>
        <v/>
      </c>
      <c r="IF101" s="367" t="str">
        <f t="shared" si="326"/>
        <v/>
      </c>
      <c r="IG101" s="402"/>
      <c r="IH101" s="369" t="str">
        <f t="shared" si="327"/>
        <v/>
      </c>
      <c r="II101" s="367" t="str">
        <f t="shared" si="328"/>
        <v/>
      </c>
      <c r="IJ101" s="402"/>
      <c r="IK101" s="369" t="str">
        <f t="shared" si="329"/>
        <v/>
      </c>
      <c r="IL101" s="367" t="str">
        <f t="shared" si="330"/>
        <v/>
      </c>
      <c r="IM101" s="368"/>
      <c r="IN101" s="369" t="str">
        <f t="shared" si="331"/>
        <v/>
      </c>
      <c r="IO101" s="367" t="str">
        <f t="shared" si="332"/>
        <v/>
      </c>
      <c r="IP101" s="402">
        <v>1250</v>
      </c>
      <c r="IQ101" s="369" t="str">
        <f t="shared" si="333"/>
        <v/>
      </c>
      <c r="IR101" s="367" t="str">
        <f t="shared" si="334"/>
        <v/>
      </c>
      <c r="IS101" s="368"/>
      <c r="IT101" s="369" t="str">
        <f t="shared" si="335"/>
        <v/>
      </c>
      <c r="IU101" s="367" t="str">
        <f t="shared" si="336"/>
        <v/>
      </c>
      <c r="IV101" s="368"/>
      <c r="IW101" s="369" t="str">
        <f t="shared" si="337"/>
        <v/>
      </c>
      <c r="IX101" s="367" t="str">
        <f t="shared" si="338"/>
        <v/>
      </c>
      <c r="IY101" s="368"/>
      <c r="IZ101" s="369" t="str">
        <f t="shared" si="339"/>
        <v/>
      </c>
      <c r="JA101" s="367" t="str">
        <f t="shared" si="340"/>
        <v/>
      </c>
      <c r="JB101" s="368"/>
      <c r="JC101" s="369" t="str">
        <f t="shared" si="341"/>
        <v/>
      </c>
      <c r="JD101" s="367" t="str">
        <f t="shared" si="342"/>
        <v/>
      </c>
      <c r="JE101" s="368"/>
      <c r="JF101" s="369" t="str">
        <f t="shared" si="343"/>
        <v/>
      </c>
      <c r="JG101" s="367" t="str">
        <f t="shared" si="344"/>
        <v/>
      </c>
      <c r="JH101" s="402"/>
      <c r="JI101" s="369" t="str">
        <f t="shared" si="345"/>
        <v>⇒</v>
      </c>
      <c r="JJ101" s="367" t="str">
        <f t="shared" si="346"/>
        <v/>
      </c>
      <c r="JK101" s="368"/>
      <c r="JL101" s="369" t="str">
        <f t="shared" si="347"/>
        <v/>
      </c>
      <c r="JM101" s="367" t="str">
        <f t="shared" si="348"/>
        <v/>
      </c>
      <c r="JN101" s="794"/>
      <c r="JO101" s="369" t="str">
        <f t="shared" si="349"/>
        <v/>
      </c>
      <c r="JP101" s="367" t="str">
        <f t="shared" si="350"/>
        <v/>
      </c>
      <c r="JQ101" s="368"/>
      <c r="JR101" s="369" t="str">
        <f t="shared" si="351"/>
        <v/>
      </c>
      <c r="JS101" s="367" t="str">
        <f t="shared" si="352"/>
        <v/>
      </c>
      <c r="JT101" s="368"/>
      <c r="JU101" s="369" t="str">
        <f t="shared" si="353"/>
        <v/>
      </c>
      <c r="JV101" s="367" t="str">
        <f t="shared" si="354"/>
        <v/>
      </c>
      <c r="JW101" s="794"/>
      <c r="JX101" s="369" t="str">
        <f t="shared" si="355"/>
        <v/>
      </c>
      <c r="JY101" s="367" t="str">
        <f t="shared" si="356"/>
        <v/>
      </c>
      <c r="JZ101" s="794"/>
      <c r="KA101" s="369" t="str">
        <f t="shared" si="357"/>
        <v/>
      </c>
      <c r="KB101" s="367" t="str">
        <f t="shared" si="358"/>
        <v/>
      </c>
      <c r="KC101" s="368"/>
      <c r="KD101" s="369" t="str">
        <f t="shared" si="359"/>
        <v/>
      </c>
      <c r="KE101" s="367" t="str">
        <f t="shared" si="360"/>
        <v/>
      </c>
      <c r="KF101" s="368"/>
      <c r="KG101" s="369" t="str">
        <f t="shared" si="361"/>
        <v/>
      </c>
      <c r="KH101" s="367" t="str">
        <f t="shared" si="362"/>
        <v/>
      </c>
      <c r="KI101" s="368"/>
      <c r="KJ101" s="369" t="str">
        <f t="shared" si="363"/>
        <v/>
      </c>
      <c r="KK101" s="367" t="str">
        <f t="shared" si="364"/>
        <v/>
      </c>
      <c r="KL101" s="368"/>
      <c r="KM101" s="369" t="str">
        <f t="shared" si="365"/>
        <v/>
      </c>
      <c r="KN101" s="367" t="str">
        <f t="shared" si="366"/>
        <v/>
      </c>
      <c r="KO101" s="368"/>
      <c r="KP101" s="369" t="str">
        <f t="shared" si="367"/>
        <v/>
      </c>
      <c r="KQ101" s="367" t="str">
        <f t="shared" si="368"/>
        <v/>
      </c>
      <c r="KR101" s="368"/>
      <c r="KS101" s="369" t="str">
        <f t="shared" si="369"/>
        <v/>
      </c>
      <c r="KT101" s="367" t="str">
        <f t="shared" si="370"/>
        <v/>
      </c>
      <c r="KU101" s="368"/>
      <c r="KV101" s="369" t="str">
        <f t="shared" si="371"/>
        <v/>
      </c>
      <c r="KW101" s="367" t="str">
        <f t="shared" si="372"/>
        <v/>
      </c>
      <c r="KX101" s="368"/>
      <c r="KY101" s="369" t="str">
        <f t="shared" si="373"/>
        <v/>
      </c>
      <c r="KZ101" s="367" t="str">
        <f t="shared" si="374"/>
        <v/>
      </c>
      <c r="LA101" s="368"/>
      <c r="LB101" s="369" t="str">
        <f t="shared" si="375"/>
        <v/>
      </c>
      <c r="LC101" s="367" t="str">
        <f t="shared" si="376"/>
        <v/>
      </c>
      <c r="LD101" s="368"/>
      <c r="LE101" s="369" t="str">
        <f t="shared" si="377"/>
        <v/>
      </c>
      <c r="LF101" s="367" t="str">
        <f t="shared" si="378"/>
        <v/>
      </c>
      <c r="LG101" s="368"/>
      <c r="LH101" s="369" t="str">
        <f t="shared" si="379"/>
        <v/>
      </c>
      <c r="LI101" s="367" t="str">
        <f t="shared" si="380"/>
        <v/>
      </c>
      <c r="LJ101" s="368"/>
      <c r="LK101" s="367" t="str">
        <f t="shared" si="381"/>
        <v/>
      </c>
      <c r="XFD101" s="230">
        <f t="shared" si="382"/>
        <v>2500</v>
      </c>
    </row>
    <row r="102" spans="1:778 16384:16384" ht="21.65" customHeight="1" x14ac:dyDescent="0.2">
      <c r="A102" s="120"/>
      <c r="B102" s="637" t="str">
        <f>IFERROR(VLOOKUP($D102,[1]受注ﾌｧｲﾙ!$A$3:$BZ$1314,5,FALSE),"-")</f>
        <v>-</v>
      </c>
      <c r="C102" s="555" t="str">
        <f>IFERROR(VLOOKUP($D102,[1]受注ﾌｧｲﾙ!$A$3:$BZ$1314,6,FALSE),"-")</f>
        <v>-</v>
      </c>
      <c r="D102" s="763"/>
      <c r="E102" s="638" t="str">
        <f>IFERROR(VLOOKUP($D102,[1]受注ﾌｧｲﾙ!$A$3:$BZ$1314,17,FALSE),"-")</f>
        <v>-</v>
      </c>
      <c r="F102" s="540" t="str">
        <f>IFERROR(VLOOKUP($D102,[1]受注ﾌｧｲﾙ!$A$3:$BZ$1314,18,FALSE),"-")</f>
        <v>-</v>
      </c>
      <c r="G102" s="540" t="str">
        <f>IFERROR(VLOOKUP($D102,[1]受注ﾌｧｲﾙ!$A$3:$BZ$1314,19,FALSE),"-")</f>
        <v>-</v>
      </c>
      <c r="H102" s="540" t="str">
        <f>IFERROR(VLOOKUP($D102,[1]受注ﾌｧｲﾙ!$A$3:$BZ$1314,20,FALSE),"-")</f>
        <v>-</v>
      </c>
      <c r="I102" s="540" t="str">
        <f>IFERROR(VLOOKUP($D102,[1]受注ﾌｧｲﾙ!$A$3:$BZ$1314,21,FALSE),"-")</f>
        <v>-</v>
      </c>
      <c r="J102" s="639" t="str">
        <f>IFERROR(VLOOKUP($D102,[1]受注ﾌｧｲﾙ!$A$3:$BZ$1314,22,FALSE),"-")</f>
        <v>-</v>
      </c>
      <c r="K102" s="540" t="str">
        <f>IFERROR(VLOOKUP($D102,[1]受注ﾌｧｲﾙ!$A$3:$BZ$1314,8,FALSE),"-")</f>
        <v>-</v>
      </c>
      <c r="L102" s="540" t="str">
        <f>IFERROR(VLOOKUP($D102,[1]受注ﾌｧｲﾙ!$A$3:$BZ$1314,9,FALSE),"-")</f>
        <v>-</v>
      </c>
      <c r="M102" s="540" t="str">
        <f>IFERROR(VLOOKUP($D102,[1]受注ﾌｧｲﾙ!$A$3:$BZ$1314,10,FALSE),"-")</f>
        <v>-</v>
      </c>
      <c r="N102" s="540" t="str">
        <f>IFERROR(VLOOKUP($D102,[1]受注ﾌｧｲﾙ!$A$3:$BZ$1314,11,FALSE),"-")</f>
        <v>-</v>
      </c>
      <c r="O102" s="639" t="str">
        <f>IFERROR(VLOOKUP($D102,[1]受注ﾌｧｲﾙ!$A$3:$BZ$1314,13,FALSE),"-")</f>
        <v>-</v>
      </c>
      <c r="P102" s="540" t="str">
        <f>IFERROR(VLOOKUP($D102,[1]受注ﾌｧｲﾙ!$A$3:$BZ$1314,15,FALSE),"-")</f>
        <v>-</v>
      </c>
      <c r="Q102" s="640" t="str">
        <f>IFERROR((VLOOKUP($D102,[1]受注ﾌｧｲﾙ!$A$3:$BZ$1314,16,FALSE)*O102),"-")</f>
        <v>-</v>
      </c>
      <c r="R102" s="640" t="str">
        <f>IFERROR(VLOOKUP($D102,[3]加工日報その他!$A$5:$DD$999,107,FALSE),"-")</f>
        <v>-</v>
      </c>
      <c r="S102" s="540" t="str">
        <f>IFERROR(VLOOKUP($D102,[1]受注ﾌｧｲﾙ!$A$3:$BZ$1314,26,FALSE),"-")</f>
        <v>-</v>
      </c>
      <c r="T102" s="641" t="str">
        <f>IFERROR(VLOOKUP($D102,[1]受注ﾌｧｲﾙ!$A$3:$BZ$1314,23,FALSE),"-")</f>
        <v>-</v>
      </c>
      <c r="U102" s="642"/>
      <c r="V102" s="642"/>
      <c r="W102" s="642" t="str">
        <f>IFERROR(VLOOKUP($D102,[1]受注ﾌｧｲﾙ!$A$3:$BZ$1314,25,FALSE),"-")</f>
        <v>-</v>
      </c>
      <c r="X102" s="642" t="str">
        <f>IFERROR(VLOOKUP($D102,[1]受注ﾌｧｲﾙ!$A$3:$BZ$1314,32,FALSE),"-")</f>
        <v>-</v>
      </c>
      <c r="Y102" s="642" t="str">
        <f>IFERROR(VLOOKUP($D102,[1]受注ﾌｧｲﾙ!$A$3:$BZ$1314,33,FALSE),"-")</f>
        <v>-</v>
      </c>
      <c r="Z102" s="642" t="str">
        <f t="shared" si="0"/>
        <v>-</v>
      </c>
      <c r="AA102" s="643" t="str">
        <f>IFERROR(VLOOKUP($D102,[3]加工日報その他!$A$5:$DD$999,2,FALSE),"-")</f>
        <v>-</v>
      </c>
      <c r="AB102" s="644" t="str">
        <f>IFERROR(VLOOKUP($D102,[3]加工日報その他!$A$5:$DD$999,108,FALSE),"-")</f>
        <v>-</v>
      </c>
      <c r="AC102" s="645">
        <f t="shared" si="194"/>
        <v>0</v>
      </c>
      <c r="AD102" s="410" t="str">
        <f>IFERROR(VLOOKUP($D102,[1]受注ﾌｧｲﾙ!$A$3:$BZ$1314,27,FALSE),"-")&amp;"　"&amp;IFERROR(VLOOKUP($D102,[1]受注ﾌｧｲﾙ!$A$3:$BZ$1314,28,FALSE),"-")&amp;"　"&amp;IFERROR(VLOOKUP($D102,[1]受注ﾌｧｲﾙ!$A$3:$BZ$1314,29,FALSE),"-")</f>
        <v>-　-　-</v>
      </c>
      <c r="AE102" s="366"/>
      <c r="AF102" s="646" t="str">
        <f>IFERROR(VLOOKUP($D102,[3]加工日報その他!$A$5:$DD$999,94,FALSE),"-")</f>
        <v>-</v>
      </c>
      <c r="AG102" s="647" t="str">
        <f>IFERROR(VLOOKUP($D102,[1]受注ﾌｧｲﾙ!$A$3:$BZ$1314,2,FALSE),"-")</f>
        <v>-</v>
      </c>
      <c r="AH102" s="647" t="str">
        <f>IFERROR(VLOOKUP($D102,[1]受注ﾌｧｲﾙ!$A$3:$BZ$1314,3,FALSE),"-")</f>
        <v>-</v>
      </c>
      <c r="AI102" s="648" t="str">
        <f>IFERROR(VLOOKUP($D102,[1]受注ﾌｧｲﾙ!$A$3:$BZ$1314,31,FALSE),"-")</f>
        <v>-</v>
      </c>
      <c r="AJ102" s="648" t="str">
        <f>IFERROR(VLOOKUP($D102,[1]受注ﾌｧｲﾙ!$A$3:$BZ$1314,12,FALSE),"-")</f>
        <v>-</v>
      </c>
      <c r="AK102" s="649" t="str">
        <f>IFERROR(VLOOKUP($D102,[1]受注ﾌｧｲﾙ!$A$3:$BZ$1314,24,FALSE),"-")</f>
        <v>-</v>
      </c>
      <c r="AL102" s="366"/>
      <c r="AM102" s="366"/>
      <c r="AN102" s="366"/>
      <c r="AO102" s="366"/>
      <c r="AP102" s="366"/>
      <c r="AQ102" s="648" t="s">
        <v>330</v>
      </c>
      <c r="AR102" s="763"/>
      <c r="AS102" s="367" t="str">
        <f t="shared" si="200"/>
        <v/>
      </c>
      <c r="AT102" s="368"/>
      <c r="AU102" s="369" t="str">
        <f t="shared" si="201"/>
        <v/>
      </c>
      <c r="AV102" s="367" t="str">
        <f t="shared" si="202"/>
        <v/>
      </c>
      <c r="AW102" s="368"/>
      <c r="AX102" s="369" t="str">
        <f t="shared" si="203"/>
        <v/>
      </c>
      <c r="AY102" s="367" t="str">
        <f t="shared" si="204"/>
        <v/>
      </c>
      <c r="AZ102" s="402"/>
      <c r="BA102" s="369" t="str">
        <f t="shared" si="205"/>
        <v/>
      </c>
      <c r="BB102" s="367" t="str">
        <f t="shared" si="206"/>
        <v/>
      </c>
      <c r="BC102" s="402"/>
      <c r="BD102" s="369" t="str">
        <f t="shared" si="207"/>
        <v/>
      </c>
      <c r="BE102" s="367" t="str">
        <f t="shared" si="208"/>
        <v/>
      </c>
      <c r="BF102" s="402"/>
      <c r="BG102" s="369" t="str">
        <f t="shared" si="209"/>
        <v/>
      </c>
      <c r="BH102" s="367" t="str">
        <f t="shared" si="210"/>
        <v/>
      </c>
      <c r="BI102" s="368"/>
      <c r="BJ102" s="369" t="str">
        <f t="shared" si="211"/>
        <v/>
      </c>
      <c r="BK102" s="367" t="str">
        <f t="shared" si="212"/>
        <v/>
      </c>
      <c r="BL102" s="402"/>
      <c r="BM102" s="369" t="str">
        <f t="shared" si="213"/>
        <v/>
      </c>
      <c r="BN102" s="367" t="str">
        <f t="shared" si="214"/>
        <v/>
      </c>
      <c r="BO102" s="368"/>
      <c r="BP102" s="369" t="str">
        <f t="shared" si="215"/>
        <v/>
      </c>
      <c r="BQ102" s="367" t="str">
        <f t="shared" si="216"/>
        <v/>
      </c>
      <c r="BR102" s="368"/>
      <c r="BS102" s="369" t="str">
        <f t="shared" si="217"/>
        <v/>
      </c>
      <c r="BT102" s="367" t="str">
        <f t="shared" si="218"/>
        <v/>
      </c>
      <c r="BU102" s="368"/>
      <c r="BV102" s="369" t="str">
        <f t="shared" si="219"/>
        <v/>
      </c>
      <c r="BW102" s="367" t="str">
        <f t="shared" si="220"/>
        <v/>
      </c>
      <c r="BX102" s="368"/>
      <c r="BY102" s="369" t="str">
        <f t="shared" si="221"/>
        <v/>
      </c>
      <c r="BZ102" s="367" t="str">
        <f t="shared" si="222"/>
        <v/>
      </c>
      <c r="CA102" s="368"/>
      <c r="CB102" s="369" t="str">
        <f t="shared" si="223"/>
        <v/>
      </c>
      <c r="CC102" s="367" t="str">
        <f t="shared" si="224"/>
        <v/>
      </c>
      <c r="CD102" s="402"/>
      <c r="CE102" s="369" t="str">
        <f t="shared" si="225"/>
        <v/>
      </c>
      <c r="CF102" s="367" t="str">
        <f t="shared" si="226"/>
        <v/>
      </c>
      <c r="CG102" s="368"/>
      <c r="CH102" s="369" t="str">
        <f t="shared" si="227"/>
        <v/>
      </c>
      <c r="CI102" s="367" t="str">
        <f t="shared" si="228"/>
        <v/>
      </c>
      <c r="CJ102" s="794"/>
      <c r="CK102" s="369" t="str">
        <f t="shared" si="229"/>
        <v/>
      </c>
      <c r="CL102" s="367" t="str">
        <f t="shared" si="230"/>
        <v/>
      </c>
      <c r="CM102" s="368"/>
      <c r="CN102" s="369" t="str">
        <f t="shared" si="231"/>
        <v/>
      </c>
      <c r="CO102" s="367" t="str">
        <f t="shared" si="232"/>
        <v/>
      </c>
      <c r="CP102" s="368"/>
      <c r="CQ102" s="369" t="str">
        <f t="shared" si="233"/>
        <v/>
      </c>
      <c r="CR102" s="367" t="str">
        <f t="shared" si="234"/>
        <v/>
      </c>
      <c r="CS102" s="794"/>
      <c r="CT102" s="369" t="str">
        <f t="shared" si="235"/>
        <v/>
      </c>
      <c r="CU102" s="367" t="str">
        <f t="shared" si="236"/>
        <v/>
      </c>
      <c r="CV102" s="794"/>
      <c r="CW102" s="369" t="str">
        <f t="shared" si="237"/>
        <v/>
      </c>
      <c r="CX102" s="367" t="str">
        <f t="shared" si="238"/>
        <v/>
      </c>
      <c r="CY102" s="368"/>
      <c r="CZ102" s="369" t="str">
        <f t="shared" si="239"/>
        <v/>
      </c>
      <c r="DA102" s="367" t="str">
        <f t="shared" si="240"/>
        <v/>
      </c>
      <c r="DB102" s="368"/>
      <c r="DC102" s="369" t="str">
        <f t="shared" si="241"/>
        <v/>
      </c>
      <c r="DD102" s="367" t="str">
        <f t="shared" si="242"/>
        <v/>
      </c>
      <c r="DE102" s="368"/>
      <c r="DF102" s="369" t="str">
        <f t="shared" si="243"/>
        <v/>
      </c>
      <c r="DG102" s="367" t="str">
        <f t="shared" si="244"/>
        <v/>
      </c>
      <c r="DH102" s="368"/>
      <c r="DI102" s="369" t="str">
        <f t="shared" si="245"/>
        <v/>
      </c>
      <c r="DJ102" s="367" t="str">
        <f t="shared" si="246"/>
        <v/>
      </c>
      <c r="DK102" s="368"/>
      <c r="DL102" s="369" t="str">
        <f t="shared" si="247"/>
        <v/>
      </c>
      <c r="DM102" s="367" t="str">
        <f t="shared" si="248"/>
        <v/>
      </c>
      <c r="DN102" s="368"/>
      <c r="DO102" s="369" t="str">
        <f t="shared" si="249"/>
        <v/>
      </c>
      <c r="DP102" s="367" t="str">
        <f t="shared" si="250"/>
        <v/>
      </c>
      <c r="DQ102" s="368"/>
      <c r="DR102" s="369" t="str">
        <f t="shared" si="251"/>
        <v/>
      </c>
      <c r="DS102" s="367" t="str">
        <f t="shared" si="252"/>
        <v/>
      </c>
      <c r="DT102" s="368"/>
      <c r="DU102" s="369" t="str">
        <f t="shared" si="253"/>
        <v/>
      </c>
      <c r="DV102" s="367" t="str">
        <f t="shared" si="254"/>
        <v/>
      </c>
      <c r="DW102" s="368"/>
      <c r="DX102" s="369" t="str">
        <f t="shared" si="255"/>
        <v/>
      </c>
      <c r="DY102" s="367" t="str">
        <f t="shared" si="256"/>
        <v/>
      </c>
      <c r="DZ102" s="368"/>
      <c r="EA102" s="369" t="str">
        <f t="shared" si="257"/>
        <v/>
      </c>
      <c r="EB102" s="367" t="str">
        <f t="shared" si="258"/>
        <v/>
      </c>
      <c r="EC102" s="368"/>
      <c r="ED102" s="369" t="str">
        <f t="shared" si="259"/>
        <v/>
      </c>
      <c r="EE102" s="367" t="str">
        <f t="shared" si="260"/>
        <v/>
      </c>
      <c r="EF102" s="368"/>
      <c r="EG102" s="367" t="str">
        <f t="shared" si="198"/>
        <v/>
      </c>
      <c r="EH102" s="367" t="str">
        <f t="shared" si="198"/>
        <v/>
      </c>
      <c r="EI102" s="368"/>
      <c r="EJ102" s="369" t="str">
        <f t="shared" si="261"/>
        <v/>
      </c>
      <c r="EK102" s="367" t="str">
        <f t="shared" si="262"/>
        <v/>
      </c>
      <c r="EL102" s="368"/>
      <c r="EM102" s="369" t="str">
        <f t="shared" si="263"/>
        <v/>
      </c>
      <c r="EN102" s="367" t="str">
        <f t="shared" si="264"/>
        <v/>
      </c>
      <c r="EO102" s="402"/>
      <c r="EP102" s="369" t="str">
        <f t="shared" si="265"/>
        <v/>
      </c>
      <c r="EQ102" s="367" t="str">
        <f t="shared" si="266"/>
        <v/>
      </c>
      <c r="ER102" s="402"/>
      <c r="ES102" s="369" t="str">
        <f t="shared" si="267"/>
        <v/>
      </c>
      <c r="ET102" s="367" t="str">
        <f t="shared" si="268"/>
        <v/>
      </c>
      <c r="EU102" s="402"/>
      <c r="EV102" s="369" t="str">
        <f t="shared" si="269"/>
        <v/>
      </c>
      <c r="EW102" s="367" t="str">
        <f t="shared" si="270"/>
        <v/>
      </c>
      <c r="EX102" s="368"/>
      <c r="EY102" s="369" t="str">
        <f t="shared" si="271"/>
        <v/>
      </c>
      <c r="EZ102" s="367" t="str">
        <f t="shared" si="272"/>
        <v/>
      </c>
      <c r="FA102" s="402"/>
      <c r="FB102" s="369" t="str">
        <f t="shared" si="273"/>
        <v/>
      </c>
      <c r="FC102" s="367" t="str">
        <f t="shared" si="274"/>
        <v/>
      </c>
      <c r="FD102" s="368"/>
      <c r="FE102" s="369" t="str">
        <f t="shared" si="275"/>
        <v/>
      </c>
      <c r="FF102" s="367" t="str">
        <f t="shared" si="276"/>
        <v/>
      </c>
      <c r="FG102" s="368"/>
      <c r="FH102" s="369" t="str">
        <f t="shared" si="277"/>
        <v/>
      </c>
      <c r="FI102" s="367" t="str">
        <f t="shared" si="278"/>
        <v/>
      </c>
      <c r="FJ102" s="368"/>
      <c r="FK102" s="369" t="str">
        <f t="shared" si="279"/>
        <v/>
      </c>
      <c r="FL102" s="367" t="str">
        <f t="shared" si="280"/>
        <v/>
      </c>
      <c r="FM102" s="368"/>
      <c r="FN102" s="369" t="str">
        <f t="shared" si="281"/>
        <v/>
      </c>
      <c r="FO102" s="367" t="str">
        <f t="shared" si="282"/>
        <v/>
      </c>
      <c r="FP102" s="368"/>
      <c r="FQ102" s="369" t="str">
        <f t="shared" si="283"/>
        <v/>
      </c>
      <c r="FR102" s="367" t="str">
        <f t="shared" si="284"/>
        <v/>
      </c>
      <c r="FS102" s="402"/>
      <c r="FT102" s="369" t="str">
        <f t="shared" si="285"/>
        <v/>
      </c>
      <c r="FU102" s="367" t="str">
        <f t="shared" si="286"/>
        <v/>
      </c>
      <c r="FV102" s="368"/>
      <c r="FW102" s="369" t="str">
        <f t="shared" si="287"/>
        <v/>
      </c>
      <c r="FX102" s="367" t="str">
        <f t="shared" si="288"/>
        <v/>
      </c>
      <c r="FY102" s="794"/>
      <c r="FZ102" s="369" t="str">
        <f t="shared" si="289"/>
        <v/>
      </c>
      <c r="GA102" s="367" t="str">
        <f t="shared" si="290"/>
        <v/>
      </c>
      <c r="GB102" s="368"/>
      <c r="GC102" s="369" t="str">
        <f t="shared" si="291"/>
        <v/>
      </c>
      <c r="GD102" s="367" t="str">
        <f t="shared" si="292"/>
        <v/>
      </c>
      <c r="GE102" s="368"/>
      <c r="GF102" s="369" t="str">
        <f t="shared" si="293"/>
        <v/>
      </c>
      <c r="GG102" s="367" t="str">
        <f t="shared" si="294"/>
        <v/>
      </c>
      <c r="GH102" s="794"/>
      <c r="GI102" s="369" t="str">
        <f t="shared" si="295"/>
        <v/>
      </c>
      <c r="GJ102" s="367" t="str">
        <f t="shared" si="296"/>
        <v/>
      </c>
      <c r="GK102" s="794"/>
      <c r="GL102" s="369" t="str">
        <f t="shared" si="297"/>
        <v/>
      </c>
      <c r="GM102" s="367" t="str">
        <f t="shared" si="298"/>
        <v/>
      </c>
      <c r="GN102" s="368"/>
      <c r="GO102" s="369" t="str">
        <f t="shared" si="299"/>
        <v/>
      </c>
      <c r="GP102" s="367" t="str">
        <f t="shared" si="300"/>
        <v/>
      </c>
      <c r="GQ102" s="368"/>
      <c r="GR102" s="369" t="str">
        <f t="shared" si="301"/>
        <v/>
      </c>
      <c r="GS102" s="367" t="str">
        <f t="shared" si="302"/>
        <v/>
      </c>
      <c r="GT102" s="368"/>
      <c r="GU102" s="369" t="str">
        <f t="shared" si="303"/>
        <v/>
      </c>
      <c r="GV102" s="367" t="str">
        <f t="shared" si="304"/>
        <v/>
      </c>
      <c r="GW102" s="368"/>
      <c r="GX102" s="369" t="str">
        <f t="shared" si="305"/>
        <v/>
      </c>
      <c r="GY102" s="367" t="str">
        <f t="shared" si="306"/>
        <v/>
      </c>
      <c r="GZ102" s="368"/>
      <c r="HA102" s="369" t="str">
        <f t="shared" si="307"/>
        <v/>
      </c>
      <c r="HB102" s="367" t="str">
        <f t="shared" si="308"/>
        <v/>
      </c>
      <c r="HC102" s="368"/>
      <c r="HD102" s="369" t="str">
        <f t="shared" si="309"/>
        <v/>
      </c>
      <c r="HE102" s="367" t="str">
        <f t="shared" si="310"/>
        <v/>
      </c>
      <c r="HF102" s="368"/>
      <c r="HG102" s="369" t="str">
        <f t="shared" si="311"/>
        <v/>
      </c>
      <c r="HH102" s="367" t="str">
        <f t="shared" si="312"/>
        <v/>
      </c>
      <c r="HI102" s="368"/>
      <c r="HJ102" s="369" t="str">
        <f t="shared" si="313"/>
        <v/>
      </c>
      <c r="HK102" s="367" t="str">
        <f t="shared" si="314"/>
        <v/>
      </c>
      <c r="HL102" s="368"/>
      <c r="HM102" s="369" t="str">
        <f t="shared" si="315"/>
        <v/>
      </c>
      <c r="HN102" s="367" t="str">
        <f t="shared" si="316"/>
        <v/>
      </c>
      <c r="HO102" s="368"/>
      <c r="HP102" s="369" t="str">
        <f t="shared" si="317"/>
        <v/>
      </c>
      <c r="HQ102" s="367" t="str">
        <f t="shared" si="318"/>
        <v/>
      </c>
      <c r="HR102" s="368"/>
      <c r="HS102" s="369" t="str">
        <f t="shared" si="319"/>
        <v/>
      </c>
      <c r="HT102" s="367" t="str">
        <f t="shared" si="320"/>
        <v/>
      </c>
      <c r="HU102" s="368"/>
      <c r="HV102" s="367" t="str">
        <f t="shared" si="199"/>
        <v/>
      </c>
      <c r="HW102" s="367" t="str">
        <f t="shared" si="199"/>
        <v/>
      </c>
      <c r="HX102" s="368"/>
      <c r="HY102" s="369" t="str">
        <f t="shared" si="321"/>
        <v/>
      </c>
      <c r="HZ102" s="367" t="str">
        <f t="shared" si="322"/>
        <v/>
      </c>
      <c r="IA102" s="368"/>
      <c r="IB102" s="369" t="str">
        <f t="shared" si="323"/>
        <v/>
      </c>
      <c r="IC102" s="367" t="str">
        <f t="shared" si="324"/>
        <v/>
      </c>
      <c r="ID102" s="402"/>
      <c r="IE102" s="369" t="str">
        <f t="shared" si="325"/>
        <v/>
      </c>
      <c r="IF102" s="367" t="str">
        <f t="shared" si="326"/>
        <v/>
      </c>
      <c r="IG102" s="402"/>
      <c r="IH102" s="369" t="str">
        <f t="shared" si="327"/>
        <v/>
      </c>
      <c r="II102" s="367" t="str">
        <f t="shared" si="328"/>
        <v/>
      </c>
      <c r="IJ102" s="402"/>
      <c r="IK102" s="369" t="str">
        <f t="shared" si="329"/>
        <v/>
      </c>
      <c r="IL102" s="367" t="str">
        <f t="shared" si="330"/>
        <v/>
      </c>
      <c r="IM102" s="368"/>
      <c r="IN102" s="369" t="str">
        <f t="shared" si="331"/>
        <v/>
      </c>
      <c r="IO102" s="367" t="str">
        <f t="shared" si="332"/>
        <v/>
      </c>
      <c r="IP102" s="402"/>
      <c r="IQ102" s="369" t="str">
        <f t="shared" si="333"/>
        <v/>
      </c>
      <c r="IR102" s="367" t="str">
        <f t="shared" si="334"/>
        <v/>
      </c>
      <c r="IS102" s="368"/>
      <c r="IT102" s="369" t="str">
        <f t="shared" si="335"/>
        <v/>
      </c>
      <c r="IU102" s="367" t="str">
        <f t="shared" si="336"/>
        <v/>
      </c>
      <c r="IV102" s="368"/>
      <c r="IW102" s="369" t="str">
        <f t="shared" si="337"/>
        <v/>
      </c>
      <c r="IX102" s="367" t="str">
        <f t="shared" si="338"/>
        <v/>
      </c>
      <c r="IY102" s="368"/>
      <c r="IZ102" s="369" t="str">
        <f t="shared" si="339"/>
        <v/>
      </c>
      <c r="JA102" s="367" t="str">
        <f t="shared" si="340"/>
        <v/>
      </c>
      <c r="JB102" s="368"/>
      <c r="JC102" s="369" t="str">
        <f t="shared" si="341"/>
        <v/>
      </c>
      <c r="JD102" s="367" t="str">
        <f t="shared" si="342"/>
        <v/>
      </c>
      <c r="JE102" s="368"/>
      <c r="JF102" s="369" t="str">
        <f t="shared" si="343"/>
        <v/>
      </c>
      <c r="JG102" s="367" t="str">
        <f t="shared" si="344"/>
        <v/>
      </c>
      <c r="JH102" s="402"/>
      <c r="JI102" s="369" t="str">
        <f t="shared" si="345"/>
        <v/>
      </c>
      <c r="JJ102" s="367" t="str">
        <f t="shared" si="346"/>
        <v/>
      </c>
      <c r="JK102" s="368"/>
      <c r="JL102" s="369" t="str">
        <f t="shared" si="347"/>
        <v/>
      </c>
      <c r="JM102" s="367" t="str">
        <f t="shared" si="348"/>
        <v/>
      </c>
      <c r="JN102" s="794"/>
      <c r="JO102" s="369" t="str">
        <f t="shared" si="349"/>
        <v/>
      </c>
      <c r="JP102" s="367" t="str">
        <f t="shared" si="350"/>
        <v/>
      </c>
      <c r="JQ102" s="368"/>
      <c r="JR102" s="369" t="str">
        <f t="shared" si="351"/>
        <v/>
      </c>
      <c r="JS102" s="367" t="str">
        <f t="shared" si="352"/>
        <v/>
      </c>
      <c r="JT102" s="368"/>
      <c r="JU102" s="369" t="str">
        <f t="shared" si="353"/>
        <v/>
      </c>
      <c r="JV102" s="367" t="str">
        <f t="shared" si="354"/>
        <v/>
      </c>
      <c r="JW102" s="794"/>
      <c r="JX102" s="369" t="str">
        <f t="shared" si="355"/>
        <v/>
      </c>
      <c r="JY102" s="367" t="str">
        <f t="shared" si="356"/>
        <v/>
      </c>
      <c r="JZ102" s="794"/>
      <c r="KA102" s="369" t="str">
        <f t="shared" si="357"/>
        <v/>
      </c>
      <c r="KB102" s="367" t="str">
        <f t="shared" si="358"/>
        <v/>
      </c>
      <c r="KC102" s="368"/>
      <c r="KD102" s="369" t="str">
        <f t="shared" si="359"/>
        <v/>
      </c>
      <c r="KE102" s="367" t="str">
        <f t="shared" si="360"/>
        <v/>
      </c>
      <c r="KF102" s="368"/>
      <c r="KG102" s="369" t="str">
        <f t="shared" si="361"/>
        <v/>
      </c>
      <c r="KH102" s="367" t="str">
        <f t="shared" si="362"/>
        <v/>
      </c>
      <c r="KI102" s="368"/>
      <c r="KJ102" s="369" t="str">
        <f t="shared" si="363"/>
        <v/>
      </c>
      <c r="KK102" s="367" t="str">
        <f t="shared" si="364"/>
        <v/>
      </c>
      <c r="KL102" s="368"/>
      <c r="KM102" s="369" t="str">
        <f t="shared" si="365"/>
        <v/>
      </c>
      <c r="KN102" s="367" t="str">
        <f t="shared" si="366"/>
        <v/>
      </c>
      <c r="KO102" s="368"/>
      <c r="KP102" s="369" t="str">
        <f t="shared" si="367"/>
        <v/>
      </c>
      <c r="KQ102" s="367" t="str">
        <f t="shared" si="368"/>
        <v/>
      </c>
      <c r="KR102" s="368"/>
      <c r="KS102" s="369" t="str">
        <f t="shared" si="369"/>
        <v/>
      </c>
      <c r="KT102" s="367" t="str">
        <f t="shared" si="370"/>
        <v/>
      </c>
      <c r="KU102" s="368"/>
      <c r="KV102" s="369" t="str">
        <f t="shared" si="371"/>
        <v/>
      </c>
      <c r="KW102" s="367" t="str">
        <f t="shared" si="372"/>
        <v/>
      </c>
      <c r="KX102" s="368"/>
      <c r="KY102" s="369" t="str">
        <f t="shared" si="373"/>
        <v/>
      </c>
      <c r="KZ102" s="367" t="str">
        <f t="shared" si="374"/>
        <v/>
      </c>
      <c r="LA102" s="368"/>
      <c r="LB102" s="369" t="str">
        <f t="shared" si="375"/>
        <v/>
      </c>
      <c r="LC102" s="367" t="str">
        <f t="shared" si="376"/>
        <v/>
      </c>
      <c r="LD102" s="368"/>
      <c r="LE102" s="369" t="str">
        <f t="shared" si="377"/>
        <v/>
      </c>
      <c r="LF102" s="367" t="str">
        <f t="shared" si="378"/>
        <v/>
      </c>
      <c r="LG102" s="368"/>
      <c r="LH102" s="369" t="str">
        <f t="shared" si="379"/>
        <v/>
      </c>
      <c r="LI102" s="367" t="str">
        <f t="shared" si="380"/>
        <v/>
      </c>
      <c r="LJ102" s="368"/>
      <c r="LK102" s="367" t="str">
        <f t="shared" si="381"/>
        <v/>
      </c>
      <c r="XFD102" s="230">
        <f t="shared" si="382"/>
        <v>0</v>
      </c>
    </row>
    <row r="103" spans="1:778 16384:16384" ht="21.65" customHeight="1" x14ac:dyDescent="0.2">
      <c r="A103" s="120"/>
      <c r="B103" s="637" t="str">
        <f>IFERROR(VLOOKUP($D103,[1]受注ﾌｧｲﾙ!$A$3:$BZ$1314,5,FALSE),"-")</f>
        <v>-</v>
      </c>
      <c r="C103" s="555" t="str">
        <f>IFERROR(VLOOKUP($D103,[1]受注ﾌｧｲﾙ!$A$3:$BZ$1314,6,FALSE),"-")</f>
        <v>-</v>
      </c>
      <c r="D103" s="763"/>
      <c r="E103" s="638" t="str">
        <f>IFERROR(VLOOKUP($D103,[1]受注ﾌｧｲﾙ!$A$3:$BZ$1314,17,FALSE),"-")</f>
        <v>-</v>
      </c>
      <c r="F103" s="540" t="str">
        <f>IFERROR(VLOOKUP($D103,[1]受注ﾌｧｲﾙ!$A$3:$BZ$1314,18,FALSE),"-")</f>
        <v>-</v>
      </c>
      <c r="G103" s="540" t="str">
        <f>IFERROR(VLOOKUP($D103,[1]受注ﾌｧｲﾙ!$A$3:$BZ$1314,19,FALSE),"-")</f>
        <v>-</v>
      </c>
      <c r="H103" s="540" t="str">
        <f>IFERROR(VLOOKUP($D103,[1]受注ﾌｧｲﾙ!$A$3:$BZ$1314,20,FALSE),"-")</f>
        <v>-</v>
      </c>
      <c r="I103" s="540" t="str">
        <f>IFERROR(VLOOKUP($D103,[1]受注ﾌｧｲﾙ!$A$3:$BZ$1314,21,FALSE),"-")</f>
        <v>-</v>
      </c>
      <c r="J103" s="639" t="str">
        <f>IFERROR(VLOOKUP($D103,[1]受注ﾌｧｲﾙ!$A$3:$BZ$1314,22,FALSE),"-")</f>
        <v>-</v>
      </c>
      <c r="K103" s="540" t="str">
        <f>IFERROR(VLOOKUP($D103,[1]受注ﾌｧｲﾙ!$A$3:$BZ$1314,8,FALSE),"-")</f>
        <v>-</v>
      </c>
      <c r="L103" s="540" t="str">
        <f>IFERROR(VLOOKUP($D103,[1]受注ﾌｧｲﾙ!$A$3:$BZ$1314,9,FALSE),"-")</f>
        <v>-</v>
      </c>
      <c r="M103" s="540" t="str">
        <f>IFERROR(VLOOKUP($D103,[1]受注ﾌｧｲﾙ!$A$3:$BZ$1314,10,FALSE),"-")</f>
        <v>-</v>
      </c>
      <c r="N103" s="540" t="str">
        <f>IFERROR(VLOOKUP($D103,[1]受注ﾌｧｲﾙ!$A$3:$BZ$1314,11,FALSE),"-")</f>
        <v>-</v>
      </c>
      <c r="O103" s="639" t="str">
        <f>IFERROR(VLOOKUP($D103,[1]受注ﾌｧｲﾙ!$A$3:$BZ$1314,13,FALSE),"-")</f>
        <v>-</v>
      </c>
      <c r="P103" s="540" t="str">
        <f>IFERROR(VLOOKUP($D103,[1]受注ﾌｧｲﾙ!$A$3:$BZ$1314,15,FALSE),"-")</f>
        <v>-</v>
      </c>
      <c r="Q103" s="640" t="str">
        <f>IFERROR((VLOOKUP($D103,[1]受注ﾌｧｲﾙ!$A$3:$BZ$1314,16,FALSE)*O103),"-")</f>
        <v>-</v>
      </c>
      <c r="R103" s="640" t="str">
        <f>IFERROR(VLOOKUP($D103,[3]加工日報その他!$A$5:$DD$999,107,FALSE),"-")</f>
        <v>-</v>
      </c>
      <c r="S103" s="540" t="str">
        <f>IFERROR(VLOOKUP($D103,[1]受注ﾌｧｲﾙ!$A$3:$BZ$1314,26,FALSE),"-")</f>
        <v>-</v>
      </c>
      <c r="T103" s="641" t="str">
        <f>IFERROR(VLOOKUP($D103,[1]受注ﾌｧｲﾙ!$A$3:$BZ$1314,23,FALSE),"-")</f>
        <v>-</v>
      </c>
      <c r="U103" s="642"/>
      <c r="V103" s="642"/>
      <c r="W103" s="642" t="str">
        <f>IFERROR(VLOOKUP($D103,[1]受注ﾌｧｲﾙ!$A$3:$BZ$1314,25,FALSE),"-")</f>
        <v>-</v>
      </c>
      <c r="X103" s="642" t="str">
        <f>IFERROR(VLOOKUP($D103,[1]受注ﾌｧｲﾙ!$A$3:$BZ$1314,32,FALSE),"-")</f>
        <v>-</v>
      </c>
      <c r="Y103" s="642" t="str">
        <f>IFERROR(VLOOKUP($D103,[1]受注ﾌｧｲﾙ!$A$3:$BZ$1314,33,FALSE),"-")</f>
        <v>-</v>
      </c>
      <c r="Z103" s="642" t="str">
        <f t="shared" si="0"/>
        <v>-</v>
      </c>
      <c r="AA103" s="643" t="str">
        <f>IFERROR(VLOOKUP($D103,[3]加工日報その他!$A$5:$DD$999,2,FALSE),"-")</f>
        <v>-</v>
      </c>
      <c r="AB103" s="644" t="str">
        <f>IFERROR(VLOOKUP($D103,[3]加工日報その他!$A$5:$DD$999,108,FALSE),"-")</f>
        <v>-</v>
      </c>
      <c r="AC103" s="645">
        <f t="shared" si="1"/>
        <v>0</v>
      </c>
      <c r="AD103" s="410" t="str">
        <f>IFERROR(VLOOKUP($D103,[1]受注ﾌｧｲﾙ!$A$3:$BZ$1314,27,FALSE),"-")&amp;"　"&amp;IFERROR(VLOOKUP($D103,[1]受注ﾌｧｲﾙ!$A$3:$BZ$1314,28,FALSE),"-")&amp;"　"&amp;IFERROR(VLOOKUP($D103,[1]受注ﾌｧｲﾙ!$A$3:$BZ$1314,29,FALSE),"-")</f>
        <v>-　-　-</v>
      </c>
      <c r="AE103" s="366"/>
      <c r="AF103" s="646" t="str">
        <f>IFERROR(VLOOKUP($D103,[3]加工日報その他!$A$5:$DD$999,94,FALSE),"-")</f>
        <v>-</v>
      </c>
      <c r="AG103" s="647" t="str">
        <f>IFERROR(VLOOKUP($D103,[1]受注ﾌｧｲﾙ!$A$3:$BZ$1314,2,FALSE),"-")</f>
        <v>-</v>
      </c>
      <c r="AH103" s="647" t="str">
        <f>IFERROR(VLOOKUP($D103,[1]受注ﾌｧｲﾙ!$A$3:$BZ$1314,3,FALSE),"-")</f>
        <v>-</v>
      </c>
      <c r="AI103" s="648" t="str">
        <f>IFERROR(VLOOKUP($D103,[1]受注ﾌｧｲﾙ!$A$3:$BZ$1314,31,FALSE),"-")</f>
        <v>-</v>
      </c>
      <c r="AJ103" s="648" t="str">
        <f>IFERROR(VLOOKUP($D103,[1]受注ﾌｧｲﾙ!$A$3:$BZ$1314,12,FALSE),"-")</f>
        <v>-</v>
      </c>
      <c r="AK103" s="649" t="str">
        <f>IFERROR(VLOOKUP($D103,[1]受注ﾌｧｲﾙ!$A$3:$BZ$1314,24,FALSE),"-")</f>
        <v>-</v>
      </c>
      <c r="AL103" s="366"/>
      <c r="AM103" s="366"/>
      <c r="AN103" s="366"/>
      <c r="AO103" s="366"/>
      <c r="AP103" s="366"/>
      <c r="AQ103" s="648" t="s">
        <v>330</v>
      </c>
      <c r="AR103" s="763"/>
      <c r="AS103" s="367" t="str">
        <f t="shared" si="2"/>
        <v/>
      </c>
      <c r="AT103" s="368"/>
      <c r="AU103" s="369" t="str">
        <f t="shared" si="3"/>
        <v/>
      </c>
      <c r="AV103" s="367" t="str">
        <f t="shared" si="4"/>
        <v/>
      </c>
      <c r="AW103" s="368"/>
      <c r="AX103" s="369" t="str">
        <f t="shared" si="5"/>
        <v/>
      </c>
      <c r="AY103" s="367" t="str">
        <f t="shared" si="6"/>
        <v/>
      </c>
      <c r="AZ103" s="402"/>
      <c r="BA103" s="369" t="str">
        <f t="shared" si="7"/>
        <v/>
      </c>
      <c r="BB103" s="367" t="str">
        <f t="shared" si="8"/>
        <v/>
      </c>
      <c r="BC103" s="402"/>
      <c r="BD103" s="369" t="str">
        <f t="shared" si="9"/>
        <v/>
      </c>
      <c r="BE103" s="367" t="str">
        <f t="shared" si="10"/>
        <v/>
      </c>
      <c r="BF103" s="402"/>
      <c r="BG103" s="369" t="str">
        <f t="shared" si="11"/>
        <v/>
      </c>
      <c r="BH103" s="367" t="str">
        <f t="shared" si="12"/>
        <v/>
      </c>
      <c r="BI103" s="368"/>
      <c r="BJ103" s="369" t="str">
        <f t="shared" si="13"/>
        <v/>
      </c>
      <c r="BK103" s="367" t="str">
        <f t="shared" si="14"/>
        <v/>
      </c>
      <c r="BL103" s="402"/>
      <c r="BM103" s="369" t="str">
        <f t="shared" si="15"/>
        <v/>
      </c>
      <c r="BN103" s="367" t="str">
        <f t="shared" si="16"/>
        <v/>
      </c>
      <c r="BO103" s="368"/>
      <c r="BP103" s="369" t="str">
        <f t="shared" si="17"/>
        <v/>
      </c>
      <c r="BQ103" s="367" t="str">
        <f t="shared" si="18"/>
        <v/>
      </c>
      <c r="BR103" s="368"/>
      <c r="BS103" s="369" t="str">
        <f t="shared" si="19"/>
        <v/>
      </c>
      <c r="BT103" s="367" t="str">
        <f t="shared" si="20"/>
        <v/>
      </c>
      <c r="BU103" s="368"/>
      <c r="BV103" s="369" t="str">
        <f t="shared" si="21"/>
        <v/>
      </c>
      <c r="BW103" s="367" t="str">
        <f t="shared" si="22"/>
        <v/>
      </c>
      <c r="BX103" s="368"/>
      <c r="BY103" s="369" t="str">
        <f t="shared" si="23"/>
        <v/>
      </c>
      <c r="BZ103" s="367" t="str">
        <f t="shared" si="24"/>
        <v/>
      </c>
      <c r="CA103" s="368"/>
      <c r="CB103" s="369" t="str">
        <f t="shared" si="25"/>
        <v/>
      </c>
      <c r="CC103" s="367" t="str">
        <f t="shared" si="26"/>
        <v/>
      </c>
      <c r="CD103" s="402"/>
      <c r="CE103" s="369" t="str">
        <f t="shared" si="27"/>
        <v/>
      </c>
      <c r="CF103" s="367" t="str">
        <f t="shared" si="28"/>
        <v/>
      </c>
      <c r="CG103" s="368"/>
      <c r="CH103" s="369" t="str">
        <f t="shared" si="29"/>
        <v/>
      </c>
      <c r="CI103" s="367" t="str">
        <f t="shared" si="30"/>
        <v/>
      </c>
      <c r="CJ103" s="794"/>
      <c r="CK103" s="369" t="str">
        <f t="shared" si="31"/>
        <v/>
      </c>
      <c r="CL103" s="367" t="str">
        <f t="shared" si="32"/>
        <v/>
      </c>
      <c r="CM103" s="368"/>
      <c r="CN103" s="369" t="str">
        <f t="shared" si="33"/>
        <v/>
      </c>
      <c r="CO103" s="367" t="str">
        <f t="shared" si="34"/>
        <v/>
      </c>
      <c r="CP103" s="368"/>
      <c r="CQ103" s="369" t="str">
        <f t="shared" si="35"/>
        <v/>
      </c>
      <c r="CR103" s="367" t="str">
        <f t="shared" si="36"/>
        <v/>
      </c>
      <c r="CS103" s="794"/>
      <c r="CT103" s="369" t="str">
        <f t="shared" si="37"/>
        <v/>
      </c>
      <c r="CU103" s="367" t="str">
        <f t="shared" si="38"/>
        <v/>
      </c>
      <c r="CV103" s="794"/>
      <c r="CW103" s="369" t="str">
        <f t="shared" si="39"/>
        <v/>
      </c>
      <c r="CX103" s="367" t="str">
        <f t="shared" si="40"/>
        <v/>
      </c>
      <c r="CY103" s="368"/>
      <c r="CZ103" s="369" t="str">
        <f t="shared" si="41"/>
        <v/>
      </c>
      <c r="DA103" s="367" t="str">
        <f t="shared" si="42"/>
        <v/>
      </c>
      <c r="DB103" s="368"/>
      <c r="DC103" s="369" t="str">
        <f t="shared" si="43"/>
        <v/>
      </c>
      <c r="DD103" s="367" t="str">
        <f t="shared" si="44"/>
        <v/>
      </c>
      <c r="DE103" s="368"/>
      <c r="DF103" s="369" t="str">
        <f t="shared" si="45"/>
        <v/>
      </c>
      <c r="DG103" s="367" t="str">
        <f t="shared" si="46"/>
        <v/>
      </c>
      <c r="DH103" s="368"/>
      <c r="DI103" s="369" t="str">
        <f t="shared" si="47"/>
        <v/>
      </c>
      <c r="DJ103" s="367" t="str">
        <f t="shared" si="48"/>
        <v/>
      </c>
      <c r="DK103" s="368"/>
      <c r="DL103" s="369" t="str">
        <f t="shared" si="49"/>
        <v/>
      </c>
      <c r="DM103" s="367" t="str">
        <f t="shared" si="50"/>
        <v/>
      </c>
      <c r="DN103" s="368"/>
      <c r="DO103" s="369" t="str">
        <f t="shared" si="51"/>
        <v/>
      </c>
      <c r="DP103" s="367" t="str">
        <f t="shared" si="52"/>
        <v/>
      </c>
      <c r="DQ103" s="368"/>
      <c r="DR103" s="369" t="str">
        <f t="shared" si="53"/>
        <v/>
      </c>
      <c r="DS103" s="367" t="str">
        <f t="shared" si="54"/>
        <v/>
      </c>
      <c r="DT103" s="368"/>
      <c r="DU103" s="369" t="str">
        <f t="shared" si="55"/>
        <v/>
      </c>
      <c r="DV103" s="367" t="str">
        <f t="shared" si="56"/>
        <v/>
      </c>
      <c r="DW103" s="368"/>
      <c r="DX103" s="369" t="str">
        <f t="shared" si="57"/>
        <v/>
      </c>
      <c r="DY103" s="367" t="str">
        <f t="shared" si="58"/>
        <v/>
      </c>
      <c r="DZ103" s="368"/>
      <c r="EA103" s="369" t="str">
        <f t="shared" si="59"/>
        <v/>
      </c>
      <c r="EB103" s="367" t="str">
        <f t="shared" si="60"/>
        <v/>
      </c>
      <c r="EC103" s="368"/>
      <c r="ED103" s="369" t="str">
        <f t="shared" si="61"/>
        <v/>
      </c>
      <c r="EE103" s="367" t="str">
        <f t="shared" si="62"/>
        <v/>
      </c>
      <c r="EF103" s="368"/>
      <c r="EG103" s="367" t="str">
        <f t="shared" si="189"/>
        <v/>
      </c>
      <c r="EH103" s="367" t="str">
        <f t="shared" si="189"/>
        <v/>
      </c>
      <c r="EI103" s="368"/>
      <c r="EJ103" s="369" t="str">
        <f t="shared" si="64"/>
        <v/>
      </c>
      <c r="EK103" s="367" t="str">
        <f t="shared" si="65"/>
        <v/>
      </c>
      <c r="EL103" s="368"/>
      <c r="EM103" s="369" t="str">
        <f t="shared" si="66"/>
        <v/>
      </c>
      <c r="EN103" s="367" t="str">
        <f t="shared" si="67"/>
        <v/>
      </c>
      <c r="EO103" s="402"/>
      <c r="EP103" s="369" t="str">
        <f t="shared" si="68"/>
        <v/>
      </c>
      <c r="EQ103" s="367" t="str">
        <f t="shared" si="69"/>
        <v/>
      </c>
      <c r="ER103" s="402"/>
      <c r="ES103" s="369" t="str">
        <f t="shared" si="70"/>
        <v/>
      </c>
      <c r="ET103" s="367" t="str">
        <f t="shared" si="71"/>
        <v/>
      </c>
      <c r="EU103" s="402"/>
      <c r="EV103" s="369" t="str">
        <f t="shared" si="72"/>
        <v/>
      </c>
      <c r="EW103" s="367" t="str">
        <f t="shared" si="73"/>
        <v/>
      </c>
      <c r="EX103" s="368"/>
      <c r="EY103" s="369" t="str">
        <f t="shared" si="74"/>
        <v/>
      </c>
      <c r="EZ103" s="367" t="str">
        <f t="shared" si="75"/>
        <v/>
      </c>
      <c r="FA103" s="402"/>
      <c r="FB103" s="369" t="str">
        <f t="shared" si="76"/>
        <v/>
      </c>
      <c r="FC103" s="367" t="str">
        <f t="shared" si="77"/>
        <v/>
      </c>
      <c r="FD103" s="368"/>
      <c r="FE103" s="369" t="str">
        <f t="shared" si="78"/>
        <v/>
      </c>
      <c r="FF103" s="367" t="str">
        <f t="shared" si="79"/>
        <v/>
      </c>
      <c r="FG103" s="368"/>
      <c r="FH103" s="369" t="str">
        <f t="shared" si="80"/>
        <v/>
      </c>
      <c r="FI103" s="367" t="str">
        <f t="shared" si="81"/>
        <v/>
      </c>
      <c r="FJ103" s="368"/>
      <c r="FK103" s="369" t="str">
        <f t="shared" si="82"/>
        <v/>
      </c>
      <c r="FL103" s="367" t="str">
        <f t="shared" si="83"/>
        <v/>
      </c>
      <c r="FM103" s="368"/>
      <c r="FN103" s="369" t="str">
        <f t="shared" si="84"/>
        <v/>
      </c>
      <c r="FO103" s="367" t="str">
        <f t="shared" si="85"/>
        <v/>
      </c>
      <c r="FP103" s="368"/>
      <c r="FQ103" s="369" t="str">
        <f t="shared" si="86"/>
        <v/>
      </c>
      <c r="FR103" s="367" t="str">
        <f t="shared" si="87"/>
        <v/>
      </c>
      <c r="FS103" s="402"/>
      <c r="FT103" s="369" t="str">
        <f t="shared" si="88"/>
        <v/>
      </c>
      <c r="FU103" s="367" t="str">
        <f t="shared" si="89"/>
        <v/>
      </c>
      <c r="FV103" s="368"/>
      <c r="FW103" s="369" t="str">
        <f t="shared" si="90"/>
        <v/>
      </c>
      <c r="FX103" s="367" t="str">
        <f t="shared" si="91"/>
        <v/>
      </c>
      <c r="FY103" s="794"/>
      <c r="FZ103" s="369" t="str">
        <f t="shared" si="92"/>
        <v/>
      </c>
      <c r="GA103" s="367" t="str">
        <f t="shared" si="93"/>
        <v/>
      </c>
      <c r="GB103" s="368"/>
      <c r="GC103" s="369" t="str">
        <f t="shared" si="94"/>
        <v/>
      </c>
      <c r="GD103" s="367" t="str">
        <f t="shared" si="95"/>
        <v/>
      </c>
      <c r="GE103" s="368"/>
      <c r="GF103" s="369" t="str">
        <f t="shared" si="96"/>
        <v/>
      </c>
      <c r="GG103" s="367" t="str">
        <f t="shared" si="97"/>
        <v/>
      </c>
      <c r="GH103" s="794"/>
      <c r="GI103" s="369" t="str">
        <f t="shared" si="98"/>
        <v/>
      </c>
      <c r="GJ103" s="367" t="str">
        <f t="shared" si="99"/>
        <v/>
      </c>
      <c r="GK103" s="794"/>
      <c r="GL103" s="369" t="str">
        <f t="shared" si="100"/>
        <v/>
      </c>
      <c r="GM103" s="367" t="str">
        <f t="shared" si="101"/>
        <v/>
      </c>
      <c r="GN103" s="368"/>
      <c r="GO103" s="369" t="str">
        <f t="shared" si="102"/>
        <v/>
      </c>
      <c r="GP103" s="367" t="str">
        <f t="shared" si="103"/>
        <v/>
      </c>
      <c r="GQ103" s="368"/>
      <c r="GR103" s="369" t="str">
        <f t="shared" si="104"/>
        <v/>
      </c>
      <c r="GS103" s="367" t="str">
        <f t="shared" si="105"/>
        <v/>
      </c>
      <c r="GT103" s="368"/>
      <c r="GU103" s="369" t="str">
        <f t="shared" si="192"/>
        <v/>
      </c>
      <c r="GV103" s="367" t="str">
        <f t="shared" si="107"/>
        <v/>
      </c>
      <c r="GW103" s="368"/>
      <c r="GX103" s="369" t="str">
        <f t="shared" si="108"/>
        <v/>
      </c>
      <c r="GY103" s="367" t="str">
        <f t="shared" si="109"/>
        <v/>
      </c>
      <c r="GZ103" s="368"/>
      <c r="HA103" s="369" t="str">
        <f t="shared" si="110"/>
        <v/>
      </c>
      <c r="HB103" s="367" t="str">
        <f t="shared" si="111"/>
        <v/>
      </c>
      <c r="HC103" s="368"/>
      <c r="HD103" s="369" t="str">
        <f t="shared" si="112"/>
        <v/>
      </c>
      <c r="HE103" s="367" t="str">
        <f t="shared" si="113"/>
        <v/>
      </c>
      <c r="HF103" s="368"/>
      <c r="HG103" s="369" t="str">
        <f t="shared" si="114"/>
        <v/>
      </c>
      <c r="HH103" s="367" t="str">
        <f t="shared" si="115"/>
        <v/>
      </c>
      <c r="HI103" s="368"/>
      <c r="HJ103" s="369" t="str">
        <f t="shared" si="116"/>
        <v/>
      </c>
      <c r="HK103" s="367" t="str">
        <f t="shared" si="117"/>
        <v/>
      </c>
      <c r="HL103" s="368"/>
      <c r="HM103" s="369" t="str">
        <f t="shared" si="118"/>
        <v/>
      </c>
      <c r="HN103" s="367" t="str">
        <f t="shared" si="119"/>
        <v/>
      </c>
      <c r="HO103" s="368"/>
      <c r="HP103" s="369" t="str">
        <f t="shared" si="120"/>
        <v/>
      </c>
      <c r="HQ103" s="367" t="str">
        <f t="shared" si="121"/>
        <v/>
      </c>
      <c r="HR103" s="368"/>
      <c r="HS103" s="369" t="str">
        <f t="shared" si="122"/>
        <v/>
      </c>
      <c r="HT103" s="367" t="str">
        <f t="shared" si="123"/>
        <v/>
      </c>
      <c r="HU103" s="368"/>
      <c r="HV103" s="367" t="str">
        <f t="shared" si="190"/>
        <v/>
      </c>
      <c r="HW103" s="367" t="str">
        <f t="shared" si="190"/>
        <v/>
      </c>
      <c r="HX103" s="368"/>
      <c r="HY103" s="369" t="str">
        <f t="shared" si="125"/>
        <v/>
      </c>
      <c r="HZ103" s="367" t="str">
        <f t="shared" si="126"/>
        <v/>
      </c>
      <c r="IA103" s="368"/>
      <c r="IB103" s="369" t="str">
        <f t="shared" si="127"/>
        <v/>
      </c>
      <c r="IC103" s="367" t="str">
        <f t="shared" si="128"/>
        <v/>
      </c>
      <c r="ID103" s="402"/>
      <c r="IE103" s="369" t="str">
        <f t="shared" si="129"/>
        <v/>
      </c>
      <c r="IF103" s="367" t="str">
        <f t="shared" si="130"/>
        <v/>
      </c>
      <c r="IG103" s="402"/>
      <c r="IH103" s="369" t="str">
        <f t="shared" si="131"/>
        <v/>
      </c>
      <c r="II103" s="367" t="str">
        <f t="shared" si="132"/>
        <v/>
      </c>
      <c r="IJ103" s="402"/>
      <c r="IK103" s="369" t="str">
        <f t="shared" si="133"/>
        <v/>
      </c>
      <c r="IL103" s="367" t="str">
        <f t="shared" si="134"/>
        <v/>
      </c>
      <c r="IM103" s="368"/>
      <c r="IN103" s="369" t="str">
        <f t="shared" si="135"/>
        <v/>
      </c>
      <c r="IO103" s="367" t="str">
        <f t="shared" si="136"/>
        <v/>
      </c>
      <c r="IP103" s="402"/>
      <c r="IQ103" s="369" t="str">
        <f t="shared" si="137"/>
        <v/>
      </c>
      <c r="IR103" s="367" t="str">
        <f t="shared" si="138"/>
        <v/>
      </c>
      <c r="IS103" s="368"/>
      <c r="IT103" s="369" t="str">
        <f t="shared" si="139"/>
        <v/>
      </c>
      <c r="IU103" s="367" t="str">
        <f t="shared" si="140"/>
        <v/>
      </c>
      <c r="IV103" s="368"/>
      <c r="IW103" s="369" t="str">
        <f t="shared" si="141"/>
        <v/>
      </c>
      <c r="IX103" s="367" t="str">
        <f t="shared" si="142"/>
        <v/>
      </c>
      <c r="IY103" s="368"/>
      <c r="IZ103" s="369" t="str">
        <f t="shared" si="143"/>
        <v/>
      </c>
      <c r="JA103" s="367" t="str">
        <f t="shared" si="144"/>
        <v/>
      </c>
      <c r="JB103" s="368"/>
      <c r="JC103" s="369" t="str">
        <f t="shared" si="145"/>
        <v/>
      </c>
      <c r="JD103" s="367" t="str">
        <f t="shared" si="146"/>
        <v/>
      </c>
      <c r="JE103" s="368"/>
      <c r="JF103" s="369" t="str">
        <f t="shared" si="147"/>
        <v/>
      </c>
      <c r="JG103" s="367" t="str">
        <f t="shared" si="148"/>
        <v/>
      </c>
      <c r="JH103" s="402"/>
      <c r="JI103" s="369" t="str">
        <f t="shared" si="149"/>
        <v/>
      </c>
      <c r="JJ103" s="367" t="str">
        <f t="shared" si="150"/>
        <v/>
      </c>
      <c r="JK103" s="368"/>
      <c r="JL103" s="369" t="str">
        <f t="shared" si="151"/>
        <v/>
      </c>
      <c r="JM103" s="367" t="str">
        <f t="shared" si="152"/>
        <v/>
      </c>
      <c r="JN103" s="794"/>
      <c r="JO103" s="369" t="str">
        <f t="shared" si="153"/>
        <v/>
      </c>
      <c r="JP103" s="367" t="str">
        <f t="shared" si="154"/>
        <v/>
      </c>
      <c r="JQ103" s="368"/>
      <c r="JR103" s="369" t="str">
        <f t="shared" si="155"/>
        <v/>
      </c>
      <c r="JS103" s="367" t="str">
        <f t="shared" si="156"/>
        <v/>
      </c>
      <c r="JT103" s="368"/>
      <c r="JU103" s="369" t="str">
        <f t="shared" si="157"/>
        <v/>
      </c>
      <c r="JV103" s="367" t="str">
        <f t="shared" si="158"/>
        <v/>
      </c>
      <c r="JW103" s="794"/>
      <c r="JX103" s="369" t="str">
        <f t="shared" si="159"/>
        <v/>
      </c>
      <c r="JY103" s="367" t="str">
        <f t="shared" si="160"/>
        <v/>
      </c>
      <c r="JZ103" s="794"/>
      <c r="KA103" s="369" t="str">
        <f t="shared" si="161"/>
        <v/>
      </c>
      <c r="KB103" s="367" t="str">
        <f t="shared" si="162"/>
        <v/>
      </c>
      <c r="KC103" s="368"/>
      <c r="KD103" s="369" t="str">
        <f t="shared" si="163"/>
        <v/>
      </c>
      <c r="KE103" s="367" t="str">
        <f t="shared" si="164"/>
        <v/>
      </c>
      <c r="KF103" s="368"/>
      <c r="KG103" s="369" t="str">
        <f t="shared" si="165"/>
        <v/>
      </c>
      <c r="KH103" s="367" t="str">
        <f t="shared" si="166"/>
        <v/>
      </c>
      <c r="KI103" s="368"/>
      <c r="KJ103" s="369" t="str">
        <f t="shared" si="193"/>
        <v/>
      </c>
      <c r="KK103" s="367" t="str">
        <f t="shared" si="168"/>
        <v/>
      </c>
      <c r="KL103" s="368"/>
      <c r="KM103" s="369" t="str">
        <f t="shared" si="169"/>
        <v/>
      </c>
      <c r="KN103" s="367" t="str">
        <f t="shared" si="170"/>
        <v/>
      </c>
      <c r="KO103" s="368"/>
      <c r="KP103" s="369" t="str">
        <f t="shared" si="171"/>
        <v/>
      </c>
      <c r="KQ103" s="367" t="str">
        <f t="shared" si="172"/>
        <v/>
      </c>
      <c r="KR103" s="368"/>
      <c r="KS103" s="369" t="str">
        <f t="shared" si="173"/>
        <v/>
      </c>
      <c r="KT103" s="367" t="str">
        <f t="shared" si="174"/>
        <v/>
      </c>
      <c r="KU103" s="368"/>
      <c r="KV103" s="369" t="str">
        <f t="shared" si="175"/>
        <v/>
      </c>
      <c r="KW103" s="367" t="str">
        <f t="shared" si="176"/>
        <v/>
      </c>
      <c r="KX103" s="368"/>
      <c r="KY103" s="369" t="str">
        <f t="shared" si="177"/>
        <v/>
      </c>
      <c r="KZ103" s="367" t="str">
        <f t="shared" si="178"/>
        <v/>
      </c>
      <c r="LA103" s="368"/>
      <c r="LB103" s="369" t="str">
        <f t="shared" si="179"/>
        <v/>
      </c>
      <c r="LC103" s="367" t="str">
        <f t="shared" si="180"/>
        <v/>
      </c>
      <c r="LD103" s="368"/>
      <c r="LE103" s="369" t="str">
        <f t="shared" si="181"/>
        <v/>
      </c>
      <c r="LF103" s="367" t="str">
        <f t="shared" si="182"/>
        <v/>
      </c>
      <c r="LG103" s="368"/>
      <c r="LH103" s="369" t="str">
        <f t="shared" si="183"/>
        <v/>
      </c>
      <c r="LI103" s="367" t="str">
        <f t="shared" si="184"/>
        <v/>
      </c>
      <c r="LJ103" s="368"/>
      <c r="LK103" s="367" t="str">
        <f t="shared" si="187"/>
        <v/>
      </c>
      <c r="XFD103" s="230">
        <f>SUM(AC103:XFC103)</f>
        <v>0</v>
      </c>
    </row>
    <row r="104" spans="1:778 16384:16384" ht="24" customHeight="1" thickBot="1" x14ac:dyDescent="0.25">
      <c r="A104" s="120" t="s">
        <v>466</v>
      </c>
      <c r="B104" s="765"/>
      <c r="C104" s="191"/>
      <c r="D104" s="192" t="s">
        <v>129</v>
      </c>
      <c r="E104" s="766"/>
      <c r="F104" s="194"/>
      <c r="G104" s="194"/>
      <c r="H104" s="194"/>
      <c r="I104" s="194"/>
      <c r="J104" s="195"/>
      <c r="K104" s="194"/>
      <c r="L104" s="194"/>
      <c r="M104" s="194"/>
      <c r="N104" s="194"/>
      <c r="O104" s="195"/>
      <c r="P104" s="194"/>
      <c r="Q104" s="770"/>
      <c r="R104" s="770"/>
      <c r="S104" s="194"/>
      <c r="T104" s="194"/>
      <c r="U104" s="198"/>
      <c r="V104" s="191"/>
      <c r="W104" s="198"/>
      <c r="X104" s="198"/>
      <c r="Y104" s="198"/>
      <c r="Z104" s="198"/>
      <c r="AA104" s="198"/>
      <c r="AB104" s="201"/>
      <c r="AC104" s="201"/>
      <c r="AD104" s="414"/>
      <c r="AE104" s="191"/>
      <c r="AF104" s="192"/>
      <c r="AG104" s="194"/>
      <c r="AH104" s="194"/>
      <c r="AI104" s="194"/>
      <c r="AJ104" s="194">
        <v>14</v>
      </c>
      <c r="AK104" s="191"/>
      <c r="AL104" s="191"/>
      <c r="AM104" s="191"/>
      <c r="AN104" s="191"/>
      <c r="AO104" s="191"/>
      <c r="AP104" s="191"/>
      <c r="AQ104" s="191"/>
      <c r="AR104" s="796" t="s">
        <v>519</v>
      </c>
      <c r="AS104" s="772"/>
      <c r="AT104" s="775"/>
      <c r="AU104" s="401"/>
      <c r="AV104" s="772"/>
      <c r="AW104" s="858" t="s">
        <v>539</v>
      </c>
      <c r="AX104" s="401"/>
      <c r="AY104" s="772"/>
      <c r="AZ104" s="809" t="s">
        <v>539</v>
      </c>
      <c r="BA104" s="401"/>
      <c r="BB104" s="772"/>
      <c r="BC104" s="809" t="s">
        <v>542</v>
      </c>
      <c r="BD104" s="401"/>
      <c r="BE104" s="772"/>
      <c r="BF104" s="381"/>
      <c r="BG104" s="401"/>
      <c r="BH104" s="772"/>
      <c r="BI104" s="866" t="s">
        <v>635</v>
      </c>
      <c r="BJ104" s="401"/>
      <c r="BK104" s="772"/>
      <c r="BL104" s="381"/>
      <c r="BM104" s="401"/>
      <c r="BN104" s="772"/>
      <c r="BO104" s="381"/>
      <c r="BP104" s="401"/>
      <c r="BQ104" s="772"/>
      <c r="BR104" s="865" t="s">
        <v>518</v>
      </c>
      <c r="BS104" s="401"/>
      <c r="BT104" s="772"/>
      <c r="BU104" s="867" t="s">
        <v>539</v>
      </c>
      <c r="BV104" s="401"/>
      <c r="BW104" s="772"/>
      <c r="BX104" s="809" t="s">
        <v>541</v>
      </c>
      <c r="BY104" s="401"/>
      <c r="BZ104" s="772"/>
      <c r="CA104" s="809" t="s">
        <v>542</v>
      </c>
      <c r="CB104" s="401"/>
      <c r="CC104" s="772"/>
      <c r="CD104" s="858" t="s">
        <v>542</v>
      </c>
      <c r="CE104" s="401"/>
      <c r="CF104" s="772"/>
      <c r="CG104" s="381"/>
      <c r="CH104" s="401"/>
      <c r="CI104" s="772"/>
      <c r="CJ104" s="381"/>
      <c r="CK104" s="401"/>
      <c r="CL104" s="772"/>
      <c r="CM104" s="809" t="s">
        <v>539</v>
      </c>
      <c r="CN104" s="401"/>
      <c r="CO104" s="772"/>
      <c r="CP104" s="809" t="s">
        <v>539</v>
      </c>
      <c r="CQ104" s="401"/>
      <c r="CR104" s="772"/>
      <c r="CS104" s="858" t="s">
        <v>542</v>
      </c>
      <c r="CT104" s="401"/>
      <c r="CU104" s="772"/>
      <c r="CV104" s="809" t="s">
        <v>625</v>
      </c>
      <c r="CW104" s="401"/>
      <c r="CX104" s="772"/>
      <c r="CY104" s="867" t="s">
        <v>540</v>
      </c>
      <c r="CZ104" s="401"/>
      <c r="DA104" s="772"/>
      <c r="DB104" s="381"/>
      <c r="DC104" s="401"/>
      <c r="DD104" s="772"/>
      <c r="DE104" s="381"/>
      <c r="DF104" s="401"/>
      <c r="DG104" s="772"/>
      <c r="DH104" s="858" t="s">
        <v>539</v>
      </c>
      <c r="DI104" s="401"/>
      <c r="DJ104" s="772"/>
      <c r="DK104" s="809" t="s">
        <v>542</v>
      </c>
      <c r="DL104" s="401"/>
      <c r="DM104" s="772"/>
      <c r="DN104" s="809" t="s">
        <v>518</v>
      </c>
      <c r="DO104" s="401"/>
      <c r="DP104" s="772"/>
      <c r="DQ104" s="809" t="s">
        <v>729</v>
      </c>
      <c r="DR104" s="401"/>
      <c r="DS104" s="772"/>
      <c r="DT104" s="858" t="s">
        <v>731</v>
      </c>
      <c r="DU104" s="401"/>
      <c r="DV104" s="772"/>
      <c r="DW104" s="381"/>
      <c r="DX104" s="401"/>
      <c r="DY104" s="772"/>
      <c r="DZ104" s="381"/>
      <c r="EA104" s="401"/>
      <c r="EB104" s="772"/>
      <c r="EC104" s="858" t="s">
        <v>731</v>
      </c>
      <c r="ED104" s="401"/>
      <c r="EE104" s="772"/>
      <c r="EF104" s="381"/>
      <c r="EG104" s="772"/>
      <c r="EH104" s="772"/>
      <c r="EI104" s="903" t="s">
        <v>540</v>
      </c>
      <c r="EJ104" s="401"/>
      <c r="EK104" s="772"/>
      <c r="EL104" s="867" t="s">
        <v>518</v>
      </c>
      <c r="EM104" s="401"/>
      <c r="EN104" s="772"/>
      <c r="EO104" s="865" t="s">
        <v>518</v>
      </c>
      <c r="EP104" s="401"/>
      <c r="EQ104" s="772"/>
      <c r="ER104" s="858" t="s">
        <v>731</v>
      </c>
      <c r="ES104" s="401"/>
      <c r="ET104" s="772"/>
      <c r="EU104" s="381"/>
      <c r="EV104" s="401"/>
      <c r="EW104" s="772"/>
      <c r="EX104" s="809" t="s">
        <v>542</v>
      </c>
      <c r="EY104" s="401"/>
      <c r="EZ104" s="772"/>
      <c r="FA104" s="931" t="s">
        <v>542</v>
      </c>
      <c r="FB104" s="401"/>
      <c r="FC104" s="772"/>
      <c r="FD104" s="891" t="s">
        <v>774</v>
      </c>
      <c r="FE104" s="401"/>
      <c r="FF104" s="772"/>
      <c r="FG104" s="931" t="s">
        <v>542</v>
      </c>
      <c r="FH104" s="401"/>
      <c r="FI104" s="772"/>
      <c r="FJ104" s="891" t="s">
        <v>774</v>
      </c>
      <c r="FK104" s="401"/>
      <c r="FL104" s="772"/>
      <c r="FM104" s="381"/>
      <c r="FN104" s="401"/>
      <c r="FO104" s="772"/>
      <c r="FP104" s="381"/>
      <c r="FQ104" s="401"/>
      <c r="FR104" s="772"/>
      <c r="FS104" s="381"/>
      <c r="FT104" s="401"/>
      <c r="FU104" s="772"/>
      <c r="FV104" s="381"/>
      <c r="FW104" s="401"/>
      <c r="FX104" s="772"/>
      <c r="FY104" s="381"/>
      <c r="FZ104" s="401"/>
      <c r="GA104" s="772"/>
      <c r="GB104" s="381"/>
      <c r="GC104" s="401"/>
      <c r="GD104" s="772"/>
      <c r="GE104" s="381"/>
      <c r="GF104" s="401"/>
      <c r="GG104" s="772"/>
      <c r="GH104" s="381"/>
      <c r="GI104" s="401"/>
      <c r="GJ104" s="772"/>
      <c r="GK104" s="381"/>
      <c r="GL104" s="401"/>
      <c r="GM104" s="772"/>
      <c r="GN104" s="381"/>
      <c r="GO104" s="401"/>
      <c r="GP104" s="772"/>
      <c r="GQ104" s="381"/>
      <c r="GR104" s="401"/>
      <c r="GS104" s="772"/>
      <c r="GT104" s="381"/>
      <c r="GU104" s="401"/>
      <c r="GV104" s="772"/>
      <c r="GW104" s="381"/>
      <c r="GX104" s="401"/>
      <c r="GY104" s="772"/>
      <c r="GZ104" s="381"/>
      <c r="HA104" s="401"/>
      <c r="HB104" s="772"/>
      <c r="HC104" s="381"/>
      <c r="HD104" s="401"/>
      <c r="HE104" s="772"/>
      <c r="HF104" s="381"/>
      <c r="HG104" s="401"/>
      <c r="HH104" s="772"/>
      <c r="HI104" s="381"/>
      <c r="HJ104" s="401"/>
      <c r="HK104" s="772"/>
      <c r="HL104" s="381"/>
      <c r="HM104" s="401"/>
      <c r="HN104" s="772"/>
      <c r="HO104" s="381"/>
      <c r="HP104" s="401"/>
      <c r="HQ104" s="772"/>
      <c r="HR104" s="381"/>
      <c r="HS104" s="401"/>
      <c r="HT104" s="772"/>
      <c r="HU104" s="381"/>
      <c r="HV104" s="772"/>
      <c r="HW104" s="772"/>
      <c r="HX104" s="775"/>
      <c r="HY104" s="401"/>
      <c r="HZ104" s="772"/>
      <c r="IA104" s="381"/>
      <c r="IB104" s="401"/>
      <c r="IC104" s="772"/>
      <c r="ID104" s="381"/>
      <c r="IE104" s="401"/>
      <c r="IF104" s="772"/>
      <c r="IG104" s="381"/>
      <c r="IH104" s="401"/>
      <c r="II104" s="772"/>
      <c r="IJ104" s="381"/>
      <c r="IK104" s="401"/>
      <c r="IL104" s="772"/>
      <c r="IM104" s="381"/>
      <c r="IN104" s="401"/>
      <c r="IO104" s="772"/>
      <c r="IP104" s="381"/>
      <c r="IQ104" s="401"/>
      <c r="IR104" s="772"/>
      <c r="IS104" s="381"/>
      <c r="IT104" s="401"/>
      <c r="IU104" s="772"/>
      <c r="IV104" s="381"/>
      <c r="IW104" s="401"/>
      <c r="IX104" s="772"/>
      <c r="IY104" s="381"/>
      <c r="IZ104" s="401"/>
      <c r="JA104" s="772"/>
      <c r="JB104" s="381"/>
      <c r="JC104" s="401"/>
      <c r="JD104" s="772"/>
      <c r="JE104" s="381"/>
      <c r="JF104" s="401"/>
      <c r="JG104" s="772"/>
      <c r="JH104" s="381"/>
      <c r="JI104" s="401"/>
      <c r="JJ104" s="772"/>
      <c r="JK104" s="381"/>
      <c r="JL104" s="401"/>
      <c r="JM104" s="772"/>
      <c r="JN104" s="381"/>
      <c r="JO104" s="401"/>
      <c r="JP104" s="772"/>
      <c r="JQ104" s="381"/>
      <c r="JR104" s="401"/>
      <c r="JS104" s="772"/>
      <c r="JT104" s="381"/>
      <c r="JU104" s="401"/>
      <c r="JV104" s="772"/>
      <c r="JW104" s="381"/>
      <c r="JX104" s="401"/>
      <c r="JY104" s="772"/>
      <c r="JZ104" s="381"/>
      <c r="KA104" s="401"/>
      <c r="KB104" s="772"/>
      <c r="KC104" s="381"/>
      <c r="KD104" s="401"/>
      <c r="KE104" s="772"/>
      <c r="KF104" s="381"/>
      <c r="KG104" s="401"/>
      <c r="KH104" s="772"/>
      <c r="KI104" s="381"/>
      <c r="KJ104" s="401"/>
      <c r="KK104" s="772"/>
      <c r="KL104" s="381"/>
      <c r="KM104" s="401"/>
      <c r="KN104" s="772"/>
      <c r="KO104" s="381"/>
      <c r="KP104" s="401"/>
      <c r="KQ104" s="772"/>
      <c r="KR104" s="381"/>
      <c r="KS104" s="401"/>
      <c r="KT104" s="772"/>
      <c r="KU104" s="381"/>
      <c r="KV104" s="401"/>
      <c r="KW104" s="772"/>
      <c r="KX104" s="381"/>
      <c r="KY104" s="401"/>
      <c r="KZ104" s="772"/>
      <c r="LA104" s="381"/>
      <c r="LB104" s="401"/>
      <c r="LC104" s="772"/>
      <c r="LD104" s="381"/>
      <c r="LE104" s="401"/>
      <c r="LF104" s="772"/>
      <c r="LG104" s="381"/>
      <c r="LH104" s="401"/>
      <c r="LI104" s="772"/>
      <c r="LJ104" s="381"/>
      <c r="LK104" s="772"/>
    </row>
    <row r="105" spans="1:778 16384:16384" ht="24.65" customHeight="1" x14ac:dyDescent="0.2">
      <c r="B105" s="66"/>
      <c r="D105" s="33"/>
      <c r="E105" s="303"/>
      <c r="F105" s="95"/>
      <c r="J105" s="16"/>
      <c r="O105" s="16"/>
      <c r="Q105" s="282"/>
      <c r="R105" s="282"/>
      <c r="T105" s="774"/>
      <c r="AB105" s="17"/>
      <c r="AC105" s="17"/>
      <c r="AF105" t="s">
        <v>387</v>
      </c>
      <c r="AI105" s="2"/>
      <c r="AJ105" s="2"/>
      <c r="AK105"/>
      <c r="AQ105"/>
      <c r="AR105" s="33"/>
      <c r="AS105" s="235"/>
      <c r="AT105" s="773"/>
      <c r="AU105" s="235"/>
      <c r="AV105" s="235"/>
      <c r="AW105" s="235"/>
      <c r="AX105" s="235"/>
      <c r="AY105" s="235"/>
      <c r="AZ105" s="235"/>
      <c r="BA105" s="235"/>
      <c r="BB105" s="235"/>
      <c r="BC105" s="847" t="s">
        <v>731</v>
      </c>
      <c r="BD105" s="235"/>
      <c r="BE105" s="235"/>
      <c r="BF105" s="235"/>
      <c r="BG105" s="235"/>
      <c r="BH105" s="235"/>
      <c r="BI105" s="852" t="s">
        <v>539</v>
      </c>
      <c r="BJ105" s="235"/>
      <c r="BK105" s="235"/>
      <c r="BL105" s="235"/>
      <c r="BM105" s="235"/>
      <c r="BN105" s="235"/>
      <c r="BO105" s="235"/>
      <c r="BP105" s="235"/>
      <c r="BQ105" s="235"/>
      <c r="BR105" s="847" t="s">
        <v>540</v>
      </c>
      <c r="BS105" s="235"/>
      <c r="BT105" s="235"/>
      <c r="BU105" s="847" t="s">
        <v>731</v>
      </c>
      <c r="BV105" s="235"/>
      <c r="BW105" s="235"/>
      <c r="BX105" s="893" t="s">
        <v>539</v>
      </c>
      <c r="BY105" s="235"/>
      <c r="BZ105" s="235"/>
      <c r="CA105" s="847" t="s">
        <v>542</v>
      </c>
      <c r="CB105" s="235"/>
      <c r="CC105" s="235"/>
      <c r="CD105" s="235"/>
      <c r="CE105" s="235"/>
      <c r="CF105" s="235"/>
      <c r="CG105" s="235"/>
      <c r="CH105" s="235"/>
      <c r="CI105" s="235"/>
      <c r="CJ105" s="235"/>
      <c r="CK105" s="235"/>
      <c r="CL105" s="235"/>
      <c r="CM105" s="852" t="s">
        <v>542</v>
      </c>
      <c r="CN105" s="235"/>
      <c r="CO105" s="235"/>
      <c r="CP105" s="852" t="s">
        <v>544</v>
      </c>
      <c r="CQ105" s="235"/>
      <c r="CR105" s="235"/>
      <c r="CS105" s="235"/>
      <c r="CT105" s="235"/>
      <c r="CU105" s="235"/>
      <c r="CV105" s="847" t="s">
        <v>518</v>
      </c>
      <c r="CW105" s="235"/>
      <c r="CX105" s="235"/>
      <c r="CY105" s="852" t="s">
        <v>731</v>
      </c>
      <c r="CZ105" s="235"/>
      <c r="DA105" s="235"/>
      <c r="DB105" s="235"/>
      <c r="DC105" s="235"/>
      <c r="DD105" s="235"/>
      <c r="DE105" s="235"/>
      <c r="DF105" s="235"/>
      <c r="DG105" s="235"/>
      <c r="DH105" s="235"/>
      <c r="DI105" s="235"/>
      <c r="DJ105" s="235"/>
      <c r="DK105" s="847" t="s">
        <v>832</v>
      </c>
      <c r="DL105" s="235"/>
      <c r="DM105" s="235"/>
      <c r="DN105" s="847" t="s">
        <v>731</v>
      </c>
      <c r="DO105" s="235"/>
      <c r="DP105" s="235"/>
      <c r="DQ105" s="852" t="s">
        <v>729</v>
      </c>
      <c r="DR105" s="235"/>
      <c r="DS105" s="235"/>
      <c r="DT105" s="235"/>
      <c r="DU105" s="235"/>
      <c r="DV105" s="235"/>
      <c r="DW105" s="773"/>
      <c r="DX105" s="235"/>
      <c r="DY105" s="235"/>
      <c r="DZ105" s="235"/>
      <c r="EA105" s="235"/>
      <c r="EB105" s="235"/>
      <c r="EC105" s="235"/>
      <c r="ED105" s="235"/>
      <c r="EE105" s="235"/>
      <c r="EF105" s="235"/>
      <c r="EG105" s="235"/>
      <c r="EH105" s="235"/>
      <c r="EI105" s="904" t="s">
        <v>539</v>
      </c>
      <c r="EJ105" s="235"/>
      <c r="EK105" s="235"/>
      <c r="EL105" s="847" t="s">
        <v>828</v>
      </c>
      <c r="EM105" s="235"/>
      <c r="EN105" s="235"/>
      <c r="EO105" s="930" t="s">
        <v>539</v>
      </c>
      <c r="EP105" s="235"/>
      <c r="EQ105" s="235"/>
      <c r="ER105" s="235"/>
      <c r="ES105" s="235"/>
      <c r="ET105" s="235"/>
      <c r="EU105" s="235"/>
      <c r="EV105" s="235"/>
      <c r="EW105" s="235"/>
      <c r="EX105" s="852" t="s">
        <v>518</v>
      </c>
      <c r="EY105" s="235"/>
      <c r="EZ105" s="235"/>
      <c r="FA105" s="847" t="s">
        <v>731</v>
      </c>
      <c r="FB105" s="235"/>
      <c r="FC105" s="235"/>
      <c r="FD105" s="235"/>
      <c r="FE105" s="235"/>
      <c r="FF105" s="235"/>
      <c r="FG105" s="235"/>
      <c r="FH105" s="235"/>
      <c r="FI105" s="235"/>
      <c r="FJ105" s="235"/>
      <c r="FK105" s="235"/>
      <c r="FL105" s="235"/>
      <c r="FM105" s="235"/>
      <c r="FN105" s="235"/>
      <c r="FO105" s="235"/>
      <c r="FP105" s="235"/>
      <c r="FQ105" s="235"/>
      <c r="FR105" s="235"/>
      <c r="FS105" s="235"/>
      <c r="FT105" s="235"/>
      <c r="FU105" s="235"/>
      <c r="FV105" s="235"/>
      <c r="FW105" s="235"/>
      <c r="FX105" s="235"/>
      <c r="FY105" s="235"/>
      <c r="FZ105" s="235"/>
      <c r="GA105" s="235"/>
      <c r="GB105" s="773"/>
      <c r="GC105" s="235"/>
      <c r="GD105" s="235"/>
      <c r="GE105" s="773"/>
      <c r="GF105" s="235"/>
      <c r="GG105" s="235"/>
      <c r="GH105" s="235"/>
      <c r="GI105" s="235"/>
      <c r="GJ105" s="235"/>
      <c r="GK105" s="235"/>
      <c r="GL105" s="235"/>
      <c r="GM105" s="235"/>
      <c r="GN105" s="773"/>
      <c r="GO105" s="235"/>
      <c r="GP105" s="235"/>
      <c r="GQ105" s="235"/>
      <c r="GR105" s="235"/>
      <c r="GS105" s="235"/>
      <c r="GT105" s="235"/>
      <c r="GU105" s="235"/>
      <c r="GV105" s="235"/>
      <c r="GW105" s="235"/>
      <c r="GX105" s="235"/>
      <c r="GY105" s="235"/>
      <c r="GZ105" s="235"/>
      <c r="HA105" s="235"/>
      <c r="HB105" s="235"/>
      <c r="HC105" s="235"/>
      <c r="HD105" s="235"/>
      <c r="HE105" s="235"/>
      <c r="HF105" s="773"/>
      <c r="HG105" s="235"/>
      <c r="HH105" s="235"/>
      <c r="HI105" s="235"/>
      <c r="HJ105" s="235"/>
      <c r="HK105" s="235"/>
      <c r="HL105" s="773"/>
      <c r="HM105" s="235"/>
      <c r="HN105" s="235"/>
      <c r="HO105" s="235"/>
      <c r="HP105" s="235"/>
      <c r="HQ105" s="235"/>
      <c r="HR105" s="235"/>
      <c r="HS105" s="235"/>
      <c r="HT105" s="235"/>
      <c r="HU105" s="235"/>
      <c r="HV105" s="235"/>
      <c r="HW105" s="235"/>
      <c r="HX105" s="773"/>
      <c r="HY105" s="235"/>
      <c r="HZ105" s="235"/>
      <c r="IA105" s="235"/>
      <c r="IB105" s="235"/>
      <c r="IC105" s="235"/>
      <c r="ID105" s="235"/>
      <c r="IE105" s="235"/>
      <c r="IF105" s="235"/>
      <c r="IG105" s="235"/>
      <c r="IH105" s="235"/>
      <c r="II105" s="235"/>
      <c r="IJ105" s="235"/>
      <c r="IK105" s="235"/>
      <c r="IL105" s="235"/>
      <c r="IM105" s="773"/>
      <c r="IN105" s="235"/>
      <c r="IO105" s="235"/>
      <c r="IP105" s="235"/>
      <c r="IQ105" s="235"/>
      <c r="IR105" s="235"/>
      <c r="IS105" s="235"/>
      <c r="IT105" s="235"/>
      <c r="IU105" s="235"/>
      <c r="IV105" s="235"/>
      <c r="IW105" s="235"/>
      <c r="IX105" s="235"/>
      <c r="IY105" s="235"/>
      <c r="IZ105" s="235"/>
      <c r="JA105" s="235"/>
      <c r="JB105" s="235"/>
      <c r="JC105" s="235"/>
      <c r="JD105" s="235"/>
      <c r="JE105" s="235"/>
      <c r="JF105" s="235"/>
      <c r="JG105" s="235"/>
      <c r="JH105" s="235"/>
      <c r="JI105" s="235"/>
      <c r="JJ105" s="235"/>
      <c r="JK105" s="235"/>
      <c r="JL105" s="235"/>
      <c r="JM105" s="235"/>
      <c r="JN105" s="235"/>
      <c r="JO105" s="235"/>
      <c r="JP105" s="235"/>
      <c r="JQ105" s="773"/>
      <c r="JR105" s="235"/>
      <c r="JS105" s="235"/>
      <c r="JT105" s="773"/>
      <c r="JU105" s="235"/>
      <c r="JV105" s="235"/>
      <c r="JW105" s="235"/>
      <c r="JX105" s="235"/>
      <c r="JY105" s="235"/>
      <c r="JZ105" s="235"/>
      <c r="KA105" s="235"/>
      <c r="KB105" s="235"/>
      <c r="KC105" s="773"/>
      <c r="KD105" s="235"/>
      <c r="KE105" s="235"/>
      <c r="KF105" s="235"/>
      <c r="KG105" s="235"/>
      <c r="KH105" s="235"/>
      <c r="KI105" s="235"/>
      <c r="KJ105" s="235"/>
      <c r="KK105" s="235"/>
      <c r="KL105" s="235"/>
      <c r="KM105" s="235"/>
      <c r="KN105" s="235"/>
      <c r="KO105" s="235"/>
      <c r="KP105" s="235"/>
      <c r="KQ105" s="235"/>
      <c r="KR105" s="235"/>
      <c r="KS105" s="235"/>
      <c r="KT105" s="235"/>
      <c r="KU105" s="773"/>
      <c r="KV105" s="235"/>
      <c r="KW105" s="235"/>
      <c r="KX105" s="235"/>
      <c r="KY105" s="235"/>
      <c r="KZ105" s="235"/>
      <c r="LA105" s="773"/>
      <c r="LB105" s="235"/>
      <c r="LC105" s="235"/>
      <c r="LD105" s="235"/>
      <c r="LE105" s="235"/>
      <c r="LF105" s="235"/>
      <c r="LG105" s="235"/>
      <c r="LH105" s="235"/>
      <c r="LI105" s="235"/>
      <c r="LJ105" s="235"/>
      <c r="LK105" s="235"/>
    </row>
    <row r="106" spans="1:778 16384:16384" ht="24.65" customHeight="1" x14ac:dyDescent="0.2">
      <c r="B106" s="66"/>
      <c r="D106" s="33"/>
      <c r="E106" s="303"/>
      <c r="F106" s="95"/>
      <c r="J106" s="16"/>
      <c r="O106" s="16"/>
      <c r="Q106" s="282"/>
      <c r="R106" s="282"/>
      <c r="T106" s="774"/>
      <c r="AB106" s="17"/>
      <c r="AC106" s="17"/>
      <c r="AF106"/>
      <c r="AI106" s="2"/>
      <c r="AJ106" s="2"/>
      <c r="AK106"/>
      <c r="AQ106"/>
      <c r="AR106" s="33"/>
      <c r="AS106" s="235"/>
      <c r="AT106" s="773"/>
      <c r="AU106" s="235"/>
      <c r="AV106" s="235"/>
      <c r="AW106" s="235"/>
      <c r="AX106" s="235"/>
      <c r="AY106" s="235"/>
      <c r="AZ106" s="235"/>
      <c r="BA106" s="235"/>
      <c r="BB106" s="235"/>
      <c r="BC106" s="235"/>
      <c r="BD106" s="235"/>
      <c r="BE106" s="235"/>
      <c r="BF106" s="235"/>
      <c r="BG106" s="235"/>
      <c r="BH106" s="235"/>
      <c r="BI106" s="773"/>
      <c r="BJ106" s="235"/>
      <c r="BK106" s="235"/>
      <c r="BL106" s="235"/>
      <c r="BM106" s="235"/>
      <c r="BN106" s="235"/>
      <c r="BO106" s="235"/>
      <c r="BP106" s="235"/>
      <c r="BQ106" s="235"/>
      <c r="BR106" s="235"/>
      <c r="BS106" s="235"/>
      <c r="BT106" s="235"/>
      <c r="BU106" s="235"/>
      <c r="BV106" s="235"/>
      <c r="BW106" s="235"/>
      <c r="BX106" s="235"/>
      <c r="BY106" s="235"/>
      <c r="BZ106" s="235"/>
      <c r="CA106" s="235"/>
      <c r="CB106" s="235"/>
      <c r="CC106" s="235"/>
      <c r="CD106" s="235"/>
      <c r="CE106" s="235"/>
      <c r="CF106" s="235"/>
      <c r="CG106" s="235"/>
      <c r="CH106" s="235"/>
      <c r="CI106" s="235"/>
      <c r="CJ106" s="235"/>
      <c r="CK106" s="235"/>
      <c r="CL106" s="235"/>
      <c r="CM106" s="773"/>
      <c r="CN106" s="235"/>
      <c r="CO106" s="235"/>
      <c r="CP106" s="773"/>
      <c r="CQ106" s="235"/>
      <c r="CR106" s="235"/>
      <c r="CS106" s="235"/>
      <c r="CT106" s="235"/>
      <c r="CU106" s="235"/>
      <c r="CV106" s="235"/>
      <c r="CW106" s="235"/>
      <c r="CX106" s="235"/>
      <c r="CY106" s="773"/>
      <c r="CZ106" s="235"/>
      <c r="DA106" s="235"/>
      <c r="DB106" s="235"/>
      <c r="DC106" s="235"/>
      <c r="DD106" s="235"/>
      <c r="DE106" s="235"/>
      <c r="DF106" s="235"/>
      <c r="DG106" s="235"/>
      <c r="DH106" s="235"/>
      <c r="DI106" s="235"/>
      <c r="DJ106" s="235"/>
      <c r="DK106" s="235"/>
      <c r="DL106" s="235"/>
      <c r="DM106" s="235"/>
      <c r="DN106" s="847" t="s">
        <v>542</v>
      </c>
      <c r="DO106" s="235"/>
      <c r="DP106" s="235"/>
      <c r="DQ106" s="773"/>
      <c r="DR106" s="235"/>
      <c r="DS106" s="235"/>
      <c r="DT106" s="235"/>
      <c r="DU106" s="235"/>
      <c r="DV106" s="235"/>
      <c r="DW106" s="773"/>
      <c r="DX106" s="235"/>
      <c r="DY106" s="235"/>
      <c r="DZ106" s="235"/>
      <c r="EA106" s="235"/>
      <c r="EB106" s="235"/>
      <c r="EC106" s="235"/>
      <c r="ED106" s="235"/>
      <c r="EE106" s="235"/>
      <c r="EF106" s="235"/>
      <c r="EG106" s="235"/>
      <c r="EH106" s="235"/>
      <c r="EI106" s="905" t="s">
        <v>542</v>
      </c>
      <c r="EJ106" s="235"/>
      <c r="EK106" s="235"/>
      <c r="EL106" s="235"/>
      <c r="EM106" s="235"/>
      <c r="EN106" s="235"/>
      <c r="EO106" s="847" t="s">
        <v>542</v>
      </c>
      <c r="EP106" s="235"/>
      <c r="EQ106" s="235"/>
      <c r="ER106" s="235"/>
      <c r="ES106" s="235"/>
      <c r="ET106" s="235"/>
      <c r="EU106" s="235"/>
      <c r="EV106" s="235"/>
      <c r="EW106" s="235"/>
      <c r="EX106" s="773"/>
      <c r="EY106" s="235"/>
      <c r="EZ106" s="235"/>
      <c r="FA106" s="235"/>
      <c r="FB106" s="235"/>
      <c r="FC106" s="235"/>
      <c r="FD106" s="235"/>
      <c r="FE106" s="235"/>
      <c r="FF106" s="235"/>
      <c r="FG106" s="235"/>
      <c r="FH106" s="235"/>
      <c r="FI106" s="235"/>
      <c r="FJ106" s="235"/>
      <c r="FK106" s="235"/>
      <c r="FL106" s="235"/>
      <c r="FM106" s="235"/>
      <c r="FN106" s="235"/>
      <c r="FO106" s="235"/>
      <c r="FP106" s="235"/>
      <c r="FQ106" s="235"/>
      <c r="FR106" s="235"/>
      <c r="FS106" s="235"/>
      <c r="FT106" s="235"/>
      <c r="FU106" s="235"/>
      <c r="FV106" s="235"/>
      <c r="FW106" s="235"/>
      <c r="FX106" s="235"/>
      <c r="FY106" s="235"/>
      <c r="FZ106" s="235"/>
      <c r="GA106" s="235"/>
      <c r="GB106" s="773"/>
      <c r="GC106" s="235"/>
      <c r="GD106" s="235"/>
      <c r="GE106" s="773"/>
      <c r="GF106" s="235"/>
      <c r="GG106" s="235"/>
      <c r="GH106" s="235"/>
      <c r="GI106" s="235"/>
      <c r="GJ106" s="235"/>
      <c r="GK106" s="235"/>
      <c r="GL106" s="235"/>
      <c r="GM106" s="235"/>
      <c r="GN106" s="773"/>
      <c r="GO106" s="235"/>
      <c r="GP106" s="235"/>
      <c r="GQ106" s="235"/>
      <c r="GR106" s="235"/>
      <c r="GS106" s="235"/>
      <c r="GT106" s="235"/>
      <c r="GU106" s="235"/>
      <c r="GV106" s="235"/>
      <c r="GW106" s="235"/>
      <c r="GX106" s="235"/>
      <c r="GY106" s="235"/>
      <c r="GZ106" s="235"/>
      <c r="HA106" s="235"/>
      <c r="HB106" s="235"/>
      <c r="HC106" s="235"/>
      <c r="HD106" s="235"/>
      <c r="HE106" s="235"/>
      <c r="HF106" s="773"/>
      <c r="HG106" s="235"/>
      <c r="HH106" s="235"/>
      <c r="HI106" s="235"/>
      <c r="HJ106" s="235"/>
      <c r="HK106" s="235"/>
      <c r="HL106" s="773"/>
      <c r="HM106" s="235"/>
      <c r="HN106" s="235"/>
      <c r="HO106" s="235"/>
      <c r="HP106" s="235"/>
      <c r="HQ106" s="235"/>
      <c r="HR106" s="235"/>
      <c r="HS106" s="235"/>
      <c r="HT106" s="235"/>
      <c r="HU106" s="235"/>
      <c r="HV106" s="235"/>
      <c r="HW106" s="235"/>
      <c r="HX106" s="773"/>
      <c r="HY106" s="235"/>
      <c r="HZ106" s="235"/>
      <c r="IA106" s="235"/>
      <c r="IB106" s="235"/>
      <c r="IC106" s="235"/>
      <c r="ID106" s="235"/>
      <c r="IE106" s="235"/>
      <c r="IF106" s="235"/>
      <c r="IG106" s="235"/>
      <c r="IH106" s="235"/>
      <c r="II106" s="235"/>
      <c r="IJ106" s="235"/>
      <c r="IK106" s="235"/>
      <c r="IL106" s="235"/>
      <c r="IM106" s="773"/>
      <c r="IN106" s="235"/>
      <c r="IO106" s="235"/>
      <c r="IP106" s="235"/>
      <c r="IQ106" s="235"/>
      <c r="IR106" s="235"/>
      <c r="IS106" s="235"/>
      <c r="IT106" s="235"/>
      <c r="IU106" s="235"/>
      <c r="IV106" s="235"/>
      <c r="IW106" s="235"/>
      <c r="IX106" s="235"/>
      <c r="IY106" s="235"/>
      <c r="IZ106" s="235"/>
      <c r="JA106" s="235"/>
      <c r="JB106" s="235"/>
      <c r="JC106" s="235"/>
      <c r="JD106" s="235"/>
      <c r="JE106" s="235"/>
      <c r="JF106" s="235"/>
      <c r="JG106" s="235"/>
      <c r="JH106" s="235"/>
      <c r="JI106" s="235"/>
      <c r="JJ106" s="235"/>
      <c r="JK106" s="235"/>
      <c r="JL106" s="235"/>
      <c r="JM106" s="235"/>
      <c r="JN106" s="235"/>
      <c r="JO106" s="235"/>
      <c r="JP106" s="235"/>
      <c r="JQ106" s="773"/>
      <c r="JR106" s="235"/>
      <c r="JS106" s="235"/>
      <c r="JT106" s="773"/>
      <c r="JU106" s="235"/>
      <c r="JV106" s="235"/>
      <c r="JW106" s="235"/>
      <c r="JX106" s="235"/>
      <c r="JY106" s="235"/>
      <c r="JZ106" s="235"/>
      <c r="KA106" s="235"/>
      <c r="KB106" s="235"/>
      <c r="KC106" s="773"/>
      <c r="KD106" s="235"/>
      <c r="KE106" s="235"/>
      <c r="KF106" s="235"/>
      <c r="KG106" s="235"/>
      <c r="KH106" s="235"/>
      <c r="KI106" s="235"/>
      <c r="KJ106" s="235"/>
      <c r="KK106" s="235"/>
      <c r="KL106" s="235"/>
      <c r="KM106" s="235"/>
      <c r="KN106" s="235"/>
      <c r="KO106" s="235"/>
      <c r="KP106" s="235"/>
      <c r="KQ106" s="235"/>
      <c r="KR106" s="235"/>
      <c r="KS106" s="235"/>
      <c r="KT106" s="235"/>
      <c r="KU106" s="773"/>
      <c r="KV106" s="235"/>
      <c r="KW106" s="235"/>
      <c r="KX106" s="235"/>
      <c r="KY106" s="235"/>
      <c r="KZ106" s="235"/>
      <c r="LA106" s="773"/>
      <c r="LB106" s="235"/>
      <c r="LC106" s="235"/>
      <c r="LD106" s="235"/>
      <c r="LE106" s="235"/>
      <c r="LF106" s="235"/>
      <c r="LG106" s="235"/>
      <c r="LH106" s="235"/>
      <c r="LI106" s="235"/>
      <c r="LJ106" s="235"/>
      <c r="LK106" s="235"/>
    </row>
    <row r="107" spans="1:778 16384:16384" ht="24.65" customHeight="1" x14ac:dyDescent="0.2">
      <c r="B107" s="66"/>
      <c r="D107" s="33"/>
      <c r="E107" s="303"/>
      <c r="F107" s="95"/>
      <c r="J107" s="16"/>
      <c r="O107" s="16"/>
      <c r="Q107" s="282"/>
      <c r="R107" s="282"/>
      <c r="T107" s="774"/>
      <c r="AB107" s="17"/>
      <c r="AC107" s="17"/>
      <c r="AI107" s="2"/>
      <c r="AJ107" s="2"/>
      <c r="AK107"/>
      <c r="AQ107"/>
      <c r="AR107" s="33"/>
      <c r="AS107" s="235"/>
      <c r="AT107" s="773"/>
      <c r="AU107" s="235"/>
      <c r="AV107" s="235"/>
      <c r="AW107" s="235"/>
      <c r="AX107" s="235"/>
      <c r="AY107" s="235"/>
      <c r="AZ107" s="235"/>
      <c r="BA107" s="235"/>
      <c r="BB107" s="235"/>
      <c r="BC107" s="235"/>
      <c r="BD107" s="235"/>
      <c r="BE107" s="235"/>
      <c r="BF107" s="235"/>
      <c r="BG107" s="235"/>
      <c r="BH107" s="235"/>
      <c r="BI107" s="773"/>
      <c r="BJ107" s="235"/>
      <c r="BK107" s="235"/>
      <c r="BL107" s="235"/>
      <c r="BM107" s="235"/>
      <c r="BN107" s="235"/>
      <c r="BO107" s="235"/>
      <c r="BP107" s="235"/>
      <c r="BQ107" s="235"/>
      <c r="BR107" s="235"/>
      <c r="BS107" s="235"/>
      <c r="BT107" s="235"/>
      <c r="BU107" s="235"/>
      <c r="BV107" s="235"/>
      <c r="BW107" s="235"/>
      <c r="BX107" s="235"/>
      <c r="BY107" s="235"/>
      <c r="BZ107" s="235"/>
      <c r="CA107" s="235"/>
      <c r="CB107" s="235"/>
      <c r="CC107" s="235"/>
      <c r="CD107" s="235"/>
      <c r="CE107" s="235"/>
      <c r="CF107" s="235"/>
      <c r="CG107" s="235"/>
      <c r="CH107" s="235"/>
      <c r="CI107" s="235"/>
      <c r="CJ107" s="235"/>
      <c r="CK107" s="235"/>
      <c r="CL107" s="235"/>
      <c r="CM107" s="773"/>
      <c r="CN107" s="235"/>
      <c r="CO107" s="235"/>
      <c r="CP107" s="773"/>
      <c r="CQ107" s="235"/>
      <c r="CR107" s="235"/>
      <c r="CS107" s="235"/>
      <c r="CT107" s="235"/>
      <c r="CU107" s="235"/>
      <c r="CV107" s="235"/>
      <c r="CW107" s="235"/>
      <c r="CX107" s="235"/>
      <c r="CY107" s="773"/>
      <c r="CZ107" s="235"/>
      <c r="DA107" s="235"/>
      <c r="DB107" s="235"/>
      <c r="DC107" s="235"/>
      <c r="DD107" s="235"/>
      <c r="DE107" s="235"/>
      <c r="DF107" s="235"/>
      <c r="DG107" s="235"/>
      <c r="DH107" s="235"/>
      <c r="DI107" s="235"/>
      <c r="DJ107" s="235"/>
      <c r="DK107" s="235"/>
      <c r="DL107" s="235"/>
      <c r="DM107" s="235"/>
      <c r="DN107" s="235"/>
      <c r="DO107" s="235"/>
      <c r="DP107" s="235"/>
      <c r="DQ107" s="773"/>
      <c r="DR107" s="235"/>
      <c r="DS107" s="235"/>
      <c r="DT107" s="235"/>
      <c r="DU107" s="235"/>
      <c r="DV107" s="235"/>
      <c r="DW107" s="773"/>
      <c r="DX107" s="235"/>
      <c r="DY107" s="235"/>
      <c r="DZ107" s="235"/>
      <c r="EA107" s="235"/>
      <c r="EB107" s="235"/>
      <c r="EC107" s="235"/>
      <c r="ED107" s="235"/>
      <c r="EE107" s="235"/>
      <c r="EF107" s="235"/>
      <c r="EG107" s="235"/>
      <c r="EH107" s="235"/>
      <c r="EI107" s="852" t="s">
        <v>731</v>
      </c>
      <c r="EJ107" s="235"/>
      <c r="EK107" s="235"/>
      <c r="EL107" s="235"/>
      <c r="EM107" s="235"/>
      <c r="EN107" s="235"/>
      <c r="EO107" s="235"/>
      <c r="EP107" s="235"/>
      <c r="EQ107" s="235"/>
      <c r="ER107" s="235"/>
      <c r="ES107" s="235"/>
      <c r="ET107" s="235"/>
      <c r="EU107" s="235"/>
      <c r="EV107" s="235"/>
      <c r="EW107" s="235"/>
      <c r="EX107" s="773"/>
      <c r="EY107" s="235"/>
      <c r="EZ107" s="235"/>
      <c r="FA107" s="235"/>
      <c r="FB107" s="235"/>
      <c r="FC107" s="235"/>
      <c r="FD107" s="235"/>
      <c r="FE107" s="235"/>
      <c r="FF107" s="235"/>
      <c r="FG107" s="235"/>
      <c r="FH107" s="235"/>
      <c r="FI107" s="235"/>
      <c r="FJ107" s="235"/>
      <c r="FK107" s="235"/>
      <c r="FL107" s="235"/>
      <c r="FM107" s="235"/>
      <c r="FN107" s="235"/>
      <c r="FO107" s="235"/>
      <c r="FP107" s="235"/>
      <c r="FQ107" s="235"/>
      <c r="FR107" s="235"/>
      <c r="FS107" s="235"/>
      <c r="FT107" s="235"/>
      <c r="FU107" s="235"/>
      <c r="FV107" s="235"/>
      <c r="FW107" s="235"/>
      <c r="FX107" s="235"/>
      <c r="FY107" s="235"/>
      <c r="FZ107" s="235"/>
      <c r="GA107" s="235"/>
      <c r="GB107" s="773"/>
      <c r="GC107" s="235"/>
      <c r="GD107" s="235"/>
      <c r="GE107" s="773"/>
      <c r="GF107" s="235"/>
      <c r="GG107" s="235"/>
      <c r="GH107" s="235"/>
      <c r="GI107" s="235"/>
      <c r="GJ107" s="235"/>
      <c r="GK107" s="235"/>
      <c r="GL107" s="235"/>
      <c r="GM107" s="235"/>
      <c r="GN107" s="773"/>
      <c r="GO107" s="235"/>
      <c r="GP107" s="235"/>
      <c r="GQ107" s="235"/>
      <c r="GR107" s="235"/>
      <c r="GS107" s="235"/>
      <c r="GT107" s="235"/>
      <c r="GU107" s="235"/>
      <c r="GV107" s="235"/>
      <c r="GW107" s="235"/>
      <c r="GX107" s="235"/>
      <c r="GY107" s="235"/>
      <c r="GZ107" s="235"/>
      <c r="HA107" s="235"/>
      <c r="HB107" s="235"/>
      <c r="HC107" s="235"/>
      <c r="HD107" s="235"/>
      <c r="HE107" s="235"/>
      <c r="HF107" s="773"/>
      <c r="HG107" s="235"/>
      <c r="HH107" s="235"/>
      <c r="HI107" s="235"/>
      <c r="HJ107" s="235"/>
      <c r="HK107" s="235"/>
      <c r="HL107" s="773"/>
      <c r="HM107" s="235"/>
      <c r="HN107" s="235"/>
      <c r="HO107" s="235"/>
      <c r="HP107" s="235"/>
      <c r="HQ107" s="235"/>
      <c r="HR107" s="235"/>
      <c r="HS107" s="235"/>
      <c r="HT107" s="235"/>
      <c r="HU107" s="235"/>
      <c r="HV107" s="235"/>
      <c r="HW107" s="235"/>
      <c r="HX107" s="773"/>
      <c r="HY107" s="235"/>
      <c r="HZ107" s="235"/>
      <c r="IA107" s="235"/>
      <c r="IB107" s="235"/>
      <c r="IC107" s="235"/>
      <c r="ID107" s="235"/>
      <c r="IE107" s="235"/>
      <c r="IF107" s="235"/>
      <c r="IG107" s="235"/>
      <c r="IH107" s="235"/>
      <c r="II107" s="235"/>
      <c r="IJ107" s="235"/>
      <c r="IK107" s="235"/>
      <c r="IL107" s="235"/>
      <c r="IM107" s="773"/>
      <c r="IN107" s="235"/>
      <c r="IO107" s="235"/>
      <c r="IP107" s="235"/>
      <c r="IQ107" s="235"/>
      <c r="IR107" s="235"/>
      <c r="IS107" s="235"/>
      <c r="IT107" s="235"/>
      <c r="IU107" s="235"/>
      <c r="IV107" s="235"/>
      <c r="IW107" s="235"/>
      <c r="IX107" s="235"/>
      <c r="IY107" s="235"/>
      <c r="IZ107" s="235"/>
      <c r="JA107" s="235"/>
      <c r="JB107" s="235"/>
      <c r="JC107" s="235"/>
      <c r="JD107" s="235"/>
      <c r="JE107" s="235"/>
      <c r="JF107" s="235"/>
      <c r="JG107" s="235"/>
      <c r="JH107" s="235"/>
      <c r="JI107" s="235"/>
      <c r="JJ107" s="235"/>
      <c r="JK107" s="235"/>
      <c r="JL107" s="235"/>
      <c r="JM107" s="235"/>
      <c r="JN107" s="235"/>
      <c r="JO107" s="235"/>
      <c r="JP107" s="235"/>
      <c r="JQ107" s="773"/>
      <c r="JR107" s="235"/>
      <c r="JS107" s="235"/>
      <c r="JT107" s="773"/>
      <c r="JU107" s="235"/>
      <c r="JV107" s="235"/>
      <c r="JW107" s="235"/>
      <c r="JX107" s="235"/>
      <c r="JY107" s="235"/>
      <c r="JZ107" s="235"/>
      <c r="KA107" s="235"/>
      <c r="KB107" s="235"/>
      <c r="KC107" s="773"/>
      <c r="KD107" s="235"/>
      <c r="KE107" s="235"/>
      <c r="KF107" s="235"/>
      <c r="KG107" s="235"/>
      <c r="KH107" s="235"/>
      <c r="KI107" s="235"/>
      <c r="KJ107" s="235"/>
      <c r="KK107" s="235"/>
      <c r="KL107" s="235"/>
      <c r="KM107" s="235"/>
      <c r="KN107" s="235"/>
      <c r="KO107" s="235"/>
      <c r="KP107" s="235"/>
      <c r="KQ107" s="235"/>
      <c r="KR107" s="235"/>
      <c r="KS107" s="235"/>
      <c r="KT107" s="235"/>
      <c r="KU107" s="773"/>
      <c r="KV107" s="235"/>
      <c r="KW107" s="235"/>
      <c r="KX107" s="235"/>
      <c r="KY107" s="235"/>
      <c r="KZ107" s="235"/>
      <c r="LA107" s="773"/>
      <c r="LB107" s="235"/>
      <c r="LC107" s="235"/>
      <c r="LD107" s="235"/>
      <c r="LE107" s="235"/>
      <c r="LF107" s="235"/>
      <c r="LG107" s="235"/>
      <c r="LH107" s="235"/>
      <c r="LI107" s="235"/>
      <c r="LJ107" s="235"/>
      <c r="LK107" s="235"/>
    </row>
    <row r="108" spans="1:778 16384:16384" ht="24.75" customHeight="1" x14ac:dyDescent="0.2">
      <c r="B108" s="66"/>
      <c r="D108" s="33"/>
      <c r="E108" s="303"/>
      <c r="F108" s="95"/>
      <c r="J108" s="16"/>
      <c r="O108" s="16"/>
      <c r="Q108" s="282"/>
      <c r="R108" s="282"/>
      <c r="T108" s="774"/>
      <c r="AB108" s="17"/>
      <c r="AC108" s="17"/>
      <c r="AI108" s="2"/>
      <c r="AJ108" s="2"/>
      <c r="AK108"/>
      <c r="AQ108"/>
      <c r="AR108" s="33"/>
      <c r="AS108" s="235"/>
      <c r="AT108" s="773"/>
      <c r="AU108" s="235"/>
      <c r="AV108" s="235"/>
      <c r="AW108" s="235"/>
      <c r="AX108" s="235"/>
      <c r="AY108" s="235"/>
      <c r="AZ108" s="235"/>
      <c r="BA108" s="235"/>
      <c r="BB108" s="235"/>
      <c r="BC108" s="235"/>
      <c r="BD108" s="235"/>
      <c r="BE108" s="235"/>
      <c r="BF108" s="235"/>
      <c r="BG108" s="235"/>
      <c r="BH108" s="235"/>
      <c r="BI108" s="773"/>
      <c r="BJ108" s="235"/>
      <c r="BK108" s="235"/>
      <c r="BL108" s="235"/>
      <c r="BM108" s="235"/>
      <c r="BN108" s="235"/>
      <c r="BO108" s="235"/>
      <c r="BP108" s="235"/>
      <c r="BQ108" s="235"/>
      <c r="BR108" s="235"/>
      <c r="BS108" s="235"/>
      <c r="BT108" s="235"/>
      <c r="BU108" s="235"/>
      <c r="BV108" s="235"/>
      <c r="BW108" s="235"/>
      <c r="BX108" s="235"/>
      <c r="BY108" s="235"/>
      <c r="BZ108" s="235"/>
      <c r="CA108" s="235"/>
      <c r="CB108" s="235"/>
      <c r="CC108" s="235"/>
      <c r="CD108" s="235"/>
      <c r="CE108" s="235"/>
      <c r="CF108" s="235"/>
      <c r="CG108" s="235"/>
      <c r="CH108" s="235"/>
      <c r="CI108" s="235"/>
      <c r="CJ108" s="235"/>
      <c r="CK108" s="235"/>
      <c r="CL108" s="235"/>
      <c r="CM108" s="773"/>
      <c r="CN108" s="235"/>
      <c r="CO108" s="235"/>
      <c r="CP108" s="773"/>
      <c r="CQ108" s="235"/>
      <c r="CR108" s="235"/>
      <c r="CS108" s="235"/>
      <c r="CT108" s="235"/>
      <c r="CU108" s="235"/>
      <c r="CV108" s="235"/>
      <c r="CW108" s="235"/>
      <c r="CX108" s="235"/>
      <c r="CY108" s="773"/>
      <c r="CZ108" s="235"/>
      <c r="DA108" s="235"/>
      <c r="DB108" s="235"/>
      <c r="DC108" s="235"/>
      <c r="DD108" s="235"/>
      <c r="DE108" s="235"/>
      <c r="DF108" s="235"/>
      <c r="DG108" s="235"/>
      <c r="DH108" s="235"/>
      <c r="DI108" s="235"/>
      <c r="DJ108" s="235"/>
      <c r="DK108" s="235"/>
      <c r="DL108" s="235"/>
      <c r="DM108" s="235"/>
      <c r="DN108" s="235"/>
      <c r="DO108" s="235"/>
      <c r="DP108" s="235"/>
      <c r="DQ108" s="773"/>
      <c r="DR108" s="235"/>
      <c r="DS108" s="235"/>
      <c r="DT108" s="235"/>
      <c r="DU108" s="235"/>
      <c r="DV108" s="235"/>
      <c r="DW108" s="773"/>
      <c r="DX108" s="235"/>
      <c r="DY108" s="235"/>
      <c r="DZ108" s="235"/>
      <c r="EA108" s="235"/>
      <c r="EB108" s="235"/>
      <c r="EC108" s="235"/>
      <c r="ED108" s="235"/>
      <c r="EE108" s="235"/>
      <c r="EF108" s="235"/>
      <c r="EG108" s="235"/>
      <c r="EH108" s="235"/>
      <c r="EI108" s="852" t="s">
        <v>832</v>
      </c>
      <c r="EJ108" s="235"/>
      <c r="EK108" s="235"/>
      <c r="EL108" s="235"/>
      <c r="EM108" s="235"/>
      <c r="EN108" s="235"/>
      <c r="EO108" s="235"/>
      <c r="EP108" s="235"/>
      <c r="EQ108" s="235"/>
      <c r="ER108" s="235"/>
      <c r="ES108" s="235"/>
      <c r="ET108" s="235"/>
      <c r="EU108" s="235"/>
      <c r="EV108" s="235"/>
      <c r="EW108" s="235"/>
      <c r="EX108" s="773"/>
      <c r="EY108" s="235"/>
      <c r="EZ108" s="235"/>
      <c r="FA108" s="235"/>
      <c r="FB108" s="235"/>
      <c r="FC108" s="235"/>
      <c r="FD108" s="235"/>
      <c r="FE108" s="235"/>
      <c r="FF108" s="235"/>
      <c r="FG108" s="235"/>
      <c r="FH108" s="235"/>
      <c r="FI108" s="235"/>
      <c r="FJ108" s="235"/>
      <c r="FK108" s="235"/>
      <c r="FL108" s="235"/>
      <c r="FM108" s="235"/>
      <c r="FN108" s="235"/>
      <c r="FO108" s="235"/>
      <c r="FP108" s="235"/>
      <c r="FQ108" s="235"/>
      <c r="FR108" s="235"/>
      <c r="FS108" s="235"/>
      <c r="FT108" s="235"/>
      <c r="FU108" s="235"/>
      <c r="FV108" s="235"/>
      <c r="FW108" s="235"/>
      <c r="FX108" s="235"/>
      <c r="FY108" s="235"/>
      <c r="FZ108" s="235"/>
      <c r="GA108" s="235"/>
      <c r="GB108" s="773"/>
      <c r="GC108" s="235"/>
      <c r="GD108" s="235"/>
      <c r="GE108" s="773"/>
      <c r="GF108" s="235"/>
      <c r="GG108" s="235"/>
      <c r="GH108" s="235"/>
      <c r="GI108" s="235"/>
      <c r="GJ108" s="235"/>
      <c r="GK108" s="235"/>
      <c r="GL108" s="235"/>
      <c r="GM108" s="235"/>
      <c r="GN108" s="773"/>
      <c r="GO108" s="235"/>
      <c r="GP108" s="235"/>
      <c r="GQ108" s="235"/>
      <c r="GR108" s="235"/>
      <c r="GS108" s="235"/>
      <c r="GT108" s="235"/>
      <c r="GU108" s="235"/>
      <c r="GV108" s="235"/>
      <c r="GW108" s="235"/>
      <c r="GX108" s="235"/>
      <c r="GY108" s="235"/>
      <c r="GZ108" s="235"/>
      <c r="HA108" s="235"/>
      <c r="HB108" s="235"/>
      <c r="HC108" s="235"/>
      <c r="HD108" s="235"/>
      <c r="HE108" s="235"/>
      <c r="HF108" s="773"/>
      <c r="HG108" s="235"/>
      <c r="HH108" s="235"/>
      <c r="HI108" s="235"/>
      <c r="HJ108" s="235"/>
      <c r="HK108" s="235"/>
      <c r="HL108" s="773"/>
      <c r="HM108" s="235"/>
      <c r="HN108" s="235"/>
      <c r="HO108" s="235"/>
      <c r="HP108" s="235"/>
      <c r="HQ108" s="235"/>
      <c r="HR108" s="235"/>
      <c r="HS108" s="235"/>
      <c r="HT108" s="235"/>
      <c r="HU108" s="235"/>
      <c r="HV108" s="235"/>
      <c r="HW108" s="235"/>
      <c r="HX108" s="773"/>
      <c r="HY108" s="235"/>
      <c r="HZ108" s="235"/>
      <c r="IA108" s="235"/>
      <c r="IB108" s="235"/>
      <c r="IC108" s="235"/>
      <c r="ID108" s="235"/>
      <c r="IE108" s="235"/>
      <c r="IF108" s="235"/>
      <c r="IG108" s="235"/>
      <c r="IH108" s="235"/>
      <c r="II108" s="235"/>
      <c r="IJ108" s="235"/>
      <c r="IK108" s="235"/>
      <c r="IL108" s="235"/>
      <c r="IM108" s="773"/>
      <c r="IN108" s="235"/>
      <c r="IO108" s="235"/>
      <c r="IP108" s="235"/>
      <c r="IQ108" s="235"/>
      <c r="IR108" s="235"/>
      <c r="IS108" s="235"/>
      <c r="IT108" s="235"/>
      <c r="IU108" s="235"/>
      <c r="IV108" s="235"/>
      <c r="IW108" s="235"/>
      <c r="IX108" s="235"/>
      <c r="IY108" s="235"/>
      <c r="IZ108" s="235"/>
      <c r="JA108" s="235"/>
      <c r="JB108" s="235"/>
      <c r="JC108" s="235"/>
      <c r="JD108" s="235"/>
      <c r="JE108" s="235"/>
      <c r="JF108" s="235"/>
      <c r="JG108" s="235"/>
      <c r="JH108" s="235"/>
      <c r="JI108" s="235"/>
      <c r="JJ108" s="235"/>
      <c r="JK108" s="235"/>
      <c r="JL108" s="235"/>
      <c r="JM108" s="235"/>
      <c r="JN108" s="235"/>
      <c r="JO108" s="235"/>
      <c r="JP108" s="235"/>
      <c r="JQ108" s="773"/>
      <c r="JR108" s="235"/>
      <c r="JS108" s="235"/>
      <c r="JT108" s="773"/>
      <c r="JU108" s="235"/>
      <c r="JV108" s="235"/>
      <c r="JW108" s="235"/>
      <c r="JX108" s="235"/>
      <c r="JY108" s="235"/>
      <c r="JZ108" s="235"/>
      <c r="KA108" s="235"/>
      <c r="KB108" s="235"/>
      <c r="KC108" s="773"/>
      <c r="KD108" s="235"/>
      <c r="KE108" s="235"/>
      <c r="KF108" s="235"/>
      <c r="KG108" s="235"/>
      <c r="KH108" s="235"/>
      <c r="KI108" s="235"/>
      <c r="KJ108" s="235"/>
      <c r="KK108" s="235"/>
      <c r="KL108" s="235"/>
      <c r="KM108" s="235"/>
      <c r="KN108" s="235"/>
      <c r="KO108" s="235"/>
      <c r="KP108" s="235"/>
      <c r="KQ108" s="235"/>
      <c r="KR108" s="235"/>
      <c r="KS108" s="235"/>
      <c r="KT108" s="235"/>
      <c r="KU108" s="773"/>
      <c r="KV108" s="235"/>
      <c r="KW108" s="235"/>
      <c r="KX108" s="235"/>
      <c r="KY108" s="235"/>
      <c r="KZ108" s="235"/>
      <c r="LA108" s="773"/>
      <c r="LB108" s="235"/>
      <c r="LC108" s="235"/>
      <c r="LD108" s="235"/>
      <c r="LE108" s="235"/>
      <c r="LF108" s="235"/>
      <c r="LG108" s="235"/>
      <c r="LH108" s="235"/>
      <c r="LI108" s="235"/>
      <c r="LJ108" s="235"/>
      <c r="LK108" s="235"/>
    </row>
    <row r="109" spans="1:778 16384:16384" ht="24.75" customHeight="1" x14ac:dyDescent="0.2">
      <c r="B109" s="66"/>
      <c r="D109" s="33"/>
      <c r="E109" s="303"/>
      <c r="F109" s="95"/>
      <c r="J109" s="16"/>
      <c r="O109" s="16"/>
      <c r="Q109" s="282"/>
      <c r="R109" s="282"/>
      <c r="T109" s="774"/>
      <c r="AB109" s="17"/>
      <c r="AC109" s="17"/>
      <c r="AI109" s="2"/>
      <c r="AJ109" s="2"/>
      <c r="AK109"/>
      <c r="AQ109"/>
      <c r="AR109" s="33"/>
      <c r="AS109" s="235"/>
      <c r="AT109" s="773"/>
      <c r="AU109" s="235"/>
      <c r="AV109" s="235"/>
      <c r="AW109" s="235"/>
      <c r="AX109" s="235"/>
      <c r="AY109" s="235"/>
      <c r="AZ109" s="235"/>
      <c r="BA109" s="235"/>
      <c r="BB109" s="235"/>
      <c r="BC109" s="235"/>
      <c r="BD109" s="235"/>
      <c r="BE109" s="235"/>
      <c r="BF109" s="235"/>
      <c r="BG109" s="235"/>
      <c r="BH109" s="235"/>
      <c r="BI109" s="773"/>
      <c r="BJ109" s="235"/>
      <c r="BK109" s="235"/>
      <c r="BL109" s="235"/>
      <c r="BM109" s="235"/>
      <c r="BN109" s="235"/>
      <c r="BO109" s="235"/>
      <c r="BP109" s="235"/>
      <c r="BQ109" s="235"/>
      <c r="BR109" s="235"/>
      <c r="BS109" s="235"/>
      <c r="BT109" s="235"/>
      <c r="BU109" s="235"/>
      <c r="BV109" s="235"/>
      <c r="BW109" s="235"/>
      <c r="BX109" s="235"/>
      <c r="BY109" s="235"/>
      <c r="BZ109" s="235"/>
      <c r="CA109" s="235"/>
      <c r="CB109" s="235"/>
      <c r="CC109" s="235"/>
      <c r="CD109" s="235"/>
      <c r="CE109" s="235"/>
      <c r="CF109" s="235"/>
      <c r="CG109" s="235"/>
      <c r="CH109" s="235"/>
      <c r="CI109" s="235"/>
      <c r="CJ109" s="235"/>
      <c r="CK109" s="235"/>
      <c r="CL109" s="235"/>
      <c r="CM109" s="773"/>
      <c r="CN109" s="235"/>
      <c r="CO109" s="235"/>
      <c r="CP109" s="773"/>
      <c r="CQ109" s="235"/>
      <c r="CR109" s="235"/>
      <c r="CS109" s="235"/>
      <c r="CT109" s="235"/>
      <c r="CU109" s="235"/>
      <c r="CV109" s="235"/>
      <c r="CW109" s="235"/>
      <c r="CX109" s="235"/>
      <c r="CY109" s="773"/>
      <c r="CZ109" s="235"/>
      <c r="DA109" s="235"/>
      <c r="DB109" s="235"/>
      <c r="DC109" s="235"/>
      <c r="DD109" s="235"/>
      <c r="DE109" s="235"/>
      <c r="DF109" s="235"/>
      <c r="DG109" s="235"/>
      <c r="DH109" s="235"/>
      <c r="DI109" s="235"/>
      <c r="DJ109" s="235"/>
      <c r="DK109" s="235"/>
      <c r="DL109" s="235"/>
      <c r="DM109" s="235"/>
      <c r="DN109" s="235"/>
      <c r="DO109" s="235"/>
      <c r="DP109" s="235"/>
      <c r="DQ109" s="773"/>
      <c r="DR109" s="235"/>
      <c r="DS109" s="235"/>
      <c r="DT109" s="235"/>
      <c r="DU109" s="235"/>
      <c r="DV109" s="235"/>
      <c r="DW109" s="773"/>
      <c r="DX109" s="235"/>
      <c r="DY109" s="235"/>
      <c r="DZ109" s="235"/>
      <c r="EA109" s="235"/>
      <c r="EB109" s="235"/>
      <c r="EC109" s="235"/>
      <c r="ED109" s="235"/>
      <c r="EE109" s="235"/>
      <c r="EF109" s="235"/>
      <c r="EG109" s="235"/>
      <c r="EH109" s="235"/>
      <c r="EI109" s="773"/>
      <c r="EJ109" s="235"/>
      <c r="EK109" s="235"/>
      <c r="EL109" s="235"/>
      <c r="EM109" s="235"/>
      <c r="EN109" s="235"/>
      <c r="EO109" s="235"/>
      <c r="EP109" s="235"/>
      <c r="EQ109" s="235"/>
      <c r="ER109" s="235"/>
      <c r="ES109" s="235"/>
      <c r="ET109" s="235"/>
      <c r="EU109" s="235"/>
      <c r="EV109" s="235"/>
      <c r="EW109" s="235"/>
      <c r="EX109" s="773"/>
      <c r="EY109" s="235"/>
      <c r="EZ109" s="235"/>
      <c r="FA109" s="235"/>
      <c r="FB109" s="235"/>
      <c r="FC109" s="235"/>
      <c r="FD109" s="235"/>
      <c r="FE109" s="235"/>
      <c r="FF109" s="235"/>
      <c r="FG109" s="235"/>
      <c r="FH109" s="235"/>
      <c r="FI109" s="235"/>
      <c r="FJ109" s="235"/>
      <c r="FK109" s="235"/>
      <c r="FL109" s="235"/>
      <c r="FM109" s="235"/>
      <c r="FN109" s="235"/>
      <c r="FO109" s="235"/>
      <c r="FP109" s="235"/>
      <c r="FQ109" s="235"/>
      <c r="FR109" s="235"/>
      <c r="FS109" s="235"/>
      <c r="FT109" s="235"/>
      <c r="FU109" s="235"/>
      <c r="FV109" s="235"/>
      <c r="FW109" s="235"/>
      <c r="FX109" s="235"/>
      <c r="FY109" s="235"/>
      <c r="FZ109" s="235"/>
      <c r="GA109" s="235"/>
      <c r="GB109" s="773"/>
      <c r="GC109" s="235"/>
      <c r="GD109" s="235"/>
      <c r="GE109" s="773"/>
      <c r="GF109" s="235"/>
      <c r="GG109" s="235"/>
      <c r="GH109" s="235"/>
      <c r="GI109" s="235"/>
      <c r="GJ109" s="235"/>
      <c r="GK109" s="235"/>
      <c r="GL109" s="235"/>
      <c r="GM109" s="235"/>
      <c r="GN109" s="773"/>
      <c r="GO109" s="235"/>
      <c r="GP109" s="235"/>
      <c r="GQ109" s="235"/>
      <c r="GR109" s="235"/>
      <c r="GS109" s="235"/>
      <c r="GT109" s="235"/>
      <c r="GU109" s="235"/>
      <c r="GV109" s="235"/>
      <c r="GW109" s="235"/>
      <c r="GX109" s="235"/>
      <c r="GY109" s="235"/>
      <c r="GZ109" s="235"/>
      <c r="HA109" s="235"/>
      <c r="HB109" s="235"/>
      <c r="HC109" s="235"/>
      <c r="HD109" s="235"/>
      <c r="HE109" s="235"/>
      <c r="HF109" s="773"/>
      <c r="HG109" s="235"/>
      <c r="HH109" s="235"/>
      <c r="HI109" s="235"/>
      <c r="HJ109" s="235"/>
      <c r="HK109" s="235"/>
      <c r="HL109" s="773"/>
      <c r="HM109" s="235"/>
      <c r="HN109" s="235"/>
      <c r="HO109" s="235"/>
      <c r="HP109" s="235"/>
      <c r="HQ109" s="235"/>
      <c r="HR109" s="235"/>
      <c r="HS109" s="235"/>
      <c r="HT109" s="235"/>
      <c r="HU109" s="235"/>
      <c r="HV109" s="235"/>
      <c r="HW109" s="235"/>
      <c r="HX109" s="773"/>
      <c r="HY109" s="235"/>
      <c r="HZ109" s="235"/>
      <c r="IA109" s="235"/>
      <c r="IB109" s="235"/>
      <c r="IC109" s="235"/>
      <c r="ID109" s="235"/>
      <c r="IE109" s="235"/>
      <c r="IF109" s="235"/>
      <c r="IG109" s="235"/>
      <c r="IH109" s="235"/>
      <c r="II109" s="235"/>
      <c r="IJ109" s="235"/>
      <c r="IK109" s="235"/>
      <c r="IL109" s="235"/>
      <c r="IM109" s="773"/>
      <c r="IN109" s="235"/>
      <c r="IO109" s="235"/>
      <c r="IP109" s="235"/>
      <c r="IQ109" s="235"/>
      <c r="IR109" s="235"/>
      <c r="IS109" s="235"/>
      <c r="IT109" s="235"/>
      <c r="IU109" s="235"/>
      <c r="IV109" s="235"/>
      <c r="IW109" s="235"/>
      <c r="IX109" s="235"/>
      <c r="IY109" s="235"/>
      <c r="IZ109" s="235"/>
      <c r="JA109" s="235"/>
      <c r="JB109" s="235"/>
      <c r="JC109" s="235"/>
      <c r="JD109" s="235"/>
      <c r="JE109" s="235"/>
      <c r="JF109" s="235"/>
      <c r="JG109" s="235"/>
      <c r="JH109" s="235"/>
      <c r="JI109" s="235"/>
      <c r="JJ109" s="235"/>
      <c r="JK109" s="235"/>
      <c r="JL109" s="235"/>
      <c r="JM109" s="235"/>
      <c r="JN109" s="235"/>
      <c r="JO109" s="235"/>
      <c r="JP109" s="235"/>
      <c r="JQ109" s="773"/>
      <c r="JR109" s="235"/>
      <c r="JS109" s="235"/>
      <c r="JT109" s="773"/>
      <c r="JU109" s="235"/>
      <c r="JV109" s="235"/>
      <c r="JW109" s="235"/>
      <c r="JX109" s="235"/>
      <c r="JY109" s="235"/>
      <c r="JZ109" s="235"/>
      <c r="KA109" s="235"/>
      <c r="KB109" s="235"/>
      <c r="KC109" s="773"/>
      <c r="KD109" s="235"/>
      <c r="KE109" s="235"/>
      <c r="KF109" s="235"/>
      <c r="KG109" s="235"/>
      <c r="KH109" s="235"/>
      <c r="KI109" s="235"/>
      <c r="KJ109" s="235"/>
      <c r="KK109" s="235"/>
      <c r="KL109" s="235"/>
      <c r="KM109" s="235"/>
      <c r="KN109" s="235"/>
      <c r="KO109" s="235"/>
      <c r="KP109" s="235"/>
      <c r="KQ109" s="235"/>
      <c r="KR109" s="235"/>
      <c r="KS109" s="235"/>
      <c r="KT109" s="235"/>
      <c r="KU109" s="773"/>
      <c r="KV109" s="235"/>
      <c r="KW109" s="235"/>
      <c r="KX109" s="235"/>
      <c r="KY109" s="235"/>
      <c r="KZ109" s="235"/>
      <c r="LA109" s="773"/>
      <c r="LB109" s="235"/>
      <c r="LC109" s="235"/>
      <c r="LD109" s="235"/>
      <c r="LE109" s="235"/>
      <c r="LF109" s="235"/>
      <c r="LG109" s="235"/>
      <c r="LH109" s="235"/>
      <c r="LI109" s="235"/>
      <c r="LJ109" s="235"/>
      <c r="LK109" s="235"/>
    </row>
    <row r="110" spans="1:778 16384:16384" s="283" customFormat="1" ht="24.75" customHeight="1" x14ac:dyDescent="0.2">
      <c r="A110" s="2"/>
      <c r="B110" s="777"/>
      <c r="C110" s="778"/>
      <c r="D110" s="779" t="s">
        <v>316</v>
      </c>
      <c r="E110" s="780"/>
      <c r="F110" s="781"/>
      <c r="G110" s="781"/>
      <c r="H110" s="781"/>
      <c r="I110" s="781"/>
      <c r="J110" s="782"/>
      <c r="K110" s="781"/>
      <c r="L110" s="781"/>
      <c r="M110" s="781"/>
      <c r="N110" s="781"/>
      <c r="O110" s="782"/>
      <c r="P110" s="781"/>
      <c r="Q110" s="783"/>
      <c r="R110" s="783"/>
      <c r="S110" s="781"/>
      <c r="T110" s="781"/>
      <c r="U110" s="784"/>
      <c r="V110" s="778"/>
      <c r="W110" s="784"/>
      <c r="X110" s="784"/>
      <c r="Y110" s="784"/>
      <c r="Z110" s="784"/>
      <c r="AA110" s="784"/>
      <c r="AB110" s="785"/>
      <c r="AC110" s="785"/>
      <c r="AD110" s="786"/>
      <c r="AE110" s="778"/>
      <c r="AF110" s="779"/>
      <c r="AG110" s="781"/>
      <c r="AH110" s="781"/>
      <c r="AI110" s="781"/>
      <c r="AJ110" s="781"/>
      <c r="AK110" s="778"/>
      <c r="AL110" s="778"/>
      <c r="AM110" s="778"/>
      <c r="AN110" s="778"/>
      <c r="AO110" s="778"/>
      <c r="AP110" s="778"/>
      <c r="AQ110" s="778"/>
      <c r="AR110" s="851"/>
      <c r="AS110" s="787"/>
      <c r="AT110" s="862"/>
      <c r="AU110" s="787"/>
      <c r="AV110" s="787"/>
      <c r="AW110" s="787"/>
      <c r="AX110" s="787"/>
      <c r="AY110" s="787"/>
      <c r="AZ110" s="787"/>
      <c r="BA110" s="787"/>
      <c r="BB110" s="787"/>
      <c r="BC110" s="787"/>
      <c r="BD110" s="787"/>
      <c r="BE110" s="787"/>
      <c r="BF110" s="790"/>
      <c r="BG110" s="787"/>
      <c r="BH110" s="787"/>
      <c r="BI110" s="790"/>
      <c r="BJ110" s="787"/>
      <c r="BK110" s="787"/>
      <c r="BL110" s="787"/>
      <c r="BM110" s="787"/>
      <c r="BN110" s="787"/>
      <c r="BO110" s="787"/>
      <c r="BP110" s="787"/>
      <c r="BQ110" s="787"/>
      <c r="BR110" s="789"/>
      <c r="BS110" s="787"/>
      <c r="BT110" s="787"/>
      <c r="BU110" s="787"/>
      <c r="BV110" s="787"/>
      <c r="BW110" s="787"/>
      <c r="BX110" s="789"/>
      <c r="BY110" s="787"/>
      <c r="BZ110" s="787"/>
      <c r="CA110" s="787"/>
      <c r="CB110" s="787"/>
      <c r="CC110" s="787"/>
      <c r="CD110" s="787"/>
      <c r="CE110" s="787"/>
      <c r="CF110" s="787"/>
      <c r="CG110" s="787"/>
      <c r="CH110" s="787"/>
      <c r="CI110" s="787"/>
      <c r="CJ110" s="787"/>
      <c r="CK110" s="787"/>
      <c r="CL110" s="787"/>
      <c r="CM110" s="787"/>
      <c r="CN110" s="787"/>
      <c r="CO110" s="787"/>
      <c r="CP110" s="787"/>
      <c r="CQ110" s="787"/>
      <c r="CR110" s="787"/>
      <c r="CS110" s="787"/>
      <c r="CT110" s="787"/>
      <c r="CU110" s="787"/>
      <c r="CV110" s="787"/>
      <c r="CW110" s="787"/>
      <c r="CX110" s="787"/>
      <c r="CY110" s="787"/>
      <c r="CZ110" s="787"/>
      <c r="DA110" s="787"/>
      <c r="DB110" s="787"/>
      <c r="DC110" s="787"/>
      <c r="DD110" s="787"/>
      <c r="DE110" s="787"/>
      <c r="DF110" s="787"/>
      <c r="DG110" s="787"/>
      <c r="DH110" s="789"/>
      <c r="DI110" s="787"/>
      <c r="DJ110" s="787"/>
      <c r="DK110" s="787"/>
      <c r="DL110" s="787"/>
      <c r="DM110" s="787"/>
      <c r="DN110" s="787"/>
      <c r="DO110" s="787"/>
      <c r="DP110" s="787"/>
      <c r="DQ110" s="787"/>
      <c r="DR110" s="787"/>
      <c r="DS110" s="787"/>
      <c r="DT110" s="787"/>
      <c r="DU110" s="787"/>
      <c r="DV110" s="787"/>
      <c r="DW110" s="787"/>
      <c r="DX110" s="787"/>
      <c r="DY110" s="787"/>
      <c r="DZ110" s="788"/>
      <c r="EA110" s="787"/>
      <c r="EB110" s="787"/>
      <c r="EC110" s="788"/>
      <c r="ED110" s="787"/>
      <c r="EE110" s="787"/>
      <c r="EF110" s="787"/>
      <c r="EG110" s="787"/>
      <c r="EH110" s="787"/>
      <c r="EI110" s="862"/>
      <c r="EJ110" s="787"/>
      <c r="EK110" s="787"/>
      <c r="EL110" s="787"/>
      <c r="EM110" s="787"/>
      <c r="EN110" s="787"/>
      <c r="EO110" s="787"/>
      <c r="EP110" s="787"/>
      <c r="EQ110" s="787"/>
      <c r="ER110" s="787"/>
      <c r="ES110" s="787"/>
      <c r="ET110" s="787"/>
      <c r="EU110" s="790"/>
      <c r="EV110" s="787"/>
      <c r="EW110" s="787"/>
      <c r="EX110" s="790"/>
      <c r="EY110" s="787"/>
      <c r="EZ110" s="787"/>
      <c r="FA110" s="787"/>
      <c r="FB110" s="787"/>
      <c r="FC110" s="787"/>
      <c r="FD110" s="787"/>
      <c r="FE110" s="787"/>
      <c r="FF110" s="787"/>
      <c r="FG110" s="789"/>
      <c r="FH110" s="787"/>
      <c r="FI110" s="787"/>
      <c r="FJ110" s="787"/>
      <c r="FK110" s="787"/>
      <c r="FL110" s="787"/>
      <c r="FM110" s="789"/>
      <c r="FN110" s="787"/>
      <c r="FO110" s="787"/>
      <c r="FP110" s="787"/>
      <c r="FQ110" s="787"/>
      <c r="FR110" s="787"/>
      <c r="FS110" s="787"/>
      <c r="FT110" s="787"/>
      <c r="FU110" s="787"/>
      <c r="FV110" s="787"/>
      <c r="FW110" s="787"/>
      <c r="FX110" s="787"/>
      <c r="FY110" s="787"/>
      <c r="FZ110" s="787"/>
      <c r="GA110" s="787"/>
      <c r="GB110" s="787"/>
      <c r="GC110" s="787"/>
      <c r="GD110" s="787"/>
      <c r="GE110" s="787"/>
      <c r="GF110" s="787"/>
      <c r="GG110" s="787"/>
      <c r="GH110" s="787"/>
      <c r="GI110" s="787"/>
      <c r="GJ110" s="787"/>
      <c r="GK110" s="787"/>
      <c r="GL110" s="787"/>
      <c r="GM110" s="787"/>
      <c r="GN110" s="787"/>
      <c r="GO110" s="787"/>
      <c r="GP110" s="787"/>
      <c r="GQ110" s="787"/>
      <c r="GR110" s="787"/>
      <c r="GS110" s="787"/>
      <c r="GT110" s="787"/>
      <c r="GU110" s="787"/>
      <c r="GV110" s="787"/>
      <c r="GW110" s="789"/>
      <c r="GX110" s="787"/>
      <c r="GY110" s="787"/>
      <c r="GZ110" s="787"/>
      <c r="HA110" s="787"/>
      <c r="HB110" s="787"/>
      <c r="HC110" s="787"/>
      <c r="HD110" s="787"/>
      <c r="HE110" s="787"/>
      <c r="HF110" s="787"/>
      <c r="HG110" s="787"/>
      <c r="HH110" s="787"/>
      <c r="HI110" s="787"/>
      <c r="HJ110" s="787"/>
      <c r="HK110" s="787"/>
      <c r="HL110" s="787"/>
      <c r="HM110" s="787"/>
      <c r="HN110" s="787"/>
      <c r="HO110" s="788"/>
      <c r="HP110" s="787"/>
      <c r="HQ110" s="787"/>
      <c r="HR110" s="788"/>
      <c r="HS110" s="787"/>
      <c r="HT110" s="787"/>
      <c r="HU110" s="787"/>
      <c r="HV110" s="787"/>
      <c r="HW110" s="787"/>
      <c r="HX110" s="862"/>
      <c r="HY110" s="787"/>
      <c r="HZ110" s="787"/>
      <c r="IA110" s="787"/>
      <c r="IB110" s="787"/>
      <c r="IC110" s="787"/>
      <c r="ID110" s="787"/>
      <c r="IE110" s="787"/>
      <c r="IF110" s="787"/>
      <c r="IG110" s="787"/>
      <c r="IH110" s="787"/>
      <c r="II110" s="787"/>
      <c r="IJ110" s="790"/>
      <c r="IK110" s="787"/>
      <c r="IL110" s="787"/>
      <c r="IM110" s="790"/>
      <c r="IN110" s="787"/>
      <c r="IO110" s="787"/>
      <c r="IP110" s="787"/>
      <c r="IQ110" s="787"/>
      <c r="IR110" s="787"/>
      <c r="IS110" s="787"/>
      <c r="IT110" s="787"/>
      <c r="IU110" s="787"/>
      <c r="IV110" s="789"/>
      <c r="IW110" s="787"/>
      <c r="IX110" s="787"/>
      <c r="IY110" s="787"/>
      <c r="IZ110" s="787"/>
      <c r="JA110" s="787"/>
      <c r="JB110" s="789"/>
      <c r="JC110" s="787"/>
      <c r="JD110" s="787"/>
      <c r="JE110" s="787"/>
      <c r="JF110" s="787"/>
      <c r="JG110" s="787"/>
      <c r="JH110" s="787"/>
      <c r="JI110" s="787"/>
      <c r="JJ110" s="787"/>
      <c r="JK110" s="787"/>
      <c r="JL110" s="787"/>
      <c r="JM110" s="787"/>
      <c r="JN110" s="787"/>
      <c r="JO110" s="787"/>
      <c r="JP110" s="787"/>
      <c r="JQ110" s="787"/>
      <c r="JR110" s="787"/>
      <c r="JS110" s="787"/>
      <c r="JT110" s="787"/>
      <c r="JU110" s="787"/>
      <c r="JV110" s="787"/>
      <c r="JW110" s="787"/>
      <c r="JX110" s="787"/>
      <c r="JY110" s="787"/>
      <c r="JZ110" s="787"/>
      <c r="KA110" s="787"/>
      <c r="KB110" s="787"/>
      <c r="KC110" s="787"/>
      <c r="KD110" s="787"/>
      <c r="KE110" s="787"/>
      <c r="KF110" s="787"/>
      <c r="KG110" s="787"/>
      <c r="KH110" s="787"/>
      <c r="KI110" s="787"/>
      <c r="KJ110" s="787"/>
      <c r="KK110" s="787"/>
      <c r="KL110" s="789"/>
      <c r="KM110" s="787"/>
      <c r="KN110" s="787"/>
      <c r="KO110" s="787"/>
      <c r="KP110" s="787"/>
      <c r="KQ110" s="787"/>
      <c r="KR110" s="787"/>
      <c r="KS110" s="787"/>
      <c r="KT110" s="787"/>
      <c r="KU110" s="787"/>
      <c r="KV110" s="787"/>
      <c r="KW110" s="787"/>
      <c r="KX110" s="787"/>
      <c r="KY110" s="787"/>
      <c r="KZ110" s="787"/>
      <c r="LA110" s="787"/>
      <c r="LB110" s="787"/>
      <c r="LC110" s="787"/>
      <c r="LD110" s="788"/>
      <c r="LE110" s="787"/>
      <c r="LF110" s="787"/>
      <c r="LG110" s="788"/>
      <c r="LH110" s="787"/>
      <c r="LI110" s="787"/>
      <c r="LJ110" s="787"/>
      <c r="LK110" s="787"/>
      <c r="LL110"/>
      <c r="LM110"/>
      <c r="LN110"/>
      <c r="LO110"/>
      <c r="LP110"/>
      <c r="LQ110"/>
      <c r="LR110"/>
      <c r="LS110"/>
      <c r="LT110"/>
      <c r="LU110"/>
      <c r="LV110"/>
      <c r="LW110"/>
      <c r="LX110"/>
      <c r="LY110"/>
      <c r="LZ110"/>
      <c r="MA110"/>
      <c r="MB110"/>
      <c r="MC110"/>
      <c r="MD110"/>
      <c r="ME110"/>
      <c r="MF110"/>
      <c r="MG110"/>
      <c r="MH110"/>
      <c r="MI110"/>
      <c r="MJ110"/>
      <c r="MK110"/>
      <c r="ML110"/>
      <c r="MM110"/>
      <c r="MN110"/>
      <c r="MO110"/>
      <c r="MP110"/>
      <c r="MQ110"/>
      <c r="MR110"/>
      <c r="MS110"/>
      <c r="MT110"/>
      <c r="MU110"/>
      <c r="MV110"/>
      <c r="MW110"/>
      <c r="MX110"/>
      <c r="MY110"/>
      <c r="MZ110"/>
      <c r="NA110"/>
      <c r="NB110"/>
      <c r="NC110"/>
      <c r="ND110"/>
      <c r="NE110"/>
      <c r="NF110"/>
      <c r="NG110"/>
      <c r="NH110"/>
      <c r="NI110"/>
      <c r="NJ110"/>
      <c r="NK110"/>
      <c r="NL110"/>
      <c r="NM110"/>
      <c r="NN110"/>
      <c r="NO110"/>
      <c r="NP110"/>
      <c r="NQ110"/>
      <c r="NR110"/>
      <c r="NS110"/>
      <c r="NT110"/>
      <c r="NU110"/>
      <c r="NV110"/>
      <c r="NW110"/>
      <c r="NX110"/>
      <c r="NY110"/>
      <c r="NZ110"/>
      <c r="OA110"/>
      <c r="OB110"/>
      <c r="OC110"/>
      <c r="OD110"/>
      <c r="OE110"/>
      <c r="OF110"/>
      <c r="OG110"/>
      <c r="OH110"/>
      <c r="OI110"/>
      <c r="OJ110"/>
      <c r="OK110"/>
      <c r="OL110"/>
      <c r="OM110"/>
      <c r="ON110"/>
      <c r="OO110"/>
      <c r="OP110"/>
      <c r="OQ110"/>
      <c r="OR110"/>
      <c r="OS110"/>
      <c r="OT110"/>
      <c r="OU110"/>
      <c r="OV110"/>
      <c r="OW110"/>
      <c r="OX110"/>
      <c r="OY110"/>
      <c r="OZ110"/>
      <c r="PA110"/>
      <c r="PB110"/>
      <c r="PC110"/>
      <c r="PD110"/>
      <c r="PE110"/>
      <c r="PF110"/>
      <c r="PG110"/>
      <c r="PH110"/>
      <c r="PI110"/>
      <c r="PJ110"/>
      <c r="PK110"/>
      <c r="PL110"/>
      <c r="PM110"/>
      <c r="PN110"/>
      <c r="PO110"/>
      <c r="PP110"/>
      <c r="PQ110"/>
      <c r="PR110"/>
      <c r="PS110"/>
      <c r="PT110"/>
      <c r="PU110"/>
      <c r="PV110"/>
      <c r="PW110"/>
      <c r="PX110"/>
      <c r="PY110"/>
      <c r="PZ110"/>
      <c r="QA110"/>
      <c r="QB110"/>
      <c r="QC110"/>
      <c r="QD110"/>
      <c r="QE110"/>
      <c r="QF110"/>
      <c r="QG110"/>
      <c r="QH110"/>
      <c r="QI110"/>
      <c r="QJ110"/>
      <c r="QK110"/>
      <c r="QL110"/>
      <c r="QM110"/>
      <c r="QN110"/>
      <c r="QO110"/>
      <c r="QP110"/>
      <c r="QQ110"/>
      <c r="QR110"/>
      <c r="QS110"/>
      <c r="QT110"/>
      <c r="QU110"/>
      <c r="QV110"/>
      <c r="QW110"/>
      <c r="QX110"/>
      <c r="QY110"/>
      <c r="QZ110"/>
      <c r="RA110"/>
      <c r="RB110"/>
      <c r="RC110"/>
      <c r="RD110"/>
      <c r="RE110"/>
      <c r="RF110"/>
      <c r="RG110"/>
      <c r="RH110"/>
      <c r="RI110"/>
      <c r="RJ110"/>
      <c r="RK110"/>
      <c r="RL110"/>
      <c r="RM110"/>
      <c r="RN110"/>
      <c r="RO110"/>
      <c r="RP110"/>
      <c r="RQ110"/>
      <c r="RR110"/>
      <c r="RS110"/>
      <c r="RT110"/>
      <c r="RU110"/>
      <c r="RV110"/>
      <c r="RW110"/>
      <c r="RX110"/>
      <c r="RY110"/>
      <c r="RZ110"/>
      <c r="SA110"/>
      <c r="SB110"/>
      <c r="SC110"/>
      <c r="SD110"/>
      <c r="SE110"/>
      <c r="SF110"/>
      <c r="SG110"/>
      <c r="SH110"/>
      <c r="SI110"/>
      <c r="SJ110"/>
      <c r="SK110"/>
      <c r="SL110"/>
      <c r="SM110"/>
      <c r="SN110"/>
      <c r="SO110"/>
      <c r="SP110"/>
      <c r="SQ110"/>
      <c r="SR110"/>
      <c r="SS110"/>
      <c r="ST110"/>
      <c r="SU110"/>
      <c r="SV110"/>
      <c r="SW110"/>
      <c r="SX110"/>
      <c r="SY110"/>
      <c r="SZ110"/>
      <c r="TA110"/>
      <c r="TB110"/>
      <c r="TC110"/>
      <c r="TD110"/>
      <c r="TE110"/>
      <c r="TF110"/>
      <c r="TG110"/>
      <c r="TH110"/>
      <c r="TI110"/>
      <c r="TJ110"/>
      <c r="TK110"/>
      <c r="TL110"/>
      <c r="TM110"/>
      <c r="TN110"/>
      <c r="TO110"/>
      <c r="TP110"/>
      <c r="TQ110"/>
      <c r="TR110"/>
      <c r="TS110"/>
      <c r="TT110"/>
      <c r="TU110"/>
      <c r="TV110"/>
      <c r="TW110"/>
      <c r="TX110"/>
      <c r="TY110"/>
      <c r="TZ110"/>
      <c r="UA110"/>
      <c r="UB110"/>
      <c r="UC110"/>
      <c r="UD110"/>
      <c r="UE110"/>
      <c r="UF110"/>
      <c r="UG110"/>
      <c r="UH110"/>
      <c r="UI110"/>
      <c r="UJ110"/>
      <c r="UK110"/>
      <c r="UL110"/>
      <c r="UM110"/>
      <c r="UN110"/>
      <c r="UO110"/>
      <c r="UP110"/>
      <c r="UQ110"/>
      <c r="UR110"/>
      <c r="US110"/>
      <c r="UT110"/>
      <c r="UU110"/>
      <c r="UV110"/>
      <c r="UW110"/>
      <c r="UX110"/>
      <c r="UY110"/>
      <c r="UZ110"/>
      <c r="VA110"/>
      <c r="VB110"/>
      <c r="VC110"/>
      <c r="VD110"/>
      <c r="VE110"/>
      <c r="VF110"/>
      <c r="VG110"/>
      <c r="VH110"/>
      <c r="VI110"/>
      <c r="VJ110"/>
      <c r="VK110"/>
      <c r="VL110"/>
      <c r="VM110"/>
      <c r="VN110"/>
      <c r="VO110"/>
      <c r="VP110"/>
      <c r="VQ110"/>
      <c r="VR110"/>
      <c r="VS110"/>
      <c r="VT110"/>
      <c r="VU110"/>
      <c r="VV110"/>
      <c r="VW110"/>
      <c r="VX110"/>
      <c r="VY110"/>
      <c r="VZ110"/>
      <c r="WA110"/>
      <c r="WB110"/>
      <c r="WC110"/>
      <c r="WD110"/>
      <c r="WE110"/>
      <c r="WF110"/>
      <c r="WG110"/>
      <c r="WH110"/>
      <c r="WI110"/>
      <c r="WJ110"/>
      <c r="WK110"/>
      <c r="WL110"/>
      <c r="WM110"/>
      <c r="WN110"/>
      <c r="WO110"/>
      <c r="WP110"/>
      <c r="WQ110"/>
      <c r="WR110"/>
      <c r="WS110"/>
      <c r="WT110"/>
      <c r="WU110"/>
      <c r="WV110"/>
      <c r="WW110"/>
      <c r="WX110"/>
      <c r="WY110"/>
      <c r="WZ110"/>
      <c r="XA110"/>
      <c r="XB110"/>
      <c r="XC110"/>
      <c r="XD110"/>
      <c r="XE110"/>
      <c r="XF110"/>
      <c r="XG110"/>
      <c r="XH110"/>
      <c r="XI110"/>
      <c r="XJ110"/>
      <c r="XK110"/>
      <c r="XL110"/>
      <c r="XM110"/>
      <c r="XN110"/>
      <c r="XO110"/>
      <c r="XP110"/>
      <c r="XQ110"/>
      <c r="XR110"/>
      <c r="XS110"/>
      <c r="XT110"/>
      <c r="XU110"/>
      <c r="XV110"/>
      <c r="XW110"/>
      <c r="XX110"/>
      <c r="XY110"/>
      <c r="XZ110"/>
      <c r="YA110"/>
      <c r="YB110"/>
      <c r="YC110"/>
      <c r="YD110"/>
      <c r="YE110"/>
      <c r="YF110"/>
      <c r="YG110"/>
      <c r="YH110"/>
      <c r="YI110"/>
      <c r="YJ110"/>
      <c r="YK110"/>
      <c r="YL110"/>
      <c r="YM110"/>
      <c r="YN110"/>
      <c r="YO110"/>
      <c r="YP110"/>
      <c r="YQ110"/>
      <c r="YR110"/>
      <c r="YS110"/>
      <c r="YT110"/>
      <c r="YU110"/>
      <c r="YV110"/>
      <c r="YW110"/>
      <c r="YX110"/>
      <c r="YY110"/>
      <c r="YZ110"/>
      <c r="ZA110"/>
      <c r="ZB110"/>
      <c r="ZC110"/>
      <c r="ZD110"/>
      <c r="ZE110"/>
      <c r="ZF110"/>
      <c r="ZG110"/>
      <c r="ZH110"/>
      <c r="ZI110"/>
      <c r="ZJ110"/>
      <c r="ZK110"/>
      <c r="ZL110"/>
      <c r="ZM110"/>
      <c r="ZN110"/>
      <c r="ZO110"/>
      <c r="ZP110"/>
      <c r="ZQ110"/>
      <c r="ZR110"/>
      <c r="ZS110"/>
      <c r="ZT110"/>
      <c r="ZU110"/>
      <c r="ZV110"/>
      <c r="ZW110"/>
      <c r="ZX110"/>
      <c r="ZY110"/>
      <c r="ZZ110"/>
      <c r="AAA110"/>
      <c r="AAB110"/>
      <c r="AAC110"/>
      <c r="AAD110"/>
      <c r="AAE110"/>
      <c r="AAF110"/>
      <c r="AAG110"/>
      <c r="AAH110"/>
      <c r="AAI110"/>
      <c r="AAJ110"/>
      <c r="AAK110"/>
      <c r="AAL110"/>
      <c r="AAM110"/>
      <c r="AAN110"/>
      <c r="AAO110"/>
      <c r="AAP110"/>
      <c r="AAQ110"/>
      <c r="AAR110"/>
      <c r="AAS110"/>
      <c r="AAT110"/>
      <c r="AAU110"/>
      <c r="AAV110"/>
      <c r="AAW110"/>
      <c r="AAX110"/>
      <c r="AAY110"/>
      <c r="AAZ110"/>
      <c r="ABA110"/>
      <c r="ABB110"/>
      <c r="ABC110"/>
      <c r="ABD110"/>
      <c r="ABE110"/>
      <c r="ABF110"/>
      <c r="ABG110"/>
      <c r="ABH110"/>
      <c r="ABI110"/>
      <c r="ABJ110"/>
      <c r="ABK110"/>
      <c r="ABL110"/>
      <c r="ABM110"/>
      <c r="ABN110"/>
      <c r="ABO110"/>
      <c r="ABP110"/>
      <c r="ABQ110"/>
      <c r="ABR110"/>
      <c r="ABS110"/>
      <c r="ABT110"/>
      <c r="ABU110"/>
      <c r="ABV110"/>
      <c r="ABW110"/>
      <c r="ABX110"/>
      <c r="ABY110"/>
      <c r="ABZ110"/>
      <c r="ACA110"/>
      <c r="ACB110"/>
      <c r="ACC110"/>
      <c r="ACD110"/>
      <c r="ACE110"/>
      <c r="ACF110"/>
      <c r="ACG110"/>
      <c r="ACH110"/>
      <c r="ACI110"/>
      <c r="ACJ110"/>
      <c r="ACK110"/>
      <c r="ACL110"/>
      <c r="ACM110"/>
      <c r="ACN110"/>
      <c r="ACO110"/>
      <c r="ACP110"/>
      <c r="ACQ110"/>
      <c r="ACR110"/>
      <c r="ACS110"/>
      <c r="ACT110"/>
      <c r="ACU110"/>
      <c r="ACV110"/>
      <c r="ACW110"/>
      <c r="ACX110"/>
    </row>
    <row r="111" spans="1:778 16384:16384" ht="24.75" customHeight="1" x14ac:dyDescent="0.2">
      <c r="B111" s="66"/>
      <c r="D111" s="7" t="s">
        <v>317</v>
      </c>
      <c r="E111" s="303"/>
      <c r="J111" s="16"/>
      <c r="O111" s="16"/>
      <c r="Q111" s="282"/>
      <c r="R111" s="282"/>
      <c r="T111" s="2"/>
      <c r="AB111" s="17"/>
      <c r="AC111" s="17"/>
      <c r="AI111" s="2"/>
      <c r="AJ111" s="2"/>
      <c r="AK111"/>
      <c r="AQ111"/>
      <c r="AS111" s="235"/>
      <c r="AT111" s="776"/>
      <c r="AU111" s="235"/>
      <c r="AV111" s="235"/>
      <c r="AW111" s="235"/>
      <c r="AX111" s="235"/>
      <c r="AY111" s="235"/>
      <c r="AZ111" s="235"/>
      <c r="BA111" s="235"/>
      <c r="BB111" s="235"/>
      <c r="BC111" s="235"/>
      <c r="BD111" s="235"/>
      <c r="BE111" s="235"/>
      <c r="BF111" s="235"/>
      <c r="BG111" s="235"/>
      <c r="BH111" s="235"/>
      <c r="BI111" s="235"/>
      <c r="BJ111" s="235"/>
      <c r="BK111" s="235"/>
      <c r="BL111" s="791"/>
      <c r="BM111" s="235"/>
      <c r="BN111" s="235"/>
      <c r="BO111" s="235"/>
      <c r="BP111" s="235"/>
      <c r="BQ111" s="235"/>
      <c r="BR111" s="235"/>
      <c r="BS111" s="235"/>
      <c r="BT111" s="235"/>
      <c r="BU111" s="235"/>
      <c r="BV111" s="235"/>
      <c r="BW111" s="235"/>
      <c r="BX111" s="235"/>
      <c r="BY111" s="235"/>
      <c r="BZ111" s="235"/>
      <c r="CA111" s="235"/>
      <c r="CB111" s="235"/>
      <c r="CC111" s="235"/>
      <c r="CD111" s="235"/>
      <c r="CE111" s="235"/>
      <c r="CF111" s="235"/>
      <c r="CG111" s="235"/>
      <c r="CH111" s="235"/>
      <c r="CI111" s="235"/>
      <c r="CJ111" s="235"/>
      <c r="CK111" s="235"/>
      <c r="CL111" s="235"/>
      <c r="CM111" s="235"/>
      <c r="CN111" s="235"/>
      <c r="CO111" s="235"/>
      <c r="CP111" s="235"/>
      <c r="CQ111" s="235"/>
      <c r="CR111" s="235"/>
      <c r="CS111" s="235"/>
      <c r="CT111" s="235"/>
      <c r="CU111" s="235"/>
      <c r="CV111" s="235"/>
      <c r="CW111" s="235"/>
      <c r="CX111" s="235"/>
      <c r="CY111" s="235"/>
      <c r="CZ111" s="235"/>
      <c r="DA111" s="235"/>
      <c r="DB111" s="235"/>
      <c r="DC111" s="235"/>
      <c r="DD111" s="235"/>
      <c r="DE111" s="235"/>
      <c r="DF111" s="235"/>
      <c r="DG111" s="235"/>
      <c r="DH111" s="235"/>
      <c r="DI111" s="235"/>
      <c r="DJ111" s="235"/>
      <c r="DK111" s="235"/>
      <c r="DL111" s="235"/>
      <c r="DM111" s="235"/>
      <c r="DN111" s="235"/>
      <c r="DO111" s="235"/>
      <c r="DP111" s="235"/>
      <c r="DQ111" s="235"/>
      <c r="DR111" s="235"/>
      <c r="DS111" s="235"/>
      <c r="DT111" s="235"/>
      <c r="DU111" s="235"/>
      <c r="DV111" s="235"/>
      <c r="DW111" s="235"/>
      <c r="DX111" s="235"/>
      <c r="DY111" s="235"/>
      <c r="DZ111" s="235"/>
      <c r="EA111" s="235"/>
      <c r="EB111" s="235"/>
      <c r="EC111" s="235"/>
      <c r="ED111" s="235"/>
      <c r="EE111" s="235"/>
      <c r="EF111" s="235"/>
      <c r="EG111" s="235"/>
      <c r="EH111" s="235"/>
      <c r="EI111" s="776"/>
      <c r="EJ111" s="235"/>
      <c r="EK111" s="235"/>
      <c r="EL111" s="235"/>
      <c r="EM111" s="235"/>
      <c r="EN111" s="235"/>
      <c r="EO111" s="235"/>
      <c r="EP111" s="235"/>
      <c r="EQ111" s="235"/>
      <c r="ER111" s="235"/>
      <c r="ES111" s="235"/>
      <c r="ET111" s="235"/>
      <c r="EU111" s="235"/>
      <c r="EV111" s="235"/>
      <c r="EW111" s="235"/>
      <c r="EX111" s="235"/>
      <c r="EY111" s="235"/>
      <c r="EZ111" s="235"/>
      <c r="FA111" s="791"/>
      <c r="FB111" s="235"/>
      <c r="FC111" s="235"/>
      <c r="FD111" s="235"/>
      <c r="FE111" s="235"/>
      <c r="FF111" s="235"/>
      <c r="FG111" s="235"/>
      <c r="FH111" s="235"/>
      <c r="FI111" s="235"/>
      <c r="FJ111" s="235"/>
      <c r="FK111" s="235"/>
      <c r="FL111" s="235"/>
      <c r="FM111" s="235"/>
      <c r="FN111" s="235"/>
      <c r="FO111" s="235"/>
      <c r="FP111" s="235"/>
      <c r="FQ111" s="235"/>
      <c r="FR111" s="235"/>
      <c r="FS111" s="235"/>
      <c r="FT111" s="235"/>
      <c r="FU111" s="235"/>
      <c r="FV111" s="235"/>
      <c r="FW111" s="235"/>
      <c r="FX111" s="235"/>
      <c r="FY111" s="235"/>
      <c r="FZ111" s="235"/>
      <c r="GA111" s="235"/>
      <c r="GB111" s="235"/>
      <c r="GC111" s="235"/>
      <c r="GD111" s="235"/>
      <c r="GE111" s="235"/>
      <c r="GF111" s="235"/>
      <c r="GG111" s="235"/>
      <c r="GH111" s="235"/>
      <c r="GI111" s="235"/>
      <c r="GJ111" s="235"/>
      <c r="GK111" s="235"/>
      <c r="GL111" s="235"/>
      <c r="GM111" s="235"/>
      <c r="GN111" s="235"/>
      <c r="GO111" s="235"/>
      <c r="GP111" s="235"/>
      <c r="GQ111" s="235"/>
      <c r="GR111" s="235"/>
      <c r="GS111" s="235"/>
      <c r="GT111" s="235"/>
      <c r="GU111" s="235"/>
      <c r="GV111" s="235"/>
      <c r="GW111" s="235"/>
      <c r="GX111" s="235"/>
      <c r="GY111" s="235"/>
      <c r="GZ111" s="235"/>
      <c r="HA111" s="235"/>
      <c r="HB111" s="235"/>
      <c r="HC111" s="235"/>
      <c r="HD111" s="235"/>
      <c r="HE111" s="235"/>
      <c r="HF111" s="235"/>
      <c r="HG111" s="235"/>
      <c r="HH111" s="235"/>
      <c r="HI111" s="235"/>
      <c r="HJ111" s="235"/>
      <c r="HK111" s="235"/>
      <c r="HL111" s="235"/>
      <c r="HM111" s="235"/>
      <c r="HN111" s="235"/>
      <c r="HO111" s="235"/>
      <c r="HP111" s="235"/>
      <c r="HQ111" s="235"/>
      <c r="HR111" s="235"/>
      <c r="HS111" s="235"/>
      <c r="HT111" s="235"/>
      <c r="HU111" s="235"/>
      <c r="HV111" s="235"/>
      <c r="HW111" s="235"/>
      <c r="HX111" s="776"/>
      <c r="HY111" s="235"/>
      <c r="HZ111" s="235"/>
      <c r="IA111" s="235"/>
      <c r="IB111" s="235"/>
      <c r="IC111" s="235"/>
      <c r="ID111" s="235"/>
      <c r="IE111" s="235"/>
      <c r="IF111" s="235"/>
      <c r="IG111" s="235"/>
      <c r="IH111" s="235"/>
      <c r="II111" s="235"/>
      <c r="IJ111" s="235"/>
      <c r="IK111" s="235"/>
      <c r="IL111" s="235"/>
      <c r="IM111" s="235"/>
      <c r="IN111" s="235"/>
      <c r="IO111" s="235"/>
      <c r="IP111" s="791"/>
      <c r="IQ111" s="235"/>
      <c r="IR111" s="235"/>
      <c r="IS111" s="235"/>
      <c r="IT111" s="235"/>
      <c r="IU111" s="235"/>
      <c r="IV111" s="235"/>
      <c r="IW111" s="235"/>
      <c r="IX111" s="235"/>
      <c r="IY111" s="235"/>
      <c r="IZ111" s="235"/>
      <c r="JA111" s="235"/>
      <c r="JB111" s="235"/>
      <c r="JC111" s="235"/>
      <c r="JD111" s="235"/>
      <c r="JE111" s="235"/>
      <c r="JF111" s="235"/>
      <c r="JG111" s="235"/>
      <c r="JH111" s="235"/>
      <c r="JI111" s="235"/>
      <c r="JJ111" s="235"/>
      <c r="JK111" s="235"/>
      <c r="JL111" s="235"/>
      <c r="JM111" s="235"/>
      <c r="JN111" s="235"/>
      <c r="JO111" s="235"/>
      <c r="JP111" s="235"/>
      <c r="JQ111" s="235"/>
      <c r="JR111" s="235"/>
      <c r="JS111" s="235"/>
      <c r="JT111" s="235"/>
      <c r="JU111" s="235"/>
      <c r="JV111" s="235"/>
      <c r="JW111" s="235"/>
      <c r="JX111" s="235"/>
      <c r="JY111" s="235"/>
      <c r="JZ111" s="235"/>
      <c r="KA111" s="235"/>
      <c r="KB111" s="235"/>
      <c r="KC111" s="235"/>
      <c r="KD111" s="235"/>
      <c r="KE111" s="235"/>
      <c r="KF111" s="235"/>
      <c r="KG111" s="235"/>
      <c r="KH111" s="235"/>
      <c r="KI111" s="235"/>
      <c r="KJ111" s="235"/>
      <c r="KK111" s="235"/>
      <c r="KL111" s="235"/>
      <c r="KM111" s="235"/>
      <c r="KN111" s="235"/>
      <c r="KO111" s="235"/>
      <c r="KP111" s="235"/>
      <c r="KQ111" s="235"/>
      <c r="KR111" s="235"/>
      <c r="KS111" s="235"/>
      <c r="KT111" s="235"/>
      <c r="KU111" s="235"/>
      <c r="KV111" s="235"/>
      <c r="KW111" s="235"/>
      <c r="KX111" s="235"/>
      <c r="KY111" s="235"/>
      <c r="KZ111" s="235"/>
      <c r="LA111" s="235"/>
      <c r="LB111" s="235"/>
      <c r="LC111" s="235"/>
      <c r="LD111" s="235"/>
      <c r="LE111" s="235"/>
      <c r="LF111" s="235"/>
      <c r="LG111" s="235"/>
      <c r="LH111" s="235"/>
      <c r="LI111" s="235"/>
      <c r="LJ111" s="235"/>
      <c r="LK111" s="235"/>
    </row>
    <row r="112" spans="1:778 16384:16384" ht="24.75" customHeight="1" x14ac:dyDescent="0.2">
      <c r="B112" s="66"/>
      <c r="D112" s="7" t="s">
        <v>533</v>
      </c>
      <c r="E112" s="303"/>
      <c r="F112" s="95"/>
      <c r="J112" s="16"/>
      <c r="O112" s="16"/>
      <c r="Q112" s="282"/>
      <c r="R112" s="282"/>
      <c r="T112" s="774"/>
      <c r="AB112" s="17"/>
      <c r="AC112" s="17"/>
      <c r="AI112" s="2"/>
      <c r="AJ112" s="2"/>
      <c r="AK112"/>
      <c r="AQ112"/>
      <c r="AR112" s="7"/>
      <c r="AS112" s="235"/>
      <c r="AT112" s="773"/>
      <c r="AU112" s="235"/>
      <c r="AV112" s="235"/>
      <c r="AW112" s="235"/>
      <c r="AX112" s="235"/>
      <c r="AY112" s="235"/>
      <c r="AZ112" s="235"/>
      <c r="BA112" s="235"/>
      <c r="BB112" s="235"/>
      <c r="BC112" s="791"/>
      <c r="BD112" s="235"/>
      <c r="BE112" s="235"/>
      <c r="BF112" s="791"/>
      <c r="BG112" s="235"/>
      <c r="BH112" s="235"/>
      <c r="BI112" s="773"/>
      <c r="BJ112" s="235"/>
      <c r="BK112" s="235"/>
      <c r="BL112" s="235"/>
      <c r="BM112" s="235"/>
      <c r="BN112" s="235"/>
      <c r="BO112" s="773"/>
      <c r="BP112" s="235"/>
      <c r="BQ112" s="235"/>
      <c r="BR112" s="235"/>
      <c r="BS112" s="235"/>
      <c r="BT112" s="235"/>
      <c r="BU112" s="235"/>
      <c r="BV112" s="235"/>
      <c r="BW112" s="235"/>
      <c r="BX112" s="235"/>
      <c r="BY112" s="235"/>
      <c r="BZ112" s="235"/>
      <c r="CA112" s="235"/>
      <c r="CB112" s="235"/>
      <c r="CC112" s="235"/>
      <c r="CD112" s="235"/>
      <c r="CE112" s="235"/>
      <c r="CF112" s="235"/>
      <c r="CG112" s="235"/>
      <c r="CH112" s="235"/>
      <c r="CI112" s="235"/>
      <c r="CJ112" s="235"/>
      <c r="CK112" s="235"/>
      <c r="CL112" s="235"/>
      <c r="CM112" s="235"/>
      <c r="CN112" s="235"/>
      <c r="CO112" s="235"/>
      <c r="CP112" s="235"/>
      <c r="CQ112" s="235"/>
      <c r="CR112" s="235"/>
      <c r="CS112" s="235" t="s">
        <v>772</v>
      </c>
      <c r="CT112" s="235"/>
      <c r="CU112" s="235"/>
      <c r="CV112" s="235"/>
      <c r="CW112" s="235"/>
      <c r="CX112" s="235"/>
      <c r="CY112" s="235"/>
      <c r="CZ112" s="235"/>
      <c r="DA112" s="235"/>
      <c r="DB112" s="235"/>
      <c r="DC112" s="235"/>
      <c r="DD112" s="235"/>
      <c r="DE112" s="235"/>
      <c r="DF112" s="235"/>
      <c r="DG112" s="235"/>
      <c r="DH112" s="235"/>
      <c r="DI112" s="235"/>
      <c r="DJ112" s="235"/>
      <c r="DK112" s="235"/>
      <c r="DL112" s="235"/>
      <c r="DM112" s="235"/>
      <c r="DN112" s="235"/>
      <c r="DO112" s="235"/>
      <c r="DP112" s="235"/>
      <c r="DQ112" s="773"/>
      <c r="DR112" s="235"/>
      <c r="DS112" s="235"/>
      <c r="DT112" s="235"/>
      <c r="DU112" s="235"/>
      <c r="DV112" s="235"/>
      <c r="DW112" s="773"/>
      <c r="DX112" s="235"/>
      <c r="DY112" s="235"/>
      <c r="DZ112" s="235"/>
      <c r="EA112" s="235"/>
      <c r="EB112" s="235"/>
      <c r="EC112" s="235"/>
      <c r="ED112" s="235"/>
      <c r="EE112" s="235"/>
      <c r="EF112" s="235"/>
      <c r="EG112" s="235"/>
      <c r="EH112" s="235"/>
      <c r="EI112" s="773"/>
      <c r="EJ112" s="235"/>
      <c r="EK112" s="235"/>
      <c r="EL112" s="235"/>
      <c r="EM112" s="235"/>
      <c r="EN112" s="235"/>
      <c r="EO112" s="235"/>
      <c r="EP112" s="235"/>
      <c r="EQ112" s="235"/>
      <c r="ER112" s="791"/>
      <c r="ES112" s="235"/>
      <c r="ET112" s="235"/>
      <c r="EU112" s="791"/>
      <c r="EV112" s="235"/>
      <c r="EW112" s="235"/>
      <c r="EX112" s="773"/>
      <c r="EY112" s="235"/>
      <c r="EZ112" s="235"/>
      <c r="FA112" s="235"/>
      <c r="FB112" s="235"/>
      <c r="FC112" s="235"/>
      <c r="FD112" s="773"/>
      <c r="FE112" s="235"/>
      <c r="FF112" s="235"/>
      <c r="FG112" s="235"/>
      <c r="FH112" s="235"/>
      <c r="FI112" s="235"/>
      <c r="FJ112" s="235"/>
      <c r="FK112" s="235"/>
      <c r="FL112" s="235"/>
      <c r="FM112" s="235"/>
      <c r="FN112" s="235"/>
      <c r="FO112" s="235"/>
      <c r="FP112" s="235"/>
      <c r="FQ112" s="235"/>
      <c r="FR112" s="235"/>
      <c r="FS112" s="235"/>
      <c r="FT112" s="235"/>
      <c r="FU112" s="235"/>
      <c r="FV112" s="235"/>
      <c r="FW112" s="235"/>
      <c r="FX112" s="235"/>
      <c r="FY112" s="235" t="s">
        <v>772</v>
      </c>
      <c r="FZ112" s="235"/>
      <c r="GA112" s="235"/>
      <c r="GB112" s="235"/>
      <c r="GC112" s="235"/>
      <c r="GD112" s="235"/>
      <c r="GE112" s="235"/>
      <c r="GF112" s="235"/>
      <c r="GG112" s="235"/>
      <c r="GH112" s="235"/>
      <c r="GI112" s="235"/>
      <c r="GJ112" s="235"/>
      <c r="GK112" s="235"/>
      <c r="GL112" s="235"/>
      <c r="GM112" s="235"/>
      <c r="GN112" s="235"/>
      <c r="GO112" s="235"/>
      <c r="GP112" s="235"/>
      <c r="GQ112" s="235"/>
      <c r="GR112" s="235"/>
      <c r="GS112" s="235"/>
      <c r="GT112" s="235"/>
      <c r="GU112" s="235"/>
      <c r="GV112" s="235"/>
      <c r="GW112" s="892" t="s">
        <v>775</v>
      </c>
      <c r="GX112" s="235"/>
      <c r="GY112" s="235"/>
      <c r="GZ112" s="235"/>
      <c r="HA112" s="235"/>
      <c r="HB112" s="235"/>
      <c r="HC112" s="235"/>
      <c r="HD112" s="235"/>
      <c r="HE112" s="235"/>
      <c r="HF112" s="773"/>
      <c r="HG112" s="235"/>
      <c r="HH112" s="235"/>
      <c r="HI112" s="235"/>
      <c r="HJ112" s="235"/>
      <c r="HK112" s="235"/>
      <c r="HL112" s="773"/>
      <c r="HM112" s="235"/>
      <c r="HN112" s="235"/>
      <c r="HO112" s="235"/>
      <c r="HP112" s="235"/>
      <c r="HQ112" s="235"/>
      <c r="HR112" s="235"/>
      <c r="HS112" s="235"/>
      <c r="HT112" s="235"/>
      <c r="HU112" s="235"/>
      <c r="HV112" s="235"/>
      <c r="HW112" s="235"/>
      <c r="HX112" s="773"/>
      <c r="HY112" s="235"/>
      <c r="HZ112" s="235"/>
      <c r="IA112" s="934" t="s">
        <v>1036</v>
      </c>
      <c r="IB112" s="235"/>
      <c r="IC112" s="235"/>
      <c r="ID112" s="235"/>
      <c r="IE112" s="235"/>
      <c r="IF112" s="235"/>
      <c r="IG112" s="791"/>
      <c r="IH112" s="235"/>
      <c r="II112" s="235"/>
      <c r="IJ112" s="791"/>
      <c r="IK112" s="235"/>
      <c r="IL112" s="235"/>
      <c r="IM112" s="773"/>
      <c r="IN112" s="235"/>
      <c r="IO112" s="235"/>
      <c r="IP112" s="235"/>
      <c r="IQ112" s="235"/>
      <c r="IR112" s="235"/>
      <c r="IS112" s="773"/>
      <c r="IT112" s="235"/>
      <c r="IU112" s="235"/>
      <c r="IV112" s="235"/>
      <c r="IW112" s="235"/>
      <c r="IX112" s="235"/>
      <c r="IY112" s="235"/>
      <c r="IZ112" s="235"/>
      <c r="JA112" s="235"/>
      <c r="JB112" s="235"/>
      <c r="JC112" s="235"/>
      <c r="JD112" s="235"/>
      <c r="JE112" s="235"/>
      <c r="JF112" s="235"/>
      <c r="JG112" s="235"/>
      <c r="JH112" s="235"/>
      <c r="JI112" s="235"/>
      <c r="JJ112" s="235"/>
      <c r="JK112" s="235"/>
      <c r="JL112" s="235"/>
      <c r="JM112" s="235"/>
      <c r="JN112" s="235"/>
      <c r="JO112" s="235"/>
      <c r="JP112" s="235"/>
      <c r="JQ112" s="235"/>
      <c r="JR112" s="235"/>
      <c r="JS112" s="235"/>
      <c r="JT112" s="235"/>
      <c r="JU112" s="235"/>
      <c r="JV112" s="235"/>
      <c r="JW112" s="235"/>
      <c r="JX112" s="235"/>
      <c r="JY112" s="235"/>
      <c r="JZ112" s="235"/>
      <c r="KA112" s="235"/>
      <c r="KB112" s="235"/>
      <c r="KC112" s="235"/>
      <c r="KD112" s="235"/>
      <c r="KE112" s="235"/>
      <c r="KF112" s="235"/>
      <c r="KG112" s="235"/>
      <c r="KH112" s="235"/>
      <c r="KI112" s="235"/>
      <c r="KJ112" s="235"/>
      <c r="KK112" s="235"/>
      <c r="KL112" s="235"/>
      <c r="KM112" s="235"/>
      <c r="KN112" s="235"/>
      <c r="KO112" s="235"/>
      <c r="KP112" s="235"/>
      <c r="KQ112" s="235"/>
      <c r="KR112" s="235"/>
      <c r="KS112" s="235"/>
      <c r="KT112" s="235"/>
      <c r="KU112" s="773"/>
      <c r="KV112" s="235"/>
      <c r="KW112" s="235"/>
      <c r="KX112" s="235"/>
      <c r="KY112" s="235"/>
      <c r="KZ112" s="235"/>
      <c r="LA112" s="773"/>
      <c r="LB112" s="235"/>
      <c r="LC112" s="235"/>
      <c r="LD112" s="235"/>
      <c r="LE112" s="235"/>
      <c r="LF112" s="235"/>
      <c r="LG112" s="235"/>
      <c r="LH112" s="235"/>
      <c r="LI112" s="235"/>
      <c r="LJ112" s="235"/>
      <c r="LK112" s="235"/>
    </row>
    <row r="113" spans="1:778" ht="24.75" customHeight="1" x14ac:dyDescent="0.2">
      <c r="B113" s="486"/>
      <c r="C113" s="487"/>
      <c r="D113" s="488" t="s">
        <v>318</v>
      </c>
      <c r="E113" s="331"/>
      <c r="F113" s="487"/>
      <c r="G113" s="487"/>
      <c r="H113" s="487"/>
      <c r="I113" s="487"/>
      <c r="J113" s="332"/>
      <c r="K113" s="487"/>
      <c r="L113" s="487"/>
      <c r="M113" s="487"/>
      <c r="N113" s="487"/>
      <c r="O113" s="332"/>
      <c r="P113" s="487"/>
      <c r="Q113" s="333"/>
      <c r="R113" s="333"/>
      <c r="S113" s="487"/>
      <c r="T113" s="487"/>
      <c r="U113" s="334"/>
      <c r="V113" s="487"/>
      <c r="W113" s="334"/>
      <c r="X113" s="334"/>
      <c r="Y113" s="334"/>
      <c r="Z113" s="334"/>
      <c r="AA113" s="334"/>
      <c r="AB113" s="333"/>
      <c r="AC113" s="333"/>
      <c r="AD113" s="417"/>
      <c r="AE113" s="487"/>
      <c r="AF113" s="488"/>
      <c r="AG113" s="487"/>
      <c r="AH113" s="487"/>
      <c r="AI113" s="487"/>
      <c r="AJ113" s="487"/>
      <c r="AK113" s="487"/>
      <c r="AL113" s="487"/>
      <c r="AM113" s="487"/>
      <c r="AN113" s="487"/>
      <c r="AO113" s="487"/>
      <c r="AP113" s="487"/>
      <c r="AQ113" s="487"/>
      <c r="AR113" s="488"/>
      <c r="AS113" s="335"/>
      <c r="AT113" s="335"/>
      <c r="AU113" s="335"/>
      <c r="AV113" s="335"/>
      <c r="AW113" s="335"/>
      <c r="AX113" s="335"/>
      <c r="AY113" s="335"/>
      <c r="AZ113" s="335"/>
      <c r="BA113" s="335"/>
      <c r="BB113" s="335"/>
      <c r="BC113" s="335" t="s">
        <v>634</v>
      </c>
      <c r="BD113" s="335"/>
      <c r="BE113" s="335"/>
      <c r="BF113" s="335" t="s">
        <v>601</v>
      </c>
      <c r="BG113" s="335"/>
      <c r="BH113" s="335"/>
      <c r="BI113" s="335" t="s">
        <v>627</v>
      </c>
      <c r="BJ113" s="335"/>
      <c r="BK113" s="335"/>
      <c r="BL113" s="335"/>
      <c r="BM113" s="335"/>
      <c r="BN113" s="335"/>
      <c r="BO113" s="335"/>
      <c r="BP113" s="335"/>
      <c r="BQ113" s="335"/>
      <c r="BR113" s="335" t="s">
        <v>601</v>
      </c>
      <c r="BS113" s="335"/>
      <c r="BT113" s="335"/>
      <c r="BU113" s="335"/>
      <c r="BV113" s="335"/>
      <c r="BW113" s="335"/>
      <c r="BX113" s="335" t="s">
        <v>718</v>
      </c>
      <c r="BY113" s="335"/>
      <c r="BZ113" s="335"/>
      <c r="CA113" s="335" t="s">
        <v>600</v>
      </c>
      <c r="CB113" s="335"/>
      <c r="CC113" s="335"/>
      <c r="CD113" s="335"/>
      <c r="CE113" s="335"/>
      <c r="CF113" s="335"/>
      <c r="CG113" s="335"/>
      <c r="CH113" s="335"/>
      <c r="CI113" s="335"/>
      <c r="CJ113" s="335"/>
      <c r="CK113" s="335"/>
      <c r="CL113" s="335"/>
      <c r="CM113" s="335"/>
      <c r="CN113" s="335"/>
      <c r="CO113" s="335"/>
      <c r="CP113" s="335" t="s">
        <v>601</v>
      </c>
      <c r="CQ113" s="335"/>
      <c r="CR113" s="335"/>
      <c r="CS113" s="335" t="s">
        <v>599</v>
      </c>
      <c r="CT113" s="335"/>
      <c r="CU113" s="335"/>
      <c r="CV113" s="335" t="s">
        <v>604</v>
      </c>
      <c r="CW113" s="335"/>
      <c r="CX113" s="335"/>
      <c r="CY113" s="335" t="s">
        <v>602</v>
      </c>
      <c r="CZ113" s="335"/>
      <c r="DA113" s="335"/>
      <c r="DB113" s="335"/>
      <c r="DC113" s="335"/>
      <c r="DD113" s="335"/>
      <c r="DE113" s="335"/>
      <c r="DF113" s="335"/>
      <c r="DG113" s="335"/>
      <c r="DH113" s="335"/>
      <c r="DI113" s="335"/>
      <c r="DJ113" s="335"/>
      <c r="DK113" s="335"/>
      <c r="DL113" s="335"/>
      <c r="DM113" s="335"/>
      <c r="DN113" s="335"/>
      <c r="DO113" s="335"/>
      <c r="DP113" s="335"/>
      <c r="DQ113" s="335" t="s">
        <v>756</v>
      </c>
      <c r="DR113" s="335"/>
      <c r="DS113" s="335"/>
      <c r="DT113" s="335"/>
      <c r="DU113" s="335"/>
      <c r="DV113" s="335"/>
      <c r="DW113" s="335"/>
      <c r="DX113" s="335"/>
      <c r="DY113" s="335"/>
      <c r="DZ113" s="335"/>
      <c r="EA113" s="335"/>
      <c r="EB113" s="335"/>
      <c r="EC113" s="335"/>
      <c r="ED113" s="335"/>
      <c r="EE113" s="335"/>
      <c r="EF113" s="335"/>
      <c r="EG113" s="335"/>
      <c r="EH113" s="335"/>
      <c r="EI113" s="335"/>
      <c r="EJ113" s="335"/>
      <c r="EK113" s="335"/>
      <c r="EL113" s="335"/>
      <c r="EM113" s="335"/>
      <c r="EN113" s="335"/>
      <c r="EO113" s="335"/>
      <c r="EP113" s="335"/>
      <c r="EQ113" s="335"/>
      <c r="ER113" s="335"/>
      <c r="ES113" s="335"/>
      <c r="ET113" s="335"/>
      <c r="EU113" s="335"/>
      <c r="EV113" s="335"/>
      <c r="EW113" s="335"/>
      <c r="EX113" s="335" t="s">
        <v>818</v>
      </c>
      <c r="EY113" s="335"/>
      <c r="EZ113" s="335"/>
      <c r="FA113" s="335"/>
      <c r="FB113" s="335"/>
      <c r="FC113" s="335"/>
      <c r="FD113" s="335" t="s">
        <v>627</v>
      </c>
      <c r="FE113" s="335"/>
      <c r="FF113" s="335"/>
      <c r="FG113" s="335"/>
      <c r="FH113" s="335"/>
      <c r="FI113" s="335"/>
      <c r="FJ113" s="335" t="s">
        <v>975</v>
      </c>
      <c r="FK113" s="335"/>
      <c r="FL113" s="335"/>
      <c r="FM113" s="335"/>
      <c r="FN113" s="335"/>
      <c r="FO113" s="335"/>
      <c r="FP113" s="335"/>
      <c r="FQ113" s="335"/>
      <c r="FR113" s="335"/>
      <c r="FS113" s="335" t="s">
        <v>992</v>
      </c>
      <c r="FT113" s="335"/>
      <c r="FU113" s="335"/>
      <c r="FV113" s="335"/>
      <c r="FW113" s="335"/>
      <c r="FX113" s="335"/>
      <c r="FY113" s="335" t="s">
        <v>599</v>
      </c>
      <c r="FZ113" s="335"/>
      <c r="GA113" s="335"/>
      <c r="GB113" s="335"/>
      <c r="GC113" s="335"/>
      <c r="GD113" s="335"/>
      <c r="GE113" s="335"/>
      <c r="GF113" s="335"/>
      <c r="GG113" s="335"/>
      <c r="GH113" s="335"/>
      <c r="GI113" s="335"/>
      <c r="GJ113" s="335"/>
      <c r="GK113" s="335"/>
      <c r="GL113" s="335"/>
      <c r="GM113" s="335"/>
      <c r="GN113" s="335"/>
      <c r="GO113" s="335"/>
      <c r="GP113" s="335"/>
      <c r="GQ113" s="335"/>
      <c r="GR113" s="335"/>
      <c r="GS113" s="335"/>
      <c r="GT113" s="335"/>
      <c r="GU113" s="335"/>
      <c r="GV113" s="335"/>
      <c r="GW113" s="335"/>
      <c r="GX113" s="335"/>
      <c r="GY113" s="335"/>
      <c r="GZ113" s="335"/>
      <c r="HA113" s="335"/>
      <c r="HB113" s="335"/>
      <c r="HC113" s="335"/>
      <c r="HD113" s="335"/>
      <c r="HE113" s="335"/>
      <c r="HF113" s="335"/>
      <c r="HG113" s="335"/>
      <c r="HH113" s="335"/>
      <c r="HI113" s="335"/>
      <c r="HJ113" s="335"/>
      <c r="HK113" s="335"/>
      <c r="HL113" s="335"/>
      <c r="HM113" s="335"/>
      <c r="HN113" s="335"/>
      <c r="HO113" s="335"/>
      <c r="HP113" s="335"/>
      <c r="HQ113" s="335"/>
      <c r="HR113" s="335"/>
      <c r="HS113" s="335"/>
      <c r="HT113" s="335"/>
      <c r="HU113" s="335"/>
      <c r="HV113" s="335"/>
      <c r="HW113" s="335"/>
      <c r="HX113" s="335"/>
      <c r="HY113" s="335"/>
      <c r="HZ113" s="335"/>
      <c r="IA113" s="935"/>
      <c r="IB113" s="335"/>
      <c r="IC113" s="335"/>
      <c r="ID113" s="335"/>
      <c r="IE113" s="335"/>
      <c r="IF113" s="335"/>
      <c r="IG113" s="335"/>
      <c r="IH113" s="335"/>
      <c r="II113" s="335"/>
      <c r="IJ113" s="335"/>
      <c r="IK113" s="335"/>
      <c r="IL113" s="335"/>
      <c r="IM113" s="335"/>
      <c r="IN113" s="335"/>
      <c r="IO113" s="335"/>
      <c r="IP113" s="335" t="s">
        <v>962</v>
      </c>
      <c r="IQ113" s="335"/>
      <c r="IR113" s="335"/>
      <c r="IS113" s="335" t="s">
        <v>962</v>
      </c>
      <c r="IT113" s="335"/>
      <c r="IU113" s="335"/>
      <c r="IV113" s="335"/>
      <c r="IW113" s="335"/>
      <c r="IX113" s="335"/>
      <c r="IY113" s="335"/>
      <c r="IZ113" s="335"/>
      <c r="JA113" s="335"/>
      <c r="JB113" s="335"/>
      <c r="JC113" s="335"/>
      <c r="JD113" s="335"/>
      <c r="JE113" s="335"/>
      <c r="JF113" s="335"/>
      <c r="JG113" s="335"/>
      <c r="JH113" s="335"/>
      <c r="JI113" s="335"/>
      <c r="JJ113" s="335"/>
      <c r="JK113" s="335"/>
      <c r="JL113" s="335"/>
      <c r="JM113" s="335"/>
      <c r="JN113" s="335"/>
      <c r="JO113" s="335"/>
      <c r="JP113" s="335"/>
      <c r="JQ113" s="335"/>
      <c r="JR113" s="335"/>
      <c r="JS113" s="335"/>
      <c r="JT113" s="335"/>
      <c r="JU113" s="335"/>
      <c r="JV113" s="335"/>
      <c r="JW113" s="335" t="s">
        <v>979</v>
      </c>
      <c r="JX113" s="335"/>
      <c r="JY113" s="335"/>
      <c r="JZ113" s="335"/>
      <c r="KA113" s="335"/>
      <c r="KB113" s="335"/>
      <c r="KC113" s="335"/>
      <c r="KD113" s="335"/>
      <c r="KE113" s="335"/>
      <c r="KF113" s="335"/>
      <c r="KG113" s="335"/>
      <c r="KH113" s="335"/>
      <c r="KI113" s="335"/>
      <c r="KJ113" s="335"/>
      <c r="KK113" s="335"/>
      <c r="KL113" s="335"/>
      <c r="KM113" s="335"/>
      <c r="KN113" s="335"/>
      <c r="KO113" s="335"/>
      <c r="KP113" s="335"/>
      <c r="KQ113" s="335"/>
      <c r="KR113" s="335"/>
      <c r="KS113" s="335"/>
      <c r="KT113" s="335"/>
      <c r="KU113" s="335"/>
      <c r="KV113" s="335"/>
      <c r="KW113" s="335"/>
      <c r="KX113" s="335"/>
      <c r="KY113" s="335"/>
      <c r="KZ113" s="335"/>
      <c r="LA113" s="335"/>
      <c r="LB113" s="335"/>
      <c r="LC113" s="335"/>
      <c r="LD113" s="335"/>
      <c r="LE113" s="335"/>
      <c r="LF113" s="335"/>
      <c r="LG113" s="335"/>
      <c r="LH113" s="335"/>
      <c r="LI113" s="335"/>
      <c r="LJ113" s="335"/>
      <c r="LK113" s="335"/>
      <c r="LL113" s="46"/>
      <c r="LM113" s="46"/>
      <c r="LN113" s="46"/>
      <c r="LO113" s="46"/>
      <c r="LP113" s="46"/>
      <c r="LQ113" s="46"/>
      <c r="LR113" s="46"/>
      <c r="LS113" s="46"/>
      <c r="LT113" s="46"/>
      <c r="LU113" s="46"/>
      <c r="LV113" s="46"/>
      <c r="LW113" s="46"/>
      <c r="LX113" s="46"/>
      <c r="LY113" s="46"/>
      <c r="LZ113" s="46"/>
      <c r="MA113" s="46"/>
      <c r="MB113" s="46"/>
      <c r="MC113" s="46"/>
      <c r="MD113" s="46"/>
      <c r="ME113" s="46"/>
      <c r="MF113" s="46"/>
      <c r="MG113" s="46"/>
      <c r="MH113" s="46"/>
      <c r="MI113" s="46"/>
      <c r="MJ113" s="46"/>
      <c r="MK113" s="46"/>
      <c r="ML113" s="46"/>
      <c r="MM113" s="46"/>
      <c r="MN113" s="46"/>
      <c r="MO113" s="46"/>
      <c r="MP113" s="46"/>
      <c r="MQ113" s="46"/>
      <c r="MR113" s="46"/>
      <c r="MS113" s="46"/>
      <c r="MT113" s="46"/>
      <c r="MU113" s="46"/>
      <c r="MV113" s="46"/>
      <c r="MW113" s="46"/>
      <c r="MX113" s="46"/>
      <c r="MY113" s="46"/>
      <c r="MZ113" s="46"/>
      <c r="NA113" s="46"/>
      <c r="NB113" s="46"/>
      <c r="NC113" s="46"/>
      <c r="ND113" s="46"/>
      <c r="NE113" s="46"/>
      <c r="NF113" s="46"/>
      <c r="NG113" s="46"/>
      <c r="NH113" s="46"/>
      <c r="NI113" s="46"/>
      <c r="NJ113" s="46"/>
      <c r="NK113" s="46"/>
      <c r="NL113" s="46"/>
      <c r="NM113" s="46"/>
      <c r="NN113" s="46"/>
      <c r="NO113" s="46"/>
      <c r="NP113" s="46"/>
      <c r="NQ113" s="46"/>
      <c r="NR113" s="46"/>
      <c r="NS113" s="46"/>
      <c r="NT113" s="46"/>
      <c r="NU113" s="46"/>
      <c r="NV113" s="46"/>
      <c r="NW113" s="46"/>
      <c r="NX113" s="46"/>
      <c r="NY113" s="46"/>
      <c r="NZ113" s="46"/>
      <c r="OA113" s="46"/>
      <c r="OB113" s="46"/>
      <c r="OC113" s="46"/>
      <c r="OD113" s="46"/>
      <c r="OE113" s="46"/>
      <c r="OF113" s="46"/>
      <c r="OG113" s="46"/>
      <c r="OH113" s="46"/>
      <c r="OI113" s="46"/>
      <c r="OJ113" s="46"/>
      <c r="OK113" s="46"/>
      <c r="OL113" s="46"/>
      <c r="OM113" s="46"/>
      <c r="ON113" s="46"/>
      <c r="OO113" s="46"/>
      <c r="OP113" s="46"/>
      <c r="OQ113" s="46"/>
      <c r="OR113" s="46"/>
      <c r="OS113" s="46"/>
      <c r="OT113" s="46"/>
      <c r="OU113" s="46"/>
      <c r="OV113" s="46"/>
      <c r="OW113" s="46"/>
      <c r="OX113" s="46"/>
      <c r="OY113" s="46"/>
      <c r="OZ113" s="46"/>
      <c r="PA113" s="46"/>
      <c r="PB113" s="46"/>
      <c r="PC113" s="46"/>
      <c r="PD113" s="46"/>
      <c r="PE113" s="46"/>
      <c r="PF113" s="46"/>
      <c r="PG113" s="46"/>
      <c r="PH113" s="46"/>
      <c r="PI113" s="46"/>
      <c r="PJ113" s="46"/>
      <c r="PK113" s="46"/>
      <c r="PL113" s="46"/>
      <c r="PM113" s="46"/>
      <c r="PN113" s="46"/>
      <c r="PO113" s="46"/>
      <c r="PP113" s="46"/>
      <c r="PQ113" s="46"/>
      <c r="PR113" s="46"/>
      <c r="PS113" s="46"/>
      <c r="PT113" s="46"/>
      <c r="PU113" s="46"/>
      <c r="PV113" s="46"/>
      <c r="PW113" s="46"/>
      <c r="PX113" s="46"/>
      <c r="PY113" s="46"/>
      <c r="PZ113" s="46"/>
      <c r="QA113" s="46"/>
      <c r="QB113" s="46"/>
      <c r="QC113" s="46"/>
      <c r="QD113" s="46"/>
      <c r="QE113" s="46"/>
      <c r="QF113" s="46"/>
      <c r="QG113" s="46"/>
      <c r="QH113" s="46"/>
      <c r="QI113" s="46"/>
      <c r="QJ113" s="46"/>
      <c r="QK113" s="46"/>
      <c r="QL113" s="46"/>
      <c r="QM113" s="46"/>
      <c r="QN113" s="46"/>
      <c r="QO113" s="46"/>
      <c r="QP113" s="46"/>
      <c r="QQ113" s="46"/>
      <c r="QR113" s="46"/>
      <c r="QS113" s="46"/>
      <c r="QT113" s="46"/>
      <c r="QU113" s="46"/>
      <c r="QV113" s="46"/>
      <c r="QW113" s="46"/>
      <c r="QX113" s="46"/>
      <c r="QY113" s="46"/>
      <c r="QZ113" s="46"/>
      <c r="RA113" s="46"/>
      <c r="RB113" s="46"/>
      <c r="RC113" s="46"/>
      <c r="RD113" s="46"/>
      <c r="RE113" s="46"/>
      <c r="RF113" s="46"/>
      <c r="RG113" s="46"/>
      <c r="RH113" s="46"/>
      <c r="RI113" s="46"/>
      <c r="RJ113" s="46"/>
      <c r="RK113" s="46"/>
      <c r="RL113" s="46"/>
      <c r="RM113" s="46"/>
      <c r="RN113" s="46"/>
      <c r="RO113" s="46"/>
      <c r="RP113" s="46"/>
      <c r="RQ113" s="46"/>
      <c r="RR113" s="46"/>
      <c r="RS113" s="46"/>
      <c r="RT113" s="46"/>
      <c r="RU113" s="46"/>
      <c r="RV113" s="46"/>
      <c r="RW113" s="46"/>
      <c r="RX113" s="46"/>
      <c r="RY113" s="46"/>
      <c r="RZ113" s="46"/>
      <c r="SA113" s="46"/>
      <c r="SB113" s="46"/>
      <c r="SC113" s="46"/>
      <c r="SD113" s="46"/>
      <c r="SE113" s="46"/>
      <c r="SF113" s="46"/>
      <c r="SG113" s="46"/>
      <c r="SH113" s="46"/>
      <c r="SI113" s="46"/>
      <c r="SJ113" s="46"/>
      <c r="SK113" s="46"/>
      <c r="SL113" s="46"/>
      <c r="SM113" s="46"/>
      <c r="SN113" s="46"/>
      <c r="SO113" s="46"/>
      <c r="SP113" s="46"/>
      <c r="SQ113" s="46"/>
      <c r="SR113" s="46"/>
      <c r="SS113" s="46"/>
      <c r="ST113" s="46"/>
      <c r="SU113" s="46"/>
      <c r="SV113" s="46"/>
      <c r="SW113" s="46"/>
      <c r="SX113" s="46"/>
      <c r="SY113" s="46"/>
      <c r="SZ113" s="46"/>
      <c r="TA113" s="46"/>
      <c r="TB113" s="46"/>
      <c r="TC113" s="46"/>
      <c r="TD113" s="46"/>
      <c r="TE113" s="46"/>
      <c r="TF113" s="46"/>
      <c r="TG113" s="46"/>
      <c r="TH113" s="46"/>
      <c r="TI113" s="46"/>
      <c r="TJ113" s="46"/>
      <c r="TK113" s="46"/>
      <c r="TL113" s="46"/>
      <c r="TM113" s="46"/>
      <c r="TN113" s="46"/>
      <c r="TO113" s="46"/>
      <c r="TP113" s="46"/>
      <c r="TQ113" s="46"/>
      <c r="TR113" s="46"/>
      <c r="TS113" s="46"/>
      <c r="TT113" s="46"/>
      <c r="TU113" s="46"/>
      <c r="TV113" s="46"/>
      <c r="TW113" s="46"/>
      <c r="TX113" s="46"/>
      <c r="TY113" s="46"/>
      <c r="TZ113" s="46"/>
      <c r="UA113" s="46"/>
      <c r="UB113" s="46"/>
      <c r="UC113" s="46"/>
      <c r="UD113" s="46"/>
      <c r="UE113" s="46"/>
      <c r="UF113" s="46"/>
      <c r="UG113" s="46"/>
      <c r="UH113" s="46"/>
      <c r="UI113" s="46"/>
      <c r="UJ113" s="46"/>
      <c r="UK113" s="46"/>
      <c r="UL113" s="46"/>
      <c r="UM113" s="46"/>
      <c r="UN113" s="46"/>
      <c r="UO113" s="46"/>
      <c r="UP113" s="46"/>
      <c r="UQ113" s="46"/>
      <c r="UR113" s="46"/>
      <c r="US113" s="46"/>
      <c r="UT113" s="46"/>
      <c r="UU113" s="46"/>
      <c r="UV113" s="46"/>
      <c r="UW113" s="46"/>
      <c r="UX113" s="46"/>
      <c r="UY113" s="46"/>
      <c r="UZ113" s="46"/>
      <c r="VA113" s="46"/>
      <c r="VB113" s="46"/>
      <c r="VC113" s="46"/>
      <c r="VD113" s="46"/>
      <c r="VE113" s="46"/>
      <c r="VF113" s="46"/>
      <c r="VG113" s="46"/>
      <c r="VH113" s="46"/>
      <c r="VI113" s="46"/>
      <c r="VJ113" s="46"/>
      <c r="VK113" s="46"/>
      <c r="VL113" s="46"/>
      <c r="VM113" s="46"/>
      <c r="VN113" s="46"/>
      <c r="VO113" s="46"/>
      <c r="VP113" s="46"/>
      <c r="VQ113" s="46"/>
      <c r="VR113" s="46"/>
      <c r="VS113" s="46"/>
      <c r="VT113" s="46"/>
      <c r="VU113" s="46"/>
      <c r="VV113" s="46"/>
      <c r="VW113" s="46"/>
      <c r="VX113" s="46"/>
      <c r="VY113" s="46"/>
      <c r="VZ113" s="46"/>
      <c r="WA113" s="46"/>
      <c r="WB113" s="46"/>
      <c r="WC113" s="46"/>
      <c r="WD113" s="46"/>
      <c r="WE113" s="46"/>
      <c r="WF113" s="46"/>
      <c r="WG113" s="46"/>
      <c r="WH113" s="46"/>
      <c r="WI113" s="46"/>
      <c r="WJ113" s="46"/>
      <c r="WK113" s="46"/>
      <c r="WL113" s="46"/>
      <c r="WM113" s="46"/>
      <c r="WN113" s="46"/>
      <c r="WO113" s="46"/>
      <c r="WP113" s="46"/>
      <c r="WQ113" s="46"/>
      <c r="WR113" s="46"/>
      <c r="WS113" s="46"/>
      <c r="WT113" s="46"/>
      <c r="WU113" s="46"/>
      <c r="WV113" s="46"/>
      <c r="WW113" s="46"/>
      <c r="WX113" s="46"/>
      <c r="WY113" s="46"/>
      <c r="WZ113" s="46"/>
      <c r="XA113" s="46"/>
      <c r="XB113" s="46"/>
      <c r="XC113" s="46"/>
      <c r="XD113" s="46"/>
      <c r="XE113" s="46"/>
      <c r="XF113" s="46"/>
      <c r="XG113" s="46"/>
      <c r="XH113" s="46"/>
      <c r="XI113" s="46"/>
      <c r="XJ113" s="46"/>
      <c r="XK113" s="46"/>
      <c r="XL113" s="46"/>
      <c r="XM113" s="46"/>
      <c r="XN113" s="46"/>
      <c r="XO113" s="46"/>
      <c r="XP113" s="46"/>
      <c r="XQ113" s="46"/>
      <c r="XR113" s="46"/>
      <c r="XS113" s="46"/>
      <c r="XT113" s="46"/>
      <c r="XU113" s="46"/>
      <c r="XV113" s="46"/>
      <c r="XW113" s="46"/>
      <c r="XX113" s="46"/>
      <c r="XY113" s="46"/>
      <c r="XZ113" s="46"/>
      <c r="YA113" s="46"/>
      <c r="YB113" s="46"/>
      <c r="YC113" s="46"/>
      <c r="YD113" s="46"/>
      <c r="YE113" s="46"/>
      <c r="YF113" s="46"/>
      <c r="YG113" s="46"/>
      <c r="YH113" s="46"/>
      <c r="YI113" s="46"/>
      <c r="YJ113" s="46"/>
      <c r="YK113" s="46"/>
      <c r="YL113" s="46"/>
      <c r="YM113" s="46"/>
      <c r="YN113" s="46"/>
      <c r="YO113" s="46"/>
      <c r="YP113" s="46"/>
      <c r="YQ113" s="46"/>
      <c r="YR113" s="46"/>
      <c r="YS113" s="46"/>
      <c r="YT113" s="46"/>
      <c r="YU113" s="46"/>
      <c r="YV113" s="46"/>
      <c r="YW113" s="46"/>
      <c r="YX113" s="46"/>
      <c r="YY113" s="46"/>
      <c r="YZ113" s="46"/>
      <c r="ZA113" s="46"/>
      <c r="ZB113" s="46"/>
      <c r="ZC113" s="46"/>
      <c r="ZD113" s="46"/>
      <c r="ZE113" s="46"/>
      <c r="ZF113" s="46"/>
      <c r="ZG113" s="46"/>
      <c r="ZH113" s="46"/>
      <c r="ZI113" s="46"/>
      <c r="ZJ113" s="46"/>
      <c r="ZK113" s="46"/>
      <c r="ZL113" s="46"/>
      <c r="ZM113" s="46"/>
      <c r="ZN113" s="46"/>
      <c r="ZO113" s="46"/>
      <c r="ZP113" s="46"/>
      <c r="ZQ113" s="46"/>
      <c r="ZR113" s="46"/>
      <c r="ZS113" s="46"/>
      <c r="ZT113" s="46"/>
      <c r="ZU113" s="46"/>
      <c r="ZV113" s="46"/>
      <c r="ZW113" s="46"/>
      <c r="ZX113" s="46"/>
      <c r="ZY113" s="46"/>
      <c r="ZZ113" s="46"/>
      <c r="AAA113" s="46"/>
      <c r="AAB113" s="46"/>
      <c r="AAC113" s="46"/>
      <c r="AAD113" s="46"/>
      <c r="AAE113" s="46"/>
      <c r="AAF113" s="46"/>
      <c r="AAG113" s="46"/>
      <c r="AAH113" s="46"/>
      <c r="AAI113" s="46"/>
      <c r="AAJ113" s="46"/>
      <c r="AAK113" s="46"/>
      <c r="AAL113" s="46"/>
      <c r="AAM113" s="46"/>
      <c r="AAN113" s="46"/>
      <c r="AAO113" s="46"/>
      <c r="AAP113" s="46"/>
      <c r="AAQ113" s="46"/>
      <c r="AAR113" s="46"/>
      <c r="AAS113" s="46"/>
      <c r="AAT113" s="46"/>
      <c r="AAU113" s="46"/>
      <c r="AAV113" s="46"/>
      <c r="AAW113" s="46"/>
      <c r="AAX113" s="46"/>
      <c r="AAY113" s="46"/>
      <c r="AAZ113" s="46"/>
      <c r="ABA113" s="46"/>
      <c r="ABB113" s="46"/>
      <c r="ABC113" s="46"/>
      <c r="ABD113" s="46"/>
      <c r="ABE113" s="46"/>
      <c r="ABF113" s="46"/>
      <c r="ABG113" s="46"/>
      <c r="ABH113" s="46"/>
      <c r="ABI113" s="46"/>
      <c r="ABJ113" s="46"/>
      <c r="ABK113" s="46"/>
      <c r="ABL113" s="46"/>
      <c r="ABM113" s="46"/>
      <c r="ABN113" s="46"/>
      <c r="ABO113" s="46"/>
      <c r="ABP113" s="46"/>
      <c r="ABQ113" s="46"/>
      <c r="ABR113" s="46"/>
      <c r="ABS113" s="46"/>
      <c r="ABT113" s="46"/>
      <c r="ABU113" s="46"/>
      <c r="ABV113" s="46"/>
      <c r="ABW113" s="46"/>
      <c r="ABX113" s="46"/>
      <c r="ABY113" s="46"/>
      <c r="ABZ113" s="46"/>
      <c r="ACA113" s="46"/>
      <c r="ACB113" s="46"/>
      <c r="ACC113" s="46"/>
      <c r="ACD113" s="46"/>
      <c r="ACE113" s="46"/>
      <c r="ACF113" s="46"/>
      <c r="ACG113" s="46"/>
      <c r="ACH113" s="46"/>
      <c r="ACI113" s="46"/>
      <c r="ACJ113" s="46"/>
      <c r="ACK113" s="46"/>
      <c r="ACL113" s="46"/>
      <c r="ACM113" s="46"/>
      <c r="ACN113" s="46"/>
      <c r="ACO113" s="46"/>
      <c r="ACP113" s="46"/>
      <c r="ACQ113" s="46"/>
      <c r="ACR113" s="46"/>
      <c r="ACS113" s="46"/>
      <c r="ACT113" s="46"/>
      <c r="ACU113" s="46"/>
      <c r="ACV113" s="46"/>
      <c r="ACW113" s="46"/>
      <c r="ACX113" s="46"/>
    </row>
    <row r="114" spans="1:778" ht="24.75" customHeight="1" x14ac:dyDescent="0.2">
      <c r="B114" s="336"/>
      <c r="C114" s="337"/>
      <c r="D114" s="337" t="s">
        <v>356</v>
      </c>
      <c r="E114" s="338"/>
      <c r="F114" s="338"/>
      <c r="G114" s="338"/>
      <c r="H114" s="338"/>
      <c r="I114" s="338"/>
      <c r="J114" s="339"/>
      <c r="K114" s="338"/>
      <c r="L114" s="338"/>
      <c r="M114" s="338"/>
      <c r="N114" s="338"/>
      <c r="O114" s="339"/>
      <c r="P114" s="338"/>
      <c r="Q114" s="339"/>
      <c r="R114" s="339"/>
      <c r="S114" s="338"/>
      <c r="T114" s="338"/>
      <c r="U114" s="336"/>
      <c r="V114" s="337"/>
      <c r="W114" s="336"/>
      <c r="X114" s="336"/>
      <c r="Y114" s="336"/>
      <c r="Z114" s="336"/>
      <c r="AA114" s="336"/>
      <c r="AB114" s="329"/>
      <c r="AC114" s="329"/>
      <c r="AD114" s="418"/>
      <c r="AE114" s="337"/>
      <c r="AF114" s="337"/>
      <c r="AG114" s="338"/>
      <c r="AH114" s="338"/>
      <c r="AI114" s="338"/>
      <c r="AJ114" s="338"/>
      <c r="AK114" s="337"/>
      <c r="AL114" s="337"/>
      <c r="AM114" s="337"/>
      <c r="AN114" s="337"/>
      <c r="AO114" s="337"/>
      <c r="AP114" s="337"/>
      <c r="AQ114" s="337"/>
      <c r="AR114" s="337"/>
      <c r="AS114" s="329"/>
      <c r="AT114" s="329"/>
      <c r="AU114" s="329"/>
      <c r="AV114" s="329"/>
      <c r="AW114" s="329"/>
      <c r="AX114" s="329"/>
      <c r="AY114" s="329"/>
      <c r="AZ114" s="329"/>
      <c r="BA114" s="329"/>
      <c r="BB114" s="329"/>
      <c r="BC114" s="329"/>
      <c r="BD114" s="329"/>
      <c r="BE114" s="329"/>
      <c r="BF114" s="329"/>
      <c r="BG114" s="329"/>
      <c r="BH114" s="329"/>
      <c r="BI114"/>
      <c r="BJ114" s="329"/>
      <c r="BK114" s="329"/>
      <c r="BL114"/>
      <c r="BM114" s="329"/>
      <c r="BN114" s="329"/>
      <c r="BO114" s="329"/>
      <c r="BP114" s="329"/>
      <c r="BQ114" s="329"/>
      <c r="BR114" s="329"/>
      <c r="BS114" s="329"/>
      <c r="BT114" s="329"/>
      <c r="BU114" s="329" t="s">
        <v>705</v>
      </c>
      <c r="BV114" s="329"/>
      <c r="BW114" s="329"/>
      <c r="BX114" s="329"/>
      <c r="BY114" s="329"/>
      <c r="BZ114" s="329"/>
      <c r="CA114" s="329"/>
      <c r="CB114" s="329"/>
      <c r="CC114" s="329"/>
      <c r="CD114" s="329"/>
      <c r="CE114" s="329"/>
      <c r="CF114" s="329"/>
      <c r="CG114"/>
      <c r="CH114" s="329"/>
      <c r="CI114" s="329"/>
      <c r="CJ114" s="329"/>
      <c r="CK114" s="329"/>
      <c r="CL114" s="329"/>
      <c r="CM114" s="329"/>
      <c r="CN114" s="329"/>
      <c r="CO114" s="329"/>
      <c r="CP114" s="329"/>
      <c r="CQ114" s="329"/>
      <c r="CR114" s="329"/>
      <c r="CS114" s="329"/>
      <c r="CT114" s="329"/>
      <c r="CU114" s="329"/>
      <c r="CV114" s="329"/>
      <c r="CW114" s="329"/>
      <c r="CX114" s="329"/>
      <c r="CY114" s="7" t="s">
        <v>785</v>
      </c>
      <c r="CZ114" s="329"/>
      <c r="DA114" s="329"/>
      <c r="DB114" s="329"/>
      <c r="DC114" s="329"/>
      <c r="DD114" s="329"/>
      <c r="DE114" s="329"/>
      <c r="DF114" s="329"/>
      <c r="DG114" s="329"/>
      <c r="DH114" s="329"/>
      <c r="DI114" s="329"/>
      <c r="DJ114" s="329"/>
      <c r="DK114" s="329" t="s">
        <v>787</v>
      </c>
      <c r="DL114" s="329"/>
      <c r="DM114" s="329"/>
      <c r="DN114" s="329"/>
      <c r="DO114" s="329"/>
      <c r="DP114" s="329"/>
      <c r="DQ114" s="329"/>
      <c r="DR114" s="329"/>
      <c r="DS114" s="329"/>
      <c r="DT114" s="329" t="s">
        <v>786</v>
      </c>
      <c r="DU114" s="329"/>
      <c r="DV114" s="329"/>
      <c r="DW114" s="329"/>
      <c r="DX114" s="329"/>
      <c r="DY114" s="329"/>
      <c r="DZ114" s="329"/>
      <c r="EA114" s="329"/>
      <c r="EB114" s="329"/>
      <c r="EC114" s="329"/>
      <c r="ED114" s="329"/>
      <c r="EE114" s="329"/>
      <c r="EF114" s="329"/>
      <c r="EG114" s="329"/>
      <c r="EH114" s="329"/>
      <c r="EI114" s="329"/>
      <c r="EJ114" s="329"/>
      <c r="EK114" s="329"/>
      <c r="EL114" s="329"/>
      <c r="EM114" s="329"/>
      <c r="EN114" s="329"/>
      <c r="EO114" s="329" t="s">
        <v>819</v>
      </c>
      <c r="EP114" s="329"/>
      <c r="EQ114" s="329"/>
      <c r="ER114" s="329"/>
      <c r="ES114" s="329"/>
      <c r="ET114" s="329"/>
      <c r="EU114" s="329"/>
      <c r="EV114" s="329"/>
      <c r="EW114" s="329"/>
      <c r="EX114"/>
      <c r="EY114" s="329"/>
      <c r="EZ114" s="329"/>
      <c r="FA114"/>
      <c r="FB114" s="329"/>
      <c r="FC114" s="329"/>
      <c r="FD114" s="329"/>
      <c r="FE114" s="329"/>
      <c r="FF114" s="329"/>
      <c r="FG114" s="329"/>
      <c r="FH114" s="329"/>
      <c r="FI114" s="329"/>
      <c r="FJ114"/>
      <c r="FK114" s="329"/>
      <c r="FL114" s="329"/>
      <c r="FM114" s="329"/>
      <c r="FN114" s="329"/>
      <c r="FO114" s="329"/>
      <c r="FP114" s="329"/>
      <c r="FQ114" s="329"/>
      <c r="FR114" s="329"/>
      <c r="FS114" s="329"/>
      <c r="FT114" s="329"/>
      <c r="FU114" s="329"/>
      <c r="FV114"/>
      <c r="FW114" s="329"/>
      <c r="FX114" s="329"/>
      <c r="FY114" s="329"/>
      <c r="FZ114" s="329"/>
      <c r="GA114" s="329"/>
      <c r="GB114" s="329"/>
      <c r="GC114" s="329"/>
      <c r="GD114" s="329"/>
      <c r="GE114" s="329"/>
      <c r="GF114" s="329"/>
      <c r="GG114" s="329"/>
      <c r="GH114" s="329"/>
      <c r="GI114" s="329"/>
      <c r="GJ114" s="329"/>
      <c r="GK114" s="329"/>
      <c r="GL114" s="329"/>
      <c r="GM114" s="329"/>
      <c r="GN114" s="7"/>
      <c r="GO114" s="329"/>
      <c r="GP114" s="329"/>
      <c r="GQ114" s="329"/>
      <c r="GR114" s="329"/>
      <c r="GS114" s="329"/>
      <c r="GT114" s="329" t="s">
        <v>967</v>
      </c>
      <c r="GU114" s="329"/>
      <c r="GV114" s="329"/>
      <c r="GW114" s="329"/>
      <c r="GX114" s="329"/>
      <c r="GY114" s="329"/>
      <c r="GZ114" s="329"/>
      <c r="HA114" s="329"/>
      <c r="HB114" s="329"/>
      <c r="HC114" s="329"/>
      <c r="HD114" s="329"/>
      <c r="HE114" s="329"/>
      <c r="HF114" s="329"/>
      <c r="HG114" s="329"/>
      <c r="HH114" s="329"/>
      <c r="HI114" s="329"/>
      <c r="HJ114" s="329"/>
      <c r="HK114" s="329"/>
      <c r="HL114" s="329"/>
      <c r="HM114" s="329"/>
      <c r="HN114" s="329"/>
      <c r="HO114" s="329" t="s">
        <v>986</v>
      </c>
      <c r="HP114" s="329"/>
      <c r="HQ114" s="329"/>
      <c r="HR114" s="329"/>
      <c r="HS114" s="329"/>
      <c r="HT114" s="329"/>
      <c r="HU114" s="329"/>
      <c r="HV114" s="329"/>
      <c r="HW114" s="329"/>
      <c r="HX114" s="329"/>
      <c r="HY114" s="329"/>
      <c r="HZ114" s="329"/>
      <c r="IA114" s="935"/>
      <c r="IB114" s="329"/>
      <c r="IC114" s="329"/>
      <c r="ID114" s="329"/>
      <c r="IE114" s="329"/>
      <c r="IF114" s="329"/>
      <c r="IG114" s="329"/>
      <c r="IH114" s="329"/>
      <c r="II114" s="329"/>
      <c r="IJ114" s="329"/>
      <c r="IK114" s="329"/>
      <c r="IL114" s="329"/>
      <c r="IM114"/>
      <c r="IN114" s="329"/>
      <c r="IO114" s="329"/>
      <c r="IP114" t="s">
        <v>786</v>
      </c>
      <c r="IQ114" s="329"/>
      <c r="IR114" s="329"/>
      <c r="IS114" s="329" t="s">
        <v>786</v>
      </c>
      <c r="IT114" s="329"/>
      <c r="IU114" s="329"/>
      <c r="IV114" s="329"/>
      <c r="IW114" s="329"/>
      <c r="IX114" s="329"/>
      <c r="IY114"/>
      <c r="IZ114" s="329"/>
      <c r="JA114" s="329"/>
      <c r="JB114" s="329"/>
      <c r="JC114" s="329"/>
      <c r="JD114" s="329"/>
      <c r="JE114" s="329"/>
      <c r="JF114" s="329"/>
      <c r="JG114" s="329"/>
      <c r="JH114" s="329"/>
      <c r="JI114" s="329"/>
      <c r="JJ114" s="329"/>
      <c r="JK114"/>
      <c r="JL114" s="329"/>
      <c r="JM114" s="329"/>
      <c r="JN114" s="329"/>
      <c r="JO114" s="329"/>
      <c r="JP114" s="329"/>
      <c r="JQ114" s="329"/>
      <c r="JR114" s="329"/>
      <c r="JS114" s="329"/>
      <c r="JT114" s="329"/>
      <c r="JU114" s="329"/>
      <c r="JV114" s="329"/>
      <c r="JW114" s="329"/>
      <c r="JX114" s="329"/>
      <c r="JY114" s="329"/>
      <c r="JZ114" s="329"/>
      <c r="KA114" s="329"/>
      <c r="KB114" s="329"/>
      <c r="KC114" s="7"/>
      <c r="KD114" s="329"/>
      <c r="KE114" s="329"/>
      <c r="KF114" s="329"/>
      <c r="KG114" s="329"/>
      <c r="KH114" s="329"/>
      <c r="KI114" s="329"/>
      <c r="KJ114" s="329"/>
      <c r="KK114" s="329"/>
      <c r="KL114" s="329"/>
      <c r="KM114" s="329"/>
      <c r="KN114" s="329"/>
      <c r="KO114" s="329"/>
      <c r="KP114" s="329"/>
      <c r="KQ114" s="329"/>
      <c r="KR114" s="329"/>
      <c r="KS114" s="329"/>
      <c r="KT114" s="329"/>
      <c r="KU114" s="329"/>
      <c r="KV114" s="329"/>
      <c r="KW114" s="329"/>
      <c r="KX114" s="329"/>
      <c r="KY114" s="329"/>
      <c r="KZ114" s="329"/>
      <c r="LA114" s="329"/>
      <c r="LB114" s="329"/>
      <c r="LC114" s="329"/>
      <c r="LD114" s="329"/>
      <c r="LE114" s="329"/>
      <c r="LF114" s="329"/>
      <c r="LG114" s="329"/>
      <c r="LH114" s="329"/>
      <c r="LI114" s="329"/>
      <c r="LJ114" s="329"/>
      <c r="LK114" s="329"/>
      <c r="LL114" s="283"/>
      <c r="LM114" s="283"/>
      <c r="LN114" s="283"/>
      <c r="LO114" s="283"/>
      <c r="LP114" s="283"/>
      <c r="LQ114" s="283"/>
      <c r="LR114" s="283"/>
      <c r="LS114" s="283"/>
      <c r="LT114" s="283"/>
      <c r="LU114" s="283"/>
      <c r="LV114" s="283"/>
      <c r="LW114" s="283"/>
      <c r="LX114" s="283"/>
      <c r="LY114" s="283"/>
      <c r="LZ114" s="283"/>
      <c r="MA114" s="283"/>
      <c r="MB114" s="283"/>
      <c r="MC114" s="283"/>
      <c r="MD114" s="283"/>
      <c r="ME114" s="283"/>
      <c r="MF114" s="283"/>
      <c r="MG114" s="283"/>
      <c r="MH114" s="283"/>
      <c r="MI114" s="283"/>
      <c r="MJ114" s="283"/>
      <c r="MK114" s="283"/>
      <c r="ML114" s="283"/>
      <c r="MM114" s="283"/>
      <c r="MN114" s="283"/>
      <c r="MO114" s="283"/>
      <c r="MP114" s="283"/>
      <c r="MQ114" s="283"/>
      <c r="MR114" s="283"/>
      <c r="MS114" s="283"/>
      <c r="MT114" s="283"/>
      <c r="MU114" s="283"/>
      <c r="MV114" s="283"/>
      <c r="MW114" s="283"/>
      <c r="MX114" s="283"/>
      <c r="MY114" s="283"/>
      <c r="MZ114" s="283"/>
      <c r="NA114" s="283"/>
      <c r="NB114" s="283"/>
      <c r="NC114" s="283"/>
      <c r="ND114" s="283"/>
      <c r="NE114" s="283"/>
      <c r="NF114" s="283"/>
      <c r="NG114" s="283"/>
      <c r="NH114" s="283"/>
      <c r="NI114" s="283"/>
      <c r="NJ114" s="283"/>
      <c r="NK114" s="283"/>
      <c r="NL114" s="283"/>
      <c r="NM114" s="283"/>
      <c r="NN114" s="283"/>
      <c r="NO114" s="283"/>
      <c r="NP114" s="283"/>
      <c r="NQ114" s="283"/>
      <c r="NR114" s="283"/>
      <c r="NS114" s="283"/>
      <c r="NT114" s="283"/>
      <c r="NU114" s="283"/>
      <c r="NV114" s="283"/>
      <c r="NW114" s="283"/>
      <c r="NX114" s="283"/>
      <c r="NY114" s="283"/>
      <c r="NZ114" s="283"/>
      <c r="OA114" s="283"/>
      <c r="OB114" s="283"/>
      <c r="OC114" s="283"/>
      <c r="OD114" s="283"/>
      <c r="OE114" s="283"/>
      <c r="OF114" s="283"/>
      <c r="OG114" s="283"/>
      <c r="OH114" s="283"/>
      <c r="OI114" s="283"/>
      <c r="OJ114" s="283"/>
      <c r="OK114" s="283"/>
      <c r="OL114" s="283"/>
      <c r="OM114" s="283"/>
      <c r="ON114" s="283"/>
      <c r="OO114" s="283"/>
      <c r="OP114" s="283"/>
      <c r="OQ114" s="283"/>
      <c r="OR114" s="283"/>
      <c r="OS114" s="283"/>
      <c r="OT114" s="283"/>
      <c r="OU114" s="283"/>
      <c r="OV114" s="283"/>
      <c r="OW114" s="283"/>
      <c r="OX114" s="283"/>
      <c r="OY114" s="283"/>
      <c r="OZ114" s="283"/>
      <c r="PA114" s="283"/>
      <c r="PB114" s="283"/>
      <c r="PC114" s="283"/>
      <c r="PD114" s="283"/>
      <c r="PE114" s="283"/>
      <c r="PF114" s="283"/>
      <c r="PG114" s="283"/>
      <c r="PH114" s="283"/>
      <c r="PI114" s="283"/>
      <c r="PJ114" s="283"/>
      <c r="PK114" s="283"/>
      <c r="PL114" s="283"/>
      <c r="PM114" s="283"/>
      <c r="PN114" s="283"/>
      <c r="PO114" s="283"/>
      <c r="PP114" s="283"/>
      <c r="PQ114" s="283"/>
      <c r="PR114" s="283"/>
      <c r="PS114" s="283"/>
      <c r="PT114" s="283"/>
      <c r="PU114" s="283"/>
      <c r="PV114" s="283"/>
      <c r="PW114" s="283"/>
      <c r="PX114" s="283"/>
      <c r="PY114" s="283"/>
      <c r="PZ114" s="283"/>
      <c r="QA114" s="283"/>
      <c r="QB114" s="283"/>
      <c r="QC114" s="283"/>
      <c r="QD114" s="283"/>
      <c r="QE114" s="283"/>
      <c r="QF114" s="283"/>
      <c r="QG114" s="283"/>
      <c r="QH114" s="283"/>
      <c r="QI114" s="283"/>
      <c r="QJ114" s="283"/>
      <c r="QK114" s="283"/>
      <c r="QL114" s="283"/>
      <c r="QM114" s="283"/>
      <c r="QN114" s="283"/>
      <c r="QO114" s="283"/>
      <c r="QP114" s="283"/>
      <c r="QQ114" s="283"/>
      <c r="QR114" s="283"/>
      <c r="QS114" s="283"/>
      <c r="QT114" s="283"/>
      <c r="QU114" s="283"/>
      <c r="QV114" s="283"/>
      <c r="QW114" s="283"/>
      <c r="QX114" s="283"/>
      <c r="QY114" s="283"/>
      <c r="QZ114" s="283"/>
      <c r="RA114" s="283"/>
      <c r="RB114" s="283"/>
      <c r="RC114" s="283"/>
      <c r="RD114" s="283"/>
      <c r="RE114" s="283"/>
      <c r="RF114" s="283"/>
      <c r="RG114" s="283"/>
      <c r="RH114" s="283"/>
      <c r="RI114" s="283"/>
      <c r="RJ114" s="283"/>
      <c r="RK114" s="283"/>
      <c r="RL114" s="283"/>
      <c r="RM114" s="283"/>
      <c r="RN114" s="283"/>
      <c r="RO114" s="283"/>
      <c r="RP114" s="283"/>
      <c r="RQ114" s="283"/>
      <c r="RR114" s="283"/>
      <c r="RS114" s="283"/>
      <c r="RT114" s="283"/>
      <c r="RU114" s="283"/>
      <c r="RV114" s="283"/>
      <c r="RW114" s="283"/>
      <c r="RX114" s="283"/>
      <c r="RY114" s="283"/>
      <c r="RZ114" s="283"/>
      <c r="SA114" s="283"/>
      <c r="SB114" s="283"/>
      <c r="SC114" s="283"/>
      <c r="SD114" s="283"/>
      <c r="SE114" s="283"/>
      <c r="SF114" s="283"/>
      <c r="SG114" s="283"/>
      <c r="SH114" s="283"/>
      <c r="SI114" s="283"/>
      <c r="SJ114" s="283"/>
      <c r="SK114" s="283"/>
      <c r="SL114" s="283"/>
      <c r="SM114" s="283"/>
      <c r="SN114" s="283"/>
      <c r="SO114" s="283"/>
      <c r="SP114" s="283"/>
      <c r="SQ114" s="283"/>
      <c r="SR114" s="283"/>
      <c r="SS114" s="283"/>
      <c r="ST114" s="283"/>
      <c r="SU114" s="283"/>
      <c r="SV114" s="283"/>
      <c r="SW114" s="283"/>
      <c r="SX114" s="283"/>
      <c r="SY114" s="283"/>
      <c r="SZ114" s="283"/>
      <c r="TA114" s="283"/>
      <c r="TB114" s="283"/>
      <c r="TC114" s="283"/>
      <c r="TD114" s="283"/>
      <c r="TE114" s="283"/>
      <c r="TF114" s="283"/>
      <c r="TG114" s="283"/>
      <c r="TH114" s="283"/>
      <c r="TI114" s="283"/>
      <c r="TJ114" s="283"/>
      <c r="TK114" s="283"/>
      <c r="TL114" s="283"/>
      <c r="TM114" s="283"/>
      <c r="TN114" s="283"/>
      <c r="TO114" s="283"/>
      <c r="TP114" s="283"/>
      <c r="TQ114" s="283"/>
      <c r="TR114" s="283"/>
      <c r="TS114" s="283"/>
      <c r="TT114" s="283"/>
      <c r="TU114" s="283"/>
      <c r="TV114" s="283"/>
      <c r="TW114" s="283"/>
      <c r="TX114" s="283"/>
      <c r="TY114" s="283"/>
      <c r="TZ114" s="283"/>
      <c r="UA114" s="283"/>
      <c r="UB114" s="283"/>
      <c r="UC114" s="283"/>
      <c r="UD114" s="283"/>
      <c r="UE114" s="283"/>
      <c r="UF114" s="283"/>
      <c r="UG114" s="283"/>
      <c r="UH114" s="283"/>
      <c r="UI114" s="283"/>
      <c r="UJ114" s="283"/>
      <c r="UK114" s="283"/>
      <c r="UL114" s="283"/>
      <c r="UM114" s="283"/>
      <c r="UN114" s="283"/>
      <c r="UO114" s="283"/>
      <c r="UP114" s="283"/>
      <c r="UQ114" s="283"/>
      <c r="UR114" s="283"/>
      <c r="US114" s="283"/>
      <c r="UT114" s="283"/>
      <c r="UU114" s="283"/>
      <c r="UV114" s="283"/>
      <c r="UW114" s="283"/>
      <c r="UX114" s="283"/>
      <c r="UY114" s="283"/>
      <c r="UZ114" s="283"/>
      <c r="VA114" s="283"/>
      <c r="VB114" s="283"/>
      <c r="VC114" s="283"/>
      <c r="VD114" s="283"/>
      <c r="VE114" s="283"/>
      <c r="VF114" s="283"/>
      <c r="VG114" s="283"/>
      <c r="VH114" s="283"/>
      <c r="VI114" s="283"/>
      <c r="VJ114" s="283"/>
      <c r="VK114" s="283"/>
      <c r="VL114" s="283"/>
      <c r="VM114" s="283"/>
      <c r="VN114" s="283"/>
      <c r="VO114" s="283"/>
      <c r="VP114" s="283"/>
      <c r="VQ114" s="283"/>
      <c r="VR114" s="283"/>
      <c r="VS114" s="283"/>
      <c r="VT114" s="283"/>
      <c r="VU114" s="283"/>
      <c r="VV114" s="283"/>
      <c r="VW114" s="283"/>
      <c r="VX114" s="283"/>
      <c r="VY114" s="283"/>
      <c r="VZ114" s="283"/>
      <c r="WA114" s="283"/>
      <c r="WB114" s="283"/>
      <c r="WC114" s="283"/>
      <c r="WD114" s="283"/>
      <c r="WE114" s="283"/>
      <c r="WF114" s="283"/>
      <c r="WG114" s="283"/>
      <c r="WH114" s="283"/>
      <c r="WI114" s="283"/>
      <c r="WJ114" s="283"/>
      <c r="WK114" s="283"/>
      <c r="WL114" s="283"/>
      <c r="WM114" s="283"/>
      <c r="WN114" s="283"/>
      <c r="WO114" s="283"/>
      <c r="WP114" s="283"/>
      <c r="WQ114" s="283"/>
      <c r="WR114" s="283"/>
      <c r="WS114" s="283"/>
      <c r="WT114" s="283"/>
      <c r="WU114" s="283"/>
      <c r="WV114" s="283"/>
      <c r="WW114" s="283"/>
      <c r="WX114" s="283"/>
      <c r="WY114" s="283"/>
      <c r="WZ114" s="283"/>
      <c r="XA114" s="283"/>
      <c r="XB114" s="283"/>
      <c r="XC114" s="283"/>
      <c r="XD114" s="283"/>
      <c r="XE114" s="283"/>
      <c r="XF114" s="283"/>
      <c r="XG114" s="283"/>
      <c r="XH114" s="283"/>
      <c r="XI114" s="283"/>
      <c r="XJ114" s="283"/>
      <c r="XK114" s="283"/>
      <c r="XL114" s="283"/>
      <c r="XM114" s="283"/>
      <c r="XN114" s="283"/>
      <c r="XO114" s="283"/>
      <c r="XP114" s="283"/>
      <c r="XQ114" s="283"/>
      <c r="XR114" s="283"/>
      <c r="XS114" s="283"/>
      <c r="XT114" s="283"/>
      <c r="XU114" s="283"/>
      <c r="XV114" s="283"/>
      <c r="XW114" s="283"/>
      <c r="XX114" s="283"/>
      <c r="XY114" s="283"/>
      <c r="XZ114" s="283"/>
      <c r="YA114" s="283"/>
      <c r="YB114" s="283"/>
      <c r="YC114" s="283"/>
      <c r="YD114" s="283"/>
      <c r="YE114" s="283"/>
      <c r="YF114" s="283"/>
      <c r="YG114" s="283"/>
      <c r="YH114" s="283"/>
      <c r="YI114" s="283"/>
      <c r="YJ114" s="283"/>
      <c r="YK114" s="283"/>
      <c r="YL114" s="283"/>
      <c r="YM114" s="283"/>
      <c r="YN114" s="283"/>
      <c r="YO114" s="283"/>
      <c r="YP114" s="283"/>
      <c r="YQ114" s="283"/>
      <c r="YR114" s="283"/>
      <c r="YS114" s="283"/>
      <c r="YT114" s="283"/>
      <c r="YU114" s="283"/>
      <c r="YV114" s="283"/>
      <c r="YW114" s="283"/>
      <c r="YX114" s="283"/>
      <c r="YY114" s="283"/>
      <c r="YZ114" s="283"/>
      <c r="ZA114" s="283"/>
      <c r="ZB114" s="283"/>
      <c r="ZC114" s="283"/>
      <c r="ZD114" s="283"/>
      <c r="ZE114" s="283"/>
      <c r="ZF114" s="283"/>
      <c r="ZG114" s="283"/>
      <c r="ZH114" s="283"/>
      <c r="ZI114" s="283"/>
      <c r="ZJ114" s="283"/>
      <c r="ZK114" s="283"/>
      <c r="ZL114" s="283"/>
      <c r="ZM114" s="283"/>
      <c r="ZN114" s="283"/>
      <c r="ZO114" s="283"/>
      <c r="ZP114" s="283"/>
      <c r="ZQ114" s="283"/>
      <c r="ZR114" s="283"/>
      <c r="ZS114" s="283"/>
      <c r="ZT114" s="283"/>
      <c r="ZU114" s="283"/>
      <c r="ZV114" s="283"/>
      <c r="ZW114" s="283"/>
      <c r="ZX114" s="283"/>
      <c r="ZY114" s="283"/>
      <c r="ZZ114" s="283"/>
      <c r="AAA114" s="283"/>
      <c r="AAB114" s="283"/>
      <c r="AAC114" s="283"/>
      <c r="AAD114" s="283"/>
      <c r="AAE114" s="283"/>
      <c r="AAF114" s="283"/>
      <c r="AAG114" s="283"/>
      <c r="AAH114" s="283"/>
      <c r="AAI114" s="283"/>
      <c r="AAJ114" s="283"/>
      <c r="AAK114" s="283"/>
      <c r="AAL114" s="283"/>
      <c r="AAM114" s="283"/>
      <c r="AAN114" s="283"/>
      <c r="AAO114" s="283"/>
      <c r="AAP114" s="283"/>
      <c r="AAQ114" s="283"/>
      <c r="AAR114" s="283"/>
      <c r="AAS114" s="283"/>
      <c r="AAT114" s="283"/>
      <c r="AAU114" s="283"/>
      <c r="AAV114" s="283"/>
      <c r="AAW114" s="283"/>
      <c r="AAX114" s="283"/>
      <c r="AAY114" s="283"/>
      <c r="AAZ114" s="283"/>
      <c r="ABA114" s="283"/>
      <c r="ABB114" s="283"/>
      <c r="ABC114" s="283"/>
      <c r="ABD114" s="283"/>
      <c r="ABE114" s="283"/>
      <c r="ABF114" s="283"/>
      <c r="ABG114" s="283"/>
      <c r="ABH114" s="283"/>
      <c r="ABI114" s="283"/>
      <c r="ABJ114" s="283"/>
      <c r="ABK114" s="283"/>
      <c r="ABL114" s="283"/>
      <c r="ABM114" s="283"/>
      <c r="ABN114" s="283"/>
      <c r="ABO114" s="283"/>
      <c r="ABP114" s="283"/>
      <c r="ABQ114" s="283"/>
      <c r="ABR114" s="283"/>
      <c r="ABS114" s="283"/>
      <c r="ABT114" s="283"/>
      <c r="ABU114" s="283"/>
      <c r="ABV114" s="283"/>
      <c r="ABW114" s="283"/>
      <c r="ABX114" s="283"/>
      <c r="ABY114" s="283"/>
      <c r="ABZ114" s="283"/>
      <c r="ACA114" s="283"/>
      <c r="ACB114" s="283"/>
      <c r="ACC114" s="283"/>
      <c r="ACD114" s="283"/>
      <c r="ACE114" s="283"/>
      <c r="ACF114" s="283"/>
      <c r="ACG114" s="283"/>
      <c r="ACH114" s="283"/>
      <c r="ACI114" s="283"/>
      <c r="ACJ114" s="283"/>
      <c r="ACK114" s="283"/>
      <c r="ACL114" s="283"/>
      <c r="ACM114" s="283"/>
      <c r="ACN114" s="283"/>
      <c r="ACO114" s="283"/>
      <c r="ACP114" s="283"/>
      <c r="ACQ114" s="283"/>
      <c r="ACR114" s="283"/>
      <c r="ACS114" s="283"/>
      <c r="ACT114" s="283"/>
      <c r="ACU114" s="283"/>
      <c r="ACV114" s="283"/>
      <c r="ACW114" s="283"/>
      <c r="ACX114" s="283"/>
    </row>
    <row r="115" spans="1:778" ht="24.75" customHeight="1" x14ac:dyDescent="0.2">
      <c r="B115" s="326"/>
      <c r="C115" s="320"/>
      <c r="D115" s="321" t="s">
        <v>331</v>
      </c>
      <c r="E115" s="322"/>
      <c r="F115" s="323"/>
      <c r="G115" s="323"/>
      <c r="H115" s="323"/>
      <c r="I115" s="323"/>
      <c r="J115" s="324"/>
      <c r="K115" s="323"/>
      <c r="L115" s="323"/>
      <c r="M115" s="323"/>
      <c r="N115" s="323"/>
      <c r="O115" s="324"/>
      <c r="P115" s="323"/>
      <c r="Q115" s="325"/>
      <c r="R115" s="325"/>
      <c r="S115" s="323"/>
      <c r="T115" s="323"/>
      <c r="U115" s="326"/>
      <c r="V115" s="320"/>
      <c r="W115" s="326"/>
      <c r="X115" s="326"/>
      <c r="Y115" s="326"/>
      <c r="Z115" s="326"/>
      <c r="AA115" s="326"/>
      <c r="AB115" s="327"/>
      <c r="AC115" s="327"/>
      <c r="AD115" s="416"/>
      <c r="AE115" s="320"/>
      <c r="AF115" s="321"/>
      <c r="AG115" s="323"/>
      <c r="AH115" s="323"/>
      <c r="AI115" s="323"/>
      <c r="AJ115" s="323"/>
      <c r="AK115" s="320"/>
      <c r="AL115" s="320"/>
      <c r="AM115" s="320"/>
      <c r="AN115" s="320"/>
      <c r="AO115" s="320"/>
      <c r="AP115" s="320"/>
      <c r="AQ115" s="320"/>
      <c r="AR115" s="320"/>
      <c r="AS115" s="327"/>
      <c r="AT115" s="329"/>
      <c r="AU115" s="327"/>
      <c r="AV115" s="327"/>
      <c r="AW115" s="327"/>
      <c r="AX115" s="327"/>
      <c r="AY115" s="327"/>
      <c r="AZ115" s="327"/>
      <c r="BA115" s="327"/>
      <c r="BB115" s="327"/>
      <c r="BC115" s="327"/>
      <c r="BD115" s="327"/>
      <c r="BE115" s="327"/>
      <c r="BF115" s="327"/>
      <c r="BG115" s="327"/>
      <c r="BH115" s="327"/>
      <c r="BI115" s="792"/>
      <c r="BJ115" s="327"/>
      <c r="BK115" s="327"/>
      <c r="BL115" s="773"/>
      <c r="BM115" s="327"/>
      <c r="BN115" s="327"/>
      <c r="BO115" s="327"/>
      <c r="BP115" s="327"/>
      <c r="BQ115" s="327"/>
      <c r="BR115" s="327"/>
      <c r="BS115" s="327"/>
      <c r="BT115" s="327"/>
      <c r="BU115" s="329"/>
      <c r="BV115" s="327"/>
      <c r="BW115" s="327"/>
      <c r="BX115" s="327"/>
      <c r="BY115" s="327"/>
      <c r="BZ115" s="327"/>
      <c r="CA115" s="327"/>
      <c r="CB115" s="327"/>
      <c r="CC115" s="327"/>
      <c r="CD115" s="327"/>
      <c r="CE115" s="327"/>
      <c r="CF115" s="327"/>
      <c r="CG115" s="327"/>
      <c r="CH115" s="327"/>
      <c r="CI115" s="327"/>
      <c r="CJ115" s="327"/>
      <c r="CK115" s="327"/>
      <c r="CL115" s="327"/>
      <c r="CM115" s="329"/>
      <c r="CN115" s="327"/>
      <c r="CO115" s="327"/>
      <c r="CP115" s="328"/>
      <c r="CQ115" s="327"/>
      <c r="CR115" s="327"/>
      <c r="CS115" s="328"/>
      <c r="CT115" s="328"/>
      <c r="CU115" s="328"/>
      <c r="CV115" s="328"/>
      <c r="CW115" s="328"/>
      <c r="CX115" s="328"/>
      <c r="CY115" s="328"/>
      <c r="CZ115" s="328"/>
      <c r="DA115" s="328"/>
      <c r="DB115" s="328"/>
      <c r="DC115" s="327"/>
      <c r="DD115" s="327"/>
      <c r="DE115" s="328"/>
      <c r="DF115" s="327"/>
      <c r="DG115" s="327"/>
      <c r="DH115" s="327"/>
      <c r="DI115" s="327"/>
      <c r="DJ115" s="327"/>
      <c r="DK115" s="327"/>
      <c r="DL115" s="327"/>
      <c r="DM115" s="327"/>
      <c r="DN115" s="327"/>
      <c r="DO115" s="327"/>
      <c r="DP115" s="327"/>
      <c r="DQ115" s="327"/>
      <c r="DR115" s="327"/>
      <c r="DS115" s="327"/>
      <c r="DT115" s="328"/>
      <c r="DU115" s="327"/>
      <c r="DV115" s="327"/>
      <c r="DW115" s="327"/>
      <c r="DX115" s="327"/>
      <c r="DY115" s="327"/>
      <c r="DZ115" s="327"/>
      <c r="EA115" s="327"/>
      <c r="EB115" s="327"/>
      <c r="EC115" s="327"/>
      <c r="ED115" s="327"/>
      <c r="EE115" s="327"/>
      <c r="EF115" s="327"/>
      <c r="EG115" s="327"/>
      <c r="EH115" s="327"/>
      <c r="EI115" s="329"/>
      <c r="EJ115" s="327"/>
      <c r="EK115" s="327"/>
      <c r="EL115" s="327"/>
      <c r="EM115" s="327"/>
      <c r="EN115" s="327"/>
      <c r="EO115" s="327"/>
      <c r="EP115" s="327"/>
      <c r="EQ115" s="327"/>
      <c r="ER115" s="327"/>
      <c r="ES115" s="327"/>
      <c r="ET115" s="327"/>
      <c r="EU115" s="327"/>
      <c r="EV115" s="327"/>
      <c r="EW115" s="327"/>
      <c r="EX115" s="792"/>
      <c r="EY115" s="327"/>
      <c r="EZ115" s="327"/>
      <c r="FA115" s="773"/>
      <c r="FB115" s="327"/>
      <c r="FC115" s="327"/>
      <c r="FD115" s="327"/>
      <c r="FE115" s="327"/>
      <c r="FF115" s="327"/>
      <c r="FG115" s="327"/>
      <c r="FH115" s="327"/>
      <c r="FI115" s="327"/>
      <c r="FJ115" s="329"/>
      <c r="FK115" s="327"/>
      <c r="FL115" s="327"/>
      <c r="FM115" s="327"/>
      <c r="FN115" s="327"/>
      <c r="FO115" s="327"/>
      <c r="FP115" s="327"/>
      <c r="FQ115" s="327"/>
      <c r="FR115" s="327"/>
      <c r="FS115" s="327"/>
      <c r="FT115" s="327"/>
      <c r="FU115" s="327"/>
      <c r="FV115" s="327"/>
      <c r="FW115" s="327"/>
      <c r="FX115" s="327"/>
      <c r="FY115" s="327" t="s">
        <v>976</v>
      </c>
      <c r="FZ115" s="327"/>
      <c r="GA115" s="327"/>
      <c r="GB115" s="329"/>
      <c r="GC115" s="327"/>
      <c r="GD115" s="327"/>
      <c r="GE115" s="328"/>
      <c r="GF115" s="327"/>
      <c r="GG115" s="327"/>
      <c r="GH115" s="328"/>
      <c r="GI115" s="328"/>
      <c r="GJ115" s="328"/>
      <c r="GK115" s="328"/>
      <c r="GL115" s="328"/>
      <c r="GM115" s="328"/>
      <c r="GN115" s="328"/>
      <c r="GO115" s="328"/>
      <c r="GP115" s="328"/>
      <c r="GQ115" s="328"/>
      <c r="GR115" s="327"/>
      <c r="GS115" s="327"/>
      <c r="GT115" s="328"/>
      <c r="GU115" s="327"/>
      <c r="GV115" s="327"/>
      <c r="GW115" s="327"/>
      <c r="GX115" s="327"/>
      <c r="GY115" s="327"/>
      <c r="GZ115" s="327"/>
      <c r="HA115" s="327"/>
      <c r="HB115" s="327"/>
      <c r="HC115" s="327"/>
      <c r="HD115" s="327"/>
      <c r="HE115" s="327"/>
      <c r="HF115" s="327"/>
      <c r="HG115" s="327"/>
      <c r="HH115" s="327"/>
      <c r="HI115" s="328"/>
      <c r="HJ115" s="327"/>
      <c r="HK115" s="327"/>
      <c r="HL115" s="327"/>
      <c r="HM115" s="327"/>
      <c r="HN115" s="327"/>
      <c r="HO115" s="327"/>
      <c r="HP115" s="327"/>
      <c r="HQ115" s="327"/>
      <c r="HR115" s="327"/>
      <c r="HS115" s="327"/>
      <c r="HT115" s="327"/>
      <c r="HU115" s="327"/>
      <c r="HV115" s="327"/>
      <c r="HW115" s="327"/>
      <c r="HX115" s="329"/>
      <c r="HY115" s="327"/>
      <c r="HZ115" s="327"/>
      <c r="IA115" s="936"/>
      <c r="IB115" s="327"/>
      <c r="IC115" s="327"/>
      <c r="ID115" s="327"/>
      <c r="IE115" s="327"/>
      <c r="IF115" s="327"/>
      <c r="IG115" s="327"/>
      <c r="IH115" s="327"/>
      <c r="II115" s="327"/>
      <c r="IJ115" s="327"/>
      <c r="IK115" s="327"/>
      <c r="IL115" s="327"/>
      <c r="IM115" s="792"/>
      <c r="IN115" s="327"/>
      <c r="IO115" s="327"/>
      <c r="IP115" s="773"/>
      <c r="IQ115" s="327"/>
      <c r="IR115" s="327"/>
      <c r="IS115" s="327"/>
      <c r="IT115" s="327"/>
      <c r="IU115" s="327"/>
      <c r="IV115" s="327"/>
      <c r="IW115" s="327"/>
      <c r="IX115" s="327"/>
      <c r="IY115" s="329"/>
      <c r="IZ115" s="327"/>
      <c r="JA115" s="327"/>
      <c r="JB115" s="327"/>
      <c r="JC115" s="327"/>
      <c r="JD115" s="327"/>
      <c r="JE115" s="327"/>
      <c r="JF115" s="327"/>
      <c r="JG115" s="327"/>
      <c r="JH115" s="327"/>
      <c r="JI115" s="327"/>
      <c r="JJ115" s="327"/>
      <c r="JK115" s="327"/>
      <c r="JL115" s="327"/>
      <c r="JM115" s="327"/>
      <c r="JN115" s="327"/>
      <c r="JO115" s="327"/>
      <c r="JP115" s="327"/>
      <c r="JQ115" s="329"/>
      <c r="JR115" s="327"/>
      <c r="JS115" s="327"/>
      <c r="JT115" s="328"/>
      <c r="JU115" s="327"/>
      <c r="JV115" s="327"/>
      <c r="JW115" s="328"/>
      <c r="JX115" s="328"/>
      <c r="JY115" s="328"/>
      <c r="JZ115" s="328"/>
      <c r="KA115" s="328"/>
      <c r="KB115" s="328"/>
      <c r="KC115" s="328"/>
      <c r="KD115" s="328"/>
      <c r="KE115" s="328"/>
      <c r="KF115" s="328"/>
      <c r="KG115" s="327"/>
      <c r="KH115" s="327"/>
      <c r="KI115" s="328"/>
      <c r="KJ115" s="327"/>
      <c r="KK115" s="327"/>
      <c r="KL115" s="327"/>
      <c r="KM115" s="327"/>
      <c r="KN115" s="327"/>
      <c r="KO115" s="327"/>
      <c r="KP115" s="327"/>
      <c r="KQ115" s="327"/>
      <c r="KR115" s="327"/>
      <c r="KS115" s="327"/>
      <c r="KT115" s="327"/>
      <c r="KU115" s="327"/>
      <c r="KV115" s="327"/>
      <c r="KW115" s="327"/>
      <c r="KX115" s="328"/>
      <c r="KY115" s="327"/>
      <c r="KZ115" s="327"/>
      <c r="LA115" s="327"/>
      <c r="LB115" s="327"/>
      <c r="LC115" s="327"/>
      <c r="LD115" s="327"/>
      <c r="LE115" s="327"/>
      <c r="LF115" s="327"/>
      <c r="LG115" s="327"/>
      <c r="LH115" s="327"/>
      <c r="LI115" s="327"/>
      <c r="LJ115" s="327"/>
      <c r="LK115" s="327"/>
    </row>
    <row r="116" spans="1:778" ht="24.75" customHeight="1" x14ac:dyDescent="0.2">
      <c r="B116" s="326"/>
      <c r="C116" s="320"/>
      <c r="D116" s="321" t="s">
        <v>391</v>
      </c>
      <c r="E116" s="322"/>
      <c r="F116" s="320"/>
      <c r="G116" s="323"/>
      <c r="H116" s="323"/>
      <c r="I116" s="323"/>
      <c r="J116" s="324"/>
      <c r="K116" s="323"/>
      <c r="L116" s="323"/>
      <c r="M116" s="323"/>
      <c r="N116" s="323"/>
      <c r="O116" s="324"/>
      <c r="P116" s="323"/>
      <c r="Q116" s="325"/>
      <c r="R116" s="325"/>
      <c r="S116" s="323"/>
      <c r="T116" s="323"/>
      <c r="U116" s="326"/>
      <c r="V116" s="320"/>
      <c r="W116" s="326"/>
      <c r="X116" s="326"/>
      <c r="Y116" s="326"/>
      <c r="Z116" s="326"/>
      <c r="AA116" s="326"/>
      <c r="AB116" s="327"/>
      <c r="AC116" s="327"/>
      <c r="AD116" s="416"/>
      <c r="AE116" s="320"/>
      <c r="AF116" s="321"/>
      <c r="AG116" s="323"/>
      <c r="AH116" s="323"/>
      <c r="AI116" s="323"/>
      <c r="AJ116" s="323"/>
      <c r="AK116" s="320"/>
      <c r="AL116" s="320"/>
      <c r="AM116" s="320"/>
      <c r="AN116" s="320"/>
      <c r="AO116" s="320"/>
      <c r="AP116" s="320"/>
      <c r="AQ116" s="320"/>
      <c r="AR116" s="320"/>
      <c r="AS116" s="327"/>
      <c r="AT116" s="329"/>
      <c r="AU116" s="327"/>
      <c r="AV116" s="327"/>
      <c r="AW116" s="327"/>
      <c r="AX116" s="327"/>
      <c r="AY116" s="327"/>
      <c r="AZ116" s="327"/>
      <c r="BA116" s="327"/>
      <c r="BB116" s="327"/>
      <c r="BC116" s="327"/>
      <c r="BD116" s="327"/>
      <c r="BE116" s="327"/>
      <c r="BF116" s="327"/>
      <c r="BG116" s="327"/>
      <c r="BH116" s="327"/>
      <c r="BI116" s="327"/>
      <c r="BJ116" s="327"/>
      <c r="BK116" s="327"/>
      <c r="BL116" s="329"/>
      <c r="BM116" s="327"/>
      <c r="BN116" s="327"/>
      <c r="BO116" s="327"/>
      <c r="BP116" s="327"/>
      <c r="BQ116" s="327"/>
      <c r="BR116" s="327"/>
      <c r="BS116" s="327"/>
      <c r="BT116" s="327"/>
      <c r="BU116" s="327"/>
      <c r="BV116" s="327"/>
      <c r="BW116" s="327"/>
      <c r="BX116" s="327"/>
      <c r="BY116" s="327"/>
      <c r="BZ116" s="327"/>
      <c r="CA116" s="327"/>
      <c r="CB116" s="327"/>
      <c r="CC116" s="327"/>
      <c r="CD116" s="327"/>
      <c r="CE116" s="327"/>
      <c r="CF116" s="327"/>
      <c r="CG116" s="327"/>
      <c r="CH116" s="327"/>
      <c r="CI116" s="327"/>
      <c r="CJ116" s="327"/>
      <c r="CK116" s="327"/>
      <c r="CL116" s="327"/>
      <c r="CM116" s="329"/>
      <c r="CN116" s="327"/>
      <c r="CO116" s="327"/>
      <c r="CP116" s="328"/>
      <c r="CQ116" s="327"/>
      <c r="CR116" s="327"/>
      <c r="CS116" s="328"/>
      <c r="CT116" s="328"/>
      <c r="CU116" s="328"/>
      <c r="CV116" s="328"/>
      <c r="CW116" s="328"/>
      <c r="CX116" s="328"/>
      <c r="CY116" s="328"/>
      <c r="CZ116" s="328"/>
      <c r="DA116" s="328"/>
      <c r="DB116" s="328"/>
      <c r="DC116" s="327"/>
      <c r="DD116" s="327"/>
      <c r="DE116" s="328"/>
      <c r="DF116" s="327"/>
      <c r="DG116" s="327"/>
      <c r="DH116" s="327"/>
      <c r="DI116" s="327"/>
      <c r="DJ116" s="327"/>
      <c r="DK116" s="327"/>
      <c r="DL116" s="327"/>
      <c r="DM116" s="327"/>
      <c r="DN116" s="327"/>
      <c r="DO116" s="327"/>
      <c r="DP116" s="327"/>
      <c r="DQ116" s="327"/>
      <c r="DR116" s="327"/>
      <c r="DS116" s="327"/>
      <c r="DT116" s="328"/>
      <c r="DU116" s="327"/>
      <c r="DV116" s="327"/>
      <c r="DW116" s="327"/>
      <c r="DX116" s="327"/>
      <c r="DY116" s="327"/>
      <c r="DZ116" s="327"/>
      <c r="EA116" s="327"/>
      <c r="EB116" s="327"/>
      <c r="EC116" s="327"/>
      <c r="ED116" s="327"/>
      <c r="EE116" s="327"/>
      <c r="EF116" s="327"/>
      <c r="EG116" s="327"/>
      <c r="EH116" s="327"/>
      <c r="EI116" s="329"/>
      <c r="EJ116" s="327"/>
      <c r="EK116" s="327"/>
      <c r="EL116" s="327"/>
      <c r="EM116" s="327"/>
      <c r="EN116" s="327"/>
      <c r="EO116" s="327"/>
      <c r="EP116" s="327"/>
      <c r="EQ116" s="327"/>
      <c r="ER116" s="327"/>
      <c r="ES116" s="327"/>
      <c r="ET116" s="327"/>
      <c r="EU116" s="327"/>
      <c r="EV116" s="327"/>
      <c r="EW116" s="327"/>
      <c r="EX116" s="327"/>
      <c r="EY116" s="327"/>
      <c r="EZ116" s="327"/>
      <c r="FA116" s="329"/>
      <c r="FB116" s="327"/>
      <c r="FC116" s="327"/>
      <c r="FD116" s="327"/>
      <c r="FE116" s="327"/>
      <c r="FF116" s="327"/>
      <c r="FG116" s="327"/>
      <c r="FH116" s="327"/>
      <c r="FI116" s="327"/>
      <c r="FJ116" s="327"/>
      <c r="FK116" s="327"/>
      <c r="FL116" s="327"/>
      <c r="FM116" s="327"/>
      <c r="FN116" s="327"/>
      <c r="FO116" s="327"/>
      <c r="FP116" s="327"/>
      <c r="FQ116" s="327"/>
      <c r="FR116" s="327"/>
      <c r="FS116" s="327"/>
      <c r="FT116" s="327"/>
      <c r="FU116" s="327"/>
      <c r="FV116" s="327"/>
      <c r="FW116" s="327"/>
      <c r="FX116" s="327"/>
      <c r="FY116" s="327"/>
      <c r="FZ116" s="327"/>
      <c r="GA116" s="327"/>
      <c r="GB116" s="329"/>
      <c r="GC116" s="327"/>
      <c r="GD116" s="327"/>
      <c r="GE116" s="328"/>
      <c r="GF116" s="327"/>
      <c r="GG116" s="327"/>
      <c r="GH116" s="328"/>
      <c r="GI116" s="328"/>
      <c r="GJ116" s="328"/>
      <c r="GK116" s="328"/>
      <c r="GL116" s="328"/>
      <c r="GM116" s="328"/>
      <c r="GN116" s="328"/>
      <c r="GO116" s="328"/>
      <c r="GP116" s="328"/>
      <c r="GQ116" s="328"/>
      <c r="GR116" s="327"/>
      <c r="GS116" s="327"/>
      <c r="GT116" s="328"/>
      <c r="GU116" s="327"/>
      <c r="GV116" s="327"/>
      <c r="GW116" s="327"/>
      <c r="GX116" s="327"/>
      <c r="GY116" s="327"/>
      <c r="GZ116" s="327"/>
      <c r="HA116" s="327"/>
      <c r="HB116" s="327"/>
      <c r="HC116" s="327"/>
      <c r="HD116" s="327"/>
      <c r="HE116" s="327"/>
      <c r="HF116" s="327"/>
      <c r="HG116" s="327"/>
      <c r="HH116" s="327"/>
      <c r="HI116" s="328"/>
      <c r="HJ116" s="327"/>
      <c r="HK116" s="327"/>
      <c r="HL116" s="327"/>
      <c r="HM116" s="327"/>
      <c r="HN116" s="327"/>
      <c r="HO116" s="327"/>
      <c r="HP116" s="327"/>
      <c r="HQ116" s="327"/>
      <c r="HR116" s="327"/>
      <c r="HS116" s="327"/>
      <c r="HT116" s="327"/>
      <c r="HU116" s="327"/>
      <c r="HV116" s="327"/>
      <c r="HW116" s="327"/>
      <c r="HX116" s="329"/>
      <c r="HY116" s="327"/>
      <c r="HZ116" s="327"/>
      <c r="IA116" s="327"/>
      <c r="IB116" s="327"/>
      <c r="IC116" s="327"/>
      <c r="ID116" s="327"/>
      <c r="IE116" s="327"/>
      <c r="IF116" s="327"/>
      <c r="IG116" s="327"/>
      <c r="IH116" s="327"/>
      <c r="II116" s="327"/>
      <c r="IJ116" s="327"/>
      <c r="IK116" s="327"/>
      <c r="IL116" s="327"/>
      <c r="IM116" s="327"/>
      <c r="IN116" s="327"/>
      <c r="IO116" s="327"/>
      <c r="IP116" s="329"/>
      <c r="IQ116" s="327"/>
      <c r="IR116" s="327"/>
      <c r="IS116" s="327"/>
      <c r="IT116" s="327"/>
      <c r="IU116" s="327"/>
      <c r="IV116" s="327"/>
      <c r="IW116" s="327"/>
      <c r="IX116" s="327"/>
      <c r="IY116" s="327"/>
      <c r="IZ116" s="327"/>
      <c r="JA116" s="327"/>
      <c r="JB116" s="327"/>
      <c r="JC116" s="327"/>
      <c r="JD116" s="327"/>
      <c r="JE116" s="327"/>
      <c r="JF116" s="327"/>
      <c r="JG116" s="327"/>
      <c r="JH116" s="327"/>
      <c r="JI116" s="327"/>
      <c r="JJ116" s="327"/>
      <c r="JK116" s="327"/>
      <c r="JL116" s="327"/>
      <c r="JM116" s="327"/>
      <c r="JN116" s="327"/>
      <c r="JO116" s="327"/>
      <c r="JP116" s="327"/>
      <c r="JQ116" s="329"/>
      <c r="JR116" s="327"/>
      <c r="JS116" s="327"/>
      <c r="JT116" s="328"/>
      <c r="JU116" s="327"/>
      <c r="JV116" s="327"/>
      <c r="JW116" s="328"/>
      <c r="JX116" s="328"/>
      <c r="JY116" s="328"/>
      <c r="JZ116" s="328"/>
      <c r="KA116" s="328"/>
      <c r="KB116" s="328"/>
      <c r="KC116" s="328"/>
      <c r="KD116" s="328"/>
      <c r="KE116" s="328"/>
      <c r="KF116" s="328"/>
      <c r="KG116" s="327"/>
      <c r="KH116" s="327"/>
      <c r="KI116" s="328"/>
      <c r="KJ116" s="327"/>
      <c r="KK116" s="327"/>
      <c r="KL116" s="327"/>
      <c r="KM116" s="327"/>
      <c r="KN116" s="327"/>
      <c r="KO116" s="327"/>
      <c r="KP116" s="327"/>
      <c r="KQ116" s="327"/>
      <c r="KR116" s="327"/>
      <c r="KS116" s="327"/>
      <c r="KT116" s="327"/>
      <c r="KU116" s="327"/>
      <c r="KV116" s="327"/>
      <c r="KW116" s="327"/>
      <c r="KX116" s="328"/>
      <c r="KY116" s="327"/>
      <c r="KZ116" s="327"/>
      <c r="LA116" s="327"/>
      <c r="LB116" s="327"/>
      <c r="LC116" s="327"/>
      <c r="LD116" s="327"/>
      <c r="LE116" s="327"/>
      <c r="LF116" s="327"/>
      <c r="LG116" s="327"/>
      <c r="LH116" s="327"/>
      <c r="LI116" s="327"/>
      <c r="LJ116" s="327"/>
      <c r="LK116" s="327"/>
    </row>
    <row r="117" spans="1:778" s="46" customFormat="1" ht="24.75" customHeight="1" x14ac:dyDescent="0.2">
      <c r="A117" s="2"/>
      <c r="B117" s="326"/>
      <c r="C117" s="320"/>
      <c r="D117" s="385" t="s">
        <v>391</v>
      </c>
      <c r="E117" s="322"/>
      <c r="F117" s="320"/>
      <c r="G117" s="323"/>
      <c r="H117" s="323"/>
      <c r="I117" s="323"/>
      <c r="J117" s="324"/>
      <c r="K117" s="323"/>
      <c r="L117" s="323"/>
      <c r="M117" s="323"/>
      <c r="N117" s="323"/>
      <c r="O117" s="324"/>
      <c r="P117" s="323"/>
      <c r="Q117" s="325"/>
      <c r="R117" s="325"/>
      <c r="S117" s="323"/>
      <c r="T117" s="323"/>
      <c r="U117" s="326"/>
      <c r="V117" s="320"/>
      <c r="W117" s="326"/>
      <c r="X117" s="326"/>
      <c r="Y117" s="326"/>
      <c r="Z117" s="326"/>
      <c r="AA117" s="326"/>
      <c r="AB117" s="327"/>
      <c r="AC117" s="327"/>
      <c r="AD117" s="416"/>
      <c r="AE117" s="320"/>
      <c r="AF117" s="321"/>
      <c r="AG117" s="323"/>
      <c r="AH117" s="323"/>
      <c r="AI117" s="323"/>
      <c r="AJ117" s="323"/>
      <c r="AK117" s="320"/>
      <c r="AL117" s="320"/>
      <c r="AM117" s="320"/>
      <c r="AN117" s="320"/>
      <c r="AO117" s="320"/>
      <c r="AP117" s="320"/>
      <c r="AQ117" s="320"/>
      <c r="AR117" s="320"/>
      <c r="AS117" s="327"/>
      <c r="AT117" s="329" t="s">
        <v>315</v>
      </c>
      <c r="AU117" s="327"/>
      <c r="AV117" s="327"/>
      <c r="AW117" s="327" t="s">
        <v>315</v>
      </c>
      <c r="AX117" s="327"/>
      <c r="AY117" s="327"/>
      <c r="AZ117" s="327" t="s">
        <v>315</v>
      </c>
      <c r="BA117" s="327"/>
      <c r="BB117" s="327"/>
      <c r="BC117" s="327" t="s">
        <v>315</v>
      </c>
      <c r="BD117" s="327"/>
      <c r="BE117" s="327"/>
      <c r="BF117" s="327" t="s">
        <v>315</v>
      </c>
      <c r="BG117" s="327"/>
      <c r="BH117" s="327"/>
      <c r="BI117" s="327" t="s">
        <v>315</v>
      </c>
      <c r="BJ117" s="327"/>
      <c r="BK117" s="327"/>
      <c r="BL117" s="329" t="s">
        <v>315</v>
      </c>
      <c r="BM117" s="327"/>
      <c r="BN117" s="327"/>
      <c r="BO117" s="327" t="s">
        <v>315</v>
      </c>
      <c r="BP117" s="327"/>
      <c r="BQ117" s="327"/>
      <c r="BR117" s="327" t="s">
        <v>315</v>
      </c>
      <c r="BS117" s="327"/>
      <c r="BT117" s="327"/>
      <c r="BU117" s="327" t="s">
        <v>315</v>
      </c>
      <c r="BV117" s="327"/>
      <c r="BW117" s="327"/>
      <c r="BX117" s="327" t="s">
        <v>315</v>
      </c>
      <c r="BY117" s="327"/>
      <c r="BZ117" s="327"/>
      <c r="CA117" s="327" t="s">
        <v>315</v>
      </c>
      <c r="CB117" s="327"/>
      <c r="CC117" s="327"/>
      <c r="CD117" s="327" t="s">
        <v>315</v>
      </c>
      <c r="CE117" s="327"/>
      <c r="CF117" s="327"/>
      <c r="CG117" s="327" t="s">
        <v>315</v>
      </c>
      <c r="CH117" s="327"/>
      <c r="CI117" s="327"/>
      <c r="CJ117" s="327" t="s">
        <v>315</v>
      </c>
      <c r="CK117" s="327"/>
      <c r="CL117" s="327"/>
      <c r="CM117" s="329" t="s">
        <v>315</v>
      </c>
      <c r="CN117" s="327"/>
      <c r="CO117" s="327"/>
      <c r="CP117" s="328" t="s">
        <v>315</v>
      </c>
      <c r="CQ117" s="327"/>
      <c r="CR117" s="327"/>
      <c r="CS117" s="328" t="s">
        <v>315</v>
      </c>
      <c r="CT117" s="328"/>
      <c r="CU117" s="328"/>
      <c r="CV117" s="328" t="s">
        <v>315</v>
      </c>
      <c r="CW117" s="328"/>
      <c r="CX117" s="328"/>
      <c r="CY117" s="328" t="s">
        <v>315</v>
      </c>
      <c r="CZ117" s="328"/>
      <c r="DA117" s="328"/>
      <c r="DB117" s="328" t="s">
        <v>315</v>
      </c>
      <c r="DC117" s="327"/>
      <c r="DD117" s="327"/>
      <c r="DE117" s="328" t="s">
        <v>315</v>
      </c>
      <c r="DF117" s="327"/>
      <c r="DG117" s="327"/>
      <c r="DH117" s="327" t="s">
        <v>315</v>
      </c>
      <c r="DI117" s="327"/>
      <c r="DJ117" s="327"/>
      <c r="DK117" s="327" t="s">
        <v>315</v>
      </c>
      <c r="DL117" s="327"/>
      <c r="DM117" s="327"/>
      <c r="DN117" s="327" t="s">
        <v>315</v>
      </c>
      <c r="DO117" s="327"/>
      <c r="DP117" s="327"/>
      <c r="DQ117" s="327" t="s">
        <v>315</v>
      </c>
      <c r="DR117" s="327"/>
      <c r="DS117" s="327"/>
      <c r="DT117" s="328" t="s">
        <v>315</v>
      </c>
      <c r="DU117" s="327"/>
      <c r="DV117" s="327"/>
      <c r="DW117" s="327" t="s">
        <v>315</v>
      </c>
      <c r="DX117" s="327"/>
      <c r="DY117" s="327"/>
      <c r="DZ117" s="327" t="s">
        <v>315</v>
      </c>
      <c r="EA117" s="327"/>
      <c r="EB117" s="327"/>
      <c r="EC117" s="327"/>
      <c r="ED117" s="327"/>
      <c r="EE117" s="327"/>
      <c r="EF117" s="327"/>
      <c r="EG117" s="327"/>
      <c r="EH117" s="327"/>
      <c r="EI117" s="329" t="s">
        <v>315</v>
      </c>
      <c r="EJ117" s="327"/>
      <c r="EK117" s="327"/>
      <c r="EL117" s="327" t="s">
        <v>315</v>
      </c>
      <c r="EM117" s="327"/>
      <c r="EN117" s="327"/>
      <c r="EO117" s="327" t="s">
        <v>315</v>
      </c>
      <c r="EP117" s="327"/>
      <c r="EQ117" s="327"/>
      <c r="ER117" s="327" t="s">
        <v>315</v>
      </c>
      <c r="ES117" s="327"/>
      <c r="ET117" s="327"/>
      <c r="EU117" s="327" t="s">
        <v>315</v>
      </c>
      <c r="EV117" s="327"/>
      <c r="EW117" s="327"/>
      <c r="EX117" s="327" t="s">
        <v>315</v>
      </c>
      <c r="EY117" s="327"/>
      <c r="EZ117" s="327"/>
      <c r="FA117" s="329" t="s">
        <v>315</v>
      </c>
      <c r="FB117" s="327"/>
      <c r="FC117" s="327"/>
      <c r="FD117" s="327" t="s">
        <v>315</v>
      </c>
      <c r="FE117" s="327"/>
      <c r="FF117" s="327"/>
      <c r="FG117" s="327" t="s">
        <v>315</v>
      </c>
      <c r="FH117" s="327"/>
      <c r="FI117" s="327"/>
      <c r="FJ117" s="327" t="s">
        <v>315</v>
      </c>
      <c r="FK117" s="327"/>
      <c r="FL117" s="327"/>
      <c r="FM117" s="327" t="s">
        <v>315</v>
      </c>
      <c r="FN117" s="327"/>
      <c r="FO117" s="327"/>
      <c r="FP117" s="327" t="s">
        <v>315</v>
      </c>
      <c r="FQ117" s="327"/>
      <c r="FR117" s="327"/>
      <c r="FS117" s="327" t="s">
        <v>315</v>
      </c>
      <c r="FT117" s="327"/>
      <c r="FU117" s="327"/>
      <c r="FV117" s="327" t="s">
        <v>315</v>
      </c>
      <c r="FW117" s="327"/>
      <c r="FX117" s="327"/>
      <c r="FY117" s="327" t="s">
        <v>315</v>
      </c>
      <c r="FZ117" s="327"/>
      <c r="GA117" s="327"/>
      <c r="GB117" s="329" t="s">
        <v>315</v>
      </c>
      <c r="GC117" s="327"/>
      <c r="GD117" s="327"/>
      <c r="GE117" s="328" t="s">
        <v>315</v>
      </c>
      <c r="GF117" s="327"/>
      <c r="GG117" s="327"/>
      <c r="GH117" s="328" t="s">
        <v>315</v>
      </c>
      <c r="GI117" s="328"/>
      <c r="GJ117" s="328"/>
      <c r="GK117" s="328" t="s">
        <v>315</v>
      </c>
      <c r="GL117" s="328"/>
      <c r="GM117" s="328"/>
      <c r="GN117" s="328" t="s">
        <v>315</v>
      </c>
      <c r="GO117" s="328"/>
      <c r="GP117" s="328"/>
      <c r="GQ117" s="328" t="s">
        <v>315</v>
      </c>
      <c r="GR117" s="327"/>
      <c r="GS117" s="327"/>
      <c r="GT117" s="328" t="s">
        <v>315</v>
      </c>
      <c r="GU117" s="327"/>
      <c r="GV117" s="327"/>
      <c r="GW117" s="327" t="s">
        <v>315</v>
      </c>
      <c r="GX117" s="327"/>
      <c r="GY117" s="327"/>
      <c r="GZ117" s="327" t="s">
        <v>315</v>
      </c>
      <c r="HA117" s="327"/>
      <c r="HB117" s="327"/>
      <c r="HC117" s="327" t="s">
        <v>315</v>
      </c>
      <c r="HD117" s="327"/>
      <c r="HE117" s="327"/>
      <c r="HF117" s="327" t="s">
        <v>315</v>
      </c>
      <c r="HG117" s="327"/>
      <c r="HH117" s="327"/>
      <c r="HI117" s="328" t="s">
        <v>315</v>
      </c>
      <c r="HJ117" s="327"/>
      <c r="HK117" s="327"/>
      <c r="HL117" s="327" t="s">
        <v>315</v>
      </c>
      <c r="HM117" s="327"/>
      <c r="HN117" s="327"/>
      <c r="HO117" s="327" t="s">
        <v>315</v>
      </c>
      <c r="HP117" s="327"/>
      <c r="HQ117" s="327"/>
      <c r="HR117" s="327"/>
      <c r="HS117" s="327"/>
      <c r="HT117" s="327"/>
      <c r="HU117" s="327"/>
      <c r="HV117" s="327"/>
      <c r="HW117" s="327"/>
      <c r="HX117" s="329" t="s">
        <v>315</v>
      </c>
      <c r="HY117" s="327"/>
      <c r="HZ117" s="327"/>
      <c r="IA117" s="327" t="s">
        <v>315</v>
      </c>
      <c r="IB117" s="327"/>
      <c r="IC117" s="327"/>
      <c r="ID117" s="327" t="s">
        <v>315</v>
      </c>
      <c r="IE117" s="327"/>
      <c r="IF117" s="327"/>
      <c r="IG117" s="327" t="s">
        <v>315</v>
      </c>
      <c r="IH117" s="327"/>
      <c r="II117" s="327"/>
      <c r="IJ117" s="327" t="s">
        <v>315</v>
      </c>
      <c r="IK117" s="327"/>
      <c r="IL117" s="327"/>
      <c r="IM117" s="327" t="s">
        <v>315</v>
      </c>
      <c r="IN117" s="327"/>
      <c r="IO117" s="327"/>
      <c r="IP117" s="329" t="s">
        <v>315</v>
      </c>
      <c r="IQ117" s="327"/>
      <c r="IR117" s="327"/>
      <c r="IS117" s="327" t="s">
        <v>315</v>
      </c>
      <c r="IT117" s="327"/>
      <c r="IU117" s="327"/>
      <c r="IV117" s="327" t="s">
        <v>315</v>
      </c>
      <c r="IW117" s="327"/>
      <c r="IX117" s="327"/>
      <c r="IY117" s="327" t="s">
        <v>315</v>
      </c>
      <c r="IZ117" s="327"/>
      <c r="JA117" s="327"/>
      <c r="JB117" s="327" t="s">
        <v>315</v>
      </c>
      <c r="JC117" s="327"/>
      <c r="JD117" s="327"/>
      <c r="JE117" s="327" t="s">
        <v>315</v>
      </c>
      <c r="JF117" s="327"/>
      <c r="JG117" s="327"/>
      <c r="JH117" s="327" t="s">
        <v>315</v>
      </c>
      <c r="JI117" s="327"/>
      <c r="JJ117" s="327"/>
      <c r="JK117" s="327" t="s">
        <v>315</v>
      </c>
      <c r="JL117" s="327"/>
      <c r="JM117" s="327"/>
      <c r="JN117" s="327" t="s">
        <v>315</v>
      </c>
      <c r="JO117" s="327"/>
      <c r="JP117" s="327"/>
      <c r="JQ117" s="329" t="s">
        <v>315</v>
      </c>
      <c r="JR117" s="327"/>
      <c r="JS117" s="327"/>
      <c r="JT117" s="328" t="s">
        <v>315</v>
      </c>
      <c r="JU117" s="327"/>
      <c r="JV117" s="327"/>
      <c r="JW117" s="328" t="s">
        <v>315</v>
      </c>
      <c r="JX117" s="328"/>
      <c r="JY117" s="328"/>
      <c r="JZ117" s="328" t="s">
        <v>315</v>
      </c>
      <c r="KA117" s="328"/>
      <c r="KB117" s="328"/>
      <c r="KC117" s="328" t="s">
        <v>315</v>
      </c>
      <c r="KD117" s="328"/>
      <c r="KE117" s="328"/>
      <c r="KF117" s="328" t="s">
        <v>315</v>
      </c>
      <c r="KG117" s="327"/>
      <c r="KH117" s="327"/>
      <c r="KI117" s="328" t="s">
        <v>315</v>
      </c>
      <c r="KJ117" s="327"/>
      <c r="KK117" s="327"/>
      <c r="KL117" s="327" t="s">
        <v>315</v>
      </c>
      <c r="KM117" s="327"/>
      <c r="KN117" s="327"/>
      <c r="KO117" s="327" t="s">
        <v>315</v>
      </c>
      <c r="KP117" s="327"/>
      <c r="KQ117" s="327"/>
      <c r="KR117" s="327" t="s">
        <v>315</v>
      </c>
      <c r="KS117" s="327"/>
      <c r="KT117" s="327"/>
      <c r="KU117" s="327" t="s">
        <v>315</v>
      </c>
      <c r="KV117" s="327"/>
      <c r="KW117" s="327"/>
      <c r="KX117" s="328" t="s">
        <v>315</v>
      </c>
      <c r="KY117" s="327"/>
      <c r="KZ117" s="327"/>
      <c r="LA117" s="327" t="s">
        <v>315</v>
      </c>
      <c r="LB117" s="327"/>
      <c r="LC117" s="327"/>
      <c r="LD117" s="327" t="s">
        <v>315</v>
      </c>
      <c r="LE117" s="327"/>
      <c r="LF117" s="327"/>
      <c r="LG117" s="327"/>
      <c r="LH117" s="327"/>
      <c r="LI117" s="327"/>
      <c r="LJ117" s="327"/>
      <c r="LK117" s="327"/>
      <c r="LL117"/>
      <c r="LM117"/>
      <c r="LN117"/>
      <c r="LO117"/>
      <c r="LP117"/>
      <c r="LQ117"/>
      <c r="LR117"/>
      <c r="LS117"/>
      <c r="LT117"/>
      <c r="LU117"/>
      <c r="LV117"/>
      <c r="LW117"/>
      <c r="LX117"/>
      <c r="LY117"/>
      <c r="LZ117"/>
      <c r="MA117"/>
      <c r="MB117"/>
      <c r="MC117"/>
      <c r="MD117"/>
      <c r="ME117"/>
      <c r="MF117"/>
      <c r="MG117"/>
      <c r="MH117"/>
      <c r="MI117"/>
      <c r="MJ117"/>
      <c r="MK117"/>
      <c r="ML117"/>
      <c r="MM117"/>
      <c r="MN117"/>
      <c r="MO117"/>
      <c r="MP117"/>
      <c r="MQ117"/>
      <c r="MR117"/>
      <c r="MS117"/>
      <c r="MT117"/>
      <c r="MU117"/>
      <c r="MV117"/>
      <c r="MW117"/>
      <c r="MX117"/>
      <c r="MY117"/>
      <c r="MZ117"/>
      <c r="NA117"/>
      <c r="NB117"/>
      <c r="NC117"/>
      <c r="ND117"/>
      <c r="NE117"/>
      <c r="NF117"/>
      <c r="NG117"/>
      <c r="NH117"/>
      <c r="NI117"/>
      <c r="NJ117"/>
      <c r="NK117"/>
      <c r="NL117"/>
      <c r="NM117"/>
      <c r="NN117"/>
      <c r="NO117"/>
      <c r="NP117"/>
      <c r="NQ117"/>
      <c r="NR117"/>
      <c r="NS117"/>
      <c r="NT117"/>
      <c r="NU117"/>
      <c r="NV117"/>
      <c r="NW117"/>
      <c r="NX117"/>
      <c r="NY117"/>
      <c r="NZ117"/>
      <c r="OA117"/>
      <c r="OB117"/>
      <c r="OC117"/>
      <c r="OD117"/>
      <c r="OE117"/>
      <c r="OF117"/>
      <c r="OG117"/>
      <c r="OH117"/>
      <c r="OI117"/>
      <c r="OJ117"/>
      <c r="OK117"/>
      <c r="OL117"/>
      <c r="OM117"/>
      <c r="ON117"/>
      <c r="OO117"/>
      <c r="OP117"/>
      <c r="OQ117"/>
      <c r="OR117"/>
      <c r="OS117"/>
      <c r="OT117"/>
      <c r="OU117"/>
      <c r="OV117"/>
      <c r="OW117"/>
      <c r="OX117"/>
      <c r="OY117"/>
      <c r="OZ117"/>
      <c r="PA117"/>
      <c r="PB117"/>
      <c r="PC117"/>
      <c r="PD117"/>
      <c r="PE117"/>
      <c r="PF117"/>
      <c r="PG117"/>
      <c r="PH117"/>
      <c r="PI117"/>
      <c r="PJ117"/>
      <c r="PK117"/>
      <c r="PL117"/>
      <c r="PM117"/>
      <c r="PN117"/>
      <c r="PO117"/>
      <c r="PP117"/>
      <c r="PQ117"/>
      <c r="PR117"/>
      <c r="PS117"/>
      <c r="PT117"/>
      <c r="PU117"/>
      <c r="PV117"/>
      <c r="PW117"/>
      <c r="PX117"/>
      <c r="PY117"/>
      <c r="PZ117"/>
      <c r="QA117"/>
      <c r="QB117"/>
      <c r="QC117"/>
      <c r="QD117"/>
      <c r="QE117"/>
      <c r="QF117"/>
      <c r="QG117"/>
      <c r="QH117"/>
      <c r="QI117"/>
      <c r="QJ117"/>
      <c r="QK117"/>
      <c r="QL117"/>
      <c r="QM117"/>
      <c r="QN117"/>
      <c r="QO117"/>
      <c r="QP117"/>
      <c r="QQ117"/>
      <c r="QR117"/>
      <c r="QS117"/>
      <c r="QT117"/>
      <c r="QU117"/>
      <c r="QV117"/>
      <c r="QW117"/>
      <c r="QX117"/>
      <c r="QY117"/>
      <c r="QZ117"/>
      <c r="RA117"/>
      <c r="RB117"/>
      <c r="RC117"/>
      <c r="RD117"/>
      <c r="RE117"/>
      <c r="RF117"/>
      <c r="RG117"/>
      <c r="RH117"/>
      <c r="RI117"/>
      <c r="RJ117"/>
      <c r="RK117"/>
      <c r="RL117"/>
      <c r="RM117"/>
      <c r="RN117"/>
      <c r="RO117"/>
      <c r="RP117"/>
      <c r="RQ117"/>
      <c r="RR117"/>
      <c r="RS117"/>
      <c r="RT117"/>
      <c r="RU117"/>
      <c r="RV117"/>
      <c r="RW117"/>
      <c r="RX117"/>
      <c r="RY117"/>
      <c r="RZ117"/>
      <c r="SA117"/>
      <c r="SB117"/>
      <c r="SC117"/>
      <c r="SD117"/>
      <c r="SE117"/>
      <c r="SF117"/>
      <c r="SG117"/>
      <c r="SH117"/>
      <c r="SI117"/>
      <c r="SJ117"/>
      <c r="SK117"/>
      <c r="SL117"/>
      <c r="SM117"/>
      <c r="SN117"/>
      <c r="SO117"/>
      <c r="SP117"/>
      <c r="SQ117"/>
      <c r="SR117"/>
      <c r="SS117"/>
      <c r="ST117"/>
      <c r="SU117"/>
      <c r="SV117"/>
      <c r="SW117"/>
      <c r="SX117"/>
      <c r="SY117"/>
      <c r="SZ117"/>
      <c r="TA117"/>
      <c r="TB117"/>
      <c r="TC117"/>
      <c r="TD117"/>
      <c r="TE117"/>
      <c r="TF117"/>
      <c r="TG117"/>
      <c r="TH117"/>
      <c r="TI117"/>
      <c r="TJ117"/>
      <c r="TK117"/>
      <c r="TL117"/>
      <c r="TM117"/>
      <c r="TN117"/>
      <c r="TO117"/>
      <c r="TP117"/>
      <c r="TQ117"/>
      <c r="TR117"/>
      <c r="TS117"/>
      <c r="TT117"/>
      <c r="TU117"/>
      <c r="TV117"/>
      <c r="TW117"/>
      <c r="TX117"/>
      <c r="TY117"/>
      <c r="TZ117"/>
      <c r="UA117"/>
      <c r="UB117"/>
      <c r="UC117"/>
      <c r="UD117"/>
      <c r="UE117"/>
      <c r="UF117"/>
      <c r="UG117"/>
      <c r="UH117"/>
      <c r="UI117"/>
      <c r="UJ117"/>
      <c r="UK117"/>
      <c r="UL117"/>
      <c r="UM117"/>
      <c r="UN117"/>
      <c r="UO117"/>
      <c r="UP117"/>
      <c r="UQ117"/>
      <c r="UR117"/>
      <c r="US117"/>
      <c r="UT117"/>
      <c r="UU117"/>
      <c r="UV117"/>
      <c r="UW117"/>
      <c r="UX117"/>
      <c r="UY117"/>
      <c r="UZ117"/>
      <c r="VA117"/>
      <c r="VB117"/>
      <c r="VC117"/>
      <c r="VD117"/>
      <c r="VE117"/>
      <c r="VF117"/>
      <c r="VG117"/>
      <c r="VH117"/>
      <c r="VI117"/>
      <c r="VJ117"/>
      <c r="VK117"/>
      <c r="VL117"/>
      <c r="VM117"/>
      <c r="VN117"/>
      <c r="VO117"/>
      <c r="VP117"/>
      <c r="VQ117"/>
      <c r="VR117"/>
      <c r="VS117"/>
      <c r="VT117"/>
      <c r="VU117"/>
      <c r="VV117"/>
      <c r="VW117"/>
      <c r="VX117"/>
      <c r="VY117"/>
      <c r="VZ117"/>
      <c r="WA117"/>
      <c r="WB117"/>
      <c r="WC117"/>
      <c r="WD117"/>
      <c r="WE117"/>
      <c r="WF117"/>
      <c r="WG117"/>
      <c r="WH117"/>
      <c r="WI117"/>
      <c r="WJ117"/>
      <c r="WK117"/>
      <c r="WL117"/>
      <c r="WM117"/>
      <c r="WN117"/>
      <c r="WO117"/>
      <c r="WP117"/>
      <c r="WQ117"/>
      <c r="WR117"/>
      <c r="WS117"/>
      <c r="WT117"/>
      <c r="WU117"/>
      <c r="WV117"/>
      <c r="WW117"/>
      <c r="WX117"/>
      <c r="WY117"/>
      <c r="WZ117"/>
      <c r="XA117"/>
      <c r="XB117"/>
      <c r="XC117"/>
      <c r="XD117"/>
      <c r="XE117"/>
      <c r="XF117"/>
      <c r="XG117"/>
      <c r="XH117"/>
      <c r="XI117"/>
      <c r="XJ117"/>
      <c r="XK117"/>
      <c r="XL117"/>
      <c r="XM117"/>
      <c r="XN117"/>
      <c r="XO117"/>
      <c r="XP117"/>
      <c r="XQ117"/>
      <c r="XR117"/>
      <c r="XS117"/>
      <c r="XT117"/>
      <c r="XU117"/>
      <c r="XV117"/>
      <c r="XW117"/>
      <c r="XX117"/>
      <c r="XY117"/>
      <c r="XZ117"/>
      <c r="YA117"/>
      <c r="YB117"/>
      <c r="YC117"/>
      <c r="YD117"/>
      <c r="YE117"/>
      <c r="YF117"/>
      <c r="YG117"/>
      <c r="YH117"/>
      <c r="YI117"/>
      <c r="YJ117"/>
      <c r="YK117"/>
      <c r="YL117"/>
      <c r="YM117"/>
      <c r="YN117"/>
      <c r="YO117"/>
      <c r="YP117"/>
      <c r="YQ117"/>
      <c r="YR117"/>
      <c r="YS117"/>
      <c r="YT117"/>
      <c r="YU117"/>
      <c r="YV117"/>
      <c r="YW117"/>
      <c r="YX117"/>
      <c r="YY117"/>
      <c r="YZ117"/>
      <c r="ZA117"/>
      <c r="ZB117"/>
      <c r="ZC117"/>
      <c r="ZD117"/>
      <c r="ZE117"/>
      <c r="ZF117"/>
      <c r="ZG117"/>
      <c r="ZH117"/>
      <c r="ZI117"/>
      <c r="ZJ117"/>
      <c r="ZK117"/>
      <c r="ZL117"/>
      <c r="ZM117"/>
      <c r="ZN117"/>
      <c r="ZO117"/>
      <c r="ZP117"/>
      <c r="ZQ117"/>
      <c r="ZR117"/>
      <c r="ZS117"/>
      <c r="ZT117"/>
      <c r="ZU117"/>
      <c r="ZV117"/>
      <c r="ZW117"/>
      <c r="ZX117"/>
      <c r="ZY117"/>
      <c r="ZZ117"/>
      <c r="AAA117"/>
      <c r="AAB117"/>
      <c r="AAC117"/>
      <c r="AAD117"/>
      <c r="AAE117"/>
      <c r="AAF117"/>
      <c r="AAG117"/>
      <c r="AAH117"/>
      <c r="AAI117"/>
      <c r="AAJ117"/>
      <c r="AAK117"/>
      <c r="AAL117"/>
      <c r="AAM117"/>
      <c r="AAN117"/>
      <c r="AAO117"/>
      <c r="AAP117"/>
      <c r="AAQ117"/>
      <c r="AAR117"/>
      <c r="AAS117"/>
      <c r="AAT117"/>
      <c r="AAU117"/>
      <c r="AAV117"/>
      <c r="AAW117"/>
      <c r="AAX117"/>
      <c r="AAY117"/>
      <c r="AAZ117"/>
      <c r="ABA117"/>
      <c r="ABB117"/>
      <c r="ABC117"/>
      <c r="ABD117"/>
      <c r="ABE117"/>
      <c r="ABF117"/>
      <c r="ABG117"/>
      <c r="ABH117"/>
      <c r="ABI117"/>
      <c r="ABJ117"/>
      <c r="ABK117"/>
      <c r="ABL117"/>
      <c r="ABM117"/>
      <c r="ABN117"/>
      <c r="ABO117"/>
      <c r="ABP117"/>
      <c r="ABQ117"/>
      <c r="ABR117"/>
      <c r="ABS117"/>
      <c r="ABT117"/>
      <c r="ABU117"/>
      <c r="ABV117"/>
      <c r="ABW117"/>
      <c r="ABX117"/>
      <c r="ABY117"/>
      <c r="ABZ117"/>
      <c r="ACA117"/>
      <c r="ACB117"/>
      <c r="ACC117"/>
      <c r="ACD117"/>
      <c r="ACE117"/>
      <c r="ACF117"/>
      <c r="ACG117"/>
      <c r="ACH117"/>
      <c r="ACI117"/>
      <c r="ACJ117"/>
      <c r="ACK117"/>
      <c r="ACL117"/>
      <c r="ACM117"/>
      <c r="ACN117"/>
      <c r="ACO117"/>
      <c r="ACP117"/>
      <c r="ACQ117"/>
      <c r="ACR117"/>
      <c r="ACS117"/>
      <c r="ACT117"/>
      <c r="ACU117"/>
      <c r="ACV117"/>
      <c r="ACW117"/>
      <c r="ACX117"/>
    </row>
    <row r="118" spans="1:778" ht="24.65" customHeight="1" x14ac:dyDescent="0.2">
      <c r="D118" s="33"/>
      <c r="AS118" s="18"/>
      <c r="AT118" s="18" t="s">
        <v>315</v>
      </c>
      <c r="AW118" s="18" t="s">
        <v>315</v>
      </c>
      <c r="AZ118" s="18" t="s">
        <v>315</v>
      </c>
      <c r="BC118" s="18" t="s">
        <v>315</v>
      </c>
      <c r="BF118" s="18" t="s">
        <v>315</v>
      </c>
      <c r="BI118" s="18" t="s">
        <v>315</v>
      </c>
      <c r="BL118" s="18" t="s">
        <v>315</v>
      </c>
      <c r="BO118" s="18" t="s">
        <v>315</v>
      </c>
      <c r="BR118" s="18" t="s">
        <v>315</v>
      </c>
      <c r="BU118" s="18" t="s">
        <v>315</v>
      </c>
      <c r="BX118" s="18" t="s">
        <v>315</v>
      </c>
      <c r="CA118" s="18" t="s">
        <v>315</v>
      </c>
      <c r="CD118" s="18" t="s">
        <v>315</v>
      </c>
      <c r="CG118" s="18" t="s">
        <v>315</v>
      </c>
      <c r="CJ118" s="18" t="s">
        <v>315</v>
      </c>
      <c r="CM118" s="18" t="s">
        <v>315</v>
      </c>
      <c r="CP118" s="18" t="s">
        <v>315</v>
      </c>
      <c r="CS118" s="18" t="s">
        <v>315</v>
      </c>
      <c r="CV118" s="18" t="s">
        <v>315</v>
      </c>
      <c r="CY118" s="18" t="s">
        <v>315</v>
      </c>
      <c r="DB118" s="18" t="s">
        <v>315</v>
      </c>
      <c r="DE118" s="18" t="s">
        <v>315</v>
      </c>
      <c r="DH118" s="18" t="s">
        <v>315</v>
      </c>
      <c r="DK118" s="18" t="s">
        <v>315</v>
      </c>
      <c r="DN118" s="18" t="s">
        <v>315</v>
      </c>
      <c r="DQ118" s="18" t="s">
        <v>315</v>
      </c>
      <c r="DT118" s="18" t="s">
        <v>315</v>
      </c>
      <c r="DW118" s="18" t="s">
        <v>315</v>
      </c>
      <c r="DZ118" s="18" t="s">
        <v>315</v>
      </c>
      <c r="EG118" s="18"/>
      <c r="EH118" s="18"/>
      <c r="EI118" s="18" t="s">
        <v>315</v>
      </c>
      <c r="EL118" s="18" t="s">
        <v>315</v>
      </c>
      <c r="EO118" s="18" t="s">
        <v>315</v>
      </c>
      <c r="ER118" s="18" t="s">
        <v>315</v>
      </c>
      <c r="EU118" s="18" t="s">
        <v>315</v>
      </c>
      <c r="EX118" s="18" t="s">
        <v>315</v>
      </c>
      <c r="FA118" s="18" t="s">
        <v>315</v>
      </c>
      <c r="FD118" s="18" t="s">
        <v>315</v>
      </c>
      <c r="FG118" s="18" t="s">
        <v>315</v>
      </c>
      <c r="FJ118" s="18" t="s">
        <v>315</v>
      </c>
      <c r="FM118" s="18" t="s">
        <v>315</v>
      </c>
      <c r="FP118" s="18" t="s">
        <v>315</v>
      </c>
      <c r="FS118" s="18" t="s">
        <v>315</v>
      </c>
      <c r="FV118" s="18" t="s">
        <v>315</v>
      </c>
      <c r="FY118" s="18" t="s">
        <v>315</v>
      </c>
      <c r="GB118" s="18" t="s">
        <v>315</v>
      </c>
      <c r="GE118" s="18" t="s">
        <v>315</v>
      </c>
      <c r="GH118" s="18" t="s">
        <v>315</v>
      </c>
      <c r="GK118" s="18" t="s">
        <v>315</v>
      </c>
      <c r="GN118" s="18" t="s">
        <v>315</v>
      </c>
      <c r="GQ118" s="18" t="s">
        <v>315</v>
      </c>
      <c r="GT118" s="18" t="s">
        <v>315</v>
      </c>
      <c r="GW118" s="18" t="s">
        <v>315</v>
      </c>
      <c r="GZ118" s="18" t="s">
        <v>315</v>
      </c>
      <c r="HC118" s="18" t="s">
        <v>315</v>
      </c>
      <c r="HF118" s="18" t="s">
        <v>315</v>
      </c>
      <c r="HI118" s="18" t="s">
        <v>315</v>
      </c>
      <c r="HL118" s="18" t="s">
        <v>315</v>
      </c>
      <c r="HO118" s="18" t="s">
        <v>315</v>
      </c>
      <c r="HX118" s="18" t="s">
        <v>315</v>
      </c>
      <c r="IA118" s="18" t="s">
        <v>315</v>
      </c>
      <c r="ID118" s="18" t="s">
        <v>315</v>
      </c>
      <c r="IG118" s="18" t="s">
        <v>315</v>
      </c>
      <c r="IJ118" s="18" t="s">
        <v>315</v>
      </c>
      <c r="IM118" s="18" t="s">
        <v>315</v>
      </c>
      <c r="IP118" s="18" t="s">
        <v>315</v>
      </c>
      <c r="IS118" s="18" t="s">
        <v>315</v>
      </c>
      <c r="IV118" s="18" t="s">
        <v>315</v>
      </c>
      <c r="IY118" s="18" t="s">
        <v>315</v>
      </c>
      <c r="JB118" s="18" t="s">
        <v>315</v>
      </c>
      <c r="JE118" s="18" t="s">
        <v>315</v>
      </c>
      <c r="JH118" s="18" t="s">
        <v>315</v>
      </c>
      <c r="JK118" s="18" t="s">
        <v>315</v>
      </c>
      <c r="JN118" s="18" t="s">
        <v>315</v>
      </c>
      <c r="JQ118" s="18" t="s">
        <v>315</v>
      </c>
      <c r="JT118" s="18" t="s">
        <v>315</v>
      </c>
      <c r="JW118" s="18" t="s">
        <v>315</v>
      </c>
      <c r="JZ118" s="18" t="s">
        <v>315</v>
      </c>
      <c r="KC118" s="18" t="s">
        <v>315</v>
      </c>
      <c r="KF118" s="18" t="s">
        <v>315</v>
      </c>
      <c r="KI118" s="18" t="s">
        <v>315</v>
      </c>
      <c r="KL118" s="18" t="s">
        <v>315</v>
      </c>
      <c r="KO118" s="18" t="s">
        <v>315</v>
      </c>
      <c r="KR118" s="18" t="s">
        <v>315</v>
      </c>
      <c r="KU118" s="18" t="s">
        <v>315</v>
      </c>
      <c r="KX118" s="18" t="s">
        <v>315</v>
      </c>
      <c r="LA118" s="18" t="s">
        <v>315</v>
      </c>
      <c r="LD118" s="18" t="s">
        <v>315</v>
      </c>
    </row>
    <row r="119" spans="1:778" ht="24.75" customHeight="1" x14ac:dyDescent="0.2">
      <c r="D119" s="33"/>
      <c r="AS119" s="18"/>
      <c r="AT119" s="18" t="s">
        <v>315</v>
      </c>
      <c r="AW119" s="18" t="s">
        <v>315</v>
      </c>
      <c r="AZ119" s="18" t="s">
        <v>315</v>
      </c>
      <c r="BC119" s="18" t="s">
        <v>315</v>
      </c>
      <c r="BF119" s="18" t="s">
        <v>315</v>
      </c>
      <c r="BI119" s="18" t="s">
        <v>315</v>
      </c>
      <c r="BL119" s="18" t="s">
        <v>315</v>
      </c>
      <c r="BO119" s="18" t="s">
        <v>315</v>
      </c>
      <c r="BR119" s="18" t="s">
        <v>315</v>
      </c>
      <c r="BU119" s="18" t="s">
        <v>315</v>
      </c>
      <c r="BX119" s="18" t="s">
        <v>315</v>
      </c>
      <c r="CA119" s="18" t="s">
        <v>315</v>
      </c>
      <c r="CD119" s="18" t="s">
        <v>315</v>
      </c>
      <c r="CG119" s="18" t="s">
        <v>315</v>
      </c>
      <c r="CJ119" s="18" t="s">
        <v>315</v>
      </c>
      <c r="CM119" s="18" t="s">
        <v>315</v>
      </c>
      <c r="CP119" s="18" t="s">
        <v>315</v>
      </c>
      <c r="CS119" s="18" t="s">
        <v>315</v>
      </c>
      <c r="CV119" s="18" t="s">
        <v>315</v>
      </c>
      <c r="CY119" s="18" t="s">
        <v>315</v>
      </c>
      <c r="DB119" s="18" t="s">
        <v>315</v>
      </c>
      <c r="DE119" s="18" t="s">
        <v>315</v>
      </c>
      <c r="DH119" s="18" t="s">
        <v>315</v>
      </c>
      <c r="DK119" s="18" t="s">
        <v>315</v>
      </c>
      <c r="DN119" s="18" t="s">
        <v>315</v>
      </c>
      <c r="DQ119" s="18" t="s">
        <v>315</v>
      </c>
      <c r="DT119" s="18" t="s">
        <v>315</v>
      </c>
      <c r="DW119" s="18" t="s">
        <v>315</v>
      </c>
      <c r="DZ119" s="18" t="s">
        <v>315</v>
      </c>
      <c r="EG119" s="18"/>
      <c r="EH119" s="18"/>
      <c r="EI119" s="18" t="s">
        <v>315</v>
      </c>
      <c r="EL119" s="18" t="s">
        <v>315</v>
      </c>
      <c r="EO119" s="18" t="s">
        <v>315</v>
      </c>
      <c r="ER119" s="18" t="s">
        <v>315</v>
      </c>
      <c r="EU119" s="18" t="s">
        <v>315</v>
      </c>
      <c r="EX119" s="18" t="s">
        <v>315</v>
      </c>
      <c r="FA119" s="18" t="s">
        <v>315</v>
      </c>
      <c r="FD119" s="18" t="s">
        <v>315</v>
      </c>
      <c r="FG119" s="18" t="s">
        <v>315</v>
      </c>
      <c r="FJ119" s="18" t="s">
        <v>315</v>
      </c>
      <c r="FM119" s="18" t="s">
        <v>315</v>
      </c>
      <c r="FP119" s="18" t="s">
        <v>315</v>
      </c>
      <c r="FS119" s="18" t="s">
        <v>315</v>
      </c>
      <c r="FV119" s="18" t="s">
        <v>315</v>
      </c>
      <c r="FY119" s="18" t="s">
        <v>315</v>
      </c>
      <c r="GB119" s="18" t="s">
        <v>315</v>
      </c>
      <c r="GE119" s="18" t="s">
        <v>315</v>
      </c>
      <c r="GH119" s="18" t="s">
        <v>315</v>
      </c>
      <c r="GK119" s="18" t="s">
        <v>315</v>
      </c>
      <c r="GN119" s="18" t="s">
        <v>315</v>
      </c>
      <c r="GQ119" s="18" t="s">
        <v>315</v>
      </c>
      <c r="GT119" s="18" t="s">
        <v>315</v>
      </c>
      <c r="GW119" s="18" t="s">
        <v>315</v>
      </c>
      <c r="GZ119" s="18" t="s">
        <v>315</v>
      </c>
      <c r="HC119" s="18" t="s">
        <v>315</v>
      </c>
      <c r="HF119" s="18" t="s">
        <v>315</v>
      </c>
      <c r="HI119" s="18" t="s">
        <v>315</v>
      </c>
      <c r="HL119" s="18" t="s">
        <v>315</v>
      </c>
      <c r="HO119" s="18" t="s">
        <v>315</v>
      </c>
      <c r="HX119" s="18" t="s">
        <v>315</v>
      </c>
      <c r="IA119" s="18" t="s">
        <v>315</v>
      </c>
      <c r="ID119" s="18" t="s">
        <v>315</v>
      </c>
      <c r="IG119" s="18" t="s">
        <v>315</v>
      </c>
      <c r="IJ119" s="18" t="s">
        <v>315</v>
      </c>
      <c r="IM119" s="18" t="s">
        <v>315</v>
      </c>
      <c r="IP119" s="18" t="s">
        <v>315</v>
      </c>
      <c r="IS119" s="18" t="s">
        <v>315</v>
      </c>
      <c r="IV119" s="18" t="s">
        <v>315</v>
      </c>
      <c r="IY119" s="18" t="s">
        <v>315</v>
      </c>
      <c r="JB119" s="18" t="s">
        <v>315</v>
      </c>
      <c r="JE119" s="18" t="s">
        <v>315</v>
      </c>
      <c r="JH119" s="18" t="s">
        <v>315</v>
      </c>
      <c r="JK119" s="18" t="s">
        <v>315</v>
      </c>
      <c r="JN119" s="18" t="s">
        <v>315</v>
      </c>
      <c r="JQ119" s="18" t="s">
        <v>315</v>
      </c>
      <c r="JT119" s="18" t="s">
        <v>315</v>
      </c>
      <c r="JW119" s="18" t="s">
        <v>315</v>
      </c>
      <c r="JZ119" s="18" t="s">
        <v>315</v>
      </c>
      <c r="KC119" s="18" t="s">
        <v>315</v>
      </c>
      <c r="KF119" s="18" t="s">
        <v>315</v>
      </c>
      <c r="KI119" s="18" t="s">
        <v>315</v>
      </c>
      <c r="KL119" s="18" t="s">
        <v>315</v>
      </c>
      <c r="KO119" s="18" t="s">
        <v>315</v>
      </c>
      <c r="KR119" s="18" t="s">
        <v>315</v>
      </c>
      <c r="KU119" s="18" t="s">
        <v>315</v>
      </c>
      <c r="KX119" s="18" t="s">
        <v>315</v>
      </c>
      <c r="LA119" s="18" t="s">
        <v>315</v>
      </c>
      <c r="LD119" s="18" t="s">
        <v>315</v>
      </c>
    </row>
    <row r="120" spans="1:778" ht="24.75" customHeight="1" x14ac:dyDescent="0.2">
      <c r="D120" s="33"/>
      <c r="AS120" s="18"/>
      <c r="BF120" s="274"/>
      <c r="EG120" s="18"/>
      <c r="EH120" s="18"/>
      <c r="EU120" s="274"/>
      <c r="IJ120" s="274"/>
    </row>
    <row r="121" spans="1:778" ht="24" customHeight="1" x14ac:dyDescent="0.2">
      <c r="B121" s="319"/>
      <c r="C121" s="320"/>
      <c r="D121" s="831"/>
      <c r="E121" s="767"/>
      <c r="F121" s="768"/>
      <c r="G121" s="768"/>
      <c r="H121" s="768"/>
      <c r="I121" s="768"/>
      <c r="J121" s="769"/>
      <c r="K121" s="768"/>
      <c r="L121" s="768"/>
      <c r="M121" s="768"/>
      <c r="N121" s="768"/>
      <c r="O121" s="769"/>
      <c r="P121" s="768"/>
      <c r="Q121" s="771"/>
      <c r="R121" s="325"/>
      <c r="S121" s="323"/>
      <c r="T121" s="323"/>
      <c r="U121" s="326"/>
      <c r="V121" s="320"/>
      <c r="W121" s="326"/>
      <c r="X121" s="326"/>
      <c r="Y121" s="326"/>
      <c r="Z121" s="326"/>
      <c r="AA121" s="326"/>
      <c r="AB121" s="327"/>
      <c r="AC121" s="327"/>
      <c r="AD121" s="416"/>
      <c r="AE121" s="320"/>
      <c r="AF121" s="321"/>
      <c r="AG121" s="323"/>
      <c r="AH121" s="323"/>
      <c r="AI121" s="323"/>
      <c r="AJ121" s="323"/>
      <c r="AK121" s="320"/>
      <c r="AL121" s="320"/>
      <c r="AM121" s="320"/>
      <c r="AN121" s="320"/>
      <c r="AO121" s="320"/>
      <c r="AP121" s="320"/>
      <c r="AQ121" s="320"/>
      <c r="AR121" s="321"/>
      <c r="AS121" s="328"/>
      <c r="AT121" s="328"/>
      <c r="AU121" s="328"/>
      <c r="AV121" s="328"/>
      <c r="AW121" s="328"/>
      <c r="AX121" s="328"/>
      <c r="AY121" s="328"/>
      <c r="AZ121" s="328"/>
      <c r="BA121" s="328"/>
      <c r="BB121" s="328"/>
      <c r="BC121" s="328"/>
      <c r="BD121" s="328"/>
      <c r="BE121" s="328"/>
      <c r="BF121" s="328"/>
      <c r="BG121" s="328"/>
      <c r="BH121" s="328"/>
      <c r="BI121" s="328"/>
      <c r="BJ121" s="328"/>
      <c r="BK121" s="328"/>
      <c r="BL121" s="328"/>
      <c r="BM121" s="328"/>
      <c r="BN121" s="328"/>
      <c r="BO121" s="328"/>
      <c r="BP121" s="328"/>
      <c r="BQ121" s="328"/>
      <c r="BR121" s="328"/>
      <c r="BS121" s="328"/>
      <c r="BT121" s="328"/>
      <c r="BU121" s="328"/>
      <c r="BV121" s="328"/>
      <c r="BW121" s="328"/>
      <c r="BX121" s="328"/>
      <c r="BY121" s="328"/>
      <c r="BZ121" s="328"/>
      <c r="CA121" s="328"/>
      <c r="CB121" s="328"/>
      <c r="CC121" s="328"/>
      <c r="CD121" s="328"/>
      <c r="CE121" s="328"/>
      <c r="CF121" s="328"/>
      <c r="CG121" s="328"/>
      <c r="CH121" s="328"/>
      <c r="CI121" s="328"/>
      <c r="CJ121" s="328"/>
      <c r="CK121" s="328"/>
      <c r="CL121" s="328"/>
      <c r="CM121" s="328"/>
      <c r="CN121" s="328"/>
      <c r="CO121" s="328"/>
      <c r="CP121" s="328"/>
      <c r="CQ121" s="328"/>
      <c r="CR121" s="328"/>
      <c r="CS121" s="328"/>
      <c r="CT121" s="328"/>
      <c r="CU121" s="328"/>
      <c r="CV121" s="328"/>
      <c r="CW121" s="328"/>
      <c r="CX121" s="328"/>
      <c r="CY121" s="328"/>
      <c r="CZ121" s="328"/>
      <c r="DA121" s="328"/>
      <c r="DB121" s="328"/>
      <c r="DC121" s="328"/>
      <c r="DD121" s="328"/>
      <c r="DE121" s="328"/>
      <c r="DF121" s="328"/>
      <c r="DG121" s="328"/>
      <c r="DH121" s="328"/>
      <c r="DI121" s="328"/>
      <c r="DJ121" s="328"/>
      <c r="DK121" s="328"/>
      <c r="DL121" s="328"/>
      <c r="DM121" s="328"/>
      <c r="DN121" s="328"/>
      <c r="DO121" s="328"/>
      <c r="DP121" s="328"/>
      <c r="DQ121" s="328"/>
      <c r="DR121" s="328"/>
      <c r="DS121" s="328"/>
      <c r="DT121" s="328"/>
      <c r="DU121" s="328"/>
      <c r="DV121" s="328"/>
      <c r="DW121" s="328"/>
      <c r="DX121" s="328"/>
      <c r="DY121" s="328"/>
      <c r="DZ121" s="330"/>
      <c r="EA121" s="328"/>
      <c r="EB121" s="328"/>
      <c r="EC121" s="328"/>
      <c r="ED121" s="328"/>
      <c r="EE121" s="328"/>
      <c r="EF121" s="328"/>
      <c r="EG121" s="328"/>
      <c r="EH121" s="328"/>
      <c r="EI121" s="328"/>
      <c r="EJ121" s="328"/>
      <c r="EK121" s="328"/>
      <c r="EL121" s="328"/>
      <c r="EM121" s="328"/>
      <c r="EN121" s="328"/>
      <c r="EO121" s="328"/>
      <c r="EP121" s="328"/>
      <c r="EQ121" s="328"/>
      <c r="ER121" s="328"/>
      <c r="ES121" s="328"/>
      <c r="ET121" s="328"/>
      <c r="EU121" s="328"/>
      <c r="EV121" s="328"/>
      <c r="EW121" s="328"/>
      <c r="EX121" s="328"/>
      <c r="EY121" s="328"/>
      <c r="EZ121" s="328"/>
      <c r="FA121" s="328"/>
      <c r="FB121" s="328"/>
      <c r="FC121" s="328"/>
      <c r="FD121" s="328"/>
      <c r="FE121" s="328"/>
      <c r="FF121" s="328"/>
      <c r="FG121" s="328"/>
      <c r="FH121" s="328"/>
      <c r="FI121" s="328"/>
      <c r="FJ121" s="328"/>
      <c r="FK121" s="328"/>
      <c r="FL121" s="328"/>
      <c r="FM121" s="328"/>
      <c r="FN121" s="328"/>
      <c r="FO121" s="328"/>
      <c r="FP121" s="328"/>
      <c r="FQ121" s="328"/>
      <c r="FR121" s="328"/>
      <c r="FS121" s="328"/>
      <c r="FT121" s="328"/>
      <c r="FU121" s="328"/>
      <c r="FV121" s="328"/>
      <c r="FW121" s="328"/>
      <c r="FX121" s="328"/>
      <c r="FY121" s="328"/>
      <c r="FZ121" s="328"/>
      <c r="GA121" s="328"/>
      <c r="GB121" s="328"/>
      <c r="GC121" s="328"/>
      <c r="GD121" s="328"/>
      <c r="GE121" s="328"/>
      <c r="GF121" s="328"/>
      <c r="GG121" s="328"/>
      <c r="GH121" s="328"/>
      <c r="GI121" s="328"/>
      <c r="GJ121" s="328"/>
      <c r="GK121" s="328"/>
      <c r="GL121" s="328"/>
      <c r="GM121" s="328"/>
      <c r="GN121" s="328"/>
      <c r="GO121" s="328"/>
      <c r="GP121" s="328"/>
      <c r="GQ121" s="328"/>
      <c r="GR121" s="328"/>
      <c r="GS121" s="328"/>
      <c r="GT121" s="328"/>
      <c r="GU121" s="328"/>
      <c r="GV121" s="328"/>
      <c r="GW121" s="328"/>
      <c r="GX121" s="328"/>
      <c r="GY121" s="328"/>
      <c r="GZ121" s="328"/>
      <c r="HA121" s="328"/>
      <c r="HB121" s="328"/>
      <c r="HC121" s="328"/>
      <c r="HD121" s="328"/>
      <c r="HE121" s="328"/>
      <c r="HF121" s="328"/>
      <c r="HG121" s="328"/>
      <c r="HH121" s="328"/>
      <c r="HI121" s="328"/>
      <c r="HJ121" s="328"/>
      <c r="HK121" s="328"/>
      <c r="HL121" s="328"/>
      <c r="HM121" s="328"/>
      <c r="HN121" s="328"/>
      <c r="HO121" s="330"/>
      <c r="HP121" s="328"/>
      <c r="HQ121" s="328"/>
      <c r="HR121" s="328"/>
      <c r="HS121" s="328"/>
      <c r="HT121" s="328"/>
      <c r="HU121" s="328"/>
      <c r="HV121" s="328"/>
      <c r="HW121" s="328"/>
      <c r="HX121" s="328"/>
      <c r="HY121" s="328"/>
      <c r="HZ121" s="328"/>
      <c r="IA121" s="328"/>
      <c r="IB121" s="328"/>
      <c r="IC121" s="328"/>
      <c r="ID121" s="328"/>
      <c r="IE121" s="328"/>
      <c r="IF121" s="328"/>
      <c r="IG121" s="328"/>
      <c r="IH121" s="328"/>
      <c r="II121" s="328"/>
      <c r="IJ121" s="328"/>
      <c r="IK121" s="328"/>
      <c r="IL121" s="328"/>
      <c r="IM121" s="328"/>
      <c r="IN121" s="328"/>
      <c r="IO121" s="328"/>
      <c r="IP121" s="328"/>
      <c r="IQ121" s="328"/>
      <c r="IR121" s="328"/>
      <c r="IS121" s="328"/>
      <c r="IT121" s="328"/>
      <c r="IU121" s="328"/>
      <c r="IV121" s="328"/>
      <c r="IW121" s="328"/>
      <c r="IX121" s="328"/>
      <c r="IY121" s="328"/>
      <c r="IZ121" s="328"/>
      <c r="JA121" s="328"/>
      <c r="JB121" s="328"/>
      <c r="JC121" s="328"/>
      <c r="JD121" s="328"/>
      <c r="JE121" s="328"/>
      <c r="JF121" s="328"/>
      <c r="JG121" s="328"/>
      <c r="JH121" s="328"/>
      <c r="JI121" s="328"/>
      <c r="JJ121" s="328"/>
      <c r="JK121" s="328"/>
      <c r="JL121" s="328"/>
      <c r="JM121" s="328"/>
      <c r="JN121" s="328"/>
      <c r="JO121" s="328"/>
      <c r="JP121" s="328"/>
      <c r="JQ121" s="328"/>
      <c r="JR121" s="328"/>
      <c r="JS121" s="328"/>
      <c r="JT121" s="328"/>
      <c r="JU121" s="328"/>
      <c r="JV121" s="328"/>
      <c r="JW121" s="328"/>
      <c r="JX121" s="328"/>
      <c r="JY121" s="328"/>
      <c r="JZ121" s="328"/>
      <c r="KA121" s="328"/>
      <c r="KB121" s="328"/>
      <c r="KC121" s="328"/>
      <c r="KD121" s="328"/>
      <c r="KE121" s="328"/>
      <c r="KF121" s="328"/>
      <c r="KG121" s="328"/>
      <c r="KH121" s="328"/>
      <c r="KI121" s="328"/>
      <c r="KJ121" s="328"/>
      <c r="KK121" s="328"/>
      <c r="KL121" s="328"/>
      <c r="KM121" s="328"/>
      <c r="KN121" s="328"/>
      <c r="KO121" s="328"/>
      <c r="KP121" s="328"/>
      <c r="KQ121" s="328"/>
      <c r="KR121" s="328"/>
      <c r="KS121" s="328"/>
      <c r="KT121" s="328"/>
      <c r="KU121" s="328"/>
      <c r="KV121" s="328"/>
      <c r="KW121" s="328"/>
      <c r="KX121" s="328"/>
      <c r="KY121" s="328"/>
      <c r="KZ121" s="328"/>
      <c r="LA121" s="328"/>
      <c r="LB121" s="328"/>
      <c r="LC121" s="328"/>
      <c r="LD121" s="330"/>
      <c r="LE121" s="328"/>
      <c r="LF121" s="328"/>
      <c r="LG121" s="328"/>
      <c r="LH121" s="328"/>
      <c r="LI121" s="328"/>
      <c r="LJ121" s="328"/>
      <c r="LK121" s="328"/>
    </row>
    <row r="122" spans="1:778" x14ac:dyDescent="0.2">
      <c r="A122"/>
      <c r="B122"/>
      <c r="E122"/>
      <c r="F122"/>
      <c r="G122"/>
      <c r="H122"/>
      <c r="I122"/>
      <c r="J122"/>
      <c r="K122"/>
      <c r="L122"/>
      <c r="M122"/>
      <c r="N122"/>
      <c r="O122"/>
      <c r="P122"/>
      <c r="Q122"/>
      <c r="R122"/>
      <c r="S122"/>
      <c r="T122"/>
      <c r="U122"/>
      <c r="W122"/>
      <c r="X122"/>
      <c r="Y122"/>
      <c r="Z122"/>
      <c r="AA122"/>
      <c r="AB122"/>
      <c r="AC122"/>
      <c r="AD122" s="33"/>
      <c r="AF122"/>
      <c r="AG122"/>
      <c r="AH122"/>
      <c r="AI122"/>
      <c r="AJ122"/>
      <c r="AK122"/>
      <c r="AQ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c r="GA122"/>
      <c r="GB122"/>
      <c r="GC122"/>
      <c r="GD122"/>
      <c r="GE122"/>
      <c r="GF122"/>
      <c r="GG122"/>
      <c r="GH122"/>
      <c r="GI122"/>
      <c r="GJ122"/>
      <c r="GK122"/>
      <c r="GL122"/>
      <c r="GM122"/>
      <c r="GN122"/>
      <c r="GO122"/>
      <c r="GP122"/>
      <c r="GQ122"/>
      <c r="GR122"/>
      <c r="GS122"/>
      <c r="GT122"/>
      <c r="GU122"/>
      <c r="GV122"/>
      <c r="GW122"/>
      <c r="GX122"/>
      <c r="GY122"/>
      <c r="GZ122"/>
      <c r="HA122"/>
      <c r="HB122"/>
      <c r="HC122"/>
      <c r="HD122"/>
      <c r="HE122"/>
      <c r="HF122"/>
      <c r="HG122"/>
      <c r="HH122"/>
      <c r="HI122"/>
      <c r="HJ122"/>
      <c r="HK122"/>
      <c r="HL122"/>
      <c r="HM122"/>
      <c r="HN122"/>
      <c r="HO122"/>
      <c r="HP122"/>
      <c r="HQ122"/>
      <c r="HR122"/>
      <c r="HS122"/>
      <c r="HT122"/>
      <c r="HU122"/>
      <c r="HV122"/>
      <c r="HW122"/>
      <c r="HX122"/>
      <c r="HY122"/>
      <c r="HZ122"/>
      <c r="IA122"/>
      <c r="IB122"/>
      <c r="IC122"/>
      <c r="ID122"/>
      <c r="IE122"/>
      <c r="IF122"/>
      <c r="IG122"/>
      <c r="IH122"/>
      <c r="II122"/>
      <c r="IJ122"/>
      <c r="IK122"/>
      <c r="IL122"/>
      <c r="IM122"/>
      <c r="IN122"/>
      <c r="IO122"/>
      <c r="IP122"/>
      <c r="IQ122"/>
      <c r="IR122"/>
      <c r="IS122"/>
      <c r="IT122"/>
      <c r="IU122"/>
      <c r="IV122"/>
      <c r="IW122"/>
      <c r="IX122"/>
      <c r="IY122"/>
      <c r="IZ122"/>
      <c r="JA122"/>
      <c r="JB122"/>
      <c r="JC122"/>
      <c r="JD122"/>
      <c r="JE122"/>
      <c r="JF122"/>
      <c r="JG122"/>
      <c r="JH122"/>
      <c r="JI122"/>
      <c r="JJ122"/>
      <c r="JK122"/>
      <c r="JL122"/>
      <c r="JM122"/>
      <c r="JN122"/>
      <c r="JO122"/>
      <c r="JP122"/>
      <c r="JQ122"/>
      <c r="JR122"/>
      <c r="JS122"/>
      <c r="JT122"/>
      <c r="JU122"/>
      <c r="JV122"/>
      <c r="JW122"/>
      <c r="JX122"/>
      <c r="JY122"/>
      <c r="JZ122"/>
      <c r="KA122"/>
      <c r="KB122"/>
      <c r="KC122"/>
      <c r="KD122"/>
      <c r="KE122"/>
      <c r="KF122"/>
      <c r="KG122"/>
      <c r="KH122"/>
      <c r="KI122"/>
      <c r="KJ122"/>
      <c r="KK122"/>
      <c r="KL122"/>
      <c r="KM122"/>
      <c r="KN122"/>
      <c r="KO122"/>
      <c r="KP122"/>
      <c r="KQ122"/>
      <c r="KR122"/>
      <c r="KS122"/>
      <c r="KT122"/>
      <c r="KU122"/>
      <c r="KV122"/>
      <c r="KW122"/>
      <c r="KX122"/>
      <c r="KY122"/>
      <c r="KZ122"/>
      <c r="LA122"/>
      <c r="LB122"/>
      <c r="LC122"/>
      <c r="LD122"/>
      <c r="LE122"/>
      <c r="LF122"/>
      <c r="LG122"/>
      <c r="LH122"/>
      <c r="LI122"/>
      <c r="LJ122"/>
      <c r="LK122"/>
    </row>
    <row r="123" spans="1:778" s="420" customFormat="1" ht="14" x14ac:dyDescent="0.2">
      <c r="AD123" s="421"/>
      <c r="AT123" s="420">
        <f>ｽﾗｲｽ!AT63+ＥＣ!AT52+ｽﾘｯﾄ!AT67+SEC!AT84+検反!AT20+ｴﾝﾎﾞｽ!AT26</f>
        <v>0</v>
      </c>
      <c r="AW123" s="420">
        <f>ｽﾗｲｽ!AW63+ＥＣ!AW52+ｽﾘｯﾄ!AW67+SEC!AW84+検反!AW20+ｴﾝﾎﾞｽ!AW26</f>
        <v>6</v>
      </c>
      <c r="AZ123" s="420">
        <f>ｽﾗｲｽ!AZ63+ＥＣ!AZ52+ｽﾘｯﾄ!AZ67+SEC!AZ84+検反!AZ20+ｴﾝﾎﾞｽ!AZ26</f>
        <v>4</v>
      </c>
      <c r="BC123" s="420">
        <f>ｽﾗｲｽ!BC63+ＥＣ!BC52+ｽﾘｯﾄ!BC67+SEC!BC84+検反!BC20+ｴﾝﾎﾞｽ!BC26</f>
        <v>5</v>
      </c>
      <c r="BF123" s="420">
        <f>ｽﾗｲｽ!BF63+ＥＣ!BF52+ｽﾘｯﾄ!BF67+SEC!BF84+検反!BF20+ｴﾝﾎﾞｽ!BF26</f>
        <v>5</v>
      </c>
      <c r="BI123" s="420">
        <f>ｽﾗｲｽ!BI63+ＥＣ!BI52+ｽﾘｯﾄ!BI67+SEC!BI84+検反!BI20+ｴﾝﾎﾞｽ!BI26</f>
        <v>6</v>
      </c>
      <c r="BL123" s="420">
        <f>ｽﾗｲｽ!BL63+ＥＣ!BL52+ｽﾘｯﾄ!BL67+SEC!BL84+検反!BL20+ｴﾝﾎﾞｽ!BL26</f>
        <v>0</v>
      </c>
      <c r="BO123" s="420">
        <f>ｽﾗｲｽ!BO63+ＥＣ!BO52+ｽﾘｯﾄ!BO67+SEC!BO84+検反!BO20+ｴﾝﾎﾞｽ!BO26</f>
        <v>0</v>
      </c>
      <c r="BR123" s="420">
        <f>ｽﾗｲｽ!BR63+ＥＣ!BR52+ｽﾘｯﾄ!BR67+SEC!BR84+検反!BR20+ｴﾝﾎﾞｽ!BR26</f>
        <v>3</v>
      </c>
      <c r="BU123" s="420">
        <f>ｽﾗｲｽ!BU63+ＥＣ!BU52+ｽﾘｯﾄ!BU67+SEC!BU84+検反!BU20+ｴﾝﾎﾞｽ!BU26</f>
        <v>5</v>
      </c>
      <c r="BX123" s="420">
        <f>ｽﾗｲｽ!BX63+ＥＣ!BX52+ｽﾘｯﾄ!BX67+SEC!BX84+検反!BX20+ｴﾝﾎﾞｽ!BX26</f>
        <v>6</v>
      </c>
      <c r="CA123" s="420">
        <f>ｽﾗｲｽ!CA63+ＥＣ!CA52+ｽﾘｯﾄ!CA67+SEC!CA84+検反!CA20+ｴﾝﾎﾞｽ!CA26</f>
        <v>5</v>
      </c>
      <c r="CD123" s="420">
        <f>ｽﾗｲｽ!CD63+ＥＣ!CD52+ｽﾘｯﾄ!CD67+SEC!CD84+検反!CD20+ｴﾝﾎﾞｽ!CD26</f>
        <v>6</v>
      </c>
      <c r="CG123" s="420">
        <f>ｽﾗｲｽ!CG63+ＥＣ!CG52+ｽﾘｯﾄ!CG67+SEC!CG84+検反!CG20+ｴﾝﾎﾞｽ!CG26</f>
        <v>0</v>
      </c>
      <c r="CJ123" s="420">
        <f>ｽﾗｲｽ!CJ63+ＥＣ!CJ52+ｽﾘｯﾄ!CJ67+SEC!CJ84+検反!CJ20+ｴﾝﾎﾞｽ!CJ26</f>
        <v>0</v>
      </c>
      <c r="CM123" s="420">
        <f>ｽﾗｲｽ!CM63+ＥＣ!CM52+ｽﾘｯﾄ!CM67+SEC!CM84+検反!CM20+ｴﾝﾎﾞｽ!CM26</f>
        <v>6</v>
      </c>
      <c r="CP123" s="420">
        <f>ｽﾗｲｽ!CP63+ＥＣ!CP52+ｽﾘｯﾄ!CP67+SEC!CP84+検反!CP20+ｴﾝﾎﾞｽ!CP26</f>
        <v>6</v>
      </c>
      <c r="CS123" s="420">
        <f>ｽﾗｲｽ!CS63+ＥＣ!CS52+ｽﾘｯﾄ!CS67+SEC!CS84+検反!CS20+ｴﾝﾎﾞｽ!CS26</f>
        <v>5</v>
      </c>
      <c r="CV123" s="420">
        <f>ｽﾗｲｽ!CV63+ＥＣ!CV52+ｽﾘｯﾄ!CV67+SEC!CV84+検反!CV20+ｴﾝﾎﾞｽ!CV26</f>
        <v>5</v>
      </c>
      <c r="CY123" s="420">
        <f>ｽﾗｲｽ!CY63+ＥＣ!CY52+ｽﾘｯﾄ!CY67+SEC!CY84+検反!CY20+ｴﾝﾎﾞｽ!CY26</f>
        <v>5</v>
      </c>
      <c r="DB123" s="420">
        <f>ｽﾗｲｽ!DB63+ＥＣ!DB52+ｽﾘｯﾄ!DB67+SEC!DB84+検反!DB20+ｴﾝﾎﾞｽ!DB26</f>
        <v>0</v>
      </c>
      <c r="DE123" s="420">
        <f>ｽﾗｲｽ!DE63+ＥＣ!DE52+ｽﾘｯﾄ!DE67+SEC!DE84+検反!DE20+ｴﾝﾎﾞｽ!DE26</f>
        <v>0</v>
      </c>
      <c r="DH123" s="420">
        <f>ｽﾗｲｽ!DH63+ＥＣ!DH52+ｽﾘｯﾄ!DH67+SEC!DH84+検反!DH20+ｴﾝﾎﾞｽ!DH26</f>
        <v>6</v>
      </c>
      <c r="DK123" s="420">
        <f>ｽﾗｲｽ!DK63+ＥＣ!DK52+ｽﾘｯﾄ!DK67+SEC!DK84+検反!DK20+ｴﾝﾎﾞｽ!DK26</f>
        <v>6</v>
      </c>
      <c r="DN123" s="420">
        <f>ｽﾗｲｽ!DN63+ＥＣ!DN52+ｽﾘｯﾄ!DN67+SEC!DN84+検反!DN20+ｴﾝﾎﾞｽ!DN26</f>
        <v>6</v>
      </c>
      <c r="DQ123" s="420">
        <f>ｽﾗｲｽ!DQ63+ＥＣ!DQ52+ｽﾘｯﾄ!DQ67+SEC!DQ84+検反!DQ20+ｴﾝﾎﾞｽ!DQ26</f>
        <v>6</v>
      </c>
      <c r="DT123" s="420">
        <f>ｽﾗｲｽ!DT63+ＥＣ!DT52+ｽﾘｯﾄ!DT67+SEC!DT84+検反!DT20+ｴﾝﾎﾞｽ!DT26</f>
        <v>5</v>
      </c>
      <c r="DW123" s="420">
        <f>ｽﾗｲｽ!DW63+ＥＣ!DW52+ｽﾘｯﾄ!DW67+SEC!DW84+検反!DW20+ｴﾝﾎﾞｽ!DW26</f>
        <v>0</v>
      </c>
      <c r="DZ123" s="420">
        <f>ｽﾗｲｽ!DZ63+ＥＣ!DZ52+ｽﾘｯﾄ!DZ67+SEC!DZ84+検反!DZ20+ｴﾝﾎﾞｽ!DZ26</f>
        <v>0</v>
      </c>
      <c r="EC123" s="420">
        <f>ｽﾗｲｽ!EC63+ＥＣ!EC52+ｽﾘｯﾄ!EC67+SEC!EC84+検反!EC20+ｴﾝﾎﾞｽ!EC26</f>
        <v>2</v>
      </c>
      <c r="EF123" s="420">
        <f>ｽﾗｲｽ!EF63+ＥＣ!EF52+ｽﾘｯﾄ!EF67+SEC!EF84+検反!EF20+ｴﾝﾎﾞｽ!EF26</f>
        <v>0</v>
      </c>
      <c r="EI123" s="420">
        <f>ｽﾗｲｽ!EI63+ＥＣ!EI52+ｽﾘｯﾄ!EI67+SEC!EI84+検反!EI20+ｴﾝﾎﾞｽ!EI26</f>
        <v>6</v>
      </c>
      <c r="EL123" s="420">
        <f>ｽﾗｲｽ!EL63+ＥＣ!EL52+ｽﾘｯﾄ!EL67+SEC!EL84+検反!EL20+ｴﾝﾎﾞｽ!EL26</f>
        <v>7</v>
      </c>
      <c r="EO123" s="420">
        <f>ｽﾗｲｽ!EO63+ＥＣ!EO52+ｽﾘｯﾄ!EO67+SEC!EO84+検反!EO20+ｴﾝﾎﾞｽ!EO26</f>
        <v>6</v>
      </c>
      <c r="ER123" s="420">
        <f>ｽﾗｲｽ!ER63+ＥＣ!ER52+ｽﾘｯﾄ!ER67+SEC!ER84+検反!ER20+ｴﾝﾎﾞｽ!ER26</f>
        <v>2</v>
      </c>
      <c r="EU123" s="420">
        <f>ｽﾗｲｽ!EU63+ＥＣ!EU52+ｽﾘｯﾄ!EU67+SEC!EU84+検反!EU20+ｴﾝﾎﾞｽ!EU26</f>
        <v>0</v>
      </c>
      <c r="EX123" s="420">
        <f>ｽﾗｲｽ!EX63+ＥＣ!EX52+ｽﾘｯﾄ!EX67+SEC!EX84+検反!EX20+ｴﾝﾎﾞｽ!EX26</f>
        <v>5</v>
      </c>
      <c r="FA123" s="420">
        <f>ｽﾗｲｽ!FA63+ＥＣ!FA52+ｽﾘｯﾄ!FA67+SEC!FA84+検反!FA20+ｴﾝﾎﾞｽ!FA26</f>
        <v>7</v>
      </c>
      <c r="FD123" s="420">
        <f>ｽﾗｲｽ!FD63+ＥＣ!FD52+ｽﾘｯﾄ!FD67+SEC!FD84+検反!FD20+ｴﾝﾎﾞｽ!FD26</f>
        <v>4</v>
      </c>
      <c r="FG123" s="420">
        <f>ｽﾗｲｽ!FG63+ＥＣ!FG52+ｽﾘｯﾄ!FG67+SEC!FG84+検反!FG20+ｴﾝﾎﾞｽ!FG26</f>
        <v>8</v>
      </c>
      <c r="FJ123" s="420">
        <f>ｽﾗｲｽ!FJ63+ＥＣ!FJ52+ｽﾘｯﾄ!FJ67+SEC!FJ84+検反!FJ20+ｴﾝﾎﾞｽ!FJ26</f>
        <v>6</v>
      </c>
      <c r="FM123" s="420">
        <f>ｽﾗｲｽ!FM63+ＥＣ!FM52+ｽﾘｯﾄ!FM67+SEC!FM84+検反!FM20+ｴﾝﾎﾞｽ!FM26</f>
        <v>0</v>
      </c>
      <c r="FP123" s="420">
        <f>ｽﾗｲｽ!FP63+ＥＣ!FP52+ｽﾘｯﾄ!FP67+SEC!FP84+検反!FP20+ｴﾝﾎﾞｽ!FP26</f>
        <v>0</v>
      </c>
      <c r="FS123" s="420">
        <f>ｽﾗｲｽ!FS63+ＥＣ!FS52+ｽﾘｯﾄ!FS67+SEC!FS84+検反!FS20+ｴﾝﾎﾞｽ!FS26</f>
        <v>6</v>
      </c>
      <c r="FV123" s="420">
        <f>ｽﾗｲｽ!FV63+ＥＣ!FV52+ｽﾘｯﾄ!FV67+SEC!FV84+検反!FV20+ｴﾝﾎﾞｽ!FV26</f>
        <v>6</v>
      </c>
      <c r="FY123" s="420">
        <f>ｽﾗｲｽ!FY63+ＥＣ!FY52+ｽﾘｯﾄ!FY67+SEC!FY84+検反!FY20+ｴﾝﾎﾞｽ!FY26</f>
        <v>5</v>
      </c>
      <c r="GB123" s="420">
        <f>ｽﾗｲｽ!GB63+ＥＣ!GB52+ｽﾘｯﾄ!GB67+SEC!GB84+検反!GB20+ｴﾝﾎﾞｽ!GB26</f>
        <v>6</v>
      </c>
      <c r="GE123" s="420">
        <f>ｽﾗｲｽ!GE63+ＥＣ!GE52+ｽﾘｯﾄ!GE67+SEC!GE84+検反!GE20+ｴﾝﾎﾞｽ!GE26</f>
        <v>6</v>
      </c>
      <c r="GH123" s="420">
        <f>ｽﾗｲｽ!GH63+ＥＣ!GH52+ｽﾘｯﾄ!GH67+SEC!GH84+検反!GH20+ｴﾝﾎﾞｽ!GH26</f>
        <v>0</v>
      </c>
      <c r="GK123" s="420">
        <f>ｽﾗｲｽ!GK63+ＥＣ!GK52+ｽﾘｯﾄ!GK67+SEC!GK84+検反!GK20+ｴﾝﾎﾞｽ!GK26</f>
        <v>0</v>
      </c>
      <c r="GN123" s="420">
        <f>ｽﾗｲｽ!GN63+ＥＣ!GN52+ｽﾘｯﾄ!GN67+SEC!GN84+検反!GN20+ｴﾝﾎﾞｽ!GN26</f>
        <v>6</v>
      </c>
      <c r="GQ123" s="420">
        <f>ｽﾗｲｽ!GQ63+ＥＣ!GQ52+ｽﾘｯﾄ!GQ67+SEC!GQ84+検反!GQ20+ｴﾝﾎﾞｽ!GQ26</f>
        <v>6</v>
      </c>
      <c r="GT123" s="420">
        <f>ｽﾗｲｽ!GT63+ＥＣ!GT52+ｽﾘｯﾄ!GT67+SEC!GT84+検反!GT20+ｴﾝﾎﾞｽ!GT26</f>
        <v>6</v>
      </c>
      <c r="GW123" s="420">
        <f>ｽﾗｲｽ!GW63+ＥＣ!GW52+ｽﾘｯﾄ!GW67+SEC!GW84+検反!GW20+ｴﾝﾎﾞｽ!GW26</f>
        <v>5</v>
      </c>
      <c r="GZ123" s="420">
        <f>ｽﾗｲｽ!GZ63+ＥＣ!GZ52+ｽﾘｯﾄ!GZ67+SEC!GZ84+検反!GZ20+ｴﾝﾎﾞｽ!GZ26</f>
        <v>6</v>
      </c>
      <c r="HC123" s="420">
        <f>ｽﾗｲｽ!HC63+ＥＣ!HC52+ｽﾘｯﾄ!HC67+SEC!HC84+検反!HC20+ｴﾝﾎﾞｽ!HC26</f>
        <v>0</v>
      </c>
      <c r="HF123" s="420">
        <f>ｽﾗｲｽ!HF63+ＥＣ!HF52+ｽﾘｯﾄ!HF67+SEC!HF84+検反!HF20+ｴﾝﾎﾞｽ!HF26</f>
        <v>0</v>
      </c>
      <c r="HI123" s="420">
        <f>ｽﾗｲｽ!HI63+ＥＣ!HI52+ｽﾘｯﾄ!HI67+SEC!HI84+検反!HI20+ｴﾝﾎﾞｽ!HI26</f>
        <v>7</v>
      </c>
      <c r="HL123" s="420">
        <f>ｽﾗｲｽ!HL63+ＥＣ!HL52+ｽﾘｯﾄ!HL67+SEC!HL84+検反!HL20+ｴﾝﾎﾞｽ!HL26</f>
        <v>5</v>
      </c>
      <c r="HO123" s="420">
        <f>ｽﾗｲｽ!HO63+ＥＣ!HO52+ｽﾘｯﾄ!HO67+SEC!HO84+検反!HO20+ｴﾝﾎﾞｽ!HO26</f>
        <v>1</v>
      </c>
      <c r="HR123" s="420">
        <f>ｽﾗｲｽ!HR63+ＥＣ!HR52+ｽﾘｯﾄ!HR67+SEC!HR84+検反!HR20+ｴﾝﾎﾞｽ!HR26</f>
        <v>0</v>
      </c>
      <c r="HU123" s="420">
        <f>ｽﾗｲｽ!HU63+ＥＣ!HU52+ｽﾘｯﾄ!HU67+SEC!HU84+検反!HU20+ｴﾝﾎﾞｽ!HU26</f>
        <v>0</v>
      </c>
      <c r="HX123" s="420">
        <f>ｽﾗｲｽ!HX63+ＥＣ!HX52+ｽﾘｯﾄ!HX67+SEC!HX84+検反!HX20+ｴﾝﾎﾞｽ!HX26</f>
        <v>5</v>
      </c>
      <c r="IA123" s="420">
        <f>ｽﾗｲｽ!IA63+ＥＣ!IA52+ｽﾘｯﾄ!IA67+SEC!IA84+検反!IA20+ｴﾝﾎﾞｽ!IA26</f>
        <v>0</v>
      </c>
      <c r="ID123" s="420">
        <f>ｽﾗｲｽ!ID63+ＥＣ!ID52+ｽﾘｯﾄ!ID67+SEC!ID84+検反!ID20+ｴﾝﾎﾞｽ!ID26</f>
        <v>0</v>
      </c>
      <c r="IG123" s="420">
        <f>ｽﾗｲｽ!IG63+ＥＣ!IG52+ｽﾘｯﾄ!IG67+SEC!IG84+検反!IG20+ｴﾝﾎﾞｽ!IG26</f>
        <v>0</v>
      </c>
      <c r="IJ123" s="420">
        <f>ｽﾗｲｽ!IJ63+ＥＣ!IJ52+ｽﾘｯﾄ!IJ67+SEC!IJ84+検反!IJ20+ｴﾝﾎﾞｽ!IJ26</f>
        <v>0</v>
      </c>
      <c r="IM123" s="420">
        <f>ｽﾗｲｽ!IM63+ＥＣ!IM52+ｽﾘｯﾄ!IM67+SEC!IM84+検反!IM20+ｴﾝﾎﾞｽ!IM26</f>
        <v>0</v>
      </c>
      <c r="IP123" s="420">
        <f>ｽﾗｲｽ!IP63+ＥＣ!IP52+ｽﾘｯﾄ!IP67+SEC!IP84+検反!IP20+ｴﾝﾎﾞｽ!IP26</f>
        <v>2</v>
      </c>
      <c r="IS123" s="420">
        <f>ｽﾗｲｽ!IS63+ＥＣ!IS52+ｽﾘｯﾄ!IS67+SEC!IS84+検反!IS20+ｴﾝﾎﾞｽ!IS26</f>
        <v>9</v>
      </c>
      <c r="IV123" s="420">
        <f>ｽﾗｲｽ!IV63+ＥＣ!IV52+ｽﾘｯﾄ!IV67+SEC!IV84+検反!IV20+ｴﾝﾎﾞｽ!IV26</f>
        <v>0</v>
      </c>
      <c r="IY123" s="420">
        <f>ｽﾗｲｽ!IY63+ＥＣ!IY52+ｽﾘｯﾄ!IY67+SEC!IY84+検反!IY20+ｴﾝﾎﾞｽ!IY26</f>
        <v>0</v>
      </c>
      <c r="JB123" s="420">
        <f>ｽﾗｲｽ!JB63+ＥＣ!JB52+ｽﾘｯﾄ!JB67+SEC!JB84+検反!JB20+ｴﾝﾎﾞｽ!JB26</f>
        <v>5</v>
      </c>
      <c r="JE123" s="420">
        <f>ｽﾗｲｽ!JE63+ＥＣ!JE52+ｽﾘｯﾄ!JE67+SEC!JE84+検反!JE20+ｴﾝﾎﾞｽ!JE26</f>
        <v>0</v>
      </c>
      <c r="JH123" s="420">
        <f>ｽﾗｲｽ!JH63+ＥＣ!JH52+ｽﾘｯﾄ!JH67+SEC!JH84+検反!JH20+ｴﾝﾎﾞｽ!JH26</f>
        <v>0</v>
      </c>
      <c r="JK123" s="420">
        <f>ｽﾗｲｽ!JK63+ＥＣ!JK52+ｽﾘｯﾄ!JK67+SEC!JK84+検反!JK20+ｴﾝﾎﾞｽ!JK26</f>
        <v>0</v>
      </c>
      <c r="JN123" s="420">
        <f>ｽﾗｲｽ!JN63+ＥＣ!JN52+ｽﾘｯﾄ!JN67+SEC!JN84+検反!JN20+ｴﾝﾎﾞｽ!JN26</f>
        <v>0</v>
      </c>
      <c r="JQ123" s="420">
        <f>ｽﾗｲｽ!JQ63+ＥＣ!JQ52+ｽﾘｯﾄ!JQ67+SEC!JQ84+検反!JQ20+ｴﾝﾎﾞｽ!JQ26</f>
        <v>0</v>
      </c>
      <c r="JT123" s="420">
        <f>ｽﾗｲｽ!JT63+ＥＣ!JT52+ｽﾘｯﾄ!JT67+SEC!JT84+検反!JT20+ｴﾝﾎﾞｽ!JT26</f>
        <v>0</v>
      </c>
      <c r="JW123" s="420">
        <f>ｽﾗｲｽ!JW63+ＥＣ!JW52+ｽﾘｯﾄ!JW67+SEC!JW84+検反!JW20+ｴﾝﾎﾞｽ!JW26</f>
        <v>0</v>
      </c>
      <c r="JZ123" s="420">
        <f>ｽﾗｲｽ!JZ63+ＥＣ!JZ52+ｽﾘｯﾄ!JZ67+SEC!JZ84+検反!JZ20+ｴﾝﾎﾞｽ!JZ26</f>
        <v>0</v>
      </c>
      <c r="KC123" s="420">
        <f>ｽﾗｲｽ!KC63+ＥＣ!KC52+ｽﾘｯﾄ!KC67+SEC!KC84+検反!KC20+ｴﾝﾎﾞｽ!KC26</f>
        <v>0</v>
      </c>
      <c r="KF123" s="420">
        <f>ｽﾗｲｽ!KF63+ＥＣ!KF52+ｽﾘｯﾄ!KF67+SEC!KF84+検反!KF20+ｴﾝﾎﾞｽ!KF26</f>
        <v>0</v>
      </c>
      <c r="KI123" s="420">
        <f>ｽﾗｲｽ!KI63+ＥＣ!KI52+ｽﾘｯﾄ!KI67+SEC!KI84+検反!KI20+ｴﾝﾎﾞｽ!KI26</f>
        <v>0</v>
      </c>
      <c r="KL123" s="420">
        <f>ｽﾗｲｽ!KL63+ＥＣ!KL52+ｽﾘｯﾄ!KL67+SEC!KL84+検反!KL20+ｴﾝﾎﾞｽ!KL26</f>
        <v>0</v>
      </c>
      <c r="KO123" s="420">
        <f>ｽﾗｲｽ!KO63+ＥＣ!KO52+ｽﾘｯﾄ!KO67+SEC!KO84+検反!KO20+ｴﾝﾎﾞｽ!KO26</f>
        <v>0</v>
      </c>
      <c r="KR123" s="420">
        <f>ｽﾗｲｽ!KR63+ＥＣ!KR52+ｽﾘｯﾄ!KR67+SEC!KR84+検反!KR20+ｴﾝﾎﾞｽ!KR26</f>
        <v>0</v>
      </c>
      <c r="KU123" s="420">
        <f>ｽﾗｲｽ!KU63+ＥＣ!KU52+ｽﾘｯﾄ!KU67+SEC!KU84+検反!KU20+ｴﾝﾎﾞｽ!KU26</f>
        <v>0</v>
      </c>
      <c r="KX123" s="420">
        <f>ｽﾗｲｽ!KX63+ＥＣ!KX52+ｽﾘｯﾄ!KX67+SEC!KX84+検反!KX20+ｴﾝﾎﾞｽ!KX26</f>
        <v>0</v>
      </c>
      <c r="LA123" s="420">
        <f>ｽﾗｲｽ!LA63+ＥＣ!LA52+ｽﾘｯﾄ!LA67+SEC!LA84+検反!LA20+ｴﾝﾎﾞｽ!LA26</f>
        <v>0</v>
      </c>
      <c r="LD123" s="420">
        <f>ｽﾗｲｽ!LD63+ＥＣ!LD52+ｽﾘｯﾄ!LD67+SEC!LD84+検反!LD20+ｴﾝﾎﾞｽ!LD26</f>
        <v>0</v>
      </c>
      <c r="LG123" s="420">
        <f>ｽﾗｲｽ!LG63+ＥＣ!LG52+ｽﾘｯﾄ!LG67+SEC!LG84+検反!LG20+ｴﾝﾎﾞｽ!LG26</f>
        <v>0</v>
      </c>
      <c r="LJ123" s="420">
        <f>ｽﾗｲｽ!LJ63+ＥＣ!LJ52+ｽﾘｯﾄ!LJ67+SEC!LJ84+検反!LJ20+ｴﾝﾎﾞｽ!LJ26</f>
        <v>0</v>
      </c>
    </row>
    <row r="124" spans="1:778" ht="18" customHeight="1" x14ac:dyDescent="0.2">
      <c r="A124"/>
      <c r="B124"/>
      <c r="E124"/>
      <c r="F124"/>
      <c r="G124"/>
      <c r="H124"/>
      <c r="I124"/>
      <c r="J124"/>
      <c r="K124"/>
      <c r="L124"/>
      <c r="M124"/>
      <c r="N124"/>
      <c r="O124"/>
      <c r="P124"/>
      <c r="Q124"/>
      <c r="R124"/>
      <c r="S124"/>
      <c r="T124"/>
      <c r="U124"/>
      <c r="W124"/>
      <c r="X124"/>
      <c r="Y124"/>
      <c r="Z124"/>
      <c r="AA124"/>
      <c r="AB124"/>
      <c r="AC124"/>
      <c r="AD124" s="33"/>
      <c r="AF124"/>
      <c r="AG124"/>
      <c r="AH124"/>
      <c r="AI124"/>
      <c r="AJ124"/>
      <c r="AK124"/>
      <c r="AQ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c r="GA124"/>
      <c r="GB124"/>
      <c r="GC124"/>
      <c r="GD124"/>
      <c r="GE124"/>
      <c r="GF124"/>
      <c r="GG124"/>
      <c r="GH124"/>
      <c r="GI124"/>
      <c r="GJ124"/>
      <c r="GK124"/>
      <c r="GL124"/>
      <c r="GM124"/>
      <c r="GN124"/>
      <c r="GO124"/>
      <c r="GP124"/>
      <c r="GQ124"/>
      <c r="GR124"/>
      <c r="GS124"/>
      <c r="GT124"/>
      <c r="GU124"/>
      <c r="GV124"/>
      <c r="GW124"/>
      <c r="GX124"/>
      <c r="GY124"/>
      <c r="GZ124"/>
      <c r="HA124"/>
      <c r="HB124"/>
      <c r="HC124"/>
      <c r="HD124"/>
      <c r="HE124"/>
      <c r="HF124"/>
      <c r="HG124"/>
      <c r="HH124"/>
      <c r="HI124"/>
      <c r="HJ124"/>
      <c r="HK124"/>
      <c r="HL124"/>
      <c r="HM124"/>
      <c r="HN124"/>
      <c r="HO124"/>
      <c r="HP124"/>
      <c r="HQ124"/>
      <c r="HR124"/>
      <c r="HS124"/>
      <c r="HT124"/>
      <c r="HU124"/>
      <c r="HV124"/>
      <c r="HW124"/>
      <c r="HX124"/>
      <c r="HY124"/>
      <c r="HZ124"/>
      <c r="IA124"/>
      <c r="IB124"/>
      <c r="IC124"/>
      <c r="ID124"/>
      <c r="IE124"/>
      <c r="IF124"/>
      <c r="IG124"/>
      <c r="IH124"/>
      <c r="II124"/>
      <c r="IJ124"/>
      <c r="IK124"/>
      <c r="IL124"/>
      <c r="IM124"/>
      <c r="IN124"/>
      <c r="IO124"/>
      <c r="IP124"/>
      <c r="IQ124"/>
      <c r="IR124"/>
      <c r="IS124"/>
      <c r="IT124"/>
      <c r="IU124"/>
      <c r="IV124"/>
      <c r="IW124"/>
      <c r="IX124"/>
      <c r="IY124"/>
      <c r="IZ124"/>
      <c r="JA124"/>
      <c r="JB124"/>
      <c r="JC124"/>
      <c r="JD124"/>
      <c r="JE124"/>
      <c r="JF124"/>
      <c r="JG124"/>
      <c r="JH124"/>
      <c r="JI124"/>
      <c r="JJ124"/>
      <c r="JK124"/>
      <c r="JL124"/>
      <c r="JM124"/>
      <c r="JN124"/>
      <c r="JO124"/>
      <c r="JP124"/>
      <c r="JQ124"/>
      <c r="JR124"/>
      <c r="JS124"/>
      <c r="JT124"/>
      <c r="JU124"/>
      <c r="JV124"/>
      <c r="JW124"/>
      <c r="JX124"/>
      <c r="JY124"/>
      <c r="JZ124"/>
      <c r="KA124"/>
      <c r="KB124"/>
      <c r="KC124"/>
      <c r="KD124"/>
      <c r="KE124"/>
      <c r="KF124"/>
      <c r="KG124"/>
      <c r="KH124"/>
      <c r="KI124"/>
      <c r="KJ124"/>
      <c r="KK124"/>
      <c r="KL124"/>
      <c r="KM124"/>
      <c r="KN124"/>
      <c r="KO124"/>
      <c r="KP124"/>
      <c r="KQ124"/>
      <c r="KR124"/>
      <c r="KS124"/>
      <c r="KT124"/>
      <c r="KU124"/>
      <c r="KV124"/>
      <c r="KW124"/>
      <c r="KX124"/>
      <c r="KY124"/>
      <c r="KZ124"/>
      <c r="LA124"/>
      <c r="LB124"/>
      <c r="LC124"/>
      <c r="LD124"/>
      <c r="LE124"/>
      <c r="LF124"/>
      <c r="LG124"/>
      <c r="LH124"/>
      <c r="LI124"/>
      <c r="LJ124"/>
      <c r="LK124"/>
    </row>
    <row r="125" spans="1:778" ht="12" customHeight="1" x14ac:dyDescent="0.2">
      <c r="A125"/>
      <c r="B125"/>
      <c r="E125"/>
      <c r="F125"/>
      <c r="G125"/>
      <c r="H125"/>
      <c r="I125"/>
      <c r="J125" s="7" t="s">
        <v>396</v>
      </c>
      <c r="K125"/>
      <c r="L125"/>
      <c r="M125"/>
      <c r="N125"/>
      <c r="O125"/>
      <c r="Q125" s="504" t="s">
        <v>463</v>
      </c>
      <c r="R125" s="506" t="s">
        <v>386</v>
      </c>
      <c r="S125"/>
      <c r="T125"/>
      <c r="U125"/>
      <c r="W125"/>
      <c r="X125"/>
      <c r="Y125"/>
      <c r="Z125"/>
      <c r="AA125"/>
      <c r="AB125"/>
      <c r="AC125"/>
      <c r="AD125" s="33"/>
      <c r="AF125"/>
      <c r="AG125"/>
      <c r="AH125"/>
      <c r="AI125"/>
      <c r="AJ125"/>
      <c r="AK125"/>
      <c r="AQ125" s="503" t="s">
        <v>463</v>
      </c>
      <c r="AR125" s="7" t="s">
        <v>452</v>
      </c>
      <c r="AS125" s="230">
        <f>ＥＣ!AT52</f>
        <v>0</v>
      </c>
      <c r="AT125"/>
      <c r="AU125"/>
      <c r="AV125" s="230">
        <f>ＥＣ!AW52</f>
        <v>0</v>
      </c>
      <c r="AW125"/>
      <c r="AX125"/>
      <c r="AY125" s="230">
        <f>ＥＣ!AZ52</f>
        <v>2</v>
      </c>
      <c r="AZ125"/>
      <c r="BA125"/>
      <c r="BB125" s="230">
        <f>ＥＣ!BC52</f>
        <v>0</v>
      </c>
      <c r="BC125"/>
      <c r="BD125"/>
      <c r="BE125" s="230">
        <f>ＥＣ!BF52</f>
        <v>0</v>
      </c>
      <c r="BF125"/>
      <c r="BG125"/>
      <c r="BH125" s="230">
        <f>ＥＣ!BI52</f>
        <v>2</v>
      </c>
      <c r="BI125"/>
      <c r="BJ125"/>
      <c r="BK125" s="230">
        <f>ＥＣ!BL52</f>
        <v>0</v>
      </c>
      <c r="BL125"/>
      <c r="BM125"/>
      <c r="BN125" s="230">
        <f>ＥＣ!BO52</f>
        <v>0</v>
      </c>
      <c r="BO125"/>
      <c r="BP125"/>
      <c r="BQ125" s="230">
        <f>ＥＣ!BR52</f>
        <v>2</v>
      </c>
      <c r="BR125"/>
      <c r="BS125"/>
      <c r="BT125" s="230">
        <f>ＥＣ!BU52</f>
        <v>0</v>
      </c>
      <c r="BU125"/>
      <c r="BV125"/>
      <c r="BW125" s="230">
        <f>ＥＣ!BX52</f>
        <v>0</v>
      </c>
      <c r="BX125"/>
      <c r="BY125"/>
      <c r="BZ125" s="230">
        <f>ＥＣ!CA52</f>
        <v>2</v>
      </c>
      <c r="CA125"/>
      <c r="CB125"/>
      <c r="CC125" s="230">
        <f>ＥＣ!CD52</f>
        <v>0</v>
      </c>
      <c r="CD125"/>
      <c r="CE125"/>
      <c r="CF125" s="230">
        <f>ＥＣ!CG52</f>
        <v>0</v>
      </c>
      <c r="CG125"/>
      <c r="CH125"/>
      <c r="CI125" s="230">
        <f>ＥＣ!CJ52</f>
        <v>0</v>
      </c>
      <c r="CJ125"/>
      <c r="CK125"/>
      <c r="CL125" s="230">
        <f>ＥＣ!CM52</f>
        <v>2</v>
      </c>
      <c r="CM125"/>
      <c r="CN125"/>
      <c r="CO125" s="230">
        <f>ＥＣ!CP52</f>
        <v>2</v>
      </c>
      <c r="CP125"/>
      <c r="CQ125"/>
      <c r="CR125" s="230">
        <f>ＥＣ!CS52</f>
        <v>2</v>
      </c>
      <c r="CS125"/>
      <c r="CT125"/>
      <c r="CU125" s="230">
        <f>ＥＣ!CV52</f>
        <v>2</v>
      </c>
      <c r="CV125"/>
      <c r="CW125"/>
      <c r="CX125" s="230">
        <f>ＥＣ!CY52</f>
        <v>0</v>
      </c>
      <c r="CY125"/>
      <c r="CZ125"/>
      <c r="DA125" s="230">
        <f>ＥＣ!DB52</f>
        <v>0</v>
      </c>
      <c r="DB125"/>
      <c r="DC125"/>
      <c r="DD125" s="230">
        <f>ＥＣ!DE52</f>
        <v>0</v>
      </c>
      <c r="DE125"/>
      <c r="DF125"/>
      <c r="DG125" s="230">
        <f>ＥＣ!DH52</f>
        <v>2</v>
      </c>
      <c r="DH125"/>
      <c r="DI125"/>
      <c r="DJ125" s="230">
        <f>ＥＣ!DK52</f>
        <v>2</v>
      </c>
      <c r="DK125"/>
      <c r="DL125"/>
      <c r="DM125" s="230">
        <f>ＥＣ!DN52</f>
        <v>0</v>
      </c>
      <c r="DN125"/>
      <c r="DO125"/>
      <c r="DP125" s="230">
        <f>ＥＣ!DQ52</f>
        <v>0</v>
      </c>
      <c r="DQ125"/>
      <c r="DR125"/>
      <c r="DS125" s="230">
        <f>ＥＣ!DT52</f>
        <v>0</v>
      </c>
      <c r="DT125"/>
      <c r="DU125"/>
      <c r="DV125" s="230">
        <f>ＥＣ!DW52</f>
        <v>0</v>
      </c>
      <c r="DW125"/>
      <c r="DX125"/>
      <c r="DY125" s="230">
        <f>ＥＣ!DZ52</f>
        <v>0</v>
      </c>
      <c r="DZ125"/>
      <c r="EA125"/>
      <c r="EB125" s="230">
        <f>ＥＣ!EC52</f>
        <v>0</v>
      </c>
      <c r="EC125"/>
      <c r="ED125"/>
      <c r="EE125" s="230">
        <f>ＥＣ!EF52</f>
        <v>0</v>
      </c>
      <c r="EF125"/>
      <c r="EH125" s="230">
        <f>ＥＣ!EI52</f>
        <v>0</v>
      </c>
      <c r="EI125"/>
      <c r="EJ125"/>
      <c r="EK125" s="230">
        <f>ＥＣ!EL52</f>
        <v>0</v>
      </c>
      <c r="EL125"/>
      <c r="EM125"/>
      <c r="EN125" s="230">
        <f>ＥＣ!EO52</f>
        <v>2</v>
      </c>
      <c r="EO125"/>
      <c r="EP125"/>
      <c r="EQ125" s="230">
        <f>ＥＣ!ER52</f>
        <v>0</v>
      </c>
      <c r="ER125"/>
      <c r="ES125"/>
      <c r="ET125" s="230">
        <f>ＥＣ!EU52</f>
        <v>0</v>
      </c>
      <c r="EU125"/>
      <c r="EV125"/>
      <c r="EW125" s="230">
        <f>ＥＣ!EX52</f>
        <v>2</v>
      </c>
      <c r="EX125"/>
      <c r="EY125"/>
      <c r="EZ125" s="230">
        <f>ＥＣ!FA52</f>
        <v>0</v>
      </c>
      <c r="FA125"/>
      <c r="FB125"/>
      <c r="FC125" s="230">
        <f>ＥＣ!FD52</f>
        <v>0</v>
      </c>
      <c r="FD125"/>
      <c r="FE125"/>
      <c r="FF125" s="230">
        <f>ＥＣ!FG52</f>
        <v>2</v>
      </c>
      <c r="FG125"/>
      <c r="FH125"/>
      <c r="FI125" s="230">
        <f>ＥＣ!FJ52</f>
        <v>0</v>
      </c>
      <c r="FJ125"/>
      <c r="FK125"/>
      <c r="FL125" s="230">
        <f>ＥＣ!FM52</f>
        <v>0</v>
      </c>
      <c r="FM125"/>
      <c r="FN125"/>
      <c r="FO125" s="230">
        <f>ＥＣ!FP52</f>
        <v>0</v>
      </c>
      <c r="FP125"/>
      <c r="FQ125"/>
      <c r="FR125" s="230">
        <f>ＥＣ!FS52</f>
        <v>0</v>
      </c>
      <c r="FS125"/>
      <c r="FT125"/>
      <c r="FU125" s="230">
        <f>ＥＣ!FV52</f>
        <v>2</v>
      </c>
      <c r="FV125"/>
      <c r="FW125"/>
      <c r="FX125" s="230">
        <f>ＥＣ!FY52</f>
        <v>2</v>
      </c>
      <c r="FY125"/>
      <c r="FZ125"/>
      <c r="GA125" s="230">
        <f>ＥＣ!GB52</f>
        <v>0</v>
      </c>
      <c r="GB125"/>
      <c r="GC125"/>
      <c r="GD125" s="230">
        <f>ＥＣ!GE52</f>
        <v>0</v>
      </c>
      <c r="GE125"/>
      <c r="GF125"/>
      <c r="GG125" s="230">
        <f>ＥＣ!GH52</f>
        <v>0</v>
      </c>
      <c r="GH125"/>
      <c r="GI125"/>
      <c r="GJ125" s="230">
        <f>ＥＣ!GK52</f>
        <v>0</v>
      </c>
      <c r="GK125"/>
      <c r="GL125"/>
      <c r="GM125" s="230">
        <f>ＥＣ!GN52</f>
        <v>0</v>
      </c>
      <c r="GN125"/>
      <c r="GO125"/>
      <c r="GP125" s="230">
        <f>ＥＣ!GQ52</f>
        <v>2</v>
      </c>
      <c r="GQ125"/>
      <c r="GR125"/>
      <c r="GS125" s="230">
        <f>ＥＣ!GT52</f>
        <v>0</v>
      </c>
      <c r="GT125"/>
      <c r="GU125"/>
      <c r="GV125" s="230">
        <f>ＥＣ!GW52</f>
        <v>0</v>
      </c>
      <c r="GW125"/>
      <c r="GX125"/>
      <c r="GY125" s="230">
        <f>ＥＣ!GZ52</f>
        <v>2</v>
      </c>
      <c r="GZ125"/>
      <c r="HA125"/>
      <c r="HB125" s="230">
        <f>ＥＣ!HC52</f>
        <v>0</v>
      </c>
      <c r="HC125"/>
      <c r="HD125"/>
      <c r="HE125" s="230">
        <f>ＥＣ!HF52</f>
        <v>0</v>
      </c>
      <c r="HF125"/>
      <c r="HG125"/>
      <c r="HH125" s="230">
        <f>ＥＣ!HI52</f>
        <v>0</v>
      </c>
      <c r="HI125"/>
      <c r="HJ125"/>
      <c r="HK125" s="230">
        <f>ＥＣ!HL52</f>
        <v>0</v>
      </c>
      <c r="HL125"/>
      <c r="HM125"/>
      <c r="HN125" s="230">
        <f>ＥＣ!HO52</f>
        <v>0</v>
      </c>
      <c r="HO125"/>
      <c r="HP125"/>
      <c r="HQ125" s="230">
        <f>ＥＣ!HR52</f>
        <v>0</v>
      </c>
      <c r="HR125"/>
      <c r="HS125"/>
      <c r="HT125" s="230">
        <f>ＥＣ!HU52</f>
        <v>0</v>
      </c>
      <c r="HU125"/>
      <c r="HV125"/>
      <c r="HW125" s="230">
        <f>ＥＣ!HX52</f>
        <v>2</v>
      </c>
      <c r="HX125"/>
      <c r="HY125"/>
      <c r="HZ125" s="230">
        <f>ＥＣ!IA52</f>
        <v>0</v>
      </c>
      <c r="IA125"/>
      <c r="IB125"/>
      <c r="IC125" s="230">
        <f>ＥＣ!ID52</f>
        <v>0</v>
      </c>
      <c r="ID125"/>
      <c r="IE125"/>
      <c r="IF125" s="230">
        <f>ＥＣ!IG52</f>
        <v>0</v>
      </c>
      <c r="IG125"/>
      <c r="IH125"/>
      <c r="II125" s="230">
        <f>ＥＣ!IJ52</f>
        <v>0</v>
      </c>
      <c r="IJ125"/>
      <c r="IK125"/>
      <c r="IL125" s="230">
        <f>ＥＣ!IM52</f>
        <v>0</v>
      </c>
      <c r="IM125"/>
      <c r="IN125"/>
      <c r="IO125" s="230">
        <f>ＥＣ!IP52</f>
        <v>0</v>
      </c>
      <c r="IP125"/>
      <c r="IQ125"/>
      <c r="IR125" s="230">
        <f>ＥＣ!IS52</f>
        <v>0</v>
      </c>
      <c r="IS125"/>
      <c r="IT125"/>
      <c r="IU125" s="230">
        <f>ＥＣ!IV52</f>
        <v>0</v>
      </c>
      <c r="IV125"/>
      <c r="IW125"/>
      <c r="IX125" s="230">
        <f>ＥＣ!IY52</f>
        <v>0</v>
      </c>
      <c r="IY125"/>
      <c r="IZ125"/>
      <c r="JA125" s="230">
        <f>ＥＣ!JB52</f>
        <v>0</v>
      </c>
      <c r="JB125"/>
      <c r="JC125"/>
      <c r="JD125" s="230">
        <f>ＥＣ!JE52</f>
        <v>0</v>
      </c>
      <c r="JE125"/>
      <c r="JF125"/>
      <c r="JG125" s="230">
        <f>ＥＣ!JH52</f>
        <v>0</v>
      </c>
      <c r="JH125"/>
      <c r="JI125"/>
      <c r="JJ125" s="230">
        <f>ＥＣ!JK52</f>
        <v>0</v>
      </c>
      <c r="JK125"/>
      <c r="JL125"/>
      <c r="JM125" s="230">
        <f>ＥＣ!JN52</f>
        <v>0</v>
      </c>
      <c r="JN125"/>
      <c r="JO125"/>
      <c r="JP125" s="230">
        <f>ＥＣ!JQ52</f>
        <v>0</v>
      </c>
      <c r="JQ125"/>
      <c r="JR125"/>
      <c r="JS125" s="230">
        <f>ＥＣ!JT52</f>
        <v>0</v>
      </c>
      <c r="JT125"/>
      <c r="JU125"/>
      <c r="JV125" s="230">
        <f>ＥＣ!JW52</f>
        <v>0</v>
      </c>
      <c r="JW125"/>
      <c r="JX125"/>
      <c r="JY125" s="230">
        <f>ＥＣ!JZ52</f>
        <v>0</v>
      </c>
      <c r="JZ125"/>
      <c r="KA125"/>
      <c r="KB125" s="230">
        <f>ＥＣ!KC52</f>
        <v>0</v>
      </c>
      <c r="KC125"/>
      <c r="KD125"/>
      <c r="KE125" s="230">
        <f>ＥＣ!KF52</f>
        <v>0</v>
      </c>
      <c r="KF125"/>
      <c r="KG125"/>
      <c r="KH125" s="230">
        <f>ＥＣ!KI52</f>
        <v>0</v>
      </c>
      <c r="KI125"/>
      <c r="KJ125"/>
      <c r="KK125" s="230">
        <f>ＥＣ!KL52</f>
        <v>0</v>
      </c>
      <c r="KL125"/>
      <c r="KM125"/>
      <c r="KN125" s="230">
        <f>ＥＣ!KO52</f>
        <v>0</v>
      </c>
      <c r="KO125"/>
      <c r="KP125"/>
      <c r="KQ125" s="230">
        <f>ＥＣ!KR52</f>
        <v>0</v>
      </c>
      <c r="KR125"/>
      <c r="KS125"/>
      <c r="KT125" s="230">
        <f>ＥＣ!KU52</f>
        <v>0</v>
      </c>
      <c r="KU125"/>
      <c r="KV125"/>
      <c r="KW125" s="230">
        <f>ＥＣ!KX52</f>
        <v>0</v>
      </c>
      <c r="KX125"/>
      <c r="KY125"/>
      <c r="KZ125" s="230">
        <f>ＥＣ!LA52</f>
        <v>0</v>
      </c>
      <c r="LA125"/>
      <c r="LB125"/>
      <c r="LC125" s="230">
        <f>ＥＣ!LD52</f>
        <v>0</v>
      </c>
      <c r="LD125"/>
      <c r="LE125"/>
      <c r="LF125" s="230">
        <f>ＥＣ!LG52</f>
        <v>0</v>
      </c>
      <c r="LG125"/>
      <c r="LH125"/>
      <c r="LI125" s="230">
        <f>ＥＣ!LJ52</f>
        <v>0</v>
      </c>
      <c r="LJ125"/>
      <c r="LK125"/>
    </row>
    <row r="126" spans="1:778" ht="12.75" customHeight="1" x14ac:dyDescent="0.2">
      <c r="A126"/>
      <c r="B126"/>
      <c r="E126"/>
      <c r="F126"/>
      <c r="G126"/>
      <c r="H126"/>
      <c r="I126"/>
      <c r="J126" s="7" t="s">
        <v>433</v>
      </c>
      <c r="K126"/>
      <c r="L126"/>
      <c r="M126"/>
      <c r="N126"/>
      <c r="O126"/>
      <c r="Q126" s="504" t="s">
        <v>514</v>
      </c>
      <c r="R126" s="506" t="s">
        <v>385</v>
      </c>
      <c r="S126"/>
      <c r="T126"/>
      <c r="U126"/>
      <c r="W126"/>
      <c r="X126"/>
      <c r="Y126"/>
      <c r="Z126"/>
      <c r="AA126"/>
      <c r="AB126"/>
      <c r="AC126"/>
      <c r="AD126" s="33"/>
      <c r="AF126"/>
      <c r="AG126"/>
      <c r="AH126"/>
      <c r="AI126"/>
      <c r="AJ126"/>
      <c r="AK126"/>
      <c r="AQ126" s="503" t="s">
        <v>534</v>
      </c>
      <c r="AR126" s="7" t="s">
        <v>453</v>
      </c>
      <c r="AS126" s="625">
        <f>SEC!AT84</f>
        <v>0</v>
      </c>
      <c r="AT126" s="624"/>
      <c r="AU126" s="624"/>
      <c r="AV126" s="625">
        <f>SEC!AW84</f>
        <v>3</v>
      </c>
      <c r="AW126" s="624"/>
      <c r="AX126" s="624"/>
      <c r="AY126" s="625">
        <f>SEC!AZ84</f>
        <v>0</v>
      </c>
      <c r="AZ126" s="624"/>
      <c r="BA126" s="624"/>
      <c r="BB126" s="625">
        <f>SEC!BC84</f>
        <v>3</v>
      </c>
      <c r="BC126" s="624"/>
      <c r="BD126" s="624"/>
      <c r="BE126" s="625">
        <f>SEC!BF84</f>
        <v>3</v>
      </c>
      <c r="BF126" s="624"/>
      <c r="BG126" s="624"/>
      <c r="BH126" s="625">
        <f>SEC!BI84</f>
        <v>2</v>
      </c>
      <c r="BI126" s="624"/>
      <c r="BJ126" s="624"/>
      <c r="BK126" s="625">
        <f>SEC!BL84</f>
        <v>0</v>
      </c>
      <c r="BL126" s="624"/>
      <c r="BM126" s="624"/>
      <c r="BN126" s="625">
        <f>SEC!BO84</f>
        <v>0</v>
      </c>
      <c r="BO126" s="624"/>
      <c r="BP126" s="624"/>
      <c r="BQ126" s="625">
        <f>SEC!BR84</f>
        <v>0</v>
      </c>
      <c r="BR126" s="624"/>
      <c r="BS126" s="624"/>
      <c r="BT126" s="625">
        <f>SEC!BU84</f>
        <v>0</v>
      </c>
      <c r="BU126" s="624"/>
      <c r="BV126" s="624"/>
      <c r="BW126" s="625">
        <f>SEC!BX84</f>
        <v>2</v>
      </c>
      <c r="BX126" s="624"/>
      <c r="BY126" s="624"/>
      <c r="BZ126" s="625">
        <f>SEC!CA84</f>
        <v>0</v>
      </c>
      <c r="CA126" s="624"/>
      <c r="CB126" s="624"/>
      <c r="CC126" s="625">
        <f>SEC!CD84</f>
        <v>3</v>
      </c>
      <c r="CD126" s="624"/>
      <c r="CE126" s="624"/>
      <c r="CF126" s="625">
        <f>SEC!CG84</f>
        <v>0</v>
      </c>
      <c r="CG126" s="624"/>
      <c r="CH126" s="624"/>
      <c r="CI126" s="625">
        <f>SEC!CJ84</f>
        <v>0</v>
      </c>
      <c r="CJ126" s="624"/>
      <c r="CK126" s="624"/>
      <c r="CL126" s="625">
        <f>SEC!CM84</f>
        <v>0</v>
      </c>
      <c r="CM126" s="624"/>
      <c r="CN126" s="624"/>
      <c r="CO126" s="625">
        <f>SEC!CP84</f>
        <v>0</v>
      </c>
      <c r="CP126" s="624"/>
      <c r="CQ126" s="624"/>
      <c r="CR126" s="625">
        <f>SEC!CS84</f>
        <v>0</v>
      </c>
      <c r="CS126" s="624"/>
      <c r="CT126" s="624"/>
      <c r="CU126" s="625">
        <f>SEC!CV84</f>
        <v>3</v>
      </c>
      <c r="CV126" s="624"/>
      <c r="CW126" s="624"/>
      <c r="CX126" s="625">
        <f>SEC!CY84</f>
        <v>0</v>
      </c>
      <c r="CY126" s="624"/>
      <c r="CZ126" s="624"/>
      <c r="DA126" s="625">
        <f>SEC!DB84</f>
        <v>0</v>
      </c>
      <c r="DB126" s="624"/>
      <c r="DC126" s="624"/>
      <c r="DD126" s="625">
        <f>SEC!DE84</f>
        <v>0</v>
      </c>
      <c r="DE126" s="624"/>
      <c r="DF126" s="624"/>
      <c r="DG126" s="625">
        <f>SEC!DH84</f>
        <v>0</v>
      </c>
      <c r="DH126" s="624"/>
      <c r="DI126" s="624"/>
      <c r="DJ126" s="625">
        <f>SEC!DK84</f>
        <v>0</v>
      </c>
      <c r="DK126" s="624"/>
      <c r="DL126" s="624"/>
      <c r="DM126" s="625">
        <f>SEC!DN84</f>
        <v>3</v>
      </c>
      <c r="DN126" s="624"/>
      <c r="DO126" s="624"/>
      <c r="DP126" s="625">
        <f>SEC!DQ84</f>
        <v>3</v>
      </c>
      <c r="DQ126" s="624"/>
      <c r="DR126" s="624"/>
      <c r="DS126" s="625">
        <f>SEC!DT84</f>
        <v>3</v>
      </c>
      <c r="DT126" s="624"/>
      <c r="DU126" s="624"/>
      <c r="DV126" s="625">
        <f>SEC!DW84</f>
        <v>0</v>
      </c>
      <c r="DW126" s="624"/>
      <c r="DX126" s="624"/>
      <c r="DY126" s="625">
        <f>SEC!DZ84</f>
        <v>0</v>
      </c>
      <c r="DZ126" s="624"/>
      <c r="EA126" s="624"/>
      <c r="EB126" s="625">
        <f>SEC!EC84</f>
        <v>0</v>
      </c>
      <c r="EC126" s="624"/>
      <c r="ED126" s="624"/>
      <c r="EE126" s="625">
        <f>SEC!EF84</f>
        <v>0</v>
      </c>
      <c r="EF126" s="624"/>
      <c r="EG126" s="624"/>
      <c r="EH126" s="625">
        <f>SEC!EI84</f>
        <v>2</v>
      </c>
      <c r="EI126" s="624"/>
      <c r="EJ126" s="624"/>
      <c r="EK126" s="625">
        <f>SEC!EL84</f>
        <v>3</v>
      </c>
      <c r="EL126" s="624"/>
      <c r="EM126" s="624"/>
      <c r="EN126" s="625">
        <f>SEC!EO84</f>
        <v>3</v>
      </c>
      <c r="EO126" s="624"/>
      <c r="EP126" s="624"/>
      <c r="EQ126" s="625">
        <f>SEC!ER84</f>
        <v>0</v>
      </c>
      <c r="ER126" s="624"/>
      <c r="ES126" s="624"/>
      <c r="ET126" s="625">
        <f>SEC!EU84</f>
        <v>0</v>
      </c>
      <c r="EU126" s="624"/>
      <c r="EV126" s="624"/>
      <c r="EW126" s="625">
        <f>SEC!EX84</f>
        <v>0</v>
      </c>
      <c r="EX126" s="624"/>
      <c r="EY126" s="624"/>
      <c r="EZ126" s="625">
        <f>SEC!FA84</f>
        <v>3</v>
      </c>
      <c r="FA126" s="624"/>
      <c r="FB126" s="624"/>
      <c r="FC126" s="625">
        <f>SEC!FD84</f>
        <v>3</v>
      </c>
      <c r="FD126" s="624"/>
      <c r="FE126" s="624"/>
      <c r="FF126" s="625">
        <f>SEC!FG84</f>
        <v>3</v>
      </c>
      <c r="FG126" s="624"/>
      <c r="FH126" s="624"/>
      <c r="FI126" s="625">
        <f>SEC!FJ84</f>
        <v>3</v>
      </c>
      <c r="FJ126" s="624"/>
      <c r="FK126" s="624"/>
      <c r="FL126" s="625">
        <f>SEC!FM84</f>
        <v>0</v>
      </c>
      <c r="FM126" s="624"/>
      <c r="FN126" s="624"/>
      <c r="FO126" s="625">
        <f>SEC!FP84</f>
        <v>0</v>
      </c>
      <c r="FP126" s="624"/>
      <c r="FQ126" s="624"/>
      <c r="FR126" s="625">
        <f>SEC!FS84</f>
        <v>3</v>
      </c>
      <c r="FS126" s="624"/>
      <c r="FT126" s="624"/>
      <c r="FU126" s="625">
        <f>SEC!FV84</f>
        <v>0</v>
      </c>
      <c r="FV126" s="624"/>
      <c r="FW126" s="624"/>
      <c r="FX126" s="625">
        <f>SEC!FY84</f>
        <v>0</v>
      </c>
      <c r="FY126" s="624"/>
      <c r="FZ126" s="624"/>
      <c r="GA126" s="625">
        <f>SEC!GB84</f>
        <v>3</v>
      </c>
      <c r="GB126" s="624"/>
      <c r="GC126" s="624"/>
      <c r="GD126" s="625">
        <f>SEC!GE84</f>
        <v>3</v>
      </c>
      <c r="GE126" s="624"/>
      <c r="GF126" s="624"/>
      <c r="GG126" s="625">
        <f>SEC!GH84</f>
        <v>0</v>
      </c>
      <c r="GH126" s="624"/>
      <c r="GI126" s="624"/>
      <c r="GJ126" s="625">
        <f>SEC!GK84</f>
        <v>0</v>
      </c>
      <c r="GK126" s="624"/>
      <c r="GL126" s="624"/>
      <c r="GM126" s="625">
        <f>SEC!GN84</f>
        <v>3</v>
      </c>
      <c r="GN126" s="624"/>
      <c r="GO126" s="624"/>
      <c r="GP126" s="625">
        <f>SEC!GQ84</f>
        <v>3</v>
      </c>
      <c r="GQ126" s="624"/>
      <c r="GR126" s="624"/>
      <c r="GS126" s="625">
        <f>SEC!GT84</f>
        <v>3</v>
      </c>
      <c r="GT126" s="624"/>
      <c r="GU126" s="624"/>
      <c r="GV126" s="625">
        <f>SEC!GW84</f>
        <v>3</v>
      </c>
      <c r="GW126" s="624"/>
      <c r="GX126" s="624"/>
      <c r="GY126" s="625">
        <f>SEC!GZ84</f>
        <v>0</v>
      </c>
      <c r="GZ126" s="624"/>
      <c r="HA126" s="624"/>
      <c r="HB126" s="625">
        <f>SEC!HC84</f>
        <v>0</v>
      </c>
      <c r="HC126" s="624"/>
      <c r="HD126" s="624"/>
      <c r="HE126" s="625">
        <f>SEC!HF84</f>
        <v>0</v>
      </c>
      <c r="HF126" s="624"/>
      <c r="HG126" s="624"/>
      <c r="HH126" s="625">
        <f>SEC!HI84</f>
        <v>3</v>
      </c>
      <c r="HI126" s="624"/>
      <c r="HJ126" s="624"/>
      <c r="HK126" s="625">
        <f>SEC!HL84</f>
        <v>3</v>
      </c>
      <c r="HL126" s="624"/>
      <c r="HM126" s="624"/>
      <c r="HN126" s="625">
        <f>SEC!HO84</f>
        <v>0</v>
      </c>
      <c r="HO126" s="624"/>
      <c r="HP126" s="624"/>
      <c r="HQ126" s="625">
        <f>SEC!HR84</f>
        <v>0</v>
      </c>
      <c r="HR126" s="624"/>
      <c r="HS126" s="624"/>
      <c r="HT126" s="625">
        <f>SEC!HU84</f>
        <v>0</v>
      </c>
      <c r="HU126" s="624"/>
      <c r="HV126" s="624"/>
      <c r="HW126" s="625">
        <f>SEC!HX84</f>
        <v>0</v>
      </c>
      <c r="HX126" s="624"/>
      <c r="HY126" s="624"/>
      <c r="HZ126" s="625">
        <f>SEC!IA84</f>
        <v>0</v>
      </c>
      <c r="IA126" s="624"/>
      <c r="IB126" s="624"/>
      <c r="IC126" s="625">
        <f>SEC!ID84</f>
        <v>0</v>
      </c>
      <c r="ID126" s="624"/>
      <c r="IE126" s="624"/>
      <c r="IF126" s="625">
        <f>SEC!IG84</f>
        <v>0</v>
      </c>
      <c r="IG126" s="624"/>
      <c r="IH126" s="624"/>
      <c r="II126" s="625">
        <f>SEC!IJ84</f>
        <v>0</v>
      </c>
      <c r="IJ126" s="624"/>
      <c r="IK126" s="624"/>
      <c r="IL126" s="625">
        <f>SEC!IM84</f>
        <v>0</v>
      </c>
      <c r="IM126" s="624"/>
      <c r="IN126" s="624"/>
      <c r="IO126" s="625">
        <f>SEC!IP84</f>
        <v>0</v>
      </c>
      <c r="IP126" s="624"/>
      <c r="IQ126" s="624"/>
      <c r="IR126" s="625">
        <f>SEC!IS84</f>
        <v>3</v>
      </c>
      <c r="IS126" s="624"/>
      <c r="IT126" s="624"/>
      <c r="IU126" s="625">
        <f>SEC!IV84</f>
        <v>0</v>
      </c>
      <c r="IV126" s="624"/>
      <c r="IW126" s="624"/>
      <c r="IX126" s="625">
        <f>SEC!IY84</f>
        <v>0</v>
      </c>
      <c r="IY126" s="624"/>
      <c r="IZ126" s="624"/>
      <c r="JA126" s="625">
        <f>SEC!JB84</f>
        <v>3</v>
      </c>
      <c r="JB126" s="624"/>
      <c r="JC126" s="624"/>
      <c r="JD126" s="625">
        <f>SEC!JE84</f>
        <v>0</v>
      </c>
      <c r="JE126" s="624"/>
      <c r="JF126" s="624"/>
      <c r="JG126" s="625">
        <f>SEC!JH84</f>
        <v>0</v>
      </c>
      <c r="JH126" s="624"/>
      <c r="JI126" s="624"/>
      <c r="JJ126" s="625">
        <f>SEC!JK84</f>
        <v>0</v>
      </c>
      <c r="JK126" s="624"/>
      <c r="JL126" s="624"/>
      <c r="JM126" s="625">
        <f>SEC!JN84</f>
        <v>0</v>
      </c>
      <c r="JN126" s="624"/>
      <c r="JO126" s="624"/>
      <c r="JP126" s="625">
        <f>SEC!JQ84</f>
        <v>0</v>
      </c>
      <c r="JQ126" s="624"/>
      <c r="JR126" s="624"/>
      <c r="JS126" s="625">
        <f>SEC!JT84</f>
        <v>0</v>
      </c>
      <c r="JT126" s="624"/>
      <c r="JU126" s="624"/>
      <c r="JV126" s="625">
        <f>SEC!JW84</f>
        <v>0</v>
      </c>
      <c r="JW126" s="624"/>
      <c r="JX126" s="624"/>
      <c r="JY126" s="625">
        <f>SEC!JZ84</f>
        <v>0</v>
      </c>
      <c r="JZ126" s="624"/>
      <c r="KA126" s="624"/>
      <c r="KB126" s="625">
        <f>SEC!KC84</f>
        <v>0</v>
      </c>
      <c r="KC126" s="624"/>
      <c r="KD126" s="624"/>
      <c r="KE126" s="625">
        <f>SEC!KF84</f>
        <v>0</v>
      </c>
      <c r="KF126" s="624"/>
      <c r="KG126" s="624"/>
      <c r="KH126" s="625">
        <f>SEC!KI84</f>
        <v>0</v>
      </c>
      <c r="KI126" s="624"/>
      <c r="KJ126" s="624"/>
      <c r="KK126" s="625">
        <f>SEC!KL84</f>
        <v>0</v>
      </c>
      <c r="KL126" s="624"/>
      <c r="KM126" s="624"/>
      <c r="KN126" s="625">
        <f>SEC!KO84</f>
        <v>0</v>
      </c>
      <c r="KO126" s="624"/>
      <c r="KP126" s="624"/>
      <c r="KQ126" s="625">
        <f>SEC!KR84</f>
        <v>0</v>
      </c>
      <c r="KR126" s="624"/>
      <c r="KS126" s="624"/>
      <c r="KT126" s="625">
        <f>SEC!KU84</f>
        <v>0</v>
      </c>
      <c r="KU126" s="624"/>
      <c r="KV126" s="624"/>
      <c r="KW126" s="625">
        <f>SEC!KX84</f>
        <v>0</v>
      </c>
      <c r="KX126" s="624"/>
      <c r="KY126" s="624"/>
      <c r="KZ126" s="625">
        <f>SEC!LA84</f>
        <v>0</v>
      </c>
      <c r="LA126" s="624"/>
      <c r="LB126" s="624"/>
      <c r="LC126" s="625">
        <f>SEC!LD84</f>
        <v>0</v>
      </c>
      <c r="LD126" s="624"/>
      <c r="LE126" s="624"/>
      <c r="LF126" s="625">
        <f>SEC!LG84</f>
        <v>0</v>
      </c>
      <c r="LG126" s="624"/>
      <c r="LH126" s="624"/>
      <c r="LI126" s="625">
        <f>SEC!LJ84</f>
        <v>0</v>
      </c>
      <c r="LJ126" s="624"/>
      <c r="LK126" s="624"/>
      <c r="LL126" s="625">
        <f>SEC!LM84</f>
        <v>0</v>
      </c>
      <c r="LM126" s="624"/>
      <c r="LN126" s="624"/>
      <c r="LO126" s="625">
        <f>SEC!LP84</f>
        <v>0</v>
      </c>
      <c r="LP126" s="624"/>
      <c r="LQ126" s="624"/>
      <c r="LR126" s="625">
        <f>SEC!LS84</f>
        <v>0</v>
      </c>
      <c r="LS126" s="624"/>
      <c r="LT126" s="624"/>
      <c r="LU126" s="625">
        <f>SEC!LV84</f>
        <v>0</v>
      </c>
      <c r="LV126" s="624"/>
      <c r="LW126" s="624"/>
      <c r="LX126" s="625">
        <f>SEC!LY84</f>
        <v>0</v>
      </c>
      <c r="LY126" s="624"/>
      <c r="LZ126" s="624"/>
      <c r="MA126" s="625">
        <f>SEC!MB84</f>
        <v>0</v>
      </c>
      <c r="MB126" s="624"/>
      <c r="MC126" s="624"/>
      <c r="MD126" s="625">
        <f>SEC!ME84</f>
        <v>0</v>
      </c>
      <c r="ME126" s="624"/>
      <c r="MF126" s="624"/>
      <c r="MG126" s="625">
        <f>SEC!MH84</f>
        <v>0</v>
      </c>
      <c r="MH126" s="624"/>
      <c r="MI126" s="624"/>
      <c r="MJ126" s="625">
        <f>SEC!MK84</f>
        <v>0</v>
      </c>
      <c r="MK126" s="624"/>
      <c r="ML126" s="624"/>
      <c r="MM126" s="625">
        <f>SEC!MN84</f>
        <v>0</v>
      </c>
      <c r="MN126" s="624"/>
      <c r="MO126" s="624"/>
      <c r="MP126" s="625">
        <f>SEC!MQ84</f>
        <v>0</v>
      </c>
      <c r="MQ126" s="624"/>
      <c r="MR126" s="624"/>
      <c r="MS126" s="625">
        <f>SEC!MT84</f>
        <v>0</v>
      </c>
      <c r="MT126" s="624"/>
      <c r="MU126" s="624"/>
      <c r="MV126" s="625">
        <f>SEC!MW84</f>
        <v>0</v>
      </c>
      <c r="MW126" s="624"/>
      <c r="MX126" s="624"/>
      <c r="MY126" s="625">
        <f>SEC!MZ84</f>
        <v>0</v>
      </c>
      <c r="MZ126" s="624"/>
      <c r="NA126" s="624"/>
      <c r="NB126" s="625">
        <f>SEC!NC84</f>
        <v>0</v>
      </c>
      <c r="NC126" s="624"/>
      <c r="ND126" s="624"/>
      <c r="NE126" s="625">
        <f>SEC!NF84</f>
        <v>0</v>
      </c>
      <c r="NF126" s="624"/>
      <c r="NG126" s="624"/>
      <c r="NH126" s="625">
        <f>SEC!NI84</f>
        <v>0</v>
      </c>
      <c r="NI126" s="624"/>
      <c r="NJ126" s="624"/>
      <c r="NK126" s="625">
        <f>SEC!NL84</f>
        <v>0</v>
      </c>
      <c r="NL126" s="624"/>
      <c r="NM126" s="624"/>
      <c r="NN126" s="625">
        <f>SEC!NO84</f>
        <v>0</v>
      </c>
      <c r="NO126" s="624"/>
      <c r="NP126" s="624"/>
      <c r="NQ126" s="625">
        <f>SEC!NR84</f>
        <v>0</v>
      </c>
      <c r="NR126" s="624"/>
      <c r="NS126" s="624"/>
      <c r="NT126" s="625">
        <f>SEC!NU84</f>
        <v>0</v>
      </c>
      <c r="NU126" s="624"/>
      <c r="NV126" s="624"/>
      <c r="NW126" s="625">
        <f>SEC!NX84</f>
        <v>0</v>
      </c>
      <c r="NX126" s="624"/>
      <c r="NY126" s="624"/>
      <c r="NZ126" s="625">
        <f>SEC!OA84</f>
        <v>0</v>
      </c>
      <c r="OA126" s="624"/>
      <c r="OB126" s="624"/>
      <c r="OC126" s="625">
        <f>SEC!OD84</f>
        <v>0</v>
      </c>
      <c r="OD126" s="624"/>
      <c r="OE126" s="624"/>
      <c r="OF126" s="625">
        <f>SEC!OG84</f>
        <v>0</v>
      </c>
      <c r="OG126" s="624"/>
      <c r="OH126" s="624"/>
      <c r="OI126" s="625">
        <f>SEC!OJ84</f>
        <v>0</v>
      </c>
      <c r="OJ126" s="624"/>
      <c r="OK126" s="624"/>
      <c r="OL126" s="625">
        <f>SEC!OM84</f>
        <v>0</v>
      </c>
      <c r="OM126" s="624"/>
      <c r="ON126" s="624"/>
      <c r="OO126" s="625">
        <f>SEC!OP84</f>
        <v>0</v>
      </c>
      <c r="OP126" s="624"/>
      <c r="OQ126" s="624"/>
      <c r="OR126" s="625">
        <f>SEC!OS84</f>
        <v>0</v>
      </c>
      <c r="OS126" s="624"/>
      <c r="OT126" s="624"/>
      <c r="OU126" s="625">
        <f>SEC!OV84</f>
        <v>0</v>
      </c>
      <c r="OV126" s="624"/>
      <c r="OW126" s="624"/>
      <c r="OX126" s="625">
        <f>SEC!OY84</f>
        <v>0</v>
      </c>
      <c r="OY126" s="624"/>
      <c r="OZ126" s="624"/>
      <c r="PA126" s="625">
        <f>SEC!PB84</f>
        <v>0</v>
      </c>
      <c r="PB126" s="624"/>
      <c r="PC126" s="624"/>
      <c r="PD126" s="625">
        <f>SEC!PE84</f>
        <v>0</v>
      </c>
      <c r="PE126" s="624"/>
      <c r="PF126" s="624"/>
      <c r="PG126" s="625">
        <f>SEC!PH84</f>
        <v>0</v>
      </c>
      <c r="PH126" s="624"/>
      <c r="PI126" s="624"/>
      <c r="PJ126" s="625">
        <f>SEC!PK84</f>
        <v>0</v>
      </c>
    </row>
    <row r="127" spans="1:778" ht="12.75" customHeight="1" x14ac:dyDescent="0.2">
      <c r="A127"/>
      <c r="B127"/>
      <c r="E127"/>
      <c r="F127"/>
      <c r="G127"/>
      <c r="H127"/>
      <c r="I127"/>
      <c r="J127" s="7" t="s">
        <v>432</v>
      </c>
      <c r="K127"/>
      <c r="L127"/>
      <c r="M127"/>
      <c r="N127"/>
      <c r="O127"/>
      <c r="Q127" s="504" t="s">
        <v>515</v>
      </c>
      <c r="R127" s="506" t="s">
        <v>454</v>
      </c>
      <c r="S127"/>
      <c r="T127"/>
      <c r="U127"/>
      <c r="W127"/>
      <c r="X127"/>
      <c r="Y127"/>
      <c r="Z127"/>
      <c r="AA127"/>
      <c r="AB127"/>
      <c r="AC127"/>
      <c r="AD127" s="33"/>
      <c r="AF127"/>
      <c r="AG127"/>
      <c r="AH127"/>
      <c r="AI127"/>
      <c r="AJ127"/>
      <c r="AK127"/>
      <c r="AQ127" s="503" t="s">
        <v>517</v>
      </c>
      <c r="AR127" s="7" t="s">
        <v>455</v>
      </c>
      <c r="AS127" s="230">
        <f>ｽﾗｲｽ!AT63</f>
        <v>0</v>
      </c>
      <c r="AT127"/>
      <c r="AU127"/>
      <c r="AV127" s="230">
        <f>ｽﾗｲｽ!AW63</f>
        <v>2</v>
      </c>
      <c r="AW127"/>
      <c r="AX127"/>
      <c r="AY127" s="230">
        <f>ｽﾗｲｽ!AZ63</f>
        <v>0</v>
      </c>
      <c r="AZ127"/>
      <c r="BA127"/>
      <c r="BB127" s="230">
        <f>ｽﾗｲｽ!BC63</f>
        <v>2</v>
      </c>
      <c r="BC127"/>
      <c r="BD127"/>
      <c r="BE127" s="230">
        <f>ｽﾗｲｽ!BF63</f>
        <v>2</v>
      </c>
      <c r="BF127"/>
      <c r="BG127"/>
      <c r="BH127" s="230">
        <f>ｽﾗｲｽ!BI63</f>
        <v>0</v>
      </c>
      <c r="BI127"/>
      <c r="BJ127"/>
      <c r="BK127" s="230">
        <f>ｽﾗｲｽ!BL63</f>
        <v>0</v>
      </c>
      <c r="BL127"/>
      <c r="BM127"/>
      <c r="BN127" s="230">
        <f>ｽﾗｲｽ!BO63</f>
        <v>0</v>
      </c>
      <c r="BO127"/>
      <c r="BP127"/>
      <c r="BQ127" s="230">
        <f>ｽﾗｲｽ!BR63</f>
        <v>0</v>
      </c>
      <c r="BR127"/>
      <c r="BS127"/>
      <c r="BT127" s="230">
        <f>ｽﾗｲｽ!BU63</f>
        <v>2</v>
      </c>
      <c r="BU127"/>
      <c r="BV127"/>
      <c r="BW127" s="230">
        <f>ｽﾗｲｽ!BX63</f>
        <v>2</v>
      </c>
      <c r="BX127"/>
      <c r="BY127"/>
      <c r="BZ127" s="230">
        <f>ｽﾗｲｽ!CA63</f>
        <v>2</v>
      </c>
      <c r="CA127"/>
      <c r="CB127"/>
      <c r="CC127" s="230">
        <f>ｽﾗｲｽ!CD63</f>
        <v>2</v>
      </c>
      <c r="CD127"/>
      <c r="CE127"/>
      <c r="CF127" s="230">
        <f>ｽﾗｲｽ!CG63</f>
        <v>0</v>
      </c>
      <c r="CG127"/>
      <c r="CH127"/>
      <c r="CI127" s="230">
        <f>ｽﾗｲｽ!CJ63</f>
        <v>0</v>
      </c>
      <c r="CJ127"/>
      <c r="CK127"/>
      <c r="CL127" s="230">
        <f>ｽﾗｲｽ!CM63</f>
        <v>2</v>
      </c>
      <c r="CM127"/>
      <c r="CN127"/>
      <c r="CO127" s="230">
        <f>ｽﾗｲｽ!CP63</f>
        <v>2</v>
      </c>
      <c r="CP127"/>
      <c r="CQ127"/>
      <c r="CR127" s="230">
        <f>ｽﾗｲｽ!CS63</f>
        <v>2</v>
      </c>
      <c r="CS127"/>
      <c r="CT127"/>
      <c r="CU127" s="230">
        <f>ｽﾗｲｽ!CV63</f>
        <v>0</v>
      </c>
      <c r="CV127"/>
      <c r="CW127"/>
      <c r="CX127" s="230">
        <f>ｽﾗｲｽ!CY63</f>
        <v>0</v>
      </c>
      <c r="CY127"/>
      <c r="CZ127"/>
      <c r="DA127" s="230">
        <f>ｽﾗｲｽ!DB63</f>
        <v>0</v>
      </c>
      <c r="DB127"/>
      <c r="DC127"/>
      <c r="DD127" s="230">
        <f>ｽﾗｲｽ!DE63</f>
        <v>0</v>
      </c>
      <c r="DE127"/>
      <c r="DF127"/>
      <c r="DG127" s="230">
        <f>ｽﾗｲｽ!DH63</f>
        <v>2</v>
      </c>
      <c r="DH127"/>
      <c r="DI127"/>
      <c r="DJ127" s="230">
        <f>ｽﾗｲｽ!DK63</f>
        <v>2</v>
      </c>
      <c r="DK127"/>
      <c r="DL127"/>
      <c r="DM127" s="230">
        <f>ｽﾗｲｽ!DN63</f>
        <v>0</v>
      </c>
      <c r="DN127"/>
      <c r="DO127"/>
      <c r="DP127" s="230">
        <f>ｽﾗｲｽ!DQ63</f>
        <v>2</v>
      </c>
      <c r="DQ127"/>
      <c r="DR127"/>
      <c r="DS127" s="230">
        <f>ｽﾗｲｽ!DT63</f>
        <v>0</v>
      </c>
      <c r="DT127"/>
      <c r="DU127"/>
      <c r="DV127" s="230">
        <f>ｽﾗｲｽ!DW63</f>
        <v>0</v>
      </c>
      <c r="DW127"/>
      <c r="DX127"/>
      <c r="DY127" s="230">
        <f>ｽﾗｲｽ!DZ63</f>
        <v>0</v>
      </c>
      <c r="DZ127"/>
      <c r="EA127"/>
      <c r="EB127" s="230">
        <f>ｽﾗｲｽ!EC63</f>
        <v>0</v>
      </c>
      <c r="EC127"/>
      <c r="ED127"/>
      <c r="EE127" s="230">
        <f>ｽﾗｲｽ!EF63</f>
        <v>0</v>
      </c>
      <c r="EF127"/>
      <c r="EH127" s="230">
        <f>ｽﾗｲｽ!EI63</f>
        <v>2</v>
      </c>
      <c r="EI127"/>
      <c r="EJ127"/>
      <c r="EK127" s="230">
        <f>ｽﾗｲｽ!EL63</f>
        <v>0</v>
      </c>
      <c r="EL127"/>
      <c r="EM127"/>
      <c r="EN127" s="230">
        <f>ｽﾗｲｽ!EO63</f>
        <v>0</v>
      </c>
      <c r="EO127"/>
      <c r="EP127"/>
      <c r="EQ127" s="230">
        <f>ｽﾗｲｽ!ER63</f>
        <v>0</v>
      </c>
      <c r="ER127"/>
      <c r="ES127"/>
      <c r="ET127" s="230">
        <f>ｽﾗｲｽ!EU63</f>
        <v>0</v>
      </c>
      <c r="EU127"/>
      <c r="EV127"/>
      <c r="EW127" s="230">
        <f>ｽﾗｲｽ!EX63</f>
        <v>2</v>
      </c>
      <c r="EX127"/>
      <c r="EY127"/>
      <c r="EZ127" s="230">
        <f>ｽﾗｲｽ!FA63</f>
        <v>2</v>
      </c>
      <c r="FA127"/>
      <c r="FB127"/>
      <c r="FC127" s="230">
        <f>ｽﾗｲｽ!FD63</f>
        <v>0</v>
      </c>
      <c r="FD127"/>
      <c r="FE127"/>
      <c r="FF127" s="230">
        <f>ｽﾗｲｽ!FG63</f>
        <v>2</v>
      </c>
      <c r="FG127"/>
      <c r="FH127"/>
      <c r="FI127" s="230">
        <f>ｽﾗｲｽ!FJ63</f>
        <v>2</v>
      </c>
      <c r="FJ127"/>
      <c r="FK127"/>
      <c r="FL127" s="230">
        <f>ｽﾗｲｽ!FM63</f>
        <v>0</v>
      </c>
      <c r="FM127"/>
      <c r="FN127"/>
      <c r="FO127" s="230">
        <f>ｽﾗｲｽ!FP63</f>
        <v>0</v>
      </c>
      <c r="FP127"/>
      <c r="FQ127"/>
      <c r="FR127" s="230">
        <f>ｽﾗｲｽ!FS63</f>
        <v>2</v>
      </c>
      <c r="FS127"/>
      <c r="FT127"/>
      <c r="FU127" s="230">
        <f>ｽﾗｲｽ!FV63</f>
        <v>2</v>
      </c>
      <c r="FV127"/>
      <c r="FW127"/>
      <c r="FX127" s="230">
        <f>ｽﾗｲｽ!FY63</f>
        <v>2</v>
      </c>
      <c r="FY127"/>
      <c r="FZ127"/>
      <c r="GA127" s="230">
        <f>ｽﾗｲｽ!GB63</f>
        <v>2</v>
      </c>
      <c r="GB127"/>
      <c r="GC127"/>
      <c r="GD127" s="230">
        <f>ｽﾗｲｽ!GE63</f>
        <v>2</v>
      </c>
      <c r="GE127"/>
      <c r="GF127"/>
      <c r="GG127" s="230">
        <f>ｽﾗｲｽ!GH63</f>
        <v>0</v>
      </c>
      <c r="GH127"/>
      <c r="GI127"/>
      <c r="GJ127" s="230">
        <f>ｽﾗｲｽ!GK63</f>
        <v>0</v>
      </c>
      <c r="GK127"/>
      <c r="GL127"/>
      <c r="GM127" s="230">
        <f>ｽﾗｲｽ!GN63</f>
        <v>2</v>
      </c>
      <c r="GN127"/>
      <c r="GO127"/>
      <c r="GP127" s="230">
        <f>ｽﾗｲｽ!GQ63</f>
        <v>0</v>
      </c>
      <c r="GQ127"/>
      <c r="GR127"/>
      <c r="GS127" s="230">
        <f>ｽﾗｲｽ!GT63</f>
        <v>0</v>
      </c>
      <c r="GT127"/>
      <c r="GU127"/>
      <c r="GV127" s="230">
        <f>ｽﾗｲｽ!GW63</f>
        <v>0</v>
      </c>
      <c r="GW127"/>
      <c r="GX127"/>
      <c r="GY127" s="230">
        <f>ｽﾗｲｽ!GZ63</f>
        <v>2</v>
      </c>
      <c r="GZ127"/>
      <c r="HA127"/>
      <c r="HB127" s="230">
        <f>ｽﾗｲｽ!HC63</f>
        <v>0</v>
      </c>
      <c r="HC127"/>
      <c r="HD127"/>
      <c r="HE127" s="230">
        <f>ｽﾗｲｽ!HF63</f>
        <v>0</v>
      </c>
      <c r="HF127"/>
      <c r="HG127"/>
      <c r="HH127" s="230">
        <f>ｽﾗｲｽ!HI63</f>
        <v>2</v>
      </c>
      <c r="HI127"/>
      <c r="HJ127"/>
      <c r="HK127" s="230">
        <f>ｽﾗｲｽ!HL63</f>
        <v>0</v>
      </c>
      <c r="HL127"/>
      <c r="HM127"/>
      <c r="HN127" s="230">
        <f>ｽﾗｲｽ!HO63</f>
        <v>0</v>
      </c>
      <c r="HO127"/>
      <c r="HP127"/>
      <c r="HQ127" s="230">
        <f>ｽﾗｲｽ!HR63</f>
        <v>0</v>
      </c>
      <c r="HR127"/>
      <c r="HS127"/>
      <c r="HT127" s="230">
        <f>ｽﾗｲｽ!HU63</f>
        <v>0</v>
      </c>
      <c r="HU127"/>
      <c r="HV127"/>
      <c r="HW127" s="230">
        <f>ｽﾗｲｽ!HX63</f>
        <v>2</v>
      </c>
      <c r="HX127"/>
      <c r="HY127"/>
      <c r="HZ127" s="230">
        <f>ｽﾗｲｽ!IA63</f>
        <v>0</v>
      </c>
      <c r="IA127"/>
      <c r="IB127"/>
      <c r="IC127" s="230">
        <f>ｽﾗｲｽ!ID63</f>
        <v>0</v>
      </c>
      <c r="ID127"/>
      <c r="IE127"/>
      <c r="IF127" s="230">
        <f>ｽﾗｲｽ!IG63</f>
        <v>0</v>
      </c>
      <c r="IG127"/>
      <c r="IH127"/>
      <c r="II127" s="230">
        <f>ｽﾗｲｽ!IJ63</f>
        <v>0</v>
      </c>
      <c r="IJ127"/>
      <c r="IK127"/>
      <c r="IL127" s="230">
        <f>ｽﾗｲｽ!IM63</f>
        <v>0</v>
      </c>
      <c r="IM127"/>
      <c r="IN127"/>
      <c r="IO127" s="230">
        <f>ｽﾗｲｽ!IP63</f>
        <v>0</v>
      </c>
      <c r="IP127"/>
      <c r="IQ127"/>
      <c r="IR127" s="230">
        <f>ｽﾗｲｽ!IS63</f>
        <v>2</v>
      </c>
      <c r="IS127"/>
      <c r="IT127"/>
      <c r="IU127" s="230">
        <f>ｽﾗｲｽ!IV63</f>
        <v>0</v>
      </c>
      <c r="IV127"/>
      <c r="IW127"/>
      <c r="IX127" s="230">
        <f>ｽﾗｲｽ!IY63</f>
        <v>0</v>
      </c>
      <c r="IY127"/>
      <c r="IZ127"/>
      <c r="JA127" s="230">
        <f>ｽﾗｲｽ!JB63</f>
        <v>2</v>
      </c>
      <c r="JB127"/>
      <c r="JC127"/>
      <c r="JD127" s="230">
        <f>ｽﾗｲｽ!JE63</f>
        <v>0</v>
      </c>
      <c r="JE127"/>
      <c r="JF127"/>
      <c r="JG127" s="230">
        <f>ｽﾗｲｽ!JH63</f>
        <v>0</v>
      </c>
      <c r="JH127"/>
      <c r="JI127"/>
      <c r="JJ127" s="230">
        <f>ｽﾗｲｽ!JK63</f>
        <v>0</v>
      </c>
      <c r="JK127"/>
      <c r="JL127"/>
      <c r="JM127" s="230">
        <f>ｽﾗｲｽ!JN63</f>
        <v>0</v>
      </c>
      <c r="JN127"/>
      <c r="JO127"/>
      <c r="JP127" s="230">
        <f>ｽﾗｲｽ!JQ63</f>
        <v>0</v>
      </c>
      <c r="JQ127"/>
      <c r="JR127"/>
      <c r="JS127" s="230">
        <f>ｽﾗｲｽ!JT63</f>
        <v>0</v>
      </c>
      <c r="JT127"/>
      <c r="JU127"/>
      <c r="JV127" s="230">
        <f>ｽﾗｲｽ!JW63</f>
        <v>0</v>
      </c>
      <c r="JW127"/>
      <c r="JX127"/>
      <c r="JY127" s="230">
        <f>ｽﾗｲｽ!JZ63</f>
        <v>0</v>
      </c>
      <c r="JZ127"/>
      <c r="KA127"/>
      <c r="KB127" s="230">
        <f>ｽﾗｲｽ!KC63</f>
        <v>0</v>
      </c>
      <c r="KC127"/>
      <c r="KD127"/>
      <c r="KE127" s="230">
        <f>ｽﾗｲｽ!KF63</f>
        <v>0</v>
      </c>
      <c r="KF127"/>
      <c r="KG127"/>
      <c r="KH127" s="230">
        <f>ｽﾗｲｽ!KI63</f>
        <v>0</v>
      </c>
      <c r="KI127"/>
      <c r="KJ127"/>
      <c r="KK127" s="230">
        <f>ｽﾗｲｽ!KL63</f>
        <v>0</v>
      </c>
      <c r="KL127"/>
      <c r="KM127"/>
      <c r="KN127" s="230">
        <f>ｽﾗｲｽ!KO63</f>
        <v>0</v>
      </c>
      <c r="KO127"/>
      <c r="KP127"/>
      <c r="KQ127" s="230">
        <f>ｽﾗｲｽ!KR63</f>
        <v>0</v>
      </c>
      <c r="KR127"/>
      <c r="KS127"/>
      <c r="KT127" s="230">
        <f>ｽﾗｲｽ!KU63</f>
        <v>0</v>
      </c>
      <c r="KU127"/>
      <c r="KV127"/>
      <c r="KW127" s="230">
        <f>ｽﾗｲｽ!KX63</f>
        <v>0</v>
      </c>
      <c r="KX127"/>
      <c r="KY127"/>
      <c r="KZ127" s="230">
        <f>ｽﾗｲｽ!LA63</f>
        <v>0</v>
      </c>
      <c r="LA127"/>
      <c r="LB127"/>
      <c r="LC127" s="230">
        <f>ｽﾗｲｽ!LD63</f>
        <v>0</v>
      </c>
      <c r="LD127"/>
      <c r="LE127"/>
      <c r="LF127" s="230">
        <f>ｽﾗｲｽ!LG63</f>
        <v>0</v>
      </c>
      <c r="LG127"/>
      <c r="LH127"/>
      <c r="LI127" s="230">
        <f>ｽﾗｲｽ!LJ63</f>
        <v>0</v>
      </c>
      <c r="LJ127"/>
      <c r="LK127"/>
    </row>
    <row r="128" spans="1:778" x14ac:dyDescent="0.2">
      <c r="A128"/>
      <c r="B128"/>
      <c r="E128"/>
      <c r="F128"/>
      <c r="G128"/>
      <c r="H128"/>
      <c r="I128"/>
      <c r="J128" s="7" t="s">
        <v>434</v>
      </c>
      <c r="K128"/>
      <c r="L128"/>
      <c r="M128"/>
      <c r="N128"/>
      <c r="O128"/>
      <c r="Q128" s="504" t="s">
        <v>486</v>
      </c>
      <c r="R128" s="506" t="s">
        <v>456</v>
      </c>
      <c r="S128"/>
      <c r="T128"/>
      <c r="U128"/>
      <c r="W128"/>
      <c r="X128"/>
      <c r="Y128"/>
      <c r="Z128"/>
      <c r="AA128"/>
      <c r="AB128"/>
      <c r="AC128"/>
      <c r="AD128" s="33"/>
      <c r="AF128"/>
      <c r="AG128"/>
      <c r="AH128"/>
      <c r="AI128"/>
      <c r="AJ128"/>
      <c r="AK128"/>
      <c r="AQ128" s="503" t="s">
        <v>535</v>
      </c>
      <c r="AR128" s="7" t="s">
        <v>457</v>
      </c>
      <c r="AS128" s="230">
        <f>ｽﾘｯﾄ!AT67</f>
        <v>0</v>
      </c>
      <c r="AT128"/>
      <c r="AU128"/>
      <c r="AV128" s="230">
        <f>ｽﾘｯﾄ!AW67</f>
        <v>0</v>
      </c>
      <c r="AW128"/>
      <c r="AX128"/>
      <c r="AY128" s="230">
        <f>ｽﾘｯﾄ!AZ67</f>
        <v>0</v>
      </c>
      <c r="AZ128"/>
      <c r="BA128"/>
      <c r="BB128" s="230">
        <f>ｽﾘｯﾄ!BC67</f>
        <v>0</v>
      </c>
      <c r="BC128"/>
      <c r="BD128"/>
      <c r="BE128" s="230">
        <f>ｽﾘｯﾄ!BF67</f>
        <v>0</v>
      </c>
      <c r="BF128"/>
      <c r="BG128"/>
      <c r="BH128" s="230">
        <f>ｽﾘｯﾄ!BI67</f>
        <v>1</v>
      </c>
      <c r="BI128"/>
      <c r="BJ128"/>
      <c r="BK128" s="230">
        <f>ｽﾘｯﾄ!BL67</f>
        <v>0</v>
      </c>
      <c r="BL128"/>
      <c r="BM128"/>
      <c r="BN128" s="230">
        <f>ｽﾘｯﾄ!BO67</f>
        <v>0</v>
      </c>
      <c r="BO128"/>
      <c r="BP128"/>
      <c r="BQ128" s="230">
        <f>ｽﾘｯﾄ!BR67</f>
        <v>0</v>
      </c>
      <c r="BR128"/>
      <c r="BS128"/>
      <c r="BT128" s="230">
        <f>ｽﾘｯﾄ!BU67</f>
        <v>1</v>
      </c>
      <c r="BU128"/>
      <c r="BV128"/>
      <c r="BW128" s="230">
        <f>ｽﾘｯﾄ!BX67</f>
        <v>1</v>
      </c>
      <c r="BX128"/>
      <c r="BY128"/>
      <c r="BZ128" s="230">
        <f>ｽﾘｯﾄ!CA67</f>
        <v>0</v>
      </c>
      <c r="CA128"/>
      <c r="CB128"/>
      <c r="CC128" s="230">
        <f>ｽﾘｯﾄ!CD67</f>
        <v>0</v>
      </c>
      <c r="CD128"/>
      <c r="CE128"/>
      <c r="CF128" s="230">
        <f>ｽﾘｯﾄ!CG67</f>
        <v>0</v>
      </c>
      <c r="CG128"/>
      <c r="CH128"/>
      <c r="CI128" s="230">
        <f>ｽﾘｯﾄ!CJ67</f>
        <v>0</v>
      </c>
      <c r="CJ128"/>
      <c r="CK128"/>
      <c r="CL128" s="230">
        <f>ｽﾘｯﾄ!CM67</f>
        <v>1</v>
      </c>
      <c r="CM128"/>
      <c r="CN128"/>
      <c r="CO128" s="230">
        <f>ｽﾘｯﾄ!CP67</f>
        <v>1</v>
      </c>
      <c r="CP128"/>
      <c r="CQ128"/>
      <c r="CR128" s="230">
        <f>ｽﾘｯﾄ!CS67</f>
        <v>0</v>
      </c>
      <c r="CS128"/>
      <c r="CT128"/>
      <c r="CU128" s="230">
        <f>ｽﾘｯﾄ!CV67</f>
        <v>0</v>
      </c>
      <c r="CV128"/>
      <c r="CW128"/>
      <c r="CX128" s="230">
        <f>ｽﾘｯﾄ!CY67</f>
        <v>2</v>
      </c>
      <c r="CY128"/>
      <c r="CZ128"/>
      <c r="DA128" s="230">
        <f>ｽﾘｯﾄ!DB67</f>
        <v>0</v>
      </c>
      <c r="DB128"/>
      <c r="DC128"/>
      <c r="DD128" s="230">
        <f>ｽﾘｯﾄ!DE67</f>
        <v>0</v>
      </c>
      <c r="DE128"/>
      <c r="DF128"/>
      <c r="DG128" s="230">
        <f>ｽﾘｯﾄ!DH67</f>
        <v>1</v>
      </c>
      <c r="DH128"/>
      <c r="DI128"/>
      <c r="DJ128" s="230">
        <f>ｽﾘｯﾄ!DK67</f>
        <v>1</v>
      </c>
      <c r="DK128"/>
      <c r="DL128"/>
      <c r="DM128" s="230">
        <f>ｽﾘｯﾄ!DN67</f>
        <v>2</v>
      </c>
      <c r="DN128"/>
      <c r="DO128"/>
      <c r="DP128" s="230">
        <f>ｽﾘｯﾄ!DQ67</f>
        <v>0</v>
      </c>
      <c r="DQ128"/>
      <c r="DR128"/>
      <c r="DS128" s="230">
        <f>ｽﾘｯﾄ!DT67</f>
        <v>0</v>
      </c>
      <c r="DT128"/>
      <c r="DU128"/>
      <c r="DV128" s="230">
        <f>ｽﾘｯﾄ!DW67</f>
        <v>0</v>
      </c>
      <c r="DW128"/>
      <c r="DX128"/>
      <c r="DY128" s="230">
        <f>ｽﾘｯﾄ!DZ67</f>
        <v>0</v>
      </c>
      <c r="DZ128"/>
      <c r="EA128"/>
      <c r="EB128" s="230">
        <f>ｽﾘｯﾄ!EC67</f>
        <v>0</v>
      </c>
      <c r="EC128"/>
      <c r="ED128"/>
      <c r="EE128" s="230">
        <f>ｽﾘｯﾄ!EF67</f>
        <v>0</v>
      </c>
      <c r="EF128"/>
      <c r="EH128" s="230">
        <f>ｽﾘｯﾄ!EI67</f>
        <v>1</v>
      </c>
      <c r="EI128"/>
      <c r="EJ128"/>
      <c r="EK128" s="230">
        <f>ｽﾘｯﾄ!EL67</f>
        <v>1</v>
      </c>
      <c r="EL128"/>
      <c r="EM128"/>
      <c r="EN128" s="230">
        <f>ｽﾘｯﾄ!EO67</f>
        <v>0</v>
      </c>
      <c r="EO128"/>
      <c r="EP128"/>
      <c r="EQ128" s="230">
        <f>ｽﾘｯﾄ!ER67</f>
        <v>0</v>
      </c>
      <c r="ER128"/>
      <c r="ES128"/>
      <c r="ET128" s="230">
        <f>ｽﾘｯﾄ!EU67</f>
        <v>0</v>
      </c>
      <c r="EU128"/>
      <c r="EV128"/>
      <c r="EW128" s="230">
        <f>ｽﾘｯﾄ!EX67</f>
        <v>0</v>
      </c>
      <c r="EX128"/>
      <c r="EY128"/>
      <c r="EZ128" s="230">
        <f>ｽﾘｯﾄ!FA67</f>
        <v>1</v>
      </c>
      <c r="FA128"/>
      <c r="FB128"/>
      <c r="FC128" s="230">
        <f>ｽﾘｯﾄ!FD67</f>
        <v>1</v>
      </c>
      <c r="FD128"/>
      <c r="FE128"/>
      <c r="FF128" s="230">
        <f>ｽﾘｯﾄ!FG67</f>
        <v>1</v>
      </c>
      <c r="FG128"/>
      <c r="FH128"/>
      <c r="FI128" s="230">
        <f>ｽﾘｯﾄ!FJ67</f>
        <v>1</v>
      </c>
      <c r="FJ128"/>
      <c r="FK128"/>
      <c r="FL128" s="230">
        <f>ｽﾘｯﾄ!FM67</f>
        <v>0</v>
      </c>
      <c r="FM128"/>
      <c r="FN128"/>
      <c r="FO128" s="230">
        <f>ｽﾘｯﾄ!FP67</f>
        <v>0</v>
      </c>
      <c r="FP128"/>
      <c r="FQ128"/>
      <c r="FR128" s="230">
        <f>ｽﾘｯﾄ!FS67</f>
        <v>0</v>
      </c>
      <c r="FS128"/>
      <c r="FT128"/>
      <c r="FU128" s="230">
        <f>ｽﾘｯﾄ!FV67</f>
        <v>1</v>
      </c>
      <c r="FV128"/>
      <c r="FW128"/>
      <c r="FX128" s="230">
        <f>ｽﾘｯﾄ!FY67</f>
        <v>1</v>
      </c>
      <c r="FY128"/>
      <c r="FZ128"/>
      <c r="GA128" s="230">
        <f>ｽﾘｯﾄ!GB67</f>
        <v>0</v>
      </c>
      <c r="GB128"/>
      <c r="GC128"/>
      <c r="GD128" s="230">
        <f>ｽﾘｯﾄ!GE67</f>
        <v>1</v>
      </c>
      <c r="GE128"/>
      <c r="GF128"/>
      <c r="GG128" s="230">
        <f>ｽﾘｯﾄ!GH67</f>
        <v>0</v>
      </c>
      <c r="GH128"/>
      <c r="GI128"/>
      <c r="GJ128" s="230">
        <f>ｽﾘｯﾄ!GK67</f>
        <v>0</v>
      </c>
      <c r="GK128"/>
      <c r="GL128"/>
      <c r="GM128" s="230">
        <f>ｽﾘｯﾄ!GN67</f>
        <v>0</v>
      </c>
      <c r="GN128"/>
      <c r="GO128"/>
      <c r="GP128" s="230">
        <f>ｽﾘｯﾄ!GQ67</f>
        <v>0</v>
      </c>
      <c r="GQ128"/>
      <c r="GR128"/>
      <c r="GS128" s="230">
        <f>ｽﾘｯﾄ!GT67</f>
        <v>0</v>
      </c>
      <c r="GT128"/>
      <c r="GU128"/>
      <c r="GV128" s="230">
        <f>ｽﾘｯﾄ!GW67</f>
        <v>1</v>
      </c>
      <c r="GW128"/>
      <c r="GX128"/>
      <c r="GY128" s="230">
        <f>ｽﾘｯﾄ!GZ67</f>
        <v>1</v>
      </c>
      <c r="GZ128"/>
      <c r="HA128"/>
      <c r="HB128" s="230">
        <f>ｽﾘｯﾄ!HC67</f>
        <v>0</v>
      </c>
      <c r="HC128"/>
      <c r="HD128"/>
      <c r="HE128" s="230">
        <f>ｽﾘｯﾄ!HF67</f>
        <v>0</v>
      </c>
      <c r="HF128"/>
      <c r="HG128"/>
      <c r="HH128" s="230">
        <f>ｽﾘｯﾄ!HI67</f>
        <v>1</v>
      </c>
      <c r="HI128"/>
      <c r="HJ128"/>
      <c r="HK128" s="230">
        <f>ｽﾘｯﾄ!HL67</f>
        <v>1</v>
      </c>
      <c r="HL128"/>
      <c r="HM128"/>
      <c r="HN128" s="230">
        <f>ｽﾘｯﾄ!HO67</f>
        <v>0</v>
      </c>
      <c r="HO128"/>
      <c r="HP128"/>
      <c r="HQ128" s="230">
        <f>ｽﾘｯﾄ!HR67</f>
        <v>0</v>
      </c>
      <c r="HR128"/>
      <c r="HS128"/>
      <c r="HT128" s="230">
        <f>ｽﾘｯﾄ!HU67</f>
        <v>0</v>
      </c>
      <c r="HU128"/>
      <c r="HV128"/>
      <c r="HW128" s="230">
        <f>ｽﾘｯﾄ!HX67</f>
        <v>1</v>
      </c>
      <c r="HX128"/>
      <c r="HY128"/>
      <c r="HZ128" s="230">
        <f>ｽﾘｯﾄ!IA67</f>
        <v>0</v>
      </c>
      <c r="IA128"/>
      <c r="IB128"/>
      <c r="IC128" s="230">
        <f>ｽﾘｯﾄ!ID67</f>
        <v>0</v>
      </c>
      <c r="ID128"/>
      <c r="IE128"/>
      <c r="IF128" s="230">
        <f>ｽﾘｯﾄ!IG67</f>
        <v>0</v>
      </c>
      <c r="IG128"/>
      <c r="IH128"/>
      <c r="II128" s="230">
        <f>ｽﾘｯﾄ!IJ67</f>
        <v>0</v>
      </c>
      <c r="IJ128"/>
      <c r="IK128"/>
      <c r="IL128" s="230">
        <f>ｽﾘｯﾄ!IM67</f>
        <v>0</v>
      </c>
      <c r="IM128"/>
      <c r="IN128"/>
      <c r="IO128" s="230">
        <f>ｽﾘｯﾄ!IP67</f>
        <v>2</v>
      </c>
      <c r="IP128"/>
      <c r="IQ128"/>
      <c r="IR128" s="230">
        <f>ｽﾘｯﾄ!IS67</f>
        <v>2</v>
      </c>
      <c r="IS128"/>
      <c r="IT128"/>
      <c r="IU128" s="230">
        <f>ｽﾘｯﾄ!IV67</f>
        <v>0</v>
      </c>
      <c r="IV128"/>
      <c r="IW128"/>
      <c r="IX128" s="230">
        <f>ｽﾘｯﾄ!IY67</f>
        <v>0</v>
      </c>
      <c r="IY128"/>
      <c r="IZ128"/>
      <c r="JA128" s="230">
        <f>ｽﾘｯﾄ!JB67</f>
        <v>0</v>
      </c>
      <c r="JB128"/>
      <c r="JC128"/>
      <c r="JD128" s="230">
        <f>ｽﾘｯﾄ!JE67</f>
        <v>0</v>
      </c>
      <c r="JE128"/>
      <c r="JF128"/>
      <c r="JG128" s="230">
        <f>ｽﾘｯﾄ!JH67</f>
        <v>0</v>
      </c>
      <c r="JH128"/>
      <c r="JI128"/>
      <c r="JJ128" s="230">
        <f>ｽﾘｯﾄ!JK67</f>
        <v>0</v>
      </c>
      <c r="JK128"/>
      <c r="JL128"/>
      <c r="JM128" s="230">
        <f>ｽﾘｯﾄ!JN67</f>
        <v>0</v>
      </c>
      <c r="JN128"/>
      <c r="JO128"/>
      <c r="JP128" s="230">
        <f>ｽﾘｯﾄ!JQ67</f>
        <v>0</v>
      </c>
      <c r="JQ128"/>
      <c r="JR128"/>
      <c r="JS128" s="230">
        <f>ｽﾘｯﾄ!JT67</f>
        <v>0</v>
      </c>
      <c r="JT128"/>
      <c r="JU128"/>
      <c r="JV128" s="230">
        <f>ｽﾘｯﾄ!JW67</f>
        <v>0</v>
      </c>
      <c r="JW128"/>
      <c r="JX128"/>
      <c r="JY128" s="230">
        <f>ｽﾘｯﾄ!JZ67</f>
        <v>0</v>
      </c>
      <c r="JZ128"/>
      <c r="KA128"/>
      <c r="KB128" s="230">
        <f>ｽﾘｯﾄ!KC67</f>
        <v>0</v>
      </c>
      <c r="KC128"/>
      <c r="KD128"/>
      <c r="KE128" s="230">
        <f>ｽﾘｯﾄ!KF67</f>
        <v>0</v>
      </c>
      <c r="KF128"/>
      <c r="KG128"/>
      <c r="KH128" s="230">
        <f>ｽﾘｯﾄ!KI67</f>
        <v>0</v>
      </c>
      <c r="KI128"/>
      <c r="KJ128"/>
      <c r="KK128" s="230">
        <f>ｽﾘｯﾄ!KL67</f>
        <v>0</v>
      </c>
      <c r="KL128"/>
      <c r="KM128"/>
      <c r="KN128" s="230">
        <f>ｽﾘｯﾄ!KO67</f>
        <v>0</v>
      </c>
      <c r="KO128"/>
      <c r="KP128"/>
      <c r="KQ128" s="230">
        <f>ｽﾘｯﾄ!KR67</f>
        <v>0</v>
      </c>
      <c r="KR128"/>
      <c r="KS128"/>
      <c r="KT128" s="230">
        <f>ｽﾘｯﾄ!KU67</f>
        <v>0</v>
      </c>
      <c r="KU128"/>
      <c r="KV128"/>
      <c r="KW128" s="230">
        <f>ｽﾘｯﾄ!KX67</f>
        <v>0</v>
      </c>
      <c r="KX128"/>
      <c r="KY128"/>
      <c r="KZ128" s="230">
        <f>ｽﾘｯﾄ!LA67</f>
        <v>0</v>
      </c>
      <c r="LA128"/>
      <c r="LB128"/>
      <c r="LC128" s="230">
        <f>ｽﾘｯﾄ!LD67</f>
        <v>0</v>
      </c>
      <c r="LD128"/>
      <c r="LE128"/>
      <c r="LF128" s="230">
        <f>ｽﾘｯﾄ!LG67</f>
        <v>0</v>
      </c>
      <c r="LG128"/>
      <c r="LH128"/>
      <c r="LI128" s="230">
        <f>ｽﾘｯﾄ!LJ67</f>
        <v>0</v>
      </c>
      <c r="LJ128"/>
      <c r="LK128"/>
    </row>
    <row r="129" spans="1:323" ht="12" customHeight="1" x14ac:dyDescent="0.2">
      <c r="A129"/>
      <c r="B129"/>
      <c r="E129"/>
      <c r="F129"/>
      <c r="G129"/>
      <c r="H129"/>
      <c r="I129"/>
      <c r="J129" s="7" t="s">
        <v>458</v>
      </c>
      <c r="K129"/>
      <c r="L129"/>
      <c r="M129"/>
      <c r="N129"/>
      <c r="O129"/>
      <c r="Q129" s="504" t="s">
        <v>461</v>
      </c>
      <c r="R129" s="506" t="s">
        <v>458</v>
      </c>
      <c r="S129"/>
      <c r="T129"/>
      <c r="U129"/>
      <c r="W129"/>
      <c r="X129"/>
      <c r="Y129"/>
      <c r="Z129"/>
      <c r="AA129"/>
      <c r="AB129"/>
      <c r="AC129"/>
      <c r="AD129" s="33"/>
      <c r="AF129"/>
      <c r="AG129"/>
      <c r="AH129"/>
      <c r="AI129"/>
      <c r="AJ129"/>
      <c r="AK129"/>
      <c r="AQ129" s="503" t="s">
        <v>536</v>
      </c>
      <c r="AR129" s="7" t="s">
        <v>458</v>
      </c>
      <c r="AS129" s="230">
        <f>検反!AT20</f>
        <v>0</v>
      </c>
      <c r="AT129"/>
      <c r="AU129"/>
      <c r="AV129" s="230">
        <f>検反!AW20</f>
        <v>1</v>
      </c>
      <c r="AW129"/>
      <c r="AX129"/>
      <c r="AY129" s="230">
        <f>検反!AZ20</f>
        <v>0</v>
      </c>
      <c r="AZ129"/>
      <c r="BA129"/>
      <c r="BB129" s="230">
        <f>検反!BC20</f>
        <v>0</v>
      </c>
      <c r="BC129"/>
      <c r="BD129"/>
      <c r="BE129" s="230">
        <f>検反!BF20</f>
        <v>0</v>
      </c>
      <c r="BF129"/>
      <c r="BG129"/>
      <c r="BH129" s="230">
        <f>検反!BI20</f>
        <v>1</v>
      </c>
      <c r="BI129"/>
      <c r="BJ129"/>
      <c r="BK129" s="230">
        <f>検反!BL20</f>
        <v>0</v>
      </c>
      <c r="BL129"/>
      <c r="BM129"/>
      <c r="BN129" s="230">
        <f>検反!BO20</f>
        <v>0</v>
      </c>
      <c r="BO129"/>
      <c r="BP129"/>
      <c r="BQ129" s="230">
        <f>検反!BR20</f>
        <v>1</v>
      </c>
      <c r="BR129"/>
      <c r="BS129"/>
      <c r="BT129" s="230">
        <f>検反!BU20</f>
        <v>0</v>
      </c>
      <c r="BU129"/>
      <c r="BV129"/>
      <c r="BW129" s="230">
        <f>検反!BX20</f>
        <v>1</v>
      </c>
      <c r="BX129"/>
      <c r="BY129"/>
      <c r="BZ129" s="230">
        <f>検反!CA20</f>
        <v>1</v>
      </c>
      <c r="CA129"/>
      <c r="CB129"/>
      <c r="CC129" s="230">
        <f>検反!CD20</f>
        <v>1</v>
      </c>
      <c r="CD129"/>
      <c r="CE129"/>
      <c r="CF129" s="230">
        <f>検反!CG20</f>
        <v>0</v>
      </c>
      <c r="CG129"/>
      <c r="CH129"/>
      <c r="CI129" s="230">
        <f>検反!CJ20</f>
        <v>0</v>
      </c>
      <c r="CJ129"/>
      <c r="CK129"/>
      <c r="CL129" s="230">
        <f>検反!CM20</f>
        <v>1</v>
      </c>
      <c r="CM129"/>
      <c r="CN129"/>
      <c r="CO129" s="230">
        <f>検反!CP20</f>
        <v>1</v>
      </c>
      <c r="CP129"/>
      <c r="CQ129"/>
      <c r="CR129" s="230">
        <f>検反!CS20</f>
        <v>1</v>
      </c>
      <c r="CS129"/>
      <c r="CT129"/>
      <c r="CU129" s="230">
        <f>検反!CV20</f>
        <v>0</v>
      </c>
      <c r="CV129"/>
      <c r="CW129"/>
      <c r="CX129" s="230">
        <f>検反!CY20</f>
        <v>1</v>
      </c>
      <c r="CY129"/>
      <c r="CZ129"/>
      <c r="DA129" s="230">
        <f>検反!DB20</f>
        <v>0</v>
      </c>
      <c r="DB129"/>
      <c r="DC129"/>
      <c r="DD129" s="230">
        <f>検反!DE20</f>
        <v>0</v>
      </c>
      <c r="DE129"/>
      <c r="DF129"/>
      <c r="DG129" s="230">
        <f>検反!DH20</f>
        <v>1</v>
      </c>
      <c r="DH129"/>
      <c r="DI129"/>
      <c r="DJ129" s="230">
        <f>検反!DK20</f>
        <v>1</v>
      </c>
      <c r="DK129"/>
      <c r="DL129"/>
      <c r="DM129" s="230">
        <f>検反!DN20</f>
        <v>1</v>
      </c>
      <c r="DN129"/>
      <c r="DO129"/>
      <c r="DP129" s="230">
        <f>検反!DQ20</f>
        <v>1</v>
      </c>
      <c r="DQ129"/>
      <c r="DR129"/>
      <c r="DS129" s="230">
        <f>検反!DT20</f>
        <v>2</v>
      </c>
      <c r="DT129"/>
      <c r="DU129"/>
      <c r="DV129" s="230">
        <f>検反!DW20</f>
        <v>0</v>
      </c>
      <c r="DW129"/>
      <c r="DX129"/>
      <c r="DY129" s="230">
        <f>検反!DZ20</f>
        <v>0</v>
      </c>
      <c r="DZ129"/>
      <c r="EA129"/>
      <c r="EB129" s="230">
        <f>検反!EC20</f>
        <v>2</v>
      </c>
      <c r="EC129"/>
      <c r="ED129"/>
      <c r="EE129" s="230">
        <f>検反!EF20</f>
        <v>0</v>
      </c>
      <c r="EF129"/>
      <c r="EH129" s="230">
        <f>検反!EI20</f>
        <v>1</v>
      </c>
      <c r="EI129"/>
      <c r="EJ129"/>
      <c r="EK129" s="230">
        <f>検反!EL20</f>
        <v>1</v>
      </c>
      <c r="EL129"/>
      <c r="EM129"/>
      <c r="EN129" s="230">
        <f>検反!EO20</f>
        <v>1</v>
      </c>
      <c r="EO129"/>
      <c r="EP129"/>
      <c r="EQ129" s="230">
        <f>検反!ER20</f>
        <v>0</v>
      </c>
      <c r="ER129"/>
      <c r="ES129"/>
      <c r="ET129" s="230">
        <f>検反!EU20</f>
        <v>0</v>
      </c>
      <c r="EU129"/>
      <c r="EV129"/>
      <c r="EW129" s="230">
        <f>検反!EX20</f>
        <v>1</v>
      </c>
      <c r="EX129"/>
      <c r="EY129"/>
      <c r="EZ129" s="230">
        <f>検反!FA20</f>
        <v>1</v>
      </c>
      <c r="FA129"/>
      <c r="FB129"/>
      <c r="FC129" s="230">
        <f>検反!FD20</f>
        <v>0</v>
      </c>
      <c r="FD129"/>
      <c r="FE129"/>
      <c r="FF129" s="230">
        <f>検反!FG20</f>
        <v>0</v>
      </c>
      <c r="FG129"/>
      <c r="FH129"/>
      <c r="FI129" s="230">
        <f>検反!FJ20</f>
        <v>0</v>
      </c>
      <c r="FJ129"/>
      <c r="FK129"/>
      <c r="FL129" s="230">
        <f>検反!FM20</f>
        <v>0</v>
      </c>
      <c r="FM129"/>
      <c r="FN129"/>
      <c r="FO129" s="230">
        <f>検反!FP20</f>
        <v>0</v>
      </c>
      <c r="FP129"/>
      <c r="FQ129"/>
      <c r="FR129" s="230">
        <f>検反!FS20</f>
        <v>1</v>
      </c>
      <c r="FS129"/>
      <c r="FT129"/>
      <c r="FU129" s="230">
        <f>検反!FV20</f>
        <v>1</v>
      </c>
      <c r="FV129"/>
      <c r="FW129"/>
      <c r="FX129" s="230">
        <f>検反!FY20</f>
        <v>0</v>
      </c>
      <c r="FY129"/>
      <c r="FZ129"/>
      <c r="GA129" s="230">
        <f>検反!GB20</f>
        <v>1</v>
      </c>
      <c r="GB129"/>
      <c r="GC129"/>
      <c r="GD129" s="230">
        <f>検反!GE20</f>
        <v>0</v>
      </c>
      <c r="GE129"/>
      <c r="GF129"/>
      <c r="GG129" s="230">
        <f>検反!GH20</f>
        <v>0</v>
      </c>
      <c r="GH129"/>
      <c r="GI129"/>
      <c r="GJ129" s="230">
        <f>検反!GK20</f>
        <v>0</v>
      </c>
      <c r="GK129"/>
      <c r="GL129"/>
      <c r="GM129" s="230">
        <f>検反!GN20</f>
        <v>1</v>
      </c>
      <c r="GN129"/>
      <c r="GO129"/>
      <c r="GP129" s="230">
        <f>検反!GQ20</f>
        <v>1</v>
      </c>
      <c r="GQ129"/>
      <c r="GR129"/>
      <c r="GS129" s="230">
        <f>検反!GT20</f>
        <v>1</v>
      </c>
      <c r="GT129"/>
      <c r="GU129"/>
      <c r="GV129" s="230">
        <f>検反!GW20</f>
        <v>1</v>
      </c>
      <c r="GW129"/>
      <c r="GX129"/>
      <c r="GY129" s="230">
        <f>検反!GZ20</f>
        <v>1</v>
      </c>
      <c r="GZ129"/>
      <c r="HA129"/>
      <c r="HB129" s="230">
        <f>検反!HC20</f>
        <v>0</v>
      </c>
      <c r="HC129"/>
      <c r="HD129"/>
      <c r="HE129" s="230">
        <f>検反!HF20</f>
        <v>0</v>
      </c>
      <c r="HF129"/>
      <c r="HG129"/>
      <c r="HH129" s="230">
        <f>検反!HI20</f>
        <v>1</v>
      </c>
      <c r="HI129"/>
      <c r="HJ129"/>
      <c r="HK129" s="230">
        <f>検反!HL20</f>
        <v>1</v>
      </c>
      <c r="HL129"/>
      <c r="HM129"/>
      <c r="HN129" s="230">
        <f>検反!HO20</f>
        <v>1</v>
      </c>
      <c r="HO129"/>
      <c r="HP129"/>
      <c r="HQ129" s="230">
        <f>検反!HR20</f>
        <v>0</v>
      </c>
      <c r="HR129"/>
      <c r="HS129"/>
      <c r="HT129" s="230">
        <f>検反!HU20</f>
        <v>0</v>
      </c>
      <c r="HU129"/>
      <c r="HV129"/>
      <c r="HW129" s="230">
        <f>検反!HX20</f>
        <v>0</v>
      </c>
      <c r="HX129"/>
      <c r="HY129"/>
      <c r="HZ129" s="230">
        <f>検反!IA20</f>
        <v>0</v>
      </c>
      <c r="IA129"/>
      <c r="IB129"/>
      <c r="IC129" s="230">
        <f>検反!ID20</f>
        <v>0</v>
      </c>
      <c r="ID129"/>
      <c r="IE129"/>
      <c r="IF129" s="230">
        <f>検反!IG20</f>
        <v>0</v>
      </c>
      <c r="IG129"/>
      <c r="IH129"/>
      <c r="II129" s="230">
        <f>検反!IJ20</f>
        <v>0</v>
      </c>
      <c r="IJ129"/>
      <c r="IK129"/>
      <c r="IL129" s="230">
        <f>検反!IM20</f>
        <v>0</v>
      </c>
      <c r="IM129"/>
      <c r="IN129"/>
      <c r="IO129" s="230">
        <f>検反!IP20</f>
        <v>0</v>
      </c>
      <c r="IP129"/>
      <c r="IQ129"/>
      <c r="IR129" s="230">
        <f>検反!IS20</f>
        <v>2</v>
      </c>
      <c r="IS129"/>
      <c r="IT129"/>
      <c r="IU129" s="230">
        <f>検反!IV20</f>
        <v>0</v>
      </c>
      <c r="IV129"/>
      <c r="IW129"/>
      <c r="IX129" s="230">
        <f>検反!IY20</f>
        <v>0</v>
      </c>
      <c r="IY129"/>
      <c r="IZ129"/>
      <c r="JA129" s="230">
        <f>検反!JB20</f>
        <v>0</v>
      </c>
      <c r="JB129"/>
      <c r="JC129"/>
      <c r="JD129" s="230">
        <f>検反!JE20</f>
        <v>0</v>
      </c>
      <c r="JE129"/>
      <c r="JF129"/>
      <c r="JG129" s="230">
        <f>検反!JH20</f>
        <v>0</v>
      </c>
      <c r="JH129"/>
      <c r="JI129"/>
      <c r="JJ129" s="230">
        <f>検反!JK20</f>
        <v>0</v>
      </c>
      <c r="JK129"/>
      <c r="JL129"/>
      <c r="JM129" s="230">
        <f>検反!JN20</f>
        <v>0</v>
      </c>
      <c r="JN129"/>
      <c r="JO129"/>
      <c r="JP129" s="230">
        <f>検反!JQ20</f>
        <v>0</v>
      </c>
      <c r="JQ129"/>
      <c r="JR129"/>
      <c r="JS129" s="230">
        <f>検反!JT20</f>
        <v>0</v>
      </c>
      <c r="JT129"/>
      <c r="JU129"/>
      <c r="JV129" s="230">
        <f>検反!JW20</f>
        <v>0</v>
      </c>
      <c r="JW129"/>
      <c r="JX129"/>
      <c r="JY129" s="230">
        <f>検反!JZ20</f>
        <v>0</v>
      </c>
      <c r="JZ129"/>
      <c r="KA129"/>
      <c r="KB129" s="230">
        <f>検反!KC20</f>
        <v>0</v>
      </c>
      <c r="KC129"/>
      <c r="KD129"/>
      <c r="KE129" s="230">
        <f>検反!KF20</f>
        <v>0</v>
      </c>
      <c r="KF129"/>
      <c r="KG129"/>
      <c r="KH129" s="230">
        <f>検反!KI20</f>
        <v>0</v>
      </c>
      <c r="KI129"/>
      <c r="KJ129"/>
      <c r="KK129" s="230">
        <f>検反!KL20</f>
        <v>0</v>
      </c>
      <c r="KL129"/>
      <c r="KM129"/>
      <c r="KN129" s="230">
        <f>検反!KO20</f>
        <v>0</v>
      </c>
      <c r="KO129"/>
      <c r="KP129"/>
      <c r="KQ129" s="230">
        <f>検反!KR20</f>
        <v>0</v>
      </c>
      <c r="KR129"/>
      <c r="KS129"/>
      <c r="KT129" s="230">
        <f>検反!KU20</f>
        <v>0</v>
      </c>
      <c r="KU129"/>
      <c r="KV129"/>
      <c r="KW129" s="230">
        <f>検反!KX20</f>
        <v>0</v>
      </c>
      <c r="KX129"/>
      <c r="KY129"/>
      <c r="KZ129" s="230">
        <f>検反!LA20</f>
        <v>0</v>
      </c>
      <c r="LA129"/>
      <c r="LB129"/>
      <c r="LC129" s="230">
        <f>検反!LD20</f>
        <v>0</v>
      </c>
      <c r="LD129"/>
      <c r="LE129"/>
      <c r="LF129" s="230">
        <f>検反!LG20</f>
        <v>0</v>
      </c>
      <c r="LG129"/>
      <c r="LH129"/>
      <c r="LI129" s="230">
        <f>検反!LJ20</f>
        <v>0</v>
      </c>
      <c r="LJ129"/>
      <c r="LK129"/>
    </row>
    <row r="130" spans="1:323" x14ac:dyDescent="0.2">
      <c r="A130"/>
      <c r="B130"/>
      <c r="E130"/>
      <c r="F130"/>
      <c r="G130"/>
      <c r="H130"/>
      <c r="I130"/>
      <c r="J130" s="7" t="s">
        <v>459</v>
      </c>
      <c r="K130"/>
      <c r="L130"/>
      <c r="M130"/>
      <c r="N130"/>
      <c r="O130"/>
      <c r="Q130" s="504" t="s">
        <v>516</v>
      </c>
      <c r="R130" s="506" t="s">
        <v>464</v>
      </c>
      <c r="S130"/>
      <c r="T130"/>
      <c r="U130"/>
      <c r="W130"/>
      <c r="X130"/>
      <c r="Y130"/>
      <c r="Z130"/>
      <c r="AA130"/>
      <c r="AB130"/>
      <c r="AC130"/>
      <c r="AD130" s="33"/>
      <c r="AF130"/>
      <c r="AG130"/>
      <c r="AH130"/>
      <c r="AI130"/>
      <c r="AJ130"/>
      <c r="AK130"/>
      <c r="AQ130" s="503" t="s">
        <v>462</v>
      </c>
      <c r="AR130" s="7" t="s">
        <v>459</v>
      </c>
      <c r="AS130" s="230">
        <f>ｴﾝﾎﾞｽ!AT26</f>
        <v>0</v>
      </c>
      <c r="AT130"/>
      <c r="AU130"/>
      <c r="AV130" s="230">
        <f>ｴﾝﾎﾞｽ!AW26</f>
        <v>0</v>
      </c>
      <c r="AW130"/>
      <c r="AX130"/>
      <c r="AY130" s="230">
        <f>ｴﾝﾎﾞｽ!AZ26</f>
        <v>2</v>
      </c>
      <c r="AZ130"/>
      <c r="BA130"/>
      <c r="BB130" s="230">
        <f>ｴﾝﾎﾞｽ!BC26</f>
        <v>0</v>
      </c>
      <c r="BC130"/>
      <c r="BD130"/>
      <c r="BE130" s="230">
        <f>ｴﾝﾎﾞｽ!BF26</f>
        <v>0</v>
      </c>
      <c r="BF130"/>
      <c r="BG130"/>
      <c r="BH130" s="230">
        <f>ｴﾝﾎﾞｽ!BI26</f>
        <v>0</v>
      </c>
      <c r="BI130"/>
      <c r="BJ130"/>
      <c r="BK130" s="230">
        <f>ｴﾝﾎﾞｽ!BL26</f>
        <v>0</v>
      </c>
      <c r="BL130"/>
      <c r="BM130"/>
      <c r="BN130" s="230">
        <f>ｴﾝﾎﾞｽ!BO26</f>
        <v>0</v>
      </c>
      <c r="BO130"/>
      <c r="BP130"/>
      <c r="BQ130" s="230">
        <f>ｴﾝﾎﾞｽ!BR26</f>
        <v>0</v>
      </c>
      <c r="BR130"/>
      <c r="BS130"/>
      <c r="BT130" s="230">
        <f>ｴﾝﾎﾞｽ!BU26</f>
        <v>2</v>
      </c>
      <c r="BU130"/>
      <c r="BV130"/>
      <c r="BW130" s="230">
        <f>ｴﾝﾎﾞｽ!BX26</f>
        <v>0</v>
      </c>
      <c r="BX130"/>
      <c r="BY130"/>
      <c r="BZ130" s="230">
        <f>ｴﾝﾎﾞｽ!CA26</f>
        <v>0</v>
      </c>
      <c r="CA130"/>
      <c r="CB130"/>
      <c r="CC130" s="230">
        <f>ｴﾝﾎﾞｽ!CD26</f>
        <v>0</v>
      </c>
      <c r="CD130"/>
      <c r="CE130"/>
      <c r="CF130" s="230">
        <f>ｴﾝﾎﾞｽ!CG26</f>
        <v>0</v>
      </c>
      <c r="CG130"/>
      <c r="CH130"/>
      <c r="CI130" s="230">
        <f>ｴﾝﾎﾞｽ!CJ26</f>
        <v>0</v>
      </c>
      <c r="CJ130"/>
      <c r="CK130"/>
      <c r="CL130" s="230">
        <f>ｴﾝﾎﾞｽ!CM26</f>
        <v>0</v>
      </c>
      <c r="CM130"/>
      <c r="CN130"/>
      <c r="CO130" s="230">
        <f>ｴﾝﾎﾞｽ!CP26</f>
        <v>0</v>
      </c>
      <c r="CP130"/>
      <c r="CQ130"/>
      <c r="CR130" s="230">
        <f>ｴﾝﾎﾞｽ!CS26</f>
        <v>0</v>
      </c>
      <c r="CS130"/>
      <c r="CT130"/>
      <c r="CU130" s="230">
        <f>ｴﾝﾎﾞｽ!CV26</f>
        <v>0</v>
      </c>
      <c r="CV130"/>
      <c r="CW130"/>
      <c r="CX130" s="230">
        <f>ｴﾝﾎﾞｽ!CY26</f>
        <v>2</v>
      </c>
      <c r="CY130"/>
      <c r="CZ130"/>
      <c r="DA130" s="230">
        <f>ｴﾝﾎﾞｽ!DB26</f>
        <v>0</v>
      </c>
      <c r="DB130"/>
      <c r="DC130"/>
      <c r="DD130" s="230">
        <f>ｴﾝﾎﾞｽ!DE26</f>
        <v>0</v>
      </c>
      <c r="DE130"/>
      <c r="DF130"/>
      <c r="DG130" s="230">
        <f>ｴﾝﾎﾞｽ!DH26</f>
        <v>0</v>
      </c>
      <c r="DH130"/>
      <c r="DI130"/>
      <c r="DJ130" s="230">
        <f>ｴﾝﾎﾞｽ!DK26</f>
        <v>0</v>
      </c>
      <c r="DK130"/>
      <c r="DL130"/>
      <c r="DM130" s="230">
        <f>ｴﾝﾎﾞｽ!DN26</f>
        <v>0</v>
      </c>
      <c r="DN130"/>
      <c r="DO130"/>
      <c r="DP130" s="230">
        <f>ｴﾝﾎﾞｽ!DQ26</f>
        <v>0</v>
      </c>
      <c r="DQ130"/>
      <c r="DR130"/>
      <c r="DS130" s="230">
        <f>ｴﾝﾎﾞｽ!DT26</f>
        <v>0</v>
      </c>
      <c r="DT130"/>
      <c r="DU130"/>
      <c r="DV130" s="230">
        <f>ｴﾝﾎﾞｽ!DW26</f>
        <v>0</v>
      </c>
      <c r="DW130"/>
      <c r="DX130"/>
      <c r="DY130" s="230">
        <f>ｴﾝﾎﾞｽ!DZ26</f>
        <v>0</v>
      </c>
      <c r="DZ130"/>
      <c r="EA130"/>
      <c r="EB130" s="230">
        <f>ｴﾝﾎﾞｽ!EC26</f>
        <v>0</v>
      </c>
      <c r="EC130"/>
      <c r="ED130"/>
      <c r="EE130" s="230">
        <f>ｴﾝﾎﾞｽ!EF26</f>
        <v>0</v>
      </c>
      <c r="EF130"/>
      <c r="EH130" s="230">
        <f>ｴﾝﾎﾞｽ!EI26</f>
        <v>0</v>
      </c>
      <c r="EI130"/>
      <c r="EJ130"/>
      <c r="EK130" s="230">
        <f>ｴﾝﾎﾞｽ!EL26</f>
        <v>2</v>
      </c>
      <c r="EL130"/>
      <c r="EM130"/>
      <c r="EN130" s="230">
        <f>ｴﾝﾎﾞｽ!EO26</f>
        <v>0</v>
      </c>
      <c r="EO130"/>
      <c r="EP130"/>
      <c r="EQ130" s="230">
        <f>ｴﾝﾎﾞｽ!ER26</f>
        <v>2</v>
      </c>
      <c r="ER130"/>
      <c r="ES130"/>
      <c r="ET130" s="230">
        <f>ｴﾝﾎﾞｽ!EU26</f>
        <v>0</v>
      </c>
      <c r="EU130"/>
      <c r="EV130"/>
      <c r="EW130" s="230">
        <f>ｴﾝﾎﾞｽ!EX26</f>
        <v>0</v>
      </c>
      <c r="EX130"/>
      <c r="EY130"/>
      <c r="EZ130" s="230">
        <f>ｴﾝﾎﾞｽ!FA26</f>
        <v>0</v>
      </c>
      <c r="FA130"/>
      <c r="FB130"/>
      <c r="FC130" s="230">
        <f>ｴﾝﾎﾞｽ!FD26</f>
        <v>0</v>
      </c>
      <c r="FD130"/>
      <c r="FE130"/>
      <c r="FF130" s="230">
        <f>ｴﾝﾎﾞｽ!FG26</f>
        <v>0</v>
      </c>
      <c r="FG130"/>
      <c r="FH130"/>
      <c r="FI130" s="230">
        <f>ｴﾝﾎﾞｽ!FJ26</f>
        <v>0</v>
      </c>
      <c r="FJ130"/>
      <c r="FK130"/>
      <c r="FL130" s="230">
        <f>ｴﾝﾎﾞｽ!FM26</f>
        <v>0</v>
      </c>
      <c r="FM130"/>
      <c r="FN130"/>
      <c r="FO130" s="230">
        <f>ｴﾝﾎﾞｽ!FP26</f>
        <v>0</v>
      </c>
      <c r="FP130"/>
      <c r="FQ130"/>
      <c r="FR130" s="230">
        <f>ｴﾝﾎﾞｽ!FS26</f>
        <v>0</v>
      </c>
      <c r="FS130"/>
      <c r="FT130"/>
      <c r="FU130" s="230">
        <f>ｴﾝﾎﾞｽ!FV26</f>
        <v>0</v>
      </c>
      <c r="FV130"/>
      <c r="FW130"/>
      <c r="FX130" s="230">
        <f>ｴﾝﾎﾞｽ!FY26</f>
        <v>0</v>
      </c>
      <c r="FY130"/>
      <c r="FZ130"/>
      <c r="GA130" s="230">
        <f>ｴﾝﾎﾞｽ!GB26</f>
        <v>0</v>
      </c>
      <c r="GB130"/>
      <c r="GC130"/>
      <c r="GD130" s="230">
        <f>ｴﾝﾎﾞｽ!GE26</f>
        <v>0</v>
      </c>
      <c r="GE130"/>
      <c r="GF130"/>
      <c r="GG130" s="230">
        <f>ｴﾝﾎﾞｽ!GH26</f>
        <v>0</v>
      </c>
      <c r="GH130"/>
      <c r="GI130"/>
      <c r="GJ130" s="230">
        <f>ｴﾝﾎﾞｽ!GK26</f>
        <v>0</v>
      </c>
      <c r="GK130"/>
      <c r="GL130"/>
      <c r="GM130" s="230">
        <f>ｴﾝﾎﾞｽ!GN26</f>
        <v>0</v>
      </c>
      <c r="GN130"/>
      <c r="GO130"/>
      <c r="GP130" s="230">
        <f>ｴﾝﾎﾞｽ!GQ26</f>
        <v>0</v>
      </c>
      <c r="GQ130"/>
      <c r="GR130"/>
      <c r="GS130" s="230">
        <f>ｴﾝﾎﾞｽ!GT26</f>
        <v>2</v>
      </c>
      <c r="GT130"/>
      <c r="GU130"/>
      <c r="GV130" s="230">
        <f>ｴﾝﾎﾞｽ!GW26</f>
        <v>0</v>
      </c>
      <c r="GW130"/>
      <c r="GX130"/>
      <c r="GY130" s="230">
        <f>ｴﾝﾎﾞｽ!GZ26</f>
        <v>0</v>
      </c>
      <c r="GZ130"/>
      <c r="HA130"/>
      <c r="HB130" s="230">
        <f>ｴﾝﾎﾞｽ!HC26</f>
        <v>0</v>
      </c>
      <c r="HC130"/>
      <c r="HD130"/>
      <c r="HE130" s="230">
        <f>ｴﾝﾎﾞｽ!HF26</f>
        <v>0</v>
      </c>
      <c r="HF130"/>
      <c r="HG130"/>
      <c r="HH130" s="230">
        <f>ｴﾝﾎﾞｽ!HI26</f>
        <v>0</v>
      </c>
      <c r="HI130"/>
      <c r="HJ130"/>
      <c r="HK130" s="230">
        <f>ｴﾝﾎﾞｽ!HL26</f>
        <v>0</v>
      </c>
      <c r="HL130"/>
      <c r="HM130"/>
      <c r="HN130" s="230">
        <f>ｴﾝﾎﾞｽ!HO26</f>
        <v>0</v>
      </c>
      <c r="HO130"/>
      <c r="HP130"/>
      <c r="HQ130" s="230">
        <f>ｴﾝﾎﾞｽ!HR26</f>
        <v>0</v>
      </c>
      <c r="HR130"/>
      <c r="HS130"/>
      <c r="HT130" s="230">
        <f>ｴﾝﾎﾞｽ!HU26</f>
        <v>0</v>
      </c>
      <c r="HU130"/>
      <c r="HV130"/>
      <c r="HW130" s="230">
        <f>ｴﾝﾎﾞｽ!HX26</f>
        <v>0</v>
      </c>
      <c r="HX130"/>
      <c r="HY130"/>
      <c r="HZ130" s="230">
        <f>ｴﾝﾎﾞｽ!IA26</f>
        <v>0</v>
      </c>
      <c r="IA130"/>
      <c r="IB130"/>
      <c r="IC130" s="230">
        <f>ｴﾝﾎﾞｽ!ID26</f>
        <v>0</v>
      </c>
      <c r="ID130"/>
      <c r="IE130"/>
      <c r="IF130" s="230">
        <f>ｴﾝﾎﾞｽ!IG26</f>
        <v>0</v>
      </c>
      <c r="IG130"/>
      <c r="IH130"/>
      <c r="II130" s="230">
        <f>ｴﾝﾎﾞｽ!IJ26</f>
        <v>0</v>
      </c>
      <c r="IJ130"/>
      <c r="IK130"/>
      <c r="IL130" s="230">
        <f>ｴﾝﾎﾞｽ!IM26</f>
        <v>0</v>
      </c>
      <c r="IM130"/>
      <c r="IN130"/>
      <c r="IO130" s="230">
        <f>ｴﾝﾎﾞｽ!IP26</f>
        <v>0</v>
      </c>
      <c r="IP130"/>
      <c r="IQ130"/>
      <c r="IR130" s="230">
        <f>ｴﾝﾎﾞｽ!IS26</f>
        <v>0</v>
      </c>
      <c r="IS130"/>
      <c r="IT130"/>
      <c r="IU130" s="230">
        <f>ｴﾝﾎﾞｽ!IV26</f>
        <v>0</v>
      </c>
      <c r="IV130"/>
      <c r="IW130"/>
      <c r="IX130" s="230">
        <f>ｴﾝﾎﾞｽ!IY26</f>
        <v>0</v>
      </c>
      <c r="IY130"/>
      <c r="IZ130"/>
      <c r="JA130" s="230">
        <f>ｴﾝﾎﾞｽ!JB26</f>
        <v>0</v>
      </c>
      <c r="JB130"/>
      <c r="JC130"/>
      <c r="JD130" s="230">
        <f>ｴﾝﾎﾞｽ!JE26</f>
        <v>0</v>
      </c>
      <c r="JE130"/>
      <c r="JF130"/>
      <c r="JG130" s="230">
        <f>ｴﾝﾎﾞｽ!JH26</f>
        <v>0</v>
      </c>
      <c r="JH130"/>
      <c r="JI130"/>
      <c r="JJ130" s="230">
        <f>ｴﾝﾎﾞｽ!JK26</f>
        <v>0</v>
      </c>
      <c r="JK130"/>
      <c r="JL130"/>
      <c r="JM130" s="230">
        <f>ｴﾝﾎﾞｽ!JN26</f>
        <v>0</v>
      </c>
      <c r="JN130"/>
      <c r="JO130"/>
      <c r="JP130" s="230">
        <f>ｴﾝﾎﾞｽ!JQ26</f>
        <v>0</v>
      </c>
      <c r="JQ130"/>
      <c r="JR130"/>
      <c r="JS130" s="230">
        <f>ｴﾝﾎﾞｽ!JT26</f>
        <v>0</v>
      </c>
      <c r="JT130"/>
      <c r="JU130"/>
      <c r="JV130" s="230">
        <f>ｴﾝﾎﾞｽ!JW26</f>
        <v>0</v>
      </c>
      <c r="JW130"/>
      <c r="JX130"/>
      <c r="JY130" s="230">
        <f>ｴﾝﾎﾞｽ!JZ26</f>
        <v>0</v>
      </c>
      <c r="JZ130"/>
      <c r="KA130"/>
      <c r="KB130" s="230">
        <f>ｴﾝﾎﾞｽ!KC26</f>
        <v>0</v>
      </c>
      <c r="KC130"/>
      <c r="KD130"/>
      <c r="KE130" s="230">
        <f>ｴﾝﾎﾞｽ!KF26</f>
        <v>0</v>
      </c>
      <c r="KF130"/>
      <c r="KG130"/>
      <c r="KH130" s="230">
        <f>ｴﾝﾎﾞｽ!KI26</f>
        <v>0</v>
      </c>
      <c r="KI130"/>
      <c r="KJ130"/>
      <c r="KK130" s="230">
        <f>ｴﾝﾎﾞｽ!KL26</f>
        <v>0</v>
      </c>
      <c r="KL130"/>
      <c r="KM130"/>
      <c r="KN130" s="230">
        <f>ｴﾝﾎﾞｽ!KO26</f>
        <v>0</v>
      </c>
      <c r="KO130"/>
      <c r="KP130"/>
      <c r="KQ130" s="230">
        <f>ｴﾝﾎﾞｽ!KR26</f>
        <v>0</v>
      </c>
      <c r="KR130"/>
      <c r="KS130"/>
      <c r="KT130" s="230">
        <f>ｴﾝﾎﾞｽ!KU26</f>
        <v>0</v>
      </c>
      <c r="KU130"/>
      <c r="KV130"/>
      <c r="KW130" s="230">
        <f>ｴﾝﾎﾞｽ!KX26</f>
        <v>0</v>
      </c>
      <c r="KX130"/>
      <c r="KY130"/>
      <c r="KZ130" s="230">
        <f>ｴﾝﾎﾞｽ!LA26</f>
        <v>0</v>
      </c>
      <c r="LA130"/>
      <c r="LB130"/>
      <c r="LC130" s="230">
        <f>ｴﾝﾎﾞｽ!LD26</f>
        <v>0</v>
      </c>
      <c r="LD130"/>
      <c r="LE130"/>
      <c r="LF130" s="230">
        <f>ｴﾝﾎﾞｽ!LG26</f>
        <v>0</v>
      </c>
      <c r="LG130"/>
      <c r="LH130"/>
      <c r="LI130" s="230">
        <f>ｴﾝﾎﾞｽ!LJ26</f>
        <v>0</v>
      </c>
      <c r="LJ130"/>
      <c r="LK130"/>
    </row>
    <row r="131" spans="1:323" ht="12" customHeight="1" x14ac:dyDescent="0.2">
      <c r="J131" s="505" t="s">
        <v>460</v>
      </c>
      <c r="O131" s="2"/>
      <c r="Q131" s="504" t="s">
        <v>485</v>
      </c>
      <c r="R131" s="506" t="s">
        <v>460</v>
      </c>
      <c r="AQ131" s="504" t="s">
        <v>537</v>
      </c>
      <c r="AR131" s="505" t="s">
        <v>460</v>
      </c>
      <c r="AS131" s="18"/>
      <c r="CI131" s="18">
        <v>2</v>
      </c>
      <c r="EG131" s="18"/>
      <c r="EH131" s="18"/>
    </row>
    <row r="132" spans="1:323" x14ac:dyDescent="0.2">
      <c r="EG132" s="18"/>
      <c r="EH132" s="18"/>
    </row>
    <row r="133" spans="1:323" x14ac:dyDescent="0.2">
      <c r="EG133" s="18"/>
      <c r="EH133" s="18"/>
    </row>
    <row r="134" spans="1:323" x14ac:dyDescent="0.2">
      <c r="EG134" s="18"/>
      <c r="EH134" s="18"/>
    </row>
  </sheetData>
  <autoFilter ref="A9:ACX121" xr:uid="{00000000-0009-0000-0000-000002000000}">
    <sortState xmlns:xlrd2="http://schemas.microsoft.com/office/spreadsheetml/2017/richdata2" ref="A49:ACX121">
      <sortCondition ref="Y9:Y121"/>
    </sortState>
  </autoFilter>
  <sortState xmlns:xlrd2="http://schemas.microsoft.com/office/spreadsheetml/2017/richdata2" ref="A9:LK119">
    <sortCondition sortBy="icon" ref="GF2:GF119"/>
  </sortState>
  <mergeCells count="1">
    <mergeCell ref="IA112:IA115"/>
  </mergeCells>
  <phoneticPr fontId="4"/>
  <conditionalFormatting sqref="AT6:AT9 AW6:AW9 AZ6:AZ9 BC6:BC9 BF6:BF9 BI6:BI9 BL6:BL9 BO6:BO9 BR6:BR9 BU6:BU9 BX6:BX9 CA6:CA9 CD6:CD9 CG6:CG9 CJ6:CJ9 CM6:CM9 CP6:CP9 CS6:CS9 CV6:CV9 CY6:CY9 DB6:DB9 DE6:DE9 DH6:DH9 DK6:DK9 DN6:DN9 DQ6:DQ9 DT6:DT9 DW6:DW9 DZ6:DZ9 EC6:EC9 EF6:EF9 EI8 EL8 EO8 A5:A104">
    <cfRule type="cellIs" dxfId="769" priority="821" stopIfTrue="1" operator="equal">
      <formula>""</formula>
    </cfRule>
  </conditionalFormatting>
  <conditionalFormatting sqref="O115:O117 O9:O113">
    <cfRule type="cellIs" dxfId="768" priority="819" stopIfTrue="1" operator="notEqual">
      <formula>AB9</formula>
    </cfRule>
  </conditionalFormatting>
  <conditionalFormatting sqref="Q115:Q117 Q9:Q113">
    <cfRule type="cellIs" dxfId="767" priority="818" stopIfTrue="1" operator="notEqual">
      <formula>AC9</formula>
    </cfRule>
  </conditionalFormatting>
  <conditionalFormatting sqref="AC115:AC117 AC9:AC113">
    <cfRule type="cellIs" dxfId="766" priority="817" stopIfTrue="1" operator="notEqual">
      <formula>Q9</formula>
    </cfRule>
  </conditionalFormatting>
  <conditionalFormatting sqref="R115:R117 R9:R113">
    <cfRule type="cellIs" dxfId="765" priority="816" stopIfTrue="1" operator="notEqual">
      <formula>Q9</formula>
    </cfRule>
  </conditionalFormatting>
  <conditionalFormatting sqref="AB115:AB117 AB9:AB113">
    <cfRule type="cellIs" dxfId="764" priority="815" stopIfTrue="1" operator="notEqual">
      <formula>O9</formula>
    </cfRule>
  </conditionalFormatting>
  <conditionalFormatting sqref="O6">
    <cfRule type="cellIs" dxfId="763" priority="813" stopIfTrue="1" operator="notEqual">
      <formula>AB6</formula>
    </cfRule>
  </conditionalFormatting>
  <conditionalFormatting sqref="Q6">
    <cfRule type="cellIs" dxfId="762" priority="812" stopIfTrue="1" operator="notEqual">
      <formula>AC6</formula>
    </cfRule>
  </conditionalFormatting>
  <conditionalFormatting sqref="AC6">
    <cfRule type="cellIs" dxfId="761" priority="811" stopIfTrue="1" operator="notEqual">
      <formula>Q6</formula>
    </cfRule>
  </conditionalFormatting>
  <conditionalFormatting sqref="R6">
    <cfRule type="cellIs" dxfId="760" priority="810" stopIfTrue="1" operator="notEqual">
      <formula>Q6</formula>
    </cfRule>
  </conditionalFormatting>
  <conditionalFormatting sqref="AB6">
    <cfRule type="cellIs" dxfId="759" priority="809" stopIfTrue="1" operator="notEqual">
      <formula>O6</formula>
    </cfRule>
  </conditionalFormatting>
  <conditionalFormatting sqref="D6">
    <cfRule type="duplicateValues" dxfId="758" priority="808" stopIfTrue="1"/>
  </conditionalFormatting>
  <conditionalFormatting sqref="D112">
    <cfRule type="duplicateValues" dxfId="757" priority="2066" stopIfTrue="1"/>
  </conditionalFormatting>
  <conditionalFormatting sqref="D121">
    <cfRule type="duplicateValues" dxfId="756" priority="634" stopIfTrue="1"/>
  </conditionalFormatting>
  <conditionalFormatting sqref="D114">
    <cfRule type="duplicateValues" dxfId="755" priority="620" stopIfTrue="1"/>
  </conditionalFormatting>
  <conditionalFormatting sqref="D115:D117 D113 D110">
    <cfRule type="duplicateValues" dxfId="754" priority="13320" stopIfTrue="1"/>
  </conditionalFormatting>
  <conditionalFormatting sqref="HX4:LK4">
    <cfRule type="expression" dxfId="753" priority="244" stopIfTrue="1">
      <formula>HX5="(日)"</formula>
    </cfRule>
    <cfRule type="expression" dxfId="752" priority="245" stopIfTrue="1">
      <formula>HX5="(休)"</formula>
    </cfRule>
  </conditionalFormatting>
  <conditionalFormatting sqref="EJ4:HS4 HW4">
    <cfRule type="expression" dxfId="751" priority="242" stopIfTrue="1">
      <formula>EJ5="(日)"</formula>
    </cfRule>
    <cfRule type="expression" dxfId="750" priority="243" stopIfTrue="1">
      <formula>EJ5="(休)"</formula>
    </cfRule>
  </conditionalFormatting>
  <conditionalFormatting sqref="EI4">
    <cfRule type="expression" dxfId="749" priority="240" stopIfTrue="1">
      <formula>EI5="(日)"</formula>
    </cfRule>
    <cfRule type="expression" dxfId="748" priority="241" stopIfTrue="1">
      <formula>EI5="(休)"</formula>
    </cfRule>
  </conditionalFormatting>
  <conditionalFormatting sqref="HX4:HZ4">
    <cfRule type="expression" dxfId="747" priority="238" stopIfTrue="1">
      <formula>HX5="(日)"</formula>
    </cfRule>
    <cfRule type="expression" dxfId="746" priority="239" stopIfTrue="1">
      <formula>HX5="(休)"</formula>
    </cfRule>
  </conditionalFormatting>
  <conditionalFormatting sqref="IA4:IC4">
    <cfRule type="expression" dxfId="745" priority="236" stopIfTrue="1">
      <formula>IA5="(日)"</formula>
    </cfRule>
    <cfRule type="expression" dxfId="744" priority="237" stopIfTrue="1">
      <formula>IA5="(休)"</formula>
    </cfRule>
  </conditionalFormatting>
  <conditionalFormatting sqref="ID4:IF4">
    <cfRule type="expression" dxfId="743" priority="234" stopIfTrue="1">
      <formula>ID5="(日)"</formula>
    </cfRule>
    <cfRule type="expression" dxfId="742" priority="235" stopIfTrue="1">
      <formula>ID5="(休)"</formula>
    </cfRule>
  </conditionalFormatting>
  <conditionalFormatting sqref="IG4:II4">
    <cfRule type="expression" dxfId="741" priority="232" stopIfTrue="1">
      <formula>IG5="(日)"</formula>
    </cfRule>
    <cfRule type="expression" dxfId="740" priority="233" stopIfTrue="1">
      <formula>IG5="(休)"</formula>
    </cfRule>
  </conditionalFormatting>
  <conditionalFormatting sqref="IJ4:IL4">
    <cfRule type="expression" dxfId="739" priority="230" stopIfTrue="1">
      <formula>IJ5="(日)"</formula>
    </cfRule>
    <cfRule type="expression" dxfId="738" priority="231" stopIfTrue="1">
      <formula>IJ5="(休)"</formula>
    </cfRule>
  </conditionalFormatting>
  <conditionalFormatting sqref="IM4:IO4">
    <cfRule type="expression" dxfId="737" priority="228" stopIfTrue="1">
      <formula>IM5="(日)"</formula>
    </cfRule>
    <cfRule type="expression" dxfId="736" priority="229" stopIfTrue="1">
      <formula>IM5="(休)"</formula>
    </cfRule>
  </conditionalFormatting>
  <conditionalFormatting sqref="IM4:IO4">
    <cfRule type="expression" dxfId="735" priority="226" stopIfTrue="1">
      <formula>IM5="(日)"</formula>
    </cfRule>
    <cfRule type="expression" dxfId="734" priority="227" stopIfTrue="1">
      <formula>IM5="(休)"</formula>
    </cfRule>
  </conditionalFormatting>
  <conditionalFormatting sqref="IP4:IR4">
    <cfRule type="expression" dxfId="733" priority="224" stopIfTrue="1">
      <formula>IP5="(日)"</formula>
    </cfRule>
    <cfRule type="expression" dxfId="732" priority="225" stopIfTrue="1">
      <formula>IP5="(休)"</formula>
    </cfRule>
  </conditionalFormatting>
  <conditionalFormatting sqref="IS4:IU4">
    <cfRule type="expression" dxfId="731" priority="222" stopIfTrue="1">
      <formula>IS5="(日)"</formula>
    </cfRule>
    <cfRule type="expression" dxfId="730" priority="223" stopIfTrue="1">
      <formula>IS5="(休)"</formula>
    </cfRule>
  </conditionalFormatting>
  <conditionalFormatting sqref="IV4:IX4">
    <cfRule type="expression" dxfId="729" priority="220" stopIfTrue="1">
      <formula>IV5="(日)"</formula>
    </cfRule>
    <cfRule type="expression" dxfId="728" priority="221" stopIfTrue="1">
      <formula>IV5="(休)"</formula>
    </cfRule>
  </conditionalFormatting>
  <conditionalFormatting sqref="IY4:JA4">
    <cfRule type="expression" dxfId="727" priority="218" stopIfTrue="1">
      <formula>IY5="(日)"</formula>
    </cfRule>
    <cfRule type="expression" dxfId="726" priority="219" stopIfTrue="1">
      <formula>IY5="(休)"</formula>
    </cfRule>
  </conditionalFormatting>
  <conditionalFormatting sqref="JB4">
    <cfRule type="expression" dxfId="725" priority="216" stopIfTrue="1">
      <formula>JB5="(日)"</formula>
    </cfRule>
    <cfRule type="expression" dxfId="724" priority="217" stopIfTrue="1">
      <formula>JB5="(休)"</formula>
    </cfRule>
  </conditionalFormatting>
  <conditionalFormatting sqref="JB4:JD4">
    <cfRule type="expression" dxfId="723" priority="214" stopIfTrue="1">
      <formula>JB5="(日)"</formula>
    </cfRule>
    <cfRule type="expression" dxfId="722" priority="215" stopIfTrue="1">
      <formula>JB5="(休)"</formula>
    </cfRule>
  </conditionalFormatting>
  <conditionalFormatting sqref="JB4:JD4">
    <cfRule type="expression" dxfId="721" priority="212" stopIfTrue="1">
      <formula>JB5="(日)"</formula>
    </cfRule>
    <cfRule type="expression" dxfId="720" priority="213" stopIfTrue="1">
      <formula>JB5="(休)"</formula>
    </cfRule>
  </conditionalFormatting>
  <conditionalFormatting sqref="JE4:JG4">
    <cfRule type="expression" dxfId="719" priority="210" stopIfTrue="1">
      <formula>JE5="(日)"</formula>
    </cfRule>
    <cfRule type="expression" dxfId="718" priority="211" stopIfTrue="1">
      <formula>JE5="(休)"</formula>
    </cfRule>
  </conditionalFormatting>
  <conditionalFormatting sqref="JH4:JJ4">
    <cfRule type="expression" dxfId="717" priority="208" stopIfTrue="1">
      <formula>JH5="(日)"</formula>
    </cfRule>
    <cfRule type="expression" dxfId="716" priority="209" stopIfTrue="1">
      <formula>JH5="(休)"</formula>
    </cfRule>
  </conditionalFormatting>
  <conditionalFormatting sqref="JH4:JJ4">
    <cfRule type="expression" dxfId="715" priority="206" stopIfTrue="1">
      <formula>JH5="(日)"</formula>
    </cfRule>
    <cfRule type="expression" dxfId="714" priority="207" stopIfTrue="1">
      <formula>JH5="(休)"</formula>
    </cfRule>
  </conditionalFormatting>
  <conditionalFormatting sqref="JK4:JM4">
    <cfRule type="expression" dxfId="713" priority="204" stopIfTrue="1">
      <formula>JK5="(日)"</formula>
    </cfRule>
    <cfRule type="expression" dxfId="712" priority="205" stopIfTrue="1">
      <formula>JK5="(休)"</formula>
    </cfRule>
  </conditionalFormatting>
  <conditionalFormatting sqref="JN4:JP4">
    <cfRule type="expression" dxfId="711" priority="202" stopIfTrue="1">
      <formula>JN5="(日)"</formula>
    </cfRule>
    <cfRule type="expression" dxfId="710" priority="203" stopIfTrue="1">
      <formula>JN5="(休)"</formula>
    </cfRule>
  </conditionalFormatting>
  <conditionalFormatting sqref="JQ4:JS4">
    <cfRule type="expression" dxfId="709" priority="200" stopIfTrue="1">
      <formula>JQ5="(日)"</formula>
    </cfRule>
    <cfRule type="expression" dxfId="708" priority="201" stopIfTrue="1">
      <formula>JQ5="(休)"</formula>
    </cfRule>
  </conditionalFormatting>
  <conditionalFormatting sqref="JT4:JV4">
    <cfRule type="expression" dxfId="707" priority="198" stopIfTrue="1">
      <formula>JT5="(日)"</formula>
    </cfRule>
    <cfRule type="expression" dxfId="706" priority="199" stopIfTrue="1">
      <formula>JT5="(休)"</formula>
    </cfRule>
  </conditionalFormatting>
  <conditionalFormatting sqref="JW4">
    <cfRule type="expression" dxfId="705" priority="196" stopIfTrue="1">
      <formula>JW5="(日)"</formula>
    </cfRule>
    <cfRule type="expression" dxfId="704" priority="197" stopIfTrue="1">
      <formula>JW5="(休)"</formula>
    </cfRule>
  </conditionalFormatting>
  <conditionalFormatting sqref="JW4:JY4">
    <cfRule type="expression" dxfId="703" priority="194" stopIfTrue="1">
      <formula>JW5="(日)"</formula>
    </cfRule>
    <cfRule type="expression" dxfId="702" priority="195" stopIfTrue="1">
      <formula>JW5="(休)"</formula>
    </cfRule>
  </conditionalFormatting>
  <conditionalFormatting sqref="JW4:JY4">
    <cfRule type="expression" dxfId="701" priority="192" stopIfTrue="1">
      <formula>JW5="(日)"</formula>
    </cfRule>
    <cfRule type="expression" dxfId="700" priority="193" stopIfTrue="1">
      <formula>JW5="(休)"</formula>
    </cfRule>
  </conditionalFormatting>
  <conditionalFormatting sqref="JZ4:KB4">
    <cfRule type="expression" dxfId="699" priority="190" stopIfTrue="1">
      <formula>JZ5="(日)"</formula>
    </cfRule>
    <cfRule type="expression" dxfId="698" priority="191" stopIfTrue="1">
      <formula>JZ5="(休)"</formula>
    </cfRule>
  </conditionalFormatting>
  <conditionalFormatting sqref="KC4:KE4">
    <cfRule type="expression" dxfId="697" priority="188" stopIfTrue="1">
      <formula>KC5="(日)"</formula>
    </cfRule>
    <cfRule type="expression" dxfId="696" priority="189" stopIfTrue="1">
      <formula>KC5="(休)"</formula>
    </cfRule>
  </conditionalFormatting>
  <conditionalFormatting sqref="KC4:KE4">
    <cfRule type="expression" dxfId="695" priority="186" stopIfTrue="1">
      <formula>KC5="(日)"</formula>
    </cfRule>
    <cfRule type="expression" dxfId="694" priority="187" stopIfTrue="1">
      <formula>KC5="(休)"</formula>
    </cfRule>
  </conditionalFormatting>
  <conditionalFormatting sqref="KF4:KH4">
    <cfRule type="expression" dxfId="693" priority="184" stopIfTrue="1">
      <formula>KF5="(日)"</formula>
    </cfRule>
    <cfRule type="expression" dxfId="692" priority="185" stopIfTrue="1">
      <formula>KF5="(休)"</formula>
    </cfRule>
  </conditionalFormatting>
  <conditionalFormatting sqref="KI4:KK4">
    <cfRule type="expression" dxfId="691" priority="182" stopIfTrue="1">
      <formula>KI5="(日)"</formula>
    </cfRule>
    <cfRule type="expression" dxfId="690" priority="183" stopIfTrue="1">
      <formula>KI5="(休)"</formula>
    </cfRule>
  </conditionalFormatting>
  <conditionalFormatting sqref="KL4:KN4">
    <cfRule type="expression" dxfId="689" priority="180" stopIfTrue="1">
      <formula>KL5="(日)"</formula>
    </cfRule>
    <cfRule type="expression" dxfId="688" priority="181" stopIfTrue="1">
      <formula>KL5="(休)"</formula>
    </cfRule>
  </conditionalFormatting>
  <conditionalFormatting sqref="KO4:KQ4">
    <cfRule type="expression" dxfId="687" priority="178" stopIfTrue="1">
      <formula>KO5="(日)"</formula>
    </cfRule>
    <cfRule type="expression" dxfId="686" priority="179" stopIfTrue="1">
      <formula>KO5="(休)"</formula>
    </cfRule>
  </conditionalFormatting>
  <conditionalFormatting sqref="KR4">
    <cfRule type="expression" dxfId="685" priority="176" stopIfTrue="1">
      <formula>KR5="(日)"</formula>
    </cfRule>
    <cfRule type="expression" dxfId="684" priority="177" stopIfTrue="1">
      <formula>KR5="(休)"</formula>
    </cfRule>
  </conditionalFormatting>
  <conditionalFormatting sqref="KR4:KT4">
    <cfRule type="expression" dxfId="683" priority="174" stopIfTrue="1">
      <formula>KR5="(日)"</formula>
    </cfRule>
    <cfRule type="expression" dxfId="682" priority="175" stopIfTrue="1">
      <formula>KR5="(休)"</formula>
    </cfRule>
  </conditionalFormatting>
  <conditionalFormatting sqref="KR4:KT4">
    <cfRule type="expression" dxfId="681" priority="172" stopIfTrue="1">
      <formula>KR5="(日)"</formula>
    </cfRule>
    <cfRule type="expression" dxfId="680" priority="173" stopIfTrue="1">
      <formula>KR5="(休)"</formula>
    </cfRule>
  </conditionalFormatting>
  <conditionalFormatting sqref="KU4:KW4">
    <cfRule type="expression" dxfId="679" priority="170" stopIfTrue="1">
      <formula>KU5="(日)"</formula>
    </cfRule>
    <cfRule type="expression" dxfId="678" priority="171" stopIfTrue="1">
      <formula>KU5="(休)"</formula>
    </cfRule>
  </conditionalFormatting>
  <conditionalFormatting sqref="KX4:KZ4">
    <cfRule type="expression" dxfId="677" priority="168" stopIfTrue="1">
      <formula>KX5="(日)"</formula>
    </cfRule>
    <cfRule type="expression" dxfId="676" priority="169" stopIfTrue="1">
      <formula>KX5="(休)"</formula>
    </cfRule>
  </conditionalFormatting>
  <conditionalFormatting sqref="KX4:KZ4">
    <cfRule type="expression" dxfId="675" priority="166" stopIfTrue="1">
      <formula>KX5="(日)"</formula>
    </cfRule>
    <cfRule type="expression" dxfId="674" priority="167" stopIfTrue="1">
      <formula>KX5="(休)"</formula>
    </cfRule>
  </conditionalFormatting>
  <conditionalFormatting sqref="LA4:LC4">
    <cfRule type="expression" dxfId="673" priority="164" stopIfTrue="1">
      <formula>LA5="(日)"</formula>
    </cfRule>
    <cfRule type="expression" dxfId="672" priority="165" stopIfTrue="1">
      <formula>LA5="(休)"</formula>
    </cfRule>
  </conditionalFormatting>
  <conditionalFormatting sqref="LD4:LF4">
    <cfRule type="expression" dxfId="671" priority="162" stopIfTrue="1">
      <formula>LD5="(日)"</formula>
    </cfRule>
    <cfRule type="expression" dxfId="670" priority="163" stopIfTrue="1">
      <formula>LD5="(休)"</formula>
    </cfRule>
  </conditionalFormatting>
  <conditionalFormatting sqref="AT4">
    <cfRule type="expression" dxfId="669" priority="154" stopIfTrue="1">
      <formula>AT5="(日)"</formula>
    </cfRule>
    <cfRule type="expression" dxfId="668" priority="155" stopIfTrue="1">
      <formula>AT5="(休)"</formula>
    </cfRule>
  </conditionalFormatting>
  <conditionalFormatting sqref="LG4:LI4">
    <cfRule type="expression" dxfId="667" priority="160" stopIfTrue="1">
      <formula>LG5="(日)"</formula>
    </cfRule>
    <cfRule type="expression" dxfId="666" priority="161" stopIfTrue="1">
      <formula>LG5="(休)"</formula>
    </cfRule>
  </conditionalFormatting>
  <conditionalFormatting sqref="LK4">
    <cfRule type="expression" dxfId="665" priority="158" stopIfTrue="1">
      <formula>LK5="(日)"</formula>
    </cfRule>
    <cfRule type="expression" dxfId="664" priority="159" stopIfTrue="1">
      <formula>LK5="(休)"</formula>
    </cfRule>
  </conditionalFormatting>
  <conditionalFormatting sqref="AU4:ED4">
    <cfRule type="expression" dxfId="663" priority="156" stopIfTrue="1">
      <formula>AU5="(日)"</formula>
    </cfRule>
    <cfRule type="expression" dxfId="662" priority="157" stopIfTrue="1">
      <formula>AU5="(休)"</formula>
    </cfRule>
  </conditionalFormatting>
  <conditionalFormatting sqref="DW105:DW106">
    <cfRule type="expression" dxfId="661" priority="111">
      <formula>$B105&lt;&gt;""</formula>
    </cfRule>
  </conditionalFormatting>
  <conditionalFormatting sqref="DW105:DW106">
    <cfRule type="expression" dxfId="660" priority="107">
      <formula>$B105&lt;&gt;""</formula>
    </cfRule>
  </conditionalFormatting>
  <conditionalFormatting sqref="DW105:DW106">
    <cfRule type="expression" dxfId="659" priority="103">
      <formula>$B105&lt;&gt;""</formula>
    </cfRule>
  </conditionalFormatting>
  <conditionalFormatting sqref="DW105:DW106">
    <cfRule type="expression" dxfId="658" priority="100">
      <formula>$B105&lt;&gt;""</formula>
    </cfRule>
  </conditionalFormatting>
  <conditionalFormatting sqref="DW105:DW106">
    <cfRule type="expression" dxfId="657" priority="96">
      <formula>$B105&lt;&gt;""</formula>
    </cfRule>
  </conditionalFormatting>
  <conditionalFormatting sqref="DW105:DW106">
    <cfRule type="expression" dxfId="656" priority="92">
      <formula>$B105&lt;&gt;""</formula>
    </cfRule>
  </conditionalFormatting>
  <conditionalFormatting sqref="DW105:DW106">
    <cfRule type="expression" dxfId="655" priority="87">
      <formula>$B105&lt;&gt;""</formula>
    </cfRule>
  </conditionalFormatting>
  <conditionalFormatting sqref="DW105:DW106">
    <cfRule type="expression" dxfId="654" priority="86">
      <formula>$B105&lt;&gt;""</formula>
    </cfRule>
  </conditionalFormatting>
  <conditionalFormatting sqref="DW105:DW106">
    <cfRule type="expression" dxfId="653" priority="83">
      <formula>$B105&lt;&gt;""</formula>
    </cfRule>
  </conditionalFormatting>
  <conditionalFormatting sqref="DW105:DW106">
    <cfRule type="expression" dxfId="652" priority="81">
      <formula>$B105&lt;&gt;""</formula>
    </cfRule>
  </conditionalFormatting>
  <conditionalFormatting sqref="DW105:DW106">
    <cfRule type="expression" dxfId="651" priority="76">
      <formula>$B105&lt;&gt;""</formula>
    </cfRule>
  </conditionalFormatting>
  <conditionalFormatting sqref="DW105:DW106">
    <cfRule type="expression" dxfId="650" priority="75">
      <formula>$B105&lt;&gt;""</formula>
    </cfRule>
  </conditionalFormatting>
  <conditionalFormatting sqref="DW105:DW106">
    <cfRule type="expression" dxfId="649" priority="74">
      <formula>$B105&lt;&gt;""</formula>
    </cfRule>
  </conditionalFormatting>
  <conditionalFormatting sqref="DW105:DW106">
    <cfRule type="expression" dxfId="648" priority="72">
      <formula>$B105&lt;&gt;""</formula>
    </cfRule>
  </conditionalFormatting>
  <conditionalFormatting sqref="DW105:DW106">
    <cfRule type="expression" dxfId="647" priority="71">
      <formula>$B105&lt;&gt;""</formula>
    </cfRule>
  </conditionalFormatting>
  <conditionalFormatting sqref="DW105:DW106">
    <cfRule type="expression" dxfId="646" priority="70">
      <formula>$B105&lt;&gt;""</formula>
    </cfRule>
  </conditionalFormatting>
  <conditionalFormatting sqref="DW105:DW106">
    <cfRule type="expression" dxfId="645" priority="69">
      <formula>$B105&lt;&gt;""</formula>
    </cfRule>
  </conditionalFormatting>
  <conditionalFormatting sqref="DW105:DW106">
    <cfRule type="expression" dxfId="644" priority="65">
      <formula>$B105&lt;&gt;""</formula>
    </cfRule>
  </conditionalFormatting>
  <conditionalFormatting sqref="D22">
    <cfRule type="duplicateValues" dxfId="643" priority="10" stopIfTrue="1"/>
  </conditionalFormatting>
  <conditionalFormatting sqref="D24">
    <cfRule type="duplicateValues" dxfId="642" priority="9" stopIfTrue="1"/>
  </conditionalFormatting>
  <conditionalFormatting sqref="D27:D29">
    <cfRule type="duplicateValues" dxfId="641" priority="8" stopIfTrue="1"/>
  </conditionalFormatting>
  <conditionalFormatting sqref="D30">
    <cfRule type="duplicateValues" dxfId="640" priority="7" stopIfTrue="1"/>
  </conditionalFormatting>
  <conditionalFormatting sqref="D33:D34">
    <cfRule type="duplicateValues" dxfId="639" priority="6" stopIfTrue="1"/>
  </conditionalFormatting>
  <conditionalFormatting sqref="D45">
    <cfRule type="duplicateValues" dxfId="638" priority="5" stopIfTrue="1"/>
  </conditionalFormatting>
  <conditionalFormatting sqref="D55:D56">
    <cfRule type="duplicateValues" dxfId="637" priority="4" stopIfTrue="1"/>
  </conditionalFormatting>
  <conditionalFormatting sqref="D60:D63">
    <cfRule type="duplicateValues" dxfId="636" priority="3" stopIfTrue="1"/>
  </conditionalFormatting>
  <conditionalFormatting sqref="D121:D181 D10:D21 D23 D25:D26 D31:D32 D35:D44 D46:D54 D57:D59 D64:D84 D87:D88 D91:D117">
    <cfRule type="duplicateValues" dxfId="635" priority="17909" stopIfTrue="1"/>
  </conditionalFormatting>
  <conditionalFormatting sqref="D85:D86">
    <cfRule type="duplicateValues" dxfId="634" priority="2" stopIfTrue="1"/>
  </conditionalFormatting>
  <conditionalFormatting sqref="D89:D90">
    <cfRule type="duplicateValues" dxfId="633" priority="1" stopIfTrue="1"/>
  </conditionalFormatting>
  <pageMargins left="0.19685039370078741" right="0.19685039370078741" top="0.43307086614173229" bottom="0.47244094488188981" header="0.19685039370078741" footer="0.19685039370078741"/>
  <pageSetup paperSize="11" scale="10" orientation="landscape" r:id="rId1"/>
  <headerFooter>
    <oddFooter>&amp;L&amp;6&amp;Z&amp;F
&amp;F/&amp;A&amp;C&amp;P/&amp;N&amp;R出力日：&amp;D/&amp;T</oddFooter>
  </headerFooter>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0000000}">
          <x14:formula1>
            <xm:f>ｶﾚﾝﾀﾞｰ!$D$27:$O$27</xm:f>
          </x14:formula1>
          <xm:sqref>AQ111:AR111 AQ5:AQ103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966FF"/>
  </sheetPr>
  <dimension ref="A1:LK31"/>
  <sheetViews>
    <sheetView zoomScale="80" zoomScaleNormal="80" workbookViewId="0">
      <pane xSplit="10" ySplit="9" topLeftCell="GA19" activePane="bottomRight" state="frozen"/>
      <selection activeCell="EF3" sqref="EF3"/>
      <selection pane="topRight" activeCell="EF3" sqref="EF3"/>
      <selection pane="bottomLeft" activeCell="EF3" sqref="EF3"/>
      <selection pane="bottomRight" activeCell="GT23" sqref="GT23"/>
    </sheetView>
  </sheetViews>
  <sheetFormatPr defaultRowHeight="12" x14ac:dyDescent="0.2"/>
  <cols>
    <col min="1" max="1" width="7.09765625" style="2" customWidth="1"/>
    <col min="2" max="2" width="6.3984375" style="1" customWidth="1"/>
    <col min="3" max="3" width="6.69921875" customWidth="1"/>
    <col min="4" max="4" width="7.3984375" customWidth="1"/>
    <col min="5" max="5" width="6.69921875" style="45" customWidth="1"/>
    <col min="6" max="6" width="22.09765625" style="2" customWidth="1"/>
    <col min="7" max="7" width="4.296875" style="2" customWidth="1"/>
    <col min="8" max="8" width="4.69921875" style="2" customWidth="1"/>
    <col min="9" max="9" width="2.69921875" style="2" customWidth="1"/>
    <col min="10" max="10" width="6.69921875" style="14" customWidth="1"/>
    <col min="11" max="11" width="22.09765625" style="2" customWidth="1"/>
    <col min="12" max="12" width="4.296875" style="2" customWidth="1"/>
    <col min="13" max="13" width="4.69921875" style="2" customWidth="1"/>
    <col min="14" max="14" width="2.69921875" style="2" customWidth="1"/>
    <col min="15" max="15" width="6.69921875" style="14" customWidth="1"/>
    <col min="16" max="16" width="5" style="2" customWidth="1"/>
    <col min="17" max="17" width="6.69921875" style="61" customWidth="1"/>
    <col min="18" max="18" width="6.69921875" style="19" customWidth="1"/>
    <col min="19" max="19" width="14.8984375" style="2" customWidth="1"/>
    <col min="20" max="20" width="4.59765625" style="87" customWidth="1"/>
    <col min="21" max="21" width="5.69921875" style="1" customWidth="1"/>
    <col min="22" max="22" width="4.09765625" customWidth="1"/>
    <col min="23" max="26" width="6.69921875" style="1" customWidth="1"/>
    <col min="27" max="27" width="7.3984375" style="1" bestFit="1" customWidth="1"/>
    <col min="28" max="29" width="6.69921875" style="18" customWidth="1"/>
    <col min="30" max="30" width="18.09765625" style="34" customWidth="1"/>
    <col min="31" max="31" width="4" customWidth="1"/>
    <col min="32" max="32" width="3.59765625" style="7" customWidth="1"/>
    <col min="33" max="34" width="3.69921875" style="2" customWidth="1"/>
    <col min="35" max="35" width="5" style="44" customWidth="1"/>
    <col min="36" max="36" width="2.69921875" style="44" customWidth="1"/>
    <col min="37" max="37" width="6.296875" style="46" customWidth="1"/>
    <col min="38" max="42" width="1.69921875" customWidth="1"/>
    <col min="43" max="43" width="3.3984375" style="92" customWidth="1"/>
    <col min="44" max="44" width="8" customWidth="1"/>
    <col min="45" max="45" width="2.69921875" hidden="1" customWidth="1"/>
    <col min="46" max="46" width="6.69921875" style="18" hidden="1" customWidth="1"/>
    <col min="47" max="48" width="2.69921875" style="18" hidden="1" customWidth="1"/>
    <col min="49" max="49" width="6.69921875" style="18" hidden="1" customWidth="1"/>
    <col min="50" max="51" width="2.69921875" style="18" hidden="1" customWidth="1"/>
    <col min="52" max="52" width="6.69921875" style="18" hidden="1" customWidth="1"/>
    <col min="53" max="54" width="2.69921875" style="18" hidden="1" customWidth="1"/>
    <col min="55" max="55" width="6.69921875" style="18" hidden="1" customWidth="1"/>
    <col min="56" max="57" width="2.69921875" style="18" hidden="1" customWidth="1"/>
    <col min="58" max="58" width="6.69921875" style="18" hidden="1" customWidth="1"/>
    <col min="59" max="60" width="2.69921875" style="18" hidden="1" customWidth="1"/>
    <col min="61" max="61" width="6.69921875" style="18" hidden="1" customWidth="1"/>
    <col min="62" max="63" width="2.69921875" style="18" hidden="1" customWidth="1"/>
    <col min="64" max="64" width="6.69921875" style="18" hidden="1" customWidth="1"/>
    <col min="65" max="66" width="2.69921875" style="18" hidden="1" customWidth="1"/>
    <col min="67" max="67" width="6.69921875" style="18" hidden="1" customWidth="1"/>
    <col min="68" max="69" width="2.69921875" style="18" hidden="1" customWidth="1"/>
    <col min="70" max="70" width="6.69921875" style="18" hidden="1" customWidth="1"/>
    <col min="71" max="72" width="2.69921875" style="18" hidden="1" customWidth="1"/>
    <col min="73" max="73" width="6.69921875" style="18" hidden="1" customWidth="1"/>
    <col min="74" max="75" width="2.69921875" style="18" hidden="1" customWidth="1"/>
    <col min="76" max="76" width="6.69921875" style="18" hidden="1" customWidth="1"/>
    <col min="77" max="78" width="2.69921875" style="18" hidden="1" customWidth="1"/>
    <col min="79" max="79" width="6.69921875" style="18" hidden="1" customWidth="1"/>
    <col min="80" max="81" width="2.69921875" style="18" hidden="1" customWidth="1"/>
    <col min="82" max="82" width="6.69921875" style="18" hidden="1" customWidth="1"/>
    <col min="83" max="84" width="2.69921875" style="18" hidden="1" customWidth="1"/>
    <col min="85" max="85" width="6.69921875" style="18" hidden="1" customWidth="1"/>
    <col min="86" max="87" width="2.69921875" style="18" hidden="1" customWidth="1"/>
    <col min="88" max="88" width="6.69921875" style="18" hidden="1" customWidth="1"/>
    <col min="89" max="90" width="2.69921875" style="18" hidden="1" customWidth="1"/>
    <col min="91" max="91" width="6.69921875" style="18" hidden="1" customWidth="1"/>
    <col min="92" max="93" width="2.69921875" style="18" hidden="1" customWidth="1"/>
    <col min="94" max="94" width="6.69921875" style="18" hidden="1" customWidth="1"/>
    <col min="95" max="96" width="2.69921875" style="18" hidden="1" customWidth="1"/>
    <col min="97" max="97" width="6.69921875" style="18" hidden="1" customWidth="1"/>
    <col min="98" max="99" width="2.69921875" style="18" hidden="1" customWidth="1"/>
    <col min="100" max="100" width="6.69921875" style="18" hidden="1" customWidth="1"/>
    <col min="101" max="102" width="2.69921875" style="18" hidden="1" customWidth="1"/>
    <col min="103" max="103" width="6.69921875" style="18" hidden="1" customWidth="1"/>
    <col min="104" max="105" width="2.69921875" style="18" hidden="1" customWidth="1"/>
    <col min="106" max="106" width="6.69921875" style="18" hidden="1" customWidth="1"/>
    <col min="107" max="108" width="2.69921875" style="18" hidden="1" customWidth="1"/>
    <col min="109" max="109" width="6.69921875" style="18" hidden="1" customWidth="1"/>
    <col min="110" max="111" width="2.69921875" style="18" hidden="1" customWidth="1"/>
    <col min="112" max="112" width="6.69921875" style="18" hidden="1" customWidth="1"/>
    <col min="113" max="114" width="2.69921875" style="18" hidden="1" customWidth="1"/>
    <col min="115" max="115" width="6.69921875" style="18" hidden="1" customWidth="1"/>
    <col min="116" max="117" width="2.69921875" style="18" hidden="1" customWidth="1"/>
    <col min="118" max="118" width="6.69921875" style="18" hidden="1" customWidth="1"/>
    <col min="119" max="120" width="2.69921875" style="18" hidden="1" customWidth="1"/>
    <col min="121" max="121" width="6.69921875" style="18" hidden="1" customWidth="1"/>
    <col min="122" max="123" width="2.69921875" style="18" hidden="1" customWidth="1"/>
    <col min="124" max="124" width="6.69921875" style="18" hidden="1" customWidth="1"/>
    <col min="125" max="126" width="2.69921875" style="18" hidden="1" customWidth="1"/>
    <col min="127" max="127" width="6.69921875" style="18" hidden="1" customWidth="1"/>
    <col min="128" max="129" width="2.69921875" style="18" hidden="1" customWidth="1"/>
    <col min="130" max="130" width="6.69921875" style="18" hidden="1" customWidth="1"/>
    <col min="131" max="132" width="2.69921875" style="18" hidden="1" customWidth="1"/>
    <col min="133" max="133" width="6.69921875" style="18" hidden="1" customWidth="1"/>
    <col min="134" max="135" width="2.69921875" style="18" hidden="1" customWidth="1"/>
    <col min="136" max="136" width="6.69921875" style="18" hidden="1" customWidth="1"/>
    <col min="137" max="138" width="2.69921875" hidden="1" customWidth="1"/>
    <col min="139" max="139" width="6.69921875" style="18" hidden="1" customWidth="1"/>
    <col min="140" max="141" width="2.69921875" style="18" hidden="1" customWidth="1"/>
    <col min="142" max="142" width="6.69921875" style="18" hidden="1" customWidth="1"/>
    <col min="143" max="143" width="2.8984375" style="18" hidden="1" customWidth="1"/>
    <col min="144" max="144" width="2.69921875" style="18" hidden="1" customWidth="1"/>
    <col min="145" max="145" width="6.69921875" style="18" hidden="1" customWidth="1"/>
    <col min="146" max="147" width="2.69921875" style="18" hidden="1" customWidth="1"/>
    <col min="148" max="148" width="6.69921875" style="18" hidden="1" customWidth="1"/>
    <col min="149" max="150" width="2.69921875" style="18" hidden="1" customWidth="1"/>
    <col min="151" max="151" width="6.69921875" style="18" hidden="1" customWidth="1"/>
    <col min="152" max="153" width="2.69921875" style="18" hidden="1" customWidth="1"/>
    <col min="154" max="154" width="6.69921875" style="18" hidden="1" customWidth="1"/>
    <col min="155" max="155" width="2.69921875" style="18" hidden="1" customWidth="1"/>
    <col min="156" max="156" width="2.8984375" style="18" hidden="1" customWidth="1"/>
    <col min="157" max="157" width="6.69921875" style="18" hidden="1" customWidth="1"/>
    <col min="158" max="159" width="2.69921875" style="18" hidden="1" customWidth="1"/>
    <col min="160" max="160" width="6.69921875" style="18" hidden="1" customWidth="1"/>
    <col min="161" max="162" width="2.69921875" style="18" hidden="1" customWidth="1"/>
    <col min="163" max="163" width="6.69921875" style="18" hidden="1" customWidth="1"/>
    <col min="164" max="164" width="2.69921875" style="18" hidden="1" customWidth="1"/>
    <col min="165" max="165" width="2.69921875" style="18" customWidth="1"/>
    <col min="166" max="166" width="6.69921875" style="18" customWidth="1"/>
    <col min="167" max="168" width="2.69921875" style="18" customWidth="1"/>
    <col min="169" max="169" width="6.69921875" style="18" customWidth="1"/>
    <col min="170" max="171" width="2.69921875" style="18" customWidth="1"/>
    <col min="172" max="172" width="6.69921875" style="18" customWidth="1"/>
    <col min="173" max="173" width="3.3984375" style="18" customWidth="1"/>
    <col min="174" max="174" width="2.69921875" style="18" customWidth="1"/>
    <col min="175" max="175" width="6.69921875" style="18" customWidth="1"/>
    <col min="176" max="177" width="2.69921875" style="18" customWidth="1"/>
    <col min="178" max="178" width="6.69921875" style="18" customWidth="1"/>
    <col min="179" max="180" width="2.69921875" style="18" customWidth="1"/>
    <col min="181" max="181" width="6.69921875" style="18" customWidth="1"/>
    <col min="182" max="183" width="2.69921875" style="18" customWidth="1"/>
    <col min="184" max="184" width="6.69921875" style="18" customWidth="1"/>
    <col min="185" max="185" width="3.296875" style="18" customWidth="1"/>
    <col min="186" max="186" width="2.69921875" style="18" customWidth="1"/>
    <col min="187" max="187" width="6.69921875" style="18" customWidth="1"/>
    <col min="188" max="189" width="2.69921875" style="18" customWidth="1"/>
    <col min="190" max="190" width="6.69921875" style="18" customWidth="1"/>
    <col min="191" max="192" width="2.69921875" style="18" customWidth="1"/>
    <col min="193" max="193" width="6.8984375" style="18" customWidth="1"/>
    <col min="194" max="195" width="2.69921875" style="18" customWidth="1"/>
    <col min="196" max="196" width="6.69921875" style="18" customWidth="1"/>
    <col min="197" max="198" width="2.69921875" style="18" customWidth="1"/>
    <col min="199" max="199" width="6.69921875" style="18" customWidth="1"/>
    <col min="200" max="200" width="1.69921875" style="18" customWidth="1"/>
    <col min="201" max="201" width="2.69921875" style="18" customWidth="1"/>
    <col min="202" max="202" width="6.69921875" style="18" customWidth="1"/>
    <col min="203" max="204" width="2.69921875" style="18" customWidth="1"/>
    <col min="205" max="205" width="6.69921875" style="18" customWidth="1"/>
    <col min="206" max="207" width="2.69921875" style="18" customWidth="1"/>
    <col min="208" max="208" width="6.69921875" style="18" customWidth="1"/>
    <col min="209" max="210" width="2.69921875" style="18" customWidth="1"/>
    <col min="211" max="211" width="6.69921875" style="18" customWidth="1"/>
    <col min="212" max="213" width="2.69921875" style="18" customWidth="1"/>
    <col min="214" max="214" width="6.69921875" style="18" customWidth="1"/>
    <col min="215" max="216" width="2.69921875" style="18" customWidth="1"/>
    <col min="217" max="217" width="6.69921875" style="18" customWidth="1"/>
    <col min="218" max="219" width="2.69921875" style="18" customWidth="1"/>
    <col min="220" max="220" width="6.69921875" style="18" customWidth="1"/>
    <col min="221" max="222" width="2.69921875" style="18" customWidth="1"/>
    <col min="223" max="223" width="6.69921875" style="18" customWidth="1"/>
    <col min="224" max="225" width="2.69921875" style="18" customWidth="1"/>
    <col min="226" max="226" width="6.69921875" style="18" customWidth="1"/>
    <col min="227" max="228" width="2.69921875" style="18" customWidth="1"/>
    <col min="229" max="229" width="6.69921875" style="18" customWidth="1"/>
    <col min="230" max="231" width="2.69921875" style="18" customWidth="1"/>
    <col min="232" max="232" width="6.69921875" style="18" customWidth="1"/>
    <col min="233" max="234" width="2.69921875" style="18" customWidth="1"/>
    <col min="235" max="235" width="6.69921875" style="18" customWidth="1"/>
    <col min="236" max="237" width="2.69921875" style="18" customWidth="1"/>
    <col min="238" max="238" width="6.69921875" style="18" customWidth="1"/>
    <col min="239" max="240" width="2.69921875" style="18" customWidth="1"/>
    <col min="241" max="241" width="6.69921875" style="18" customWidth="1"/>
    <col min="242" max="243" width="2.69921875" style="18" customWidth="1"/>
    <col min="244" max="244" width="6.69921875" style="18" customWidth="1"/>
    <col min="245" max="246" width="2.69921875" style="18" customWidth="1"/>
    <col min="247" max="247" width="6.69921875" style="18" customWidth="1"/>
    <col min="248" max="249" width="2.69921875" style="18" customWidth="1"/>
    <col min="250" max="250" width="6.69921875" style="18" customWidth="1"/>
    <col min="251" max="252" width="2.69921875" style="18" customWidth="1"/>
    <col min="253" max="253" width="6.69921875" style="18" customWidth="1"/>
    <col min="254" max="255" width="2.69921875" style="18" customWidth="1"/>
    <col min="256" max="256" width="6.69921875" style="18" customWidth="1"/>
    <col min="257" max="258" width="2.69921875" style="18" customWidth="1"/>
    <col min="259" max="259" width="6.69921875" style="18" customWidth="1"/>
    <col min="260" max="261" width="2.69921875" style="18" customWidth="1"/>
    <col min="262" max="262" width="6.69921875" style="18" customWidth="1"/>
    <col min="263" max="264" width="2.69921875" style="18" customWidth="1"/>
    <col min="265" max="265" width="6.69921875" style="18" customWidth="1"/>
    <col min="266" max="267" width="2.69921875" style="18" customWidth="1"/>
    <col min="268" max="268" width="6.69921875" style="18" customWidth="1"/>
    <col min="269" max="270" width="2.69921875" style="18" customWidth="1"/>
    <col min="271" max="271" width="6.69921875" style="18" customWidth="1"/>
    <col min="272" max="273" width="2.69921875" style="18" customWidth="1"/>
    <col min="274" max="274" width="6.69921875" style="18" customWidth="1"/>
    <col min="275" max="276" width="2.69921875" style="18" customWidth="1"/>
    <col min="277" max="277" width="6.69921875" style="18" customWidth="1"/>
    <col min="278" max="279" width="2.69921875" style="18" customWidth="1"/>
    <col min="280" max="280" width="6.69921875" style="18" customWidth="1"/>
    <col min="281" max="282" width="2.69921875" style="18" customWidth="1"/>
    <col min="283" max="283" width="6.69921875" style="18" customWidth="1"/>
    <col min="284" max="285" width="2.69921875" style="18" customWidth="1"/>
    <col min="286" max="286" width="6.69921875" style="18" customWidth="1"/>
    <col min="287" max="288" width="2.69921875" style="18" customWidth="1"/>
    <col min="289" max="289" width="6.69921875" style="18" customWidth="1"/>
    <col min="290" max="291" width="2.69921875" style="18" customWidth="1"/>
    <col min="292" max="292" width="6.69921875" style="18" customWidth="1"/>
    <col min="293" max="294" width="2.69921875" style="18" customWidth="1"/>
    <col min="295" max="295" width="6.69921875" style="18" customWidth="1"/>
    <col min="296" max="297" width="2.69921875" style="18" customWidth="1"/>
    <col min="298" max="298" width="6.69921875" style="18" customWidth="1"/>
    <col min="299" max="300" width="2.69921875" style="18" customWidth="1"/>
    <col min="301" max="301" width="6.69921875" style="18" customWidth="1"/>
    <col min="302" max="303" width="2.69921875" style="18" customWidth="1"/>
    <col min="304" max="304" width="6.69921875" style="18" customWidth="1"/>
    <col min="305" max="306" width="2.69921875" style="18" customWidth="1"/>
    <col min="307" max="307" width="6.69921875" style="18" customWidth="1"/>
    <col min="308" max="309" width="2.69921875" style="18" customWidth="1"/>
    <col min="310" max="310" width="6.69921875" style="18" customWidth="1"/>
    <col min="311" max="312" width="2.69921875" style="18" customWidth="1"/>
    <col min="313" max="313" width="6.69921875" style="18" customWidth="1"/>
    <col min="314" max="315" width="2.69921875" style="18" customWidth="1"/>
    <col min="316" max="316" width="6.69921875" style="18" customWidth="1"/>
    <col min="317" max="318" width="2.69921875" style="18" customWidth="1"/>
    <col min="319" max="319" width="6.69921875" style="18" customWidth="1"/>
    <col min="320" max="321" width="2.69921875" style="18" customWidth="1"/>
    <col min="322" max="322" width="6.69921875" style="18" customWidth="1"/>
    <col min="323" max="323" width="2.69921875" style="18" customWidth="1"/>
  </cols>
  <sheetData>
    <row r="1" spans="1:323" s="33" customFormat="1" x14ac:dyDescent="0.2">
      <c r="A1" s="62">
        <v>1</v>
      </c>
      <c r="B1" s="62">
        <v>2</v>
      </c>
      <c r="C1" s="62">
        <v>3</v>
      </c>
      <c r="D1" s="62">
        <v>4</v>
      </c>
      <c r="E1" s="62">
        <v>5</v>
      </c>
      <c r="F1" s="62">
        <v>6</v>
      </c>
      <c r="G1" s="62">
        <v>7</v>
      </c>
      <c r="H1" s="62">
        <v>8</v>
      </c>
      <c r="I1" s="62">
        <v>9</v>
      </c>
      <c r="J1" s="62">
        <v>10</v>
      </c>
      <c r="K1" s="62">
        <v>11</v>
      </c>
      <c r="L1" s="62">
        <v>12</v>
      </c>
      <c r="M1" s="62">
        <v>13</v>
      </c>
      <c r="N1" s="62">
        <v>14</v>
      </c>
      <c r="O1" s="62">
        <v>15</v>
      </c>
      <c r="P1" s="62">
        <v>16</v>
      </c>
      <c r="Q1" s="62">
        <v>17</v>
      </c>
      <c r="R1" s="62">
        <v>18</v>
      </c>
      <c r="S1" s="62">
        <v>19</v>
      </c>
      <c r="T1" s="85">
        <v>20</v>
      </c>
      <c r="U1" s="62">
        <v>21</v>
      </c>
      <c r="V1" s="62">
        <v>22</v>
      </c>
      <c r="W1" s="62">
        <v>23</v>
      </c>
      <c r="X1" s="62">
        <v>24</v>
      </c>
      <c r="Y1" s="62">
        <v>25</v>
      </c>
      <c r="Z1" s="62">
        <v>26</v>
      </c>
      <c r="AA1" s="62">
        <v>27</v>
      </c>
      <c r="AB1" s="62">
        <v>28</v>
      </c>
      <c r="AC1" s="62">
        <v>29</v>
      </c>
      <c r="AD1" s="62">
        <v>30</v>
      </c>
      <c r="AE1" s="62">
        <v>31</v>
      </c>
      <c r="AF1" s="62">
        <v>32</v>
      </c>
      <c r="AG1" s="62">
        <v>33</v>
      </c>
      <c r="AH1" s="62">
        <v>34</v>
      </c>
      <c r="AI1" s="83">
        <v>35</v>
      </c>
      <c r="AJ1" s="62">
        <v>36</v>
      </c>
      <c r="AK1" s="62">
        <v>37</v>
      </c>
      <c r="AL1" s="62">
        <v>38</v>
      </c>
      <c r="AM1" s="62">
        <v>39</v>
      </c>
      <c r="AN1" s="62">
        <v>40</v>
      </c>
      <c r="AO1" s="62">
        <v>41</v>
      </c>
      <c r="AP1" s="62">
        <v>42</v>
      </c>
      <c r="AQ1" s="85">
        <v>43</v>
      </c>
      <c r="AR1" s="62">
        <v>44</v>
      </c>
      <c r="AS1" s="62">
        <v>45</v>
      </c>
      <c r="AT1" s="62">
        <v>46</v>
      </c>
      <c r="AU1" s="62">
        <v>47</v>
      </c>
      <c r="AV1" s="62">
        <v>48</v>
      </c>
      <c r="AW1" s="62">
        <v>49</v>
      </c>
      <c r="AX1" s="62">
        <v>50</v>
      </c>
      <c r="AY1" s="62">
        <v>51</v>
      </c>
      <c r="AZ1" s="62">
        <v>52</v>
      </c>
      <c r="BA1" s="62">
        <v>53</v>
      </c>
      <c r="BB1" s="62">
        <v>54</v>
      </c>
      <c r="BC1" s="62">
        <v>55</v>
      </c>
      <c r="BD1" s="62">
        <v>56</v>
      </c>
      <c r="BE1" s="62">
        <v>57</v>
      </c>
      <c r="BF1" s="62">
        <v>58</v>
      </c>
      <c r="BG1" s="62">
        <v>59</v>
      </c>
      <c r="BH1" s="62">
        <v>60</v>
      </c>
      <c r="BI1" s="62">
        <v>61</v>
      </c>
      <c r="BJ1" s="62">
        <v>62</v>
      </c>
      <c r="BK1" s="62">
        <v>63</v>
      </c>
      <c r="BL1" s="62">
        <v>64</v>
      </c>
      <c r="BM1" s="62">
        <v>65</v>
      </c>
      <c r="BN1" s="62">
        <v>66</v>
      </c>
      <c r="BO1" s="62">
        <v>67</v>
      </c>
      <c r="BP1" s="62">
        <v>68</v>
      </c>
      <c r="BQ1" s="62">
        <v>69</v>
      </c>
      <c r="BR1" s="62">
        <v>70</v>
      </c>
      <c r="BS1" s="62">
        <v>71</v>
      </c>
      <c r="BT1" s="62">
        <v>72</v>
      </c>
      <c r="BU1" s="62">
        <v>73</v>
      </c>
      <c r="BV1" s="62">
        <v>74</v>
      </c>
      <c r="BW1" s="62">
        <v>75</v>
      </c>
      <c r="BX1" s="62">
        <v>76</v>
      </c>
      <c r="BY1" s="62">
        <v>77</v>
      </c>
      <c r="BZ1" s="62">
        <v>78</v>
      </c>
      <c r="CA1" s="62">
        <v>79</v>
      </c>
      <c r="CB1" s="62">
        <v>80</v>
      </c>
      <c r="CC1" s="62">
        <v>81</v>
      </c>
      <c r="CD1" s="62">
        <v>82</v>
      </c>
      <c r="CE1" s="62">
        <v>83</v>
      </c>
      <c r="CF1" s="62">
        <v>84</v>
      </c>
      <c r="CG1" s="62">
        <v>85</v>
      </c>
      <c r="CH1" s="62">
        <v>86</v>
      </c>
      <c r="CI1" s="62">
        <v>87</v>
      </c>
      <c r="CJ1" s="62">
        <v>88</v>
      </c>
      <c r="CK1" s="62">
        <v>89</v>
      </c>
      <c r="CL1" s="62">
        <v>90</v>
      </c>
      <c r="CM1" s="62">
        <v>91</v>
      </c>
      <c r="CN1" s="62">
        <v>92</v>
      </c>
      <c r="CO1" s="62">
        <v>93</v>
      </c>
      <c r="CP1" s="62">
        <v>94</v>
      </c>
      <c r="CQ1" s="62">
        <v>95</v>
      </c>
      <c r="CR1" s="62">
        <v>96</v>
      </c>
      <c r="CS1" s="62">
        <v>97</v>
      </c>
      <c r="CT1" s="62">
        <v>98</v>
      </c>
      <c r="CU1" s="62">
        <v>99</v>
      </c>
      <c r="CV1" s="62">
        <v>100</v>
      </c>
      <c r="CW1" s="62">
        <v>101</v>
      </c>
      <c r="CX1" s="62">
        <v>102</v>
      </c>
      <c r="CY1" s="62">
        <v>103</v>
      </c>
      <c r="CZ1" s="62">
        <v>104</v>
      </c>
      <c r="DA1" s="62">
        <v>105</v>
      </c>
      <c r="DB1" s="62">
        <v>106</v>
      </c>
      <c r="DC1" s="62">
        <v>107</v>
      </c>
      <c r="DD1" s="62">
        <v>108</v>
      </c>
      <c r="DE1" s="62">
        <v>109</v>
      </c>
      <c r="DF1" s="62">
        <v>110</v>
      </c>
      <c r="DG1" s="62">
        <v>111</v>
      </c>
      <c r="DH1" s="62">
        <v>112</v>
      </c>
      <c r="DI1" s="62">
        <v>113</v>
      </c>
      <c r="DJ1" s="62">
        <v>114</v>
      </c>
      <c r="DK1" s="62">
        <v>115</v>
      </c>
      <c r="DL1" s="62">
        <v>116</v>
      </c>
      <c r="DM1" s="62">
        <v>117</v>
      </c>
      <c r="DN1" s="62">
        <v>118</v>
      </c>
      <c r="DO1" s="62">
        <v>119</v>
      </c>
      <c r="DP1" s="62">
        <v>120</v>
      </c>
      <c r="DQ1" s="62">
        <v>121</v>
      </c>
      <c r="DR1" s="62">
        <v>122</v>
      </c>
      <c r="DS1" s="62">
        <v>123</v>
      </c>
      <c r="DT1" s="62">
        <v>124</v>
      </c>
      <c r="DU1" s="62">
        <v>125</v>
      </c>
      <c r="DV1" s="62">
        <v>126</v>
      </c>
      <c r="DW1" s="62">
        <v>127</v>
      </c>
      <c r="DX1" s="62">
        <v>128</v>
      </c>
      <c r="DY1" s="62">
        <v>129</v>
      </c>
      <c r="DZ1" s="62">
        <v>130</v>
      </c>
      <c r="EA1" s="62">
        <v>131</v>
      </c>
      <c r="EB1" s="62">
        <v>132</v>
      </c>
      <c r="EC1" s="62">
        <v>133</v>
      </c>
      <c r="ED1" s="62">
        <v>134</v>
      </c>
      <c r="EE1" s="62">
        <v>135</v>
      </c>
      <c r="EF1" s="62">
        <v>136</v>
      </c>
      <c r="EG1" s="62">
        <v>137</v>
      </c>
      <c r="EH1" s="62"/>
      <c r="EI1" s="62">
        <v>46</v>
      </c>
      <c r="EJ1" s="62">
        <v>47</v>
      </c>
      <c r="EK1" s="62">
        <v>48</v>
      </c>
      <c r="EL1" s="62">
        <v>49</v>
      </c>
      <c r="EM1" s="62">
        <v>50</v>
      </c>
      <c r="EN1" s="62">
        <v>51</v>
      </c>
      <c r="EO1" s="62">
        <v>52</v>
      </c>
      <c r="EP1" s="62">
        <v>53</v>
      </c>
      <c r="EQ1" s="62">
        <v>54</v>
      </c>
      <c r="ER1" s="62">
        <v>55</v>
      </c>
      <c r="ES1" s="62">
        <v>56</v>
      </c>
      <c r="ET1" s="62">
        <v>57</v>
      </c>
      <c r="EU1" s="62">
        <v>58</v>
      </c>
      <c r="EV1" s="62">
        <v>59</v>
      </c>
      <c r="EW1" s="62">
        <v>60</v>
      </c>
      <c r="EX1" s="62">
        <v>61</v>
      </c>
      <c r="EY1" s="62">
        <v>62</v>
      </c>
      <c r="EZ1" s="62">
        <v>63</v>
      </c>
      <c r="FA1" s="62">
        <v>64</v>
      </c>
      <c r="FB1" s="62">
        <v>65</v>
      </c>
      <c r="FC1" s="62">
        <v>66</v>
      </c>
      <c r="FD1" s="62">
        <v>67</v>
      </c>
      <c r="FE1" s="62">
        <v>68</v>
      </c>
      <c r="FF1" s="62">
        <v>69</v>
      </c>
      <c r="FG1" s="62">
        <v>70</v>
      </c>
      <c r="FH1" s="62">
        <v>71</v>
      </c>
      <c r="FI1" s="62">
        <v>72</v>
      </c>
      <c r="FJ1" s="62">
        <v>73</v>
      </c>
      <c r="FK1" s="62">
        <v>74</v>
      </c>
      <c r="FL1" s="62">
        <v>75</v>
      </c>
      <c r="FM1" s="62">
        <v>76</v>
      </c>
      <c r="FN1" s="62">
        <v>77</v>
      </c>
      <c r="FO1" s="62">
        <v>78</v>
      </c>
      <c r="FP1" s="62">
        <v>79</v>
      </c>
      <c r="FQ1" s="62">
        <v>80</v>
      </c>
      <c r="FR1" s="62">
        <v>81</v>
      </c>
      <c r="FS1" s="62">
        <v>82</v>
      </c>
      <c r="FT1" s="62">
        <v>83</v>
      </c>
      <c r="FU1" s="62">
        <v>84</v>
      </c>
      <c r="FV1" s="62">
        <v>85</v>
      </c>
      <c r="FW1" s="62">
        <v>86</v>
      </c>
      <c r="FX1" s="62">
        <v>87</v>
      </c>
      <c r="FY1" s="62">
        <v>88</v>
      </c>
      <c r="FZ1" s="62">
        <v>89</v>
      </c>
      <c r="GA1" s="62">
        <v>90</v>
      </c>
      <c r="GB1" s="62">
        <v>91</v>
      </c>
      <c r="GC1" s="62">
        <v>92</v>
      </c>
      <c r="GD1" s="62">
        <v>93</v>
      </c>
      <c r="GE1" s="62">
        <v>94</v>
      </c>
      <c r="GF1" s="62">
        <v>95</v>
      </c>
      <c r="GG1" s="62">
        <v>96</v>
      </c>
      <c r="GH1" s="62">
        <v>97</v>
      </c>
      <c r="GI1" s="62">
        <v>98</v>
      </c>
      <c r="GJ1" s="62">
        <v>99</v>
      </c>
      <c r="GK1" s="62">
        <v>100</v>
      </c>
      <c r="GL1" s="62">
        <v>101</v>
      </c>
      <c r="GM1" s="62">
        <v>102</v>
      </c>
      <c r="GN1" s="62">
        <v>103</v>
      </c>
      <c r="GO1" s="62">
        <v>104</v>
      </c>
      <c r="GP1" s="62">
        <v>105</v>
      </c>
      <c r="GQ1" s="62">
        <v>106</v>
      </c>
      <c r="GR1" s="62">
        <v>107</v>
      </c>
      <c r="GS1" s="62">
        <v>108</v>
      </c>
      <c r="GT1" s="62">
        <v>109</v>
      </c>
      <c r="GU1" s="62">
        <v>110</v>
      </c>
      <c r="GV1" s="62">
        <v>111</v>
      </c>
      <c r="GW1" s="62">
        <v>112</v>
      </c>
      <c r="GX1" s="62">
        <v>113</v>
      </c>
      <c r="GY1" s="62">
        <v>114</v>
      </c>
      <c r="GZ1" s="62">
        <v>115</v>
      </c>
      <c r="HA1" s="62">
        <v>116</v>
      </c>
      <c r="HB1" s="62">
        <v>117</v>
      </c>
      <c r="HC1" s="62">
        <v>118</v>
      </c>
      <c r="HD1" s="62">
        <v>119</v>
      </c>
      <c r="HE1" s="62">
        <v>120</v>
      </c>
      <c r="HF1" s="62">
        <v>121</v>
      </c>
      <c r="HG1" s="62">
        <v>122</v>
      </c>
      <c r="HH1" s="62">
        <v>123</v>
      </c>
      <c r="HI1" s="62">
        <v>124</v>
      </c>
      <c r="HJ1" s="62">
        <v>125</v>
      </c>
      <c r="HK1" s="62">
        <v>126</v>
      </c>
      <c r="HL1" s="62">
        <v>127</v>
      </c>
      <c r="HM1" s="62">
        <v>128</v>
      </c>
      <c r="HN1" s="62">
        <v>129</v>
      </c>
      <c r="HO1" s="62">
        <v>130</v>
      </c>
      <c r="HP1" s="62">
        <v>131</v>
      </c>
      <c r="HQ1" s="62">
        <v>132</v>
      </c>
      <c r="HR1" s="62">
        <v>133</v>
      </c>
      <c r="HS1" s="62">
        <v>134</v>
      </c>
      <c r="HT1" s="62">
        <v>135</v>
      </c>
      <c r="HU1" s="62">
        <v>136</v>
      </c>
      <c r="HV1" s="62">
        <v>137</v>
      </c>
      <c r="HW1" s="62">
        <v>135</v>
      </c>
      <c r="HX1" s="62">
        <v>136</v>
      </c>
      <c r="HY1" s="62">
        <v>137</v>
      </c>
      <c r="HZ1" s="62">
        <v>138</v>
      </c>
      <c r="IA1" s="62">
        <v>139</v>
      </c>
      <c r="IB1" s="62">
        <v>140</v>
      </c>
      <c r="IC1" s="62">
        <v>141</v>
      </c>
      <c r="ID1" s="62">
        <v>142</v>
      </c>
      <c r="IE1" s="62">
        <v>143</v>
      </c>
      <c r="IF1" s="62">
        <v>144</v>
      </c>
      <c r="IG1" s="62">
        <v>145</v>
      </c>
      <c r="IH1" s="62">
        <v>146</v>
      </c>
      <c r="II1" s="62">
        <v>147</v>
      </c>
      <c r="IJ1" s="62">
        <v>148</v>
      </c>
      <c r="IK1" s="62">
        <v>149</v>
      </c>
      <c r="IL1" s="62">
        <v>150</v>
      </c>
      <c r="IM1" s="62">
        <v>151</v>
      </c>
      <c r="IN1" s="62">
        <v>152</v>
      </c>
      <c r="IO1" s="62">
        <v>153</v>
      </c>
      <c r="IP1" s="62">
        <v>154</v>
      </c>
      <c r="IQ1" s="62">
        <v>155</v>
      </c>
      <c r="IR1" s="62">
        <v>156</v>
      </c>
      <c r="IS1" s="62">
        <v>157</v>
      </c>
      <c r="IT1" s="62">
        <v>158</v>
      </c>
      <c r="IU1" s="62">
        <v>159</v>
      </c>
      <c r="IV1" s="62">
        <v>160</v>
      </c>
      <c r="IW1" s="62">
        <v>161</v>
      </c>
      <c r="IX1" s="62">
        <v>162</v>
      </c>
      <c r="IY1" s="62">
        <v>163</v>
      </c>
      <c r="IZ1" s="62">
        <v>164</v>
      </c>
      <c r="JA1" s="62">
        <v>165</v>
      </c>
      <c r="JB1" s="62">
        <v>166</v>
      </c>
      <c r="JC1" s="62">
        <v>167</v>
      </c>
      <c r="JD1" s="62">
        <v>168</v>
      </c>
      <c r="JE1" s="62">
        <v>169</v>
      </c>
      <c r="JF1" s="62">
        <v>170</v>
      </c>
      <c r="JG1" s="62">
        <v>171</v>
      </c>
      <c r="JH1" s="62">
        <v>172</v>
      </c>
      <c r="JI1" s="62">
        <v>173</v>
      </c>
      <c r="JJ1" s="62">
        <v>174</v>
      </c>
      <c r="JK1" s="62">
        <v>175</v>
      </c>
      <c r="JL1" s="62">
        <v>176</v>
      </c>
      <c r="JM1" s="62">
        <v>177</v>
      </c>
      <c r="JN1" s="62">
        <v>178</v>
      </c>
      <c r="JO1" s="62">
        <v>179</v>
      </c>
      <c r="JP1" s="62">
        <v>180</v>
      </c>
      <c r="JQ1" s="62">
        <v>181</v>
      </c>
      <c r="JR1" s="62">
        <v>182</v>
      </c>
      <c r="JS1" s="62">
        <v>183</v>
      </c>
      <c r="JT1" s="62">
        <v>184</v>
      </c>
      <c r="JU1" s="62">
        <v>185</v>
      </c>
      <c r="JV1" s="62">
        <v>186</v>
      </c>
      <c r="JW1" s="62">
        <v>187</v>
      </c>
      <c r="JX1" s="62">
        <v>188</v>
      </c>
      <c r="JY1" s="62">
        <v>189</v>
      </c>
      <c r="JZ1" s="62">
        <v>190</v>
      </c>
      <c r="KA1" s="62">
        <v>191</v>
      </c>
      <c r="KB1" s="62">
        <v>192</v>
      </c>
      <c r="KC1" s="62">
        <v>193</v>
      </c>
      <c r="KD1" s="62">
        <v>194</v>
      </c>
      <c r="KE1" s="62">
        <v>195</v>
      </c>
      <c r="KF1" s="62">
        <v>196</v>
      </c>
      <c r="KG1" s="62">
        <v>197</v>
      </c>
      <c r="KH1" s="62">
        <v>198</v>
      </c>
      <c r="KI1" s="62">
        <v>199</v>
      </c>
      <c r="KJ1" s="62">
        <v>200</v>
      </c>
      <c r="KK1" s="62">
        <v>201</v>
      </c>
      <c r="KL1" s="62">
        <v>202</v>
      </c>
      <c r="KM1" s="62">
        <v>203</v>
      </c>
      <c r="KN1" s="62">
        <v>204</v>
      </c>
      <c r="KO1" s="62">
        <v>205</v>
      </c>
      <c r="KP1" s="62">
        <v>206</v>
      </c>
      <c r="KQ1" s="62">
        <v>207</v>
      </c>
      <c r="KR1" s="62">
        <v>208</v>
      </c>
      <c r="KS1" s="62">
        <v>209</v>
      </c>
      <c r="KT1" s="62">
        <v>210</v>
      </c>
      <c r="KU1" s="62">
        <v>211</v>
      </c>
      <c r="KV1" s="62">
        <v>212</v>
      </c>
      <c r="KW1" s="62">
        <v>213</v>
      </c>
      <c r="KX1" s="62">
        <v>214</v>
      </c>
      <c r="KY1" s="62">
        <v>215</v>
      </c>
      <c r="KZ1" s="62">
        <v>216</v>
      </c>
      <c r="LA1" s="62">
        <v>217</v>
      </c>
      <c r="LB1" s="62">
        <v>218</v>
      </c>
      <c r="LC1" s="62">
        <v>219</v>
      </c>
      <c r="LD1" s="62">
        <v>220</v>
      </c>
      <c r="LE1" s="62">
        <v>221</v>
      </c>
      <c r="LF1" s="62">
        <v>222</v>
      </c>
      <c r="LG1" s="62">
        <v>223</v>
      </c>
      <c r="LH1" s="62">
        <v>224</v>
      </c>
      <c r="LI1" s="62">
        <v>225</v>
      </c>
      <c r="LJ1" s="62">
        <v>226</v>
      </c>
      <c r="LK1" s="62">
        <v>227</v>
      </c>
    </row>
    <row r="2" spans="1:323" s="33" customFormat="1" ht="16.5" customHeight="1" x14ac:dyDescent="0.2">
      <c r="A2" s="830"/>
      <c r="B2" s="624"/>
      <c r="C2" s="62"/>
      <c r="D2" s="62"/>
      <c r="E2" s="62"/>
      <c r="F2" s="62"/>
      <c r="G2" s="62"/>
      <c r="H2" s="62"/>
      <c r="I2" s="62"/>
      <c r="J2" s="62"/>
      <c r="K2" s="62"/>
      <c r="L2" s="62"/>
      <c r="M2" s="62"/>
      <c r="N2" s="62"/>
      <c r="O2" s="62"/>
      <c r="P2" s="62"/>
      <c r="Q2" s="62"/>
      <c r="R2" s="62"/>
      <c r="S2" s="62"/>
      <c r="T2" s="85"/>
      <c r="U2" s="62"/>
      <c r="V2" s="62"/>
      <c r="W2" s="62"/>
      <c r="X2" s="62"/>
      <c r="Y2" s="62"/>
      <c r="Z2" s="62"/>
      <c r="AA2" s="62"/>
      <c r="AB2" s="62"/>
      <c r="AC2" s="62"/>
      <c r="AD2" s="62"/>
      <c r="AE2" s="62"/>
      <c r="AF2" s="62"/>
      <c r="AG2" s="62"/>
      <c r="AH2" s="62"/>
      <c r="AI2" s="83"/>
      <c r="AJ2" s="62"/>
      <c r="AK2" s="224"/>
      <c r="AL2" s="62"/>
      <c r="AM2" s="62"/>
      <c r="AN2" s="62"/>
      <c r="AO2" s="62"/>
      <c r="AP2" s="62"/>
      <c r="AQ2" s="85"/>
      <c r="AR2" s="62"/>
      <c r="AS2" s="217" t="s">
        <v>123</v>
      </c>
      <c r="AT2" s="218">
        <f>ｶﾚﾝﾀﾞｰ!C2</f>
        <v>46082</v>
      </c>
      <c r="AU2" s="219" t="s">
        <v>132</v>
      </c>
      <c r="AV2" s="219" t="s">
        <v>133</v>
      </c>
      <c r="AW2" s="218">
        <f>ｶﾚﾝﾀﾞｰ!D2</f>
        <v>46083</v>
      </c>
      <c r="AX2" s="219" t="s">
        <v>134</v>
      </c>
      <c r="AY2" s="219" t="s">
        <v>135</v>
      </c>
      <c r="AZ2" s="218">
        <f>ｶﾚﾝﾀﾞｰ!E2</f>
        <v>46084</v>
      </c>
      <c r="BA2" s="220" t="s">
        <v>136</v>
      </c>
      <c r="BB2" s="219" t="s">
        <v>137</v>
      </c>
      <c r="BC2" s="218">
        <f>ｶﾚﾝﾀﾞｰ!F2</f>
        <v>46085</v>
      </c>
      <c r="BD2" s="220" t="s">
        <v>138</v>
      </c>
      <c r="BE2" s="219" t="s">
        <v>139</v>
      </c>
      <c r="BF2" s="218">
        <f>ｶﾚﾝﾀﾞｰ!G2</f>
        <v>46086</v>
      </c>
      <c r="BG2" s="220" t="s">
        <v>140</v>
      </c>
      <c r="BH2" s="219" t="s">
        <v>141</v>
      </c>
      <c r="BI2" s="218">
        <f>ｶﾚﾝﾀﾞｰ!H2</f>
        <v>46087</v>
      </c>
      <c r="BJ2" s="220" t="s">
        <v>142</v>
      </c>
      <c r="BK2" s="219" t="s">
        <v>143</v>
      </c>
      <c r="BL2" s="218">
        <f>ｶﾚﾝﾀﾞｰ!I2</f>
        <v>46088</v>
      </c>
      <c r="BM2" s="220" t="s">
        <v>144</v>
      </c>
      <c r="BN2" s="219" t="s">
        <v>145</v>
      </c>
      <c r="BO2" s="218">
        <f>ｶﾚﾝﾀﾞｰ!J2</f>
        <v>46089</v>
      </c>
      <c r="BP2" s="220" t="s">
        <v>146</v>
      </c>
      <c r="BQ2" s="219" t="s">
        <v>147</v>
      </c>
      <c r="BR2" s="218">
        <f>ｶﾚﾝﾀﾞｰ!K2</f>
        <v>46090</v>
      </c>
      <c r="BS2" s="220" t="s">
        <v>148</v>
      </c>
      <c r="BT2" s="219" t="s">
        <v>149</v>
      </c>
      <c r="BU2" s="218">
        <f>ｶﾚﾝﾀﾞｰ!L2</f>
        <v>46091</v>
      </c>
      <c r="BV2" s="220" t="s">
        <v>150</v>
      </c>
      <c r="BW2" s="219" t="s">
        <v>151</v>
      </c>
      <c r="BX2" s="218">
        <f>ｶﾚﾝﾀﾞｰ!M2</f>
        <v>46092</v>
      </c>
      <c r="BY2" s="220" t="s">
        <v>152</v>
      </c>
      <c r="BZ2" s="219" t="s">
        <v>153</v>
      </c>
      <c r="CA2" s="218">
        <f>ｶﾚﾝﾀﾞｰ!N2</f>
        <v>46093</v>
      </c>
      <c r="CB2" s="220" t="s">
        <v>154</v>
      </c>
      <c r="CC2" s="219" t="s">
        <v>155</v>
      </c>
      <c r="CD2" s="218">
        <f>ｶﾚﾝﾀﾞｰ!O2</f>
        <v>46094</v>
      </c>
      <c r="CE2" s="220" t="s">
        <v>156</v>
      </c>
      <c r="CF2" s="219" t="s">
        <v>157</v>
      </c>
      <c r="CG2" s="218">
        <f>ｶﾚﾝﾀﾞｰ!P2</f>
        <v>46095</v>
      </c>
      <c r="CH2" s="220" t="s">
        <v>158</v>
      </c>
      <c r="CI2" s="219" t="s">
        <v>159</v>
      </c>
      <c r="CJ2" s="218">
        <f>ｶﾚﾝﾀﾞｰ!Q2</f>
        <v>46096</v>
      </c>
      <c r="CK2" s="220" t="s">
        <v>160</v>
      </c>
      <c r="CL2" s="219" t="s">
        <v>161</v>
      </c>
      <c r="CM2" s="218">
        <f>ｶﾚﾝﾀﾞｰ!R2</f>
        <v>46097</v>
      </c>
      <c r="CN2" s="220" t="s">
        <v>162</v>
      </c>
      <c r="CO2" s="220" t="s">
        <v>163</v>
      </c>
      <c r="CP2" s="218">
        <f>ｶﾚﾝﾀﾞｰ!S2</f>
        <v>46098</v>
      </c>
      <c r="CQ2" s="219" t="s">
        <v>164</v>
      </c>
      <c r="CR2" s="219" t="s">
        <v>165</v>
      </c>
      <c r="CS2" s="218">
        <f>ｶﾚﾝﾀﾞｰ!T2</f>
        <v>46099</v>
      </c>
      <c r="CT2" s="220" t="s">
        <v>166</v>
      </c>
      <c r="CU2" s="220" t="s">
        <v>167</v>
      </c>
      <c r="CV2" s="218">
        <f>ｶﾚﾝﾀﾞｰ!U2</f>
        <v>46100</v>
      </c>
      <c r="CW2" s="219" t="s">
        <v>168</v>
      </c>
      <c r="CX2" s="219" t="s">
        <v>169</v>
      </c>
      <c r="CY2" s="218">
        <f>ｶﾚﾝﾀﾞｰ!V2</f>
        <v>46101</v>
      </c>
      <c r="CZ2" s="220" t="s">
        <v>170</v>
      </c>
      <c r="DA2" s="220" t="s">
        <v>171</v>
      </c>
      <c r="DB2" s="218">
        <f>ｶﾚﾝﾀﾞｰ!W2</f>
        <v>46102</v>
      </c>
      <c r="DC2" s="219" t="s">
        <v>172</v>
      </c>
      <c r="DD2" s="219" t="s">
        <v>173</v>
      </c>
      <c r="DE2" s="218">
        <f>ｶﾚﾝﾀﾞｰ!X2</f>
        <v>46103</v>
      </c>
      <c r="DF2" s="221" t="s">
        <v>174</v>
      </c>
      <c r="DG2" s="221" t="s">
        <v>175</v>
      </c>
      <c r="DH2" s="218">
        <f>ｶﾚﾝﾀﾞｰ!Y2</f>
        <v>46104</v>
      </c>
      <c r="DI2" s="219" t="s">
        <v>176</v>
      </c>
      <c r="DJ2" s="219" t="s">
        <v>177</v>
      </c>
      <c r="DK2" s="218">
        <f>ｶﾚﾝﾀﾞｰ!Z2</f>
        <v>46105</v>
      </c>
      <c r="DL2" s="221" t="s">
        <v>178</v>
      </c>
      <c r="DM2" s="221" t="s">
        <v>179</v>
      </c>
      <c r="DN2" s="218">
        <f>ｶﾚﾝﾀﾞｰ!AA2</f>
        <v>46106</v>
      </c>
      <c r="DO2" s="219" t="s">
        <v>180</v>
      </c>
      <c r="DP2" s="219" t="s">
        <v>181</v>
      </c>
      <c r="DQ2" s="218">
        <f>ｶﾚﾝﾀﾞｰ!AB2</f>
        <v>46107</v>
      </c>
      <c r="DR2" s="221" t="s">
        <v>182</v>
      </c>
      <c r="DS2" s="221" t="s">
        <v>183</v>
      </c>
      <c r="DT2" s="218">
        <f>ｶﾚﾝﾀﾞｰ!AC2</f>
        <v>46108</v>
      </c>
      <c r="DU2" s="219" t="s">
        <v>184</v>
      </c>
      <c r="DV2" s="219" t="s">
        <v>185</v>
      </c>
      <c r="DW2" s="218">
        <f>ｶﾚﾝﾀﾞｰ!AD2</f>
        <v>46109</v>
      </c>
      <c r="DX2" s="221" t="s">
        <v>186</v>
      </c>
      <c r="DY2" s="221" t="s">
        <v>187</v>
      </c>
      <c r="DZ2" s="218">
        <f>ｶﾚﾝﾀﾞｰ!AE2</f>
        <v>46110</v>
      </c>
      <c r="EA2" s="219" t="s">
        <v>188</v>
      </c>
      <c r="EB2" s="219" t="s">
        <v>189</v>
      </c>
      <c r="EC2" s="218">
        <f>ｶﾚﾝﾀﾞｰ!AF2</f>
        <v>46111</v>
      </c>
      <c r="ED2" s="221" t="s">
        <v>190</v>
      </c>
      <c r="EE2" s="219" t="s">
        <v>191</v>
      </c>
      <c r="EF2" s="218">
        <f>ｶﾚﾝﾀﾞｰ!AG2</f>
        <v>46112</v>
      </c>
      <c r="EG2" s="219" t="s">
        <v>192</v>
      </c>
      <c r="EH2" s="219" t="s">
        <v>193</v>
      </c>
      <c r="EI2" s="218">
        <f>ｶﾚﾝﾀﾞｰ!C8</f>
        <v>46113</v>
      </c>
      <c r="EJ2" s="219" t="s">
        <v>194</v>
      </c>
      <c r="EK2" s="219" t="s">
        <v>195</v>
      </c>
      <c r="EL2" s="218">
        <f>ｶﾚﾝﾀﾞｰ!D8</f>
        <v>46114</v>
      </c>
      <c r="EM2" s="219" t="s">
        <v>196</v>
      </c>
      <c r="EN2" s="219" t="s">
        <v>197</v>
      </c>
      <c r="EO2" s="218">
        <f>ｶﾚﾝﾀﾞｰ!E8</f>
        <v>46115</v>
      </c>
      <c r="EP2" s="221" t="s">
        <v>198</v>
      </c>
      <c r="EQ2" s="219" t="s">
        <v>199</v>
      </c>
      <c r="ER2" s="218">
        <f>ｶﾚﾝﾀﾞｰ!F8</f>
        <v>46116</v>
      </c>
      <c r="ES2" s="221" t="s">
        <v>200</v>
      </c>
      <c r="ET2" s="219" t="s">
        <v>201</v>
      </c>
      <c r="EU2" s="218">
        <f>ｶﾚﾝﾀﾞｰ!G8</f>
        <v>46117</v>
      </c>
      <c r="EV2" s="221" t="s">
        <v>202</v>
      </c>
      <c r="EW2" s="219" t="s">
        <v>203</v>
      </c>
      <c r="EX2" s="218">
        <f>ｶﾚﾝﾀﾞｰ!H8</f>
        <v>46118</v>
      </c>
      <c r="EY2" s="221" t="s">
        <v>204</v>
      </c>
      <c r="EZ2" s="219" t="s">
        <v>205</v>
      </c>
      <c r="FA2" s="218">
        <f>ｶﾚﾝﾀﾞｰ!I8</f>
        <v>46119</v>
      </c>
      <c r="FB2" s="221" t="s">
        <v>206</v>
      </c>
      <c r="FC2" s="219" t="s">
        <v>207</v>
      </c>
      <c r="FD2" s="218">
        <f>ｶﾚﾝﾀﾞｰ!J8</f>
        <v>46120</v>
      </c>
      <c r="FE2" s="221" t="s">
        <v>208</v>
      </c>
      <c r="FF2" s="219" t="s">
        <v>209</v>
      </c>
      <c r="FG2" s="218">
        <f>ｶﾚﾝﾀﾞｰ!K8</f>
        <v>46121</v>
      </c>
      <c r="FH2" s="221" t="s">
        <v>210</v>
      </c>
      <c r="FI2" s="219" t="s">
        <v>211</v>
      </c>
      <c r="FJ2" s="218">
        <f>ｶﾚﾝﾀﾞｰ!L8</f>
        <v>46122</v>
      </c>
      <c r="FK2" s="221" t="s">
        <v>212</v>
      </c>
      <c r="FL2" s="219" t="s">
        <v>213</v>
      </c>
      <c r="FM2" s="218">
        <f>ｶﾚﾝﾀﾞｰ!M8</f>
        <v>46123</v>
      </c>
      <c r="FN2" s="221" t="s">
        <v>214</v>
      </c>
      <c r="FO2" s="219" t="s">
        <v>215</v>
      </c>
      <c r="FP2" s="218">
        <f>ｶﾚﾝﾀﾞｰ!N8</f>
        <v>46124</v>
      </c>
      <c r="FQ2" s="221" t="s">
        <v>216</v>
      </c>
      <c r="FR2" s="219" t="s">
        <v>217</v>
      </c>
      <c r="FS2" s="218">
        <f>ｶﾚﾝﾀﾞｰ!O8</f>
        <v>46125</v>
      </c>
      <c r="FT2" s="221" t="s">
        <v>218</v>
      </c>
      <c r="FU2" s="219" t="s">
        <v>219</v>
      </c>
      <c r="FV2" s="218">
        <f>ｶﾚﾝﾀﾞｰ!P8</f>
        <v>46126</v>
      </c>
      <c r="FW2" s="221" t="s">
        <v>220</v>
      </c>
      <c r="FX2" s="219" t="s">
        <v>221</v>
      </c>
      <c r="FY2" s="218">
        <f>ｶﾚﾝﾀﾞｰ!Q8</f>
        <v>46127</v>
      </c>
      <c r="FZ2" s="221" t="s">
        <v>222</v>
      </c>
      <c r="GA2" s="219" t="s">
        <v>223</v>
      </c>
      <c r="GB2" s="218">
        <f>ｶﾚﾝﾀﾞｰ!R8</f>
        <v>46128</v>
      </c>
      <c r="GC2" s="221" t="s">
        <v>224</v>
      </c>
      <c r="GD2" s="221" t="s">
        <v>225</v>
      </c>
      <c r="GE2" s="218">
        <f>ｶﾚﾝﾀﾞｰ!S8</f>
        <v>46129</v>
      </c>
      <c r="GF2" s="219" t="s">
        <v>226</v>
      </c>
      <c r="GG2" s="219" t="s">
        <v>227</v>
      </c>
      <c r="GH2" s="218">
        <f>ｶﾚﾝﾀﾞｰ!T8</f>
        <v>46130</v>
      </c>
      <c r="GI2" s="221" t="s">
        <v>228</v>
      </c>
      <c r="GJ2" s="221" t="s">
        <v>229</v>
      </c>
      <c r="GK2" s="218">
        <f>ｶﾚﾝﾀﾞｰ!U8</f>
        <v>46131</v>
      </c>
      <c r="GL2" s="219" t="s">
        <v>230</v>
      </c>
      <c r="GM2" s="219" t="s">
        <v>231</v>
      </c>
      <c r="GN2" s="218">
        <f>ｶﾚﾝﾀﾞｰ!V8</f>
        <v>46132</v>
      </c>
      <c r="GO2" s="221" t="s">
        <v>232</v>
      </c>
      <c r="GP2" s="221" t="s">
        <v>233</v>
      </c>
      <c r="GQ2" s="218">
        <f>ｶﾚﾝﾀﾞｰ!W8</f>
        <v>46133</v>
      </c>
      <c r="GR2" s="219" t="s">
        <v>234</v>
      </c>
      <c r="GS2" s="219" t="s">
        <v>235</v>
      </c>
      <c r="GT2" s="218">
        <f>ｶﾚﾝﾀﾞｰ!X8</f>
        <v>46134</v>
      </c>
      <c r="GU2" s="221" t="s">
        <v>236</v>
      </c>
      <c r="GV2" s="221" t="s">
        <v>237</v>
      </c>
      <c r="GW2" s="218">
        <f>ｶﾚﾝﾀﾞｰ!Y8</f>
        <v>46135</v>
      </c>
      <c r="GX2" s="219" t="s">
        <v>238</v>
      </c>
      <c r="GY2" s="219" t="s">
        <v>239</v>
      </c>
      <c r="GZ2" s="218">
        <f>ｶﾚﾝﾀﾞｰ!Z8</f>
        <v>46136</v>
      </c>
      <c r="HA2" s="221" t="s">
        <v>240</v>
      </c>
      <c r="HB2" s="221" t="s">
        <v>241</v>
      </c>
      <c r="HC2" s="218">
        <f>ｶﾚﾝﾀﾞｰ!AA8</f>
        <v>46137</v>
      </c>
      <c r="HD2" s="219" t="s">
        <v>242</v>
      </c>
      <c r="HE2" s="219" t="s">
        <v>243</v>
      </c>
      <c r="HF2" s="218">
        <f>ｶﾚﾝﾀﾞｰ!AB8</f>
        <v>46138</v>
      </c>
      <c r="HG2" s="221" t="s">
        <v>244</v>
      </c>
      <c r="HH2" s="221" t="s">
        <v>245</v>
      </c>
      <c r="HI2" s="218">
        <f>ｶﾚﾝﾀﾞｰ!AC8</f>
        <v>46139</v>
      </c>
      <c r="HJ2" s="219" t="s">
        <v>246</v>
      </c>
      <c r="HK2" s="219" t="s">
        <v>247</v>
      </c>
      <c r="HL2" s="218">
        <f>ｶﾚﾝﾀﾞｰ!AD8</f>
        <v>46140</v>
      </c>
      <c r="HM2" s="221" t="s">
        <v>248</v>
      </c>
      <c r="HN2" s="221" t="s">
        <v>249</v>
      </c>
      <c r="HO2" s="218">
        <f>ｶﾚﾝﾀﾞｰ!AE8</f>
        <v>46141</v>
      </c>
      <c r="HP2" s="219" t="s">
        <v>250</v>
      </c>
      <c r="HQ2" s="219" t="s">
        <v>251</v>
      </c>
      <c r="HR2" s="218">
        <f>ｶﾚﾝﾀﾞｰ!AF8</f>
        <v>46142</v>
      </c>
      <c r="HS2" s="219" t="s">
        <v>252</v>
      </c>
      <c r="HT2" s="219">
        <v>123</v>
      </c>
      <c r="HU2" s="218" t="str">
        <f>ｶﾚﾝﾀﾞｰ!AG8</f>
        <v/>
      </c>
      <c r="HV2" s="221">
        <v>124</v>
      </c>
      <c r="HW2" s="219" t="s">
        <v>253</v>
      </c>
      <c r="HX2" s="218">
        <f>ｶﾚﾝﾀﾞｰ!C14</f>
        <v>46143</v>
      </c>
      <c r="HY2" s="221" t="s">
        <v>254</v>
      </c>
      <c r="HZ2" s="219" t="s">
        <v>255</v>
      </c>
      <c r="IA2" s="218">
        <f>ｶﾚﾝﾀﾞｰ!D14</f>
        <v>46144</v>
      </c>
      <c r="IB2" s="221" t="s">
        <v>256</v>
      </c>
      <c r="IC2" s="219" t="s">
        <v>257</v>
      </c>
      <c r="ID2" s="218">
        <f>ｶﾚﾝﾀﾞｰ!E14</f>
        <v>46145</v>
      </c>
      <c r="IE2" s="221" t="s">
        <v>258</v>
      </c>
      <c r="IF2" s="219" t="s">
        <v>259</v>
      </c>
      <c r="IG2" s="218">
        <f>ｶﾚﾝﾀﾞｰ!F14</f>
        <v>46146</v>
      </c>
      <c r="IH2" s="221" t="s">
        <v>260</v>
      </c>
      <c r="II2" s="219" t="s">
        <v>261</v>
      </c>
      <c r="IJ2" s="218">
        <f>ｶﾚﾝﾀﾞｰ!G14</f>
        <v>46147</v>
      </c>
      <c r="IK2" s="221" t="s">
        <v>262</v>
      </c>
      <c r="IL2" s="219" t="s">
        <v>263</v>
      </c>
      <c r="IM2" s="218">
        <f>ｶﾚﾝﾀﾞｰ!H14</f>
        <v>46148</v>
      </c>
      <c r="IN2" s="221" t="s">
        <v>264</v>
      </c>
      <c r="IO2" s="219" t="s">
        <v>265</v>
      </c>
      <c r="IP2" s="218">
        <f>ｶﾚﾝﾀﾞｰ!I14</f>
        <v>46149</v>
      </c>
      <c r="IQ2" s="221" t="s">
        <v>266</v>
      </c>
      <c r="IR2" s="219" t="s">
        <v>267</v>
      </c>
      <c r="IS2" s="218">
        <f>ｶﾚﾝﾀﾞｰ!J14</f>
        <v>46150</v>
      </c>
      <c r="IT2" s="221" t="s">
        <v>268</v>
      </c>
      <c r="IU2" s="219" t="s">
        <v>269</v>
      </c>
      <c r="IV2" s="218">
        <f>ｶﾚﾝﾀﾞｰ!K14</f>
        <v>46151</v>
      </c>
      <c r="IW2" s="221" t="s">
        <v>270</v>
      </c>
      <c r="IX2" s="219" t="s">
        <v>271</v>
      </c>
      <c r="IY2" s="218">
        <f>ｶﾚﾝﾀﾞｰ!L14</f>
        <v>46152</v>
      </c>
      <c r="IZ2" s="221" t="s">
        <v>272</v>
      </c>
      <c r="JA2" s="219" t="s">
        <v>273</v>
      </c>
      <c r="JB2" s="218">
        <f>ｶﾚﾝﾀﾞｰ!M14</f>
        <v>46153</v>
      </c>
      <c r="JC2" s="221" t="s">
        <v>274</v>
      </c>
      <c r="JD2" s="219" t="s">
        <v>275</v>
      </c>
      <c r="JE2" s="218">
        <f>ｶﾚﾝﾀﾞｰ!N14</f>
        <v>46154</v>
      </c>
      <c r="JF2" s="221" t="s">
        <v>276</v>
      </c>
      <c r="JG2" s="219" t="s">
        <v>277</v>
      </c>
      <c r="JH2" s="218">
        <f>ｶﾚﾝﾀﾞｰ!O14</f>
        <v>46155</v>
      </c>
      <c r="JI2" s="221" t="s">
        <v>278</v>
      </c>
      <c r="JJ2" s="219" t="s">
        <v>279</v>
      </c>
      <c r="JK2" s="218">
        <f>ｶﾚﾝﾀﾞｰ!P14</f>
        <v>46156</v>
      </c>
      <c r="JL2" s="221" t="s">
        <v>280</v>
      </c>
      <c r="JM2" s="219" t="s">
        <v>281</v>
      </c>
      <c r="JN2" s="218">
        <f>ｶﾚﾝﾀﾞｰ!Q14</f>
        <v>46157</v>
      </c>
      <c r="JO2" s="221" t="s">
        <v>282</v>
      </c>
      <c r="JP2" s="219" t="s">
        <v>283</v>
      </c>
      <c r="JQ2" s="218">
        <f>ｶﾚﾝﾀﾞｰ!R14</f>
        <v>46158</v>
      </c>
      <c r="JR2" s="221" t="s">
        <v>284</v>
      </c>
      <c r="JS2" s="219" t="s">
        <v>285</v>
      </c>
      <c r="JT2" s="218">
        <f>ｶﾚﾝﾀﾞｰ!S14</f>
        <v>46159</v>
      </c>
      <c r="JU2" s="221" t="s">
        <v>286</v>
      </c>
      <c r="JV2" s="219" t="s">
        <v>287</v>
      </c>
      <c r="JW2" s="218">
        <f>ｶﾚﾝﾀﾞｰ!T14</f>
        <v>46160</v>
      </c>
      <c r="JX2" s="221" t="s">
        <v>288</v>
      </c>
      <c r="JY2" s="219" t="s">
        <v>289</v>
      </c>
      <c r="JZ2" s="218">
        <f>ｶﾚﾝﾀﾞｰ!U14</f>
        <v>46161</v>
      </c>
      <c r="KA2" s="221" t="s">
        <v>290</v>
      </c>
      <c r="KB2" s="219" t="s">
        <v>291</v>
      </c>
      <c r="KC2" s="218">
        <f>ｶﾚﾝﾀﾞｰ!V14</f>
        <v>46162</v>
      </c>
      <c r="KD2" s="221" t="s">
        <v>292</v>
      </c>
      <c r="KE2" s="219" t="s">
        <v>293</v>
      </c>
      <c r="KF2" s="218">
        <f>ｶﾚﾝﾀﾞｰ!W14</f>
        <v>46163</v>
      </c>
      <c r="KG2" s="221" t="s">
        <v>294</v>
      </c>
      <c r="KH2" s="219" t="s">
        <v>295</v>
      </c>
      <c r="KI2" s="218">
        <f>ｶﾚﾝﾀﾞｰ!X14</f>
        <v>46164</v>
      </c>
      <c r="KJ2" s="221" t="s">
        <v>296</v>
      </c>
      <c r="KK2" s="219" t="s">
        <v>297</v>
      </c>
      <c r="KL2" s="218">
        <f>ｶﾚﾝﾀﾞｰ!Y14</f>
        <v>46165</v>
      </c>
      <c r="KM2" s="221" t="s">
        <v>298</v>
      </c>
      <c r="KN2" s="219" t="s">
        <v>299</v>
      </c>
      <c r="KO2" s="218">
        <f>ｶﾚﾝﾀﾞｰ!Z14</f>
        <v>46166</v>
      </c>
      <c r="KP2" s="221" t="s">
        <v>300</v>
      </c>
      <c r="KQ2" s="219" t="s">
        <v>301</v>
      </c>
      <c r="KR2" s="218">
        <f>ｶﾚﾝﾀﾞｰ!AA14</f>
        <v>46167</v>
      </c>
      <c r="KS2" s="221" t="s">
        <v>302</v>
      </c>
      <c r="KT2" s="219" t="s">
        <v>303</v>
      </c>
      <c r="KU2" s="218">
        <f>ｶﾚﾝﾀﾞｰ!AB14</f>
        <v>46168</v>
      </c>
      <c r="KV2" s="221" t="s">
        <v>304</v>
      </c>
      <c r="KW2" s="219" t="s">
        <v>305</v>
      </c>
      <c r="KX2" s="218">
        <f>ｶﾚﾝﾀﾞｰ!AC14</f>
        <v>46169</v>
      </c>
      <c r="KY2" s="221" t="s">
        <v>306</v>
      </c>
      <c r="KZ2" s="219" t="s">
        <v>307</v>
      </c>
      <c r="LA2" s="218">
        <f>ｶﾚﾝﾀﾞｰ!AD14</f>
        <v>46170</v>
      </c>
      <c r="LB2" s="221" t="s">
        <v>308</v>
      </c>
      <c r="LC2" s="219" t="s">
        <v>309</v>
      </c>
      <c r="LD2" s="218">
        <f>ｶﾚﾝﾀﾞｰ!AE14</f>
        <v>46171</v>
      </c>
      <c r="LE2" s="221" t="s">
        <v>310</v>
      </c>
      <c r="LF2" s="219" t="s">
        <v>311</v>
      </c>
      <c r="LG2" s="218">
        <f>ｶﾚﾝﾀﾞｰ!AF14</f>
        <v>46172</v>
      </c>
      <c r="LH2" s="221" t="s">
        <v>312</v>
      </c>
      <c r="LI2" s="219" t="s">
        <v>313</v>
      </c>
      <c r="LJ2" s="218">
        <f>ｶﾚﾝﾀﾞｰ!AG14</f>
        <v>46173</v>
      </c>
      <c r="LK2" s="221" t="s">
        <v>314</v>
      </c>
    </row>
    <row r="3" spans="1:323" s="33" customFormat="1" ht="19.5" thickBot="1" x14ac:dyDescent="0.25">
      <c r="A3" s="34"/>
      <c r="D3" s="56" t="str">
        <f>ＥＣ!D3</f>
        <v>2026/3月度</v>
      </c>
      <c r="E3" s="47" t="s">
        <v>103</v>
      </c>
      <c r="F3" s="34"/>
      <c r="G3" s="34"/>
      <c r="H3" s="34"/>
      <c r="I3" s="34"/>
      <c r="J3" s="35"/>
      <c r="K3" s="34"/>
      <c r="L3" s="34"/>
      <c r="M3" s="34"/>
      <c r="N3" s="34"/>
      <c r="O3" s="35"/>
      <c r="P3" s="34"/>
      <c r="Q3" s="59"/>
      <c r="R3" s="69"/>
      <c r="S3" s="34"/>
      <c r="T3" s="84"/>
      <c r="U3" s="32"/>
      <c r="W3" s="32"/>
      <c r="X3" s="32"/>
      <c r="Y3" s="825"/>
      <c r="Z3" s="32"/>
      <c r="AA3" s="34"/>
      <c r="AB3" s="36"/>
      <c r="AC3" s="36"/>
      <c r="AD3" s="318"/>
      <c r="AF3" s="37"/>
      <c r="AG3" s="34"/>
      <c r="AH3" s="34"/>
      <c r="AI3" s="41"/>
      <c r="AJ3" s="41"/>
      <c r="AK3" s="225"/>
      <c r="AQ3" s="94"/>
      <c r="AS3" s="220"/>
      <c r="AT3" s="218" t="str">
        <f>ｶﾚﾝﾀﾞｰ!C3</f>
        <v>(日)</v>
      </c>
      <c r="AU3" s="222"/>
      <c r="AV3" s="222"/>
      <c r="AW3" s="218" t="str">
        <f>ｶﾚﾝﾀﾞｰ!D3</f>
        <v>(月)</v>
      </c>
      <c r="AX3" s="223"/>
      <c r="AY3" s="223"/>
      <c r="AZ3" s="218" t="str">
        <f>ｶﾚﾝﾀﾞｰ!E3</f>
        <v>(火)</v>
      </c>
      <c r="BA3" s="220"/>
      <c r="BB3" s="223"/>
      <c r="BC3" s="218" t="str">
        <f>ｶﾚﾝﾀﾞｰ!F3</f>
        <v>(水)</v>
      </c>
      <c r="BD3" s="220"/>
      <c r="BE3" s="223"/>
      <c r="BF3" s="218" t="str">
        <f>ｶﾚﾝﾀﾞｰ!G3</f>
        <v>(木)</v>
      </c>
      <c r="BG3" s="220"/>
      <c r="BH3" s="223"/>
      <c r="BI3" s="218" t="str">
        <f>ｶﾚﾝﾀﾞｰ!H3</f>
        <v>(金)</v>
      </c>
      <c r="BJ3" s="220"/>
      <c r="BK3" s="223"/>
      <c r="BL3" s="218" t="str">
        <f>ｶﾚﾝﾀﾞｰ!I3</f>
        <v>(休)</v>
      </c>
      <c r="BM3" s="220"/>
      <c r="BN3" s="223"/>
      <c r="BO3" s="218" t="str">
        <f>ｶﾚﾝﾀﾞｰ!J3</f>
        <v>(日)</v>
      </c>
      <c r="BP3" s="220"/>
      <c r="BQ3" s="223"/>
      <c r="BR3" s="218" t="str">
        <f>ｶﾚﾝﾀﾞｰ!K3</f>
        <v>(月)</v>
      </c>
      <c r="BS3" s="220"/>
      <c r="BT3" s="223"/>
      <c r="BU3" s="218" t="str">
        <f>ｶﾚﾝﾀﾞｰ!L3</f>
        <v>(火)</v>
      </c>
      <c r="BV3" s="220"/>
      <c r="BW3" s="223"/>
      <c r="BX3" s="218" t="str">
        <f>ｶﾚﾝﾀﾞｰ!M3</f>
        <v>(水)</v>
      </c>
      <c r="BY3" s="220"/>
      <c r="BZ3" s="223"/>
      <c r="CA3" s="218" t="str">
        <f>ｶﾚﾝﾀﾞｰ!N3</f>
        <v>(木)</v>
      </c>
      <c r="CB3" s="220"/>
      <c r="CC3" s="223"/>
      <c r="CD3" s="218" t="str">
        <f>ｶﾚﾝﾀﾞｰ!O3</f>
        <v>(金)</v>
      </c>
      <c r="CE3" s="220"/>
      <c r="CF3" s="223"/>
      <c r="CG3" s="218" t="str">
        <f>ｶﾚﾝﾀﾞｰ!P3</f>
        <v>(休)</v>
      </c>
      <c r="CH3" s="220"/>
      <c r="CI3" s="223"/>
      <c r="CJ3" s="218" t="str">
        <f>ｶﾚﾝﾀﾞｰ!Q3</f>
        <v>(日)</v>
      </c>
      <c r="CK3" s="220"/>
      <c r="CL3" s="223"/>
      <c r="CM3" s="218" t="str">
        <f>ｶﾚﾝﾀﾞｰ!R3</f>
        <v>(月)</v>
      </c>
      <c r="CN3" s="220"/>
      <c r="CO3" s="220"/>
      <c r="CP3" s="218" t="str">
        <f>ｶﾚﾝﾀﾞｰ!S3</f>
        <v>(火)</v>
      </c>
      <c r="CQ3" s="223"/>
      <c r="CR3" s="223"/>
      <c r="CS3" s="218" t="str">
        <f>ｶﾚﾝﾀﾞｰ!T3</f>
        <v>(水)</v>
      </c>
      <c r="CT3" s="220"/>
      <c r="CU3" s="220"/>
      <c r="CV3" s="218" t="str">
        <f>ｶﾚﾝﾀﾞｰ!U3</f>
        <v>(木)</v>
      </c>
      <c r="CW3" s="223"/>
      <c r="CX3" s="223"/>
      <c r="CY3" s="218" t="str">
        <f>ｶﾚﾝﾀﾞｰ!V3</f>
        <v>(金)</v>
      </c>
      <c r="CZ3" s="220"/>
      <c r="DA3" s="220"/>
      <c r="DB3" s="218" t="str">
        <f>ｶﾚﾝﾀﾞｰ!W3</f>
        <v>(休)</v>
      </c>
      <c r="DC3" s="223"/>
      <c r="DD3" s="223"/>
      <c r="DE3" s="218" t="str">
        <f>ｶﾚﾝﾀﾞｰ!X3</f>
        <v>(日)</v>
      </c>
      <c r="DF3" s="220"/>
      <c r="DG3" s="220"/>
      <c r="DH3" s="218" t="str">
        <f>ｶﾚﾝﾀﾞｰ!Y3</f>
        <v>(月)</v>
      </c>
      <c r="DI3" s="223"/>
      <c r="DJ3" s="223"/>
      <c r="DK3" s="218" t="str">
        <f>ｶﾚﾝﾀﾞｰ!Z3</f>
        <v>(火)</v>
      </c>
      <c r="DL3" s="220"/>
      <c r="DM3" s="220"/>
      <c r="DN3" s="218" t="str">
        <f>ｶﾚﾝﾀﾞｰ!AA3</f>
        <v>(水)</v>
      </c>
      <c r="DO3" s="223"/>
      <c r="DP3" s="223"/>
      <c r="DQ3" s="218" t="str">
        <f>ｶﾚﾝﾀﾞｰ!AB3</f>
        <v>(木)</v>
      </c>
      <c r="DR3" s="220"/>
      <c r="DS3" s="220"/>
      <c r="DT3" s="218" t="str">
        <f>ｶﾚﾝﾀﾞｰ!AC3</f>
        <v>(金)</v>
      </c>
      <c r="DU3" s="223"/>
      <c r="DV3" s="223"/>
      <c r="DW3" s="218" t="str">
        <f>ｶﾚﾝﾀﾞｰ!AD3</f>
        <v>(休)</v>
      </c>
      <c r="DX3" s="220"/>
      <c r="DY3" s="220"/>
      <c r="DZ3" s="218" t="str">
        <f>ｶﾚﾝﾀﾞｰ!AE3</f>
        <v>(日)</v>
      </c>
      <c r="EA3" s="223"/>
      <c r="EB3" s="223"/>
      <c r="EC3" s="218" t="str">
        <f>ｶﾚﾝﾀﾞｰ!AF3</f>
        <v>(月)</v>
      </c>
      <c r="ED3" s="220"/>
      <c r="EE3" s="223"/>
      <c r="EF3" s="218" t="str">
        <f>ｶﾚﾝﾀﾞｰ!AG3</f>
        <v>(火)</v>
      </c>
      <c r="EG3" s="220"/>
      <c r="EH3" s="220"/>
      <c r="EI3" s="218" t="str">
        <f>ｶﾚﾝﾀﾞｰ!C9</f>
        <v>(水)</v>
      </c>
      <c r="EJ3" s="222"/>
      <c r="EK3" s="222"/>
      <c r="EL3" s="218" t="str">
        <f>ｶﾚﾝﾀﾞｰ!D9</f>
        <v>(木)</v>
      </c>
      <c r="EM3" s="223"/>
      <c r="EN3" s="223"/>
      <c r="EO3" s="218" t="str">
        <f>ｶﾚﾝﾀﾞｰ!E9</f>
        <v>(金)</v>
      </c>
      <c r="EP3" s="220"/>
      <c r="EQ3" s="223"/>
      <c r="ER3" s="218" t="str">
        <f>ｶﾚﾝﾀﾞｰ!F9</f>
        <v>(休)</v>
      </c>
      <c r="ES3" s="220"/>
      <c r="ET3" s="223"/>
      <c r="EU3" s="218" t="str">
        <f>ｶﾚﾝﾀﾞｰ!G9</f>
        <v>(日)</v>
      </c>
      <c r="EV3" s="220"/>
      <c r="EW3" s="223"/>
      <c r="EX3" s="218" t="str">
        <f>ｶﾚﾝﾀﾞｰ!H9</f>
        <v>(月)</v>
      </c>
      <c r="EY3" s="220"/>
      <c r="EZ3" s="223"/>
      <c r="FA3" s="218" t="str">
        <f>ｶﾚﾝﾀﾞｰ!I9</f>
        <v>(火)</v>
      </c>
      <c r="FB3" s="220"/>
      <c r="FC3" s="223"/>
      <c r="FD3" s="218" t="str">
        <f>ｶﾚﾝﾀﾞｰ!J9</f>
        <v>(水)</v>
      </c>
      <c r="FE3" s="220"/>
      <c r="FF3" s="223"/>
      <c r="FG3" s="218" t="str">
        <f>ｶﾚﾝﾀﾞｰ!K9</f>
        <v>(木)</v>
      </c>
      <c r="FH3" s="220"/>
      <c r="FI3" s="223"/>
      <c r="FJ3" s="218" t="str">
        <f>ｶﾚﾝﾀﾞｰ!L9</f>
        <v>(金)</v>
      </c>
      <c r="FK3" s="220"/>
      <c r="FL3" s="223"/>
      <c r="FM3" s="218" t="str">
        <f>ｶﾚﾝﾀﾞｰ!M9</f>
        <v>(休)</v>
      </c>
      <c r="FN3" s="220"/>
      <c r="FO3" s="223"/>
      <c r="FP3" s="218" t="str">
        <f>ｶﾚﾝﾀﾞｰ!N9</f>
        <v>(日)</v>
      </c>
      <c r="FQ3" s="220"/>
      <c r="FR3" s="223"/>
      <c r="FS3" s="218" t="str">
        <f>ｶﾚﾝﾀﾞｰ!O9</f>
        <v>(月)</v>
      </c>
      <c r="FT3" s="220"/>
      <c r="FU3" s="223"/>
      <c r="FV3" s="218" t="str">
        <f>ｶﾚﾝﾀﾞｰ!P9</f>
        <v>(火)</v>
      </c>
      <c r="FW3" s="220"/>
      <c r="FX3" s="223"/>
      <c r="FY3" s="218" t="str">
        <f>ｶﾚﾝﾀﾞｰ!Q9</f>
        <v>(水)</v>
      </c>
      <c r="FZ3" s="220"/>
      <c r="GA3" s="223"/>
      <c r="GB3" s="218" t="str">
        <f>ｶﾚﾝﾀﾞｰ!R9</f>
        <v>(木)</v>
      </c>
      <c r="GC3" s="220"/>
      <c r="GD3" s="220"/>
      <c r="GE3" s="218" t="str">
        <f>ｶﾚﾝﾀﾞｰ!S9</f>
        <v>(金)</v>
      </c>
      <c r="GF3" s="223"/>
      <c r="GG3" s="223"/>
      <c r="GH3" s="218" t="str">
        <f>ｶﾚﾝﾀﾞｰ!T9</f>
        <v>(休)</v>
      </c>
      <c r="GI3" s="220"/>
      <c r="GJ3" s="220"/>
      <c r="GK3" s="218" t="str">
        <f>ｶﾚﾝﾀﾞｰ!U9</f>
        <v>(日)</v>
      </c>
      <c r="GL3" s="223"/>
      <c r="GM3" s="223"/>
      <c r="GN3" s="218" t="str">
        <f>ｶﾚﾝﾀﾞｰ!V9</f>
        <v>(月)</v>
      </c>
      <c r="GO3" s="220"/>
      <c r="GP3" s="220"/>
      <c r="GQ3" s="218" t="str">
        <f>ｶﾚﾝﾀﾞｰ!W9</f>
        <v>(火)</v>
      </c>
      <c r="GR3" s="223"/>
      <c r="GS3" s="223"/>
      <c r="GT3" s="218" t="str">
        <f>ｶﾚﾝﾀﾞｰ!X9</f>
        <v>(水)</v>
      </c>
      <c r="GU3" s="220"/>
      <c r="GV3" s="220"/>
      <c r="GW3" s="218" t="str">
        <f>ｶﾚﾝﾀﾞｰ!Y9</f>
        <v>(木)</v>
      </c>
      <c r="GX3" s="223"/>
      <c r="GY3" s="223"/>
      <c r="GZ3" s="218" t="str">
        <f>ｶﾚﾝﾀﾞｰ!Z9</f>
        <v>(金)</v>
      </c>
      <c r="HA3" s="220"/>
      <c r="HB3" s="220"/>
      <c r="HC3" s="218" t="str">
        <f>ｶﾚﾝﾀﾞｰ!AA9</f>
        <v>(休)</v>
      </c>
      <c r="HD3" s="223"/>
      <c r="HE3" s="223"/>
      <c r="HF3" s="218" t="str">
        <f>ｶﾚﾝﾀﾞｰ!AB9</f>
        <v>(日)</v>
      </c>
      <c r="HG3" s="220"/>
      <c r="HH3" s="220"/>
      <c r="HI3" s="218" t="str">
        <f>ｶﾚﾝﾀﾞｰ!AC9</f>
        <v>(月)</v>
      </c>
      <c r="HJ3" s="223"/>
      <c r="HK3" s="223"/>
      <c r="HL3" s="218" t="str">
        <f>ｶﾚﾝﾀﾞｰ!AD9</f>
        <v>(火)</v>
      </c>
      <c r="HM3" s="220"/>
      <c r="HN3" s="220"/>
      <c r="HO3" s="218" t="str">
        <f>ｶﾚﾝﾀﾞｰ!AE9</f>
        <v>(水)</v>
      </c>
      <c r="HP3" s="223"/>
      <c r="HQ3" s="223"/>
      <c r="HR3" s="218" t="str">
        <f>ｶﾚﾝﾀﾞｰ!AF9</f>
        <v>(木)</v>
      </c>
      <c r="HS3" s="223"/>
      <c r="HT3" s="223"/>
      <c r="HU3" s="218" t="str">
        <f>ｶﾚﾝﾀﾞｰ!AG9</f>
        <v/>
      </c>
      <c r="HV3" s="220"/>
      <c r="HW3" s="223"/>
      <c r="HX3" s="218" t="str">
        <f>ｶﾚﾝﾀﾞｰ!C15</f>
        <v>(金)</v>
      </c>
      <c r="HY3" s="220"/>
      <c r="HZ3" s="223"/>
      <c r="IA3" s="218" t="str">
        <f>ｶﾚﾝﾀﾞｰ!D15</f>
        <v>(土)</v>
      </c>
      <c r="IB3" s="220"/>
      <c r="IC3" s="223"/>
      <c r="ID3" s="218" t="str">
        <f>ｶﾚﾝﾀﾞｰ!E15</f>
        <v>(日)</v>
      </c>
      <c r="IE3" s="220"/>
      <c r="IF3" s="223"/>
      <c r="IG3" s="218" t="str">
        <f>ｶﾚﾝﾀﾞｰ!F15</f>
        <v>(休)</v>
      </c>
      <c r="IH3" s="220"/>
      <c r="II3" s="223"/>
      <c r="IJ3" s="218" t="str">
        <f>ｶﾚﾝﾀﾞｰ!G15</f>
        <v>(休)</v>
      </c>
      <c r="IK3" s="220"/>
      <c r="IL3" s="223"/>
      <c r="IM3" s="218" t="str">
        <f>ｶﾚﾝﾀﾞｰ!H15</f>
        <v>(休)</v>
      </c>
      <c r="IN3" s="220"/>
      <c r="IO3" s="223"/>
      <c r="IP3" s="218" t="str">
        <f>ｶﾚﾝﾀﾞｰ!I15</f>
        <v>(木)</v>
      </c>
      <c r="IQ3" s="220"/>
      <c r="IR3" s="223"/>
      <c r="IS3" s="218" t="str">
        <f>ｶﾚﾝﾀﾞｰ!J15</f>
        <v>(金)</v>
      </c>
      <c r="IT3" s="220"/>
      <c r="IU3" s="223"/>
      <c r="IV3" s="218" t="str">
        <f>ｶﾚﾝﾀﾞｰ!K15</f>
        <v>(休)</v>
      </c>
      <c r="IW3" s="220"/>
      <c r="IX3" s="223"/>
      <c r="IY3" s="218" t="str">
        <f>ｶﾚﾝﾀﾞｰ!L15</f>
        <v>(日)</v>
      </c>
      <c r="IZ3" s="220"/>
      <c r="JA3" s="223"/>
      <c r="JB3" s="218" t="str">
        <f>ｶﾚﾝﾀﾞｰ!M15</f>
        <v>(月)</v>
      </c>
      <c r="JC3" s="220"/>
      <c r="JD3" s="223"/>
      <c r="JE3" s="218" t="str">
        <f>ｶﾚﾝﾀﾞｰ!N15</f>
        <v>(火)</v>
      </c>
      <c r="JF3" s="220"/>
      <c r="JG3" s="223"/>
      <c r="JH3" s="218" t="str">
        <f>ｶﾚﾝﾀﾞｰ!O15</f>
        <v>(水)</v>
      </c>
      <c r="JI3" s="220"/>
      <c r="JJ3" s="223"/>
      <c r="JK3" s="218" t="str">
        <f>ｶﾚﾝﾀﾞｰ!P15</f>
        <v>(木)</v>
      </c>
      <c r="JL3" s="220"/>
      <c r="JM3" s="223"/>
      <c r="JN3" s="218" t="str">
        <f>ｶﾚﾝﾀﾞｰ!Q15</f>
        <v>(金)</v>
      </c>
      <c r="JO3" s="220"/>
      <c r="JP3" s="223"/>
      <c r="JQ3" s="218" t="str">
        <f>ｶﾚﾝﾀﾞｰ!R15</f>
        <v>(休)</v>
      </c>
      <c r="JR3" s="220"/>
      <c r="JS3" s="223"/>
      <c r="JT3" s="218" t="str">
        <f>ｶﾚﾝﾀﾞｰ!S15</f>
        <v>(日)</v>
      </c>
      <c r="JU3" s="220"/>
      <c r="JV3" s="223"/>
      <c r="JW3" s="218" t="str">
        <f>ｶﾚﾝﾀﾞｰ!T15</f>
        <v>(月)</v>
      </c>
      <c r="JX3" s="220"/>
      <c r="JY3" s="223"/>
      <c r="JZ3" s="218" t="str">
        <f>ｶﾚﾝﾀﾞｰ!U15</f>
        <v>(火)</v>
      </c>
      <c r="KA3" s="220"/>
      <c r="KB3" s="223"/>
      <c r="KC3" s="218" t="str">
        <f>ｶﾚﾝﾀﾞｰ!V15</f>
        <v>(水)</v>
      </c>
      <c r="KD3" s="220"/>
      <c r="KE3" s="223"/>
      <c r="KF3" s="218" t="str">
        <f>ｶﾚﾝﾀﾞｰ!W15</f>
        <v>(木)</v>
      </c>
      <c r="KG3" s="220"/>
      <c r="KH3" s="223"/>
      <c r="KI3" s="218" t="str">
        <f>ｶﾚﾝﾀﾞｰ!X15</f>
        <v>(金)</v>
      </c>
      <c r="KJ3" s="220"/>
      <c r="KK3" s="223"/>
      <c r="KL3" s="218" t="str">
        <f>ｶﾚﾝﾀﾞｰ!Y15</f>
        <v>(休)</v>
      </c>
      <c r="KM3" s="220"/>
      <c r="KN3" s="223"/>
      <c r="KO3" s="218" t="str">
        <f>ｶﾚﾝﾀﾞｰ!Z15</f>
        <v>(日)</v>
      </c>
      <c r="KP3" s="220"/>
      <c r="KQ3" s="223"/>
      <c r="KR3" s="218" t="str">
        <f>ｶﾚﾝﾀﾞｰ!AA15</f>
        <v>(月)</v>
      </c>
      <c r="KS3" s="220"/>
      <c r="KT3" s="223"/>
      <c r="KU3" s="218" t="str">
        <f>ｶﾚﾝﾀﾞｰ!AB15</f>
        <v>(火)</v>
      </c>
      <c r="KV3" s="220"/>
      <c r="KW3" s="223"/>
      <c r="KX3" s="218" t="str">
        <f>ｶﾚﾝﾀﾞｰ!AC15</f>
        <v>(水)</v>
      </c>
      <c r="KY3" s="220"/>
      <c r="KZ3" s="223"/>
      <c r="LA3" s="218" t="str">
        <f>ｶﾚﾝﾀﾞｰ!AD15</f>
        <v>(木)</v>
      </c>
      <c r="LB3" s="220"/>
      <c r="LC3" s="223"/>
      <c r="LD3" s="218" t="str">
        <f>ｶﾚﾝﾀﾞｰ!AE15</f>
        <v>(金)</v>
      </c>
      <c r="LE3" s="220"/>
      <c r="LF3" s="223"/>
      <c r="LG3" s="218" t="str">
        <f>ｶﾚﾝﾀﾞｰ!AF15</f>
        <v>(休)</v>
      </c>
      <c r="LH3" s="220"/>
      <c r="LI3" s="223"/>
      <c r="LJ3" s="218" t="str">
        <f>ｶﾚﾝﾀﾞｰ!AG15</f>
        <v>(日)</v>
      </c>
      <c r="LK3" s="220"/>
    </row>
    <row r="4" spans="1:323" s="11" customFormat="1" ht="44.5" thickBot="1" x14ac:dyDescent="0.25">
      <c r="A4" s="119" t="s">
        <v>0</v>
      </c>
      <c r="B4" s="121" t="s">
        <v>24</v>
      </c>
      <c r="C4" s="122" t="s">
        <v>25</v>
      </c>
      <c r="D4" s="123" t="s">
        <v>33</v>
      </c>
      <c r="E4" s="124" t="s">
        <v>52</v>
      </c>
      <c r="F4" s="124" t="s">
        <v>3</v>
      </c>
      <c r="G4" s="124" t="s">
        <v>8</v>
      </c>
      <c r="H4" s="124" t="s">
        <v>9</v>
      </c>
      <c r="I4" s="124" t="s">
        <v>10</v>
      </c>
      <c r="J4" s="125" t="s">
        <v>11</v>
      </c>
      <c r="K4" s="124" t="s">
        <v>34</v>
      </c>
      <c r="L4" s="126" t="s">
        <v>56</v>
      </c>
      <c r="M4" s="126" t="s">
        <v>57</v>
      </c>
      <c r="N4" s="126" t="s">
        <v>58</v>
      </c>
      <c r="O4" s="127" t="s">
        <v>59</v>
      </c>
      <c r="P4" s="124" t="s">
        <v>20</v>
      </c>
      <c r="Q4" s="128" t="s">
        <v>26</v>
      </c>
      <c r="R4" s="125" t="s">
        <v>4</v>
      </c>
      <c r="S4" s="129" t="s">
        <v>5</v>
      </c>
      <c r="T4" s="130" t="s">
        <v>6</v>
      </c>
      <c r="U4" s="131" t="s">
        <v>7</v>
      </c>
      <c r="V4" s="132" t="s">
        <v>13</v>
      </c>
      <c r="W4" s="133" t="s">
        <v>61</v>
      </c>
      <c r="X4" s="133" t="s">
        <v>27</v>
      </c>
      <c r="Y4" s="133" t="s">
        <v>28</v>
      </c>
      <c r="Z4" s="133" t="s">
        <v>29</v>
      </c>
      <c r="AA4" s="124" t="s">
        <v>82</v>
      </c>
      <c r="AB4" s="134" t="s">
        <v>50</v>
      </c>
      <c r="AC4" s="125" t="s">
        <v>30</v>
      </c>
      <c r="AD4" s="415" t="s">
        <v>15</v>
      </c>
      <c r="AE4" s="135" t="s">
        <v>39</v>
      </c>
      <c r="AF4" s="136" t="s">
        <v>38</v>
      </c>
      <c r="AG4" s="136" t="s">
        <v>36</v>
      </c>
      <c r="AH4" s="136" t="s">
        <v>37</v>
      </c>
      <c r="AI4" s="136" t="s">
        <v>81</v>
      </c>
      <c r="AJ4" s="136" t="s">
        <v>41</v>
      </c>
      <c r="AK4" s="129" t="s">
        <v>319</v>
      </c>
      <c r="AL4" s="132" t="s">
        <v>343</v>
      </c>
      <c r="AM4" s="132" t="s">
        <v>344</v>
      </c>
      <c r="AN4" s="132" t="s">
        <v>345</v>
      </c>
      <c r="AO4" s="132" t="s">
        <v>346</v>
      </c>
      <c r="AP4" s="132" t="s">
        <v>347</v>
      </c>
      <c r="AQ4" s="137" t="s">
        <v>23</v>
      </c>
      <c r="AR4" s="139" t="s">
        <v>14</v>
      </c>
      <c r="AS4" s="144" t="s">
        <v>123</v>
      </c>
      <c r="AT4" s="141">
        <v>46082</v>
      </c>
      <c r="AU4" s="142" t="s">
        <v>132</v>
      </c>
      <c r="AV4" s="140" t="s">
        <v>133</v>
      </c>
      <c r="AW4" s="141">
        <v>46083</v>
      </c>
      <c r="AX4" s="142" t="s">
        <v>134</v>
      </c>
      <c r="AY4" s="140" t="s">
        <v>135</v>
      </c>
      <c r="AZ4" s="141">
        <v>46084</v>
      </c>
      <c r="BA4" s="142" t="s">
        <v>136</v>
      </c>
      <c r="BB4" s="140" t="s">
        <v>137</v>
      </c>
      <c r="BC4" s="141">
        <v>46085</v>
      </c>
      <c r="BD4" s="142" t="s">
        <v>138</v>
      </c>
      <c r="BE4" s="140" t="s">
        <v>139</v>
      </c>
      <c r="BF4" s="141">
        <v>46086</v>
      </c>
      <c r="BG4" s="142" t="s">
        <v>140</v>
      </c>
      <c r="BH4" s="140" t="s">
        <v>141</v>
      </c>
      <c r="BI4" s="141">
        <v>46087</v>
      </c>
      <c r="BJ4" s="142" t="s">
        <v>142</v>
      </c>
      <c r="BK4" s="140" t="s">
        <v>143</v>
      </c>
      <c r="BL4" s="141">
        <v>46088</v>
      </c>
      <c r="BM4" s="142" t="s">
        <v>144</v>
      </c>
      <c r="BN4" s="140" t="s">
        <v>145</v>
      </c>
      <c r="BO4" s="141">
        <v>46089</v>
      </c>
      <c r="BP4" s="142" t="s">
        <v>146</v>
      </c>
      <c r="BQ4" s="140" t="s">
        <v>147</v>
      </c>
      <c r="BR4" s="141">
        <v>46090</v>
      </c>
      <c r="BS4" s="142" t="s">
        <v>148</v>
      </c>
      <c r="BT4" s="140" t="s">
        <v>149</v>
      </c>
      <c r="BU4" s="141">
        <v>46091</v>
      </c>
      <c r="BV4" s="142" t="s">
        <v>150</v>
      </c>
      <c r="BW4" s="140" t="s">
        <v>151</v>
      </c>
      <c r="BX4" s="141">
        <v>46092</v>
      </c>
      <c r="BY4" s="142" t="s">
        <v>152</v>
      </c>
      <c r="BZ4" s="140" t="s">
        <v>153</v>
      </c>
      <c r="CA4" s="232">
        <v>46093</v>
      </c>
      <c r="CB4" s="142" t="s">
        <v>154</v>
      </c>
      <c r="CC4" s="140" t="s">
        <v>155</v>
      </c>
      <c r="CD4" s="141">
        <v>46094</v>
      </c>
      <c r="CE4" s="142" t="s">
        <v>156</v>
      </c>
      <c r="CF4" s="140" t="s">
        <v>157</v>
      </c>
      <c r="CG4" s="141">
        <v>46095</v>
      </c>
      <c r="CH4" s="142" t="s">
        <v>158</v>
      </c>
      <c r="CI4" s="140" t="s">
        <v>159</v>
      </c>
      <c r="CJ4" s="141">
        <v>46096</v>
      </c>
      <c r="CK4" s="142" t="s">
        <v>160</v>
      </c>
      <c r="CL4" s="140" t="s">
        <v>161</v>
      </c>
      <c r="CM4" s="141">
        <v>46097</v>
      </c>
      <c r="CN4" s="142" t="s">
        <v>162</v>
      </c>
      <c r="CO4" s="140" t="s">
        <v>163</v>
      </c>
      <c r="CP4" s="141">
        <v>46098</v>
      </c>
      <c r="CQ4" s="142" t="s">
        <v>164</v>
      </c>
      <c r="CR4" s="140" t="s">
        <v>165</v>
      </c>
      <c r="CS4" s="141">
        <v>46099</v>
      </c>
      <c r="CT4" s="142" t="s">
        <v>166</v>
      </c>
      <c r="CU4" s="140" t="s">
        <v>167</v>
      </c>
      <c r="CV4" s="141">
        <v>46100</v>
      </c>
      <c r="CW4" s="145" t="s">
        <v>168</v>
      </c>
      <c r="CX4" s="146" t="s">
        <v>169</v>
      </c>
      <c r="CY4" s="232">
        <v>46101</v>
      </c>
      <c r="CZ4" s="145" t="s">
        <v>170</v>
      </c>
      <c r="DA4" s="146" t="s">
        <v>171</v>
      </c>
      <c r="DB4" s="141">
        <v>46102</v>
      </c>
      <c r="DC4" s="145" t="s">
        <v>172</v>
      </c>
      <c r="DD4" s="146" t="s">
        <v>173</v>
      </c>
      <c r="DE4" s="141">
        <v>46103</v>
      </c>
      <c r="DF4" s="145" t="s">
        <v>174</v>
      </c>
      <c r="DG4" s="146" t="s">
        <v>175</v>
      </c>
      <c r="DH4" s="141">
        <v>46104</v>
      </c>
      <c r="DI4" s="145" t="s">
        <v>176</v>
      </c>
      <c r="DJ4" s="146" t="s">
        <v>177</v>
      </c>
      <c r="DK4" s="141">
        <v>46105</v>
      </c>
      <c r="DL4" s="145" t="s">
        <v>178</v>
      </c>
      <c r="DM4" s="146" t="s">
        <v>179</v>
      </c>
      <c r="DN4" s="141">
        <v>46106</v>
      </c>
      <c r="DO4" s="145" t="s">
        <v>180</v>
      </c>
      <c r="DP4" s="146" t="s">
        <v>181</v>
      </c>
      <c r="DQ4" s="141">
        <v>46107</v>
      </c>
      <c r="DR4" s="145" t="s">
        <v>182</v>
      </c>
      <c r="DS4" s="146" t="s">
        <v>183</v>
      </c>
      <c r="DT4" s="141">
        <v>46108</v>
      </c>
      <c r="DU4" s="145" t="s">
        <v>184</v>
      </c>
      <c r="DV4" s="146" t="s">
        <v>185</v>
      </c>
      <c r="DW4" s="141">
        <v>46109</v>
      </c>
      <c r="DX4" s="145" t="s">
        <v>186</v>
      </c>
      <c r="DY4" s="146" t="s">
        <v>187</v>
      </c>
      <c r="DZ4" s="141">
        <v>46110</v>
      </c>
      <c r="EA4" s="145" t="s">
        <v>188</v>
      </c>
      <c r="EB4" s="146" t="s">
        <v>189</v>
      </c>
      <c r="EC4" s="141">
        <v>46111</v>
      </c>
      <c r="ED4" s="145" t="s">
        <v>190</v>
      </c>
      <c r="EE4" s="146" t="s">
        <v>191</v>
      </c>
      <c r="EF4" s="141">
        <v>46112</v>
      </c>
      <c r="EG4" s="145" t="s">
        <v>192</v>
      </c>
      <c r="EH4" s="144" t="s">
        <v>193</v>
      </c>
      <c r="EI4" s="141">
        <v>46113</v>
      </c>
      <c r="EJ4" s="142" t="s">
        <v>194</v>
      </c>
      <c r="EK4" s="140" t="s">
        <v>195</v>
      </c>
      <c r="EL4" s="141">
        <v>46114</v>
      </c>
      <c r="EM4" s="142" t="s">
        <v>196</v>
      </c>
      <c r="EN4" s="140" t="s">
        <v>197</v>
      </c>
      <c r="EO4" s="141">
        <v>46115</v>
      </c>
      <c r="EP4" s="142" t="s">
        <v>198</v>
      </c>
      <c r="EQ4" s="140" t="s">
        <v>199</v>
      </c>
      <c r="ER4" s="141">
        <v>46116</v>
      </c>
      <c r="ES4" s="142" t="s">
        <v>200</v>
      </c>
      <c r="ET4" s="140" t="s">
        <v>201</v>
      </c>
      <c r="EU4" s="141">
        <v>46117</v>
      </c>
      <c r="EV4" s="142" t="s">
        <v>202</v>
      </c>
      <c r="EW4" s="140" t="s">
        <v>203</v>
      </c>
      <c r="EX4" s="141">
        <v>46118</v>
      </c>
      <c r="EY4" s="142" t="s">
        <v>204</v>
      </c>
      <c r="EZ4" s="140" t="s">
        <v>205</v>
      </c>
      <c r="FA4" s="141">
        <v>46119</v>
      </c>
      <c r="FB4" s="142" t="s">
        <v>206</v>
      </c>
      <c r="FC4" s="140" t="s">
        <v>207</v>
      </c>
      <c r="FD4" s="141">
        <v>46120</v>
      </c>
      <c r="FE4" s="142" t="s">
        <v>208</v>
      </c>
      <c r="FF4" s="140" t="s">
        <v>209</v>
      </c>
      <c r="FG4" s="141">
        <v>46121</v>
      </c>
      <c r="FH4" s="142" t="s">
        <v>210</v>
      </c>
      <c r="FI4" s="140" t="s">
        <v>211</v>
      </c>
      <c r="FJ4" s="141">
        <v>46122</v>
      </c>
      <c r="FK4" s="142" t="s">
        <v>212</v>
      </c>
      <c r="FL4" s="140" t="s">
        <v>213</v>
      </c>
      <c r="FM4" s="141">
        <v>46123</v>
      </c>
      <c r="FN4" s="142" t="s">
        <v>214</v>
      </c>
      <c r="FO4" s="140" t="s">
        <v>215</v>
      </c>
      <c r="FP4" s="232">
        <v>46124</v>
      </c>
      <c r="FQ4" s="142" t="s">
        <v>216</v>
      </c>
      <c r="FR4" s="140" t="s">
        <v>217</v>
      </c>
      <c r="FS4" s="141">
        <v>46125</v>
      </c>
      <c r="FT4" s="142" t="s">
        <v>218</v>
      </c>
      <c r="FU4" s="140" t="s">
        <v>219</v>
      </c>
      <c r="FV4" s="141">
        <v>46126</v>
      </c>
      <c r="FW4" s="142" t="s">
        <v>220</v>
      </c>
      <c r="FX4" s="140" t="s">
        <v>221</v>
      </c>
      <c r="FY4" s="141">
        <v>46127</v>
      </c>
      <c r="FZ4" s="142" t="s">
        <v>222</v>
      </c>
      <c r="GA4" s="140" t="s">
        <v>223</v>
      </c>
      <c r="GB4" s="141">
        <v>46128</v>
      </c>
      <c r="GC4" s="142" t="s">
        <v>224</v>
      </c>
      <c r="GD4" s="140" t="s">
        <v>225</v>
      </c>
      <c r="GE4" s="141">
        <v>46129</v>
      </c>
      <c r="GF4" s="142" t="s">
        <v>226</v>
      </c>
      <c r="GG4" s="140" t="s">
        <v>227</v>
      </c>
      <c r="GH4" s="141">
        <v>46130</v>
      </c>
      <c r="GI4" s="142" t="s">
        <v>228</v>
      </c>
      <c r="GJ4" s="140" t="s">
        <v>229</v>
      </c>
      <c r="GK4" s="141">
        <v>46131</v>
      </c>
      <c r="GL4" s="145" t="s">
        <v>230</v>
      </c>
      <c r="GM4" s="146" t="s">
        <v>231</v>
      </c>
      <c r="GN4" s="232">
        <v>46132</v>
      </c>
      <c r="GO4" s="145" t="s">
        <v>232</v>
      </c>
      <c r="GP4" s="146" t="s">
        <v>233</v>
      </c>
      <c r="GQ4" s="141">
        <v>46133</v>
      </c>
      <c r="GR4" s="145" t="s">
        <v>234</v>
      </c>
      <c r="GS4" s="146" t="s">
        <v>235</v>
      </c>
      <c r="GT4" s="141">
        <v>46134</v>
      </c>
      <c r="GU4" s="145" t="s">
        <v>236</v>
      </c>
      <c r="GV4" s="146" t="s">
        <v>237</v>
      </c>
      <c r="GW4" s="141">
        <v>46135</v>
      </c>
      <c r="GX4" s="145" t="s">
        <v>238</v>
      </c>
      <c r="GY4" s="146" t="s">
        <v>239</v>
      </c>
      <c r="GZ4" s="141">
        <v>46136</v>
      </c>
      <c r="HA4" s="145" t="s">
        <v>240</v>
      </c>
      <c r="HB4" s="146" t="s">
        <v>241</v>
      </c>
      <c r="HC4" s="141">
        <v>46137</v>
      </c>
      <c r="HD4" s="145" t="s">
        <v>242</v>
      </c>
      <c r="HE4" s="146" t="s">
        <v>243</v>
      </c>
      <c r="HF4" s="141">
        <v>46138</v>
      </c>
      <c r="HG4" s="145" t="s">
        <v>244</v>
      </c>
      <c r="HH4" s="146" t="s">
        <v>245</v>
      </c>
      <c r="HI4" s="141">
        <v>46139</v>
      </c>
      <c r="HJ4" s="145" t="s">
        <v>246</v>
      </c>
      <c r="HK4" s="146" t="s">
        <v>247</v>
      </c>
      <c r="HL4" s="141">
        <v>46140</v>
      </c>
      <c r="HM4" s="145" t="s">
        <v>248</v>
      </c>
      <c r="HN4" s="146" t="s">
        <v>249</v>
      </c>
      <c r="HO4" s="141">
        <v>46141</v>
      </c>
      <c r="HP4" s="145" t="s">
        <v>250</v>
      </c>
      <c r="HQ4" s="146" t="s">
        <v>251</v>
      </c>
      <c r="HR4" s="141">
        <v>46142</v>
      </c>
      <c r="HS4" s="145" t="s">
        <v>252</v>
      </c>
      <c r="HT4" s="146">
        <v>123</v>
      </c>
      <c r="HU4" s="141" t="s">
        <v>315</v>
      </c>
      <c r="HV4" s="145">
        <v>124</v>
      </c>
      <c r="HW4" s="146" t="s">
        <v>253</v>
      </c>
      <c r="HX4" s="141">
        <v>46143</v>
      </c>
      <c r="HY4" s="145" t="s">
        <v>254</v>
      </c>
      <c r="HZ4" s="146" t="s">
        <v>255</v>
      </c>
      <c r="IA4" s="141">
        <v>46144</v>
      </c>
      <c r="IB4" s="145" t="s">
        <v>256</v>
      </c>
      <c r="IC4" s="146" t="s">
        <v>257</v>
      </c>
      <c r="ID4" s="141">
        <v>46145</v>
      </c>
      <c r="IE4" s="145" t="s">
        <v>258</v>
      </c>
      <c r="IF4" s="146" t="s">
        <v>259</v>
      </c>
      <c r="IG4" s="141">
        <v>46146</v>
      </c>
      <c r="IH4" s="145" t="s">
        <v>260</v>
      </c>
      <c r="II4" s="146" t="s">
        <v>261</v>
      </c>
      <c r="IJ4" s="141">
        <v>46147</v>
      </c>
      <c r="IK4" s="145" t="s">
        <v>262</v>
      </c>
      <c r="IL4" s="146" t="s">
        <v>263</v>
      </c>
      <c r="IM4" s="141">
        <v>46148</v>
      </c>
      <c r="IN4" s="145" t="s">
        <v>264</v>
      </c>
      <c r="IO4" s="146" t="s">
        <v>265</v>
      </c>
      <c r="IP4" s="232">
        <v>46149</v>
      </c>
      <c r="IQ4" s="145" t="s">
        <v>266</v>
      </c>
      <c r="IR4" s="146" t="s">
        <v>267</v>
      </c>
      <c r="IS4" s="141">
        <v>46150</v>
      </c>
      <c r="IT4" s="145" t="s">
        <v>268</v>
      </c>
      <c r="IU4" s="146" t="s">
        <v>269</v>
      </c>
      <c r="IV4" s="141">
        <v>46151</v>
      </c>
      <c r="IW4" s="145" t="s">
        <v>270</v>
      </c>
      <c r="IX4" s="146" t="s">
        <v>271</v>
      </c>
      <c r="IY4" s="141">
        <v>46152</v>
      </c>
      <c r="IZ4" s="145" t="s">
        <v>272</v>
      </c>
      <c r="JA4" s="146" t="s">
        <v>273</v>
      </c>
      <c r="JB4" s="141">
        <v>46153</v>
      </c>
      <c r="JC4" s="145" t="s">
        <v>274</v>
      </c>
      <c r="JD4" s="146" t="s">
        <v>275</v>
      </c>
      <c r="JE4" s="141">
        <v>46154</v>
      </c>
      <c r="JF4" s="145" t="s">
        <v>276</v>
      </c>
      <c r="JG4" s="146" t="s">
        <v>277</v>
      </c>
      <c r="JH4" s="141">
        <v>46155</v>
      </c>
      <c r="JI4" s="145" t="s">
        <v>278</v>
      </c>
      <c r="JJ4" s="146" t="s">
        <v>279</v>
      </c>
      <c r="JK4" s="141">
        <v>46156</v>
      </c>
      <c r="JL4" s="145" t="s">
        <v>280</v>
      </c>
      <c r="JM4" s="146" t="s">
        <v>281</v>
      </c>
      <c r="JN4" s="141">
        <v>46157</v>
      </c>
      <c r="JO4" s="145" t="s">
        <v>282</v>
      </c>
      <c r="JP4" s="146" t="s">
        <v>283</v>
      </c>
      <c r="JQ4" s="141">
        <v>46158</v>
      </c>
      <c r="JR4" s="145" t="s">
        <v>284</v>
      </c>
      <c r="JS4" s="146" t="s">
        <v>285</v>
      </c>
      <c r="JT4" s="141">
        <v>46159</v>
      </c>
      <c r="JU4" s="145" t="s">
        <v>286</v>
      </c>
      <c r="JV4" s="146" t="s">
        <v>287</v>
      </c>
      <c r="JW4" s="141">
        <v>46160</v>
      </c>
      <c r="JX4" s="145" t="s">
        <v>288</v>
      </c>
      <c r="JY4" s="146" t="s">
        <v>289</v>
      </c>
      <c r="JZ4" s="141">
        <v>46161</v>
      </c>
      <c r="KA4" s="145" t="s">
        <v>290</v>
      </c>
      <c r="KB4" s="146" t="s">
        <v>291</v>
      </c>
      <c r="KC4" s="141">
        <v>46162</v>
      </c>
      <c r="KD4" s="145" t="s">
        <v>292</v>
      </c>
      <c r="KE4" s="146" t="s">
        <v>293</v>
      </c>
      <c r="KF4" s="141">
        <v>46163</v>
      </c>
      <c r="KG4" s="145" t="s">
        <v>294</v>
      </c>
      <c r="KH4" s="146" t="s">
        <v>295</v>
      </c>
      <c r="KI4" s="141">
        <v>46164</v>
      </c>
      <c r="KJ4" s="145" t="s">
        <v>296</v>
      </c>
      <c r="KK4" s="146" t="s">
        <v>297</v>
      </c>
      <c r="KL4" s="141">
        <v>46165</v>
      </c>
      <c r="KM4" s="145" t="s">
        <v>298</v>
      </c>
      <c r="KN4" s="146" t="s">
        <v>299</v>
      </c>
      <c r="KO4" s="141">
        <v>46166</v>
      </c>
      <c r="KP4" s="145" t="s">
        <v>300</v>
      </c>
      <c r="KQ4" s="146" t="s">
        <v>301</v>
      </c>
      <c r="KR4" s="141">
        <v>46167</v>
      </c>
      <c r="KS4" s="145" t="s">
        <v>302</v>
      </c>
      <c r="KT4" s="146" t="s">
        <v>303</v>
      </c>
      <c r="KU4" s="141">
        <v>46168</v>
      </c>
      <c r="KV4" s="145" t="s">
        <v>304</v>
      </c>
      <c r="KW4" s="146" t="s">
        <v>305</v>
      </c>
      <c r="KX4" s="141">
        <v>46169</v>
      </c>
      <c r="KY4" s="145" t="s">
        <v>306</v>
      </c>
      <c r="KZ4" s="146" t="s">
        <v>307</v>
      </c>
      <c r="LA4" s="141">
        <v>46170</v>
      </c>
      <c r="LB4" s="145" t="s">
        <v>308</v>
      </c>
      <c r="LC4" s="146" t="s">
        <v>309</v>
      </c>
      <c r="LD4" s="141">
        <v>46171</v>
      </c>
      <c r="LE4" s="145" t="s">
        <v>310</v>
      </c>
      <c r="LF4" s="146" t="s">
        <v>311</v>
      </c>
      <c r="LG4" s="141">
        <v>46172</v>
      </c>
      <c r="LH4" s="145" t="s">
        <v>312</v>
      </c>
      <c r="LI4" s="146" t="s">
        <v>313</v>
      </c>
      <c r="LJ4" s="141">
        <v>46173</v>
      </c>
      <c r="LK4" s="147" t="s">
        <v>314</v>
      </c>
    </row>
    <row r="5" spans="1:323" s="13" customFormat="1" ht="15" x14ac:dyDescent="0.2">
      <c r="A5" s="120" t="s">
        <v>22</v>
      </c>
      <c r="B5" s="148"/>
      <c r="C5" s="73"/>
      <c r="D5" s="90" t="s">
        <v>83</v>
      </c>
      <c r="E5" s="75"/>
      <c r="F5" s="74"/>
      <c r="G5" s="74"/>
      <c r="H5" s="74"/>
      <c r="I5" s="74"/>
      <c r="J5" s="76"/>
      <c r="K5" s="74"/>
      <c r="L5" s="74"/>
      <c r="M5" s="74"/>
      <c r="N5" s="74"/>
      <c r="O5" s="77"/>
      <c r="P5" s="74"/>
      <c r="Q5" s="91" t="s">
        <v>1</v>
      </c>
      <c r="R5" s="76" t="s">
        <v>21</v>
      </c>
      <c r="S5" s="74"/>
      <c r="T5" s="79"/>
      <c r="U5" s="88" t="s">
        <v>35</v>
      </c>
      <c r="V5" s="12"/>
      <c r="W5" s="72" t="s">
        <v>35</v>
      </c>
      <c r="X5" s="72" t="s">
        <v>35</v>
      </c>
      <c r="Y5" s="72" t="s">
        <v>91</v>
      </c>
      <c r="Z5" s="72" t="s">
        <v>35</v>
      </c>
      <c r="AA5" s="74" t="s">
        <v>35</v>
      </c>
      <c r="AB5" s="78" t="s">
        <v>51</v>
      </c>
      <c r="AC5" s="78" t="s">
        <v>1</v>
      </c>
      <c r="AD5" s="411"/>
      <c r="AE5" s="42" t="s">
        <v>2</v>
      </c>
      <c r="AF5" s="73"/>
      <c r="AG5" s="79"/>
      <c r="AH5" s="79"/>
      <c r="AI5" s="80"/>
      <c r="AJ5" s="89"/>
      <c r="AK5" s="226"/>
      <c r="AL5" s="12"/>
      <c r="AM5" s="12"/>
      <c r="AN5" s="12"/>
      <c r="AO5" s="12"/>
      <c r="AP5" s="12"/>
      <c r="AQ5" s="43" t="s">
        <v>86</v>
      </c>
      <c r="AR5" s="10" t="s">
        <v>16</v>
      </c>
      <c r="AS5" s="140"/>
      <c r="AT5" s="141" t="s">
        <v>94</v>
      </c>
      <c r="AU5" s="142"/>
      <c r="AV5" s="140"/>
      <c r="AW5" s="141" t="s">
        <v>96</v>
      </c>
      <c r="AX5" s="142"/>
      <c r="AY5" s="140"/>
      <c r="AZ5" s="141" t="s">
        <v>97</v>
      </c>
      <c r="BA5" s="142"/>
      <c r="BB5" s="140"/>
      <c r="BC5" s="141" t="s">
        <v>98</v>
      </c>
      <c r="BD5" s="142"/>
      <c r="BE5" s="140"/>
      <c r="BF5" s="141" t="s">
        <v>95</v>
      </c>
      <c r="BG5" s="142"/>
      <c r="BH5" s="140"/>
      <c r="BI5" s="141" t="s">
        <v>92</v>
      </c>
      <c r="BJ5" s="142"/>
      <c r="BK5" s="140"/>
      <c r="BL5" s="141" t="s">
        <v>93</v>
      </c>
      <c r="BM5" s="142"/>
      <c r="BN5" s="140"/>
      <c r="BO5" s="141" t="s">
        <v>94</v>
      </c>
      <c r="BP5" s="142"/>
      <c r="BQ5" s="140"/>
      <c r="BR5" s="141" t="s">
        <v>96</v>
      </c>
      <c r="BS5" s="142"/>
      <c r="BT5" s="140"/>
      <c r="BU5" s="141" t="s">
        <v>97</v>
      </c>
      <c r="BV5" s="142"/>
      <c r="BW5" s="140"/>
      <c r="BX5" s="141" t="s">
        <v>98</v>
      </c>
      <c r="BY5" s="142"/>
      <c r="BZ5" s="140"/>
      <c r="CA5" s="141" t="s">
        <v>95</v>
      </c>
      <c r="CB5" s="142"/>
      <c r="CC5" s="140"/>
      <c r="CD5" s="141" t="s">
        <v>92</v>
      </c>
      <c r="CE5" s="142"/>
      <c r="CF5" s="140"/>
      <c r="CG5" s="141" t="s">
        <v>93</v>
      </c>
      <c r="CH5" s="142"/>
      <c r="CI5" s="140"/>
      <c r="CJ5" s="141" t="s">
        <v>94</v>
      </c>
      <c r="CK5" s="142"/>
      <c r="CL5" s="140"/>
      <c r="CM5" s="141" t="s">
        <v>96</v>
      </c>
      <c r="CN5" s="142"/>
      <c r="CO5" s="140"/>
      <c r="CP5" s="141" t="s">
        <v>97</v>
      </c>
      <c r="CQ5" s="142"/>
      <c r="CR5" s="140"/>
      <c r="CS5" s="141" t="s">
        <v>98</v>
      </c>
      <c r="CT5" s="142"/>
      <c r="CU5" s="140"/>
      <c r="CV5" s="141" t="s">
        <v>95</v>
      </c>
      <c r="CW5" s="142"/>
      <c r="CX5" s="140"/>
      <c r="CY5" s="141" t="s">
        <v>92</v>
      </c>
      <c r="CZ5" s="142"/>
      <c r="DA5" s="140"/>
      <c r="DB5" s="141" t="s">
        <v>93</v>
      </c>
      <c r="DC5" s="142"/>
      <c r="DD5" s="140"/>
      <c r="DE5" s="141" t="s">
        <v>94</v>
      </c>
      <c r="DF5" s="142"/>
      <c r="DG5" s="140"/>
      <c r="DH5" s="141" t="s">
        <v>96</v>
      </c>
      <c r="DI5" s="142"/>
      <c r="DJ5" s="140"/>
      <c r="DK5" s="141" t="s">
        <v>97</v>
      </c>
      <c r="DL5" s="142"/>
      <c r="DM5" s="140"/>
      <c r="DN5" s="141" t="s">
        <v>98</v>
      </c>
      <c r="DO5" s="142"/>
      <c r="DP5" s="140"/>
      <c r="DQ5" s="141" t="s">
        <v>95</v>
      </c>
      <c r="DR5" s="142"/>
      <c r="DS5" s="140"/>
      <c r="DT5" s="141" t="s">
        <v>92</v>
      </c>
      <c r="DU5" s="142"/>
      <c r="DV5" s="140"/>
      <c r="DW5" s="141" t="s">
        <v>93</v>
      </c>
      <c r="DX5" s="142"/>
      <c r="DY5" s="140"/>
      <c r="DZ5" s="141" t="s">
        <v>94</v>
      </c>
      <c r="EA5" s="142"/>
      <c r="EB5" s="140"/>
      <c r="EC5" s="141" t="s">
        <v>96</v>
      </c>
      <c r="ED5" s="142"/>
      <c r="EE5" s="140"/>
      <c r="EF5" s="141" t="s">
        <v>97</v>
      </c>
      <c r="EG5" s="143"/>
      <c r="EH5" s="144"/>
      <c r="EI5" s="141" t="s">
        <v>98</v>
      </c>
      <c r="EJ5" s="142"/>
      <c r="EK5" s="140"/>
      <c r="EL5" s="141" t="s">
        <v>95</v>
      </c>
      <c r="EM5" s="142"/>
      <c r="EN5" s="140"/>
      <c r="EO5" s="141" t="s">
        <v>92</v>
      </c>
      <c r="EP5" s="142"/>
      <c r="EQ5" s="140"/>
      <c r="ER5" s="141" t="s">
        <v>93</v>
      </c>
      <c r="ES5" s="142"/>
      <c r="ET5" s="140"/>
      <c r="EU5" s="141" t="s">
        <v>94</v>
      </c>
      <c r="EV5" s="142"/>
      <c r="EW5" s="140"/>
      <c r="EX5" s="141" t="s">
        <v>96</v>
      </c>
      <c r="EY5" s="142"/>
      <c r="EZ5" s="140"/>
      <c r="FA5" s="141" t="s">
        <v>97</v>
      </c>
      <c r="FB5" s="142"/>
      <c r="FC5" s="140"/>
      <c r="FD5" s="141" t="s">
        <v>98</v>
      </c>
      <c r="FE5" s="142"/>
      <c r="FF5" s="140"/>
      <c r="FG5" s="141" t="s">
        <v>95</v>
      </c>
      <c r="FH5" s="142"/>
      <c r="FI5" s="140"/>
      <c r="FJ5" s="141" t="s">
        <v>92</v>
      </c>
      <c r="FK5" s="142"/>
      <c r="FL5" s="140"/>
      <c r="FM5" s="141" t="s">
        <v>93</v>
      </c>
      <c r="FN5" s="142"/>
      <c r="FO5" s="140"/>
      <c r="FP5" s="232" t="s">
        <v>94</v>
      </c>
      <c r="FQ5" s="142"/>
      <c r="FR5" s="140"/>
      <c r="FS5" s="141" t="s">
        <v>96</v>
      </c>
      <c r="FT5" s="142"/>
      <c r="FU5" s="140"/>
      <c r="FV5" s="141" t="s">
        <v>97</v>
      </c>
      <c r="FW5" s="142"/>
      <c r="FX5" s="140"/>
      <c r="FY5" s="141" t="s">
        <v>98</v>
      </c>
      <c r="FZ5" s="142"/>
      <c r="GA5" s="140"/>
      <c r="GB5" s="141" t="s">
        <v>95</v>
      </c>
      <c r="GC5" s="142"/>
      <c r="GD5" s="140"/>
      <c r="GE5" s="141" t="s">
        <v>92</v>
      </c>
      <c r="GF5" s="142"/>
      <c r="GG5" s="140"/>
      <c r="GH5" s="141" t="s">
        <v>93</v>
      </c>
      <c r="GI5" s="142"/>
      <c r="GJ5" s="140"/>
      <c r="GK5" s="141" t="s">
        <v>94</v>
      </c>
      <c r="GL5" s="145"/>
      <c r="GM5" s="146"/>
      <c r="GN5" s="232" t="s">
        <v>96</v>
      </c>
      <c r="GO5" s="145"/>
      <c r="GP5" s="146"/>
      <c r="GQ5" s="141" t="s">
        <v>97</v>
      </c>
      <c r="GR5" s="145"/>
      <c r="GS5" s="146"/>
      <c r="GT5" s="141" t="s">
        <v>98</v>
      </c>
      <c r="GU5" s="145"/>
      <c r="GV5" s="146"/>
      <c r="GW5" s="141" t="s">
        <v>95</v>
      </c>
      <c r="GX5" s="145"/>
      <c r="GY5" s="146"/>
      <c r="GZ5" s="141" t="s">
        <v>92</v>
      </c>
      <c r="HA5" s="145"/>
      <c r="HB5" s="146"/>
      <c r="HC5" s="141" t="s">
        <v>93</v>
      </c>
      <c r="HD5" s="145"/>
      <c r="HE5" s="146"/>
      <c r="HF5" s="141" t="s">
        <v>94</v>
      </c>
      <c r="HG5" s="145"/>
      <c r="HH5" s="146"/>
      <c r="HI5" s="141" t="s">
        <v>96</v>
      </c>
      <c r="HJ5" s="145"/>
      <c r="HK5" s="146"/>
      <c r="HL5" s="141" t="s">
        <v>97</v>
      </c>
      <c r="HM5" s="145"/>
      <c r="HN5" s="146"/>
      <c r="HO5" s="141" t="s">
        <v>98</v>
      </c>
      <c r="HP5" s="145"/>
      <c r="HQ5" s="146"/>
      <c r="HR5" s="141" t="s">
        <v>95</v>
      </c>
      <c r="HS5" s="145"/>
      <c r="HT5" s="146"/>
      <c r="HU5" s="141" t="s">
        <v>315</v>
      </c>
      <c r="HV5" s="145"/>
      <c r="HW5" s="146"/>
      <c r="HX5" s="141" t="s">
        <v>92</v>
      </c>
      <c r="HY5" s="145"/>
      <c r="HZ5" s="146"/>
      <c r="IA5" s="141" t="s">
        <v>538</v>
      </c>
      <c r="IB5" s="145"/>
      <c r="IC5" s="146"/>
      <c r="ID5" s="141" t="s">
        <v>94</v>
      </c>
      <c r="IE5" s="145"/>
      <c r="IF5" s="146"/>
      <c r="IG5" s="141" t="s">
        <v>93</v>
      </c>
      <c r="IH5" s="145"/>
      <c r="II5" s="146"/>
      <c r="IJ5" s="141" t="s">
        <v>93</v>
      </c>
      <c r="IK5" s="145"/>
      <c r="IL5" s="146"/>
      <c r="IM5" s="141" t="s">
        <v>93</v>
      </c>
      <c r="IN5" s="145"/>
      <c r="IO5" s="146"/>
      <c r="IP5" s="232" t="s">
        <v>95</v>
      </c>
      <c r="IQ5" s="145"/>
      <c r="IR5" s="146"/>
      <c r="IS5" s="141" t="s">
        <v>92</v>
      </c>
      <c r="IT5" s="145"/>
      <c r="IU5" s="146"/>
      <c r="IV5" s="141" t="s">
        <v>93</v>
      </c>
      <c r="IW5" s="145"/>
      <c r="IX5" s="146"/>
      <c r="IY5" s="141" t="s">
        <v>94</v>
      </c>
      <c r="IZ5" s="145"/>
      <c r="JA5" s="146"/>
      <c r="JB5" s="141" t="s">
        <v>96</v>
      </c>
      <c r="JC5" s="145"/>
      <c r="JD5" s="146"/>
      <c r="JE5" s="141" t="s">
        <v>97</v>
      </c>
      <c r="JF5" s="145"/>
      <c r="JG5" s="146"/>
      <c r="JH5" s="141" t="s">
        <v>98</v>
      </c>
      <c r="JI5" s="145"/>
      <c r="JJ5" s="146"/>
      <c r="JK5" s="141" t="s">
        <v>95</v>
      </c>
      <c r="JL5" s="145"/>
      <c r="JM5" s="146"/>
      <c r="JN5" s="141" t="s">
        <v>92</v>
      </c>
      <c r="JO5" s="145"/>
      <c r="JP5" s="146"/>
      <c r="JQ5" s="141" t="s">
        <v>93</v>
      </c>
      <c r="JR5" s="145"/>
      <c r="JS5" s="146"/>
      <c r="JT5" s="141" t="s">
        <v>94</v>
      </c>
      <c r="JU5" s="145"/>
      <c r="JV5" s="146"/>
      <c r="JW5" s="141" t="s">
        <v>96</v>
      </c>
      <c r="JX5" s="145"/>
      <c r="JY5" s="146"/>
      <c r="JZ5" s="141" t="s">
        <v>97</v>
      </c>
      <c r="KA5" s="145"/>
      <c r="KB5" s="146"/>
      <c r="KC5" s="141" t="s">
        <v>98</v>
      </c>
      <c r="KD5" s="145"/>
      <c r="KE5" s="146"/>
      <c r="KF5" s="141" t="s">
        <v>95</v>
      </c>
      <c r="KG5" s="145"/>
      <c r="KH5" s="146"/>
      <c r="KI5" s="141" t="s">
        <v>92</v>
      </c>
      <c r="KJ5" s="145"/>
      <c r="KK5" s="146"/>
      <c r="KL5" s="141" t="s">
        <v>93</v>
      </c>
      <c r="KM5" s="145"/>
      <c r="KN5" s="146"/>
      <c r="KO5" s="141" t="s">
        <v>94</v>
      </c>
      <c r="KP5" s="145"/>
      <c r="KQ5" s="146"/>
      <c r="KR5" s="141" t="s">
        <v>96</v>
      </c>
      <c r="KS5" s="145"/>
      <c r="KT5" s="146"/>
      <c r="KU5" s="141" t="s">
        <v>97</v>
      </c>
      <c r="KV5" s="145"/>
      <c r="KW5" s="146"/>
      <c r="KX5" s="141" t="s">
        <v>98</v>
      </c>
      <c r="KY5" s="145"/>
      <c r="KZ5" s="146"/>
      <c r="LA5" s="141" t="s">
        <v>95</v>
      </c>
      <c r="LB5" s="145"/>
      <c r="LC5" s="146"/>
      <c r="LD5" s="141" t="s">
        <v>92</v>
      </c>
      <c r="LE5" s="145"/>
      <c r="LF5" s="146"/>
      <c r="LG5" s="141" t="s">
        <v>93</v>
      </c>
      <c r="LH5" s="145"/>
      <c r="LI5" s="146"/>
      <c r="LJ5" s="141" t="s">
        <v>94</v>
      </c>
      <c r="LK5" s="147"/>
    </row>
    <row r="6" spans="1:323" ht="15" x14ac:dyDescent="0.2">
      <c r="A6" s="185" t="s">
        <v>22</v>
      </c>
      <c r="B6" s="166" t="str">
        <f>IFERROR(VLOOKUP($D6,#REF!,5,FALSE),"-")</f>
        <v>-</v>
      </c>
      <c r="C6" s="154" t="str">
        <f>IFERROR(VLOOKUP($D6,#REF!,6,FALSE),"-")</f>
        <v>-</v>
      </c>
      <c r="D6" s="550"/>
      <c r="E6" s="167" t="str">
        <f>IFERROR(VLOOKUP($D6,#REF!,17,FALSE),"-")</f>
        <v>-</v>
      </c>
      <c r="F6" s="168" t="str">
        <f>IFERROR(VLOOKUP($D6,#REF!,18,FALSE),"-")</f>
        <v>-</v>
      </c>
      <c r="G6" s="168" t="str">
        <f>IFERROR(VLOOKUP($D6,#REF!,19,FALSE),"-")</f>
        <v>-</v>
      </c>
      <c r="H6" s="168" t="str">
        <f>IFERROR(VLOOKUP($D6,#REF!,20,FALSE),"-")</f>
        <v>-</v>
      </c>
      <c r="I6" s="168" t="str">
        <f>IFERROR(VLOOKUP($D6,#REF!,21,FALSE),"-")</f>
        <v>-</v>
      </c>
      <c r="J6" s="169" t="str">
        <f>IFERROR(VLOOKUP($D6,#REF!,22,FALSE),"-")</f>
        <v>-</v>
      </c>
      <c r="K6" s="168" t="str">
        <f>IFERROR(VLOOKUP($D6,#REF!,8,FALSE),"-")</f>
        <v>-</v>
      </c>
      <c r="L6" s="168" t="str">
        <f>IFERROR(VLOOKUP($D6,#REF!,9,FALSE),"-")</f>
        <v>-</v>
      </c>
      <c r="M6" s="168" t="str">
        <f>IFERROR(VLOOKUP($D6,#REF!,10,FALSE),"-")</f>
        <v>-</v>
      </c>
      <c r="N6" s="168" t="str">
        <f>IFERROR(VLOOKUP($D6,#REF!,11,FALSE),"-")</f>
        <v>-</v>
      </c>
      <c r="O6" s="169" t="str">
        <f>IFERROR(VLOOKUP($D6,#REF!,13,FALSE),"-")</f>
        <v>-</v>
      </c>
      <c r="P6" s="168" t="str">
        <f>IFERROR(VLOOKUP($D6,#REF!,15,FALSE),"-")</f>
        <v>-</v>
      </c>
      <c r="Q6" s="170" t="str">
        <f>IFERROR((VLOOKUP($D6,#REF!,16,FALSE)*J6),"-")</f>
        <v>-</v>
      </c>
      <c r="R6" s="170" t="str">
        <f>IFERROR(VLOOKUP($D6,[4]加工日報ｴﾝﾎﾞｽ!$A$5:$DZ$1000,107,FALSE),"-")</f>
        <v>-</v>
      </c>
      <c r="S6" s="168" t="str">
        <f>IFERROR(VLOOKUP($D6,#REF!,26,FALSE),"-")</f>
        <v>-</v>
      </c>
      <c r="T6" s="86" t="str">
        <f>IFERROR(VLOOKUP($D6,#REF!,23,FALSE),"-")</f>
        <v>-</v>
      </c>
      <c r="U6" s="172"/>
      <c r="V6" s="172"/>
      <c r="W6" s="4" t="str">
        <f>IFERROR(VLOOKUP($D6,#REF!,25,FALSE),"-")</f>
        <v>-</v>
      </c>
      <c r="X6" s="4" t="str">
        <f>IFERROR(VLOOKUP($D6,#REF!,32,FALSE),"-")</f>
        <v>-</v>
      </c>
      <c r="Y6" s="4" t="str">
        <f>IFERROR(VLOOKUP($D6,#REF!,33,FALSE),"-")</f>
        <v>-</v>
      </c>
      <c r="Z6" s="172" t="str">
        <f>IFERROR(IF(COUNT($AT6:$LJ6),INDEX($AT$4:$LJ$4,MATCH(0,INDEX(0/($AT6:$LJ6),),0)),"-"),"-")</f>
        <v>-</v>
      </c>
      <c r="AA6" s="173" t="str">
        <f>IFERROR(VLOOKUP($D6,[4]加工日報ｴﾝﾎﾞｽ!$A$5:$DZ$1000,2,FALSE),"-")</f>
        <v>-</v>
      </c>
      <c r="AB6" s="174" t="str">
        <f>IFERROR(VLOOKUP($D6,[4]加工日報ｴﾝﾎﾞｽ!$A$5:$DZ$1000,108,FALSE),"-")</f>
        <v>-</v>
      </c>
      <c r="AC6" s="175">
        <f>SUM(AT6:LK6)</f>
        <v>0</v>
      </c>
      <c r="AD6" s="410" t="str">
        <f>IFERROR(VLOOKUP($D6,#REF!,27,FALSE),"-")&amp;"　"&amp;IFERROR(VLOOKUP($D6,#REF!,28,FALSE),"-")&amp;"　"&amp;IFERROR(VLOOKUP($D6,#REF!,29,FALSE),"-")</f>
        <v>-　-　-</v>
      </c>
      <c r="AE6" s="154"/>
      <c r="AF6" s="176" t="str">
        <f>IFERROR(VLOOKUP($D6,[4]加工日報ｴﾝﾎﾞｽ!$A$5:$DZ$1000,94,FALSE),"-")</f>
        <v>-</v>
      </c>
      <c r="AG6" s="177" t="str">
        <f>IFERROR(VLOOKUP($D6,#REF!,2,FALSE),"-")</f>
        <v>-</v>
      </c>
      <c r="AH6" s="177" t="str">
        <f>IFERROR(VLOOKUP($D6,#REF!,3,FALSE),"-")</f>
        <v>-</v>
      </c>
      <c r="AI6" s="177" t="str">
        <f>IFERROR(VLOOKUP($D6,#REF!,31,FALSE),"-")</f>
        <v>-</v>
      </c>
      <c r="AJ6" s="177" t="str">
        <f>IFERROR(VLOOKUP($D6,#REF!,12,FALSE),"-")</f>
        <v>-</v>
      </c>
      <c r="AK6" s="168" t="str">
        <f>IFERROR(VLOOKUP($D6,#REF!,24,FALSE),"-")</f>
        <v>-</v>
      </c>
      <c r="AL6" s="3"/>
      <c r="AM6" s="3"/>
      <c r="AN6" s="3"/>
      <c r="AO6" s="3"/>
      <c r="AP6" s="3"/>
      <c r="AQ6" s="43" t="s">
        <v>86</v>
      </c>
      <c r="AR6" s="81" t="s">
        <v>352</v>
      </c>
      <c r="AS6" s="105"/>
      <c r="AT6" s="106">
        <f>SUMIF($AH$10:$AH$25,$AR$6,AT$10:AT$25)</f>
        <v>0</v>
      </c>
      <c r="AU6" s="104"/>
      <c r="AV6" s="111"/>
      <c r="AW6" s="106">
        <f>SUMIF($AH$10:$AH$25,$AR$6,AW$10:AW$25)</f>
        <v>0</v>
      </c>
      <c r="AX6" s="104"/>
      <c r="AY6" s="111"/>
      <c r="AZ6" s="106">
        <f>SUMIF($AH$10:$AH$25,$AR$6,AZ$10:AZ$25)</f>
        <v>0</v>
      </c>
      <c r="BA6" s="104"/>
      <c r="BB6" s="111"/>
      <c r="BC6" s="106">
        <f>SUMIF($AH$10:$AH$25,$AR$6,BC$10:BC$25)</f>
        <v>0</v>
      </c>
      <c r="BD6" s="104"/>
      <c r="BE6" s="111"/>
      <c r="BF6" s="106">
        <f>SUMIF($AH$10:$AH$25,$AR$6,BF$10:BF$25)</f>
        <v>0</v>
      </c>
      <c r="BG6" s="104"/>
      <c r="BH6" s="111"/>
      <c r="BI6" s="106">
        <f>SUMIF($AH$10:$AH$25,$AR$6,BI$10:BI$25)</f>
        <v>0</v>
      </c>
      <c r="BJ6" s="104"/>
      <c r="BK6" s="111"/>
      <c r="BL6" s="106">
        <f>SUMIF($AH$10:$AH$25,$AR$6,BL$10:BL$25)</f>
        <v>0</v>
      </c>
      <c r="BM6" s="104"/>
      <c r="BN6" s="111"/>
      <c r="BO6" s="106">
        <f>SUMIF($AH$10:$AH$25,$AR$6,BO$10:BO$25)</f>
        <v>0</v>
      </c>
      <c r="BP6" s="104"/>
      <c r="BQ6" s="111"/>
      <c r="BR6" s="106">
        <f>SUMIF($AH$10:$AH$25,$AR$6,BR$10:BR$25)</f>
        <v>0</v>
      </c>
      <c r="BS6" s="104"/>
      <c r="BT6" s="111"/>
      <c r="BU6" s="106">
        <f>SUMIF($AH$10:$AH$25,$AR$6,BU$10:BU$25)</f>
        <v>0</v>
      </c>
      <c r="BV6" s="104"/>
      <c r="BW6" s="111"/>
      <c r="BX6" s="106">
        <f>SUMIF($AH$10:$AH$25,$AR$6,BX$10:BX$25)</f>
        <v>0</v>
      </c>
      <c r="BY6" s="104"/>
      <c r="BZ6" s="111"/>
      <c r="CA6" s="106">
        <f>SUMIF($AH$10:$AH$25,$AR$6,CA$10:CA$25)</f>
        <v>0</v>
      </c>
      <c r="CB6" s="104"/>
      <c r="CC6" s="111"/>
      <c r="CD6" s="106">
        <f>SUMIF($AH$10:$AH$25,$AR$6,CD$10:CD$25)</f>
        <v>0</v>
      </c>
      <c r="CE6" s="104"/>
      <c r="CF6" s="111"/>
      <c r="CG6" s="106">
        <f>SUMIF($AH$10:$AH$25,$AR$6,CG$10:CG$25)</f>
        <v>0</v>
      </c>
      <c r="CH6" s="104"/>
      <c r="CI6" s="111"/>
      <c r="CJ6" s="106">
        <f>SUMIF($AH$10:$AH$25,$AR$6,CJ$10:CJ$25)</f>
        <v>0</v>
      </c>
      <c r="CK6" s="104"/>
      <c r="CL6" s="111"/>
      <c r="CM6" s="106">
        <f>SUMIF($AH$10:$AH$25,$AR$6,CM$10:CM$25)</f>
        <v>0</v>
      </c>
      <c r="CN6" s="104"/>
      <c r="CO6" s="111"/>
      <c r="CP6" s="106">
        <f>SUMIF($AH$10:$AH$25,$AR$6,CP$10:CP$25)</f>
        <v>0</v>
      </c>
      <c r="CQ6" s="104"/>
      <c r="CR6" s="111"/>
      <c r="CS6" s="106">
        <f>SUMIF($AH$10:$AH$25,$AR$6,CS$10:CS$25)</f>
        <v>0</v>
      </c>
      <c r="CT6" s="104"/>
      <c r="CU6" s="111"/>
      <c r="CV6" s="106">
        <f>SUMIF($AH$10:$AH$25,$AR$6,CV$10:CV$25)</f>
        <v>0</v>
      </c>
      <c r="CW6" s="104"/>
      <c r="CX6" s="111"/>
      <c r="CY6" s="106">
        <f>SUMIF($AH$10:$AH$25,$AR$6,CY$10:CY$25)</f>
        <v>0</v>
      </c>
      <c r="CZ6" s="104"/>
      <c r="DA6" s="111"/>
      <c r="DB6" s="106">
        <f>SUMIF($AH$10:$AH$25,$AR$6,DB$10:DB$25)</f>
        <v>0</v>
      </c>
      <c r="DC6" s="104"/>
      <c r="DD6" s="111"/>
      <c r="DE6" s="106">
        <f>SUMIF($AH$10:$AH$25,$AR$6,DE$10:DE$25)</f>
        <v>0</v>
      </c>
      <c r="DF6" s="104"/>
      <c r="DG6" s="111"/>
      <c r="DH6" s="106">
        <f>SUMIF($AH$10:$AH$25,$AR$6,DH$10:DH$25)</f>
        <v>0</v>
      </c>
      <c r="DI6" s="104"/>
      <c r="DJ6" s="111"/>
      <c r="DK6" s="106">
        <f>SUMIF($AH$10:$AH$25,$AR$6,DK$10:DK$25)</f>
        <v>0</v>
      </c>
      <c r="DL6" s="104"/>
      <c r="DM6" s="111"/>
      <c r="DN6" s="106">
        <f>SUMIF($AH$10:$AH$25,$AR$6,DN$10:DN$25)</f>
        <v>0</v>
      </c>
      <c r="DO6" s="104"/>
      <c r="DP6" s="111"/>
      <c r="DQ6" s="106">
        <f>SUMIF($AH$10:$AH$25,$AR$6,DQ$10:DQ$25)</f>
        <v>0</v>
      </c>
      <c r="DR6" s="104"/>
      <c r="DS6" s="111"/>
      <c r="DT6" s="106">
        <f>SUMIF($AH$10:$AH$25,$AR$6,DT$10:DT$25)</f>
        <v>0</v>
      </c>
      <c r="DU6" s="104"/>
      <c r="DV6" s="111"/>
      <c r="DW6" s="106">
        <f>SUMIF($AH$10:$AH$25,$AR$6,DW$10:DW$25)</f>
        <v>0</v>
      </c>
      <c r="DX6" s="104"/>
      <c r="DY6" s="111"/>
      <c r="DZ6" s="106">
        <f>SUMIF($AH$10:$AH$25,$AR$6,DZ$10:DZ$25)</f>
        <v>0</v>
      </c>
      <c r="EA6" s="104"/>
      <c r="EB6" s="111"/>
      <c r="EC6" s="106">
        <f>SUMIF($AH$10:$AH$25,$AR$6,EC$10:EC$25)</f>
        <v>0</v>
      </c>
      <c r="ED6" s="104"/>
      <c r="EE6" s="111"/>
      <c r="EF6" s="106">
        <f>SUMIF($AH$10:$AH$25,$AR$6,EF$10:EF$25)</f>
        <v>0</v>
      </c>
      <c r="EG6" s="118"/>
      <c r="EH6" s="117"/>
      <c r="EI6" s="106">
        <f>SUMIF($AH$10:$AH$25,$AR$6,EI$10:EI$25)</f>
        <v>0</v>
      </c>
      <c r="EJ6" s="104"/>
      <c r="EK6" s="111"/>
      <c r="EL6" s="106">
        <f>SUMIF($AH$10:$AH$25,$AR$6,EL$10:EL$25)</f>
        <v>0</v>
      </c>
      <c r="EM6" s="104"/>
      <c r="EN6" s="111"/>
      <c r="EO6" s="106">
        <f>SUMIF($AH$10:$AH$25,$AR$6,EO$10:EO$25)</f>
        <v>0</v>
      </c>
      <c r="EP6" s="104"/>
      <c r="EQ6" s="111"/>
      <c r="ER6" s="106">
        <f>SUMIF($AH$10:$AH$25,$AR$6,ER$10:ER$25)</f>
        <v>0</v>
      </c>
      <c r="ES6" s="104"/>
      <c r="ET6" s="111"/>
      <c r="EU6" s="106">
        <f>SUMIF($AH$10:$AH$25,$AR$6,EU$10:EU$25)</f>
        <v>0</v>
      </c>
      <c r="EV6" s="104"/>
      <c r="EW6" s="111"/>
      <c r="EX6" s="106">
        <f>SUMIF($AH$10:$AH$25,$AR$6,EX$10:EX$25)</f>
        <v>0</v>
      </c>
      <c r="EY6" s="104"/>
      <c r="EZ6" s="111"/>
      <c r="FA6" s="106">
        <f>SUMIF($AH$10:$AH$25,$AR$6,FA$10:FA$25)</f>
        <v>0</v>
      </c>
      <c r="FB6" s="104"/>
      <c r="FC6" s="111"/>
      <c r="FD6" s="106">
        <f>SUMIF($AH$10:$AH$25,$AR$6,FD$10:FD$25)</f>
        <v>0</v>
      </c>
      <c r="FE6" s="104"/>
      <c r="FF6" s="111"/>
      <c r="FG6" s="106">
        <f>SUMIF($AH$10:$AH$25,$AR$6,FG$10:FG$25)</f>
        <v>0</v>
      </c>
      <c r="FH6" s="104"/>
      <c r="FI6" s="111"/>
      <c r="FJ6" s="106">
        <f>SUMIF($AH$10:$AH$25,$AR$6,FJ$10:FJ$25)</f>
        <v>0</v>
      </c>
      <c r="FK6" s="104"/>
      <c r="FL6" s="111"/>
      <c r="FM6" s="106">
        <f>SUMIF($AH$10:$AH$25,$AR$6,FM$10:FM$25)</f>
        <v>0</v>
      </c>
      <c r="FN6" s="104"/>
      <c r="FO6" s="111"/>
      <c r="FP6" s="106">
        <f>SUMIF($AH$10:$AH$25,$AR$6,FP$10:FP$25)</f>
        <v>0</v>
      </c>
      <c r="FQ6" s="104"/>
      <c r="FR6" s="111"/>
      <c r="FS6" s="106">
        <f>SUMIF($AH$10:$AH$25,$AR$6,FS$10:FS$25)</f>
        <v>0</v>
      </c>
      <c r="FT6" s="104"/>
      <c r="FU6" s="111"/>
      <c r="FV6" s="106">
        <f>SUMIF($AH$10:$AH$25,$AR$6,FV$10:FV$25)</f>
        <v>0</v>
      </c>
      <c r="FW6" s="104"/>
      <c r="FX6" s="111"/>
      <c r="FY6" s="106">
        <f>SUMIF($AH$10:$AH$25,$AR$6,FY$10:FY$25)</f>
        <v>0</v>
      </c>
      <c r="FZ6" s="104"/>
      <c r="GA6" s="111"/>
      <c r="GB6" s="106">
        <f>SUMIF($AH$10:$AH$25,$AR$6,GB$10:GB$25)</f>
        <v>0</v>
      </c>
      <c r="GC6" s="104"/>
      <c r="GD6" s="111"/>
      <c r="GE6" s="106">
        <f>SUMIF($AH$10:$AH$25,$AR$6,GE$10:GE$25)</f>
        <v>0</v>
      </c>
      <c r="GF6" s="104"/>
      <c r="GG6" s="111"/>
      <c r="GH6" s="106">
        <f>SUMIF($AH$10:$AH$25,$AR$6,GH$10:GH$25)</f>
        <v>0</v>
      </c>
      <c r="GI6" s="104"/>
      <c r="GJ6" s="111"/>
      <c r="GK6" s="106">
        <f>SUMIF($AH$10:$AH$25,$AR$6,GK$10:GK$25)</f>
        <v>0</v>
      </c>
      <c r="GL6" s="104"/>
      <c r="GM6" s="111"/>
      <c r="GN6" s="106">
        <f>SUMIF($AH$10:$AH$25,$AR$6,GN$10:GN$25)</f>
        <v>0</v>
      </c>
      <c r="GO6" s="104"/>
      <c r="GP6" s="111"/>
      <c r="GQ6" s="106">
        <f>SUMIF($AH$10:$AH$25,$AR$6,GQ$10:GQ$25)</f>
        <v>0</v>
      </c>
      <c r="GR6" s="104"/>
      <c r="GS6" s="111"/>
      <c r="GT6" s="106">
        <f>SUMIF($AH$10:$AH$25,$AR$6,GT$10:GT$25)</f>
        <v>0</v>
      </c>
      <c r="GU6" s="104"/>
      <c r="GV6" s="111"/>
      <c r="GW6" s="106">
        <f>SUMIF($AH$10:$AH$25,$AR$6,GW$10:GW$25)</f>
        <v>0</v>
      </c>
      <c r="GX6" s="104"/>
      <c r="GY6" s="111"/>
      <c r="GZ6" s="106">
        <f>SUMIF($AH$10:$AH$25,$AR$6,GZ$10:GZ$25)</f>
        <v>0</v>
      </c>
      <c r="HA6" s="104"/>
      <c r="HB6" s="111"/>
      <c r="HC6" s="106">
        <f>SUMIF($AH$10:$AH$25,$AR$6,HC$10:HC$25)</f>
        <v>0</v>
      </c>
      <c r="HD6" s="104"/>
      <c r="HE6" s="111"/>
      <c r="HF6" s="106">
        <f>SUMIF($AH$10:$AH$25,$AR$6,HF$10:HF$25)</f>
        <v>0</v>
      </c>
      <c r="HG6" s="104"/>
      <c r="HH6" s="111"/>
      <c r="HI6" s="106">
        <f>SUMIF($AH$10:$AH$25,$AR$6,HI$10:HI$25)</f>
        <v>0</v>
      </c>
      <c r="HJ6" s="104"/>
      <c r="HK6" s="111"/>
      <c r="HL6" s="106">
        <f>SUMIF($AH$10:$AH$25,$AR$6,HL$10:HL$25)</f>
        <v>0</v>
      </c>
      <c r="HM6" s="104"/>
      <c r="HN6" s="111"/>
      <c r="HO6" s="106">
        <f>SUMIF($AH$10:$AH$25,$AR$6,HO$10:HO$25)</f>
        <v>0</v>
      </c>
      <c r="HP6" s="104"/>
      <c r="HQ6" s="111"/>
      <c r="HR6" s="106">
        <f>SUMIF($AH$10:$AH$25,$AR$6,HR$10:HR$25)</f>
        <v>0</v>
      </c>
      <c r="HS6" s="104"/>
      <c r="HT6" s="111"/>
      <c r="HU6" s="106">
        <f>SUMIF($AH$10:$AH$25,$AR$6,HU$10:HU$25)</f>
        <v>0</v>
      </c>
      <c r="HV6" s="104"/>
      <c r="HW6" s="111"/>
      <c r="HX6" s="106">
        <f>SUMIF($AH$10:$AH$25,$AR$6,HX$10:HX$25)</f>
        <v>0</v>
      </c>
      <c r="HY6" s="104"/>
      <c r="HZ6" s="111"/>
      <c r="IA6" s="106">
        <f>SUMIF($AH$10:$AH$25,$AR$6,IA$10:IA$25)</f>
        <v>0</v>
      </c>
      <c r="IB6" s="104"/>
      <c r="IC6" s="111"/>
      <c r="ID6" s="106">
        <f>SUMIF($AH$10:$AH$25,$AR$6,ID$10:ID$25)</f>
        <v>0</v>
      </c>
      <c r="IE6" s="104"/>
      <c r="IF6" s="111"/>
      <c r="IG6" s="106">
        <f>SUMIF($AH$10:$AH$25,$AR$6,IG$10:IG$25)</f>
        <v>0</v>
      </c>
      <c r="IH6" s="104"/>
      <c r="II6" s="111"/>
      <c r="IJ6" s="106">
        <f>SUMIF($AH$10:$AH$25,$AR$6,IJ$10:IJ$25)</f>
        <v>0</v>
      </c>
      <c r="IK6" s="104"/>
      <c r="IL6" s="111"/>
      <c r="IM6" s="106">
        <f>SUMIF($AH$10:$AH$25,$AR$6,IM$10:IM$25)</f>
        <v>0</v>
      </c>
      <c r="IN6" s="104"/>
      <c r="IO6" s="111"/>
      <c r="IP6" s="106">
        <f>SUMIF($AH$10:$AH$25,$AR$6,IP$10:IP$25)</f>
        <v>0</v>
      </c>
      <c r="IQ6" s="104"/>
      <c r="IR6" s="111"/>
      <c r="IS6" s="106">
        <f>SUMIF($AH$10:$AH$25,$AR$6,IS$10:IS$25)</f>
        <v>0</v>
      </c>
      <c r="IT6" s="104"/>
      <c r="IU6" s="111"/>
      <c r="IV6" s="106">
        <f>SUMIF($AH$10:$AH$25,$AR$6,IV$10:IV$25)</f>
        <v>0</v>
      </c>
      <c r="IW6" s="104"/>
      <c r="IX6" s="111"/>
      <c r="IY6" s="106">
        <f>SUMIF($AH$10:$AH$25,$AR$6,IY$10:IY$25)</f>
        <v>0</v>
      </c>
      <c r="IZ6" s="104"/>
      <c r="JA6" s="111"/>
      <c r="JB6" s="106">
        <f>SUMIF($AH$10:$AH$25,$AR$6,JB$10:JB$25)</f>
        <v>0</v>
      </c>
      <c r="JC6" s="104"/>
      <c r="JD6" s="111"/>
      <c r="JE6" s="106">
        <f>SUMIF($AH$10:$AH$25,$AR$6,JE$10:JE$25)</f>
        <v>0</v>
      </c>
      <c r="JF6" s="104"/>
      <c r="JG6" s="111"/>
      <c r="JH6" s="106">
        <f>SUMIF($AH$10:$AH$25,$AR$6,JH$10:JH$25)</f>
        <v>0</v>
      </c>
      <c r="JI6" s="104"/>
      <c r="JJ6" s="111"/>
      <c r="JK6" s="106">
        <f>SUMIF($AH$10:$AH$25,$AR$6,JK$10:JK$25)</f>
        <v>0</v>
      </c>
      <c r="JL6" s="104"/>
      <c r="JM6" s="111"/>
      <c r="JN6" s="106">
        <f>SUMIF($AH$10:$AH$25,$AR$6,JN$10:JN$25)</f>
        <v>0</v>
      </c>
      <c r="JO6" s="104"/>
      <c r="JP6" s="111"/>
      <c r="JQ6" s="106">
        <f>SUMIF($AH$10:$AH$25,$AR$6,JQ$10:JQ$25)</f>
        <v>0</v>
      </c>
      <c r="JR6" s="104"/>
      <c r="JS6" s="111"/>
      <c r="JT6" s="106">
        <f>SUMIF($AH$10:$AH$25,$AR$6,JT$10:JT$25)</f>
        <v>0</v>
      </c>
      <c r="JU6" s="104"/>
      <c r="JV6" s="111"/>
      <c r="JW6" s="106">
        <f>SUMIF($AH$10:$AH$25,$AR$6,JW$10:JW$25)</f>
        <v>0</v>
      </c>
      <c r="JX6" s="104"/>
      <c r="JY6" s="111"/>
      <c r="JZ6" s="106">
        <f>SUMIF($AH$10:$AH$25,$AR$6,JZ$10:JZ$25)</f>
        <v>0</v>
      </c>
      <c r="KA6" s="104"/>
      <c r="KB6" s="111"/>
      <c r="KC6" s="106">
        <f>SUMIF($AH$10:$AH$25,$AR$6,KC$10:KC$25)</f>
        <v>0</v>
      </c>
      <c r="KD6" s="104"/>
      <c r="KE6" s="111"/>
      <c r="KF6" s="106">
        <f>SUMIF($AH$10:$AH$25,$AR$6,KF$10:KF$25)</f>
        <v>0</v>
      </c>
      <c r="KG6" s="104"/>
      <c r="KH6" s="111"/>
      <c r="KI6" s="106">
        <f>SUMIF($AH$10:$AH$25,$AR$6,KI$10:KI$25)</f>
        <v>0</v>
      </c>
      <c r="KJ6" s="104"/>
      <c r="KK6" s="111"/>
      <c r="KL6" s="106">
        <f>SUMIF($AH$10:$AH$25,$AR$6,KL$10:KL$25)</f>
        <v>0</v>
      </c>
      <c r="KM6" s="104"/>
      <c r="KN6" s="111"/>
      <c r="KO6" s="106">
        <f>SUMIF($AH$10:$AH$25,$AR$6,KO$10:KO$25)</f>
        <v>0</v>
      </c>
      <c r="KP6" s="104"/>
      <c r="KQ6" s="111"/>
      <c r="KR6" s="106">
        <f>SUMIF($AH$10:$AH$25,$AR$6,KR$10:KR$25)</f>
        <v>0</v>
      </c>
      <c r="KS6" s="104"/>
      <c r="KT6" s="111"/>
      <c r="KU6" s="106">
        <f>SUMIF($AH$10:$AH$25,$AR$6,KU$10:KU$25)</f>
        <v>0</v>
      </c>
      <c r="KV6" s="104"/>
      <c r="KW6" s="111"/>
      <c r="KX6" s="106">
        <f>SUMIF($AH$10:$AH$25,$AR$6,KX$10:KX$25)</f>
        <v>0</v>
      </c>
      <c r="KY6" s="104"/>
      <c r="KZ6" s="111"/>
      <c r="LA6" s="106">
        <f>SUMIF($AH$10:$AH$25,$AR$6,LA$10:LA$25)</f>
        <v>0</v>
      </c>
      <c r="LB6" s="104"/>
      <c r="LC6" s="111"/>
      <c r="LD6" s="106">
        <f>SUMIF($AH$10:$AH$25,$AR$6,LD$10:LD$25)</f>
        <v>0</v>
      </c>
      <c r="LE6" s="104"/>
      <c r="LF6" s="111"/>
      <c r="LG6" s="106">
        <f>SUMIF($AH$10:$AH$25,$AR$6,LG$10:LG$25)</f>
        <v>0</v>
      </c>
      <c r="LH6" s="104"/>
      <c r="LI6" s="111"/>
      <c r="LJ6" s="106">
        <f>SUMIF($AH$10:$AH$25,$AR$6,LJ$10:LJ$25)</f>
        <v>0</v>
      </c>
      <c r="LK6" s="149"/>
    </row>
    <row r="7" spans="1:323" ht="15" x14ac:dyDescent="0.2">
      <c r="A7" s="186" t="s">
        <v>22</v>
      </c>
      <c r="B7" s="155"/>
      <c r="C7" s="156"/>
      <c r="D7" s="157" t="s">
        <v>83</v>
      </c>
      <c r="E7" s="178"/>
      <c r="F7" s="179"/>
      <c r="G7" s="179"/>
      <c r="H7" s="179"/>
      <c r="I7" s="179"/>
      <c r="J7" s="180"/>
      <c r="K7" s="433" t="s">
        <v>126</v>
      </c>
      <c r="L7" s="179"/>
      <c r="M7" s="179"/>
      <c r="N7" s="179"/>
      <c r="O7" s="180"/>
      <c r="P7" s="179"/>
      <c r="Q7" s="181"/>
      <c r="R7" s="182"/>
      <c r="S7" s="179"/>
      <c r="T7" s="183"/>
      <c r="U7" s="161"/>
      <c r="V7" s="156"/>
      <c r="W7" s="161"/>
      <c r="X7" s="161"/>
      <c r="Y7" s="165"/>
      <c r="Z7" s="161"/>
      <c r="AA7" s="161"/>
      <c r="AB7" s="184"/>
      <c r="AC7" s="184"/>
      <c r="AD7" s="412"/>
      <c r="AE7" s="156"/>
      <c r="AF7" s="158"/>
      <c r="AG7" s="179"/>
      <c r="AH7" s="179"/>
      <c r="AI7" s="163"/>
      <c r="AJ7" s="163"/>
      <c r="AK7" s="227"/>
      <c r="AL7" s="3"/>
      <c r="AM7" s="3"/>
      <c r="AN7" s="3"/>
      <c r="AO7" s="3"/>
      <c r="AP7" s="3"/>
      <c r="AQ7" s="43" t="s">
        <v>86</v>
      </c>
      <c r="AR7" s="82" t="s">
        <v>19</v>
      </c>
      <c r="AS7" s="107"/>
      <c r="AT7" s="106">
        <f>SUMIF($AH$10:$AH$25,$AR$7,AT$10:AT$25)</f>
        <v>0</v>
      </c>
      <c r="AU7" s="104"/>
      <c r="AV7" s="111"/>
      <c r="AW7" s="106">
        <f>SUMIF($AH$10:$AH$25,$AR$7,AW$10:AW$25)</f>
        <v>0</v>
      </c>
      <c r="AX7" s="104"/>
      <c r="AY7" s="111"/>
      <c r="AZ7" s="106">
        <f>SUMIF($AH$10:$AH$25,$AR$7,AZ$10:AZ$25)</f>
        <v>400</v>
      </c>
      <c r="BA7" s="104"/>
      <c r="BB7" s="111"/>
      <c r="BC7" s="106">
        <f>SUMIF($AH$10:$AH$25,$AR$7,BC$10:BC$25)</f>
        <v>0</v>
      </c>
      <c r="BD7" s="104"/>
      <c r="BE7" s="111"/>
      <c r="BF7" s="106">
        <f>SUMIF($AH$10:$AH$25,$AR$7,BF$10:BF$25)</f>
        <v>0</v>
      </c>
      <c r="BG7" s="104"/>
      <c r="BH7" s="111"/>
      <c r="BI7" s="106">
        <f>SUMIF($AH$10:$AH$25,$AR$7,BI$10:BI$25)</f>
        <v>0</v>
      </c>
      <c r="BJ7" s="104"/>
      <c r="BK7" s="111"/>
      <c r="BL7" s="106">
        <f>SUMIF($AH$10:$AH$25,$AR$7,BL$10:BL$25)</f>
        <v>0</v>
      </c>
      <c r="BM7" s="104"/>
      <c r="BN7" s="111"/>
      <c r="BO7" s="106">
        <f>SUMIF($AH$10:$AH$25,$AR$7,BO$10:BO$25)</f>
        <v>0</v>
      </c>
      <c r="BP7" s="104"/>
      <c r="BQ7" s="111"/>
      <c r="BR7" s="106">
        <f>SUMIF($AH$10:$AH$25,$AR$7,BR$10:BR$25)</f>
        <v>0</v>
      </c>
      <c r="BS7" s="104"/>
      <c r="BT7" s="111"/>
      <c r="BU7" s="106">
        <f>SUMIF($AH$10:$AH$25,$AR$7,BU$10:BU$25)</f>
        <v>2400</v>
      </c>
      <c r="BV7" s="104"/>
      <c r="BW7" s="111"/>
      <c r="BX7" s="106">
        <f>SUMIF($AH$10:$AH$25,$AR$7,BX$10:BX$25)</f>
        <v>0</v>
      </c>
      <c r="BY7" s="104"/>
      <c r="BZ7" s="111"/>
      <c r="CA7" s="106">
        <f>SUMIF($AH$10:$AH$25,$AR$7,CA$10:CA$25)</f>
        <v>0</v>
      </c>
      <c r="CB7" s="104"/>
      <c r="CC7" s="111"/>
      <c r="CD7" s="106">
        <f>SUMIF($AH$10:$AH$25,$AR$7,CD$10:CD$25)</f>
        <v>0</v>
      </c>
      <c r="CE7" s="104"/>
      <c r="CF7" s="111"/>
      <c r="CG7" s="106">
        <f>SUMIF($AH$10:$AH$25,$AR$7,CG$10:CG$25)</f>
        <v>0</v>
      </c>
      <c r="CH7" s="104"/>
      <c r="CI7" s="111"/>
      <c r="CJ7" s="106">
        <f>SUMIF($AH$10:$AH$25,$AR$7,CJ$10:CJ$25)</f>
        <v>0</v>
      </c>
      <c r="CK7" s="104"/>
      <c r="CL7" s="111"/>
      <c r="CM7" s="106">
        <f>SUMIF($AH$10:$AH$25,$AR$7,CM$10:CM$25)</f>
        <v>0</v>
      </c>
      <c r="CN7" s="104"/>
      <c r="CO7" s="111"/>
      <c r="CP7" s="106">
        <f>SUMIF($AH$10:$AH$25,$AR$7,CP$10:CP$25)</f>
        <v>0</v>
      </c>
      <c r="CQ7" s="104"/>
      <c r="CR7" s="111"/>
      <c r="CS7" s="106">
        <f>SUMIF($AH$10:$AH$25,$AR$7,CS$10:CS$25)</f>
        <v>0</v>
      </c>
      <c r="CT7" s="104"/>
      <c r="CU7" s="111"/>
      <c r="CV7" s="106">
        <f>SUMIF($AH$10:$AH$25,$AR$7,CV$10:CV$25)</f>
        <v>0</v>
      </c>
      <c r="CW7" s="104"/>
      <c r="CX7" s="111"/>
      <c r="CY7" s="106">
        <f>SUMIF($AH$10:$AH$25,$AR$7,CY$10:CY$25)</f>
        <v>3000</v>
      </c>
      <c r="CZ7" s="104"/>
      <c r="DA7" s="111"/>
      <c r="DB7" s="106">
        <f>SUMIF($AH$10:$AH$25,$AR$7,DB$10:DB$25)</f>
        <v>0</v>
      </c>
      <c r="DC7" s="104"/>
      <c r="DD7" s="111"/>
      <c r="DE7" s="106">
        <f>SUMIF($AH$10:$AH$25,$AR$7,DE$10:DE$25)</f>
        <v>0</v>
      </c>
      <c r="DF7" s="104"/>
      <c r="DG7" s="111"/>
      <c r="DH7" s="106">
        <f>SUMIF($AH$10:$AH$25,$AR$7,DH$10:DH$25)</f>
        <v>0</v>
      </c>
      <c r="DI7" s="104"/>
      <c r="DJ7" s="111"/>
      <c r="DK7" s="106">
        <f>SUMIF($AH$10:$AH$25,$AR$7,DK$10:DK$25)</f>
        <v>0</v>
      </c>
      <c r="DL7" s="104"/>
      <c r="DM7" s="111"/>
      <c r="DN7" s="106">
        <f>SUMIF($AH$10:$AH$25,$AR$7,DN$10:DN$25)</f>
        <v>0</v>
      </c>
      <c r="DO7" s="104"/>
      <c r="DP7" s="111"/>
      <c r="DQ7" s="106">
        <f>SUMIF($AH$10:$AH$25,$AR$7,DQ$10:DQ$25)</f>
        <v>0</v>
      </c>
      <c r="DR7" s="104"/>
      <c r="DS7" s="111"/>
      <c r="DT7" s="106">
        <f>SUMIF($AH$10:$AH$25,$AR$7,DT$10:DT$25)</f>
        <v>0</v>
      </c>
      <c r="DU7" s="104"/>
      <c r="DV7" s="111"/>
      <c r="DW7" s="106">
        <f>SUMIF($AH$10:$AH$25,$AR$7,DW$10:DW$25)</f>
        <v>0</v>
      </c>
      <c r="DX7" s="104"/>
      <c r="DY7" s="111"/>
      <c r="DZ7" s="106">
        <f>SUMIF($AH$10:$AH$25,$AR$7,DZ$10:DZ$25)</f>
        <v>0</v>
      </c>
      <c r="EA7" s="104"/>
      <c r="EB7" s="111"/>
      <c r="EC7" s="106">
        <f>SUMIF($AH$10:$AH$25,$AR$7,EC$10:EC$25)</f>
        <v>0</v>
      </c>
      <c r="ED7" s="104"/>
      <c r="EE7" s="111"/>
      <c r="EF7" s="106">
        <f>SUMIF($AH$10:$AH$25,$AR$7,EF$10:EF$25)</f>
        <v>0</v>
      </c>
      <c r="EG7" s="118"/>
      <c r="EH7" s="117"/>
      <c r="EI7" s="106">
        <f>SUMIF($AH$10:$AH$25,$AR$7,EI$10:EI$25)</f>
        <v>0</v>
      </c>
      <c r="EJ7" s="104"/>
      <c r="EK7" s="111"/>
      <c r="EL7" s="106">
        <f>SUMIF($AH$10:$AH$25,$AR$7,EL$10:EL$25)</f>
        <v>3600</v>
      </c>
      <c r="EM7" s="104"/>
      <c r="EN7" s="111"/>
      <c r="EO7" s="106">
        <f>SUMIF($AH$10:$AH$25,$AR$7,EO$10:EO$25)</f>
        <v>1200</v>
      </c>
      <c r="EP7" s="104"/>
      <c r="EQ7" s="111"/>
      <c r="ER7" s="106">
        <f>SUMIF($AH$10:$AH$25,$AR$7,ER$10:ER$25)</f>
        <v>0</v>
      </c>
      <c r="ES7" s="104"/>
      <c r="ET7" s="111"/>
      <c r="EU7" s="106">
        <f>SUMIF($AH$10:$AH$25,$AR$7,EU$10:EU$25)</f>
        <v>0</v>
      </c>
      <c r="EV7" s="104"/>
      <c r="EW7" s="111"/>
      <c r="EX7" s="106">
        <f>SUMIF($AH$10:$AH$25,$AR$7,EX$10:EX$25)</f>
        <v>0</v>
      </c>
      <c r="EY7" s="104"/>
      <c r="EZ7" s="111"/>
      <c r="FA7" s="106">
        <f>SUMIF($AH$10:$AH$25,$AR$7,FA$10:FA$25)</f>
        <v>0</v>
      </c>
      <c r="FB7" s="104"/>
      <c r="FC7" s="111"/>
      <c r="FD7" s="106">
        <f>SUMIF($AH$10:$AH$25,$AR$7,FD$10:FD$25)</f>
        <v>0</v>
      </c>
      <c r="FE7" s="104"/>
      <c r="FF7" s="111"/>
      <c r="FG7" s="106">
        <f>SUMIF($AH$10:$AH$25,$AR$7,FG$10:FG$25)</f>
        <v>0</v>
      </c>
      <c r="FH7" s="104"/>
      <c r="FI7" s="111"/>
      <c r="FJ7" s="106">
        <f>SUMIF($AH$10:$AH$25,$AR$7,FJ$10:FJ$25)</f>
        <v>0</v>
      </c>
      <c r="FK7" s="104"/>
      <c r="FL7" s="111"/>
      <c r="FM7" s="106">
        <f>SUMIF($AH$10:$AH$25,$AR$7,FM$10:FM$25)</f>
        <v>0</v>
      </c>
      <c r="FN7" s="104"/>
      <c r="FO7" s="111"/>
      <c r="FP7" s="106">
        <f>SUMIF($AH$10:$AH$25,$AR$7,FP$10:FP$25)</f>
        <v>0</v>
      </c>
      <c r="FQ7" s="104"/>
      <c r="FR7" s="111"/>
      <c r="FS7" s="106">
        <f>SUMIF($AH$10:$AH$25,$AR$7,FS$10:FS$25)</f>
        <v>0</v>
      </c>
      <c r="FT7" s="104"/>
      <c r="FU7" s="111"/>
      <c r="FV7" s="106">
        <f>SUMIF($AH$10:$AH$25,$AR$7,FV$10:FV$25)</f>
        <v>0</v>
      </c>
      <c r="FW7" s="104"/>
      <c r="FX7" s="111"/>
      <c r="FY7" s="106">
        <f>SUMIF($AH$10:$AH$25,$AR$7,FY$10:FY$25)</f>
        <v>0</v>
      </c>
      <c r="FZ7" s="104"/>
      <c r="GA7" s="111"/>
      <c r="GB7" s="106">
        <f>SUMIF($AH$10:$AH$25,$AR$7,GB$10:GB$25)</f>
        <v>0</v>
      </c>
      <c r="GC7" s="104"/>
      <c r="GD7" s="111"/>
      <c r="GE7" s="106">
        <f>SUMIF($AH$10:$AH$25,$AR$7,GE$10:GE$25)</f>
        <v>0</v>
      </c>
      <c r="GF7" s="104"/>
      <c r="GG7" s="111"/>
      <c r="GH7" s="106">
        <f>SUMIF($AH$10:$AH$25,$AR$7,GH$10:GH$25)</f>
        <v>0</v>
      </c>
      <c r="GI7" s="104"/>
      <c r="GJ7" s="111"/>
      <c r="GK7" s="106">
        <f>SUMIF($AH$10:$AH$25,$AR$7,GK$10:GK$25)</f>
        <v>0</v>
      </c>
      <c r="GL7" s="104"/>
      <c r="GM7" s="111"/>
      <c r="GN7" s="106">
        <f>SUMIF($AH$10:$AH$25,$AR$7,GN$10:GN$25)</f>
        <v>0</v>
      </c>
      <c r="GO7" s="104"/>
      <c r="GP7" s="111"/>
      <c r="GQ7" s="106">
        <f>SUMIF($AH$10:$AH$25,$AR$7,GQ$10:GQ$25)</f>
        <v>0</v>
      </c>
      <c r="GR7" s="104"/>
      <c r="GS7" s="111"/>
      <c r="GT7" s="106">
        <f>SUMIF($AH$10:$AH$25,$AR$7,GT$10:GT$25)</f>
        <v>2800</v>
      </c>
      <c r="GU7" s="104"/>
      <c r="GV7" s="111"/>
      <c r="GW7" s="106">
        <f>SUMIF($AH$10:$AH$25,$AR$7,GW$10:GW$25)</f>
        <v>0</v>
      </c>
      <c r="GX7" s="104"/>
      <c r="GY7" s="111"/>
      <c r="GZ7" s="106">
        <f>SUMIF($AH$10:$AH$25,$AR$7,GZ$10:GZ$25)</f>
        <v>0</v>
      </c>
      <c r="HA7" s="104"/>
      <c r="HB7" s="111"/>
      <c r="HC7" s="106">
        <f>SUMIF($AH$10:$AH$25,$AR$7,HC$10:HC$25)</f>
        <v>0</v>
      </c>
      <c r="HD7" s="104"/>
      <c r="HE7" s="111"/>
      <c r="HF7" s="106">
        <f>SUMIF($AH$10:$AH$25,$AR$7,HF$10:HF$25)</f>
        <v>0</v>
      </c>
      <c r="HG7" s="104"/>
      <c r="HH7" s="111"/>
      <c r="HI7" s="106">
        <f>SUMIF($AH$10:$AH$25,$AR$7,HI$10:HI$25)</f>
        <v>0</v>
      </c>
      <c r="HJ7" s="104"/>
      <c r="HK7" s="111"/>
      <c r="HL7" s="106">
        <f>SUMIF($AH$10:$AH$25,$AR$7,HL$10:HL$25)</f>
        <v>0</v>
      </c>
      <c r="HM7" s="104"/>
      <c r="HN7" s="111"/>
      <c r="HO7" s="106">
        <f>SUMIF($AH$10:$AH$25,$AR$7,HO$10:HO$25)</f>
        <v>0</v>
      </c>
      <c r="HP7" s="104"/>
      <c r="HQ7" s="111"/>
      <c r="HR7" s="106">
        <f>SUMIF($AH$10:$AH$25,$AR$7,HR$10:HR$25)</f>
        <v>0</v>
      </c>
      <c r="HS7" s="104"/>
      <c r="HT7" s="111"/>
      <c r="HU7" s="106">
        <f>SUMIF($AH$10:$AH$25,$AR$7,HU$10:HU$25)</f>
        <v>0</v>
      </c>
      <c r="HV7" s="104"/>
      <c r="HW7" s="111"/>
      <c r="HX7" s="106">
        <f>SUMIF($AH$10:$AH$25,$AR$7,HX$10:HX$25)</f>
        <v>0</v>
      </c>
      <c r="HY7" s="104"/>
      <c r="HZ7" s="111"/>
      <c r="IA7" s="106">
        <f>SUMIF($AH$10:$AH$25,$AR$7,IA$10:IA$25)</f>
        <v>0</v>
      </c>
      <c r="IB7" s="104"/>
      <c r="IC7" s="111"/>
      <c r="ID7" s="106">
        <f>SUMIF($AH$10:$AH$25,$AR$7,ID$10:ID$25)</f>
        <v>0</v>
      </c>
      <c r="IE7" s="104"/>
      <c r="IF7" s="111"/>
      <c r="IG7" s="106">
        <f>SUMIF($AH$10:$AH$25,$AR$7,IG$10:IG$25)</f>
        <v>0</v>
      </c>
      <c r="IH7" s="104"/>
      <c r="II7" s="111"/>
      <c r="IJ7" s="106">
        <f>SUMIF($AH$10:$AH$25,$AR$7,IJ$10:IJ$25)</f>
        <v>0</v>
      </c>
      <c r="IK7" s="104"/>
      <c r="IL7" s="111"/>
      <c r="IM7" s="106">
        <f>SUMIF($AH$10:$AH$25,$AR$7,IM$10:IM$25)</f>
        <v>0</v>
      </c>
      <c r="IN7" s="104"/>
      <c r="IO7" s="111"/>
      <c r="IP7" s="106">
        <f>SUMIF($AH$10:$AH$25,$AR$7,IP$10:IP$25)</f>
        <v>0</v>
      </c>
      <c r="IQ7" s="104"/>
      <c r="IR7" s="111"/>
      <c r="IS7" s="106">
        <f>SUMIF($AH$10:$AH$25,$AR$7,IS$10:IS$25)</f>
        <v>0</v>
      </c>
      <c r="IT7" s="104"/>
      <c r="IU7" s="111"/>
      <c r="IV7" s="106">
        <f>SUMIF($AH$10:$AH$25,$AR$7,IV$10:IV$25)</f>
        <v>0</v>
      </c>
      <c r="IW7" s="104"/>
      <c r="IX7" s="111"/>
      <c r="IY7" s="106">
        <f>SUMIF($AH$10:$AH$25,$AR$7,IY$10:IY$25)</f>
        <v>0</v>
      </c>
      <c r="IZ7" s="104"/>
      <c r="JA7" s="111"/>
      <c r="JB7" s="106">
        <f>SUMIF($AH$10:$AH$25,$AR$7,JB$10:JB$25)</f>
        <v>0</v>
      </c>
      <c r="JC7" s="104"/>
      <c r="JD7" s="111"/>
      <c r="JE7" s="106">
        <f>SUMIF($AH$10:$AH$25,$AR$7,JE$10:JE$25)</f>
        <v>0</v>
      </c>
      <c r="JF7" s="104"/>
      <c r="JG7" s="111"/>
      <c r="JH7" s="106">
        <f>SUMIF($AH$10:$AH$25,$AR$7,JH$10:JH$25)</f>
        <v>0</v>
      </c>
      <c r="JI7" s="104"/>
      <c r="JJ7" s="111"/>
      <c r="JK7" s="106">
        <f>SUMIF($AH$10:$AH$25,$AR$7,JK$10:JK$25)</f>
        <v>0</v>
      </c>
      <c r="JL7" s="104"/>
      <c r="JM7" s="111"/>
      <c r="JN7" s="106">
        <f>SUMIF($AH$10:$AH$25,$AR$7,JN$10:JN$25)</f>
        <v>0</v>
      </c>
      <c r="JO7" s="104"/>
      <c r="JP7" s="111"/>
      <c r="JQ7" s="106">
        <f>SUMIF($AH$10:$AH$25,$AR$7,JQ$10:JQ$25)</f>
        <v>0</v>
      </c>
      <c r="JR7" s="104"/>
      <c r="JS7" s="111"/>
      <c r="JT7" s="106">
        <f>SUMIF($AH$10:$AH$25,$AR$7,JT$10:JT$25)</f>
        <v>0</v>
      </c>
      <c r="JU7" s="104"/>
      <c r="JV7" s="111"/>
      <c r="JW7" s="106">
        <f>SUMIF($AH$10:$AH$25,$AR$7,JW$10:JW$25)</f>
        <v>0</v>
      </c>
      <c r="JX7" s="104"/>
      <c r="JY7" s="111"/>
      <c r="JZ7" s="106">
        <f>SUMIF($AH$10:$AH$25,$AR$7,JZ$10:JZ$25)</f>
        <v>0</v>
      </c>
      <c r="KA7" s="104"/>
      <c r="KB7" s="111"/>
      <c r="KC7" s="106">
        <f>SUMIF($AH$10:$AH$25,$AR$7,KC$10:KC$25)</f>
        <v>0</v>
      </c>
      <c r="KD7" s="104"/>
      <c r="KE7" s="111"/>
      <c r="KF7" s="106">
        <f>SUMIF($AH$10:$AH$25,$AR$7,KF$10:KF$25)</f>
        <v>0</v>
      </c>
      <c r="KG7" s="104"/>
      <c r="KH7" s="111"/>
      <c r="KI7" s="106">
        <f>SUMIF($AH$10:$AH$25,$AR$7,KI$10:KI$25)</f>
        <v>0</v>
      </c>
      <c r="KJ7" s="104"/>
      <c r="KK7" s="111"/>
      <c r="KL7" s="106">
        <f>SUMIF($AH$10:$AH$25,$AR$7,KL$10:KL$25)</f>
        <v>0</v>
      </c>
      <c r="KM7" s="104"/>
      <c r="KN7" s="111"/>
      <c r="KO7" s="106">
        <f>SUMIF($AH$10:$AH$25,$AR$7,KO$10:KO$25)</f>
        <v>0</v>
      </c>
      <c r="KP7" s="104"/>
      <c r="KQ7" s="111"/>
      <c r="KR7" s="106">
        <f>SUMIF($AH$10:$AH$25,$AR$7,KR$10:KR$25)</f>
        <v>0</v>
      </c>
      <c r="KS7" s="104"/>
      <c r="KT7" s="111"/>
      <c r="KU7" s="106">
        <f>SUMIF($AH$10:$AH$25,$AR$7,KU$10:KU$25)</f>
        <v>0</v>
      </c>
      <c r="KV7" s="104"/>
      <c r="KW7" s="111"/>
      <c r="KX7" s="106">
        <f>SUMIF($AH$10:$AH$25,$AR$7,KX$10:KX$25)</f>
        <v>0</v>
      </c>
      <c r="KY7" s="104"/>
      <c r="KZ7" s="111"/>
      <c r="LA7" s="106">
        <f>SUMIF($AH$10:$AH$25,$AR$7,LA$10:LA$25)</f>
        <v>0</v>
      </c>
      <c r="LB7" s="104"/>
      <c r="LC7" s="111"/>
      <c r="LD7" s="106">
        <f>SUMIF($AH$10:$AH$25,$AR$7,LD$10:LD$25)</f>
        <v>0</v>
      </c>
      <c r="LE7" s="104"/>
      <c r="LF7" s="111"/>
      <c r="LG7" s="106">
        <f>SUMIF($AH$10:$AH$25,$AR$7,LG$10:LG$25)</f>
        <v>0</v>
      </c>
      <c r="LH7" s="104"/>
      <c r="LI7" s="111"/>
      <c r="LJ7" s="106">
        <f>SUMIF($AH$10:$AH$25,$AR$7,LJ$10:LJ$25)</f>
        <v>0</v>
      </c>
      <c r="LK7" s="149"/>
    </row>
    <row r="8" spans="1:323" ht="15" x14ac:dyDescent="0.2">
      <c r="A8" s="186" t="s">
        <v>22</v>
      </c>
      <c r="B8" s="155"/>
      <c r="C8" s="156"/>
      <c r="D8" s="157" t="s">
        <v>83</v>
      </c>
      <c r="E8" s="158"/>
      <c r="F8" s="158"/>
      <c r="G8" s="158"/>
      <c r="H8" s="158"/>
      <c r="I8" s="158"/>
      <c r="J8" s="158"/>
      <c r="K8" s="158"/>
      <c r="L8" s="158"/>
      <c r="M8" s="158"/>
      <c r="N8" s="158"/>
      <c r="O8" s="158"/>
      <c r="P8" s="158"/>
      <c r="Q8" s="159"/>
      <c r="R8" s="158"/>
      <c r="S8" s="158"/>
      <c r="T8" s="160"/>
      <c r="U8" s="158"/>
      <c r="V8" s="158"/>
      <c r="W8" s="158"/>
      <c r="X8" s="158"/>
      <c r="Y8" s="165"/>
      <c r="Z8" s="158"/>
      <c r="AA8" s="57"/>
      <c r="AB8" s="58"/>
      <c r="AC8" s="158"/>
      <c r="AD8" s="413"/>
      <c r="AE8" s="158"/>
      <c r="AF8" s="158"/>
      <c r="AG8" s="158"/>
      <c r="AH8" s="158"/>
      <c r="AI8" s="163"/>
      <c r="AJ8" s="163"/>
      <c r="AK8" s="227"/>
      <c r="AL8" s="3"/>
      <c r="AM8" s="3"/>
      <c r="AN8" s="3"/>
      <c r="AO8" s="3"/>
      <c r="AP8" s="3"/>
      <c r="AQ8" s="43" t="s">
        <v>86</v>
      </c>
      <c r="AR8" s="82" t="s">
        <v>32</v>
      </c>
      <c r="AS8" s="107"/>
      <c r="AT8" s="108">
        <f>COUNTA(AT10:AT23)</f>
        <v>0</v>
      </c>
      <c r="AU8" s="104"/>
      <c r="AV8" s="111"/>
      <c r="AW8" s="108">
        <f>COUNTA(AW10:AW23)</f>
        <v>0</v>
      </c>
      <c r="AX8" s="104"/>
      <c r="AY8" s="111"/>
      <c r="AZ8" s="108">
        <f>COUNTA(AZ10:AZ23)</f>
        <v>1</v>
      </c>
      <c r="BA8" s="104"/>
      <c r="BB8" s="111"/>
      <c r="BC8" s="108">
        <f>COUNTA(BC10:BC23)</f>
        <v>0</v>
      </c>
      <c r="BD8" s="104"/>
      <c r="BE8" s="111"/>
      <c r="BF8" s="108">
        <f>COUNTA(BF10:BF23)</f>
        <v>0</v>
      </c>
      <c r="BG8" s="104"/>
      <c r="BH8" s="111"/>
      <c r="BI8" s="108">
        <f>COUNTA(BI10:BI23)</f>
        <v>0</v>
      </c>
      <c r="BJ8" s="104"/>
      <c r="BK8" s="111"/>
      <c r="BL8" s="108">
        <f>COUNTA(BL10:BL23)</f>
        <v>0</v>
      </c>
      <c r="BM8" s="104"/>
      <c r="BN8" s="111"/>
      <c r="BO8" s="108">
        <f>COUNTA(BO10:BO23)</f>
        <v>0</v>
      </c>
      <c r="BP8" s="104"/>
      <c r="BQ8" s="111"/>
      <c r="BR8" s="108">
        <f>COUNTA(BR10:BR23)</f>
        <v>0</v>
      </c>
      <c r="BS8" s="104"/>
      <c r="BT8" s="111"/>
      <c r="BU8" s="108">
        <f>COUNTA(BU10:BU23)</f>
        <v>1</v>
      </c>
      <c r="BV8" s="104"/>
      <c r="BW8" s="111"/>
      <c r="BX8" s="108">
        <f>COUNTA(BX10:BX23)</f>
        <v>0</v>
      </c>
      <c r="BY8" s="104"/>
      <c r="BZ8" s="111"/>
      <c r="CA8" s="108">
        <f>COUNTA(CA10:CA23)</f>
        <v>0</v>
      </c>
      <c r="CB8" s="104"/>
      <c r="CC8" s="111"/>
      <c r="CD8" s="108">
        <f>COUNTA(CD10:CD23)</f>
        <v>0</v>
      </c>
      <c r="CE8" s="104"/>
      <c r="CF8" s="111"/>
      <c r="CG8" s="108">
        <f>COUNTA(CG10:CG23)</f>
        <v>0</v>
      </c>
      <c r="CH8" s="104"/>
      <c r="CI8" s="111"/>
      <c r="CJ8" s="108">
        <f>COUNTA(CJ10:CJ23)</f>
        <v>0</v>
      </c>
      <c r="CK8" s="104"/>
      <c r="CL8" s="111"/>
      <c r="CM8" s="108">
        <f>COUNTA(CM10:CM23)</f>
        <v>0</v>
      </c>
      <c r="CN8" s="104"/>
      <c r="CO8" s="111"/>
      <c r="CP8" s="108">
        <f>COUNTA(CP10:CP23)</f>
        <v>0</v>
      </c>
      <c r="CQ8" s="104"/>
      <c r="CR8" s="111"/>
      <c r="CS8" s="108">
        <f>COUNTA(CS10:CS23)</f>
        <v>0</v>
      </c>
      <c r="CT8" s="104"/>
      <c r="CU8" s="111"/>
      <c r="CV8" s="108">
        <f>COUNTA(CV10:CV23)</f>
        <v>0</v>
      </c>
      <c r="CW8" s="104"/>
      <c r="CX8" s="111"/>
      <c r="CY8" s="108">
        <f>COUNTA(CY10:CY23)</f>
        <v>4</v>
      </c>
      <c r="CZ8" s="104"/>
      <c r="DA8" s="111"/>
      <c r="DB8" s="108">
        <f>COUNTA(DB10:DB23)</f>
        <v>0</v>
      </c>
      <c r="DC8" s="104"/>
      <c r="DD8" s="111"/>
      <c r="DE8" s="108">
        <f>COUNTA(DE10:DE23)</f>
        <v>0</v>
      </c>
      <c r="DF8" s="104"/>
      <c r="DG8" s="111"/>
      <c r="DH8" s="108">
        <f>COUNTA(DH10:DH23)</f>
        <v>0</v>
      </c>
      <c r="DI8" s="104"/>
      <c r="DJ8" s="111"/>
      <c r="DK8" s="108">
        <f>COUNTA(DK10:DK23)</f>
        <v>0</v>
      </c>
      <c r="DL8" s="104"/>
      <c r="DM8" s="111"/>
      <c r="DN8" s="108">
        <f>COUNTA(DN10:DN23)</f>
        <v>0</v>
      </c>
      <c r="DO8" s="104"/>
      <c r="DP8" s="111"/>
      <c r="DQ8" s="108">
        <f>COUNTA(DQ10:DQ23)</f>
        <v>0</v>
      </c>
      <c r="DR8" s="104"/>
      <c r="DS8" s="111"/>
      <c r="DT8" s="108">
        <f>COUNTA(DT10:DT23)</f>
        <v>0</v>
      </c>
      <c r="DU8" s="104"/>
      <c r="DV8" s="111"/>
      <c r="DW8" s="108">
        <f>COUNTA(DW10:DW23)</f>
        <v>0</v>
      </c>
      <c r="DX8" s="104"/>
      <c r="DY8" s="111"/>
      <c r="DZ8" s="108">
        <f>COUNTA(DZ10:DZ23)</f>
        <v>0</v>
      </c>
      <c r="EA8" s="104"/>
      <c r="EB8" s="111"/>
      <c r="EC8" s="108">
        <f>COUNTA(EC10:EC23)</f>
        <v>0</v>
      </c>
      <c r="ED8" s="104"/>
      <c r="EE8" s="111"/>
      <c r="EF8" s="108">
        <f>COUNTA(EF10:EF23)</f>
        <v>0</v>
      </c>
      <c r="EG8" s="118"/>
      <c r="EH8" s="117"/>
      <c r="EI8" s="108">
        <f>COUNTA(EI10:EI23)</f>
        <v>0</v>
      </c>
      <c r="EJ8" s="104"/>
      <c r="EK8" s="111"/>
      <c r="EL8" s="108">
        <f>COUNTA(EL10:EL23)</f>
        <v>3</v>
      </c>
      <c r="EM8" s="104"/>
      <c r="EN8" s="111"/>
      <c r="EO8" s="108">
        <f>COUNTA(EO10:EO23)</f>
        <v>1</v>
      </c>
      <c r="EP8" s="104"/>
      <c r="EQ8" s="111"/>
      <c r="ER8" s="108">
        <f>COUNTA(ER10:ER23)</f>
        <v>1</v>
      </c>
      <c r="ES8" s="104"/>
      <c r="ET8" s="111"/>
      <c r="EU8" s="108">
        <f>COUNTA(EU10:EU23)</f>
        <v>0</v>
      </c>
      <c r="EV8" s="104"/>
      <c r="EW8" s="111"/>
      <c r="EX8" s="108">
        <f>COUNTA(EX10:EX23)</f>
        <v>0</v>
      </c>
      <c r="EY8" s="104"/>
      <c r="EZ8" s="111"/>
      <c r="FA8" s="108">
        <f>COUNTA(FA10:FA23)</f>
        <v>0</v>
      </c>
      <c r="FB8" s="104"/>
      <c r="FC8" s="111"/>
      <c r="FD8" s="108">
        <f>COUNTA(FD10:FD23)</f>
        <v>0</v>
      </c>
      <c r="FE8" s="104"/>
      <c r="FF8" s="111"/>
      <c r="FG8" s="108">
        <f>COUNTA(FG10:FG23)</f>
        <v>0</v>
      </c>
      <c r="FH8" s="104"/>
      <c r="FI8" s="111"/>
      <c r="FJ8" s="108">
        <f>COUNTA(FJ10:FJ23)</f>
        <v>0</v>
      </c>
      <c r="FK8" s="104"/>
      <c r="FL8" s="111"/>
      <c r="FM8" s="108">
        <f>COUNTA(FM10:FM23)</f>
        <v>0</v>
      </c>
      <c r="FN8" s="104"/>
      <c r="FO8" s="111"/>
      <c r="FP8" s="108">
        <f>COUNTA(FP10:FP23)</f>
        <v>0</v>
      </c>
      <c r="FQ8" s="104"/>
      <c r="FR8" s="111"/>
      <c r="FS8" s="108">
        <f>COUNTA(FS10:FS23)</f>
        <v>0</v>
      </c>
      <c r="FT8" s="104"/>
      <c r="FU8" s="111"/>
      <c r="FV8" s="108">
        <f>COUNTA(FV10:FV23)</f>
        <v>0</v>
      </c>
      <c r="FW8" s="104"/>
      <c r="FX8" s="111"/>
      <c r="FY8" s="108">
        <f>COUNTA(FY10:FY23)</f>
        <v>0</v>
      </c>
      <c r="FZ8" s="104"/>
      <c r="GA8" s="111"/>
      <c r="GB8" s="108">
        <f>COUNTA(GB10:GB23)</f>
        <v>0</v>
      </c>
      <c r="GC8" s="104"/>
      <c r="GD8" s="111"/>
      <c r="GE8" s="108">
        <f>COUNTA(GE10:GE23)</f>
        <v>0</v>
      </c>
      <c r="GF8" s="104"/>
      <c r="GG8" s="111"/>
      <c r="GH8" s="108">
        <f>COUNTA(GH10:GH23)</f>
        <v>0</v>
      </c>
      <c r="GI8" s="104"/>
      <c r="GJ8" s="111"/>
      <c r="GK8" s="108">
        <f>COUNTA(GK10:GK23)</f>
        <v>0</v>
      </c>
      <c r="GL8" s="104"/>
      <c r="GM8" s="111"/>
      <c r="GN8" s="108">
        <f>COUNTA(GN10:GN23)</f>
        <v>0</v>
      </c>
      <c r="GO8" s="104"/>
      <c r="GP8" s="111"/>
      <c r="GQ8" s="108">
        <f>COUNTA(GQ10:GQ23)</f>
        <v>0</v>
      </c>
      <c r="GR8" s="104"/>
      <c r="GS8" s="111"/>
      <c r="GT8" s="108">
        <f>COUNTA(GT10:GT23)</f>
        <v>4</v>
      </c>
      <c r="GU8" s="104"/>
      <c r="GV8" s="111"/>
      <c r="GW8" s="108">
        <f>COUNTA(GW10:GW23)</f>
        <v>0</v>
      </c>
      <c r="GX8" s="104"/>
      <c r="GY8" s="111"/>
      <c r="GZ8" s="108">
        <f>COUNTA(GZ10:GZ23)</f>
        <v>0</v>
      </c>
      <c r="HA8" s="104"/>
      <c r="HB8" s="111"/>
      <c r="HC8" s="108">
        <f>COUNTA(HC10:HC23)</f>
        <v>0</v>
      </c>
      <c r="HD8" s="104"/>
      <c r="HE8" s="111"/>
      <c r="HF8" s="108">
        <f>COUNTA(HF10:HF23)</f>
        <v>0</v>
      </c>
      <c r="HG8" s="104"/>
      <c r="HH8" s="111"/>
      <c r="HI8" s="108">
        <f>COUNTA(HI10:HI23)</f>
        <v>0</v>
      </c>
      <c r="HJ8" s="104"/>
      <c r="HK8" s="111"/>
      <c r="HL8" s="108">
        <f>COUNTA(HL10:HL23)</f>
        <v>0</v>
      </c>
      <c r="HM8" s="104"/>
      <c r="HN8" s="111"/>
      <c r="HO8" s="108">
        <f>COUNTA(HO10:HO23)</f>
        <v>0</v>
      </c>
      <c r="HP8" s="104"/>
      <c r="HQ8" s="111"/>
      <c r="HR8" s="108">
        <f>COUNTA(HR10:HR23)</f>
        <v>0</v>
      </c>
      <c r="HS8" s="104"/>
      <c r="HT8" s="111"/>
      <c r="HU8" s="108">
        <f>COUNTA(HU10:HU23)</f>
        <v>0</v>
      </c>
      <c r="HV8" s="104"/>
      <c r="HW8" s="111"/>
      <c r="HX8" s="108">
        <f>COUNTA(HX10:HX23)</f>
        <v>0</v>
      </c>
      <c r="HY8" s="104"/>
      <c r="HZ8" s="111"/>
      <c r="IA8" s="108">
        <f>COUNTA(IA10:IA23)</f>
        <v>0</v>
      </c>
      <c r="IB8" s="104"/>
      <c r="IC8" s="111"/>
      <c r="ID8" s="108">
        <f>COUNTA(ID10:ID23)</f>
        <v>0</v>
      </c>
      <c r="IE8" s="104"/>
      <c r="IF8" s="111"/>
      <c r="IG8" s="108">
        <f>COUNTA(IG10:IG23)</f>
        <v>0</v>
      </c>
      <c r="IH8" s="104"/>
      <c r="II8" s="111"/>
      <c r="IJ8" s="108">
        <f>COUNTA(IJ10:IJ23)</f>
        <v>0</v>
      </c>
      <c r="IK8" s="104"/>
      <c r="IL8" s="111"/>
      <c r="IM8" s="108">
        <f>COUNTA(IM10:IM23)</f>
        <v>0</v>
      </c>
      <c r="IN8" s="104"/>
      <c r="IO8" s="111"/>
      <c r="IP8" s="108">
        <f>COUNTA(IP10:IP23)</f>
        <v>0</v>
      </c>
      <c r="IQ8" s="104"/>
      <c r="IR8" s="111"/>
      <c r="IS8" s="108">
        <f>COUNTA(IS10:IS23)</f>
        <v>0</v>
      </c>
      <c r="IT8" s="104"/>
      <c r="IU8" s="111"/>
      <c r="IV8" s="108">
        <f>COUNTA(IV10:IV23)</f>
        <v>0</v>
      </c>
      <c r="IW8" s="104"/>
      <c r="IX8" s="111"/>
      <c r="IY8" s="108">
        <f>COUNTA(IY10:IY23)</f>
        <v>0</v>
      </c>
      <c r="IZ8" s="104"/>
      <c r="JA8" s="111"/>
      <c r="JB8" s="108">
        <f>COUNTA(JB10:JB23)</f>
        <v>0</v>
      </c>
      <c r="JC8" s="104"/>
      <c r="JD8" s="111"/>
      <c r="JE8" s="108">
        <f>COUNTA(JE10:JE23)</f>
        <v>0</v>
      </c>
      <c r="JF8" s="104"/>
      <c r="JG8" s="111"/>
      <c r="JH8" s="108">
        <f>COUNTA(JH10:JH23)</f>
        <v>0</v>
      </c>
      <c r="JI8" s="104"/>
      <c r="JJ8" s="111"/>
      <c r="JK8" s="108">
        <f>COUNTA(JK10:JK23)</f>
        <v>0</v>
      </c>
      <c r="JL8" s="104"/>
      <c r="JM8" s="111"/>
      <c r="JN8" s="108">
        <f>COUNTA(JN10:JN23)</f>
        <v>0</v>
      </c>
      <c r="JO8" s="104"/>
      <c r="JP8" s="111"/>
      <c r="JQ8" s="108">
        <f>COUNTA(JQ10:JQ23)</f>
        <v>0</v>
      </c>
      <c r="JR8" s="104"/>
      <c r="JS8" s="111"/>
      <c r="JT8" s="108">
        <f>COUNTA(JT10:JT23)</f>
        <v>0</v>
      </c>
      <c r="JU8" s="104"/>
      <c r="JV8" s="111"/>
      <c r="JW8" s="108">
        <f>COUNTA(JW10:JW23)</f>
        <v>0</v>
      </c>
      <c r="JX8" s="104"/>
      <c r="JY8" s="111"/>
      <c r="JZ8" s="108">
        <f>COUNTA(JZ10:JZ23)</f>
        <v>0</v>
      </c>
      <c r="KA8" s="104"/>
      <c r="KB8" s="111"/>
      <c r="KC8" s="108">
        <f>COUNTA(KC10:KC23)</f>
        <v>0</v>
      </c>
      <c r="KD8" s="104"/>
      <c r="KE8" s="111"/>
      <c r="KF8" s="108">
        <f>COUNTA(KF10:KF23)</f>
        <v>0</v>
      </c>
      <c r="KG8" s="104"/>
      <c r="KH8" s="111"/>
      <c r="KI8" s="108">
        <f>COUNTA(KI10:KI23)</f>
        <v>0</v>
      </c>
      <c r="KJ8" s="104"/>
      <c r="KK8" s="111"/>
      <c r="KL8" s="108">
        <f>COUNTA(KL10:KL23)</f>
        <v>0</v>
      </c>
      <c r="KM8" s="104"/>
      <c r="KN8" s="111"/>
      <c r="KO8" s="108">
        <f>COUNTA(KO10:KO23)</f>
        <v>0</v>
      </c>
      <c r="KP8" s="104"/>
      <c r="KQ8" s="111"/>
      <c r="KR8" s="108">
        <f>COUNTA(KR10:KR23)</f>
        <v>0</v>
      </c>
      <c r="KS8" s="104"/>
      <c r="KT8" s="111"/>
      <c r="KU8" s="108">
        <f>COUNTA(KU10:KU23)</f>
        <v>0</v>
      </c>
      <c r="KV8" s="104"/>
      <c r="KW8" s="111"/>
      <c r="KX8" s="108">
        <f>COUNTA(KX10:KX23)</f>
        <v>0</v>
      </c>
      <c r="KY8" s="104"/>
      <c r="KZ8" s="111"/>
      <c r="LA8" s="108">
        <f>COUNTA(LA10:LA23)</f>
        <v>0</v>
      </c>
      <c r="LB8" s="104"/>
      <c r="LC8" s="111"/>
      <c r="LD8" s="108">
        <f>COUNTA(LD10:LD23)</f>
        <v>0</v>
      </c>
      <c r="LE8" s="104"/>
      <c r="LF8" s="111"/>
      <c r="LG8" s="108">
        <f>COUNTA(LG10:LG23)</f>
        <v>0</v>
      </c>
      <c r="LH8" s="104"/>
      <c r="LI8" s="111"/>
      <c r="LJ8" s="108">
        <f>COUNTA(LJ10:LJ23)</f>
        <v>0</v>
      </c>
      <c r="LK8" s="149"/>
    </row>
    <row r="9" spans="1:323" ht="18.75" customHeight="1" x14ac:dyDescent="0.2">
      <c r="A9" s="187" t="s">
        <v>22</v>
      </c>
      <c r="B9" s="150"/>
      <c r="C9" s="154"/>
      <c r="D9" s="164" t="s">
        <v>83</v>
      </c>
      <c r="E9" s="39"/>
      <c r="F9" s="5"/>
      <c r="G9" s="5"/>
      <c r="H9" s="5"/>
      <c r="I9" s="5"/>
      <c r="J9" s="15"/>
      <c r="K9" s="5"/>
      <c r="L9" s="5"/>
      <c r="M9" s="5"/>
      <c r="N9" s="5"/>
      <c r="O9" s="15"/>
      <c r="P9" s="5"/>
      <c r="Q9" s="40"/>
      <c r="R9" s="40"/>
      <c r="S9" s="5"/>
      <c r="T9" s="86"/>
      <c r="U9" s="4"/>
      <c r="V9" s="4"/>
      <c r="W9" s="4"/>
      <c r="X9" s="4"/>
      <c r="Y9" s="4"/>
      <c r="Z9" s="4"/>
      <c r="AA9" s="57"/>
      <c r="AB9" s="58"/>
      <c r="AC9" s="21"/>
      <c r="AD9" s="410"/>
      <c r="AE9" s="3"/>
      <c r="AF9" s="31"/>
      <c r="AG9" s="38"/>
      <c r="AH9" s="38"/>
      <c r="AI9" s="43"/>
      <c r="AJ9" s="43"/>
      <c r="AK9" s="228"/>
      <c r="AL9" s="3"/>
      <c r="AM9" s="3"/>
      <c r="AN9" s="3"/>
      <c r="AO9" s="3"/>
      <c r="AP9" s="3"/>
      <c r="AQ9" s="43" t="s">
        <v>86</v>
      </c>
      <c r="AR9" s="82" t="s">
        <v>99</v>
      </c>
      <c r="AS9" s="107"/>
      <c r="AT9" s="108"/>
      <c r="AU9" s="104"/>
      <c r="AV9" s="111"/>
      <c r="AW9" s="108"/>
      <c r="AX9" s="104"/>
      <c r="AY9" s="111"/>
      <c r="AZ9" s="108"/>
      <c r="BA9" s="104"/>
      <c r="BB9" s="111"/>
      <c r="BC9" s="108"/>
      <c r="BD9" s="104"/>
      <c r="BE9" s="111"/>
      <c r="BF9" s="108"/>
      <c r="BG9" s="104"/>
      <c r="BH9" s="111"/>
      <c r="BI9" s="108"/>
      <c r="BJ9" s="104"/>
      <c r="BK9" s="111"/>
      <c r="BL9" s="108"/>
      <c r="BM9" s="104"/>
      <c r="BN9" s="111"/>
      <c r="BO9" s="108"/>
      <c r="BP9" s="104"/>
      <c r="BQ9" s="111"/>
      <c r="BR9" s="108"/>
      <c r="BS9" s="104"/>
      <c r="BT9" s="111"/>
      <c r="BU9" s="108"/>
      <c r="BV9" s="104"/>
      <c r="BW9" s="111"/>
      <c r="BX9" s="108"/>
      <c r="BY9" s="104"/>
      <c r="BZ9" s="111"/>
      <c r="CA9" s="108"/>
      <c r="CB9" s="104"/>
      <c r="CC9" s="111"/>
      <c r="CD9" s="108"/>
      <c r="CE9" s="104"/>
      <c r="CF9" s="111"/>
      <c r="CG9" s="108"/>
      <c r="CH9" s="104"/>
      <c r="CI9" s="111"/>
      <c r="CJ9" s="108"/>
      <c r="CK9" s="104"/>
      <c r="CL9" s="111"/>
      <c r="CM9" s="108"/>
      <c r="CN9" s="104"/>
      <c r="CO9" s="111"/>
      <c r="CP9" s="108"/>
      <c r="CQ9" s="104"/>
      <c r="CR9" s="111"/>
      <c r="CS9" s="108"/>
      <c r="CT9" s="104"/>
      <c r="CU9" s="111"/>
      <c r="CV9" s="108"/>
      <c r="CW9" s="104"/>
      <c r="CX9" s="111"/>
      <c r="CY9" s="108"/>
      <c r="CZ9" s="104"/>
      <c r="DA9" s="111"/>
      <c r="DB9" s="108"/>
      <c r="DC9" s="104"/>
      <c r="DD9" s="111"/>
      <c r="DE9" s="108"/>
      <c r="DF9" s="104"/>
      <c r="DG9" s="111"/>
      <c r="DH9" s="108"/>
      <c r="DI9" s="104"/>
      <c r="DJ9" s="111"/>
      <c r="DK9" s="108"/>
      <c r="DL9" s="104"/>
      <c r="DM9" s="111"/>
      <c r="DN9" s="108"/>
      <c r="DO9" s="104"/>
      <c r="DP9" s="111"/>
      <c r="DQ9" s="108"/>
      <c r="DR9" s="104"/>
      <c r="DS9" s="111"/>
      <c r="DT9" s="108"/>
      <c r="DU9" s="104"/>
      <c r="DV9" s="111"/>
      <c r="DW9" s="108"/>
      <c r="DX9" s="104"/>
      <c r="DY9" s="111"/>
      <c r="DZ9" s="108"/>
      <c r="EA9" s="104"/>
      <c r="EB9" s="111"/>
      <c r="EC9" s="108"/>
      <c r="ED9" s="104"/>
      <c r="EE9" s="111"/>
      <c r="EF9" s="108"/>
      <c r="EG9" s="118"/>
      <c r="EH9" s="117"/>
      <c r="EI9" s="108"/>
      <c r="EJ9" s="104"/>
      <c r="EK9" s="111"/>
      <c r="EL9" s="108"/>
      <c r="EM9" s="104"/>
      <c r="EN9" s="111"/>
      <c r="EO9" s="108"/>
      <c r="EP9" s="104"/>
      <c r="EQ9" s="111"/>
      <c r="ER9" s="108"/>
      <c r="ES9" s="104"/>
      <c r="ET9" s="111"/>
      <c r="EU9" s="108"/>
      <c r="EV9" s="104"/>
      <c r="EW9" s="111"/>
      <c r="EX9" s="108"/>
      <c r="EY9" s="104"/>
      <c r="EZ9" s="111"/>
      <c r="FA9" s="108"/>
      <c r="FB9" s="104"/>
      <c r="FC9" s="111"/>
      <c r="FD9" s="108"/>
      <c r="FE9" s="104"/>
      <c r="FF9" s="111"/>
      <c r="FG9" s="108"/>
      <c r="FH9" s="104"/>
      <c r="FI9" s="111"/>
      <c r="FJ9" s="108"/>
      <c r="FK9" s="104"/>
      <c r="FL9" s="111"/>
      <c r="FM9" s="108"/>
      <c r="FN9" s="104"/>
      <c r="FO9" s="111"/>
      <c r="FP9" s="108"/>
      <c r="FQ9" s="104"/>
      <c r="FR9" s="111"/>
      <c r="FS9" s="108"/>
      <c r="FT9" s="104"/>
      <c r="FU9" s="111"/>
      <c r="FV9" s="108"/>
      <c r="FW9" s="104"/>
      <c r="FX9" s="111"/>
      <c r="FY9" s="108"/>
      <c r="FZ9" s="104"/>
      <c r="GA9" s="111"/>
      <c r="GB9" s="108"/>
      <c r="GC9" s="104"/>
      <c r="GD9" s="111"/>
      <c r="GE9" s="108"/>
      <c r="GF9" s="104"/>
      <c r="GG9" s="111"/>
      <c r="GH9" s="108"/>
      <c r="GI9" s="104"/>
      <c r="GJ9" s="111"/>
      <c r="GK9" s="108"/>
      <c r="GL9" s="104"/>
      <c r="GM9" s="111"/>
      <c r="GN9" s="108"/>
      <c r="GO9" s="104"/>
      <c r="GP9" s="111"/>
      <c r="GQ9" s="108"/>
      <c r="GR9" s="104"/>
      <c r="GS9" s="111"/>
      <c r="GT9" s="108"/>
      <c r="GU9" s="104"/>
      <c r="GV9" s="111"/>
      <c r="GW9" s="108"/>
      <c r="GX9" s="104"/>
      <c r="GY9" s="111"/>
      <c r="GZ9" s="108"/>
      <c r="HA9" s="104"/>
      <c r="HB9" s="111"/>
      <c r="HC9" s="108"/>
      <c r="HD9" s="104"/>
      <c r="HE9" s="111"/>
      <c r="HF9" s="108"/>
      <c r="HG9" s="104"/>
      <c r="HH9" s="111"/>
      <c r="HI9" s="108"/>
      <c r="HJ9" s="104"/>
      <c r="HK9" s="111"/>
      <c r="HL9" s="108"/>
      <c r="HM9" s="104"/>
      <c r="HN9" s="111"/>
      <c r="HO9" s="108"/>
      <c r="HP9" s="104"/>
      <c r="HQ9" s="111"/>
      <c r="HR9" s="108"/>
      <c r="HS9" s="104"/>
      <c r="HT9" s="111"/>
      <c r="HU9" s="108"/>
      <c r="HV9" s="104"/>
      <c r="HW9" s="111"/>
      <c r="HX9" s="108"/>
      <c r="HY9" s="104"/>
      <c r="HZ9" s="111"/>
      <c r="IA9" s="108"/>
      <c r="IB9" s="104"/>
      <c r="IC9" s="111"/>
      <c r="ID9" s="260"/>
      <c r="IE9" s="104"/>
      <c r="IF9" s="111"/>
      <c r="IG9" s="108"/>
      <c r="IH9" s="104"/>
      <c r="II9" s="111"/>
      <c r="IJ9" s="108"/>
      <c r="IK9" s="104"/>
      <c r="IL9" s="111"/>
      <c r="IM9" s="108"/>
      <c r="IN9" s="104"/>
      <c r="IO9" s="111"/>
      <c r="IP9" s="108"/>
      <c r="IQ9" s="104"/>
      <c r="IR9" s="111"/>
      <c r="IS9" s="108"/>
      <c r="IT9" s="104"/>
      <c r="IU9" s="111"/>
      <c r="IV9" s="108"/>
      <c r="IW9" s="104"/>
      <c r="IX9" s="111"/>
      <c r="IY9" s="108"/>
      <c r="IZ9" s="104"/>
      <c r="JA9" s="111"/>
      <c r="JB9" s="108"/>
      <c r="JC9" s="104"/>
      <c r="JD9" s="111"/>
      <c r="JE9" s="108"/>
      <c r="JF9" s="104"/>
      <c r="JG9" s="111"/>
      <c r="JH9" s="108"/>
      <c r="JI9" s="104"/>
      <c r="JJ9" s="111"/>
      <c r="JK9" s="108"/>
      <c r="JL9" s="104"/>
      <c r="JM9" s="111"/>
      <c r="JN9" s="108"/>
      <c r="JO9" s="104"/>
      <c r="JP9" s="111"/>
      <c r="JQ9" s="108"/>
      <c r="JR9" s="104"/>
      <c r="JS9" s="111"/>
      <c r="JT9" s="108"/>
      <c r="JU9" s="104"/>
      <c r="JV9" s="111"/>
      <c r="JW9" s="108"/>
      <c r="JX9" s="104"/>
      <c r="JY9" s="111"/>
      <c r="JZ9" s="108"/>
      <c r="KA9" s="104"/>
      <c r="KB9" s="111"/>
      <c r="KC9" s="108"/>
      <c r="KD9" s="104"/>
      <c r="KE9" s="111"/>
      <c r="KF9" s="108"/>
      <c r="KG9" s="104"/>
      <c r="KH9" s="111"/>
      <c r="KI9" s="108"/>
      <c r="KJ9" s="104"/>
      <c r="KK9" s="111"/>
      <c r="KL9" s="108"/>
      <c r="KM9" s="104"/>
      <c r="KN9" s="111"/>
      <c r="KO9" s="108"/>
      <c r="KP9" s="104"/>
      <c r="KQ9" s="111"/>
      <c r="KR9" s="108"/>
      <c r="KS9" s="104"/>
      <c r="KT9" s="111"/>
      <c r="KU9" s="108"/>
      <c r="KV9" s="104"/>
      <c r="KW9" s="111"/>
      <c r="KX9" s="108"/>
      <c r="KY9" s="104"/>
      <c r="KZ9" s="111"/>
      <c r="LA9" s="108"/>
      <c r="LB9" s="104"/>
      <c r="LC9" s="111"/>
      <c r="LD9" s="108"/>
      <c r="LE9" s="104"/>
      <c r="LF9" s="111"/>
      <c r="LG9" s="108"/>
      <c r="LH9" s="104"/>
      <c r="LI9" s="111"/>
      <c r="LJ9" s="108"/>
      <c r="LK9" s="149"/>
    </row>
    <row r="10" spans="1:323" ht="24" hidden="1" customHeight="1" x14ac:dyDescent="0.2">
      <c r="A10" s="187" t="s">
        <v>22</v>
      </c>
      <c r="B10" s="150">
        <v>46079.398946759262</v>
      </c>
      <c r="C10" s="154">
        <v>0</v>
      </c>
      <c r="D10" s="823" t="s">
        <v>645</v>
      </c>
      <c r="E10" s="39">
        <v>6710</v>
      </c>
      <c r="F10" s="5" t="s">
        <v>590</v>
      </c>
      <c r="G10" s="5" t="s">
        <v>548</v>
      </c>
      <c r="H10" s="5" t="s">
        <v>585</v>
      </c>
      <c r="I10" s="5" t="s">
        <v>550</v>
      </c>
      <c r="J10" s="15">
        <v>400</v>
      </c>
      <c r="K10" s="5" t="s">
        <v>591</v>
      </c>
      <c r="L10" s="5" t="s">
        <v>548</v>
      </c>
      <c r="M10" s="5" t="s">
        <v>585</v>
      </c>
      <c r="N10" s="5" t="s">
        <v>588</v>
      </c>
      <c r="O10" s="15">
        <v>400</v>
      </c>
      <c r="P10" s="5">
        <v>0</v>
      </c>
      <c r="Q10" s="40">
        <v>400</v>
      </c>
      <c r="R10" s="40">
        <v>400</v>
      </c>
      <c r="S10" s="5" t="s">
        <v>467</v>
      </c>
      <c r="T10" s="86" t="s">
        <v>551</v>
      </c>
      <c r="U10" s="4"/>
      <c r="V10" s="4"/>
      <c r="W10" s="4">
        <v>46083</v>
      </c>
      <c r="X10" s="4">
        <v>46087</v>
      </c>
      <c r="Y10" s="4">
        <v>46087</v>
      </c>
      <c r="Z10" s="4">
        <v>46084</v>
      </c>
      <c r="AA10" s="57">
        <v>46084</v>
      </c>
      <c r="AB10" s="58">
        <v>400</v>
      </c>
      <c r="AC10" s="21">
        <v>400</v>
      </c>
      <c r="AD10" s="410" t="s">
        <v>947</v>
      </c>
      <c r="AE10" s="3"/>
      <c r="AF10" s="31" t="s">
        <v>570</v>
      </c>
      <c r="AG10" s="38" t="s">
        <v>552</v>
      </c>
      <c r="AH10" s="38" t="s">
        <v>553</v>
      </c>
      <c r="AI10" s="43" t="s">
        <v>596</v>
      </c>
      <c r="AJ10" s="43" t="s">
        <v>466</v>
      </c>
      <c r="AK10" s="228" t="s">
        <v>338</v>
      </c>
      <c r="AL10" s="3"/>
      <c r="AM10" s="3"/>
      <c r="AN10" s="3"/>
      <c r="AO10" s="3"/>
      <c r="AP10" s="3"/>
      <c r="AQ10" s="43" t="s">
        <v>467</v>
      </c>
      <c r="AR10" s="3"/>
      <c r="AS10" s="109" t="s">
        <v>315</v>
      </c>
      <c r="AT10" s="108"/>
      <c r="AU10" s="110" t="s">
        <v>315</v>
      </c>
      <c r="AV10" s="109" t="s">
        <v>555</v>
      </c>
      <c r="AW10" s="108"/>
      <c r="AX10" s="110" t="s">
        <v>315</v>
      </c>
      <c r="AY10" s="109" t="s">
        <v>315</v>
      </c>
      <c r="AZ10" s="849">
        <v>400</v>
      </c>
      <c r="BA10" s="110" t="s">
        <v>315</v>
      </c>
      <c r="BB10" s="109" t="s">
        <v>315</v>
      </c>
      <c r="BC10" s="108"/>
      <c r="BD10" s="110" t="s">
        <v>315</v>
      </c>
      <c r="BE10" s="109" t="s">
        <v>315</v>
      </c>
      <c r="BF10" s="108"/>
      <c r="BG10" s="110" t="s">
        <v>315</v>
      </c>
      <c r="BH10" s="109" t="s">
        <v>315</v>
      </c>
      <c r="BI10" s="108"/>
      <c r="BJ10" s="110" t="s">
        <v>441</v>
      </c>
      <c r="BK10" s="109" t="s">
        <v>315</v>
      </c>
      <c r="BL10" s="108"/>
      <c r="BM10" s="110" t="s">
        <v>315</v>
      </c>
      <c r="BN10" s="109" t="s">
        <v>315</v>
      </c>
      <c r="BO10" s="108"/>
      <c r="BP10" s="110" t="s">
        <v>315</v>
      </c>
      <c r="BQ10" s="109" t="s">
        <v>315</v>
      </c>
      <c r="BR10" s="108"/>
      <c r="BS10" s="110" t="s">
        <v>315</v>
      </c>
      <c r="BT10" s="109" t="s">
        <v>315</v>
      </c>
      <c r="BU10" s="108"/>
      <c r="BV10" s="110" t="s">
        <v>315</v>
      </c>
      <c r="BW10" s="109" t="s">
        <v>315</v>
      </c>
      <c r="BX10" s="108"/>
      <c r="BY10" s="110" t="s">
        <v>315</v>
      </c>
      <c r="BZ10" s="109" t="s">
        <v>315</v>
      </c>
      <c r="CA10" s="108"/>
      <c r="CB10" s="110" t="s">
        <v>315</v>
      </c>
      <c r="CC10" s="109" t="s">
        <v>315</v>
      </c>
      <c r="CD10" s="108"/>
      <c r="CE10" s="110" t="s">
        <v>315</v>
      </c>
      <c r="CF10" s="109" t="s">
        <v>315</v>
      </c>
      <c r="CG10" s="108"/>
      <c r="CH10" s="110" t="s">
        <v>315</v>
      </c>
      <c r="CI10" s="109" t="s">
        <v>315</v>
      </c>
      <c r="CJ10" s="108"/>
      <c r="CK10" s="110" t="s">
        <v>315</v>
      </c>
      <c r="CL10" s="109" t="s">
        <v>315</v>
      </c>
      <c r="CM10" s="108"/>
      <c r="CN10" s="110" t="s">
        <v>315</v>
      </c>
      <c r="CO10" s="109" t="s">
        <v>315</v>
      </c>
      <c r="CP10" s="108"/>
      <c r="CQ10" s="110" t="s">
        <v>315</v>
      </c>
      <c r="CR10" s="109" t="s">
        <v>315</v>
      </c>
      <c r="CS10" s="108"/>
      <c r="CT10" s="110" t="s">
        <v>315</v>
      </c>
      <c r="CU10" s="109" t="s">
        <v>315</v>
      </c>
      <c r="CV10" s="108"/>
      <c r="CW10" s="110" t="s">
        <v>315</v>
      </c>
      <c r="CX10" s="109" t="s">
        <v>315</v>
      </c>
      <c r="CY10" s="108"/>
      <c r="CZ10" s="110" t="s">
        <v>315</v>
      </c>
      <c r="DA10" s="109" t="s">
        <v>315</v>
      </c>
      <c r="DB10" s="108"/>
      <c r="DC10" s="110" t="s">
        <v>315</v>
      </c>
      <c r="DD10" s="109" t="s">
        <v>315</v>
      </c>
      <c r="DE10" s="108"/>
      <c r="DF10" s="110" t="s">
        <v>315</v>
      </c>
      <c r="DG10" s="109" t="s">
        <v>315</v>
      </c>
      <c r="DH10" s="108"/>
      <c r="DI10" s="110" t="s">
        <v>315</v>
      </c>
      <c r="DJ10" s="109" t="s">
        <v>315</v>
      </c>
      <c r="DK10" s="108"/>
      <c r="DL10" s="110" t="s">
        <v>315</v>
      </c>
      <c r="DM10" s="109" t="s">
        <v>315</v>
      </c>
      <c r="DN10" s="108"/>
      <c r="DO10" s="110" t="s">
        <v>315</v>
      </c>
      <c r="DP10" s="109" t="s">
        <v>315</v>
      </c>
      <c r="DQ10" s="108"/>
      <c r="DR10" s="110" t="s">
        <v>315</v>
      </c>
      <c r="DS10" s="109" t="s">
        <v>315</v>
      </c>
      <c r="DT10" s="108"/>
      <c r="DU10" s="110" t="s">
        <v>315</v>
      </c>
      <c r="DV10" s="109" t="s">
        <v>315</v>
      </c>
      <c r="DW10" s="108"/>
      <c r="DX10" s="110" t="s">
        <v>315</v>
      </c>
      <c r="DY10" s="109" t="s">
        <v>315</v>
      </c>
      <c r="DZ10" s="108"/>
      <c r="EA10" s="110" t="s">
        <v>315</v>
      </c>
      <c r="EB10" s="109" t="s">
        <v>315</v>
      </c>
      <c r="EC10" s="108"/>
      <c r="ED10" s="110" t="s">
        <v>315</v>
      </c>
      <c r="EE10" s="109" t="s">
        <v>315</v>
      </c>
      <c r="EF10" s="108"/>
      <c r="EG10" s="109" t="s">
        <v>315</v>
      </c>
      <c r="EH10" s="109" t="s">
        <v>315</v>
      </c>
      <c r="EI10" s="108"/>
      <c r="EJ10" s="110" t="s">
        <v>315</v>
      </c>
      <c r="EK10" s="109" t="s">
        <v>315</v>
      </c>
      <c r="EL10" s="108"/>
      <c r="EM10" s="110" t="s">
        <v>315</v>
      </c>
      <c r="EN10" s="109" t="s">
        <v>315</v>
      </c>
      <c r="EO10" s="260"/>
      <c r="EP10" s="110" t="s">
        <v>315</v>
      </c>
      <c r="EQ10" s="109" t="s">
        <v>315</v>
      </c>
      <c r="ER10" s="108"/>
      <c r="ES10" s="110" t="s">
        <v>315</v>
      </c>
      <c r="ET10" s="109" t="s">
        <v>315</v>
      </c>
      <c r="EU10" s="108"/>
      <c r="EV10" s="110" t="s">
        <v>315</v>
      </c>
      <c r="EW10" s="109" t="s">
        <v>315</v>
      </c>
      <c r="EX10" s="108"/>
      <c r="EY10" s="110" t="s">
        <v>315</v>
      </c>
      <c r="EZ10" s="109" t="s">
        <v>315</v>
      </c>
      <c r="FA10" s="108"/>
      <c r="FB10" s="110" t="s">
        <v>315</v>
      </c>
      <c r="FC10" s="109" t="s">
        <v>315</v>
      </c>
      <c r="FD10" s="108"/>
      <c r="FE10" s="110" t="s">
        <v>315</v>
      </c>
      <c r="FF10" s="109" t="s">
        <v>315</v>
      </c>
      <c r="FG10" s="108"/>
      <c r="FH10" s="110" t="s">
        <v>315</v>
      </c>
      <c r="FI10" s="109" t="s">
        <v>315</v>
      </c>
      <c r="FJ10" s="108"/>
      <c r="FK10" s="110" t="s">
        <v>315</v>
      </c>
      <c r="FL10" s="109" t="s">
        <v>315</v>
      </c>
      <c r="FM10" s="108"/>
      <c r="FN10" s="110" t="s">
        <v>315</v>
      </c>
      <c r="FO10" s="109" t="s">
        <v>315</v>
      </c>
      <c r="FP10" s="108"/>
      <c r="FQ10" s="110" t="s">
        <v>315</v>
      </c>
      <c r="FR10" s="109" t="s">
        <v>315</v>
      </c>
      <c r="FS10" s="108"/>
      <c r="FT10" s="110" t="s">
        <v>315</v>
      </c>
      <c r="FU10" s="109" t="s">
        <v>315</v>
      </c>
      <c r="FV10" s="108"/>
      <c r="FW10" s="110" t="s">
        <v>315</v>
      </c>
      <c r="FX10" s="109" t="s">
        <v>315</v>
      </c>
      <c r="FY10" s="108"/>
      <c r="FZ10" s="110" t="s">
        <v>315</v>
      </c>
      <c r="GA10" s="109" t="s">
        <v>315</v>
      </c>
      <c r="GB10" s="108"/>
      <c r="GC10" s="110" t="s">
        <v>315</v>
      </c>
      <c r="GD10" s="109" t="s">
        <v>315</v>
      </c>
      <c r="GE10" s="108"/>
      <c r="GF10" s="110" t="s">
        <v>315</v>
      </c>
      <c r="GG10" s="109" t="s">
        <v>315</v>
      </c>
      <c r="GH10" s="108"/>
      <c r="GI10" s="110" t="s">
        <v>315</v>
      </c>
      <c r="GJ10" s="109" t="s">
        <v>315</v>
      </c>
      <c r="GK10" s="108"/>
      <c r="GL10" s="110" t="s">
        <v>315</v>
      </c>
      <c r="GM10" s="109" t="s">
        <v>315</v>
      </c>
      <c r="GN10" s="108"/>
      <c r="GO10" s="110" t="s">
        <v>315</v>
      </c>
      <c r="GP10" s="109" t="s">
        <v>315</v>
      </c>
      <c r="GQ10" s="108"/>
      <c r="GR10" s="110" t="s">
        <v>315</v>
      </c>
      <c r="GS10" s="109" t="s">
        <v>315</v>
      </c>
      <c r="GT10" s="108"/>
      <c r="GU10" s="110" t="s">
        <v>315</v>
      </c>
      <c r="GV10" s="109" t="s">
        <v>315</v>
      </c>
      <c r="GW10" s="108"/>
      <c r="GX10" s="110" t="s">
        <v>315</v>
      </c>
      <c r="GY10" s="109" t="s">
        <v>315</v>
      </c>
      <c r="GZ10" s="108"/>
      <c r="HA10" s="110" t="s">
        <v>315</v>
      </c>
      <c r="HB10" s="109" t="s">
        <v>315</v>
      </c>
      <c r="HC10" s="108"/>
      <c r="HD10" s="110" t="s">
        <v>315</v>
      </c>
      <c r="HE10" s="109" t="s">
        <v>315</v>
      </c>
      <c r="HF10" s="108"/>
      <c r="HG10" s="110" t="s">
        <v>315</v>
      </c>
      <c r="HH10" s="109" t="s">
        <v>315</v>
      </c>
      <c r="HI10" s="108"/>
      <c r="HJ10" s="110" t="s">
        <v>315</v>
      </c>
      <c r="HK10" s="109" t="s">
        <v>315</v>
      </c>
      <c r="HL10" s="108"/>
      <c r="HM10" s="110" t="s">
        <v>315</v>
      </c>
      <c r="HN10" s="109" t="s">
        <v>315</v>
      </c>
      <c r="HO10" s="108"/>
      <c r="HP10" s="110" t="s">
        <v>315</v>
      </c>
      <c r="HQ10" s="109" t="s">
        <v>315</v>
      </c>
      <c r="HR10" s="108"/>
      <c r="HS10" s="110" t="s">
        <v>315</v>
      </c>
      <c r="HT10" s="109" t="s">
        <v>315</v>
      </c>
      <c r="HU10" s="108"/>
      <c r="HV10" s="109" t="s">
        <v>315</v>
      </c>
      <c r="HW10" s="109" t="s">
        <v>315</v>
      </c>
      <c r="HX10" s="108"/>
      <c r="HY10" s="110" t="s">
        <v>315</v>
      </c>
      <c r="HZ10" s="109" t="s">
        <v>315</v>
      </c>
      <c r="IA10" s="108"/>
      <c r="IB10" s="110" t="s">
        <v>315</v>
      </c>
      <c r="IC10" s="109" t="s">
        <v>315</v>
      </c>
      <c r="ID10" s="260"/>
      <c r="IE10" s="110" t="s">
        <v>315</v>
      </c>
      <c r="IF10" s="109" t="s">
        <v>315</v>
      </c>
      <c r="IG10" s="108"/>
      <c r="IH10" s="110" t="s">
        <v>315</v>
      </c>
      <c r="II10" s="109" t="s">
        <v>315</v>
      </c>
      <c r="IJ10" s="108"/>
      <c r="IK10" s="110" t="s">
        <v>315</v>
      </c>
      <c r="IL10" s="109" t="s">
        <v>315</v>
      </c>
      <c r="IM10" s="108"/>
      <c r="IN10" s="110" t="s">
        <v>315</v>
      </c>
      <c r="IO10" s="109" t="s">
        <v>315</v>
      </c>
      <c r="IP10" s="108"/>
      <c r="IQ10" s="110" t="s">
        <v>315</v>
      </c>
      <c r="IR10" s="109" t="s">
        <v>315</v>
      </c>
      <c r="IS10" s="108"/>
      <c r="IT10" s="110" t="s">
        <v>315</v>
      </c>
      <c r="IU10" s="109" t="s">
        <v>315</v>
      </c>
      <c r="IV10" s="108"/>
      <c r="IW10" s="110" t="s">
        <v>315</v>
      </c>
      <c r="IX10" s="109" t="s">
        <v>315</v>
      </c>
      <c r="IY10" s="108"/>
      <c r="IZ10" s="110" t="s">
        <v>315</v>
      </c>
      <c r="JA10" s="109" t="s">
        <v>315</v>
      </c>
      <c r="JB10" s="108"/>
      <c r="JC10" s="110" t="s">
        <v>315</v>
      </c>
      <c r="JD10" s="109" t="s">
        <v>315</v>
      </c>
      <c r="JE10" s="108"/>
      <c r="JF10" s="110" t="s">
        <v>315</v>
      </c>
      <c r="JG10" s="109" t="s">
        <v>315</v>
      </c>
      <c r="JH10" s="108"/>
      <c r="JI10" s="110" t="s">
        <v>315</v>
      </c>
      <c r="JJ10" s="109" t="s">
        <v>315</v>
      </c>
      <c r="JK10" s="108"/>
      <c r="JL10" s="110" t="s">
        <v>315</v>
      </c>
      <c r="JM10" s="109" t="s">
        <v>315</v>
      </c>
      <c r="JN10" s="108"/>
      <c r="JO10" s="110" t="s">
        <v>315</v>
      </c>
      <c r="JP10" s="109" t="s">
        <v>315</v>
      </c>
      <c r="JQ10" s="108"/>
      <c r="JR10" s="110" t="s">
        <v>315</v>
      </c>
      <c r="JS10" s="109" t="s">
        <v>315</v>
      </c>
      <c r="JT10" s="108"/>
      <c r="JU10" s="110" t="s">
        <v>315</v>
      </c>
      <c r="JV10" s="109" t="s">
        <v>315</v>
      </c>
      <c r="JW10" s="108"/>
      <c r="JX10" s="110" t="s">
        <v>315</v>
      </c>
      <c r="JY10" s="109" t="s">
        <v>315</v>
      </c>
      <c r="JZ10" s="108"/>
      <c r="KA10" s="110" t="s">
        <v>315</v>
      </c>
      <c r="KB10" s="109" t="s">
        <v>315</v>
      </c>
      <c r="KC10" s="108"/>
      <c r="KD10" s="110" t="s">
        <v>315</v>
      </c>
      <c r="KE10" s="109" t="s">
        <v>315</v>
      </c>
      <c r="KF10" s="108"/>
      <c r="KG10" s="110" t="s">
        <v>315</v>
      </c>
      <c r="KH10" s="109" t="s">
        <v>315</v>
      </c>
      <c r="KI10" s="108"/>
      <c r="KJ10" s="110" t="s">
        <v>315</v>
      </c>
      <c r="KK10" s="109" t="s">
        <v>315</v>
      </c>
      <c r="KL10" s="108"/>
      <c r="KM10" s="110" t="s">
        <v>315</v>
      </c>
      <c r="KN10" s="109" t="s">
        <v>315</v>
      </c>
      <c r="KO10" s="108"/>
      <c r="KP10" s="110" t="s">
        <v>315</v>
      </c>
      <c r="KQ10" s="109" t="s">
        <v>315</v>
      </c>
      <c r="KR10" s="108"/>
      <c r="KS10" s="110" t="s">
        <v>315</v>
      </c>
      <c r="KT10" s="109" t="s">
        <v>315</v>
      </c>
      <c r="KU10" s="108"/>
      <c r="KV10" s="110" t="s">
        <v>315</v>
      </c>
      <c r="KW10" s="109" t="s">
        <v>315</v>
      </c>
      <c r="KX10" s="108"/>
      <c r="KY10" s="110" t="s">
        <v>315</v>
      </c>
      <c r="KZ10" s="109" t="s">
        <v>315</v>
      </c>
      <c r="LA10" s="108"/>
      <c r="LB10" s="110" t="s">
        <v>315</v>
      </c>
      <c r="LC10" s="109" t="s">
        <v>315</v>
      </c>
      <c r="LD10" s="108"/>
      <c r="LE10" s="110" t="s">
        <v>315</v>
      </c>
      <c r="LF10" s="109" t="s">
        <v>315</v>
      </c>
      <c r="LG10" s="108"/>
      <c r="LH10" s="110" t="s">
        <v>315</v>
      </c>
      <c r="LI10" s="109" t="s">
        <v>315</v>
      </c>
      <c r="LJ10" s="108"/>
      <c r="LK10" s="109" t="s">
        <v>315</v>
      </c>
    </row>
    <row r="11" spans="1:323" ht="24" hidden="1" customHeight="1" x14ac:dyDescent="0.2">
      <c r="A11" s="187" t="s">
        <v>22</v>
      </c>
      <c r="B11" s="150">
        <v>46079.619780092595</v>
      </c>
      <c r="C11" s="154">
        <v>0</v>
      </c>
      <c r="D11" s="823" t="s">
        <v>646</v>
      </c>
      <c r="E11" s="39">
        <v>6710</v>
      </c>
      <c r="F11" s="5" t="s">
        <v>948</v>
      </c>
      <c r="G11" s="5" t="s">
        <v>548</v>
      </c>
      <c r="H11" s="5" t="s">
        <v>585</v>
      </c>
      <c r="I11" s="5" t="s">
        <v>550</v>
      </c>
      <c r="J11" s="15">
        <v>2400</v>
      </c>
      <c r="K11" s="5" t="s">
        <v>624</v>
      </c>
      <c r="L11" s="5" t="s">
        <v>548</v>
      </c>
      <c r="M11" s="5" t="s">
        <v>585</v>
      </c>
      <c r="N11" s="5" t="s">
        <v>588</v>
      </c>
      <c r="O11" s="15">
        <v>2400</v>
      </c>
      <c r="P11" s="5">
        <v>0</v>
      </c>
      <c r="Q11" s="40">
        <v>2400</v>
      </c>
      <c r="R11" s="40">
        <v>2400</v>
      </c>
      <c r="S11" s="5" t="s">
        <v>595</v>
      </c>
      <c r="T11" s="86" t="s">
        <v>557</v>
      </c>
      <c r="U11" s="4"/>
      <c r="V11" s="4"/>
      <c r="W11" s="4">
        <v>46090</v>
      </c>
      <c r="X11" s="4">
        <v>46099</v>
      </c>
      <c r="Y11" s="4">
        <v>46099</v>
      </c>
      <c r="Z11" s="4">
        <v>46091</v>
      </c>
      <c r="AA11" s="57">
        <v>46091</v>
      </c>
      <c r="AB11" s="58">
        <v>2400</v>
      </c>
      <c r="AC11" s="21">
        <v>2400</v>
      </c>
      <c r="AD11" s="410" t="s">
        <v>947</v>
      </c>
      <c r="AE11" s="3"/>
      <c r="AF11" s="31" t="s">
        <v>570</v>
      </c>
      <c r="AG11" s="38" t="s">
        <v>552</v>
      </c>
      <c r="AH11" s="38" t="s">
        <v>553</v>
      </c>
      <c r="AI11" s="43" t="s">
        <v>596</v>
      </c>
      <c r="AJ11" s="43" t="s">
        <v>466</v>
      </c>
      <c r="AK11" s="228" t="s">
        <v>339</v>
      </c>
      <c r="AL11" s="3"/>
      <c r="AM11" s="3"/>
      <c r="AN11" s="3"/>
      <c r="AO11" s="3"/>
      <c r="AP11" s="3"/>
      <c r="AQ11" s="43" t="s">
        <v>467</v>
      </c>
      <c r="AR11" s="3"/>
      <c r="AS11" s="109" t="s">
        <v>315</v>
      </c>
      <c r="AT11" s="108"/>
      <c r="AU11" s="110" t="s">
        <v>315</v>
      </c>
      <c r="AV11" s="109" t="s">
        <v>315</v>
      </c>
      <c r="AW11" s="108"/>
      <c r="AX11" s="110" t="s">
        <v>315</v>
      </c>
      <c r="AY11" s="109" t="s">
        <v>315</v>
      </c>
      <c r="AZ11" s="260"/>
      <c r="BA11" s="110" t="s">
        <v>315</v>
      </c>
      <c r="BB11" s="109" t="s">
        <v>315</v>
      </c>
      <c r="BC11" s="108"/>
      <c r="BD11" s="110" t="s">
        <v>315</v>
      </c>
      <c r="BE11" s="109" t="s">
        <v>315</v>
      </c>
      <c r="BF11" s="108"/>
      <c r="BG11" s="110" t="s">
        <v>315</v>
      </c>
      <c r="BH11" s="109" t="s">
        <v>315</v>
      </c>
      <c r="BI11" s="108"/>
      <c r="BJ11" s="110" t="s">
        <v>315</v>
      </c>
      <c r="BK11" s="109" t="s">
        <v>315</v>
      </c>
      <c r="BL11" s="108"/>
      <c r="BM11" s="110" t="s">
        <v>315</v>
      </c>
      <c r="BN11" s="109" t="s">
        <v>315</v>
      </c>
      <c r="BO11" s="108"/>
      <c r="BP11" s="110" t="s">
        <v>315</v>
      </c>
      <c r="BQ11" s="109" t="s">
        <v>555</v>
      </c>
      <c r="BR11" s="108"/>
      <c r="BS11" s="110" t="s">
        <v>315</v>
      </c>
      <c r="BT11" s="109"/>
      <c r="BU11" s="849">
        <v>2400</v>
      </c>
      <c r="BV11" s="110" t="s">
        <v>315</v>
      </c>
      <c r="BW11" s="109" t="s">
        <v>315</v>
      </c>
      <c r="BX11" s="108"/>
      <c r="BY11" s="110" t="s">
        <v>315</v>
      </c>
      <c r="BZ11" s="109" t="s">
        <v>315</v>
      </c>
      <c r="CA11" s="108"/>
      <c r="CB11" s="110" t="s">
        <v>315</v>
      </c>
      <c r="CC11" s="109" t="s">
        <v>315</v>
      </c>
      <c r="CD11" s="108"/>
      <c r="CE11" s="110" t="s">
        <v>315</v>
      </c>
      <c r="CF11" s="109" t="s">
        <v>315</v>
      </c>
      <c r="CG11" s="108"/>
      <c r="CH11" s="110" t="s">
        <v>315</v>
      </c>
      <c r="CI11" s="109" t="s">
        <v>315</v>
      </c>
      <c r="CJ11" s="108"/>
      <c r="CK11" s="110" t="s">
        <v>315</v>
      </c>
      <c r="CL11" s="109" t="s">
        <v>315</v>
      </c>
      <c r="CM11" s="108"/>
      <c r="CN11" s="110" t="s">
        <v>315</v>
      </c>
      <c r="CO11" s="109" t="s">
        <v>315</v>
      </c>
      <c r="CP11" s="108"/>
      <c r="CQ11" s="110" t="s">
        <v>315</v>
      </c>
      <c r="CR11" s="109" t="s">
        <v>315</v>
      </c>
      <c r="CS11" s="108"/>
      <c r="CT11" s="110" t="s">
        <v>441</v>
      </c>
      <c r="CU11" s="109" t="s">
        <v>315</v>
      </c>
      <c r="CV11" s="108"/>
      <c r="CW11" s="110" t="s">
        <v>315</v>
      </c>
      <c r="CX11" s="109" t="s">
        <v>315</v>
      </c>
      <c r="CY11" s="108"/>
      <c r="CZ11" s="110" t="s">
        <v>315</v>
      </c>
      <c r="DA11" s="109" t="s">
        <v>315</v>
      </c>
      <c r="DB11" s="108"/>
      <c r="DC11" s="110" t="s">
        <v>315</v>
      </c>
      <c r="DD11" s="109" t="s">
        <v>315</v>
      </c>
      <c r="DE11" s="108"/>
      <c r="DF11" s="110" t="s">
        <v>315</v>
      </c>
      <c r="DG11" s="109" t="s">
        <v>315</v>
      </c>
      <c r="DH11" s="108"/>
      <c r="DI11" s="110" t="s">
        <v>315</v>
      </c>
      <c r="DJ11" s="109" t="s">
        <v>315</v>
      </c>
      <c r="DK11" s="108"/>
      <c r="DL11" s="110" t="s">
        <v>315</v>
      </c>
      <c r="DM11" s="109" t="s">
        <v>315</v>
      </c>
      <c r="DN11" s="108"/>
      <c r="DO11" s="110" t="s">
        <v>315</v>
      </c>
      <c r="DP11" s="109" t="s">
        <v>315</v>
      </c>
      <c r="DQ11" s="108"/>
      <c r="DR11" s="110" t="s">
        <v>315</v>
      </c>
      <c r="DS11" s="109" t="s">
        <v>315</v>
      </c>
      <c r="DT11" s="108"/>
      <c r="DU11" s="110" t="s">
        <v>315</v>
      </c>
      <c r="DV11" s="109" t="s">
        <v>315</v>
      </c>
      <c r="DW11" s="108"/>
      <c r="DX11" s="110" t="s">
        <v>315</v>
      </c>
      <c r="DY11" s="109" t="s">
        <v>315</v>
      </c>
      <c r="DZ11" s="108"/>
      <c r="EA11" s="110" t="s">
        <v>315</v>
      </c>
      <c r="EB11" s="109" t="s">
        <v>315</v>
      </c>
      <c r="EC11" s="108"/>
      <c r="ED11" s="110" t="s">
        <v>315</v>
      </c>
      <c r="EE11" s="109" t="s">
        <v>315</v>
      </c>
      <c r="EF11" s="108"/>
      <c r="EG11" s="109" t="s">
        <v>315</v>
      </c>
      <c r="EH11" s="109" t="s">
        <v>315</v>
      </c>
      <c r="EI11" s="108"/>
      <c r="EJ11" s="110" t="s">
        <v>315</v>
      </c>
      <c r="EK11" s="109" t="s">
        <v>315</v>
      </c>
      <c r="EL11" s="108"/>
      <c r="EM11" s="110" t="s">
        <v>315</v>
      </c>
      <c r="EN11" s="109" t="s">
        <v>315</v>
      </c>
      <c r="EO11" s="260"/>
      <c r="EP11" s="110" t="s">
        <v>315</v>
      </c>
      <c r="EQ11" s="109" t="s">
        <v>315</v>
      </c>
      <c r="ER11" s="108"/>
      <c r="ES11" s="110" t="s">
        <v>315</v>
      </c>
      <c r="ET11" s="109" t="s">
        <v>315</v>
      </c>
      <c r="EU11" s="108"/>
      <c r="EV11" s="110" t="s">
        <v>315</v>
      </c>
      <c r="EW11" s="109" t="s">
        <v>315</v>
      </c>
      <c r="EX11" s="108"/>
      <c r="EY11" s="110" t="s">
        <v>315</v>
      </c>
      <c r="EZ11" s="109" t="s">
        <v>315</v>
      </c>
      <c r="FA11" s="108"/>
      <c r="FB11" s="110" t="s">
        <v>315</v>
      </c>
      <c r="FC11" s="109" t="s">
        <v>315</v>
      </c>
      <c r="FD11" s="108"/>
      <c r="FE11" s="110" t="s">
        <v>315</v>
      </c>
      <c r="FF11" s="109" t="s">
        <v>315</v>
      </c>
      <c r="FG11" s="108"/>
      <c r="FH11" s="110" t="s">
        <v>315</v>
      </c>
      <c r="FI11" s="109"/>
      <c r="FJ11" s="108"/>
      <c r="FK11" s="110" t="s">
        <v>315</v>
      </c>
      <c r="FL11" s="109" t="s">
        <v>315</v>
      </c>
      <c r="FM11" s="108"/>
      <c r="FN11" s="110" t="s">
        <v>315</v>
      </c>
      <c r="FO11" s="109" t="s">
        <v>315</v>
      </c>
      <c r="FP11" s="108"/>
      <c r="FQ11" s="110" t="s">
        <v>315</v>
      </c>
      <c r="FR11" s="109" t="s">
        <v>315</v>
      </c>
      <c r="FS11" s="108"/>
      <c r="FT11" s="110" t="s">
        <v>315</v>
      </c>
      <c r="FU11" s="109" t="s">
        <v>315</v>
      </c>
      <c r="FV11" s="108"/>
      <c r="FW11" s="110" t="s">
        <v>315</v>
      </c>
      <c r="FX11" s="109" t="s">
        <v>315</v>
      </c>
      <c r="FY11" s="108"/>
      <c r="FZ11" s="110" t="s">
        <v>315</v>
      </c>
      <c r="GA11" s="109" t="s">
        <v>315</v>
      </c>
      <c r="GB11" s="108"/>
      <c r="GC11" s="110" t="s">
        <v>315</v>
      </c>
      <c r="GD11" s="109" t="s">
        <v>315</v>
      </c>
      <c r="GE11" s="108"/>
      <c r="GF11" s="110" t="s">
        <v>315</v>
      </c>
      <c r="GG11" s="109" t="s">
        <v>315</v>
      </c>
      <c r="GH11" s="108"/>
      <c r="GI11" s="110" t="s">
        <v>315</v>
      </c>
      <c r="GJ11" s="109" t="s">
        <v>315</v>
      </c>
      <c r="GK11" s="108"/>
      <c r="GL11" s="110" t="s">
        <v>315</v>
      </c>
      <c r="GM11" s="109" t="s">
        <v>315</v>
      </c>
      <c r="GN11" s="108"/>
      <c r="GO11" s="110" t="s">
        <v>315</v>
      </c>
      <c r="GP11" s="109" t="s">
        <v>315</v>
      </c>
      <c r="GQ11" s="108"/>
      <c r="GR11" s="110" t="s">
        <v>315</v>
      </c>
      <c r="GS11" s="109" t="s">
        <v>315</v>
      </c>
      <c r="GT11" s="108"/>
      <c r="GU11" s="110" t="s">
        <v>315</v>
      </c>
      <c r="GV11" s="109" t="s">
        <v>315</v>
      </c>
      <c r="GW11" s="108"/>
      <c r="GX11" s="110" t="s">
        <v>315</v>
      </c>
      <c r="GY11" s="109" t="s">
        <v>315</v>
      </c>
      <c r="GZ11" s="108"/>
      <c r="HA11" s="110" t="s">
        <v>315</v>
      </c>
      <c r="HB11" s="109" t="s">
        <v>315</v>
      </c>
      <c r="HC11" s="108"/>
      <c r="HD11" s="110" t="s">
        <v>315</v>
      </c>
      <c r="HE11" s="109" t="s">
        <v>315</v>
      </c>
      <c r="HF11" s="108"/>
      <c r="HG11" s="110" t="s">
        <v>315</v>
      </c>
      <c r="HH11" s="109" t="s">
        <v>315</v>
      </c>
      <c r="HI11" s="108"/>
      <c r="HJ11" s="110" t="s">
        <v>315</v>
      </c>
      <c r="HK11" s="109" t="s">
        <v>315</v>
      </c>
      <c r="HL11" s="108"/>
      <c r="HM11" s="110" t="s">
        <v>315</v>
      </c>
      <c r="HN11" s="109" t="s">
        <v>315</v>
      </c>
      <c r="HO11" s="108"/>
      <c r="HP11" s="110" t="s">
        <v>315</v>
      </c>
      <c r="HQ11" s="109" t="s">
        <v>315</v>
      </c>
      <c r="HR11" s="108"/>
      <c r="HS11" s="110" t="s">
        <v>315</v>
      </c>
      <c r="HT11" s="109" t="s">
        <v>315</v>
      </c>
      <c r="HU11" s="108"/>
      <c r="HV11" s="109" t="s">
        <v>315</v>
      </c>
      <c r="HW11" s="109" t="s">
        <v>315</v>
      </c>
      <c r="HX11" s="108"/>
      <c r="HY11" s="110" t="s">
        <v>315</v>
      </c>
      <c r="HZ11" s="109" t="s">
        <v>315</v>
      </c>
      <c r="IA11" s="108"/>
      <c r="IB11" s="110" t="s">
        <v>315</v>
      </c>
      <c r="IC11" s="109" t="s">
        <v>315</v>
      </c>
      <c r="ID11" s="260"/>
      <c r="IE11" s="110" t="s">
        <v>315</v>
      </c>
      <c r="IF11" s="109" t="s">
        <v>315</v>
      </c>
      <c r="IG11" s="108"/>
      <c r="IH11" s="110" t="s">
        <v>315</v>
      </c>
      <c r="II11" s="109" t="s">
        <v>315</v>
      </c>
      <c r="IJ11" s="108"/>
      <c r="IK11" s="110" t="s">
        <v>315</v>
      </c>
      <c r="IL11" s="109" t="s">
        <v>315</v>
      </c>
      <c r="IM11" s="108"/>
      <c r="IN11" s="110" t="s">
        <v>315</v>
      </c>
      <c r="IO11" s="109" t="s">
        <v>315</v>
      </c>
      <c r="IP11" s="108"/>
      <c r="IQ11" s="110" t="s">
        <v>315</v>
      </c>
      <c r="IR11" s="109" t="s">
        <v>315</v>
      </c>
      <c r="IS11" s="108"/>
      <c r="IT11" s="110" t="s">
        <v>315</v>
      </c>
      <c r="IU11" s="109" t="s">
        <v>315</v>
      </c>
      <c r="IV11" s="108"/>
      <c r="IW11" s="110" t="s">
        <v>315</v>
      </c>
      <c r="IX11" s="109"/>
      <c r="IY11" s="108"/>
      <c r="IZ11" s="110" t="s">
        <v>315</v>
      </c>
      <c r="JA11" s="109" t="s">
        <v>315</v>
      </c>
      <c r="JB11" s="108"/>
      <c r="JC11" s="110" t="s">
        <v>315</v>
      </c>
      <c r="JD11" s="109" t="s">
        <v>315</v>
      </c>
      <c r="JE11" s="108"/>
      <c r="JF11" s="110" t="s">
        <v>315</v>
      </c>
      <c r="JG11" s="109" t="s">
        <v>315</v>
      </c>
      <c r="JH11" s="108"/>
      <c r="JI11" s="110" t="s">
        <v>315</v>
      </c>
      <c r="JJ11" s="109" t="s">
        <v>315</v>
      </c>
      <c r="JK11" s="108"/>
      <c r="JL11" s="110" t="s">
        <v>315</v>
      </c>
      <c r="JM11" s="109" t="s">
        <v>315</v>
      </c>
      <c r="JN11" s="108"/>
      <c r="JO11" s="110" t="s">
        <v>315</v>
      </c>
      <c r="JP11" s="109" t="s">
        <v>315</v>
      </c>
      <c r="JQ11" s="108"/>
      <c r="JR11" s="110" t="s">
        <v>315</v>
      </c>
      <c r="JS11" s="109" t="s">
        <v>315</v>
      </c>
      <c r="JT11" s="108"/>
      <c r="JU11" s="110" t="s">
        <v>315</v>
      </c>
      <c r="JV11" s="109" t="s">
        <v>315</v>
      </c>
      <c r="JW11" s="108"/>
      <c r="JX11" s="110" t="s">
        <v>315</v>
      </c>
      <c r="JY11" s="109" t="s">
        <v>315</v>
      </c>
      <c r="JZ11" s="108"/>
      <c r="KA11" s="110" t="s">
        <v>315</v>
      </c>
      <c r="KB11" s="109" t="s">
        <v>315</v>
      </c>
      <c r="KC11" s="108"/>
      <c r="KD11" s="110" t="s">
        <v>315</v>
      </c>
      <c r="KE11" s="109" t="s">
        <v>315</v>
      </c>
      <c r="KF11" s="108"/>
      <c r="KG11" s="110" t="s">
        <v>315</v>
      </c>
      <c r="KH11" s="109" t="s">
        <v>315</v>
      </c>
      <c r="KI11" s="108"/>
      <c r="KJ11" s="110" t="s">
        <v>315</v>
      </c>
      <c r="KK11" s="109" t="s">
        <v>315</v>
      </c>
      <c r="KL11" s="108"/>
      <c r="KM11" s="110" t="s">
        <v>315</v>
      </c>
      <c r="KN11" s="109" t="s">
        <v>315</v>
      </c>
      <c r="KO11" s="108"/>
      <c r="KP11" s="110" t="s">
        <v>315</v>
      </c>
      <c r="KQ11" s="109" t="s">
        <v>315</v>
      </c>
      <c r="KR11" s="108"/>
      <c r="KS11" s="110" t="s">
        <v>315</v>
      </c>
      <c r="KT11" s="109" t="s">
        <v>315</v>
      </c>
      <c r="KU11" s="108"/>
      <c r="KV11" s="110" t="s">
        <v>315</v>
      </c>
      <c r="KW11" s="109" t="s">
        <v>315</v>
      </c>
      <c r="KX11" s="108"/>
      <c r="KY11" s="110" t="s">
        <v>315</v>
      </c>
      <c r="KZ11" s="109" t="s">
        <v>315</v>
      </c>
      <c r="LA11" s="108"/>
      <c r="LB11" s="110" t="s">
        <v>315</v>
      </c>
      <c r="LC11" s="109" t="s">
        <v>315</v>
      </c>
      <c r="LD11" s="108"/>
      <c r="LE11" s="110" t="s">
        <v>315</v>
      </c>
      <c r="LF11" s="109" t="s">
        <v>315</v>
      </c>
      <c r="LG11" s="108"/>
      <c r="LH11" s="110" t="s">
        <v>315</v>
      </c>
      <c r="LI11" s="109" t="s">
        <v>315</v>
      </c>
      <c r="LJ11" s="108"/>
      <c r="LK11" s="109" t="s">
        <v>315</v>
      </c>
    </row>
    <row r="12" spans="1:323" ht="24" hidden="1" customHeight="1" x14ac:dyDescent="0.2">
      <c r="A12" s="187" t="s">
        <v>22</v>
      </c>
      <c r="B12" s="150">
        <v>46091.574236111112</v>
      </c>
      <c r="C12" s="154">
        <v>0</v>
      </c>
      <c r="D12" s="823" t="s">
        <v>741</v>
      </c>
      <c r="E12" s="39">
        <v>6710</v>
      </c>
      <c r="F12" s="5" t="s">
        <v>690</v>
      </c>
      <c r="G12" s="5" t="s">
        <v>548</v>
      </c>
      <c r="H12" s="5" t="s">
        <v>691</v>
      </c>
      <c r="I12" s="5" t="s">
        <v>550</v>
      </c>
      <c r="J12" s="15">
        <v>800</v>
      </c>
      <c r="K12" s="5" t="s">
        <v>692</v>
      </c>
      <c r="L12" s="5" t="s">
        <v>548</v>
      </c>
      <c r="M12" s="5" t="s">
        <v>691</v>
      </c>
      <c r="N12" s="5" t="s">
        <v>588</v>
      </c>
      <c r="O12" s="15">
        <v>800</v>
      </c>
      <c r="P12" s="5">
        <v>0</v>
      </c>
      <c r="Q12" s="40">
        <v>800</v>
      </c>
      <c r="R12" s="40">
        <v>800</v>
      </c>
      <c r="S12" s="5" t="s">
        <v>949</v>
      </c>
      <c r="T12" s="86" t="s">
        <v>551</v>
      </c>
      <c r="U12" s="4"/>
      <c r="V12" s="4"/>
      <c r="W12" s="4">
        <v>46100</v>
      </c>
      <c r="X12" s="4">
        <v>46105</v>
      </c>
      <c r="Y12" s="4">
        <v>46105</v>
      </c>
      <c r="Z12" s="4">
        <v>46101</v>
      </c>
      <c r="AA12" s="57">
        <v>46101</v>
      </c>
      <c r="AB12" s="58">
        <v>800</v>
      </c>
      <c r="AC12" s="21">
        <v>800</v>
      </c>
      <c r="AD12" s="410" t="s">
        <v>558</v>
      </c>
      <c r="AE12" s="3"/>
      <c r="AF12" s="31" t="s">
        <v>570</v>
      </c>
      <c r="AG12" s="38" t="s">
        <v>552</v>
      </c>
      <c r="AH12" s="38" t="s">
        <v>553</v>
      </c>
      <c r="AI12" s="43" t="s">
        <v>693</v>
      </c>
      <c r="AJ12" s="43" t="s">
        <v>466</v>
      </c>
      <c r="AK12" s="228" t="s">
        <v>339</v>
      </c>
      <c r="AL12" s="3"/>
      <c r="AM12" s="3"/>
      <c r="AN12" s="3"/>
      <c r="AO12" s="3"/>
      <c r="AP12" s="3"/>
      <c r="AQ12" s="43" t="s">
        <v>467</v>
      </c>
      <c r="AR12" s="3"/>
      <c r="AS12" s="109" t="s">
        <v>315</v>
      </c>
      <c r="AT12" s="108"/>
      <c r="AU12" s="110" t="s">
        <v>315</v>
      </c>
      <c r="AV12" s="109" t="s">
        <v>315</v>
      </c>
      <c r="AW12" s="108"/>
      <c r="AX12" s="110" t="s">
        <v>315</v>
      </c>
      <c r="AY12" s="109" t="s">
        <v>315</v>
      </c>
      <c r="AZ12" s="260"/>
      <c r="BA12" s="110" t="s">
        <v>315</v>
      </c>
      <c r="BB12" s="109" t="s">
        <v>315</v>
      </c>
      <c r="BC12" s="108"/>
      <c r="BD12" s="110" t="s">
        <v>315</v>
      </c>
      <c r="BE12" s="109" t="s">
        <v>315</v>
      </c>
      <c r="BF12" s="108"/>
      <c r="BG12" s="110" t="s">
        <v>315</v>
      </c>
      <c r="BH12" s="109" t="s">
        <v>315</v>
      </c>
      <c r="BI12" s="108"/>
      <c r="BJ12" s="110" t="s">
        <v>315</v>
      </c>
      <c r="BK12" s="109" t="s">
        <v>315</v>
      </c>
      <c r="BL12" s="108"/>
      <c r="BM12" s="110" t="s">
        <v>315</v>
      </c>
      <c r="BN12" s="109" t="s">
        <v>315</v>
      </c>
      <c r="BO12" s="108"/>
      <c r="BP12" s="110" t="s">
        <v>315</v>
      </c>
      <c r="BQ12" s="109" t="s">
        <v>315</v>
      </c>
      <c r="BR12" s="108"/>
      <c r="BS12" s="110" t="s">
        <v>315</v>
      </c>
      <c r="BT12" s="109" t="s">
        <v>315</v>
      </c>
      <c r="BU12" s="108"/>
      <c r="BV12" s="110" t="s">
        <v>315</v>
      </c>
      <c r="BW12" s="109" t="s">
        <v>315</v>
      </c>
      <c r="BX12" s="108"/>
      <c r="BY12" s="110" t="s">
        <v>315</v>
      </c>
      <c r="BZ12" s="109" t="s">
        <v>315</v>
      </c>
      <c r="CA12" s="108"/>
      <c r="CB12" s="110" t="s">
        <v>315</v>
      </c>
      <c r="CC12" s="109" t="s">
        <v>315</v>
      </c>
      <c r="CD12" s="108"/>
      <c r="CE12" s="110" t="s">
        <v>315</v>
      </c>
      <c r="CF12" s="109" t="s">
        <v>315</v>
      </c>
      <c r="CG12" s="108"/>
      <c r="CH12" s="110" t="s">
        <v>315</v>
      </c>
      <c r="CI12" s="109" t="s">
        <v>315</v>
      </c>
      <c r="CJ12" s="108"/>
      <c r="CK12" s="110" t="s">
        <v>315</v>
      </c>
      <c r="CL12" s="109" t="s">
        <v>315</v>
      </c>
      <c r="CM12" s="108"/>
      <c r="CN12" s="110" t="s">
        <v>315</v>
      </c>
      <c r="CO12" s="109" t="s">
        <v>315</v>
      </c>
      <c r="CP12" s="108"/>
      <c r="CQ12" s="110" t="s">
        <v>315</v>
      </c>
      <c r="CR12" s="109" t="s">
        <v>315</v>
      </c>
      <c r="CS12" s="108"/>
      <c r="CT12" s="110" t="s">
        <v>315</v>
      </c>
      <c r="CU12" s="109" t="s">
        <v>555</v>
      </c>
      <c r="CV12" s="108"/>
      <c r="CW12" s="110" t="s">
        <v>315</v>
      </c>
      <c r="CX12" s="109" t="s">
        <v>315</v>
      </c>
      <c r="CY12" s="849">
        <v>800</v>
      </c>
      <c r="CZ12" s="110" t="s">
        <v>315</v>
      </c>
      <c r="DA12" s="109" t="s">
        <v>315</v>
      </c>
      <c r="DB12" s="108"/>
      <c r="DC12" s="110" t="s">
        <v>315</v>
      </c>
      <c r="DD12" s="109" t="s">
        <v>315</v>
      </c>
      <c r="DE12" s="108"/>
      <c r="DF12" s="110" t="s">
        <v>315</v>
      </c>
      <c r="DG12" s="109" t="s">
        <v>315</v>
      </c>
      <c r="DH12" s="108"/>
      <c r="DI12" s="110" t="s">
        <v>315</v>
      </c>
      <c r="DJ12" s="109" t="s">
        <v>315</v>
      </c>
      <c r="DK12" s="108"/>
      <c r="DL12" s="110" t="s">
        <v>441</v>
      </c>
      <c r="DM12" s="109" t="s">
        <v>315</v>
      </c>
      <c r="DN12" s="108"/>
      <c r="DO12" s="110" t="s">
        <v>315</v>
      </c>
      <c r="DP12" s="109" t="s">
        <v>315</v>
      </c>
      <c r="DQ12" s="108"/>
      <c r="DR12" s="110" t="s">
        <v>315</v>
      </c>
      <c r="DS12" s="109" t="s">
        <v>315</v>
      </c>
      <c r="DT12" s="108"/>
      <c r="DU12" s="110" t="s">
        <v>315</v>
      </c>
      <c r="DV12" s="109" t="s">
        <v>315</v>
      </c>
      <c r="DW12" s="108"/>
      <c r="DX12" s="110" t="s">
        <v>315</v>
      </c>
      <c r="DY12" s="109" t="s">
        <v>315</v>
      </c>
      <c r="DZ12" s="108"/>
      <c r="EA12" s="110" t="s">
        <v>315</v>
      </c>
      <c r="EB12" s="109" t="s">
        <v>315</v>
      </c>
      <c r="EC12" s="108"/>
      <c r="ED12" s="110" t="s">
        <v>315</v>
      </c>
      <c r="EE12" s="109" t="s">
        <v>315</v>
      </c>
      <c r="EF12" s="108"/>
      <c r="EG12" s="109" t="s">
        <v>315</v>
      </c>
      <c r="EH12" s="109" t="s">
        <v>315</v>
      </c>
      <c r="EI12" s="108"/>
      <c r="EJ12" s="110" t="s">
        <v>315</v>
      </c>
      <c r="EK12" s="109" t="s">
        <v>315</v>
      </c>
      <c r="EL12" s="108"/>
      <c r="EM12" s="110" t="s">
        <v>315</v>
      </c>
      <c r="EN12" s="109" t="s">
        <v>315</v>
      </c>
      <c r="EO12" s="260"/>
      <c r="EP12" s="110" t="s">
        <v>315</v>
      </c>
      <c r="EQ12" s="109" t="s">
        <v>315</v>
      </c>
      <c r="ER12" s="108"/>
      <c r="ES12" s="110" t="s">
        <v>315</v>
      </c>
      <c r="ET12" s="109" t="s">
        <v>315</v>
      </c>
      <c r="EU12" s="108"/>
      <c r="EV12" s="110" t="s">
        <v>315</v>
      </c>
      <c r="EW12" s="109" t="s">
        <v>315</v>
      </c>
      <c r="EX12" s="108"/>
      <c r="EY12" s="110" t="s">
        <v>315</v>
      </c>
      <c r="EZ12" s="109" t="s">
        <v>315</v>
      </c>
      <c r="FA12" s="108"/>
      <c r="FB12" s="110" t="s">
        <v>315</v>
      </c>
      <c r="FC12" s="109" t="s">
        <v>315</v>
      </c>
      <c r="FD12" s="108"/>
      <c r="FE12" s="110" t="s">
        <v>315</v>
      </c>
      <c r="FF12" s="109" t="s">
        <v>315</v>
      </c>
      <c r="FG12" s="108"/>
      <c r="FH12" s="110" t="s">
        <v>315</v>
      </c>
      <c r="FI12" s="109" t="s">
        <v>315</v>
      </c>
      <c r="FJ12" s="108"/>
      <c r="FK12" s="110" t="s">
        <v>315</v>
      </c>
      <c r="FL12" s="109" t="s">
        <v>315</v>
      </c>
      <c r="FM12" s="108"/>
      <c r="FN12" s="110" t="s">
        <v>315</v>
      </c>
      <c r="FO12" s="109" t="s">
        <v>315</v>
      </c>
      <c r="FP12" s="108"/>
      <c r="FQ12" s="110" t="s">
        <v>315</v>
      </c>
      <c r="FR12" s="109" t="s">
        <v>315</v>
      </c>
      <c r="FS12" s="108"/>
      <c r="FT12" s="110" t="s">
        <v>315</v>
      </c>
      <c r="FU12" s="109" t="s">
        <v>315</v>
      </c>
      <c r="FV12" s="108"/>
      <c r="FW12" s="110" t="s">
        <v>315</v>
      </c>
      <c r="FX12" s="109" t="s">
        <v>315</v>
      </c>
      <c r="FY12" s="108"/>
      <c r="FZ12" s="110" t="s">
        <v>315</v>
      </c>
      <c r="GA12" s="109" t="s">
        <v>315</v>
      </c>
      <c r="GB12" s="108"/>
      <c r="GC12" s="110" t="s">
        <v>315</v>
      </c>
      <c r="GD12" s="109" t="s">
        <v>315</v>
      </c>
      <c r="GE12" s="108"/>
      <c r="GF12" s="110" t="s">
        <v>315</v>
      </c>
      <c r="GG12" s="109" t="s">
        <v>315</v>
      </c>
      <c r="GH12" s="108"/>
      <c r="GI12" s="110" t="s">
        <v>315</v>
      </c>
      <c r="GJ12" s="109" t="s">
        <v>315</v>
      </c>
      <c r="GK12" s="108"/>
      <c r="GL12" s="110" t="s">
        <v>315</v>
      </c>
      <c r="GM12" s="109" t="s">
        <v>315</v>
      </c>
      <c r="GN12" s="108"/>
      <c r="GO12" s="110" t="s">
        <v>315</v>
      </c>
      <c r="GP12" s="109" t="s">
        <v>315</v>
      </c>
      <c r="GQ12" s="108"/>
      <c r="GR12" s="110" t="s">
        <v>315</v>
      </c>
      <c r="GS12" s="109" t="s">
        <v>315</v>
      </c>
      <c r="GT12" s="108"/>
      <c r="GU12" s="110" t="s">
        <v>315</v>
      </c>
      <c r="GV12" s="109" t="s">
        <v>315</v>
      </c>
      <c r="GW12" s="108"/>
      <c r="GX12" s="110" t="s">
        <v>315</v>
      </c>
      <c r="GY12" s="109" t="s">
        <v>315</v>
      </c>
      <c r="GZ12" s="108"/>
      <c r="HA12" s="110" t="s">
        <v>315</v>
      </c>
      <c r="HB12" s="109" t="s">
        <v>315</v>
      </c>
      <c r="HC12" s="108"/>
      <c r="HD12" s="110" t="s">
        <v>315</v>
      </c>
      <c r="HE12" s="109" t="s">
        <v>315</v>
      </c>
      <c r="HF12" s="108"/>
      <c r="HG12" s="110" t="s">
        <v>315</v>
      </c>
      <c r="HH12" s="109" t="s">
        <v>315</v>
      </c>
      <c r="HI12" s="108"/>
      <c r="HJ12" s="110" t="s">
        <v>315</v>
      </c>
      <c r="HK12" s="109" t="s">
        <v>315</v>
      </c>
      <c r="HL12" s="108"/>
      <c r="HM12" s="110" t="s">
        <v>315</v>
      </c>
      <c r="HN12" s="109" t="s">
        <v>315</v>
      </c>
      <c r="HO12" s="108"/>
      <c r="HP12" s="110" t="s">
        <v>315</v>
      </c>
      <c r="HQ12" s="109" t="s">
        <v>315</v>
      </c>
      <c r="HR12" s="108"/>
      <c r="HS12" s="110" t="s">
        <v>315</v>
      </c>
      <c r="HT12" s="109" t="s">
        <v>315</v>
      </c>
      <c r="HU12" s="108"/>
      <c r="HV12" s="109" t="s">
        <v>315</v>
      </c>
      <c r="HW12" s="109" t="s">
        <v>315</v>
      </c>
      <c r="HX12" s="108"/>
      <c r="HY12" s="110" t="s">
        <v>315</v>
      </c>
      <c r="HZ12" s="109" t="s">
        <v>315</v>
      </c>
      <c r="IA12" s="108"/>
      <c r="IB12" s="110" t="s">
        <v>315</v>
      </c>
      <c r="IC12" s="109" t="s">
        <v>315</v>
      </c>
      <c r="ID12" s="260"/>
      <c r="IE12" s="110" t="s">
        <v>315</v>
      </c>
      <c r="IF12" s="109" t="s">
        <v>315</v>
      </c>
      <c r="IG12" s="108"/>
      <c r="IH12" s="110" t="s">
        <v>315</v>
      </c>
      <c r="II12" s="109" t="s">
        <v>315</v>
      </c>
      <c r="IJ12" s="108"/>
      <c r="IK12" s="110" t="s">
        <v>315</v>
      </c>
      <c r="IL12" s="109" t="s">
        <v>315</v>
      </c>
      <c r="IM12" s="108"/>
      <c r="IN12" s="110" t="s">
        <v>315</v>
      </c>
      <c r="IO12" s="109" t="s">
        <v>315</v>
      </c>
      <c r="IP12" s="108"/>
      <c r="IQ12" s="110" t="s">
        <v>315</v>
      </c>
      <c r="IR12" s="109" t="s">
        <v>315</v>
      </c>
      <c r="IS12" s="108"/>
      <c r="IT12" s="110" t="s">
        <v>315</v>
      </c>
      <c r="IU12" s="109" t="s">
        <v>315</v>
      </c>
      <c r="IV12" s="108"/>
      <c r="IW12" s="110" t="s">
        <v>315</v>
      </c>
      <c r="IX12" s="109" t="s">
        <v>315</v>
      </c>
      <c r="IY12" s="108"/>
      <c r="IZ12" s="110" t="s">
        <v>315</v>
      </c>
      <c r="JA12" s="109" t="s">
        <v>315</v>
      </c>
      <c r="JB12" s="108"/>
      <c r="JC12" s="110" t="s">
        <v>315</v>
      </c>
      <c r="JD12" s="109" t="s">
        <v>315</v>
      </c>
      <c r="JE12" s="108"/>
      <c r="JF12" s="110" t="s">
        <v>315</v>
      </c>
      <c r="JG12" s="109" t="s">
        <v>315</v>
      </c>
      <c r="JH12" s="108"/>
      <c r="JI12" s="110" t="s">
        <v>315</v>
      </c>
      <c r="JJ12" s="109" t="s">
        <v>315</v>
      </c>
      <c r="JK12" s="108"/>
      <c r="JL12" s="110" t="s">
        <v>315</v>
      </c>
      <c r="JM12" s="109" t="s">
        <v>315</v>
      </c>
      <c r="JN12" s="108"/>
      <c r="JO12" s="110" t="s">
        <v>315</v>
      </c>
      <c r="JP12" s="109" t="s">
        <v>315</v>
      </c>
      <c r="JQ12" s="108"/>
      <c r="JR12" s="110" t="s">
        <v>315</v>
      </c>
      <c r="JS12" s="109" t="s">
        <v>315</v>
      </c>
      <c r="JT12" s="108"/>
      <c r="JU12" s="110" t="s">
        <v>315</v>
      </c>
      <c r="JV12" s="109" t="s">
        <v>315</v>
      </c>
      <c r="JW12" s="108"/>
      <c r="JX12" s="110" t="s">
        <v>315</v>
      </c>
      <c r="JY12" s="109" t="s">
        <v>315</v>
      </c>
      <c r="JZ12" s="108"/>
      <c r="KA12" s="110" t="s">
        <v>315</v>
      </c>
      <c r="KB12" s="109" t="s">
        <v>315</v>
      </c>
      <c r="KC12" s="108"/>
      <c r="KD12" s="110" t="s">
        <v>315</v>
      </c>
      <c r="KE12" s="109" t="s">
        <v>315</v>
      </c>
      <c r="KF12" s="108"/>
      <c r="KG12" s="110" t="s">
        <v>315</v>
      </c>
      <c r="KH12" s="109" t="s">
        <v>315</v>
      </c>
      <c r="KI12" s="108"/>
      <c r="KJ12" s="110" t="s">
        <v>315</v>
      </c>
      <c r="KK12" s="109" t="s">
        <v>315</v>
      </c>
      <c r="KL12" s="108"/>
      <c r="KM12" s="110" t="s">
        <v>315</v>
      </c>
      <c r="KN12" s="109" t="s">
        <v>315</v>
      </c>
      <c r="KO12" s="108"/>
      <c r="KP12" s="110" t="s">
        <v>315</v>
      </c>
      <c r="KQ12" s="109" t="s">
        <v>315</v>
      </c>
      <c r="KR12" s="108"/>
      <c r="KS12" s="110" t="s">
        <v>315</v>
      </c>
      <c r="KT12" s="109" t="s">
        <v>315</v>
      </c>
      <c r="KU12" s="108"/>
      <c r="KV12" s="110" t="s">
        <v>315</v>
      </c>
      <c r="KW12" s="109" t="s">
        <v>315</v>
      </c>
      <c r="KX12" s="108"/>
      <c r="KY12" s="110" t="s">
        <v>315</v>
      </c>
      <c r="KZ12" s="109" t="s">
        <v>315</v>
      </c>
      <c r="LA12" s="108"/>
      <c r="LB12" s="110" t="s">
        <v>315</v>
      </c>
      <c r="LC12" s="109" t="s">
        <v>315</v>
      </c>
      <c r="LD12" s="108"/>
      <c r="LE12" s="110" t="s">
        <v>315</v>
      </c>
      <c r="LF12" s="109" t="s">
        <v>315</v>
      </c>
      <c r="LG12" s="108"/>
      <c r="LH12" s="110" t="s">
        <v>315</v>
      </c>
      <c r="LI12" s="109" t="s">
        <v>315</v>
      </c>
      <c r="LJ12" s="108"/>
      <c r="LK12" s="109" t="s">
        <v>315</v>
      </c>
    </row>
    <row r="13" spans="1:323" ht="24" hidden="1" customHeight="1" x14ac:dyDescent="0.2">
      <c r="A13" s="187" t="s">
        <v>22</v>
      </c>
      <c r="B13" s="150">
        <v>46094.554386574076</v>
      </c>
      <c r="C13" s="154">
        <v>0</v>
      </c>
      <c r="D13" s="823" t="s">
        <v>761</v>
      </c>
      <c r="E13" s="39">
        <v>6710</v>
      </c>
      <c r="F13" s="5" t="s">
        <v>590</v>
      </c>
      <c r="G13" s="5" t="s">
        <v>548</v>
      </c>
      <c r="H13" s="5" t="s">
        <v>585</v>
      </c>
      <c r="I13" s="5" t="s">
        <v>550</v>
      </c>
      <c r="J13" s="15">
        <v>200</v>
      </c>
      <c r="K13" s="5" t="s">
        <v>591</v>
      </c>
      <c r="L13" s="5" t="s">
        <v>548</v>
      </c>
      <c r="M13" s="5" t="s">
        <v>585</v>
      </c>
      <c r="N13" s="5" t="s">
        <v>550</v>
      </c>
      <c r="O13" s="15">
        <v>200</v>
      </c>
      <c r="P13" s="5">
        <v>0</v>
      </c>
      <c r="Q13" s="40">
        <v>200</v>
      </c>
      <c r="R13" s="40">
        <v>200</v>
      </c>
      <c r="S13" s="5" t="s">
        <v>339</v>
      </c>
      <c r="T13" s="86" t="s">
        <v>551</v>
      </c>
      <c r="U13" s="4"/>
      <c r="V13" s="4"/>
      <c r="W13" s="4">
        <v>46100</v>
      </c>
      <c r="X13" s="4">
        <v>46111</v>
      </c>
      <c r="Y13" s="4">
        <v>46111</v>
      </c>
      <c r="Z13" s="4">
        <v>46101</v>
      </c>
      <c r="AA13" s="57">
        <v>46101</v>
      </c>
      <c r="AB13" s="58">
        <v>200</v>
      </c>
      <c r="AC13" s="21">
        <v>200</v>
      </c>
      <c r="AD13" s="410" t="s">
        <v>950</v>
      </c>
      <c r="AE13" s="3"/>
      <c r="AF13" s="31" t="s">
        <v>570</v>
      </c>
      <c r="AG13" s="38" t="s">
        <v>552</v>
      </c>
      <c r="AH13" s="38" t="s">
        <v>553</v>
      </c>
      <c r="AI13" s="43" t="s">
        <v>951</v>
      </c>
      <c r="AJ13" s="43" t="s">
        <v>466</v>
      </c>
      <c r="AK13" s="228" t="s">
        <v>339</v>
      </c>
      <c r="AL13" s="3"/>
      <c r="AM13" s="3"/>
      <c r="AN13" s="3"/>
      <c r="AO13" s="3"/>
      <c r="AP13" s="3"/>
      <c r="AQ13" s="43" t="s">
        <v>467</v>
      </c>
      <c r="AR13" s="3"/>
      <c r="AS13" s="109" t="s">
        <v>315</v>
      </c>
      <c r="AT13" s="108"/>
      <c r="AU13" s="110" t="s">
        <v>315</v>
      </c>
      <c r="AV13" s="109" t="s">
        <v>315</v>
      </c>
      <c r="AW13" s="108"/>
      <c r="AX13" s="110" t="s">
        <v>315</v>
      </c>
      <c r="AY13" s="109" t="s">
        <v>315</v>
      </c>
      <c r="AZ13" s="260"/>
      <c r="BA13" s="110" t="s">
        <v>315</v>
      </c>
      <c r="BB13" s="109" t="s">
        <v>315</v>
      </c>
      <c r="BC13" s="108"/>
      <c r="BD13" s="110" t="s">
        <v>315</v>
      </c>
      <c r="BE13" s="109" t="s">
        <v>315</v>
      </c>
      <c r="BF13" s="108"/>
      <c r="BG13" s="110" t="s">
        <v>315</v>
      </c>
      <c r="BH13" s="109" t="s">
        <v>315</v>
      </c>
      <c r="BI13" s="108"/>
      <c r="BJ13" s="110" t="s">
        <v>315</v>
      </c>
      <c r="BK13" s="109" t="s">
        <v>315</v>
      </c>
      <c r="BL13" s="108"/>
      <c r="BM13" s="110" t="s">
        <v>315</v>
      </c>
      <c r="BN13" s="109" t="s">
        <v>315</v>
      </c>
      <c r="BO13" s="108"/>
      <c r="BP13" s="110" t="s">
        <v>315</v>
      </c>
      <c r="BQ13" s="109" t="s">
        <v>315</v>
      </c>
      <c r="BR13" s="108"/>
      <c r="BS13" s="110" t="s">
        <v>315</v>
      </c>
      <c r="BT13" s="109" t="s">
        <v>315</v>
      </c>
      <c r="BU13" s="108"/>
      <c r="BV13" s="110" t="s">
        <v>315</v>
      </c>
      <c r="BW13" s="109" t="s">
        <v>315</v>
      </c>
      <c r="BX13" s="108"/>
      <c r="BY13" s="110" t="s">
        <v>315</v>
      </c>
      <c r="BZ13" s="109" t="s">
        <v>315</v>
      </c>
      <c r="CA13" s="108"/>
      <c r="CB13" s="110" t="s">
        <v>315</v>
      </c>
      <c r="CC13" s="109" t="s">
        <v>315</v>
      </c>
      <c r="CD13" s="108"/>
      <c r="CE13" s="110" t="s">
        <v>315</v>
      </c>
      <c r="CF13" s="109" t="s">
        <v>315</v>
      </c>
      <c r="CG13" s="108"/>
      <c r="CH13" s="110" t="s">
        <v>315</v>
      </c>
      <c r="CI13" s="109" t="s">
        <v>315</v>
      </c>
      <c r="CJ13" s="108"/>
      <c r="CK13" s="110" t="s">
        <v>315</v>
      </c>
      <c r="CL13" s="109" t="s">
        <v>315</v>
      </c>
      <c r="CM13" s="108"/>
      <c r="CN13" s="110" t="s">
        <v>315</v>
      </c>
      <c r="CO13" s="109" t="s">
        <v>315</v>
      </c>
      <c r="CP13" s="108"/>
      <c r="CQ13" s="110" t="s">
        <v>315</v>
      </c>
      <c r="CR13" s="109" t="s">
        <v>315</v>
      </c>
      <c r="CS13" s="108"/>
      <c r="CT13" s="110" t="s">
        <v>315</v>
      </c>
      <c r="CU13" s="109" t="s">
        <v>555</v>
      </c>
      <c r="CV13" s="108"/>
      <c r="CW13" s="110" t="s">
        <v>315</v>
      </c>
      <c r="CX13" s="109" t="s">
        <v>315</v>
      </c>
      <c r="CY13" s="849">
        <v>200</v>
      </c>
      <c r="CZ13" s="110" t="s">
        <v>315</v>
      </c>
      <c r="DA13" s="109" t="s">
        <v>315</v>
      </c>
      <c r="DB13" s="108"/>
      <c r="DC13" s="110" t="s">
        <v>315</v>
      </c>
      <c r="DD13" s="109" t="s">
        <v>315</v>
      </c>
      <c r="DE13" s="108"/>
      <c r="DF13" s="110" t="s">
        <v>315</v>
      </c>
      <c r="DG13" s="109" t="s">
        <v>315</v>
      </c>
      <c r="DH13" s="108"/>
      <c r="DI13" s="110" t="s">
        <v>315</v>
      </c>
      <c r="DJ13" s="109" t="s">
        <v>315</v>
      </c>
      <c r="DK13" s="108"/>
      <c r="DL13" s="110" t="s">
        <v>315</v>
      </c>
      <c r="DM13" s="109" t="s">
        <v>315</v>
      </c>
      <c r="DN13" s="108"/>
      <c r="DO13" s="110" t="s">
        <v>315</v>
      </c>
      <c r="DP13" s="109" t="s">
        <v>315</v>
      </c>
      <c r="DQ13" s="108"/>
      <c r="DR13" s="110" t="s">
        <v>315</v>
      </c>
      <c r="DS13" s="109" t="s">
        <v>315</v>
      </c>
      <c r="DT13" s="108"/>
      <c r="DU13" s="110" t="s">
        <v>315</v>
      </c>
      <c r="DV13" s="109" t="s">
        <v>315</v>
      </c>
      <c r="DW13" s="108"/>
      <c r="DX13" s="110" t="s">
        <v>315</v>
      </c>
      <c r="DY13" s="109" t="s">
        <v>315</v>
      </c>
      <c r="DZ13" s="108"/>
      <c r="EA13" s="110" t="s">
        <v>315</v>
      </c>
      <c r="EB13" s="109" t="s">
        <v>315</v>
      </c>
      <c r="EC13" s="108"/>
      <c r="ED13" s="110" t="s">
        <v>441</v>
      </c>
      <c r="EE13" s="109" t="s">
        <v>315</v>
      </c>
      <c r="EF13" s="108"/>
      <c r="EG13" s="109" t="s">
        <v>315</v>
      </c>
      <c r="EH13" s="109" t="s">
        <v>315</v>
      </c>
      <c r="EI13" s="108"/>
      <c r="EJ13" s="110" t="s">
        <v>315</v>
      </c>
      <c r="EK13" s="109" t="s">
        <v>315</v>
      </c>
      <c r="EL13" s="108"/>
      <c r="EM13" s="110" t="s">
        <v>315</v>
      </c>
      <c r="EN13" s="109" t="s">
        <v>315</v>
      </c>
      <c r="EO13" s="260"/>
      <c r="EP13" s="110" t="s">
        <v>315</v>
      </c>
      <c r="EQ13" s="109" t="s">
        <v>315</v>
      </c>
      <c r="ER13" s="108"/>
      <c r="ES13" s="110" t="s">
        <v>315</v>
      </c>
      <c r="ET13" s="109" t="s">
        <v>315</v>
      </c>
      <c r="EU13" s="108"/>
      <c r="EV13" s="110" t="s">
        <v>315</v>
      </c>
      <c r="EW13" s="109" t="s">
        <v>315</v>
      </c>
      <c r="EX13" s="108"/>
      <c r="EY13" s="110" t="s">
        <v>315</v>
      </c>
      <c r="EZ13" s="109" t="s">
        <v>315</v>
      </c>
      <c r="FA13" s="108"/>
      <c r="FB13" s="110" t="s">
        <v>315</v>
      </c>
      <c r="FC13" s="109" t="s">
        <v>315</v>
      </c>
      <c r="FD13" s="108"/>
      <c r="FE13" s="110" t="s">
        <v>315</v>
      </c>
      <c r="FF13" s="109" t="s">
        <v>315</v>
      </c>
      <c r="FG13" s="108"/>
      <c r="FH13" s="110" t="s">
        <v>315</v>
      </c>
      <c r="FI13" s="109" t="s">
        <v>315</v>
      </c>
      <c r="FJ13" s="108"/>
      <c r="FK13" s="110" t="s">
        <v>315</v>
      </c>
      <c r="FL13" s="109" t="s">
        <v>315</v>
      </c>
      <c r="FM13" s="108"/>
      <c r="FN13" s="110" t="s">
        <v>315</v>
      </c>
      <c r="FO13" s="109" t="s">
        <v>315</v>
      </c>
      <c r="FP13" s="108"/>
      <c r="FQ13" s="110" t="s">
        <v>315</v>
      </c>
      <c r="FR13" s="109" t="s">
        <v>315</v>
      </c>
      <c r="FS13" s="108"/>
      <c r="FT13" s="110" t="s">
        <v>315</v>
      </c>
      <c r="FU13" s="109" t="s">
        <v>315</v>
      </c>
      <c r="FV13" s="108"/>
      <c r="FW13" s="110" t="s">
        <v>315</v>
      </c>
      <c r="FX13" s="109" t="s">
        <v>315</v>
      </c>
      <c r="FY13" s="108"/>
      <c r="FZ13" s="110" t="s">
        <v>315</v>
      </c>
      <c r="GA13" s="109" t="s">
        <v>315</v>
      </c>
      <c r="GB13" s="108"/>
      <c r="GC13" s="110" t="s">
        <v>315</v>
      </c>
      <c r="GD13" s="109" t="s">
        <v>315</v>
      </c>
      <c r="GE13" s="108"/>
      <c r="GF13" s="110" t="s">
        <v>315</v>
      </c>
      <c r="GG13" s="109" t="s">
        <v>315</v>
      </c>
      <c r="GH13" s="108"/>
      <c r="GI13" s="110" t="s">
        <v>315</v>
      </c>
      <c r="GJ13" s="109" t="s">
        <v>315</v>
      </c>
      <c r="GK13" s="108"/>
      <c r="GL13" s="110" t="s">
        <v>315</v>
      </c>
      <c r="GM13" s="109" t="s">
        <v>315</v>
      </c>
      <c r="GN13" s="108"/>
      <c r="GO13" s="110" t="s">
        <v>315</v>
      </c>
      <c r="GP13" s="109" t="s">
        <v>315</v>
      </c>
      <c r="GQ13" s="108"/>
      <c r="GR13" s="110" t="s">
        <v>315</v>
      </c>
      <c r="GS13" s="109" t="s">
        <v>315</v>
      </c>
      <c r="GT13" s="108"/>
      <c r="GU13" s="110" t="s">
        <v>315</v>
      </c>
      <c r="GV13" s="109" t="s">
        <v>315</v>
      </c>
      <c r="GW13" s="108"/>
      <c r="GX13" s="110" t="s">
        <v>315</v>
      </c>
      <c r="GY13" s="109" t="s">
        <v>315</v>
      </c>
      <c r="GZ13" s="108"/>
      <c r="HA13" s="110" t="s">
        <v>315</v>
      </c>
      <c r="HB13" s="109" t="s">
        <v>315</v>
      </c>
      <c r="HC13" s="108"/>
      <c r="HD13" s="110" t="s">
        <v>315</v>
      </c>
      <c r="HE13" s="109" t="s">
        <v>315</v>
      </c>
      <c r="HF13" s="108"/>
      <c r="HG13" s="110" t="s">
        <v>315</v>
      </c>
      <c r="HH13" s="109" t="s">
        <v>315</v>
      </c>
      <c r="HI13" s="108"/>
      <c r="HJ13" s="110" t="s">
        <v>315</v>
      </c>
      <c r="HK13" s="109" t="s">
        <v>315</v>
      </c>
      <c r="HL13" s="108"/>
      <c r="HM13" s="110" t="s">
        <v>315</v>
      </c>
      <c r="HN13" s="109" t="s">
        <v>315</v>
      </c>
      <c r="HO13" s="108"/>
      <c r="HP13" s="110" t="s">
        <v>315</v>
      </c>
      <c r="HQ13" s="109" t="s">
        <v>315</v>
      </c>
      <c r="HR13" s="108"/>
      <c r="HS13" s="110" t="s">
        <v>315</v>
      </c>
      <c r="HT13" s="109" t="s">
        <v>315</v>
      </c>
      <c r="HU13" s="108"/>
      <c r="HV13" s="109" t="s">
        <v>315</v>
      </c>
      <c r="HW13" s="109" t="s">
        <v>315</v>
      </c>
      <c r="HX13" s="108"/>
      <c r="HY13" s="110" t="s">
        <v>315</v>
      </c>
      <c r="HZ13" s="109" t="s">
        <v>315</v>
      </c>
      <c r="IA13" s="108"/>
      <c r="IB13" s="110" t="s">
        <v>315</v>
      </c>
      <c r="IC13" s="109" t="s">
        <v>315</v>
      </c>
      <c r="ID13" s="260"/>
      <c r="IE13" s="110" t="s">
        <v>315</v>
      </c>
      <c r="IF13" s="109" t="s">
        <v>315</v>
      </c>
      <c r="IG13" s="108"/>
      <c r="IH13" s="110" t="s">
        <v>315</v>
      </c>
      <c r="II13" s="109" t="s">
        <v>315</v>
      </c>
      <c r="IJ13" s="108"/>
      <c r="IK13" s="110" t="s">
        <v>315</v>
      </c>
      <c r="IL13" s="109" t="s">
        <v>315</v>
      </c>
      <c r="IM13" s="108"/>
      <c r="IN13" s="110" t="s">
        <v>315</v>
      </c>
      <c r="IO13" s="109" t="s">
        <v>315</v>
      </c>
      <c r="IP13" s="108"/>
      <c r="IQ13" s="110" t="s">
        <v>315</v>
      </c>
      <c r="IR13" s="109" t="s">
        <v>315</v>
      </c>
      <c r="IS13" s="108"/>
      <c r="IT13" s="110" t="s">
        <v>315</v>
      </c>
      <c r="IU13" s="109" t="s">
        <v>315</v>
      </c>
      <c r="IV13" s="108"/>
      <c r="IW13" s="110" t="s">
        <v>315</v>
      </c>
      <c r="IX13" s="109" t="s">
        <v>315</v>
      </c>
      <c r="IY13" s="108"/>
      <c r="IZ13" s="110" t="s">
        <v>315</v>
      </c>
      <c r="JA13" s="109" t="s">
        <v>315</v>
      </c>
      <c r="JB13" s="108"/>
      <c r="JC13" s="110" t="s">
        <v>315</v>
      </c>
      <c r="JD13" s="109" t="s">
        <v>315</v>
      </c>
      <c r="JE13" s="108"/>
      <c r="JF13" s="110" t="s">
        <v>315</v>
      </c>
      <c r="JG13" s="109" t="s">
        <v>315</v>
      </c>
      <c r="JH13" s="108"/>
      <c r="JI13" s="110" t="s">
        <v>315</v>
      </c>
      <c r="JJ13" s="109" t="s">
        <v>315</v>
      </c>
      <c r="JK13" s="108"/>
      <c r="JL13" s="110" t="s">
        <v>315</v>
      </c>
      <c r="JM13" s="109" t="s">
        <v>315</v>
      </c>
      <c r="JN13" s="108"/>
      <c r="JO13" s="110" t="s">
        <v>315</v>
      </c>
      <c r="JP13" s="109" t="s">
        <v>315</v>
      </c>
      <c r="JQ13" s="108"/>
      <c r="JR13" s="110" t="s">
        <v>315</v>
      </c>
      <c r="JS13" s="109" t="s">
        <v>315</v>
      </c>
      <c r="JT13" s="108"/>
      <c r="JU13" s="110" t="s">
        <v>315</v>
      </c>
      <c r="JV13" s="109" t="s">
        <v>315</v>
      </c>
      <c r="JW13" s="108"/>
      <c r="JX13" s="110" t="s">
        <v>315</v>
      </c>
      <c r="JY13" s="109" t="s">
        <v>315</v>
      </c>
      <c r="JZ13" s="108"/>
      <c r="KA13" s="110" t="s">
        <v>315</v>
      </c>
      <c r="KB13" s="109" t="s">
        <v>315</v>
      </c>
      <c r="KC13" s="108"/>
      <c r="KD13" s="110" t="s">
        <v>315</v>
      </c>
      <c r="KE13" s="109" t="s">
        <v>315</v>
      </c>
      <c r="KF13" s="108"/>
      <c r="KG13" s="110" t="s">
        <v>315</v>
      </c>
      <c r="KH13" s="109" t="s">
        <v>315</v>
      </c>
      <c r="KI13" s="108"/>
      <c r="KJ13" s="110" t="s">
        <v>315</v>
      </c>
      <c r="KK13" s="109" t="s">
        <v>315</v>
      </c>
      <c r="KL13" s="108"/>
      <c r="KM13" s="110" t="s">
        <v>315</v>
      </c>
      <c r="KN13" s="109" t="s">
        <v>315</v>
      </c>
      <c r="KO13" s="108"/>
      <c r="KP13" s="110" t="s">
        <v>315</v>
      </c>
      <c r="KQ13" s="109" t="s">
        <v>315</v>
      </c>
      <c r="KR13" s="108"/>
      <c r="KS13" s="110" t="s">
        <v>315</v>
      </c>
      <c r="KT13" s="109" t="s">
        <v>315</v>
      </c>
      <c r="KU13" s="108"/>
      <c r="KV13" s="110" t="s">
        <v>315</v>
      </c>
      <c r="KW13" s="109" t="s">
        <v>315</v>
      </c>
      <c r="KX13" s="108"/>
      <c r="KY13" s="110" t="s">
        <v>315</v>
      </c>
      <c r="KZ13" s="109" t="s">
        <v>315</v>
      </c>
      <c r="LA13" s="108"/>
      <c r="LB13" s="110" t="s">
        <v>315</v>
      </c>
      <c r="LC13" s="109" t="s">
        <v>315</v>
      </c>
      <c r="LD13" s="108"/>
      <c r="LE13" s="110" t="s">
        <v>315</v>
      </c>
      <c r="LF13" s="109" t="s">
        <v>315</v>
      </c>
      <c r="LG13" s="108"/>
      <c r="LH13" s="110" t="s">
        <v>315</v>
      </c>
      <c r="LI13" s="109" t="s">
        <v>315</v>
      </c>
      <c r="LJ13" s="108"/>
      <c r="LK13" s="109" t="s">
        <v>315</v>
      </c>
    </row>
    <row r="14" spans="1:323" ht="24" hidden="1" customHeight="1" x14ac:dyDescent="0.2">
      <c r="A14" s="187" t="s">
        <v>22</v>
      </c>
      <c r="B14" s="150">
        <v>46094.555914351855</v>
      </c>
      <c r="C14" s="154">
        <v>0</v>
      </c>
      <c r="D14" s="823" t="s">
        <v>762</v>
      </c>
      <c r="E14" s="39">
        <v>6710</v>
      </c>
      <c r="F14" s="5" t="s">
        <v>594</v>
      </c>
      <c r="G14" s="5" t="s">
        <v>548</v>
      </c>
      <c r="H14" s="5" t="s">
        <v>585</v>
      </c>
      <c r="I14" s="5" t="s">
        <v>550</v>
      </c>
      <c r="J14" s="15">
        <v>400</v>
      </c>
      <c r="K14" s="5" t="s">
        <v>624</v>
      </c>
      <c r="L14" s="5" t="s">
        <v>548</v>
      </c>
      <c r="M14" s="5" t="s">
        <v>585</v>
      </c>
      <c r="N14" s="5" t="s">
        <v>550</v>
      </c>
      <c r="O14" s="15">
        <v>400</v>
      </c>
      <c r="P14" s="5">
        <v>0</v>
      </c>
      <c r="Q14" s="40">
        <v>400</v>
      </c>
      <c r="R14" s="40">
        <v>400</v>
      </c>
      <c r="S14" s="5" t="s">
        <v>595</v>
      </c>
      <c r="T14" s="86" t="s">
        <v>551</v>
      </c>
      <c r="U14" s="4"/>
      <c r="V14" s="4"/>
      <c r="W14" s="4">
        <v>46100</v>
      </c>
      <c r="X14" s="4">
        <v>46111</v>
      </c>
      <c r="Y14" s="4">
        <v>46111</v>
      </c>
      <c r="Z14" s="4">
        <v>46101</v>
      </c>
      <c r="AA14" s="57">
        <v>46101</v>
      </c>
      <c r="AB14" s="58">
        <v>400</v>
      </c>
      <c r="AC14" s="21">
        <v>400</v>
      </c>
      <c r="AD14" s="410" t="s">
        <v>950</v>
      </c>
      <c r="AE14" s="3"/>
      <c r="AF14" s="31" t="s">
        <v>570</v>
      </c>
      <c r="AG14" s="38" t="s">
        <v>552</v>
      </c>
      <c r="AH14" s="38" t="s">
        <v>553</v>
      </c>
      <c r="AI14" s="43" t="s">
        <v>951</v>
      </c>
      <c r="AJ14" s="43" t="s">
        <v>466</v>
      </c>
      <c r="AK14" s="228" t="s">
        <v>339</v>
      </c>
      <c r="AL14" s="3"/>
      <c r="AM14" s="3"/>
      <c r="AN14" s="3"/>
      <c r="AO14" s="3"/>
      <c r="AP14" s="3"/>
      <c r="AQ14" s="43" t="s">
        <v>467</v>
      </c>
      <c r="AR14" s="3"/>
      <c r="AS14" s="109" t="s">
        <v>315</v>
      </c>
      <c r="AT14" s="108"/>
      <c r="AU14" s="110" t="s">
        <v>315</v>
      </c>
      <c r="AV14" s="109" t="s">
        <v>315</v>
      </c>
      <c r="AW14" s="108"/>
      <c r="AX14" s="110" t="s">
        <v>315</v>
      </c>
      <c r="AY14" s="109" t="s">
        <v>315</v>
      </c>
      <c r="AZ14" s="260"/>
      <c r="BA14" s="110" t="s">
        <v>315</v>
      </c>
      <c r="BB14" s="109" t="s">
        <v>315</v>
      </c>
      <c r="BC14" s="108"/>
      <c r="BD14" s="110" t="s">
        <v>315</v>
      </c>
      <c r="BE14" s="109" t="s">
        <v>315</v>
      </c>
      <c r="BF14" s="108"/>
      <c r="BG14" s="110" t="s">
        <v>315</v>
      </c>
      <c r="BH14" s="109" t="s">
        <v>315</v>
      </c>
      <c r="BI14" s="108"/>
      <c r="BJ14" s="110" t="s">
        <v>315</v>
      </c>
      <c r="BK14" s="109" t="s">
        <v>315</v>
      </c>
      <c r="BL14" s="108"/>
      <c r="BM14" s="110" t="s">
        <v>315</v>
      </c>
      <c r="BN14" s="109" t="s">
        <v>315</v>
      </c>
      <c r="BO14" s="108"/>
      <c r="BP14" s="110" t="s">
        <v>315</v>
      </c>
      <c r="BQ14" s="109" t="s">
        <v>315</v>
      </c>
      <c r="BR14" s="108"/>
      <c r="BS14" s="110" t="s">
        <v>315</v>
      </c>
      <c r="BT14" s="109" t="s">
        <v>315</v>
      </c>
      <c r="BU14" s="108"/>
      <c r="BV14" s="110" t="s">
        <v>315</v>
      </c>
      <c r="BW14" s="109" t="s">
        <v>315</v>
      </c>
      <c r="BX14" s="108"/>
      <c r="BY14" s="110" t="s">
        <v>315</v>
      </c>
      <c r="BZ14" s="109" t="s">
        <v>315</v>
      </c>
      <c r="CA14" s="108"/>
      <c r="CB14" s="110" t="s">
        <v>315</v>
      </c>
      <c r="CC14" s="109" t="s">
        <v>315</v>
      </c>
      <c r="CD14" s="108"/>
      <c r="CE14" s="110" t="s">
        <v>315</v>
      </c>
      <c r="CF14" s="109" t="s">
        <v>315</v>
      </c>
      <c r="CG14" s="108"/>
      <c r="CH14" s="110" t="s">
        <v>315</v>
      </c>
      <c r="CI14" s="109" t="s">
        <v>315</v>
      </c>
      <c r="CJ14" s="108"/>
      <c r="CK14" s="110" t="s">
        <v>315</v>
      </c>
      <c r="CL14" s="109" t="s">
        <v>315</v>
      </c>
      <c r="CM14" s="108"/>
      <c r="CN14" s="110" t="s">
        <v>315</v>
      </c>
      <c r="CO14" s="109" t="s">
        <v>315</v>
      </c>
      <c r="CP14" s="108"/>
      <c r="CQ14" s="110" t="s">
        <v>315</v>
      </c>
      <c r="CR14" s="109" t="s">
        <v>315</v>
      </c>
      <c r="CS14" s="108"/>
      <c r="CT14" s="110" t="s">
        <v>315</v>
      </c>
      <c r="CU14" s="109" t="s">
        <v>555</v>
      </c>
      <c r="CV14" s="108"/>
      <c r="CW14" s="110" t="s">
        <v>315</v>
      </c>
      <c r="CX14" s="109" t="s">
        <v>315</v>
      </c>
      <c r="CY14" s="849">
        <v>400</v>
      </c>
      <c r="CZ14" s="110" t="s">
        <v>315</v>
      </c>
      <c r="DA14" s="109" t="s">
        <v>315</v>
      </c>
      <c r="DB14" s="108"/>
      <c r="DC14" s="110" t="s">
        <v>315</v>
      </c>
      <c r="DD14" s="109" t="s">
        <v>315</v>
      </c>
      <c r="DE14" s="108"/>
      <c r="DF14" s="110" t="s">
        <v>315</v>
      </c>
      <c r="DG14" s="109" t="s">
        <v>315</v>
      </c>
      <c r="DH14" s="108"/>
      <c r="DI14" s="110" t="s">
        <v>315</v>
      </c>
      <c r="DJ14" s="109" t="s">
        <v>315</v>
      </c>
      <c r="DK14" s="108"/>
      <c r="DL14" s="110" t="s">
        <v>315</v>
      </c>
      <c r="DM14" s="109" t="s">
        <v>315</v>
      </c>
      <c r="DN14" s="108"/>
      <c r="DO14" s="110" t="s">
        <v>315</v>
      </c>
      <c r="DP14" s="109" t="s">
        <v>315</v>
      </c>
      <c r="DQ14" s="108"/>
      <c r="DR14" s="110" t="s">
        <v>315</v>
      </c>
      <c r="DS14" s="109" t="s">
        <v>315</v>
      </c>
      <c r="DT14" s="108"/>
      <c r="DU14" s="110" t="s">
        <v>315</v>
      </c>
      <c r="DV14" s="109" t="s">
        <v>315</v>
      </c>
      <c r="DW14" s="108"/>
      <c r="DX14" s="110" t="s">
        <v>315</v>
      </c>
      <c r="DY14" s="109" t="s">
        <v>315</v>
      </c>
      <c r="DZ14" s="108"/>
      <c r="EA14" s="110" t="s">
        <v>315</v>
      </c>
      <c r="EB14" s="109" t="s">
        <v>315</v>
      </c>
      <c r="EC14" s="108"/>
      <c r="ED14" s="110" t="s">
        <v>441</v>
      </c>
      <c r="EE14" s="109" t="s">
        <v>315</v>
      </c>
      <c r="EF14" s="108"/>
      <c r="EG14" s="109" t="s">
        <v>315</v>
      </c>
      <c r="EH14" s="109" t="s">
        <v>315</v>
      </c>
      <c r="EI14" s="108"/>
      <c r="EJ14" s="110" t="s">
        <v>315</v>
      </c>
      <c r="EK14" s="109" t="s">
        <v>315</v>
      </c>
      <c r="EL14" s="108"/>
      <c r="EM14" s="110" t="s">
        <v>315</v>
      </c>
      <c r="EN14" s="109" t="s">
        <v>315</v>
      </c>
      <c r="EO14" s="260"/>
      <c r="EP14" s="110" t="s">
        <v>315</v>
      </c>
      <c r="EQ14" s="109" t="s">
        <v>315</v>
      </c>
      <c r="ER14" s="108"/>
      <c r="ES14" s="110" t="s">
        <v>315</v>
      </c>
      <c r="ET14" s="109" t="s">
        <v>315</v>
      </c>
      <c r="EU14" s="108"/>
      <c r="EV14" s="110" t="s">
        <v>315</v>
      </c>
      <c r="EW14" s="109" t="s">
        <v>315</v>
      </c>
      <c r="EX14" s="108"/>
      <c r="EY14" s="110" t="s">
        <v>315</v>
      </c>
      <c r="EZ14" s="109" t="s">
        <v>315</v>
      </c>
      <c r="FA14" s="108"/>
      <c r="FB14" s="110" t="s">
        <v>315</v>
      </c>
      <c r="FC14" s="109" t="s">
        <v>315</v>
      </c>
      <c r="FD14" s="108"/>
      <c r="FE14" s="110" t="s">
        <v>315</v>
      </c>
      <c r="FF14" s="109" t="s">
        <v>315</v>
      </c>
      <c r="FG14" s="108"/>
      <c r="FH14" s="110" t="s">
        <v>315</v>
      </c>
      <c r="FI14" s="109" t="s">
        <v>315</v>
      </c>
      <c r="FJ14" s="108"/>
      <c r="FK14" s="110" t="s">
        <v>315</v>
      </c>
      <c r="FL14" s="109" t="s">
        <v>315</v>
      </c>
      <c r="FM14" s="108"/>
      <c r="FN14" s="110" t="s">
        <v>315</v>
      </c>
      <c r="FO14" s="109" t="s">
        <v>315</v>
      </c>
      <c r="FP14" s="108"/>
      <c r="FQ14" s="110" t="s">
        <v>315</v>
      </c>
      <c r="FR14" s="109" t="s">
        <v>315</v>
      </c>
      <c r="FS14" s="108"/>
      <c r="FT14" s="110" t="s">
        <v>315</v>
      </c>
      <c r="FU14" s="109" t="s">
        <v>315</v>
      </c>
      <c r="FV14" s="108"/>
      <c r="FW14" s="110" t="s">
        <v>315</v>
      </c>
      <c r="FX14" s="109" t="s">
        <v>315</v>
      </c>
      <c r="FY14" s="108"/>
      <c r="FZ14" s="110" t="s">
        <v>315</v>
      </c>
      <c r="GA14" s="109" t="s">
        <v>315</v>
      </c>
      <c r="GB14" s="108"/>
      <c r="GC14" s="110" t="s">
        <v>315</v>
      </c>
      <c r="GD14" s="109" t="s">
        <v>315</v>
      </c>
      <c r="GE14" s="108"/>
      <c r="GF14" s="110" t="s">
        <v>315</v>
      </c>
      <c r="GG14" s="109" t="s">
        <v>315</v>
      </c>
      <c r="GH14" s="108"/>
      <c r="GI14" s="110" t="s">
        <v>315</v>
      </c>
      <c r="GJ14" s="109" t="s">
        <v>315</v>
      </c>
      <c r="GK14" s="108"/>
      <c r="GL14" s="110" t="s">
        <v>315</v>
      </c>
      <c r="GM14" s="109" t="s">
        <v>315</v>
      </c>
      <c r="GN14" s="108"/>
      <c r="GO14" s="110" t="s">
        <v>315</v>
      </c>
      <c r="GP14" s="109" t="s">
        <v>315</v>
      </c>
      <c r="GQ14" s="108"/>
      <c r="GR14" s="110" t="s">
        <v>315</v>
      </c>
      <c r="GS14" s="109" t="s">
        <v>315</v>
      </c>
      <c r="GT14" s="108"/>
      <c r="GU14" s="110" t="s">
        <v>315</v>
      </c>
      <c r="GV14" s="109" t="s">
        <v>315</v>
      </c>
      <c r="GW14" s="108"/>
      <c r="GX14" s="110" t="s">
        <v>315</v>
      </c>
      <c r="GY14" s="109" t="s">
        <v>315</v>
      </c>
      <c r="GZ14" s="108"/>
      <c r="HA14" s="110" t="s">
        <v>315</v>
      </c>
      <c r="HB14" s="109" t="s">
        <v>315</v>
      </c>
      <c r="HC14" s="108"/>
      <c r="HD14" s="110" t="s">
        <v>315</v>
      </c>
      <c r="HE14" s="109" t="s">
        <v>315</v>
      </c>
      <c r="HF14" s="108"/>
      <c r="HG14" s="110" t="s">
        <v>315</v>
      </c>
      <c r="HH14" s="109" t="s">
        <v>315</v>
      </c>
      <c r="HI14" s="108"/>
      <c r="HJ14" s="110" t="s">
        <v>315</v>
      </c>
      <c r="HK14" s="109" t="s">
        <v>315</v>
      </c>
      <c r="HL14" s="108"/>
      <c r="HM14" s="110" t="s">
        <v>315</v>
      </c>
      <c r="HN14" s="109" t="s">
        <v>315</v>
      </c>
      <c r="HO14" s="108"/>
      <c r="HP14" s="110" t="s">
        <v>315</v>
      </c>
      <c r="HQ14" s="109" t="s">
        <v>315</v>
      </c>
      <c r="HR14" s="108"/>
      <c r="HS14" s="110" t="s">
        <v>315</v>
      </c>
      <c r="HT14" s="109" t="s">
        <v>315</v>
      </c>
      <c r="HU14" s="108"/>
      <c r="HV14" s="109" t="s">
        <v>315</v>
      </c>
      <c r="HW14" s="109" t="s">
        <v>315</v>
      </c>
      <c r="HX14" s="108"/>
      <c r="HY14" s="110" t="s">
        <v>315</v>
      </c>
      <c r="HZ14" s="109" t="s">
        <v>315</v>
      </c>
      <c r="IA14" s="108"/>
      <c r="IB14" s="110" t="s">
        <v>315</v>
      </c>
      <c r="IC14" s="109" t="s">
        <v>315</v>
      </c>
      <c r="ID14" s="260"/>
      <c r="IE14" s="110" t="s">
        <v>315</v>
      </c>
      <c r="IF14" s="109" t="s">
        <v>315</v>
      </c>
      <c r="IG14" s="108"/>
      <c r="IH14" s="110" t="s">
        <v>315</v>
      </c>
      <c r="II14" s="109" t="s">
        <v>315</v>
      </c>
      <c r="IJ14" s="108"/>
      <c r="IK14" s="110" t="s">
        <v>315</v>
      </c>
      <c r="IL14" s="109" t="s">
        <v>315</v>
      </c>
      <c r="IM14" s="108"/>
      <c r="IN14" s="110" t="s">
        <v>315</v>
      </c>
      <c r="IO14" s="109" t="s">
        <v>315</v>
      </c>
      <c r="IP14" s="108"/>
      <c r="IQ14" s="110" t="s">
        <v>315</v>
      </c>
      <c r="IR14" s="109" t="s">
        <v>315</v>
      </c>
      <c r="IS14" s="108"/>
      <c r="IT14" s="110" t="s">
        <v>315</v>
      </c>
      <c r="IU14" s="109" t="s">
        <v>315</v>
      </c>
      <c r="IV14" s="108"/>
      <c r="IW14" s="110" t="s">
        <v>315</v>
      </c>
      <c r="IX14" s="109" t="s">
        <v>315</v>
      </c>
      <c r="IY14" s="108"/>
      <c r="IZ14" s="110" t="s">
        <v>315</v>
      </c>
      <c r="JA14" s="109" t="s">
        <v>315</v>
      </c>
      <c r="JB14" s="108"/>
      <c r="JC14" s="110" t="s">
        <v>315</v>
      </c>
      <c r="JD14" s="109" t="s">
        <v>315</v>
      </c>
      <c r="JE14" s="108"/>
      <c r="JF14" s="110" t="s">
        <v>315</v>
      </c>
      <c r="JG14" s="109" t="s">
        <v>315</v>
      </c>
      <c r="JH14" s="108"/>
      <c r="JI14" s="110" t="s">
        <v>315</v>
      </c>
      <c r="JJ14" s="109" t="s">
        <v>315</v>
      </c>
      <c r="JK14" s="108"/>
      <c r="JL14" s="110" t="s">
        <v>315</v>
      </c>
      <c r="JM14" s="109" t="s">
        <v>315</v>
      </c>
      <c r="JN14" s="108"/>
      <c r="JO14" s="110" t="s">
        <v>315</v>
      </c>
      <c r="JP14" s="109" t="s">
        <v>315</v>
      </c>
      <c r="JQ14" s="108"/>
      <c r="JR14" s="110" t="s">
        <v>315</v>
      </c>
      <c r="JS14" s="109" t="s">
        <v>315</v>
      </c>
      <c r="JT14" s="108"/>
      <c r="JU14" s="110" t="s">
        <v>315</v>
      </c>
      <c r="JV14" s="109" t="s">
        <v>315</v>
      </c>
      <c r="JW14" s="108"/>
      <c r="JX14" s="110" t="s">
        <v>315</v>
      </c>
      <c r="JY14" s="109" t="s">
        <v>315</v>
      </c>
      <c r="JZ14" s="108"/>
      <c r="KA14" s="110" t="s">
        <v>315</v>
      </c>
      <c r="KB14" s="109" t="s">
        <v>315</v>
      </c>
      <c r="KC14" s="108"/>
      <c r="KD14" s="110" t="s">
        <v>315</v>
      </c>
      <c r="KE14" s="109" t="s">
        <v>315</v>
      </c>
      <c r="KF14" s="108"/>
      <c r="KG14" s="110" t="s">
        <v>315</v>
      </c>
      <c r="KH14" s="109" t="s">
        <v>315</v>
      </c>
      <c r="KI14" s="108"/>
      <c r="KJ14" s="110" t="s">
        <v>315</v>
      </c>
      <c r="KK14" s="109" t="s">
        <v>315</v>
      </c>
      <c r="KL14" s="108"/>
      <c r="KM14" s="110" t="s">
        <v>315</v>
      </c>
      <c r="KN14" s="109" t="s">
        <v>315</v>
      </c>
      <c r="KO14" s="108"/>
      <c r="KP14" s="110" t="s">
        <v>315</v>
      </c>
      <c r="KQ14" s="109" t="s">
        <v>315</v>
      </c>
      <c r="KR14" s="108"/>
      <c r="KS14" s="110" t="s">
        <v>315</v>
      </c>
      <c r="KT14" s="109" t="s">
        <v>315</v>
      </c>
      <c r="KU14" s="108"/>
      <c r="KV14" s="110" t="s">
        <v>315</v>
      </c>
      <c r="KW14" s="109" t="s">
        <v>315</v>
      </c>
      <c r="KX14" s="108"/>
      <c r="KY14" s="110" t="s">
        <v>315</v>
      </c>
      <c r="KZ14" s="109" t="s">
        <v>315</v>
      </c>
      <c r="LA14" s="108"/>
      <c r="LB14" s="110" t="s">
        <v>315</v>
      </c>
      <c r="LC14" s="109" t="s">
        <v>315</v>
      </c>
      <c r="LD14" s="108"/>
      <c r="LE14" s="110" t="s">
        <v>315</v>
      </c>
      <c r="LF14" s="109" t="s">
        <v>315</v>
      </c>
      <c r="LG14" s="108"/>
      <c r="LH14" s="110" t="s">
        <v>315</v>
      </c>
      <c r="LI14" s="109" t="s">
        <v>315</v>
      </c>
      <c r="LJ14" s="108"/>
      <c r="LK14" s="109" t="s">
        <v>315</v>
      </c>
    </row>
    <row r="15" spans="1:323" ht="24" hidden="1" customHeight="1" x14ac:dyDescent="0.2">
      <c r="A15" s="187" t="s">
        <v>22</v>
      </c>
      <c r="B15" s="150">
        <v>46094.558958333335</v>
      </c>
      <c r="C15" s="154">
        <v>0</v>
      </c>
      <c r="D15" s="823" t="s">
        <v>763</v>
      </c>
      <c r="E15" s="39">
        <v>6710</v>
      </c>
      <c r="F15" s="5" t="s">
        <v>948</v>
      </c>
      <c r="G15" s="5" t="s">
        <v>548</v>
      </c>
      <c r="H15" s="5" t="s">
        <v>585</v>
      </c>
      <c r="I15" s="5" t="s">
        <v>550</v>
      </c>
      <c r="J15" s="15">
        <v>1600</v>
      </c>
      <c r="K15" s="5" t="s">
        <v>952</v>
      </c>
      <c r="L15" s="5" t="s">
        <v>548</v>
      </c>
      <c r="M15" s="5" t="s">
        <v>585</v>
      </c>
      <c r="N15" s="5" t="s">
        <v>588</v>
      </c>
      <c r="O15" s="15" t="s">
        <v>953</v>
      </c>
      <c r="P15" s="5">
        <v>0</v>
      </c>
      <c r="Q15" s="40">
        <v>1600</v>
      </c>
      <c r="R15" s="40">
        <v>1600</v>
      </c>
      <c r="S15" s="5" t="s">
        <v>954</v>
      </c>
      <c r="T15" s="86" t="s">
        <v>551</v>
      </c>
      <c r="U15" s="4"/>
      <c r="V15" s="4"/>
      <c r="W15" s="4">
        <v>46100</v>
      </c>
      <c r="X15" s="4">
        <v>46111</v>
      </c>
      <c r="Y15" s="4">
        <v>46111</v>
      </c>
      <c r="Z15" s="4">
        <v>46101</v>
      </c>
      <c r="AA15" s="57">
        <v>46101</v>
      </c>
      <c r="AB15" s="58">
        <v>1590</v>
      </c>
      <c r="AC15" s="21">
        <v>1600</v>
      </c>
      <c r="AD15" s="410" t="s">
        <v>955</v>
      </c>
      <c r="AE15" s="3"/>
      <c r="AF15" s="31" t="s">
        <v>570</v>
      </c>
      <c r="AG15" s="38" t="s">
        <v>552</v>
      </c>
      <c r="AH15" s="38" t="s">
        <v>553</v>
      </c>
      <c r="AI15" s="43" t="s">
        <v>951</v>
      </c>
      <c r="AJ15" s="43" t="s">
        <v>466</v>
      </c>
      <c r="AK15" s="228" t="s">
        <v>339</v>
      </c>
      <c r="AL15" s="3"/>
      <c r="AM15" s="3"/>
      <c r="AN15" s="3"/>
      <c r="AO15" s="3"/>
      <c r="AP15" s="3"/>
      <c r="AQ15" s="43" t="s">
        <v>467</v>
      </c>
      <c r="AR15" s="3"/>
      <c r="AS15" s="109" t="s">
        <v>315</v>
      </c>
      <c r="AT15" s="108"/>
      <c r="AU15" s="110" t="s">
        <v>315</v>
      </c>
      <c r="AV15" s="109" t="s">
        <v>315</v>
      </c>
      <c r="AW15" s="108"/>
      <c r="AX15" s="110" t="s">
        <v>315</v>
      </c>
      <c r="AY15" s="109" t="s">
        <v>315</v>
      </c>
      <c r="AZ15" s="260"/>
      <c r="BA15" s="110" t="s">
        <v>315</v>
      </c>
      <c r="BB15" s="109" t="s">
        <v>315</v>
      </c>
      <c r="BC15" s="108"/>
      <c r="BD15" s="110" t="s">
        <v>315</v>
      </c>
      <c r="BE15" s="109" t="s">
        <v>315</v>
      </c>
      <c r="BF15" s="108"/>
      <c r="BG15" s="110" t="s">
        <v>315</v>
      </c>
      <c r="BH15" s="109" t="s">
        <v>315</v>
      </c>
      <c r="BI15" s="108"/>
      <c r="BJ15" s="110" t="s">
        <v>315</v>
      </c>
      <c r="BK15" s="109" t="s">
        <v>315</v>
      </c>
      <c r="BL15" s="108"/>
      <c r="BM15" s="110" t="s">
        <v>315</v>
      </c>
      <c r="BN15" s="109" t="s">
        <v>315</v>
      </c>
      <c r="BO15" s="108"/>
      <c r="BP15" s="110" t="s">
        <v>315</v>
      </c>
      <c r="BQ15" s="109" t="s">
        <v>315</v>
      </c>
      <c r="BR15" s="108"/>
      <c r="BS15" s="110" t="s">
        <v>315</v>
      </c>
      <c r="BT15" s="109" t="s">
        <v>315</v>
      </c>
      <c r="BU15" s="108"/>
      <c r="BV15" s="110" t="s">
        <v>315</v>
      </c>
      <c r="BW15" s="109" t="s">
        <v>315</v>
      </c>
      <c r="BX15" s="108"/>
      <c r="BY15" s="110" t="s">
        <v>315</v>
      </c>
      <c r="BZ15" s="109" t="s">
        <v>315</v>
      </c>
      <c r="CA15" s="108"/>
      <c r="CB15" s="110" t="s">
        <v>315</v>
      </c>
      <c r="CC15" s="109" t="s">
        <v>315</v>
      </c>
      <c r="CD15" s="108"/>
      <c r="CE15" s="110" t="s">
        <v>315</v>
      </c>
      <c r="CF15" s="109" t="s">
        <v>315</v>
      </c>
      <c r="CG15" s="108"/>
      <c r="CH15" s="110" t="s">
        <v>315</v>
      </c>
      <c r="CI15" s="109" t="s">
        <v>315</v>
      </c>
      <c r="CJ15" s="108"/>
      <c r="CK15" s="110" t="s">
        <v>315</v>
      </c>
      <c r="CL15" s="109" t="s">
        <v>315</v>
      </c>
      <c r="CM15" s="108"/>
      <c r="CN15" s="110" t="s">
        <v>315</v>
      </c>
      <c r="CO15" s="109" t="s">
        <v>315</v>
      </c>
      <c r="CP15" s="108"/>
      <c r="CQ15" s="110" t="s">
        <v>315</v>
      </c>
      <c r="CR15" s="109" t="s">
        <v>315</v>
      </c>
      <c r="CS15" s="108"/>
      <c r="CT15" s="110" t="s">
        <v>315</v>
      </c>
      <c r="CU15" s="109" t="s">
        <v>555</v>
      </c>
      <c r="CV15" s="108"/>
      <c r="CW15" s="110" t="s">
        <v>315</v>
      </c>
      <c r="CX15" s="109" t="s">
        <v>315</v>
      </c>
      <c r="CY15" s="849">
        <v>1600</v>
      </c>
      <c r="CZ15" s="110" t="s">
        <v>315</v>
      </c>
      <c r="DA15" s="109" t="s">
        <v>315</v>
      </c>
      <c r="DB15" s="108"/>
      <c r="DC15" s="110" t="s">
        <v>315</v>
      </c>
      <c r="DD15" s="109" t="s">
        <v>315</v>
      </c>
      <c r="DE15" s="108"/>
      <c r="DF15" s="110" t="s">
        <v>315</v>
      </c>
      <c r="DG15" s="109" t="s">
        <v>315</v>
      </c>
      <c r="DH15" s="108"/>
      <c r="DI15" s="110" t="s">
        <v>315</v>
      </c>
      <c r="DJ15" s="109" t="s">
        <v>315</v>
      </c>
      <c r="DK15" s="108"/>
      <c r="DL15" s="110" t="s">
        <v>315</v>
      </c>
      <c r="DM15" s="109" t="s">
        <v>315</v>
      </c>
      <c r="DN15" s="108"/>
      <c r="DO15" s="110" t="s">
        <v>315</v>
      </c>
      <c r="DP15" s="109" t="s">
        <v>315</v>
      </c>
      <c r="DQ15" s="108"/>
      <c r="DR15" s="110" t="s">
        <v>315</v>
      </c>
      <c r="DS15" s="109" t="s">
        <v>315</v>
      </c>
      <c r="DT15" s="108"/>
      <c r="DU15" s="110" t="s">
        <v>315</v>
      </c>
      <c r="DV15" s="109" t="s">
        <v>315</v>
      </c>
      <c r="DW15" s="108"/>
      <c r="DX15" s="110" t="s">
        <v>315</v>
      </c>
      <c r="DY15" s="109" t="s">
        <v>315</v>
      </c>
      <c r="DZ15" s="108"/>
      <c r="EA15" s="110" t="s">
        <v>315</v>
      </c>
      <c r="EB15" s="109" t="s">
        <v>315</v>
      </c>
      <c r="EC15" s="108"/>
      <c r="ED15" s="110" t="s">
        <v>441</v>
      </c>
      <c r="EE15" s="109" t="s">
        <v>315</v>
      </c>
      <c r="EF15" s="108"/>
      <c r="EG15" s="109" t="s">
        <v>315</v>
      </c>
      <c r="EH15" s="109" t="s">
        <v>315</v>
      </c>
      <c r="EI15" s="108"/>
      <c r="EJ15" s="110" t="s">
        <v>315</v>
      </c>
      <c r="EK15" s="109" t="s">
        <v>315</v>
      </c>
      <c r="EL15" s="108"/>
      <c r="EM15" s="110" t="s">
        <v>315</v>
      </c>
      <c r="EN15" s="109" t="s">
        <v>315</v>
      </c>
      <c r="EO15" s="260"/>
      <c r="EP15" s="110" t="s">
        <v>315</v>
      </c>
      <c r="EQ15" s="109" t="s">
        <v>315</v>
      </c>
      <c r="ER15" s="108"/>
      <c r="ES15" s="110" t="s">
        <v>315</v>
      </c>
      <c r="ET15" s="109" t="s">
        <v>315</v>
      </c>
      <c r="EU15" s="108"/>
      <c r="EV15" s="110" t="s">
        <v>315</v>
      </c>
      <c r="EW15" s="109" t="s">
        <v>315</v>
      </c>
      <c r="EX15" s="108"/>
      <c r="EY15" s="110" t="s">
        <v>315</v>
      </c>
      <c r="EZ15" s="109" t="s">
        <v>315</v>
      </c>
      <c r="FA15" s="108"/>
      <c r="FB15" s="110" t="s">
        <v>315</v>
      </c>
      <c r="FC15" s="109" t="s">
        <v>315</v>
      </c>
      <c r="FD15" s="108"/>
      <c r="FE15" s="110" t="s">
        <v>315</v>
      </c>
      <c r="FF15" s="109" t="s">
        <v>315</v>
      </c>
      <c r="FG15" s="108"/>
      <c r="FH15" s="110" t="s">
        <v>315</v>
      </c>
      <c r="FI15" s="109" t="s">
        <v>315</v>
      </c>
      <c r="FJ15" s="108"/>
      <c r="FK15" s="110" t="s">
        <v>315</v>
      </c>
      <c r="FL15" s="109" t="s">
        <v>315</v>
      </c>
      <c r="FM15" s="108"/>
      <c r="FN15" s="110" t="s">
        <v>315</v>
      </c>
      <c r="FO15" s="109" t="s">
        <v>315</v>
      </c>
      <c r="FP15" s="108"/>
      <c r="FQ15" s="110" t="s">
        <v>315</v>
      </c>
      <c r="FR15" s="109" t="s">
        <v>315</v>
      </c>
      <c r="FS15" s="108"/>
      <c r="FT15" s="110" t="s">
        <v>315</v>
      </c>
      <c r="FU15" s="109" t="s">
        <v>315</v>
      </c>
      <c r="FV15" s="108"/>
      <c r="FW15" s="110" t="s">
        <v>315</v>
      </c>
      <c r="FX15" s="109" t="s">
        <v>315</v>
      </c>
      <c r="FY15" s="108"/>
      <c r="FZ15" s="110" t="s">
        <v>315</v>
      </c>
      <c r="GA15" s="109" t="s">
        <v>315</v>
      </c>
      <c r="GB15" s="108"/>
      <c r="GC15" s="110" t="s">
        <v>315</v>
      </c>
      <c r="GD15" s="109" t="s">
        <v>315</v>
      </c>
      <c r="GE15" s="108"/>
      <c r="GF15" s="110" t="s">
        <v>315</v>
      </c>
      <c r="GG15" s="109" t="s">
        <v>315</v>
      </c>
      <c r="GH15" s="108"/>
      <c r="GI15" s="110" t="s">
        <v>315</v>
      </c>
      <c r="GJ15" s="109" t="s">
        <v>315</v>
      </c>
      <c r="GK15" s="108"/>
      <c r="GL15" s="110" t="s">
        <v>315</v>
      </c>
      <c r="GM15" s="109" t="s">
        <v>315</v>
      </c>
      <c r="GN15" s="108"/>
      <c r="GO15" s="110" t="s">
        <v>315</v>
      </c>
      <c r="GP15" s="109" t="s">
        <v>315</v>
      </c>
      <c r="GQ15" s="108"/>
      <c r="GR15" s="110" t="s">
        <v>315</v>
      </c>
      <c r="GS15" s="109" t="s">
        <v>315</v>
      </c>
      <c r="GT15" s="108"/>
      <c r="GU15" s="110" t="s">
        <v>315</v>
      </c>
      <c r="GV15" s="109" t="s">
        <v>315</v>
      </c>
      <c r="GW15" s="108"/>
      <c r="GX15" s="110" t="s">
        <v>315</v>
      </c>
      <c r="GY15" s="109" t="s">
        <v>315</v>
      </c>
      <c r="GZ15" s="108"/>
      <c r="HA15" s="110" t="s">
        <v>315</v>
      </c>
      <c r="HB15" s="109" t="s">
        <v>315</v>
      </c>
      <c r="HC15" s="108"/>
      <c r="HD15" s="110" t="s">
        <v>315</v>
      </c>
      <c r="HE15" s="109" t="s">
        <v>315</v>
      </c>
      <c r="HF15" s="108"/>
      <c r="HG15" s="110" t="s">
        <v>315</v>
      </c>
      <c r="HH15" s="109" t="s">
        <v>315</v>
      </c>
      <c r="HI15" s="108"/>
      <c r="HJ15" s="110" t="s">
        <v>315</v>
      </c>
      <c r="HK15" s="109" t="s">
        <v>315</v>
      </c>
      <c r="HL15" s="108"/>
      <c r="HM15" s="110" t="s">
        <v>315</v>
      </c>
      <c r="HN15" s="109" t="s">
        <v>315</v>
      </c>
      <c r="HO15" s="108"/>
      <c r="HP15" s="110" t="s">
        <v>315</v>
      </c>
      <c r="HQ15" s="109" t="s">
        <v>315</v>
      </c>
      <c r="HR15" s="108"/>
      <c r="HS15" s="110" t="s">
        <v>315</v>
      </c>
      <c r="HT15" s="109" t="s">
        <v>315</v>
      </c>
      <c r="HU15" s="108"/>
      <c r="HV15" s="109" t="s">
        <v>315</v>
      </c>
      <c r="HW15" s="109" t="s">
        <v>315</v>
      </c>
      <c r="HX15" s="108"/>
      <c r="HY15" s="110" t="s">
        <v>315</v>
      </c>
      <c r="HZ15" s="109" t="s">
        <v>315</v>
      </c>
      <c r="IA15" s="108"/>
      <c r="IB15" s="110" t="s">
        <v>315</v>
      </c>
      <c r="IC15" s="109" t="s">
        <v>315</v>
      </c>
      <c r="ID15" s="260"/>
      <c r="IE15" s="110" t="s">
        <v>315</v>
      </c>
      <c r="IF15" s="109" t="s">
        <v>315</v>
      </c>
      <c r="IG15" s="108"/>
      <c r="IH15" s="110" t="s">
        <v>315</v>
      </c>
      <c r="II15" s="109" t="s">
        <v>315</v>
      </c>
      <c r="IJ15" s="108"/>
      <c r="IK15" s="110" t="s">
        <v>315</v>
      </c>
      <c r="IL15" s="109" t="s">
        <v>315</v>
      </c>
      <c r="IM15" s="108"/>
      <c r="IN15" s="110" t="s">
        <v>315</v>
      </c>
      <c r="IO15" s="109" t="s">
        <v>315</v>
      </c>
      <c r="IP15" s="108"/>
      <c r="IQ15" s="110" t="s">
        <v>315</v>
      </c>
      <c r="IR15" s="109" t="s">
        <v>315</v>
      </c>
      <c r="IS15" s="108"/>
      <c r="IT15" s="110" t="s">
        <v>315</v>
      </c>
      <c r="IU15" s="109" t="s">
        <v>315</v>
      </c>
      <c r="IV15" s="108"/>
      <c r="IW15" s="110" t="s">
        <v>315</v>
      </c>
      <c r="IX15" s="109" t="s">
        <v>315</v>
      </c>
      <c r="IY15" s="108"/>
      <c r="IZ15" s="110" t="s">
        <v>315</v>
      </c>
      <c r="JA15" s="109" t="s">
        <v>315</v>
      </c>
      <c r="JB15" s="108"/>
      <c r="JC15" s="110" t="s">
        <v>315</v>
      </c>
      <c r="JD15" s="109" t="s">
        <v>315</v>
      </c>
      <c r="JE15" s="108"/>
      <c r="JF15" s="110" t="s">
        <v>315</v>
      </c>
      <c r="JG15" s="109" t="s">
        <v>315</v>
      </c>
      <c r="JH15" s="108"/>
      <c r="JI15" s="110" t="s">
        <v>315</v>
      </c>
      <c r="JJ15" s="109" t="s">
        <v>315</v>
      </c>
      <c r="JK15" s="108"/>
      <c r="JL15" s="110" t="s">
        <v>315</v>
      </c>
      <c r="JM15" s="109" t="s">
        <v>315</v>
      </c>
      <c r="JN15" s="108"/>
      <c r="JO15" s="110" t="s">
        <v>315</v>
      </c>
      <c r="JP15" s="109" t="s">
        <v>315</v>
      </c>
      <c r="JQ15" s="108"/>
      <c r="JR15" s="110" t="s">
        <v>315</v>
      </c>
      <c r="JS15" s="109" t="s">
        <v>315</v>
      </c>
      <c r="JT15" s="108"/>
      <c r="JU15" s="110" t="s">
        <v>315</v>
      </c>
      <c r="JV15" s="109" t="s">
        <v>315</v>
      </c>
      <c r="JW15" s="108"/>
      <c r="JX15" s="110" t="s">
        <v>315</v>
      </c>
      <c r="JY15" s="109" t="s">
        <v>315</v>
      </c>
      <c r="JZ15" s="108"/>
      <c r="KA15" s="110" t="s">
        <v>315</v>
      </c>
      <c r="KB15" s="109" t="s">
        <v>315</v>
      </c>
      <c r="KC15" s="108"/>
      <c r="KD15" s="110" t="s">
        <v>315</v>
      </c>
      <c r="KE15" s="109" t="s">
        <v>315</v>
      </c>
      <c r="KF15" s="108"/>
      <c r="KG15" s="110" t="s">
        <v>315</v>
      </c>
      <c r="KH15" s="109" t="s">
        <v>315</v>
      </c>
      <c r="KI15" s="108"/>
      <c r="KJ15" s="110" t="s">
        <v>315</v>
      </c>
      <c r="KK15" s="109" t="s">
        <v>315</v>
      </c>
      <c r="KL15" s="108"/>
      <c r="KM15" s="110" t="s">
        <v>315</v>
      </c>
      <c r="KN15" s="109" t="s">
        <v>315</v>
      </c>
      <c r="KO15" s="108"/>
      <c r="KP15" s="110" t="s">
        <v>315</v>
      </c>
      <c r="KQ15" s="109" t="s">
        <v>315</v>
      </c>
      <c r="KR15" s="108"/>
      <c r="KS15" s="110" t="s">
        <v>315</v>
      </c>
      <c r="KT15" s="109" t="s">
        <v>315</v>
      </c>
      <c r="KU15" s="108"/>
      <c r="KV15" s="110" t="s">
        <v>315</v>
      </c>
      <c r="KW15" s="109" t="s">
        <v>315</v>
      </c>
      <c r="KX15" s="108"/>
      <c r="KY15" s="110" t="s">
        <v>315</v>
      </c>
      <c r="KZ15" s="109" t="s">
        <v>315</v>
      </c>
      <c r="LA15" s="108"/>
      <c r="LB15" s="110" t="s">
        <v>315</v>
      </c>
      <c r="LC15" s="109" t="s">
        <v>315</v>
      </c>
      <c r="LD15" s="108"/>
      <c r="LE15" s="110" t="s">
        <v>315</v>
      </c>
      <c r="LF15" s="109" t="s">
        <v>315</v>
      </c>
      <c r="LG15" s="108"/>
      <c r="LH15" s="110" t="s">
        <v>315</v>
      </c>
      <c r="LI15" s="109" t="s">
        <v>315</v>
      </c>
      <c r="LJ15" s="108"/>
      <c r="LK15" s="109" t="s">
        <v>315</v>
      </c>
    </row>
    <row r="16" spans="1:323" ht="24" hidden="1" customHeight="1" x14ac:dyDescent="0.2">
      <c r="A16" s="187" t="s">
        <v>22</v>
      </c>
      <c r="B16" s="150">
        <f>IFERROR(VLOOKUP($D16,[1]受注ﾌｧｲﾙ!$A$3:$BZ$1314,5,FALSE),"-")</f>
        <v>46094.564965277779</v>
      </c>
      <c r="C16" s="154">
        <f>IFERROR(VLOOKUP($D16,[1]受注ﾌｧｲﾙ!$A$3:$BZ$1314,6,FALSE),"-")</f>
        <v>0</v>
      </c>
      <c r="D16" s="823" t="s">
        <v>764</v>
      </c>
      <c r="E16" s="39">
        <f>IFERROR(VLOOKUP($D16,[1]受注ﾌｧｲﾙ!$A$3:$BZ$1314,17,FALSE),"-")</f>
        <v>6710</v>
      </c>
      <c r="F16" s="5" t="str">
        <f>IFERROR(VLOOKUP($D16,[1]受注ﾌｧｲﾙ!$A$3:$BZ$1314,18,FALSE),"-")</f>
        <v>10010-AY00- 750X200</v>
      </c>
      <c r="G16" s="5" t="str">
        <f>IFERROR(VLOOKUP($D16,[1]受注ﾌｧｲﾙ!$A$3:$BZ$1314,19,FALSE),"-")</f>
        <v>FA</v>
      </c>
      <c r="H16" s="5" t="str">
        <f>IFERROR(VLOOKUP($D16,[1]受注ﾌｧｲﾙ!$A$3:$BZ$1314,20,FALSE),"-")</f>
        <v>GR0</v>
      </c>
      <c r="I16" s="5" t="str">
        <f>IFERROR(VLOOKUP($D16,[1]受注ﾌｧｲﾙ!$A$3:$BZ$1314,21,FALSE),"-")</f>
        <v>C</v>
      </c>
      <c r="J16" s="15">
        <f>IFERROR(VLOOKUP($D16,[1]受注ﾌｧｲﾙ!$A$3:$BZ$1314,22,FALSE),"-")</f>
        <v>800</v>
      </c>
      <c r="K16" s="5" t="str">
        <f>IFERROR(VLOOKUP($D16,[1]受注ﾌｧｲﾙ!$A$3:$BZ$1314,8,FALSE),"-")</f>
        <v>10010-FY00- 740X200</v>
      </c>
      <c r="L16" s="5" t="str">
        <f>IFERROR(VLOOKUP($D16,[1]受注ﾌｧｲﾙ!$A$3:$BZ$1314,9,FALSE),"-")</f>
        <v>FA</v>
      </c>
      <c r="M16" s="5" t="str">
        <f>IFERROR(VLOOKUP($D16,[1]受注ﾌｧｲﾙ!$A$3:$BZ$1314,10,FALSE),"-")</f>
        <v>GR0</v>
      </c>
      <c r="N16" s="5" t="str">
        <f>IFERROR(VLOOKUP($D16,[1]受注ﾌｧｲﾙ!$A$3:$BZ$1314,11,FALSE),"-")</f>
        <v>C</v>
      </c>
      <c r="O16" s="15">
        <f>IFERROR(VLOOKUP($D16,[1]受注ﾌｧｲﾙ!$A$3:$BZ$1314,13,FALSE),"-")</f>
        <v>800</v>
      </c>
      <c r="P16" s="5">
        <f>IFERROR(VLOOKUP($D16,[1]受注ﾌｧｲﾙ!$A$3:$BZ$1314,15,FALSE),"-")</f>
        <v>0</v>
      </c>
      <c r="Q16" s="40">
        <f>IFERROR((VLOOKUP($D16,[1]受注ﾌｧｲﾙ!$A$3:$BZ$1314,16,FALSE)*J16),"-")</f>
        <v>800</v>
      </c>
      <c r="R16" s="40">
        <f>IFERROR(VLOOKUP($D16,[4]加工日報ｴﾝﾎﾞｽ!$A$5:$DZ$1000,107,FALSE),"-")</f>
        <v>800</v>
      </c>
      <c r="S16" s="5" t="str">
        <f>IFERROR(VLOOKUP($D16,[1]受注ﾌｧｲﾙ!$A$3:$BZ$1314,26,FALSE),"-")</f>
        <v>ｴﾝﾎﾞｽ</v>
      </c>
      <c r="T16" s="86" t="str">
        <f>IFERROR(VLOOKUP($D16,[1]受注ﾌｧｲﾙ!$A$3:$BZ$1314,23,FALSE),"-")</f>
        <v>滋賀</v>
      </c>
      <c r="U16" s="4"/>
      <c r="V16" s="4"/>
      <c r="W16" s="4">
        <f>IFERROR(VLOOKUP($D16,[1]受注ﾌｧｲﾙ!$A$3:$BZ$1314,25,FALSE),"-")</f>
        <v>46113</v>
      </c>
      <c r="X16" s="4">
        <f>IFERROR(VLOOKUP($D16,[1]受注ﾌｧｲﾙ!$A$3:$BZ$1314,32,FALSE),"-")</f>
        <v>46118</v>
      </c>
      <c r="Y16" s="4">
        <f>IFERROR(VLOOKUP($D16,[1]受注ﾌｧｲﾙ!$A$3:$BZ$1314,33,FALSE),"-")</f>
        <v>46118</v>
      </c>
      <c r="Z16" s="4">
        <f>IFERROR(IF(COUNT($AT16:$LJ16),INDEX($AT$4:$LJ$4,MATCH(0,INDEX(0/($AT16:$LJ16),),0)),"-"),"-")</f>
        <v>46114</v>
      </c>
      <c r="AA16" s="57">
        <f>IFERROR(VLOOKUP($D16,[4]加工日報ｴﾝﾎﾞｽ!$A$5:$DZ$1000,2,FALSE),"-")</f>
        <v>46114</v>
      </c>
      <c r="AB16" s="58">
        <f>IFERROR(VLOOKUP($D16,[4]加工日報ｴﾝﾎﾞｽ!$A$5:$DZ$1000,108,FALSE),"-")</f>
        <v>800</v>
      </c>
      <c r="AC16" s="21">
        <f>SUM(AT16:LK16)</f>
        <v>800</v>
      </c>
      <c r="AD16" s="410" t="str">
        <f>IFERROR(VLOOKUP($D16,[1]受注ﾌｧｲﾙ!$A$3:$BZ$1314,27,FALSE),"-")&amp;"　"&amp;IFERROR(VLOOKUP($D16,[1]受注ﾌｧｲﾙ!$A$3:$BZ$1314,28,FALSE),"-")&amp;"　"&amp;IFERROR(VLOOKUP($D16,[1]受注ﾌｧｲﾙ!$A$3:$BZ$1314,29,FALSE),"-")</f>
        <v>　　</v>
      </c>
      <c r="AE16" s="3"/>
      <c r="AF16" s="31" t="str">
        <f>IFERROR(VLOOKUP($D16,[4]加工日報ｴﾝﾎﾞｽ!$A$5:$DZ$1000,94,FALSE),"-")</f>
        <v>完</v>
      </c>
      <c r="AG16" s="38" t="str">
        <f>IFERROR(VLOOKUP($D16,[1]受注ﾌｧｲﾙ!$A$3:$BZ$1314,2,FALSE),"-")</f>
        <v>通常入力</v>
      </c>
      <c r="AH16" s="38" t="str">
        <f>IFERROR(VLOOKUP($D16,[1]受注ﾌｧｲﾙ!$A$3:$BZ$1314,3,FALSE),"-")</f>
        <v>後加工</v>
      </c>
      <c r="AI16" s="43" t="str">
        <f>IFERROR(VLOOKUP($D16,[1]受注ﾌｧｲﾙ!$A$3:$BZ$1314,31,FALSE),"-")</f>
        <v>ﾆｯｸｽ</v>
      </c>
      <c r="AJ16" s="43" t="str">
        <f>IFERROR(VLOOKUP($D16,[1]受注ﾌｧｲﾙ!$A$3:$BZ$1314,12,FALSE),"-")</f>
        <v xml:space="preserve"> </v>
      </c>
      <c r="AK16" s="228" t="str">
        <f>IFERROR(VLOOKUP($D16,[1]受注ﾌｧｲﾙ!$A$3:$BZ$1314,24,FALSE),"-")</f>
        <v>ｴﾝﾎﾞｽ</v>
      </c>
      <c r="AL16" s="3"/>
      <c r="AM16" s="3"/>
      <c r="AN16" s="3"/>
      <c r="AO16" s="3"/>
      <c r="AP16" s="3"/>
      <c r="AQ16" s="43" t="s">
        <v>467</v>
      </c>
      <c r="AR16" s="3"/>
      <c r="AS16" s="109" t="str">
        <f>IF($W16="","",IF($W16=AT$4,"→",""))</f>
        <v/>
      </c>
      <c r="AT16" s="108"/>
      <c r="AU16" s="110" t="str">
        <f>IF($Y16="","",IF($Y16=AT$4,"⇒",""))</f>
        <v/>
      </c>
      <c r="AV16" s="109" t="str">
        <f>IF($W16="","",IF($W16=AW$4,"→",""))</f>
        <v/>
      </c>
      <c r="AW16" s="108"/>
      <c r="AX16" s="110" t="str">
        <f>IF($Y16="","",IF($Y16=AW$4,"⇒",""))</f>
        <v/>
      </c>
      <c r="AY16" s="109" t="str">
        <f>IF($W16="","",IF($W16=AZ$4,"→",""))</f>
        <v/>
      </c>
      <c r="AZ16" s="260"/>
      <c r="BA16" s="110" t="str">
        <f>IF($Y16="","",IF($Y16=AZ$4,"⇒",""))</f>
        <v/>
      </c>
      <c r="BB16" s="109" t="str">
        <f>IF($W16="","",IF($W16=BC$4,"→",""))</f>
        <v/>
      </c>
      <c r="BC16" s="108"/>
      <c r="BD16" s="110" t="str">
        <f>IF($Y16="","",IF($Y16=BC$4,"⇒",""))</f>
        <v/>
      </c>
      <c r="BE16" s="109" t="str">
        <f>IF($W16="","",IF($W16=BF$4,"→",""))</f>
        <v/>
      </c>
      <c r="BF16" s="108"/>
      <c r="BG16" s="110" t="str">
        <f>IF($Y16="","",IF($Y16=BF$4,"⇒",""))</f>
        <v/>
      </c>
      <c r="BH16" s="109" t="str">
        <f>IF($W16="","",IF($W16=BI$4,"→",""))</f>
        <v/>
      </c>
      <c r="BI16" s="108"/>
      <c r="BJ16" s="110" t="str">
        <f>IF($Y16="","",IF($Y16=BI$4,"⇒",""))</f>
        <v/>
      </c>
      <c r="BK16" s="109" t="str">
        <f>IF($W16="","",IF($W16=BL$4,"→",""))</f>
        <v/>
      </c>
      <c r="BL16" s="108"/>
      <c r="BM16" s="110" t="str">
        <f>IF($Y16="","",IF($Y16=BL$4,"⇒",""))</f>
        <v/>
      </c>
      <c r="BN16" s="109" t="str">
        <f>IF($W16="","",IF($W16=BO$4,"→",""))</f>
        <v/>
      </c>
      <c r="BO16" s="108"/>
      <c r="BP16" s="110" t="str">
        <f>IF($Y16="","",IF($Y16=BO$4,"⇒",""))</f>
        <v/>
      </c>
      <c r="BQ16" s="109" t="str">
        <f>IF($W16="","",IF($W16=BR$4,"→",""))</f>
        <v/>
      </c>
      <c r="BR16" s="108"/>
      <c r="BS16" s="110" t="str">
        <f>IF($Y16="","",IF($Y16=BR$4,"⇒",""))</f>
        <v/>
      </c>
      <c r="BT16" s="109" t="str">
        <f>IF($W16="","",IF($W16=BU$4,"→",""))</f>
        <v/>
      </c>
      <c r="BU16" s="108"/>
      <c r="BV16" s="110" t="str">
        <f>IF($Y16="","",IF($Y16=BU$4,"⇒",""))</f>
        <v/>
      </c>
      <c r="BW16" s="109" t="str">
        <f>IF($W16="","",IF($W16=BX$4,"→",""))</f>
        <v/>
      </c>
      <c r="BX16" s="108"/>
      <c r="BY16" s="110" t="str">
        <f>IF($Y16="","",IF($Y16=BX$4,"⇒",""))</f>
        <v/>
      </c>
      <c r="BZ16" s="109" t="str">
        <f>IF($W16="","",IF($W16=CA$4,"→",""))</f>
        <v/>
      </c>
      <c r="CA16" s="108"/>
      <c r="CB16" s="110" t="str">
        <f>IF($Y16="","",IF($Y16=CA$4,"⇒",""))</f>
        <v/>
      </c>
      <c r="CC16" s="109" t="str">
        <f>IF($W16="","",IF($W16=CD$4,"→",""))</f>
        <v/>
      </c>
      <c r="CD16" s="108"/>
      <c r="CE16" s="110" t="str">
        <f>IF($Y16="","",IF($Y16=CD$4,"⇒",""))</f>
        <v/>
      </c>
      <c r="CF16" s="109" t="str">
        <f>IF($W16="","",IF($W16=CG$4,"→",""))</f>
        <v/>
      </c>
      <c r="CG16" s="108"/>
      <c r="CH16" s="110" t="str">
        <f>IF($Y16="","",IF($Y16=CG$4,"⇒",""))</f>
        <v/>
      </c>
      <c r="CI16" s="109" t="str">
        <f>IF($W16="","",IF($W16=CJ$4,"→",""))</f>
        <v/>
      </c>
      <c r="CJ16" s="108"/>
      <c r="CK16" s="110" t="str">
        <f>IF($Y16="","",IF($Y16=CJ$4,"⇒",""))</f>
        <v/>
      </c>
      <c r="CL16" s="109" t="str">
        <f>IF($W16="","",IF($W16=CM$4,"→",""))</f>
        <v/>
      </c>
      <c r="CM16" s="108"/>
      <c r="CN16" s="110" t="str">
        <f>IF($Y16="","",IF($Y16=CM$4,"⇒",""))</f>
        <v/>
      </c>
      <c r="CO16" s="109" t="str">
        <f>IF($W16="","",IF($W16=CP$4,"→",""))</f>
        <v/>
      </c>
      <c r="CP16" s="108"/>
      <c r="CQ16" s="110" t="str">
        <f>IF($Y16="","",IF($Y16=CP$4,"⇒",""))</f>
        <v/>
      </c>
      <c r="CR16" s="109" t="str">
        <f>IF($W16="","",IF($W16=CS$4,"→",""))</f>
        <v/>
      </c>
      <c r="CS16" s="108"/>
      <c r="CT16" s="110" t="str">
        <f>IF($Y16="","",IF($Y16=CS$4,"⇒",""))</f>
        <v/>
      </c>
      <c r="CU16" s="109" t="str">
        <f>IF($W16="","",IF($W16=CV$4,"→",""))</f>
        <v/>
      </c>
      <c r="CV16" s="108"/>
      <c r="CW16" s="110" t="str">
        <f>IF($Y16="","",IF($Y16=CV$4,"⇒",""))</f>
        <v/>
      </c>
      <c r="CX16" s="109" t="str">
        <f>IF($W16="","",IF($W16=CY$4,"→",""))</f>
        <v/>
      </c>
      <c r="CY16" s="108"/>
      <c r="CZ16" s="110" t="str">
        <f>IF($Y16="","",IF($Y16=CY$4,"⇒",""))</f>
        <v/>
      </c>
      <c r="DA16" s="109" t="str">
        <f>IF($W16="","",IF($W16=DB$4,"→",""))</f>
        <v/>
      </c>
      <c r="DB16" s="108"/>
      <c r="DC16" s="110" t="str">
        <f>IF($Y16="","",IF($Y16=DB$4,"⇒",""))</f>
        <v/>
      </c>
      <c r="DD16" s="109" t="str">
        <f>IF($W16="","",IF($W16=DE$4,"→",""))</f>
        <v/>
      </c>
      <c r="DE16" s="108"/>
      <c r="DF16" s="110" t="str">
        <f>IF($Y16="","",IF($Y16=DE$4,"⇒",""))</f>
        <v/>
      </c>
      <c r="DG16" s="109" t="str">
        <f>IF($W16="","",IF($W16=DH$4,"→",""))</f>
        <v/>
      </c>
      <c r="DH16" s="108"/>
      <c r="DI16" s="110" t="str">
        <f>IF($Y16="","",IF($Y16=DH$4,"⇒",""))</f>
        <v/>
      </c>
      <c r="DJ16" s="109" t="str">
        <f>IF($W16="","",IF($W16=DK$4,"→",""))</f>
        <v/>
      </c>
      <c r="DK16" s="108"/>
      <c r="DL16" s="110" t="str">
        <f>IF($Y16="","",IF($Y16=DK$4,"⇒",""))</f>
        <v/>
      </c>
      <c r="DM16" s="109" t="str">
        <f>IF($W16="","",IF($W16=DN$4,"→",""))</f>
        <v/>
      </c>
      <c r="DN16" s="108"/>
      <c r="DO16" s="110" t="str">
        <f>IF($Y16="","",IF($Y16=DN$4,"⇒",""))</f>
        <v/>
      </c>
      <c r="DP16" s="109" t="str">
        <f>IF($W16="","",IF($W16=DQ$4,"→",""))</f>
        <v/>
      </c>
      <c r="DQ16" s="108"/>
      <c r="DR16" s="110" t="str">
        <f>IF($Y16="","",IF($Y16=DQ$4,"⇒",""))</f>
        <v/>
      </c>
      <c r="DS16" s="109" t="str">
        <f>IF($W16="","",IF($W16=DT$4,"→",""))</f>
        <v/>
      </c>
      <c r="DT16" s="108"/>
      <c r="DU16" s="110" t="str">
        <f>IF($Y16="","",IF($Y16=DT$4,"⇒",""))</f>
        <v/>
      </c>
      <c r="DV16" s="109" t="str">
        <f>IF($W16="","",IF($W16=DW$4,"→",""))</f>
        <v/>
      </c>
      <c r="DW16" s="108"/>
      <c r="DX16" s="110" t="str">
        <f>IF($Y16="","",IF($Y16=DW$4,"⇒",""))</f>
        <v/>
      </c>
      <c r="DY16" s="109" t="str">
        <f>IF($W16="","",IF($W16=DZ$4,"→",""))</f>
        <v/>
      </c>
      <c r="DZ16" s="108"/>
      <c r="EA16" s="110" t="str">
        <f>IF($Y16="","",IF($Y16=DZ$4,"⇒",""))</f>
        <v/>
      </c>
      <c r="EB16" s="109" t="str">
        <f>IF($W16="","",IF($W16=EC$4,"→",""))</f>
        <v/>
      </c>
      <c r="EC16" s="108"/>
      <c r="ED16" s="110" t="str">
        <f>IF($Y16="","",IF($Y16=EC$4,"⇒",""))</f>
        <v/>
      </c>
      <c r="EE16" s="109" t="str">
        <f>IF($W16="","",IF($W16=EF$4,"→",""))</f>
        <v/>
      </c>
      <c r="EF16" s="108"/>
      <c r="EG16" s="109" t="str">
        <f t="shared" ref="EG16:EH23" si="0">IF($W16="","",IF($W16=EH$4,"→",""))</f>
        <v/>
      </c>
      <c r="EH16" s="109" t="str">
        <f t="shared" si="0"/>
        <v>→</v>
      </c>
      <c r="EI16" s="108"/>
      <c r="EJ16" s="110" t="str">
        <f>IF($Y16="","",IF($Y16=EI$4,"⇒",""))</f>
        <v/>
      </c>
      <c r="EK16" s="109" t="str">
        <f>IF($W16="","",IF($W16=EL$4,"→",""))</f>
        <v/>
      </c>
      <c r="EL16" s="849">
        <v>800</v>
      </c>
      <c r="EM16" s="110" t="str">
        <f>IF($Y16="","",IF($Y16=EL$4,"⇒",""))</f>
        <v/>
      </c>
      <c r="EN16" s="109" t="str">
        <f>IF($W16="","",IF($W16=EO$4,"→",""))</f>
        <v/>
      </c>
      <c r="EO16" s="260"/>
      <c r="EP16" s="110" t="str">
        <f>IF($Y16="","",IF($Y16=EO$4,"⇒",""))</f>
        <v/>
      </c>
      <c r="EQ16" s="109" t="str">
        <f>IF($W16="","",IF($W16=ER$4,"→",""))</f>
        <v/>
      </c>
      <c r="ER16" s="108"/>
      <c r="ES16" s="110" t="str">
        <f>IF($Y16="","",IF($Y16=ER$4,"⇒",""))</f>
        <v/>
      </c>
      <c r="ET16" s="109" t="str">
        <f>IF($W16="","",IF($W16=EU$4,"→",""))</f>
        <v/>
      </c>
      <c r="EU16" s="108"/>
      <c r="EV16" s="110" t="str">
        <f>IF($Y16="","",IF($Y16=EU$4,"⇒",""))</f>
        <v/>
      </c>
      <c r="EW16" s="109" t="str">
        <f>IF($W16="","",IF($W16=EX$4,"→",""))</f>
        <v/>
      </c>
      <c r="EX16" s="108"/>
      <c r="EY16" s="110" t="str">
        <f>IF($Y16="","",IF($Y16=EX$4,"⇒",""))</f>
        <v>⇒</v>
      </c>
      <c r="EZ16" s="109" t="str">
        <f>IF($W16="","",IF($W16=FA$4,"→",""))</f>
        <v/>
      </c>
      <c r="FA16" s="108"/>
      <c r="FB16" s="110" t="str">
        <f>IF($Y16="","",IF($Y16=FA$4,"⇒",""))</f>
        <v/>
      </c>
      <c r="FC16" s="109" t="str">
        <f>IF($W16="","",IF($W16=FD$4,"→",""))</f>
        <v/>
      </c>
      <c r="FD16" s="108"/>
      <c r="FE16" s="110" t="str">
        <f>IF($Y16="","",IF($Y16=FD$4,"⇒",""))</f>
        <v/>
      </c>
      <c r="FF16" s="109" t="str">
        <f>IF($W16="","",IF($W16=FG$4,"→",""))</f>
        <v/>
      </c>
      <c r="FG16" s="108"/>
      <c r="FH16" s="110" t="str">
        <f>IF($Y16="","",IF($Y16=FG$4,"⇒",""))</f>
        <v/>
      </c>
      <c r="FI16" s="109" t="str">
        <f>IF($W16="","",IF($W16=FJ$4,"→",""))</f>
        <v/>
      </c>
      <c r="FJ16" s="108"/>
      <c r="FK16" s="110" t="str">
        <f>IF($Y16="","",IF($Y16=FJ$4,"⇒",""))</f>
        <v/>
      </c>
      <c r="FL16" s="109" t="str">
        <f>IF($W16="","",IF($W16=FM$4,"→",""))</f>
        <v/>
      </c>
      <c r="FM16" s="108"/>
      <c r="FN16" s="110" t="str">
        <f>IF($Y16="","",IF($Y16=FM$4,"⇒",""))</f>
        <v/>
      </c>
      <c r="FO16" s="109" t="str">
        <f>IF($W16="","",IF($W16=FP$4,"→",""))</f>
        <v/>
      </c>
      <c r="FP16" s="108"/>
      <c r="FQ16" s="110" t="str">
        <f>IF($Y16="","",IF($Y16=FP$4,"⇒",""))</f>
        <v/>
      </c>
      <c r="FR16" s="109" t="str">
        <f>IF($W16="","",IF($W16=FS$4,"→",""))</f>
        <v/>
      </c>
      <c r="FS16" s="108"/>
      <c r="FT16" s="110" t="str">
        <f>IF($Y16="","",IF($Y16=FS$4,"⇒",""))</f>
        <v/>
      </c>
      <c r="FU16" s="109" t="str">
        <f>IF($W16="","",IF($W16=FV$4,"→",""))</f>
        <v/>
      </c>
      <c r="FV16" s="108"/>
      <c r="FW16" s="110" t="str">
        <f>IF($Y16="","",IF($Y16=FV$4,"⇒",""))</f>
        <v/>
      </c>
      <c r="FX16" s="109" t="str">
        <f>IF($W16="","",IF($W16=FY$4,"→",""))</f>
        <v/>
      </c>
      <c r="FY16" s="108"/>
      <c r="FZ16" s="110" t="str">
        <f>IF($Y16="","",IF($Y16=FY$4,"⇒",""))</f>
        <v/>
      </c>
      <c r="GA16" s="109" t="str">
        <f>IF($W16="","",IF($W16=GB$4,"→",""))</f>
        <v/>
      </c>
      <c r="GB16" s="108"/>
      <c r="GC16" s="110" t="str">
        <f>IF($Y16="","",IF($Y16=GB$4,"⇒",""))</f>
        <v/>
      </c>
      <c r="GD16" s="109" t="str">
        <f>IF($W16="","",IF($W16=GE$4,"→",""))</f>
        <v/>
      </c>
      <c r="GE16" s="108"/>
      <c r="GF16" s="110" t="str">
        <f>IF($Y16="","",IF($Y16=GE$4,"⇒",""))</f>
        <v/>
      </c>
      <c r="GG16" s="109" t="str">
        <f>IF($W16="","",IF($W16=GH$4,"→",""))</f>
        <v/>
      </c>
      <c r="GH16" s="108"/>
      <c r="GI16" s="110" t="str">
        <f>IF($Y16="","",IF($Y16=GH$4,"⇒",""))</f>
        <v/>
      </c>
      <c r="GJ16" s="109" t="str">
        <f>IF($W16="","",IF($W16=GK$4,"→",""))</f>
        <v/>
      </c>
      <c r="GK16" s="108"/>
      <c r="GL16" s="110" t="str">
        <f>IF($Y16="","",IF($Y16=GK$4,"⇒",""))</f>
        <v/>
      </c>
      <c r="GM16" s="109" t="str">
        <f>IF($W16="","",IF($W16=GN$4,"→",""))</f>
        <v/>
      </c>
      <c r="GN16" s="108"/>
      <c r="GO16" s="110" t="str">
        <f>IF($Y16="","",IF($Y16=GN$4,"⇒",""))</f>
        <v/>
      </c>
      <c r="GP16" s="109" t="str">
        <f>IF($W16="","",IF($W16=GQ$4,"→",""))</f>
        <v/>
      </c>
      <c r="GQ16" s="108"/>
      <c r="GR16" s="110" t="str">
        <f>IF($Y16="","",IF($Y16=GQ$4,"⇒",""))</f>
        <v/>
      </c>
      <c r="GS16" s="109" t="str">
        <f>IF($W16="","",IF($W16=GT$4,"→",""))</f>
        <v/>
      </c>
      <c r="GT16" s="108"/>
      <c r="GU16" s="110" t="str">
        <f>IF($Y16="","",IF($Y16=GT$4,"⇒",""))</f>
        <v/>
      </c>
      <c r="GV16" s="109" t="str">
        <f>IF($W16="","",IF($W16=GW$4,"→",""))</f>
        <v/>
      </c>
      <c r="GW16" s="108"/>
      <c r="GX16" s="110" t="str">
        <f>IF($Y16="","",IF($Y16=GW$4,"⇒",""))</f>
        <v/>
      </c>
      <c r="GY16" s="109" t="str">
        <f>IF($W16="","",IF($W16=GZ$4,"→",""))</f>
        <v/>
      </c>
      <c r="GZ16" s="108"/>
      <c r="HA16" s="110" t="str">
        <f>IF($Y16="","",IF($Y16=GZ$4,"⇒",""))</f>
        <v/>
      </c>
      <c r="HB16" s="109" t="str">
        <f>IF($W16="","",IF($W16=HC$4,"→",""))</f>
        <v/>
      </c>
      <c r="HC16" s="108"/>
      <c r="HD16" s="110" t="str">
        <f>IF($Y16="","",IF($Y16=HC$4,"⇒",""))</f>
        <v/>
      </c>
      <c r="HE16" s="109" t="str">
        <f>IF($W16="","",IF($W16=HF$4,"→",""))</f>
        <v/>
      </c>
      <c r="HF16" s="108"/>
      <c r="HG16" s="110" t="str">
        <f>IF($Y16="","",IF($Y16=HF$4,"⇒",""))</f>
        <v/>
      </c>
      <c r="HH16" s="109" t="str">
        <f>IF($W16="","",IF($W16=HI$4,"→",""))</f>
        <v/>
      </c>
      <c r="HI16" s="108"/>
      <c r="HJ16" s="110" t="str">
        <f>IF($Y16="","",IF($Y16=HI$4,"⇒",""))</f>
        <v/>
      </c>
      <c r="HK16" s="109" t="str">
        <f>IF($W16="","",IF($W16=HL$4,"→",""))</f>
        <v/>
      </c>
      <c r="HL16" s="108"/>
      <c r="HM16" s="110" t="str">
        <f>IF($Y16="","",IF($Y16=HL$4,"⇒",""))</f>
        <v/>
      </c>
      <c r="HN16" s="109" t="str">
        <f>IF($W16="","",IF($W16=HO$4,"→",""))</f>
        <v/>
      </c>
      <c r="HO16" s="108"/>
      <c r="HP16" s="110" t="str">
        <f>IF($Y16="","",IF($Y16=HO$4,"⇒",""))</f>
        <v/>
      </c>
      <c r="HQ16" s="109" t="str">
        <f>IF($W16="","",IF($W16=HR$4,"→",""))</f>
        <v/>
      </c>
      <c r="HR16" s="108"/>
      <c r="HS16" s="110" t="str">
        <f>IF($Y16="","",IF($Y16=HR$4,"⇒",""))</f>
        <v/>
      </c>
      <c r="HT16" s="109" t="str">
        <f>IF($W16="","",IF($W16=HU$4,"→",""))</f>
        <v/>
      </c>
      <c r="HU16" s="108"/>
      <c r="HV16" s="109" t="str">
        <f t="shared" ref="HV16:HW23" si="1">IF($W16="","",IF($W16=HW$4,"→",""))</f>
        <v/>
      </c>
      <c r="HW16" s="109" t="str">
        <f t="shared" si="1"/>
        <v/>
      </c>
      <c r="HX16" s="108"/>
      <c r="HY16" s="110" t="str">
        <f>IF($Y16="","",IF($Y16=HX$4,"⇒",""))</f>
        <v/>
      </c>
      <c r="HZ16" s="109" t="str">
        <f>IF($W16="","",IF($W16=IA$4,"→",""))</f>
        <v/>
      </c>
      <c r="IA16" s="108"/>
      <c r="IB16" s="110" t="str">
        <f>IF($Y16="","",IF($Y16=IA$4,"⇒",""))</f>
        <v/>
      </c>
      <c r="IC16" s="109" t="str">
        <f>IF($W16="","",IF($W16=ID$4,"→",""))</f>
        <v/>
      </c>
      <c r="ID16" s="260"/>
      <c r="IE16" s="110" t="str">
        <f>IF($Y16="","",IF($Y16=ID$4,"⇒",""))</f>
        <v/>
      </c>
      <c r="IF16" s="109" t="str">
        <f>IF($W16="","",IF($W16=IG$4,"→",""))</f>
        <v/>
      </c>
      <c r="IG16" s="108"/>
      <c r="IH16" s="110" t="str">
        <f>IF($Y16="","",IF($Y16=IG$4,"⇒",""))</f>
        <v/>
      </c>
      <c r="II16" s="109" t="str">
        <f>IF($W16="","",IF($W16=IJ$4,"→",""))</f>
        <v/>
      </c>
      <c r="IJ16" s="108"/>
      <c r="IK16" s="110" t="str">
        <f>IF($Y16="","",IF($Y16=IJ$4,"⇒",""))</f>
        <v/>
      </c>
      <c r="IL16" s="109" t="str">
        <f>IF($W16="","",IF($W16=IM$4,"→",""))</f>
        <v/>
      </c>
      <c r="IM16" s="108"/>
      <c r="IN16" s="110" t="str">
        <f>IF($Y16="","",IF($Y16=IM$4,"⇒",""))</f>
        <v/>
      </c>
      <c r="IO16" s="109" t="str">
        <f>IF($W16="","",IF($W16=IP$4,"→",""))</f>
        <v/>
      </c>
      <c r="IP16" s="108"/>
      <c r="IQ16" s="110" t="str">
        <f>IF($Y16="","",IF($Y16=IP$4,"⇒",""))</f>
        <v/>
      </c>
      <c r="IR16" s="109" t="str">
        <f>IF($W16="","",IF($W16=IS$4,"→",""))</f>
        <v/>
      </c>
      <c r="IS16" s="108"/>
      <c r="IT16" s="110" t="str">
        <f>IF($Y16="","",IF($Y16=IS$4,"⇒",""))</f>
        <v/>
      </c>
      <c r="IU16" s="109" t="str">
        <f>IF($W16="","",IF($W16=IV$4,"→",""))</f>
        <v/>
      </c>
      <c r="IV16" s="108"/>
      <c r="IW16" s="110" t="str">
        <f>IF($Y16="","",IF($Y16=IV$4,"⇒",""))</f>
        <v/>
      </c>
      <c r="IX16" s="109" t="str">
        <f>IF($W16="","",IF($W16=IY$4,"→",""))</f>
        <v/>
      </c>
      <c r="IY16" s="108"/>
      <c r="IZ16" s="110" t="str">
        <f>IF($Y16="","",IF($Y16=IY$4,"⇒",""))</f>
        <v/>
      </c>
      <c r="JA16" s="109" t="str">
        <f>IF($W16="","",IF($W16=JB$4,"→",""))</f>
        <v/>
      </c>
      <c r="JB16" s="108"/>
      <c r="JC16" s="110" t="str">
        <f>IF($Y16="","",IF($Y16=JB$4,"⇒",""))</f>
        <v/>
      </c>
      <c r="JD16" s="109" t="str">
        <f>IF($W16="","",IF($W16=JE$4,"→",""))</f>
        <v/>
      </c>
      <c r="JE16" s="108"/>
      <c r="JF16" s="110" t="str">
        <f>IF($Y16="","",IF($Y16=JE$4,"⇒",""))</f>
        <v/>
      </c>
      <c r="JG16" s="109" t="str">
        <f>IF($W16="","",IF($W16=JH$4,"→",""))</f>
        <v/>
      </c>
      <c r="JH16" s="108"/>
      <c r="JI16" s="110" t="str">
        <f>IF($Y16="","",IF($Y16=JH$4,"⇒",""))</f>
        <v/>
      </c>
      <c r="JJ16" s="109" t="str">
        <f>IF($W16="","",IF($W16=JK$4,"→",""))</f>
        <v/>
      </c>
      <c r="JK16" s="108"/>
      <c r="JL16" s="110" t="str">
        <f>IF($Y16="","",IF($Y16=JK$4,"⇒",""))</f>
        <v/>
      </c>
      <c r="JM16" s="109" t="str">
        <f>IF($W16="","",IF($W16=JN$4,"→",""))</f>
        <v/>
      </c>
      <c r="JN16" s="108"/>
      <c r="JO16" s="110" t="str">
        <f>IF($Y16="","",IF($Y16=JN$4,"⇒",""))</f>
        <v/>
      </c>
      <c r="JP16" s="109" t="str">
        <f>IF($W16="","",IF($W16=JQ$4,"→",""))</f>
        <v/>
      </c>
      <c r="JQ16" s="108"/>
      <c r="JR16" s="110" t="str">
        <f>IF($Y16="","",IF($Y16=JQ$4,"⇒",""))</f>
        <v/>
      </c>
      <c r="JS16" s="109" t="str">
        <f>IF($W16="","",IF($W16=JT$4,"→",""))</f>
        <v/>
      </c>
      <c r="JT16" s="108"/>
      <c r="JU16" s="110" t="str">
        <f>IF($Y16="","",IF($Y16=JT$4,"⇒",""))</f>
        <v/>
      </c>
      <c r="JV16" s="109" t="str">
        <f>IF($W16="","",IF($W16=JW$4,"→",""))</f>
        <v/>
      </c>
      <c r="JW16" s="108"/>
      <c r="JX16" s="110" t="str">
        <f>IF($Y16="","",IF($Y16=JW$4,"⇒",""))</f>
        <v/>
      </c>
      <c r="JY16" s="109" t="str">
        <f>IF($W16="","",IF($W16=JZ$4,"→",""))</f>
        <v/>
      </c>
      <c r="JZ16" s="108"/>
      <c r="KA16" s="110" t="str">
        <f>IF($Y16="","",IF($Y16=JZ$4,"⇒",""))</f>
        <v/>
      </c>
      <c r="KB16" s="109" t="str">
        <f>IF($W16="","",IF($W16=KC$4,"→",""))</f>
        <v/>
      </c>
      <c r="KC16" s="108"/>
      <c r="KD16" s="110" t="str">
        <f>IF($Y16="","",IF($Y16=KC$4,"⇒",""))</f>
        <v/>
      </c>
      <c r="KE16" s="109" t="str">
        <f>IF($W16="","",IF($W16=KF$4,"→",""))</f>
        <v/>
      </c>
      <c r="KF16" s="108"/>
      <c r="KG16" s="110" t="str">
        <f>IF($Y16="","",IF($Y16=KF$4,"⇒",""))</f>
        <v/>
      </c>
      <c r="KH16" s="109" t="str">
        <f>IF($W16="","",IF($W16=KI$4,"→",""))</f>
        <v/>
      </c>
      <c r="KI16" s="108"/>
      <c r="KJ16" s="110" t="str">
        <f>IF($Y16="","",IF($Y16=KI$4,"⇒",""))</f>
        <v/>
      </c>
      <c r="KK16" s="109" t="str">
        <f>IF($W16="","",IF($W16=KL$4,"→",""))</f>
        <v/>
      </c>
      <c r="KL16" s="108"/>
      <c r="KM16" s="110" t="str">
        <f>IF($Y16="","",IF($Y16=KL$4,"⇒",""))</f>
        <v/>
      </c>
      <c r="KN16" s="109" t="str">
        <f>IF($W16="","",IF($W16=KO$4,"→",""))</f>
        <v/>
      </c>
      <c r="KO16" s="108"/>
      <c r="KP16" s="110" t="str">
        <f>IF($Y16="","",IF($Y16=KO$4,"⇒",""))</f>
        <v/>
      </c>
      <c r="KQ16" s="109" t="str">
        <f>IF($W16="","",IF($W16=KR$4,"→",""))</f>
        <v/>
      </c>
      <c r="KR16" s="108"/>
      <c r="KS16" s="110" t="str">
        <f>IF($Y16="","",IF($Y16=KR$4,"⇒",""))</f>
        <v/>
      </c>
      <c r="KT16" s="109" t="str">
        <f>IF($W16="","",IF($W16=KU$4,"→",""))</f>
        <v/>
      </c>
      <c r="KU16" s="108"/>
      <c r="KV16" s="110" t="str">
        <f>IF($Y16="","",IF($Y16=KU$4,"⇒",""))</f>
        <v/>
      </c>
      <c r="KW16" s="109" t="str">
        <f>IF($W16="","",IF($W16=KX$4,"→",""))</f>
        <v/>
      </c>
      <c r="KX16" s="108"/>
      <c r="KY16" s="110" t="str">
        <f>IF($Y16="","",IF($Y16=KX$4,"⇒",""))</f>
        <v/>
      </c>
      <c r="KZ16" s="109" t="str">
        <f>IF($W16="","",IF($W16=LA$4,"→",""))</f>
        <v/>
      </c>
      <c r="LA16" s="108"/>
      <c r="LB16" s="110" t="str">
        <f>IF($Y16="","",IF($Y16=LA$4,"⇒",""))</f>
        <v/>
      </c>
      <c r="LC16" s="109" t="str">
        <f>IF($W16="","",IF($W16=LD$4,"→",""))</f>
        <v/>
      </c>
      <c r="LD16" s="108"/>
      <c r="LE16" s="110" t="str">
        <f>IF($Y16="","",IF($Y16=LD$4,"⇒",""))</f>
        <v/>
      </c>
      <c r="LF16" s="109" t="str">
        <f>IF($W16="","",IF($W16=LG$4,"→",""))</f>
        <v/>
      </c>
      <c r="LG16" s="108"/>
      <c r="LH16" s="110" t="str">
        <f>IF($Y16="","",IF($Y16=LG$4,"⇒",""))</f>
        <v/>
      </c>
      <c r="LI16" s="109" t="str">
        <f>IF($W16="","",IF($W16=LJ$4,"→",""))</f>
        <v/>
      </c>
      <c r="LJ16" s="108"/>
      <c r="LK16" s="109" t="str">
        <f>IF($W16="","",IF($W16=LL$4,"→",""))</f>
        <v/>
      </c>
    </row>
    <row r="17" spans="1:323" ht="24" hidden="1" customHeight="1" x14ac:dyDescent="0.2">
      <c r="A17" s="187" t="s">
        <v>22</v>
      </c>
      <c r="B17" s="150">
        <f>IFERROR(VLOOKUP($D17,[1]受注ﾌｧｲﾙ!$A$3:$BZ$1314,5,FALSE),"-")</f>
        <v>46106.433287037034</v>
      </c>
      <c r="C17" s="154">
        <f>IFERROR(VLOOKUP($D17,[1]受注ﾌｧｲﾙ!$A$3:$BZ$1314,6,FALSE),"-")</f>
        <v>0</v>
      </c>
      <c r="D17" s="823" t="s">
        <v>803</v>
      </c>
      <c r="E17" s="39">
        <f>IFERROR(VLOOKUP($D17,[1]受注ﾌｧｲﾙ!$A$3:$BZ$1314,17,FALSE),"-")</f>
        <v>6710</v>
      </c>
      <c r="F17" s="5" t="str">
        <f>IFERROR(VLOOKUP($D17,[1]受注ﾌｧｲﾙ!$A$3:$BZ$1314,18,FALSE),"-")</f>
        <v>25020-AG00- 750X400</v>
      </c>
      <c r="G17" s="5" t="str">
        <f>IFERROR(VLOOKUP($D17,[1]受注ﾌｧｲﾙ!$A$3:$BZ$1314,19,FALSE),"-")</f>
        <v>FA</v>
      </c>
      <c r="H17" s="5" t="str">
        <f>IFERROR(VLOOKUP($D17,[1]受注ﾌｧｲﾙ!$A$3:$BZ$1314,20,FALSE),"-")</f>
        <v>GR0</v>
      </c>
      <c r="I17" s="5" t="str">
        <f>IFERROR(VLOOKUP($D17,[1]受注ﾌｧｲﾙ!$A$3:$BZ$1314,21,FALSE),"-")</f>
        <v>C</v>
      </c>
      <c r="J17" s="15">
        <f>IFERROR(VLOOKUP($D17,[1]受注ﾌｧｲﾙ!$A$3:$BZ$1314,22,FALSE),"-")</f>
        <v>1200</v>
      </c>
      <c r="K17" s="5" t="str">
        <f>IFERROR(VLOOKUP($D17,[1]受注ﾌｧｲﾙ!$A$3:$BZ$1314,8,FALSE),"-")</f>
        <v>25020-FG00- 740X200</v>
      </c>
      <c r="L17" s="5" t="str">
        <f>IFERROR(VLOOKUP($D17,[1]受注ﾌｧｲﾙ!$A$3:$BZ$1314,9,FALSE),"-")</f>
        <v>FA</v>
      </c>
      <c r="M17" s="5" t="str">
        <f>IFERROR(VLOOKUP($D17,[1]受注ﾌｧｲﾙ!$A$3:$BZ$1314,10,FALSE),"-")</f>
        <v>GR0</v>
      </c>
      <c r="N17" s="5" t="str">
        <f>IFERROR(VLOOKUP($D17,[1]受注ﾌｧｲﾙ!$A$3:$BZ$1314,11,FALSE),"-")</f>
        <v>M</v>
      </c>
      <c r="O17" s="15">
        <f>IFERROR(VLOOKUP($D17,[1]受注ﾌｧｲﾙ!$A$3:$BZ$1314,13,FALSE),"-")</f>
        <v>1200</v>
      </c>
      <c r="P17" s="5">
        <f>IFERROR(VLOOKUP($D17,[1]受注ﾌｧｲﾙ!$A$3:$BZ$1314,15,FALSE),"-")</f>
        <v>0</v>
      </c>
      <c r="Q17" s="40">
        <f>IFERROR((VLOOKUP($D17,[1]受注ﾌｧｲﾙ!$A$3:$BZ$1314,16,FALSE)*J17),"-")</f>
        <v>1200</v>
      </c>
      <c r="R17" s="40">
        <f>IFERROR(VLOOKUP($D17,[4]加工日報ｴﾝﾎﾞｽ!$A$5:$DZ$1000,107,FALSE),"-")</f>
        <v>1200</v>
      </c>
      <c r="S17" s="5" t="str">
        <f>IFERROR(VLOOKUP($D17,[1]受注ﾌｧｲﾙ!$A$3:$BZ$1314,26,FALSE),"-")</f>
        <v>ｴﾝﾎﾞｽ，分割</v>
      </c>
      <c r="T17" s="86" t="str">
        <f>IFERROR(VLOOKUP($D17,[1]受注ﾌｧｲﾙ!$A$3:$BZ$1314,23,FALSE),"-")</f>
        <v>湖南</v>
      </c>
      <c r="U17" s="4"/>
      <c r="V17" s="4"/>
      <c r="W17" s="4">
        <f>IFERROR(VLOOKUP($D17,[1]受注ﾌｧｲﾙ!$A$3:$BZ$1314,25,FALSE),"-")</f>
        <v>46114</v>
      </c>
      <c r="X17" s="4">
        <f>IFERROR(VLOOKUP($D17,[1]受注ﾌｧｲﾙ!$A$3:$BZ$1314,32,FALSE),"-")</f>
        <v>46118</v>
      </c>
      <c r="Y17" s="4">
        <f>IFERROR(VLOOKUP($D17,[1]受注ﾌｧｲﾙ!$A$3:$BZ$1314,33,FALSE),"-")</f>
        <v>46118</v>
      </c>
      <c r="Z17" s="4">
        <f>IFERROR(IF(COUNT($AT17:$LJ17),INDEX($AT$4:$LJ$4,MATCH(0,INDEX(0/($AT17:$LJ17),),0)),"-"),"-")</f>
        <v>46114</v>
      </c>
      <c r="AA17" s="57">
        <f>IFERROR(VLOOKUP($D17,[4]加工日報ｴﾝﾎﾞｽ!$A$5:$DZ$1000,2,FALSE),"-")</f>
        <v>46114</v>
      </c>
      <c r="AB17" s="58">
        <f>IFERROR(VLOOKUP($D17,[4]加工日報ｴﾝﾎﾞｽ!$A$5:$DZ$1000,108,FALSE),"-")</f>
        <v>1200</v>
      </c>
      <c r="AC17" s="21">
        <f>SUM(AT17:LK17)</f>
        <v>1200</v>
      </c>
      <c r="AD17" s="410" t="str">
        <f>IFERROR(VLOOKUP($D17,[1]受注ﾌｧｲﾙ!$A$3:$BZ$1314,27,FALSE),"-")&amp;"　"&amp;IFERROR(VLOOKUP($D17,[1]受注ﾌｧｲﾙ!$A$3:$BZ$1314,28,FALSE),"-")&amp;"　"&amp;IFERROR(VLOOKUP($D17,[1]受注ﾌｧｲﾙ!$A$3:$BZ$1314,29,FALSE),"-")</f>
        <v>ﾐﾜｴﾝﾎﾞｽ　ｷﾇｼﾎﾞ明記　</v>
      </c>
      <c r="AE17" s="3"/>
      <c r="AF17" s="31" t="str">
        <f>IFERROR(VLOOKUP($D17,[4]加工日報ｴﾝﾎﾞｽ!$A$5:$DZ$1000,94,FALSE),"-")</f>
        <v>完</v>
      </c>
      <c r="AG17" s="38" t="str">
        <f>IFERROR(VLOOKUP($D17,[1]受注ﾌｧｲﾙ!$A$3:$BZ$1314,2,FALSE),"-")</f>
        <v>通常入力</v>
      </c>
      <c r="AH17" s="38" t="str">
        <f>IFERROR(VLOOKUP($D17,[1]受注ﾌｧｲﾙ!$A$3:$BZ$1314,3,FALSE),"-")</f>
        <v>後加工</v>
      </c>
      <c r="AI17" s="43" t="str">
        <f>IFERROR(VLOOKUP($D17,[1]受注ﾌｧｲﾙ!$A$3:$BZ$1314,31,FALSE),"-")</f>
        <v>ﾆｯｸｽ</v>
      </c>
      <c r="AJ17" s="43" t="str">
        <f>IFERROR(VLOOKUP($D17,[1]受注ﾌｧｲﾙ!$A$3:$BZ$1314,12,FALSE),"-")</f>
        <v xml:space="preserve"> </v>
      </c>
      <c r="AK17" s="228" t="str">
        <f>IFERROR(VLOOKUP($D17,[1]受注ﾌｧｲﾙ!$A$3:$BZ$1314,24,FALSE),"-")</f>
        <v>ｴﾝﾎﾞｽ</v>
      </c>
      <c r="AL17" s="3"/>
      <c r="AM17" s="3"/>
      <c r="AN17" s="3"/>
      <c r="AO17" s="3"/>
      <c r="AP17" s="3"/>
      <c r="AQ17" s="43" t="s">
        <v>467</v>
      </c>
      <c r="AR17" s="3"/>
      <c r="AS17" s="109" t="str">
        <f>IF($W17="","",IF($W17=AT$4,"→",""))</f>
        <v/>
      </c>
      <c r="AT17" s="108"/>
      <c r="AU17" s="110" t="str">
        <f>IF($Y17="","",IF($Y17=AT$4,"⇒",""))</f>
        <v/>
      </c>
      <c r="AV17" s="109" t="str">
        <f>IF($W17="","",IF($W17=AW$4,"→",""))</f>
        <v/>
      </c>
      <c r="AW17" s="108"/>
      <c r="AX17" s="110" t="str">
        <f>IF($Y17="","",IF($Y17=AW$4,"⇒",""))</f>
        <v/>
      </c>
      <c r="AY17" s="109" t="str">
        <f>IF($W17="","",IF($W17=AZ$4,"→",""))</f>
        <v/>
      </c>
      <c r="AZ17" s="260"/>
      <c r="BA17" s="110" t="str">
        <f>IF($Y17="","",IF($Y17=AZ$4,"⇒",""))</f>
        <v/>
      </c>
      <c r="BB17" s="109" t="str">
        <f>IF($W17="","",IF($W17=BC$4,"→",""))</f>
        <v/>
      </c>
      <c r="BC17" s="108"/>
      <c r="BD17" s="110" t="str">
        <f>IF($Y17="","",IF($Y17=BC$4,"⇒",""))</f>
        <v/>
      </c>
      <c r="BE17" s="109" t="str">
        <f>IF($W17="","",IF($W17=BF$4,"→",""))</f>
        <v/>
      </c>
      <c r="BF17" s="108"/>
      <c r="BG17" s="110" t="str">
        <f>IF($Y17="","",IF($Y17=BF$4,"⇒",""))</f>
        <v/>
      </c>
      <c r="BH17" s="109" t="str">
        <f>IF($W17="","",IF($W17=BI$4,"→",""))</f>
        <v/>
      </c>
      <c r="BI17" s="108"/>
      <c r="BJ17" s="110" t="str">
        <f>IF($Y17="","",IF($Y17=BI$4,"⇒",""))</f>
        <v/>
      </c>
      <c r="BK17" s="109" t="str">
        <f>IF($W17="","",IF($W17=BL$4,"→",""))</f>
        <v/>
      </c>
      <c r="BL17" s="108"/>
      <c r="BM17" s="110" t="str">
        <f>IF($Y17="","",IF($Y17=BL$4,"⇒",""))</f>
        <v/>
      </c>
      <c r="BN17" s="109" t="str">
        <f>IF($W17="","",IF($W17=BO$4,"→",""))</f>
        <v/>
      </c>
      <c r="BO17" s="108"/>
      <c r="BP17" s="110" t="str">
        <f>IF($Y17="","",IF($Y17=BO$4,"⇒",""))</f>
        <v/>
      </c>
      <c r="BQ17" s="109" t="str">
        <f>IF($W17="","",IF($W17=BR$4,"→",""))</f>
        <v/>
      </c>
      <c r="BR17" s="108"/>
      <c r="BS17" s="110" t="str">
        <f>IF($Y17="","",IF($Y17=BR$4,"⇒",""))</f>
        <v/>
      </c>
      <c r="BT17" s="109" t="str">
        <f>IF($W17="","",IF($W17=BU$4,"→",""))</f>
        <v/>
      </c>
      <c r="BU17" s="108"/>
      <c r="BV17" s="110" t="str">
        <f>IF($Y17="","",IF($Y17=BU$4,"⇒",""))</f>
        <v/>
      </c>
      <c r="BW17" s="109" t="str">
        <f>IF($W17="","",IF($W17=BX$4,"→",""))</f>
        <v/>
      </c>
      <c r="BX17" s="108"/>
      <c r="BY17" s="110" t="str">
        <f>IF($Y17="","",IF($Y17=BX$4,"⇒",""))</f>
        <v/>
      </c>
      <c r="BZ17" s="109" t="str">
        <f>IF($W17="","",IF($W17=CA$4,"→",""))</f>
        <v/>
      </c>
      <c r="CA17" s="108"/>
      <c r="CB17" s="110" t="str">
        <f>IF($Y17="","",IF($Y17=CA$4,"⇒",""))</f>
        <v/>
      </c>
      <c r="CC17" s="109" t="str">
        <f>IF($W17="","",IF($W17=CD$4,"→",""))</f>
        <v/>
      </c>
      <c r="CD17" s="108"/>
      <c r="CE17" s="110" t="str">
        <f>IF($Y17="","",IF($Y17=CD$4,"⇒",""))</f>
        <v/>
      </c>
      <c r="CF17" s="109" t="str">
        <f>IF($W17="","",IF($W17=CG$4,"→",""))</f>
        <v/>
      </c>
      <c r="CG17" s="108"/>
      <c r="CH17" s="110" t="str">
        <f>IF($Y17="","",IF($Y17=CG$4,"⇒",""))</f>
        <v/>
      </c>
      <c r="CI17" s="109" t="str">
        <f>IF($W17="","",IF($W17=CJ$4,"→",""))</f>
        <v/>
      </c>
      <c r="CJ17" s="108"/>
      <c r="CK17" s="110" t="str">
        <f>IF($Y17="","",IF($Y17=CJ$4,"⇒",""))</f>
        <v/>
      </c>
      <c r="CL17" s="109" t="str">
        <f>IF($W17="","",IF($W17=CM$4,"→",""))</f>
        <v/>
      </c>
      <c r="CM17" s="108"/>
      <c r="CN17" s="110" t="str">
        <f>IF($Y17="","",IF($Y17=CM$4,"⇒",""))</f>
        <v/>
      </c>
      <c r="CO17" s="109" t="str">
        <f>IF($W17="","",IF($W17=CP$4,"→",""))</f>
        <v/>
      </c>
      <c r="CP17" s="108"/>
      <c r="CQ17" s="110" t="str">
        <f>IF($Y17="","",IF($Y17=CP$4,"⇒",""))</f>
        <v/>
      </c>
      <c r="CR17" s="109" t="str">
        <f>IF($W17="","",IF($W17=CS$4,"→",""))</f>
        <v/>
      </c>
      <c r="CS17" s="108"/>
      <c r="CT17" s="110" t="str">
        <f>IF($Y17="","",IF($Y17=CS$4,"⇒",""))</f>
        <v/>
      </c>
      <c r="CU17" s="109" t="str">
        <f>IF($W17="","",IF($W17=CV$4,"→",""))</f>
        <v/>
      </c>
      <c r="CV17" s="108"/>
      <c r="CW17" s="110" t="str">
        <f>IF($Y17="","",IF($Y17=CV$4,"⇒",""))</f>
        <v/>
      </c>
      <c r="CX17" s="109" t="str">
        <f>IF($W17="","",IF($W17=CY$4,"→",""))</f>
        <v/>
      </c>
      <c r="CY17" s="108"/>
      <c r="CZ17" s="110" t="str">
        <f>IF($Y17="","",IF($Y17=CY$4,"⇒",""))</f>
        <v/>
      </c>
      <c r="DA17" s="109" t="str">
        <f>IF($W17="","",IF($W17=DB$4,"→",""))</f>
        <v/>
      </c>
      <c r="DB17" s="108"/>
      <c r="DC17" s="110" t="str">
        <f>IF($Y17="","",IF($Y17=DB$4,"⇒",""))</f>
        <v/>
      </c>
      <c r="DD17" s="109" t="str">
        <f>IF($W17="","",IF($W17=DE$4,"→",""))</f>
        <v/>
      </c>
      <c r="DE17" s="108"/>
      <c r="DF17" s="110" t="str">
        <f>IF($Y17="","",IF($Y17=DE$4,"⇒",""))</f>
        <v/>
      </c>
      <c r="DG17" s="109" t="str">
        <f>IF($W17="","",IF($W17=DH$4,"→",""))</f>
        <v/>
      </c>
      <c r="DH17" s="108"/>
      <c r="DI17" s="110" t="str">
        <f>IF($Y17="","",IF($Y17=DH$4,"⇒",""))</f>
        <v/>
      </c>
      <c r="DJ17" s="109" t="str">
        <f>IF($W17="","",IF($W17=DK$4,"→",""))</f>
        <v/>
      </c>
      <c r="DK17" s="108"/>
      <c r="DL17" s="110" t="str">
        <f>IF($Y17="","",IF($Y17=DK$4,"⇒",""))</f>
        <v/>
      </c>
      <c r="DM17" s="109" t="str">
        <f>IF($W17="","",IF($W17=DN$4,"→",""))</f>
        <v/>
      </c>
      <c r="DN17" s="108"/>
      <c r="DO17" s="110" t="str">
        <f>IF($Y17="","",IF($Y17=DN$4,"⇒",""))</f>
        <v/>
      </c>
      <c r="DP17" s="109" t="str">
        <f>IF($W17="","",IF($W17=DQ$4,"→",""))</f>
        <v/>
      </c>
      <c r="DQ17" s="108"/>
      <c r="DR17" s="110" t="str">
        <f>IF($Y17="","",IF($Y17=DQ$4,"⇒",""))</f>
        <v/>
      </c>
      <c r="DS17" s="109" t="str">
        <f>IF($W17="","",IF($W17=DT$4,"→",""))</f>
        <v/>
      </c>
      <c r="DT17" s="108"/>
      <c r="DU17" s="110" t="str">
        <f>IF($Y17="","",IF($Y17=DT$4,"⇒",""))</f>
        <v/>
      </c>
      <c r="DV17" s="109" t="str">
        <f>IF($W17="","",IF($W17=DW$4,"→",""))</f>
        <v/>
      </c>
      <c r="DW17" s="108"/>
      <c r="DX17" s="110" t="str">
        <f>IF($Y17="","",IF($Y17=DW$4,"⇒",""))</f>
        <v/>
      </c>
      <c r="DY17" s="109" t="str">
        <f>IF($W17="","",IF($W17=DZ$4,"→",""))</f>
        <v/>
      </c>
      <c r="DZ17" s="108"/>
      <c r="EA17" s="110" t="str">
        <f>IF($Y17="","",IF($Y17=DZ$4,"⇒",""))</f>
        <v/>
      </c>
      <c r="EB17" s="109" t="str">
        <f>IF($W17="","",IF($W17=EC$4,"→",""))</f>
        <v/>
      </c>
      <c r="EC17" s="108"/>
      <c r="ED17" s="110" t="str">
        <f>IF($Y17="","",IF($Y17=EC$4,"⇒",""))</f>
        <v/>
      </c>
      <c r="EE17" s="109" t="str">
        <f>IF($W17="","",IF($W17=EF$4,"→",""))</f>
        <v/>
      </c>
      <c r="EF17" s="108"/>
      <c r="EG17" s="109" t="str">
        <f t="shared" si="0"/>
        <v/>
      </c>
      <c r="EH17" s="109" t="str">
        <f t="shared" si="0"/>
        <v/>
      </c>
      <c r="EI17" s="108"/>
      <c r="EJ17" s="110" t="str">
        <f>IF($Y17="","",IF($Y17=EI$4,"⇒",""))</f>
        <v/>
      </c>
      <c r="EK17" s="109" t="str">
        <f>IF($W17="","",IF($W17=EL$4,"→",""))</f>
        <v>→</v>
      </c>
      <c r="EL17" s="849">
        <v>1200</v>
      </c>
      <c r="EM17" s="110" t="str">
        <f>IF($Y17="","",IF($Y17=EL$4,"⇒",""))</f>
        <v/>
      </c>
      <c r="EN17" s="109" t="str">
        <f>IF($W17="","",IF($W17=EO$4,"→",""))</f>
        <v/>
      </c>
      <c r="EO17" s="260"/>
      <c r="EP17" s="110" t="str">
        <f>IF($Y17="","",IF($Y17=EO$4,"⇒",""))</f>
        <v/>
      </c>
      <c r="EQ17" s="109" t="str">
        <f>IF($W17="","",IF($W17=ER$4,"→",""))</f>
        <v/>
      </c>
      <c r="ER17" s="108"/>
      <c r="ES17" s="110" t="str">
        <f>IF($Y17="","",IF($Y17=ER$4,"⇒",""))</f>
        <v/>
      </c>
      <c r="ET17" s="109" t="str">
        <f>IF($W17="","",IF($W17=EU$4,"→",""))</f>
        <v/>
      </c>
      <c r="EU17" s="108"/>
      <c r="EV17" s="110" t="str">
        <f>IF($Y17="","",IF($Y17=EU$4,"⇒",""))</f>
        <v/>
      </c>
      <c r="EW17" s="109" t="str">
        <f>IF($W17="","",IF($W17=EX$4,"→",""))</f>
        <v/>
      </c>
      <c r="EX17" s="108"/>
      <c r="EY17" s="110" t="str">
        <f>IF($Y17="","",IF($Y17=EX$4,"⇒",""))</f>
        <v>⇒</v>
      </c>
      <c r="EZ17" s="109" t="str">
        <f>IF($W17="","",IF($W17=FA$4,"→",""))</f>
        <v/>
      </c>
      <c r="FA17" s="108"/>
      <c r="FB17" s="110" t="str">
        <f>IF($Y17="","",IF($Y17=FA$4,"⇒",""))</f>
        <v/>
      </c>
      <c r="FC17" s="109" t="str">
        <f>IF($W17="","",IF($W17=FD$4,"→",""))</f>
        <v/>
      </c>
      <c r="FD17" s="108"/>
      <c r="FE17" s="110" t="str">
        <f>IF($Y17="","",IF($Y17=FD$4,"⇒",""))</f>
        <v/>
      </c>
      <c r="FF17" s="109" t="str">
        <f>IF($W17="","",IF($W17=FG$4,"→",""))</f>
        <v/>
      </c>
      <c r="FG17" s="108"/>
      <c r="FH17" s="110" t="str">
        <f>IF($Y17="","",IF($Y17=FG$4,"⇒",""))</f>
        <v/>
      </c>
      <c r="FI17" s="109" t="str">
        <f>IF($W17="","",IF($W17=FJ$4,"→",""))</f>
        <v/>
      </c>
      <c r="FJ17" s="108"/>
      <c r="FK17" s="110" t="str">
        <f>IF($Y17="","",IF($Y17=FJ$4,"⇒",""))</f>
        <v/>
      </c>
      <c r="FL17" s="109" t="str">
        <f>IF($W17="","",IF($W17=FM$4,"→",""))</f>
        <v/>
      </c>
      <c r="FM17" s="108"/>
      <c r="FN17" s="110" t="str">
        <f>IF($Y17="","",IF($Y17=FM$4,"⇒",""))</f>
        <v/>
      </c>
      <c r="FO17" s="109" t="str">
        <f>IF($W17="","",IF($W17=FP$4,"→",""))</f>
        <v/>
      </c>
      <c r="FP17" s="108"/>
      <c r="FQ17" s="110" t="str">
        <f>IF($Y17="","",IF($Y17=FP$4,"⇒",""))</f>
        <v/>
      </c>
      <c r="FR17" s="109" t="str">
        <f>IF($W17="","",IF($W17=FS$4,"→",""))</f>
        <v/>
      </c>
      <c r="FS17" s="108"/>
      <c r="FT17" s="110" t="str">
        <f>IF($Y17="","",IF($Y17=FS$4,"⇒",""))</f>
        <v/>
      </c>
      <c r="FU17" s="109" t="str">
        <f>IF($W17="","",IF($W17=FV$4,"→",""))</f>
        <v/>
      </c>
      <c r="FV17" s="108"/>
      <c r="FW17" s="110" t="str">
        <f>IF($Y17="","",IF($Y17=FV$4,"⇒",""))</f>
        <v/>
      </c>
      <c r="FX17" s="109" t="str">
        <f>IF($W17="","",IF($W17=FY$4,"→",""))</f>
        <v/>
      </c>
      <c r="FY17" s="108"/>
      <c r="FZ17" s="110" t="str">
        <f>IF($Y17="","",IF($Y17=FY$4,"⇒",""))</f>
        <v/>
      </c>
      <c r="GA17" s="109" t="str">
        <f>IF($W17="","",IF($W17=GB$4,"→",""))</f>
        <v/>
      </c>
      <c r="GB17" s="108"/>
      <c r="GC17" s="110" t="str">
        <f>IF($Y17="","",IF($Y17=GB$4,"⇒",""))</f>
        <v/>
      </c>
      <c r="GD17" s="109" t="str">
        <f>IF($W17="","",IF($W17=GE$4,"→",""))</f>
        <v/>
      </c>
      <c r="GE17" s="108"/>
      <c r="GF17" s="110" t="str">
        <f>IF($Y17="","",IF($Y17=GE$4,"⇒",""))</f>
        <v/>
      </c>
      <c r="GG17" s="109" t="str">
        <f>IF($W17="","",IF($W17=GH$4,"→",""))</f>
        <v/>
      </c>
      <c r="GH17" s="108"/>
      <c r="GI17" s="110" t="str">
        <f>IF($Y17="","",IF($Y17=GH$4,"⇒",""))</f>
        <v/>
      </c>
      <c r="GJ17" s="109" t="str">
        <f>IF($W17="","",IF($W17=GK$4,"→",""))</f>
        <v/>
      </c>
      <c r="GK17" s="108"/>
      <c r="GL17" s="110" t="str">
        <f>IF($Y17="","",IF($Y17=GK$4,"⇒",""))</f>
        <v/>
      </c>
      <c r="GM17" s="109" t="str">
        <f>IF($W17="","",IF($W17=GN$4,"→",""))</f>
        <v/>
      </c>
      <c r="GN17" s="108"/>
      <c r="GO17" s="110" t="str">
        <f>IF($Y17="","",IF($Y17=GN$4,"⇒",""))</f>
        <v/>
      </c>
      <c r="GP17" s="109" t="str">
        <f>IF($W17="","",IF($W17=GQ$4,"→",""))</f>
        <v/>
      </c>
      <c r="GQ17" s="108"/>
      <c r="GR17" s="110" t="str">
        <f>IF($Y17="","",IF($Y17=GQ$4,"⇒",""))</f>
        <v/>
      </c>
      <c r="GS17" s="109" t="str">
        <f>IF($W17="","",IF($W17=GT$4,"→",""))</f>
        <v/>
      </c>
      <c r="GT17" s="108"/>
      <c r="GU17" s="110" t="str">
        <f>IF($Y17="","",IF($Y17=GT$4,"⇒",""))</f>
        <v/>
      </c>
      <c r="GV17" s="109" t="str">
        <f>IF($W17="","",IF($W17=GW$4,"→",""))</f>
        <v/>
      </c>
      <c r="GW17" s="108"/>
      <c r="GX17" s="110" t="str">
        <f>IF($Y17="","",IF($Y17=GW$4,"⇒",""))</f>
        <v/>
      </c>
      <c r="GY17" s="109" t="str">
        <f>IF($W17="","",IF($W17=GZ$4,"→",""))</f>
        <v/>
      </c>
      <c r="GZ17" s="108"/>
      <c r="HA17" s="110" t="str">
        <f>IF($Y17="","",IF($Y17=GZ$4,"⇒",""))</f>
        <v/>
      </c>
      <c r="HB17" s="109" t="str">
        <f>IF($W17="","",IF($W17=HC$4,"→",""))</f>
        <v/>
      </c>
      <c r="HC17" s="108"/>
      <c r="HD17" s="110" t="str">
        <f>IF($Y17="","",IF($Y17=HC$4,"⇒",""))</f>
        <v/>
      </c>
      <c r="HE17" s="109" t="str">
        <f>IF($W17="","",IF($W17=HF$4,"→",""))</f>
        <v/>
      </c>
      <c r="HF17" s="108"/>
      <c r="HG17" s="110" t="str">
        <f>IF($Y17="","",IF($Y17=HF$4,"⇒",""))</f>
        <v/>
      </c>
      <c r="HH17" s="109" t="str">
        <f>IF($W17="","",IF($W17=HI$4,"→",""))</f>
        <v/>
      </c>
      <c r="HI17" s="108"/>
      <c r="HJ17" s="110" t="str">
        <f>IF($Y17="","",IF($Y17=HI$4,"⇒",""))</f>
        <v/>
      </c>
      <c r="HK17" s="109" t="str">
        <f>IF($W17="","",IF($W17=HL$4,"→",""))</f>
        <v/>
      </c>
      <c r="HL17" s="108"/>
      <c r="HM17" s="110" t="str">
        <f>IF($Y17="","",IF($Y17=HL$4,"⇒",""))</f>
        <v/>
      </c>
      <c r="HN17" s="109" t="str">
        <f>IF($W17="","",IF($W17=HO$4,"→",""))</f>
        <v/>
      </c>
      <c r="HO17" s="108"/>
      <c r="HP17" s="110" t="str">
        <f>IF($Y17="","",IF($Y17=HO$4,"⇒",""))</f>
        <v/>
      </c>
      <c r="HQ17" s="109" t="str">
        <f>IF($W17="","",IF($W17=HR$4,"→",""))</f>
        <v/>
      </c>
      <c r="HR17" s="108"/>
      <c r="HS17" s="110" t="str">
        <f>IF($Y17="","",IF($Y17=HR$4,"⇒",""))</f>
        <v/>
      </c>
      <c r="HT17" s="109" t="str">
        <f>IF($W17="","",IF($W17=HU$4,"→",""))</f>
        <v/>
      </c>
      <c r="HU17" s="108"/>
      <c r="HV17" s="109" t="str">
        <f t="shared" si="1"/>
        <v/>
      </c>
      <c r="HW17" s="109" t="str">
        <f t="shared" si="1"/>
        <v/>
      </c>
      <c r="HX17" s="108"/>
      <c r="HY17" s="110" t="str">
        <f>IF($Y17="","",IF($Y17=HX$4,"⇒",""))</f>
        <v/>
      </c>
      <c r="HZ17" s="109" t="str">
        <f>IF($W17="","",IF($W17=IA$4,"→",""))</f>
        <v/>
      </c>
      <c r="IA17" s="108"/>
      <c r="IB17" s="110" t="str">
        <f>IF($Y17="","",IF($Y17=IA$4,"⇒",""))</f>
        <v/>
      </c>
      <c r="IC17" s="109" t="str">
        <f>IF($W17="","",IF($W17=ID$4,"→",""))</f>
        <v/>
      </c>
      <c r="ID17" s="260"/>
      <c r="IE17" s="110" t="str">
        <f>IF($Y17="","",IF($Y17=ID$4,"⇒",""))</f>
        <v/>
      </c>
      <c r="IF17" s="109" t="str">
        <f>IF($W17="","",IF($W17=IG$4,"→",""))</f>
        <v/>
      </c>
      <c r="IG17" s="108"/>
      <c r="IH17" s="110" t="str">
        <f>IF($Y17="","",IF($Y17=IG$4,"⇒",""))</f>
        <v/>
      </c>
      <c r="II17" s="109" t="str">
        <f>IF($W17="","",IF($W17=IJ$4,"→",""))</f>
        <v/>
      </c>
      <c r="IJ17" s="108"/>
      <c r="IK17" s="110" t="str">
        <f>IF($Y17="","",IF($Y17=IJ$4,"⇒",""))</f>
        <v/>
      </c>
      <c r="IL17" s="109" t="str">
        <f>IF($W17="","",IF($W17=IM$4,"→",""))</f>
        <v/>
      </c>
      <c r="IM17" s="108"/>
      <c r="IN17" s="110" t="str">
        <f>IF($Y17="","",IF($Y17=IM$4,"⇒",""))</f>
        <v/>
      </c>
      <c r="IO17" s="109" t="str">
        <f>IF($W17="","",IF($W17=IP$4,"→",""))</f>
        <v/>
      </c>
      <c r="IP17" s="108"/>
      <c r="IQ17" s="110" t="str">
        <f>IF($Y17="","",IF($Y17=IP$4,"⇒",""))</f>
        <v/>
      </c>
      <c r="IR17" s="109" t="str">
        <f>IF($W17="","",IF($W17=IS$4,"→",""))</f>
        <v/>
      </c>
      <c r="IS17" s="108"/>
      <c r="IT17" s="110" t="str">
        <f>IF($Y17="","",IF($Y17=IS$4,"⇒",""))</f>
        <v/>
      </c>
      <c r="IU17" s="109" t="str">
        <f>IF($W17="","",IF($W17=IV$4,"→",""))</f>
        <v/>
      </c>
      <c r="IV17" s="108"/>
      <c r="IW17" s="110" t="str">
        <f>IF($Y17="","",IF($Y17=IV$4,"⇒",""))</f>
        <v/>
      </c>
      <c r="IX17" s="109" t="str">
        <f>IF($W17="","",IF($W17=IY$4,"→",""))</f>
        <v/>
      </c>
      <c r="IY17" s="108"/>
      <c r="IZ17" s="110" t="str">
        <f>IF($Y17="","",IF($Y17=IY$4,"⇒",""))</f>
        <v/>
      </c>
      <c r="JA17" s="109" t="str">
        <f>IF($W17="","",IF($W17=JB$4,"→",""))</f>
        <v/>
      </c>
      <c r="JB17" s="108"/>
      <c r="JC17" s="110" t="str">
        <f>IF($Y17="","",IF($Y17=JB$4,"⇒",""))</f>
        <v/>
      </c>
      <c r="JD17" s="109" t="str">
        <f>IF($W17="","",IF($W17=JE$4,"→",""))</f>
        <v/>
      </c>
      <c r="JE17" s="108"/>
      <c r="JF17" s="110" t="str">
        <f>IF($Y17="","",IF($Y17=JE$4,"⇒",""))</f>
        <v/>
      </c>
      <c r="JG17" s="109" t="str">
        <f>IF($W17="","",IF($W17=JH$4,"→",""))</f>
        <v/>
      </c>
      <c r="JH17" s="108"/>
      <c r="JI17" s="110" t="str">
        <f>IF($Y17="","",IF($Y17=JH$4,"⇒",""))</f>
        <v/>
      </c>
      <c r="JJ17" s="109" t="str">
        <f>IF($W17="","",IF($W17=JK$4,"→",""))</f>
        <v/>
      </c>
      <c r="JK17" s="108"/>
      <c r="JL17" s="110" t="str">
        <f>IF($Y17="","",IF($Y17=JK$4,"⇒",""))</f>
        <v/>
      </c>
      <c r="JM17" s="109" t="str">
        <f>IF($W17="","",IF($W17=JN$4,"→",""))</f>
        <v/>
      </c>
      <c r="JN17" s="108"/>
      <c r="JO17" s="110" t="str">
        <f>IF($Y17="","",IF($Y17=JN$4,"⇒",""))</f>
        <v/>
      </c>
      <c r="JP17" s="109" t="str">
        <f>IF($W17="","",IF($W17=JQ$4,"→",""))</f>
        <v/>
      </c>
      <c r="JQ17" s="108"/>
      <c r="JR17" s="110" t="str">
        <f>IF($Y17="","",IF($Y17=JQ$4,"⇒",""))</f>
        <v/>
      </c>
      <c r="JS17" s="109" t="str">
        <f>IF($W17="","",IF($W17=JT$4,"→",""))</f>
        <v/>
      </c>
      <c r="JT17" s="108"/>
      <c r="JU17" s="110" t="str">
        <f>IF($Y17="","",IF($Y17=JT$4,"⇒",""))</f>
        <v/>
      </c>
      <c r="JV17" s="109" t="str">
        <f>IF($W17="","",IF($W17=JW$4,"→",""))</f>
        <v/>
      </c>
      <c r="JW17" s="108"/>
      <c r="JX17" s="110" t="str">
        <f>IF($Y17="","",IF($Y17=JW$4,"⇒",""))</f>
        <v/>
      </c>
      <c r="JY17" s="109" t="str">
        <f>IF($W17="","",IF($W17=JZ$4,"→",""))</f>
        <v/>
      </c>
      <c r="JZ17" s="108"/>
      <c r="KA17" s="110" t="str">
        <f>IF($Y17="","",IF($Y17=JZ$4,"⇒",""))</f>
        <v/>
      </c>
      <c r="KB17" s="109" t="str">
        <f>IF($W17="","",IF($W17=KC$4,"→",""))</f>
        <v/>
      </c>
      <c r="KC17" s="108"/>
      <c r="KD17" s="110" t="str">
        <f>IF($Y17="","",IF($Y17=KC$4,"⇒",""))</f>
        <v/>
      </c>
      <c r="KE17" s="109" t="str">
        <f>IF($W17="","",IF($W17=KF$4,"→",""))</f>
        <v/>
      </c>
      <c r="KF17" s="108"/>
      <c r="KG17" s="110" t="str">
        <f>IF($Y17="","",IF($Y17=KF$4,"⇒",""))</f>
        <v/>
      </c>
      <c r="KH17" s="109" t="str">
        <f>IF($W17="","",IF($W17=KI$4,"→",""))</f>
        <v/>
      </c>
      <c r="KI17" s="108"/>
      <c r="KJ17" s="110" t="str">
        <f>IF($Y17="","",IF($Y17=KI$4,"⇒",""))</f>
        <v/>
      </c>
      <c r="KK17" s="109" t="str">
        <f>IF($W17="","",IF($W17=KL$4,"→",""))</f>
        <v/>
      </c>
      <c r="KL17" s="108"/>
      <c r="KM17" s="110" t="str">
        <f>IF($Y17="","",IF($Y17=KL$4,"⇒",""))</f>
        <v/>
      </c>
      <c r="KN17" s="109" t="str">
        <f>IF($W17="","",IF($W17=KO$4,"→",""))</f>
        <v/>
      </c>
      <c r="KO17" s="108"/>
      <c r="KP17" s="110" t="str">
        <f>IF($Y17="","",IF($Y17=KO$4,"⇒",""))</f>
        <v/>
      </c>
      <c r="KQ17" s="109" t="str">
        <f>IF($W17="","",IF($W17=KR$4,"→",""))</f>
        <v/>
      </c>
      <c r="KR17" s="108"/>
      <c r="KS17" s="110" t="str">
        <f>IF($Y17="","",IF($Y17=KR$4,"⇒",""))</f>
        <v/>
      </c>
      <c r="KT17" s="109" t="str">
        <f>IF($W17="","",IF($W17=KU$4,"→",""))</f>
        <v/>
      </c>
      <c r="KU17" s="108"/>
      <c r="KV17" s="110" t="str">
        <f>IF($Y17="","",IF($Y17=KU$4,"⇒",""))</f>
        <v/>
      </c>
      <c r="KW17" s="109" t="str">
        <f>IF($W17="","",IF($W17=KX$4,"→",""))</f>
        <v/>
      </c>
      <c r="KX17" s="108"/>
      <c r="KY17" s="110" t="str">
        <f>IF($Y17="","",IF($Y17=KX$4,"⇒",""))</f>
        <v/>
      </c>
      <c r="KZ17" s="109" t="str">
        <f>IF($W17="","",IF($W17=LA$4,"→",""))</f>
        <v/>
      </c>
      <c r="LA17" s="108"/>
      <c r="LB17" s="110" t="str">
        <f>IF($Y17="","",IF($Y17=LA$4,"⇒",""))</f>
        <v/>
      </c>
      <c r="LC17" s="109" t="str">
        <f>IF($W17="","",IF($W17=LD$4,"→",""))</f>
        <v/>
      </c>
      <c r="LD17" s="108"/>
      <c r="LE17" s="110" t="str">
        <f>IF($Y17="","",IF($Y17=LD$4,"⇒",""))</f>
        <v/>
      </c>
      <c r="LF17" s="109" t="str">
        <f>IF($W17="","",IF($W17=LG$4,"→",""))</f>
        <v/>
      </c>
      <c r="LG17" s="108"/>
      <c r="LH17" s="110" t="str">
        <f>IF($Y17="","",IF($Y17=LG$4,"⇒",""))</f>
        <v/>
      </c>
      <c r="LI17" s="109" t="str">
        <f>IF($W17="","",IF($W17=LJ$4,"→",""))</f>
        <v/>
      </c>
      <c r="LJ17" s="108"/>
      <c r="LK17" s="109" t="str">
        <f>IF($W17="","",IF($W17=LL$4,"→",""))</f>
        <v/>
      </c>
    </row>
    <row r="18" spans="1:323" ht="24" hidden="1" customHeight="1" x14ac:dyDescent="0.2">
      <c r="A18" s="187" t="s">
        <v>22</v>
      </c>
      <c r="B18" s="150">
        <f>IFERROR(VLOOKUP($D18,[1]受注ﾌｧｲﾙ!$A$3:$BZ$1314,5,FALSE),"-")</f>
        <v>46106.434583333335</v>
      </c>
      <c r="C18" s="154">
        <f>IFERROR(VLOOKUP($D18,[1]受注ﾌｧｲﾙ!$A$3:$BZ$1314,6,FALSE),"-")</f>
        <v>0</v>
      </c>
      <c r="D18" s="823" t="s">
        <v>805</v>
      </c>
      <c r="E18" s="39">
        <f>IFERROR(VLOOKUP($D18,[1]受注ﾌｧｲﾙ!$A$3:$BZ$1314,17,FALSE),"-")</f>
        <v>6710</v>
      </c>
      <c r="F18" s="5" t="str">
        <f>IFERROR(VLOOKUP($D18,[1]受注ﾌｧｲﾙ!$A$3:$BZ$1314,18,FALSE),"-")</f>
        <v>19022-AG00- 940X400</v>
      </c>
      <c r="G18" s="5" t="str">
        <f>IFERROR(VLOOKUP($D18,[1]受注ﾌｧｲﾙ!$A$3:$BZ$1314,19,FALSE),"-")</f>
        <v>FA</v>
      </c>
      <c r="H18" s="5" t="str">
        <f>IFERROR(VLOOKUP($D18,[1]受注ﾌｧｲﾙ!$A$3:$BZ$1314,20,FALSE),"-")</f>
        <v>GR2</v>
      </c>
      <c r="I18" s="5" t="str">
        <f>IFERROR(VLOOKUP($D18,[1]受注ﾌｧｲﾙ!$A$3:$BZ$1314,21,FALSE),"-")</f>
        <v>C</v>
      </c>
      <c r="J18" s="15">
        <f>IFERROR(VLOOKUP($D18,[1]受注ﾌｧｲﾙ!$A$3:$BZ$1314,22,FALSE),"-")</f>
        <v>2800</v>
      </c>
      <c r="K18" s="5" t="str">
        <f>IFERROR(VLOOKUP($D18,[1]受注ﾌｧｲﾙ!$A$3:$BZ$1314,8,FALSE),"-")</f>
        <v>19022-FG00- 940X200</v>
      </c>
      <c r="L18" s="5" t="str">
        <f>IFERROR(VLOOKUP($D18,[1]受注ﾌｧｲﾙ!$A$3:$BZ$1314,9,FALSE),"-")</f>
        <v>FA</v>
      </c>
      <c r="M18" s="5" t="str">
        <f>IFERROR(VLOOKUP($D18,[1]受注ﾌｧｲﾙ!$A$3:$BZ$1314,10,FALSE),"-")</f>
        <v>GR2</v>
      </c>
      <c r="N18" s="5" t="str">
        <f>IFERROR(VLOOKUP($D18,[1]受注ﾌｧｲﾙ!$A$3:$BZ$1314,11,FALSE),"-")</f>
        <v>M</v>
      </c>
      <c r="O18" s="15">
        <f>IFERROR(VLOOKUP($D18,[1]受注ﾌｧｲﾙ!$A$3:$BZ$1314,13,FALSE),"-")</f>
        <v>2800</v>
      </c>
      <c r="P18" s="5">
        <f>IFERROR(VLOOKUP($D18,[1]受注ﾌｧｲﾙ!$A$3:$BZ$1314,15,FALSE),"-")</f>
        <v>0</v>
      </c>
      <c r="Q18" s="40">
        <f>IFERROR((VLOOKUP($D18,[1]受注ﾌｧｲﾙ!$A$3:$BZ$1314,16,FALSE)*J18),"-")</f>
        <v>2800</v>
      </c>
      <c r="R18" s="40">
        <f>IFERROR(VLOOKUP($D18,[4]加工日報ｴﾝﾎﾞｽ!$A$5:$DZ$1000,107,FALSE),"-")</f>
        <v>2800</v>
      </c>
      <c r="S18" s="5" t="str">
        <f>IFERROR(VLOOKUP($D18,[1]受注ﾌｧｲﾙ!$A$3:$BZ$1314,26,FALSE),"-")</f>
        <v>ｴﾝﾎﾞｽ，分割</v>
      </c>
      <c r="T18" s="86" t="str">
        <f>IFERROR(VLOOKUP($D18,[1]受注ﾌｧｲﾙ!$A$3:$BZ$1314,23,FALSE),"-")</f>
        <v>滋賀</v>
      </c>
      <c r="U18" s="4"/>
      <c r="V18" s="4"/>
      <c r="W18" s="4">
        <f>IFERROR(VLOOKUP($D18,[1]受注ﾌｧｲﾙ!$A$3:$BZ$1314,25,FALSE),"-")</f>
        <v>46113</v>
      </c>
      <c r="X18" s="4">
        <f>IFERROR(VLOOKUP($D18,[1]受注ﾌｧｲﾙ!$A$3:$BZ$1314,32,FALSE),"-")</f>
        <v>46120</v>
      </c>
      <c r="Y18" s="4">
        <f>IFERROR(VLOOKUP($D18,[1]受注ﾌｧｲﾙ!$A$3:$BZ$1314,33,FALSE),"-")</f>
        <v>46120</v>
      </c>
      <c r="Z18" s="4">
        <f>IFERROR(IF(COUNT($AT18:$LJ18),INDEX($AT$4:$LJ$4,MATCH(0,INDEX(0/($AT18:$LJ18),),0)),"-"),"-")</f>
        <v>46114</v>
      </c>
      <c r="AA18" s="57">
        <f>IFERROR(VLOOKUP($D18,[4]加工日報ｴﾝﾎﾞｽ!$A$5:$DZ$1000,2,FALSE),"-")</f>
        <v>46114</v>
      </c>
      <c r="AB18" s="58">
        <f>IFERROR(VLOOKUP($D18,[4]加工日報ｴﾝﾎﾞｽ!$A$5:$DZ$1000,108,FALSE),"-")</f>
        <v>2800</v>
      </c>
      <c r="AC18" s="21">
        <f>SUM(AT18:LK18)</f>
        <v>2800</v>
      </c>
      <c r="AD18" s="410" t="str">
        <f>IFERROR(VLOOKUP($D18,[1]受注ﾌｧｲﾙ!$A$3:$BZ$1314,27,FALSE),"-")&amp;"　"&amp;IFERROR(VLOOKUP($D18,[1]受注ﾌｧｲﾙ!$A$3:$BZ$1314,28,FALSE),"-")&amp;"　"&amp;IFERROR(VLOOKUP($D18,[1]受注ﾌｧｲﾙ!$A$3:$BZ$1314,29,FALSE),"-")</f>
        <v>ﾐﾜｴﾝﾎﾞｽ　　</v>
      </c>
      <c r="AE18" s="3"/>
      <c r="AF18" s="31" t="str">
        <f>IFERROR(VLOOKUP($D18,[4]加工日報ｴﾝﾎﾞｽ!$A$5:$DZ$1000,94,FALSE),"-")</f>
        <v>完</v>
      </c>
      <c r="AG18" s="38" t="str">
        <f>IFERROR(VLOOKUP($D18,[1]受注ﾌｧｲﾙ!$A$3:$BZ$1314,2,FALSE),"-")</f>
        <v>通常入力</v>
      </c>
      <c r="AH18" s="38" t="str">
        <f>IFERROR(VLOOKUP($D18,[1]受注ﾌｧｲﾙ!$A$3:$BZ$1314,3,FALSE),"-")</f>
        <v>後加工</v>
      </c>
      <c r="AI18" s="43" t="str">
        <f>IFERROR(VLOOKUP($D18,[1]受注ﾌｧｲﾙ!$A$3:$BZ$1314,31,FALSE),"-")</f>
        <v>三平石油</v>
      </c>
      <c r="AJ18" s="43" t="str">
        <f>IFERROR(VLOOKUP($D18,[1]受注ﾌｧｲﾙ!$A$3:$BZ$1314,12,FALSE),"-")</f>
        <v xml:space="preserve"> </v>
      </c>
      <c r="AK18" s="228" t="str">
        <f>IFERROR(VLOOKUP($D18,[1]受注ﾌｧｲﾙ!$A$3:$BZ$1314,24,FALSE),"-")</f>
        <v>ｴﾝﾎﾞｽ</v>
      </c>
      <c r="AL18" s="3"/>
      <c r="AM18" s="3"/>
      <c r="AN18" s="3"/>
      <c r="AO18" s="3"/>
      <c r="AP18" s="3"/>
      <c r="AQ18" s="43" t="s">
        <v>467</v>
      </c>
      <c r="AR18" s="3"/>
      <c r="AS18" s="109" t="str">
        <f>IF($W18="","",IF($W18=AT$4,"→",""))</f>
        <v/>
      </c>
      <c r="AT18" s="108"/>
      <c r="AU18" s="110" t="str">
        <f>IF($Y18="","",IF($Y18=AT$4,"⇒",""))</f>
        <v/>
      </c>
      <c r="AV18" s="109" t="str">
        <f>IF($W18="","",IF($W18=AW$4,"→",""))</f>
        <v/>
      </c>
      <c r="AW18" s="108"/>
      <c r="AX18" s="110" t="str">
        <f>IF($Y18="","",IF($Y18=AW$4,"⇒",""))</f>
        <v/>
      </c>
      <c r="AY18" s="109" t="str">
        <f>IF($W18="","",IF($W18=AZ$4,"→",""))</f>
        <v/>
      </c>
      <c r="AZ18" s="260"/>
      <c r="BA18" s="110" t="str">
        <f>IF($Y18="","",IF($Y18=AZ$4,"⇒",""))</f>
        <v/>
      </c>
      <c r="BB18" s="109" t="str">
        <f>IF($W18="","",IF($W18=BC$4,"→",""))</f>
        <v/>
      </c>
      <c r="BC18" s="108"/>
      <c r="BD18" s="110" t="str">
        <f>IF($Y18="","",IF($Y18=BC$4,"⇒",""))</f>
        <v/>
      </c>
      <c r="BE18" s="109" t="str">
        <f>IF($W18="","",IF($W18=BF$4,"→",""))</f>
        <v/>
      </c>
      <c r="BF18" s="108"/>
      <c r="BG18" s="110" t="str">
        <f>IF($Y18="","",IF($Y18=BF$4,"⇒",""))</f>
        <v/>
      </c>
      <c r="BH18" s="109" t="str">
        <f>IF($W18="","",IF($W18=BI$4,"→",""))</f>
        <v/>
      </c>
      <c r="BI18" s="108"/>
      <c r="BJ18" s="110" t="str">
        <f>IF($Y18="","",IF($Y18=BI$4,"⇒",""))</f>
        <v/>
      </c>
      <c r="BK18" s="109" t="str">
        <f>IF($W18="","",IF($W18=BL$4,"→",""))</f>
        <v/>
      </c>
      <c r="BL18" s="108"/>
      <c r="BM18" s="110" t="str">
        <f>IF($Y18="","",IF($Y18=BL$4,"⇒",""))</f>
        <v/>
      </c>
      <c r="BN18" s="109" t="str">
        <f>IF($W18="","",IF($W18=BO$4,"→",""))</f>
        <v/>
      </c>
      <c r="BO18" s="108"/>
      <c r="BP18" s="110" t="str">
        <f>IF($Y18="","",IF($Y18=BO$4,"⇒",""))</f>
        <v/>
      </c>
      <c r="BQ18" s="109" t="str">
        <f>IF($W18="","",IF($W18=BR$4,"→",""))</f>
        <v/>
      </c>
      <c r="BR18" s="108"/>
      <c r="BS18" s="110" t="str">
        <f>IF($Y18="","",IF($Y18=BR$4,"⇒",""))</f>
        <v/>
      </c>
      <c r="BT18" s="109" t="str">
        <f>IF($W18="","",IF($W18=BU$4,"→",""))</f>
        <v/>
      </c>
      <c r="BU18" s="108"/>
      <c r="BV18" s="110" t="str">
        <f>IF($Y18="","",IF($Y18=BU$4,"⇒",""))</f>
        <v/>
      </c>
      <c r="BW18" s="109" t="str">
        <f>IF($W18="","",IF($W18=BX$4,"→",""))</f>
        <v/>
      </c>
      <c r="BX18" s="108"/>
      <c r="BY18" s="110" t="str">
        <f>IF($Y18="","",IF($Y18=BX$4,"⇒",""))</f>
        <v/>
      </c>
      <c r="BZ18" s="109" t="str">
        <f>IF($W18="","",IF($W18=CA$4,"→",""))</f>
        <v/>
      </c>
      <c r="CA18" s="108"/>
      <c r="CB18" s="110" t="str">
        <f>IF($Y18="","",IF($Y18=CA$4,"⇒",""))</f>
        <v/>
      </c>
      <c r="CC18" s="109" t="str">
        <f>IF($W18="","",IF($W18=CD$4,"→",""))</f>
        <v/>
      </c>
      <c r="CD18" s="108"/>
      <c r="CE18" s="110" t="str">
        <f>IF($Y18="","",IF($Y18=CD$4,"⇒",""))</f>
        <v/>
      </c>
      <c r="CF18" s="109" t="str">
        <f>IF($W18="","",IF($W18=CG$4,"→",""))</f>
        <v/>
      </c>
      <c r="CG18" s="108"/>
      <c r="CH18" s="110" t="str">
        <f>IF($Y18="","",IF($Y18=CG$4,"⇒",""))</f>
        <v/>
      </c>
      <c r="CI18" s="109" t="str">
        <f>IF($W18="","",IF($W18=CJ$4,"→",""))</f>
        <v/>
      </c>
      <c r="CJ18" s="108"/>
      <c r="CK18" s="110" t="str">
        <f>IF($Y18="","",IF($Y18=CJ$4,"⇒",""))</f>
        <v/>
      </c>
      <c r="CL18" s="109" t="str">
        <f>IF($W18="","",IF($W18=CM$4,"→",""))</f>
        <v/>
      </c>
      <c r="CM18" s="108"/>
      <c r="CN18" s="110" t="str">
        <f>IF($Y18="","",IF($Y18=CM$4,"⇒",""))</f>
        <v/>
      </c>
      <c r="CO18" s="109" t="str">
        <f>IF($W18="","",IF($W18=CP$4,"→",""))</f>
        <v/>
      </c>
      <c r="CP18" s="108"/>
      <c r="CQ18" s="110" t="str">
        <f>IF($Y18="","",IF($Y18=CP$4,"⇒",""))</f>
        <v/>
      </c>
      <c r="CR18" s="109" t="str">
        <f>IF($W18="","",IF($W18=CS$4,"→",""))</f>
        <v/>
      </c>
      <c r="CS18" s="108"/>
      <c r="CT18" s="110" t="str">
        <f>IF($Y18="","",IF($Y18=CS$4,"⇒",""))</f>
        <v/>
      </c>
      <c r="CU18" s="109" t="str">
        <f>IF($W18="","",IF($W18=CV$4,"→",""))</f>
        <v/>
      </c>
      <c r="CV18" s="108"/>
      <c r="CW18" s="110" t="str">
        <f>IF($Y18="","",IF($Y18=CV$4,"⇒",""))</f>
        <v/>
      </c>
      <c r="CX18" s="109" t="str">
        <f>IF($W18="","",IF($W18=CY$4,"→",""))</f>
        <v/>
      </c>
      <c r="CY18" s="108"/>
      <c r="CZ18" s="110" t="str">
        <f>IF($Y18="","",IF($Y18=CY$4,"⇒",""))</f>
        <v/>
      </c>
      <c r="DA18" s="109" t="str">
        <f>IF($W18="","",IF($W18=DB$4,"→",""))</f>
        <v/>
      </c>
      <c r="DB18" s="108"/>
      <c r="DC18" s="110" t="str">
        <f>IF($Y18="","",IF($Y18=DB$4,"⇒",""))</f>
        <v/>
      </c>
      <c r="DD18" s="109" t="str">
        <f>IF($W18="","",IF($W18=DE$4,"→",""))</f>
        <v/>
      </c>
      <c r="DE18" s="108"/>
      <c r="DF18" s="110" t="str">
        <f>IF($Y18="","",IF($Y18=DE$4,"⇒",""))</f>
        <v/>
      </c>
      <c r="DG18" s="109" t="str">
        <f>IF($W18="","",IF($W18=DH$4,"→",""))</f>
        <v/>
      </c>
      <c r="DH18" s="108"/>
      <c r="DI18" s="110" t="str">
        <f>IF($Y18="","",IF($Y18=DH$4,"⇒",""))</f>
        <v/>
      </c>
      <c r="DJ18" s="109" t="str">
        <f>IF($W18="","",IF($W18=DK$4,"→",""))</f>
        <v/>
      </c>
      <c r="DK18" s="108"/>
      <c r="DL18" s="110" t="str">
        <f>IF($Y18="","",IF($Y18=DK$4,"⇒",""))</f>
        <v/>
      </c>
      <c r="DM18" s="109" t="str">
        <f>IF($W18="","",IF($W18=DN$4,"→",""))</f>
        <v/>
      </c>
      <c r="DN18" s="108"/>
      <c r="DO18" s="110" t="str">
        <f>IF($Y18="","",IF($Y18=DN$4,"⇒",""))</f>
        <v/>
      </c>
      <c r="DP18" s="109" t="str">
        <f>IF($W18="","",IF($W18=DQ$4,"→",""))</f>
        <v/>
      </c>
      <c r="DQ18" s="108"/>
      <c r="DR18" s="110" t="str">
        <f>IF($Y18="","",IF($Y18=DQ$4,"⇒",""))</f>
        <v/>
      </c>
      <c r="DS18" s="109" t="str">
        <f>IF($W18="","",IF($W18=DT$4,"→",""))</f>
        <v/>
      </c>
      <c r="DT18" s="108"/>
      <c r="DU18" s="110" t="str">
        <f>IF($Y18="","",IF($Y18=DT$4,"⇒",""))</f>
        <v/>
      </c>
      <c r="DV18" s="109" t="str">
        <f>IF($W18="","",IF($W18=DW$4,"→",""))</f>
        <v/>
      </c>
      <c r="DW18" s="108"/>
      <c r="DX18" s="110" t="str">
        <f>IF($Y18="","",IF($Y18=DW$4,"⇒",""))</f>
        <v/>
      </c>
      <c r="DY18" s="109" t="str">
        <f>IF($W18="","",IF($W18=DZ$4,"→",""))</f>
        <v/>
      </c>
      <c r="DZ18" s="108"/>
      <c r="EA18" s="110" t="str">
        <f>IF($Y18="","",IF($Y18=DZ$4,"⇒",""))</f>
        <v/>
      </c>
      <c r="EB18" s="109" t="str">
        <f>IF($W18="","",IF($W18=EC$4,"→",""))</f>
        <v/>
      </c>
      <c r="EC18" s="108"/>
      <c r="ED18" s="110" t="str">
        <f>IF($Y18="","",IF($Y18=EC$4,"⇒",""))</f>
        <v/>
      </c>
      <c r="EE18" s="109" t="str">
        <f>IF($W18="","",IF($W18=EF$4,"→",""))</f>
        <v/>
      </c>
      <c r="EF18" s="108"/>
      <c r="EG18" s="109" t="str">
        <f t="shared" si="0"/>
        <v/>
      </c>
      <c r="EH18" s="109" t="str">
        <f t="shared" si="0"/>
        <v>→</v>
      </c>
      <c r="EI18" s="108"/>
      <c r="EJ18" s="110" t="str">
        <f>IF($Y18="","",IF($Y18=EI$4,"⇒",""))</f>
        <v/>
      </c>
      <c r="EK18" s="109" t="str">
        <f>IF($W18="","",IF($W18=EL$4,"→",""))</f>
        <v/>
      </c>
      <c r="EL18" s="849">
        <v>1600</v>
      </c>
      <c r="EM18" s="110" t="str">
        <f>IF($Y18="","",IF($Y18=EL$4,"⇒",""))</f>
        <v/>
      </c>
      <c r="EN18" s="109" t="str">
        <f>IF($W18="","",IF($W18=EO$4,"→",""))</f>
        <v/>
      </c>
      <c r="EO18" s="849">
        <v>1200</v>
      </c>
      <c r="EP18" s="110" t="str">
        <f>IF($Y18="","",IF($Y18=EO$4,"⇒",""))</f>
        <v/>
      </c>
      <c r="EQ18" s="109" t="str">
        <f>IF($W18="","",IF($W18=ER$4,"→",""))</f>
        <v/>
      </c>
      <c r="ER18" s="108">
        <f>1200-1200</f>
        <v>0</v>
      </c>
      <c r="ES18" s="110" t="str">
        <f>IF($Y18="","",IF($Y18=ER$4,"⇒",""))</f>
        <v/>
      </c>
      <c r="ET18" s="109" t="str">
        <f>IF($W18="","",IF($W18=EU$4,"→",""))</f>
        <v/>
      </c>
      <c r="EU18" s="108"/>
      <c r="EV18" s="110" t="str">
        <f>IF($Y18="","",IF($Y18=EU$4,"⇒",""))</f>
        <v/>
      </c>
      <c r="EW18" s="109" t="str">
        <f>IF($W18="","",IF($W18=EX$4,"→",""))</f>
        <v/>
      </c>
      <c r="EX18" s="108"/>
      <c r="EY18" s="110" t="str">
        <f>IF($Y18="","",IF($Y18=EX$4,"⇒",""))</f>
        <v/>
      </c>
      <c r="EZ18" s="109" t="str">
        <f>IF($W18="","",IF($W18=FA$4,"→",""))</f>
        <v/>
      </c>
      <c r="FA18" s="108"/>
      <c r="FB18" s="110" t="str">
        <f>IF($Y18="","",IF($Y18=FA$4,"⇒",""))</f>
        <v/>
      </c>
      <c r="FC18" s="109" t="str">
        <f>IF($W18="","",IF($W18=FD$4,"→",""))</f>
        <v/>
      </c>
      <c r="FD18" s="108"/>
      <c r="FE18" s="110" t="str">
        <f>IF($Y18="","",IF($Y18=FD$4,"⇒",""))</f>
        <v>⇒</v>
      </c>
      <c r="FF18" s="109" t="str">
        <f>IF($W18="","",IF($W18=FG$4,"→",""))</f>
        <v/>
      </c>
      <c r="FG18" s="108"/>
      <c r="FH18" s="110" t="str">
        <f>IF($Y18="","",IF($Y18=FG$4,"⇒",""))</f>
        <v/>
      </c>
      <c r="FI18" s="109" t="str">
        <f>IF($W18="","",IF($W18=FJ$4,"→",""))</f>
        <v/>
      </c>
      <c r="FJ18" s="108"/>
      <c r="FK18" s="110" t="str">
        <f>IF($Y18="","",IF($Y18=FJ$4,"⇒",""))</f>
        <v/>
      </c>
      <c r="FL18" s="109" t="str">
        <f>IF($W18="","",IF($W18=FM$4,"→",""))</f>
        <v/>
      </c>
      <c r="FM18" s="108"/>
      <c r="FN18" s="110" t="str">
        <f>IF($Y18="","",IF($Y18=FM$4,"⇒",""))</f>
        <v/>
      </c>
      <c r="FO18" s="109" t="str">
        <f>IF($W18="","",IF($W18=FP$4,"→",""))</f>
        <v/>
      </c>
      <c r="FP18" s="108"/>
      <c r="FQ18" s="110" t="str">
        <f>IF($Y18="","",IF($Y18=FP$4,"⇒",""))</f>
        <v/>
      </c>
      <c r="FR18" s="109" t="str">
        <f>IF($W18="","",IF($W18=FS$4,"→",""))</f>
        <v/>
      </c>
      <c r="FS18" s="108"/>
      <c r="FT18" s="110" t="str">
        <f>IF($Y18="","",IF($Y18=FS$4,"⇒",""))</f>
        <v/>
      </c>
      <c r="FU18" s="109" t="str">
        <f>IF($W18="","",IF($W18=FV$4,"→",""))</f>
        <v/>
      </c>
      <c r="FV18" s="108"/>
      <c r="FW18" s="110" t="str">
        <f>IF($Y18="","",IF($Y18=FV$4,"⇒",""))</f>
        <v/>
      </c>
      <c r="FX18" s="109" t="str">
        <f>IF($W18="","",IF($W18=FY$4,"→",""))</f>
        <v/>
      </c>
      <c r="FY18" s="108"/>
      <c r="FZ18" s="110" t="str">
        <f>IF($Y18="","",IF($Y18=FY$4,"⇒",""))</f>
        <v/>
      </c>
      <c r="GA18" s="109" t="str">
        <f>IF($W18="","",IF($W18=GB$4,"→",""))</f>
        <v/>
      </c>
      <c r="GB18" s="108"/>
      <c r="GC18" s="110" t="str">
        <f>IF($Y18="","",IF($Y18=GB$4,"⇒",""))</f>
        <v/>
      </c>
      <c r="GD18" s="109" t="str">
        <f>IF($W18="","",IF($W18=GE$4,"→",""))</f>
        <v/>
      </c>
      <c r="GE18" s="108"/>
      <c r="GF18" s="110" t="str">
        <f>IF($Y18="","",IF($Y18=GE$4,"⇒",""))</f>
        <v/>
      </c>
      <c r="GG18" s="109" t="str">
        <f>IF($W18="","",IF($W18=GH$4,"→",""))</f>
        <v/>
      </c>
      <c r="GH18" s="108"/>
      <c r="GI18" s="110" t="str">
        <f>IF($Y18="","",IF($Y18=GH$4,"⇒",""))</f>
        <v/>
      </c>
      <c r="GJ18" s="109" t="str">
        <f>IF($W18="","",IF($W18=GK$4,"→",""))</f>
        <v/>
      </c>
      <c r="GK18" s="108"/>
      <c r="GL18" s="110" t="str">
        <f>IF($Y18="","",IF($Y18=GK$4,"⇒",""))</f>
        <v/>
      </c>
      <c r="GM18" s="109" t="str">
        <f>IF($W18="","",IF($W18=GN$4,"→",""))</f>
        <v/>
      </c>
      <c r="GN18" s="108"/>
      <c r="GO18" s="110" t="str">
        <f>IF($Y18="","",IF($Y18=GN$4,"⇒",""))</f>
        <v/>
      </c>
      <c r="GP18" s="109" t="str">
        <f>IF($W18="","",IF($W18=GQ$4,"→",""))</f>
        <v/>
      </c>
      <c r="GQ18" s="108"/>
      <c r="GR18" s="110" t="str">
        <f>IF($Y18="","",IF($Y18=GQ$4,"⇒",""))</f>
        <v/>
      </c>
      <c r="GS18" s="109" t="str">
        <f>IF($W18="","",IF($W18=GT$4,"→",""))</f>
        <v/>
      </c>
      <c r="GT18" s="108"/>
      <c r="GU18" s="110" t="str">
        <f>IF($Y18="","",IF($Y18=GT$4,"⇒",""))</f>
        <v/>
      </c>
      <c r="GV18" s="109" t="str">
        <f>IF($W18="","",IF($W18=GW$4,"→",""))</f>
        <v/>
      </c>
      <c r="GW18" s="108"/>
      <c r="GX18" s="110" t="str">
        <f>IF($Y18="","",IF($Y18=GW$4,"⇒",""))</f>
        <v/>
      </c>
      <c r="GY18" s="109" t="str">
        <f>IF($W18="","",IF($W18=GZ$4,"→",""))</f>
        <v/>
      </c>
      <c r="GZ18" s="108"/>
      <c r="HA18" s="110" t="str">
        <f>IF($Y18="","",IF($Y18=GZ$4,"⇒",""))</f>
        <v/>
      </c>
      <c r="HB18" s="109" t="str">
        <f>IF($W18="","",IF($W18=HC$4,"→",""))</f>
        <v/>
      </c>
      <c r="HC18" s="108"/>
      <c r="HD18" s="110" t="str">
        <f>IF($Y18="","",IF($Y18=HC$4,"⇒",""))</f>
        <v/>
      </c>
      <c r="HE18" s="109" t="str">
        <f>IF($W18="","",IF($W18=HF$4,"→",""))</f>
        <v/>
      </c>
      <c r="HF18" s="108"/>
      <c r="HG18" s="110" t="str">
        <f>IF($Y18="","",IF($Y18=HF$4,"⇒",""))</f>
        <v/>
      </c>
      <c r="HH18" s="109" t="str">
        <f>IF($W18="","",IF($W18=HI$4,"→",""))</f>
        <v/>
      </c>
      <c r="HI18" s="108"/>
      <c r="HJ18" s="110" t="str">
        <f>IF($Y18="","",IF($Y18=HI$4,"⇒",""))</f>
        <v/>
      </c>
      <c r="HK18" s="109" t="str">
        <f>IF($W18="","",IF($W18=HL$4,"→",""))</f>
        <v/>
      </c>
      <c r="HL18" s="108"/>
      <c r="HM18" s="110" t="str">
        <f>IF($Y18="","",IF($Y18=HL$4,"⇒",""))</f>
        <v/>
      </c>
      <c r="HN18" s="109" t="str">
        <f>IF($W18="","",IF($W18=HO$4,"→",""))</f>
        <v/>
      </c>
      <c r="HO18" s="108"/>
      <c r="HP18" s="110" t="str">
        <f>IF($Y18="","",IF($Y18=HO$4,"⇒",""))</f>
        <v/>
      </c>
      <c r="HQ18" s="109" t="str">
        <f>IF($W18="","",IF($W18=HR$4,"→",""))</f>
        <v/>
      </c>
      <c r="HR18" s="108"/>
      <c r="HS18" s="110" t="str">
        <f>IF($Y18="","",IF($Y18=HR$4,"⇒",""))</f>
        <v/>
      </c>
      <c r="HT18" s="109" t="str">
        <f>IF($W18="","",IF($W18=HU$4,"→",""))</f>
        <v/>
      </c>
      <c r="HU18" s="108"/>
      <c r="HV18" s="109" t="str">
        <f t="shared" si="1"/>
        <v/>
      </c>
      <c r="HW18" s="109" t="str">
        <f t="shared" si="1"/>
        <v/>
      </c>
      <c r="HX18" s="108"/>
      <c r="HY18" s="110" t="str">
        <f>IF($Y18="","",IF($Y18=HX$4,"⇒",""))</f>
        <v/>
      </c>
      <c r="HZ18" s="109" t="str">
        <f>IF($W18="","",IF($W18=IA$4,"→",""))</f>
        <v/>
      </c>
      <c r="IA18" s="108"/>
      <c r="IB18" s="110" t="str">
        <f>IF($Y18="","",IF($Y18=IA$4,"⇒",""))</f>
        <v/>
      </c>
      <c r="IC18" s="109" t="str">
        <f>IF($W18="","",IF($W18=ID$4,"→",""))</f>
        <v/>
      </c>
      <c r="ID18" s="260"/>
      <c r="IE18" s="110" t="str">
        <f>IF($Y18="","",IF($Y18=ID$4,"⇒",""))</f>
        <v/>
      </c>
      <c r="IF18" s="109" t="str">
        <f>IF($W18="","",IF($W18=IG$4,"→",""))</f>
        <v/>
      </c>
      <c r="IG18" s="108"/>
      <c r="IH18" s="110" t="str">
        <f>IF($Y18="","",IF($Y18=IG$4,"⇒",""))</f>
        <v/>
      </c>
      <c r="II18" s="109" t="str">
        <f>IF($W18="","",IF($W18=IJ$4,"→",""))</f>
        <v/>
      </c>
      <c r="IJ18" s="108"/>
      <c r="IK18" s="110" t="str">
        <f>IF($Y18="","",IF($Y18=IJ$4,"⇒",""))</f>
        <v/>
      </c>
      <c r="IL18" s="109" t="str">
        <f>IF($W18="","",IF($W18=IM$4,"→",""))</f>
        <v/>
      </c>
      <c r="IM18" s="108"/>
      <c r="IN18" s="110" t="str">
        <f>IF($Y18="","",IF($Y18=IM$4,"⇒",""))</f>
        <v/>
      </c>
      <c r="IO18" s="109" t="str">
        <f>IF($W18="","",IF($W18=IP$4,"→",""))</f>
        <v/>
      </c>
      <c r="IP18" s="108"/>
      <c r="IQ18" s="110" t="str">
        <f>IF($Y18="","",IF($Y18=IP$4,"⇒",""))</f>
        <v/>
      </c>
      <c r="IR18" s="109" t="str">
        <f>IF($W18="","",IF($W18=IS$4,"→",""))</f>
        <v/>
      </c>
      <c r="IS18" s="108"/>
      <c r="IT18" s="110" t="str">
        <f>IF($Y18="","",IF($Y18=IS$4,"⇒",""))</f>
        <v/>
      </c>
      <c r="IU18" s="109" t="str">
        <f>IF($W18="","",IF($W18=IV$4,"→",""))</f>
        <v/>
      </c>
      <c r="IV18" s="108"/>
      <c r="IW18" s="110" t="str">
        <f>IF($Y18="","",IF($Y18=IV$4,"⇒",""))</f>
        <v/>
      </c>
      <c r="IX18" s="109" t="str">
        <f>IF($W18="","",IF($W18=IY$4,"→",""))</f>
        <v/>
      </c>
      <c r="IY18" s="108"/>
      <c r="IZ18" s="110" t="str">
        <f>IF($Y18="","",IF($Y18=IY$4,"⇒",""))</f>
        <v/>
      </c>
      <c r="JA18" s="109" t="str">
        <f>IF($W18="","",IF($W18=JB$4,"→",""))</f>
        <v/>
      </c>
      <c r="JB18" s="108"/>
      <c r="JC18" s="110" t="str">
        <f>IF($Y18="","",IF($Y18=JB$4,"⇒",""))</f>
        <v/>
      </c>
      <c r="JD18" s="109" t="str">
        <f>IF($W18="","",IF($W18=JE$4,"→",""))</f>
        <v/>
      </c>
      <c r="JE18" s="108"/>
      <c r="JF18" s="110" t="str">
        <f>IF($Y18="","",IF($Y18=JE$4,"⇒",""))</f>
        <v/>
      </c>
      <c r="JG18" s="109" t="str">
        <f>IF($W18="","",IF($W18=JH$4,"→",""))</f>
        <v/>
      </c>
      <c r="JH18" s="108"/>
      <c r="JI18" s="110" t="str">
        <f>IF($Y18="","",IF($Y18=JH$4,"⇒",""))</f>
        <v/>
      </c>
      <c r="JJ18" s="109" t="str">
        <f>IF($W18="","",IF($W18=JK$4,"→",""))</f>
        <v/>
      </c>
      <c r="JK18" s="108"/>
      <c r="JL18" s="110" t="str">
        <f>IF($Y18="","",IF($Y18=JK$4,"⇒",""))</f>
        <v/>
      </c>
      <c r="JM18" s="109" t="str">
        <f>IF($W18="","",IF($W18=JN$4,"→",""))</f>
        <v/>
      </c>
      <c r="JN18" s="108"/>
      <c r="JO18" s="110" t="str">
        <f>IF($Y18="","",IF($Y18=JN$4,"⇒",""))</f>
        <v/>
      </c>
      <c r="JP18" s="109" t="str">
        <f>IF($W18="","",IF($W18=JQ$4,"→",""))</f>
        <v/>
      </c>
      <c r="JQ18" s="108"/>
      <c r="JR18" s="110" t="str">
        <f>IF($Y18="","",IF($Y18=JQ$4,"⇒",""))</f>
        <v/>
      </c>
      <c r="JS18" s="109" t="str">
        <f>IF($W18="","",IF($W18=JT$4,"→",""))</f>
        <v/>
      </c>
      <c r="JT18" s="108"/>
      <c r="JU18" s="110" t="str">
        <f>IF($Y18="","",IF($Y18=JT$4,"⇒",""))</f>
        <v/>
      </c>
      <c r="JV18" s="109" t="str">
        <f>IF($W18="","",IF($W18=JW$4,"→",""))</f>
        <v/>
      </c>
      <c r="JW18" s="108"/>
      <c r="JX18" s="110" t="str">
        <f>IF($Y18="","",IF($Y18=JW$4,"⇒",""))</f>
        <v/>
      </c>
      <c r="JY18" s="109" t="str">
        <f>IF($W18="","",IF($W18=JZ$4,"→",""))</f>
        <v/>
      </c>
      <c r="JZ18" s="108"/>
      <c r="KA18" s="110" t="str">
        <f>IF($Y18="","",IF($Y18=JZ$4,"⇒",""))</f>
        <v/>
      </c>
      <c r="KB18" s="109" t="str">
        <f>IF($W18="","",IF($W18=KC$4,"→",""))</f>
        <v/>
      </c>
      <c r="KC18" s="108"/>
      <c r="KD18" s="110" t="str">
        <f>IF($Y18="","",IF($Y18=KC$4,"⇒",""))</f>
        <v/>
      </c>
      <c r="KE18" s="109" t="str">
        <f>IF($W18="","",IF($W18=KF$4,"→",""))</f>
        <v/>
      </c>
      <c r="KF18" s="108"/>
      <c r="KG18" s="110" t="str">
        <f>IF($Y18="","",IF($Y18=KF$4,"⇒",""))</f>
        <v/>
      </c>
      <c r="KH18" s="109" t="str">
        <f>IF($W18="","",IF($W18=KI$4,"→",""))</f>
        <v/>
      </c>
      <c r="KI18" s="108"/>
      <c r="KJ18" s="110" t="str">
        <f>IF($Y18="","",IF($Y18=KI$4,"⇒",""))</f>
        <v/>
      </c>
      <c r="KK18" s="109" t="str">
        <f>IF($W18="","",IF($W18=KL$4,"→",""))</f>
        <v/>
      </c>
      <c r="KL18" s="108"/>
      <c r="KM18" s="110" t="str">
        <f>IF($Y18="","",IF($Y18=KL$4,"⇒",""))</f>
        <v/>
      </c>
      <c r="KN18" s="109" t="str">
        <f>IF($W18="","",IF($W18=KO$4,"→",""))</f>
        <v/>
      </c>
      <c r="KO18" s="108"/>
      <c r="KP18" s="110" t="str">
        <f>IF($Y18="","",IF($Y18=KO$4,"⇒",""))</f>
        <v/>
      </c>
      <c r="KQ18" s="109" t="str">
        <f>IF($W18="","",IF($W18=KR$4,"→",""))</f>
        <v/>
      </c>
      <c r="KR18" s="108"/>
      <c r="KS18" s="110" t="str">
        <f>IF($Y18="","",IF($Y18=KR$4,"⇒",""))</f>
        <v/>
      </c>
      <c r="KT18" s="109" t="str">
        <f>IF($W18="","",IF($W18=KU$4,"→",""))</f>
        <v/>
      </c>
      <c r="KU18" s="108"/>
      <c r="KV18" s="110" t="str">
        <f>IF($Y18="","",IF($Y18=KU$4,"⇒",""))</f>
        <v/>
      </c>
      <c r="KW18" s="109" t="str">
        <f>IF($W18="","",IF($W18=KX$4,"→",""))</f>
        <v/>
      </c>
      <c r="KX18" s="108"/>
      <c r="KY18" s="110" t="str">
        <f>IF($Y18="","",IF($Y18=KX$4,"⇒",""))</f>
        <v/>
      </c>
      <c r="KZ18" s="109" t="str">
        <f>IF($W18="","",IF($W18=LA$4,"→",""))</f>
        <v/>
      </c>
      <c r="LA18" s="108"/>
      <c r="LB18" s="110" t="str">
        <f>IF($Y18="","",IF($Y18=LA$4,"⇒",""))</f>
        <v/>
      </c>
      <c r="LC18" s="109" t="str">
        <f>IF($W18="","",IF($W18=LD$4,"→",""))</f>
        <v/>
      </c>
      <c r="LD18" s="108"/>
      <c r="LE18" s="110" t="str">
        <f>IF($Y18="","",IF($Y18=LD$4,"⇒",""))</f>
        <v/>
      </c>
      <c r="LF18" s="109" t="str">
        <f>IF($W18="","",IF($W18=LG$4,"→",""))</f>
        <v/>
      </c>
      <c r="LG18" s="108"/>
      <c r="LH18" s="110" t="str">
        <f>IF($Y18="","",IF($Y18=LG$4,"⇒",""))</f>
        <v/>
      </c>
      <c r="LI18" s="109" t="str">
        <f>IF($W18="","",IF($W18=LJ$4,"→",""))</f>
        <v/>
      </c>
      <c r="LJ18" s="108"/>
      <c r="LK18" s="109" t="str">
        <f>IF($W18="","",IF($W18=LL$4,"→",""))</f>
        <v/>
      </c>
    </row>
    <row r="19" spans="1:323" ht="24" customHeight="1" x14ac:dyDescent="0.2">
      <c r="A19" s="187" t="s">
        <v>22</v>
      </c>
      <c r="B19" s="150">
        <f>IFERROR(VLOOKUP($D19,[1]受注ﾌｧｲﾙ!$A$3:$BZ$1314,5,FALSE),"-")</f>
        <v>46126.567719907405</v>
      </c>
      <c r="C19" s="154"/>
      <c r="D19" s="823" t="s">
        <v>1020</v>
      </c>
      <c r="E19" s="39">
        <f>IFERROR(VLOOKUP($D19,[1]受注ﾌｧｲﾙ!$A$3:$BZ$1314,17,FALSE),"-")</f>
        <v>6710</v>
      </c>
      <c r="F19" s="5" t="str">
        <f>IFERROR(VLOOKUP($D19,[1]受注ﾌｧｲﾙ!$A$3:$BZ$1314,18,FALSE),"-")</f>
        <v>25020-AG00-1080X200</v>
      </c>
      <c r="G19" s="5" t="str">
        <f>IFERROR(VLOOKUP($D19,[1]受注ﾌｧｲﾙ!$A$3:$BZ$1314,19,FALSE),"-")</f>
        <v>FA</v>
      </c>
      <c r="H19" s="5" t="str">
        <f>IFERROR(VLOOKUP($D19,[1]受注ﾌｧｲﾙ!$A$3:$BZ$1314,20,FALSE),"-")</f>
        <v>GR0</v>
      </c>
      <c r="I19" s="5" t="str">
        <f>IFERROR(VLOOKUP($D19,[1]受注ﾌｧｲﾙ!$A$3:$BZ$1314,21,FALSE),"-")</f>
        <v>C</v>
      </c>
      <c r="J19" s="15">
        <f>IFERROR(VLOOKUP($D19,[1]受注ﾌｧｲﾙ!$A$3:$BZ$1314,22,FALSE),"-")</f>
        <v>600</v>
      </c>
      <c r="K19" s="5" t="str">
        <f>IFERROR(VLOOKUP($D19,[1]受注ﾌｧｲﾙ!$A$3:$BZ$1314,8,FALSE),"-")</f>
        <v>25020-FG00-1070X200</v>
      </c>
      <c r="L19" s="5" t="str">
        <f>IFERROR(VLOOKUP($D19,[1]受注ﾌｧｲﾙ!$A$3:$BZ$1314,9,FALSE),"-")</f>
        <v>FA</v>
      </c>
      <c r="M19" s="5" t="str">
        <f>IFERROR(VLOOKUP($D19,[1]受注ﾌｧｲﾙ!$A$3:$BZ$1314,10,FALSE),"-")</f>
        <v>GR0</v>
      </c>
      <c r="N19" s="5" t="str">
        <f>IFERROR(VLOOKUP($D19,[1]受注ﾌｧｲﾙ!$A$3:$BZ$1314,11,FALSE),"-")</f>
        <v>C</v>
      </c>
      <c r="O19" s="15">
        <f>IFERROR(VLOOKUP($D19,[1]受注ﾌｧｲﾙ!$A$3:$BZ$1314,13,FALSE),"-")</f>
        <v>600</v>
      </c>
      <c r="P19" s="5">
        <f>IFERROR(VLOOKUP($D19,[1]受注ﾌｧｲﾙ!$A$3:$BZ$1314,15,FALSE),"-")</f>
        <v>0</v>
      </c>
      <c r="Q19" s="40">
        <f>IFERROR((VLOOKUP($D19,[1]受注ﾌｧｲﾙ!$A$3:$BZ$1314,16,FALSE)*J19),"-")</f>
        <v>600</v>
      </c>
      <c r="R19" s="40" t="str">
        <f>IFERROR(VLOOKUP($D19,[4]加工日報ｴﾝﾎﾞｽ!$A$5:$DZ$1000,107,FALSE),"-")</f>
        <v>-</v>
      </c>
      <c r="S19" s="5" t="str">
        <f>IFERROR(VLOOKUP($D19,[1]受注ﾌｧｲﾙ!$A$3:$BZ$1314,26,FALSE),"-")</f>
        <v>ｴﾝﾎﾞｽ</v>
      </c>
      <c r="T19" s="86" t="str">
        <f>IFERROR(VLOOKUP($D19,[1]受注ﾌｧｲﾙ!$A$3:$BZ$1314,23,FALSE),"-")</f>
        <v>湖南</v>
      </c>
      <c r="U19" s="4"/>
      <c r="V19" s="4"/>
      <c r="W19" s="4">
        <f>IFERROR(VLOOKUP($D19,[1]受注ﾌｧｲﾙ!$A$3:$BZ$1314,25,FALSE),"-")</f>
        <v>46134</v>
      </c>
      <c r="X19" s="4">
        <f>IFERROR(VLOOKUP($D19,[1]受注ﾌｧｲﾙ!$A$3:$BZ$1314,32,FALSE),"-")</f>
        <v>46136</v>
      </c>
      <c r="Y19" s="4">
        <f>IFERROR(VLOOKUP($D19,[1]受注ﾌｧｲﾙ!$A$3:$BZ$1314,33,FALSE),"-")</f>
        <v>46136</v>
      </c>
      <c r="Z19" s="4">
        <f>IFERROR(IF(COUNT($AT19:$LJ19),INDEX($AT$4:$LJ$4,MATCH(0,INDEX(0/($AT19:$LJ19),),0)),"-"),"-")</f>
        <v>46134</v>
      </c>
      <c r="AA19" s="57" t="str">
        <f>IFERROR(VLOOKUP($D19,[4]加工日報ｴﾝﾎﾞｽ!$A$5:$DZ$1000,2,FALSE),"-")</f>
        <v>-</v>
      </c>
      <c r="AB19" s="58" t="str">
        <f>IFERROR(VLOOKUP($D19,[4]加工日報ｴﾝﾎﾞｽ!$A$5:$DZ$1000,108,FALSE),"-")</f>
        <v>-</v>
      </c>
      <c r="AC19" s="21">
        <f>SUM(AT19:LK19)</f>
        <v>600</v>
      </c>
      <c r="AD19" s="410" t="str">
        <f>IFERROR(VLOOKUP($D19,[1]受注ﾌｧｲﾙ!$A$3:$BZ$1314,27,FALSE),"-")&amp;"　"&amp;IFERROR(VLOOKUP($D19,[1]受注ﾌｧｲﾙ!$A$3:$BZ$1314,28,FALSE),"-")&amp;"　"&amp;IFERROR(VLOOKUP($D19,[1]受注ﾌｧｲﾙ!$A$3:$BZ$1314,29,FALSE),"-")</f>
        <v>コクヨエンボス　　</v>
      </c>
      <c r="AE19" s="3"/>
      <c r="AF19" s="31" t="str">
        <f>IFERROR(VLOOKUP($D19,[4]加工日報ｴﾝﾎﾞｽ!$A$5:$DZ$1000,94,FALSE),"-")</f>
        <v>-</v>
      </c>
      <c r="AG19" s="38" t="str">
        <f>IFERROR(VLOOKUP($D19,[1]受注ﾌｧｲﾙ!$A$3:$BZ$1314,2,FALSE),"-")</f>
        <v>通常入力</v>
      </c>
      <c r="AH19" s="38" t="str">
        <f>IFERROR(VLOOKUP($D19,[1]受注ﾌｧｲﾙ!$A$3:$BZ$1314,3,FALSE),"-")</f>
        <v>後加工</v>
      </c>
      <c r="AI19" s="43" t="str">
        <f>IFERROR(VLOOKUP($D19,[1]受注ﾌｧｲﾙ!$A$3:$BZ$1314,31,FALSE),"-")</f>
        <v>ニックス</v>
      </c>
      <c r="AJ19" s="43" t="str">
        <f>IFERROR(VLOOKUP($D19,[1]受注ﾌｧｲﾙ!$A$3:$BZ$1314,12,FALSE),"-")</f>
        <v xml:space="preserve"> </v>
      </c>
      <c r="AK19" s="228" t="str">
        <f>IFERROR(VLOOKUP($D19,[1]受注ﾌｧｲﾙ!$A$3:$BZ$1314,24,FALSE),"-")</f>
        <v>ｴﾝﾎﾞｽ</v>
      </c>
      <c r="AL19" s="3"/>
      <c r="AM19" s="3"/>
      <c r="AN19" s="3"/>
      <c r="AO19" s="3"/>
      <c r="AP19" s="3"/>
      <c r="AQ19" s="43" t="s">
        <v>467</v>
      </c>
      <c r="AR19" s="3"/>
      <c r="AS19" s="109" t="str">
        <f>IF($W19="","",IF($W19=AT$4,"→",""))</f>
        <v/>
      </c>
      <c r="AT19" s="108"/>
      <c r="AU19" s="110" t="str">
        <f>IF($Y19="","",IF($Y19=AT$4,"⇒",""))</f>
        <v/>
      </c>
      <c r="AV19" s="109" t="str">
        <f>IF($W19="","",IF($W19=AW$4,"→",""))</f>
        <v/>
      </c>
      <c r="AW19" s="108"/>
      <c r="AX19" s="110" t="str">
        <f>IF($Y19="","",IF($Y19=AW$4,"⇒",""))</f>
        <v/>
      </c>
      <c r="AY19" s="109" t="str">
        <f>IF($W19="","",IF($W19=AZ$4,"→",""))</f>
        <v/>
      </c>
      <c r="AZ19" s="260"/>
      <c r="BA19" s="110" t="str">
        <f>IF($Y19="","",IF($Y19=AZ$4,"⇒",""))</f>
        <v/>
      </c>
      <c r="BB19" s="109" t="str">
        <f>IF($W19="","",IF($W19=BC$4,"→",""))</f>
        <v/>
      </c>
      <c r="BC19" s="108"/>
      <c r="BD19" s="110" t="str">
        <f>IF($Y19="","",IF($Y19=BC$4,"⇒",""))</f>
        <v/>
      </c>
      <c r="BE19" s="109" t="str">
        <f>IF($W19="","",IF($W19=BF$4,"→",""))</f>
        <v/>
      </c>
      <c r="BF19" s="108"/>
      <c r="BG19" s="110" t="str">
        <f>IF($Y19="","",IF($Y19=BF$4,"⇒",""))</f>
        <v/>
      </c>
      <c r="BH19" s="109" t="str">
        <f>IF($W19="","",IF($W19=BI$4,"→",""))</f>
        <v/>
      </c>
      <c r="BI19" s="108"/>
      <c r="BJ19" s="110" t="str">
        <f>IF($Y19="","",IF($Y19=BI$4,"⇒",""))</f>
        <v/>
      </c>
      <c r="BK19" s="109" t="str">
        <f>IF($W19="","",IF($W19=BL$4,"→",""))</f>
        <v/>
      </c>
      <c r="BL19" s="108"/>
      <c r="BM19" s="110" t="str">
        <f>IF($Y19="","",IF($Y19=BL$4,"⇒",""))</f>
        <v/>
      </c>
      <c r="BN19" s="109" t="str">
        <f>IF($W19="","",IF($W19=BO$4,"→",""))</f>
        <v/>
      </c>
      <c r="BO19" s="108"/>
      <c r="BP19" s="110" t="str">
        <f>IF($Y19="","",IF($Y19=BO$4,"⇒",""))</f>
        <v/>
      </c>
      <c r="BQ19" s="109" t="str">
        <f>IF($W19="","",IF($W19=BR$4,"→",""))</f>
        <v/>
      </c>
      <c r="BR19" s="108"/>
      <c r="BS19" s="110" t="str">
        <f>IF($Y19="","",IF($Y19=BR$4,"⇒",""))</f>
        <v/>
      </c>
      <c r="BT19" s="109" t="str">
        <f>IF($W19="","",IF($W19=BU$4,"→",""))</f>
        <v/>
      </c>
      <c r="BU19" s="108"/>
      <c r="BV19" s="110" t="str">
        <f>IF($Y19="","",IF($Y19=BU$4,"⇒",""))</f>
        <v/>
      </c>
      <c r="BW19" s="109" t="str">
        <f>IF($W19="","",IF($W19=BX$4,"→",""))</f>
        <v/>
      </c>
      <c r="BX19" s="108"/>
      <c r="BY19" s="110" t="str">
        <f>IF($Y19="","",IF($Y19=BX$4,"⇒",""))</f>
        <v/>
      </c>
      <c r="BZ19" s="109" t="str">
        <f>IF($W19="","",IF($W19=CA$4,"→",""))</f>
        <v/>
      </c>
      <c r="CA19" s="108"/>
      <c r="CB19" s="110" t="str">
        <f>IF($Y19="","",IF($Y19=CA$4,"⇒",""))</f>
        <v/>
      </c>
      <c r="CC19" s="109" t="str">
        <f>IF($W19="","",IF($W19=CD$4,"→",""))</f>
        <v/>
      </c>
      <c r="CD19" s="108"/>
      <c r="CE19" s="110" t="str">
        <f>IF($Y19="","",IF($Y19=CD$4,"⇒",""))</f>
        <v/>
      </c>
      <c r="CF19" s="109" t="str">
        <f>IF($W19="","",IF($W19=CG$4,"→",""))</f>
        <v/>
      </c>
      <c r="CG19" s="108"/>
      <c r="CH19" s="110" t="str">
        <f>IF($Y19="","",IF($Y19=CG$4,"⇒",""))</f>
        <v/>
      </c>
      <c r="CI19" s="109" t="str">
        <f>IF($W19="","",IF($W19=CJ$4,"→",""))</f>
        <v/>
      </c>
      <c r="CJ19" s="108"/>
      <c r="CK19" s="110" t="str">
        <f>IF($Y19="","",IF($Y19=CJ$4,"⇒",""))</f>
        <v/>
      </c>
      <c r="CL19" s="109" t="str">
        <f>IF($W19="","",IF($W19=CM$4,"→",""))</f>
        <v/>
      </c>
      <c r="CM19" s="108"/>
      <c r="CN19" s="110" t="str">
        <f>IF($Y19="","",IF($Y19=CM$4,"⇒",""))</f>
        <v/>
      </c>
      <c r="CO19" s="109" t="str">
        <f>IF($W19="","",IF($W19=CP$4,"→",""))</f>
        <v/>
      </c>
      <c r="CP19" s="108"/>
      <c r="CQ19" s="110" t="str">
        <f>IF($Y19="","",IF($Y19=CP$4,"⇒",""))</f>
        <v/>
      </c>
      <c r="CR19" s="109" t="str">
        <f>IF($W19="","",IF($W19=CS$4,"→",""))</f>
        <v/>
      </c>
      <c r="CS19" s="108"/>
      <c r="CT19" s="110" t="str">
        <f>IF($Y19="","",IF($Y19=CS$4,"⇒",""))</f>
        <v/>
      </c>
      <c r="CU19" s="109" t="str">
        <f>IF($W19="","",IF($W19=CV$4,"→",""))</f>
        <v/>
      </c>
      <c r="CV19" s="108"/>
      <c r="CW19" s="110" t="str">
        <f>IF($Y19="","",IF($Y19=CV$4,"⇒",""))</f>
        <v/>
      </c>
      <c r="CX19" s="109" t="str">
        <f>IF($W19="","",IF($W19=CY$4,"→",""))</f>
        <v/>
      </c>
      <c r="CY19" s="108"/>
      <c r="CZ19" s="110" t="str">
        <f>IF($Y19="","",IF($Y19=CY$4,"⇒",""))</f>
        <v/>
      </c>
      <c r="DA19" s="109" t="str">
        <f>IF($W19="","",IF($W19=DB$4,"→",""))</f>
        <v/>
      </c>
      <c r="DB19" s="108"/>
      <c r="DC19" s="110" t="str">
        <f>IF($Y19="","",IF($Y19=DB$4,"⇒",""))</f>
        <v/>
      </c>
      <c r="DD19" s="109" t="str">
        <f>IF($W19="","",IF($W19=DE$4,"→",""))</f>
        <v/>
      </c>
      <c r="DE19" s="108"/>
      <c r="DF19" s="110" t="str">
        <f>IF($Y19="","",IF($Y19=DE$4,"⇒",""))</f>
        <v/>
      </c>
      <c r="DG19" s="109" t="str">
        <f>IF($W19="","",IF($W19=DH$4,"→",""))</f>
        <v/>
      </c>
      <c r="DH19" s="108"/>
      <c r="DI19" s="110" t="str">
        <f>IF($Y19="","",IF($Y19=DH$4,"⇒",""))</f>
        <v/>
      </c>
      <c r="DJ19" s="109" t="str">
        <f>IF($W19="","",IF($W19=DK$4,"→",""))</f>
        <v/>
      </c>
      <c r="DK19" s="108"/>
      <c r="DL19" s="110" t="str">
        <f>IF($Y19="","",IF($Y19=DK$4,"⇒",""))</f>
        <v/>
      </c>
      <c r="DM19" s="109" t="str">
        <f>IF($W19="","",IF($W19=DN$4,"→",""))</f>
        <v/>
      </c>
      <c r="DN19" s="108"/>
      <c r="DO19" s="110" t="str">
        <f>IF($Y19="","",IF($Y19=DN$4,"⇒",""))</f>
        <v/>
      </c>
      <c r="DP19" s="109" t="str">
        <f>IF($W19="","",IF($W19=DQ$4,"→",""))</f>
        <v/>
      </c>
      <c r="DQ19" s="108"/>
      <c r="DR19" s="110" t="str">
        <f>IF($Y19="","",IF($Y19=DQ$4,"⇒",""))</f>
        <v/>
      </c>
      <c r="DS19" s="109" t="str">
        <f>IF($W19="","",IF($W19=DT$4,"→",""))</f>
        <v/>
      </c>
      <c r="DT19" s="108"/>
      <c r="DU19" s="110" t="str">
        <f>IF($Y19="","",IF($Y19=DT$4,"⇒",""))</f>
        <v/>
      </c>
      <c r="DV19" s="109" t="str">
        <f>IF($W19="","",IF($W19=DW$4,"→",""))</f>
        <v/>
      </c>
      <c r="DW19" s="108"/>
      <c r="DX19" s="110" t="str">
        <f>IF($Y19="","",IF($Y19=DW$4,"⇒",""))</f>
        <v/>
      </c>
      <c r="DY19" s="109" t="str">
        <f>IF($W19="","",IF($W19=DZ$4,"→",""))</f>
        <v/>
      </c>
      <c r="DZ19" s="108"/>
      <c r="EA19" s="110" t="str">
        <f>IF($Y19="","",IF($Y19=DZ$4,"⇒",""))</f>
        <v/>
      </c>
      <c r="EB19" s="109" t="str">
        <f>IF($W19="","",IF($W19=EC$4,"→",""))</f>
        <v/>
      </c>
      <c r="EC19" s="108"/>
      <c r="ED19" s="110" t="str">
        <f>IF($Y19="","",IF($Y19=EC$4,"⇒",""))</f>
        <v/>
      </c>
      <c r="EE19" s="109" t="str">
        <f>IF($W19="","",IF($W19=EF$4,"→",""))</f>
        <v/>
      </c>
      <c r="EF19" s="108"/>
      <c r="EG19" s="109" t="str">
        <f t="shared" ref="EG19:EG22" si="2">IF($W19="","",IF($W19=EH$4,"→",""))</f>
        <v/>
      </c>
      <c r="EH19" s="109" t="str">
        <f t="shared" ref="EH19:EH22" si="3">IF($W19="","",IF($W19=EI$4,"→",""))</f>
        <v/>
      </c>
      <c r="EI19" s="108"/>
      <c r="EJ19" s="110" t="str">
        <f>IF($Y19="","",IF($Y19=EI$4,"⇒",""))</f>
        <v/>
      </c>
      <c r="EK19" s="109" t="str">
        <f>IF($W19="","",IF($W19=EL$4,"→",""))</f>
        <v/>
      </c>
      <c r="EL19" s="108"/>
      <c r="EM19" s="110" t="str">
        <f>IF($Y19="","",IF($Y19=EL$4,"⇒",""))</f>
        <v/>
      </c>
      <c r="EN19" s="109" t="str">
        <f>IF($W19="","",IF($W19=EO$4,"→",""))</f>
        <v/>
      </c>
      <c r="EO19" s="260"/>
      <c r="EP19" s="110" t="str">
        <f>IF($Y19="","",IF($Y19=EO$4,"⇒",""))</f>
        <v/>
      </c>
      <c r="EQ19" s="109" t="str">
        <f>IF($W19="","",IF($W19=ER$4,"→",""))</f>
        <v/>
      </c>
      <c r="ER19" s="108"/>
      <c r="ES19" s="110" t="str">
        <f>IF($Y19="","",IF($Y19=ER$4,"⇒",""))</f>
        <v/>
      </c>
      <c r="ET19" s="109" t="str">
        <f>IF($W19="","",IF($W19=EU$4,"→",""))</f>
        <v/>
      </c>
      <c r="EU19" s="108"/>
      <c r="EV19" s="110" t="str">
        <f>IF($Y19="","",IF($Y19=EU$4,"⇒",""))</f>
        <v/>
      </c>
      <c r="EW19" s="109" t="str">
        <f>IF($W19="","",IF($W19=EX$4,"→",""))</f>
        <v/>
      </c>
      <c r="EX19" s="108"/>
      <c r="EY19" s="110" t="str">
        <f>IF($Y19="","",IF($Y19=EX$4,"⇒",""))</f>
        <v/>
      </c>
      <c r="EZ19" s="109" t="str">
        <f>IF($W19="","",IF($W19=FA$4,"→",""))</f>
        <v/>
      </c>
      <c r="FA19" s="108"/>
      <c r="FB19" s="110" t="str">
        <f>IF($Y19="","",IF($Y19=FA$4,"⇒",""))</f>
        <v/>
      </c>
      <c r="FC19" s="109" t="str">
        <f>IF($W19="","",IF($W19=FD$4,"→",""))</f>
        <v/>
      </c>
      <c r="FD19" s="108"/>
      <c r="FE19" s="110" t="str">
        <f>IF($Y19="","",IF($Y19=FD$4,"⇒",""))</f>
        <v/>
      </c>
      <c r="FF19" s="109" t="str">
        <f>IF($W19="","",IF($W19=FG$4,"→",""))</f>
        <v/>
      </c>
      <c r="FG19" s="108"/>
      <c r="FH19" s="110" t="str">
        <f>IF($Y19="","",IF($Y19=FG$4,"⇒",""))</f>
        <v/>
      </c>
      <c r="FI19" s="109" t="str">
        <f>IF($W19="","",IF($W19=FJ$4,"→",""))</f>
        <v/>
      </c>
      <c r="FJ19" s="108"/>
      <c r="FK19" s="110" t="str">
        <f>IF($Y19="","",IF($Y19=FJ$4,"⇒",""))</f>
        <v/>
      </c>
      <c r="FL19" s="109" t="str">
        <f>IF($W19="","",IF($W19=FM$4,"→",""))</f>
        <v/>
      </c>
      <c r="FM19" s="108"/>
      <c r="FN19" s="110" t="str">
        <f>IF($Y19="","",IF($Y19=FM$4,"⇒",""))</f>
        <v/>
      </c>
      <c r="FO19" s="109" t="str">
        <f>IF($W19="","",IF($W19=FP$4,"→",""))</f>
        <v/>
      </c>
      <c r="FP19" s="108"/>
      <c r="FQ19" s="110" t="str">
        <f>IF($Y19="","",IF($Y19=FP$4,"⇒",""))</f>
        <v/>
      </c>
      <c r="FR19" s="109" t="str">
        <f>IF($W19="","",IF($W19=FS$4,"→",""))</f>
        <v/>
      </c>
      <c r="FS19" s="108"/>
      <c r="FT19" s="110" t="str">
        <f>IF($Y19="","",IF($Y19=FS$4,"⇒",""))</f>
        <v/>
      </c>
      <c r="FU19" s="109" t="str">
        <f>IF($W19="","",IF($W19=FV$4,"→",""))</f>
        <v/>
      </c>
      <c r="FV19" s="108"/>
      <c r="FW19" s="110" t="str">
        <f>IF($Y19="","",IF($Y19=FV$4,"⇒",""))</f>
        <v/>
      </c>
      <c r="FX19" s="109" t="str">
        <f>IF($W19="","",IF($W19=FY$4,"→",""))</f>
        <v/>
      </c>
      <c r="FY19" s="108"/>
      <c r="FZ19" s="110" t="str">
        <f>IF($Y19="","",IF($Y19=FY$4,"⇒",""))</f>
        <v/>
      </c>
      <c r="GA19" s="109" t="str">
        <f>IF($W19="","",IF($W19=GB$4,"→",""))</f>
        <v/>
      </c>
      <c r="GB19" s="108"/>
      <c r="GC19" s="110" t="str">
        <f>IF($Y19="","",IF($Y19=GB$4,"⇒",""))</f>
        <v/>
      </c>
      <c r="GD19" s="109" t="str">
        <f>IF($W19="","",IF($W19=GE$4,"→",""))</f>
        <v/>
      </c>
      <c r="GE19" s="108"/>
      <c r="GF19" s="110" t="str">
        <f>IF($Y19="","",IF($Y19=GE$4,"⇒",""))</f>
        <v/>
      </c>
      <c r="GG19" s="109" t="str">
        <f>IF($W19="","",IF($W19=GH$4,"→",""))</f>
        <v/>
      </c>
      <c r="GH19" s="108"/>
      <c r="GI19" s="110" t="str">
        <f>IF($Y19="","",IF($Y19=GH$4,"⇒",""))</f>
        <v/>
      </c>
      <c r="GJ19" s="109" t="str">
        <f>IF($W19="","",IF($W19=GK$4,"→",""))</f>
        <v/>
      </c>
      <c r="GK19" s="108"/>
      <c r="GL19" s="110" t="str">
        <f>IF($Y19="","",IF($Y19=GK$4,"⇒",""))</f>
        <v/>
      </c>
      <c r="GM19" s="109" t="str">
        <f>IF($W19="","",IF($W19=GN$4,"→",""))</f>
        <v/>
      </c>
      <c r="GN19" s="108"/>
      <c r="GO19" s="110" t="str">
        <f>IF($Y19="","",IF($Y19=GN$4,"⇒",""))</f>
        <v/>
      </c>
      <c r="GP19" s="109" t="str">
        <f>IF($W19="","",IF($W19=GQ$4,"→",""))</f>
        <v/>
      </c>
      <c r="GQ19" s="108"/>
      <c r="GR19" s="110" t="str">
        <f>IF($Y19="","",IF($Y19=GQ$4,"⇒",""))</f>
        <v/>
      </c>
      <c r="GS19" s="109" t="str">
        <f>IF($W19="","",IF($W19=GT$4,"→",""))</f>
        <v>→</v>
      </c>
      <c r="GT19" s="108">
        <v>600</v>
      </c>
      <c r="GU19" s="110" t="str">
        <f>IF($Y19="","",IF($Y19=GT$4,"⇒",""))</f>
        <v/>
      </c>
      <c r="GV19" s="109" t="str">
        <f>IF($W19="","",IF($W19=GW$4,"→",""))</f>
        <v/>
      </c>
      <c r="GW19" s="108"/>
      <c r="GX19" s="110" t="str">
        <f>IF($Y19="","",IF($Y19=GW$4,"⇒",""))</f>
        <v/>
      </c>
      <c r="GY19" s="109" t="str">
        <f>IF($W19="","",IF($W19=GZ$4,"→",""))</f>
        <v/>
      </c>
      <c r="GZ19" s="108"/>
      <c r="HA19" s="110" t="str">
        <f>IF($Y19="","",IF($Y19=GZ$4,"⇒",""))</f>
        <v>⇒</v>
      </c>
      <c r="HB19" s="109" t="str">
        <f>IF($W19="","",IF($W19=HC$4,"→",""))</f>
        <v/>
      </c>
      <c r="HC19" s="108"/>
      <c r="HD19" s="110" t="str">
        <f>IF($Y19="","",IF($Y19=HC$4,"⇒",""))</f>
        <v/>
      </c>
      <c r="HE19" s="109" t="str">
        <f>IF($W19="","",IF($W19=HF$4,"→",""))</f>
        <v/>
      </c>
      <c r="HF19" s="108"/>
      <c r="HG19" s="110" t="str">
        <f>IF($Y19="","",IF($Y19=HF$4,"⇒",""))</f>
        <v/>
      </c>
      <c r="HH19" s="109" t="str">
        <f>IF($W19="","",IF($W19=HI$4,"→",""))</f>
        <v/>
      </c>
      <c r="HI19" s="108"/>
      <c r="HJ19" s="110" t="str">
        <f>IF($Y19="","",IF($Y19=HI$4,"⇒",""))</f>
        <v/>
      </c>
      <c r="HK19" s="109" t="str">
        <f>IF($W19="","",IF($W19=HL$4,"→",""))</f>
        <v/>
      </c>
      <c r="HL19" s="108"/>
      <c r="HM19" s="110" t="str">
        <f>IF($Y19="","",IF($Y19=HL$4,"⇒",""))</f>
        <v/>
      </c>
      <c r="HN19" s="109" t="str">
        <f>IF($W19="","",IF($W19=HO$4,"→",""))</f>
        <v/>
      </c>
      <c r="HO19" s="108"/>
      <c r="HP19" s="110" t="str">
        <f>IF($Y19="","",IF($Y19=HO$4,"⇒",""))</f>
        <v/>
      </c>
      <c r="HQ19" s="109" t="str">
        <f>IF($W19="","",IF($W19=HR$4,"→",""))</f>
        <v/>
      </c>
      <c r="HR19" s="108"/>
      <c r="HS19" s="110" t="str">
        <f>IF($Y19="","",IF($Y19=HR$4,"⇒",""))</f>
        <v/>
      </c>
      <c r="HT19" s="109" t="str">
        <f>IF($W19="","",IF($W19=HU$4,"→",""))</f>
        <v/>
      </c>
      <c r="HU19" s="108"/>
      <c r="HV19" s="109" t="str">
        <f t="shared" ref="HV19:HV22" si="4">IF($W19="","",IF($W19=HW$4,"→",""))</f>
        <v/>
      </c>
      <c r="HW19" s="109" t="str">
        <f t="shared" ref="HW19:HW22" si="5">IF($W19="","",IF($W19=HX$4,"→",""))</f>
        <v/>
      </c>
      <c r="HX19" s="108"/>
      <c r="HY19" s="110" t="str">
        <f>IF($Y19="","",IF($Y19=HX$4,"⇒",""))</f>
        <v/>
      </c>
      <c r="HZ19" s="109" t="str">
        <f>IF($W19="","",IF($W19=IA$4,"→",""))</f>
        <v/>
      </c>
      <c r="IA19" s="108"/>
      <c r="IB19" s="110" t="str">
        <f>IF($Y19="","",IF($Y19=IA$4,"⇒",""))</f>
        <v/>
      </c>
      <c r="IC19" s="109" t="str">
        <f>IF($W19="","",IF($W19=ID$4,"→",""))</f>
        <v/>
      </c>
      <c r="ID19" s="260"/>
      <c r="IE19" s="110" t="str">
        <f>IF($Y19="","",IF($Y19=ID$4,"⇒",""))</f>
        <v/>
      </c>
      <c r="IF19" s="109" t="str">
        <f>IF($W19="","",IF($W19=IG$4,"→",""))</f>
        <v/>
      </c>
      <c r="IG19" s="108"/>
      <c r="IH19" s="110" t="str">
        <f>IF($Y19="","",IF($Y19=IG$4,"⇒",""))</f>
        <v/>
      </c>
      <c r="II19" s="109" t="str">
        <f>IF($W19="","",IF($W19=IJ$4,"→",""))</f>
        <v/>
      </c>
      <c r="IJ19" s="108"/>
      <c r="IK19" s="110" t="str">
        <f>IF($Y19="","",IF($Y19=IJ$4,"⇒",""))</f>
        <v/>
      </c>
      <c r="IL19" s="109" t="str">
        <f>IF($W19="","",IF($W19=IM$4,"→",""))</f>
        <v/>
      </c>
      <c r="IM19" s="108"/>
      <c r="IN19" s="110" t="str">
        <f>IF($Y19="","",IF($Y19=IM$4,"⇒",""))</f>
        <v/>
      </c>
      <c r="IO19" s="109" t="str">
        <f>IF($W19="","",IF($W19=IP$4,"→",""))</f>
        <v/>
      </c>
      <c r="IP19" s="108"/>
      <c r="IQ19" s="110" t="str">
        <f>IF($Y19="","",IF($Y19=IP$4,"⇒",""))</f>
        <v/>
      </c>
      <c r="IR19" s="109" t="str">
        <f>IF($W19="","",IF($W19=IS$4,"→",""))</f>
        <v/>
      </c>
      <c r="IS19" s="108"/>
      <c r="IT19" s="110" t="str">
        <f>IF($Y19="","",IF($Y19=IS$4,"⇒",""))</f>
        <v/>
      </c>
      <c r="IU19" s="109" t="str">
        <f>IF($W19="","",IF($W19=IV$4,"→",""))</f>
        <v/>
      </c>
      <c r="IV19" s="108"/>
      <c r="IW19" s="110" t="str">
        <f>IF($Y19="","",IF($Y19=IV$4,"⇒",""))</f>
        <v/>
      </c>
      <c r="IX19" s="109" t="str">
        <f>IF($W19="","",IF($W19=IY$4,"→",""))</f>
        <v/>
      </c>
      <c r="IY19" s="108"/>
      <c r="IZ19" s="110" t="str">
        <f>IF($Y19="","",IF($Y19=IY$4,"⇒",""))</f>
        <v/>
      </c>
      <c r="JA19" s="109" t="str">
        <f>IF($W19="","",IF($W19=JB$4,"→",""))</f>
        <v/>
      </c>
      <c r="JB19" s="108"/>
      <c r="JC19" s="110" t="str">
        <f>IF($Y19="","",IF($Y19=JB$4,"⇒",""))</f>
        <v/>
      </c>
      <c r="JD19" s="109" t="str">
        <f>IF($W19="","",IF($W19=JE$4,"→",""))</f>
        <v/>
      </c>
      <c r="JE19" s="108"/>
      <c r="JF19" s="110" t="str">
        <f>IF($Y19="","",IF($Y19=JE$4,"⇒",""))</f>
        <v/>
      </c>
      <c r="JG19" s="109" t="str">
        <f>IF($W19="","",IF($W19=JH$4,"→",""))</f>
        <v/>
      </c>
      <c r="JH19" s="108"/>
      <c r="JI19" s="110" t="str">
        <f>IF($Y19="","",IF($Y19=JH$4,"⇒",""))</f>
        <v/>
      </c>
      <c r="JJ19" s="109" t="str">
        <f>IF($W19="","",IF($W19=JK$4,"→",""))</f>
        <v/>
      </c>
      <c r="JK19" s="108"/>
      <c r="JL19" s="110" t="str">
        <f>IF($Y19="","",IF($Y19=JK$4,"⇒",""))</f>
        <v/>
      </c>
      <c r="JM19" s="109" t="str">
        <f>IF($W19="","",IF($W19=JN$4,"→",""))</f>
        <v/>
      </c>
      <c r="JN19" s="108"/>
      <c r="JO19" s="110" t="str">
        <f>IF($Y19="","",IF($Y19=JN$4,"⇒",""))</f>
        <v/>
      </c>
      <c r="JP19" s="109" t="str">
        <f>IF($W19="","",IF($W19=JQ$4,"→",""))</f>
        <v/>
      </c>
      <c r="JQ19" s="108"/>
      <c r="JR19" s="110" t="str">
        <f>IF($Y19="","",IF($Y19=JQ$4,"⇒",""))</f>
        <v/>
      </c>
      <c r="JS19" s="109" t="str">
        <f>IF($W19="","",IF($W19=JT$4,"→",""))</f>
        <v/>
      </c>
      <c r="JT19" s="108"/>
      <c r="JU19" s="110" t="str">
        <f>IF($Y19="","",IF($Y19=JT$4,"⇒",""))</f>
        <v/>
      </c>
      <c r="JV19" s="109" t="str">
        <f>IF($W19="","",IF($W19=JW$4,"→",""))</f>
        <v/>
      </c>
      <c r="JW19" s="108"/>
      <c r="JX19" s="110" t="str">
        <f>IF($Y19="","",IF($Y19=JW$4,"⇒",""))</f>
        <v/>
      </c>
      <c r="JY19" s="109" t="str">
        <f>IF($W19="","",IF($W19=JZ$4,"→",""))</f>
        <v/>
      </c>
      <c r="JZ19" s="108"/>
      <c r="KA19" s="110" t="str">
        <f>IF($Y19="","",IF($Y19=JZ$4,"⇒",""))</f>
        <v/>
      </c>
      <c r="KB19" s="109" t="str">
        <f>IF($W19="","",IF($W19=KC$4,"→",""))</f>
        <v/>
      </c>
      <c r="KC19" s="108"/>
      <c r="KD19" s="110" t="str">
        <f>IF($Y19="","",IF($Y19=KC$4,"⇒",""))</f>
        <v/>
      </c>
      <c r="KE19" s="109" t="str">
        <f>IF($W19="","",IF($W19=KF$4,"→",""))</f>
        <v/>
      </c>
      <c r="KF19" s="108"/>
      <c r="KG19" s="110" t="str">
        <f>IF($Y19="","",IF($Y19=KF$4,"⇒",""))</f>
        <v/>
      </c>
      <c r="KH19" s="109" t="str">
        <f>IF($W19="","",IF($W19=KI$4,"→",""))</f>
        <v/>
      </c>
      <c r="KI19" s="108"/>
      <c r="KJ19" s="110" t="str">
        <f>IF($Y19="","",IF($Y19=KI$4,"⇒",""))</f>
        <v/>
      </c>
      <c r="KK19" s="109" t="str">
        <f>IF($W19="","",IF($W19=KL$4,"→",""))</f>
        <v/>
      </c>
      <c r="KL19" s="108"/>
      <c r="KM19" s="110" t="str">
        <f>IF($Y19="","",IF($Y19=KL$4,"⇒",""))</f>
        <v/>
      </c>
      <c r="KN19" s="109" t="str">
        <f>IF($W19="","",IF($W19=KO$4,"→",""))</f>
        <v/>
      </c>
      <c r="KO19" s="108"/>
      <c r="KP19" s="110" t="str">
        <f>IF($Y19="","",IF($Y19=KO$4,"⇒",""))</f>
        <v/>
      </c>
      <c r="KQ19" s="109" t="str">
        <f>IF($W19="","",IF($W19=KR$4,"→",""))</f>
        <v/>
      </c>
      <c r="KR19" s="108"/>
      <c r="KS19" s="110" t="str">
        <f>IF($Y19="","",IF($Y19=KR$4,"⇒",""))</f>
        <v/>
      </c>
      <c r="KT19" s="109" t="str">
        <f>IF($W19="","",IF($W19=KU$4,"→",""))</f>
        <v/>
      </c>
      <c r="KU19" s="108"/>
      <c r="KV19" s="110" t="str">
        <f>IF($Y19="","",IF($Y19=KU$4,"⇒",""))</f>
        <v/>
      </c>
      <c r="KW19" s="109" t="str">
        <f>IF($W19="","",IF($W19=KX$4,"→",""))</f>
        <v/>
      </c>
      <c r="KX19" s="108"/>
      <c r="KY19" s="110" t="str">
        <f>IF($Y19="","",IF($Y19=KX$4,"⇒",""))</f>
        <v/>
      </c>
      <c r="KZ19" s="109" t="str">
        <f>IF($W19="","",IF($W19=LA$4,"→",""))</f>
        <v/>
      </c>
      <c r="LA19" s="108"/>
      <c r="LB19" s="110" t="str">
        <f>IF($Y19="","",IF($Y19=LA$4,"⇒",""))</f>
        <v/>
      </c>
      <c r="LC19" s="109" t="str">
        <f>IF($W19="","",IF($W19=LD$4,"→",""))</f>
        <v/>
      </c>
      <c r="LD19" s="108"/>
      <c r="LE19" s="110" t="str">
        <f>IF($Y19="","",IF($Y19=LD$4,"⇒",""))</f>
        <v/>
      </c>
      <c r="LF19" s="109" t="str">
        <f>IF($W19="","",IF($W19=LG$4,"→",""))</f>
        <v/>
      </c>
      <c r="LG19" s="108"/>
      <c r="LH19" s="110" t="str">
        <f>IF($Y19="","",IF($Y19=LG$4,"⇒",""))</f>
        <v/>
      </c>
      <c r="LI19" s="109" t="str">
        <f>IF($W19="","",IF($W19=LJ$4,"→",""))</f>
        <v/>
      </c>
      <c r="LJ19" s="108"/>
      <c r="LK19" s="109" t="str">
        <f>IF($W19="","",IF($W19=LL$4,"→",""))</f>
        <v/>
      </c>
    </row>
    <row r="20" spans="1:323" ht="24" customHeight="1" x14ac:dyDescent="0.2">
      <c r="A20" s="187" t="s">
        <v>22</v>
      </c>
      <c r="B20" s="150">
        <f>IFERROR(VLOOKUP($D20,[1]受注ﾌｧｲﾙ!$A$3:$BZ$1314,5,FALSE),"-")</f>
        <v>46129.716157407405</v>
      </c>
      <c r="C20" s="154">
        <f>IFERROR(VLOOKUP($D20,[1]受注ﾌｧｲﾙ!$A$3:$BZ$1314,6,FALSE),"-")</f>
        <v>0</v>
      </c>
      <c r="D20" s="823" t="s">
        <v>1037</v>
      </c>
      <c r="E20" s="39">
        <f>IFERROR(VLOOKUP($D20,[1]受注ﾌｧｲﾙ!$A$3:$BZ$1314,17,FALSE),"-")</f>
        <v>6710</v>
      </c>
      <c r="F20" s="5" t="str">
        <f>IFERROR(VLOOKUP($D20,[1]受注ﾌｧｲﾙ!$A$3:$BZ$1314,18,FALSE),"-")</f>
        <v>25020-AG00- 750X400</v>
      </c>
      <c r="G20" s="5" t="str">
        <f>IFERROR(VLOOKUP($D20,[1]受注ﾌｧｲﾙ!$A$3:$BZ$1314,19,FALSE),"-")</f>
        <v>FA</v>
      </c>
      <c r="H20" s="5" t="str">
        <f>IFERROR(VLOOKUP($D20,[1]受注ﾌｧｲﾙ!$A$3:$BZ$1314,20,FALSE),"-")</f>
        <v>GR0</v>
      </c>
      <c r="I20" s="5" t="str">
        <f>IFERROR(VLOOKUP($D20,[1]受注ﾌｧｲﾙ!$A$3:$BZ$1314,21,FALSE),"-")</f>
        <v>C</v>
      </c>
      <c r="J20" s="15">
        <f>IFERROR(VLOOKUP($D20,[1]受注ﾌｧｲﾙ!$A$3:$BZ$1314,22,FALSE),"-")</f>
        <v>1200</v>
      </c>
      <c r="K20" s="5" t="str">
        <f>IFERROR(VLOOKUP($D20,[1]受注ﾌｧｲﾙ!$A$3:$BZ$1314,8,FALSE),"-")</f>
        <v>25020-FG00- 740X200</v>
      </c>
      <c r="L20" s="5" t="str">
        <f>IFERROR(VLOOKUP($D20,[1]受注ﾌｧｲﾙ!$A$3:$BZ$1314,9,FALSE),"-")</f>
        <v>FA</v>
      </c>
      <c r="M20" s="5" t="str">
        <f>IFERROR(VLOOKUP($D20,[1]受注ﾌｧｲﾙ!$A$3:$BZ$1314,10,FALSE),"-")</f>
        <v>GR0</v>
      </c>
      <c r="N20" s="5" t="str">
        <f>IFERROR(VLOOKUP($D20,[1]受注ﾌｧｲﾙ!$A$3:$BZ$1314,11,FALSE),"-")</f>
        <v>M</v>
      </c>
      <c r="O20" s="15">
        <f>IFERROR(VLOOKUP($D20,[1]受注ﾌｧｲﾙ!$A$3:$BZ$1314,13,FALSE),"-")</f>
        <v>1200</v>
      </c>
      <c r="P20" s="5">
        <f>IFERROR(VLOOKUP($D20,[1]受注ﾌｧｲﾙ!$A$3:$BZ$1314,15,FALSE),"-")</f>
        <v>0</v>
      </c>
      <c r="Q20" s="40">
        <f>IFERROR((VLOOKUP($D20,[1]受注ﾌｧｲﾙ!$A$3:$BZ$1314,16,FALSE)*J20),"-")</f>
        <v>1200</v>
      </c>
      <c r="R20" s="40" t="str">
        <f>IFERROR(VLOOKUP($D20,[4]加工日報ｴﾝﾎﾞｽ!$A$5:$DZ$1000,107,FALSE),"-")</f>
        <v>-</v>
      </c>
      <c r="S20" s="5" t="str">
        <f>IFERROR(VLOOKUP($D20,[1]受注ﾌｧｲﾙ!$A$3:$BZ$1314,26,FALSE),"-")</f>
        <v>エンボス、分割</v>
      </c>
      <c r="T20" s="86" t="str">
        <f>IFERROR(VLOOKUP($D20,[1]受注ﾌｧｲﾙ!$A$3:$BZ$1314,23,FALSE),"-")</f>
        <v>湖南</v>
      </c>
      <c r="U20" s="4"/>
      <c r="V20" s="4"/>
      <c r="W20" s="4">
        <f>IFERROR(VLOOKUP($D20,[1]受注ﾌｧｲﾙ!$A$3:$BZ$1314,25,FALSE),"-")</f>
        <v>46134</v>
      </c>
      <c r="X20" s="4">
        <f>IFERROR(VLOOKUP($D20,[1]受注ﾌｧｲﾙ!$A$3:$BZ$1314,32,FALSE),"-")</f>
        <v>46140</v>
      </c>
      <c r="Y20" s="4">
        <f>IFERROR(VLOOKUP($D20,[1]受注ﾌｧｲﾙ!$A$3:$BZ$1314,33,FALSE),"-")</f>
        <v>46140</v>
      </c>
      <c r="Z20" s="4">
        <f t="shared" ref="Z20:Z22" si="6">IFERROR(IF(COUNT($AT20:$LJ20),INDEX($AT$4:$LJ$4,MATCH(0,INDEX(0/($AT20:$LJ20),),0)),"-"),"-")</f>
        <v>46134</v>
      </c>
      <c r="AA20" s="57" t="str">
        <f>IFERROR(VLOOKUP($D20,[4]加工日報ｴﾝﾎﾞｽ!$A$5:$DZ$1000,2,FALSE),"-")</f>
        <v>-</v>
      </c>
      <c r="AB20" s="58" t="str">
        <f>IFERROR(VLOOKUP($D20,[4]加工日報ｴﾝﾎﾞｽ!$A$5:$DZ$1000,108,FALSE),"-")</f>
        <v>-</v>
      </c>
      <c r="AC20" s="21">
        <f t="shared" ref="AC20:AC22" si="7">SUM(AT20:LK20)</f>
        <v>1200</v>
      </c>
      <c r="AD20" s="410" t="str">
        <f>IFERROR(VLOOKUP($D20,[1]受注ﾌｧｲﾙ!$A$3:$BZ$1314,27,FALSE),"-")&amp;"　"&amp;IFERROR(VLOOKUP($D20,[1]受注ﾌｧｲﾙ!$A$3:$BZ$1314,28,FALSE),"-")&amp;"　"&amp;IFERROR(VLOOKUP($D20,[1]受注ﾌｧｲﾙ!$A$3:$BZ$1314,29,FALSE),"-")</f>
        <v>キヌシボ　　</v>
      </c>
      <c r="AE20" s="3"/>
      <c r="AF20" s="31" t="str">
        <f>IFERROR(VLOOKUP($D20,[4]加工日報ｴﾝﾎﾞｽ!$A$5:$DZ$1000,94,FALSE),"-")</f>
        <v>-</v>
      </c>
      <c r="AG20" s="38" t="str">
        <f>IFERROR(VLOOKUP($D20,[1]受注ﾌｧｲﾙ!$A$3:$BZ$1314,2,FALSE),"-")</f>
        <v>通常入力</v>
      </c>
      <c r="AH20" s="38" t="str">
        <f>IFERROR(VLOOKUP($D20,[1]受注ﾌｧｲﾙ!$A$3:$BZ$1314,3,FALSE),"-")</f>
        <v>後加工</v>
      </c>
      <c r="AI20" s="43" t="str">
        <f>IFERROR(VLOOKUP($D20,[1]受注ﾌｧｲﾙ!$A$3:$BZ$1314,31,FALSE),"-")</f>
        <v>ニックス</v>
      </c>
      <c r="AJ20" s="43" t="str">
        <f>IFERROR(VLOOKUP($D20,[1]受注ﾌｧｲﾙ!$A$3:$BZ$1314,12,FALSE),"-")</f>
        <v xml:space="preserve"> </v>
      </c>
      <c r="AK20" s="228" t="str">
        <f>IFERROR(VLOOKUP($D20,[1]受注ﾌｧｲﾙ!$A$3:$BZ$1314,24,FALSE),"-")</f>
        <v>ｴﾝﾎﾞｽ</v>
      </c>
      <c r="AL20" s="3"/>
      <c r="AM20" s="3"/>
      <c r="AN20" s="3"/>
      <c r="AO20" s="3"/>
      <c r="AP20" s="3"/>
      <c r="AQ20" s="43" t="s">
        <v>467</v>
      </c>
      <c r="AR20" s="3"/>
      <c r="AS20" s="109" t="str">
        <f t="shared" ref="AS20:AS22" si="8">IF($W20="","",IF($W20=AT$4,"→",""))</f>
        <v/>
      </c>
      <c r="AT20" s="108"/>
      <c r="AU20" s="110" t="str">
        <f t="shared" ref="AU20:AU22" si="9">IF($Y20="","",IF($Y20=AT$4,"⇒",""))</f>
        <v/>
      </c>
      <c r="AV20" s="109" t="str">
        <f t="shared" ref="AV20:AV22" si="10">IF($W20="","",IF($W20=AW$4,"→",""))</f>
        <v/>
      </c>
      <c r="AW20" s="108"/>
      <c r="AX20" s="110" t="str">
        <f t="shared" ref="AX20:AX22" si="11">IF($Y20="","",IF($Y20=AW$4,"⇒",""))</f>
        <v/>
      </c>
      <c r="AY20" s="109" t="str">
        <f t="shared" ref="AY20:AY22" si="12">IF($W20="","",IF($W20=AZ$4,"→",""))</f>
        <v/>
      </c>
      <c r="AZ20" s="260"/>
      <c r="BA20" s="110" t="str">
        <f t="shared" ref="BA20:BA22" si="13">IF($Y20="","",IF($Y20=AZ$4,"⇒",""))</f>
        <v/>
      </c>
      <c r="BB20" s="109" t="str">
        <f t="shared" ref="BB20:BB22" si="14">IF($W20="","",IF($W20=BC$4,"→",""))</f>
        <v/>
      </c>
      <c r="BC20" s="108"/>
      <c r="BD20" s="110" t="str">
        <f t="shared" ref="BD20:BD22" si="15">IF($Y20="","",IF($Y20=BC$4,"⇒",""))</f>
        <v/>
      </c>
      <c r="BE20" s="109" t="str">
        <f t="shared" ref="BE20:BE22" si="16">IF($W20="","",IF($W20=BF$4,"→",""))</f>
        <v/>
      </c>
      <c r="BF20" s="108"/>
      <c r="BG20" s="110" t="str">
        <f t="shared" ref="BG20:BG22" si="17">IF($Y20="","",IF($Y20=BF$4,"⇒",""))</f>
        <v/>
      </c>
      <c r="BH20" s="109" t="str">
        <f t="shared" ref="BH20:BH22" si="18">IF($W20="","",IF($W20=BI$4,"→",""))</f>
        <v/>
      </c>
      <c r="BI20" s="108"/>
      <c r="BJ20" s="110" t="str">
        <f t="shared" ref="BJ20:BJ22" si="19">IF($Y20="","",IF($Y20=BI$4,"⇒",""))</f>
        <v/>
      </c>
      <c r="BK20" s="109" t="str">
        <f t="shared" ref="BK20:BK22" si="20">IF($W20="","",IF($W20=BL$4,"→",""))</f>
        <v/>
      </c>
      <c r="BL20" s="108"/>
      <c r="BM20" s="110" t="str">
        <f t="shared" ref="BM20:BM22" si="21">IF($Y20="","",IF($Y20=BL$4,"⇒",""))</f>
        <v/>
      </c>
      <c r="BN20" s="109" t="str">
        <f t="shared" ref="BN20:BN22" si="22">IF($W20="","",IF($W20=BO$4,"→",""))</f>
        <v/>
      </c>
      <c r="BO20" s="108"/>
      <c r="BP20" s="110" t="str">
        <f t="shared" ref="BP20:BP22" si="23">IF($Y20="","",IF($Y20=BO$4,"⇒",""))</f>
        <v/>
      </c>
      <c r="BQ20" s="109" t="str">
        <f t="shared" ref="BQ20:BQ22" si="24">IF($W20="","",IF($W20=BR$4,"→",""))</f>
        <v/>
      </c>
      <c r="BR20" s="108"/>
      <c r="BS20" s="110" t="str">
        <f t="shared" ref="BS20:BS22" si="25">IF($Y20="","",IF($Y20=BR$4,"⇒",""))</f>
        <v/>
      </c>
      <c r="BT20" s="109" t="str">
        <f t="shared" ref="BT20:BT22" si="26">IF($W20="","",IF($W20=BU$4,"→",""))</f>
        <v/>
      </c>
      <c r="BU20" s="108"/>
      <c r="BV20" s="110" t="str">
        <f t="shared" ref="BV20:BV22" si="27">IF($Y20="","",IF($Y20=BU$4,"⇒",""))</f>
        <v/>
      </c>
      <c r="BW20" s="109" t="str">
        <f t="shared" ref="BW20:BW22" si="28">IF($W20="","",IF($W20=BX$4,"→",""))</f>
        <v/>
      </c>
      <c r="BX20" s="108"/>
      <c r="BY20" s="110" t="str">
        <f t="shared" ref="BY20:BY22" si="29">IF($Y20="","",IF($Y20=BX$4,"⇒",""))</f>
        <v/>
      </c>
      <c r="BZ20" s="109" t="str">
        <f t="shared" ref="BZ20:BZ22" si="30">IF($W20="","",IF($W20=CA$4,"→",""))</f>
        <v/>
      </c>
      <c r="CA20" s="108"/>
      <c r="CB20" s="110" t="str">
        <f t="shared" ref="CB20:CB22" si="31">IF($Y20="","",IF($Y20=CA$4,"⇒",""))</f>
        <v/>
      </c>
      <c r="CC20" s="109" t="str">
        <f t="shared" ref="CC20:CC22" si="32">IF($W20="","",IF($W20=CD$4,"→",""))</f>
        <v/>
      </c>
      <c r="CD20" s="108"/>
      <c r="CE20" s="110" t="str">
        <f t="shared" ref="CE20:CE22" si="33">IF($Y20="","",IF($Y20=CD$4,"⇒",""))</f>
        <v/>
      </c>
      <c r="CF20" s="109" t="str">
        <f t="shared" ref="CF20:CF22" si="34">IF($W20="","",IF($W20=CG$4,"→",""))</f>
        <v/>
      </c>
      <c r="CG20" s="108"/>
      <c r="CH20" s="110" t="str">
        <f t="shared" ref="CH20:CH22" si="35">IF($Y20="","",IF($Y20=CG$4,"⇒",""))</f>
        <v/>
      </c>
      <c r="CI20" s="109" t="str">
        <f t="shared" ref="CI20:CI22" si="36">IF($W20="","",IF($W20=CJ$4,"→",""))</f>
        <v/>
      </c>
      <c r="CJ20" s="108"/>
      <c r="CK20" s="110" t="str">
        <f t="shared" ref="CK20:CK22" si="37">IF($Y20="","",IF($Y20=CJ$4,"⇒",""))</f>
        <v/>
      </c>
      <c r="CL20" s="109" t="str">
        <f t="shared" ref="CL20:CL22" si="38">IF($W20="","",IF($W20=CM$4,"→",""))</f>
        <v/>
      </c>
      <c r="CM20" s="108"/>
      <c r="CN20" s="110" t="str">
        <f t="shared" ref="CN20:CN22" si="39">IF($Y20="","",IF($Y20=CM$4,"⇒",""))</f>
        <v/>
      </c>
      <c r="CO20" s="109" t="str">
        <f t="shared" ref="CO20:CO22" si="40">IF($W20="","",IF($W20=CP$4,"→",""))</f>
        <v/>
      </c>
      <c r="CP20" s="108"/>
      <c r="CQ20" s="110" t="str">
        <f t="shared" ref="CQ20:CQ22" si="41">IF($Y20="","",IF($Y20=CP$4,"⇒",""))</f>
        <v/>
      </c>
      <c r="CR20" s="109" t="str">
        <f t="shared" ref="CR20:CR22" si="42">IF($W20="","",IF($W20=CS$4,"→",""))</f>
        <v/>
      </c>
      <c r="CS20" s="108"/>
      <c r="CT20" s="110" t="str">
        <f t="shared" ref="CT20:CT22" si="43">IF($Y20="","",IF($Y20=CS$4,"⇒",""))</f>
        <v/>
      </c>
      <c r="CU20" s="109" t="str">
        <f t="shared" ref="CU20:CU22" si="44">IF($W20="","",IF($W20=CV$4,"→",""))</f>
        <v/>
      </c>
      <c r="CV20" s="108"/>
      <c r="CW20" s="110" t="str">
        <f t="shared" ref="CW20:CW22" si="45">IF($Y20="","",IF($Y20=CV$4,"⇒",""))</f>
        <v/>
      </c>
      <c r="CX20" s="109" t="str">
        <f t="shared" ref="CX20:CX22" si="46">IF($W20="","",IF($W20=CY$4,"→",""))</f>
        <v/>
      </c>
      <c r="CY20" s="108"/>
      <c r="CZ20" s="110" t="str">
        <f t="shared" ref="CZ20:CZ22" si="47">IF($Y20="","",IF($Y20=CY$4,"⇒",""))</f>
        <v/>
      </c>
      <c r="DA20" s="109" t="str">
        <f t="shared" ref="DA20:DA22" si="48">IF($W20="","",IF($W20=DB$4,"→",""))</f>
        <v/>
      </c>
      <c r="DB20" s="108"/>
      <c r="DC20" s="110" t="str">
        <f t="shared" ref="DC20:DC22" si="49">IF($Y20="","",IF($Y20=DB$4,"⇒",""))</f>
        <v/>
      </c>
      <c r="DD20" s="109" t="str">
        <f t="shared" ref="DD20:DD22" si="50">IF($W20="","",IF($W20=DE$4,"→",""))</f>
        <v/>
      </c>
      <c r="DE20" s="108"/>
      <c r="DF20" s="110" t="str">
        <f t="shared" ref="DF20:DF22" si="51">IF($Y20="","",IF($Y20=DE$4,"⇒",""))</f>
        <v/>
      </c>
      <c r="DG20" s="109" t="str">
        <f t="shared" ref="DG20:DG22" si="52">IF($W20="","",IF($W20=DH$4,"→",""))</f>
        <v/>
      </c>
      <c r="DH20" s="108"/>
      <c r="DI20" s="110" t="str">
        <f t="shared" ref="DI20:DI22" si="53">IF($Y20="","",IF($Y20=DH$4,"⇒",""))</f>
        <v/>
      </c>
      <c r="DJ20" s="109" t="str">
        <f t="shared" ref="DJ20:DJ22" si="54">IF($W20="","",IF($W20=DK$4,"→",""))</f>
        <v/>
      </c>
      <c r="DK20" s="108"/>
      <c r="DL20" s="110" t="str">
        <f t="shared" ref="DL20:DL22" si="55">IF($Y20="","",IF($Y20=DK$4,"⇒",""))</f>
        <v/>
      </c>
      <c r="DM20" s="109" t="str">
        <f t="shared" ref="DM20:DM22" si="56">IF($W20="","",IF($W20=DN$4,"→",""))</f>
        <v/>
      </c>
      <c r="DN20" s="108"/>
      <c r="DO20" s="110" t="str">
        <f t="shared" ref="DO20:DO22" si="57">IF($Y20="","",IF($Y20=DN$4,"⇒",""))</f>
        <v/>
      </c>
      <c r="DP20" s="109" t="str">
        <f t="shared" ref="DP20:DP22" si="58">IF($W20="","",IF($W20=DQ$4,"→",""))</f>
        <v/>
      </c>
      <c r="DQ20" s="108"/>
      <c r="DR20" s="110" t="str">
        <f t="shared" ref="DR20:DR22" si="59">IF($Y20="","",IF($Y20=DQ$4,"⇒",""))</f>
        <v/>
      </c>
      <c r="DS20" s="109" t="str">
        <f t="shared" ref="DS20:DS22" si="60">IF($W20="","",IF($W20=DT$4,"→",""))</f>
        <v/>
      </c>
      <c r="DT20" s="108"/>
      <c r="DU20" s="110" t="str">
        <f t="shared" ref="DU20:DU22" si="61">IF($Y20="","",IF($Y20=DT$4,"⇒",""))</f>
        <v/>
      </c>
      <c r="DV20" s="109" t="str">
        <f t="shared" ref="DV20:DV22" si="62">IF($W20="","",IF($W20=DW$4,"→",""))</f>
        <v/>
      </c>
      <c r="DW20" s="108"/>
      <c r="DX20" s="110" t="str">
        <f t="shared" ref="DX20:DX22" si="63">IF($Y20="","",IF($Y20=DW$4,"⇒",""))</f>
        <v/>
      </c>
      <c r="DY20" s="109" t="str">
        <f t="shared" ref="DY20:DY22" si="64">IF($W20="","",IF($W20=DZ$4,"→",""))</f>
        <v/>
      </c>
      <c r="DZ20" s="108"/>
      <c r="EA20" s="110" t="str">
        <f t="shared" ref="EA20:EA22" si="65">IF($Y20="","",IF($Y20=DZ$4,"⇒",""))</f>
        <v/>
      </c>
      <c r="EB20" s="109" t="str">
        <f t="shared" ref="EB20:EB22" si="66">IF($W20="","",IF($W20=EC$4,"→",""))</f>
        <v/>
      </c>
      <c r="EC20" s="108"/>
      <c r="ED20" s="110" t="str">
        <f t="shared" ref="ED20:ED22" si="67">IF($Y20="","",IF($Y20=EC$4,"⇒",""))</f>
        <v/>
      </c>
      <c r="EE20" s="109" t="str">
        <f t="shared" ref="EE20:EE22" si="68">IF($W20="","",IF($W20=EF$4,"→",""))</f>
        <v/>
      </c>
      <c r="EF20" s="108"/>
      <c r="EG20" s="109" t="str">
        <f t="shared" si="2"/>
        <v/>
      </c>
      <c r="EH20" s="109" t="str">
        <f t="shared" si="3"/>
        <v/>
      </c>
      <c r="EI20" s="108"/>
      <c r="EJ20" s="110" t="str">
        <f t="shared" ref="EJ20:EJ22" si="69">IF($Y20="","",IF($Y20=EI$4,"⇒",""))</f>
        <v/>
      </c>
      <c r="EK20" s="109" t="str">
        <f t="shared" ref="EK20:EK22" si="70">IF($W20="","",IF($W20=EL$4,"→",""))</f>
        <v/>
      </c>
      <c r="EL20" s="108"/>
      <c r="EM20" s="110" t="str">
        <f t="shared" ref="EM20:EM22" si="71">IF($Y20="","",IF($Y20=EL$4,"⇒",""))</f>
        <v/>
      </c>
      <c r="EN20" s="109" t="str">
        <f t="shared" ref="EN20:EN22" si="72">IF($W20="","",IF($W20=EO$4,"→",""))</f>
        <v/>
      </c>
      <c r="EO20" s="260"/>
      <c r="EP20" s="110" t="str">
        <f t="shared" ref="EP20:EP22" si="73">IF($Y20="","",IF($Y20=EO$4,"⇒",""))</f>
        <v/>
      </c>
      <c r="EQ20" s="109" t="str">
        <f t="shared" ref="EQ20:EQ22" si="74">IF($W20="","",IF($W20=ER$4,"→",""))</f>
        <v/>
      </c>
      <c r="ER20" s="108"/>
      <c r="ES20" s="110" t="str">
        <f t="shared" ref="ES20:ES22" si="75">IF($Y20="","",IF($Y20=ER$4,"⇒",""))</f>
        <v/>
      </c>
      <c r="ET20" s="109" t="str">
        <f t="shared" ref="ET20:ET22" si="76">IF($W20="","",IF($W20=EU$4,"→",""))</f>
        <v/>
      </c>
      <c r="EU20" s="108"/>
      <c r="EV20" s="110" t="str">
        <f t="shared" ref="EV20:EV22" si="77">IF($Y20="","",IF($Y20=EU$4,"⇒",""))</f>
        <v/>
      </c>
      <c r="EW20" s="109" t="str">
        <f t="shared" ref="EW20:EW22" si="78">IF($W20="","",IF($W20=EX$4,"→",""))</f>
        <v/>
      </c>
      <c r="EX20" s="108"/>
      <c r="EY20" s="110" t="str">
        <f t="shared" ref="EY20:EY22" si="79">IF($Y20="","",IF($Y20=EX$4,"⇒",""))</f>
        <v/>
      </c>
      <c r="EZ20" s="109" t="str">
        <f t="shared" ref="EZ20:EZ22" si="80">IF($W20="","",IF($W20=FA$4,"→",""))</f>
        <v/>
      </c>
      <c r="FA20" s="108"/>
      <c r="FB20" s="110" t="str">
        <f t="shared" ref="FB20:FB22" si="81">IF($Y20="","",IF($Y20=FA$4,"⇒",""))</f>
        <v/>
      </c>
      <c r="FC20" s="109" t="str">
        <f t="shared" ref="FC20:FC22" si="82">IF($W20="","",IF($W20=FD$4,"→",""))</f>
        <v/>
      </c>
      <c r="FD20" s="108"/>
      <c r="FE20" s="110" t="str">
        <f t="shared" ref="FE20:FE22" si="83">IF($Y20="","",IF($Y20=FD$4,"⇒",""))</f>
        <v/>
      </c>
      <c r="FF20" s="109" t="str">
        <f t="shared" ref="FF20:FF22" si="84">IF($W20="","",IF($W20=FG$4,"→",""))</f>
        <v/>
      </c>
      <c r="FG20" s="108"/>
      <c r="FH20" s="110" t="str">
        <f t="shared" ref="FH20:FH22" si="85">IF($Y20="","",IF($Y20=FG$4,"⇒",""))</f>
        <v/>
      </c>
      <c r="FI20" s="109" t="str">
        <f t="shared" ref="FI20:FI22" si="86">IF($W20="","",IF($W20=FJ$4,"→",""))</f>
        <v/>
      </c>
      <c r="FJ20" s="108"/>
      <c r="FK20" s="110" t="str">
        <f t="shared" ref="FK20:FK22" si="87">IF($Y20="","",IF($Y20=FJ$4,"⇒",""))</f>
        <v/>
      </c>
      <c r="FL20" s="109" t="str">
        <f t="shared" ref="FL20:FL22" si="88">IF($W20="","",IF($W20=FM$4,"→",""))</f>
        <v/>
      </c>
      <c r="FM20" s="108"/>
      <c r="FN20" s="110" t="str">
        <f t="shared" ref="FN20:FN22" si="89">IF($Y20="","",IF($Y20=FM$4,"⇒",""))</f>
        <v/>
      </c>
      <c r="FO20" s="109" t="str">
        <f t="shared" ref="FO20:FO22" si="90">IF($W20="","",IF($W20=FP$4,"→",""))</f>
        <v/>
      </c>
      <c r="FP20" s="108"/>
      <c r="FQ20" s="110" t="str">
        <f t="shared" ref="FQ20:FQ22" si="91">IF($Y20="","",IF($Y20=FP$4,"⇒",""))</f>
        <v/>
      </c>
      <c r="FR20" s="109" t="str">
        <f t="shared" ref="FR20:FR22" si="92">IF($W20="","",IF($W20=FS$4,"→",""))</f>
        <v/>
      </c>
      <c r="FS20" s="108"/>
      <c r="FT20" s="110" t="str">
        <f t="shared" ref="FT20:FT22" si="93">IF($Y20="","",IF($Y20=FS$4,"⇒",""))</f>
        <v/>
      </c>
      <c r="FU20" s="109" t="str">
        <f t="shared" ref="FU20:FU22" si="94">IF($W20="","",IF($W20=FV$4,"→",""))</f>
        <v/>
      </c>
      <c r="FV20" s="108"/>
      <c r="FW20" s="110" t="str">
        <f t="shared" ref="FW20:FW22" si="95">IF($Y20="","",IF($Y20=FV$4,"⇒",""))</f>
        <v/>
      </c>
      <c r="FX20" s="109" t="str">
        <f t="shared" ref="FX20:FX22" si="96">IF($W20="","",IF($W20=FY$4,"→",""))</f>
        <v/>
      </c>
      <c r="FY20" s="108"/>
      <c r="FZ20" s="110" t="str">
        <f t="shared" ref="FZ20:FZ22" si="97">IF($Y20="","",IF($Y20=FY$4,"⇒",""))</f>
        <v/>
      </c>
      <c r="GA20" s="109" t="str">
        <f t="shared" ref="GA20:GA22" si="98">IF($W20="","",IF($W20=GB$4,"→",""))</f>
        <v/>
      </c>
      <c r="GB20" s="108"/>
      <c r="GC20" s="110" t="str">
        <f t="shared" ref="GC20:GC22" si="99">IF($Y20="","",IF($Y20=GB$4,"⇒",""))</f>
        <v/>
      </c>
      <c r="GD20" s="109" t="str">
        <f t="shared" ref="GD20:GD22" si="100">IF($W20="","",IF($W20=GE$4,"→",""))</f>
        <v/>
      </c>
      <c r="GE20" s="108"/>
      <c r="GF20" s="110" t="str">
        <f t="shared" ref="GF20:GF22" si="101">IF($Y20="","",IF($Y20=GE$4,"⇒",""))</f>
        <v/>
      </c>
      <c r="GG20" s="109" t="str">
        <f t="shared" ref="GG20:GG22" si="102">IF($W20="","",IF($W20=GH$4,"→",""))</f>
        <v/>
      </c>
      <c r="GH20" s="108"/>
      <c r="GI20" s="110" t="str">
        <f t="shared" ref="GI20:GI22" si="103">IF($Y20="","",IF($Y20=GH$4,"⇒",""))</f>
        <v/>
      </c>
      <c r="GJ20" s="109" t="str">
        <f t="shared" ref="GJ20:GJ22" si="104">IF($W20="","",IF($W20=GK$4,"→",""))</f>
        <v/>
      </c>
      <c r="GK20" s="108"/>
      <c r="GL20" s="110" t="str">
        <f t="shared" ref="GL20:GL22" si="105">IF($Y20="","",IF($Y20=GK$4,"⇒",""))</f>
        <v/>
      </c>
      <c r="GM20" s="109" t="str">
        <f t="shared" ref="GM20:GM22" si="106">IF($W20="","",IF($W20=GN$4,"→",""))</f>
        <v/>
      </c>
      <c r="GN20" s="108"/>
      <c r="GO20" s="110" t="str">
        <f t="shared" ref="GO20:GO22" si="107">IF($Y20="","",IF($Y20=GN$4,"⇒",""))</f>
        <v/>
      </c>
      <c r="GP20" s="109" t="str">
        <f t="shared" ref="GP20:GP22" si="108">IF($W20="","",IF($W20=GQ$4,"→",""))</f>
        <v/>
      </c>
      <c r="GQ20" s="108"/>
      <c r="GR20" s="110" t="str">
        <f t="shared" ref="GR20:GR22" si="109">IF($Y20="","",IF($Y20=GQ$4,"⇒",""))</f>
        <v/>
      </c>
      <c r="GS20" s="109" t="str">
        <f t="shared" ref="GS20:GS22" si="110">IF($W20="","",IF($W20=GT$4,"→",""))</f>
        <v>→</v>
      </c>
      <c r="GT20" s="108">
        <v>1200</v>
      </c>
      <c r="GU20" s="110" t="str">
        <f t="shared" ref="GU20:GU22" si="111">IF($Y20="","",IF($Y20=GT$4,"⇒",""))</f>
        <v/>
      </c>
      <c r="GV20" s="109" t="str">
        <f t="shared" ref="GV20:GV22" si="112">IF($W20="","",IF($W20=GW$4,"→",""))</f>
        <v/>
      </c>
      <c r="GW20" s="108"/>
      <c r="GX20" s="110" t="str">
        <f t="shared" ref="GX20:GX22" si="113">IF($Y20="","",IF($Y20=GW$4,"⇒",""))</f>
        <v/>
      </c>
      <c r="GY20" s="109" t="str">
        <f t="shared" ref="GY20:GY22" si="114">IF($W20="","",IF($W20=GZ$4,"→",""))</f>
        <v/>
      </c>
      <c r="GZ20" s="108"/>
      <c r="HA20" s="110" t="str">
        <f t="shared" ref="HA20:HA22" si="115">IF($Y20="","",IF($Y20=GZ$4,"⇒",""))</f>
        <v/>
      </c>
      <c r="HB20" s="109" t="str">
        <f t="shared" ref="HB20:HB22" si="116">IF($W20="","",IF($W20=HC$4,"→",""))</f>
        <v/>
      </c>
      <c r="HC20" s="108"/>
      <c r="HD20" s="110" t="str">
        <f t="shared" ref="HD20:HD22" si="117">IF($Y20="","",IF($Y20=HC$4,"⇒",""))</f>
        <v/>
      </c>
      <c r="HE20" s="109" t="str">
        <f t="shared" ref="HE20:HE22" si="118">IF($W20="","",IF($W20=HF$4,"→",""))</f>
        <v/>
      </c>
      <c r="HF20" s="108"/>
      <c r="HG20" s="110" t="str">
        <f t="shared" ref="HG20:HG22" si="119">IF($Y20="","",IF($Y20=HF$4,"⇒",""))</f>
        <v/>
      </c>
      <c r="HH20" s="109" t="str">
        <f t="shared" ref="HH20:HH22" si="120">IF($W20="","",IF($W20=HI$4,"→",""))</f>
        <v/>
      </c>
      <c r="HI20" s="108"/>
      <c r="HJ20" s="110" t="str">
        <f t="shared" ref="HJ20:HJ22" si="121">IF($Y20="","",IF($Y20=HI$4,"⇒",""))</f>
        <v/>
      </c>
      <c r="HK20" s="109" t="str">
        <f t="shared" ref="HK20:HK22" si="122">IF($W20="","",IF($W20=HL$4,"→",""))</f>
        <v/>
      </c>
      <c r="HL20" s="108"/>
      <c r="HM20" s="110" t="str">
        <f t="shared" ref="HM20:HM22" si="123">IF($Y20="","",IF($Y20=HL$4,"⇒",""))</f>
        <v>⇒</v>
      </c>
      <c r="HN20" s="109" t="str">
        <f t="shared" ref="HN20:HN22" si="124">IF($W20="","",IF($W20=HO$4,"→",""))</f>
        <v/>
      </c>
      <c r="HO20" s="108"/>
      <c r="HP20" s="110" t="str">
        <f t="shared" ref="HP20:HP22" si="125">IF($Y20="","",IF($Y20=HO$4,"⇒",""))</f>
        <v/>
      </c>
      <c r="HQ20" s="109" t="str">
        <f t="shared" ref="HQ20:HQ22" si="126">IF($W20="","",IF($W20=HR$4,"→",""))</f>
        <v/>
      </c>
      <c r="HR20" s="108"/>
      <c r="HS20" s="110" t="str">
        <f t="shared" ref="HS20:HS22" si="127">IF($Y20="","",IF($Y20=HR$4,"⇒",""))</f>
        <v/>
      </c>
      <c r="HT20" s="109" t="str">
        <f t="shared" ref="HT20:HT22" si="128">IF($W20="","",IF($W20=HU$4,"→",""))</f>
        <v/>
      </c>
      <c r="HU20" s="108"/>
      <c r="HV20" s="109" t="str">
        <f t="shared" si="4"/>
        <v/>
      </c>
      <c r="HW20" s="109" t="str">
        <f t="shared" si="5"/>
        <v/>
      </c>
      <c r="HX20" s="108"/>
      <c r="HY20" s="110" t="str">
        <f t="shared" ref="HY20:HY22" si="129">IF($Y20="","",IF($Y20=HX$4,"⇒",""))</f>
        <v/>
      </c>
      <c r="HZ20" s="109" t="str">
        <f t="shared" ref="HZ20:HZ22" si="130">IF($W20="","",IF($W20=IA$4,"→",""))</f>
        <v/>
      </c>
      <c r="IA20" s="108"/>
      <c r="IB20" s="110" t="str">
        <f t="shared" ref="IB20:IB22" si="131">IF($Y20="","",IF($Y20=IA$4,"⇒",""))</f>
        <v/>
      </c>
      <c r="IC20" s="109" t="str">
        <f t="shared" ref="IC20:IC22" si="132">IF($W20="","",IF($W20=ID$4,"→",""))</f>
        <v/>
      </c>
      <c r="ID20" s="260"/>
      <c r="IE20" s="110" t="str">
        <f t="shared" ref="IE20:IE22" si="133">IF($Y20="","",IF($Y20=ID$4,"⇒",""))</f>
        <v/>
      </c>
      <c r="IF20" s="109" t="str">
        <f t="shared" ref="IF20:IF22" si="134">IF($W20="","",IF($W20=IG$4,"→",""))</f>
        <v/>
      </c>
      <c r="IG20" s="108"/>
      <c r="IH20" s="110" t="str">
        <f t="shared" ref="IH20:IH22" si="135">IF($Y20="","",IF($Y20=IG$4,"⇒",""))</f>
        <v/>
      </c>
      <c r="II20" s="109" t="str">
        <f t="shared" ref="II20:II22" si="136">IF($W20="","",IF($W20=IJ$4,"→",""))</f>
        <v/>
      </c>
      <c r="IJ20" s="108"/>
      <c r="IK20" s="110" t="str">
        <f t="shared" ref="IK20:IK22" si="137">IF($Y20="","",IF($Y20=IJ$4,"⇒",""))</f>
        <v/>
      </c>
      <c r="IL20" s="109" t="str">
        <f t="shared" ref="IL20:IL22" si="138">IF($W20="","",IF($W20=IM$4,"→",""))</f>
        <v/>
      </c>
      <c r="IM20" s="108"/>
      <c r="IN20" s="110" t="str">
        <f t="shared" ref="IN20:IN22" si="139">IF($Y20="","",IF($Y20=IM$4,"⇒",""))</f>
        <v/>
      </c>
      <c r="IO20" s="109" t="str">
        <f t="shared" ref="IO20:IO22" si="140">IF($W20="","",IF($W20=IP$4,"→",""))</f>
        <v/>
      </c>
      <c r="IP20" s="108"/>
      <c r="IQ20" s="110" t="str">
        <f t="shared" ref="IQ20:IQ22" si="141">IF($Y20="","",IF($Y20=IP$4,"⇒",""))</f>
        <v/>
      </c>
      <c r="IR20" s="109" t="str">
        <f t="shared" ref="IR20:IR22" si="142">IF($W20="","",IF($W20=IS$4,"→",""))</f>
        <v/>
      </c>
      <c r="IS20" s="108"/>
      <c r="IT20" s="110" t="str">
        <f t="shared" ref="IT20:IT22" si="143">IF($Y20="","",IF($Y20=IS$4,"⇒",""))</f>
        <v/>
      </c>
      <c r="IU20" s="109" t="str">
        <f t="shared" ref="IU20:IU22" si="144">IF($W20="","",IF($W20=IV$4,"→",""))</f>
        <v/>
      </c>
      <c r="IV20" s="108"/>
      <c r="IW20" s="110" t="str">
        <f t="shared" ref="IW20:IW22" si="145">IF($Y20="","",IF($Y20=IV$4,"⇒",""))</f>
        <v/>
      </c>
      <c r="IX20" s="109" t="str">
        <f t="shared" ref="IX20:IX22" si="146">IF($W20="","",IF($W20=IY$4,"→",""))</f>
        <v/>
      </c>
      <c r="IY20" s="108"/>
      <c r="IZ20" s="110" t="str">
        <f t="shared" ref="IZ20:IZ22" si="147">IF($Y20="","",IF($Y20=IY$4,"⇒",""))</f>
        <v/>
      </c>
      <c r="JA20" s="109" t="str">
        <f t="shared" ref="JA20:JA22" si="148">IF($W20="","",IF($W20=JB$4,"→",""))</f>
        <v/>
      </c>
      <c r="JB20" s="108"/>
      <c r="JC20" s="110" t="str">
        <f t="shared" ref="JC20:JC22" si="149">IF($Y20="","",IF($Y20=JB$4,"⇒",""))</f>
        <v/>
      </c>
      <c r="JD20" s="109" t="str">
        <f t="shared" ref="JD20:JD22" si="150">IF($W20="","",IF($W20=JE$4,"→",""))</f>
        <v/>
      </c>
      <c r="JE20" s="108"/>
      <c r="JF20" s="110" t="str">
        <f t="shared" ref="JF20:JF22" si="151">IF($Y20="","",IF($Y20=JE$4,"⇒",""))</f>
        <v/>
      </c>
      <c r="JG20" s="109" t="str">
        <f t="shared" ref="JG20:JG22" si="152">IF($W20="","",IF($W20=JH$4,"→",""))</f>
        <v/>
      </c>
      <c r="JH20" s="108"/>
      <c r="JI20" s="110" t="str">
        <f t="shared" ref="JI20:JI22" si="153">IF($Y20="","",IF($Y20=JH$4,"⇒",""))</f>
        <v/>
      </c>
      <c r="JJ20" s="109" t="str">
        <f t="shared" ref="JJ20:JJ22" si="154">IF($W20="","",IF($W20=JK$4,"→",""))</f>
        <v/>
      </c>
      <c r="JK20" s="108"/>
      <c r="JL20" s="110" t="str">
        <f t="shared" ref="JL20:JL22" si="155">IF($Y20="","",IF($Y20=JK$4,"⇒",""))</f>
        <v/>
      </c>
      <c r="JM20" s="109" t="str">
        <f t="shared" ref="JM20:JM22" si="156">IF($W20="","",IF($W20=JN$4,"→",""))</f>
        <v/>
      </c>
      <c r="JN20" s="108"/>
      <c r="JO20" s="110" t="str">
        <f t="shared" ref="JO20:JO22" si="157">IF($Y20="","",IF($Y20=JN$4,"⇒",""))</f>
        <v/>
      </c>
      <c r="JP20" s="109" t="str">
        <f t="shared" ref="JP20:JP22" si="158">IF($W20="","",IF($W20=JQ$4,"→",""))</f>
        <v/>
      </c>
      <c r="JQ20" s="108"/>
      <c r="JR20" s="110" t="str">
        <f t="shared" ref="JR20:JR22" si="159">IF($Y20="","",IF($Y20=JQ$4,"⇒",""))</f>
        <v/>
      </c>
      <c r="JS20" s="109" t="str">
        <f t="shared" ref="JS20:JS22" si="160">IF($W20="","",IF($W20=JT$4,"→",""))</f>
        <v/>
      </c>
      <c r="JT20" s="108"/>
      <c r="JU20" s="110" t="str">
        <f t="shared" ref="JU20:JU22" si="161">IF($Y20="","",IF($Y20=JT$4,"⇒",""))</f>
        <v/>
      </c>
      <c r="JV20" s="109" t="str">
        <f t="shared" ref="JV20:JV22" si="162">IF($W20="","",IF($W20=JW$4,"→",""))</f>
        <v/>
      </c>
      <c r="JW20" s="108"/>
      <c r="JX20" s="110" t="str">
        <f t="shared" ref="JX20:JX22" si="163">IF($Y20="","",IF($Y20=JW$4,"⇒",""))</f>
        <v/>
      </c>
      <c r="JY20" s="109" t="str">
        <f t="shared" ref="JY20:JY22" si="164">IF($W20="","",IF($W20=JZ$4,"→",""))</f>
        <v/>
      </c>
      <c r="JZ20" s="108"/>
      <c r="KA20" s="110" t="str">
        <f t="shared" ref="KA20:KA22" si="165">IF($Y20="","",IF($Y20=JZ$4,"⇒",""))</f>
        <v/>
      </c>
      <c r="KB20" s="109" t="str">
        <f t="shared" ref="KB20:KB22" si="166">IF($W20="","",IF($W20=KC$4,"→",""))</f>
        <v/>
      </c>
      <c r="KC20" s="108"/>
      <c r="KD20" s="110" t="str">
        <f t="shared" ref="KD20:KD22" si="167">IF($Y20="","",IF($Y20=KC$4,"⇒",""))</f>
        <v/>
      </c>
      <c r="KE20" s="109" t="str">
        <f t="shared" ref="KE20:KE22" si="168">IF($W20="","",IF($W20=KF$4,"→",""))</f>
        <v/>
      </c>
      <c r="KF20" s="108"/>
      <c r="KG20" s="110" t="str">
        <f t="shared" ref="KG20:KG22" si="169">IF($Y20="","",IF($Y20=KF$4,"⇒",""))</f>
        <v/>
      </c>
      <c r="KH20" s="109" t="str">
        <f t="shared" ref="KH20:KH22" si="170">IF($W20="","",IF($W20=KI$4,"→",""))</f>
        <v/>
      </c>
      <c r="KI20" s="108"/>
      <c r="KJ20" s="110" t="str">
        <f t="shared" ref="KJ20:KJ22" si="171">IF($Y20="","",IF($Y20=KI$4,"⇒",""))</f>
        <v/>
      </c>
      <c r="KK20" s="109" t="str">
        <f t="shared" ref="KK20:KK22" si="172">IF($W20="","",IF($W20=KL$4,"→",""))</f>
        <v/>
      </c>
      <c r="KL20" s="108"/>
      <c r="KM20" s="110" t="str">
        <f t="shared" ref="KM20:KM22" si="173">IF($Y20="","",IF($Y20=KL$4,"⇒",""))</f>
        <v/>
      </c>
      <c r="KN20" s="109" t="str">
        <f t="shared" ref="KN20:KN22" si="174">IF($W20="","",IF($W20=KO$4,"→",""))</f>
        <v/>
      </c>
      <c r="KO20" s="108"/>
      <c r="KP20" s="110" t="str">
        <f t="shared" ref="KP20:KP22" si="175">IF($Y20="","",IF($Y20=KO$4,"⇒",""))</f>
        <v/>
      </c>
      <c r="KQ20" s="109" t="str">
        <f t="shared" ref="KQ20:KQ22" si="176">IF($W20="","",IF($W20=KR$4,"→",""))</f>
        <v/>
      </c>
      <c r="KR20" s="108"/>
      <c r="KS20" s="110" t="str">
        <f t="shared" ref="KS20:KS22" si="177">IF($Y20="","",IF($Y20=KR$4,"⇒",""))</f>
        <v/>
      </c>
      <c r="KT20" s="109" t="str">
        <f t="shared" ref="KT20:KT22" si="178">IF($W20="","",IF($W20=KU$4,"→",""))</f>
        <v/>
      </c>
      <c r="KU20" s="108"/>
      <c r="KV20" s="110" t="str">
        <f t="shared" ref="KV20:KV22" si="179">IF($Y20="","",IF($Y20=KU$4,"⇒",""))</f>
        <v/>
      </c>
      <c r="KW20" s="109" t="str">
        <f t="shared" ref="KW20:KW22" si="180">IF($W20="","",IF($W20=KX$4,"→",""))</f>
        <v/>
      </c>
      <c r="KX20" s="108"/>
      <c r="KY20" s="110" t="str">
        <f t="shared" ref="KY20:KY22" si="181">IF($Y20="","",IF($Y20=KX$4,"⇒",""))</f>
        <v/>
      </c>
      <c r="KZ20" s="109" t="str">
        <f t="shared" ref="KZ20:KZ22" si="182">IF($W20="","",IF($W20=LA$4,"→",""))</f>
        <v/>
      </c>
      <c r="LA20" s="108"/>
      <c r="LB20" s="110" t="str">
        <f t="shared" ref="LB20:LB22" si="183">IF($Y20="","",IF($Y20=LA$4,"⇒",""))</f>
        <v/>
      </c>
      <c r="LC20" s="109" t="str">
        <f t="shared" ref="LC20:LC22" si="184">IF($W20="","",IF($W20=LD$4,"→",""))</f>
        <v/>
      </c>
      <c r="LD20" s="108"/>
      <c r="LE20" s="110" t="str">
        <f t="shared" ref="LE20:LE22" si="185">IF($Y20="","",IF($Y20=LD$4,"⇒",""))</f>
        <v/>
      </c>
      <c r="LF20" s="109" t="str">
        <f t="shared" ref="LF20:LF22" si="186">IF($W20="","",IF($W20=LG$4,"→",""))</f>
        <v/>
      </c>
      <c r="LG20" s="108"/>
      <c r="LH20" s="110" t="str">
        <f t="shared" ref="LH20:LH22" si="187">IF($Y20="","",IF($Y20=LG$4,"⇒",""))</f>
        <v/>
      </c>
      <c r="LI20" s="109" t="str">
        <f t="shared" ref="LI20:LI22" si="188">IF($W20="","",IF($W20=LJ$4,"→",""))</f>
        <v/>
      </c>
      <c r="LJ20" s="108"/>
      <c r="LK20" s="109" t="str">
        <f t="shared" ref="LK20:LK22" si="189">IF($W20="","",IF($W20=LL$4,"→",""))</f>
        <v/>
      </c>
    </row>
    <row r="21" spans="1:323" ht="24" customHeight="1" x14ac:dyDescent="0.2">
      <c r="A21" s="187" t="s">
        <v>22</v>
      </c>
      <c r="B21" s="150">
        <f>IFERROR(VLOOKUP($D21,[1]受注ﾌｧｲﾙ!$A$3:$BZ$1314,5,FALSE),"-")</f>
        <v>46129.716793981483</v>
      </c>
      <c r="C21" s="154">
        <f>IFERROR(VLOOKUP($D21,[1]受注ﾌｧｲﾙ!$A$3:$BZ$1314,6,FALSE),"-")</f>
        <v>0</v>
      </c>
      <c r="D21" s="823" t="s">
        <v>1038</v>
      </c>
      <c r="E21" s="39">
        <f>IFERROR(VLOOKUP($D21,[1]受注ﾌｧｲﾙ!$A$3:$BZ$1314,17,FALSE),"-")</f>
        <v>6710</v>
      </c>
      <c r="F21" s="5" t="str">
        <f>IFERROR(VLOOKUP($D21,[1]受注ﾌｧｲﾙ!$A$3:$BZ$1314,18,FALSE),"-")</f>
        <v>25020-AG00- 750X400</v>
      </c>
      <c r="G21" s="5" t="str">
        <f>IFERROR(VLOOKUP($D21,[1]受注ﾌｧｲﾙ!$A$3:$BZ$1314,19,FALSE),"-")</f>
        <v>FA</v>
      </c>
      <c r="H21" s="5" t="str">
        <f>IFERROR(VLOOKUP($D21,[1]受注ﾌｧｲﾙ!$A$3:$BZ$1314,20,FALSE),"-")</f>
        <v>GR0</v>
      </c>
      <c r="I21" s="5" t="str">
        <f>IFERROR(VLOOKUP($D21,[1]受注ﾌｧｲﾙ!$A$3:$BZ$1314,21,FALSE),"-")</f>
        <v>C</v>
      </c>
      <c r="J21" s="15">
        <f>IFERROR(VLOOKUP($D21,[1]受注ﾌｧｲﾙ!$A$3:$BZ$1314,22,FALSE),"-")</f>
        <v>400</v>
      </c>
      <c r="K21" s="5" t="str">
        <f>IFERROR(VLOOKUP($D21,[1]受注ﾌｧｲﾙ!$A$3:$BZ$1314,8,FALSE),"-")</f>
        <v>25020-FG00- 740X200</v>
      </c>
      <c r="L21" s="5" t="str">
        <f>IFERROR(VLOOKUP($D21,[1]受注ﾌｧｲﾙ!$A$3:$BZ$1314,9,FALSE),"-")</f>
        <v>FA</v>
      </c>
      <c r="M21" s="5" t="str">
        <f>IFERROR(VLOOKUP($D21,[1]受注ﾌｧｲﾙ!$A$3:$BZ$1314,10,FALSE),"-")</f>
        <v>GR0</v>
      </c>
      <c r="N21" s="5" t="str">
        <f>IFERROR(VLOOKUP($D21,[1]受注ﾌｧｲﾙ!$A$3:$BZ$1314,11,FALSE),"-")</f>
        <v>C</v>
      </c>
      <c r="O21" s="15">
        <f>IFERROR(VLOOKUP($D21,[1]受注ﾌｧｲﾙ!$A$3:$BZ$1314,13,FALSE),"-")</f>
        <v>400</v>
      </c>
      <c r="P21" s="5">
        <f>IFERROR(VLOOKUP($D21,[1]受注ﾌｧｲﾙ!$A$3:$BZ$1314,15,FALSE),"-")</f>
        <v>0</v>
      </c>
      <c r="Q21" s="40">
        <f>IFERROR((VLOOKUP($D21,[1]受注ﾌｧｲﾙ!$A$3:$BZ$1314,16,FALSE)*J21),"-")</f>
        <v>400</v>
      </c>
      <c r="R21" s="40" t="str">
        <f>IFERROR(VLOOKUP($D21,[4]加工日報ｴﾝﾎﾞｽ!$A$5:$DZ$1000,107,FALSE),"-")</f>
        <v>-</v>
      </c>
      <c r="S21" s="5" t="str">
        <f>IFERROR(VLOOKUP($D21,[1]受注ﾌｧｲﾙ!$A$3:$BZ$1314,26,FALSE),"-")</f>
        <v>エンボス、分割</v>
      </c>
      <c r="T21" s="86" t="str">
        <f>IFERROR(VLOOKUP($D21,[1]受注ﾌｧｲﾙ!$A$3:$BZ$1314,23,FALSE),"-")</f>
        <v>湖南</v>
      </c>
      <c r="U21" s="4"/>
      <c r="V21" s="4"/>
      <c r="W21" s="4">
        <f>IFERROR(VLOOKUP($D21,[1]受注ﾌｧｲﾙ!$A$3:$BZ$1314,25,FALSE),"-")</f>
        <v>46134</v>
      </c>
      <c r="X21" s="4">
        <f>IFERROR(VLOOKUP($D21,[1]受注ﾌｧｲﾙ!$A$3:$BZ$1314,32,FALSE),"-")</f>
        <v>46140</v>
      </c>
      <c r="Y21" s="4">
        <f>IFERROR(VLOOKUP($D21,[1]受注ﾌｧｲﾙ!$A$3:$BZ$1314,33,FALSE),"-")</f>
        <v>46140</v>
      </c>
      <c r="Z21" s="4">
        <f t="shared" si="6"/>
        <v>46134</v>
      </c>
      <c r="AA21" s="57" t="str">
        <f>IFERROR(VLOOKUP($D21,[4]加工日報ｴﾝﾎﾞｽ!$A$5:$DZ$1000,2,FALSE),"-")</f>
        <v>-</v>
      </c>
      <c r="AB21" s="58" t="str">
        <f>IFERROR(VLOOKUP($D21,[4]加工日報ｴﾝﾎﾞｽ!$A$5:$DZ$1000,108,FALSE),"-")</f>
        <v>-</v>
      </c>
      <c r="AC21" s="21">
        <f t="shared" si="7"/>
        <v>400</v>
      </c>
      <c r="AD21" s="410" t="str">
        <f>IFERROR(VLOOKUP($D21,[1]受注ﾌｧｲﾙ!$A$3:$BZ$1314,27,FALSE),"-")&amp;"　"&amp;IFERROR(VLOOKUP($D21,[1]受注ﾌｧｲﾙ!$A$3:$BZ$1314,28,FALSE),"-")&amp;"　"&amp;IFERROR(VLOOKUP($D21,[1]受注ﾌｧｲﾙ!$A$3:$BZ$1314,29,FALSE),"-")</f>
        <v>コクヨエンボス　　</v>
      </c>
      <c r="AE21" s="3"/>
      <c r="AF21" s="31" t="str">
        <f>IFERROR(VLOOKUP($D21,[4]加工日報ｴﾝﾎﾞｽ!$A$5:$DZ$1000,94,FALSE),"-")</f>
        <v>-</v>
      </c>
      <c r="AG21" s="38" t="str">
        <f>IFERROR(VLOOKUP($D21,[1]受注ﾌｧｲﾙ!$A$3:$BZ$1314,2,FALSE),"-")</f>
        <v>通常入力</v>
      </c>
      <c r="AH21" s="38" t="str">
        <f>IFERROR(VLOOKUP($D21,[1]受注ﾌｧｲﾙ!$A$3:$BZ$1314,3,FALSE),"-")</f>
        <v>後加工</v>
      </c>
      <c r="AI21" s="43" t="str">
        <f>IFERROR(VLOOKUP($D21,[1]受注ﾌｧｲﾙ!$A$3:$BZ$1314,31,FALSE),"-")</f>
        <v>ニックス</v>
      </c>
      <c r="AJ21" s="43" t="str">
        <f>IFERROR(VLOOKUP($D21,[1]受注ﾌｧｲﾙ!$A$3:$BZ$1314,12,FALSE),"-")</f>
        <v xml:space="preserve"> </v>
      </c>
      <c r="AK21" s="228" t="str">
        <f>IFERROR(VLOOKUP($D21,[1]受注ﾌｧｲﾙ!$A$3:$BZ$1314,24,FALSE),"-")</f>
        <v>ｴﾝﾎﾞｽ</v>
      </c>
      <c r="AL21" s="3"/>
      <c r="AM21" s="3"/>
      <c r="AN21" s="3"/>
      <c r="AO21" s="3"/>
      <c r="AP21" s="3"/>
      <c r="AQ21" s="43" t="s">
        <v>467</v>
      </c>
      <c r="AR21" s="3"/>
      <c r="AS21" s="109" t="str">
        <f t="shared" si="8"/>
        <v/>
      </c>
      <c r="AT21" s="108"/>
      <c r="AU21" s="110" t="str">
        <f t="shared" si="9"/>
        <v/>
      </c>
      <c r="AV21" s="109" t="str">
        <f t="shared" si="10"/>
        <v/>
      </c>
      <c r="AW21" s="108"/>
      <c r="AX21" s="110" t="str">
        <f t="shared" si="11"/>
        <v/>
      </c>
      <c r="AY21" s="109" t="str">
        <f t="shared" si="12"/>
        <v/>
      </c>
      <c r="AZ21" s="260"/>
      <c r="BA21" s="110" t="str">
        <f t="shared" si="13"/>
        <v/>
      </c>
      <c r="BB21" s="109" t="str">
        <f t="shared" si="14"/>
        <v/>
      </c>
      <c r="BC21" s="108"/>
      <c r="BD21" s="110" t="str">
        <f t="shared" si="15"/>
        <v/>
      </c>
      <c r="BE21" s="109" t="str">
        <f t="shared" si="16"/>
        <v/>
      </c>
      <c r="BF21" s="108"/>
      <c r="BG21" s="110" t="str">
        <f t="shared" si="17"/>
        <v/>
      </c>
      <c r="BH21" s="109" t="str">
        <f t="shared" si="18"/>
        <v/>
      </c>
      <c r="BI21" s="108"/>
      <c r="BJ21" s="110" t="str">
        <f t="shared" si="19"/>
        <v/>
      </c>
      <c r="BK21" s="109" t="str">
        <f t="shared" si="20"/>
        <v/>
      </c>
      <c r="BL21" s="108"/>
      <c r="BM21" s="110" t="str">
        <f t="shared" si="21"/>
        <v/>
      </c>
      <c r="BN21" s="109" t="str">
        <f t="shared" si="22"/>
        <v/>
      </c>
      <c r="BO21" s="108"/>
      <c r="BP21" s="110" t="str">
        <f t="shared" si="23"/>
        <v/>
      </c>
      <c r="BQ21" s="109" t="str">
        <f t="shared" si="24"/>
        <v/>
      </c>
      <c r="BR21" s="108"/>
      <c r="BS21" s="110" t="str">
        <f t="shared" si="25"/>
        <v/>
      </c>
      <c r="BT21" s="109" t="str">
        <f t="shared" si="26"/>
        <v/>
      </c>
      <c r="BU21" s="108"/>
      <c r="BV21" s="110" t="str">
        <f t="shared" si="27"/>
        <v/>
      </c>
      <c r="BW21" s="109" t="str">
        <f t="shared" si="28"/>
        <v/>
      </c>
      <c r="BX21" s="108"/>
      <c r="BY21" s="110" t="str">
        <f t="shared" si="29"/>
        <v/>
      </c>
      <c r="BZ21" s="109" t="str">
        <f t="shared" si="30"/>
        <v/>
      </c>
      <c r="CA21" s="108"/>
      <c r="CB21" s="110" t="str">
        <f t="shared" si="31"/>
        <v/>
      </c>
      <c r="CC21" s="109" t="str">
        <f t="shared" si="32"/>
        <v/>
      </c>
      <c r="CD21" s="108"/>
      <c r="CE21" s="110" t="str">
        <f t="shared" si="33"/>
        <v/>
      </c>
      <c r="CF21" s="109" t="str">
        <f t="shared" si="34"/>
        <v/>
      </c>
      <c r="CG21" s="108"/>
      <c r="CH21" s="110" t="str">
        <f t="shared" si="35"/>
        <v/>
      </c>
      <c r="CI21" s="109" t="str">
        <f t="shared" si="36"/>
        <v/>
      </c>
      <c r="CJ21" s="108"/>
      <c r="CK21" s="110" t="str">
        <f t="shared" si="37"/>
        <v/>
      </c>
      <c r="CL21" s="109" t="str">
        <f t="shared" si="38"/>
        <v/>
      </c>
      <c r="CM21" s="108"/>
      <c r="CN21" s="110" t="str">
        <f t="shared" si="39"/>
        <v/>
      </c>
      <c r="CO21" s="109" t="str">
        <f t="shared" si="40"/>
        <v/>
      </c>
      <c r="CP21" s="108"/>
      <c r="CQ21" s="110" t="str">
        <f t="shared" si="41"/>
        <v/>
      </c>
      <c r="CR21" s="109" t="str">
        <f t="shared" si="42"/>
        <v/>
      </c>
      <c r="CS21" s="108"/>
      <c r="CT21" s="110" t="str">
        <f t="shared" si="43"/>
        <v/>
      </c>
      <c r="CU21" s="109" t="str">
        <f t="shared" si="44"/>
        <v/>
      </c>
      <c r="CV21" s="108"/>
      <c r="CW21" s="110" t="str">
        <f t="shared" si="45"/>
        <v/>
      </c>
      <c r="CX21" s="109" t="str">
        <f t="shared" si="46"/>
        <v/>
      </c>
      <c r="CY21" s="108"/>
      <c r="CZ21" s="110" t="str">
        <f t="shared" si="47"/>
        <v/>
      </c>
      <c r="DA21" s="109" t="str">
        <f t="shared" si="48"/>
        <v/>
      </c>
      <c r="DB21" s="108"/>
      <c r="DC21" s="110" t="str">
        <f t="shared" si="49"/>
        <v/>
      </c>
      <c r="DD21" s="109" t="str">
        <f t="shared" si="50"/>
        <v/>
      </c>
      <c r="DE21" s="108"/>
      <c r="DF21" s="110" t="str">
        <f t="shared" si="51"/>
        <v/>
      </c>
      <c r="DG21" s="109" t="str">
        <f t="shared" si="52"/>
        <v/>
      </c>
      <c r="DH21" s="108"/>
      <c r="DI21" s="110" t="str">
        <f t="shared" si="53"/>
        <v/>
      </c>
      <c r="DJ21" s="109" t="str">
        <f t="shared" si="54"/>
        <v/>
      </c>
      <c r="DK21" s="108"/>
      <c r="DL21" s="110" t="str">
        <f t="shared" si="55"/>
        <v/>
      </c>
      <c r="DM21" s="109" t="str">
        <f t="shared" si="56"/>
        <v/>
      </c>
      <c r="DN21" s="108"/>
      <c r="DO21" s="110" t="str">
        <f t="shared" si="57"/>
        <v/>
      </c>
      <c r="DP21" s="109" t="str">
        <f t="shared" si="58"/>
        <v/>
      </c>
      <c r="DQ21" s="108"/>
      <c r="DR21" s="110" t="str">
        <f t="shared" si="59"/>
        <v/>
      </c>
      <c r="DS21" s="109" t="str">
        <f t="shared" si="60"/>
        <v/>
      </c>
      <c r="DT21" s="108"/>
      <c r="DU21" s="110" t="str">
        <f t="shared" si="61"/>
        <v/>
      </c>
      <c r="DV21" s="109" t="str">
        <f t="shared" si="62"/>
        <v/>
      </c>
      <c r="DW21" s="108"/>
      <c r="DX21" s="110" t="str">
        <f t="shared" si="63"/>
        <v/>
      </c>
      <c r="DY21" s="109" t="str">
        <f t="shared" si="64"/>
        <v/>
      </c>
      <c r="DZ21" s="108"/>
      <c r="EA21" s="110" t="str">
        <f t="shared" si="65"/>
        <v/>
      </c>
      <c r="EB21" s="109" t="str">
        <f t="shared" si="66"/>
        <v/>
      </c>
      <c r="EC21" s="108"/>
      <c r="ED21" s="110" t="str">
        <f t="shared" si="67"/>
        <v/>
      </c>
      <c r="EE21" s="109" t="str">
        <f t="shared" si="68"/>
        <v/>
      </c>
      <c r="EF21" s="108"/>
      <c r="EG21" s="109" t="str">
        <f t="shared" si="2"/>
        <v/>
      </c>
      <c r="EH21" s="109" t="str">
        <f t="shared" si="3"/>
        <v/>
      </c>
      <c r="EI21" s="108"/>
      <c r="EJ21" s="110" t="str">
        <f t="shared" si="69"/>
        <v/>
      </c>
      <c r="EK21" s="109" t="str">
        <f t="shared" si="70"/>
        <v/>
      </c>
      <c r="EL21" s="108"/>
      <c r="EM21" s="110" t="str">
        <f t="shared" si="71"/>
        <v/>
      </c>
      <c r="EN21" s="109" t="str">
        <f t="shared" si="72"/>
        <v/>
      </c>
      <c r="EO21" s="260"/>
      <c r="EP21" s="110" t="str">
        <f t="shared" si="73"/>
        <v/>
      </c>
      <c r="EQ21" s="109" t="str">
        <f t="shared" si="74"/>
        <v/>
      </c>
      <c r="ER21" s="108"/>
      <c r="ES21" s="110" t="str">
        <f t="shared" si="75"/>
        <v/>
      </c>
      <c r="ET21" s="109" t="str">
        <f t="shared" si="76"/>
        <v/>
      </c>
      <c r="EU21" s="108"/>
      <c r="EV21" s="110" t="str">
        <f t="shared" si="77"/>
        <v/>
      </c>
      <c r="EW21" s="109" t="str">
        <f t="shared" si="78"/>
        <v/>
      </c>
      <c r="EX21" s="108"/>
      <c r="EY21" s="110" t="str">
        <f t="shared" si="79"/>
        <v/>
      </c>
      <c r="EZ21" s="109" t="str">
        <f t="shared" si="80"/>
        <v/>
      </c>
      <c r="FA21" s="108"/>
      <c r="FB21" s="110" t="str">
        <f t="shared" si="81"/>
        <v/>
      </c>
      <c r="FC21" s="109" t="str">
        <f t="shared" si="82"/>
        <v/>
      </c>
      <c r="FD21" s="108"/>
      <c r="FE21" s="110" t="str">
        <f t="shared" si="83"/>
        <v/>
      </c>
      <c r="FF21" s="109" t="str">
        <f t="shared" si="84"/>
        <v/>
      </c>
      <c r="FG21" s="108"/>
      <c r="FH21" s="110" t="str">
        <f t="shared" si="85"/>
        <v/>
      </c>
      <c r="FI21" s="109" t="str">
        <f t="shared" si="86"/>
        <v/>
      </c>
      <c r="FJ21" s="108"/>
      <c r="FK21" s="110" t="str">
        <f t="shared" si="87"/>
        <v/>
      </c>
      <c r="FL21" s="109" t="str">
        <f t="shared" si="88"/>
        <v/>
      </c>
      <c r="FM21" s="108"/>
      <c r="FN21" s="110" t="str">
        <f t="shared" si="89"/>
        <v/>
      </c>
      <c r="FO21" s="109" t="str">
        <f t="shared" si="90"/>
        <v/>
      </c>
      <c r="FP21" s="108"/>
      <c r="FQ21" s="110" t="str">
        <f t="shared" si="91"/>
        <v/>
      </c>
      <c r="FR21" s="109" t="str">
        <f t="shared" si="92"/>
        <v/>
      </c>
      <c r="FS21" s="108"/>
      <c r="FT21" s="110" t="str">
        <f t="shared" si="93"/>
        <v/>
      </c>
      <c r="FU21" s="109" t="str">
        <f t="shared" si="94"/>
        <v/>
      </c>
      <c r="FV21" s="108"/>
      <c r="FW21" s="110" t="str">
        <f t="shared" si="95"/>
        <v/>
      </c>
      <c r="FX21" s="109" t="str">
        <f t="shared" si="96"/>
        <v/>
      </c>
      <c r="FY21" s="108"/>
      <c r="FZ21" s="110" t="str">
        <f t="shared" si="97"/>
        <v/>
      </c>
      <c r="GA21" s="109" t="str">
        <f t="shared" si="98"/>
        <v/>
      </c>
      <c r="GB21" s="108"/>
      <c r="GC21" s="110" t="str">
        <f t="shared" si="99"/>
        <v/>
      </c>
      <c r="GD21" s="109" t="str">
        <f t="shared" si="100"/>
        <v/>
      </c>
      <c r="GE21" s="108"/>
      <c r="GF21" s="110" t="str">
        <f t="shared" si="101"/>
        <v/>
      </c>
      <c r="GG21" s="109" t="str">
        <f t="shared" si="102"/>
        <v/>
      </c>
      <c r="GH21" s="108"/>
      <c r="GI21" s="110" t="str">
        <f t="shared" si="103"/>
        <v/>
      </c>
      <c r="GJ21" s="109" t="str">
        <f t="shared" si="104"/>
        <v/>
      </c>
      <c r="GK21" s="108"/>
      <c r="GL21" s="110" t="str">
        <f t="shared" si="105"/>
        <v/>
      </c>
      <c r="GM21" s="109" t="str">
        <f t="shared" si="106"/>
        <v/>
      </c>
      <c r="GN21" s="108"/>
      <c r="GO21" s="110" t="str">
        <f t="shared" si="107"/>
        <v/>
      </c>
      <c r="GP21" s="109" t="str">
        <f t="shared" si="108"/>
        <v/>
      </c>
      <c r="GQ21" s="108"/>
      <c r="GR21" s="110" t="str">
        <f t="shared" si="109"/>
        <v/>
      </c>
      <c r="GS21" s="109" t="str">
        <f t="shared" si="110"/>
        <v>→</v>
      </c>
      <c r="GT21" s="108">
        <v>400</v>
      </c>
      <c r="GU21" s="110" t="str">
        <f t="shared" si="111"/>
        <v/>
      </c>
      <c r="GV21" s="109" t="str">
        <f t="shared" si="112"/>
        <v/>
      </c>
      <c r="GW21" s="108"/>
      <c r="GX21" s="110" t="str">
        <f t="shared" si="113"/>
        <v/>
      </c>
      <c r="GY21" s="109" t="str">
        <f t="shared" si="114"/>
        <v/>
      </c>
      <c r="GZ21" s="108"/>
      <c r="HA21" s="110" t="str">
        <f t="shared" si="115"/>
        <v/>
      </c>
      <c r="HB21" s="109" t="str">
        <f t="shared" si="116"/>
        <v/>
      </c>
      <c r="HC21" s="108"/>
      <c r="HD21" s="110" t="str">
        <f t="shared" si="117"/>
        <v/>
      </c>
      <c r="HE21" s="109" t="str">
        <f t="shared" si="118"/>
        <v/>
      </c>
      <c r="HF21" s="108"/>
      <c r="HG21" s="110" t="str">
        <f t="shared" si="119"/>
        <v/>
      </c>
      <c r="HH21" s="109" t="str">
        <f t="shared" si="120"/>
        <v/>
      </c>
      <c r="HI21" s="108"/>
      <c r="HJ21" s="110" t="str">
        <f t="shared" si="121"/>
        <v/>
      </c>
      <c r="HK21" s="109" t="str">
        <f t="shared" si="122"/>
        <v/>
      </c>
      <c r="HL21" s="108"/>
      <c r="HM21" s="110" t="str">
        <f t="shared" si="123"/>
        <v>⇒</v>
      </c>
      <c r="HN21" s="109" t="str">
        <f t="shared" si="124"/>
        <v/>
      </c>
      <c r="HO21" s="108"/>
      <c r="HP21" s="110" t="str">
        <f t="shared" si="125"/>
        <v/>
      </c>
      <c r="HQ21" s="109" t="str">
        <f t="shared" si="126"/>
        <v/>
      </c>
      <c r="HR21" s="108"/>
      <c r="HS21" s="110" t="str">
        <f t="shared" si="127"/>
        <v/>
      </c>
      <c r="HT21" s="109" t="str">
        <f t="shared" si="128"/>
        <v/>
      </c>
      <c r="HU21" s="108"/>
      <c r="HV21" s="109" t="str">
        <f t="shared" si="4"/>
        <v/>
      </c>
      <c r="HW21" s="109" t="str">
        <f t="shared" si="5"/>
        <v/>
      </c>
      <c r="HX21" s="108"/>
      <c r="HY21" s="110" t="str">
        <f t="shared" si="129"/>
        <v/>
      </c>
      <c r="HZ21" s="109" t="str">
        <f t="shared" si="130"/>
        <v/>
      </c>
      <c r="IA21" s="108"/>
      <c r="IB21" s="110" t="str">
        <f t="shared" si="131"/>
        <v/>
      </c>
      <c r="IC21" s="109" t="str">
        <f t="shared" si="132"/>
        <v/>
      </c>
      <c r="ID21" s="260"/>
      <c r="IE21" s="110" t="str">
        <f t="shared" si="133"/>
        <v/>
      </c>
      <c r="IF21" s="109" t="str">
        <f t="shared" si="134"/>
        <v/>
      </c>
      <c r="IG21" s="108"/>
      <c r="IH21" s="110" t="str">
        <f t="shared" si="135"/>
        <v/>
      </c>
      <c r="II21" s="109" t="str">
        <f t="shared" si="136"/>
        <v/>
      </c>
      <c r="IJ21" s="108"/>
      <c r="IK21" s="110" t="str">
        <f t="shared" si="137"/>
        <v/>
      </c>
      <c r="IL21" s="109" t="str">
        <f t="shared" si="138"/>
        <v/>
      </c>
      <c r="IM21" s="108"/>
      <c r="IN21" s="110" t="str">
        <f t="shared" si="139"/>
        <v/>
      </c>
      <c r="IO21" s="109" t="str">
        <f t="shared" si="140"/>
        <v/>
      </c>
      <c r="IP21" s="108"/>
      <c r="IQ21" s="110" t="str">
        <f t="shared" si="141"/>
        <v/>
      </c>
      <c r="IR21" s="109" t="str">
        <f t="shared" si="142"/>
        <v/>
      </c>
      <c r="IS21" s="108"/>
      <c r="IT21" s="110" t="str">
        <f t="shared" si="143"/>
        <v/>
      </c>
      <c r="IU21" s="109" t="str">
        <f t="shared" si="144"/>
        <v/>
      </c>
      <c r="IV21" s="108"/>
      <c r="IW21" s="110" t="str">
        <f t="shared" si="145"/>
        <v/>
      </c>
      <c r="IX21" s="109" t="str">
        <f t="shared" si="146"/>
        <v/>
      </c>
      <c r="IY21" s="108"/>
      <c r="IZ21" s="110" t="str">
        <f t="shared" si="147"/>
        <v/>
      </c>
      <c r="JA21" s="109" t="str">
        <f t="shared" si="148"/>
        <v/>
      </c>
      <c r="JB21" s="108"/>
      <c r="JC21" s="110" t="str">
        <f t="shared" si="149"/>
        <v/>
      </c>
      <c r="JD21" s="109" t="str">
        <f t="shared" si="150"/>
        <v/>
      </c>
      <c r="JE21" s="108"/>
      <c r="JF21" s="110" t="str">
        <f t="shared" si="151"/>
        <v/>
      </c>
      <c r="JG21" s="109" t="str">
        <f t="shared" si="152"/>
        <v/>
      </c>
      <c r="JH21" s="108"/>
      <c r="JI21" s="110" t="str">
        <f t="shared" si="153"/>
        <v/>
      </c>
      <c r="JJ21" s="109" t="str">
        <f t="shared" si="154"/>
        <v/>
      </c>
      <c r="JK21" s="108"/>
      <c r="JL21" s="110" t="str">
        <f t="shared" si="155"/>
        <v/>
      </c>
      <c r="JM21" s="109" t="str">
        <f t="shared" si="156"/>
        <v/>
      </c>
      <c r="JN21" s="108"/>
      <c r="JO21" s="110" t="str">
        <f t="shared" si="157"/>
        <v/>
      </c>
      <c r="JP21" s="109" t="str">
        <f t="shared" si="158"/>
        <v/>
      </c>
      <c r="JQ21" s="108"/>
      <c r="JR21" s="110" t="str">
        <f t="shared" si="159"/>
        <v/>
      </c>
      <c r="JS21" s="109" t="str">
        <f t="shared" si="160"/>
        <v/>
      </c>
      <c r="JT21" s="108"/>
      <c r="JU21" s="110" t="str">
        <f t="shared" si="161"/>
        <v/>
      </c>
      <c r="JV21" s="109" t="str">
        <f t="shared" si="162"/>
        <v/>
      </c>
      <c r="JW21" s="108"/>
      <c r="JX21" s="110" t="str">
        <f t="shared" si="163"/>
        <v/>
      </c>
      <c r="JY21" s="109" t="str">
        <f t="shared" si="164"/>
        <v/>
      </c>
      <c r="JZ21" s="108"/>
      <c r="KA21" s="110" t="str">
        <f t="shared" si="165"/>
        <v/>
      </c>
      <c r="KB21" s="109" t="str">
        <f t="shared" si="166"/>
        <v/>
      </c>
      <c r="KC21" s="108"/>
      <c r="KD21" s="110" t="str">
        <f t="shared" si="167"/>
        <v/>
      </c>
      <c r="KE21" s="109" t="str">
        <f t="shared" si="168"/>
        <v/>
      </c>
      <c r="KF21" s="108"/>
      <c r="KG21" s="110" t="str">
        <f t="shared" si="169"/>
        <v/>
      </c>
      <c r="KH21" s="109" t="str">
        <f t="shared" si="170"/>
        <v/>
      </c>
      <c r="KI21" s="108"/>
      <c r="KJ21" s="110" t="str">
        <f t="shared" si="171"/>
        <v/>
      </c>
      <c r="KK21" s="109" t="str">
        <f t="shared" si="172"/>
        <v/>
      </c>
      <c r="KL21" s="108"/>
      <c r="KM21" s="110" t="str">
        <f t="shared" si="173"/>
        <v/>
      </c>
      <c r="KN21" s="109" t="str">
        <f t="shared" si="174"/>
        <v/>
      </c>
      <c r="KO21" s="108"/>
      <c r="KP21" s="110" t="str">
        <f t="shared" si="175"/>
        <v/>
      </c>
      <c r="KQ21" s="109" t="str">
        <f t="shared" si="176"/>
        <v/>
      </c>
      <c r="KR21" s="108"/>
      <c r="KS21" s="110" t="str">
        <f t="shared" si="177"/>
        <v/>
      </c>
      <c r="KT21" s="109" t="str">
        <f t="shared" si="178"/>
        <v/>
      </c>
      <c r="KU21" s="108"/>
      <c r="KV21" s="110" t="str">
        <f t="shared" si="179"/>
        <v/>
      </c>
      <c r="KW21" s="109" t="str">
        <f t="shared" si="180"/>
        <v/>
      </c>
      <c r="KX21" s="108"/>
      <c r="KY21" s="110" t="str">
        <f t="shared" si="181"/>
        <v/>
      </c>
      <c r="KZ21" s="109" t="str">
        <f t="shared" si="182"/>
        <v/>
      </c>
      <c r="LA21" s="108"/>
      <c r="LB21" s="110" t="str">
        <f t="shared" si="183"/>
        <v/>
      </c>
      <c r="LC21" s="109" t="str">
        <f t="shared" si="184"/>
        <v/>
      </c>
      <c r="LD21" s="108"/>
      <c r="LE21" s="110" t="str">
        <f t="shared" si="185"/>
        <v/>
      </c>
      <c r="LF21" s="109" t="str">
        <f t="shared" si="186"/>
        <v/>
      </c>
      <c r="LG21" s="108"/>
      <c r="LH21" s="110" t="str">
        <f t="shared" si="187"/>
        <v/>
      </c>
      <c r="LI21" s="109" t="str">
        <f t="shared" si="188"/>
        <v/>
      </c>
      <c r="LJ21" s="108"/>
      <c r="LK21" s="109" t="str">
        <f t="shared" si="189"/>
        <v/>
      </c>
    </row>
    <row r="22" spans="1:323" ht="24" customHeight="1" x14ac:dyDescent="0.2">
      <c r="A22" s="187" t="s">
        <v>22</v>
      </c>
      <c r="B22" s="150">
        <f>IFERROR(VLOOKUP($D22,[1]受注ﾌｧｲﾙ!$A$3:$BZ$1314,5,FALSE),"-")</f>
        <v>46129.717731481483</v>
      </c>
      <c r="C22" s="154">
        <f>IFERROR(VLOOKUP($D22,[1]受注ﾌｧｲﾙ!$A$3:$BZ$1314,6,FALSE),"-")</f>
        <v>0</v>
      </c>
      <c r="D22" s="823" t="s">
        <v>1039</v>
      </c>
      <c r="E22" s="39">
        <f>IFERROR(VLOOKUP($D22,[1]受注ﾌｧｲﾙ!$A$3:$BZ$1314,17,FALSE),"-")</f>
        <v>6710</v>
      </c>
      <c r="F22" s="5" t="str">
        <f>IFERROR(VLOOKUP($D22,[1]受注ﾌｧｲﾙ!$A$3:$BZ$1314,18,FALSE),"-")</f>
        <v>10010-AY00- 750X200</v>
      </c>
      <c r="G22" s="5" t="str">
        <f>IFERROR(VLOOKUP($D22,[1]受注ﾌｧｲﾙ!$A$3:$BZ$1314,19,FALSE),"-")</f>
        <v>FA</v>
      </c>
      <c r="H22" s="5" t="str">
        <f>IFERROR(VLOOKUP($D22,[1]受注ﾌｧｲﾙ!$A$3:$BZ$1314,20,FALSE),"-")</f>
        <v>GR0</v>
      </c>
      <c r="I22" s="5" t="str">
        <f>IFERROR(VLOOKUP($D22,[1]受注ﾌｧｲﾙ!$A$3:$BZ$1314,21,FALSE),"-")</f>
        <v>C</v>
      </c>
      <c r="J22" s="15">
        <f>IFERROR(VLOOKUP($D22,[1]受注ﾌｧｲﾙ!$A$3:$BZ$1314,22,FALSE),"-")</f>
        <v>600</v>
      </c>
      <c r="K22" s="5" t="str">
        <f>IFERROR(VLOOKUP($D22,[1]受注ﾌｧｲﾙ!$A$3:$BZ$1314,8,FALSE),"-")</f>
        <v>10010-FY00- 740X200</v>
      </c>
      <c r="L22" s="5" t="str">
        <f>IFERROR(VLOOKUP($D22,[1]受注ﾌｧｲﾙ!$A$3:$BZ$1314,9,FALSE),"-")</f>
        <v>FA</v>
      </c>
      <c r="M22" s="5" t="str">
        <f>IFERROR(VLOOKUP($D22,[1]受注ﾌｧｲﾙ!$A$3:$BZ$1314,10,FALSE),"-")</f>
        <v>GR0</v>
      </c>
      <c r="N22" s="5" t="str">
        <f>IFERROR(VLOOKUP($D22,[1]受注ﾌｧｲﾙ!$A$3:$BZ$1314,11,FALSE),"-")</f>
        <v>C</v>
      </c>
      <c r="O22" s="15">
        <f>IFERROR(VLOOKUP($D22,[1]受注ﾌｧｲﾙ!$A$3:$BZ$1314,13,FALSE),"-")</f>
        <v>600</v>
      </c>
      <c r="P22" s="5">
        <f>IFERROR(VLOOKUP($D22,[1]受注ﾌｧｲﾙ!$A$3:$BZ$1314,15,FALSE),"-")</f>
        <v>0</v>
      </c>
      <c r="Q22" s="40">
        <f>IFERROR((VLOOKUP($D22,[1]受注ﾌｧｲﾙ!$A$3:$BZ$1314,16,FALSE)*J22),"-")</f>
        <v>600</v>
      </c>
      <c r="R22" s="40" t="str">
        <f>IFERROR(VLOOKUP($D22,[4]加工日報ｴﾝﾎﾞｽ!$A$5:$DZ$1000,107,FALSE),"-")</f>
        <v>-</v>
      </c>
      <c r="S22" s="5" t="str">
        <f>IFERROR(VLOOKUP($D22,[1]受注ﾌｧｲﾙ!$A$3:$BZ$1314,26,FALSE),"-")</f>
        <v>ｴﾝﾎﾞｽ</v>
      </c>
      <c r="T22" s="86" t="str">
        <f>IFERROR(VLOOKUP($D22,[1]受注ﾌｧｲﾙ!$A$3:$BZ$1314,23,FALSE),"-")</f>
        <v>湖南</v>
      </c>
      <c r="U22" s="4"/>
      <c r="V22" s="4"/>
      <c r="W22" s="4">
        <f>IFERROR(VLOOKUP($D22,[1]受注ﾌｧｲﾙ!$A$3:$BZ$1314,25,FALSE),"-")</f>
        <v>46134</v>
      </c>
      <c r="X22" s="4">
        <f>IFERROR(VLOOKUP($D22,[1]受注ﾌｧｲﾙ!$A$3:$BZ$1314,32,FALSE),"-")</f>
        <v>46140</v>
      </c>
      <c r="Y22" s="4">
        <f>IFERROR(VLOOKUP($D22,[1]受注ﾌｧｲﾙ!$A$3:$BZ$1314,33,FALSE),"-")</f>
        <v>46140</v>
      </c>
      <c r="Z22" s="4">
        <f t="shared" si="6"/>
        <v>46134</v>
      </c>
      <c r="AA22" s="57" t="str">
        <f>IFERROR(VLOOKUP($D22,[4]加工日報ｴﾝﾎﾞｽ!$A$5:$DZ$1000,2,FALSE),"-")</f>
        <v>-</v>
      </c>
      <c r="AB22" s="58" t="str">
        <f>IFERROR(VLOOKUP($D22,[4]加工日報ｴﾝﾎﾞｽ!$A$5:$DZ$1000,108,FALSE),"-")</f>
        <v>-</v>
      </c>
      <c r="AC22" s="21">
        <f t="shared" si="7"/>
        <v>600</v>
      </c>
      <c r="AD22" s="410" t="str">
        <f>IFERROR(VLOOKUP($D22,[1]受注ﾌｧｲﾙ!$A$3:$BZ$1314,27,FALSE),"-")&amp;"　"&amp;IFERROR(VLOOKUP($D22,[1]受注ﾌｧｲﾙ!$A$3:$BZ$1314,28,FALSE),"-")&amp;"　"&amp;IFERROR(VLOOKUP($D22,[1]受注ﾌｧｲﾙ!$A$3:$BZ$1314,29,FALSE),"-")</f>
        <v>　　</v>
      </c>
      <c r="AE22" s="3"/>
      <c r="AF22" s="31" t="str">
        <f>IFERROR(VLOOKUP($D22,[4]加工日報ｴﾝﾎﾞｽ!$A$5:$DZ$1000,94,FALSE),"-")</f>
        <v>-</v>
      </c>
      <c r="AG22" s="38" t="str">
        <f>IFERROR(VLOOKUP($D22,[1]受注ﾌｧｲﾙ!$A$3:$BZ$1314,2,FALSE),"-")</f>
        <v>通常入力</v>
      </c>
      <c r="AH22" s="38" t="str">
        <f>IFERROR(VLOOKUP($D22,[1]受注ﾌｧｲﾙ!$A$3:$BZ$1314,3,FALSE),"-")</f>
        <v>後加工</v>
      </c>
      <c r="AI22" s="43" t="str">
        <f>IFERROR(VLOOKUP($D22,[1]受注ﾌｧｲﾙ!$A$3:$BZ$1314,31,FALSE),"-")</f>
        <v>ニックス</v>
      </c>
      <c r="AJ22" s="43" t="str">
        <f>IFERROR(VLOOKUP($D22,[1]受注ﾌｧｲﾙ!$A$3:$BZ$1314,12,FALSE),"-")</f>
        <v xml:space="preserve"> </v>
      </c>
      <c r="AK22" s="228" t="str">
        <f>IFERROR(VLOOKUP($D22,[1]受注ﾌｧｲﾙ!$A$3:$BZ$1314,24,FALSE),"-")</f>
        <v>ｴﾝﾎﾞｽ</v>
      </c>
      <c r="AL22" s="3"/>
      <c r="AM22" s="3"/>
      <c r="AN22" s="3"/>
      <c r="AO22" s="3"/>
      <c r="AP22" s="3"/>
      <c r="AQ22" s="43" t="s">
        <v>467</v>
      </c>
      <c r="AR22" s="3"/>
      <c r="AS22" s="109" t="str">
        <f t="shared" si="8"/>
        <v/>
      </c>
      <c r="AT22" s="108"/>
      <c r="AU22" s="110" t="str">
        <f t="shared" si="9"/>
        <v/>
      </c>
      <c r="AV22" s="109" t="str">
        <f t="shared" si="10"/>
        <v/>
      </c>
      <c r="AW22" s="108"/>
      <c r="AX22" s="110" t="str">
        <f t="shared" si="11"/>
        <v/>
      </c>
      <c r="AY22" s="109" t="str">
        <f t="shared" si="12"/>
        <v/>
      </c>
      <c r="AZ22" s="260"/>
      <c r="BA22" s="110" t="str">
        <f t="shared" si="13"/>
        <v/>
      </c>
      <c r="BB22" s="109" t="str">
        <f t="shared" si="14"/>
        <v/>
      </c>
      <c r="BC22" s="108"/>
      <c r="BD22" s="110" t="str">
        <f t="shared" si="15"/>
        <v/>
      </c>
      <c r="BE22" s="109" t="str">
        <f t="shared" si="16"/>
        <v/>
      </c>
      <c r="BF22" s="108"/>
      <c r="BG22" s="110" t="str">
        <f t="shared" si="17"/>
        <v/>
      </c>
      <c r="BH22" s="109" t="str">
        <f t="shared" si="18"/>
        <v/>
      </c>
      <c r="BI22" s="108"/>
      <c r="BJ22" s="110" t="str">
        <f t="shared" si="19"/>
        <v/>
      </c>
      <c r="BK22" s="109" t="str">
        <f t="shared" si="20"/>
        <v/>
      </c>
      <c r="BL22" s="108"/>
      <c r="BM22" s="110" t="str">
        <f t="shared" si="21"/>
        <v/>
      </c>
      <c r="BN22" s="109" t="str">
        <f t="shared" si="22"/>
        <v/>
      </c>
      <c r="BO22" s="108"/>
      <c r="BP22" s="110" t="str">
        <f t="shared" si="23"/>
        <v/>
      </c>
      <c r="BQ22" s="109" t="str">
        <f t="shared" si="24"/>
        <v/>
      </c>
      <c r="BR22" s="108"/>
      <c r="BS22" s="110" t="str">
        <f t="shared" si="25"/>
        <v/>
      </c>
      <c r="BT22" s="109" t="str">
        <f t="shared" si="26"/>
        <v/>
      </c>
      <c r="BU22" s="108"/>
      <c r="BV22" s="110" t="str">
        <f t="shared" si="27"/>
        <v/>
      </c>
      <c r="BW22" s="109" t="str">
        <f t="shared" si="28"/>
        <v/>
      </c>
      <c r="BX22" s="108"/>
      <c r="BY22" s="110" t="str">
        <f t="shared" si="29"/>
        <v/>
      </c>
      <c r="BZ22" s="109" t="str">
        <f t="shared" si="30"/>
        <v/>
      </c>
      <c r="CA22" s="108"/>
      <c r="CB22" s="110" t="str">
        <f t="shared" si="31"/>
        <v/>
      </c>
      <c r="CC22" s="109" t="str">
        <f t="shared" si="32"/>
        <v/>
      </c>
      <c r="CD22" s="108"/>
      <c r="CE22" s="110" t="str">
        <f t="shared" si="33"/>
        <v/>
      </c>
      <c r="CF22" s="109" t="str">
        <f t="shared" si="34"/>
        <v/>
      </c>
      <c r="CG22" s="108"/>
      <c r="CH22" s="110" t="str">
        <f t="shared" si="35"/>
        <v/>
      </c>
      <c r="CI22" s="109" t="str">
        <f t="shared" si="36"/>
        <v/>
      </c>
      <c r="CJ22" s="108"/>
      <c r="CK22" s="110" t="str">
        <f t="shared" si="37"/>
        <v/>
      </c>
      <c r="CL22" s="109" t="str">
        <f t="shared" si="38"/>
        <v/>
      </c>
      <c r="CM22" s="108"/>
      <c r="CN22" s="110" t="str">
        <f t="shared" si="39"/>
        <v/>
      </c>
      <c r="CO22" s="109" t="str">
        <f t="shared" si="40"/>
        <v/>
      </c>
      <c r="CP22" s="108"/>
      <c r="CQ22" s="110" t="str">
        <f t="shared" si="41"/>
        <v/>
      </c>
      <c r="CR22" s="109" t="str">
        <f t="shared" si="42"/>
        <v/>
      </c>
      <c r="CS22" s="108"/>
      <c r="CT22" s="110" t="str">
        <f t="shared" si="43"/>
        <v/>
      </c>
      <c r="CU22" s="109" t="str">
        <f t="shared" si="44"/>
        <v/>
      </c>
      <c r="CV22" s="108"/>
      <c r="CW22" s="110" t="str">
        <f t="shared" si="45"/>
        <v/>
      </c>
      <c r="CX22" s="109" t="str">
        <f t="shared" si="46"/>
        <v/>
      </c>
      <c r="CY22" s="108"/>
      <c r="CZ22" s="110" t="str">
        <f t="shared" si="47"/>
        <v/>
      </c>
      <c r="DA22" s="109" t="str">
        <f t="shared" si="48"/>
        <v/>
      </c>
      <c r="DB22" s="108"/>
      <c r="DC22" s="110" t="str">
        <f t="shared" si="49"/>
        <v/>
      </c>
      <c r="DD22" s="109" t="str">
        <f t="shared" si="50"/>
        <v/>
      </c>
      <c r="DE22" s="108"/>
      <c r="DF22" s="110" t="str">
        <f t="shared" si="51"/>
        <v/>
      </c>
      <c r="DG22" s="109" t="str">
        <f t="shared" si="52"/>
        <v/>
      </c>
      <c r="DH22" s="108"/>
      <c r="DI22" s="110" t="str">
        <f t="shared" si="53"/>
        <v/>
      </c>
      <c r="DJ22" s="109" t="str">
        <f t="shared" si="54"/>
        <v/>
      </c>
      <c r="DK22" s="108"/>
      <c r="DL22" s="110" t="str">
        <f t="shared" si="55"/>
        <v/>
      </c>
      <c r="DM22" s="109" t="str">
        <f t="shared" si="56"/>
        <v/>
      </c>
      <c r="DN22" s="108"/>
      <c r="DO22" s="110" t="str">
        <f t="shared" si="57"/>
        <v/>
      </c>
      <c r="DP22" s="109" t="str">
        <f t="shared" si="58"/>
        <v/>
      </c>
      <c r="DQ22" s="108"/>
      <c r="DR22" s="110" t="str">
        <f t="shared" si="59"/>
        <v/>
      </c>
      <c r="DS22" s="109" t="str">
        <f t="shared" si="60"/>
        <v/>
      </c>
      <c r="DT22" s="108"/>
      <c r="DU22" s="110" t="str">
        <f t="shared" si="61"/>
        <v/>
      </c>
      <c r="DV22" s="109" t="str">
        <f t="shared" si="62"/>
        <v/>
      </c>
      <c r="DW22" s="108"/>
      <c r="DX22" s="110" t="str">
        <f t="shared" si="63"/>
        <v/>
      </c>
      <c r="DY22" s="109" t="str">
        <f t="shared" si="64"/>
        <v/>
      </c>
      <c r="DZ22" s="108"/>
      <c r="EA22" s="110" t="str">
        <f t="shared" si="65"/>
        <v/>
      </c>
      <c r="EB22" s="109" t="str">
        <f t="shared" si="66"/>
        <v/>
      </c>
      <c r="EC22" s="108"/>
      <c r="ED22" s="110" t="str">
        <f t="shared" si="67"/>
        <v/>
      </c>
      <c r="EE22" s="109" t="str">
        <f t="shared" si="68"/>
        <v/>
      </c>
      <c r="EF22" s="108"/>
      <c r="EG22" s="109" t="str">
        <f t="shared" si="2"/>
        <v/>
      </c>
      <c r="EH22" s="109" t="str">
        <f t="shared" si="3"/>
        <v/>
      </c>
      <c r="EI22" s="108"/>
      <c r="EJ22" s="110" t="str">
        <f t="shared" si="69"/>
        <v/>
      </c>
      <c r="EK22" s="109" t="str">
        <f t="shared" si="70"/>
        <v/>
      </c>
      <c r="EL22" s="108"/>
      <c r="EM22" s="110" t="str">
        <f t="shared" si="71"/>
        <v/>
      </c>
      <c r="EN22" s="109" t="str">
        <f t="shared" si="72"/>
        <v/>
      </c>
      <c r="EO22" s="260"/>
      <c r="EP22" s="110" t="str">
        <f t="shared" si="73"/>
        <v/>
      </c>
      <c r="EQ22" s="109" t="str">
        <f t="shared" si="74"/>
        <v/>
      </c>
      <c r="ER22" s="108"/>
      <c r="ES22" s="110" t="str">
        <f t="shared" si="75"/>
        <v/>
      </c>
      <c r="ET22" s="109" t="str">
        <f t="shared" si="76"/>
        <v/>
      </c>
      <c r="EU22" s="108"/>
      <c r="EV22" s="110" t="str">
        <f t="shared" si="77"/>
        <v/>
      </c>
      <c r="EW22" s="109" t="str">
        <f t="shared" si="78"/>
        <v/>
      </c>
      <c r="EX22" s="108"/>
      <c r="EY22" s="110" t="str">
        <f t="shared" si="79"/>
        <v/>
      </c>
      <c r="EZ22" s="109" t="str">
        <f t="shared" si="80"/>
        <v/>
      </c>
      <c r="FA22" s="108"/>
      <c r="FB22" s="110" t="str">
        <f t="shared" si="81"/>
        <v/>
      </c>
      <c r="FC22" s="109" t="str">
        <f t="shared" si="82"/>
        <v/>
      </c>
      <c r="FD22" s="108"/>
      <c r="FE22" s="110" t="str">
        <f t="shared" si="83"/>
        <v/>
      </c>
      <c r="FF22" s="109" t="str">
        <f t="shared" si="84"/>
        <v/>
      </c>
      <c r="FG22" s="108"/>
      <c r="FH22" s="110" t="str">
        <f t="shared" si="85"/>
        <v/>
      </c>
      <c r="FI22" s="109" t="str">
        <f t="shared" si="86"/>
        <v/>
      </c>
      <c r="FJ22" s="108"/>
      <c r="FK22" s="110" t="str">
        <f t="shared" si="87"/>
        <v/>
      </c>
      <c r="FL22" s="109" t="str">
        <f t="shared" si="88"/>
        <v/>
      </c>
      <c r="FM22" s="108"/>
      <c r="FN22" s="110" t="str">
        <f t="shared" si="89"/>
        <v/>
      </c>
      <c r="FO22" s="109" t="str">
        <f t="shared" si="90"/>
        <v/>
      </c>
      <c r="FP22" s="108"/>
      <c r="FQ22" s="110" t="str">
        <f t="shared" si="91"/>
        <v/>
      </c>
      <c r="FR22" s="109" t="str">
        <f t="shared" si="92"/>
        <v/>
      </c>
      <c r="FS22" s="108"/>
      <c r="FT22" s="110" t="str">
        <f t="shared" si="93"/>
        <v/>
      </c>
      <c r="FU22" s="109" t="str">
        <f t="shared" si="94"/>
        <v/>
      </c>
      <c r="FV22" s="108"/>
      <c r="FW22" s="110" t="str">
        <f t="shared" si="95"/>
        <v/>
      </c>
      <c r="FX22" s="109" t="str">
        <f t="shared" si="96"/>
        <v/>
      </c>
      <c r="FY22" s="108"/>
      <c r="FZ22" s="110" t="str">
        <f t="shared" si="97"/>
        <v/>
      </c>
      <c r="GA22" s="109" t="str">
        <f t="shared" si="98"/>
        <v/>
      </c>
      <c r="GB22" s="108"/>
      <c r="GC22" s="110" t="str">
        <f t="shared" si="99"/>
        <v/>
      </c>
      <c r="GD22" s="109" t="str">
        <f t="shared" si="100"/>
        <v/>
      </c>
      <c r="GE22" s="108"/>
      <c r="GF22" s="110" t="str">
        <f t="shared" si="101"/>
        <v/>
      </c>
      <c r="GG22" s="109" t="str">
        <f t="shared" si="102"/>
        <v/>
      </c>
      <c r="GH22" s="108"/>
      <c r="GI22" s="110" t="str">
        <f t="shared" si="103"/>
        <v/>
      </c>
      <c r="GJ22" s="109" t="str">
        <f t="shared" si="104"/>
        <v/>
      </c>
      <c r="GK22" s="108"/>
      <c r="GL22" s="110" t="str">
        <f t="shared" si="105"/>
        <v/>
      </c>
      <c r="GM22" s="109" t="str">
        <f t="shared" si="106"/>
        <v/>
      </c>
      <c r="GN22" s="108"/>
      <c r="GO22" s="110" t="str">
        <f t="shared" si="107"/>
        <v/>
      </c>
      <c r="GP22" s="109" t="str">
        <f t="shared" si="108"/>
        <v/>
      </c>
      <c r="GQ22" s="108"/>
      <c r="GR22" s="110" t="str">
        <f t="shared" si="109"/>
        <v/>
      </c>
      <c r="GS22" s="109" t="str">
        <f t="shared" si="110"/>
        <v>→</v>
      </c>
      <c r="GT22" s="108">
        <v>600</v>
      </c>
      <c r="GU22" s="110" t="str">
        <f t="shared" si="111"/>
        <v/>
      </c>
      <c r="GV22" s="109" t="str">
        <f t="shared" si="112"/>
        <v/>
      </c>
      <c r="GW22" s="108"/>
      <c r="GX22" s="110" t="str">
        <f t="shared" si="113"/>
        <v/>
      </c>
      <c r="GY22" s="109" t="str">
        <f t="shared" si="114"/>
        <v/>
      </c>
      <c r="GZ22" s="108"/>
      <c r="HA22" s="110" t="str">
        <f t="shared" si="115"/>
        <v/>
      </c>
      <c r="HB22" s="109" t="str">
        <f t="shared" si="116"/>
        <v/>
      </c>
      <c r="HC22" s="108"/>
      <c r="HD22" s="110" t="str">
        <f t="shared" si="117"/>
        <v/>
      </c>
      <c r="HE22" s="109" t="str">
        <f t="shared" si="118"/>
        <v/>
      </c>
      <c r="HF22" s="108"/>
      <c r="HG22" s="110" t="str">
        <f t="shared" si="119"/>
        <v/>
      </c>
      <c r="HH22" s="109" t="str">
        <f t="shared" si="120"/>
        <v/>
      </c>
      <c r="HI22" s="108"/>
      <c r="HJ22" s="110" t="str">
        <f t="shared" si="121"/>
        <v/>
      </c>
      <c r="HK22" s="109" t="str">
        <f t="shared" si="122"/>
        <v/>
      </c>
      <c r="HL22" s="108"/>
      <c r="HM22" s="110" t="str">
        <f t="shared" si="123"/>
        <v>⇒</v>
      </c>
      <c r="HN22" s="109" t="str">
        <f t="shared" si="124"/>
        <v/>
      </c>
      <c r="HO22" s="108"/>
      <c r="HP22" s="110" t="str">
        <f t="shared" si="125"/>
        <v/>
      </c>
      <c r="HQ22" s="109" t="str">
        <f t="shared" si="126"/>
        <v/>
      </c>
      <c r="HR22" s="108"/>
      <c r="HS22" s="110" t="str">
        <f t="shared" si="127"/>
        <v/>
      </c>
      <c r="HT22" s="109" t="str">
        <f t="shared" si="128"/>
        <v/>
      </c>
      <c r="HU22" s="108"/>
      <c r="HV22" s="109" t="str">
        <f t="shared" si="4"/>
        <v/>
      </c>
      <c r="HW22" s="109" t="str">
        <f t="shared" si="5"/>
        <v/>
      </c>
      <c r="HX22" s="108"/>
      <c r="HY22" s="110" t="str">
        <f t="shared" si="129"/>
        <v/>
      </c>
      <c r="HZ22" s="109" t="str">
        <f t="shared" si="130"/>
        <v/>
      </c>
      <c r="IA22" s="108"/>
      <c r="IB22" s="110" t="str">
        <f t="shared" si="131"/>
        <v/>
      </c>
      <c r="IC22" s="109" t="str">
        <f t="shared" si="132"/>
        <v/>
      </c>
      <c r="ID22" s="260"/>
      <c r="IE22" s="110" t="str">
        <f t="shared" si="133"/>
        <v/>
      </c>
      <c r="IF22" s="109" t="str">
        <f t="shared" si="134"/>
        <v/>
      </c>
      <c r="IG22" s="108"/>
      <c r="IH22" s="110" t="str">
        <f t="shared" si="135"/>
        <v/>
      </c>
      <c r="II22" s="109" t="str">
        <f t="shared" si="136"/>
        <v/>
      </c>
      <c r="IJ22" s="108"/>
      <c r="IK22" s="110" t="str">
        <f t="shared" si="137"/>
        <v/>
      </c>
      <c r="IL22" s="109" t="str">
        <f t="shared" si="138"/>
        <v/>
      </c>
      <c r="IM22" s="108"/>
      <c r="IN22" s="110" t="str">
        <f t="shared" si="139"/>
        <v/>
      </c>
      <c r="IO22" s="109" t="str">
        <f t="shared" si="140"/>
        <v/>
      </c>
      <c r="IP22" s="108"/>
      <c r="IQ22" s="110" t="str">
        <f t="shared" si="141"/>
        <v/>
      </c>
      <c r="IR22" s="109" t="str">
        <f t="shared" si="142"/>
        <v/>
      </c>
      <c r="IS22" s="108"/>
      <c r="IT22" s="110" t="str">
        <f t="shared" si="143"/>
        <v/>
      </c>
      <c r="IU22" s="109" t="str">
        <f t="shared" si="144"/>
        <v/>
      </c>
      <c r="IV22" s="108"/>
      <c r="IW22" s="110" t="str">
        <f t="shared" si="145"/>
        <v/>
      </c>
      <c r="IX22" s="109" t="str">
        <f t="shared" si="146"/>
        <v/>
      </c>
      <c r="IY22" s="108"/>
      <c r="IZ22" s="110" t="str">
        <f t="shared" si="147"/>
        <v/>
      </c>
      <c r="JA22" s="109" t="str">
        <f t="shared" si="148"/>
        <v/>
      </c>
      <c r="JB22" s="108"/>
      <c r="JC22" s="110" t="str">
        <f t="shared" si="149"/>
        <v/>
      </c>
      <c r="JD22" s="109" t="str">
        <f t="shared" si="150"/>
        <v/>
      </c>
      <c r="JE22" s="108"/>
      <c r="JF22" s="110" t="str">
        <f t="shared" si="151"/>
        <v/>
      </c>
      <c r="JG22" s="109" t="str">
        <f t="shared" si="152"/>
        <v/>
      </c>
      <c r="JH22" s="108"/>
      <c r="JI22" s="110" t="str">
        <f t="shared" si="153"/>
        <v/>
      </c>
      <c r="JJ22" s="109" t="str">
        <f t="shared" si="154"/>
        <v/>
      </c>
      <c r="JK22" s="108"/>
      <c r="JL22" s="110" t="str">
        <f t="shared" si="155"/>
        <v/>
      </c>
      <c r="JM22" s="109" t="str">
        <f t="shared" si="156"/>
        <v/>
      </c>
      <c r="JN22" s="108"/>
      <c r="JO22" s="110" t="str">
        <f t="shared" si="157"/>
        <v/>
      </c>
      <c r="JP22" s="109" t="str">
        <f t="shared" si="158"/>
        <v/>
      </c>
      <c r="JQ22" s="108"/>
      <c r="JR22" s="110" t="str">
        <f t="shared" si="159"/>
        <v/>
      </c>
      <c r="JS22" s="109" t="str">
        <f t="shared" si="160"/>
        <v/>
      </c>
      <c r="JT22" s="108"/>
      <c r="JU22" s="110" t="str">
        <f t="shared" si="161"/>
        <v/>
      </c>
      <c r="JV22" s="109" t="str">
        <f t="shared" si="162"/>
        <v/>
      </c>
      <c r="JW22" s="108"/>
      <c r="JX22" s="110" t="str">
        <f t="shared" si="163"/>
        <v/>
      </c>
      <c r="JY22" s="109" t="str">
        <f t="shared" si="164"/>
        <v/>
      </c>
      <c r="JZ22" s="108"/>
      <c r="KA22" s="110" t="str">
        <f t="shared" si="165"/>
        <v/>
      </c>
      <c r="KB22" s="109" t="str">
        <f t="shared" si="166"/>
        <v/>
      </c>
      <c r="KC22" s="108"/>
      <c r="KD22" s="110" t="str">
        <f t="shared" si="167"/>
        <v/>
      </c>
      <c r="KE22" s="109" t="str">
        <f t="shared" si="168"/>
        <v/>
      </c>
      <c r="KF22" s="108"/>
      <c r="KG22" s="110" t="str">
        <f t="shared" si="169"/>
        <v/>
      </c>
      <c r="KH22" s="109" t="str">
        <f t="shared" si="170"/>
        <v/>
      </c>
      <c r="KI22" s="108"/>
      <c r="KJ22" s="110" t="str">
        <f t="shared" si="171"/>
        <v/>
      </c>
      <c r="KK22" s="109" t="str">
        <f t="shared" si="172"/>
        <v/>
      </c>
      <c r="KL22" s="108"/>
      <c r="KM22" s="110" t="str">
        <f t="shared" si="173"/>
        <v/>
      </c>
      <c r="KN22" s="109" t="str">
        <f t="shared" si="174"/>
        <v/>
      </c>
      <c r="KO22" s="108"/>
      <c r="KP22" s="110" t="str">
        <f t="shared" si="175"/>
        <v/>
      </c>
      <c r="KQ22" s="109" t="str">
        <f t="shared" si="176"/>
        <v/>
      </c>
      <c r="KR22" s="108"/>
      <c r="KS22" s="110" t="str">
        <f t="shared" si="177"/>
        <v/>
      </c>
      <c r="KT22" s="109" t="str">
        <f t="shared" si="178"/>
        <v/>
      </c>
      <c r="KU22" s="108"/>
      <c r="KV22" s="110" t="str">
        <f t="shared" si="179"/>
        <v/>
      </c>
      <c r="KW22" s="109" t="str">
        <f t="shared" si="180"/>
        <v/>
      </c>
      <c r="KX22" s="108"/>
      <c r="KY22" s="110" t="str">
        <f t="shared" si="181"/>
        <v/>
      </c>
      <c r="KZ22" s="109" t="str">
        <f t="shared" si="182"/>
        <v/>
      </c>
      <c r="LA22" s="108"/>
      <c r="LB22" s="110" t="str">
        <f t="shared" si="183"/>
        <v/>
      </c>
      <c r="LC22" s="109" t="str">
        <f t="shared" si="184"/>
        <v/>
      </c>
      <c r="LD22" s="108"/>
      <c r="LE22" s="110" t="str">
        <f t="shared" si="185"/>
        <v/>
      </c>
      <c r="LF22" s="109" t="str">
        <f t="shared" si="186"/>
        <v/>
      </c>
      <c r="LG22" s="108"/>
      <c r="LH22" s="110" t="str">
        <f t="shared" si="187"/>
        <v/>
      </c>
      <c r="LI22" s="109" t="str">
        <f t="shared" si="188"/>
        <v/>
      </c>
      <c r="LJ22" s="108"/>
      <c r="LK22" s="109" t="str">
        <f t="shared" si="189"/>
        <v/>
      </c>
    </row>
    <row r="23" spans="1:323" ht="24" customHeight="1" x14ac:dyDescent="0.2">
      <c r="A23" s="187" t="s">
        <v>22</v>
      </c>
      <c r="B23" s="150" t="str">
        <f>IFERROR(VLOOKUP($D23,[1]受注ﾌｧｲﾙ!$A$3:$BZ$1314,5,FALSE),"-")</f>
        <v>-</v>
      </c>
      <c r="C23" s="154" t="str">
        <f>IFERROR(VLOOKUP($D23,[1]受注ﾌｧｲﾙ!$A$3:$BZ$1314,6,FALSE),"-")</f>
        <v>-</v>
      </c>
      <c r="D23" s="823"/>
      <c r="E23" s="39" t="str">
        <f>IFERROR(VLOOKUP($D23,[1]受注ﾌｧｲﾙ!$A$3:$BZ$1314,17,FALSE),"-")</f>
        <v>-</v>
      </c>
      <c r="F23" s="5" t="str">
        <f>IFERROR(VLOOKUP($D23,[1]受注ﾌｧｲﾙ!$A$3:$BZ$1314,18,FALSE),"-")</f>
        <v>-</v>
      </c>
      <c r="G23" s="5" t="str">
        <f>IFERROR(VLOOKUP($D23,[1]受注ﾌｧｲﾙ!$A$3:$BZ$1314,19,FALSE),"-")</f>
        <v>-</v>
      </c>
      <c r="H23" s="5" t="str">
        <f>IFERROR(VLOOKUP($D23,[1]受注ﾌｧｲﾙ!$A$3:$BZ$1314,20,FALSE),"-")</f>
        <v>-</v>
      </c>
      <c r="I23" s="5" t="str">
        <f>IFERROR(VLOOKUP($D23,[1]受注ﾌｧｲﾙ!$A$3:$BZ$1314,21,FALSE),"-")</f>
        <v>-</v>
      </c>
      <c r="J23" s="15" t="str">
        <f>IFERROR(VLOOKUP($D23,[1]受注ﾌｧｲﾙ!$A$3:$BZ$1314,22,FALSE),"-")</f>
        <v>-</v>
      </c>
      <c r="K23" s="5" t="str">
        <f>IFERROR(VLOOKUP($D23,[1]受注ﾌｧｲﾙ!$A$3:$BZ$1314,8,FALSE),"-")</f>
        <v>-</v>
      </c>
      <c r="L23" s="5" t="str">
        <f>IFERROR(VLOOKUP($D23,[1]受注ﾌｧｲﾙ!$A$3:$BZ$1314,9,FALSE),"-")</f>
        <v>-</v>
      </c>
      <c r="M23" s="5" t="str">
        <f>IFERROR(VLOOKUP($D23,[1]受注ﾌｧｲﾙ!$A$3:$BZ$1314,10,FALSE),"-")</f>
        <v>-</v>
      </c>
      <c r="N23" s="5" t="str">
        <f>IFERROR(VLOOKUP($D23,[1]受注ﾌｧｲﾙ!$A$3:$BZ$1314,11,FALSE),"-")</f>
        <v>-</v>
      </c>
      <c r="O23" s="15" t="str">
        <f>IFERROR(VLOOKUP($D23,[1]受注ﾌｧｲﾙ!$A$3:$BZ$1314,13,FALSE),"-")</f>
        <v>-</v>
      </c>
      <c r="P23" s="5" t="str">
        <f>IFERROR(VLOOKUP($D23,[1]受注ﾌｧｲﾙ!$A$3:$BZ$1314,15,FALSE),"-")</f>
        <v>-</v>
      </c>
      <c r="Q23" s="40" t="str">
        <f>IFERROR((VLOOKUP($D23,[1]受注ﾌｧｲﾙ!$A$3:$BZ$1314,16,FALSE)*J23),"-")</f>
        <v>-</v>
      </c>
      <c r="R23" s="40" t="str">
        <f>IFERROR(VLOOKUP($D23,[4]加工日報ｴﾝﾎﾞｽ!$A$5:$DZ$1000,107,FALSE),"-")</f>
        <v>-</v>
      </c>
      <c r="S23" s="5" t="str">
        <f>IFERROR(VLOOKUP($D23,[1]受注ﾌｧｲﾙ!$A$3:$BZ$1314,26,FALSE),"-")</f>
        <v>-</v>
      </c>
      <c r="T23" s="86" t="str">
        <f>IFERROR(VLOOKUP($D23,[1]受注ﾌｧｲﾙ!$A$3:$BZ$1314,23,FALSE),"-")</f>
        <v>-</v>
      </c>
      <c r="U23" s="4"/>
      <c r="V23" s="4"/>
      <c r="W23" s="4" t="str">
        <f>IFERROR(VLOOKUP($D23,[1]受注ﾌｧｲﾙ!$A$3:$BZ$1314,25,FALSE),"-")</f>
        <v>-</v>
      </c>
      <c r="X23" s="4" t="str">
        <f>IFERROR(VLOOKUP($D23,[1]受注ﾌｧｲﾙ!$A$3:$BZ$1314,32,FALSE),"-")</f>
        <v>-</v>
      </c>
      <c r="Y23" s="4" t="str">
        <f>IFERROR(VLOOKUP($D23,[1]受注ﾌｧｲﾙ!$A$3:$BZ$1314,33,FALSE),"-")</f>
        <v>-</v>
      </c>
      <c r="Z23" s="4" t="str">
        <f>IFERROR(IF(COUNT($AT23:$LJ23),INDEX($AT$4:$LJ$4,MATCH(0,INDEX(0/($AT23:$LJ23),),0)),"-"),"-")</f>
        <v>-</v>
      </c>
      <c r="AA23" s="57" t="str">
        <f>IFERROR(VLOOKUP($D23,[4]加工日報ｴﾝﾎﾞｽ!$A$5:$DZ$1000,2,FALSE),"-")</f>
        <v>-</v>
      </c>
      <c r="AB23" s="58" t="str">
        <f>IFERROR(VLOOKUP($D23,[4]加工日報ｴﾝﾎﾞｽ!$A$5:$DZ$1000,108,FALSE),"-")</f>
        <v>-</v>
      </c>
      <c r="AC23" s="21">
        <f>SUM(AT23:LK23)</f>
        <v>0</v>
      </c>
      <c r="AD23" s="410" t="str">
        <f>IFERROR(VLOOKUP($D23,[1]受注ﾌｧｲﾙ!$A$3:$BZ$1314,27,FALSE),"-")&amp;"　"&amp;IFERROR(VLOOKUP($D23,[1]受注ﾌｧｲﾙ!$A$3:$BZ$1314,28,FALSE),"-")&amp;"　"&amp;IFERROR(VLOOKUP($D23,[1]受注ﾌｧｲﾙ!$A$3:$BZ$1314,29,FALSE),"-")</f>
        <v>-　-　-</v>
      </c>
      <c r="AE23" s="3"/>
      <c r="AF23" s="31" t="str">
        <f>IFERROR(VLOOKUP($D23,[4]加工日報ｴﾝﾎﾞｽ!$A$5:$DZ$1000,94,FALSE),"-")</f>
        <v>-</v>
      </c>
      <c r="AG23" s="38" t="str">
        <f>IFERROR(VLOOKUP($D23,[1]受注ﾌｧｲﾙ!$A$3:$BZ$1314,2,FALSE),"-")</f>
        <v>-</v>
      </c>
      <c r="AH23" s="38" t="str">
        <f>IFERROR(VLOOKUP($D23,[1]受注ﾌｧｲﾙ!$A$3:$BZ$1314,3,FALSE),"-")</f>
        <v>-</v>
      </c>
      <c r="AI23" s="43" t="str">
        <f>IFERROR(VLOOKUP($D23,[1]受注ﾌｧｲﾙ!$A$3:$BZ$1314,31,FALSE),"-")</f>
        <v>-</v>
      </c>
      <c r="AJ23" s="43" t="str">
        <f>IFERROR(VLOOKUP($D23,[1]受注ﾌｧｲﾙ!$A$3:$BZ$1314,12,FALSE),"-")</f>
        <v>-</v>
      </c>
      <c r="AK23" s="228" t="str">
        <f>IFERROR(VLOOKUP($D23,[1]受注ﾌｧｲﾙ!$A$3:$BZ$1314,24,FALSE),"-")</f>
        <v>-</v>
      </c>
      <c r="AL23" s="3"/>
      <c r="AM23" s="3"/>
      <c r="AN23" s="3"/>
      <c r="AO23" s="3"/>
      <c r="AP23" s="3"/>
      <c r="AQ23" s="43" t="s">
        <v>467</v>
      </c>
      <c r="AR23" s="3"/>
      <c r="AS23" s="109" t="str">
        <f>IF($W23="","",IF($W23=AT$4,"→",""))</f>
        <v/>
      </c>
      <c r="AT23" s="108"/>
      <c r="AU23" s="110" t="str">
        <f>IF($Y23="","",IF($Y23=AT$4,"⇒",""))</f>
        <v/>
      </c>
      <c r="AV23" s="109" t="str">
        <f>IF($W23="","",IF($W23=AW$4,"→",""))</f>
        <v/>
      </c>
      <c r="AW23" s="108"/>
      <c r="AX23" s="110" t="str">
        <f>IF($Y23="","",IF($Y23=AW$4,"⇒",""))</f>
        <v/>
      </c>
      <c r="AY23" s="109" t="str">
        <f>IF($W23="","",IF($W23=AZ$4,"→",""))</f>
        <v/>
      </c>
      <c r="AZ23" s="260"/>
      <c r="BA23" s="110" t="str">
        <f>IF($Y23="","",IF($Y23=AZ$4,"⇒",""))</f>
        <v/>
      </c>
      <c r="BB23" s="109" t="str">
        <f>IF($W23="","",IF($W23=BC$4,"→",""))</f>
        <v/>
      </c>
      <c r="BC23" s="108"/>
      <c r="BD23" s="110" t="str">
        <f>IF($Y23="","",IF($Y23=BC$4,"⇒",""))</f>
        <v/>
      </c>
      <c r="BE23" s="109" t="str">
        <f>IF($W23="","",IF($W23=BF$4,"→",""))</f>
        <v/>
      </c>
      <c r="BF23" s="108"/>
      <c r="BG23" s="110" t="str">
        <f>IF($Y23="","",IF($Y23=BF$4,"⇒",""))</f>
        <v/>
      </c>
      <c r="BH23" s="109" t="str">
        <f>IF($W23="","",IF($W23=BI$4,"→",""))</f>
        <v/>
      </c>
      <c r="BI23" s="108"/>
      <c r="BJ23" s="110" t="str">
        <f>IF($Y23="","",IF($Y23=BI$4,"⇒",""))</f>
        <v/>
      </c>
      <c r="BK23" s="109" t="str">
        <f>IF($W23="","",IF($W23=BL$4,"→",""))</f>
        <v/>
      </c>
      <c r="BL23" s="108"/>
      <c r="BM23" s="110" t="str">
        <f>IF($Y23="","",IF($Y23=BL$4,"⇒",""))</f>
        <v/>
      </c>
      <c r="BN23" s="109" t="str">
        <f>IF($W23="","",IF($W23=BO$4,"→",""))</f>
        <v/>
      </c>
      <c r="BO23" s="108"/>
      <c r="BP23" s="110" t="str">
        <f>IF($Y23="","",IF($Y23=BO$4,"⇒",""))</f>
        <v/>
      </c>
      <c r="BQ23" s="109" t="str">
        <f>IF($W23="","",IF($W23=BR$4,"→",""))</f>
        <v/>
      </c>
      <c r="BR23" s="108"/>
      <c r="BS23" s="110" t="str">
        <f>IF($Y23="","",IF($Y23=BR$4,"⇒",""))</f>
        <v/>
      </c>
      <c r="BT23" s="109" t="str">
        <f>IF($W23="","",IF($W23=BU$4,"→",""))</f>
        <v/>
      </c>
      <c r="BU23" s="108"/>
      <c r="BV23" s="110" t="str">
        <f>IF($Y23="","",IF($Y23=BU$4,"⇒",""))</f>
        <v/>
      </c>
      <c r="BW23" s="109" t="str">
        <f>IF($W23="","",IF($W23=BX$4,"→",""))</f>
        <v/>
      </c>
      <c r="BX23" s="108"/>
      <c r="BY23" s="110" t="str">
        <f>IF($Y23="","",IF($Y23=BX$4,"⇒",""))</f>
        <v/>
      </c>
      <c r="BZ23" s="109" t="str">
        <f>IF($W23="","",IF($W23=CA$4,"→",""))</f>
        <v/>
      </c>
      <c r="CA23" s="108"/>
      <c r="CB23" s="110" t="str">
        <f>IF($Y23="","",IF($Y23=CA$4,"⇒",""))</f>
        <v/>
      </c>
      <c r="CC23" s="109" t="str">
        <f>IF($W23="","",IF($W23=CD$4,"→",""))</f>
        <v/>
      </c>
      <c r="CD23" s="108"/>
      <c r="CE23" s="110" t="str">
        <f>IF($Y23="","",IF($Y23=CD$4,"⇒",""))</f>
        <v/>
      </c>
      <c r="CF23" s="109" t="str">
        <f>IF($W23="","",IF($W23=CG$4,"→",""))</f>
        <v/>
      </c>
      <c r="CG23" s="108"/>
      <c r="CH23" s="110" t="str">
        <f>IF($Y23="","",IF($Y23=CG$4,"⇒",""))</f>
        <v/>
      </c>
      <c r="CI23" s="109" t="str">
        <f>IF($W23="","",IF($W23=CJ$4,"→",""))</f>
        <v/>
      </c>
      <c r="CJ23" s="108"/>
      <c r="CK23" s="110" t="str">
        <f>IF($Y23="","",IF($Y23=CJ$4,"⇒",""))</f>
        <v/>
      </c>
      <c r="CL23" s="109" t="str">
        <f>IF($W23="","",IF($W23=CM$4,"→",""))</f>
        <v/>
      </c>
      <c r="CM23" s="108"/>
      <c r="CN23" s="110" t="str">
        <f>IF($Y23="","",IF($Y23=CM$4,"⇒",""))</f>
        <v/>
      </c>
      <c r="CO23" s="109" t="str">
        <f>IF($W23="","",IF($W23=CP$4,"→",""))</f>
        <v/>
      </c>
      <c r="CP23" s="108"/>
      <c r="CQ23" s="110" t="str">
        <f>IF($Y23="","",IF($Y23=CP$4,"⇒",""))</f>
        <v/>
      </c>
      <c r="CR23" s="109" t="str">
        <f>IF($W23="","",IF($W23=CS$4,"→",""))</f>
        <v/>
      </c>
      <c r="CS23" s="108"/>
      <c r="CT23" s="110" t="str">
        <f>IF($Y23="","",IF($Y23=CS$4,"⇒",""))</f>
        <v/>
      </c>
      <c r="CU23" s="109" t="str">
        <f>IF($W23="","",IF($W23=CV$4,"→",""))</f>
        <v/>
      </c>
      <c r="CV23" s="108"/>
      <c r="CW23" s="110" t="str">
        <f>IF($Y23="","",IF($Y23=CV$4,"⇒",""))</f>
        <v/>
      </c>
      <c r="CX23" s="109" t="str">
        <f>IF($W23="","",IF($W23=CY$4,"→",""))</f>
        <v/>
      </c>
      <c r="CY23" s="108"/>
      <c r="CZ23" s="110" t="str">
        <f>IF($Y23="","",IF($Y23=CY$4,"⇒",""))</f>
        <v/>
      </c>
      <c r="DA23" s="109" t="str">
        <f>IF($W23="","",IF($W23=DB$4,"→",""))</f>
        <v/>
      </c>
      <c r="DB23" s="108"/>
      <c r="DC23" s="110" t="str">
        <f>IF($Y23="","",IF($Y23=DB$4,"⇒",""))</f>
        <v/>
      </c>
      <c r="DD23" s="109" t="str">
        <f>IF($W23="","",IF($W23=DE$4,"→",""))</f>
        <v/>
      </c>
      <c r="DE23" s="108"/>
      <c r="DF23" s="110" t="str">
        <f>IF($Y23="","",IF($Y23=DE$4,"⇒",""))</f>
        <v/>
      </c>
      <c r="DG23" s="109" t="str">
        <f>IF($W23="","",IF($W23=DH$4,"→",""))</f>
        <v/>
      </c>
      <c r="DH23" s="108"/>
      <c r="DI23" s="110" t="str">
        <f>IF($Y23="","",IF($Y23=DH$4,"⇒",""))</f>
        <v/>
      </c>
      <c r="DJ23" s="109" t="str">
        <f>IF($W23="","",IF($W23=DK$4,"→",""))</f>
        <v/>
      </c>
      <c r="DK23" s="108"/>
      <c r="DL23" s="110" t="str">
        <f>IF($Y23="","",IF($Y23=DK$4,"⇒",""))</f>
        <v/>
      </c>
      <c r="DM23" s="109" t="str">
        <f>IF($W23="","",IF($W23=DN$4,"→",""))</f>
        <v/>
      </c>
      <c r="DN23" s="108"/>
      <c r="DO23" s="110" t="str">
        <f>IF($Y23="","",IF($Y23=DN$4,"⇒",""))</f>
        <v/>
      </c>
      <c r="DP23" s="109" t="str">
        <f>IF($W23="","",IF($W23=DQ$4,"→",""))</f>
        <v/>
      </c>
      <c r="DQ23" s="108"/>
      <c r="DR23" s="110" t="str">
        <f>IF($Y23="","",IF($Y23=DQ$4,"⇒",""))</f>
        <v/>
      </c>
      <c r="DS23" s="109" t="str">
        <f>IF($W23="","",IF($W23=DT$4,"→",""))</f>
        <v/>
      </c>
      <c r="DT23" s="108"/>
      <c r="DU23" s="110" t="str">
        <f>IF($Y23="","",IF($Y23=DT$4,"⇒",""))</f>
        <v/>
      </c>
      <c r="DV23" s="109" t="str">
        <f>IF($W23="","",IF($W23=DW$4,"→",""))</f>
        <v/>
      </c>
      <c r="DW23" s="108"/>
      <c r="DX23" s="110" t="str">
        <f>IF($Y23="","",IF($Y23=DW$4,"⇒",""))</f>
        <v/>
      </c>
      <c r="DY23" s="109" t="str">
        <f>IF($W23="","",IF($W23=DZ$4,"→",""))</f>
        <v/>
      </c>
      <c r="DZ23" s="108"/>
      <c r="EA23" s="110" t="str">
        <f>IF($Y23="","",IF($Y23=DZ$4,"⇒",""))</f>
        <v/>
      </c>
      <c r="EB23" s="109" t="str">
        <f>IF($W23="","",IF($W23=EC$4,"→",""))</f>
        <v/>
      </c>
      <c r="EC23" s="108"/>
      <c r="ED23" s="110" t="str">
        <f>IF($Y23="","",IF($Y23=EC$4,"⇒",""))</f>
        <v/>
      </c>
      <c r="EE23" s="109" t="str">
        <f>IF($W23="","",IF($W23=EF$4,"→",""))</f>
        <v/>
      </c>
      <c r="EF23" s="108"/>
      <c r="EG23" s="109" t="str">
        <f t="shared" si="0"/>
        <v/>
      </c>
      <c r="EH23" s="109" t="str">
        <f t="shared" si="0"/>
        <v/>
      </c>
      <c r="EI23" s="108"/>
      <c r="EJ23" s="110" t="str">
        <f>IF($Y23="","",IF($Y23=EI$4,"⇒",""))</f>
        <v/>
      </c>
      <c r="EK23" s="109" t="str">
        <f>IF($W23="","",IF($W23=EL$4,"→",""))</f>
        <v/>
      </c>
      <c r="EL23" s="108"/>
      <c r="EM23" s="110" t="str">
        <f>IF($Y23="","",IF($Y23=EL$4,"⇒",""))</f>
        <v/>
      </c>
      <c r="EN23" s="109" t="str">
        <f>IF($W23="","",IF($W23=EO$4,"→",""))</f>
        <v/>
      </c>
      <c r="EO23" s="260"/>
      <c r="EP23" s="110" t="str">
        <f>IF($Y23="","",IF($Y23=EO$4,"⇒",""))</f>
        <v/>
      </c>
      <c r="EQ23" s="109" t="str">
        <f>IF($W23="","",IF($W23=ER$4,"→",""))</f>
        <v/>
      </c>
      <c r="ER23" s="108"/>
      <c r="ES23" s="110" t="str">
        <f>IF($Y23="","",IF($Y23=ER$4,"⇒",""))</f>
        <v/>
      </c>
      <c r="ET23" s="109" t="str">
        <f>IF($W23="","",IF($W23=EU$4,"→",""))</f>
        <v/>
      </c>
      <c r="EU23" s="108"/>
      <c r="EV23" s="110" t="str">
        <f>IF($Y23="","",IF($Y23=EU$4,"⇒",""))</f>
        <v/>
      </c>
      <c r="EW23" s="109" t="str">
        <f>IF($W23="","",IF($W23=EX$4,"→",""))</f>
        <v/>
      </c>
      <c r="EX23" s="108"/>
      <c r="EY23" s="110" t="str">
        <f>IF($Y23="","",IF($Y23=EX$4,"⇒",""))</f>
        <v/>
      </c>
      <c r="EZ23" s="109" t="str">
        <f>IF($W23="","",IF($W23=FA$4,"→",""))</f>
        <v/>
      </c>
      <c r="FA23" s="108"/>
      <c r="FB23" s="110" t="str">
        <f>IF($Y23="","",IF($Y23=FA$4,"⇒",""))</f>
        <v/>
      </c>
      <c r="FC23" s="109" t="str">
        <f>IF($W23="","",IF($W23=FD$4,"→",""))</f>
        <v/>
      </c>
      <c r="FD23" s="108"/>
      <c r="FE23" s="110" t="str">
        <f>IF($Y23="","",IF($Y23=FD$4,"⇒",""))</f>
        <v/>
      </c>
      <c r="FF23" s="109" t="str">
        <f>IF($W23="","",IF($W23=FG$4,"→",""))</f>
        <v/>
      </c>
      <c r="FG23" s="108"/>
      <c r="FH23" s="110" t="str">
        <f>IF($Y23="","",IF($Y23=FG$4,"⇒",""))</f>
        <v/>
      </c>
      <c r="FI23" s="109" t="str">
        <f>IF($W23="","",IF($W23=FJ$4,"→",""))</f>
        <v/>
      </c>
      <c r="FJ23" s="108"/>
      <c r="FK23" s="110" t="str">
        <f>IF($Y23="","",IF($Y23=FJ$4,"⇒",""))</f>
        <v/>
      </c>
      <c r="FL23" s="109" t="str">
        <f>IF($W23="","",IF($W23=FM$4,"→",""))</f>
        <v/>
      </c>
      <c r="FM23" s="108"/>
      <c r="FN23" s="110" t="str">
        <f>IF($Y23="","",IF($Y23=FM$4,"⇒",""))</f>
        <v/>
      </c>
      <c r="FO23" s="109" t="str">
        <f>IF($W23="","",IF($W23=FP$4,"→",""))</f>
        <v/>
      </c>
      <c r="FP23" s="108"/>
      <c r="FQ23" s="110" t="str">
        <f>IF($Y23="","",IF($Y23=FP$4,"⇒",""))</f>
        <v/>
      </c>
      <c r="FR23" s="109" t="str">
        <f>IF($W23="","",IF($W23=FS$4,"→",""))</f>
        <v/>
      </c>
      <c r="FS23" s="108"/>
      <c r="FT23" s="110" t="str">
        <f>IF($Y23="","",IF($Y23=FS$4,"⇒",""))</f>
        <v/>
      </c>
      <c r="FU23" s="109" t="str">
        <f>IF($W23="","",IF($W23=FV$4,"→",""))</f>
        <v/>
      </c>
      <c r="FV23" s="108"/>
      <c r="FW23" s="110" t="str">
        <f>IF($Y23="","",IF($Y23=FV$4,"⇒",""))</f>
        <v/>
      </c>
      <c r="FX23" s="109" t="str">
        <f>IF($W23="","",IF($W23=FY$4,"→",""))</f>
        <v/>
      </c>
      <c r="FY23" s="108"/>
      <c r="FZ23" s="110" t="str">
        <f>IF($Y23="","",IF($Y23=FY$4,"⇒",""))</f>
        <v/>
      </c>
      <c r="GA23" s="109" t="str">
        <f>IF($W23="","",IF($W23=GB$4,"→",""))</f>
        <v/>
      </c>
      <c r="GB23" s="108"/>
      <c r="GC23" s="110" t="str">
        <f>IF($Y23="","",IF($Y23=GB$4,"⇒",""))</f>
        <v/>
      </c>
      <c r="GD23" s="109" t="str">
        <f>IF($W23="","",IF($W23=GE$4,"→",""))</f>
        <v/>
      </c>
      <c r="GE23" s="108"/>
      <c r="GF23" s="110" t="str">
        <f>IF($Y23="","",IF($Y23=GE$4,"⇒",""))</f>
        <v/>
      </c>
      <c r="GG23" s="109" t="str">
        <f>IF($W23="","",IF($W23=GH$4,"→",""))</f>
        <v/>
      </c>
      <c r="GH23" s="108"/>
      <c r="GI23" s="110" t="str">
        <f>IF($Y23="","",IF($Y23=GH$4,"⇒",""))</f>
        <v/>
      </c>
      <c r="GJ23" s="109" t="str">
        <f>IF($W23="","",IF($W23=GK$4,"→",""))</f>
        <v/>
      </c>
      <c r="GK23" s="108"/>
      <c r="GL23" s="110" t="str">
        <f>IF($Y23="","",IF($Y23=GK$4,"⇒",""))</f>
        <v/>
      </c>
      <c r="GM23" s="109" t="str">
        <f>IF($W23="","",IF($W23=GN$4,"→",""))</f>
        <v/>
      </c>
      <c r="GN23" s="108"/>
      <c r="GO23" s="110" t="str">
        <f>IF($Y23="","",IF($Y23=GN$4,"⇒",""))</f>
        <v/>
      </c>
      <c r="GP23" s="109" t="str">
        <f>IF($W23="","",IF($W23=GQ$4,"→",""))</f>
        <v/>
      </c>
      <c r="GQ23" s="108"/>
      <c r="GR23" s="110" t="str">
        <f>IF($Y23="","",IF($Y23=GQ$4,"⇒",""))</f>
        <v/>
      </c>
      <c r="GS23" s="109" t="str">
        <f>IF($W23="","",IF($W23=GT$4,"→",""))</f>
        <v/>
      </c>
      <c r="GT23" s="108"/>
      <c r="GU23" s="110" t="str">
        <f>IF($Y23="","",IF($Y23=GT$4,"⇒",""))</f>
        <v/>
      </c>
      <c r="GV23" s="109" t="str">
        <f>IF($W23="","",IF($W23=GW$4,"→",""))</f>
        <v/>
      </c>
      <c r="GW23" s="108"/>
      <c r="GX23" s="110" t="str">
        <f>IF($Y23="","",IF($Y23=GW$4,"⇒",""))</f>
        <v/>
      </c>
      <c r="GY23" s="109" t="str">
        <f>IF($W23="","",IF($W23=GZ$4,"→",""))</f>
        <v/>
      </c>
      <c r="GZ23" s="108"/>
      <c r="HA23" s="110" t="str">
        <f>IF($Y23="","",IF($Y23=GZ$4,"⇒",""))</f>
        <v/>
      </c>
      <c r="HB23" s="109" t="str">
        <f>IF($W23="","",IF($W23=HC$4,"→",""))</f>
        <v/>
      </c>
      <c r="HC23" s="108"/>
      <c r="HD23" s="110" t="str">
        <f>IF($Y23="","",IF($Y23=HC$4,"⇒",""))</f>
        <v/>
      </c>
      <c r="HE23" s="109" t="str">
        <f>IF($W23="","",IF($W23=HF$4,"→",""))</f>
        <v/>
      </c>
      <c r="HF23" s="108"/>
      <c r="HG23" s="110" t="str">
        <f>IF($Y23="","",IF($Y23=HF$4,"⇒",""))</f>
        <v/>
      </c>
      <c r="HH23" s="109" t="str">
        <f>IF($W23="","",IF($W23=HI$4,"→",""))</f>
        <v/>
      </c>
      <c r="HI23" s="108"/>
      <c r="HJ23" s="110" t="str">
        <f>IF($Y23="","",IF($Y23=HI$4,"⇒",""))</f>
        <v/>
      </c>
      <c r="HK23" s="109" t="str">
        <f>IF($W23="","",IF($W23=HL$4,"→",""))</f>
        <v/>
      </c>
      <c r="HL23" s="108"/>
      <c r="HM23" s="110" t="str">
        <f>IF($Y23="","",IF($Y23=HL$4,"⇒",""))</f>
        <v/>
      </c>
      <c r="HN23" s="109" t="str">
        <f>IF($W23="","",IF($W23=HO$4,"→",""))</f>
        <v/>
      </c>
      <c r="HO23" s="108"/>
      <c r="HP23" s="110" t="str">
        <f>IF($Y23="","",IF($Y23=HO$4,"⇒",""))</f>
        <v/>
      </c>
      <c r="HQ23" s="109" t="str">
        <f>IF($W23="","",IF($W23=HR$4,"→",""))</f>
        <v/>
      </c>
      <c r="HR23" s="108"/>
      <c r="HS23" s="110" t="str">
        <f>IF($Y23="","",IF($Y23=HR$4,"⇒",""))</f>
        <v/>
      </c>
      <c r="HT23" s="109" t="str">
        <f>IF($W23="","",IF($W23=HU$4,"→",""))</f>
        <v/>
      </c>
      <c r="HU23" s="108"/>
      <c r="HV23" s="109" t="str">
        <f t="shared" si="1"/>
        <v/>
      </c>
      <c r="HW23" s="109" t="str">
        <f t="shared" si="1"/>
        <v/>
      </c>
      <c r="HX23" s="108"/>
      <c r="HY23" s="110" t="str">
        <f>IF($Y23="","",IF($Y23=HX$4,"⇒",""))</f>
        <v/>
      </c>
      <c r="HZ23" s="109" t="str">
        <f>IF($W23="","",IF($W23=IA$4,"→",""))</f>
        <v/>
      </c>
      <c r="IA23" s="108"/>
      <c r="IB23" s="110" t="str">
        <f>IF($Y23="","",IF($Y23=IA$4,"⇒",""))</f>
        <v/>
      </c>
      <c r="IC23" s="109" t="str">
        <f>IF($W23="","",IF($W23=ID$4,"→",""))</f>
        <v/>
      </c>
      <c r="ID23" s="260"/>
      <c r="IE23" s="110" t="str">
        <f>IF($Y23="","",IF($Y23=ID$4,"⇒",""))</f>
        <v/>
      </c>
      <c r="IF23" s="109" t="str">
        <f>IF($W23="","",IF($W23=IG$4,"→",""))</f>
        <v/>
      </c>
      <c r="IG23" s="108"/>
      <c r="IH23" s="110" t="str">
        <f>IF($Y23="","",IF($Y23=IG$4,"⇒",""))</f>
        <v/>
      </c>
      <c r="II23" s="109" t="str">
        <f>IF($W23="","",IF($W23=IJ$4,"→",""))</f>
        <v/>
      </c>
      <c r="IJ23" s="108"/>
      <c r="IK23" s="110" t="str">
        <f>IF($Y23="","",IF($Y23=IJ$4,"⇒",""))</f>
        <v/>
      </c>
      <c r="IL23" s="109" t="str">
        <f>IF($W23="","",IF($W23=IM$4,"→",""))</f>
        <v/>
      </c>
      <c r="IM23" s="108"/>
      <c r="IN23" s="110" t="str">
        <f>IF($Y23="","",IF($Y23=IM$4,"⇒",""))</f>
        <v/>
      </c>
      <c r="IO23" s="109" t="str">
        <f>IF($W23="","",IF($W23=IP$4,"→",""))</f>
        <v/>
      </c>
      <c r="IP23" s="108"/>
      <c r="IQ23" s="110" t="str">
        <f>IF($Y23="","",IF($Y23=IP$4,"⇒",""))</f>
        <v/>
      </c>
      <c r="IR23" s="109" t="str">
        <f>IF($W23="","",IF($W23=IS$4,"→",""))</f>
        <v/>
      </c>
      <c r="IS23" s="108"/>
      <c r="IT23" s="110" t="str">
        <f>IF($Y23="","",IF($Y23=IS$4,"⇒",""))</f>
        <v/>
      </c>
      <c r="IU23" s="109" t="str">
        <f>IF($W23="","",IF($W23=IV$4,"→",""))</f>
        <v/>
      </c>
      <c r="IV23" s="108"/>
      <c r="IW23" s="110" t="str">
        <f>IF($Y23="","",IF($Y23=IV$4,"⇒",""))</f>
        <v/>
      </c>
      <c r="IX23" s="109" t="str">
        <f>IF($W23="","",IF($W23=IY$4,"→",""))</f>
        <v/>
      </c>
      <c r="IY23" s="108"/>
      <c r="IZ23" s="110" t="str">
        <f>IF($Y23="","",IF($Y23=IY$4,"⇒",""))</f>
        <v/>
      </c>
      <c r="JA23" s="109" t="str">
        <f>IF($W23="","",IF($W23=JB$4,"→",""))</f>
        <v/>
      </c>
      <c r="JB23" s="108"/>
      <c r="JC23" s="110" t="str">
        <f>IF($Y23="","",IF($Y23=JB$4,"⇒",""))</f>
        <v/>
      </c>
      <c r="JD23" s="109" t="str">
        <f>IF($W23="","",IF($W23=JE$4,"→",""))</f>
        <v/>
      </c>
      <c r="JE23" s="108"/>
      <c r="JF23" s="110" t="str">
        <f>IF($Y23="","",IF($Y23=JE$4,"⇒",""))</f>
        <v/>
      </c>
      <c r="JG23" s="109" t="str">
        <f>IF($W23="","",IF($W23=JH$4,"→",""))</f>
        <v/>
      </c>
      <c r="JH23" s="108"/>
      <c r="JI23" s="110" t="str">
        <f>IF($Y23="","",IF($Y23=JH$4,"⇒",""))</f>
        <v/>
      </c>
      <c r="JJ23" s="109" t="str">
        <f>IF($W23="","",IF($W23=JK$4,"→",""))</f>
        <v/>
      </c>
      <c r="JK23" s="108"/>
      <c r="JL23" s="110" t="str">
        <f>IF($Y23="","",IF($Y23=JK$4,"⇒",""))</f>
        <v/>
      </c>
      <c r="JM23" s="109" t="str">
        <f>IF($W23="","",IF($W23=JN$4,"→",""))</f>
        <v/>
      </c>
      <c r="JN23" s="108"/>
      <c r="JO23" s="110" t="str">
        <f>IF($Y23="","",IF($Y23=JN$4,"⇒",""))</f>
        <v/>
      </c>
      <c r="JP23" s="109" t="str">
        <f>IF($W23="","",IF($W23=JQ$4,"→",""))</f>
        <v/>
      </c>
      <c r="JQ23" s="108"/>
      <c r="JR23" s="110" t="str">
        <f>IF($Y23="","",IF($Y23=JQ$4,"⇒",""))</f>
        <v/>
      </c>
      <c r="JS23" s="109" t="str">
        <f>IF($W23="","",IF($W23=JT$4,"→",""))</f>
        <v/>
      </c>
      <c r="JT23" s="108"/>
      <c r="JU23" s="110" t="str">
        <f>IF($Y23="","",IF($Y23=JT$4,"⇒",""))</f>
        <v/>
      </c>
      <c r="JV23" s="109" t="str">
        <f>IF($W23="","",IF($W23=JW$4,"→",""))</f>
        <v/>
      </c>
      <c r="JW23" s="108"/>
      <c r="JX23" s="110" t="str">
        <f>IF($Y23="","",IF($Y23=JW$4,"⇒",""))</f>
        <v/>
      </c>
      <c r="JY23" s="109" t="str">
        <f>IF($W23="","",IF($W23=JZ$4,"→",""))</f>
        <v/>
      </c>
      <c r="JZ23" s="108"/>
      <c r="KA23" s="110" t="str">
        <f>IF($Y23="","",IF($Y23=JZ$4,"⇒",""))</f>
        <v/>
      </c>
      <c r="KB23" s="109" t="str">
        <f>IF($W23="","",IF($W23=KC$4,"→",""))</f>
        <v/>
      </c>
      <c r="KC23" s="108"/>
      <c r="KD23" s="110" t="str">
        <f>IF($Y23="","",IF($Y23=KC$4,"⇒",""))</f>
        <v/>
      </c>
      <c r="KE23" s="109" t="str">
        <f>IF($W23="","",IF($W23=KF$4,"→",""))</f>
        <v/>
      </c>
      <c r="KF23" s="108"/>
      <c r="KG23" s="110" t="str">
        <f>IF($Y23="","",IF($Y23=KF$4,"⇒",""))</f>
        <v/>
      </c>
      <c r="KH23" s="109" t="str">
        <f>IF($W23="","",IF($W23=KI$4,"→",""))</f>
        <v/>
      </c>
      <c r="KI23" s="108"/>
      <c r="KJ23" s="110" t="str">
        <f>IF($Y23="","",IF($Y23=KI$4,"⇒",""))</f>
        <v/>
      </c>
      <c r="KK23" s="109" t="str">
        <f>IF($W23="","",IF($W23=KL$4,"→",""))</f>
        <v/>
      </c>
      <c r="KL23" s="108"/>
      <c r="KM23" s="110" t="str">
        <f>IF($Y23="","",IF($Y23=KL$4,"⇒",""))</f>
        <v/>
      </c>
      <c r="KN23" s="109" t="str">
        <f>IF($W23="","",IF($W23=KO$4,"→",""))</f>
        <v/>
      </c>
      <c r="KO23" s="108"/>
      <c r="KP23" s="110" t="str">
        <f>IF($Y23="","",IF($Y23=KO$4,"⇒",""))</f>
        <v/>
      </c>
      <c r="KQ23" s="109" t="str">
        <f>IF($W23="","",IF($W23=KR$4,"→",""))</f>
        <v/>
      </c>
      <c r="KR23" s="108"/>
      <c r="KS23" s="110" t="str">
        <f>IF($Y23="","",IF($Y23=KR$4,"⇒",""))</f>
        <v/>
      </c>
      <c r="KT23" s="109" t="str">
        <f>IF($W23="","",IF($W23=KU$4,"→",""))</f>
        <v/>
      </c>
      <c r="KU23" s="108"/>
      <c r="KV23" s="110" t="str">
        <f>IF($Y23="","",IF($Y23=KU$4,"⇒",""))</f>
        <v/>
      </c>
      <c r="KW23" s="109" t="str">
        <f>IF($W23="","",IF($W23=KX$4,"→",""))</f>
        <v/>
      </c>
      <c r="KX23" s="108"/>
      <c r="KY23" s="110" t="str">
        <f>IF($Y23="","",IF($Y23=KX$4,"⇒",""))</f>
        <v/>
      </c>
      <c r="KZ23" s="109" t="str">
        <f>IF($W23="","",IF($W23=LA$4,"→",""))</f>
        <v/>
      </c>
      <c r="LA23" s="108"/>
      <c r="LB23" s="110" t="str">
        <f>IF($Y23="","",IF($Y23=LA$4,"⇒",""))</f>
        <v/>
      </c>
      <c r="LC23" s="109" t="str">
        <f>IF($W23="","",IF($W23=LD$4,"→",""))</f>
        <v/>
      </c>
      <c r="LD23" s="108"/>
      <c r="LE23" s="110" t="str">
        <f>IF($Y23="","",IF($Y23=LD$4,"⇒",""))</f>
        <v/>
      </c>
      <c r="LF23" s="109" t="str">
        <f>IF($W23="","",IF($W23=LG$4,"→",""))</f>
        <v/>
      </c>
      <c r="LG23" s="108"/>
      <c r="LH23" s="110" t="str">
        <f>IF($Y23="","",IF($Y23=LG$4,"⇒",""))</f>
        <v/>
      </c>
      <c r="LI23" s="109" t="str">
        <f>IF($W23="","",IF($W23=LJ$4,"→",""))</f>
        <v/>
      </c>
      <c r="LJ23" s="108"/>
      <c r="LK23" s="109" t="str">
        <f>IF($W23="","",IF($W23=LL$4,"→",""))</f>
        <v/>
      </c>
    </row>
    <row r="24" spans="1:323" ht="24" customHeight="1" thickBot="1" x14ac:dyDescent="0.25">
      <c r="A24" s="187" t="s">
        <v>22</v>
      </c>
      <c r="B24" s="190"/>
      <c r="C24" s="191"/>
      <c r="D24" s="192" t="s">
        <v>131</v>
      </c>
      <c r="E24" s="193"/>
      <c r="F24" s="194"/>
      <c r="G24" s="194"/>
      <c r="H24" s="194"/>
      <c r="I24" s="194"/>
      <c r="J24" s="195"/>
      <c r="K24" s="194"/>
      <c r="L24" s="194"/>
      <c r="M24" s="194"/>
      <c r="N24" s="194"/>
      <c r="O24" s="195"/>
      <c r="P24" s="194"/>
      <c r="Q24" s="196"/>
      <c r="R24" s="205"/>
      <c r="S24" s="194"/>
      <c r="T24" s="206"/>
      <c r="U24" s="198"/>
      <c r="V24" s="191"/>
      <c r="W24" s="198"/>
      <c r="X24" s="198"/>
      <c r="Y24" s="198"/>
      <c r="Z24" s="153"/>
      <c r="AA24" s="198"/>
      <c r="AB24" s="201"/>
      <c r="AC24" s="201"/>
      <c r="AD24" s="414"/>
      <c r="AE24" s="191"/>
      <c r="AF24" s="192"/>
      <c r="AG24" s="194"/>
      <c r="AH24" s="194"/>
      <c r="AI24" s="203"/>
      <c r="AJ24" s="203"/>
      <c r="AK24" s="203"/>
      <c r="AL24" s="203"/>
      <c r="AM24" s="203"/>
      <c r="AN24" s="203"/>
      <c r="AO24" s="203"/>
      <c r="AP24" s="203"/>
      <c r="AQ24" s="203"/>
      <c r="AR24" s="191"/>
      <c r="AS24" s="210"/>
      <c r="AT24" s="207"/>
      <c r="AU24" s="211"/>
      <c r="AV24" s="210"/>
      <c r="AW24" s="207"/>
      <c r="AX24" s="211"/>
      <c r="AY24" s="210"/>
      <c r="AZ24" s="207" t="s">
        <v>540</v>
      </c>
      <c r="BA24" s="211"/>
      <c r="BB24" s="210"/>
      <c r="BC24" s="207"/>
      <c r="BD24" s="211"/>
      <c r="BE24" s="210"/>
      <c r="BF24" s="207"/>
      <c r="BG24" s="211"/>
      <c r="BH24" s="210"/>
      <c r="BI24" s="207"/>
      <c r="BJ24" s="211"/>
      <c r="BK24" s="210"/>
      <c r="BL24" s="207"/>
      <c r="BM24" s="211"/>
      <c r="BN24" s="210"/>
      <c r="BO24" s="207"/>
      <c r="BP24" s="211"/>
      <c r="BQ24" s="210"/>
      <c r="BR24" s="208"/>
      <c r="BS24" s="211"/>
      <c r="BT24" s="210"/>
      <c r="BU24" s="208" t="s">
        <v>541</v>
      </c>
      <c r="BV24" s="211"/>
      <c r="BW24" s="210"/>
      <c r="BX24" s="207"/>
      <c r="BY24" s="211"/>
      <c r="BZ24" s="210"/>
      <c r="CA24" s="207"/>
      <c r="CB24" s="211"/>
      <c r="CC24" s="210"/>
      <c r="CD24" s="207"/>
      <c r="CE24" s="211"/>
      <c r="CF24" s="210"/>
      <c r="CG24" s="207"/>
      <c r="CH24" s="211"/>
      <c r="CI24" s="210"/>
      <c r="CJ24" s="207"/>
      <c r="CK24" s="211"/>
      <c r="CL24" s="210"/>
      <c r="CM24" s="207"/>
      <c r="CN24" s="211"/>
      <c r="CO24" s="210"/>
      <c r="CP24" s="207"/>
      <c r="CQ24" s="211"/>
      <c r="CR24" s="210"/>
      <c r="CS24" s="207"/>
      <c r="CT24" s="211"/>
      <c r="CU24" s="210"/>
      <c r="CV24" s="207"/>
      <c r="CW24" s="211"/>
      <c r="CX24" s="210"/>
      <c r="CY24" s="207" t="s">
        <v>540</v>
      </c>
      <c r="CZ24" s="211"/>
      <c r="DA24" s="210"/>
      <c r="DB24" s="207"/>
      <c r="DC24" s="211"/>
      <c r="DD24" s="210"/>
      <c r="DE24" s="207"/>
      <c r="DF24" s="211"/>
      <c r="DG24" s="210"/>
      <c r="DH24" s="207"/>
      <c r="DI24" s="211"/>
      <c r="DJ24" s="210"/>
      <c r="DK24" s="207"/>
      <c r="DL24" s="211"/>
      <c r="DM24" s="210"/>
      <c r="DN24" s="207"/>
      <c r="DO24" s="211"/>
      <c r="DP24" s="210"/>
      <c r="DQ24" s="207"/>
      <c r="DR24" s="211"/>
      <c r="DS24" s="210"/>
      <c r="DT24" s="207"/>
      <c r="DU24" s="211"/>
      <c r="DV24" s="210"/>
      <c r="DW24" s="207"/>
      <c r="DX24" s="211"/>
      <c r="DY24" s="210"/>
      <c r="DZ24" s="207"/>
      <c r="EA24" s="211"/>
      <c r="EB24" s="210"/>
      <c r="EC24" s="207"/>
      <c r="ED24" s="211"/>
      <c r="EE24" s="210"/>
      <c r="EF24" s="207"/>
      <c r="EG24" s="210"/>
      <c r="EH24" s="210"/>
      <c r="EI24" s="207"/>
      <c r="EJ24" s="211"/>
      <c r="EK24" s="210"/>
      <c r="EL24" s="207" t="s">
        <v>518</v>
      </c>
      <c r="EM24" s="211"/>
      <c r="EN24" s="210"/>
      <c r="EO24" s="207" t="s">
        <v>540</v>
      </c>
      <c r="EP24" s="211"/>
      <c r="EQ24" s="210"/>
      <c r="ER24" s="207"/>
      <c r="ES24" s="211"/>
      <c r="ET24" s="210"/>
      <c r="EU24" s="207"/>
      <c r="EV24" s="211"/>
      <c r="EW24" s="210"/>
      <c r="EX24" s="207"/>
      <c r="EY24" s="211"/>
      <c r="EZ24" s="210"/>
      <c r="FA24" s="207"/>
      <c r="FB24" s="211"/>
      <c r="FC24" s="210"/>
      <c r="FD24" s="207"/>
      <c r="FE24" s="211"/>
      <c r="FF24" s="210"/>
      <c r="FG24" s="208"/>
      <c r="FH24" s="211"/>
      <c r="FI24" s="210"/>
      <c r="FJ24" s="208"/>
      <c r="FK24" s="211"/>
      <c r="FL24" s="210"/>
      <c r="FM24" s="207"/>
      <c r="FN24" s="211"/>
      <c r="FO24" s="210"/>
      <c r="FP24" s="207"/>
      <c r="FQ24" s="211"/>
      <c r="FR24" s="210"/>
      <c r="FS24" s="207"/>
      <c r="FT24" s="211"/>
      <c r="FU24" s="210"/>
      <c r="FV24" s="207"/>
      <c r="FW24" s="211"/>
      <c r="FX24" s="210"/>
      <c r="FY24" s="207"/>
      <c r="FZ24" s="211"/>
      <c r="GA24" s="210"/>
      <c r="GB24" s="207"/>
      <c r="GC24" s="211"/>
      <c r="GD24" s="210"/>
      <c r="GE24" s="207"/>
      <c r="GF24" s="211"/>
      <c r="GG24" s="210"/>
      <c r="GH24" s="207"/>
      <c r="GI24" s="211"/>
      <c r="GJ24" s="210"/>
      <c r="GK24" s="207"/>
      <c r="GL24" s="211"/>
      <c r="GM24" s="210"/>
      <c r="GN24" s="207"/>
      <c r="GO24" s="211"/>
      <c r="GP24" s="210"/>
      <c r="GQ24" s="207"/>
      <c r="GR24" s="211"/>
      <c r="GS24" s="210"/>
      <c r="GT24" s="207"/>
      <c r="GU24" s="211"/>
      <c r="GV24" s="210"/>
      <c r="GW24" s="207"/>
      <c r="GX24" s="211"/>
      <c r="GY24" s="210"/>
      <c r="GZ24" s="207"/>
      <c r="HA24" s="211"/>
      <c r="HB24" s="210"/>
      <c r="HC24" s="207"/>
      <c r="HD24" s="211"/>
      <c r="HE24" s="210"/>
      <c r="HF24" s="207"/>
      <c r="HG24" s="211"/>
      <c r="HH24" s="210"/>
      <c r="HI24" s="207"/>
      <c r="HJ24" s="211"/>
      <c r="HK24" s="210"/>
      <c r="HL24" s="207"/>
      <c r="HM24" s="211"/>
      <c r="HN24" s="210"/>
      <c r="HO24" s="207"/>
      <c r="HP24" s="211"/>
      <c r="HQ24" s="210"/>
      <c r="HR24" s="207"/>
      <c r="HS24" s="211"/>
      <c r="HT24" s="210"/>
      <c r="HU24" s="207"/>
      <c r="HV24" s="210"/>
      <c r="HW24" s="210"/>
      <c r="HX24" s="207"/>
      <c r="HY24" s="211"/>
      <c r="HZ24" s="210"/>
      <c r="IA24" s="207"/>
      <c r="IB24" s="211"/>
      <c r="IC24" s="210"/>
      <c r="ID24" s="207"/>
      <c r="IE24" s="211"/>
      <c r="IF24" s="210"/>
      <c r="IG24" s="207"/>
      <c r="IH24" s="211"/>
      <c r="II24" s="210"/>
      <c r="IJ24" s="207"/>
      <c r="IK24" s="211"/>
      <c r="IL24" s="210"/>
      <c r="IM24" s="207"/>
      <c r="IN24" s="211"/>
      <c r="IO24" s="210"/>
      <c r="IP24" s="207"/>
      <c r="IQ24" s="211"/>
      <c r="IR24" s="210"/>
      <c r="IS24" s="207"/>
      <c r="IT24" s="211"/>
      <c r="IU24" s="210"/>
      <c r="IV24" s="208"/>
      <c r="IW24" s="211"/>
      <c r="IX24" s="210"/>
      <c r="IY24" s="208"/>
      <c r="IZ24" s="211"/>
      <c r="JA24" s="210"/>
      <c r="JB24" s="207"/>
      <c r="JC24" s="211"/>
      <c r="JD24" s="210"/>
      <c r="JE24" s="207"/>
      <c r="JF24" s="211"/>
      <c r="JG24" s="210"/>
      <c r="JH24" s="207"/>
      <c r="JI24" s="211"/>
      <c r="JJ24" s="210"/>
      <c r="JK24" s="207"/>
      <c r="JL24" s="211"/>
      <c r="JM24" s="210"/>
      <c r="JN24" s="207"/>
      <c r="JO24" s="211"/>
      <c r="JP24" s="210"/>
      <c r="JQ24" s="207"/>
      <c r="JR24" s="211"/>
      <c r="JS24" s="210"/>
      <c r="JT24" s="207"/>
      <c r="JU24" s="211"/>
      <c r="JV24" s="210"/>
      <c r="JW24" s="207"/>
      <c r="JX24" s="211"/>
      <c r="JY24" s="210"/>
      <c r="JZ24" s="207"/>
      <c r="KA24" s="211"/>
      <c r="KB24" s="210"/>
      <c r="KC24" s="207"/>
      <c r="KD24" s="211"/>
      <c r="KE24" s="210"/>
      <c r="KF24" s="207"/>
      <c r="KG24" s="211"/>
      <c r="KH24" s="210"/>
      <c r="KI24" s="207"/>
      <c r="KJ24" s="211"/>
      <c r="KK24" s="210"/>
      <c r="KL24" s="207"/>
      <c r="KM24" s="211"/>
      <c r="KN24" s="210"/>
      <c r="KO24" s="207"/>
      <c r="KP24" s="211"/>
      <c r="KQ24" s="210"/>
      <c r="KR24" s="207"/>
      <c r="KS24" s="211"/>
      <c r="KT24" s="210"/>
      <c r="KU24" s="207"/>
      <c r="KV24" s="211"/>
      <c r="KW24" s="210"/>
      <c r="KX24" s="207"/>
      <c r="KY24" s="211"/>
      <c r="KZ24" s="210"/>
      <c r="LA24" s="207"/>
      <c r="LB24" s="211"/>
      <c r="LC24" s="210"/>
      <c r="LD24" s="207"/>
      <c r="LE24" s="211"/>
      <c r="LF24" s="210"/>
      <c r="LG24" s="207"/>
      <c r="LH24" s="211"/>
      <c r="LI24" s="210"/>
      <c r="LJ24" s="207"/>
      <c r="LK24" s="210"/>
    </row>
    <row r="25" spans="1:323" ht="24" customHeight="1" x14ac:dyDescent="0.2">
      <c r="J25" s="16"/>
      <c r="O25" s="16"/>
      <c r="Q25" s="60"/>
      <c r="R25" s="20"/>
      <c r="AB25" s="17"/>
      <c r="AC25" s="17"/>
      <c r="AS25" s="17"/>
      <c r="AT25" s="17"/>
      <c r="AU25" s="17"/>
      <c r="AV25" s="17"/>
      <c r="AW25" s="17"/>
      <c r="AX25" s="17"/>
      <c r="AY25" s="17"/>
      <c r="AZ25" s="17"/>
      <c r="BA25" s="17"/>
      <c r="BB25" s="17"/>
      <c r="BC25" s="17"/>
      <c r="BD25" s="17"/>
      <c r="BE25" s="17"/>
      <c r="BF25" s="17"/>
      <c r="BG25" s="17"/>
      <c r="BH25" s="17"/>
      <c r="BI25" s="17"/>
      <c r="BJ25" s="17"/>
      <c r="BK25" s="17"/>
      <c r="BL25" s="17"/>
      <c r="BM25" s="17"/>
      <c r="BN25" s="17"/>
      <c r="BO25" s="17"/>
      <c r="BP25" s="17"/>
      <c r="BQ25" s="17"/>
      <c r="BR25" s="17"/>
      <c r="BS25" s="17"/>
      <c r="BT25" s="17"/>
      <c r="BU25" s="17"/>
      <c r="BV25" s="17"/>
      <c r="BW25" s="17"/>
      <c r="BX25" s="17"/>
      <c r="BY25" s="17"/>
      <c r="BZ25" s="17"/>
      <c r="CA25" s="17"/>
      <c r="CB25" s="17"/>
      <c r="CC25" s="17"/>
      <c r="CD25" s="17"/>
      <c r="CE25" s="17"/>
      <c r="CF25" s="17"/>
      <c r="CG25" s="17"/>
      <c r="CH25" s="17"/>
      <c r="CI25" s="17"/>
      <c r="CJ25" s="17"/>
      <c r="CK25" s="17"/>
      <c r="CL25" s="17"/>
      <c r="CM25" s="17"/>
      <c r="CN25" s="17"/>
      <c r="CO25" s="17"/>
      <c r="CP25" s="17"/>
      <c r="CQ25" s="17"/>
      <c r="CR25" s="17"/>
      <c r="CS25" s="17"/>
      <c r="CT25" s="17"/>
      <c r="CU25" s="17"/>
      <c r="CV25" s="17"/>
      <c r="CW25" s="17"/>
      <c r="CX25" s="17"/>
      <c r="CY25" s="17"/>
      <c r="CZ25" s="17"/>
      <c r="DA25" s="17"/>
      <c r="DB25" s="17"/>
      <c r="DC25" s="17"/>
      <c r="DD25" s="17"/>
      <c r="DE25" s="17"/>
      <c r="DF25" s="17"/>
      <c r="DG25" s="17"/>
      <c r="DH25" s="17"/>
      <c r="DI25" s="17"/>
      <c r="DJ25" s="17"/>
      <c r="DK25" s="17"/>
      <c r="DL25" s="17"/>
      <c r="DM25" s="17"/>
      <c r="DN25" s="17"/>
      <c r="DO25" s="17"/>
      <c r="DP25" s="17"/>
      <c r="DQ25" s="17"/>
      <c r="DR25" s="17"/>
      <c r="DS25" s="17"/>
      <c r="DT25" s="17"/>
      <c r="DU25" s="17"/>
      <c r="DV25" s="17"/>
      <c r="DW25" s="17"/>
      <c r="DX25" s="17"/>
      <c r="DY25" s="17"/>
      <c r="DZ25" s="17"/>
      <c r="EA25" s="17"/>
      <c r="EB25" s="17"/>
      <c r="EC25" s="17"/>
      <c r="ED25" s="17"/>
      <c r="EE25" s="17"/>
      <c r="EF25" s="17"/>
      <c r="EG25" s="17"/>
      <c r="EH25" s="17"/>
      <c r="EI25" s="17"/>
      <c r="EJ25" s="17"/>
      <c r="EK25" s="17"/>
      <c r="EL25" s="17"/>
      <c r="EM25" s="17"/>
      <c r="EN25" s="17"/>
      <c r="EO25" s="17"/>
      <c r="EP25" s="17"/>
      <c r="EQ25" s="17"/>
      <c r="ER25" s="17"/>
      <c r="ES25" s="17"/>
      <c r="ET25" s="17"/>
      <c r="EU25" s="17"/>
      <c r="EV25" s="17"/>
      <c r="EW25" s="17"/>
      <c r="EX25" s="17"/>
      <c r="EY25" s="17"/>
      <c r="EZ25" s="17"/>
      <c r="FA25" s="17"/>
      <c r="FB25" s="17"/>
      <c r="FC25" s="17"/>
      <c r="FD25" s="17"/>
      <c r="FE25" s="17"/>
      <c r="FF25" s="17"/>
      <c r="FG25" s="17"/>
      <c r="FH25" s="17"/>
      <c r="FI25" s="17"/>
      <c r="FJ25" s="17"/>
      <c r="FK25" s="17"/>
      <c r="FL25" s="17"/>
      <c r="FM25" s="17"/>
      <c r="FN25" s="17"/>
      <c r="FO25" s="17"/>
      <c r="FP25" s="17"/>
      <c r="FQ25" s="17"/>
      <c r="FR25" s="17"/>
      <c r="FS25" s="17"/>
      <c r="FT25" s="17"/>
      <c r="FU25" s="17"/>
      <c r="FV25" s="17"/>
      <c r="FW25" s="17"/>
      <c r="FX25" s="17"/>
      <c r="FY25" s="17"/>
      <c r="FZ25" s="17"/>
      <c r="GA25" s="17"/>
      <c r="GB25" s="17"/>
      <c r="GC25" s="17"/>
      <c r="GD25" s="17"/>
      <c r="GE25" s="17"/>
      <c r="GF25" s="17"/>
      <c r="GG25" s="17"/>
      <c r="GH25" s="17"/>
      <c r="GI25" s="17"/>
      <c r="GJ25" s="17"/>
      <c r="GK25" s="17"/>
      <c r="GL25" s="17"/>
      <c r="GM25" s="17"/>
      <c r="GN25" s="17"/>
      <c r="GO25" s="17"/>
      <c r="GP25" s="17"/>
      <c r="GQ25" s="17"/>
      <c r="GR25" s="17"/>
      <c r="GS25" s="17"/>
      <c r="GT25" s="17"/>
      <c r="GU25" s="17"/>
      <c r="GV25" s="17"/>
      <c r="GW25" s="17"/>
      <c r="GX25" s="17"/>
      <c r="GY25" s="17"/>
      <c r="GZ25" s="17"/>
      <c r="HA25" s="17"/>
      <c r="HB25" s="17"/>
      <c r="HC25" s="17"/>
      <c r="HD25" s="17"/>
      <c r="HE25" s="17"/>
      <c r="HF25" s="17"/>
      <c r="HG25" s="17"/>
      <c r="HH25" s="17"/>
      <c r="HI25" s="17"/>
      <c r="HJ25" s="17"/>
      <c r="HK25" s="17"/>
      <c r="HL25" s="17"/>
      <c r="HM25" s="17"/>
      <c r="HN25" s="17"/>
      <c r="HO25" s="17"/>
      <c r="HP25" s="17"/>
      <c r="HQ25" s="17"/>
      <c r="HR25" s="17"/>
      <c r="HS25" s="17"/>
      <c r="HT25" s="17"/>
      <c r="HU25" s="17"/>
      <c r="HV25" s="17"/>
      <c r="HW25" s="17"/>
      <c r="HX25" s="17"/>
      <c r="HY25" s="17"/>
      <c r="HZ25" s="17"/>
      <c r="IA25" s="17"/>
      <c r="IB25" s="17"/>
      <c r="IC25" s="17"/>
      <c r="ID25" s="17"/>
      <c r="IE25" s="17"/>
      <c r="IF25" s="17"/>
      <c r="IG25" s="17"/>
      <c r="IH25" s="17"/>
      <c r="II25" s="17"/>
      <c r="IJ25" s="17"/>
      <c r="IK25" s="17"/>
      <c r="IL25" s="17"/>
      <c r="IM25" s="17"/>
      <c r="IN25" s="17"/>
      <c r="IO25" s="17"/>
      <c r="IP25" s="17"/>
      <c r="IQ25" s="17"/>
      <c r="IR25" s="17"/>
      <c r="IS25" s="17"/>
      <c r="IT25" s="17"/>
      <c r="IU25" s="17"/>
      <c r="IV25" s="17"/>
      <c r="IW25" s="17"/>
      <c r="IX25" s="17"/>
      <c r="IY25" s="17"/>
      <c r="IZ25" s="17"/>
      <c r="JA25" s="17"/>
      <c r="JB25" s="17"/>
      <c r="JC25" s="17"/>
      <c r="JD25" s="17"/>
      <c r="JE25" s="17"/>
      <c r="JF25" s="17"/>
      <c r="JG25" s="17"/>
      <c r="JH25" s="17"/>
      <c r="JI25" s="17"/>
      <c r="JJ25" s="17"/>
      <c r="JK25" s="17"/>
      <c r="JL25" s="17"/>
      <c r="JM25" s="17"/>
      <c r="JN25" s="17"/>
      <c r="JO25" s="17"/>
      <c r="JP25" s="17"/>
      <c r="JQ25" s="17"/>
      <c r="JR25" s="17"/>
      <c r="JS25" s="17"/>
      <c r="JT25" s="17"/>
      <c r="JU25" s="17"/>
      <c r="JV25" s="17"/>
      <c r="JW25" s="17"/>
      <c r="JX25" s="17"/>
      <c r="JY25" s="17"/>
      <c r="JZ25" s="17"/>
      <c r="KA25" s="17"/>
      <c r="KB25" s="17"/>
      <c r="KC25" s="17"/>
      <c r="KD25" s="17"/>
      <c r="KE25" s="17"/>
      <c r="KF25" s="17"/>
      <c r="KG25" s="17"/>
      <c r="KH25" s="17"/>
      <c r="KI25" s="17"/>
      <c r="KJ25" s="17"/>
      <c r="KK25" s="17"/>
      <c r="KL25" s="17"/>
      <c r="KM25" s="17"/>
      <c r="KN25" s="17"/>
      <c r="KO25" s="17"/>
      <c r="KP25" s="17"/>
      <c r="KQ25" s="17"/>
      <c r="KR25" s="17"/>
      <c r="KS25" s="17"/>
      <c r="KT25" s="17"/>
      <c r="KU25" s="17"/>
      <c r="KV25" s="17"/>
      <c r="KW25" s="17"/>
      <c r="KX25" s="17"/>
      <c r="KY25" s="17"/>
      <c r="KZ25" s="17"/>
      <c r="LA25" s="17"/>
      <c r="LB25" s="17"/>
      <c r="LC25" s="17"/>
      <c r="LD25" s="17"/>
      <c r="LE25" s="17"/>
      <c r="LF25" s="17"/>
      <c r="LG25" s="17"/>
      <c r="LH25" s="17"/>
      <c r="LI25" s="17"/>
      <c r="LJ25" s="17"/>
      <c r="LK25" s="17"/>
    </row>
    <row r="26" spans="1:323" s="424" customFormat="1" ht="24" customHeight="1" x14ac:dyDescent="0.2">
      <c r="A26" s="422"/>
      <c r="B26" s="423"/>
      <c r="E26" s="425"/>
      <c r="F26" s="422"/>
      <c r="G26" s="422"/>
      <c r="H26" s="422"/>
      <c r="I26" s="422"/>
      <c r="J26" s="426"/>
      <c r="K26" s="422"/>
      <c r="L26" s="422"/>
      <c r="M26" s="422"/>
      <c r="N26" s="422"/>
      <c r="O26" s="426"/>
      <c r="P26" s="422"/>
      <c r="Q26" s="427"/>
      <c r="R26" s="427"/>
      <c r="S26" s="422"/>
      <c r="T26" s="422"/>
      <c r="U26" s="423"/>
      <c r="W26" s="423"/>
      <c r="X26" s="423"/>
      <c r="Y26" s="423"/>
      <c r="Z26" s="423"/>
      <c r="AA26" s="423"/>
      <c r="AB26" s="428"/>
      <c r="AC26" s="428"/>
      <c r="AD26" s="429"/>
      <c r="AF26" s="430"/>
      <c r="AG26" s="422"/>
      <c r="AH26" s="422"/>
      <c r="AI26" s="422"/>
      <c r="AJ26" s="422"/>
      <c r="AS26" s="428"/>
      <c r="AT26" s="428"/>
      <c r="AU26" s="428"/>
      <c r="AV26" s="428"/>
      <c r="AW26" s="428"/>
      <c r="AX26" s="428"/>
      <c r="AY26" s="428"/>
      <c r="AZ26" s="428">
        <v>2</v>
      </c>
      <c r="BA26" s="428"/>
      <c r="BB26" s="428"/>
      <c r="BC26" s="428"/>
      <c r="BD26" s="428"/>
      <c r="BE26" s="428"/>
      <c r="BF26" s="428"/>
      <c r="BG26" s="428"/>
      <c r="BH26" s="428"/>
      <c r="BI26" s="428"/>
      <c r="BJ26" s="428"/>
      <c r="BK26" s="428"/>
      <c r="BL26" s="428"/>
      <c r="BM26" s="428"/>
      <c r="BN26" s="428"/>
      <c r="BO26" s="428"/>
      <c r="BP26" s="428"/>
      <c r="BQ26" s="428"/>
      <c r="BR26" s="428"/>
      <c r="BS26" s="428"/>
      <c r="BT26" s="428"/>
      <c r="BU26" s="428">
        <v>2</v>
      </c>
      <c r="BV26" s="428"/>
      <c r="BW26" s="428"/>
      <c r="BX26" s="428"/>
      <c r="BY26" s="428"/>
      <c r="BZ26" s="428"/>
      <c r="CA26" s="428"/>
      <c r="CB26" s="428"/>
      <c r="CC26" s="428"/>
      <c r="CD26" s="428"/>
      <c r="CE26" s="428"/>
      <c r="CF26" s="428"/>
      <c r="CG26" s="428"/>
      <c r="CH26" s="428"/>
      <c r="CI26" s="428"/>
      <c r="CJ26" s="428"/>
      <c r="CK26" s="428"/>
      <c r="CL26" s="428"/>
      <c r="CM26" s="428"/>
      <c r="CN26" s="428"/>
      <c r="CO26" s="428"/>
      <c r="CP26" s="428"/>
      <c r="CQ26" s="428"/>
      <c r="CR26" s="428"/>
      <c r="CS26" s="428"/>
      <c r="CT26" s="428"/>
      <c r="CU26" s="428"/>
      <c r="CV26" s="428"/>
      <c r="CW26" s="428"/>
      <c r="CX26" s="428"/>
      <c r="CY26" s="428">
        <v>2</v>
      </c>
      <c r="CZ26" s="428"/>
      <c r="DA26" s="428"/>
      <c r="DB26" s="428"/>
      <c r="DC26" s="428"/>
      <c r="DD26" s="428"/>
      <c r="DE26" s="428"/>
      <c r="DF26" s="428"/>
      <c r="DG26" s="428"/>
      <c r="DH26" s="428"/>
      <c r="DI26" s="428"/>
      <c r="DJ26" s="428"/>
      <c r="DK26" s="428"/>
      <c r="DL26" s="428"/>
      <c r="DM26" s="428"/>
      <c r="DN26" s="428"/>
      <c r="DO26" s="428"/>
      <c r="DP26" s="428"/>
      <c r="DQ26" s="428"/>
      <c r="DR26" s="428"/>
      <c r="DS26" s="428"/>
      <c r="DT26" s="428"/>
      <c r="DU26" s="428"/>
      <c r="DV26" s="428"/>
      <c r="DW26" s="428"/>
      <c r="DX26" s="428"/>
      <c r="DY26" s="428"/>
      <c r="DZ26" s="428"/>
      <c r="EA26" s="428"/>
      <c r="EB26" s="428"/>
      <c r="EC26" s="428"/>
      <c r="ED26" s="428"/>
      <c r="EE26" s="428"/>
      <c r="EF26" s="428"/>
      <c r="EG26" s="428"/>
      <c r="EH26" s="428"/>
      <c r="EI26" s="428"/>
      <c r="EJ26" s="428"/>
      <c r="EK26" s="428"/>
      <c r="EL26" s="428">
        <v>2</v>
      </c>
      <c r="EM26" s="428"/>
      <c r="EN26" s="428"/>
      <c r="EO26" s="428"/>
      <c r="EP26" s="428"/>
      <c r="EQ26" s="428"/>
      <c r="ER26" s="428">
        <v>2</v>
      </c>
      <c r="ES26" s="428"/>
      <c r="ET26" s="428"/>
      <c r="EU26" s="428"/>
      <c r="EV26" s="428"/>
      <c r="EW26" s="428"/>
      <c r="EX26" s="428"/>
      <c r="EY26" s="428"/>
      <c r="EZ26" s="428"/>
      <c r="FA26" s="428"/>
      <c r="FB26" s="428"/>
      <c r="FC26" s="428"/>
      <c r="FD26" s="428"/>
      <c r="FE26" s="428"/>
      <c r="FF26" s="428"/>
      <c r="FG26" s="428"/>
      <c r="FH26" s="428"/>
      <c r="FI26" s="428"/>
      <c r="FJ26" s="428"/>
      <c r="FK26" s="428"/>
      <c r="FL26" s="428"/>
      <c r="FM26" s="428"/>
      <c r="FN26" s="428"/>
      <c r="FO26" s="428"/>
      <c r="FP26" s="428"/>
      <c r="FQ26" s="428"/>
      <c r="FR26" s="428"/>
      <c r="FS26" s="428"/>
      <c r="FT26" s="428"/>
      <c r="FU26" s="428"/>
      <c r="FV26" s="428"/>
      <c r="FW26" s="428"/>
      <c r="FX26" s="428"/>
      <c r="FY26" s="428"/>
      <c r="FZ26" s="428"/>
      <c r="GA26" s="428"/>
      <c r="GB26" s="428"/>
      <c r="GC26" s="428"/>
      <c r="GD26" s="428"/>
      <c r="GE26" s="428"/>
      <c r="GF26" s="428"/>
      <c r="GG26" s="428"/>
      <c r="GH26" s="428"/>
      <c r="GI26" s="428"/>
      <c r="GJ26" s="428"/>
      <c r="GK26" s="428"/>
      <c r="GL26" s="428"/>
      <c r="GM26" s="428"/>
      <c r="GN26" s="428"/>
      <c r="GO26" s="428"/>
      <c r="GP26" s="428"/>
      <c r="GQ26" s="428"/>
      <c r="GR26" s="428"/>
      <c r="GS26" s="428"/>
      <c r="GT26" s="428">
        <v>2</v>
      </c>
      <c r="GU26" s="428"/>
      <c r="GV26" s="428"/>
      <c r="GW26" s="428"/>
      <c r="GX26" s="428"/>
      <c r="GY26" s="428"/>
      <c r="GZ26" s="428"/>
      <c r="HA26" s="428"/>
      <c r="HB26" s="428"/>
      <c r="HC26" s="428"/>
      <c r="HD26" s="428"/>
      <c r="HE26" s="428"/>
      <c r="HF26" s="428"/>
      <c r="HG26" s="428"/>
      <c r="HH26" s="428"/>
      <c r="HI26" s="428"/>
      <c r="HJ26" s="428"/>
      <c r="HK26" s="428"/>
      <c r="HL26" s="428"/>
      <c r="HM26" s="428"/>
      <c r="HN26" s="428"/>
      <c r="HO26" s="428"/>
      <c r="HP26" s="428"/>
      <c r="HQ26" s="428"/>
      <c r="HR26" s="428"/>
      <c r="HS26" s="428"/>
      <c r="HT26" s="428"/>
      <c r="HU26" s="428"/>
      <c r="HV26" s="428"/>
      <c r="HW26" s="428"/>
      <c r="HX26" s="428"/>
      <c r="HY26" s="428"/>
      <c r="HZ26" s="428"/>
      <c r="IA26" s="428"/>
      <c r="IB26" s="428"/>
      <c r="IC26" s="428"/>
      <c r="ID26" s="428"/>
      <c r="IE26" s="428"/>
      <c r="IF26" s="428"/>
      <c r="IG26" s="428"/>
      <c r="IH26" s="428"/>
      <c r="II26" s="428"/>
      <c r="IJ26" s="428"/>
      <c r="IK26" s="428"/>
      <c r="IL26" s="428"/>
      <c r="IM26" s="428"/>
      <c r="IN26" s="428"/>
      <c r="IO26" s="428"/>
      <c r="IP26" s="428"/>
      <c r="IQ26" s="428"/>
      <c r="IR26" s="428"/>
      <c r="IS26" s="428"/>
      <c r="IT26" s="428"/>
      <c r="IU26" s="428"/>
      <c r="IV26" s="428"/>
      <c r="IW26" s="428"/>
      <c r="IX26" s="428"/>
      <c r="IY26" s="428"/>
      <c r="IZ26" s="428"/>
      <c r="JA26" s="428"/>
      <c r="JB26" s="428"/>
      <c r="JC26" s="428"/>
      <c r="JD26" s="428"/>
      <c r="JE26" s="428"/>
      <c r="JF26" s="428"/>
      <c r="JG26" s="428"/>
      <c r="JH26" s="428"/>
      <c r="JI26" s="428"/>
      <c r="JJ26" s="428"/>
      <c r="JK26" s="428"/>
      <c r="JL26" s="428"/>
      <c r="JM26" s="428"/>
      <c r="JN26" s="428"/>
      <c r="JO26" s="428"/>
      <c r="JP26" s="428"/>
      <c r="JQ26" s="428"/>
      <c r="JR26" s="428"/>
      <c r="JS26" s="428"/>
      <c r="JT26" s="428"/>
      <c r="JU26" s="428"/>
      <c r="JV26" s="428"/>
      <c r="JW26" s="428"/>
      <c r="JX26" s="428"/>
      <c r="JY26" s="428"/>
      <c r="JZ26" s="428"/>
      <c r="KA26" s="428"/>
      <c r="KB26" s="428"/>
      <c r="KC26" s="428"/>
      <c r="KD26" s="428"/>
      <c r="KE26" s="428"/>
      <c r="KF26" s="428"/>
      <c r="KG26" s="428"/>
      <c r="KH26" s="428"/>
      <c r="KI26" s="428"/>
      <c r="KJ26" s="428"/>
      <c r="KK26" s="428"/>
      <c r="KL26" s="428"/>
      <c r="KM26" s="428"/>
      <c r="KN26" s="428"/>
      <c r="KO26" s="428"/>
      <c r="KP26" s="428"/>
      <c r="KQ26" s="428"/>
      <c r="KR26" s="428"/>
      <c r="KS26" s="428"/>
      <c r="KT26" s="428"/>
      <c r="KU26" s="428"/>
      <c r="KV26" s="428"/>
      <c r="KW26" s="428"/>
      <c r="KX26" s="428"/>
      <c r="KY26" s="428"/>
      <c r="KZ26" s="428"/>
      <c r="LA26" s="428"/>
      <c r="LB26" s="428"/>
      <c r="LC26" s="428"/>
      <c r="LD26" s="428"/>
      <c r="LE26" s="428"/>
      <c r="LF26" s="428"/>
      <c r="LG26" s="428"/>
      <c r="LH26" s="428"/>
      <c r="LI26" s="428"/>
      <c r="LJ26" s="428"/>
      <c r="LK26" s="428"/>
    </row>
    <row r="27" spans="1:323" ht="24" customHeight="1" x14ac:dyDescent="0.2">
      <c r="AS27" s="18"/>
      <c r="EG27" s="18"/>
      <c r="EH27" s="18"/>
    </row>
    <row r="28" spans="1:323" x14ac:dyDescent="0.2">
      <c r="EG28" s="18"/>
      <c r="EH28" s="18"/>
    </row>
    <row r="29" spans="1:323" x14ac:dyDescent="0.2">
      <c r="EG29" s="18"/>
      <c r="EH29" s="18"/>
    </row>
    <row r="30" spans="1:323" x14ac:dyDescent="0.2">
      <c r="EG30" s="18"/>
      <c r="EH30" s="18"/>
    </row>
    <row r="31" spans="1:323" x14ac:dyDescent="0.2">
      <c r="EG31" s="18"/>
      <c r="EH31" s="18"/>
    </row>
  </sheetData>
  <autoFilter ref="A9:LK9" xr:uid="{00000000-0009-0000-0000-000003000000}">
    <sortState xmlns:xlrd2="http://schemas.microsoft.com/office/spreadsheetml/2017/richdata2" ref="A10:LK26">
      <sortCondition ref="Y9"/>
    </sortState>
  </autoFilter>
  <phoneticPr fontId="4"/>
  <conditionalFormatting sqref="AT6:AT9 AW6:AW9 AZ6:AZ9 BC6:BC9 BF6:BF9 BI6:BI9 BL6:BL9 BO6:BO9 BR6:BR9 BU6:BU9 BX6:BX9 CA6:CA9 CD6:CD9 CG6:CG9 CJ6:CJ9 CM6:CM9 CP6:CP9 CS6:CS9 CV6:CV9 CY6:CY9 DB6:DB9 DE6:DE9 DH6:DH9 DK6:DK9 DN6:DN9 DQ6:DQ9 DT6:DT9 DW6:DW9 DZ6:DZ9 EC6:EC9 EF6:EF9 A5:A24">
    <cfRule type="cellIs" dxfId="632" priority="609" stopIfTrue="1" operator="equal">
      <formula>""</formula>
    </cfRule>
  </conditionalFormatting>
  <conditionalFormatting sqref="O9:O25">
    <cfRule type="cellIs" dxfId="631" priority="607" stopIfTrue="1" operator="notEqual">
      <formula>AB9</formula>
    </cfRule>
  </conditionalFormatting>
  <conditionalFormatting sqref="Q9:Q25">
    <cfRule type="cellIs" dxfId="630" priority="606" stopIfTrue="1" operator="notEqual">
      <formula>AC9</formula>
    </cfRule>
  </conditionalFormatting>
  <conditionalFormatting sqref="AC9:AC25">
    <cfRule type="cellIs" dxfId="629" priority="605" stopIfTrue="1" operator="notEqual">
      <formula>Q9</formula>
    </cfRule>
  </conditionalFormatting>
  <conditionalFormatting sqref="R9:R25">
    <cfRule type="cellIs" dxfId="628" priority="604" stopIfTrue="1" operator="notEqual">
      <formula>Q9</formula>
    </cfRule>
  </conditionalFormatting>
  <conditionalFormatting sqref="AB8:AB25">
    <cfRule type="cellIs" dxfId="627" priority="603" stopIfTrue="1" operator="notEqual">
      <formula>O8</formula>
    </cfRule>
  </conditionalFormatting>
  <conditionalFormatting sqref="O6">
    <cfRule type="cellIs" dxfId="626" priority="583" stopIfTrue="1" operator="notEqual">
      <formula>AB6</formula>
    </cfRule>
  </conditionalFormatting>
  <conditionalFormatting sqref="Q6">
    <cfRule type="cellIs" dxfId="625" priority="582" stopIfTrue="1" operator="notEqual">
      <formula>AC6</formula>
    </cfRule>
  </conditionalFormatting>
  <conditionalFormatting sqref="AC6">
    <cfRule type="cellIs" dxfId="624" priority="581" stopIfTrue="1" operator="notEqual">
      <formula>Q6</formula>
    </cfRule>
  </conditionalFormatting>
  <conditionalFormatting sqref="R6">
    <cfRule type="cellIs" dxfId="623" priority="580" stopIfTrue="1" operator="notEqual">
      <formula>Q6</formula>
    </cfRule>
  </conditionalFormatting>
  <conditionalFormatting sqref="AB6">
    <cfRule type="cellIs" dxfId="622" priority="579" stopIfTrue="1" operator="notEqual">
      <formula>O6</formula>
    </cfRule>
  </conditionalFormatting>
  <conditionalFormatting sqref="D6">
    <cfRule type="duplicateValues" dxfId="621" priority="578" stopIfTrue="1"/>
  </conditionalFormatting>
  <conditionalFormatting sqref="D24">
    <cfRule type="duplicateValues" dxfId="620" priority="1288" stopIfTrue="1"/>
  </conditionalFormatting>
  <conditionalFormatting sqref="D24:D25">
    <cfRule type="duplicateValues" dxfId="619" priority="1289" stopIfTrue="1"/>
  </conditionalFormatting>
  <conditionalFormatting sqref="EI4">
    <cfRule type="expression" dxfId="618" priority="87" stopIfTrue="1">
      <formula>EI5="(日)"</formula>
    </cfRule>
    <cfRule type="expression" dxfId="617" priority="88" stopIfTrue="1">
      <formula>EI5="(休)"</formula>
    </cfRule>
  </conditionalFormatting>
  <conditionalFormatting sqref="HX4:HZ4">
    <cfRule type="expression" dxfId="616" priority="85" stopIfTrue="1">
      <formula>HX5="(日)"</formula>
    </cfRule>
    <cfRule type="expression" dxfId="615" priority="86" stopIfTrue="1">
      <formula>HX5="(休)"</formula>
    </cfRule>
  </conditionalFormatting>
  <conditionalFormatting sqref="IA4:IC4">
    <cfRule type="expression" dxfId="614" priority="83" stopIfTrue="1">
      <formula>IA5="(日)"</formula>
    </cfRule>
    <cfRule type="expression" dxfId="613" priority="84" stopIfTrue="1">
      <formula>IA5="(休)"</formula>
    </cfRule>
  </conditionalFormatting>
  <conditionalFormatting sqref="ID4:IF4">
    <cfRule type="expression" dxfId="612" priority="81" stopIfTrue="1">
      <formula>ID5="(日)"</formula>
    </cfRule>
    <cfRule type="expression" dxfId="611" priority="82" stopIfTrue="1">
      <formula>ID5="(休)"</formula>
    </cfRule>
  </conditionalFormatting>
  <conditionalFormatting sqref="IG4:II4">
    <cfRule type="expression" dxfId="610" priority="79" stopIfTrue="1">
      <formula>IG5="(日)"</formula>
    </cfRule>
    <cfRule type="expression" dxfId="609" priority="80" stopIfTrue="1">
      <formula>IG5="(休)"</formula>
    </cfRule>
  </conditionalFormatting>
  <conditionalFormatting sqref="IJ4:IL4">
    <cfRule type="expression" dxfId="608" priority="77" stopIfTrue="1">
      <formula>IJ5="(日)"</formula>
    </cfRule>
    <cfRule type="expression" dxfId="607" priority="78" stopIfTrue="1">
      <formula>IJ5="(休)"</formula>
    </cfRule>
  </conditionalFormatting>
  <conditionalFormatting sqref="IM4:IO4">
    <cfRule type="expression" dxfId="606" priority="75" stopIfTrue="1">
      <formula>IM5="(日)"</formula>
    </cfRule>
    <cfRule type="expression" dxfId="605" priority="76" stopIfTrue="1">
      <formula>IM5="(休)"</formula>
    </cfRule>
  </conditionalFormatting>
  <conditionalFormatting sqref="IM4:IO4">
    <cfRule type="expression" dxfId="604" priority="73" stopIfTrue="1">
      <formula>IM5="(日)"</formula>
    </cfRule>
    <cfRule type="expression" dxfId="603" priority="74" stopIfTrue="1">
      <formula>IM5="(休)"</formula>
    </cfRule>
  </conditionalFormatting>
  <conditionalFormatting sqref="IP4:IR4">
    <cfRule type="expression" dxfId="602" priority="71" stopIfTrue="1">
      <formula>IP5="(日)"</formula>
    </cfRule>
    <cfRule type="expression" dxfId="601" priority="72" stopIfTrue="1">
      <formula>IP5="(休)"</formula>
    </cfRule>
  </conditionalFormatting>
  <conditionalFormatting sqref="IS4:IU4">
    <cfRule type="expression" dxfId="600" priority="69" stopIfTrue="1">
      <formula>IS5="(日)"</formula>
    </cfRule>
    <cfRule type="expression" dxfId="599" priority="70" stopIfTrue="1">
      <formula>IS5="(休)"</formula>
    </cfRule>
  </conditionalFormatting>
  <conditionalFormatting sqref="IV4:IX4">
    <cfRule type="expression" dxfId="598" priority="67" stopIfTrue="1">
      <formula>IV5="(日)"</formula>
    </cfRule>
    <cfRule type="expression" dxfId="597" priority="68" stopIfTrue="1">
      <formula>IV5="(休)"</formula>
    </cfRule>
  </conditionalFormatting>
  <conditionalFormatting sqref="IY4:JA4">
    <cfRule type="expression" dxfId="596" priority="65" stopIfTrue="1">
      <formula>IY5="(日)"</formula>
    </cfRule>
    <cfRule type="expression" dxfId="595" priority="66" stopIfTrue="1">
      <formula>IY5="(休)"</formula>
    </cfRule>
  </conditionalFormatting>
  <conditionalFormatting sqref="JB4">
    <cfRule type="expression" dxfId="594" priority="63" stopIfTrue="1">
      <formula>JB5="(日)"</formula>
    </cfRule>
    <cfRule type="expression" dxfId="593" priority="64" stopIfTrue="1">
      <formula>JB5="(休)"</formula>
    </cfRule>
  </conditionalFormatting>
  <conditionalFormatting sqref="JB4:JD4">
    <cfRule type="expression" dxfId="592" priority="61" stopIfTrue="1">
      <formula>JB5="(日)"</formula>
    </cfRule>
    <cfRule type="expression" dxfId="591" priority="62" stopIfTrue="1">
      <formula>JB5="(休)"</formula>
    </cfRule>
  </conditionalFormatting>
  <conditionalFormatting sqref="JB4:JD4">
    <cfRule type="expression" dxfId="590" priority="59" stopIfTrue="1">
      <formula>JB5="(日)"</formula>
    </cfRule>
    <cfRule type="expression" dxfId="589" priority="60" stopIfTrue="1">
      <formula>JB5="(休)"</formula>
    </cfRule>
  </conditionalFormatting>
  <conditionalFormatting sqref="JE4:JG4">
    <cfRule type="expression" dxfId="588" priority="57" stopIfTrue="1">
      <formula>JE5="(日)"</formula>
    </cfRule>
    <cfRule type="expression" dxfId="587" priority="58" stopIfTrue="1">
      <formula>JE5="(休)"</formula>
    </cfRule>
  </conditionalFormatting>
  <conditionalFormatting sqref="JH4:JJ4">
    <cfRule type="expression" dxfId="586" priority="55" stopIfTrue="1">
      <formula>JH5="(日)"</formula>
    </cfRule>
    <cfRule type="expression" dxfId="585" priority="56" stopIfTrue="1">
      <formula>JH5="(休)"</formula>
    </cfRule>
  </conditionalFormatting>
  <conditionalFormatting sqref="JH4:JJ4">
    <cfRule type="expression" dxfId="584" priority="53" stopIfTrue="1">
      <formula>JH5="(日)"</formula>
    </cfRule>
    <cfRule type="expression" dxfId="583" priority="54" stopIfTrue="1">
      <formula>JH5="(休)"</formula>
    </cfRule>
  </conditionalFormatting>
  <conditionalFormatting sqref="JK4:JM4">
    <cfRule type="expression" dxfId="582" priority="51" stopIfTrue="1">
      <formula>JK5="(日)"</formula>
    </cfRule>
    <cfRule type="expression" dxfId="581" priority="52" stopIfTrue="1">
      <formula>JK5="(休)"</formula>
    </cfRule>
  </conditionalFormatting>
  <conditionalFormatting sqref="JN4:JP4">
    <cfRule type="expression" dxfId="580" priority="49" stopIfTrue="1">
      <formula>JN5="(日)"</formula>
    </cfRule>
    <cfRule type="expression" dxfId="579" priority="50" stopIfTrue="1">
      <formula>JN5="(休)"</formula>
    </cfRule>
  </conditionalFormatting>
  <conditionalFormatting sqref="JQ4:JS4">
    <cfRule type="expression" dxfId="578" priority="47" stopIfTrue="1">
      <formula>JQ5="(日)"</formula>
    </cfRule>
    <cfRule type="expression" dxfId="577" priority="48" stopIfTrue="1">
      <formula>JQ5="(休)"</formula>
    </cfRule>
  </conditionalFormatting>
  <conditionalFormatting sqref="JT4:JV4">
    <cfRule type="expression" dxfId="576" priority="45" stopIfTrue="1">
      <formula>JT5="(日)"</formula>
    </cfRule>
    <cfRule type="expression" dxfId="575" priority="46" stopIfTrue="1">
      <formula>JT5="(休)"</formula>
    </cfRule>
  </conditionalFormatting>
  <conditionalFormatting sqref="JW4">
    <cfRule type="expression" dxfId="574" priority="43" stopIfTrue="1">
      <formula>JW5="(日)"</formula>
    </cfRule>
    <cfRule type="expression" dxfId="573" priority="44" stopIfTrue="1">
      <formula>JW5="(休)"</formula>
    </cfRule>
  </conditionalFormatting>
  <conditionalFormatting sqref="JW4:JY4">
    <cfRule type="expression" dxfId="572" priority="41" stopIfTrue="1">
      <formula>JW5="(日)"</formula>
    </cfRule>
    <cfRule type="expression" dxfId="571" priority="42" stopIfTrue="1">
      <formula>JW5="(休)"</formula>
    </cfRule>
  </conditionalFormatting>
  <conditionalFormatting sqref="JW4:JY4">
    <cfRule type="expression" dxfId="570" priority="39" stopIfTrue="1">
      <formula>JW5="(日)"</formula>
    </cfRule>
    <cfRule type="expression" dxfId="569" priority="40" stopIfTrue="1">
      <formula>JW5="(休)"</formula>
    </cfRule>
  </conditionalFormatting>
  <conditionalFormatting sqref="JZ4:KB4">
    <cfRule type="expression" dxfId="568" priority="37" stopIfTrue="1">
      <formula>JZ5="(日)"</formula>
    </cfRule>
    <cfRule type="expression" dxfId="567" priority="38" stopIfTrue="1">
      <formula>JZ5="(休)"</formula>
    </cfRule>
  </conditionalFormatting>
  <conditionalFormatting sqref="KC4:KE4">
    <cfRule type="expression" dxfId="566" priority="35" stopIfTrue="1">
      <formula>KC5="(日)"</formula>
    </cfRule>
    <cfRule type="expression" dxfId="565" priority="36" stopIfTrue="1">
      <formula>KC5="(休)"</formula>
    </cfRule>
  </conditionalFormatting>
  <conditionalFormatting sqref="KC4:KE4">
    <cfRule type="expression" dxfId="564" priority="33" stopIfTrue="1">
      <formula>KC5="(日)"</formula>
    </cfRule>
    <cfRule type="expression" dxfId="563" priority="34" stopIfTrue="1">
      <formula>KC5="(休)"</formula>
    </cfRule>
  </conditionalFormatting>
  <conditionalFormatting sqref="KF4:KH4">
    <cfRule type="expression" dxfId="562" priority="31" stopIfTrue="1">
      <formula>KF5="(日)"</formula>
    </cfRule>
    <cfRule type="expression" dxfId="561" priority="32" stopIfTrue="1">
      <formula>KF5="(休)"</formula>
    </cfRule>
  </conditionalFormatting>
  <conditionalFormatting sqref="KI4:KK4">
    <cfRule type="expression" dxfId="560" priority="29" stopIfTrue="1">
      <formula>KI5="(日)"</formula>
    </cfRule>
    <cfRule type="expression" dxfId="559" priority="30" stopIfTrue="1">
      <formula>KI5="(休)"</formula>
    </cfRule>
  </conditionalFormatting>
  <conditionalFormatting sqref="KL4:KN4">
    <cfRule type="expression" dxfId="558" priority="27" stopIfTrue="1">
      <formula>KL5="(日)"</formula>
    </cfRule>
    <cfRule type="expression" dxfId="557" priority="28" stopIfTrue="1">
      <formula>KL5="(休)"</formula>
    </cfRule>
  </conditionalFormatting>
  <conditionalFormatting sqref="KO4:KQ4">
    <cfRule type="expression" dxfId="556" priority="25" stopIfTrue="1">
      <formula>KO5="(日)"</formula>
    </cfRule>
    <cfRule type="expression" dxfId="555" priority="26" stopIfTrue="1">
      <formula>KO5="(休)"</formula>
    </cfRule>
  </conditionalFormatting>
  <conditionalFormatting sqref="KR4">
    <cfRule type="expression" dxfId="554" priority="23" stopIfTrue="1">
      <formula>KR5="(日)"</formula>
    </cfRule>
    <cfRule type="expression" dxfId="553" priority="24" stopIfTrue="1">
      <formula>KR5="(休)"</formula>
    </cfRule>
  </conditionalFormatting>
  <conditionalFormatting sqref="KR4:KT4">
    <cfRule type="expression" dxfId="552" priority="21" stopIfTrue="1">
      <formula>KR5="(日)"</formula>
    </cfRule>
    <cfRule type="expression" dxfId="551" priority="22" stopIfTrue="1">
      <formula>KR5="(休)"</formula>
    </cfRule>
  </conditionalFormatting>
  <conditionalFormatting sqref="KR4:KT4">
    <cfRule type="expression" dxfId="550" priority="19" stopIfTrue="1">
      <formula>KR5="(日)"</formula>
    </cfRule>
    <cfRule type="expression" dxfId="549" priority="20" stopIfTrue="1">
      <formula>KR5="(休)"</formula>
    </cfRule>
  </conditionalFormatting>
  <conditionalFormatting sqref="KU4:KW4">
    <cfRule type="expression" dxfId="548" priority="17" stopIfTrue="1">
      <formula>KU5="(日)"</formula>
    </cfRule>
    <cfRule type="expression" dxfId="547" priority="18" stopIfTrue="1">
      <formula>KU5="(休)"</formula>
    </cfRule>
  </conditionalFormatting>
  <conditionalFormatting sqref="KX4:KZ4">
    <cfRule type="expression" dxfId="546" priority="15" stopIfTrue="1">
      <formula>KX5="(日)"</formula>
    </cfRule>
    <cfRule type="expression" dxfId="545" priority="16" stopIfTrue="1">
      <formula>KX5="(休)"</formula>
    </cfRule>
  </conditionalFormatting>
  <conditionalFormatting sqref="KX4:KZ4">
    <cfRule type="expression" dxfId="544" priority="13" stopIfTrue="1">
      <formula>KX5="(日)"</formula>
    </cfRule>
    <cfRule type="expression" dxfId="543" priority="14" stopIfTrue="1">
      <formula>KX5="(休)"</formula>
    </cfRule>
  </conditionalFormatting>
  <conditionalFormatting sqref="LA4:LC4">
    <cfRule type="expression" dxfId="542" priority="11" stopIfTrue="1">
      <formula>LA5="(日)"</formula>
    </cfRule>
    <cfRule type="expression" dxfId="541" priority="12" stopIfTrue="1">
      <formula>LA5="(休)"</formula>
    </cfRule>
  </conditionalFormatting>
  <conditionalFormatting sqref="LD4:LF4">
    <cfRule type="expression" dxfId="540" priority="9" stopIfTrue="1">
      <formula>LD5="(日)"</formula>
    </cfRule>
    <cfRule type="expression" dxfId="539" priority="10" stopIfTrue="1">
      <formula>LD5="(休)"</formula>
    </cfRule>
  </conditionalFormatting>
  <conditionalFormatting sqref="LG4:LI4">
    <cfRule type="expression" dxfId="538" priority="7" stopIfTrue="1">
      <formula>LG5="(日)"</formula>
    </cfRule>
    <cfRule type="expression" dxfId="537" priority="8" stopIfTrue="1">
      <formula>LG5="(休)"</formula>
    </cfRule>
  </conditionalFormatting>
  <conditionalFormatting sqref="LK4">
    <cfRule type="expression" dxfId="536" priority="5" stopIfTrue="1">
      <formula>LK5="(日)"</formula>
    </cfRule>
    <cfRule type="expression" dxfId="535" priority="6" stopIfTrue="1">
      <formula>LK5="(休)"</formula>
    </cfRule>
  </conditionalFormatting>
  <conditionalFormatting sqref="AU4:ED4">
    <cfRule type="expression" dxfId="534" priority="3" stopIfTrue="1">
      <formula>AU5="(日)"</formula>
    </cfRule>
    <cfRule type="expression" dxfId="533" priority="4" stopIfTrue="1">
      <formula>AU5="(休)"</formula>
    </cfRule>
  </conditionalFormatting>
  <conditionalFormatting sqref="AT4">
    <cfRule type="expression" dxfId="532" priority="1" stopIfTrue="1">
      <formula>AT5="(日)"</formula>
    </cfRule>
    <cfRule type="expression" dxfId="531" priority="2" stopIfTrue="1">
      <formula>AT5="(休)"</formula>
    </cfRule>
  </conditionalFormatting>
  <conditionalFormatting sqref="HX4:LK4">
    <cfRule type="expression" dxfId="530" priority="91" stopIfTrue="1">
      <formula>HX5="(日)"</formula>
    </cfRule>
    <cfRule type="expression" dxfId="529" priority="92" stopIfTrue="1">
      <formula>HX5="(休)"</formula>
    </cfRule>
  </conditionalFormatting>
  <conditionalFormatting sqref="EJ4:HS4 HW4">
    <cfRule type="expression" dxfId="528" priority="89" stopIfTrue="1">
      <formula>EJ5="(日)"</formula>
    </cfRule>
    <cfRule type="expression" dxfId="527" priority="90" stopIfTrue="1">
      <formula>EJ5="(休)"</formula>
    </cfRule>
  </conditionalFormatting>
  <conditionalFormatting sqref="D10:D23">
    <cfRule type="duplicateValues" dxfId="526" priority="17920" stopIfTrue="1"/>
  </conditionalFormatting>
  <pageMargins left="0.19685039370078741" right="0.19685039370078741" top="0.43307086614173229" bottom="0.47244094488188981" header="0.19685039370078741" footer="0.19685039370078741"/>
  <pageSetup paperSize="8" scale="50" orientation="landscape" r:id="rId1"/>
  <headerFooter>
    <oddFooter>&amp;L&amp;6&amp;Z&amp;F
&amp;F/&amp;A&amp;C&amp;P/&amp;N&amp;R出力日：&amp;D/&amp;T</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tabColor rgb="FFFFCCFF"/>
  </sheetPr>
  <dimension ref="A1:LK57"/>
  <sheetViews>
    <sheetView showGridLines="0" zoomScale="80" zoomScaleNormal="80" workbookViewId="0">
      <pane xSplit="10" ySplit="9" topLeftCell="HZ14" activePane="bottomRight" state="frozen"/>
      <selection activeCell="EF3" sqref="EF3"/>
      <selection pane="topRight" activeCell="EF3" sqref="EF3"/>
      <selection pane="bottomLeft" activeCell="EF3" sqref="EF3"/>
      <selection pane="bottomRight" activeCell="D10" sqref="D10:D11"/>
    </sheetView>
  </sheetViews>
  <sheetFormatPr defaultRowHeight="12" x14ac:dyDescent="0.2"/>
  <cols>
    <col min="1" max="1" width="6.296875" style="2" customWidth="1"/>
    <col min="2" max="2" width="6.8984375" style="1" customWidth="1"/>
    <col min="3" max="3" width="6.69921875" customWidth="1"/>
    <col min="4" max="4" width="7.3984375" customWidth="1"/>
    <col min="5" max="5" width="6.69921875" style="45" customWidth="1"/>
    <col min="6" max="6" width="22.09765625" style="2" customWidth="1"/>
    <col min="7" max="7" width="4.296875" style="2" customWidth="1"/>
    <col min="8" max="8" width="2.09765625" style="2" customWidth="1"/>
    <col min="9" max="9" width="2.69921875" style="2" customWidth="1"/>
    <col min="10" max="10" width="7.59765625" style="14" customWidth="1"/>
    <col min="11" max="11" width="22.09765625" style="2" customWidth="1"/>
    <col min="12" max="12" width="4.296875" style="2" customWidth="1"/>
    <col min="13" max="13" width="2.09765625" style="2" customWidth="1"/>
    <col min="14" max="14" width="2.69921875" style="2" customWidth="1"/>
    <col min="15" max="15" width="6.69921875" style="14" customWidth="1"/>
    <col min="16" max="16" width="1.8984375" style="2" customWidth="1"/>
    <col min="17" max="17" width="6.69921875" style="61" customWidth="1"/>
    <col min="18" max="18" width="7" style="19" customWidth="1"/>
    <col min="19" max="19" width="14.8984375" style="2" customWidth="1"/>
    <col min="20" max="20" width="4.59765625" style="87" customWidth="1"/>
    <col min="21" max="21" width="5.69921875" style="1" hidden="1" customWidth="1"/>
    <col min="22" max="22" width="4.09765625" hidden="1" customWidth="1"/>
    <col min="23" max="23" width="6.69921875" style="1" customWidth="1"/>
    <col min="24" max="24" width="6.3984375" style="1" customWidth="1"/>
    <col min="25" max="25" width="6.59765625" style="1" customWidth="1"/>
    <col min="26" max="26" width="6.69921875" style="1" customWidth="1"/>
    <col min="27" max="27" width="6.3984375" style="1" customWidth="1"/>
    <col min="28" max="28" width="6.69921875" style="18" customWidth="1"/>
    <col min="29" max="29" width="8.296875" style="18" bestFit="1" customWidth="1"/>
    <col min="30" max="30" width="18.09765625" style="34" customWidth="1"/>
    <col min="31" max="31" width="4" customWidth="1"/>
    <col min="32" max="32" width="3.59765625" style="7" customWidth="1"/>
    <col min="33" max="34" width="3.69921875" style="2" customWidth="1"/>
    <col min="35" max="35" width="5" style="44" customWidth="1"/>
    <col min="36" max="36" width="2.69921875" style="44" customWidth="1"/>
    <col min="37" max="37" width="5" style="46" customWidth="1"/>
    <col min="38" max="42" width="1.59765625" customWidth="1"/>
    <col min="43" max="43" width="3.3984375" style="92" customWidth="1"/>
    <col min="44" max="44" width="7.69921875" customWidth="1"/>
    <col min="45" max="45" width="2.69921875" hidden="1" customWidth="1"/>
    <col min="46" max="46" width="6.69921875" style="18" hidden="1" customWidth="1"/>
    <col min="47" max="48" width="2.69921875" style="18" hidden="1" customWidth="1"/>
    <col min="49" max="49" width="6.69921875" style="18" hidden="1" customWidth="1"/>
    <col min="50" max="51" width="2.69921875" style="18" hidden="1" customWidth="1"/>
    <col min="52" max="52" width="6.69921875" style="18" hidden="1" customWidth="1"/>
    <col min="53" max="54" width="2.69921875" style="18" hidden="1" customWidth="1"/>
    <col min="55" max="55" width="6.69921875" style="18" hidden="1" customWidth="1"/>
    <col min="56" max="57" width="2.69921875" style="18" hidden="1" customWidth="1"/>
    <col min="58" max="58" width="6.69921875" style="18" hidden="1" customWidth="1"/>
    <col min="59" max="60" width="2.69921875" style="18" hidden="1" customWidth="1"/>
    <col min="61" max="61" width="6.69921875" style="18" hidden="1" customWidth="1"/>
    <col min="62" max="63" width="2.69921875" style="18" hidden="1" customWidth="1"/>
    <col min="64" max="64" width="6.69921875" style="18" hidden="1" customWidth="1"/>
    <col min="65" max="66" width="2.69921875" style="18" hidden="1" customWidth="1"/>
    <col min="67" max="67" width="6.69921875" style="18" hidden="1" customWidth="1"/>
    <col min="68" max="69" width="2.69921875" style="18" hidden="1" customWidth="1"/>
    <col min="70" max="70" width="6.69921875" style="18" hidden="1" customWidth="1"/>
    <col min="71" max="72" width="2.69921875" style="18" hidden="1" customWidth="1"/>
    <col min="73" max="73" width="6.69921875" style="18" hidden="1" customWidth="1"/>
    <col min="74" max="75" width="2.69921875" style="18" hidden="1" customWidth="1"/>
    <col min="76" max="76" width="6.69921875" style="18" hidden="1" customWidth="1"/>
    <col min="77" max="78" width="2.69921875" style="18" hidden="1" customWidth="1"/>
    <col min="79" max="79" width="6.69921875" style="18" hidden="1" customWidth="1"/>
    <col min="80" max="81" width="2.69921875" style="18" hidden="1" customWidth="1"/>
    <col min="82" max="82" width="6.69921875" style="18" hidden="1" customWidth="1"/>
    <col min="83" max="84" width="2.69921875" style="18" hidden="1" customWidth="1"/>
    <col min="85" max="85" width="6.69921875" style="18" hidden="1" customWidth="1"/>
    <col min="86" max="87" width="2.69921875" style="18" hidden="1" customWidth="1"/>
    <col min="88" max="88" width="6.69921875" style="18" hidden="1" customWidth="1"/>
    <col min="89" max="90" width="2.69921875" style="18" hidden="1" customWidth="1"/>
    <col min="91" max="91" width="6.69921875" style="18" hidden="1" customWidth="1"/>
    <col min="92" max="93" width="2.69921875" style="18" hidden="1" customWidth="1"/>
    <col min="94" max="94" width="6.69921875" style="18" hidden="1" customWidth="1"/>
    <col min="95" max="96" width="2.69921875" style="18" hidden="1" customWidth="1"/>
    <col min="97" max="97" width="6.69921875" style="18" hidden="1" customWidth="1"/>
    <col min="98" max="99" width="2.69921875" style="18" hidden="1" customWidth="1"/>
    <col min="100" max="100" width="6.69921875" style="18" hidden="1" customWidth="1"/>
    <col min="101" max="102" width="2.69921875" style="18" hidden="1" customWidth="1"/>
    <col min="103" max="103" width="6.69921875" style="18" hidden="1" customWidth="1"/>
    <col min="104" max="105" width="2.69921875" style="18" hidden="1" customWidth="1"/>
    <col min="106" max="106" width="6.69921875" style="18" hidden="1" customWidth="1"/>
    <col min="107" max="108" width="2.69921875" style="18" hidden="1" customWidth="1"/>
    <col min="109" max="109" width="6.69921875" style="18" hidden="1" customWidth="1"/>
    <col min="110" max="111" width="2.69921875" style="18" hidden="1" customWidth="1"/>
    <col min="112" max="112" width="6.69921875" style="18" hidden="1" customWidth="1"/>
    <col min="113" max="114" width="2.69921875" style="18" hidden="1" customWidth="1"/>
    <col min="115" max="115" width="6.69921875" style="18" hidden="1" customWidth="1"/>
    <col min="116" max="117" width="2.69921875" style="18" hidden="1" customWidth="1"/>
    <col min="118" max="118" width="6.69921875" style="18" hidden="1" customWidth="1"/>
    <col min="119" max="120" width="2.69921875" style="18" hidden="1" customWidth="1"/>
    <col min="121" max="121" width="6.69921875" style="18" hidden="1" customWidth="1"/>
    <col min="122" max="123" width="2.69921875" style="18" hidden="1" customWidth="1"/>
    <col min="124" max="124" width="6.69921875" style="18" hidden="1" customWidth="1"/>
    <col min="125" max="126" width="2.69921875" style="18" hidden="1" customWidth="1"/>
    <col min="127" max="127" width="6.69921875" style="18" hidden="1" customWidth="1"/>
    <col min="128" max="129" width="2.69921875" style="18" hidden="1" customWidth="1"/>
    <col min="130" max="130" width="6.69921875" style="18" hidden="1" customWidth="1"/>
    <col min="131" max="132" width="2.69921875" style="18" hidden="1" customWidth="1"/>
    <col min="133" max="133" width="6.69921875" style="18" hidden="1" customWidth="1"/>
    <col min="134" max="135" width="2.69921875" style="18" hidden="1" customWidth="1"/>
    <col min="136" max="136" width="6.69921875" style="18" hidden="1" customWidth="1"/>
    <col min="137" max="138" width="2.69921875" hidden="1" customWidth="1"/>
    <col min="139" max="139" width="6.69921875" style="18" hidden="1" customWidth="1"/>
    <col min="140" max="141" width="2.69921875" style="18" hidden="1" customWidth="1"/>
    <col min="142" max="142" width="6.69921875" style="18" hidden="1" customWidth="1"/>
    <col min="143" max="144" width="2.69921875" style="18" hidden="1" customWidth="1"/>
    <col min="145" max="145" width="6.69921875" style="18" hidden="1" customWidth="1"/>
    <col min="146" max="147" width="2.69921875" style="18" hidden="1" customWidth="1"/>
    <col min="148" max="148" width="6.69921875" style="18" hidden="1" customWidth="1"/>
    <col min="149" max="150" width="2.69921875" style="18" hidden="1" customWidth="1"/>
    <col min="151" max="151" width="6.69921875" style="18" hidden="1" customWidth="1"/>
    <col min="152" max="153" width="2.69921875" style="18" hidden="1" customWidth="1"/>
    <col min="154" max="154" width="6.69921875" style="18" hidden="1" customWidth="1"/>
    <col min="155" max="155" width="3" style="18" hidden="1" customWidth="1"/>
    <col min="156" max="156" width="2.69921875" style="18" hidden="1" customWidth="1"/>
    <col min="157" max="157" width="6.69921875" style="18" hidden="1" customWidth="1"/>
    <col min="158" max="159" width="2.69921875" style="18" hidden="1" customWidth="1"/>
    <col min="160" max="160" width="6.69921875" style="18" hidden="1" customWidth="1"/>
    <col min="161" max="162" width="2.69921875" style="18" hidden="1" customWidth="1"/>
    <col min="163" max="163" width="6.69921875" style="18" hidden="1" customWidth="1"/>
    <col min="164" max="164" width="2.69921875" style="18" hidden="1" customWidth="1"/>
    <col min="165" max="165" width="2.69921875" style="18" customWidth="1"/>
    <col min="166" max="166" width="6.69921875" style="18" customWidth="1"/>
    <col min="167" max="168" width="2.69921875" style="18" customWidth="1"/>
    <col min="169" max="169" width="6.69921875" style="18" customWidth="1"/>
    <col min="170" max="171" width="2.69921875" style="18" customWidth="1"/>
    <col min="172" max="172" width="6.69921875" style="18" customWidth="1"/>
    <col min="173" max="174" width="2.69921875" style="18" customWidth="1"/>
    <col min="175" max="175" width="6.69921875" style="18" customWidth="1"/>
    <col min="176" max="177" width="2.69921875" style="18" customWidth="1"/>
    <col min="178" max="178" width="6.69921875" style="18" customWidth="1"/>
    <col min="179" max="180" width="2.69921875" style="18" customWidth="1"/>
    <col min="181" max="181" width="6.69921875" style="18" customWidth="1"/>
    <col min="182" max="183" width="2.69921875" style="18" customWidth="1"/>
    <col min="184" max="184" width="6.69921875" style="18" customWidth="1"/>
    <col min="185" max="186" width="2.69921875" style="18" customWidth="1"/>
    <col min="187" max="187" width="7.8984375" style="18" customWidth="1"/>
    <col min="188" max="189" width="2.69921875" style="18" customWidth="1"/>
    <col min="190" max="190" width="6.69921875" style="18" customWidth="1"/>
    <col min="191" max="192" width="2.69921875" style="18" customWidth="1"/>
    <col min="193" max="193" width="6.69921875" style="18" customWidth="1"/>
    <col min="194" max="195" width="2.69921875" style="18" customWidth="1"/>
    <col min="196" max="196" width="6.69921875" style="18" customWidth="1"/>
    <col min="197" max="198" width="2.69921875" style="18" customWidth="1"/>
    <col min="199" max="199" width="6.69921875" style="18" customWidth="1"/>
    <col min="200" max="201" width="2.69921875" style="18" customWidth="1"/>
    <col min="202" max="202" width="6.69921875" style="18" customWidth="1"/>
    <col min="203" max="204" width="2.69921875" style="18" customWidth="1"/>
    <col min="205" max="205" width="6.69921875" style="18" customWidth="1"/>
    <col min="206" max="207" width="2.69921875" style="18" customWidth="1"/>
    <col min="208" max="208" width="6.69921875" style="18" customWidth="1"/>
    <col min="209" max="210" width="2.69921875" style="18" customWidth="1"/>
    <col min="211" max="211" width="6.69921875" style="18" customWidth="1"/>
    <col min="212" max="213" width="2.69921875" style="18" customWidth="1"/>
    <col min="214" max="214" width="6.69921875" style="18" customWidth="1"/>
    <col min="215" max="216" width="2.69921875" style="18" customWidth="1"/>
    <col min="217" max="217" width="6.69921875" style="18" customWidth="1"/>
    <col min="218" max="219" width="2.69921875" style="18" customWidth="1"/>
    <col min="220" max="220" width="6.69921875" style="18" customWidth="1"/>
    <col min="221" max="222" width="2.69921875" style="18" customWidth="1"/>
    <col min="223" max="223" width="6.69921875" style="18" customWidth="1"/>
    <col min="224" max="225" width="2.69921875" style="18" customWidth="1"/>
    <col min="226" max="226" width="6.69921875" style="18" customWidth="1"/>
    <col min="227" max="228" width="2.69921875" style="18" customWidth="1"/>
    <col min="229" max="229" width="6.69921875" style="18" customWidth="1"/>
    <col min="230" max="231" width="2.69921875" style="18" customWidth="1"/>
    <col min="232" max="232" width="6.69921875" style="18" customWidth="1"/>
    <col min="233" max="234" width="2.69921875" style="18" customWidth="1"/>
    <col min="235" max="235" width="6.69921875" style="18" customWidth="1"/>
    <col min="236" max="237" width="2.69921875" style="18" customWidth="1"/>
    <col min="238" max="238" width="6.69921875" style="18" customWidth="1"/>
    <col min="239" max="240" width="2.69921875" style="18" customWidth="1"/>
    <col min="241" max="241" width="6.69921875" style="18" customWidth="1"/>
    <col min="242" max="243" width="2.69921875" style="18" customWidth="1"/>
    <col min="244" max="244" width="6.69921875" style="18" customWidth="1"/>
    <col min="245" max="246" width="2.69921875" style="18" customWidth="1"/>
    <col min="247" max="247" width="6.69921875" style="18" customWidth="1"/>
    <col min="248" max="249" width="2.69921875" style="18" customWidth="1"/>
    <col min="250" max="250" width="6.69921875" style="18" customWidth="1"/>
    <col min="251" max="252" width="2.69921875" style="18" customWidth="1"/>
    <col min="253" max="253" width="6.69921875" style="18" customWidth="1"/>
    <col min="254" max="255" width="2.69921875" style="18" customWidth="1"/>
    <col min="256" max="256" width="6.69921875" style="18" customWidth="1"/>
    <col min="257" max="258" width="2.69921875" style="18" customWidth="1"/>
    <col min="259" max="259" width="6.69921875" style="18" customWidth="1"/>
    <col min="260" max="261" width="2.69921875" style="18" customWidth="1"/>
    <col min="262" max="262" width="6.69921875" style="18" customWidth="1"/>
    <col min="263" max="264" width="2.69921875" style="18" customWidth="1"/>
    <col min="265" max="265" width="6.69921875" style="18" customWidth="1"/>
    <col min="266" max="267" width="2.69921875" style="18" customWidth="1"/>
    <col min="268" max="268" width="6.69921875" style="18" customWidth="1"/>
    <col min="269" max="270" width="2.69921875" style="18" customWidth="1"/>
    <col min="271" max="271" width="6.69921875" style="18" customWidth="1"/>
    <col min="272" max="273" width="2.69921875" style="18" customWidth="1"/>
    <col min="274" max="274" width="6.69921875" style="18" customWidth="1"/>
    <col min="275" max="276" width="2.69921875" style="18" customWidth="1"/>
    <col min="277" max="277" width="6.69921875" style="18" customWidth="1"/>
    <col min="278" max="279" width="2.69921875" style="18" customWidth="1"/>
    <col min="280" max="280" width="6.69921875" style="18" customWidth="1"/>
    <col min="281" max="282" width="2.69921875" style="18" customWidth="1"/>
    <col min="283" max="283" width="6.69921875" style="18" customWidth="1"/>
    <col min="284" max="285" width="2.69921875" style="18" customWidth="1"/>
    <col min="286" max="286" width="6.69921875" style="18" customWidth="1"/>
    <col min="287" max="288" width="2.69921875" style="18" customWidth="1"/>
    <col min="289" max="289" width="6.69921875" style="18" customWidth="1"/>
    <col min="290" max="291" width="2.69921875" style="18" customWidth="1"/>
    <col min="292" max="292" width="6.69921875" style="18" customWidth="1"/>
    <col min="293" max="294" width="2.69921875" style="18" customWidth="1"/>
    <col min="295" max="295" width="6.69921875" style="18" customWidth="1"/>
    <col min="296" max="297" width="2.69921875" style="18" customWidth="1"/>
    <col min="298" max="298" width="6.69921875" style="18" customWidth="1"/>
    <col min="299" max="300" width="2.69921875" style="18" customWidth="1"/>
    <col min="301" max="301" width="6.69921875" style="18" customWidth="1"/>
    <col min="302" max="303" width="2.69921875" style="18" customWidth="1"/>
    <col min="304" max="304" width="6.69921875" style="18" customWidth="1"/>
    <col min="305" max="306" width="2.69921875" style="18" customWidth="1"/>
    <col min="307" max="307" width="6.69921875" style="18" customWidth="1"/>
    <col min="308" max="309" width="2.69921875" style="18" customWidth="1"/>
    <col min="310" max="310" width="6.69921875" style="18" customWidth="1"/>
    <col min="311" max="312" width="2.69921875" style="18" customWidth="1"/>
    <col min="313" max="313" width="6.69921875" style="18" customWidth="1"/>
    <col min="314" max="315" width="2.69921875" style="18" customWidth="1"/>
    <col min="316" max="316" width="6.69921875" style="18" customWidth="1"/>
    <col min="317" max="318" width="2.69921875" style="18" customWidth="1"/>
    <col min="319" max="319" width="6.69921875" style="18" customWidth="1"/>
    <col min="320" max="321" width="2.69921875" style="18" customWidth="1"/>
    <col min="322" max="322" width="6.69921875" style="18" customWidth="1"/>
    <col min="323" max="323" width="2.69921875" style="18" customWidth="1"/>
  </cols>
  <sheetData>
    <row r="1" spans="1:323" s="33" customFormat="1" x14ac:dyDescent="0.2">
      <c r="A1" s="62">
        <v>1</v>
      </c>
      <c r="B1" s="62">
        <v>2</v>
      </c>
      <c r="C1" s="62">
        <v>3</v>
      </c>
      <c r="D1" s="62">
        <v>4</v>
      </c>
      <c r="E1" s="62">
        <v>5</v>
      </c>
      <c r="F1" s="62">
        <v>6</v>
      </c>
      <c r="G1" s="62">
        <v>7</v>
      </c>
      <c r="H1" s="62">
        <v>8</v>
      </c>
      <c r="I1" s="62">
        <v>9</v>
      </c>
      <c r="J1" s="62">
        <v>10</v>
      </c>
      <c r="K1" s="62">
        <v>11</v>
      </c>
      <c r="L1" s="62">
        <v>12</v>
      </c>
      <c r="M1" s="62">
        <v>13</v>
      </c>
      <c r="N1" s="62">
        <v>14</v>
      </c>
      <c r="O1" s="62">
        <v>15</v>
      </c>
      <c r="P1" s="62">
        <v>16</v>
      </c>
      <c r="Q1" s="62">
        <v>17</v>
      </c>
      <c r="R1" s="62">
        <v>18</v>
      </c>
      <c r="S1" s="62">
        <v>19</v>
      </c>
      <c r="T1" s="85">
        <v>20</v>
      </c>
      <c r="U1" s="62">
        <v>21</v>
      </c>
      <c r="V1" s="62">
        <v>22</v>
      </c>
      <c r="W1" s="62">
        <v>23</v>
      </c>
      <c r="X1" s="62">
        <v>24</v>
      </c>
      <c r="Y1" s="62"/>
      <c r="Z1" s="62">
        <v>26</v>
      </c>
      <c r="AA1" s="62">
        <v>27</v>
      </c>
      <c r="AB1" s="62">
        <v>28</v>
      </c>
      <c r="AC1" s="62">
        <v>29</v>
      </c>
      <c r="AD1" s="62">
        <v>30</v>
      </c>
      <c r="AE1" s="62">
        <v>31</v>
      </c>
      <c r="AF1" s="62">
        <v>32</v>
      </c>
      <c r="AG1" s="62">
        <v>33</v>
      </c>
      <c r="AH1" s="62">
        <v>34</v>
      </c>
      <c r="AI1" s="83">
        <v>35</v>
      </c>
      <c r="AJ1" s="62">
        <v>36</v>
      </c>
      <c r="AK1" s="62">
        <v>37</v>
      </c>
      <c r="AL1" s="62">
        <v>38</v>
      </c>
      <c r="AM1" s="62">
        <v>39</v>
      </c>
      <c r="AN1" s="62">
        <v>40</v>
      </c>
      <c r="AO1" s="62">
        <v>41</v>
      </c>
      <c r="AP1" s="62">
        <v>42</v>
      </c>
      <c r="AQ1" s="85">
        <v>43</v>
      </c>
      <c r="AR1" s="62">
        <v>44</v>
      </c>
      <c r="AS1" s="62">
        <v>45</v>
      </c>
      <c r="AT1" s="62">
        <v>46</v>
      </c>
      <c r="AU1" s="62">
        <v>47</v>
      </c>
      <c r="AV1" s="62">
        <v>48</v>
      </c>
      <c r="AW1" s="62">
        <v>49</v>
      </c>
      <c r="AX1" s="62">
        <v>50</v>
      </c>
      <c r="AY1" s="62">
        <v>51</v>
      </c>
      <c r="AZ1" s="62">
        <v>52</v>
      </c>
      <c r="BA1" s="62">
        <v>53</v>
      </c>
      <c r="BB1" s="62">
        <v>54</v>
      </c>
      <c r="BC1" s="62">
        <v>55</v>
      </c>
      <c r="BD1" s="62">
        <v>56</v>
      </c>
      <c r="BE1" s="62">
        <v>57</v>
      </c>
      <c r="BF1" s="62">
        <v>58</v>
      </c>
      <c r="BG1" s="62">
        <v>59</v>
      </c>
      <c r="BH1" s="62">
        <v>60</v>
      </c>
      <c r="BI1" s="62">
        <v>61</v>
      </c>
      <c r="BJ1" s="62">
        <v>62</v>
      </c>
      <c r="BK1" s="62">
        <v>63</v>
      </c>
      <c r="BL1" s="62">
        <v>64</v>
      </c>
      <c r="BM1" s="62">
        <v>65</v>
      </c>
      <c r="BN1" s="62">
        <v>66</v>
      </c>
      <c r="BO1" s="62">
        <v>67</v>
      </c>
      <c r="BP1" s="62">
        <v>68</v>
      </c>
      <c r="BQ1" s="62">
        <v>69</v>
      </c>
      <c r="BR1" s="62">
        <v>70</v>
      </c>
      <c r="BS1" s="62">
        <v>71</v>
      </c>
      <c r="BT1" s="62">
        <v>72</v>
      </c>
      <c r="BU1" s="62">
        <v>73</v>
      </c>
      <c r="BV1" s="62">
        <v>74</v>
      </c>
      <c r="BW1" s="62">
        <v>75</v>
      </c>
      <c r="BX1" s="62">
        <v>76</v>
      </c>
      <c r="BY1" s="62">
        <v>77</v>
      </c>
      <c r="BZ1" s="62">
        <v>78</v>
      </c>
      <c r="CA1" s="62">
        <v>79</v>
      </c>
      <c r="CB1" s="62">
        <v>80</v>
      </c>
      <c r="CC1" s="62">
        <v>81</v>
      </c>
      <c r="CD1" s="62">
        <v>82</v>
      </c>
      <c r="CE1" s="62">
        <v>83</v>
      </c>
      <c r="CF1" s="62">
        <v>84</v>
      </c>
      <c r="CG1" s="62">
        <v>85</v>
      </c>
      <c r="CH1" s="62">
        <v>86</v>
      </c>
      <c r="CI1" s="62">
        <v>87</v>
      </c>
      <c r="CJ1" s="62">
        <v>88</v>
      </c>
      <c r="CK1" s="62">
        <v>89</v>
      </c>
      <c r="CL1" s="62">
        <v>90</v>
      </c>
      <c r="CM1" s="62">
        <v>91</v>
      </c>
      <c r="CN1" s="62">
        <v>92</v>
      </c>
      <c r="CO1" s="62">
        <v>93</v>
      </c>
      <c r="CP1" s="62">
        <v>94</v>
      </c>
      <c r="CQ1" s="62">
        <v>95</v>
      </c>
      <c r="CR1" s="62">
        <v>96</v>
      </c>
      <c r="CS1" s="62">
        <v>97</v>
      </c>
      <c r="CT1" s="62">
        <v>98</v>
      </c>
      <c r="CU1" s="62">
        <v>99</v>
      </c>
      <c r="CV1" s="62">
        <v>100</v>
      </c>
      <c r="CW1" s="62">
        <v>101</v>
      </c>
      <c r="CX1" s="62">
        <v>102</v>
      </c>
      <c r="CY1" s="62">
        <v>103</v>
      </c>
      <c r="CZ1" s="62">
        <v>104</v>
      </c>
      <c r="DA1" s="62">
        <v>105</v>
      </c>
      <c r="DB1" s="62">
        <v>106</v>
      </c>
      <c r="DC1" s="62">
        <v>107</v>
      </c>
      <c r="DD1" s="62">
        <v>108</v>
      </c>
      <c r="DE1" s="62">
        <v>109</v>
      </c>
      <c r="DF1" s="62">
        <v>110</v>
      </c>
      <c r="DG1" s="62">
        <v>111</v>
      </c>
      <c r="DH1" s="62">
        <v>112</v>
      </c>
      <c r="DI1" s="62">
        <v>113</v>
      </c>
      <c r="DJ1" s="62">
        <v>114</v>
      </c>
      <c r="DK1" s="62">
        <v>115</v>
      </c>
      <c r="DL1" s="62">
        <v>116</v>
      </c>
      <c r="DM1" s="62">
        <v>117</v>
      </c>
      <c r="DN1" s="62">
        <v>118</v>
      </c>
      <c r="DO1" s="62">
        <v>119</v>
      </c>
      <c r="DP1" s="62">
        <v>120</v>
      </c>
      <c r="DQ1" s="62">
        <v>121</v>
      </c>
      <c r="DR1" s="62">
        <v>122</v>
      </c>
      <c r="DS1" s="62">
        <v>123</v>
      </c>
      <c r="DT1" s="62">
        <v>124</v>
      </c>
      <c r="DU1" s="62">
        <v>125</v>
      </c>
      <c r="DV1" s="62">
        <v>126</v>
      </c>
      <c r="DW1" s="62">
        <v>127</v>
      </c>
      <c r="DX1" s="62">
        <v>128</v>
      </c>
      <c r="DY1" s="62">
        <v>129</v>
      </c>
      <c r="DZ1" s="62">
        <v>130</v>
      </c>
      <c r="EA1" s="62">
        <v>131</v>
      </c>
      <c r="EB1" s="62">
        <v>132</v>
      </c>
      <c r="EC1" s="62">
        <v>133</v>
      </c>
      <c r="ED1" s="62">
        <v>134</v>
      </c>
      <c r="EE1" s="62">
        <v>135</v>
      </c>
      <c r="EF1" s="62">
        <v>136</v>
      </c>
      <c r="EG1" s="62">
        <v>137</v>
      </c>
      <c r="EH1" s="62"/>
      <c r="EI1" s="62">
        <v>46</v>
      </c>
      <c r="EJ1" s="62">
        <v>47</v>
      </c>
      <c r="EK1" s="62">
        <v>48</v>
      </c>
      <c r="EL1" s="62">
        <v>49</v>
      </c>
      <c r="EM1" s="62">
        <v>50</v>
      </c>
      <c r="EN1" s="62">
        <v>51</v>
      </c>
      <c r="EO1" s="62">
        <v>52</v>
      </c>
      <c r="EP1" s="62">
        <v>53</v>
      </c>
      <c r="EQ1" s="62">
        <v>54</v>
      </c>
      <c r="ER1" s="62">
        <v>55</v>
      </c>
      <c r="ES1" s="62">
        <v>56</v>
      </c>
      <c r="ET1" s="62">
        <v>57</v>
      </c>
      <c r="EU1" s="62">
        <v>58</v>
      </c>
      <c r="EV1" s="62">
        <v>59</v>
      </c>
      <c r="EW1" s="62">
        <v>60</v>
      </c>
      <c r="EX1" s="62">
        <v>61</v>
      </c>
      <c r="EY1" s="62">
        <v>62</v>
      </c>
      <c r="EZ1" s="62">
        <v>63</v>
      </c>
      <c r="FA1" s="62">
        <v>64</v>
      </c>
      <c r="FB1" s="62">
        <v>65</v>
      </c>
      <c r="FC1" s="62">
        <v>66</v>
      </c>
      <c r="FD1" s="62">
        <v>67</v>
      </c>
      <c r="FE1" s="62">
        <v>68</v>
      </c>
      <c r="FF1" s="62">
        <v>69</v>
      </c>
      <c r="FG1" s="62">
        <v>70</v>
      </c>
      <c r="FH1" s="62">
        <v>71</v>
      </c>
      <c r="FI1" s="62">
        <v>72</v>
      </c>
      <c r="FJ1" s="62">
        <v>73</v>
      </c>
      <c r="FK1" s="62">
        <v>74</v>
      </c>
      <c r="FL1" s="62">
        <v>75</v>
      </c>
      <c r="FM1" s="62">
        <v>76</v>
      </c>
      <c r="FN1" s="62">
        <v>77</v>
      </c>
      <c r="FO1" s="62">
        <v>78</v>
      </c>
      <c r="FP1" s="62">
        <v>79</v>
      </c>
      <c r="FQ1" s="62">
        <v>80</v>
      </c>
      <c r="FR1" s="62">
        <v>81</v>
      </c>
      <c r="FS1" s="62">
        <v>82</v>
      </c>
      <c r="FT1" s="62">
        <v>83</v>
      </c>
      <c r="FU1" s="62">
        <v>84</v>
      </c>
      <c r="FV1" s="62">
        <v>85</v>
      </c>
      <c r="FW1" s="62">
        <v>86</v>
      </c>
      <c r="FX1" s="62">
        <v>87</v>
      </c>
      <c r="FY1" s="62">
        <v>88</v>
      </c>
      <c r="FZ1" s="62">
        <v>89</v>
      </c>
      <c r="GA1" s="62">
        <v>90</v>
      </c>
      <c r="GB1" s="62">
        <v>91</v>
      </c>
      <c r="GC1" s="62">
        <v>92</v>
      </c>
      <c r="GD1" s="62">
        <v>93</v>
      </c>
      <c r="GE1" s="62">
        <v>94</v>
      </c>
      <c r="GF1" s="62">
        <v>95</v>
      </c>
      <c r="GG1" s="62">
        <v>96</v>
      </c>
      <c r="GH1" s="62">
        <v>97</v>
      </c>
      <c r="GI1" s="62">
        <v>98</v>
      </c>
      <c r="GJ1" s="62">
        <v>99</v>
      </c>
      <c r="GK1" s="62">
        <v>100</v>
      </c>
      <c r="GL1" s="62">
        <v>101</v>
      </c>
      <c r="GM1" s="62">
        <v>102</v>
      </c>
      <c r="GN1" s="62">
        <v>103</v>
      </c>
      <c r="GO1" s="62">
        <v>104</v>
      </c>
      <c r="GP1" s="62">
        <v>105</v>
      </c>
      <c r="GQ1" s="62">
        <v>106</v>
      </c>
      <c r="GR1" s="62">
        <v>107</v>
      </c>
      <c r="GS1" s="62">
        <v>108</v>
      </c>
      <c r="GT1" s="62">
        <v>109</v>
      </c>
      <c r="GU1" s="62">
        <v>110</v>
      </c>
      <c r="GV1" s="62">
        <v>111</v>
      </c>
      <c r="GW1" s="62">
        <v>112</v>
      </c>
      <c r="GX1" s="62">
        <v>113</v>
      </c>
      <c r="GY1" s="62">
        <v>114</v>
      </c>
      <c r="GZ1" s="62">
        <v>115</v>
      </c>
      <c r="HA1" s="62">
        <v>116</v>
      </c>
      <c r="HB1" s="62">
        <v>117</v>
      </c>
      <c r="HC1" s="62">
        <v>118</v>
      </c>
      <c r="HD1" s="62">
        <v>119</v>
      </c>
      <c r="HE1" s="62">
        <v>120</v>
      </c>
      <c r="HF1" s="62">
        <v>121</v>
      </c>
      <c r="HG1" s="62">
        <v>122</v>
      </c>
      <c r="HH1" s="62">
        <v>123</v>
      </c>
      <c r="HI1" s="62">
        <v>124</v>
      </c>
      <c r="HJ1" s="62">
        <v>125</v>
      </c>
      <c r="HK1" s="62">
        <v>126</v>
      </c>
      <c r="HL1" s="62">
        <v>127</v>
      </c>
      <c r="HM1" s="62">
        <v>128</v>
      </c>
      <c r="HN1" s="62">
        <v>129</v>
      </c>
      <c r="HO1" s="62">
        <v>130</v>
      </c>
      <c r="HP1" s="62">
        <v>131</v>
      </c>
      <c r="HQ1" s="62">
        <v>132</v>
      </c>
      <c r="HR1" s="62">
        <v>133</v>
      </c>
      <c r="HS1" s="62">
        <v>134</v>
      </c>
      <c r="HT1" s="62">
        <v>135</v>
      </c>
      <c r="HU1" s="62">
        <v>136</v>
      </c>
      <c r="HV1" s="62">
        <v>137</v>
      </c>
      <c r="HW1" s="62">
        <v>135</v>
      </c>
      <c r="HX1" s="62">
        <v>136</v>
      </c>
      <c r="HY1" s="62">
        <v>137</v>
      </c>
      <c r="HZ1" s="62">
        <v>138</v>
      </c>
      <c r="IA1" s="62">
        <v>139</v>
      </c>
      <c r="IB1" s="62">
        <v>140</v>
      </c>
      <c r="IC1" s="62">
        <v>141</v>
      </c>
      <c r="ID1" s="62">
        <v>142</v>
      </c>
      <c r="IE1" s="62">
        <v>143</v>
      </c>
      <c r="IF1" s="62">
        <v>144</v>
      </c>
      <c r="IG1" s="62">
        <v>145</v>
      </c>
      <c r="IH1" s="62">
        <v>146</v>
      </c>
      <c r="II1" s="62">
        <v>147</v>
      </c>
      <c r="IJ1" s="62">
        <v>148</v>
      </c>
      <c r="IK1" s="62">
        <v>149</v>
      </c>
      <c r="IL1" s="62">
        <v>150</v>
      </c>
      <c r="IM1" s="62">
        <v>151</v>
      </c>
      <c r="IN1" s="62">
        <v>152</v>
      </c>
      <c r="IO1" s="62">
        <v>153</v>
      </c>
      <c r="IP1" s="62">
        <v>154</v>
      </c>
      <c r="IQ1" s="62">
        <v>155</v>
      </c>
      <c r="IR1" s="62">
        <v>156</v>
      </c>
      <c r="IS1" s="62">
        <v>157</v>
      </c>
      <c r="IT1" s="62">
        <v>158</v>
      </c>
      <c r="IU1" s="62">
        <v>159</v>
      </c>
      <c r="IV1" s="62">
        <v>160</v>
      </c>
      <c r="IW1" s="62">
        <v>161</v>
      </c>
      <c r="IX1" s="62">
        <v>162</v>
      </c>
      <c r="IY1" s="62">
        <v>163</v>
      </c>
      <c r="IZ1" s="62">
        <v>164</v>
      </c>
      <c r="JA1" s="62">
        <v>165</v>
      </c>
      <c r="JB1" s="62">
        <v>166</v>
      </c>
      <c r="JC1" s="62">
        <v>167</v>
      </c>
      <c r="JD1" s="62">
        <v>168</v>
      </c>
      <c r="JE1" s="62">
        <v>169</v>
      </c>
      <c r="JF1" s="62">
        <v>170</v>
      </c>
      <c r="JG1" s="62">
        <v>171</v>
      </c>
      <c r="JH1" s="62">
        <v>172</v>
      </c>
      <c r="JI1" s="62">
        <v>173</v>
      </c>
      <c r="JJ1" s="62">
        <v>174</v>
      </c>
      <c r="JK1" s="62">
        <v>175</v>
      </c>
      <c r="JL1" s="62">
        <v>176</v>
      </c>
      <c r="JM1" s="62">
        <v>180</v>
      </c>
      <c r="JN1" s="62">
        <v>181</v>
      </c>
      <c r="JO1" s="62">
        <v>182</v>
      </c>
      <c r="JP1" s="62">
        <v>180</v>
      </c>
      <c r="JQ1" s="62">
        <v>181</v>
      </c>
      <c r="JR1" s="62">
        <v>182</v>
      </c>
      <c r="JS1" s="62">
        <v>183</v>
      </c>
      <c r="JT1" s="62">
        <v>184</v>
      </c>
      <c r="JU1" s="62">
        <v>185</v>
      </c>
      <c r="JV1" s="62">
        <v>186</v>
      </c>
      <c r="JW1" s="62">
        <v>187</v>
      </c>
      <c r="JX1" s="62">
        <v>188</v>
      </c>
      <c r="JY1" s="62">
        <v>189</v>
      </c>
      <c r="JZ1" s="62">
        <v>190</v>
      </c>
      <c r="KA1" s="62">
        <v>191</v>
      </c>
      <c r="KB1" s="62">
        <v>192</v>
      </c>
      <c r="KC1" s="62">
        <v>193</v>
      </c>
      <c r="KD1" s="62">
        <v>194</v>
      </c>
      <c r="KE1" s="62">
        <v>195</v>
      </c>
      <c r="KF1" s="62">
        <v>196</v>
      </c>
      <c r="KG1" s="62">
        <v>197</v>
      </c>
      <c r="KH1" s="62">
        <v>198</v>
      </c>
      <c r="KI1" s="62">
        <v>199</v>
      </c>
      <c r="KJ1" s="62">
        <v>200</v>
      </c>
      <c r="KK1" s="62">
        <v>201</v>
      </c>
      <c r="KL1" s="62">
        <v>202</v>
      </c>
      <c r="KM1" s="62">
        <v>203</v>
      </c>
      <c r="KN1" s="62">
        <v>204</v>
      </c>
      <c r="KO1" s="62">
        <v>205</v>
      </c>
      <c r="KP1" s="62">
        <v>206</v>
      </c>
      <c r="KQ1" s="62">
        <v>207</v>
      </c>
      <c r="KR1" s="62">
        <v>208</v>
      </c>
      <c r="KS1" s="62">
        <v>209</v>
      </c>
      <c r="KT1" s="62">
        <v>210</v>
      </c>
      <c r="KU1" s="62">
        <v>211</v>
      </c>
      <c r="KV1" s="62">
        <v>212</v>
      </c>
      <c r="KW1" s="62">
        <v>213</v>
      </c>
      <c r="KX1" s="62">
        <v>214</v>
      </c>
      <c r="KY1" s="62">
        <v>215</v>
      </c>
      <c r="KZ1" s="62">
        <v>216</v>
      </c>
      <c r="LA1" s="62">
        <v>217</v>
      </c>
      <c r="LB1" s="62">
        <v>218</v>
      </c>
      <c r="LC1" s="62">
        <v>219</v>
      </c>
      <c r="LD1" s="62">
        <v>220</v>
      </c>
      <c r="LE1" s="62">
        <v>221</v>
      </c>
      <c r="LF1" s="62">
        <v>222</v>
      </c>
      <c r="LG1" s="62">
        <v>223</v>
      </c>
      <c r="LH1" s="62">
        <v>224</v>
      </c>
      <c r="LI1" s="62">
        <v>225</v>
      </c>
      <c r="LJ1" s="62">
        <v>226</v>
      </c>
      <c r="LK1" s="62">
        <v>227</v>
      </c>
    </row>
    <row r="2" spans="1:323" s="33" customFormat="1" ht="15" x14ac:dyDescent="0.2">
      <c r="A2" s="832"/>
      <c r="B2" s="825"/>
      <c r="C2" s="62"/>
      <c r="D2" s="62"/>
      <c r="E2" s="62"/>
      <c r="F2" s="62"/>
      <c r="G2" s="62"/>
      <c r="H2" s="62"/>
      <c r="I2" s="62"/>
      <c r="J2" s="62"/>
      <c r="K2" s="62"/>
      <c r="L2" s="62"/>
      <c r="M2" s="62"/>
      <c r="N2" s="62"/>
      <c r="O2" s="62"/>
      <c r="P2" s="62"/>
      <c r="Q2" s="62"/>
      <c r="R2" s="62"/>
      <c r="S2" s="62"/>
      <c r="T2" s="85"/>
      <c r="U2" s="62"/>
      <c r="V2" s="62"/>
      <c r="W2" s="62"/>
      <c r="X2" s="62"/>
      <c r="Y2" s="62"/>
      <c r="Z2" s="62"/>
      <c r="AA2" s="62"/>
      <c r="AB2" s="62"/>
      <c r="AC2" s="62"/>
      <c r="AD2" s="62"/>
      <c r="AE2" s="62"/>
      <c r="AF2" s="62"/>
      <c r="AG2" s="62"/>
      <c r="AH2" s="62"/>
      <c r="AI2" s="83"/>
      <c r="AJ2" s="62"/>
      <c r="AK2" s="224"/>
      <c r="AL2" s="62"/>
      <c r="AM2" s="62"/>
      <c r="AN2" s="62"/>
      <c r="AO2" s="62"/>
      <c r="AP2" s="62"/>
      <c r="AQ2" s="85"/>
      <c r="AR2" s="62"/>
      <c r="AS2" s="217" t="s">
        <v>123</v>
      </c>
      <c r="AT2" s="218">
        <f>ｶﾚﾝﾀﾞｰ!C2</f>
        <v>46082</v>
      </c>
      <c r="AU2" s="219" t="s">
        <v>132</v>
      </c>
      <c r="AV2" s="219" t="s">
        <v>133</v>
      </c>
      <c r="AW2" s="218">
        <f>ｶﾚﾝﾀﾞｰ!D2</f>
        <v>46083</v>
      </c>
      <c r="AX2" s="219" t="s">
        <v>134</v>
      </c>
      <c r="AY2" s="219" t="s">
        <v>135</v>
      </c>
      <c r="AZ2" s="218">
        <f>ｶﾚﾝﾀﾞｰ!E2</f>
        <v>46084</v>
      </c>
      <c r="BA2" s="220" t="s">
        <v>136</v>
      </c>
      <c r="BB2" s="219" t="s">
        <v>137</v>
      </c>
      <c r="BC2" s="218">
        <f>ｶﾚﾝﾀﾞｰ!F2</f>
        <v>46085</v>
      </c>
      <c r="BD2" s="220" t="s">
        <v>138</v>
      </c>
      <c r="BE2" s="219" t="s">
        <v>139</v>
      </c>
      <c r="BF2" s="218">
        <f>ｶﾚﾝﾀﾞｰ!G2</f>
        <v>46086</v>
      </c>
      <c r="BG2" s="220" t="s">
        <v>140</v>
      </c>
      <c r="BH2" s="219" t="s">
        <v>141</v>
      </c>
      <c r="BI2" s="218">
        <f>ｶﾚﾝﾀﾞｰ!H2</f>
        <v>46087</v>
      </c>
      <c r="BJ2" s="220" t="s">
        <v>142</v>
      </c>
      <c r="BK2" s="219" t="s">
        <v>143</v>
      </c>
      <c r="BL2" s="218">
        <f>ｶﾚﾝﾀﾞｰ!I2</f>
        <v>46088</v>
      </c>
      <c r="BM2" s="220" t="s">
        <v>144</v>
      </c>
      <c r="BN2" s="219" t="s">
        <v>145</v>
      </c>
      <c r="BO2" s="218">
        <f>ｶﾚﾝﾀﾞｰ!J2</f>
        <v>46089</v>
      </c>
      <c r="BP2" s="220" t="s">
        <v>146</v>
      </c>
      <c r="BQ2" s="219" t="s">
        <v>147</v>
      </c>
      <c r="BR2" s="218">
        <f>ｶﾚﾝﾀﾞｰ!K2</f>
        <v>46090</v>
      </c>
      <c r="BS2" s="220" t="s">
        <v>148</v>
      </c>
      <c r="BT2" s="219" t="s">
        <v>149</v>
      </c>
      <c r="BU2" s="218">
        <f>ｶﾚﾝﾀﾞｰ!L2</f>
        <v>46091</v>
      </c>
      <c r="BV2" s="220" t="s">
        <v>150</v>
      </c>
      <c r="BW2" s="219" t="s">
        <v>151</v>
      </c>
      <c r="BX2" s="218">
        <f>ｶﾚﾝﾀﾞｰ!M2</f>
        <v>46092</v>
      </c>
      <c r="BY2" s="220" t="s">
        <v>152</v>
      </c>
      <c r="BZ2" s="219" t="s">
        <v>153</v>
      </c>
      <c r="CA2" s="218">
        <f>ｶﾚﾝﾀﾞｰ!N2</f>
        <v>46093</v>
      </c>
      <c r="CB2" s="220" t="s">
        <v>154</v>
      </c>
      <c r="CC2" s="219" t="s">
        <v>155</v>
      </c>
      <c r="CD2" s="218">
        <f>ｶﾚﾝﾀﾞｰ!O2</f>
        <v>46094</v>
      </c>
      <c r="CE2" s="220" t="s">
        <v>156</v>
      </c>
      <c r="CF2" s="219" t="s">
        <v>157</v>
      </c>
      <c r="CG2" s="218">
        <f>ｶﾚﾝﾀﾞｰ!P2</f>
        <v>46095</v>
      </c>
      <c r="CH2" s="220" t="s">
        <v>158</v>
      </c>
      <c r="CI2" s="219" t="s">
        <v>159</v>
      </c>
      <c r="CJ2" s="218">
        <f>ｶﾚﾝﾀﾞｰ!Q2</f>
        <v>46096</v>
      </c>
      <c r="CK2" s="220" t="s">
        <v>160</v>
      </c>
      <c r="CL2" s="219" t="s">
        <v>161</v>
      </c>
      <c r="CM2" s="218">
        <f>ｶﾚﾝﾀﾞｰ!R2</f>
        <v>46097</v>
      </c>
      <c r="CN2" s="220" t="s">
        <v>162</v>
      </c>
      <c r="CO2" s="220" t="s">
        <v>163</v>
      </c>
      <c r="CP2" s="218">
        <f>ｶﾚﾝﾀﾞｰ!S2</f>
        <v>46098</v>
      </c>
      <c r="CQ2" s="219" t="s">
        <v>164</v>
      </c>
      <c r="CR2" s="219" t="s">
        <v>165</v>
      </c>
      <c r="CS2" s="218">
        <f>ｶﾚﾝﾀﾞｰ!T2</f>
        <v>46099</v>
      </c>
      <c r="CT2" s="220" t="s">
        <v>166</v>
      </c>
      <c r="CU2" s="220" t="s">
        <v>167</v>
      </c>
      <c r="CV2" s="218">
        <f>ｶﾚﾝﾀﾞｰ!U2</f>
        <v>46100</v>
      </c>
      <c r="CW2" s="219" t="s">
        <v>168</v>
      </c>
      <c r="CX2" s="219" t="s">
        <v>169</v>
      </c>
      <c r="CY2" s="218">
        <f>ｶﾚﾝﾀﾞｰ!V2</f>
        <v>46101</v>
      </c>
      <c r="CZ2" s="220" t="s">
        <v>170</v>
      </c>
      <c r="DA2" s="220" t="s">
        <v>171</v>
      </c>
      <c r="DB2" s="218">
        <f>ｶﾚﾝﾀﾞｰ!W2</f>
        <v>46102</v>
      </c>
      <c r="DC2" s="219" t="s">
        <v>172</v>
      </c>
      <c r="DD2" s="219" t="s">
        <v>173</v>
      </c>
      <c r="DE2" s="218">
        <f>ｶﾚﾝﾀﾞｰ!X2</f>
        <v>46103</v>
      </c>
      <c r="DF2" s="221" t="s">
        <v>174</v>
      </c>
      <c r="DG2" s="221" t="s">
        <v>175</v>
      </c>
      <c r="DH2" s="218">
        <f>ｶﾚﾝﾀﾞｰ!Y2</f>
        <v>46104</v>
      </c>
      <c r="DI2" s="219" t="s">
        <v>176</v>
      </c>
      <c r="DJ2" s="219" t="s">
        <v>177</v>
      </c>
      <c r="DK2" s="218">
        <f>ｶﾚﾝﾀﾞｰ!Z2</f>
        <v>46105</v>
      </c>
      <c r="DL2" s="221" t="s">
        <v>178</v>
      </c>
      <c r="DM2" s="221" t="s">
        <v>179</v>
      </c>
      <c r="DN2" s="218">
        <f>ｶﾚﾝﾀﾞｰ!AA2</f>
        <v>46106</v>
      </c>
      <c r="DO2" s="219" t="s">
        <v>180</v>
      </c>
      <c r="DP2" s="219" t="s">
        <v>181</v>
      </c>
      <c r="DQ2" s="218">
        <f>ｶﾚﾝﾀﾞｰ!AB2</f>
        <v>46107</v>
      </c>
      <c r="DR2" s="221" t="s">
        <v>182</v>
      </c>
      <c r="DS2" s="221" t="s">
        <v>183</v>
      </c>
      <c r="DT2" s="218">
        <f>ｶﾚﾝﾀﾞｰ!AC2</f>
        <v>46108</v>
      </c>
      <c r="DU2" s="219" t="s">
        <v>184</v>
      </c>
      <c r="DV2" s="219" t="s">
        <v>185</v>
      </c>
      <c r="DW2" s="218">
        <f>ｶﾚﾝﾀﾞｰ!AD2</f>
        <v>46109</v>
      </c>
      <c r="DX2" s="221" t="s">
        <v>186</v>
      </c>
      <c r="DY2" s="221" t="s">
        <v>187</v>
      </c>
      <c r="DZ2" s="218">
        <f>ｶﾚﾝﾀﾞｰ!AE2</f>
        <v>46110</v>
      </c>
      <c r="EA2" s="219" t="s">
        <v>188</v>
      </c>
      <c r="EB2" s="219" t="s">
        <v>189</v>
      </c>
      <c r="EC2" s="218">
        <f>ｶﾚﾝﾀﾞｰ!AF2</f>
        <v>46111</v>
      </c>
      <c r="ED2" s="221" t="s">
        <v>190</v>
      </c>
      <c r="EE2" s="219" t="s">
        <v>191</v>
      </c>
      <c r="EF2" s="218">
        <f>ｶﾚﾝﾀﾞｰ!AG2</f>
        <v>46112</v>
      </c>
      <c r="EG2" s="219" t="s">
        <v>192</v>
      </c>
      <c r="EH2" s="219" t="s">
        <v>193</v>
      </c>
      <c r="EI2" s="218">
        <f>ｶﾚﾝﾀﾞｰ!C8</f>
        <v>46113</v>
      </c>
      <c r="EJ2" s="219" t="s">
        <v>194</v>
      </c>
      <c r="EK2" s="219" t="s">
        <v>195</v>
      </c>
      <c r="EL2" s="218">
        <f>ｶﾚﾝﾀﾞｰ!D8</f>
        <v>46114</v>
      </c>
      <c r="EM2" s="219" t="s">
        <v>196</v>
      </c>
      <c r="EN2" s="219" t="s">
        <v>197</v>
      </c>
      <c r="EO2" s="218">
        <f>ｶﾚﾝﾀﾞｰ!E8</f>
        <v>46115</v>
      </c>
      <c r="EP2" s="221" t="s">
        <v>198</v>
      </c>
      <c r="EQ2" s="219" t="s">
        <v>199</v>
      </c>
      <c r="ER2" s="218">
        <f>ｶﾚﾝﾀﾞｰ!F8</f>
        <v>46116</v>
      </c>
      <c r="ES2" s="221" t="s">
        <v>200</v>
      </c>
      <c r="ET2" s="219" t="s">
        <v>201</v>
      </c>
      <c r="EU2" s="218">
        <f>ｶﾚﾝﾀﾞｰ!G8</f>
        <v>46117</v>
      </c>
      <c r="EV2" s="221" t="s">
        <v>202</v>
      </c>
      <c r="EW2" s="219" t="s">
        <v>203</v>
      </c>
      <c r="EX2" s="218">
        <f>ｶﾚﾝﾀﾞｰ!H8</f>
        <v>46118</v>
      </c>
      <c r="EY2" s="221" t="s">
        <v>204</v>
      </c>
      <c r="EZ2" s="219" t="s">
        <v>205</v>
      </c>
      <c r="FA2" s="218">
        <f>ｶﾚﾝﾀﾞｰ!I8</f>
        <v>46119</v>
      </c>
      <c r="FB2" s="221" t="s">
        <v>206</v>
      </c>
      <c r="FC2" s="219" t="s">
        <v>207</v>
      </c>
      <c r="FD2" s="218">
        <f>ｶﾚﾝﾀﾞｰ!J8</f>
        <v>46120</v>
      </c>
      <c r="FE2" s="221" t="s">
        <v>208</v>
      </c>
      <c r="FF2" s="219" t="s">
        <v>209</v>
      </c>
      <c r="FG2" s="218">
        <f>ｶﾚﾝﾀﾞｰ!K8</f>
        <v>46121</v>
      </c>
      <c r="FH2" s="221" t="s">
        <v>210</v>
      </c>
      <c r="FI2" s="219" t="s">
        <v>211</v>
      </c>
      <c r="FJ2" s="218">
        <f>ｶﾚﾝﾀﾞｰ!L8</f>
        <v>46122</v>
      </c>
      <c r="FK2" s="221" t="s">
        <v>212</v>
      </c>
      <c r="FL2" s="219" t="s">
        <v>500</v>
      </c>
      <c r="FM2" s="218">
        <f>ｶﾚﾝﾀﾞｰ!M8</f>
        <v>46123</v>
      </c>
      <c r="FN2" s="221" t="s">
        <v>501</v>
      </c>
      <c r="FO2" s="219" t="s">
        <v>502</v>
      </c>
      <c r="FP2" s="218">
        <f>ｶﾚﾝﾀﾞｰ!N8</f>
        <v>46124</v>
      </c>
      <c r="FQ2" s="221" t="s">
        <v>505</v>
      </c>
      <c r="FR2" s="219" t="s">
        <v>504</v>
      </c>
      <c r="FS2" s="218">
        <f>ｶﾚﾝﾀﾞｰ!O8</f>
        <v>46125</v>
      </c>
      <c r="FT2" s="221" t="s">
        <v>503</v>
      </c>
      <c r="FU2" s="219" t="s">
        <v>219</v>
      </c>
      <c r="FV2" s="218">
        <f>ｶﾚﾝﾀﾞｰ!P8</f>
        <v>46126</v>
      </c>
      <c r="FW2" s="221" t="s">
        <v>220</v>
      </c>
      <c r="FX2" s="219" t="s">
        <v>221</v>
      </c>
      <c r="FY2" s="218">
        <f>ｶﾚﾝﾀﾞｰ!Q8</f>
        <v>46127</v>
      </c>
      <c r="FZ2" s="221" t="s">
        <v>222</v>
      </c>
      <c r="GA2" s="219" t="s">
        <v>223</v>
      </c>
      <c r="GB2" s="218">
        <f>ｶﾚﾝﾀﾞｰ!R8</f>
        <v>46128</v>
      </c>
      <c r="GC2" s="221" t="s">
        <v>224</v>
      </c>
      <c r="GD2" s="221" t="s">
        <v>225</v>
      </c>
      <c r="GE2" s="218">
        <f>ｶﾚﾝﾀﾞｰ!S8</f>
        <v>46129</v>
      </c>
      <c r="GF2" s="219" t="s">
        <v>226</v>
      </c>
      <c r="GG2" s="219" t="s">
        <v>227</v>
      </c>
      <c r="GH2" s="218">
        <f>ｶﾚﾝﾀﾞｰ!T8</f>
        <v>46130</v>
      </c>
      <c r="GI2" s="221" t="s">
        <v>228</v>
      </c>
      <c r="GJ2" s="221" t="s">
        <v>229</v>
      </c>
      <c r="GK2" s="218">
        <f>ｶﾚﾝﾀﾞｰ!U8</f>
        <v>46131</v>
      </c>
      <c r="GL2" s="219" t="s">
        <v>230</v>
      </c>
      <c r="GM2" s="219" t="s">
        <v>231</v>
      </c>
      <c r="GN2" s="218">
        <f>ｶﾚﾝﾀﾞｰ!V8</f>
        <v>46132</v>
      </c>
      <c r="GO2" s="221" t="s">
        <v>232</v>
      </c>
      <c r="GP2" s="221" t="s">
        <v>233</v>
      </c>
      <c r="GQ2" s="218">
        <f>ｶﾚﾝﾀﾞｰ!W8</f>
        <v>46133</v>
      </c>
      <c r="GR2" s="219" t="s">
        <v>234</v>
      </c>
      <c r="GS2" s="219" t="s">
        <v>235</v>
      </c>
      <c r="GT2" s="218">
        <f>ｶﾚﾝﾀﾞｰ!X8</f>
        <v>46134</v>
      </c>
      <c r="GU2" s="221" t="s">
        <v>236</v>
      </c>
      <c r="GV2" s="221" t="s">
        <v>237</v>
      </c>
      <c r="GW2" s="218">
        <f>ｶﾚﾝﾀﾞｰ!Y8</f>
        <v>46135</v>
      </c>
      <c r="GX2" s="219" t="s">
        <v>238</v>
      </c>
      <c r="GY2" s="219" t="s">
        <v>239</v>
      </c>
      <c r="GZ2" s="218">
        <f>ｶﾚﾝﾀﾞｰ!Z8</f>
        <v>46136</v>
      </c>
      <c r="HA2" s="221" t="s">
        <v>240</v>
      </c>
      <c r="HB2" s="221" t="s">
        <v>241</v>
      </c>
      <c r="HC2" s="218">
        <f>ｶﾚﾝﾀﾞｰ!AA8</f>
        <v>46137</v>
      </c>
      <c r="HD2" s="219" t="s">
        <v>242</v>
      </c>
      <c r="HE2" s="219" t="s">
        <v>243</v>
      </c>
      <c r="HF2" s="218">
        <f>ｶﾚﾝﾀﾞｰ!AB8</f>
        <v>46138</v>
      </c>
      <c r="HG2" s="221" t="s">
        <v>244</v>
      </c>
      <c r="HH2" s="221" t="s">
        <v>245</v>
      </c>
      <c r="HI2" s="218">
        <f>ｶﾚﾝﾀﾞｰ!AC8</f>
        <v>46139</v>
      </c>
      <c r="HJ2" s="219" t="s">
        <v>246</v>
      </c>
      <c r="HK2" s="219" t="s">
        <v>247</v>
      </c>
      <c r="HL2" s="218">
        <f>ｶﾚﾝﾀﾞｰ!AD8</f>
        <v>46140</v>
      </c>
      <c r="HM2" s="221" t="s">
        <v>248</v>
      </c>
      <c r="HN2" s="221" t="s">
        <v>249</v>
      </c>
      <c r="HO2" s="218">
        <f>ｶﾚﾝﾀﾞｰ!AE8</f>
        <v>46141</v>
      </c>
      <c r="HP2" s="219" t="s">
        <v>250</v>
      </c>
      <c r="HQ2" s="219" t="s">
        <v>251</v>
      </c>
      <c r="HR2" s="218">
        <f>ｶﾚﾝﾀﾞｰ!AF8</f>
        <v>46142</v>
      </c>
      <c r="HS2" s="219" t="s">
        <v>252</v>
      </c>
      <c r="HT2" s="219">
        <v>123</v>
      </c>
      <c r="HU2" s="218" t="str">
        <f>ｶﾚﾝﾀﾞｰ!AG8</f>
        <v/>
      </c>
      <c r="HV2" s="221">
        <v>124</v>
      </c>
      <c r="HW2" s="219" t="s">
        <v>253</v>
      </c>
      <c r="HX2" s="218">
        <f>ｶﾚﾝﾀﾞｰ!C14</f>
        <v>46143</v>
      </c>
      <c r="HY2" s="221" t="s">
        <v>254</v>
      </c>
      <c r="HZ2" s="219" t="s">
        <v>255</v>
      </c>
      <c r="IA2" s="218">
        <f>ｶﾚﾝﾀﾞｰ!D14</f>
        <v>46144</v>
      </c>
      <c r="IB2" s="221" t="s">
        <v>256</v>
      </c>
      <c r="IC2" s="219" t="s">
        <v>257</v>
      </c>
      <c r="ID2" s="218">
        <f>ｶﾚﾝﾀﾞｰ!E14</f>
        <v>46145</v>
      </c>
      <c r="IE2" s="221" t="s">
        <v>258</v>
      </c>
      <c r="IF2" s="219" t="s">
        <v>259</v>
      </c>
      <c r="IG2" s="218">
        <f>ｶﾚﾝﾀﾞｰ!F14</f>
        <v>46146</v>
      </c>
      <c r="IH2" s="221" t="s">
        <v>260</v>
      </c>
      <c r="II2" s="219" t="s">
        <v>261</v>
      </c>
      <c r="IJ2" s="218">
        <f>ｶﾚﾝﾀﾞｰ!G14</f>
        <v>46147</v>
      </c>
      <c r="IK2" s="221" t="s">
        <v>262</v>
      </c>
      <c r="IL2" s="219" t="s">
        <v>263</v>
      </c>
      <c r="IM2" s="218">
        <f>ｶﾚﾝﾀﾞｰ!H14</f>
        <v>46148</v>
      </c>
      <c r="IN2" s="221" t="s">
        <v>264</v>
      </c>
      <c r="IO2" s="219" t="s">
        <v>265</v>
      </c>
      <c r="IP2" s="218">
        <f>ｶﾚﾝﾀﾞｰ!I14</f>
        <v>46149</v>
      </c>
      <c r="IQ2" s="221" t="s">
        <v>266</v>
      </c>
      <c r="IR2" s="219" t="s">
        <v>267</v>
      </c>
      <c r="IS2" s="218">
        <f>ｶﾚﾝﾀﾞｰ!J14</f>
        <v>46150</v>
      </c>
      <c r="IT2" s="221" t="s">
        <v>268</v>
      </c>
      <c r="IU2" s="219" t="s">
        <v>269</v>
      </c>
      <c r="IV2" s="218">
        <f>ｶﾚﾝﾀﾞｰ!K14</f>
        <v>46151</v>
      </c>
      <c r="IW2" s="221" t="s">
        <v>270</v>
      </c>
      <c r="IX2" s="219" t="s">
        <v>271</v>
      </c>
      <c r="IY2" s="218">
        <f>ｶﾚﾝﾀﾞｰ!L14</f>
        <v>46152</v>
      </c>
      <c r="IZ2" s="221" t="s">
        <v>272</v>
      </c>
      <c r="JA2" s="219" t="s">
        <v>273</v>
      </c>
      <c r="JB2" s="218">
        <f>ｶﾚﾝﾀﾞｰ!M14</f>
        <v>46153</v>
      </c>
      <c r="JC2" s="221" t="s">
        <v>274</v>
      </c>
      <c r="JD2" s="219" t="s">
        <v>275</v>
      </c>
      <c r="JE2" s="218">
        <f>ｶﾚﾝﾀﾞｰ!N14</f>
        <v>46154</v>
      </c>
      <c r="JF2" s="221" t="s">
        <v>276</v>
      </c>
      <c r="JG2" s="219" t="s">
        <v>277</v>
      </c>
      <c r="JH2" s="218">
        <f>ｶﾚﾝﾀﾞｰ!O14</f>
        <v>46155</v>
      </c>
      <c r="JI2" s="221" t="s">
        <v>278</v>
      </c>
      <c r="JJ2" s="219" t="s">
        <v>279</v>
      </c>
      <c r="JK2" s="218">
        <f>ｶﾚﾝﾀﾞｰ!P14</f>
        <v>46156</v>
      </c>
      <c r="JL2" s="221" t="s">
        <v>280</v>
      </c>
      <c r="JM2" s="219" t="s">
        <v>283</v>
      </c>
      <c r="JN2" s="218">
        <f>ｶﾚﾝﾀﾞｰ!Q14</f>
        <v>46157</v>
      </c>
      <c r="JO2" s="221" t="s">
        <v>284</v>
      </c>
      <c r="JP2" s="219" t="s">
        <v>283</v>
      </c>
      <c r="JQ2" s="218">
        <f>ｶﾚﾝﾀﾞｰ!R14</f>
        <v>46158</v>
      </c>
      <c r="JR2" s="221" t="s">
        <v>284</v>
      </c>
      <c r="JS2" s="219" t="s">
        <v>285</v>
      </c>
      <c r="JT2" s="218">
        <f>ｶﾚﾝﾀﾞｰ!S14</f>
        <v>46159</v>
      </c>
      <c r="JU2" s="221" t="s">
        <v>286</v>
      </c>
      <c r="JV2" s="219" t="s">
        <v>287</v>
      </c>
      <c r="JW2" s="218">
        <f>ｶﾚﾝﾀﾞｰ!T14</f>
        <v>46160</v>
      </c>
      <c r="JX2" s="221" t="s">
        <v>288</v>
      </c>
      <c r="JY2" s="219" t="s">
        <v>289</v>
      </c>
      <c r="JZ2" s="218">
        <f>ｶﾚﾝﾀﾞｰ!U14</f>
        <v>46161</v>
      </c>
      <c r="KA2" s="221" t="s">
        <v>290</v>
      </c>
      <c r="KB2" s="219" t="s">
        <v>291</v>
      </c>
      <c r="KC2" s="218">
        <f>ｶﾚﾝﾀﾞｰ!V14</f>
        <v>46162</v>
      </c>
      <c r="KD2" s="221" t="s">
        <v>292</v>
      </c>
      <c r="KE2" s="219" t="s">
        <v>293</v>
      </c>
      <c r="KF2" s="218">
        <f>ｶﾚﾝﾀﾞｰ!W14</f>
        <v>46163</v>
      </c>
      <c r="KG2" s="221" t="s">
        <v>294</v>
      </c>
      <c r="KH2" s="219" t="s">
        <v>295</v>
      </c>
      <c r="KI2" s="218">
        <f>ｶﾚﾝﾀﾞｰ!X14</f>
        <v>46164</v>
      </c>
      <c r="KJ2" s="221" t="s">
        <v>296</v>
      </c>
      <c r="KK2" s="219" t="s">
        <v>297</v>
      </c>
      <c r="KL2" s="218">
        <f>ｶﾚﾝﾀﾞｰ!Y14</f>
        <v>46165</v>
      </c>
      <c r="KM2" s="221" t="s">
        <v>298</v>
      </c>
      <c r="KN2" s="219" t="s">
        <v>299</v>
      </c>
      <c r="KO2" s="218">
        <f>ｶﾚﾝﾀﾞｰ!Z14</f>
        <v>46166</v>
      </c>
      <c r="KP2" s="221" t="s">
        <v>300</v>
      </c>
      <c r="KQ2" s="219" t="s">
        <v>301</v>
      </c>
      <c r="KR2" s="218">
        <f>ｶﾚﾝﾀﾞｰ!AA14</f>
        <v>46167</v>
      </c>
      <c r="KS2" s="221" t="s">
        <v>302</v>
      </c>
      <c r="KT2" s="219" t="s">
        <v>303</v>
      </c>
      <c r="KU2" s="218">
        <f>ｶﾚﾝﾀﾞｰ!AB14</f>
        <v>46168</v>
      </c>
      <c r="KV2" s="221" t="s">
        <v>304</v>
      </c>
      <c r="KW2" s="219" t="s">
        <v>305</v>
      </c>
      <c r="KX2" s="218">
        <f>ｶﾚﾝﾀﾞｰ!AC14</f>
        <v>46169</v>
      </c>
      <c r="KY2" s="221" t="s">
        <v>306</v>
      </c>
      <c r="KZ2" s="219" t="s">
        <v>307</v>
      </c>
      <c r="LA2" s="218">
        <f>ｶﾚﾝﾀﾞｰ!AD14</f>
        <v>46170</v>
      </c>
      <c r="LB2" s="221" t="s">
        <v>308</v>
      </c>
      <c r="LC2" s="219" t="s">
        <v>309</v>
      </c>
      <c r="LD2" s="218">
        <f>ｶﾚﾝﾀﾞｰ!AE14</f>
        <v>46171</v>
      </c>
      <c r="LE2" s="221" t="s">
        <v>310</v>
      </c>
      <c r="LF2" s="219" t="s">
        <v>311</v>
      </c>
      <c r="LG2" s="218">
        <f>ｶﾚﾝﾀﾞｰ!AF14</f>
        <v>46172</v>
      </c>
      <c r="LH2" s="221" t="s">
        <v>312</v>
      </c>
      <c r="LI2" s="219" t="s">
        <v>313</v>
      </c>
      <c r="LJ2" s="218">
        <f>ｶﾚﾝﾀﾞｰ!AG14</f>
        <v>46173</v>
      </c>
      <c r="LK2" s="221" t="s">
        <v>314</v>
      </c>
    </row>
    <row r="3" spans="1:323" s="33" customFormat="1" ht="19.5" thickBot="1" x14ac:dyDescent="0.25">
      <c r="A3" s="34"/>
      <c r="D3" s="56" t="str">
        <f>ＥＣ!D3</f>
        <v>2026/3月度</v>
      </c>
      <c r="E3" s="47" t="s">
        <v>105</v>
      </c>
      <c r="F3" s="34"/>
      <c r="G3" s="34"/>
      <c r="H3" s="34"/>
      <c r="I3" s="34"/>
      <c r="J3" s="35"/>
      <c r="K3" s="34"/>
      <c r="L3" s="34"/>
      <c r="M3" s="34"/>
      <c r="N3" s="34"/>
      <c r="O3" s="35"/>
      <c r="P3" s="34"/>
      <c r="Q3" s="59"/>
      <c r="R3" s="69"/>
      <c r="S3" s="34"/>
      <c r="T3" s="84"/>
      <c r="U3" s="32"/>
      <c r="W3" s="32"/>
      <c r="X3" s="32"/>
      <c r="Y3" s="825"/>
      <c r="Z3" s="32"/>
      <c r="AA3" s="34"/>
      <c r="AB3" s="36"/>
      <c r="AC3" s="36"/>
      <c r="AD3" s="318"/>
      <c r="AF3" s="37"/>
      <c r="AG3" s="34"/>
      <c r="AH3" s="34"/>
      <c r="AI3" s="41"/>
      <c r="AJ3" s="41"/>
      <c r="AK3" s="225"/>
      <c r="AQ3" s="94"/>
      <c r="AS3" s="220"/>
      <c r="AT3" s="218" t="str">
        <f>ｶﾚﾝﾀﾞｰ!C3</f>
        <v>(日)</v>
      </c>
      <c r="AU3" s="222"/>
      <c r="AV3" s="222"/>
      <c r="AW3" s="218" t="str">
        <f>ｶﾚﾝﾀﾞｰ!D3</f>
        <v>(月)</v>
      </c>
      <c r="AX3" s="223"/>
      <c r="AY3" s="223"/>
      <c r="AZ3" s="218" t="str">
        <f>ｶﾚﾝﾀﾞｰ!E3</f>
        <v>(火)</v>
      </c>
      <c r="BA3" s="220"/>
      <c r="BB3" s="223"/>
      <c r="BC3" s="218" t="str">
        <f>ｶﾚﾝﾀﾞｰ!F3</f>
        <v>(水)</v>
      </c>
      <c r="BD3" s="220"/>
      <c r="BE3" s="223"/>
      <c r="BF3" s="218" t="str">
        <f>ｶﾚﾝﾀﾞｰ!G3</f>
        <v>(木)</v>
      </c>
      <c r="BG3" s="220"/>
      <c r="BH3" s="223"/>
      <c r="BI3" s="218" t="str">
        <f>ｶﾚﾝﾀﾞｰ!H3</f>
        <v>(金)</v>
      </c>
      <c r="BJ3" s="220"/>
      <c r="BK3" s="223"/>
      <c r="BL3" s="218" t="str">
        <f>ｶﾚﾝﾀﾞｰ!I3</f>
        <v>(休)</v>
      </c>
      <c r="BM3" s="220"/>
      <c r="BN3" s="223"/>
      <c r="BO3" s="218" t="str">
        <f>ｶﾚﾝﾀﾞｰ!J3</f>
        <v>(日)</v>
      </c>
      <c r="BP3" s="220"/>
      <c r="BQ3" s="223"/>
      <c r="BR3" s="218" t="str">
        <f>ｶﾚﾝﾀﾞｰ!K3</f>
        <v>(月)</v>
      </c>
      <c r="BS3" s="220"/>
      <c r="BT3" s="223"/>
      <c r="BU3" s="218" t="str">
        <f>ｶﾚﾝﾀﾞｰ!L3</f>
        <v>(火)</v>
      </c>
      <c r="BV3" s="220"/>
      <c r="BW3" s="223"/>
      <c r="BX3" s="218" t="str">
        <f>ｶﾚﾝﾀﾞｰ!M3</f>
        <v>(水)</v>
      </c>
      <c r="BY3" s="220"/>
      <c r="BZ3" s="223"/>
      <c r="CA3" s="218" t="str">
        <f>ｶﾚﾝﾀﾞｰ!N3</f>
        <v>(木)</v>
      </c>
      <c r="CB3" s="220"/>
      <c r="CC3" s="223"/>
      <c r="CD3" s="218" t="str">
        <f>ｶﾚﾝﾀﾞｰ!O3</f>
        <v>(金)</v>
      </c>
      <c r="CE3" s="220"/>
      <c r="CF3" s="223"/>
      <c r="CG3" s="218" t="str">
        <f>ｶﾚﾝﾀﾞｰ!P3</f>
        <v>(休)</v>
      </c>
      <c r="CH3" s="220"/>
      <c r="CI3" s="223"/>
      <c r="CJ3" s="218" t="str">
        <f>ｶﾚﾝﾀﾞｰ!Q3</f>
        <v>(日)</v>
      </c>
      <c r="CK3" s="220"/>
      <c r="CL3" s="223"/>
      <c r="CM3" s="218" t="str">
        <f>ｶﾚﾝﾀﾞｰ!R3</f>
        <v>(月)</v>
      </c>
      <c r="CN3" s="220"/>
      <c r="CO3" s="220"/>
      <c r="CP3" s="218" t="str">
        <f>ｶﾚﾝﾀﾞｰ!S3</f>
        <v>(火)</v>
      </c>
      <c r="CQ3" s="223"/>
      <c r="CR3" s="223"/>
      <c r="CS3" s="218" t="str">
        <f>ｶﾚﾝﾀﾞｰ!T3</f>
        <v>(水)</v>
      </c>
      <c r="CT3" s="220"/>
      <c r="CU3" s="220"/>
      <c r="CV3" s="218" t="str">
        <f>ｶﾚﾝﾀﾞｰ!U3</f>
        <v>(木)</v>
      </c>
      <c r="CW3" s="223"/>
      <c r="CX3" s="223"/>
      <c r="CY3" s="218" t="str">
        <f>ｶﾚﾝﾀﾞｰ!V3</f>
        <v>(金)</v>
      </c>
      <c r="CZ3" s="220"/>
      <c r="DA3" s="220"/>
      <c r="DB3" s="218" t="str">
        <f>ｶﾚﾝﾀﾞｰ!W3</f>
        <v>(休)</v>
      </c>
      <c r="DC3" s="223"/>
      <c r="DD3" s="223"/>
      <c r="DE3" s="218" t="str">
        <f>ｶﾚﾝﾀﾞｰ!X3</f>
        <v>(日)</v>
      </c>
      <c r="DF3" s="220"/>
      <c r="DG3" s="220"/>
      <c r="DH3" s="218" t="str">
        <f>ｶﾚﾝﾀﾞｰ!Y3</f>
        <v>(月)</v>
      </c>
      <c r="DI3" s="223"/>
      <c r="DJ3" s="223"/>
      <c r="DK3" s="218" t="str">
        <f>ｶﾚﾝﾀﾞｰ!Z3</f>
        <v>(火)</v>
      </c>
      <c r="DL3" s="220"/>
      <c r="DM3" s="220"/>
      <c r="DN3" s="218" t="str">
        <f>ｶﾚﾝﾀﾞｰ!AA3</f>
        <v>(水)</v>
      </c>
      <c r="DO3" s="223"/>
      <c r="DP3" s="223"/>
      <c r="DQ3" s="218" t="str">
        <f>ｶﾚﾝﾀﾞｰ!AB3</f>
        <v>(木)</v>
      </c>
      <c r="DR3" s="220"/>
      <c r="DS3" s="220"/>
      <c r="DT3" s="218" t="str">
        <f>ｶﾚﾝﾀﾞｰ!AC3</f>
        <v>(金)</v>
      </c>
      <c r="DU3" s="223"/>
      <c r="DV3" s="223"/>
      <c r="DW3" s="218" t="str">
        <f>ｶﾚﾝﾀﾞｰ!AD3</f>
        <v>(休)</v>
      </c>
      <c r="DX3" s="220"/>
      <c r="DY3" s="220"/>
      <c r="DZ3" s="218" t="str">
        <f>ｶﾚﾝﾀﾞｰ!AE3</f>
        <v>(日)</v>
      </c>
      <c r="EA3" s="223"/>
      <c r="EB3" s="223"/>
      <c r="EC3" s="218" t="str">
        <f>ｶﾚﾝﾀﾞｰ!AF3</f>
        <v>(月)</v>
      </c>
      <c r="ED3" s="220"/>
      <c r="EE3" s="223"/>
      <c r="EF3" s="218" t="str">
        <f>ｶﾚﾝﾀﾞｰ!AG3</f>
        <v>(火)</v>
      </c>
      <c r="EG3" s="220"/>
      <c r="EH3" s="220"/>
      <c r="EI3" s="218" t="str">
        <f>ｶﾚﾝﾀﾞｰ!C9</f>
        <v>(水)</v>
      </c>
      <c r="EJ3" s="222"/>
      <c r="EK3" s="222"/>
      <c r="EL3" s="218" t="str">
        <f>ｶﾚﾝﾀﾞｰ!D9</f>
        <v>(木)</v>
      </c>
      <c r="EM3" s="223"/>
      <c r="EN3" s="223"/>
      <c r="EO3" s="218" t="str">
        <f>ｶﾚﾝﾀﾞｰ!E9</f>
        <v>(金)</v>
      </c>
      <c r="EP3" s="220"/>
      <c r="EQ3" s="223"/>
      <c r="ER3" s="218" t="str">
        <f>ｶﾚﾝﾀﾞｰ!F9</f>
        <v>(休)</v>
      </c>
      <c r="ES3" s="220"/>
      <c r="ET3" s="223"/>
      <c r="EU3" s="218" t="str">
        <f>ｶﾚﾝﾀﾞｰ!G9</f>
        <v>(日)</v>
      </c>
      <c r="EV3" s="220"/>
      <c r="EW3" s="223"/>
      <c r="EX3" s="218" t="str">
        <f>ｶﾚﾝﾀﾞｰ!H9</f>
        <v>(月)</v>
      </c>
      <c r="EY3" s="220"/>
      <c r="EZ3" s="223"/>
      <c r="FA3" s="218" t="str">
        <f>ｶﾚﾝﾀﾞｰ!I9</f>
        <v>(火)</v>
      </c>
      <c r="FB3" s="220"/>
      <c r="FC3" s="223"/>
      <c r="FD3" s="218" t="str">
        <f>ｶﾚﾝﾀﾞｰ!J9</f>
        <v>(水)</v>
      </c>
      <c r="FE3" s="220"/>
      <c r="FF3" s="223"/>
      <c r="FG3" s="218" t="str">
        <f>ｶﾚﾝﾀﾞｰ!K9</f>
        <v>(木)</v>
      </c>
      <c r="FH3" s="220"/>
      <c r="FI3" s="223"/>
      <c r="FJ3" s="218" t="str">
        <f>ｶﾚﾝﾀﾞｰ!L9</f>
        <v>(金)</v>
      </c>
      <c r="FK3" s="220"/>
      <c r="FL3" s="223"/>
      <c r="FM3" s="218" t="str">
        <f>ｶﾚﾝﾀﾞｰ!M9</f>
        <v>(休)</v>
      </c>
      <c r="FN3" s="220"/>
      <c r="FO3" s="223"/>
      <c r="FP3" s="218" t="str">
        <f>ｶﾚﾝﾀﾞｰ!N9</f>
        <v>(日)</v>
      </c>
      <c r="FQ3" s="220"/>
      <c r="FR3" s="223"/>
      <c r="FS3" s="218" t="str">
        <f>ｶﾚﾝﾀﾞｰ!O9</f>
        <v>(月)</v>
      </c>
      <c r="FT3" s="220"/>
      <c r="FU3" s="223"/>
      <c r="FV3" s="218" t="str">
        <f>ｶﾚﾝﾀﾞｰ!P9</f>
        <v>(火)</v>
      </c>
      <c r="FW3" s="220"/>
      <c r="FX3" s="223"/>
      <c r="FY3" s="218" t="str">
        <f>ｶﾚﾝﾀﾞｰ!Q9</f>
        <v>(水)</v>
      </c>
      <c r="FZ3" s="220"/>
      <c r="GA3" s="223"/>
      <c r="GB3" s="218" t="str">
        <f>ｶﾚﾝﾀﾞｰ!R9</f>
        <v>(木)</v>
      </c>
      <c r="GC3" s="220"/>
      <c r="GD3" s="220" t="s">
        <v>431</v>
      </c>
      <c r="GE3" s="218" t="str">
        <f>ｶﾚﾝﾀﾞｰ!S9</f>
        <v>(金)</v>
      </c>
      <c r="GF3" s="223"/>
      <c r="GG3" s="220" t="s">
        <v>431</v>
      </c>
      <c r="GH3" s="218" t="str">
        <f>ｶﾚﾝﾀﾞｰ!T9</f>
        <v>(休)</v>
      </c>
      <c r="GI3" s="223"/>
      <c r="GJ3" s="220"/>
      <c r="GK3" s="218" t="str">
        <f>ｶﾚﾝﾀﾞｰ!U9</f>
        <v>(日)</v>
      </c>
      <c r="GL3" s="223"/>
      <c r="GM3" s="223"/>
      <c r="GN3" s="218" t="str">
        <f>ｶﾚﾝﾀﾞｰ!V9</f>
        <v>(月)</v>
      </c>
      <c r="GO3" s="220"/>
      <c r="GP3" s="220"/>
      <c r="GQ3" s="218" t="str">
        <f>ｶﾚﾝﾀﾞｰ!W9</f>
        <v>(火)</v>
      </c>
      <c r="GR3" s="223"/>
      <c r="GS3" s="223"/>
      <c r="GT3" s="218" t="str">
        <f>ｶﾚﾝﾀﾞｰ!X9</f>
        <v>(水)</v>
      </c>
      <c r="GU3" s="220"/>
      <c r="GV3" s="220"/>
      <c r="GW3" s="218" t="str">
        <f>ｶﾚﾝﾀﾞｰ!Y9</f>
        <v>(木)</v>
      </c>
      <c r="GX3" s="223"/>
      <c r="GY3" s="223"/>
      <c r="GZ3" s="218" t="str">
        <f>ｶﾚﾝﾀﾞｰ!Z9</f>
        <v>(金)</v>
      </c>
      <c r="HA3" s="220"/>
      <c r="HB3" s="220"/>
      <c r="HC3" s="218" t="str">
        <f>ｶﾚﾝﾀﾞｰ!AA9</f>
        <v>(休)</v>
      </c>
      <c r="HD3" s="223"/>
      <c r="HE3" s="223"/>
      <c r="HF3" s="218" t="str">
        <f>ｶﾚﾝﾀﾞｰ!AB9</f>
        <v>(日)</v>
      </c>
      <c r="HG3" s="220"/>
      <c r="HH3" s="220"/>
      <c r="HI3" s="218" t="str">
        <f>ｶﾚﾝﾀﾞｰ!AC9</f>
        <v>(月)</v>
      </c>
      <c r="HJ3" s="223"/>
      <c r="HK3" s="223"/>
      <c r="HL3" s="218" t="str">
        <f>ｶﾚﾝﾀﾞｰ!AD9</f>
        <v>(火)</v>
      </c>
      <c r="HM3" s="220"/>
      <c r="HN3" s="220"/>
      <c r="HO3" s="218" t="str">
        <f>ｶﾚﾝﾀﾞｰ!AE9</f>
        <v>(水)</v>
      </c>
      <c r="HP3" s="223"/>
      <c r="HQ3" s="223"/>
      <c r="HR3" s="218" t="str">
        <f>ｶﾚﾝﾀﾞｰ!AF9</f>
        <v>(木)</v>
      </c>
      <c r="HS3" s="223"/>
      <c r="HT3" s="223"/>
      <c r="HU3" s="218" t="str">
        <f>ｶﾚﾝﾀﾞｰ!AG9</f>
        <v/>
      </c>
      <c r="HV3" s="220"/>
      <c r="HW3" s="223"/>
      <c r="HX3" s="218" t="str">
        <f>ｶﾚﾝﾀﾞｰ!C15</f>
        <v>(金)</v>
      </c>
      <c r="HY3" s="220"/>
      <c r="HZ3" s="223"/>
      <c r="IA3" s="218" t="str">
        <f>ｶﾚﾝﾀﾞｰ!D15</f>
        <v>(土)</v>
      </c>
      <c r="IB3" s="220"/>
      <c r="IC3" s="223"/>
      <c r="ID3" s="218" t="str">
        <f>ｶﾚﾝﾀﾞｰ!E15</f>
        <v>(日)</v>
      </c>
      <c r="IE3" s="220"/>
      <c r="IF3" s="223"/>
      <c r="IG3" s="218" t="str">
        <f>ｶﾚﾝﾀﾞｰ!F15</f>
        <v>(休)</v>
      </c>
      <c r="IH3" s="220"/>
      <c r="II3" s="223"/>
      <c r="IJ3" s="218" t="str">
        <f>ｶﾚﾝﾀﾞｰ!G15</f>
        <v>(休)</v>
      </c>
      <c r="IK3" s="220"/>
      <c r="IL3" s="223"/>
      <c r="IM3" s="218" t="str">
        <f>ｶﾚﾝﾀﾞｰ!H15</f>
        <v>(休)</v>
      </c>
      <c r="IN3" s="220"/>
      <c r="IO3" s="223"/>
      <c r="IP3" s="218" t="str">
        <f>ｶﾚﾝﾀﾞｰ!I15</f>
        <v>(木)</v>
      </c>
      <c r="IQ3" s="220"/>
      <c r="IR3" s="223"/>
      <c r="IS3" s="218" t="str">
        <f>ｶﾚﾝﾀﾞｰ!J15</f>
        <v>(金)</v>
      </c>
      <c r="IT3" s="220"/>
      <c r="IU3" s="223"/>
      <c r="IV3" s="218" t="str">
        <f>ｶﾚﾝﾀﾞｰ!K15</f>
        <v>(休)</v>
      </c>
      <c r="IW3" s="220"/>
      <c r="IX3" s="223"/>
      <c r="IY3" s="218" t="str">
        <f>ｶﾚﾝﾀﾞｰ!L15</f>
        <v>(日)</v>
      </c>
      <c r="IZ3" s="220"/>
      <c r="JA3" s="223"/>
      <c r="JB3" s="218" t="str">
        <f>ｶﾚﾝﾀﾞｰ!M15</f>
        <v>(月)</v>
      </c>
      <c r="JC3" s="220"/>
      <c r="JD3" s="223"/>
      <c r="JE3" s="218" t="str">
        <f>ｶﾚﾝﾀﾞｰ!N15</f>
        <v>(火)</v>
      </c>
      <c r="JF3" s="220"/>
      <c r="JG3" s="223"/>
      <c r="JH3" s="218" t="str">
        <f>ｶﾚﾝﾀﾞｰ!O15</f>
        <v>(水)</v>
      </c>
      <c r="JI3" s="220"/>
      <c r="JJ3" s="223"/>
      <c r="JK3" s="218" t="str">
        <f>ｶﾚﾝﾀﾞｰ!P15</f>
        <v>(木)</v>
      </c>
      <c r="JL3" s="220"/>
      <c r="JM3" s="223"/>
      <c r="JN3" s="218" t="str">
        <f>ｶﾚﾝﾀﾞｰ!Q15</f>
        <v>(金)</v>
      </c>
      <c r="JO3" s="220"/>
      <c r="JP3" s="223"/>
      <c r="JQ3" s="218" t="str">
        <f>ｶﾚﾝﾀﾞｰ!R15</f>
        <v>(休)</v>
      </c>
      <c r="JR3" s="220"/>
      <c r="JS3" s="223"/>
      <c r="JT3" s="218" t="str">
        <f>ｶﾚﾝﾀﾞｰ!S15</f>
        <v>(日)</v>
      </c>
      <c r="JU3" s="220"/>
      <c r="JV3" s="223"/>
      <c r="JW3" s="218" t="str">
        <f>ｶﾚﾝﾀﾞｰ!T15</f>
        <v>(月)</v>
      </c>
      <c r="JX3" s="220"/>
      <c r="JY3" s="223"/>
      <c r="JZ3" s="218" t="str">
        <f>ｶﾚﾝﾀﾞｰ!U15</f>
        <v>(火)</v>
      </c>
      <c r="KA3" s="220"/>
      <c r="KB3" s="223"/>
      <c r="KC3" s="218" t="str">
        <f>ｶﾚﾝﾀﾞｰ!V15</f>
        <v>(水)</v>
      </c>
      <c r="KD3" s="220"/>
      <c r="KE3" s="223"/>
      <c r="KF3" s="218" t="str">
        <f>ｶﾚﾝﾀﾞｰ!W15</f>
        <v>(木)</v>
      </c>
      <c r="KG3" s="220"/>
      <c r="KH3" s="223"/>
      <c r="KI3" s="218" t="str">
        <f>ｶﾚﾝﾀﾞｰ!X15</f>
        <v>(金)</v>
      </c>
      <c r="KJ3" s="220"/>
      <c r="KK3" s="223"/>
      <c r="KL3" s="218" t="str">
        <f>ｶﾚﾝﾀﾞｰ!Y15</f>
        <v>(休)</v>
      </c>
      <c r="KM3" s="220"/>
      <c r="KN3" s="223"/>
      <c r="KO3" s="218" t="str">
        <f>ｶﾚﾝﾀﾞｰ!Z15</f>
        <v>(日)</v>
      </c>
      <c r="KP3" s="220"/>
      <c r="KQ3" s="223"/>
      <c r="KR3" s="218" t="str">
        <f>ｶﾚﾝﾀﾞｰ!AA15</f>
        <v>(月)</v>
      </c>
      <c r="KS3" s="220"/>
      <c r="KT3" s="223"/>
      <c r="KU3" s="218" t="str">
        <f>ｶﾚﾝﾀﾞｰ!AB15</f>
        <v>(火)</v>
      </c>
      <c r="KV3" s="220"/>
      <c r="KW3" s="223"/>
      <c r="KX3" s="218" t="str">
        <f>ｶﾚﾝﾀﾞｰ!AC15</f>
        <v>(水)</v>
      </c>
      <c r="KY3" s="220"/>
      <c r="KZ3" s="223"/>
      <c r="LA3" s="218" t="str">
        <f>ｶﾚﾝﾀﾞｰ!AD15</f>
        <v>(木)</v>
      </c>
      <c r="LB3" s="220"/>
      <c r="LC3" s="223"/>
      <c r="LD3" s="218" t="str">
        <f>ｶﾚﾝﾀﾞｰ!AE15</f>
        <v>(金)</v>
      </c>
      <c r="LE3" s="220"/>
      <c r="LF3" s="223"/>
      <c r="LG3" s="218" t="str">
        <f>ｶﾚﾝﾀﾞｰ!AF15</f>
        <v>(休)</v>
      </c>
      <c r="LH3" s="220"/>
      <c r="LI3" s="223"/>
      <c r="LJ3" s="218" t="str">
        <f>ｶﾚﾝﾀﾞｰ!AG15</f>
        <v>(日)</v>
      </c>
      <c r="LK3" s="220"/>
    </row>
    <row r="4" spans="1:323" s="11" customFormat="1" ht="66.5" thickBot="1" x14ac:dyDescent="0.25">
      <c r="A4" s="119" t="s">
        <v>0</v>
      </c>
      <c r="B4" s="121" t="s">
        <v>24</v>
      </c>
      <c r="C4" s="122" t="s">
        <v>25</v>
      </c>
      <c r="D4" s="123" t="s">
        <v>33</v>
      </c>
      <c r="E4" s="124" t="s">
        <v>52</v>
      </c>
      <c r="F4" s="124" t="s">
        <v>3</v>
      </c>
      <c r="G4" s="124" t="s">
        <v>8</v>
      </c>
      <c r="H4" s="124" t="s">
        <v>9</v>
      </c>
      <c r="I4" s="124" t="s">
        <v>10</v>
      </c>
      <c r="J4" s="125" t="s">
        <v>11</v>
      </c>
      <c r="K4" s="124" t="s">
        <v>34</v>
      </c>
      <c r="L4" s="126" t="s">
        <v>56</v>
      </c>
      <c r="M4" s="126" t="s">
        <v>57</v>
      </c>
      <c r="N4" s="126" t="s">
        <v>58</v>
      </c>
      <c r="O4" s="127" t="s">
        <v>59</v>
      </c>
      <c r="P4" s="124" t="s">
        <v>20</v>
      </c>
      <c r="Q4" s="128" t="s">
        <v>26</v>
      </c>
      <c r="R4" s="125" t="s">
        <v>4</v>
      </c>
      <c r="S4" s="129" t="s">
        <v>5</v>
      </c>
      <c r="T4" s="130" t="s">
        <v>6</v>
      </c>
      <c r="U4" s="131" t="s">
        <v>7</v>
      </c>
      <c r="V4" s="132" t="s">
        <v>13</v>
      </c>
      <c r="W4" s="133" t="s">
        <v>61</v>
      </c>
      <c r="X4" s="133" t="s">
        <v>27</v>
      </c>
      <c r="Y4" s="133" t="s">
        <v>28</v>
      </c>
      <c r="Z4" s="133" t="s">
        <v>29</v>
      </c>
      <c r="AA4" s="124" t="s">
        <v>82</v>
      </c>
      <c r="AB4" s="134" t="s">
        <v>50</v>
      </c>
      <c r="AC4" s="125" t="s">
        <v>30</v>
      </c>
      <c r="AD4" s="415" t="s">
        <v>15</v>
      </c>
      <c r="AE4" s="135" t="s">
        <v>39</v>
      </c>
      <c r="AF4" s="136" t="s">
        <v>38</v>
      </c>
      <c r="AG4" s="136" t="s">
        <v>36</v>
      </c>
      <c r="AH4" s="136" t="s">
        <v>37</v>
      </c>
      <c r="AI4" s="136" t="s">
        <v>81</v>
      </c>
      <c r="AJ4" s="136" t="s">
        <v>41</v>
      </c>
      <c r="AK4" s="129" t="s">
        <v>319</v>
      </c>
      <c r="AL4" s="132" t="s">
        <v>343</v>
      </c>
      <c r="AM4" s="132" t="s">
        <v>344</v>
      </c>
      <c r="AN4" s="132" t="s">
        <v>345</v>
      </c>
      <c r="AO4" s="132" t="s">
        <v>346</v>
      </c>
      <c r="AP4" s="132" t="s">
        <v>347</v>
      </c>
      <c r="AQ4" s="137" t="s">
        <v>23</v>
      </c>
      <c r="AR4" s="139" t="s">
        <v>14</v>
      </c>
      <c r="AS4" s="144" t="s">
        <v>123</v>
      </c>
      <c r="AT4" s="141">
        <v>46082</v>
      </c>
      <c r="AU4" s="142" t="s">
        <v>132</v>
      </c>
      <c r="AV4" s="140" t="s">
        <v>133</v>
      </c>
      <c r="AW4" s="141">
        <v>46083</v>
      </c>
      <c r="AX4" s="142" t="s">
        <v>134</v>
      </c>
      <c r="AY4" s="140" t="s">
        <v>135</v>
      </c>
      <c r="AZ4" s="141">
        <v>46084</v>
      </c>
      <c r="BA4" s="142" t="s">
        <v>136</v>
      </c>
      <c r="BB4" s="140" t="s">
        <v>137</v>
      </c>
      <c r="BC4" s="141">
        <v>46085</v>
      </c>
      <c r="BD4" s="142" t="s">
        <v>138</v>
      </c>
      <c r="BE4" s="140" t="s">
        <v>139</v>
      </c>
      <c r="BF4" s="141">
        <v>46086</v>
      </c>
      <c r="BG4" s="142" t="s">
        <v>140</v>
      </c>
      <c r="BH4" s="140" t="s">
        <v>141</v>
      </c>
      <c r="BI4" s="141">
        <v>46087</v>
      </c>
      <c r="BJ4" s="142" t="s">
        <v>142</v>
      </c>
      <c r="BK4" s="140" t="s">
        <v>143</v>
      </c>
      <c r="BL4" s="141">
        <v>46088</v>
      </c>
      <c r="BM4" s="142" t="s">
        <v>144</v>
      </c>
      <c r="BN4" s="140" t="s">
        <v>145</v>
      </c>
      <c r="BO4" s="141">
        <v>46089</v>
      </c>
      <c r="BP4" s="142" t="s">
        <v>146</v>
      </c>
      <c r="BQ4" s="140" t="s">
        <v>147</v>
      </c>
      <c r="BR4" s="141">
        <v>46090</v>
      </c>
      <c r="BS4" s="142" t="s">
        <v>148</v>
      </c>
      <c r="BT4" s="140" t="s">
        <v>149</v>
      </c>
      <c r="BU4" s="141">
        <v>46091</v>
      </c>
      <c r="BV4" s="142" t="s">
        <v>150</v>
      </c>
      <c r="BW4" s="140" t="s">
        <v>151</v>
      </c>
      <c r="BX4" s="141">
        <v>46092</v>
      </c>
      <c r="BY4" s="142" t="s">
        <v>152</v>
      </c>
      <c r="BZ4" s="140" t="s">
        <v>153</v>
      </c>
      <c r="CA4" s="232">
        <v>46093</v>
      </c>
      <c r="CB4" s="142" t="s">
        <v>154</v>
      </c>
      <c r="CC4" s="140" t="s">
        <v>155</v>
      </c>
      <c r="CD4" s="141">
        <v>46094</v>
      </c>
      <c r="CE4" s="142" t="s">
        <v>156</v>
      </c>
      <c r="CF4" s="140" t="s">
        <v>157</v>
      </c>
      <c r="CG4" s="141">
        <v>46095</v>
      </c>
      <c r="CH4" s="142" t="s">
        <v>158</v>
      </c>
      <c r="CI4" s="140" t="s">
        <v>159</v>
      </c>
      <c r="CJ4" s="141">
        <v>46096</v>
      </c>
      <c r="CK4" s="142" t="s">
        <v>160</v>
      </c>
      <c r="CL4" s="140" t="s">
        <v>161</v>
      </c>
      <c r="CM4" s="141">
        <v>46097</v>
      </c>
      <c r="CN4" s="142" t="s">
        <v>162</v>
      </c>
      <c r="CO4" s="140" t="s">
        <v>163</v>
      </c>
      <c r="CP4" s="141">
        <v>46098</v>
      </c>
      <c r="CQ4" s="142" t="s">
        <v>164</v>
      </c>
      <c r="CR4" s="140" t="s">
        <v>165</v>
      </c>
      <c r="CS4" s="141">
        <v>46099</v>
      </c>
      <c r="CT4" s="142" t="s">
        <v>166</v>
      </c>
      <c r="CU4" s="140" t="s">
        <v>167</v>
      </c>
      <c r="CV4" s="141">
        <v>46100</v>
      </c>
      <c r="CW4" s="145" t="s">
        <v>168</v>
      </c>
      <c r="CX4" s="146" t="s">
        <v>169</v>
      </c>
      <c r="CY4" s="232">
        <v>46101</v>
      </c>
      <c r="CZ4" s="145" t="s">
        <v>170</v>
      </c>
      <c r="DA4" s="146" t="s">
        <v>171</v>
      </c>
      <c r="DB4" s="141">
        <v>46102</v>
      </c>
      <c r="DC4" s="145" t="s">
        <v>172</v>
      </c>
      <c r="DD4" s="146" t="s">
        <v>173</v>
      </c>
      <c r="DE4" s="141">
        <v>46103</v>
      </c>
      <c r="DF4" s="145" t="s">
        <v>174</v>
      </c>
      <c r="DG4" s="146" t="s">
        <v>175</v>
      </c>
      <c r="DH4" s="141">
        <v>46104</v>
      </c>
      <c r="DI4" s="145" t="s">
        <v>176</v>
      </c>
      <c r="DJ4" s="146" t="s">
        <v>177</v>
      </c>
      <c r="DK4" s="141">
        <v>46105</v>
      </c>
      <c r="DL4" s="145" t="s">
        <v>178</v>
      </c>
      <c r="DM4" s="146" t="s">
        <v>179</v>
      </c>
      <c r="DN4" s="141">
        <v>46106</v>
      </c>
      <c r="DO4" s="145" t="s">
        <v>180</v>
      </c>
      <c r="DP4" s="146" t="s">
        <v>181</v>
      </c>
      <c r="DQ4" s="141">
        <v>46107</v>
      </c>
      <c r="DR4" s="145" t="s">
        <v>182</v>
      </c>
      <c r="DS4" s="146" t="s">
        <v>183</v>
      </c>
      <c r="DT4" s="141">
        <v>46108</v>
      </c>
      <c r="DU4" s="145" t="s">
        <v>184</v>
      </c>
      <c r="DV4" s="146" t="s">
        <v>185</v>
      </c>
      <c r="DW4" s="141">
        <v>46109</v>
      </c>
      <c r="DX4" s="145" t="s">
        <v>186</v>
      </c>
      <c r="DY4" s="146" t="s">
        <v>187</v>
      </c>
      <c r="DZ4" s="141">
        <v>46110</v>
      </c>
      <c r="EA4" s="145" t="s">
        <v>188</v>
      </c>
      <c r="EB4" s="146" t="s">
        <v>189</v>
      </c>
      <c r="EC4" s="141">
        <v>46111</v>
      </c>
      <c r="ED4" s="145" t="s">
        <v>190</v>
      </c>
      <c r="EE4" s="146" t="s">
        <v>191</v>
      </c>
      <c r="EF4" s="141">
        <v>46112</v>
      </c>
      <c r="EG4" s="145" t="s">
        <v>192</v>
      </c>
      <c r="EH4" s="144" t="s">
        <v>193</v>
      </c>
      <c r="EI4" s="141">
        <v>46113</v>
      </c>
      <c r="EJ4" s="142" t="s">
        <v>194</v>
      </c>
      <c r="EK4" s="140" t="s">
        <v>195</v>
      </c>
      <c r="EL4" s="141">
        <v>46114</v>
      </c>
      <c r="EM4" s="142" t="s">
        <v>196</v>
      </c>
      <c r="EN4" s="140" t="s">
        <v>197</v>
      </c>
      <c r="EO4" s="141">
        <v>46115</v>
      </c>
      <c r="EP4" s="142" t="s">
        <v>198</v>
      </c>
      <c r="EQ4" s="140" t="s">
        <v>199</v>
      </c>
      <c r="ER4" s="141">
        <v>46116</v>
      </c>
      <c r="ES4" s="142" t="s">
        <v>200</v>
      </c>
      <c r="ET4" s="140" t="s">
        <v>201</v>
      </c>
      <c r="EU4" s="141">
        <v>46117</v>
      </c>
      <c r="EV4" s="142" t="s">
        <v>202</v>
      </c>
      <c r="EW4" s="140" t="s">
        <v>203</v>
      </c>
      <c r="EX4" s="141">
        <v>46118</v>
      </c>
      <c r="EY4" s="142" t="s">
        <v>204</v>
      </c>
      <c r="EZ4" s="140" t="s">
        <v>205</v>
      </c>
      <c r="FA4" s="141">
        <v>46119</v>
      </c>
      <c r="FB4" s="142" t="s">
        <v>206</v>
      </c>
      <c r="FC4" s="140" t="s">
        <v>207</v>
      </c>
      <c r="FD4" s="141">
        <v>46120</v>
      </c>
      <c r="FE4" s="142" t="s">
        <v>208</v>
      </c>
      <c r="FF4" s="140" t="s">
        <v>209</v>
      </c>
      <c r="FG4" s="141">
        <v>46121</v>
      </c>
      <c r="FH4" s="142" t="s">
        <v>210</v>
      </c>
      <c r="FI4" s="140" t="s">
        <v>211</v>
      </c>
      <c r="FJ4" s="141">
        <v>46122</v>
      </c>
      <c r="FK4" s="142" t="s">
        <v>212</v>
      </c>
      <c r="FL4" s="140" t="s">
        <v>213</v>
      </c>
      <c r="FM4" s="141">
        <v>46123</v>
      </c>
      <c r="FN4" s="142" t="s">
        <v>214</v>
      </c>
      <c r="FO4" s="140" t="s">
        <v>215</v>
      </c>
      <c r="FP4" s="232">
        <v>46124</v>
      </c>
      <c r="FQ4" s="142" t="s">
        <v>216</v>
      </c>
      <c r="FR4" s="140" t="s">
        <v>217</v>
      </c>
      <c r="FS4" s="141">
        <v>46125</v>
      </c>
      <c r="FT4" s="142" t="s">
        <v>218</v>
      </c>
      <c r="FU4" s="140" t="s">
        <v>219</v>
      </c>
      <c r="FV4" s="141">
        <v>46126</v>
      </c>
      <c r="FW4" s="142" t="s">
        <v>220</v>
      </c>
      <c r="FX4" s="140" t="s">
        <v>221</v>
      </c>
      <c r="FY4" s="141">
        <v>46127</v>
      </c>
      <c r="FZ4" s="142" t="s">
        <v>222</v>
      </c>
      <c r="GA4" s="140" t="s">
        <v>223</v>
      </c>
      <c r="GB4" s="141">
        <v>46128</v>
      </c>
      <c r="GC4" s="142" t="s">
        <v>224</v>
      </c>
      <c r="GD4" s="140" t="s">
        <v>225</v>
      </c>
      <c r="GE4" s="141">
        <v>46129</v>
      </c>
      <c r="GF4" s="142" t="s">
        <v>226</v>
      </c>
      <c r="GG4" s="140" t="s">
        <v>227</v>
      </c>
      <c r="GH4" s="141">
        <v>46130</v>
      </c>
      <c r="GI4" s="142" t="s">
        <v>228</v>
      </c>
      <c r="GJ4" s="140" t="s">
        <v>229</v>
      </c>
      <c r="GK4" s="141">
        <v>46131</v>
      </c>
      <c r="GL4" s="145" t="s">
        <v>230</v>
      </c>
      <c r="GM4" s="146" t="s">
        <v>231</v>
      </c>
      <c r="GN4" s="232">
        <v>46132</v>
      </c>
      <c r="GO4" s="145" t="s">
        <v>232</v>
      </c>
      <c r="GP4" s="146" t="s">
        <v>233</v>
      </c>
      <c r="GQ4" s="141">
        <v>46133</v>
      </c>
      <c r="GR4" s="145" t="s">
        <v>234</v>
      </c>
      <c r="GS4" s="146" t="s">
        <v>235</v>
      </c>
      <c r="GT4" s="141">
        <v>46134</v>
      </c>
      <c r="GU4" s="145" t="s">
        <v>236</v>
      </c>
      <c r="GV4" s="146" t="s">
        <v>237</v>
      </c>
      <c r="GW4" s="141">
        <v>46135</v>
      </c>
      <c r="GX4" s="145" t="s">
        <v>238</v>
      </c>
      <c r="GY4" s="146" t="s">
        <v>239</v>
      </c>
      <c r="GZ4" s="141">
        <v>46136</v>
      </c>
      <c r="HA4" s="145" t="s">
        <v>240</v>
      </c>
      <c r="HB4" s="146" t="s">
        <v>241</v>
      </c>
      <c r="HC4" s="141">
        <v>46137</v>
      </c>
      <c r="HD4" s="145" t="s">
        <v>242</v>
      </c>
      <c r="HE4" s="146" t="s">
        <v>243</v>
      </c>
      <c r="HF4" s="141">
        <v>46138</v>
      </c>
      <c r="HG4" s="145" t="s">
        <v>244</v>
      </c>
      <c r="HH4" s="146" t="s">
        <v>245</v>
      </c>
      <c r="HI4" s="141">
        <v>46139</v>
      </c>
      <c r="HJ4" s="145" t="s">
        <v>246</v>
      </c>
      <c r="HK4" s="146" t="s">
        <v>247</v>
      </c>
      <c r="HL4" s="141">
        <v>46140</v>
      </c>
      <c r="HM4" s="145" t="s">
        <v>248</v>
      </c>
      <c r="HN4" s="146" t="s">
        <v>249</v>
      </c>
      <c r="HO4" s="141">
        <v>46141</v>
      </c>
      <c r="HP4" s="145" t="s">
        <v>250</v>
      </c>
      <c r="HQ4" s="146" t="s">
        <v>251</v>
      </c>
      <c r="HR4" s="141">
        <v>46142</v>
      </c>
      <c r="HS4" s="145" t="s">
        <v>252</v>
      </c>
      <c r="HT4" s="146">
        <v>123</v>
      </c>
      <c r="HU4" s="141" t="s">
        <v>315</v>
      </c>
      <c r="HV4" s="145">
        <v>124</v>
      </c>
      <c r="HW4" s="146" t="s">
        <v>253</v>
      </c>
      <c r="HX4" s="141">
        <v>46143</v>
      </c>
      <c r="HY4" s="145" t="s">
        <v>254</v>
      </c>
      <c r="HZ4" s="146" t="s">
        <v>255</v>
      </c>
      <c r="IA4" s="141">
        <v>46144</v>
      </c>
      <c r="IB4" s="145" t="s">
        <v>256</v>
      </c>
      <c r="IC4" s="146" t="s">
        <v>257</v>
      </c>
      <c r="ID4" s="141">
        <v>46145</v>
      </c>
      <c r="IE4" s="145" t="s">
        <v>258</v>
      </c>
      <c r="IF4" s="146" t="s">
        <v>259</v>
      </c>
      <c r="IG4" s="141">
        <v>46146</v>
      </c>
      <c r="IH4" s="145" t="s">
        <v>260</v>
      </c>
      <c r="II4" s="146" t="s">
        <v>261</v>
      </c>
      <c r="IJ4" s="141">
        <v>46147</v>
      </c>
      <c r="IK4" s="145" t="s">
        <v>262</v>
      </c>
      <c r="IL4" s="146" t="s">
        <v>263</v>
      </c>
      <c r="IM4" s="141">
        <v>46148</v>
      </c>
      <c r="IN4" s="145" t="s">
        <v>264</v>
      </c>
      <c r="IO4" s="146" t="s">
        <v>265</v>
      </c>
      <c r="IP4" s="232">
        <v>46149</v>
      </c>
      <c r="IQ4" s="145" t="s">
        <v>266</v>
      </c>
      <c r="IR4" s="146" t="s">
        <v>267</v>
      </c>
      <c r="IS4" s="141">
        <v>46150</v>
      </c>
      <c r="IT4" s="145" t="s">
        <v>268</v>
      </c>
      <c r="IU4" s="146" t="s">
        <v>269</v>
      </c>
      <c r="IV4" s="141">
        <v>46151</v>
      </c>
      <c r="IW4" s="145" t="s">
        <v>270</v>
      </c>
      <c r="IX4" s="146" t="s">
        <v>271</v>
      </c>
      <c r="IY4" s="141">
        <v>46152</v>
      </c>
      <c r="IZ4" s="145" t="s">
        <v>272</v>
      </c>
      <c r="JA4" s="146" t="s">
        <v>273</v>
      </c>
      <c r="JB4" s="141">
        <v>46153</v>
      </c>
      <c r="JC4" s="145" t="s">
        <v>274</v>
      </c>
      <c r="JD4" s="146" t="s">
        <v>275</v>
      </c>
      <c r="JE4" s="141">
        <v>46154</v>
      </c>
      <c r="JF4" s="145" t="s">
        <v>276</v>
      </c>
      <c r="JG4" s="146" t="s">
        <v>277</v>
      </c>
      <c r="JH4" s="141">
        <v>46155</v>
      </c>
      <c r="JI4" s="145" t="s">
        <v>278</v>
      </c>
      <c r="JJ4" s="146" t="s">
        <v>279</v>
      </c>
      <c r="JK4" s="141">
        <v>46156</v>
      </c>
      <c r="JL4" s="145" t="s">
        <v>280</v>
      </c>
      <c r="JM4" s="146" t="s">
        <v>283</v>
      </c>
      <c r="JN4" s="141">
        <v>46157</v>
      </c>
      <c r="JO4" s="145" t="s">
        <v>284</v>
      </c>
      <c r="JP4" s="146" t="s">
        <v>283</v>
      </c>
      <c r="JQ4" s="141">
        <v>46158</v>
      </c>
      <c r="JR4" s="145" t="s">
        <v>284</v>
      </c>
      <c r="JS4" s="146" t="s">
        <v>285</v>
      </c>
      <c r="JT4" s="141">
        <v>46159</v>
      </c>
      <c r="JU4" s="145" t="s">
        <v>286</v>
      </c>
      <c r="JV4" s="146" t="s">
        <v>287</v>
      </c>
      <c r="JW4" s="141">
        <v>46160</v>
      </c>
      <c r="JX4" s="145" t="s">
        <v>288</v>
      </c>
      <c r="JY4" s="146" t="s">
        <v>289</v>
      </c>
      <c r="JZ4" s="141">
        <v>46161</v>
      </c>
      <c r="KA4" s="145" t="s">
        <v>290</v>
      </c>
      <c r="KB4" s="146" t="s">
        <v>291</v>
      </c>
      <c r="KC4" s="141">
        <v>46162</v>
      </c>
      <c r="KD4" s="145" t="s">
        <v>292</v>
      </c>
      <c r="KE4" s="146" t="s">
        <v>293</v>
      </c>
      <c r="KF4" s="141">
        <v>46163</v>
      </c>
      <c r="KG4" s="145" t="s">
        <v>294</v>
      </c>
      <c r="KH4" s="146" t="s">
        <v>295</v>
      </c>
      <c r="KI4" s="141">
        <v>46164</v>
      </c>
      <c r="KJ4" s="145" t="s">
        <v>296</v>
      </c>
      <c r="KK4" s="146" t="s">
        <v>297</v>
      </c>
      <c r="KL4" s="141">
        <v>46165</v>
      </c>
      <c r="KM4" s="145" t="s">
        <v>298</v>
      </c>
      <c r="KN4" s="146" t="s">
        <v>299</v>
      </c>
      <c r="KO4" s="141">
        <v>46166</v>
      </c>
      <c r="KP4" s="145" t="s">
        <v>300</v>
      </c>
      <c r="KQ4" s="146" t="s">
        <v>301</v>
      </c>
      <c r="KR4" s="141">
        <v>46167</v>
      </c>
      <c r="KS4" s="145" t="s">
        <v>302</v>
      </c>
      <c r="KT4" s="146" t="s">
        <v>303</v>
      </c>
      <c r="KU4" s="141">
        <v>46168</v>
      </c>
      <c r="KV4" s="145" t="s">
        <v>304</v>
      </c>
      <c r="KW4" s="146" t="s">
        <v>305</v>
      </c>
      <c r="KX4" s="141">
        <v>46169</v>
      </c>
      <c r="KY4" s="145" t="s">
        <v>306</v>
      </c>
      <c r="KZ4" s="146" t="s">
        <v>307</v>
      </c>
      <c r="LA4" s="141">
        <v>46170</v>
      </c>
      <c r="LB4" s="145" t="s">
        <v>308</v>
      </c>
      <c r="LC4" s="146" t="s">
        <v>309</v>
      </c>
      <c r="LD4" s="141">
        <v>46171</v>
      </c>
      <c r="LE4" s="145" t="s">
        <v>310</v>
      </c>
      <c r="LF4" s="146" t="s">
        <v>311</v>
      </c>
      <c r="LG4" s="141">
        <v>46172</v>
      </c>
      <c r="LH4" s="145" t="s">
        <v>312</v>
      </c>
      <c r="LI4" s="146" t="s">
        <v>313</v>
      </c>
      <c r="LJ4" s="141">
        <v>46173</v>
      </c>
      <c r="LK4" s="147" t="s">
        <v>314</v>
      </c>
    </row>
    <row r="5" spans="1:323" s="13" customFormat="1" x14ac:dyDescent="0.2">
      <c r="A5" s="120" t="s">
        <v>22</v>
      </c>
      <c r="B5" s="148"/>
      <c r="C5" s="73"/>
      <c r="D5" s="90" t="s">
        <v>83</v>
      </c>
      <c r="E5" s="75"/>
      <c r="F5" s="74"/>
      <c r="G5" s="74"/>
      <c r="H5" s="74"/>
      <c r="I5" s="74"/>
      <c r="J5" s="76"/>
      <c r="K5" s="74"/>
      <c r="L5" s="74"/>
      <c r="M5" s="74"/>
      <c r="N5" s="74"/>
      <c r="O5" s="77"/>
      <c r="P5" s="74"/>
      <c r="Q5" s="91" t="s">
        <v>1</v>
      </c>
      <c r="R5" s="76" t="s">
        <v>21</v>
      </c>
      <c r="S5" s="74"/>
      <c r="T5" s="79"/>
      <c r="U5" s="88" t="s">
        <v>35</v>
      </c>
      <c r="V5" s="12"/>
      <c r="W5" s="72" t="s">
        <v>35</v>
      </c>
      <c r="X5" s="72" t="s">
        <v>35</v>
      </c>
      <c r="Y5" s="72" t="s">
        <v>91</v>
      </c>
      <c r="Z5" s="72" t="s">
        <v>35</v>
      </c>
      <c r="AA5" s="74" t="s">
        <v>35</v>
      </c>
      <c r="AB5" s="78" t="s">
        <v>51</v>
      </c>
      <c r="AC5" s="78" t="s">
        <v>1</v>
      </c>
      <c r="AD5" s="411"/>
      <c r="AE5" s="42" t="s">
        <v>2</v>
      </c>
      <c r="AF5" s="73"/>
      <c r="AG5" s="79"/>
      <c r="AH5" s="79"/>
      <c r="AI5" s="80"/>
      <c r="AJ5" s="89"/>
      <c r="AK5" s="226"/>
      <c r="AL5" s="12"/>
      <c r="AM5" s="12"/>
      <c r="AN5" s="12"/>
      <c r="AO5" s="12"/>
      <c r="AP5" s="12"/>
      <c r="AQ5" s="43" t="s">
        <v>87</v>
      </c>
      <c r="AR5" s="10" t="s">
        <v>16</v>
      </c>
      <c r="AS5" s="140"/>
      <c r="AT5" s="141" t="s">
        <v>94</v>
      </c>
      <c r="AU5" s="142"/>
      <c r="AV5" s="140"/>
      <c r="AW5" s="141" t="s">
        <v>96</v>
      </c>
      <c r="AX5" s="142"/>
      <c r="AY5" s="140"/>
      <c r="AZ5" s="141" t="s">
        <v>97</v>
      </c>
      <c r="BA5" s="142"/>
      <c r="BB5" s="140"/>
      <c r="BC5" s="141" t="s">
        <v>98</v>
      </c>
      <c r="BD5" s="142"/>
      <c r="BE5" s="140"/>
      <c r="BF5" s="141" t="s">
        <v>95</v>
      </c>
      <c r="BG5" s="142"/>
      <c r="BH5" s="140"/>
      <c r="BI5" s="141" t="s">
        <v>92</v>
      </c>
      <c r="BJ5" s="142"/>
      <c r="BK5" s="140"/>
      <c r="BL5" s="141" t="s">
        <v>93</v>
      </c>
      <c r="BM5" s="142"/>
      <c r="BN5" s="140"/>
      <c r="BO5" s="141" t="s">
        <v>94</v>
      </c>
      <c r="BP5" s="142"/>
      <c r="BQ5" s="140"/>
      <c r="BR5" s="141" t="s">
        <v>96</v>
      </c>
      <c r="BS5" s="142"/>
      <c r="BT5" s="140"/>
      <c r="BU5" s="141" t="s">
        <v>97</v>
      </c>
      <c r="BV5" s="142"/>
      <c r="BW5" s="140"/>
      <c r="BX5" s="141" t="s">
        <v>98</v>
      </c>
      <c r="BY5" s="142"/>
      <c r="BZ5" s="140"/>
      <c r="CA5" s="141" t="s">
        <v>95</v>
      </c>
      <c r="CB5" s="142"/>
      <c r="CC5" s="140"/>
      <c r="CD5" s="141" t="s">
        <v>92</v>
      </c>
      <c r="CE5" s="142"/>
      <c r="CF5" s="140"/>
      <c r="CG5" s="141" t="s">
        <v>93</v>
      </c>
      <c r="CH5" s="142"/>
      <c r="CI5" s="140"/>
      <c r="CJ5" s="141" t="s">
        <v>94</v>
      </c>
      <c r="CK5" s="142"/>
      <c r="CL5" s="140"/>
      <c r="CM5" s="141" t="s">
        <v>96</v>
      </c>
      <c r="CN5" s="142"/>
      <c r="CO5" s="140"/>
      <c r="CP5" s="141" t="s">
        <v>97</v>
      </c>
      <c r="CQ5" s="142"/>
      <c r="CR5" s="140"/>
      <c r="CS5" s="141" t="s">
        <v>98</v>
      </c>
      <c r="CT5" s="142"/>
      <c r="CU5" s="140"/>
      <c r="CV5" s="141" t="s">
        <v>95</v>
      </c>
      <c r="CW5" s="142"/>
      <c r="CX5" s="140"/>
      <c r="CY5" s="141" t="s">
        <v>92</v>
      </c>
      <c r="CZ5" s="142"/>
      <c r="DA5" s="140"/>
      <c r="DB5" s="141" t="s">
        <v>93</v>
      </c>
      <c r="DC5" s="142"/>
      <c r="DD5" s="140"/>
      <c r="DE5" s="141" t="s">
        <v>94</v>
      </c>
      <c r="DF5" s="142"/>
      <c r="DG5" s="140"/>
      <c r="DH5" s="141" t="s">
        <v>96</v>
      </c>
      <c r="DI5" s="142"/>
      <c r="DJ5" s="140"/>
      <c r="DK5" s="141" t="s">
        <v>97</v>
      </c>
      <c r="DL5" s="142"/>
      <c r="DM5" s="140"/>
      <c r="DN5" s="141" t="s">
        <v>98</v>
      </c>
      <c r="DO5" s="142"/>
      <c r="DP5" s="140"/>
      <c r="DQ5" s="141" t="s">
        <v>95</v>
      </c>
      <c r="DR5" s="142"/>
      <c r="DS5" s="140"/>
      <c r="DT5" s="141" t="s">
        <v>92</v>
      </c>
      <c r="DU5" s="142"/>
      <c r="DV5" s="140"/>
      <c r="DW5" s="141" t="s">
        <v>93</v>
      </c>
      <c r="DX5" s="142"/>
      <c r="DY5" s="140"/>
      <c r="DZ5" s="141" t="s">
        <v>94</v>
      </c>
      <c r="EA5" s="142"/>
      <c r="EB5" s="140"/>
      <c r="EC5" s="141" t="s">
        <v>96</v>
      </c>
      <c r="ED5" s="142"/>
      <c r="EE5" s="140"/>
      <c r="EF5" s="141" t="s">
        <v>97</v>
      </c>
      <c r="EG5" s="143"/>
      <c r="EH5" s="144"/>
      <c r="EI5" s="141" t="s">
        <v>98</v>
      </c>
      <c r="EJ5" s="142"/>
      <c r="EK5" s="140"/>
      <c r="EL5" s="141" t="s">
        <v>95</v>
      </c>
      <c r="EM5" s="142"/>
      <c r="EN5" s="140"/>
      <c r="EO5" s="141" t="s">
        <v>92</v>
      </c>
      <c r="EP5" s="142"/>
      <c r="EQ5" s="140"/>
      <c r="ER5" s="141" t="s">
        <v>93</v>
      </c>
      <c r="ES5" s="142"/>
      <c r="ET5" s="140"/>
      <c r="EU5" s="141" t="s">
        <v>94</v>
      </c>
      <c r="EV5" s="142"/>
      <c r="EW5" s="140"/>
      <c r="EX5" s="141" t="s">
        <v>96</v>
      </c>
      <c r="EY5" s="142"/>
      <c r="EZ5" s="140"/>
      <c r="FA5" s="141" t="s">
        <v>97</v>
      </c>
      <c r="FB5" s="142"/>
      <c r="FC5" s="140"/>
      <c r="FD5" s="141" t="s">
        <v>98</v>
      </c>
      <c r="FE5" s="142"/>
      <c r="FF5" s="140"/>
      <c r="FG5" s="141" t="s">
        <v>95</v>
      </c>
      <c r="FH5" s="142"/>
      <c r="FI5" s="140"/>
      <c r="FJ5" s="141" t="s">
        <v>92</v>
      </c>
      <c r="FK5" s="142"/>
      <c r="FL5" s="140"/>
      <c r="FM5" s="141" t="s">
        <v>93</v>
      </c>
      <c r="FN5" s="142"/>
      <c r="FO5" s="140"/>
      <c r="FP5" s="232" t="s">
        <v>94</v>
      </c>
      <c r="FQ5" s="142"/>
      <c r="FR5" s="140"/>
      <c r="FS5" s="141" t="s">
        <v>96</v>
      </c>
      <c r="FT5" s="142"/>
      <c r="FU5" s="140"/>
      <c r="FV5" s="141" t="s">
        <v>97</v>
      </c>
      <c r="FW5" s="142"/>
      <c r="FX5" s="140"/>
      <c r="FY5" s="141" t="s">
        <v>98</v>
      </c>
      <c r="FZ5" s="142"/>
      <c r="GA5" s="140"/>
      <c r="GB5" s="141" t="s">
        <v>95</v>
      </c>
      <c r="GC5" s="142"/>
      <c r="GD5" s="140" t="s">
        <v>545</v>
      </c>
      <c r="GE5" s="141" t="s">
        <v>92</v>
      </c>
      <c r="GF5" s="142"/>
      <c r="GG5" s="140" t="s">
        <v>545</v>
      </c>
      <c r="GH5" s="141" t="s">
        <v>93</v>
      </c>
      <c r="GI5" s="142"/>
      <c r="GJ5" s="140"/>
      <c r="GK5" s="141" t="s">
        <v>94</v>
      </c>
      <c r="GL5" s="145"/>
      <c r="GM5" s="146"/>
      <c r="GN5" s="232" t="s">
        <v>96</v>
      </c>
      <c r="GO5" s="145"/>
      <c r="GP5" s="146"/>
      <c r="GQ5" s="141" t="s">
        <v>97</v>
      </c>
      <c r="GR5" s="145"/>
      <c r="GS5" s="146"/>
      <c r="GT5" s="141" t="s">
        <v>98</v>
      </c>
      <c r="GU5" s="145"/>
      <c r="GV5" s="146"/>
      <c r="GW5" s="141" t="s">
        <v>95</v>
      </c>
      <c r="GX5" s="145"/>
      <c r="GY5" s="146"/>
      <c r="GZ5" s="141" t="s">
        <v>92</v>
      </c>
      <c r="HA5" s="145"/>
      <c r="HB5" s="146"/>
      <c r="HC5" s="141" t="s">
        <v>93</v>
      </c>
      <c r="HD5" s="145"/>
      <c r="HE5" s="146"/>
      <c r="HF5" s="141" t="s">
        <v>94</v>
      </c>
      <c r="HG5" s="145"/>
      <c r="HH5" s="146"/>
      <c r="HI5" s="141" t="s">
        <v>96</v>
      </c>
      <c r="HJ5" s="145"/>
      <c r="HK5" s="146"/>
      <c r="HL5" s="141" t="s">
        <v>97</v>
      </c>
      <c r="HM5" s="145"/>
      <c r="HN5" s="146"/>
      <c r="HO5" s="141" t="s">
        <v>98</v>
      </c>
      <c r="HP5" s="145"/>
      <c r="HQ5" s="146"/>
      <c r="HR5" s="141" t="s">
        <v>95</v>
      </c>
      <c r="HS5" s="145"/>
      <c r="HT5" s="146"/>
      <c r="HU5" s="141" t="s">
        <v>315</v>
      </c>
      <c r="HV5" s="145"/>
      <c r="HW5" s="146"/>
      <c r="HX5" s="141" t="s">
        <v>92</v>
      </c>
      <c r="HY5" s="145"/>
      <c r="HZ5" s="146"/>
      <c r="IA5" s="141" t="s">
        <v>538</v>
      </c>
      <c r="IB5" s="145"/>
      <c r="IC5" s="146"/>
      <c r="ID5" s="141" t="s">
        <v>94</v>
      </c>
      <c r="IE5" s="145"/>
      <c r="IF5" s="146"/>
      <c r="IG5" s="141" t="s">
        <v>93</v>
      </c>
      <c r="IH5" s="145"/>
      <c r="II5" s="146"/>
      <c r="IJ5" s="141" t="s">
        <v>93</v>
      </c>
      <c r="IK5" s="145"/>
      <c r="IL5" s="146"/>
      <c r="IM5" s="141" t="s">
        <v>93</v>
      </c>
      <c r="IN5" s="145"/>
      <c r="IO5" s="146"/>
      <c r="IP5" s="232" t="s">
        <v>95</v>
      </c>
      <c r="IQ5" s="145"/>
      <c r="IR5" s="146"/>
      <c r="IS5" s="141" t="s">
        <v>92</v>
      </c>
      <c r="IT5" s="145"/>
      <c r="IU5" s="146"/>
      <c r="IV5" s="141" t="s">
        <v>93</v>
      </c>
      <c r="IW5" s="145"/>
      <c r="IX5" s="146"/>
      <c r="IY5" s="141" t="s">
        <v>94</v>
      </c>
      <c r="IZ5" s="145"/>
      <c r="JA5" s="146"/>
      <c r="JB5" s="141" t="s">
        <v>96</v>
      </c>
      <c r="JC5" s="145"/>
      <c r="JD5" s="146"/>
      <c r="JE5" s="141" t="s">
        <v>97</v>
      </c>
      <c r="JF5" s="145"/>
      <c r="JG5" s="146"/>
      <c r="JH5" s="141" t="s">
        <v>98</v>
      </c>
      <c r="JI5" s="145"/>
      <c r="JJ5" s="146"/>
      <c r="JK5" s="141" t="s">
        <v>95</v>
      </c>
      <c r="JL5" s="145"/>
      <c r="JM5" s="146"/>
      <c r="JN5" s="141" t="s">
        <v>92</v>
      </c>
      <c r="JO5" s="145"/>
      <c r="JP5" s="146"/>
      <c r="JQ5" s="141" t="s">
        <v>93</v>
      </c>
      <c r="JR5" s="145"/>
      <c r="JS5" s="146"/>
      <c r="JT5" s="141" t="s">
        <v>94</v>
      </c>
      <c r="JU5" s="145"/>
      <c r="JV5" s="146"/>
      <c r="JW5" s="141" t="s">
        <v>96</v>
      </c>
      <c r="JX5" s="145"/>
      <c r="JY5" s="146"/>
      <c r="JZ5" s="141" t="s">
        <v>97</v>
      </c>
      <c r="KA5" s="145"/>
      <c r="KB5" s="146"/>
      <c r="KC5" s="141" t="s">
        <v>98</v>
      </c>
      <c r="KD5" s="145"/>
      <c r="KE5" s="146"/>
      <c r="KF5" s="141" t="s">
        <v>95</v>
      </c>
      <c r="KG5" s="145"/>
      <c r="KH5" s="146"/>
      <c r="KI5" s="141" t="s">
        <v>92</v>
      </c>
      <c r="KJ5" s="145"/>
      <c r="KK5" s="146"/>
      <c r="KL5" s="141" t="s">
        <v>93</v>
      </c>
      <c r="KM5" s="145"/>
      <c r="KN5" s="146"/>
      <c r="KO5" s="141" t="s">
        <v>94</v>
      </c>
      <c r="KP5" s="145"/>
      <c r="KQ5" s="146"/>
      <c r="KR5" s="141" t="s">
        <v>96</v>
      </c>
      <c r="KS5" s="145"/>
      <c r="KT5" s="146"/>
      <c r="KU5" s="141" t="s">
        <v>97</v>
      </c>
      <c r="KV5" s="145"/>
      <c r="KW5" s="146"/>
      <c r="KX5" s="141" t="s">
        <v>98</v>
      </c>
      <c r="KY5" s="145"/>
      <c r="KZ5" s="146"/>
      <c r="LA5" s="141" t="s">
        <v>95</v>
      </c>
      <c r="LB5" s="145"/>
      <c r="LC5" s="146"/>
      <c r="LD5" s="141" t="s">
        <v>92</v>
      </c>
      <c r="LE5" s="145"/>
      <c r="LF5" s="146"/>
      <c r="LG5" s="141" t="s">
        <v>93</v>
      </c>
      <c r="LH5" s="145"/>
      <c r="LI5" s="146"/>
      <c r="LJ5" s="141" t="s">
        <v>94</v>
      </c>
      <c r="LK5" s="147"/>
    </row>
    <row r="6" spans="1:323" x14ac:dyDescent="0.2">
      <c r="A6" s="120" t="s">
        <v>22</v>
      </c>
      <c r="B6" s="166" t="str">
        <f>IFERROR(VLOOKUP($D6,#REF!,5,FALSE),"-")</f>
        <v>-</v>
      </c>
      <c r="C6" s="154" t="str">
        <f>IFERROR(VLOOKUP($D6,#REF!,6,FALSE),"-")</f>
        <v>-</v>
      </c>
      <c r="D6" s="154" t="s">
        <v>83</v>
      </c>
      <c r="E6" s="167" t="str">
        <f>IFERROR(VLOOKUP($D6,#REF!,17,FALSE),"-")</f>
        <v>-</v>
      </c>
      <c r="F6" s="168" t="str">
        <f>IFERROR(VLOOKUP($D6,#REF!,18,FALSE),"-")</f>
        <v>-</v>
      </c>
      <c r="G6" s="168" t="str">
        <f>IFERROR(VLOOKUP($D6,#REF!,19,FALSE),"-")</f>
        <v>-</v>
      </c>
      <c r="H6" s="168" t="str">
        <f>IFERROR(VLOOKUP($D6,#REF!,20,FALSE),"-")</f>
        <v>-</v>
      </c>
      <c r="I6" s="168" t="str">
        <f>IFERROR(VLOOKUP($D6,#REF!,21,FALSE),"-")</f>
        <v>-</v>
      </c>
      <c r="J6" s="169" t="str">
        <f>IFERROR(VLOOKUP($D6,#REF!,22,FALSE),"-")</f>
        <v>-</v>
      </c>
      <c r="K6" s="168" t="str">
        <f>IFERROR(VLOOKUP($D6,#REF!,8,FALSE),"-")</f>
        <v>-</v>
      </c>
      <c r="L6" s="168" t="str">
        <f>IFERROR(VLOOKUP($D6,#REF!,9,FALSE),"-")</f>
        <v>-</v>
      </c>
      <c r="M6" s="168" t="str">
        <f>IFERROR(VLOOKUP($D6,#REF!,10,FALSE),"-")</f>
        <v>-</v>
      </c>
      <c r="N6" s="168" t="str">
        <f>IFERROR(VLOOKUP($D6,#REF!,11,FALSE),"-")</f>
        <v>-</v>
      </c>
      <c r="O6" s="169" t="str">
        <f>IFERROR(VLOOKUP($D6,#REF!,13,FALSE),"-")</f>
        <v>-</v>
      </c>
      <c r="P6" s="168" t="str">
        <f>IFERROR(VLOOKUP($D6,#REF!,15,FALSE),"-")</f>
        <v>-</v>
      </c>
      <c r="Q6" s="170" t="str">
        <f>IFERROR((VLOOKUP($D6,#REF!,16,FALSE)*J6),"-")</f>
        <v>-</v>
      </c>
      <c r="R6" s="170" t="str">
        <f>IFERROR(VLOOKUP($D6,#REF!,107,FALSE),"-")</f>
        <v>-</v>
      </c>
      <c r="S6" s="168" t="str">
        <f>IFERROR(VLOOKUP($D6,#REF!,26,FALSE),"-")</f>
        <v>-</v>
      </c>
      <c r="T6" s="171" t="str">
        <f>IFERROR(VLOOKUP($D6,#REF!,23,FALSE),"-")</f>
        <v>-</v>
      </c>
      <c r="U6" s="172"/>
      <c r="V6" s="172"/>
      <c r="W6" s="172" t="str">
        <f>IFERROR(VLOOKUP($D6,#REF!,25,FALSE),"-")</f>
        <v>-</v>
      </c>
      <c r="X6" s="172" t="str">
        <f>IFERROR(VLOOKUP($D6,#REF!,32,FALSE),"-")</f>
        <v>-</v>
      </c>
      <c r="Y6" s="172" t="str">
        <f>IFERROR(VLOOKUP($D6,#REF!,33,FALSE),"-")</f>
        <v>-</v>
      </c>
      <c r="Z6" s="172" t="str">
        <f>IFERROR(IF(COUNT($AT6:$LJ6),INDEX($AT$4:$LJ$4,MATCH(0,INDEX(0/($AT6:$LJ6),),0)),"-"),"-")</f>
        <v>-</v>
      </c>
      <c r="AA6" s="173" t="str">
        <f>IFERROR(VLOOKUP($D6,#REF!,2,FALSE),"-")</f>
        <v>-</v>
      </c>
      <c r="AB6" s="174" t="str">
        <f>IFERROR(VLOOKUP($D6,#REF!,108,FALSE),"-")</f>
        <v>-</v>
      </c>
      <c r="AC6" s="175">
        <f>SUM(AT6:LK6)</f>
        <v>0</v>
      </c>
      <c r="AD6" s="410" t="str">
        <f>IFERROR(VLOOKUP($D6,#REF!,27,FALSE),"-")&amp;"　"&amp;IFERROR(VLOOKUP($D6,#REF!,28,FALSE),"-")&amp;"　"&amp;IFERROR(VLOOKUP($D6,#REF!,29,FALSE),"-")</f>
        <v>-　-　-</v>
      </c>
      <c r="AE6" s="154"/>
      <c r="AF6" s="176" t="str">
        <f>IFERROR(VLOOKUP($D6,#REF!,94,FALSE),"-")</f>
        <v>-</v>
      </c>
      <c r="AG6" s="38" t="str">
        <f>IFERROR(VLOOKUP($D6,#REF!,2,FALSE),"-")</f>
        <v>-</v>
      </c>
      <c r="AH6" s="38" t="str">
        <f>IFERROR(VLOOKUP($D6,#REF!,3,FALSE),"-")</f>
        <v>-</v>
      </c>
      <c r="AI6" s="43" t="str">
        <f>IFERROR(VLOOKUP($D6,#REF!,31,FALSE),"-")</f>
        <v>-</v>
      </c>
      <c r="AJ6" s="43" t="str">
        <f>IFERROR(VLOOKUP($D6,#REF!,12,FALSE),"-")</f>
        <v>-</v>
      </c>
      <c r="AK6" s="168" t="str">
        <f>IFERROR(VLOOKUP($D6,#REF!,24,FALSE),"-")</f>
        <v>-</v>
      </c>
      <c r="AL6" s="3"/>
      <c r="AM6" s="3"/>
      <c r="AN6" s="3"/>
      <c r="AO6" s="3"/>
      <c r="AP6" s="3"/>
      <c r="AQ6" s="43" t="s">
        <v>87</v>
      </c>
      <c r="AR6" s="81" t="s">
        <v>352</v>
      </c>
      <c r="AS6" s="105" t="s">
        <v>315</v>
      </c>
      <c r="AT6" s="106"/>
      <c r="AU6" s="104" t="s">
        <v>315</v>
      </c>
      <c r="AV6" s="111" t="s">
        <v>315</v>
      </c>
      <c r="AW6" s="106"/>
      <c r="AX6" s="104" t="s">
        <v>315</v>
      </c>
      <c r="AY6" s="111" t="s">
        <v>315</v>
      </c>
      <c r="AZ6" s="106"/>
      <c r="BA6" s="104" t="s">
        <v>315</v>
      </c>
      <c r="BB6" s="111" t="s">
        <v>315</v>
      </c>
      <c r="BC6" s="106"/>
      <c r="BD6" s="104" t="s">
        <v>315</v>
      </c>
      <c r="BE6" s="111" t="s">
        <v>315</v>
      </c>
      <c r="BF6" s="106"/>
      <c r="BG6" s="104" t="s">
        <v>315</v>
      </c>
      <c r="BH6" s="111" t="s">
        <v>315</v>
      </c>
      <c r="BI6" s="106"/>
      <c r="BJ6" s="104" t="s">
        <v>315</v>
      </c>
      <c r="BK6" s="111" t="s">
        <v>315</v>
      </c>
      <c r="BL6" s="106"/>
      <c r="BM6" s="104" t="s">
        <v>315</v>
      </c>
      <c r="BN6" s="111" t="s">
        <v>315</v>
      </c>
      <c r="BO6" s="106"/>
      <c r="BP6" s="104" t="s">
        <v>315</v>
      </c>
      <c r="BQ6" s="111" t="s">
        <v>315</v>
      </c>
      <c r="BR6" s="106"/>
      <c r="BS6" s="104" t="s">
        <v>315</v>
      </c>
      <c r="BT6" s="111" t="s">
        <v>315</v>
      </c>
      <c r="BU6" s="106"/>
      <c r="BV6" s="104" t="s">
        <v>315</v>
      </c>
      <c r="BW6" s="111" t="s">
        <v>315</v>
      </c>
      <c r="BX6" s="106"/>
      <c r="BY6" s="104" t="s">
        <v>315</v>
      </c>
      <c r="BZ6" s="111" t="s">
        <v>315</v>
      </c>
      <c r="CA6" s="106"/>
      <c r="CB6" s="104" t="s">
        <v>315</v>
      </c>
      <c r="CC6" s="111" t="s">
        <v>315</v>
      </c>
      <c r="CD6" s="106"/>
      <c r="CE6" s="104" t="s">
        <v>315</v>
      </c>
      <c r="CF6" s="111" t="s">
        <v>315</v>
      </c>
      <c r="CG6" s="106"/>
      <c r="CH6" s="104" t="s">
        <v>315</v>
      </c>
      <c r="CI6" s="111" t="s">
        <v>315</v>
      </c>
      <c r="CJ6" s="106"/>
      <c r="CK6" s="104" t="s">
        <v>315</v>
      </c>
      <c r="CL6" s="111" t="s">
        <v>315</v>
      </c>
      <c r="CM6" s="106"/>
      <c r="CN6" s="104" t="s">
        <v>315</v>
      </c>
      <c r="CO6" s="111" t="s">
        <v>315</v>
      </c>
      <c r="CP6" s="106"/>
      <c r="CQ6" s="104" t="s">
        <v>315</v>
      </c>
      <c r="CR6" s="111" t="s">
        <v>315</v>
      </c>
      <c r="CS6" s="106"/>
      <c r="CT6" s="104" t="s">
        <v>315</v>
      </c>
      <c r="CU6" s="111" t="s">
        <v>315</v>
      </c>
      <c r="CV6" s="106"/>
      <c r="CW6" s="104" t="s">
        <v>315</v>
      </c>
      <c r="CX6" s="111" t="s">
        <v>315</v>
      </c>
      <c r="CY6" s="106"/>
      <c r="CZ6" s="104" t="s">
        <v>315</v>
      </c>
      <c r="DA6" s="111" t="s">
        <v>315</v>
      </c>
      <c r="DB6" s="106"/>
      <c r="DC6" s="104" t="s">
        <v>315</v>
      </c>
      <c r="DD6" s="111" t="s">
        <v>315</v>
      </c>
      <c r="DE6" s="106"/>
      <c r="DF6" s="104" t="s">
        <v>315</v>
      </c>
      <c r="DG6" s="111" t="s">
        <v>315</v>
      </c>
      <c r="DH6" s="106"/>
      <c r="DI6" s="104" t="s">
        <v>315</v>
      </c>
      <c r="DJ6" s="111" t="s">
        <v>315</v>
      </c>
      <c r="DK6" s="106"/>
      <c r="DL6" s="104" t="s">
        <v>315</v>
      </c>
      <c r="DM6" s="111" t="s">
        <v>315</v>
      </c>
      <c r="DN6" s="106"/>
      <c r="DO6" s="104" t="s">
        <v>315</v>
      </c>
      <c r="DP6" s="111" t="s">
        <v>315</v>
      </c>
      <c r="DQ6" s="106"/>
      <c r="DR6" s="104" t="s">
        <v>315</v>
      </c>
      <c r="DS6" s="111" t="s">
        <v>315</v>
      </c>
      <c r="DT6" s="106"/>
      <c r="DU6" s="104" t="s">
        <v>315</v>
      </c>
      <c r="DV6" s="111" t="s">
        <v>315</v>
      </c>
      <c r="DW6" s="106"/>
      <c r="DX6" s="104" t="s">
        <v>315</v>
      </c>
      <c r="DY6" s="111" t="s">
        <v>315</v>
      </c>
      <c r="DZ6" s="106"/>
      <c r="EA6" s="104" t="s">
        <v>315</v>
      </c>
      <c r="EB6" s="111" t="s">
        <v>315</v>
      </c>
      <c r="EC6" s="106"/>
      <c r="ED6" s="104" t="s">
        <v>315</v>
      </c>
      <c r="EE6" s="111" t="s">
        <v>315</v>
      </c>
      <c r="EF6" s="106"/>
      <c r="EG6" s="118" t="s">
        <v>315</v>
      </c>
      <c r="EH6" s="117"/>
      <c r="EI6" s="106">
        <f>SUMIF($AH$17:$AH$17,$AR$6,EI$17:EI$17)</f>
        <v>0</v>
      </c>
      <c r="EJ6" s="104"/>
      <c r="EK6" s="111"/>
      <c r="EL6" s="106">
        <f>SUMIF($AH$17:$AH$17,$AR$6,EL$17:EL$17)</f>
        <v>0</v>
      </c>
      <c r="EM6" s="104"/>
      <c r="EN6" s="111"/>
      <c r="EO6" s="106">
        <f>SUMIF($AH$17:$AH$17,$AR$6,EO$17:EO$17)</f>
        <v>0</v>
      </c>
      <c r="EP6" s="104"/>
      <c r="EQ6" s="111"/>
      <c r="ER6" s="106">
        <f>SUMIF($AH$17:$AH$17,$AR$6,ER$17:ER$17)</f>
        <v>0</v>
      </c>
      <c r="ES6" s="104"/>
      <c r="ET6" s="111"/>
      <c r="EU6" s="106">
        <f>SUMIF($AH$17:$AH$17,$AR$6,EU$17:EU$17)</f>
        <v>0</v>
      </c>
      <c r="EV6" s="104"/>
      <c r="EW6" s="111"/>
      <c r="EX6" s="106">
        <f>SUMIF($AH$17:$AH$17,$AR$6,EX$17:EX$17)</f>
        <v>0</v>
      </c>
      <c r="EY6" s="104"/>
      <c r="EZ6" s="111"/>
      <c r="FA6" s="106">
        <f>SUMIF($AH$17:$AH$17,$AR$6,FA$17:FA$17)</f>
        <v>0</v>
      </c>
      <c r="FB6" s="104"/>
      <c r="FC6" s="111"/>
      <c r="FD6" s="106">
        <f>SUMIF($AH$17:$AH$17,$AR$6,FD$17:FD$17)</f>
        <v>0</v>
      </c>
      <c r="FE6" s="104"/>
      <c r="FF6" s="111"/>
      <c r="FG6" s="106">
        <f>SUMIF($AH$17:$AH$17,$AR$6,FG$17:FG$17)</f>
        <v>0</v>
      </c>
      <c r="FH6" s="104"/>
      <c r="FI6" s="111"/>
      <c r="FJ6" s="106">
        <f>SUMIF($AH$17:$AH$17,$AR$6,FJ$17:FJ$17)</f>
        <v>0</v>
      </c>
      <c r="FK6" s="104"/>
      <c r="FL6" s="111"/>
      <c r="FM6" s="106">
        <f>SUMIF($AH$17:$AH$17,$AR$6,FM$17:FM$17)</f>
        <v>0</v>
      </c>
      <c r="FN6" s="104"/>
      <c r="FO6" s="111"/>
      <c r="FP6" s="106">
        <f>SUMIF($AH$17:$AH$17,$AR$6,FP$17:FP$17)</f>
        <v>0</v>
      </c>
      <c r="FQ6" s="104"/>
      <c r="FR6" s="111"/>
      <c r="FS6" s="106">
        <f>SUMIF($AH$17:$AH$17,$AR$6,FS$17:FS$17)</f>
        <v>0</v>
      </c>
      <c r="FT6" s="104"/>
      <c r="FU6" s="111"/>
      <c r="FV6" s="106">
        <f>SUMIF($AH$17:$AH$17,$AR$6,FV$17:FV$17)</f>
        <v>0</v>
      </c>
      <c r="FW6" s="104"/>
      <c r="FX6" s="111"/>
      <c r="FY6" s="106">
        <f>SUMIF($AH$17:$AH$17,$AR$6,FY$17:FY$17)</f>
        <v>0</v>
      </c>
      <c r="FZ6" s="104"/>
      <c r="GA6" s="111"/>
      <c r="GB6" s="106">
        <f>SUMIF($AH$17:$AH$17,$AR$6,GB$17:GB$17)</f>
        <v>0</v>
      </c>
      <c r="GC6" s="104"/>
      <c r="GD6" s="111"/>
      <c r="GE6" s="106">
        <f>SUMIF($AH$17:$AH$17,$AR$6,GE$17:GE$17)</f>
        <v>0</v>
      </c>
      <c r="GF6" s="104"/>
      <c r="GG6" s="111"/>
      <c r="GH6" s="106">
        <f>SUMIF($AH$17:$AH$17,$AR$6,GH$17:GH$17)</f>
        <v>0</v>
      </c>
      <c r="GI6" s="104"/>
      <c r="GJ6" s="111"/>
      <c r="GK6" s="106">
        <f>SUMIF($AH$17:$AH$17,$AR$6,GK$17:GK$17)</f>
        <v>0</v>
      </c>
      <c r="GL6" s="104"/>
      <c r="GM6" s="111"/>
      <c r="GN6" s="106">
        <f>SUMIF($AH$17:$AH$17,$AR$6,GN$17:GN$17)</f>
        <v>0</v>
      </c>
      <c r="GO6" s="104"/>
      <c r="GP6" s="111"/>
      <c r="GQ6" s="106">
        <f>SUMIF($AH$17:$AH$17,$AR$6,GQ$17:GQ$17)</f>
        <v>0</v>
      </c>
      <c r="GR6" s="104"/>
      <c r="GS6" s="111"/>
      <c r="GT6" s="106">
        <f>SUMIF($AH$17:$AH$17,$AR$6,GT$17:GT$17)</f>
        <v>0</v>
      </c>
      <c r="GU6" s="104"/>
      <c r="GV6" s="111"/>
      <c r="GW6" s="106">
        <f>SUMIF($AH$17:$AH$17,$AR$6,GW$17:GW$17)</f>
        <v>0</v>
      </c>
      <c r="GX6" s="104"/>
      <c r="GY6" s="111"/>
      <c r="GZ6" s="106">
        <f>SUMIF($AH$17:$AH$17,$AR$6,GZ$17:GZ$17)</f>
        <v>0</v>
      </c>
      <c r="HA6" s="104"/>
      <c r="HB6" s="111"/>
      <c r="HC6" s="106">
        <f>SUMIF($AH$17:$AH$17,$AR$6,HC$17:HC$17)</f>
        <v>0</v>
      </c>
      <c r="HD6" s="104"/>
      <c r="HE6" s="111"/>
      <c r="HF6" s="106">
        <f>SUMIF($AH$17:$AH$17,$AR$6,HF$17:HF$17)</f>
        <v>0</v>
      </c>
      <c r="HG6" s="104"/>
      <c r="HH6" s="111"/>
      <c r="HI6" s="106">
        <f>SUMIF($AH$17:$AH$17,$AR$6,HI$17:HI$17)</f>
        <v>0</v>
      </c>
      <c r="HJ6" s="104"/>
      <c r="HK6" s="111"/>
      <c r="HL6" s="106">
        <f>SUMIF($AH$17:$AH$17,$AR$6,HL$17:HL$17)</f>
        <v>0</v>
      </c>
      <c r="HM6" s="104"/>
      <c r="HN6" s="111"/>
      <c r="HO6" s="106">
        <f>SUMIF($AH$17:$AH$17,$AR$6,HO$17:HO$17)</f>
        <v>0</v>
      </c>
      <c r="HP6" s="104"/>
      <c r="HQ6" s="111"/>
      <c r="HR6" s="106">
        <f>SUMIF($AH$17:$AH$17,$AR$6,HR$17:HR$17)</f>
        <v>0</v>
      </c>
      <c r="HS6" s="104"/>
      <c r="HT6" s="111"/>
      <c r="HU6" s="106">
        <f>SUMIF($AH$17:$AH$17,$AR$6,HU$17:HU$17)</f>
        <v>0</v>
      </c>
      <c r="HV6" s="104"/>
      <c r="HW6" s="111"/>
      <c r="HX6" s="106">
        <f>SUMIF($AH$17:$AH$17,$AR$6,HX$17:HX$17)</f>
        <v>0</v>
      </c>
      <c r="HY6" s="104"/>
      <c r="HZ6" s="111"/>
      <c r="IA6" s="106">
        <f>SUMIF($AH$17:$AH$17,$AR$6,IA$17:IA$17)</f>
        <v>0</v>
      </c>
      <c r="IB6" s="104"/>
      <c r="IC6" s="111"/>
      <c r="ID6" s="106">
        <f>SUMIF($AH$17:$AH$17,$AR$6,ID$17:ID$17)</f>
        <v>0</v>
      </c>
      <c r="IE6" s="104"/>
      <c r="IF6" s="111"/>
      <c r="IG6" s="106">
        <f>SUMIF($AH$17:$AH$17,$AR$6,IG$17:IG$17)</f>
        <v>0</v>
      </c>
      <c r="IH6" s="104"/>
      <c r="II6" s="111"/>
      <c r="IJ6" s="106">
        <f>SUMIF($AH$17:$AH$17,$AR$6,IJ$17:IJ$17)</f>
        <v>0</v>
      </c>
      <c r="IK6" s="104"/>
      <c r="IL6" s="111"/>
      <c r="IM6" s="106">
        <f>SUMIF($AH$17:$AH$17,$AR$6,IM$17:IM$17)</f>
        <v>0</v>
      </c>
      <c r="IN6" s="104"/>
      <c r="IO6" s="111"/>
      <c r="IP6" s="106">
        <f>SUMIF($AH$17:$AH$17,$AR$6,IP$17:IP$17)</f>
        <v>0</v>
      </c>
      <c r="IQ6" s="104"/>
      <c r="IR6" s="111"/>
      <c r="IS6" s="106">
        <f>SUMIF($AH$17:$AH$17,$AR$6,IS$17:IS$17)</f>
        <v>0</v>
      </c>
      <c r="IT6" s="104"/>
      <c r="IU6" s="111"/>
      <c r="IV6" s="106">
        <f>SUMIF($AH$17:$AH$17,$AR$6,IV$17:IV$17)</f>
        <v>0</v>
      </c>
      <c r="IW6" s="104"/>
      <c r="IX6" s="111"/>
      <c r="IY6" s="106">
        <f>SUMIF($AH$17:$AH$17,$AR$6,IY$17:IY$17)</f>
        <v>0</v>
      </c>
      <c r="IZ6" s="104"/>
      <c r="JA6" s="111"/>
      <c r="JB6" s="106">
        <f>SUMIF($AH$17:$AH$17,$AR$6,JB$17:JB$17)</f>
        <v>0</v>
      </c>
      <c r="JC6" s="104"/>
      <c r="JD6" s="111"/>
      <c r="JE6" s="106">
        <f>SUMIF($AH$17:$AH$17,$AR$6,JE$17:JE$17)</f>
        <v>0</v>
      </c>
      <c r="JF6" s="104"/>
      <c r="JG6" s="111"/>
      <c r="JH6" s="106">
        <f>SUMIF($AH$17:$AH$17,$AR$6,JH$17:JH$17)</f>
        <v>0</v>
      </c>
      <c r="JI6" s="104"/>
      <c r="JJ6" s="111"/>
      <c r="JK6" s="106">
        <f>SUMIF($AH$17:$AH$17,$AR$6,JK$17:JK$17)</f>
        <v>0</v>
      </c>
      <c r="JL6" s="104"/>
      <c r="JM6" s="111"/>
      <c r="JN6" s="106">
        <f>SUMIF($AH$17:$AH$17,$AR$6,JN$17:JN$17)</f>
        <v>0</v>
      </c>
      <c r="JO6" s="104"/>
      <c r="JP6" s="111"/>
      <c r="JQ6" s="106">
        <f>SUMIF($AH$17:$AH$17,$AR$6,JQ$17:JQ$17)</f>
        <v>0</v>
      </c>
      <c r="JR6" s="104"/>
      <c r="JS6" s="111"/>
      <c r="JT6" s="106">
        <f>SUMIF($AH$17:$AH$17,$AR$6,JT$17:JT$17)</f>
        <v>0</v>
      </c>
      <c r="JU6" s="104"/>
      <c r="JV6" s="111"/>
      <c r="JW6" s="106">
        <f>SUMIF($AH$17:$AH$17,$AR$6,JW$17:JW$17)</f>
        <v>0</v>
      </c>
      <c r="JX6" s="104"/>
      <c r="JY6" s="111"/>
      <c r="JZ6" s="106">
        <f>SUMIF($AH$17:$AH$17,$AR$6,JZ$17:JZ$17)</f>
        <v>0</v>
      </c>
      <c r="KA6" s="104"/>
      <c r="KB6" s="111"/>
      <c r="KC6" s="106">
        <f>SUMIF($AH$17:$AH$17,$AR$6,KC$17:KC$17)</f>
        <v>0</v>
      </c>
      <c r="KD6" s="104"/>
      <c r="KE6" s="111"/>
      <c r="KF6" s="106">
        <f>SUMIF($AH$17:$AH$17,$AR$6,KF$17:KF$17)</f>
        <v>0</v>
      </c>
      <c r="KG6" s="104"/>
      <c r="KH6" s="111"/>
      <c r="KI6" s="106">
        <f>SUMIF($AH$17:$AH$17,$AR$6,KI$17:KI$17)</f>
        <v>0</v>
      </c>
      <c r="KJ6" s="104"/>
      <c r="KK6" s="111"/>
      <c r="KL6" s="106">
        <f>SUMIF($AH$17:$AH$17,$AR$6,KL$17:KL$17)</f>
        <v>0</v>
      </c>
      <c r="KM6" s="104"/>
      <c r="KN6" s="111"/>
      <c r="KO6" s="106">
        <f>SUMIF($AH$17:$AH$17,$AR$6,KO$17:KO$17)</f>
        <v>0</v>
      </c>
      <c r="KP6" s="104"/>
      <c r="KQ6" s="111"/>
      <c r="KR6" s="106">
        <f>SUMIF($AH$17:$AH$17,$AR$6,KR$17:KR$17)</f>
        <v>0</v>
      </c>
      <c r="KS6" s="104"/>
      <c r="KT6" s="111"/>
      <c r="KU6" s="106">
        <f>SUMIF($AH$17:$AH$17,$AR$6,KU$17:KU$17)</f>
        <v>0</v>
      </c>
      <c r="KV6" s="104"/>
      <c r="KW6" s="111"/>
      <c r="KX6" s="106">
        <f>SUMIF($AH$17:$AH$17,$AR$6,KX$17:KX$17)</f>
        <v>0</v>
      </c>
      <c r="KY6" s="104"/>
      <c r="KZ6" s="111"/>
      <c r="LA6" s="106">
        <f>SUMIF($AH$17:$AH$17,$AR$6,LA$17:LA$17)</f>
        <v>0</v>
      </c>
      <c r="LB6" s="104"/>
      <c r="LC6" s="111"/>
      <c r="LD6" s="106">
        <f>SUMIF($AH$17:$AH$17,$AR$6,LD$17:LD$17)</f>
        <v>0</v>
      </c>
      <c r="LE6" s="104"/>
      <c r="LF6" s="111"/>
      <c r="LG6" s="106">
        <f>SUMIF($AH$17:$AH$17,$AR$6,LG$17:LG$17)</f>
        <v>0</v>
      </c>
      <c r="LH6" s="104"/>
      <c r="LI6" s="111"/>
      <c r="LJ6" s="106">
        <f>SUMIF($AH$17:$AH$17,$AR$6,LJ$17:LJ$17)</f>
        <v>0</v>
      </c>
      <c r="LK6" s="149"/>
    </row>
    <row r="7" spans="1:323" ht="14" x14ac:dyDescent="0.2">
      <c r="A7" s="120" t="s">
        <v>22</v>
      </c>
      <c r="B7" s="155"/>
      <c r="C7" s="156"/>
      <c r="D7" s="157" t="s">
        <v>83</v>
      </c>
      <c r="E7" s="178"/>
      <c r="F7" s="179"/>
      <c r="G7" s="179"/>
      <c r="H7" s="179"/>
      <c r="I7" s="179"/>
      <c r="J7" s="180"/>
      <c r="K7" s="433" t="s">
        <v>127</v>
      </c>
      <c r="L7" s="179"/>
      <c r="M7" s="179"/>
      <c r="N7" s="179"/>
      <c r="O7" s="180"/>
      <c r="P7" s="179"/>
      <c r="Q7" s="181"/>
      <c r="R7" s="182"/>
      <c r="S7" s="179"/>
      <c r="T7" s="183"/>
      <c r="U7" s="161"/>
      <c r="V7" s="156"/>
      <c r="W7" s="161"/>
      <c r="X7" s="161"/>
      <c r="Y7" s="165"/>
      <c r="Z7" s="161"/>
      <c r="AA7" s="161"/>
      <c r="AB7" s="184"/>
      <c r="AC7" s="184"/>
      <c r="AD7" s="412"/>
      <c r="AE7" s="156"/>
      <c r="AF7" s="158"/>
      <c r="AG7" s="179"/>
      <c r="AH7" s="179"/>
      <c r="AI7" s="163"/>
      <c r="AJ7" s="163"/>
      <c r="AK7" s="227"/>
      <c r="AL7" s="3"/>
      <c r="AM7" s="3"/>
      <c r="AN7" s="3"/>
      <c r="AO7" s="3"/>
      <c r="AP7" s="3"/>
      <c r="AQ7" s="43" t="s">
        <v>87</v>
      </c>
      <c r="AR7" s="82" t="s">
        <v>19</v>
      </c>
      <c r="AS7" s="111" t="s">
        <v>315</v>
      </c>
      <c r="AT7" s="106">
        <f>SUMIF($AH$17:$AH$17,$AR$7,AT$17:AT$17)</f>
        <v>0</v>
      </c>
      <c r="AU7" s="104" t="s">
        <v>315</v>
      </c>
      <c r="AV7" s="111" t="s">
        <v>315</v>
      </c>
      <c r="AW7" s="106">
        <f>SUMIF($AH$17:$AH$17,$AR$7,AW$17:AW$17)</f>
        <v>0</v>
      </c>
      <c r="AX7" s="104" t="s">
        <v>315</v>
      </c>
      <c r="AY7" s="111" t="s">
        <v>315</v>
      </c>
      <c r="AZ7" s="106">
        <f>SUMIF($AH$17:$AH$17,$AR$7,AZ$17:AZ$17)</f>
        <v>0</v>
      </c>
      <c r="BA7" s="104" t="s">
        <v>315</v>
      </c>
      <c r="BB7" s="111" t="s">
        <v>315</v>
      </c>
      <c r="BC7" s="106">
        <f>SUMIF($AH$17:$AH$17,$AR$7,BC$17:BC$17)</f>
        <v>0</v>
      </c>
      <c r="BD7" s="104" t="s">
        <v>315</v>
      </c>
      <c r="BE7" s="111" t="s">
        <v>315</v>
      </c>
      <c r="BF7" s="106">
        <f>SUMIF($AH$17:$AH$17,$AR$7,BF$17:BF$17)</f>
        <v>0</v>
      </c>
      <c r="BG7" s="104" t="s">
        <v>315</v>
      </c>
      <c r="BH7" s="111" t="s">
        <v>315</v>
      </c>
      <c r="BI7" s="106">
        <f>SUMIF($AH$17:$AH$17,$AR$7,BI$17:BI$17)</f>
        <v>0</v>
      </c>
      <c r="BJ7" s="104" t="s">
        <v>315</v>
      </c>
      <c r="BK7" s="111" t="s">
        <v>315</v>
      </c>
      <c r="BL7" s="106">
        <f>SUMIF($AH$17:$AH$17,$AR$7,BL$17:BL$17)</f>
        <v>0</v>
      </c>
      <c r="BM7" s="104" t="s">
        <v>315</v>
      </c>
      <c r="BN7" s="111" t="s">
        <v>315</v>
      </c>
      <c r="BO7" s="106">
        <f>SUMIF($AH$17:$AH$17,$AR$7,BO$17:BO$17)</f>
        <v>0</v>
      </c>
      <c r="BP7" s="104" t="s">
        <v>315</v>
      </c>
      <c r="BQ7" s="111" t="s">
        <v>315</v>
      </c>
      <c r="BR7" s="106">
        <f>SUMIF($AH$17:$AH$17,$AR$7,BR$17:BR$17)</f>
        <v>0</v>
      </c>
      <c r="BS7" s="104" t="s">
        <v>315</v>
      </c>
      <c r="BT7" s="111" t="s">
        <v>315</v>
      </c>
      <c r="BU7" s="106">
        <f>SUMIF($AH$17:$AH$17,$AR$7,BU$17:BU$17)</f>
        <v>0</v>
      </c>
      <c r="BV7" s="104" t="s">
        <v>315</v>
      </c>
      <c r="BW7" s="111" t="s">
        <v>315</v>
      </c>
      <c r="BX7" s="106">
        <f>SUMIF($AH$17:$AH$17,$AR$7,BX$17:BX$17)</f>
        <v>0</v>
      </c>
      <c r="BY7" s="104" t="s">
        <v>315</v>
      </c>
      <c r="BZ7" s="111" t="s">
        <v>315</v>
      </c>
      <c r="CA7" s="106">
        <f>SUMIF($AH$17:$AH$17,$AR$7,CA$17:CA$17)</f>
        <v>0</v>
      </c>
      <c r="CB7" s="104" t="s">
        <v>315</v>
      </c>
      <c r="CC7" s="111" t="s">
        <v>315</v>
      </c>
      <c r="CD7" s="106">
        <f>SUMIF($AH$17:$AH$17,$AR$7,CD$17:CD$17)</f>
        <v>0</v>
      </c>
      <c r="CE7" s="104" t="s">
        <v>315</v>
      </c>
      <c r="CF7" s="111" t="s">
        <v>315</v>
      </c>
      <c r="CG7" s="106">
        <f>SUMIF($AH$17:$AH$17,$AR$7,CG$17:CG$17)</f>
        <v>0</v>
      </c>
      <c r="CH7" s="104" t="s">
        <v>315</v>
      </c>
      <c r="CI7" s="111" t="s">
        <v>315</v>
      </c>
      <c r="CJ7" s="106">
        <f>SUMIF($AH$17:$AH$17,$AR$7,CJ$17:CJ$17)</f>
        <v>0</v>
      </c>
      <c r="CK7" s="104" t="s">
        <v>315</v>
      </c>
      <c r="CL7" s="111" t="s">
        <v>315</v>
      </c>
      <c r="CM7" s="106">
        <f>SUMIF($AH$17:$AH$17,$AR$7,CM$17:CM$17)</f>
        <v>0</v>
      </c>
      <c r="CN7" s="104" t="s">
        <v>315</v>
      </c>
      <c r="CO7" s="111" t="s">
        <v>315</v>
      </c>
      <c r="CP7" s="106">
        <f>SUMIF($AH$17:$AH$17,$AR$7,CP$17:CP$17)</f>
        <v>0</v>
      </c>
      <c r="CQ7" s="104" t="s">
        <v>315</v>
      </c>
      <c r="CR7" s="111" t="s">
        <v>315</v>
      </c>
      <c r="CS7" s="106">
        <f>SUMIF($AH$17:$AH$17,$AR$7,CS$17:CS$17)</f>
        <v>0</v>
      </c>
      <c r="CT7" s="104" t="s">
        <v>315</v>
      </c>
      <c r="CU7" s="111" t="s">
        <v>315</v>
      </c>
      <c r="CV7" s="106">
        <f>SUMIF($AH$17:$AH$17,$AR$7,CV$17:CV$17)</f>
        <v>0</v>
      </c>
      <c r="CW7" s="104" t="s">
        <v>315</v>
      </c>
      <c r="CX7" s="111" t="s">
        <v>315</v>
      </c>
      <c r="CY7" s="106">
        <f>SUMIF($AH$17:$AH$17,$AR$7,CY$17:CY$17)</f>
        <v>0</v>
      </c>
      <c r="CZ7" s="104" t="s">
        <v>315</v>
      </c>
      <c r="DA7" s="111" t="s">
        <v>315</v>
      </c>
      <c r="DB7" s="106">
        <f>SUMIF($AH$17:$AH$17,$AR$7,DB$17:DB$17)</f>
        <v>0</v>
      </c>
      <c r="DC7" s="104" t="s">
        <v>315</v>
      </c>
      <c r="DD7" s="111" t="s">
        <v>315</v>
      </c>
      <c r="DE7" s="106">
        <f>SUMIF($AH$17:$AH$17,$AR$7,DE$17:DE$17)</f>
        <v>0</v>
      </c>
      <c r="DF7" s="104" t="s">
        <v>315</v>
      </c>
      <c r="DG7" s="111" t="s">
        <v>315</v>
      </c>
      <c r="DH7" s="106">
        <f>SUMIF($AH$17:$AH$17,$AR$7,DH$17:DH$17)</f>
        <v>0</v>
      </c>
      <c r="DI7" s="104" t="s">
        <v>315</v>
      </c>
      <c r="DJ7" s="111" t="s">
        <v>315</v>
      </c>
      <c r="DK7" s="106">
        <f>SUMIF($AH$17:$AH$17,$AR$7,DK$17:DK$17)</f>
        <v>0</v>
      </c>
      <c r="DL7" s="104" t="s">
        <v>315</v>
      </c>
      <c r="DM7" s="111" t="s">
        <v>315</v>
      </c>
      <c r="DN7" s="106">
        <f>SUMIF($AH$17:$AH$17,$AR$7,DN$17:DN$17)</f>
        <v>0</v>
      </c>
      <c r="DO7" s="104" t="s">
        <v>315</v>
      </c>
      <c r="DP7" s="111" t="s">
        <v>315</v>
      </c>
      <c r="DQ7" s="106">
        <f>SUMIF($AH$17:$AH$17,$AR$7,DQ$17:DQ$17)</f>
        <v>0</v>
      </c>
      <c r="DR7" s="104" t="s">
        <v>315</v>
      </c>
      <c r="DS7" s="111" t="s">
        <v>315</v>
      </c>
      <c r="DT7" s="106">
        <f>SUMIF($AH$17:$AH$17,$AR$7,DT$17:DT$17)</f>
        <v>0</v>
      </c>
      <c r="DU7" s="104" t="s">
        <v>315</v>
      </c>
      <c r="DV7" s="111" t="s">
        <v>315</v>
      </c>
      <c r="DW7" s="106">
        <f>SUMIF($AH$17:$AH$17,$AR$7,DW$17:DW$17)</f>
        <v>0</v>
      </c>
      <c r="DX7" s="104" t="s">
        <v>315</v>
      </c>
      <c r="DY7" s="111" t="s">
        <v>315</v>
      </c>
      <c r="DZ7" s="106">
        <f>SUMIF($AH$17:$AH$17,$AR$7,DZ$17:DZ$17)</f>
        <v>0</v>
      </c>
      <c r="EA7" s="104" t="s">
        <v>315</v>
      </c>
      <c r="EB7" s="111" t="s">
        <v>315</v>
      </c>
      <c r="EC7" s="106">
        <f>SUMIF($AH$17:$AH$17,$AR$7,EC$17:EC$17)</f>
        <v>0</v>
      </c>
      <c r="ED7" s="104" t="s">
        <v>315</v>
      </c>
      <c r="EE7" s="111" t="s">
        <v>315</v>
      </c>
      <c r="EF7" s="106">
        <f>SUMIF($AH$17:$AH$17,$AR$7,EF$17:EF$17)</f>
        <v>0</v>
      </c>
      <c r="EG7" s="104" t="s">
        <v>315</v>
      </c>
      <c r="EH7" s="111" t="s">
        <v>315</v>
      </c>
      <c r="EI7" s="106">
        <f>SUMIF($AH$17:$AH$17,$AR$7,EI$17:EI$17)</f>
        <v>0</v>
      </c>
      <c r="EJ7" s="104" t="s">
        <v>315</v>
      </c>
      <c r="EK7" s="111" t="s">
        <v>315</v>
      </c>
      <c r="EL7" s="106">
        <f>SUMIF($AH$17:$AH$17,$AR$7,EL$17:EL$17)</f>
        <v>0</v>
      </c>
      <c r="EM7" s="104" t="s">
        <v>315</v>
      </c>
      <c r="EN7" s="111" t="s">
        <v>315</v>
      </c>
      <c r="EO7" s="106">
        <f>SUMIF($AH$17:$AH$17,$AR$7,EO$17:EO$17)</f>
        <v>0</v>
      </c>
      <c r="EP7" s="104" t="s">
        <v>315</v>
      </c>
      <c r="EQ7" s="111" t="s">
        <v>315</v>
      </c>
      <c r="ER7" s="106">
        <f>SUMIF($AH$17:$AH$17,$AR$7,ER$17:ER$17)</f>
        <v>0</v>
      </c>
      <c r="ES7" s="104" t="s">
        <v>315</v>
      </c>
      <c r="ET7" s="111" t="s">
        <v>315</v>
      </c>
      <c r="EU7" s="106">
        <f>SUMIF($AH$17:$AH$17,$AR$7,EU$17:EU$17)</f>
        <v>0</v>
      </c>
      <c r="EV7" s="104" t="s">
        <v>315</v>
      </c>
      <c r="EW7" s="111" t="s">
        <v>315</v>
      </c>
      <c r="EX7" s="106">
        <f>SUMIF($AH$17:$AH$17,$AR$7,EX$17:EX$17)</f>
        <v>0</v>
      </c>
      <c r="EY7" s="104" t="s">
        <v>315</v>
      </c>
      <c r="EZ7" s="111" t="s">
        <v>315</v>
      </c>
      <c r="FA7" s="106">
        <f>SUMIF($AH$17:$AH$17,$AR$7,FA$17:FA$17)</f>
        <v>0</v>
      </c>
      <c r="FB7" s="104" t="s">
        <v>315</v>
      </c>
      <c r="FC7" s="111" t="s">
        <v>315</v>
      </c>
      <c r="FD7" s="106">
        <f>SUMIF($AH$17:$AH$17,$AR$7,FD$17:FD$17)</f>
        <v>0</v>
      </c>
      <c r="FE7" s="104" t="s">
        <v>315</v>
      </c>
      <c r="FF7" s="111" t="s">
        <v>315</v>
      </c>
      <c r="FG7" s="106">
        <f>SUMIF($AH$17:$AH$17,$AR$7,FG$17:FG$17)</f>
        <v>0</v>
      </c>
      <c r="FH7" s="104" t="s">
        <v>315</v>
      </c>
      <c r="FI7" s="111" t="s">
        <v>315</v>
      </c>
      <c r="FJ7" s="106">
        <f>SUMIF($AH$17:$AH$17,$AR$7,FJ$17:FJ$17)</f>
        <v>0</v>
      </c>
      <c r="FK7" s="104" t="s">
        <v>315</v>
      </c>
      <c r="FL7" s="111" t="s">
        <v>315</v>
      </c>
      <c r="FM7" s="106">
        <f>SUMIF($AH$17:$AH$17,$AR$7,FM$17:FM$17)</f>
        <v>0</v>
      </c>
      <c r="FN7" s="104" t="s">
        <v>315</v>
      </c>
      <c r="FO7" s="111" t="s">
        <v>315</v>
      </c>
      <c r="FP7" s="106">
        <f>SUMIF($AH$17:$AH$17,$AR$7,FP$17:FP$17)</f>
        <v>0</v>
      </c>
      <c r="FQ7" s="104" t="s">
        <v>315</v>
      </c>
      <c r="FR7" s="111" t="s">
        <v>315</v>
      </c>
      <c r="FS7" s="106">
        <f>SUMIF($AH$17:$AH$17,$AR$7,FS$17:FS$17)</f>
        <v>0</v>
      </c>
      <c r="FT7" s="104" t="s">
        <v>315</v>
      </c>
      <c r="FU7" s="111" t="s">
        <v>315</v>
      </c>
      <c r="FV7" s="106">
        <f>SUMIF($AH$17:$AH$17,$AR$7,FV$17:FV$17)</f>
        <v>0</v>
      </c>
      <c r="FW7" s="104" t="s">
        <v>315</v>
      </c>
      <c r="FX7" s="111" t="s">
        <v>315</v>
      </c>
      <c r="FY7" s="106">
        <f>SUMIF($AH$17:$AH$17,$AR$7,FY$17:FY$17)</f>
        <v>0</v>
      </c>
      <c r="FZ7" s="104" t="s">
        <v>315</v>
      </c>
      <c r="GA7" s="111" t="s">
        <v>315</v>
      </c>
      <c r="GB7" s="106">
        <f>SUMIF($AH$17:$AH$17,$AR$7,GB$17:GB$17)</f>
        <v>0</v>
      </c>
      <c r="GC7" s="104" t="s">
        <v>315</v>
      </c>
      <c r="GD7" s="111" t="s">
        <v>315</v>
      </c>
      <c r="GE7" s="106">
        <f>SUMIF($AH$17:$AH$17,$AR$7,GE$17:GE$17)</f>
        <v>0</v>
      </c>
      <c r="GF7" s="104" t="s">
        <v>315</v>
      </c>
      <c r="GG7" s="111" t="s">
        <v>315</v>
      </c>
      <c r="GH7" s="106">
        <f>SUMIF($AH$17:$AH$17,$AR$7,GH$17:GH$17)</f>
        <v>0</v>
      </c>
      <c r="GI7" s="104" t="s">
        <v>315</v>
      </c>
      <c r="GJ7" s="111" t="s">
        <v>315</v>
      </c>
      <c r="GK7" s="106">
        <f>SUMIF($AH$17:$AH$17,$AR$7,GK$17:GK$17)</f>
        <v>0</v>
      </c>
      <c r="GL7" s="104" t="s">
        <v>315</v>
      </c>
      <c r="GM7" s="111" t="s">
        <v>315</v>
      </c>
      <c r="GN7" s="106">
        <f>SUMIF($AH$17:$AH$17,$AR$7,GN$17:GN$17)</f>
        <v>0</v>
      </c>
      <c r="GO7" s="104" t="s">
        <v>315</v>
      </c>
      <c r="GP7" s="111" t="s">
        <v>315</v>
      </c>
      <c r="GQ7" s="106">
        <f>SUMIF($AH$17:$AH$17,$AR$7,GQ$17:GQ$17)</f>
        <v>0</v>
      </c>
      <c r="GR7" s="104" t="s">
        <v>315</v>
      </c>
      <c r="GS7" s="111" t="s">
        <v>315</v>
      </c>
      <c r="GT7" s="106">
        <f>SUMIF($AH$17:$AH$17,$AR$7,GT$17:GT$17)</f>
        <v>0</v>
      </c>
      <c r="GU7" s="104" t="s">
        <v>315</v>
      </c>
      <c r="GV7" s="111" t="s">
        <v>315</v>
      </c>
      <c r="GW7" s="106">
        <f>SUMIF($AH$17:$AH$17,$AR$7,GW$17:GW$17)</f>
        <v>0</v>
      </c>
      <c r="GX7" s="104" t="s">
        <v>315</v>
      </c>
      <c r="GY7" s="111" t="s">
        <v>315</v>
      </c>
      <c r="GZ7" s="106">
        <f>SUMIF($AH$17:$AH$17,$AR$7,GZ$17:GZ$17)</f>
        <v>0</v>
      </c>
      <c r="HA7" s="104" t="s">
        <v>315</v>
      </c>
      <c r="HB7" s="111" t="s">
        <v>315</v>
      </c>
      <c r="HC7" s="106">
        <f>SUMIF($AH$17:$AH$17,$AR$7,HC$17:HC$17)</f>
        <v>0</v>
      </c>
      <c r="HD7" s="104" t="s">
        <v>315</v>
      </c>
      <c r="HE7" s="111" t="s">
        <v>315</v>
      </c>
      <c r="HF7" s="106">
        <f>SUMIF($AH$17:$AH$17,$AR$7,HF$17:HF$17)</f>
        <v>0</v>
      </c>
      <c r="HG7" s="104" t="s">
        <v>315</v>
      </c>
      <c r="HH7" s="111" t="s">
        <v>315</v>
      </c>
      <c r="HI7" s="106">
        <f>SUMIF($AH$17:$AH$17,$AR$7,HI$17:HI$17)</f>
        <v>0</v>
      </c>
      <c r="HJ7" s="104" t="s">
        <v>315</v>
      </c>
      <c r="HK7" s="111" t="s">
        <v>315</v>
      </c>
      <c r="HL7" s="106">
        <f>SUMIF($AH$17:$AH$17,$AR$7,HL$17:HL$17)</f>
        <v>0</v>
      </c>
      <c r="HM7" s="104" t="s">
        <v>315</v>
      </c>
      <c r="HN7" s="111" t="s">
        <v>315</v>
      </c>
      <c r="HO7" s="106">
        <f>SUMIF($AH$17:$AH$17,$AR$7,HO$17:HO$17)</f>
        <v>0</v>
      </c>
      <c r="HP7" s="104" t="s">
        <v>315</v>
      </c>
      <c r="HQ7" s="111" t="s">
        <v>315</v>
      </c>
      <c r="HR7" s="106">
        <f>SUMIF($AH$17:$AH$17,$AR$7,HR$17:HR$17)</f>
        <v>0</v>
      </c>
      <c r="HS7" s="104" t="s">
        <v>315</v>
      </c>
      <c r="HT7" s="111" t="s">
        <v>315</v>
      </c>
      <c r="HU7" s="106">
        <f>SUMIF($AH$17:$AH$17,$AR$7,HU$17:HU$17)</f>
        <v>0</v>
      </c>
      <c r="HV7" s="104" t="s">
        <v>315</v>
      </c>
      <c r="HW7" s="111" t="s">
        <v>315</v>
      </c>
      <c r="HX7" s="106">
        <f>SUMIF($AH$17:$AH$17,$AR$7,HX$17:HX$17)</f>
        <v>0</v>
      </c>
      <c r="HY7" s="104" t="s">
        <v>315</v>
      </c>
      <c r="HZ7" s="111" t="s">
        <v>315</v>
      </c>
      <c r="IA7" s="106">
        <f>SUMIF($AH$17:$AH$17,$AR$7,IA$17:IA$17)</f>
        <v>0</v>
      </c>
      <c r="IB7" s="104" t="s">
        <v>315</v>
      </c>
      <c r="IC7" s="111" t="s">
        <v>315</v>
      </c>
      <c r="ID7" s="106">
        <f>SUMIF($AH$17:$AH$17,$AR$7,ID$17:ID$17)</f>
        <v>0</v>
      </c>
      <c r="IE7" s="104" t="s">
        <v>315</v>
      </c>
      <c r="IF7" s="111" t="s">
        <v>315</v>
      </c>
      <c r="IG7" s="106">
        <f>SUMIF($AH$17:$AH$17,$AR$7,IG$17:IG$17)</f>
        <v>0</v>
      </c>
      <c r="IH7" s="104" t="s">
        <v>315</v>
      </c>
      <c r="II7" s="111" t="s">
        <v>315</v>
      </c>
      <c r="IJ7" s="106">
        <f>SUMIF($AH$17:$AH$17,$AR$7,IJ$17:IJ$17)</f>
        <v>0</v>
      </c>
      <c r="IK7" s="104" t="s">
        <v>315</v>
      </c>
      <c r="IL7" s="111" t="s">
        <v>315</v>
      </c>
      <c r="IM7" s="106">
        <f>SUMIF($AH$17:$AH$17,$AR$7,IM$17:IM$17)</f>
        <v>0</v>
      </c>
      <c r="IN7" s="104" t="s">
        <v>315</v>
      </c>
      <c r="IO7" s="111" t="s">
        <v>315</v>
      </c>
      <c r="IP7" s="106">
        <f>SUMIF($AH$17:$AH$17,$AR$7,IP$17:IP$17)</f>
        <v>0</v>
      </c>
      <c r="IQ7" s="104" t="s">
        <v>315</v>
      </c>
      <c r="IR7" s="111" t="s">
        <v>315</v>
      </c>
      <c r="IS7" s="106">
        <f>SUMIF($AH$17:$AH$17,$AR$7,IS$17:IS$17)</f>
        <v>0</v>
      </c>
      <c r="IT7" s="104" t="s">
        <v>315</v>
      </c>
      <c r="IU7" s="111" t="s">
        <v>315</v>
      </c>
      <c r="IV7" s="106">
        <f>SUMIF($AH$17:$AH$17,$AR$7,IV$17:IV$17)</f>
        <v>0</v>
      </c>
      <c r="IW7" s="104" t="s">
        <v>315</v>
      </c>
      <c r="IX7" s="111" t="s">
        <v>315</v>
      </c>
      <c r="IY7" s="106">
        <f>SUMIF($AH$17:$AH$17,$AR$7,IY$17:IY$17)</f>
        <v>0</v>
      </c>
      <c r="IZ7" s="104" t="s">
        <v>315</v>
      </c>
      <c r="JA7" s="111" t="s">
        <v>315</v>
      </c>
      <c r="JB7" s="106">
        <f>SUMIF($AH$17:$AH$17,$AR$7,JB$17:JB$17)</f>
        <v>0</v>
      </c>
      <c r="JC7" s="104" t="s">
        <v>315</v>
      </c>
      <c r="JD7" s="111" t="s">
        <v>315</v>
      </c>
      <c r="JE7" s="106">
        <f>SUMIF($AH$17:$AH$17,$AR$7,JE$17:JE$17)</f>
        <v>0</v>
      </c>
      <c r="JF7" s="104" t="s">
        <v>315</v>
      </c>
      <c r="JG7" s="111" t="s">
        <v>315</v>
      </c>
      <c r="JH7" s="106">
        <f>SUMIF($AH$17:$AH$17,$AR$7,JH$17:JH$17)</f>
        <v>0</v>
      </c>
      <c r="JI7" s="104" t="s">
        <v>315</v>
      </c>
      <c r="JJ7" s="111" t="s">
        <v>315</v>
      </c>
      <c r="JK7" s="106">
        <f>SUMIF($AH$17:$AH$17,$AR$7,JK$17:JK$17)</f>
        <v>0</v>
      </c>
      <c r="JL7" s="104" t="s">
        <v>315</v>
      </c>
      <c r="JM7" s="111" t="s">
        <v>315</v>
      </c>
      <c r="JN7" s="106">
        <f>SUMIF($AH$17:$AH$17,$AR$7,JN$17:JN$17)</f>
        <v>0</v>
      </c>
      <c r="JO7" s="104" t="s">
        <v>315</v>
      </c>
      <c r="JP7" s="111" t="s">
        <v>315</v>
      </c>
      <c r="JQ7" s="106">
        <f>SUMIF($AH$17:$AH$17,$AR$7,JQ$17:JQ$17)</f>
        <v>0</v>
      </c>
      <c r="JR7" s="104" t="s">
        <v>315</v>
      </c>
      <c r="JS7" s="111" t="s">
        <v>315</v>
      </c>
      <c r="JT7" s="106">
        <f>SUMIF($AH$17:$AH$17,$AR$7,JT$17:JT$17)</f>
        <v>0</v>
      </c>
      <c r="JU7" s="104" t="s">
        <v>315</v>
      </c>
      <c r="JV7" s="111" t="s">
        <v>315</v>
      </c>
      <c r="JW7" s="106">
        <f>SUMIF($AH$17:$AH$17,$AR$7,JW$17:JW$17)</f>
        <v>0</v>
      </c>
      <c r="JX7" s="104" t="s">
        <v>315</v>
      </c>
      <c r="JY7" s="111" t="s">
        <v>315</v>
      </c>
      <c r="JZ7" s="106">
        <f>SUMIF($AH$17:$AH$17,$AR$7,JZ$17:JZ$17)</f>
        <v>0</v>
      </c>
      <c r="KA7" s="104" t="s">
        <v>315</v>
      </c>
      <c r="KB7" s="111" t="s">
        <v>315</v>
      </c>
      <c r="KC7" s="106">
        <f>SUMIF($AH$17:$AH$17,$AR$7,KC$17:KC$17)</f>
        <v>0</v>
      </c>
      <c r="KD7" s="104" t="s">
        <v>315</v>
      </c>
      <c r="KE7" s="111" t="s">
        <v>315</v>
      </c>
      <c r="KF7" s="106">
        <f>SUMIF($AH$17:$AH$17,$AR$7,KF$17:KF$17)</f>
        <v>0</v>
      </c>
      <c r="KG7" s="104" t="s">
        <v>315</v>
      </c>
      <c r="KH7" s="111" t="s">
        <v>315</v>
      </c>
      <c r="KI7" s="106">
        <f>SUMIF($AH$17:$AH$17,$AR$7,KI$17:KI$17)</f>
        <v>0</v>
      </c>
      <c r="KJ7" s="104" t="s">
        <v>315</v>
      </c>
      <c r="KK7" s="111" t="s">
        <v>315</v>
      </c>
      <c r="KL7" s="106">
        <f>SUMIF($AH$17:$AH$17,$AR$7,KL$17:KL$17)</f>
        <v>0</v>
      </c>
      <c r="KM7" s="104" t="s">
        <v>315</v>
      </c>
      <c r="KN7" s="111" t="s">
        <v>315</v>
      </c>
      <c r="KO7" s="106">
        <f>SUMIF($AH$17:$AH$17,$AR$7,KO$17:KO$17)</f>
        <v>0</v>
      </c>
      <c r="KP7" s="104" t="s">
        <v>315</v>
      </c>
      <c r="KQ7" s="111" t="s">
        <v>315</v>
      </c>
      <c r="KR7" s="106">
        <f>SUMIF($AH$17:$AH$17,$AR$7,KR$17:KR$17)</f>
        <v>0</v>
      </c>
      <c r="KS7" s="104" t="s">
        <v>315</v>
      </c>
      <c r="KT7" s="111" t="s">
        <v>315</v>
      </c>
      <c r="KU7" s="106">
        <f>SUMIF($AH$17:$AH$17,$AR$7,KU$17:KU$17)</f>
        <v>0</v>
      </c>
      <c r="KV7" s="104" t="s">
        <v>315</v>
      </c>
      <c r="KW7" s="111" t="s">
        <v>315</v>
      </c>
      <c r="KX7" s="106">
        <f>SUMIF($AH$17:$AH$17,$AR$7,KX$17:KX$17)</f>
        <v>0</v>
      </c>
      <c r="KY7" s="104" t="s">
        <v>315</v>
      </c>
      <c r="KZ7" s="111" t="s">
        <v>315</v>
      </c>
      <c r="LA7" s="106">
        <f>SUMIF($AH$17:$AH$17,$AR$7,LA$17:LA$17)</f>
        <v>0</v>
      </c>
      <c r="LB7" s="104" t="s">
        <v>315</v>
      </c>
      <c r="LC7" s="111" t="s">
        <v>315</v>
      </c>
      <c r="LD7" s="106">
        <f>SUMIF($AH$17:$AH$17,$AR$7,LD$17:LD$17)</f>
        <v>0</v>
      </c>
      <c r="LE7" s="104" t="s">
        <v>315</v>
      </c>
      <c r="LF7" s="111" t="s">
        <v>315</v>
      </c>
      <c r="LG7" s="106">
        <f>SUMIF($AH$17:$AH$17,$AR$7,LG$17:LG$17)</f>
        <v>0</v>
      </c>
      <c r="LH7" s="104" t="s">
        <v>315</v>
      </c>
      <c r="LI7" s="111" t="s">
        <v>315</v>
      </c>
      <c r="LJ7" s="106">
        <f>SUMIF($AH$17:$AH$17,$AR$7,LJ$17:LJ$17)</f>
        <v>0</v>
      </c>
      <c r="LK7" s="149"/>
    </row>
    <row r="8" spans="1:323" x14ac:dyDescent="0.2">
      <c r="A8" s="120" t="s">
        <v>22</v>
      </c>
      <c r="B8" s="155"/>
      <c r="C8" s="156"/>
      <c r="D8" s="157" t="s">
        <v>83</v>
      </c>
      <c r="E8" s="158"/>
      <c r="F8" s="158"/>
      <c r="G8" s="158"/>
      <c r="H8" s="158"/>
      <c r="I8" s="158"/>
      <c r="J8" s="158"/>
      <c r="K8" s="158"/>
      <c r="L8" s="158"/>
      <c r="M8" s="158"/>
      <c r="N8" s="158"/>
      <c r="O8" s="158"/>
      <c r="P8" s="158"/>
      <c r="Q8" s="159"/>
      <c r="R8" s="158"/>
      <c r="S8" s="158"/>
      <c r="T8" s="160"/>
      <c r="U8" s="158"/>
      <c r="V8" s="158"/>
      <c r="W8" s="188"/>
      <c r="X8" s="158"/>
      <c r="Y8" s="165"/>
      <c r="Z8" s="158"/>
      <c r="AA8" s="158"/>
      <c r="AB8" s="162"/>
      <c r="AC8" s="158"/>
      <c r="AD8" s="413"/>
      <c r="AE8" s="158"/>
      <c r="AF8" s="158"/>
      <c r="AG8" s="158"/>
      <c r="AH8" s="158"/>
      <c r="AI8" s="163"/>
      <c r="AJ8" s="163"/>
      <c r="AK8" s="227"/>
      <c r="AL8" s="3"/>
      <c r="AM8" s="3"/>
      <c r="AN8" s="3"/>
      <c r="AO8" s="3"/>
      <c r="AP8" s="3"/>
      <c r="AQ8" s="43" t="s">
        <v>87</v>
      </c>
      <c r="AR8" s="82" t="s">
        <v>32</v>
      </c>
      <c r="AS8" s="107" t="s">
        <v>315</v>
      </c>
      <c r="AT8" s="108">
        <f>COUNTA(AT17:AT17)</f>
        <v>0</v>
      </c>
      <c r="AU8" s="104" t="s">
        <v>315</v>
      </c>
      <c r="AV8" s="107" t="s">
        <v>315</v>
      </c>
      <c r="AW8" s="108">
        <f>COUNTA(AW17:AW17)</f>
        <v>0</v>
      </c>
      <c r="AX8" s="104" t="s">
        <v>315</v>
      </c>
      <c r="AY8" s="107" t="s">
        <v>315</v>
      </c>
      <c r="AZ8" s="108">
        <f>COUNTA(AZ17:AZ17)</f>
        <v>0</v>
      </c>
      <c r="BA8" s="104" t="s">
        <v>315</v>
      </c>
      <c r="BB8" s="107" t="s">
        <v>315</v>
      </c>
      <c r="BC8" s="108">
        <f>COUNTA(BC17:BC17)</f>
        <v>0</v>
      </c>
      <c r="BD8" s="104" t="s">
        <v>315</v>
      </c>
      <c r="BE8" s="107" t="s">
        <v>315</v>
      </c>
      <c r="BF8" s="108">
        <f>COUNTA(BF17:BF17)</f>
        <v>0</v>
      </c>
      <c r="BG8" s="104" t="s">
        <v>315</v>
      </c>
      <c r="BH8" s="107" t="s">
        <v>315</v>
      </c>
      <c r="BI8" s="108">
        <f>COUNTA(BI17:BI17)</f>
        <v>0</v>
      </c>
      <c r="BJ8" s="104" t="s">
        <v>315</v>
      </c>
      <c r="BK8" s="107" t="s">
        <v>315</v>
      </c>
      <c r="BL8" s="108">
        <f>COUNTA(BL17:BL17)</f>
        <v>0</v>
      </c>
      <c r="BM8" s="104" t="s">
        <v>315</v>
      </c>
      <c r="BN8" s="107" t="s">
        <v>315</v>
      </c>
      <c r="BO8" s="108">
        <f>COUNTA(BO17:BO17)</f>
        <v>0</v>
      </c>
      <c r="BP8" s="104" t="s">
        <v>315</v>
      </c>
      <c r="BQ8" s="107" t="s">
        <v>315</v>
      </c>
      <c r="BR8" s="108">
        <f>COUNTA(BR17:BR17)</f>
        <v>0</v>
      </c>
      <c r="BS8" s="104" t="s">
        <v>315</v>
      </c>
      <c r="BT8" s="107" t="s">
        <v>315</v>
      </c>
      <c r="BU8" s="108">
        <f>COUNTA(BU17:BU17)</f>
        <v>0</v>
      </c>
      <c r="BV8" s="104" t="s">
        <v>315</v>
      </c>
      <c r="BW8" s="107" t="s">
        <v>315</v>
      </c>
      <c r="BX8" s="108">
        <f>COUNTA(BX17:BX17)</f>
        <v>0</v>
      </c>
      <c r="BY8" s="104" t="s">
        <v>315</v>
      </c>
      <c r="BZ8" s="107" t="s">
        <v>315</v>
      </c>
      <c r="CA8" s="108">
        <f>COUNTA(CA17:CA17)</f>
        <v>0</v>
      </c>
      <c r="CB8" s="104" t="s">
        <v>315</v>
      </c>
      <c r="CC8" s="107" t="s">
        <v>315</v>
      </c>
      <c r="CD8" s="108">
        <f>COUNTA(CD17:CD17)</f>
        <v>0</v>
      </c>
      <c r="CE8" s="104" t="s">
        <v>315</v>
      </c>
      <c r="CF8" s="107" t="s">
        <v>315</v>
      </c>
      <c r="CG8" s="108">
        <f>COUNTA(CG17:CG17)</f>
        <v>0</v>
      </c>
      <c r="CH8" s="104" t="s">
        <v>315</v>
      </c>
      <c r="CI8" s="107" t="s">
        <v>315</v>
      </c>
      <c r="CJ8" s="108">
        <f>COUNTA(CJ17:CJ17)</f>
        <v>0</v>
      </c>
      <c r="CK8" s="104" t="s">
        <v>315</v>
      </c>
      <c r="CL8" s="107" t="s">
        <v>315</v>
      </c>
      <c r="CM8" s="108">
        <f>COUNTA(CM17:CM17)</f>
        <v>0</v>
      </c>
      <c r="CN8" s="104" t="s">
        <v>315</v>
      </c>
      <c r="CO8" s="107" t="s">
        <v>315</v>
      </c>
      <c r="CP8" s="108">
        <f>COUNTA(CP17:CP17)</f>
        <v>0</v>
      </c>
      <c r="CQ8" s="104" t="s">
        <v>315</v>
      </c>
      <c r="CR8" s="107" t="s">
        <v>315</v>
      </c>
      <c r="CS8" s="108">
        <f>COUNTA(CS17:CS17)</f>
        <v>0</v>
      </c>
      <c r="CT8" s="104" t="s">
        <v>315</v>
      </c>
      <c r="CU8" s="107" t="s">
        <v>315</v>
      </c>
      <c r="CV8" s="108">
        <f>COUNTA(CV17:CV17)</f>
        <v>0</v>
      </c>
      <c r="CW8" s="104" t="s">
        <v>315</v>
      </c>
      <c r="CX8" s="107" t="s">
        <v>315</v>
      </c>
      <c r="CY8" s="108">
        <f>COUNTA(CY17:CY17)</f>
        <v>0</v>
      </c>
      <c r="CZ8" s="104" t="s">
        <v>315</v>
      </c>
      <c r="DA8" s="107" t="s">
        <v>315</v>
      </c>
      <c r="DB8" s="108">
        <f>COUNTA(DB17:DB17)</f>
        <v>0</v>
      </c>
      <c r="DC8" s="104" t="s">
        <v>315</v>
      </c>
      <c r="DD8" s="107" t="s">
        <v>315</v>
      </c>
      <c r="DE8" s="108">
        <f>COUNTA(DE17:DE17)</f>
        <v>0</v>
      </c>
      <c r="DF8" s="104" t="s">
        <v>315</v>
      </c>
      <c r="DG8" s="107" t="s">
        <v>315</v>
      </c>
      <c r="DH8" s="108">
        <f>COUNTA(DH17:DH17)</f>
        <v>0</v>
      </c>
      <c r="DI8" s="104" t="s">
        <v>315</v>
      </c>
      <c r="DJ8" s="107" t="s">
        <v>315</v>
      </c>
      <c r="DK8" s="108">
        <f>COUNTA(DK17:DK17)</f>
        <v>0</v>
      </c>
      <c r="DL8" s="104" t="s">
        <v>315</v>
      </c>
      <c r="DM8" s="107" t="s">
        <v>315</v>
      </c>
      <c r="DN8" s="108">
        <f>COUNTA(DN17:DN17)</f>
        <v>0</v>
      </c>
      <c r="DO8" s="104" t="s">
        <v>315</v>
      </c>
      <c r="DP8" s="107" t="s">
        <v>315</v>
      </c>
      <c r="DQ8" s="108">
        <f>COUNTA(DQ17:DQ17)</f>
        <v>0</v>
      </c>
      <c r="DR8" s="104" t="s">
        <v>315</v>
      </c>
      <c r="DS8" s="107" t="s">
        <v>315</v>
      </c>
      <c r="DT8" s="108">
        <f>COUNTA(DT17:DT17)</f>
        <v>0</v>
      </c>
      <c r="DU8" s="104" t="s">
        <v>315</v>
      </c>
      <c r="DV8" s="107" t="s">
        <v>315</v>
      </c>
      <c r="DW8" s="108">
        <f>COUNTA(DW17:DW17)</f>
        <v>0</v>
      </c>
      <c r="DX8" s="104" t="s">
        <v>315</v>
      </c>
      <c r="DY8" s="107" t="s">
        <v>315</v>
      </c>
      <c r="DZ8" s="108">
        <f>COUNTA(DZ17:DZ17)</f>
        <v>0</v>
      </c>
      <c r="EA8" s="104" t="s">
        <v>315</v>
      </c>
      <c r="EB8" s="107" t="s">
        <v>315</v>
      </c>
      <c r="EC8" s="108">
        <f>COUNTA(EC17:EC17)</f>
        <v>0</v>
      </c>
      <c r="ED8" s="104" t="s">
        <v>315</v>
      </c>
      <c r="EE8" s="107" t="s">
        <v>315</v>
      </c>
      <c r="EF8" s="108">
        <f>COUNTA(EF17:EF17)</f>
        <v>0</v>
      </c>
      <c r="EG8" s="104" t="s">
        <v>315</v>
      </c>
      <c r="EH8" s="107" t="s">
        <v>315</v>
      </c>
      <c r="EI8" s="108">
        <f>COUNTA(EI17:EI17)</f>
        <v>0</v>
      </c>
      <c r="EJ8" s="104" t="s">
        <v>315</v>
      </c>
      <c r="EK8" s="107" t="s">
        <v>315</v>
      </c>
      <c r="EL8" s="108">
        <f>COUNTA(EL17:EL17)</f>
        <v>0</v>
      </c>
      <c r="EM8" s="104" t="s">
        <v>315</v>
      </c>
      <c r="EN8" s="107" t="s">
        <v>315</v>
      </c>
      <c r="EO8" s="108">
        <f>COUNTA(EO17:EO17)</f>
        <v>0</v>
      </c>
      <c r="EP8" s="104" t="s">
        <v>315</v>
      </c>
      <c r="EQ8" s="107" t="s">
        <v>315</v>
      </c>
      <c r="ER8" s="108">
        <f>COUNTA(ER17:ER17)</f>
        <v>0</v>
      </c>
      <c r="ES8" s="104" t="s">
        <v>315</v>
      </c>
      <c r="ET8" s="107" t="s">
        <v>315</v>
      </c>
      <c r="EU8" s="108">
        <f>COUNTA(EU17:EU17)</f>
        <v>0</v>
      </c>
      <c r="EV8" s="104" t="s">
        <v>315</v>
      </c>
      <c r="EW8" s="107" t="s">
        <v>315</v>
      </c>
      <c r="EX8" s="108">
        <f>COUNTA(EX17:EX17)</f>
        <v>0</v>
      </c>
      <c r="EY8" s="104" t="s">
        <v>315</v>
      </c>
      <c r="EZ8" s="107" t="s">
        <v>315</v>
      </c>
      <c r="FA8" s="108">
        <f>COUNTA(FA17:FA17)</f>
        <v>0</v>
      </c>
      <c r="FB8" s="104" t="s">
        <v>315</v>
      </c>
      <c r="FC8" s="107" t="s">
        <v>315</v>
      </c>
      <c r="FD8" s="108">
        <f>COUNTA(FD17:FD17)</f>
        <v>0</v>
      </c>
      <c r="FE8" s="104" t="s">
        <v>315</v>
      </c>
      <c r="FF8" s="107" t="s">
        <v>315</v>
      </c>
      <c r="FG8" s="108">
        <f>COUNTA(FG17:FG17)</f>
        <v>0</v>
      </c>
      <c r="FH8" s="104" t="s">
        <v>315</v>
      </c>
      <c r="FI8" s="107" t="s">
        <v>315</v>
      </c>
      <c r="FJ8" s="108">
        <f>COUNTA(FJ17:FJ17)</f>
        <v>0</v>
      </c>
      <c r="FK8" s="104" t="s">
        <v>315</v>
      </c>
      <c r="FL8" s="107" t="s">
        <v>315</v>
      </c>
      <c r="FM8" s="108">
        <f>COUNTA(FM17:FM17)</f>
        <v>0</v>
      </c>
      <c r="FN8" s="104" t="s">
        <v>315</v>
      </c>
      <c r="FO8" s="107" t="s">
        <v>315</v>
      </c>
      <c r="FP8" s="108">
        <f>COUNTA(FP17:FP17)</f>
        <v>0</v>
      </c>
      <c r="FQ8" s="104" t="s">
        <v>315</v>
      </c>
      <c r="FR8" s="107" t="s">
        <v>315</v>
      </c>
      <c r="FS8" s="108">
        <f>COUNTA(FS17:FS17)</f>
        <v>0</v>
      </c>
      <c r="FT8" s="104" t="s">
        <v>315</v>
      </c>
      <c r="FU8" s="107" t="s">
        <v>315</v>
      </c>
      <c r="FV8" s="108">
        <f>COUNTA(FV17:FV17)</f>
        <v>0</v>
      </c>
      <c r="FW8" s="104" t="s">
        <v>315</v>
      </c>
      <c r="FX8" s="107" t="s">
        <v>315</v>
      </c>
      <c r="FY8" s="108">
        <f>COUNTA(FY17:FY17)</f>
        <v>0</v>
      </c>
      <c r="FZ8" s="104" t="s">
        <v>315</v>
      </c>
      <c r="GA8" s="107" t="s">
        <v>315</v>
      </c>
      <c r="GB8" s="108">
        <f>COUNTA(GB17:GB17)</f>
        <v>0</v>
      </c>
      <c r="GC8" s="104" t="s">
        <v>315</v>
      </c>
      <c r="GD8" s="107" t="s">
        <v>315</v>
      </c>
      <c r="GE8" s="108">
        <f>COUNTA(GE17:GE17)</f>
        <v>0</v>
      </c>
      <c r="GF8" s="104" t="s">
        <v>315</v>
      </c>
      <c r="GG8" s="107" t="s">
        <v>315</v>
      </c>
      <c r="GH8" s="108">
        <f>COUNTA(GH17:GH17)</f>
        <v>0</v>
      </c>
      <c r="GI8" s="104" t="s">
        <v>315</v>
      </c>
      <c r="GJ8" s="107" t="s">
        <v>315</v>
      </c>
      <c r="GK8" s="108">
        <f>COUNTA(GK17:GK17)</f>
        <v>0</v>
      </c>
      <c r="GL8" s="104" t="s">
        <v>315</v>
      </c>
      <c r="GM8" s="107" t="s">
        <v>315</v>
      </c>
      <c r="GN8" s="108">
        <f>COUNTA(GN17:GN17)</f>
        <v>0</v>
      </c>
      <c r="GO8" s="104" t="s">
        <v>315</v>
      </c>
      <c r="GP8" s="107" t="s">
        <v>315</v>
      </c>
      <c r="GQ8" s="108">
        <f>COUNTA(GQ17:GQ17)</f>
        <v>0</v>
      </c>
      <c r="GR8" s="104" t="s">
        <v>315</v>
      </c>
      <c r="GS8" s="107" t="s">
        <v>315</v>
      </c>
      <c r="GT8" s="108">
        <f>COUNTA(GT17:GT17)</f>
        <v>0</v>
      </c>
      <c r="GU8" s="104" t="s">
        <v>315</v>
      </c>
      <c r="GV8" s="107" t="s">
        <v>315</v>
      </c>
      <c r="GW8" s="108">
        <f>COUNTA(GW17:GW17)</f>
        <v>0</v>
      </c>
      <c r="GX8" s="104" t="s">
        <v>315</v>
      </c>
      <c r="GY8" s="107" t="s">
        <v>315</v>
      </c>
      <c r="GZ8" s="108">
        <f>COUNTA(GZ17:GZ17)</f>
        <v>0</v>
      </c>
      <c r="HA8" s="104" t="s">
        <v>315</v>
      </c>
      <c r="HB8" s="107" t="s">
        <v>315</v>
      </c>
      <c r="HC8" s="108">
        <f>COUNTA(HC17:HC17)</f>
        <v>0</v>
      </c>
      <c r="HD8" s="104" t="s">
        <v>315</v>
      </c>
      <c r="HE8" s="107" t="s">
        <v>315</v>
      </c>
      <c r="HF8" s="108">
        <f>COUNTA(HF17:HF17)</f>
        <v>0</v>
      </c>
      <c r="HG8" s="104" t="s">
        <v>315</v>
      </c>
      <c r="HH8" s="107" t="s">
        <v>315</v>
      </c>
      <c r="HI8" s="108">
        <f>COUNTA(HI17:HI17)</f>
        <v>0</v>
      </c>
      <c r="HJ8" s="104" t="s">
        <v>315</v>
      </c>
      <c r="HK8" s="107" t="s">
        <v>315</v>
      </c>
      <c r="HL8" s="108">
        <f>COUNTA(HL17:HL17)</f>
        <v>0</v>
      </c>
      <c r="HM8" s="104" t="s">
        <v>315</v>
      </c>
      <c r="HN8" s="107" t="s">
        <v>315</v>
      </c>
      <c r="HO8" s="108">
        <f>COUNTA(HO17:HO17)</f>
        <v>0</v>
      </c>
      <c r="HP8" s="104" t="s">
        <v>315</v>
      </c>
      <c r="HQ8" s="107" t="s">
        <v>315</v>
      </c>
      <c r="HR8" s="108">
        <f>COUNTA(HR17:HR17)</f>
        <v>0</v>
      </c>
      <c r="HS8" s="104" t="s">
        <v>315</v>
      </c>
      <c r="HT8" s="107" t="s">
        <v>315</v>
      </c>
      <c r="HU8" s="108">
        <f>COUNTA(HU17:HU17)</f>
        <v>0</v>
      </c>
      <c r="HV8" s="104" t="s">
        <v>315</v>
      </c>
      <c r="HW8" s="107" t="s">
        <v>315</v>
      </c>
      <c r="HX8" s="108">
        <f>COUNTA(HX17:HX17)</f>
        <v>0</v>
      </c>
      <c r="HY8" s="104" t="s">
        <v>315</v>
      </c>
      <c r="HZ8" s="107" t="s">
        <v>315</v>
      </c>
      <c r="IA8" s="108">
        <f>COUNTA(IA17:IA17)</f>
        <v>0</v>
      </c>
      <c r="IB8" s="104" t="s">
        <v>315</v>
      </c>
      <c r="IC8" s="107" t="s">
        <v>315</v>
      </c>
      <c r="ID8" s="108">
        <f>COUNTA(ID17:ID17)</f>
        <v>0</v>
      </c>
      <c r="IE8" s="104" t="s">
        <v>315</v>
      </c>
      <c r="IF8" s="107" t="s">
        <v>315</v>
      </c>
      <c r="IG8" s="108">
        <f>COUNTA(IG17:IG17)</f>
        <v>0</v>
      </c>
      <c r="IH8" s="104" t="s">
        <v>315</v>
      </c>
      <c r="II8" s="107" t="s">
        <v>315</v>
      </c>
      <c r="IJ8" s="108">
        <f>COUNTA(IJ17:IJ17)</f>
        <v>0</v>
      </c>
      <c r="IK8" s="104" t="s">
        <v>315</v>
      </c>
      <c r="IL8" s="107" t="s">
        <v>315</v>
      </c>
      <c r="IM8" s="108">
        <f>COUNTA(IM17:IM17)</f>
        <v>0</v>
      </c>
      <c r="IN8" s="104" t="s">
        <v>315</v>
      </c>
      <c r="IO8" s="107" t="s">
        <v>315</v>
      </c>
      <c r="IP8" s="108">
        <f>COUNTA(IP17:IP17)</f>
        <v>0</v>
      </c>
      <c r="IQ8" s="104" t="s">
        <v>315</v>
      </c>
      <c r="IR8" s="107" t="s">
        <v>315</v>
      </c>
      <c r="IS8" s="108">
        <f>COUNTA(IS17:IS17)</f>
        <v>0</v>
      </c>
      <c r="IT8" s="104" t="s">
        <v>315</v>
      </c>
      <c r="IU8" s="107" t="s">
        <v>315</v>
      </c>
      <c r="IV8" s="108">
        <f>COUNTA(IV17:IV17)</f>
        <v>0</v>
      </c>
      <c r="IW8" s="104" t="s">
        <v>315</v>
      </c>
      <c r="IX8" s="107" t="s">
        <v>315</v>
      </c>
      <c r="IY8" s="108">
        <f>COUNTA(IY17:IY17)</f>
        <v>0</v>
      </c>
      <c r="IZ8" s="104" t="s">
        <v>315</v>
      </c>
      <c r="JA8" s="107" t="s">
        <v>315</v>
      </c>
      <c r="JB8" s="108">
        <f>COUNTA(JB17:JB17)</f>
        <v>0</v>
      </c>
      <c r="JC8" s="104" t="s">
        <v>315</v>
      </c>
      <c r="JD8" s="107" t="s">
        <v>315</v>
      </c>
      <c r="JE8" s="108">
        <f>COUNTA(JE17:JE17)</f>
        <v>0</v>
      </c>
      <c r="JF8" s="104" t="s">
        <v>315</v>
      </c>
      <c r="JG8" s="107" t="s">
        <v>315</v>
      </c>
      <c r="JH8" s="108">
        <f>COUNTA(JH17:JH17)</f>
        <v>0</v>
      </c>
      <c r="JI8" s="104" t="s">
        <v>315</v>
      </c>
      <c r="JJ8" s="107" t="s">
        <v>315</v>
      </c>
      <c r="JK8" s="108">
        <f>COUNTA(JK17:JK17)</f>
        <v>0</v>
      </c>
      <c r="JL8" s="104" t="s">
        <v>315</v>
      </c>
      <c r="JM8" s="107" t="s">
        <v>315</v>
      </c>
      <c r="JN8" s="108">
        <f>COUNTA(JN17:JN17)</f>
        <v>0</v>
      </c>
      <c r="JO8" s="104" t="s">
        <v>315</v>
      </c>
      <c r="JP8" s="107" t="s">
        <v>315</v>
      </c>
      <c r="JQ8" s="108">
        <f>COUNTA(JQ17:JQ17)</f>
        <v>0</v>
      </c>
      <c r="JR8" s="104" t="s">
        <v>315</v>
      </c>
      <c r="JS8" s="107" t="s">
        <v>315</v>
      </c>
      <c r="JT8" s="108">
        <f>COUNTA(JT17:JT17)</f>
        <v>0</v>
      </c>
      <c r="JU8" s="104" t="s">
        <v>315</v>
      </c>
      <c r="JV8" s="107" t="s">
        <v>315</v>
      </c>
      <c r="JW8" s="108">
        <f>COUNTA(JW17:JW17)</f>
        <v>0</v>
      </c>
      <c r="JX8" s="104" t="s">
        <v>315</v>
      </c>
      <c r="JY8" s="107" t="s">
        <v>315</v>
      </c>
      <c r="JZ8" s="108">
        <f>COUNTA(JZ17:JZ17)</f>
        <v>0</v>
      </c>
      <c r="KA8" s="104" t="s">
        <v>315</v>
      </c>
      <c r="KB8" s="107" t="s">
        <v>315</v>
      </c>
      <c r="KC8" s="108">
        <f>COUNTA(KC17:KC17)</f>
        <v>0</v>
      </c>
      <c r="KD8" s="104" t="s">
        <v>315</v>
      </c>
      <c r="KE8" s="107" t="s">
        <v>315</v>
      </c>
      <c r="KF8" s="108">
        <f>COUNTA(KF17:KF17)</f>
        <v>0</v>
      </c>
      <c r="KG8" s="104" t="s">
        <v>315</v>
      </c>
      <c r="KH8" s="107" t="s">
        <v>315</v>
      </c>
      <c r="KI8" s="108">
        <f>COUNTA(KI17:KI17)</f>
        <v>0</v>
      </c>
      <c r="KJ8" s="104" t="s">
        <v>315</v>
      </c>
      <c r="KK8" s="107" t="s">
        <v>315</v>
      </c>
      <c r="KL8" s="108">
        <f>COUNTA(KL17:KL17)</f>
        <v>0</v>
      </c>
      <c r="KM8" s="104" t="s">
        <v>315</v>
      </c>
      <c r="KN8" s="107" t="s">
        <v>315</v>
      </c>
      <c r="KO8" s="108">
        <f>COUNTA(KO17:KO17)</f>
        <v>0</v>
      </c>
      <c r="KP8" s="104" t="s">
        <v>315</v>
      </c>
      <c r="KQ8" s="107" t="s">
        <v>315</v>
      </c>
      <c r="KR8" s="108">
        <f>COUNTA(KR17:KR17)</f>
        <v>0</v>
      </c>
      <c r="KS8" s="104" t="s">
        <v>315</v>
      </c>
      <c r="KT8" s="107" t="s">
        <v>315</v>
      </c>
      <c r="KU8" s="108">
        <f>COUNTA(KU17:KU17)</f>
        <v>0</v>
      </c>
      <c r="KV8" s="104" t="s">
        <v>315</v>
      </c>
      <c r="KW8" s="107" t="s">
        <v>315</v>
      </c>
      <c r="KX8" s="108">
        <f>COUNTA(KX17:KX17)</f>
        <v>0</v>
      </c>
      <c r="KY8" s="104" t="s">
        <v>315</v>
      </c>
      <c r="KZ8" s="107" t="s">
        <v>315</v>
      </c>
      <c r="LA8" s="108">
        <f>COUNTA(LA17:LA17)</f>
        <v>0</v>
      </c>
      <c r="LB8" s="104" t="s">
        <v>315</v>
      </c>
      <c r="LC8" s="107" t="s">
        <v>315</v>
      </c>
      <c r="LD8" s="108">
        <f>COUNTA(LD17:LD17)</f>
        <v>0</v>
      </c>
      <c r="LE8" s="104" t="s">
        <v>315</v>
      </c>
      <c r="LF8" s="107" t="s">
        <v>315</v>
      </c>
      <c r="LG8" s="108">
        <f>COUNTA(LG17:LG17)</f>
        <v>0</v>
      </c>
      <c r="LH8" s="104" t="s">
        <v>315</v>
      </c>
      <c r="LI8" s="111"/>
      <c r="LJ8" s="108">
        <f>COUNTA(LJ17:LJ17)</f>
        <v>0</v>
      </c>
      <c r="LK8" s="149"/>
    </row>
    <row r="9" spans="1:323" ht="14" x14ac:dyDescent="0.2">
      <c r="A9" s="120"/>
      <c r="B9" s="150"/>
      <c r="C9" s="154"/>
      <c r="D9" s="164" t="s">
        <v>83</v>
      </c>
      <c r="E9" s="39"/>
      <c r="F9" s="5"/>
      <c r="G9" s="5"/>
      <c r="H9" s="5"/>
      <c r="I9" s="5"/>
      <c r="J9" s="15"/>
      <c r="K9" s="5"/>
      <c r="L9" s="5"/>
      <c r="M9" s="5"/>
      <c r="N9" s="5"/>
      <c r="O9" s="15"/>
      <c r="P9" s="5"/>
      <c r="Q9" s="40"/>
      <c r="R9" s="40"/>
      <c r="S9" s="5"/>
      <c r="T9" s="86"/>
      <c r="U9" s="4"/>
      <c r="V9" s="3"/>
      <c r="W9" s="4"/>
      <c r="X9" s="4"/>
      <c r="Y9" s="4"/>
      <c r="Z9" s="4"/>
      <c r="AA9" s="57"/>
      <c r="AB9" s="58"/>
      <c r="AC9" s="21"/>
      <c r="AD9" s="410"/>
      <c r="AE9" s="3"/>
      <c r="AF9" s="31"/>
      <c r="AG9" s="38"/>
      <c r="AH9" s="38"/>
      <c r="AI9" s="43"/>
      <c r="AJ9" s="43"/>
      <c r="AK9" s="228"/>
      <c r="AL9" s="3"/>
      <c r="AM9" s="3"/>
      <c r="AN9" s="3"/>
      <c r="AO9" s="3"/>
      <c r="AP9" s="521"/>
      <c r="AQ9" s="43" t="s">
        <v>87</v>
      </c>
      <c r="AR9" s="82" t="s">
        <v>99</v>
      </c>
      <c r="AS9" s="107" t="s">
        <v>315</v>
      </c>
      <c r="AT9" s="108"/>
      <c r="AU9" s="104" t="s">
        <v>315</v>
      </c>
      <c r="AV9" s="111" t="s">
        <v>315</v>
      </c>
      <c r="AW9" s="108"/>
      <c r="AX9" s="104" t="s">
        <v>315</v>
      </c>
      <c r="AY9" s="111" t="s">
        <v>315</v>
      </c>
      <c r="AZ9" s="108"/>
      <c r="BA9" s="104" t="s">
        <v>315</v>
      </c>
      <c r="BB9" s="111" t="s">
        <v>315</v>
      </c>
      <c r="BC9" s="108"/>
      <c r="BD9" s="104" t="s">
        <v>315</v>
      </c>
      <c r="BE9" s="111" t="s">
        <v>315</v>
      </c>
      <c r="BF9" s="108"/>
      <c r="BG9" s="104" t="s">
        <v>315</v>
      </c>
      <c r="BH9" s="111" t="s">
        <v>315</v>
      </c>
      <c r="BI9" s="108"/>
      <c r="BJ9" s="104" t="s">
        <v>315</v>
      </c>
      <c r="BK9" s="111" t="s">
        <v>315</v>
      </c>
      <c r="BL9" s="108"/>
      <c r="BM9" s="104" t="s">
        <v>315</v>
      </c>
      <c r="BN9" s="111" t="s">
        <v>315</v>
      </c>
      <c r="BO9" s="108"/>
      <c r="BP9" s="104" t="s">
        <v>315</v>
      </c>
      <c r="BQ9" s="111" t="s">
        <v>315</v>
      </c>
      <c r="BR9" s="108"/>
      <c r="BS9" s="104" t="s">
        <v>315</v>
      </c>
      <c r="BT9" s="111" t="s">
        <v>315</v>
      </c>
      <c r="BU9" s="108"/>
      <c r="BV9" s="104" t="s">
        <v>315</v>
      </c>
      <c r="BW9" s="111" t="s">
        <v>315</v>
      </c>
      <c r="BX9" s="108"/>
      <c r="BY9" s="104" t="s">
        <v>315</v>
      </c>
      <c r="BZ9" s="111" t="s">
        <v>315</v>
      </c>
      <c r="CA9" s="108"/>
      <c r="CB9" s="104" t="s">
        <v>315</v>
      </c>
      <c r="CC9" s="111" t="s">
        <v>315</v>
      </c>
      <c r="CD9" s="108"/>
      <c r="CE9" s="104" t="s">
        <v>315</v>
      </c>
      <c r="CF9" s="111" t="s">
        <v>315</v>
      </c>
      <c r="CG9" s="108"/>
      <c r="CH9" s="104" t="s">
        <v>315</v>
      </c>
      <c r="CI9" s="111" t="s">
        <v>315</v>
      </c>
      <c r="CJ9" s="108"/>
      <c r="CK9" s="104" t="s">
        <v>315</v>
      </c>
      <c r="CL9" s="111" t="s">
        <v>315</v>
      </c>
      <c r="CM9" s="108"/>
      <c r="CN9" s="104" t="s">
        <v>315</v>
      </c>
      <c r="CO9" s="111" t="s">
        <v>315</v>
      </c>
      <c r="CP9" s="108"/>
      <c r="CQ9" s="104" t="s">
        <v>315</v>
      </c>
      <c r="CR9" s="111" t="s">
        <v>315</v>
      </c>
      <c r="CS9" s="108"/>
      <c r="CT9" s="104" t="s">
        <v>315</v>
      </c>
      <c r="CU9" s="111" t="s">
        <v>315</v>
      </c>
      <c r="CV9" s="108"/>
      <c r="CW9" s="104" t="s">
        <v>315</v>
      </c>
      <c r="CX9" s="111" t="s">
        <v>315</v>
      </c>
      <c r="CY9" s="108"/>
      <c r="CZ9" s="104" t="s">
        <v>315</v>
      </c>
      <c r="DA9" s="111" t="s">
        <v>315</v>
      </c>
      <c r="DB9" s="108"/>
      <c r="DC9" s="104" t="s">
        <v>315</v>
      </c>
      <c r="DD9" s="111" t="s">
        <v>315</v>
      </c>
      <c r="DE9" s="108"/>
      <c r="DF9" s="104" t="s">
        <v>315</v>
      </c>
      <c r="DG9" s="111" t="s">
        <v>315</v>
      </c>
      <c r="DH9" s="108"/>
      <c r="DI9" s="104" t="s">
        <v>315</v>
      </c>
      <c r="DJ9" s="111" t="s">
        <v>315</v>
      </c>
      <c r="DK9" s="108"/>
      <c r="DL9" s="104" t="s">
        <v>315</v>
      </c>
      <c r="DM9" s="111" t="s">
        <v>315</v>
      </c>
      <c r="DN9" s="108"/>
      <c r="DO9" s="104" t="s">
        <v>315</v>
      </c>
      <c r="DP9" s="111" t="s">
        <v>315</v>
      </c>
      <c r="DQ9" s="108"/>
      <c r="DR9" s="104" t="s">
        <v>315</v>
      </c>
      <c r="DS9" s="111" t="s">
        <v>315</v>
      </c>
      <c r="DT9" s="108"/>
      <c r="DU9" s="104" t="s">
        <v>315</v>
      </c>
      <c r="DV9" s="111" t="s">
        <v>315</v>
      </c>
      <c r="DW9" s="108"/>
      <c r="DX9" s="104" t="s">
        <v>315</v>
      </c>
      <c r="DY9" s="111" t="s">
        <v>315</v>
      </c>
      <c r="DZ9" s="108"/>
      <c r="EA9" s="104" t="s">
        <v>315</v>
      </c>
      <c r="EB9" s="111" t="s">
        <v>315</v>
      </c>
      <c r="EC9" s="108"/>
      <c r="ED9" s="104" t="s">
        <v>315</v>
      </c>
      <c r="EE9" s="111" t="s">
        <v>315</v>
      </c>
      <c r="EF9" s="108"/>
      <c r="EG9" s="118" t="s">
        <v>315</v>
      </c>
      <c r="EH9" s="117" t="s">
        <v>315</v>
      </c>
      <c r="EI9" s="108"/>
      <c r="EJ9" s="104" t="s">
        <v>315</v>
      </c>
      <c r="EK9" s="111" t="s">
        <v>315</v>
      </c>
      <c r="EL9" s="108"/>
      <c r="EM9" s="104" t="s">
        <v>315</v>
      </c>
      <c r="EN9" s="111" t="s">
        <v>315</v>
      </c>
      <c r="EO9" s="108"/>
      <c r="EP9" s="104" t="s">
        <v>315</v>
      </c>
      <c r="EQ9" s="111" t="s">
        <v>315</v>
      </c>
      <c r="ER9" s="108"/>
      <c r="ES9" s="104" t="s">
        <v>315</v>
      </c>
      <c r="ET9" s="111" t="s">
        <v>315</v>
      </c>
      <c r="EU9" s="108"/>
      <c r="EV9" s="104" t="s">
        <v>315</v>
      </c>
      <c r="EW9" s="111" t="s">
        <v>315</v>
      </c>
      <c r="EX9" s="108"/>
      <c r="EY9" s="104" t="s">
        <v>315</v>
      </c>
      <c r="EZ9" s="111" t="s">
        <v>315</v>
      </c>
      <c r="FA9" s="108"/>
      <c r="FB9" s="104" t="s">
        <v>315</v>
      </c>
      <c r="FC9" s="111" t="s">
        <v>315</v>
      </c>
      <c r="FD9" s="108"/>
      <c r="FE9" s="104" t="s">
        <v>315</v>
      </c>
      <c r="FF9" s="111" t="s">
        <v>315</v>
      </c>
      <c r="FG9" s="108"/>
      <c r="FH9" s="104" t="s">
        <v>315</v>
      </c>
      <c r="FI9" s="111" t="s">
        <v>315</v>
      </c>
      <c r="FJ9" s="108"/>
      <c r="FK9" s="104" t="s">
        <v>315</v>
      </c>
      <c r="FL9" s="111" t="s">
        <v>315</v>
      </c>
      <c r="FM9" s="108"/>
      <c r="FN9" s="104" t="s">
        <v>315</v>
      </c>
      <c r="FO9" s="111"/>
      <c r="FP9" s="108"/>
      <c r="FQ9" s="104"/>
      <c r="FR9" s="111" t="s">
        <v>315</v>
      </c>
      <c r="FS9" s="108"/>
      <c r="FT9" s="104" t="s">
        <v>315</v>
      </c>
      <c r="FU9" s="111" t="s">
        <v>315</v>
      </c>
      <c r="FV9" s="108"/>
      <c r="FW9" s="104" t="s">
        <v>315</v>
      </c>
      <c r="FX9" s="111" t="s">
        <v>315</v>
      </c>
      <c r="FY9" s="108"/>
      <c r="FZ9" s="104" t="s">
        <v>315</v>
      </c>
      <c r="GA9" s="111" t="s">
        <v>315</v>
      </c>
      <c r="GB9" s="108"/>
      <c r="GC9" s="104" t="s">
        <v>315</v>
      </c>
      <c r="GD9" s="111" t="s">
        <v>315</v>
      </c>
      <c r="GE9" s="108"/>
      <c r="GF9" s="104" t="s">
        <v>315</v>
      </c>
      <c r="GG9" s="111" t="s">
        <v>315</v>
      </c>
      <c r="GH9" s="108"/>
      <c r="GI9" s="104" t="s">
        <v>315</v>
      </c>
      <c r="GJ9" s="111" t="s">
        <v>315</v>
      </c>
      <c r="GK9" s="108"/>
      <c r="GL9" s="104" t="s">
        <v>315</v>
      </c>
      <c r="GM9" s="111" t="s">
        <v>315</v>
      </c>
      <c r="GN9" s="108"/>
      <c r="GO9" s="104" t="s">
        <v>315</v>
      </c>
      <c r="GP9" s="111" t="s">
        <v>315</v>
      </c>
      <c r="GQ9" s="108"/>
      <c r="GR9" s="104" t="s">
        <v>315</v>
      </c>
      <c r="GS9" s="111" t="s">
        <v>315</v>
      </c>
      <c r="GT9" s="108"/>
      <c r="GU9" s="104" t="s">
        <v>315</v>
      </c>
      <c r="GV9" s="111" t="s">
        <v>315</v>
      </c>
      <c r="GW9" s="108"/>
      <c r="GX9" s="104" t="s">
        <v>315</v>
      </c>
      <c r="GY9" s="111" t="s">
        <v>315</v>
      </c>
      <c r="GZ9" s="108"/>
      <c r="HA9" s="104" t="s">
        <v>315</v>
      </c>
      <c r="HB9" s="111" t="s">
        <v>315</v>
      </c>
      <c r="HC9" s="108"/>
      <c r="HD9" s="104" t="s">
        <v>315</v>
      </c>
      <c r="HE9" s="111" t="s">
        <v>315</v>
      </c>
      <c r="HF9" s="108"/>
      <c r="HG9" s="104" t="s">
        <v>315</v>
      </c>
      <c r="HH9" s="111" t="s">
        <v>315</v>
      </c>
      <c r="HI9" s="108"/>
      <c r="HJ9" s="104" t="s">
        <v>315</v>
      </c>
      <c r="HK9" s="111" t="s">
        <v>315</v>
      </c>
      <c r="HL9" s="108"/>
      <c r="HM9" s="104" t="s">
        <v>315</v>
      </c>
      <c r="HN9" s="111" t="s">
        <v>315</v>
      </c>
      <c r="HO9" s="108"/>
      <c r="HP9" s="104" t="s">
        <v>315</v>
      </c>
      <c r="HQ9" s="111" t="s">
        <v>315</v>
      </c>
      <c r="HR9" s="108"/>
      <c r="HS9" s="104" t="s">
        <v>315</v>
      </c>
      <c r="HT9" s="111"/>
      <c r="HU9" s="108"/>
      <c r="HV9" s="104"/>
      <c r="HW9" s="111"/>
      <c r="HX9" s="108"/>
      <c r="HY9" s="104"/>
      <c r="HZ9" s="111"/>
      <c r="IA9" s="108"/>
      <c r="IB9" s="104"/>
      <c r="IC9" s="111"/>
      <c r="ID9" s="108"/>
      <c r="IE9" s="104"/>
      <c r="IF9" s="111"/>
      <c r="IG9" s="108"/>
      <c r="IH9" s="104"/>
      <c r="II9" s="111"/>
      <c r="IJ9" s="108"/>
      <c r="IK9" s="104"/>
      <c r="IL9" s="111"/>
      <c r="IM9" s="108"/>
      <c r="IN9" s="104"/>
      <c r="IO9" s="111"/>
      <c r="IP9" s="108"/>
      <c r="IQ9" s="104"/>
      <c r="IR9" s="111"/>
      <c r="IS9" s="108"/>
      <c r="IT9" s="104"/>
      <c r="IU9" s="111"/>
      <c r="IV9" s="108"/>
      <c r="IW9" s="104"/>
      <c r="IX9" s="111"/>
      <c r="IY9" s="108"/>
      <c r="IZ9" s="104"/>
      <c r="JA9" s="111"/>
      <c r="JB9" s="108"/>
      <c r="JC9" s="104"/>
      <c r="JD9" s="111"/>
      <c r="JE9" s="108"/>
      <c r="JF9" s="104"/>
      <c r="JG9" s="111"/>
      <c r="JH9" s="108"/>
      <c r="JI9" s="104"/>
      <c r="JJ9" s="111"/>
      <c r="JK9" s="108"/>
      <c r="JL9" s="104"/>
      <c r="JM9" s="111"/>
      <c r="JN9" s="108"/>
      <c r="JO9" s="104"/>
      <c r="JP9" s="111"/>
      <c r="JQ9" s="108"/>
      <c r="JR9" s="104"/>
      <c r="JS9" s="111"/>
      <c r="JT9" s="108"/>
      <c r="JU9" s="104"/>
      <c r="JV9" s="111"/>
      <c r="JW9" s="108"/>
      <c r="JX9" s="104"/>
      <c r="JY9" s="111"/>
      <c r="JZ9" s="108"/>
      <c r="KA9" s="104"/>
      <c r="KB9" s="111"/>
      <c r="KC9" s="108"/>
      <c r="KD9" s="104"/>
      <c r="KE9" s="111"/>
      <c r="KF9" s="108"/>
      <c r="KG9" s="104"/>
      <c r="KH9" s="111"/>
      <c r="KI9" s="108"/>
      <c r="KJ9" s="104"/>
      <c r="KK9" s="111"/>
      <c r="KL9" s="108"/>
      <c r="KM9" s="104"/>
      <c r="KN9" s="111"/>
      <c r="KO9" s="108"/>
      <c r="KP9" s="104"/>
      <c r="KQ9" s="111"/>
      <c r="KR9" s="108"/>
      <c r="KS9" s="104"/>
      <c r="KT9" s="111"/>
      <c r="KU9" s="108"/>
      <c r="KV9" s="104"/>
      <c r="KW9" s="111"/>
      <c r="KX9" s="108"/>
      <c r="KY9" s="104"/>
      <c r="KZ9" s="111"/>
      <c r="LA9" s="108"/>
      <c r="LB9" s="104"/>
      <c r="LC9" s="111"/>
      <c r="LD9" s="108"/>
      <c r="LE9" s="104"/>
      <c r="LF9" s="111"/>
      <c r="LG9" s="108"/>
      <c r="LH9" s="104"/>
      <c r="LI9" s="111"/>
      <c r="LJ9" s="108"/>
      <c r="LK9" s="149"/>
    </row>
    <row r="10" spans="1:323" ht="24.75" customHeight="1" x14ac:dyDescent="0.2">
      <c r="A10" s="120" t="s">
        <v>22</v>
      </c>
      <c r="B10" s="150">
        <f>IFERROR(VLOOKUP($D10,[1]受注ﾌｧｲﾙ!$A$3:$BZ$1314,5,FALSE),"-")</f>
        <v>46134.452094907407</v>
      </c>
      <c r="C10" s="154"/>
      <c r="D10" s="435" t="s">
        <v>1052</v>
      </c>
      <c r="E10" s="39">
        <f>IFERROR(VLOOKUP($D10,[1]受注ﾌｧｲﾙ!$A$3:$BZ$1314,17,FALSE),"-")</f>
        <v>6710</v>
      </c>
      <c r="F10" s="5" t="str">
        <f>IFERROR(VLOOKUP($D10,[1]受注ﾌｧｲﾙ!$A$3:$BZ$1314,18,FALSE),"-")</f>
        <v>50080-AY0B- 870X200</v>
      </c>
      <c r="G10" s="5" t="str">
        <f>IFERROR(VLOOKUP($D10,[1]受注ﾌｧｲﾙ!$A$3:$BZ$1314,19,FALSE),"-")</f>
        <v>FA</v>
      </c>
      <c r="H10" s="5" t="str">
        <f>IFERROR(VLOOKUP($D10,[1]受注ﾌｧｲﾙ!$A$3:$BZ$1314,20,FALSE),"-")</f>
        <v xml:space="preserve">   </v>
      </c>
      <c r="I10" s="5" t="str">
        <f>IFERROR(VLOOKUP($D10,[1]受注ﾌｧｲﾙ!$A$3:$BZ$1314,21,FALSE),"-")</f>
        <v>F</v>
      </c>
      <c r="J10" s="15">
        <f>IFERROR(VLOOKUP($D10,[1]受注ﾌｧｲﾙ!$A$3:$BZ$1314,22,FALSE),"-")</f>
        <v>2299</v>
      </c>
      <c r="K10" s="5" t="str">
        <f>IFERROR(VLOOKUP($D10,[1]受注ﾌｧｲﾙ!$A$3:$BZ$1314,8,FALSE),"-")</f>
        <v>0R040-8Y0B- 870X200</v>
      </c>
      <c r="L10" s="5" t="str">
        <f>IFERROR(VLOOKUP($D10,[1]受注ﾌｧｲﾙ!$A$3:$BZ$1314,9,FALSE),"-")</f>
        <v>FA</v>
      </c>
      <c r="M10" s="5" t="str">
        <f>IFERROR(VLOOKUP($D10,[1]受注ﾌｧｲﾙ!$A$3:$BZ$1314,10,FALSE),"-")</f>
        <v xml:space="preserve">   </v>
      </c>
      <c r="N10" s="5" t="str">
        <f>IFERROR(VLOOKUP($D10,[1]受注ﾌｧｲﾙ!$A$3:$BZ$1314,11,FALSE),"-")</f>
        <v>C</v>
      </c>
      <c r="O10" s="15">
        <f>IFERROR(VLOOKUP($D10,[1]受注ﾌｧｲﾙ!$A$3:$BZ$1314,13,FALSE),"-")</f>
        <v>4400</v>
      </c>
      <c r="P10" s="5">
        <f>IFERROR(VLOOKUP($D10,[1]受注ﾌｧｲﾙ!$A$3:$BZ$1314,15,FALSE),"-")</f>
        <v>0</v>
      </c>
      <c r="Q10" s="40">
        <f>IFERROR((VLOOKUP($D10,[1]受注ﾌｧｲﾙ!$A$3:$BZ$1314,16,FALSE)*J10),"-")</f>
        <v>2299</v>
      </c>
      <c r="R10" s="40" t="str">
        <f>IFERROR(VLOOKUP($D10,[5]加工日報検反!$A$5:$DZ$1000,107,FALSE),"-")</f>
        <v>-</v>
      </c>
      <c r="S10" s="5" t="str">
        <f>IFERROR(VLOOKUP($D10,[1]受注ﾌｧｲﾙ!$A$3:$BZ$1314,26,FALSE),"-")</f>
        <v>熱融着，SEC</v>
      </c>
      <c r="T10" s="86" t="str">
        <f>IFERROR(VLOOKUP($D10,[1]受注ﾌｧｲﾙ!$A$3:$BZ$1314,23,FALSE),"-")</f>
        <v>滋賀</v>
      </c>
      <c r="U10" s="4"/>
      <c r="V10" s="3"/>
      <c r="W10" s="4">
        <f>IFERROR(VLOOKUP($D10,[1]受注ﾌｧｲﾙ!$A$3:$BZ$1314,25,FALSE),"-")</f>
        <v>46149</v>
      </c>
      <c r="X10" s="4">
        <f>IFERROR(VLOOKUP($D10,[1]受注ﾌｧｲﾙ!$A$3:$BZ$1314,32,FALSE),"-")</f>
        <v>46155</v>
      </c>
      <c r="Y10" s="4">
        <f>IFERROR(VLOOKUP($D10,[1]受注ﾌｧｲﾙ!$A$3:$BZ$1314,33,FALSE),"-")</f>
        <v>46155</v>
      </c>
      <c r="Z10" s="4" t="str">
        <f t="shared" ref="Z10:Z17" si="0">IFERROR(IF(COUNT($AT10:$LJ10),INDEX($AT$4:$LJ$4,MATCH(0,INDEX(0/($AT10:$LJ10),),0)),"-"),"-")</f>
        <v>-</v>
      </c>
      <c r="AA10" s="57" t="str">
        <f>IFERROR(VLOOKUP($D10,[5]加工日報検反!$A$5:$DZ$1000,2,FALSE),"-")</f>
        <v>-</v>
      </c>
      <c r="AB10" s="58" t="str">
        <f>IFERROR(VLOOKUP($D10,[5]加工日報検反!$A$5:$DZ$1000,108,FALSE),"-")</f>
        <v>-</v>
      </c>
      <c r="AC10" s="21">
        <f t="shared" ref="AC10:AC17" si="1">SUM(AT10:LK10)</f>
        <v>0</v>
      </c>
      <c r="AD10" s="410" t="str">
        <f>IFERROR(VLOOKUP($D10,[1]受注ﾌｧｲﾙ!$A$3:$BZ$1314,27,FALSE),"-")&amp;"　"&amp;IFERROR(VLOOKUP($D10,[1]受注ﾌｧｲﾙ!$A$3:$BZ$1314,28,FALSE),"-")&amp;"　"&amp;IFERROR(VLOOKUP($D10,[1]受注ﾌｧｲﾙ!$A$3:$BZ$1314,29,FALSE),"-")</f>
        <v>　　</v>
      </c>
      <c r="AE10" s="3"/>
      <c r="AF10" s="31" t="str">
        <f>IFERROR(VLOOKUP($D10,[5]加工日報検反!$A$5:$DZ$1000,94,FALSE),"-")</f>
        <v>-</v>
      </c>
      <c r="AG10" s="38" t="str">
        <f>IFERROR(VLOOKUP($D10,[1]受注ﾌｧｲﾙ!$A$3:$BZ$1314,2,FALSE),"-")</f>
        <v>通常入力</v>
      </c>
      <c r="AH10" s="38" t="str">
        <f>IFERROR(VLOOKUP($D10,[1]受注ﾌｧｲﾙ!$A$3:$BZ$1314,3,FALSE),"-")</f>
        <v>後加工</v>
      </c>
      <c r="AI10" s="43" t="str">
        <f>IFERROR(VLOOKUP($D10,[1]受注ﾌｧｲﾙ!$A$3:$BZ$1314,31,FALSE),"-")</f>
        <v>屋根</v>
      </c>
      <c r="AJ10" s="43" t="str">
        <f>IFERROR(VLOOKUP($D10,[1]受注ﾌｧｲﾙ!$A$3:$BZ$1314,12,FALSE),"-")</f>
        <v xml:space="preserve"> </v>
      </c>
      <c r="AK10" s="228" t="str">
        <f>IFERROR(VLOOKUP($D10,[1]受注ﾌｧｲﾙ!$A$3:$BZ$1314,24,FALSE),"-")</f>
        <v>熱融着</v>
      </c>
      <c r="AL10" s="3"/>
      <c r="AM10" s="3"/>
      <c r="AN10" s="3"/>
      <c r="AO10" s="3"/>
      <c r="AP10" s="521"/>
      <c r="AQ10" s="43" t="s">
        <v>520</v>
      </c>
      <c r="AR10" s="3"/>
      <c r="AS10" s="109" t="str">
        <f t="shared" ref="AS10:AS17" si="2">IF($W10="","",IF($W10=AT$4,"→",""))</f>
        <v/>
      </c>
      <c r="AT10" s="403"/>
      <c r="AU10" s="110" t="str">
        <f t="shared" ref="AU10:AU17" si="3">IF($Y10="","",IF($Y10=AT$4,"⇒",""))</f>
        <v/>
      </c>
      <c r="AV10" s="109" t="str">
        <f t="shared" ref="AV10:AV17" si="4">IF($W10="","",IF($W10=AW$4,"→",""))</f>
        <v/>
      </c>
      <c r="AW10" s="260"/>
      <c r="AX10" s="110" t="str">
        <f t="shared" ref="AX10:AX17" si="5">IF($Y10="","",IF($Y10=AW$4,"⇒",""))</f>
        <v/>
      </c>
      <c r="AY10" s="109" t="str">
        <f t="shared" ref="AY10:AY17" si="6">IF($W10="","",IF($W10=AZ$4,"→",""))</f>
        <v/>
      </c>
      <c r="AZ10" s="108"/>
      <c r="BA10" s="110" t="str">
        <f t="shared" ref="BA10:BA17" si="7">IF($Y10="","",IF($Y10=AZ$4,"⇒",""))</f>
        <v/>
      </c>
      <c r="BB10" s="109" t="str">
        <f t="shared" ref="BB10:BB17" si="8">IF($W10="","",IF($W10=BC$4,"→",""))</f>
        <v/>
      </c>
      <c r="BC10" s="108"/>
      <c r="BD10" s="110" t="str">
        <f t="shared" ref="BD10:BD17" si="9">IF($Y10="","",IF($Y10=BC$4,"⇒",""))</f>
        <v/>
      </c>
      <c r="BE10" s="109" t="str">
        <f t="shared" ref="BE10:BE17" si="10">IF($W10="","",IF($W10=BF$4,"→",""))</f>
        <v/>
      </c>
      <c r="BF10" s="108"/>
      <c r="BG10" s="110" t="str">
        <f t="shared" ref="BG10:BG17" si="11">IF($Y10="","",IF($Y10=BF$4,"⇒",""))</f>
        <v/>
      </c>
      <c r="BH10" s="109" t="str">
        <f t="shared" ref="BH10:BH17" si="12">IF($W10="","",IF($W10=BI$4,"→",""))</f>
        <v/>
      </c>
      <c r="BI10" s="108"/>
      <c r="BJ10" s="110" t="str">
        <f t="shared" ref="BJ10:BJ17" si="13">IF($Y10="","",IF($Y10=BI$4,"⇒",""))</f>
        <v/>
      </c>
      <c r="BK10" s="109" t="str">
        <f t="shared" ref="BK10:BK17" si="14">IF($W10="","",IF($W10=BL$4,"→",""))</f>
        <v/>
      </c>
      <c r="BL10" s="403"/>
      <c r="BM10" s="110" t="str">
        <f t="shared" ref="BM10:BM17" si="15">IF($Y10="","",IF($Y10=BL$4,"⇒",""))</f>
        <v/>
      </c>
      <c r="BN10" s="109" t="str">
        <f t="shared" ref="BN10:BN17" si="16">IF($W10="","",IF($W10=BO$4,"→",""))</f>
        <v/>
      </c>
      <c r="BO10" s="260"/>
      <c r="BP10" s="110" t="str">
        <f t="shared" ref="BP10:BP17" si="17">IF($Y10="","",IF($Y10=BO$4,"⇒",""))</f>
        <v/>
      </c>
      <c r="BQ10" s="109" t="str">
        <f t="shared" ref="BQ10:BQ17" si="18">IF($W10="","",IF($W10=BR$4,"→",""))</f>
        <v/>
      </c>
      <c r="BR10" s="260"/>
      <c r="BS10" s="110" t="str">
        <f t="shared" ref="BS10:BS17" si="19">IF($Y10="","",IF($Y10=BR$4,"⇒",""))</f>
        <v/>
      </c>
      <c r="BT10" s="109" t="str">
        <f t="shared" ref="BT10:BT17" si="20">IF($W10="","",IF($W10=BU$4,"→",""))</f>
        <v/>
      </c>
      <c r="BU10" s="108"/>
      <c r="BV10" s="110" t="str">
        <f t="shared" ref="BV10:BV17" si="21">IF($Y10="","",IF($Y10=BU$4,"⇒",""))</f>
        <v/>
      </c>
      <c r="BW10" s="109" t="str">
        <f t="shared" ref="BW10:BW17" si="22">IF($W10="","",IF($W10=BX$4,"→",""))</f>
        <v/>
      </c>
      <c r="BX10" s="108"/>
      <c r="BY10" s="110" t="str">
        <f t="shared" ref="BY10:BY17" si="23">IF($Y10="","",IF($Y10=BX$4,"⇒",""))</f>
        <v/>
      </c>
      <c r="BZ10" s="109" t="str">
        <f t="shared" ref="BZ10:BZ17" si="24">IF($W10="","",IF($W10=CA$4,"→",""))</f>
        <v/>
      </c>
      <c r="CA10" s="108"/>
      <c r="CB10" s="110" t="str">
        <f t="shared" ref="CB10:CB17" si="25">IF($Y10="","",IF($Y10=CA$4,"⇒",""))</f>
        <v/>
      </c>
      <c r="CC10" s="109" t="str">
        <f t="shared" ref="CC10:CC17" si="26">IF($W10="","",IF($W10=CD$4,"→",""))</f>
        <v/>
      </c>
      <c r="CD10" s="108"/>
      <c r="CE10" s="110" t="str">
        <f t="shared" ref="CE10:CE17" si="27">IF($Y10="","",IF($Y10=CD$4,"⇒",""))</f>
        <v/>
      </c>
      <c r="CF10" s="109" t="str">
        <f t="shared" ref="CF10:CF17" si="28">IF($W10="","",IF($W10=CG$4,"→",""))</f>
        <v/>
      </c>
      <c r="CG10" s="108"/>
      <c r="CH10" s="110" t="str">
        <f t="shared" ref="CH10:CH17" si="29">IF($Y10="","",IF($Y10=CG$4,"⇒",""))</f>
        <v/>
      </c>
      <c r="CI10" s="109" t="str">
        <f t="shared" ref="CI10:CI17" si="30">IF($W10="","",IF($W10=CJ$4,"→",""))</f>
        <v/>
      </c>
      <c r="CJ10" s="108"/>
      <c r="CK10" s="110" t="str">
        <f t="shared" ref="CK10:CK17" si="31">IF($Y10="","",IF($Y10=CJ$4,"⇒",""))</f>
        <v/>
      </c>
      <c r="CL10" s="109" t="str">
        <f t="shared" ref="CL10:CL17" si="32">IF($W10="","",IF($W10=CM$4,"→",""))</f>
        <v/>
      </c>
      <c r="CM10" s="108"/>
      <c r="CN10" s="110" t="str">
        <f t="shared" ref="CN10:CN17" si="33">IF($Y10="","",IF($Y10=CM$4,"⇒",""))</f>
        <v/>
      </c>
      <c r="CO10" s="109" t="str">
        <f t="shared" ref="CO10:CO17" si="34">IF($W10="","",IF($W10=CP$4,"→",""))</f>
        <v/>
      </c>
      <c r="CP10" s="108"/>
      <c r="CQ10" s="110" t="str">
        <f t="shared" ref="CQ10:CQ17" si="35">IF($Y10="","",IF($Y10=CP$4,"⇒",""))</f>
        <v/>
      </c>
      <c r="CR10" s="109" t="str">
        <f t="shared" ref="CR10:CR17" si="36">IF($W10="","",IF($W10=CS$4,"→",""))</f>
        <v/>
      </c>
      <c r="CS10" s="108"/>
      <c r="CT10" s="110" t="str">
        <f t="shared" ref="CT10:CT17" si="37">IF($Y10="","",IF($Y10=CS$4,"⇒",""))</f>
        <v/>
      </c>
      <c r="CU10" s="109" t="str">
        <f t="shared" ref="CU10:CU17" si="38">IF($W10="","",IF($W10=CV$4,"→",""))</f>
        <v/>
      </c>
      <c r="CV10" s="108"/>
      <c r="CW10" s="110" t="str">
        <f t="shared" ref="CW10:CW17" si="39">IF($Y10="","",IF($Y10=CV$4,"⇒",""))</f>
        <v/>
      </c>
      <c r="CX10" s="109" t="str">
        <f t="shared" ref="CX10:CX17" si="40">IF($W10="","",IF($W10=CY$4,"→",""))</f>
        <v/>
      </c>
      <c r="CY10" s="108"/>
      <c r="CZ10" s="110" t="str">
        <f t="shared" ref="CZ10:CZ17" si="41">IF($Y10="","",IF($Y10=CY$4,"⇒",""))</f>
        <v/>
      </c>
      <c r="DA10" s="109" t="str">
        <f t="shared" ref="DA10:DA17" si="42">IF($W10="","",IF($W10=DB$4,"→",""))</f>
        <v/>
      </c>
      <c r="DB10" s="108"/>
      <c r="DC10" s="110" t="str">
        <f t="shared" ref="DC10:DC17" si="43">IF($Y10="","",IF($Y10=DB$4,"⇒",""))</f>
        <v/>
      </c>
      <c r="DD10" s="109" t="str">
        <f t="shared" ref="DD10:DD17" si="44">IF($W10="","",IF($W10=DE$4,"→",""))</f>
        <v/>
      </c>
      <c r="DE10" s="108"/>
      <c r="DF10" s="110" t="str">
        <f t="shared" ref="DF10:DF17" si="45">IF($Y10="","",IF($Y10=DE$4,"⇒",""))</f>
        <v/>
      </c>
      <c r="DG10" s="109" t="str">
        <f t="shared" ref="DG10:DG17" si="46">IF($W10="","",IF($W10=DH$4,"→",""))</f>
        <v/>
      </c>
      <c r="DH10" s="108"/>
      <c r="DI10" s="110" t="str">
        <f t="shared" ref="DI10:DI17" si="47">IF($Y10="","",IF($Y10=DH$4,"⇒",""))</f>
        <v/>
      </c>
      <c r="DJ10" s="109" t="str">
        <f t="shared" ref="DJ10:DJ17" si="48">IF($W10="","",IF($W10=DK$4,"→",""))</f>
        <v/>
      </c>
      <c r="DK10" s="108"/>
      <c r="DL10" s="110" t="str">
        <f t="shared" ref="DL10:DL17" si="49">IF($Y10="","",IF($Y10=DK$4,"⇒",""))</f>
        <v/>
      </c>
      <c r="DM10" s="109" t="str">
        <f t="shared" ref="DM10:DM17" si="50">IF($W10="","",IF($W10=DN$4,"→",""))</f>
        <v/>
      </c>
      <c r="DN10" s="108"/>
      <c r="DO10" s="110" t="str">
        <f t="shared" ref="DO10:DO17" si="51">IF($Y10="","",IF($Y10=DN$4,"⇒",""))</f>
        <v/>
      </c>
      <c r="DP10" s="109" t="str">
        <f t="shared" ref="DP10:DP17" si="52">IF($W10="","",IF($W10=DQ$4,"→",""))</f>
        <v/>
      </c>
      <c r="DQ10" s="108"/>
      <c r="DR10" s="110" t="str">
        <f t="shared" ref="DR10:DR17" si="53">IF($Y10="","",IF($Y10=DQ$4,"⇒",""))</f>
        <v/>
      </c>
      <c r="DS10" s="109" t="str">
        <f t="shared" ref="DS10:DS17" si="54">IF($W10="","",IF($W10=DT$4,"→",""))</f>
        <v/>
      </c>
      <c r="DT10" s="108"/>
      <c r="DU10" s="110" t="str">
        <f t="shared" ref="DU10:DU17" si="55">IF($Y10="","",IF($Y10=DT$4,"⇒",""))</f>
        <v/>
      </c>
      <c r="DV10" s="109" t="str">
        <f t="shared" ref="DV10:DV17" si="56">IF($W10="","",IF($W10=DW$4,"→",""))</f>
        <v/>
      </c>
      <c r="DW10" s="108"/>
      <c r="DX10" s="110" t="str">
        <f t="shared" ref="DX10:DX17" si="57">IF($Y10="","",IF($Y10=DW$4,"⇒",""))</f>
        <v/>
      </c>
      <c r="DY10" s="109" t="str">
        <f t="shared" ref="DY10:DY17" si="58">IF($W10="","",IF($W10=DZ$4,"→",""))</f>
        <v/>
      </c>
      <c r="DZ10" s="108"/>
      <c r="EA10" s="110" t="str">
        <f t="shared" ref="EA10:EA17" si="59">IF($Y10="","",IF($Y10=DZ$4,"⇒",""))</f>
        <v/>
      </c>
      <c r="EB10" s="109" t="str">
        <f t="shared" ref="EB10:EB17" si="60">IF($W10="","",IF($W10=EC$4,"→",""))</f>
        <v/>
      </c>
      <c r="EC10" s="108"/>
      <c r="ED10" s="110" t="str">
        <f t="shared" ref="ED10:ED17" si="61">IF($Y10="","",IF($Y10=EC$4,"⇒",""))</f>
        <v/>
      </c>
      <c r="EE10" s="109" t="str">
        <f t="shared" ref="EE10:EE17" si="62">IF($W10="","",IF($W10=EF$4,"→",""))</f>
        <v/>
      </c>
      <c r="EF10" s="108"/>
      <c r="EG10" s="151" t="str">
        <f t="shared" ref="EG10:EG17" si="63">IF($Y10="","",IF($Y10=EF$4,"⇒",""))</f>
        <v/>
      </c>
      <c r="EH10" s="109" t="str">
        <f t="shared" ref="EH10:EH17" si="64">IF($W10="","",IF($W10=EI$4,"→",""))</f>
        <v/>
      </c>
      <c r="EI10" s="403"/>
      <c r="EJ10" s="110" t="str">
        <f t="shared" ref="EJ10:EJ17" si="65">IF($Y10="","",IF($Y10=EI$4,"⇒",""))</f>
        <v/>
      </c>
      <c r="EK10" s="109" t="str">
        <f t="shared" ref="EK10:EK17" si="66">IF($W10="","",IF($W10=EL$4,"→",""))</f>
        <v/>
      </c>
      <c r="EL10" s="260"/>
      <c r="EM10" s="110" t="str">
        <f t="shared" ref="EM10:EM17" si="67">IF($Y10="","",IF($Y10=EL$4,"⇒",""))</f>
        <v/>
      </c>
      <c r="EN10" s="109" t="str">
        <f t="shared" ref="EN10:EN17" si="68">IF($W10="","",IF($W10=EO$4,"→",""))</f>
        <v/>
      </c>
      <c r="EO10" s="108"/>
      <c r="EP10" s="110" t="str">
        <f t="shared" ref="EP10:EP17" si="69">IF($Y10="","",IF($Y10=EO$4,"⇒",""))</f>
        <v/>
      </c>
      <c r="EQ10" s="109" t="str">
        <f t="shared" ref="EQ10:EQ17" si="70">IF($W10="","",IF($W10=ER$4,"→",""))</f>
        <v/>
      </c>
      <c r="ER10" s="108"/>
      <c r="ES10" s="110" t="str">
        <f t="shared" ref="ES10:ES17" si="71">IF($Y10="","",IF($Y10=ER$4,"⇒",""))</f>
        <v/>
      </c>
      <c r="ET10" s="109" t="str">
        <f t="shared" ref="ET10:ET17" si="72">IF($W10="","",IF($W10=EU$4,"→",""))</f>
        <v/>
      </c>
      <c r="EU10" s="108"/>
      <c r="EV10" s="110" t="str">
        <f t="shared" ref="EV10:EV17" si="73">IF($Y10="","",IF($Y10=EU$4,"⇒",""))</f>
        <v/>
      </c>
      <c r="EW10" s="109" t="str">
        <f t="shared" ref="EW10:EW17" si="74">IF($W10="","",IF($W10=EX$4,"→",""))</f>
        <v/>
      </c>
      <c r="EX10" s="108"/>
      <c r="EY10" s="110" t="str">
        <f t="shared" ref="EY10:EY17" si="75">IF($Y10="","",IF($Y10=EX$4,"⇒",""))</f>
        <v/>
      </c>
      <c r="EZ10" s="109" t="str">
        <f t="shared" ref="EZ10:EZ17" si="76">IF($W10="","",IF($W10=FA$4,"→",""))</f>
        <v/>
      </c>
      <c r="FA10" s="403"/>
      <c r="FB10" s="110" t="str">
        <f t="shared" ref="FB10:FB17" si="77">IF($Y10="","",IF($Y10=FA$4,"⇒",""))</f>
        <v/>
      </c>
      <c r="FC10" s="109" t="str">
        <f t="shared" ref="FC10:FC17" si="78">IF($W10="","",IF($W10=FD$4,"→",""))</f>
        <v/>
      </c>
      <c r="FD10" s="260"/>
      <c r="FE10" s="110" t="str">
        <f t="shared" ref="FE10:FE17" si="79">IF($Y10="","",IF($Y10=FD$4,"⇒",""))</f>
        <v/>
      </c>
      <c r="FF10" s="109" t="str">
        <f t="shared" ref="FF10:FF17" si="80">IF($W10="","",IF($W10=FG$4,"→",""))</f>
        <v/>
      </c>
      <c r="FG10" s="260"/>
      <c r="FH10" s="110" t="str">
        <f t="shared" ref="FH10:FH17" si="81">IF($Y10="","",IF($Y10=FG$4,"⇒",""))</f>
        <v/>
      </c>
      <c r="FI10" s="109" t="str">
        <f t="shared" ref="FI10:FI17" si="82">IF($W10="","",IF($W10=FJ$4,"→",""))</f>
        <v/>
      </c>
      <c r="FJ10" s="108"/>
      <c r="FK10" s="110" t="str">
        <f t="shared" ref="FK10:FK17" si="83">IF($Y10="","",IF($Y10=FJ$4,"⇒",""))</f>
        <v/>
      </c>
      <c r="FL10" s="109" t="str">
        <f t="shared" ref="FL10:FL17" si="84">IF($W10="","",IF($W10=FM$4,"→",""))</f>
        <v/>
      </c>
      <c r="FM10" s="108"/>
      <c r="FN10" s="110" t="str">
        <f t="shared" ref="FN10:FN17" si="85">IF($Y10="","",IF($Y10=FM$4,"⇒",""))</f>
        <v/>
      </c>
      <c r="FO10" s="109" t="str">
        <f t="shared" ref="FO10:FO17" si="86">IF($W10="","",IF($W10=FP$4,"→",""))</f>
        <v/>
      </c>
      <c r="FP10" s="108"/>
      <c r="FQ10" s="110" t="str">
        <f t="shared" ref="FQ10:FQ17" si="87">IF($Y10="","",IF($Y10=FP$4,"⇒",""))</f>
        <v/>
      </c>
      <c r="FR10" s="109" t="str">
        <f t="shared" ref="FR10:FR17" si="88">IF($W10="","",IF($W10=FS$4,"→",""))</f>
        <v/>
      </c>
      <c r="FS10" s="108"/>
      <c r="FT10" s="110" t="str">
        <f t="shared" ref="FT10:FT17" si="89">IF($Y10="","",IF($Y10=FS$4,"⇒",""))</f>
        <v/>
      </c>
      <c r="FU10" s="109" t="str">
        <f t="shared" ref="FU10:FU17" si="90">IF($W10="","",IF($W10=FV$4,"→",""))</f>
        <v/>
      </c>
      <c r="FV10" s="108"/>
      <c r="FW10" s="110" t="str">
        <f t="shared" ref="FW10:FW17" si="91">IF($Y10="","",IF($Y10=FV$4,"⇒",""))</f>
        <v/>
      </c>
      <c r="FX10" s="109" t="str">
        <f t="shared" ref="FX10:FX17" si="92">IF($W10="","",IF($W10=FY$4,"→",""))</f>
        <v/>
      </c>
      <c r="FY10" s="108"/>
      <c r="FZ10" s="110" t="str">
        <f t="shared" ref="FZ10:FZ17" si="93">IF($Y10="","",IF($Y10=FY$4,"⇒",""))</f>
        <v/>
      </c>
      <c r="GA10" s="109" t="str">
        <f t="shared" ref="GA10:GA17" si="94">IF($W10="","",IF($W10=GB$4,"→",""))</f>
        <v/>
      </c>
      <c r="GB10" s="108"/>
      <c r="GC10" s="110" t="str">
        <f t="shared" ref="GC10:GC17" si="95">IF($Y10="","",IF($Y10=GB$4,"⇒",""))</f>
        <v/>
      </c>
      <c r="GD10" s="109" t="str">
        <f t="shared" ref="GD10:GD17" si="96">IF($W10="","",IF($W10=GE$4,"→",""))</f>
        <v/>
      </c>
      <c r="GE10" s="108"/>
      <c r="GF10" s="110" t="str">
        <f t="shared" ref="GF10:GF17" si="97">IF($Y10="","",IF($Y10=GE$4,"⇒",""))</f>
        <v/>
      </c>
      <c r="GG10" s="109" t="str">
        <f t="shared" ref="GG10:GG17" si="98">IF($W10="","",IF($W10=GH$4,"→",""))</f>
        <v/>
      </c>
      <c r="GH10" s="108"/>
      <c r="GI10" s="110" t="str">
        <f t="shared" ref="GI10:GI17" si="99">IF($Y10="","",IF($Y10=GH$4,"⇒",""))</f>
        <v/>
      </c>
      <c r="GJ10" s="109" t="str">
        <f t="shared" ref="GJ10:GJ17" si="100">IF($W10="","",IF($W10=GK$4,"→",""))</f>
        <v/>
      </c>
      <c r="GK10" s="108"/>
      <c r="GL10" s="110" t="str">
        <f t="shared" ref="GL10:GL17" si="101">IF($Y10="","",IF($Y10=GK$4,"⇒",""))</f>
        <v/>
      </c>
      <c r="GM10" s="109" t="str">
        <f t="shared" ref="GM10:GM17" si="102">IF($W10="","",IF($W10=GN$4,"→",""))</f>
        <v/>
      </c>
      <c r="GN10" s="108"/>
      <c r="GO10" s="110" t="str">
        <f t="shared" ref="GO10:GO17" si="103">IF($Y10="","",IF($Y10=GN$4,"⇒",""))</f>
        <v/>
      </c>
      <c r="GP10" s="109" t="str">
        <f t="shared" ref="GP10:GP17" si="104">IF($W10="","",IF($W10=GQ$4,"→",""))</f>
        <v/>
      </c>
      <c r="GQ10" s="108"/>
      <c r="GR10" s="110" t="str">
        <f t="shared" ref="GR10:GR17" si="105">IF($Y10="","",IF($Y10=GQ$4,"⇒",""))</f>
        <v/>
      </c>
      <c r="GS10" s="109" t="str">
        <f t="shared" ref="GS10:GS17" si="106">IF($W10="","",IF($W10=GT$4,"→",""))</f>
        <v/>
      </c>
      <c r="GT10" s="108"/>
      <c r="GU10" s="110" t="str">
        <f t="shared" ref="GU10:GU17" si="107">IF($Y10="","",IF($Y10=GT$4,"⇒",""))</f>
        <v/>
      </c>
      <c r="GV10" s="109" t="str">
        <f t="shared" ref="GV10:GV17" si="108">IF($W10="","",IF($W10=GW$4,"→",""))</f>
        <v/>
      </c>
      <c r="GW10" s="108"/>
      <c r="GX10" s="110" t="str">
        <f t="shared" ref="GX10:GX17" si="109">IF($Y10="","",IF($Y10=GW$4,"⇒",""))</f>
        <v/>
      </c>
      <c r="GY10" s="109" t="str">
        <f t="shared" ref="GY10:GY17" si="110">IF($W10="","",IF($W10=GZ$4,"→",""))</f>
        <v/>
      </c>
      <c r="GZ10" s="108"/>
      <c r="HA10" s="110" t="str">
        <f t="shared" ref="HA10:HA17" si="111">IF($Y10="","",IF($Y10=GZ$4,"⇒",""))</f>
        <v/>
      </c>
      <c r="HB10" s="109" t="str">
        <f t="shared" ref="HB10:HB17" si="112">IF($W10="","",IF($W10=HC$4,"→",""))</f>
        <v/>
      </c>
      <c r="HC10" s="108"/>
      <c r="HD10" s="110" t="str">
        <f t="shared" ref="HD10:HD17" si="113">IF($Y10="","",IF($Y10=HC$4,"⇒",""))</f>
        <v/>
      </c>
      <c r="HE10" s="109" t="str">
        <f t="shared" ref="HE10:HE17" si="114">IF($W10="","",IF($W10=HF$4,"→",""))</f>
        <v/>
      </c>
      <c r="HF10" s="108"/>
      <c r="HG10" s="110" t="str">
        <f t="shared" ref="HG10:HG17" si="115">IF($Y10="","",IF($Y10=HF$4,"⇒",""))</f>
        <v/>
      </c>
      <c r="HH10" s="109" t="str">
        <f t="shared" ref="HH10:HH17" si="116">IF($W10="","",IF($W10=HI$4,"→",""))</f>
        <v/>
      </c>
      <c r="HI10" s="108"/>
      <c r="HJ10" s="110" t="str">
        <f t="shared" ref="HJ10:HJ17" si="117">IF($Y10="","",IF($Y10=HI$4,"⇒",""))</f>
        <v/>
      </c>
      <c r="HK10" s="109" t="str">
        <f t="shared" ref="HK10:HK17" si="118">IF($W10="","",IF($W10=HL$4,"→",""))</f>
        <v/>
      </c>
      <c r="HL10" s="108"/>
      <c r="HM10" s="110" t="str">
        <f t="shared" ref="HM10:HM17" si="119">IF($Y10="","",IF($Y10=HL$4,"⇒",""))</f>
        <v/>
      </c>
      <c r="HN10" s="109" t="str">
        <f t="shared" ref="HN10:HN17" si="120">IF($W10="","",IF($W10=HO$4,"→",""))</f>
        <v/>
      </c>
      <c r="HO10" s="108"/>
      <c r="HP10" s="110" t="str">
        <f t="shared" ref="HP10:HP17" si="121">IF($Y10="","",IF($Y10=HO$4,"⇒",""))</f>
        <v/>
      </c>
      <c r="HQ10" s="109" t="str">
        <f t="shared" ref="HQ10:HQ17" si="122">IF($W10="","",IF($W10=HR$4,"→",""))</f>
        <v/>
      </c>
      <c r="HR10" s="108"/>
      <c r="HS10" s="110" t="str">
        <f t="shared" ref="HS10:HS17" si="123">IF($Y10="","",IF($Y10=HR$4,"⇒",""))</f>
        <v/>
      </c>
      <c r="HT10" s="109" t="str">
        <f t="shared" ref="HT10:HT17" si="124">IF($W10="","",IF($W10=HU$4,"→",""))</f>
        <v/>
      </c>
      <c r="HU10" s="108"/>
      <c r="HV10" s="151" t="str">
        <f t="shared" ref="HV10:HV17" si="125">IF($Y10="","",IF($Y10=HU$4,"⇒",""))</f>
        <v/>
      </c>
      <c r="HW10" s="109" t="str">
        <f t="shared" ref="HW10:HW17" si="126">IF($W10="","",IF($W10=HX$4,"→",""))</f>
        <v/>
      </c>
      <c r="HX10" s="403"/>
      <c r="HY10" s="110" t="str">
        <f t="shared" ref="HY10:HY17" si="127">IF($Y10="","",IF($Y10=HX$4,"⇒",""))</f>
        <v/>
      </c>
      <c r="HZ10" s="109" t="str">
        <f t="shared" ref="HZ10:HZ17" si="128">IF($W10="","",IF($W10=IA$4,"→",""))</f>
        <v/>
      </c>
      <c r="IA10" s="260"/>
      <c r="IB10" s="110" t="str">
        <f t="shared" ref="IB10:IB17" si="129">IF($Y10="","",IF($Y10=IA$4,"⇒",""))</f>
        <v/>
      </c>
      <c r="IC10" s="109" t="str">
        <f t="shared" ref="IC10:IC17" si="130">IF($W10="","",IF($W10=ID$4,"→",""))</f>
        <v/>
      </c>
      <c r="ID10" s="108"/>
      <c r="IE10" s="110" t="str">
        <f t="shared" ref="IE10:IE17" si="131">IF($Y10="","",IF($Y10=ID$4,"⇒",""))</f>
        <v/>
      </c>
      <c r="IF10" s="109" t="str">
        <f t="shared" ref="IF10:IF17" si="132">IF($W10="","",IF($W10=IG$4,"→",""))</f>
        <v/>
      </c>
      <c r="IG10" s="108"/>
      <c r="IH10" s="110" t="str">
        <f t="shared" ref="IH10:IH17" si="133">IF($Y10="","",IF($Y10=IG$4,"⇒",""))</f>
        <v/>
      </c>
      <c r="II10" s="109" t="str">
        <f t="shared" ref="II10:II17" si="134">IF($W10="","",IF($W10=IJ$4,"→",""))</f>
        <v/>
      </c>
      <c r="IJ10" s="108"/>
      <c r="IK10" s="110" t="str">
        <f t="shared" ref="IK10:IK17" si="135">IF($Y10="","",IF($Y10=IJ$4,"⇒",""))</f>
        <v/>
      </c>
      <c r="IL10" s="109" t="str">
        <f t="shared" ref="IL10:IL17" si="136">IF($W10="","",IF($W10=IM$4,"→",""))</f>
        <v/>
      </c>
      <c r="IM10" s="108"/>
      <c r="IN10" s="110" t="str">
        <f t="shared" ref="IN10:IN17" si="137">IF($Y10="","",IF($Y10=IM$4,"⇒",""))</f>
        <v/>
      </c>
      <c r="IO10" s="109" t="str">
        <f t="shared" ref="IO10:IO17" si="138">IF($W10="","",IF($W10=IP$4,"→",""))</f>
        <v>→</v>
      </c>
      <c r="IP10" s="403"/>
      <c r="IQ10" s="110" t="str">
        <f t="shared" ref="IQ10:IQ17" si="139">IF($Y10="","",IF($Y10=IP$4,"⇒",""))</f>
        <v/>
      </c>
      <c r="IR10" s="109" t="str">
        <f t="shared" ref="IR10:IR17" si="140">IF($W10="","",IF($W10=IS$4,"→",""))</f>
        <v/>
      </c>
      <c r="IS10" s="260"/>
      <c r="IT10" s="110" t="str">
        <f t="shared" ref="IT10:IT17" si="141">IF($Y10="","",IF($Y10=IS$4,"⇒",""))</f>
        <v/>
      </c>
      <c r="IU10" s="109" t="str">
        <f t="shared" ref="IU10:IU17" si="142">IF($W10="","",IF($W10=IV$4,"→",""))</f>
        <v/>
      </c>
      <c r="IV10" s="260"/>
      <c r="IW10" s="110" t="str">
        <f t="shared" ref="IW10:IW17" si="143">IF($Y10="","",IF($Y10=IV$4,"⇒",""))</f>
        <v/>
      </c>
      <c r="IX10" s="109" t="str">
        <f t="shared" ref="IX10:IX17" si="144">IF($W10="","",IF($W10=IY$4,"→",""))</f>
        <v/>
      </c>
      <c r="IY10" s="108"/>
      <c r="IZ10" s="110" t="str">
        <f t="shared" ref="IZ10:IZ17" si="145">IF($Y10="","",IF($Y10=IY$4,"⇒",""))</f>
        <v/>
      </c>
      <c r="JA10" s="109" t="str">
        <f t="shared" ref="JA10:JA17" si="146">IF($W10="","",IF($W10=JB$4,"→",""))</f>
        <v/>
      </c>
      <c r="JB10" s="108"/>
      <c r="JC10" s="110" t="str">
        <f t="shared" ref="JC10:JC17" si="147">IF($Y10="","",IF($Y10=JB$4,"⇒",""))</f>
        <v/>
      </c>
      <c r="JD10" s="109" t="str">
        <f t="shared" ref="JD10:JD17" si="148">IF($W10="","",IF($W10=JE$4,"→",""))</f>
        <v/>
      </c>
      <c r="JE10" s="108"/>
      <c r="JF10" s="110" t="str">
        <f t="shared" ref="JF10:JF17" si="149">IF($Y10="","",IF($Y10=JE$4,"⇒",""))</f>
        <v/>
      </c>
      <c r="JG10" s="109" t="str">
        <f t="shared" ref="JG10:JG17" si="150">IF($W10="","",IF($W10=JH$4,"→",""))</f>
        <v/>
      </c>
      <c r="JH10" s="108"/>
      <c r="JI10" s="110" t="str">
        <f t="shared" ref="JI10:JI17" si="151">IF($Y10="","",IF($Y10=JH$4,"⇒",""))</f>
        <v>⇒</v>
      </c>
      <c r="JJ10" s="109" t="str">
        <f t="shared" ref="JJ10:JJ17" si="152">IF($W10="","",IF($W10=JK$4,"→",""))</f>
        <v/>
      </c>
      <c r="JK10" s="108"/>
      <c r="JL10" s="110" t="str">
        <f t="shared" ref="JL10:JL17" si="153">IF($Y10="","",IF($Y10=JK$4,"⇒",""))</f>
        <v/>
      </c>
      <c r="JM10" s="109" t="str">
        <f t="shared" ref="JM10:JM17" si="154">IF($W10="","",IF($W10=JN$4,"→",""))</f>
        <v/>
      </c>
      <c r="JN10" s="108"/>
      <c r="JO10" s="110" t="str">
        <f t="shared" ref="JO10:JO17" si="155">IF($Y10="","",IF($Y10=JN$4,"⇒",""))</f>
        <v/>
      </c>
      <c r="JP10" s="109" t="str">
        <f t="shared" ref="JP10:JP17" si="156">IF($W10="","",IF($W10=JQ$4,"→",""))</f>
        <v/>
      </c>
      <c r="JQ10" s="108"/>
      <c r="JR10" s="110" t="str">
        <f t="shared" ref="JR10:JR17" si="157">IF($Y10="","",IF($Y10=JQ$4,"⇒",""))</f>
        <v/>
      </c>
      <c r="JS10" s="109" t="str">
        <f t="shared" ref="JS10:JS17" si="158">IF($W10="","",IF($W10=JT$4,"→",""))</f>
        <v/>
      </c>
      <c r="JT10" s="108"/>
      <c r="JU10" s="110" t="str">
        <f t="shared" ref="JU10:JU17" si="159">IF($Y10="","",IF($Y10=JT$4,"⇒",""))</f>
        <v/>
      </c>
      <c r="JV10" s="109" t="str">
        <f t="shared" ref="JV10:JV17" si="160">IF($W10="","",IF($W10=JW$4,"→",""))</f>
        <v/>
      </c>
      <c r="JW10" s="108"/>
      <c r="JX10" s="110" t="str">
        <f t="shared" ref="JX10:JX17" si="161">IF($Y10="","",IF($Y10=JW$4,"⇒",""))</f>
        <v/>
      </c>
      <c r="JY10" s="109" t="str">
        <f t="shared" ref="JY10:JY17" si="162">IF($W10="","",IF($W10=JZ$4,"→",""))</f>
        <v/>
      </c>
      <c r="JZ10" s="108"/>
      <c r="KA10" s="110" t="str">
        <f t="shared" ref="KA10:KA17" si="163">IF($Y10="","",IF($Y10=JZ$4,"⇒",""))</f>
        <v/>
      </c>
      <c r="KB10" s="109" t="str">
        <f t="shared" ref="KB10:KB17" si="164">IF($W10="","",IF($W10=KC$4,"→",""))</f>
        <v/>
      </c>
      <c r="KC10" s="108"/>
      <c r="KD10" s="110" t="str">
        <f t="shared" ref="KD10:KD17" si="165">IF($Y10="","",IF($Y10=KC$4,"⇒",""))</f>
        <v/>
      </c>
      <c r="KE10" s="109" t="str">
        <f t="shared" ref="KE10:KE17" si="166">IF($W10="","",IF($W10=KF$4,"→",""))</f>
        <v/>
      </c>
      <c r="KF10" s="108"/>
      <c r="KG10" s="110" t="str">
        <f t="shared" ref="KG10:KG17" si="167">IF($Y10="","",IF($Y10=KF$4,"⇒",""))</f>
        <v/>
      </c>
      <c r="KH10" s="109" t="str">
        <f t="shared" ref="KH10:KH17" si="168">IF($W10="","",IF($W10=KI$4,"→",""))</f>
        <v/>
      </c>
      <c r="KI10" s="108"/>
      <c r="KJ10" s="110" t="str">
        <f t="shared" ref="KJ10:KJ17" si="169">IF($Y10="","",IF($Y10=KI$4,"⇒",""))</f>
        <v/>
      </c>
      <c r="KK10" s="109" t="str">
        <f t="shared" ref="KK10:KK17" si="170">IF($W10="","",IF($W10=KL$4,"→",""))</f>
        <v/>
      </c>
      <c r="KL10" s="108"/>
      <c r="KM10" s="110" t="str">
        <f t="shared" ref="KM10:KM17" si="171">IF($Y10="","",IF($Y10=KL$4,"⇒",""))</f>
        <v/>
      </c>
      <c r="KN10" s="109" t="str">
        <f t="shared" ref="KN10:KN17" si="172">IF($W10="","",IF($W10=KO$4,"→",""))</f>
        <v/>
      </c>
      <c r="KO10" s="108"/>
      <c r="KP10" s="110" t="str">
        <f t="shared" ref="KP10:KP17" si="173">IF($Y10="","",IF($Y10=KO$4,"⇒",""))</f>
        <v/>
      </c>
      <c r="KQ10" s="109" t="str">
        <f t="shared" ref="KQ10:KQ17" si="174">IF($W10="","",IF($W10=KR$4,"→",""))</f>
        <v/>
      </c>
      <c r="KR10" s="108"/>
      <c r="KS10" s="110" t="str">
        <f t="shared" ref="KS10:KS17" si="175">IF($Y10="","",IF($Y10=KR$4,"⇒",""))</f>
        <v/>
      </c>
      <c r="KT10" s="109" t="str">
        <f t="shared" ref="KT10:KT17" si="176">IF($W10="","",IF($W10=KU$4,"→",""))</f>
        <v/>
      </c>
      <c r="KU10" s="108"/>
      <c r="KV10" s="110" t="str">
        <f t="shared" ref="KV10:KV17" si="177">IF($Y10="","",IF($Y10=KU$4,"⇒",""))</f>
        <v/>
      </c>
      <c r="KW10" s="109" t="str">
        <f t="shared" ref="KW10:KW17" si="178">IF($W10="","",IF($W10=KX$4,"→",""))</f>
        <v/>
      </c>
      <c r="KX10" s="108"/>
      <c r="KY10" s="110" t="str">
        <f t="shared" ref="KY10:KY17" si="179">IF($Y10="","",IF($Y10=KX$4,"⇒",""))</f>
        <v/>
      </c>
      <c r="KZ10" s="109" t="str">
        <f t="shared" ref="KZ10:KZ17" si="180">IF($W10="","",IF($W10=LA$4,"→",""))</f>
        <v/>
      </c>
      <c r="LA10" s="108"/>
      <c r="LB10" s="110" t="str">
        <f t="shared" ref="LB10:LB17" si="181">IF($Y10="","",IF($Y10=LA$4,"⇒",""))</f>
        <v/>
      </c>
      <c r="LC10" s="109" t="str">
        <f t="shared" ref="LC10:LC17" si="182">IF($W10="","",IF($W10=LD$4,"→",""))</f>
        <v/>
      </c>
      <c r="LD10" s="108"/>
      <c r="LE10" s="110" t="str">
        <f t="shared" ref="LE10:LE17" si="183">IF($Y10="","",IF($Y10=LD$4,"⇒",""))</f>
        <v/>
      </c>
      <c r="LF10" s="109" t="str">
        <f t="shared" ref="LF10:LF17" si="184">IF($W10="","",IF($W10=LG$4,"→",""))</f>
        <v/>
      </c>
      <c r="LG10" s="108"/>
      <c r="LH10" s="110" t="str">
        <f t="shared" ref="LH10:LH17" si="185">IF($Y10="","",IF($Y10=LG$4,"⇒",""))</f>
        <v/>
      </c>
      <c r="LI10" s="109" t="str">
        <f t="shared" ref="LI10:LI17" si="186">IF($W10="","",IF($W10=LJ$4,"→",""))</f>
        <v/>
      </c>
      <c r="LJ10" s="108"/>
      <c r="LK10" s="151" t="str">
        <f t="shared" ref="LK10:LK17" si="187">IF($Y10="","",IF($Y10=LJ$4,"⇒",""))</f>
        <v/>
      </c>
    </row>
    <row r="11" spans="1:323" ht="24.75" customHeight="1" x14ac:dyDescent="0.2">
      <c r="A11" s="120" t="s">
        <v>22</v>
      </c>
      <c r="B11" s="150">
        <f>IFERROR(VLOOKUP($D11,[1]受注ﾌｧｲﾙ!$A$3:$BZ$1314,5,FALSE),"-")</f>
        <v>46134.442442129628</v>
      </c>
      <c r="C11" s="154">
        <f>IFERROR(VLOOKUP($D11,[1]受注ﾌｧｲﾙ!$A$3:$BZ$1314,6,FALSE),"-")</f>
        <v>0</v>
      </c>
      <c r="D11" s="435" t="s">
        <v>1055</v>
      </c>
      <c r="E11" s="39">
        <f>IFERROR(VLOOKUP($D11,[1]受注ﾌｧｲﾙ!$A$3:$BZ$1314,17,FALSE),"-")</f>
        <v>6710</v>
      </c>
      <c r="F11" s="5" t="str">
        <f>IFERROR(VLOOKUP($D11,[1]受注ﾌｧｲﾙ!$A$3:$BZ$1314,18,FALSE),"-")</f>
        <v>50080-AY0B- 680X200</v>
      </c>
      <c r="G11" s="5" t="str">
        <f>IFERROR(VLOOKUP($D11,[1]受注ﾌｧｲﾙ!$A$3:$BZ$1314,19,FALSE),"-")</f>
        <v>FA</v>
      </c>
      <c r="H11" s="5" t="str">
        <f>IFERROR(VLOOKUP($D11,[1]受注ﾌｧｲﾙ!$A$3:$BZ$1314,20,FALSE),"-")</f>
        <v>GA1</v>
      </c>
      <c r="I11" s="5" t="str">
        <f>IFERROR(VLOOKUP($D11,[1]受注ﾌｧｲﾙ!$A$3:$BZ$1314,21,FALSE),"-")</f>
        <v>F</v>
      </c>
      <c r="J11" s="15">
        <f>IFERROR(VLOOKUP($D11,[1]受注ﾌｧｲﾙ!$A$3:$BZ$1314,22,FALSE),"-")</f>
        <v>200</v>
      </c>
      <c r="K11" s="5" t="str">
        <f>IFERROR(VLOOKUP($D11,[1]受注ﾌｧｲﾙ!$A$3:$BZ$1314,8,FALSE),"-")</f>
        <v>0R040-8Y0B- 680X200</v>
      </c>
      <c r="L11" s="5" t="str">
        <f>IFERROR(VLOOKUP($D11,[1]受注ﾌｧｲﾙ!$A$3:$BZ$1314,9,FALSE),"-")</f>
        <v>FA</v>
      </c>
      <c r="M11" s="5" t="str">
        <f>IFERROR(VLOOKUP($D11,[1]受注ﾌｧｲﾙ!$A$3:$BZ$1314,10,FALSE),"-")</f>
        <v>GA1</v>
      </c>
      <c r="N11" s="5" t="str">
        <f>IFERROR(VLOOKUP($D11,[1]受注ﾌｧｲﾙ!$A$3:$BZ$1314,11,FALSE),"-")</f>
        <v>C</v>
      </c>
      <c r="O11" s="15">
        <f>IFERROR(VLOOKUP($D11,[1]受注ﾌｧｲﾙ!$A$3:$BZ$1314,13,FALSE),"-")</f>
        <v>400</v>
      </c>
      <c r="P11" s="5">
        <f>IFERROR(VLOOKUP($D11,[1]受注ﾌｧｲﾙ!$A$3:$BZ$1314,15,FALSE),"-")</f>
        <v>0</v>
      </c>
      <c r="Q11" s="40">
        <f>IFERROR((VLOOKUP($D11,[1]受注ﾌｧｲﾙ!$A$3:$BZ$1314,16,FALSE)*J11),"-")</f>
        <v>200</v>
      </c>
      <c r="R11" s="40" t="str">
        <f>IFERROR(VLOOKUP($D11,[5]加工日報検反!$A$5:$DZ$1000,107,FALSE),"-")</f>
        <v>-</v>
      </c>
      <c r="S11" s="5" t="str">
        <f>IFERROR(VLOOKUP($D11,[1]受注ﾌｧｲﾙ!$A$3:$BZ$1314,26,FALSE),"-")</f>
        <v>熱融着，SEC</v>
      </c>
      <c r="T11" s="86" t="str">
        <f>IFERROR(VLOOKUP($D11,[1]受注ﾌｧｲﾙ!$A$3:$BZ$1314,23,FALSE),"-")</f>
        <v>滋賀</v>
      </c>
      <c r="U11" s="4"/>
      <c r="V11" s="3"/>
      <c r="W11" s="4">
        <f>IFERROR(VLOOKUP($D11,[1]受注ﾌｧｲﾙ!$A$3:$BZ$1314,25,FALSE),"-")</f>
        <v>46149</v>
      </c>
      <c r="X11" s="4">
        <f>IFERROR(VLOOKUP($D11,[1]受注ﾌｧｲﾙ!$A$3:$BZ$1314,32,FALSE),"-")</f>
        <v>46154</v>
      </c>
      <c r="Y11" s="4">
        <f>IFERROR(VLOOKUP($D11,[1]受注ﾌｧｲﾙ!$A$3:$BZ$1314,33,FALSE),"-")</f>
        <v>46154</v>
      </c>
      <c r="Z11" s="4" t="str">
        <f t="shared" si="0"/>
        <v>-</v>
      </c>
      <c r="AA11" s="57" t="str">
        <f>IFERROR(VLOOKUP($D11,[5]加工日報検反!$A$5:$DZ$1000,2,FALSE),"-")</f>
        <v>-</v>
      </c>
      <c r="AB11" s="58" t="str">
        <f>IFERROR(VLOOKUP($D11,[5]加工日報検反!$A$5:$DZ$1000,108,FALSE),"-")</f>
        <v>-</v>
      </c>
      <c r="AC11" s="21">
        <f t="shared" si="1"/>
        <v>0</v>
      </c>
      <c r="AD11" s="410" t="str">
        <f>IFERROR(VLOOKUP($D11,[1]受注ﾌｧｲﾙ!$A$3:$BZ$1314,27,FALSE),"-")&amp;"　"&amp;IFERROR(VLOOKUP($D11,[1]受注ﾌｧｲﾙ!$A$3:$BZ$1314,28,FALSE),"-")&amp;"　"&amp;IFERROR(VLOOKUP($D11,[1]受注ﾌｧｲﾙ!$A$3:$BZ$1314,29,FALSE),"-")</f>
        <v>　　</v>
      </c>
      <c r="AE11" s="3"/>
      <c r="AF11" s="31" t="str">
        <f>IFERROR(VLOOKUP($D11,[5]加工日報検反!$A$5:$DZ$1000,94,FALSE),"-")</f>
        <v>-</v>
      </c>
      <c r="AG11" s="38" t="str">
        <f>IFERROR(VLOOKUP($D11,[1]受注ﾌｧｲﾙ!$A$3:$BZ$1314,2,FALSE),"-")</f>
        <v>通常入力</v>
      </c>
      <c r="AH11" s="38" t="str">
        <f>IFERROR(VLOOKUP($D11,[1]受注ﾌｧｲﾙ!$A$3:$BZ$1314,3,FALSE),"-")</f>
        <v>後加工</v>
      </c>
      <c r="AI11" s="43" t="str">
        <f>IFERROR(VLOOKUP($D11,[1]受注ﾌｧｲﾙ!$A$3:$BZ$1314,31,FALSE),"-")</f>
        <v>屋根</v>
      </c>
      <c r="AJ11" s="43" t="str">
        <f>IFERROR(VLOOKUP($D11,[1]受注ﾌｧｲﾙ!$A$3:$BZ$1314,12,FALSE),"-")</f>
        <v xml:space="preserve"> </v>
      </c>
      <c r="AK11" s="228" t="str">
        <f>IFERROR(VLOOKUP($D11,[1]受注ﾌｧｲﾙ!$A$3:$BZ$1314,24,FALSE),"-")</f>
        <v>SEC</v>
      </c>
      <c r="AL11" s="3"/>
      <c r="AM11" s="3"/>
      <c r="AN11" s="3"/>
      <c r="AO11" s="3"/>
      <c r="AP11" s="521"/>
      <c r="AQ11" s="43" t="s">
        <v>520</v>
      </c>
      <c r="AR11" s="3"/>
      <c r="AS11" s="109" t="str">
        <f t="shared" si="2"/>
        <v/>
      </c>
      <c r="AT11" s="403"/>
      <c r="AU11" s="110" t="str">
        <f t="shared" si="3"/>
        <v/>
      </c>
      <c r="AV11" s="109" t="str">
        <f t="shared" si="4"/>
        <v/>
      </c>
      <c r="AW11" s="260"/>
      <c r="AX11" s="110" t="str">
        <f t="shared" si="5"/>
        <v/>
      </c>
      <c r="AY11" s="109" t="str">
        <f t="shared" si="6"/>
        <v/>
      </c>
      <c r="AZ11" s="108"/>
      <c r="BA11" s="110" t="str">
        <f t="shared" si="7"/>
        <v/>
      </c>
      <c r="BB11" s="109" t="str">
        <f t="shared" si="8"/>
        <v/>
      </c>
      <c r="BC11" s="108"/>
      <c r="BD11" s="110" t="str">
        <f t="shared" si="9"/>
        <v/>
      </c>
      <c r="BE11" s="109" t="str">
        <f t="shared" si="10"/>
        <v/>
      </c>
      <c r="BF11" s="108"/>
      <c r="BG11" s="110" t="str">
        <f t="shared" si="11"/>
        <v/>
      </c>
      <c r="BH11" s="109" t="str">
        <f t="shared" si="12"/>
        <v/>
      </c>
      <c r="BI11" s="108"/>
      <c r="BJ11" s="110" t="str">
        <f t="shared" si="13"/>
        <v/>
      </c>
      <c r="BK11" s="109" t="str">
        <f t="shared" si="14"/>
        <v/>
      </c>
      <c r="BL11" s="403"/>
      <c r="BM11" s="110" t="str">
        <f t="shared" si="15"/>
        <v/>
      </c>
      <c r="BN11" s="109" t="str">
        <f t="shared" si="16"/>
        <v/>
      </c>
      <c r="BO11" s="260"/>
      <c r="BP11" s="110" t="str">
        <f t="shared" si="17"/>
        <v/>
      </c>
      <c r="BQ11" s="109" t="str">
        <f t="shared" si="18"/>
        <v/>
      </c>
      <c r="BR11" s="260"/>
      <c r="BS11" s="110" t="str">
        <f t="shared" si="19"/>
        <v/>
      </c>
      <c r="BT11" s="109" t="str">
        <f t="shared" si="20"/>
        <v/>
      </c>
      <c r="BU11" s="108"/>
      <c r="BV11" s="110" t="str">
        <f t="shared" si="21"/>
        <v/>
      </c>
      <c r="BW11" s="109" t="str">
        <f t="shared" si="22"/>
        <v/>
      </c>
      <c r="BX11" s="108"/>
      <c r="BY11" s="110" t="str">
        <f t="shared" si="23"/>
        <v/>
      </c>
      <c r="BZ11" s="109" t="str">
        <f t="shared" si="24"/>
        <v/>
      </c>
      <c r="CA11" s="108"/>
      <c r="CB11" s="110" t="str">
        <f t="shared" si="25"/>
        <v/>
      </c>
      <c r="CC11" s="109" t="str">
        <f t="shared" si="26"/>
        <v/>
      </c>
      <c r="CD11" s="108"/>
      <c r="CE11" s="110" t="str">
        <f t="shared" si="27"/>
        <v/>
      </c>
      <c r="CF11" s="109" t="str">
        <f t="shared" si="28"/>
        <v/>
      </c>
      <c r="CG11" s="108"/>
      <c r="CH11" s="110" t="str">
        <f t="shared" si="29"/>
        <v/>
      </c>
      <c r="CI11" s="109" t="str">
        <f t="shared" si="30"/>
        <v/>
      </c>
      <c r="CJ11" s="108"/>
      <c r="CK11" s="110" t="str">
        <f t="shared" si="31"/>
        <v/>
      </c>
      <c r="CL11" s="109" t="str">
        <f t="shared" si="32"/>
        <v/>
      </c>
      <c r="CM11" s="108"/>
      <c r="CN11" s="110" t="str">
        <f t="shared" si="33"/>
        <v/>
      </c>
      <c r="CO11" s="109" t="str">
        <f t="shared" si="34"/>
        <v/>
      </c>
      <c r="CP11" s="108"/>
      <c r="CQ11" s="110" t="str">
        <f t="shared" si="35"/>
        <v/>
      </c>
      <c r="CR11" s="109" t="str">
        <f t="shared" si="36"/>
        <v/>
      </c>
      <c r="CS11" s="108"/>
      <c r="CT11" s="110" t="str">
        <f t="shared" si="37"/>
        <v/>
      </c>
      <c r="CU11" s="109" t="str">
        <f t="shared" si="38"/>
        <v/>
      </c>
      <c r="CV11" s="108"/>
      <c r="CW11" s="110" t="str">
        <f t="shared" si="39"/>
        <v/>
      </c>
      <c r="CX11" s="109" t="str">
        <f t="shared" si="40"/>
        <v/>
      </c>
      <c r="CY11" s="108"/>
      <c r="CZ11" s="110" t="str">
        <f t="shared" si="41"/>
        <v/>
      </c>
      <c r="DA11" s="109" t="str">
        <f t="shared" si="42"/>
        <v/>
      </c>
      <c r="DB11" s="108"/>
      <c r="DC11" s="110" t="str">
        <f t="shared" si="43"/>
        <v/>
      </c>
      <c r="DD11" s="109" t="str">
        <f t="shared" si="44"/>
        <v/>
      </c>
      <c r="DE11" s="108"/>
      <c r="DF11" s="110" t="str">
        <f t="shared" si="45"/>
        <v/>
      </c>
      <c r="DG11" s="109" t="str">
        <f t="shared" si="46"/>
        <v/>
      </c>
      <c r="DH11" s="108"/>
      <c r="DI11" s="110" t="str">
        <f t="shared" si="47"/>
        <v/>
      </c>
      <c r="DJ11" s="109" t="str">
        <f t="shared" si="48"/>
        <v/>
      </c>
      <c r="DK11" s="108"/>
      <c r="DL11" s="110" t="str">
        <f t="shared" si="49"/>
        <v/>
      </c>
      <c r="DM11" s="109" t="str">
        <f t="shared" si="50"/>
        <v/>
      </c>
      <c r="DN11" s="108"/>
      <c r="DO11" s="110" t="str">
        <f t="shared" si="51"/>
        <v/>
      </c>
      <c r="DP11" s="109" t="str">
        <f t="shared" si="52"/>
        <v/>
      </c>
      <c r="DQ11" s="108"/>
      <c r="DR11" s="110" t="str">
        <f t="shared" si="53"/>
        <v/>
      </c>
      <c r="DS11" s="109" t="str">
        <f t="shared" si="54"/>
        <v/>
      </c>
      <c r="DT11" s="108"/>
      <c r="DU11" s="110" t="str">
        <f t="shared" si="55"/>
        <v/>
      </c>
      <c r="DV11" s="109" t="str">
        <f t="shared" si="56"/>
        <v/>
      </c>
      <c r="DW11" s="108"/>
      <c r="DX11" s="110" t="str">
        <f t="shared" si="57"/>
        <v/>
      </c>
      <c r="DY11" s="109" t="str">
        <f t="shared" si="58"/>
        <v/>
      </c>
      <c r="DZ11" s="108"/>
      <c r="EA11" s="110" t="str">
        <f t="shared" si="59"/>
        <v/>
      </c>
      <c r="EB11" s="109" t="str">
        <f t="shared" si="60"/>
        <v/>
      </c>
      <c r="EC11" s="108"/>
      <c r="ED11" s="110" t="str">
        <f t="shared" si="61"/>
        <v/>
      </c>
      <c r="EE11" s="109" t="str">
        <f t="shared" si="62"/>
        <v/>
      </c>
      <c r="EF11" s="108"/>
      <c r="EG11" s="151" t="str">
        <f t="shared" si="63"/>
        <v/>
      </c>
      <c r="EH11" s="109" t="str">
        <f t="shared" si="64"/>
        <v/>
      </c>
      <c r="EI11" s="403"/>
      <c r="EJ11" s="110" t="str">
        <f t="shared" si="65"/>
        <v/>
      </c>
      <c r="EK11" s="109" t="str">
        <f t="shared" si="66"/>
        <v/>
      </c>
      <c r="EL11" s="260"/>
      <c r="EM11" s="110" t="str">
        <f t="shared" si="67"/>
        <v/>
      </c>
      <c r="EN11" s="109" t="str">
        <f t="shared" si="68"/>
        <v/>
      </c>
      <c r="EO11" s="108"/>
      <c r="EP11" s="110" t="str">
        <f t="shared" si="69"/>
        <v/>
      </c>
      <c r="EQ11" s="109" t="str">
        <f t="shared" si="70"/>
        <v/>
      </c>
      <c r="ER11" s="108"/>
      <c r="ES11" s="110" t="str">
        <f t="shared" si="71"/>
        <v/>
      </c>
      <c r="ET11" s="109" t="str">
        <f t="shared" si="72"/>
        <v/>
      </c>
      <c r="EU11" s="108"/>
      <c r="EV11" s="110" t="str">
        <f t="shared" si="73"/>
        <v/>
      </c>
      <c r="EW11" s="109" t="str">
        <f t="shared" si="74"/>
        <v/>
      </c>
      <c r="EX11" s="108"/>
      <c r="EY11" s="110" t="str">
        <f t="shared" si="75"/>
        <v/>
      </c>
      <c r="EZ11" s="109" t="str">
        <f t="shared" si="76"/>
        <v/>
      </c>
      <c r="FA11" s="403"/>
      <c r="FB11" s="110" t="str">
        <f t="shared" si="77"/>
        <v/>
      </c>
      <c r="FC11" s="109" t="str">
        <f t="shared" si="78"/>
        <v/>
      </c>
      <c r="FD11" s="260"/>
      <c r="FE11" s="110" t="str">
        <f t="shared" si="79"/>
        <v/>
      </c>
      <c r="FF11" s="109" t="str">
        <f t="shared" si="80"/>
        <v/>
      </c>
      <c r="FG11" s="260"/>
      <c r="FH11" s="110" t="str">
        <f t="shared" si="81"/>
        <v/>
      </c>
      <c r="FI11" s="109" t="str">
        <f t="shared" si="82"/>
        <v/>
      </c>
      <c r="FJ11" s="108"/>
      <c r="FK11" s="110" t="str">
        <f t="shared" si="83"/>
        <v/>
      </c>
      <c r="FL11" s="109" t="str">
        <f t="shared" si="84"/>
        <v/>
      </c>
      <c r="FM11" s="108"/>
      <c r="FN11" s="110" t="str">
        <f t="shared" si="85"/>
        <v/>
      </c>
      <c r="FO11" s="109" t="str">
        <f t="shared" si="86"/>
        <v/>
      </c>
      <c r="FP11" s="108"/>
      <c r="FQ11" s="110" t="str">
        <f t="shared" si="87"/>
        <v/>
      </c>
      <c r="FR11" s="109" t="str">
        <f t="shared" si="88"/>
        <v/>
      </c>
      <c r="FS11" s="108"/>
      <c r="FT11" s="110" t="str">
        <f t="shared" si="89"/>
        <v/>
      </c>
      <c r="FU11" s="109" t="str">
        <f t="shared" si="90"/>
        <v/>
      </c>
      <c r="FV11" s="108"/>
      <c r="FW11" s="110" t="str">
        <f t="shared" si="91"/>
        <v/>
      </c>
      <c r="FX11" s="109" t="str">
        <f t="shared" si="92"/>
        <v/>
      </c>
      <c r="FY11" s="108"/>
      <c r="FZ11" s="110" t="str">
        <f t="shared" si="93"/>
        <v/>
      </c>
      <c r="GA11" s="109" t="str">
        <f t="shared" si="94"/>
        <v/>
      </c>
      <c r="GB11" s="108"/>
      <c r="GC11" s="110" t="str">
        <f t="shared" si="95"/>
        <v/>
      </c>
      <c r="GD11" s="109" t="str">
        <f t="shared" si="96"/>
        <v/>
      </c>
      <c r="GE11" s="108"/>
      <c r="GF11" s="110" t="str">
        <f t="shared" si="97"/>
        <v/>
      </c>
      <c r="GG11" s="109" t="str">
        <f t="shared" si="98"/>
        <v/>
      </c>
      <c r="GH11" s="108"/>
      <c r="GI11" s="110" t="str">
        <f t="shared" si="99"/>
        <v/>
      </c>
      <c r="GJ11" s="109" t="str">
        <f t="shared" si="100"/>
        <v/>
      </c>
      <c r="GK11" s="108"/>
      <c r="GL11" s="110" t="str">
        <f t="shared" si="101"/>
        <v/>
      </c>
      <c r="GM11" s="109" t="str">
        <f t="shared" si="102"/>
        <v/>
      </c>
      <c r="GN11" s="108"/>
      <c r="GO11" s="110" t="str">
        <f t="shared" si="103"/>
        <v/>
      </c>
      <c r="GP11" s="109" t="str">
        <f t="shared" si="104"/>
        <v/>
      </c>
      <c r="GQ11" s="108"/>
      <c r="GR11" s="110" t="str">
        <f t="shared" si="105"/>
        <v/>
      </c>
      <c r="GS11" s="109" t="str">
        <f t="shared" si="106"/>
        <v/>
      </c>
      <c r="GT11" s="108"/>
      <c r="GU11" s="110" t="str">
        <f t="shared" si="107"/>
        <v/>
      </c>
      <c r="GV11" s="109" t="str">
        <f t="shared" si="108"/>
        <v/>
      </c>
      <c r="GW11" s="108"/>
      <c r="GX11" s="110" t="str">
        <f t="shared" si="109"/>
        <v/>
      </c>
      <c r="GY11" s="109" t="str">
        <f t="shared" si="110"/>
        <v/>
      </c>
      <c r="GZ11" s="108"/>
      <c r="HA11" s="110" t="str">
        <f t="shared" si="111"/>
        <v/>
      </c>
      <c r="HB11" s="109" t="str">
        <f t="shared" si="112"/>
        <v/>
      </c>
      <c r="HC11" s="108"/>
      <c r="HD11" s="110" t="str">
        <f t="shared" si="113"/>
        <v/>
      </c>
      <c r="HE11" s="109" t="str">
        <f t="shared" si="114"/>
        <v/>
      </c>
      <c r="HF11" s="108"/>
      <c r="HG11" s="110" t="str">
        <f t="shared" si="115"/>
        <v/>
      </c>
      <c r="HH11" s="109" t="str">
        <f t="shared" si="116"/>
        <v/>
      </c>
      <c r="HI11" s="108"/>
      <c r="HJ11" s="110" t="str">
        <f t="shared" si="117"/>
        <v/>
      </c>
      <c r="HK11" s="109" t="str">
        <f t="shared" si="118"/>
        <v/>
      </c>
      <c r="HL11" s="108"/>
      <c r="HM11" s="110" t="str">
        <f t="shared" si="119"/>
        <v/>
      </c>
      <c r="HN11" s="109" t="str">
        <f t="shared" si="120"/>
        <v/>
      </c>
      <c r="HO11" s="108"/>
      <c r="HP11" s="110" t="str">
        <f t="shared" si="121"/>
        <v/>
      </c>
      <c r="HQ11" s="109" t="str">
        <f t="shared" si="122"/>
        <v/>
      </c>
      <c r="HR11" s="108"/>
      <c r="HS11" s="110" t="str">
        <f t="shared" si="123"/>
        <v/>
      </c>
      <c r="HT11" s="109" t="str">
        <f t="shared" si="124"/>
        <v/>
      </c>
      <c r="HU11" s="108"/>
      <c r="HV11" s="151" t="str">
        <f t="shared" si="125"/>
        <v/>
      </c>
      <c r="HW11" s="109" t="str">
        <f t="shared" si="126"/>
        <v/>
      </c>
      <c r="HX11" s="403"/>
      <c r="HY11" s="110" t="str">
        <f t="shared" si="127"/>
        <v/>
      </c>
      <c r="HZ11" s="109" t="str">
        <f t="shared" si="128"/>
        <v/>
      </c>
      <c r="IA11" s="260"/>
      <c r="IB11" s="110" t="str">
        <f t="shared" si="129"/>
        <v/>
      </c>
      <c r="IC11" s="109" t="str">
        <f t="shared" si="130"/>
        <v/>
      </c>
      <c r="ID11" s="108"/>
      <c r="IE11" s="110" t="str">
        <f t="shared" si="131"/>
        <v/>
      </c>
      <c r="IF11" s="109" t="str">
        <f t="shared" si="132"/>
        <v/>
      </c>
      <c r="IG11" s="108"/>
      <c r="IH11" s="110" t="str">
        <f t="shared" si="133"/>
        <v/>
      </c>
      <c r="II11" s="109" t="str">
        <f t="shared" si="134"/>
        <v/>
      </c>
      <c r="IJ11" s="108"/>
      <c r="IK11" s="110" t="str">
        <f t="shared" si="135"/>
        <v/>
      </c>
      <c r="IL11" s="109" t="str">
        <f t="shared" si="136"/>
        <v/>
      </c>
      <c r="IM11" s="108"/>
      <c r="IN11" s="110" t="str">
        <f t="shared" si="137"/>
        <v/>
      </c>
      <c r="IO11" s="109" t="str">
        <f t="shared" si="138"/>
        <v>→</v>
      </c>
      <c r="IP11" s="403"/>
      <c r="IQ11" s="110" t="str">
        <f t="shared" si="139"/>
        <v/>
      </c>
      <c r="IR11" s="109" t="str">
        <f t="shared" si="140"/>
        <v/>
      </c>
      <c r="IS11" s="260"/>
      <c r="IT11" s="110" t="str">
        <f t="shared" si="141"/>
        <v/>
      </c>
      <c r="IU11" s="109" t="str">
        <f t="shared" si="142"/>
        <v/>
      </c>
      <c r="IV11" s="260"/>
      <c r="IW11" s="110" t="str">
        <f t="shared" si="143"/>
        <v/>
      </c>
      <c r="IX11" s="109" t="str">
        <f t="shared" si="144"/>
        <v/>
      </c>
      <c r="IY11" s="108"/>
      <c r="IZ11" s="110" t="str">
        <f t="shared" si="145"/>
        <v/>
      </c>
      <c r="JA11" s="109" t="str">
        <f t="shared" si="146"/>
        <v/>
      </c>
      <c r="JB11" s="108"/>
      <c r="JC11" s="110" t="str">
        <f t="shared" si="147"/>
        <v/>
      </c>
      <c r="JD11" s="109" t="str">
        <f t="shared" si="148"/>
        <v/>
      </c>
      <c r="JE11" s="108"/>
      <c r="JF11" s="110" t="str">
        <f t="shared" si="149"/>
        <v>⇒</v>
      </c>
      <c r="JG11" s="109" t="str">
        <f t="shared" si="150"/>
        <v/>
      </c>
      <c r="JH11" s="108"/>
      <c r="JI11" s="110" t="str">
        <f t="shared" si="151"/>
        <v/>
      </c>
      <c r="JJ11" s="109" t="str">
        <f t="shared" si="152"/>
        <v/>
      </c>
      <c r="JK11" s="108"/>
      <c r="JL11" s="110" t="str">
        <f t="shared" si="153"/>
        <v/>
      </c>
      <c r="JM11" s="109" t="str">
        <f t="shared" si="154"/>
        <v/>
      </c>
      <c r="JN11" s="108"/>
      <c r="JO11" s="110" t="str">
        <f t="shared" si="155"/>
        <v/>
      </c>
      <c r="JP11" s="109" t="str">
        <f t="shared" si="156"/>
        <v/>
      </c>
      <c r="JQ11" s="108"/>
      <c r="JR11" s="110" t="str">
        <f t="shared" si="157"/>
        <v/>
      </c>
      <c r="JS11" s="109" t="str">
        <f t="shared" si="158"/>
        <v/>
      </c>
      <c r="JT11" s="108"/>
      <c r="JU11" s="110" t="str">
        <f t="shared" si="159"/>
        <v/>
      </c>
      <c r="JV11" s="109" t="str">
        <f t="shared" si="160"/>
        <v/>
      </c>
      <c r="JW11" s="108"/>
      <c r="JX11" s="110" t="str">
        <f t="shared" si="161"/>
        <v/>
      </c>
      <c r="JY11" s="109" t="str">
        <f t="shared" si="162"/>
        <v/>
      </c>
      <c r="JZ11" s="108"/>
      <c r="KA11" s="110" t="str">
        <f t="shared" si="163"/>
        <v/>
      </c>
      <c r="KB11" s="109" t="str">
        <f t="shared" si="164"/>
        <v/>
      </c>
      <c r="KC11" s="108"/>
      <c r="KD11" s="110" t="str">
        <f t="shared" si="165"/>
        <v/>
      </c>
      <c r="KE11" s="109" t="str">
        <f t="shared" si="166"/>
        <v/>
      </c>
      <c r="KF11" s="108"/>
      <c r="KG11" s="110" t="str">
        <f t="shared" si="167"/>
        <v/>
      </c>
      <c r="KH11" s="109" t="str">
        <f t="shared" si="168"/>
        <v/>
      </c>
      <c r="KI11" s="108"/>
      <c r="KJ11" s="110" t="str">
        <f t="shared" si="169"/>
        <v/>
      </c>
      <c r="KK11" s="109" t="str">
        <f t="shared" si="170"/>
        <v/>
      </c>
      <c r="KL11" s="108"/>
      <c r="KM11" s="110" t="str">
        <f t="shared" si="171"/>
        <v/>
      </c>
      <c r="KN11" s="109" t="str">
        <f t="shared" si="172"/>
        <v/>
      </c>
      <c r="KO11" s="108"/>
      <c r="KP11" s="110" t="str">
        <f t="shared" si="173"/>
        <v/>
      </c>
      <c r="KQ11" s="109" t="str">
        <f t="shared" si="174"/>
        <v/>
      </c>
      <c r="KR11" s="108"/>
      <c r="KS11" s="110" t="str">
        <f t="shared" si="175"/>
        <v/>
      </c>
      <c r="KT11" s="109" t="str">
        <f t="shared" si="176"/>
        <v/>
      </c>
      <c r="KU11" s="108"/>
      <c r="KV11" s="110" t="str">
        <f t="shared" si="177"/>
        <v/>
      </c>
      <c r="KW11" s="109" t="str">
        <f t="shared" si="178"/>
        <v/>
      </c>
      <c r="KX11" s="108"/>
      <c r="KY11" s="110" t="str">
        <f t="shared" si="179"/>
        <v/>
      </c>
      <c r="KZ11" s="109" t="str">
        <f t="shared" si="180"/>
        <v/>
      </c>
      <c r="LA11" s="108"/>
      <c r="LB11" s="110" t="str">
        <f t="shared" si="181"/>
        <v/>
      </c>
      <c r="LC11" s="109" t="str">
        <f t="shared" si="182"/>
        <v/>
      </c>
      <c r="LD11" s="108"/>
      <c r="LE11" s="110" t="str">
        <f t="shared" si="183"/>
        <v/>
      </c>
      <c r="LF11" s="109" t="str">
        <f t="shared" si="184"/>
        <v/>
      </c>
      <c r="LG11" s="108"/>
      <c r="LH11" s="110" t="str">
        <f t="shared" si="185"/>
        <v/>
      </c>
      <c r="LI11" s="109" t="str">
        <f t="shared" si="186"/>
        <v/>
      </c>
      <c r="LJ11" s="108"/>
      <c r="LK11" s="151" t="str">
        <f t="shared" si="187"/>
        <v/>
      </c>
    </row>
    <row r="12" spans="1:323" ht="24.75" customHeight="1" x14ac:dyDescent="0.2">
      <c r="A12" s="120" t="s">
        <v>22</v>
      </c>
      <c r="B12" s="150" t="str">
        <f>IFERROR(VLOOKUP($D12,[1]受注ﾌｧｲﾙ!$A$3:$BZ$1314,5,FALSE),"-")</f>
        <v>-</v>
      </c>
      <c r="C12" s="154" t="str">
        <f>IFERROR(VLOOKUP($D12,[1]受注ﾌｧｲﾙ!$A$3:$BZ$1314,6,FALSE),"-")</f>
        <v>-</v>
      </c>
      <c r="D12" s="435"/>
      <c r="E12" s="39" t="str">
        <f>IFERROR(VLOOKUP($D12,[1]受注ﾌｧｲﾙ!$A$3:$BZ$1314,17,FALSE),"-")</f>
        <v>-</v>
      </c>
      <c r="F12" s="5" t="str">
        <f>IFERROR(VLOOKUP($D12,[1]受注ﾌｧｲﾙ!$A$3:$BZ$1314,18,FALSE),"-")</f>
        <v>-</v>
      </c>
      <c r="G12" s="5" t="str">
        <f>IFERROR(VLOOKUP($D12,[1]受注ﾌｧｲﾙ!$A$3:$BZ$1314,19,FALSE),"-")</f>
        <v>-</v>
      </c>
      <c r="H12" s="5" t="str">
        <f>IFERROR(VLOOKUP($D12,[1]受注ﾌｧｲﾙ!$A$3:$BZ$1314,20,FALSE),"-")</f>
        <v>-</v>
      </c>
      <c r="I12" s="5" t="str">
        <f>IFERROR(VLOOKUP($D12,[1]受注ﾌｧｲﾙ!$A$3:$BZ$1314,21,FALSE),"-")</f>
        <v>-</v>
      </c>
      <c r="J12" s="15" t="str">
        <f>IFERROR(VLOOKUP($D12,[1]受注ﾌｧｲﾙ!$A$3:$BZ$1314,22,FALSE),"-")</f>
        <v>-</v>
      </c>
      <c r="K12" s="5" t="str">
        <f>IFERROR(VLOOKUP($D12,[1]受注ﾌｧｲﾙ!$A$3:$BZ$1314,8,FALSE),"-")</f>
        <v>-</v>
      </c>
      <c r="L12" s="5" t="str">
        <f>IFERROR(VLOOKUP($D12,[1]受注ﾌｧｲﾙ!$A$3:$BZ$1314,9,FALSE),"-")</f>
        <v>-</v>
      </c>
      <c r="M12" s="5" t="str">
        <f>IFERROR(VLOOKUP($D12,[1]受注ﾌｧｲﾙ!$A$3:$BZ$1314,10,FALSE),"-")</f>
        <v>-</v>
      </c>
      <c r="N12" s="5" t="str">
        <f>IFERROR(VLOOKUP($D12,[1]受注ﾌｧｲﾙ!$A$3:$BZ$1314,11,FALSE),"-")</f>
        <v>-</v>
      </c>
      <c r="O12" s="15" t="str">
        <f>IFERROR(VLOOKUP($D12,[1]受注ﾌｧｲﾙ!$A$3:$BZ$1314,13,FALSE),"-")</f>
        <v>-</v>
      </c>
      <c r="P12" s="5" t="str">
        <f>IFERROR(VLOOKUP($D12,[1]受注ﾌｧｲﾙ!$A$3:$BZ$1314,15,FALSE),"-")</f>
        <v>-</v>
      </c>
      <c r="Q12" s="40" t="str">
        <f>IFERROR((VLOOKUP($D12,[1]受注ﾌｧｲﾙ!$A$3:$BZ$1314,16,FALSE)*J12),"-")</f>
        <v>-</v>
      </c>
      <c r="R12" s="40" t="str">
        <f>IFERROR(VLOOKUP($D12,[5]加工日報検反!$A$5:$DZ$1000,107,FALSE),"-")</f>
        <v>-</v>
      </c>
      <c r="S12" s="5" t="str">
        <f>IFERROR(VLOOKUP($D12,[1]受注ﾌｧｲﾙ!$A$3:$BZ$1314,26,FALSE),"-")</f>
        <v>-</v>
      </c>
      <c r="T12" s="86" t="str">
        <f>IFERROR(VLOOKUP($D12,[1]受注ﾌｧｲﾙ!$A$3:$BZ$1314,23,FALSE),"-")</f>
        <v>-</v>
      </c>
      <c r="U12" s="4"/>
      <c r="V12" s="3"/>
      <c r="W12" s="4" t="str">
        <f>IFERROR(VLOOKUP($D12,[1]受注ﾌｧｲﾙ!$A$3:$BZ$1314,25,FALSE),"-")</f>
        <v>-</v>
      </c>
      <c r="X12" s="4" t="str">
        <f>IFERROR(VLOOKUP($D12,[1]受注ﾌｧｲﾙ!$A$3:$BZ$1314,32,FALSE),"-")</f>
        <v>-</v>
      </c>
      <c r="Y12" s="4" t="str">
        <f>IFERROR(VLOOKUP($D12,[1]受注ﾌｧｲﾙ!$A$3:$BZ$1314,33,FALSE),"-")</f>
        <v>-</v>
      </c>
      <c r="Z12" s="4" t="str">
        <f t="shared" si="0"/>
        <v>-</v>
      </c>
      <c r="AA12" s="57" t="str">
        <f>IFERROR(VLOOKUP($D12,[5]加工日報検反!$A$5:$DZ$1000,2,FALSE),"-")</f>
        <v>-</v>
      </c>
      <c r="AB12" s="58" t="str">
        <f>IFERROR(VLOOKUP($D12,[5]加工日報検反!$A$5:$DZ$1000,108,FALSE),"-")</f>
        <v>-</v>
      </c>
      <c r="AC12" s="21">
        <f t="shared" si="1"/>
        <v>0</v>
      </c>
      <c r="AD12" s="410" t="str">
        <f>IFERROR(VLOOKUP($D12,[1]受注ﾌｧｲﾙ!$A$3:$BZ$1314,27,FALSE),"-")&amp;"　"&amp;IFERROR(VLOOKUP($D12,[1]受注ﾌｧｲﾙ!$A$3:$BZ$1314,28,FALSE),"-")&amp;"　"&amp;IFERROR(VLOOKUP($D12,[1]受注ﾌｧｲﾙ!$A$3:$BZ$1314,29,FALSE),"-")</f>
        <v>-　-　-</v>
      </c>
      <c r="AE12" s="3"/>
      <c r="AF12" s="31" t="str">
        <f>IFERROR(VLOOKUP($D12,[5]加工日報検反!$A$5:$DZ$1000,94,FALSE),"-")</f>
        <v>-</v>
      </c>
      <c r="AG12" s="38" t="str">
        <f>IFERROR(VLOOKUP($D12,[1]受注ﾌｧｲﾙ!$A$3:$BZ$1314,2,FALSE),"-")</f>
        <v>-</v>
      </c>
      <c r="AH12" s="38" t="str">
        <f>IFERROR(VLOOKUP($D12,[1]受注ﾌｧｲﾙ!$A$3:$BZ$1314,3,FALSE),"-")</f>
        <v>-</v>
      </c>
      <c r="AI12" s="43" t="str">
        <f>IFERROR(VLOOKUP($D12,[1]受注ﾌｧｲﾙ!$A$3:$BZ$1314,31,FALSE),"-")</f>
        <v>-</v>
      </c>
      <c r="AJ12" s="43" t="str">
        <f>IFERROR(VLOOKUP($D12,[1]受注ﾌｧｲﾙ!$A$3:$BZ$1314,12,FALSE),"-")</f>
        <v>-</v>
      </c>
      <c r="AK12" s="228" t="str">
        <f>IFERROR(VLOOKUP($D12,[1]受注ﾌｧｲﾙ!$A$3:$BZ$1314,24,FALSE),"-")</f>
        <v>-</v>
      </c>
      <c r="AL12" s="3"/>
      <c r="AM12" s="3"/>
      <c r="AN12" s="3"/>
      <c r="AO12" s="3"/>
      <c r="AP12" s="521"/>
      <c r="AQ12" s="43" t="s">
        <v>520</v>
      </c>
      <c r="AR12" s="3"/>
      <c r="AS12" s="109" t="str">
        <f t="shared" si="2"/>
        <v/>
      </c>
      <c r="AT12" s="403"/>
      <c r="AU12" s="110" t="str">
        <f t="shared" si="3"/>
        <v/>
      </c>
      <c r="AV12" s="109" t="str">
        <f t="shared" si="4"/>
        <v/>
      </c>
      <c r="AW12" s="260"/>
      <c r="AX12" s="110" t="str">
        <f t="shared" si="5"/>
        <v/>
      </c>
      <c r="AY12" s="109" t="str">
        <f t="shared" si="6"/>
        <v/>
      </c>
      <c r="AZ12" s="108"/>
      <c r="BA12" s="110" t="str">
        <f t="shared" si="7"/>
        <v/>
      </c>
      <c r="BB12" s="109" t="str">
        <f t="shared" si="8"/>
        <v/>
      </c>
      <c r="BC12" s="108"/>
      <c r="BD12" s="110" t="str">
        <f t="shared" si="9"/>
        <v/>
      </c>
      <c r="BE12" s="109" t="str">
        <f t="shared" si="10"/>
        <v/>
      </c>
      <c r="BF12" s="108"/>
      <c r="BG12" s="110" t="str">
        <f t="shared" si="11"/>
        <v/>
      </c>
      <c r="BH12" s="109" t="str">
        <f t="shared" si="12"/>
        <v/>
      </c>
      <c r="BI12" s="108"/>
      <c r="BJ12" s="110" t="str">
        <f t="shared" si="13"/>
        <v/>
      </c>
      <c r="BK12" s="109" t="str">
        <f t="shared" si="14"/>
        <v/>
      </c>
      <c r="BL12" s="403"/>
      <c r="BM12" s="110" t="str">
        <f t="shared" si="15"/>
        <v/>
      </c>
      <c r="BN12" s="109" t="str">
        <f t="shared" si="16"/>
        <v/>
      </c>
      <c r="BO12" s="260"/>
      <c r="BP12" s="110" t="str">
        <f t="shared" si="17"/>
        <v/>
      </c>
      <c r="BQ12" s="109" t="str">
        <f t="shared" si="18"/>
        <v/>
      </c>
      <c r="BR12" s="260"/>
      <c r="BS12" s="110" t="str">
        <f t="shared" si="19"/>
        <v/>
      </c>
      <c r="BT12" s="109" t="str">
        <f t="shared" si="20"/>
        <v/>
      </c>
      <c r="BU12" s="108"/>
      <c r="BV12" s="110" t="str">
        <f t="shared" si="21"/>
        <v/>
      </c>
      <c r="BW12" s="109" t="str">
        <f t="shared" si="22"/>
        <v/>
      </c>
      <c r="BX12" s="108"/>
      <c r="BY12" s="110" t="str">
        <f t="shared" si="23"/>
        <v/>
      </c>
      <c r="BZ12" s="109" t="str">
        <f t="shared" si="24"/>
        <v/>
      </c>
      <c r="CA12" s="108"/>
      <c r="CB12" s="110" t="str">
        <f t="shared" si="25"/>
        <v/>
      </c>
      <c r="CC12" s="109" t="str">
        <f t="shared" si="26"/>
        <v/>
      </c>
      <c r="CD12" s="108"/>
      <c r="CE12" s="110" t="str">
        <f t="shared" si="27"/>
        <v/>
      </c>
      <c r="CF12" s="109" t="str">
        <f t="shared" si="28"/>
        <v/>
      </c>
      <c r="CG12" s="108"/>
      <c r="CH12" s="110" t="str">
        <f t="shared" si="29"/>
        <v/>
      </c>
      <c r="CI12" s="109" t="str">
        <f t="shared" si="30"/>
        <v/>
      </c>
      <c r="CJ12" s="108"/>
      <c r="CK12" s="110" t="str">
        <f t="shared" si="31"/>
        <v/>
      </c>
      <c r="CL12" s="109" t="str">
        <f t="shared" si="32"/>
        <v/>
      </c>
      <c r="CM12" s="108"/>
      <c r="CN12" s="110" t="str">
        <f t="shared" si="33"/>
        <v/>
      </c>
      <c r="CO12" s="109" t="str">
        <f t="shared" si="34"/>
        <v/>
      </c>
      <c r="CP12" s="108"/>
      <c r="CQ12" s="110" t="str">
        <f t="shared" si="35"/>
        <v/>
      </c>
      <c r="CR12" s="109" t="str">
        <f t="shared" si="36"/>
        <v/>
      </c>
      <c r="CS12" s="108"/>
      <c r="CT12" s="110" t="str">
        <f t="shared" si="37"/>
        <v/>
      </c>
      <c r="CU12" s="109" t="str">
        <f t="shared" si="38"/>
        <v/>
      </c>
      <c r="CV12" s="108"/>
      <c r="CW12" s="110" t="str">
        <f t="shared" si="39"/>
        <v/>
      </c>
      <c r="CX12" s="109" t="str">
        <f t="shared" si="40"/>
        <v/>
      </c>
      <c r="CY12" s="108"/>
      <c r="CZ12" s="110" t="str">
        <f t="shared" si="41"/>
        <v/>
      </c>
      <c r="DA12" s="109" t="str">
        <f t="shared" si="42"/>
        <v/>
      </c>
      <c r="DB12" s="108"/>
      <c r="DC12" s="110" t="str">
        <f t="shared" si="43"/>
        <v/>
      </c>
      <c r="DD12" s="109" t="str">
        <f t="shared" si="44"/>
        <v/>
      </c>
      <c r="DE12" s="108"/>
      <c r="DF12" s="110" t="str">
        <f t="shared" si="45"/>
        <v/>
      </c>
      <c r="DG12" s="109" t="str">
        <f t="shared" si="46"/>
        <v/>
      </c>
      <c r="DH12" s="108"/>
      <c r="DI12" s="110" t="str">
        <f t="shared" si="47"/>
        <v/>
      </c>
      <c r="DJ12" s="109" t="str">
        <f t="shared" si="48"/>
        <v/>
      </c>
      <c r="DK12" s="108"/>
      <c r="DL12" s="110" t="str">
        <f t="shared" si="49"/>
        <v/>
      </c>
      <c r="DM12" s="109" t="str">
        <f t="shared" si="50"/>
        <v/>
      </c>
      <c r="DN12" s="108"/>
      <c r="DO12" s="110" t="str">
        <f t="shared" si="51"/>
        <v/>
      </c>
      <c r="DP12" s="109" t="str">
        <f t="shared" si="52"/>
        <v/>
      </c>
      <c r="DQ12" s="108"/>
      <c r="DR12" s="110" t="str">
        <f t="shared" si="53"/>
        <v/>
      </c>
      <c r="DS12" s="109" t="str">
        <f t="shared" si="54"/>
        <v/>
      </c>
      <c r="DT12" s="108"/>
      <c r="DU12" s="110" t="str">
        <f t="shared" si="55"/>
        <v/>
      </c>
      <c r="DV12" s="109" t="str">
        <f t="shared" si="56"/>
        <v/>
      </c>
      <c r="DW12" s="108"/>
      <c r="DX12" s="110" t="str">
        <f t="shared" si="57"/>
        <v/>
      </c>
      <c r="DY12" s="109" t="str">
        <f t="shared" si="58"/>
        <v/>
      </c>
      <c r="DZ12" s="108"/>
      <c r="EA12" s="110" t="str">
        <f t="shared" si="59"/>
        <v/>
      </c>
      <c r="EB12" s="109" t="str">
        <f t="shared" si="60"/>
        <v/>
      </c>
      <c r="EC12" s="108"/>
      <c r="ED12" s="110" t="str">
        <f t="shared" si="61"/>
        <v/>
      </c>
      <c r="EE12" s="109" t="str">
        <f t="shared" si="62"/>
        <v/>
      </c>
      <c r="EF12" s="108"/>
      <c r="EG12" s="151" t="str">
        <f t="shared" si="63"/>
        <v/>
      </c>
      <c r="EH12" s="109" t="str">
        <f t="shared" si="64"/>
        <v/>
      </c>
      <c r="EI12" s="403"/>
      <c r="EJ12" s="110" t="str">
        <f t="shared" si="65"/>
        <v/>
      </c>
      <c r="EK12" s="109" t="str">
        <f t="shared" si="66"/>
        <v/>
      </c>
      <c r="EL12" s="260"/>
      <c r="EM12" s="110" t="str">
        <f t="shared" si="67"/>
        <v/>
      </c>
      <c r="EN12" s="109" t="str">
        <f t="shared" si="68"/>
        <v/>
      </c>
      <c r="EO12" s="108"/>
      <c r="EP12" s="110" t="str">
        <f t="shared" si="69"/>
        <v/>
      </c>
      <c r="EQ12" s="109" t="str">
        <f t="shared" si="70"/>
        <v/>
      </c>
      <c r="ER12" s="108"/>
      <c r="ES12" s="110" t="str">
        <f t="shared" si="71"/>
        <v/>
      </c>
      <c r="ET12" s="109" t="str">
        <f t="shared" si="72"/>
        <v/>
      </c>
      <c r="EU12" s="108"/>
      <c r="EV12" s="110" t="str">
        <f t="shared" si="73"/>
        <v/>
      </c>
      <c r="EW12" s="109" t="str">
        <f t="shared" si="74"/>
        <v/>
      </c>
      <c r="EX12" s="108"/>
      <c r="EY12" s="110" t="str">
        <f t="shared" si="75"/>
        <v/>
      </c>
      <c r="EZ12" s="109" t="str">
        <f t="shared" si="76"/>
        <v/>
      </c>
      <c r="FA12" s="403"/>
      <c r="FB12" s="110" t="str">
        <f t="shared" si="77"/>
        <v/>
      </c>
      <c r="FC12" s="109" t="str">
        <f t="shared" si="78"/>
        <v/>
      </c>
      <c r="FD12" s="260"/>
      <c r="FE12" s="110" t="str">
        <f t="shared" si="79"/>
        <v/>
      </c>
      <c r="FF12" s="109" t="str">
        <f t="shared" si="80"/>
        <v/>
      </c>
      <c r="FG12" s="260"/>
      <c r="FH12" s="110" t="str">
        <f t="shared" si="81"/>
        <v/>
      </c>
      <c r="FI12" s="109" t="str">
        <f t="shared" si="82"/>
        <v/>
      </c>
      <c r="FJ12" s="108"/>
      <c r="FK12" s="110" t="str">
        <f t="shared" si="83"/>
        <v/>
      </c>
      <c r="FL12" s="109" t="str">
        <f t="shared" si="84"/>
        <v/>
      </c>
      <c r="FM12" s="108"/>
      <c r="FN12" s="110" t="str">
        <f t="shared" si="85"/>
        <v/>
      </c>
      <c r="FO12" s="109" t="str">
        <f t="shared" si="86"/>
        <v/>
      </c>
      <c r="FP12" s="108"/>
      <c r="FQ12" s="110" t="str">
        <f t="shared" si="87"/>
        <v/>
      </c>
      <c r="FR12" s="109" t="str">
        <f t="shared" si="88"/>
        <v/>
      </c>
      <c r="FS12" s="108"/>
      <c r="FT12" s="110" t="str">
        <f t="shared" si="89"/>
        <v/>
      </c>
      <c r="FU12" s="109" t="str">
        <f t="shared" si="90"/>
        <v/>
      </c>
      <c r="FV12" s="108"/>
      <c r="FW12" s="110" t="str">
        <f t="shared" si="91"/>
        <v/>
      </c>
      <c r="FX12" s="109" t="str">
        <f t="shared" si="92"/>
        <v/>
      </c>
      <c r="FY12" s="108"/>
      <c r="FZ12" s="110" t="str">
        <f t="shared" si="93"/>
        <v/>
      </c>
      <c r="GA12" s="109" t="str">
        <f t="shared" si="94"/>
        <v/>
      </c>
      <c r="GB12" s="108"/>
      <c r="GC12" s="110" t="str">
        <f t="shared" si="95"/>
        <v/>
      </c>
      <c r="GD12" s="109" t="str">
        <f t="shared" si="96"/>
        <v/>
      </c>
      <c r="GE12" s="108"/>
      <c r="GF12" s="110" t="str">
        <f t="shared" si="97"/>
        <v/>
      </c>
      <c r="GG12" s="109" t="str">
        <f t="shared" si="98"/>
        <v/>
      </c>
      <c r="GH12" s="108"/>
      <c r="GI12" s="110" t="str">
        <f t="shared" si="99"/>
        <v/>
      </c>
      <c r="GJ12" s="109" t="str">
        <f t="shared" si="100"/>
        <v/>
      </c>
      <c r="GK12" s="108"/>
      <c r="GL12" s="110" t="str">
        <f t="shared" si="101"/>
        <v/>
      </c>
      <c r="GM12" s="109" t="str">
        <f t="shared" si="102"/>
        <v/>
      </c>
      <c r="GN12" s="108"/>
      <c r="GO12" s="110" t="str">
        <f t="shared" si="103"/>
        <v/>
      </c>
      <c r="GP12" s="109" t="str">
        <f t="shared" si="104"/>
        <v/>
      </c>
      <c r="GQ12" s="108"/>
      <c r="GR12" s="110" t="str">
        <f t="shared" si="105"/>
        <v/>
      </c>
      <c r="GS12" s="109" t="str">
        <f t="shared" si="106"/>
        <v/>
      </c>
      <c r="GT12" s="108"/>
      <c r="GU12" s="110" t="str">
        <f t="shared" si="107"/>
        <v/>
      </c>
      <c r="GV12" s="109" t="str">
        <f t="shared" si="108"/>
        <v/>
      </c>
      <c r="GW12" s="108"/>
      <c r="GX12" s="110" t="str">
        <f t="shared" si="109"/>
        <v/>
      </c>
      <c r="GY12" s="109" t="str">
        <f t="shared" si="110"/>
        <v/>
      </c>
      <c r="GZ12" s="108"/>
      <c r="HA12" s="110" t="str">
        <f t="shared" si="111"/>
        <v/>
      </c>
      <c r="HB12" s="109" t="str">
        <f t="shared" si="112"/>
        <v/>
      </c>
      <c r="HC12" s="108"/>
      <c r="HD12" s="110" t="str">
        <f t="shared" si="113"/>
        <v/>
      </c>
      <c r="HE12" s="109" t="str">
        <f t="shared" si="114"/>
        <v/>
      </c>
      <c r="HF12" s="108"/>
      <c r="HG12" s="110" t="str">
        <f t="shared" si="115"/>
        <v/>
      </c>
      <c r="HH12" s="109" t="str">
        <f t="shared" si="116"/>
        <v/>
      </c>
      <c r="HI12" s="108"/>
      <c r="HJ12" s="110" t="str">
        <f t="shared" si="117"/>
        <v/>
      </c>
      <c r="HK12" s="109" t="str">
        <f t="shared" si="118"/>
        <v/>
      </c>
      <c r="HL12" s="108"/>
      <c r="HM12" s="110" t="str">
        <f t="shared" si="119"/>
        <v/>
      </c>
      <c r="HN12" s="109" t="str">
        <f t="shared" si="120"/>
        <v/>
      </c>
      <c r="HO12" s="108"/>
      <c r="HP12" s="110" t="str">
        <f t="shared" si="121"/>
        <v/>
      </c>
      <c r="HQ12" s="109" t="str">
        <f t="shared" si="122"/>
        <v/>
      </c>
      <c r="HR12" s="108"/>
      <c r="HS12" s="110" t="str">
        <f t="shared" si="123"/>
        <v/>
      </c>
      <c r="HT12" s="109" t="str">
        <f t="shared" si="124"/>
        <v/>
      </c>
      <c r="HU12" s="108"/>
      <c r="HV12" s="151" t="str">
        <f t="shared" si="125"/>
        <v/>
      </c>
      <c r="HW12" s="109" t="str">
        <f t="shared" si="126"/>
        <v/>
      </c>
      <c r="HX12" s="403"/>
      <c r="HY12" s="110" t="str">
        <f t="shared" si="127"/>
        <v/>
      </c>
      <c r="HZ12" s="109" t="str">
        <f t="shared" si="128"/>
        <v/>
      </c>
      <c r="IA12" s="260"/>
      <c r="IB12" s="110" t="str">
        <f t="shared" si="129"/>
        <v/>
      </c>
      <c r="IC12" s="109" t="str">
        <f t="shared" si="130"/>
        <v/>
      </c>
      <c r="ID12" s="108"/>
      <c r="IE12" s="110" t="str">
        <f t="shared" si="131"/>
        <v/>
      </c>
      <c r="IF12" s="109" t="str">
        <f t="shared" si="132"/>
        <v/>
      </c>
      <c r="IG12" s="108"/>
      <c r="IH12" s="110" t="str">
        <f t="shared" si="133"/>
        <v/>
      </c>
      <c r="II12" s="109" t="str">
        <f t="shared" si="134"/>
        <v/>
      </c>
      <c r="IJ12" s="108"/>
      <c r="IK12" s="110" t="str">
        <f t="shared" si="135"/>
        <v/>
      </c>
      <c r="IL12" s="109" t="str">
        <f t="shared" si="136"/>
        <v/>
      </c>
      <c r="IM12" s="108"/>
      <c r="IN12" s="110" t="str">
        <f t="shared" si="137"/>
        <v/>
      </c>
      <c r="IO12" s="109" t="str">
        <f t="shared" si="138"/>
        <v/>
      </c>
      <c r="IP12" s="403"/>
      <c r="IQ12" s="110" t="str">
        <f t="shared" si="139"/>
        <v/>
      </c>
      <c r="IR12" s="109" t="str">
        <f t="shared" si="140"/>
        <v/>
      </c>
      <c r="IS12" s="260"/>
      <c r="IT12" s="110" t="str">
        <f t="shared" si="141"/>
        <v/>
      </c>
      <c r="IU12" s="109" t="str">
        <f t="shared" si="142"/>
        <v/>
      </c>
      <c r="IV12" s="260"/>
      <c r="IW12" s="110" t="str">
        <f t="shared" si="143"/>
        <v/>
      </c>
      <c r="IX12" s="109" t="str">
        <f t="shared" si="144"/>
        <v/>
      </c>
      <c r="IY12" s="108"/>
      <c r="IZ12" s="110" t="str">
        <f t="shared" si="145"/>
        <v/>
      </c>
      <c r="JA12" s="109" t="str">
        <f t="shared" si="146"/>
        <v/>
      </c>
      <c r="JB12" s="108"/>
      <c r="JC12" s="110" t="str">
        <f t="shared" si="147"/>
        <v/>
      </c>
      <c r="JD12" s="109" t="str">
        <f t="shared" si="148"/>
        <v/>
      </c>
      <c r="JE12" s="108"/>
      <c r="JF12" s="110" t="str">
        <f t="shared" si="149"/>
        <v/>
      </c>
      <c r="JG12" s="109" t="str">
        <f t="shared" si="150"/>
        <v/>
      </c>
      <c r="JH12" s="108"/>
      <c r="JI12" s="110" t="str">
        <f t="shared" si="151"/>
        <v/>
      </c>
      <c r="JJ12" s="109" t="str">
        <f t="shared" si="152"/>
        <v/>
      </c>
      <c r="JK12" s="108"/>
      <c r="JL12" s="110" t="str">
        <f t="shared" si="153"/>
        <v/>
      </c>
      <c r="JM12" s="109" t="str">
        <f t="shared" si="154"/>
        <v/>
      </c>
      <c r="JN12" s="108"/>
      <c r="JO12" s="110" t="str">
        <f t="shared" si="155"/>
        <v/>
      </c>
      <c r="JP12" s="109" t="str">
        <f t="shared" si="156"/>
        <v/>
      </c>
      <c r="JQ12" s="108"/>
      <c r="JR12" s="110" t="str">
        <f t="shared" si="157"/>
        <v/>
      </c>
      <c r="JS12" s="109" t="str">
        <f t="shared" si="158"/>
        <v/>
      </c>
      <c r="JT12" s="108"/>
      <c r="JU12" s="110" t="str">
        <f t="shared" si="159"/>
        <v/>
      </c>
      <c r="JV12" s="109" t="str">
        <f t="shared" si="160"/>
        <v/>
      </c>
      <c r="JW12" s="108"/>
      <c r="JX12" s="110" t="str">
        <f t="shared" si="161"/>
        <v/>
      </c>
      <c r="JY12" s="109" t="str">
        <f t="shared" si="162"/>
        <v/>
      </c>
      <c r="JZ12" s="108"/>
      <c r="KA12" s="110" t="str">
        <f t="shared" si="163"/>
        <v/>
      </c>
      <c r="KB12" s="109" t="str">
        <f t="shared" si="164"/>
        <v/>
      </c>
      <c r="KC12" s="108"/>
      <c r="KD12" s="110" t="str">
        <f t="shared" si="165"/>
        <v/>
      </c>
      <c r="KE12" s="109" t="str">
        <f t="shared" si="166"/>
        <v/>
      </c>
      <c r="KF12" s="108"/>
      <c r="KG12" s="110" t="str">
        <f t="shared" si="167"/>
        <v/>
      </c>
      <c r="KH12" s="109" t="str">
        <f t="shared" si="168"/>
        <v/>
      </c>
      <c r="KI12" s="108"/>
      <c r="KJ12" s="110" t="str">
        <f t="shared" si="169"/>
        <v/>
      </c>
      <c r="KK12" s="109" t="str">
        <f t="shared" si="170"/>
        <v/>
      </c>
      <c r="KL12" s="108"/>
      <c r="KM12" s="110" t="str">
        <f t="shared" si="171"/>
        <v/>
      </c>
      <c r="KN12" s="109" t="str">
        <f t="shared" si="172"/>
        <v/>
      </c>
      <c r="KO12" s="108"/>
      <c r="KP12" s="110" t="str">
        <f t="shared" si="173"/>
        <v/>
      </c>
      <c r="KQ12" s="109" t="str">
        <f t="shared" si="174"/>
        <v/>
      </c>
      <c r="KR12" s="108"/>
      <c r="KS12" s="110" t="str">
        <f t="shared" si="175"/>
        <v/>
      </c>
      <c r="KT12" s="109" t="str">
        <f t="shared" si="176"/>
        <v/>
      </c>
      <c r="KU12" s="108"/>
      <c r="KV12" s="110" t="str">
        <f t="shared" si="177"/>
        <v/>
      </c>
      <c r="KW12" s="109" t="str">
        <f t="shared" si="178"/>
        <v/>
      </c>
      <c r="KX12" s="108"/>
      <c r="KY12" s="110" t="str">
        <f t="shared" si="179"/>
        <v/>
      </c>
      <c r="KZ12" s="109" t="str">
        <f t="shared" si="180"/>
        <v/>
      </c>
      <c r="LA12" s="108"/>
      <c r="LB12" s="110" t="str">
        <f t="shared" si="181"/>
        <v/>
      </c>
      <c r="LC12" s="109" t="str">
        <f t="shared" si="182"/>
        <v/>
      </c>
      <c r="LD12" s="108"/>
      <c r="LE12" s="110" t="str">
        <f t="shared" si="183"/>
        <v/>
      </c>
      <c r="LF12" s="109" t="str">
        <f t="shared" si="184"/>
        <v/>
      </c>
      <c r="LG12" s="108"/>
      <c r="LH12" s="110" t="str">
        <f t="shared" si="185"/>
        <v/>
      </c>
      <c r="LI12" s="109" t="str">
        <f t="shared" si="186"/>
        <v/>
      </c>
      <c r="LJ12" s="108"/>
      <c r="LK12" s="151" t="str">
        <f t="shared" si="187"/>
        <v/>
      </c>
    </row>
    <row r="13" spans="1:323" ht="24.65" customHeight="1" x14ac:dyDescent="0.2">
      <c r="A13" s="120" t="s">
        <v>22</v>
      </c>
      <c r="B13" s="150" t="str">
        <f>IFERROR(VLOOKUP($D13,[1]受注ﾌｧｲﾙ!$A$3:$BZ$1314,5,FALSE),"-")</f>
        <v>-</v>
      </c>
      <c r="C13" s="154" t="str">
        <f>IFERROR(VLOOKUP($D13,[1]受注ﾌｧｲﾙ!$A$3:$BZ$1314,6,FALSE),"-")</f>
        <v>-</v>
      </c>
      <c r="D13" s="435"/>
      <c r="E13" s="39" t="str">
        <f>IFERROR(VLOOKUP($D13,[1]受注ﾌｧｲﾙ!$A$3:$BZ$1314,17,FALSE),"-")</f>
        <v>-</v>
      </c>
      <c r="F13" s="5" t="str">
        <f>IFERROR(VLOOKUP($D13,[1]受注ﾌｧｲﾙ!$A$3:$BZ$1314,18,FALSE),"-")</f>
        <v>-</v>
      </c>
      <c r="G13" s="5" t="str">
        <f>IFERROR(VLOOKUP($D13,[1]受注ﾌｧｲﾙ!$A$3:$BZ$1314,19,FALSE),"-")</f>
        <v>-</v>
      </c>
      <c r="H13" s="5" t="str">
        <f>IFERROR(VLOOKUP($D13,[1]受注ﾌｧｲﾙ!$A$3:$BZ$1314,20,FALSE),"-")</f>
        <v>-</v>
      </c>
      <c r="I13" s="5" t="str">
        <f>IFERROR(VLOOKUP($D13,[1]受注ﾌｧｲﾙ!$A$3:$BZ$1314,21,FALSE),"-")</f>
        <v>-</v>
      </c>
      <c r="J13" s="15" t="str">
        <f>IFERROR(VLOOKUP($D13,[1]受注ﾌｧｲﾙ!$A$3:$BZ$1314,22,FALSE),"-")</f>
        <v>-</v>
      </c>
      <c r="K13" s="5" t="str">
        <f>IFERROR(VLOOKUP($D13,[1]受注ﾌｧｲﾙ!$A$3:$BZ$1314,8,FALSE),"-")</f>
        <v>-</v>
      </c>
      <c r="L13" s="5" t="str">
        <f>IFERROR(VLOOKUP($D13,[1]受注ﾌｧｲﾙ!$A$3:$BZ$1314,9,FALSE),"-")</f>
        <v>-</v>
      </c>
      <c r="M13" s="5" t="str">
        <f>IFERROR(VLOOKUP($D13,[1]受注ﾌｧｲﾙ!$A$3:$BZ$1314,10,FALSE),"-")</f>
        <v>-</v>
      </c>
      <c r="N13" s="5" t="str">
        <f>IFERROR(VLOOKUP($D13,[1]受注ﾌｧｲﾙ!$A$3:$BZ$1314,11,FALSE),"-")</f>
        <v>-</v>
      </c>
      <c r="O13" s="15" t="str">
        <f>IFERROR(VLOOKUP($D13,[1]受注ﾌｧｲﾙ!$A$3:$BZ$1314,13,FALSE),"-")</f>
        <v>-</v>
      </c>
      <c r="P13" s="5" t="str">
        <f>IFERROR(VLOOKUP($D13,[1]受注ﾌｧｲﾙ!$A$3:$BZ$1314,15,FALSE),"-")</f>
        <v>-</v>
      </c>
      <c r="Q13" s="40" t="str">
        <f>IFERROR((VLOOKUP($D13,[1]受注ﾌｧｲﾙ!$A$3:$BZ$1314,16,FALSE)*J13),"-")</f>
        <v>-</v>
      </c>
      <c r="R13" s="40" t="str">
        <f>IFERROR(VLOOKUP($D13,[5]加工日報検反!$A$5:$DZ$1000,107,FALSE),"-")</f>
        <v>-</v>
      </c>
      <c r="S13" s="5" t="str">
        <f>IFERROR(VLOOKUP($D13,[1]受注ﾌｧｲﾙ!$A$3:$BZ$1314,26,FALSE),"-")</f>
        <v>-</v>
      </c>
      <c r="T13" s="86" t="str">
        <f>IFERROR(VLOOKUP($D13,[1]受注ﾌｧｲﾙ!$A$3:$BZ$1314,23,FALSE),"-")</f>
        <v>-</v>
      </c>
      <c r="U13" s="4"/>
      <c r="V13" s="3"/>
      <c r="W13" s="4" t="str">
        <f>IFERROR(VLOOKUP($D13,[1]受注ﾌｧｲﾙ!$A$3:$BZ$1314,25,FALSE),"-")</f>
        <v>-</v>
      </c>
      <c r="X13" s="4" t="str">
        <f>IFERROR(VLOOKUP($D13,[1]受注ﾌｧｲﾙ!$A$3:$BZ$1314,32,FALSE),"-")</f>
        <v>-</v>
      </c>
      <c r="Y13" s="4" t="str">
        <f>IFERROR(VLOOKUP($D13,[1]受注ﾌｧｲﾙ!$A$3:$BZ$1314,33,FALSE),"-")</f>
        <v>-</v>
      </c>
      <c r="Z13" s="4" t="str">
        <f t="shared" si="0"/>
        <v>-</v>
      </c>
      <c r="AA13" s="57" t="str">
        <f>IFERROR(VLOOKUP($D13,[5]加工日報検反!$A$5:$DZ$1000,2,FALSE),"-")</f>
        <v>-</v>
      </c>
      <c r="AB13" s="58" t="str">
        <f>IFERROR(VLOOKUP($D13,[5]加工日報検反!$A$5:$DZ$1000,108,FALSE),"-")</f>
        <v>-</v>
      </c>
      <c r="AC13" s="21">
        <f t="shared" si="1"/>
        <v>0</v>
      </c>
      <c r="AD13" s="410" t="str">
        <f>IFERROR(VLOOKUP($D13,[1]受注ﾌｧｲﾙ!$A$3:$BZ$1314,27,FALSE),"-")&amp;"　"&amp;IFERROR(VLOOKUP($D13,[1]受注ﾌｧｲﾙ!$A$3:$BZ$1314,28,FALSE),"-")&amp;"　"&amp;IFERROR(VLOOKUP($D13,[1]受注ﾌｧｲﾙ!$A$3:$BZ$1314,29,FALSE),"-")</f>
        <v>-　-　-</v>
      </c>
      <c r="AE13" s="3"/>
      <c r="AF13" s="31" t="str">
        <f>IFERROR(VLOOKUP($D13,[5]加工日報検反!$A$5:$DZ$1000,94,FALSE),"-")</f>
        <v>-</v>
      </c>
      <c r="AG13" s="38" t="str">
        <f>IFERROR(VLOOKUP($D13,[1]受注ﾌｧｲﾙ!$A$3:$BZ$1314,2,FALSE),"-")</f>
        <v>-</v>
      </c>
      <c r="AH13" s="38" t="str">
        <f>IFERROR(VLOOKUP($D13,[1]受注ﾌｧｲﾙ!$A$3:$BZ$1314,3,FALSE),"-")</f>
        <v>-</v>
      </c>
      <c r="AI13" s="43" t="str">
        <f>IFERROR(VLOOKUP($D13,[1]受注ﾌｧｲﾙ!$A$3:$BZ$1314,31,FALSE),"-")</f>
        <v>-</v>
      </c>
      <c r="AJ13" s="43" t="str">
        <f>IFERROR(VLOOKUP($D13,[1]受注ﾌｧｲﾙ!$A$3:$BZ$1314,12,FALSE),"-")</f>
        <v>-</v>
      </c>
      <c r="AK13" s="228" t="str">
        <f>IFERROR(VLOOKUP($D13,[1]受注ﾌｧｲﾙ!$A$3:$BZ$1314,24,FALSE),"-")</f>
        <v>-</v>
      </c>
      <c r="AL13" s="3"/>
      <c r="AM13" s="3"/>
      <c r="AN13" s="3"/>
      <c r="AO13" s="3"/>
      <c r="AP13" s="521"/>
      <c r="AQ13" s="43" t="s">
        <v>520</v>
      </c>
      <c r="AR13" s="3"/>
      <c r="AS13" s="109" t="str">
        <f t="shared" si="2"/>
        <v/>
      </c>
      <c r="AT13" s="403"/>
      <c r="AU13" s="110" t="str">
        <f t="shared" si="3"/>
        <v/>
      </c>
      <c r="AV13" s="109" t="str">
        <f t="shared" si="4"/>
        <v/>
      </c>
      <c r="AW13" s="260"/>
      <c r="AX13" s="110" t="str">
        <f t="shared" si="5"/>
        <v/>
      </c>
      <c r="AY13" s="109" t="str">
        <f t="shared" si="6"/>
        <v/>
      </c>
      <c r="AZ13" s="108"/>
      <c r="BA13" s="110" t="str">
        <f t="shared" si="7"/>
        <v/>
      </c>
      <c r="BB13" s="109" t="str">
        <f t="shared" si="8"/>
        <v/>
      </c>
      <c r="BC13" s="108"/>
      <c r="BD13" s="110" t="str">
        <f t="shared" si="9"/>
        <v/>
      </c>
      <c r="BE13" s="109" t="str">
        <f t="shared" si="10"/>
        <v/>
      </c>
      <c r="BF13" s="108"/>
      <c r="BG13" s="110" t="str">
        <f t="shared" si="11"/>
        <v/>
      </c>
      <c r="BH13" s="109" t="str">
        <f t="shared" si="12"/>
        <v/>
      </c>
      <c r="BI13" s="108"/>
      <c r="BJ13" s="110" t="str">
        <f t="shared" si="13"/>
        <v/>
      </c>
      <c r="BK13" s="109" t="str">
        <f t="shared" si="14"/>
        <v/>
      </c>
      <c r="BL13" s="403"/>
      <c r="BM13" s="110" t="str">
        <f t="shared" si="15"/>
        <v/>
      </c>
      <c r="BN13" s="109" t="str">
        <f t="shared" si="16"/>
        <v/>
      </c>
      <c r="BO13" s="260"/>
      <c r="BP13" s="110" t="str">
        <f t="shared" si="17"/>
        <v/>
      </c>
      <c r="BQ13" s="109" t="str">
        <f t="shared" si="18"/>
        <v/>
      </c>
      <c r="BR13" s="260"/>
      <c r="BS13" s="110" t="str">
        <f t="shared" si="19"/>
        <v/>
      </c>
      <c r="BT13" s="109" t="str">
        <f t="shared" si="20"/>
        <v/>
      </c>
      <c r="BU13" s="108"/>
      <c r="BV13" s="110" t="str">
        <f t="shared" si="21"/>
        <v/>
      </c>
      <c r="BW13" s="109" t="str">
        <f t="shared" si="22"/>
        <v/>
      </c>
      <c r="BX13" s="108"/>
      <c r="BY13" s="110" t="str">
        <f t="shared" si="23"/>
        <v/>
      </c>
      <c r="BZ13" s="109" t="str">
        <f t="shared" si="24"/>
        <v/>
      </c>
      <c r="CA13" s="108"/>
      <c r="CB13" s="110" t="str">
        <f t="shared" si="25"/>
        <v/>
      </c>
      <c r="CC13" s="109" t="str">
        <f t="shared" si="26"/>
        <v/>
      </c>
      <c r="CD13" s="108"/>
      <c r="CE13" s="110" t="str">
        <f t="shared" si="27"/>
        <v/>
      </c>
      <c r="CF13" s="109" t="str">
        <f t="shared" si="28"/>
        <v/>
      </c>
      <c r="CG13" s="108"/>
      <c r="CH13" s="110" t="str">
        <f t="shared" si="29"/>
        <v/>
      </c>
      <c r="CI13" s="109" t="str">
        <f t="shared" si="30"/>
        <v/>
      </c>
      <c r="CJ13" s="108"/>
      <c r="CK13" s="110" t="str">
        <f t="shared" si="31"/>
        <v/>
      </c>
      <c r="CL13" s="109" t="str">
        <f t="shared" si="32"/>
        <v/>
      </c>
      <c r="CM13" s="108"/>
      <c r="CN13" s="110" t="str">
        <f t="shared" si="33"/>
        <v/>
      </c>
      <c r="CO13" s="109" t="str">
        <f t="shared" si="34"/>
        <v/>
      </c>
      <c r="CP13" s="108"/>
      <c r="CQ13" s="110" t="str">
        <f t="shared" si="35"/>
        <v/>
      </c>
      <c r="CR13" s="109" t="str">
        <f t="shared" si="36"/>
        <v/>
      </c>
      <c r="CS13" s="108"/>
      <c r="CT13" s="110" t="str">
        <f t="shared" si="37"/>
        <v/>
      </c>
      <c r="CU13" s="109" t="str">
        <f t="shared" si="38"/>
        <v/>
      </c>
      <c r="CV13" s="108"/>
      <c r="CW13" s="110" t="str">
        <f t="shared" si="39"/>
        <v/>
      </c>
      <c r="CX13" s="109" t="str">
        <f t="shared" si="40"/>
        <v/>
      </c>
      <c r="CY13" s="108"/>
      <c r="CZ13" s="110" t="str">
        <f t="shared" si="41"/>
        <v/>
      </c>
      <c r="DA13" s="109" t="str">
        <f t="shared" si="42"/>
        <v/>
      </c>
      <c r="DB13" s="108"/>
      <c r="DC13" s="110" t="str">
        <f t="shared" si="43"/>
        <v/>
      </c>
      <c r="DD13" s="109" t="str">
        <f t="shared" si="44"/>
        <v/>
      </c>
      <c r="DE13" s="108"/>
      <c r="DF13" s="110" t="str">
        <f t="shared" si="45"/>
        <v/>
      </c>
      <c r="DG13" s="109" t="str">
        <f t="shared" si="46"/>
        <v/>
      </c>
      <c r="DH13" s="108"/>
      <c r="DI13" s="110" t="str">
        <f t="shared" si="47"/>
        <v/>
      </c>
      <c r="DJ13" s="109" t="str">
        <f t="shared" si="48"/>
        <v/>
      </c>
      <c r="DK13" s="108"/>
      <c r="DL13" s="110" t="str">
        <f t="shared" si="49"/>
        <v/>
      </c>
      <c r="DM13" s="109" t="str">
        <f t="shared" si="50"/>
        <v/>
      </c>
      <c r="DN13" s="108"/>
      <c r="DO13" s="110" t="str">
        <f t="shared" si="51"/>
        <v/>
      </c>
      <c r="DP13" s="109" t="str">
        <f t="shared" si="52"/>
        <v/>
      </c>
      <c r="DQ13" s="108"/>
      <c r="DR13" s="110" t="str">
        <f t="shared" si="53"/>
        <v/>
      </c>
      <c r="DS13" s="109" t="str">
        <f t="shared" si="54"/>
        <v/>
      </c>
      <c r="DT13" s="108"/>
      <c r="DU13" s="110" t="str">
        <f t="shared" si="55"/>
        <v/>
      </c>
      <c r="DV13" s="109" t="str">
        <f t="shared" si="56"/>
        <v/>
      </c>
      <c r="DW13" s="108"/>
      <c r="DX13" s="110" t="str">
        <f t="shared" si="57"/>
        <v/>
      </c>
      <c r="DY13" s="109" t="str">
        <f t="shared" si="58"/>
        <v/>
      </c>
      <c r="DZ13" s="108"/>
      <c r="EA13" s="110" t="str">
        <f t="shared" si="59"/>
        <v/>
      </c>
      <c r="EB13" s="109" t="str">
        <f t="shared" si="60"/>
        <v/>
      </c>
      <c r="EC13" s="108"/>
      <c r="ED13" s="110" t="str">
        <f t="shared" si="61"/>
        <v/>
      </c>
      <c r="EE13" s="109" t="str">
        <f t="shared" si="62"/>
        <v/>
      </c>
      <c r="EF13" s="108"/>
      <c r="EG13" s="151" t="str">
        <f t="shared" si="63"/>
        <v/>
      </c>
      <c r="EH13" s="109" t="str">
        <f t="shared" si="64"/>
        <v/>
      </c>
      <c r="EI13" s="403"/>
      <c r="EJ13" s="110" t="str">
        <f t="shared" si="65"/>
        <v/>
      </c>
      <c r="EK13" s="109" t="str">
        <f t="shared" si="66"/>
        <v/>
      </c>
      <c r="EL13" s="260"/>
      <c r="EM13" s="110" t="str">
        <f t="shared" si="67"/>
        <v/>
      </c>
      <c r="EN13" s="109" t="str">
        <f t="shared" si="68"/>
        <v/>
      </c>
      <c r="EO13" s="108"/>
      <c r="EP13" s="110" t="str">
        <f t="shared" si="69"/>
        <v/>
      </c>
      <c r="EQ13" s="109" t="str">
        <f t="shared" si="70"/>
        <v/>
      </c>
      <c r="ER13" s="108"/>
      <c r="ES13" s="110" t="str">
        <f t="shared" si="71"/>
        <v/>
      </c>
      <c r="ET13" s="109" t="str">
        <f t="shared" si="72"/>
        <v/>
      </c>
      <c r="EU13" s="108"/>
      <c r="EV13" s="110" t="str">
        <f t="shared" si="73"/>
        <v/>
      </c>
      <c r="EW13" s="109" t="str">
        <f t="shared" si="74"/>
        <v/>
      </c>
      <c r="EX13" s="108"/>
      <c r="EY13" s="110" t="str">
        <f t="shared" si="75"/>
        <v/>
      </c>
      <c r="EZ13" s="109" t="str">
        <f t="shared" si="76"/>
        <v/>
      </c>
      <c r="FA13" s="403"/>
      <c r="FB13" s="110" t="str">
        <f t="shared" si="77"/>
        <v/>
      </c>
      <c r="FC13" s="109" t="str">
        <f t="shared" si="78"/>
        <v/>
      </c>
      <c r="FD13" s="260"/>
      <c r="FE13" s="110" t="str">
        <f t="shared" si="79"/>
        <v/>
      </c>
      <c r="FF13" s="109" t="str">
        <f t="shared" si="80"/>
        <v/>
      </c>
      <c r="FG13" s="260"/>
      <c r="FH13" s="110" t="str">
        <f t="shared" si="81"/>
        <v/>
      </c>
      <c r="FI13" s="109" t="str">
        <f t="shared" si="82"/>
        <v/>
      </c>
      <c r="FJ13" s="108"/>
      <c r="FK13" s="110" t="str">
        <f t="shared" si="83"/>
        <v/>
      </c>
      <c r="FL13" s="109" t="str">
        <f t="shared" si="84"/>
        <v/>
      </c>
      <c r="FM13" s="108"/>
      <c r="FN13" s="110" t="str">
        <f t="shared" si="85"/>
        <v/>
      </c>
      <c r="FO13" s="109" t="str">
        <f t="shared" si="86"/>
        <v/>
      </c>
      <c r="FP13" s="108"/>
      <c r="FQ13" s="110" t="str">
        <f t="shared" si="87"/>
        <v/>
      </c>
      <c r="FR13" s="109" t="str">
        <f t="shared" si="88"/>
        <v/>
      </c>
      <c r="FS13" s="108"/>
      <c r="FT13" s="110" t="str">
        <f t="shared" si="89"/>
        <v/>
      </c>
      <c r="FU13" s="109" t="str">
        <f t="shared" si="90"/>
        <v/>
      </c>
      <c r="FV13" s="108"/>
      <c r="FW13" s="110" t="str">
        <f t="shared" si="91"/>
        <v/>
      </c>
      <c r="FX13" s="109" t="str">
        <f t="shared" si="92"/>
        <v/>
      </c>
      <c r="FY13" s="108"/>
      <c r="FZ13" s="110" t="str">
        <f t="shared" si="93"/>
        <v/>
      </c>
      <c r="GA13" s="109" t="str">
        <f t="shared" si="94"/>
        <v/>
      </c>
      <c r="GB13" s="108"/>
      <c r="GC13" s="110" t="str">
        <f t="shared" si="95"/>
        <v/>
      </c>
      <c r="GD13" s="109" t="str">
        <f t="shared" si="96"/>
        <v/>
      </c>
      <c r="GE13" s="108"/>
      <c r="GF13" s="110" t="str">
        <f t="shared" si="97"/>
        <v/>
      </c>
      <c r="GG13" s="109" t="str">
        <f t="shared" si="98"/>
        <v/>
      </c>
      <c r="GH13" s="108"/>
      <c r="GI13" s="110" t="str">
        <f t="shared" si="99"/>
        <v/>
      </c>
      <c r="GJ13" s="109" t="str">
        <f t="shared" si="100"/>
        <v/>
      </c>
      <c r="GK13" s="108"/>
      <c r="GL13" s="110" t="str">
        <f t="shared" si="101"/>
        <v/>
      </c>
      <c r="GM13" s="109" t="str">
        <f t="shared" si="102"/>
        <v/>
      </c>
      <c r="GN13" s="108"/>
      <c r="GO13" s="110" t="str">
        <f t="shared" si="103"/>
        <v/>
      </c>
      <c r="GP13" s="109" t="str">
        <f t="shared" si="104"/>
        <v/>
      </c>
      <c r="GQ13" s="108"/>
      <c r="GR13" s="110" t="str">
        <f t="shared" si="105"/>
        <v/>
      </c>
      <c r="GS13" s="109" t="str">
        <f t="shared" si="106"/>
        <v/>
      </c>
      <c r="GT13" s="108"/>
      <c r="GU13" s="110" t="str">
        <f t="shared" si="107"/>
        <v/>
      </c>
      <c r="GV13" s="109" t="str">
        <f t="shared" si="108"/>
        <v/>
      </c>
      <c r="GW13" s="108"/>
      <c r="GX13" s="110" t="str">
        <f t="shared" si="109"/>
        <v/>
      </c>
      <c r="GY13" s="109" t="str">
        <f t="shared" si="110"/>
        <v/>
      </c>
      <c r="GZ13" s="108"/>
      <c r="HA13" s="110" t="str">
        <f t="shared" si="111"/>
        <v/>
      </c>
      <c r="HB13" s="109" t="str">
        <f t="shared" si="112"/>
        <v/>
      </c>
      <c r="HC13" s="108"/>
      <c r="HD13" s="110" t="str">
        <f t="shared" si="113"/>
        <v/>
      </c>
      <c r="HE13" s="109" t="str">
        <f t="shared" si="114"/>
        <v/>
      </c>
      <c r="HF13" s="108"/>
      <c r="HG13" s="110" t="str">
        <f t="shared" si="115"/>
        <v/>
      </c>
      <c r="HH13" s="109" t="str">
        <f t="shared" si="116"/>
        <v/>
      </c>
      <c r="HI13" s="108"/>
      <c r="HJ13" s="110" t="str">
        <f t="shared" si="117"/>
        <v/>
      </c>
      <c r="HK13" s="109" t="str">
        <f t="shared" si="118"/>
        <v/>
      </c>
      <c r="HL13" s="108"/>
      <c r="HM13" s="110" t="str">
        <f t="shared" si="119"/>
        <v/>
      </c>
      <c r="HN13" s="109" t="str">
        <f t="shared" si="120"/>
        <v/>
      </c>
      <c r="HO13" s="108"/>
      <c r="HP13" s="110" t="str">
        <f t="shared" si="121"/>
        <v/>
      </c>
      <c r="HQ13" s="109" t="str">
        <f t="shared" si="122"/>
        <v/>
      </c>
      <c r="HR13" s="108"/>
      <c r="HS13" s="110" t="str">
        <f t="shared" si="123"/>
        <v/>
      </c>
      <c r="HT13" s="109" t="str">
        <f t="shared" si="124"/>
        <v/>
      </c>
      <c r="HU13" s="108"/>
      <c r="HV13" s="151" t="str">
        <f t="shared" si="125"/>
        <v/>
      </c>
      <c r="HW13" s="109" t="str">
        <f t="shared" si="126"/>
        <v/>
      </c>
      <c r="HX13" s="403"/>
      <c r="HY13" s="110" t="str">
        <f t="shared" si="127"/>
        <v/>
      </c>
      <c r="HZ13" s="109" t="str">
        <f t="shared" si="128"/>
        <v/>
      </c>
      <c r="IA13" s="260"/>
      <c r="IB13" s="110" t="str">
        <f t="shared" si="129"/>
        <v/>
      </c>
      <c r="IC13" s="109" t="str">
        <f t="shared" si="130"/>
        <v/>
      </c>
      <c r="ID13" s="108"/>
      <c r="IE13" s="110" t="str">
        <f t="shared" si="131"/>
        <v/>
      </c>
      <c r="IF13" s="109" t="str">
        <f t="shared" si="132"/>
        <v/>
      </c>
      <c r="IG13" s="108"/>
      <c r="IH13" s="110" t="str">
        <f t="shared" si="133"/>
        <v/>
      </c>
      <c r="II13" s="109" t="str">
        <f t="shared" si="134"/>
        <v/>
      </c>
      <c r="IJ13" s="108"/>
      <c r="IK13" s="110" t="str">
        <f t="shared" si="135"/>
        <v/>
      </c>
      <c r="IL13" s="109" t="str">
        <f t="shared" si="136"/>
        <v/>
      </c>
      <c r="IM13" s="108"/>
      <c r="IN13" s="110" t="str">
        <f t="shared" si="137"/>
        <v/>
      </c>
      <c r="IO13" s="109" t="str">
        <f t="shared" si="138"/>
        <v/>
      </c>
      <c r="IP13" s="403"/>
      <c r="IQ13" s="110" t="str">
        <f t="shared" si="139"/>
        <v/>
      </c>
      <c r="IR13" s="109" t="str">
        <f t="shared" si="140"/>
        <v/>
      </c>
      <c r="IS13" s="260"/>
      <c r="IT13" s="110" t="str">
        <f t="shared" si="141"/>
        <v/>
      </c>
      <c r="IU13" s="109" t="str">
        <f t="shared" si="142"/>
        <v/>
      </c>
      <c r="IV13" s="260"/>
      <c r="IW13" s="110" t="str">
        <f t="shared" si="143"/>
        <v/>
      </c>
      <c r="IX13" s="109" t="str">
        <f t="shared" si="144"/>
        <v/>
      </c>
      <c r="IY13" s="108"/>
      <c r="IZ13" s="110" t="str">
        <f t="shared" si="145"/>
        <v/>
      </c>
      <c r="JA13" s="109" t="str">
        <f t="shared" si="146"/>
        <v/>
      </c>
      <c r="JB13" s="108"/>
      <c r="JC13" s="110" t="str">
        <f t="shared" si="147"/>
        <v/>
      </c>
      <c r="JD13" s="109" t="str">
        <f t="shared" si="148"/>
        <v/>
      </c>
      <c r="JE13" s="108"/>
      <c r="JF13" s="110" t="str">
        <f t="shared" si="149"/>
        <v/>
      </c>
      <c r="JG13" s="109" t="str">
        <f t="shared" si="150"/>
        <v/>
      </c>
      <c r="JH13" s="108"/>
      <c r="JI13" s="110" t="str">
        <f t="shared" si="151"/>
        <v/>
      </c>
      <c r="JJ13" s="109" t="str">
        <f t="shared" si="152"/>
        <v/>
      </c>
      <c r="JK13" s="108"/>
      <c r="JL13" s="110" t="str">
        <f t="shared" si="153"/>
        <v/>
      </c>
      <c r="JM13" s="109" t="str">
        <f t="shared" si="154"/>
        <v/>
      </c>
      <c r="JN13" s="108"/>
      <c r="JO13" s="110" t="str">
        <f t="shared" si="155"/>
        <v/>
      </c>
      <c r="JP13" s="109" t="str">
        <f t="shared" si="156"/>
        <v/>
      </c>
      <c r="JQ13" s="108"/>
      <c r="JR13" s="110" t="str">
        <f t="shared" si="157"/>
        <v/>
      </c>
      <c r="JS13" s="109" t="str">
        <f t="shared" si="158"/>
        <v/>
      </c>
      <c r="JT13" s="108"/>
      <c r="JU13" s="110" t="str">
        <f t="shared" si="159"/>
        <v/>
      </c>
      <c r="JV13" s="109" t="str">
        <f t="shared" si="160"/>
        <v/>
      </c>
      <c r="JW13" s="108"/>
      <c r="JX13" s="110" t="str">
        <f t="shared" si="161"/>
        <v/>
      </c>
      <c r="JY13" s="109" t="str">
        <f t="shared" si="162"/>
        <v/>
      </c>
      <c r="JZ13" s="108"/>
      <c r="KA13" s="110" t="str">
        <f t="shared" si="163"/>
        <v/>
      </c>
      <c r="KB13" s="109" t="str">
        <f t="shared" si="164"/>
        <v/>
      </c>
      <c r="KC13" s="108"/>
      <c r="KD13" s="110" t="str">
        <f t="shared" si="165"/>
        <v/>
      </c>
      <c r="KE13" s="109" t="str">
        <f t="shared" si="166"/>
        <v/>
      </c>
      <c r="KF13" s="108"/>
      <c r="KG13" s="110" t="str">
        <f t="shared" si="167"/>
        <v/>
      </c>
      <c r="KH13" s="109" t="str">
        <f t="shared" si="168"/>
        <v/>
      </c>
      <c r="KI13" s="108"/>
      <c r="KJ13" s="110" t="str">
        <f t="shared" si="169"/>
        <v/>
      </c>
      <c r="KK13" s="109" t="str">
        <f t="shared" si="170"/>
        <v/>
      </c>
      <c r="KL13" s="108"/>
      <c r="KM13" s="110" t="str">
        <f t="shared" si="171"/>
        <v/>
      </c>
      <c r="KN13" s="109" t="str">
        <f t="shared" si="172"/>
        <v/>
      </c>
      <c r="KO13" s="108"/>
      <c r="KP13" s="110" t="str">
        <f t="shared" si="173"/>
        <v/>
      </c>
      <c r="KQ13" s="109" t="str">
        <f t="shared" si="174"/>
        <v/>
      </c>
      <c r="KR13" s="108"/>
      <c r="KS13" s="110" t="str">
        <f t="shared" si="175"/>
        <v/>
      </c>
      <c r="KT13" s="109" t="str">
        <f t="shared" si="176"/>
        <v/>
      </c>
      <c r="KU13" s="108"/>
      <c r="KV13" s="110" t="str">
        <f t="shared" si="177"/>
        <v/>
      </c>
      <c r="KW13" s="109" t="str">
        <f t="shared" si="178"/>
        <v/>
      </c>
      <c r="KX13" s="108"/>
      <c r="KY13" s="110" t="str">
        <f t="shared" si="179"/>
        <v/>
      </c>
      <c r="KZ13" s="109" t="str">
        <f t="shared" si="180"/>
        <v/>
      </c>
      <c r="LA13" s="108"/>
      <c r="LB13" s="110" t="str">
        <f t="shared" si="181"/>
        <v/>
      </c>
      <c r="LC13" s="109" t="str">
        <f t="shared" si="182"/>
        <v/>
      </c>
      <c r="LD13" s="108"/>
      <c r="LE13" s="110" t="str">
        <f t="shared" si="183"/>
        <v/>
      </c>
      <c r="LF13" s="109" t="str">
        <f t="shared" si="184"/>
        <v/>
      </c>
      <c r="LG13" s="108"/>
      <c r="LH13" s="110" t="str">
        <f t="shared" si="185"/>
        <v/>
      </c>
      <c r="LI13" s="109" t="str">
        <f t="shared" si="186"/>
        <v/>
      </c>
      <c r="LJ13" s="108"/>
      <c r="LK13" s="151" t="str">
        <f t="shared" si="187"/>
        <v/>
      </c>
    </row>
    <row r="14" spans="1:323" ht="24.75" customHeight="1" x14ac:dyDescent="0.2">
      <c r="A14" s="120" t="s">
        <v>22</v>
      </c>
      <c r="B14" s="150" t="str">
        <f>IFERROR(VLOOKUP($D14,[1]受注ﾌｧｲﾙ!$A$3:$BZ$1314,5,FALSE),"-")</f>
        <v>-</v>
      </c>
      <c r="C14" s="154" t="str">
        <f>IFERROR(VLOOKUP($D14,[1]受注ﾌｧｲﾙ!$A$3:$BZ$1314,6,FALSE),"-")</f>
        <v>-</v>
      </c>
      <c r="D14" s="435"/>
      <c r="E14" s="39" t="str">
        <f>IFERROR(VLOOKUP($D14,[1]受注ﾌｧｲﾙ!$A$3:$BZ$1314,17,FALSE),"-")</f>
        <v>-</v>
      </c>
      <c r="F14" s="5" t="str">
        <f>IFERROR(VLOOKUP($D14,[1]受注ﾌｧｲﾙ!$A$3:$BZ$1314,18,FALSE),"-")</f>
        <v>-</v>
      </c>
      <c r="G14" s="5" t="str">
        <f>IFERROR(VLOOKUP($D14,[1]受注ﾌｧｲﾙ!$A$3:$BZ$1314,19,FALSE),"-")</f>
        <v>-</v>
      </c>
      <c r="H14" s="5" t="str">
        <f>IFERROR(VLOOKUP($D14,[1]受注ﾌｧｲﾙ!$A$3:$BZ$1314,20,FALSE),"-")</f>
        <v>-</v>
      </c>
      <c r="I14" s="5" t="str">
        <f>IFERROR(VLOOKUP($D14,[1]受注ﾌｧｲﾙ!$A$3:$BZ$1314,21,FALSE),"-")</f>
        <v>-</v>
      </c>
      <c r="J14" s="15" t="str">
        <f>IFERROR(VLOOKUP($D14,[1]受注ﾌｧｲﾙ!$A$3:$BZ$1314,22,FALSE),"-")</f>
        <v>-</v>
      </c>
      <c r="K14" s="5" t="str">
        <f>IFERROR(VLOOKUP($D14,[1]受注ﾌｧｲﾙ!$A$3:$BZ$1314,8,FALSE),"-")</f>
        <v>-</v>
      </c>
      <c r="L14" s="5" t="str">
        <f>IFERROR(VLOOKUP($D14,[1]受注ﾌｧｲﾙ!$A$3:$BZ$1314,9,FALSE),"-")</f>
        <v>-</v>
      </c>
      <c r="M14" s="5" t="str">
        <f>IFERROR(VLOOKUP($D14,[1]受注ﾌｧｲﾙ!$A$3:$BZ$1314,10,FALSE),"-")</f>
        <v>-</v>
      </c>
      <c r="N14" s="5" t="str">
        <f>IFERROR(VLOOKUP($D14,[1]受注ﾌｧｲﾙ!$A$3:$BZ$1314,11,FALSE),"-")</f>
        <v>-</v>
      </c>
      <c r="O14" s="15" t="str">
        <f>IFERROR(VLOOKUP($D14,[1]受注ﾌｧｲﾙ!$A$3:$BZ$1314,13,FALSE),"-")</f>
        <v>-</v>
      </c>
      <c r="P14" s="5" t="str">
        <f>IFERROR(VLOOKUP($D14,[1]受注ﾌｧｲﾙ!$A$3:$BZ$1314,15,FALSE),"-")</f>
        <v>-</v>
      </c>
      <c r="Q14" s="40" t="str">
        <f>IFERROR((VLOOKUP($D14,[1]受注ﾌｧｲﾙ!$A$3:$BZ$1314,16,FALSE)*J14),"-")</f>
        <v>-</v>
      </c>
      <c r="R14" s="40" t="str">
        <f>IFERROR(VLOOKUP($D14,[5]加工日報検反!$A$5:$DZ$1000,107,FALSE),"-")</f>
        <v>-</v>
      </c>
      <c r="S14" s="5" t="str">
        <f>IFERROR(VLOOKUP($D14,[1]受注ﾌｧｲﾙ!$A$3:$BZ$1314,26,FALSE),"-")</f>
        <v>-</v>
      </c>
      <c r="T14" s="86" t="str">
        <f>IFERROR(VLOOKUP($D14,[1]受注ﾌｧｲﾙ!$A$3:$BZ$1314,23,FALSE),"-")</f>
        <v>-</v>
      </c>
      <c r="U14" s="4"/>
      <c r="V14" s="3"/>
      <c r="W14" s="4" t="str">
        <f>IFERROR(VLOOKUP($D14,[1]受注ﾌｧｲﾙ!$A$3:$BZ$1314,25,FALSE),"-")</f>
        <v>-</v>
      </c>
      <c r="X14" s="4" t="str">
        <f>IFERROR(VLOOKUP($D14,[1]受注ﾌｧｲﾙ!$A$3:$BZ$1314,32,FALSE),"-")</f>
        <v>-</v>
      </c>
      <c r="Y14" s="4" t="str">
        <f>IFERROR(VLOOKUP($D14,[1]受注ﾌｧｲﾙ!$A$3:$BZ$1314,33,FALSE),"-")</f>
        <v>-</v>
      </c>
      <c r="Z14" s="4" t="str">
        <f t="shared" si="0"/>
        <v>-</v>
      </c>
      <c r="AA14" s="57" t="str">
        <f>IFERROR(VLOOKUP($D14,[5]加工日報検反!$A$5:$DZ$1000,2,FALSE),"-")</f>
        <v>-</v>
      </c>
      <c r="AB14" s="58" t="str">
        <f>IFERROR(VLOOKUP($D14,[5]加工日報検反!$A$5:$DZ$1000,108,FALSE),"-")</f>
        <v>-</v>
      </c>
      <c r="AC14" s="21">
        <f t="shared" si="1"/>
        <v>0</v>
      </c>
      <c r="AD14" s="410" t="str">
        <f>IFERROR(VLOOKUP($D14,[1]受注ﾌｧｲﾙ!$A$3:$BZ$1314,27,FALSE),"-")&amp;"　"&amp;IFERROR(VLOOKUP($D14,[1]受注ﾌｧｲﾙ!$A$3:$BZ$1314,28,FALSE),"-")&amp;"　"&amp;IFERROR(VLOOKUP($D14,[1]受注ﾌｧｲﾙ!$A$3:$BZ$1314,29,FALSE),"-")</f>
        <v>-　-　-</v>
      </c>
      <c r="AE14" s="3"/>
      <c r="AF14" s="31" t="str">
        <f>IFERROR(VLOOKUP($D14,[5]加工日報検反!$A$5:$DZ$1000,94,FALSE),"-")</f>
        <v>-</v>
      </c>
      <c r="AG14" s="38" t="str">
        <f>IFERROR(VLOOKUP($D14,[1]受注ﾌｧｲﾙ!$A$3:$BZ$1314,2,FALSE),"-")</f>
        <v>-</v>
      </c>
      <c r="AH14" s="38" t="str">
        <f>IFERROR(VLOOKUP($D14,[1]受注ﾌｧｲﾙ!$A$3:$BZ$1314,3,FALSE),"-")</f>
        <v>-</v>
      </c>
      <c r="AI14" s="43" t="str">
        <f>IFERROR(VLOOKUP($D14,[1]受注ﾌｧｲﾙ!$A$3:$BZ$1314,31,FALSE),"-")</f>
        <v>-</v>
      </c>
      <c r="AJ14" s="43" t="str">
        <f>IFERROR(VLOOKUP($D14,[1]受注ﾌｧｲﾙ!$A$3:$BZ$1314,12,FALSE),"-")</f>
        <v>-</v>
      </c>
      <c r="AK14" s="228" t="str">
        <f>IFERROR(VLOOKUP($D14,[1]受注ﾌｧｲﾙ!$A$3:$BZ$1314,24,FALSE),"-")</f>
        <v>-</v>
      </c>
      <c r="AL14" s="3"/>
      <c r="AM14" s="3"/>
      <c r="AN14" s="3"/>
      <c r="AO14" s="3"/>
      <c r="AP14" s="521"/>
      <c r="AQ14" s="43" t="s">
        <v>520</v>
      </c>
      <c r="AR14" s="3"/>
      <c r="AS14" s="109" t="str">
        <f t="shared" si="2"/>
        <v/>
      </c>
      <c r="AT14" s="403"/>
      <c r="AU14" s="110" t="str">
        <f t="shared" si="3"/>
        <v/>
      </c>
      <c r="AV14" s="109" t="str">
        <f t="shared" si="4"/>
        <v/>
      </c>
      <c r="AW14" s="260"/>
      <c r="AX14" s="110" t="str">
        <f t="shared" si="5"/>
        <v/>
      </c>
      <c r="AY14" s="109" t="str">
        <f t="shared" si="6"/>
        <v/>
      </c>
      <c r="AZ14" s="108"/>
      <c r="BA14" s="110" t="str">
        <f t="shared" si="7"/>
        <v/>
      </c>
      <c r="BB14" s="109" t="str">
        <f t="shared" si="8"/>
        <v/>
      </c>
      <c r="BC14" s="108"/>
      <c r="BD14" s="110" t="str">
        <f t="shared" si="9"/>
        <v/>
      </c>
      <c r="BE14" s="109" t="str">
        <f t="shared" si="10"/>
        <v/>
      </c>
      <c r="BF14" s="108"/>
      <c r="BG14" s="110" t="str">
        <f t="shared" si="11"/>
        <v/>
      </c>
      <c r="BH14" s="109" t="str">
        <f t="shared" si="12"/>
        <v/>
      </c>
      <c r="BI14" s="108"/>
      <c r="BJ14" s="110" t="str">
        <f t="shared" si="13"/>
        <v/>
      </c>
      <c r="BK14" s="109" t="str">
        <f t="shared" si="14"/>
        <v/>
      </c>
      <c r="BL14" s="403"/>
      <c r="BM14" s="110" t="str">
        <f t="shared" si="15"/>
        <v/>
      </c>
      <c r="BN14" s="109" t="str">
        <f t="shared" si="16"/>
        <v/>
      </c>
      <c r="BO14" s="260"/>
      <c r="BP14" s="110" t="str">
        <f t="shared" si="17"/>
        <v/>
      </c>
      <c r="BQ14" s="109" t="str">
        <f t="shared" si="18"/>
        <v/>
      </c>
      <c r="BR14" s="260"/>
      <c r="BS14" s="110" t="str">
        <f t="shared" si="19"/>
        <v/>
      </c>
      <c r="BT14" s="109" t="str">
        <f t="shared" si="20"/>
        <v/>
      </c>
      <c r="BU14" s="108"/>
      <c r="BV14" s="110" t="str">
        <f t="shared" si="21"/>
        <v/>
      </c>
      <c r="BW14" s="109" t="str">
        <f t="shared" si="22"/>
        <v/>
      </c>
      <c r="BX14" s="108"/>
      <c r="BY14" s="110" t="str">
        <f t="shared" si="23"/>
        <v/>
      </c>
      <c r="BZ14" s="109" t="str">
        <f t="shared" si="24"/>
        <v/>
      </c>
      <c r="CA14" s="108"/>
      <c r="CB14" s="110" t="str">
        <f t="shared" si="25"/>
        <v/>
      </c>
      <c r="CC14" s="109" t="str">
        <f t="shared" si="26"/>
        <v/>
      </c>
      <c r="CD14" s="108"/>
      <c r="CE14" s="110" t="str">
        <f t="shared" si="27"/>
        <v/>
      </c>
      <c r="CF14" s="109" t="str">
        <f t="shared" si="28"/>
        <v/>
      </c>
      <c r="CG14" s="108"/>
      <c r="CH14" s="110" t="str">
        <f t="shared" si="29"/>
        <v/>
      </c>
      <c r="CI14" s="109" t="str">
        <f t="shared" si="30"/>
        <v/>
      </c>
      <c r="CJ14" s="108"/>
      <c r="CK14" s="110" t="str">
        <f t="shared" si="31"/>
        <v/>
      </c>
      <c r="CL14" s="109" t="str">
        <f t="shared" si="32"/>
        <v/>
      </c>
      <c r="CM14" s="108"/>
      <c r="CN14" s="110" t="str">
        <f t="shared" si="33"/>
        <v/>
      </c>
      <c r="CO14" s="109" t="str">
        <f t="shared" si="34"/>
        <v/>
      </c>
      <c r="CP14" s="108"/>
      <c r="CQ14" s="110" t="str">
        <f t="shared" si="35"/>
        <v/>
      </c>
      <c r="CR14" s="109" t="str">
        <f t="shared" si="36"/>
        <v/>
      </c>
      <c r="CS14" s="108"/>
      <c r="CT14" s="110" t="str">
        <f t="shared" si="37"/>
        <v/>
      </c>
      <c r="CU14" s="109" t="str">
        <f t="shared" si="38"/>
        <v/>
      </c>
      <c r="CV14" s="108"/>
      <c r="CW14" s="110" t="str">
        <f t="shared" si="39"/>
        <v/>
      </c>
      <c r="CX14" s="109" t="str">
        <f t="shared" si="40"/>
        <v/>
      </c>
      <c r="CY14" s="108"/>
      <c r="CZ14" s="110" t="str">
        <f t="shared" si="41"/>
        <v/>
      </c>
      <c r="DA14" s="109" t="str">
        <f t="shared" si="42"/>
        <v/>
      </c>
      <c r="DB14" s="108"/>
      <c r="DC14" s="110" t="str">
        <f t="shared" si="43"/>
        <v/>
      </c>
      <c r="DD14" s="109" t="str">
        <f t="shared" si="44"/>
        <v/>
      </c>
      <c r="DE14" s="108"/>
      <c r="DF14" s="110" t="str">
        <f t="shared" si="45"/>
        <v/>
      </c>
      <c r="DG14" s="109" t="str">
        <f t="shared" si="46"/>
        <v/>
      </c>
      <c r="DH14" s="108"/>
      <c r="DI14" s="110" t="str">
        <f t="shared" si="47"/>
        <v/>
      </c>
      <c r="DJ14" s="109" t="str">
        <f t="shared" si="48"/>
        <v/>
      </c>
      <c r="DK14" s="108"/>
      <c r="DL14" s="110" t="str">
        <f t="shared" si="49"/>
        <v/>
      </c>
      <c r="DM14" s="109" t="str">
        <f t="shared" si="50"/>
        <v/>
      </c>
      <c r="DN14" s="108"/>
      <c r="DO14" s="110" t="str">
        <f t="shared" si="51"/>
        <v/>
      </c>
      <c r="DP14" s="109" t="str">
        <f t="shared" si="52"/>
        <v/>
      </c>
      <c r="DQ14" s="108"/>
      <c r="DR14" s="110" t="str">
        <f t="shared" si="53"/>
        <v/>
      </c>
      <c r="DS14" s="109" t="str">
        <f t="shared" si="54"/>
        <v/>
      </c>
      <c r="DT14" s="108"/>
      <c r="DU14" s="110" t="str">
        <f t="shared" si="55"/>
        <v/>
      </c>
      <c r="DV14" s="109" t="str">
        <f t="shared" si="56"/>
        <v/>
      </c>
      <c r="DW14" s="108"/>
      <c r="DX14" s="110" t="str">
        <f t="shared" si="57"/>
        <v/>
      </c>
      <c r="DY14" s="109" t="str">
        <f t="shared" si="58"/>
        <v/>
      </c>
      <c r="DZ14" s="108"/>
      <c r="EA14" s="110" t="str">
        <f t="shared" si="59"/>
        <v/>
      </c>
      <c r="EB14" s="109" t="str">
        <f t="shared" si="60"/>
        <v/>
      </c>
      <c r="EC14" s="108"/>
      <c r="ED14" s="110" t="str">
        <f t="shared" si="61"/>
        <v/>
      </c>
      <c r="EE14" s="109" t="str">
        <f t="shared" si="62"/>
        <v/>
      </c>
      <c r="EF14" s="108"/>
      <c r="EG14" s="151" t="str">
        <f t="shared" si="63"/>
        <v/>
      </c>
      <c r="EH14" s="109" t="str">
        <f t="shared" si="64"/>
        <v/>
      </c>
      <c r="EI14" s="403"/>
      <c r="EJ14" s="110" t="str">
        <f t="shared" si="65"/>
        <v/>
      </c>
      <c r="EK14" s="109" t="str">
        <f t="shared" si="66"/>
        <v/>
      </c>
      <c r="EL14" s="260"/>
      <c r="EM14" s="110" t="str">
        <f t="shared" si="67"/>
        <v/>
      </c>
      <c r="EN14" s="109" t="str">
        <f t="shared" si="68"/>
        <v/>
      </c>
      <c r="EO14" s="108"/>
      <c r="EP14" s="110" t="str">
        <f t="shared" si="69"/>
        <v/>
      </c>
      <c r="EQ14" s="109" t="str">
        <f t="shared" si="70"/>
        <v/>
      </c>
      <c r="ER14" s="108"/>
      <c r="ES14" s="110" t="str">
        <f t="shared" si="71"/>
        <v/>
      </c>
      <c r="ET14" s="109" t="str">
        <f t="shared" si="72"/>
        <v/>
      </c>
      <c r="EU14" s="108"/>
      <c r="EV14" s="110" t="str">
        <f t="shared" si="73"/>
        <v/>
      </c>
      <c r="EW14" s="109" t="str">
        <f t="shared" si="74"/>
        <v/>
      </c>
      <c r="EX14" s="108"/>
      <c r="EY14" s="110" t="str">
        <f t="shared" si="75"/>
        <v/>
      </c>
      <c r="EZ14" s="109" t="str">
        <f t="shared" si="76"/>
        <v/>
      </c>
      <c r="FA14" s="403"/>
      <c r="FB14" s="110" t="str">
        <f t="shared" si="77"/>
        <v/>
      </c>
      <c r="FC14" s="109" t="str">
        <f t="shared" si="78"/>
        <v/>
      </c>
      <c r="FD14" s="260"/>
      <c r="FE14" s="110" t="str">
        <f t="shared" si="79"/>
        <v/>
      </c>
      <c r="FF14" s="109" t="str">
        <f t="shared" si="80"/>
        <v/>
      </c>
      <c r="FG14" s="260"/>
      <c r="FH14" s="110" t="str">
        <f t="shared" si="81"/>
        <v/>
      </c>
      <c r="FI14" s="109" t="str">
        <f t="shared" si="82"/>
        <v/>
      </c>
      <c r="FJ14" s="108"/>
      <c r="FK14" s="110" t="str">
        <f t="shared" si="83"/>
        <v/>
      </c>
      <c r="FL14" s="109" t="str">
        <f t="shared" si="84"/>
        <v/>
      </c>
      <c r="FM14" s="108"/>
      <c r="FN14" s="110" t="str">
        <f t="shared" si="85"/>
        <v/>
      </c>
      <c r="FO14" s="109" t="str">
        <f t="shared" si="86"/>
        <v/>
      </c>
      <c r="FP14" s="108"/>
      <c r="FQ14" s="110" t="str">
        <f t="shared" si="87"/>
        <v/>
      </c>
      <c r="FR14" s="109" t="str">
        <f t="shared" si="88"/>
        <v/>
      </c>
      <c r="FS14" s="108"/>
      <c r="FT14" s="110" t="str">
        <f t="shared" si="89"/>
        <v/>
      </c>
      <c r="FU14" s="109" t="str">
        <f t="shared" si="90"/>
        <v/>
      </c>
      <c r="FV14" s="108"/>
      <c r="FW14" s="110" t="str">
        <f t="shared" si="91"/>
        <v/>
      </c>
      <c r="FX14" s="109" t="str">
        <f t="shared" si="92"/>
        <v/>
      </c>
      <c r="FY14" s="108"/>
      <c r="FZ14" s="110" t="str">
        <f t="shared" si="93"/>
        <v/>
      </c>
      <c r="GA14" s="109" t="str">
        <f t="shared" si="94"/>
        <v/>
      </c>
      <c r="GB14" s="108"/>
      <c r="GC14" s="110" t="str">
        <f t="shared" si="95"/>
        <v/>
      </c>
      <c r="GD14" s="109" t="str">
        <f t="shared" si="96"/>
        <v/>
      </c>
      <c r="GE14" s="108"/>
      <c r="GF14" s="110" t="str">
        <f t="shared" si="97"/>
        <v/>
      </c>
      <c r="GG14" s="109" t="str">
        <f t="shared" si="98"/>
        <v/>
      </c>
      <c r="GH14" s="108"/>
      <c r="GI14" s="110" t="str">
        <f t="shared" si="99"/>
        <v/>
      </c>
      <c r="GJ14" s="109" t="str">
        <f t="shared" si="100"/>
        <v/>
      </c>
      <c r="GK14" s="108"/>
      <c r="GL14" s="110" t="str">
        <f t="shared" si="101"/>
        <v/>
      </c>
      <c r="GM14" s="109" t="str">
        <f t="shared" si="102"/>
        <v/>
      </c>
      <c r="GN14" s="108"/>
      <c r="GO14" s="110" t="str">
        <f t="shared" si="103"/>
        <v/>
      </c>
      <c r="GP14" s="109" t="str">
        <f t="shared" si="104"/>
        <v/>
      </c>
      <c r="GQ14" s="108"/>
      <c r="GR14" s="110" t="str">
        <f t="shared" si="105"/>
        <v/>
      </c>
      <c r="GS14" s="109" t="str">
        <f t="shared" si="106"/>
        <v/>
      </c>
      <c r="GT14" s="108"/>
      <c r="GU14" s="110" t="str">
        <f t="shared" si="107"/>
        <v/>
      </c>
      <c r="GV14" s="109" t="str">
        <f t="shared" si="108"/>
        <v/>
      </c>
      <c r="GW14" s="108"/>
      <c r="GX14" s="110" t="str">
        <f t="shared" si="109"/>
        <v/>
      </c>
      <c r="GY14" s="109" t="str">
        <f t="shared" si="110"/>
        <v/>
      </c>
      <c r="GZ14" s="108"/>
      <c r="HA14" s="110" t="str">
        <f t="shared" si="111"/>
        <v/>
      </c>
      <c r="HB14" s="109" t="str">
        <f t="shared" si="112"/>
        <v/>
      </c>
      <c r="HC14" s="108"/>
      <c r="HD14" s="110" t="str">
        <f t="shared" si="113"/>
        <v/>
      </c>
      <c r="HE14" s="109" t="str">
        <f t="shared" si="114"/>
        <v/>
      </c>
      <c r="HF14" s="108"/>
      <c r="HG14" s="110" t="str">
        <f t="shared" si="115"/>
        <v/>
      </c>
      <c r="HH14" s="109" t="str">
        <f t="shared" si="116"/>
        <v/>
      </c>
      <c r="HI14" s="108"/>
      <c r="HJ14" s="110" t="str">
        <f t="shared" si="117"/>
        <v/>
      </c>
      <c r="HK14" s="109" t="str">
        <f t="shared" si="118"/>
        <v/>
      </c>
      <c r="HL14" s="108"/>
      <c r="HM14" s="110" t="str">
        <f t="shared" si="119"/>
        <v/>
      </c>
      <c r="HN14" s="109" t="str">
        <f t="shared" si="120"/>
        <v/>
      </c>
      <c r="HO14" s="108"/>
      <c r="HP14" s="110" t="str">
        <f t="shared" si="121"/>
        <v/>
      </c>
      <c r="HQ14" s="109" t="str">
        <f t="shared" si="122"/>
        <v/>
      </c>
      <c r="HR14" s="108"/>
      <c r="HS14" s="110" t="str">
        <f t="shared" si="123"/>
        <v/>
      </c>
      <c r="HT14" s="109" t="str">
        <f t="shared" si="124"/>
        <v/>
      </c>
      <c r="HU14" s="108"/>
      <c r="HV14" s="151" t="str">
        <f t="shared" si="125"/>
        <v/>
      </c>
      <c r="HW14" s="109" t="str">
        <f t="shared" si="126"/>
        <v/>
      </c>
      <c r="HX14" s="403"/>
      <c r="HY14" s="110" t="str">
        <f t="shared" si="127"/>
        <v/>
      </c>
      <c r="HZ14" s="109" t="str">
        <f t="shared" si="128"/>
        <v/>
      </c>
      <c r="IA14" s="260"/>
      <c r="IB14" s="110" t="str">
        <f t="shared" si="129"/>
        <v/>
      </c>
      <c r="IC14" s="109" t="str">
        <f t="shared" si="130"/>
        <v/>
      </c>
      <c r="ID14" s="108"/>
      <c r="IE14" s="110" t="str">
        <f t="shared" si="131"/>
        <v/>
      </c>
      <c r="IF14" s="109" t="str">
        <f t="shared" si="132"/>
        <v/>
      </c>
      <c r="IG14" s="108"/>
      <c r="IH14" s="110" t="str">
        <f t="shared" si="133"/>
        <v/>
      </c>
      <c r="II14" s="109" t="str">
        <f t="shared" si="134"/>
        <v/>
      </c>
      <c r="IJ14" s="108"/>
      <c r="IK14" s="110" t="str">
        <f t="shared" si="135"/>
        <v/>
      </c>
      <c r="IL14" s="109" t="str">
        <f t="shared" si="136"/>
        <v/>
      </c>
      <c r="IM14" s="108"/>
      <c r="IN14" s="110" t="str">
        <f t="shared" si="137"/>
        <v/>
      </c>
      <c r="IO14" s="109" t="str">
        <f t="shared" si="138"/>
        <v/>
      </c>
      <c r="IP14" s="403"/>
      <c r="IQ14" s="110" t="str">
        <f t="shared" si="139"/>
        <v/>
      </c>
      <c r="IR14" s="109" t="str">
        <f t="shared" si="140"/>
        <v/>
      </c>
      <c r="IS14" s="260"/>
      <c r="IT14" s="110" t="str">
        <f t="shared" si="141"/>
        <v/>
      </c>
      <c r="IU14" s="109" t="str">
        <f t="shared" si="142"/>
        <v/>
      </c>
      <c r="IV14" s="260"/>
      <c r="IW14" s="110" t="str">
        <f t="shared" si="143"/>
        <v/>
      </c>
      <c r="IX14" s="109" t="str">
        <f t="shared" si="144"/>
        <v/>
      </c>
      <c r="IY14" s="108"/>
      <c r="IZ14" s="110" t="str">
        <f t="shared" si="145"/>
        <v/>
      </c>
      <c r="JA14" s="109" t="str">
        <f t="shared" si="146"/>
        <v/>
      </c>
      <c r="JB14" s="108"/>
      <c r="JC14" s="110" t="str">
        <f t="shared" si="147"/>
        <v/>
      </c>
      <c r="JD14" s="109" t="str">
        <f t="shared" si="148"/>
        <v/>
      </c>
      <c r="JE14" s="108"/>
      <c r="JF14" s="110" t="str">
        <f t="shared" si="149"/>
        <v/>
      </c>
      <c r="JG14" s="109" t="str">
        <f t="shared" si="150"/>
        <v/>
      </c>
      <c r="JH14" s="108"/>
      <c r="JI14" s="110" t="str">
        <f t="shared" si="151"/>
        <v/>
      </c>
      <c r="JJ14" s="109" t="str">
        <f t="shared" si="152"/>
        <v/>
      </c>
      <c r="JK14" s="108"/>
      <c r="JL14" s="110" t="str">
        <f t="shared" si="153"/>
        <v/>
      </c>
      <c r="JM14" s="109" t="str">
        <f t="shared" si="154"/>
        <v/>
      </c>
      <c r="JN14" s="108"/>
      <c r="JO14" s="110" t="str">
        <f t="shared" si="155"/>
        <v/>
      </c>
      <c r="JP14" s="109" t="str">
        <f t="shared" si="156"/>
        <v/>
      </c>
      <c r="JQ14" s="108"/>
      <c r="JR14" s="110" t="str">
        <f t="shared" si="157"/>
        <v/>
      </c>
      <c r="JS14" s="109" t="str">
        <f t="shared" si="158"/>
        <v/>
      </c>
      <c r="JT14" s="108"/>
      <c r="JU14" s="110" t="str">
        <f t="shared" si="159"/>
        <v/>
      </c>
      <c r="JV14" s="109" t="str">
        <f t="shared" si="160"/>
        <v/>
      </c>
      <c r="JW14" s="108"/>
      <c r="JX14" s="110" t="str">
        <f t="shared" si="161"/>
        <v/>
      </c>
      <c r="JY14" s="109" t="str">
        <f t="shared" si="162"/>
        <v/>
      </c>
      <c r="JZ14" s="108"/>
      <c r="KA14" s="110" t="str">
        <f t="shared" si="163"/>
        <v/>
      </c>
      <c r="KB14" s="109" t="str">
        <f t="shared" si="164"/>
        <v/>
      </c>
      <c r="KC14" s="108"/>
      <c r="KD14" s="110" t="str">
        <f t="shared" si="165"/>
        <v/>
      </c>
      <c r="KE14" s="109" t="str">
        <f t="shared" si="166"/>
        <v/>
      </c>
      <c r="KF14" s="108"/>
      <c r="KG14" s="110" t="str">
        <f t="shared" si="167"/>
        <v/>
      </c>
      <c r="KH14" s="109" t="str">
        <f t="shared" si="168"/>
        <v/>
      </c>
      <c r="KI14" s="108"/>
      <c r="KJ14" s="110" t="str">
        <f t="shared" si="169"/>
        <v/>
      </c>
      <c r="KK14" s="109" t="str">
        <f t="shared" si="170"/>
        <v/>
      </c>
      <c r="KL14" s="108"/>
      <c r="KM14" s="110" t="str">
        <f t="shared" si="171"/>
        <v/>
      </c>
      <c r="KN14" s="109" t="str">
        <f t="shared" si="172"/>
        <v/>
      </c>
      <c r="KO14" s="108"/>
      <c r="KP14" s="110" t="str">
        <f t="shared" si="173"/>
        <v/>
      </c>
      <c r="KQ14" s="109" t="str">
        <f t="shared" si="174"/>
        <v/>
      </c>
      <c r="KR14" s="108"/>
      <c r="KS14" s="110" t="str">
        <f t="shared" si="175"/>
        <v/>
      </c>
      <c r="KT14" s="109" t="str">
        <f t="shared" si="176"/>
        <v/>
      </c>
      <c r="KU14" s="108"/>
      <c r="KV14" s="110" t="str">
        <f t="shared" si="177"/>
        <v/>
      </c>
      <c r="KW14" s="109" t="str">
        <f t="shared" si="178"/>
        <v/>
      </c>
      <c r="KX14" s="108"/>
      <c r="KY14" s="110" t="str">
        <f t="shared" si="179"/>
        <v/>
      </c>
      <c r="KZ14" s="109" t="str">
        <f t="shared" si="180"/>
        <v/>
      </c>
      <c r="LA14" s="108"/>
      <c r="LB14" s="110" t="str">
        <f t="shared" si="181"/>
        <v/>
      </c>
      <c r="LC14" s="109" t="str">
        <f t="shared" si="182"/>
        <v/>
      </c>
      <c r="LD14" s="108"/>
      <c r="LE14" s="110" t="str">
        <f t="shared" si="183"/>
        <v/>
      </c>
      <c r="LF14" s="109" t="str">
        <f t="shared" si="184"/>
        <v/>
      </c>
      <c r="LG14" s="108"/>
      <c r="LH14" s="110" t="str">
        <f t="shared" si="185"/>
        <v/>
      </c>
      <c r="LI14" s="109" t="str">
        <f t="shared" si="186"/>
        <v/>
      </c>
      <c r="LJ14" s="108"/>
      <c r="LK14" s="151" t="str">
        <f t="shared" si="187"/>
        <v/>
      </c>
    </row>
    <row r="15" spans="1:323" ht="24.75" customHeight="1" x14ac:dyDescent="0.2">
      <c r="A15" s="120" t="s">
        <v>22</v>
      </c>
      <c r="B15" s="150" t="str">
        <f>IFERROR(VLOOKUP($D15,[1]受注ﾌｧｲﾙ!$A$3:$BZ$1314,5,FALSE),"-")</f>
        <v>-</v>
      </c>
      <c r="C15" s="154" t="str">
        <f>IFERROR(VLOOKUP($D15,[1]受注ﾌｧｲﾙ!$A$3:$BZ$1314,6,FALSE),"-")</f>
        <v>-</v>
      </c>
      <c r="D15" s="435"/>
      <c r="E15" s="39" t="str">
        <f>IFERROR(VLOOKUP($D15,[1]受注ﾌｧｲﾙ!$A$3:$BZ$1314,17,FALSE),"-")</f>
        <v>-</v>
      </c>
      <c r="F15" s="5" t="str">
        <f>IFERROR(VLOOKUP($D15,[1]受注ﾌｧｲﾙ!$A$3:$BZ$1314,18,FALSE),"-")</f>
        <v>-</v>
      </c>
      <c r="G15" s="5" t="str">
        <f>IFERROR(VLOOKUP($D15,[1]受注ﾌｧｲﾙ!$A$3:$BZ$1314,19,FALSE),"-")</f>
        <v>-</v>
      </c>
      <c r="H15" s="5" t="str">
        <f>IFERROR(VLOOKUP($D15,[1]受注ﾌｧｲﾙ!$A$3:$BZ$1314,20,FALSE),"-")</f>
        <v>-</v>
      </c>
      <c r="I15" s="5" t="str">
        <f>IFERROR(VLOOKUP($D15,[1]受注ﾌｧｲﾙ!$A$3:$BZ$1314,21,FALSE),"-")</f>
        <v>-</v>
      </c>
      <c r="J15" s="15" t="str">
        <f>IFERROR(VLOOKUP($D15,[1]受注ﾌｧｲﾙ!$A$3:$BZ$1314,22,FALSE),"-")</f>
        <v>-</v>
      </c>
      <c r="K15" s="5" t="str">
        <f>IFERROR(VLOOKUP($D15,[1]受注ﾌｧｲﾙ!$A$3:$BZ$1314,8,FALSE),"-")</f>
        <v>-</v>
      </c>
      <c r="L15" s="5" t="str">
        <f>IFERROR(VLOOKUP($D15,[1]受注ﾌｧｲﾙ!$A$3:$BZ$1314,9,FALSE),"-")</f>
        <v>-</v>
      </c>
      <c r="M15" s="5" t="str">
        <f>IFERROR(VLOOKUP($D15,[1]受注ﾌｧｲﾙ!$A$3:$BZ$1314,10,FALSE),"-")</f>
        <v>-</v>
      </c>
      <c r="N15" s="5" t="str">
        <f>IFERROR(VLOOKUP($D15,[1]受注ﾌｧｲﾙ!$A$3:$BZ$1314,11,FALSE),"-")</f>
        <v>-</v>
      </c>
      <c r="O15" s="15" t="str">
        <f>IFERROR(VLOOKUP($D15,[1]受注ﾌｧｲﾙ!$A$3:$BZ$1314,13,FALSE),"-")</f>
        <v>-</v>
      </c>
      <c r="P15" s="5" t="str">
        <f>IFERROR(VLOOKUP($D15,[1]受注ﾌｧｲﾙ!$A$3:$BZ$1314,15,FALSE),"-")</f>
        <v>-</v>
      </c>
      <c r="Q15" s="40" t="str">
        <f>IFERROR((VLOOKUP($D15,[1]受注ﾌｧｲﾙ!$A$3:$BZ$1314,16,FALSE)*J15),"-")</f>
        <v>-</v>
      </c>
      <c r="R15" s="40" t="str">
        <f>IFERROR(VLOOKUP($D15,[5]加工日報検反!$A$5:$DZ$1000,107,FALSE),"-")</f>
        <v>-</v>
      </c>
      <c r="S15" s="5" t="str">
        <f>IFERROR(VLOOKUP($D15,[1]受注ﾌｧｲﾙ!$A$3:$BZ$1314,26,FALSE),"-")</f>
        <v>-</v>
      </c>
      <c r="T15" s="86" t="str">
        <f>IFERROR(VLOOKUP($D15,[1]受注ﾌｧｲﾙ!$A$3:$BZ$1314,23,FALSE),"-")</f>
        <v>-</v>
      </c>
      <c r="U15" s="4"/>
      <c r="V15" s="3"/>
      <c r="W15" s="4" t="str">
        <f>IFERROR(VLOOKUP($D15,[1]受注ﾌｧｲﾙ!$A$3:$BZ$1314,25,FALSE),"-")</f>
        <v>-</v>
      </c>
      <c r="X15" s="4" t="str">
        <f>IFERROR(VLOOKUP($D15,[1]受注ﾌｧｲﾙ!$A$3:$BZ$1314,32,FALSE),"-")</f>
        <v>-</v>
      </c>
      <c r="Y15" s="4" t="str">
        <f>IFERROR(VLOOKUP($D15,[1]受注ﾌｧｲﾙ!$A$3:$BZ$1314,33,FALSE),"-")</f>
        <v>-</v>
      </c>
      <c r="Z15" s="4" t="str">
        <f t="shared" si="0"/>
        <v>-</v>
      </c>
      <c r="AA15" s="57" t="str">
        <f>IFERROR(VLOOKUP($D15,[5]加工日報検反!$A$5:$DZ$1000,2,FALSE),"-")</f>
        <v>-</v>
      </c>
      <c r="AB15" s="58" t="str">
        <f>IFERROR(VLOOKUP($D15,[5]加工日報検反!$A$5:$DZ$1000,108,FALSE),"-")</f>
        <v>-</v>
      </c>
      <c r="AC15" s="21">
        <f t="shared" si="1"/>
        <v>0</v>
      </c>
      <c r="AD15" s="410" t="str">
        <f>IFERROR(VLOOKUP($D15,[1]受注ﾌｧｲﾙ!$A$3:$BZ$1314,27,FALSE),"-")&amp;"　"&amp;IFERROR(VLOOKUP($D15,[1]受注ﾌｧｲﾙ!$A$3:$BZ$1314,28,FALSE),"-")&amp;"　"&amp;IFERROR(VLOOKUP($D15,[1]受注ﾌｧｲﾙ!$A$3:$BZ$1314,29,FALSE),"-")</f>
        <v>-　-　-</v>
      </c>
      <c r="AE15" s="3"/>
      <c r="AF15" s="31" t="str">
        <f>IFERROR(VLOOKUP($D15,[5]加工日報検反!$A$5:$DZ$1000,94,FALSE),"-")</f>
        <v>-</v>
      </c>
      <c r="AG15" s="38" t="str">
        <f>IFERROR(VLOOKUP($D15,[1]受注ﾌｧｲﾙ!$A$3:$BZ$1314,2,FALSE),"-")</f>
        <v>-</v>
      </c>
      <c r="AH15" s="38" t="str">
        <f>IFERROR(VLOOKUP($D15,[1]受注ﾌｧｲﾙ!$A$3:$BZ$1314,3,FALSE),"-")</f>
        <v>-</v>
      </c>
      <c r="AI15" s="43" t="str">
        <f>IFERROR(VLOOKUP($D15,[1]受注ﾌｧｲﾙ!$A$3:$BZ$1314,31,FALSE),"-")</f>
        <v>-</v>
      </c>
      <c r="AJ15" s="43" t="str">
        <f>IFERROR(VLOOKUP($D15,[1]受注ﾌｧｲﾙ!$A$3:$BZ$1314,12,FALSE),"-")</f>
        <v>-</v>
      </c>
      <c r="AK15" s="228" t="str">
        <f>IFERROR(VLOOKUP($D15,[1]受注ﾌｧｲﾙ!$A$3:$BZ$1314,24,FALSE),"-")</f>
        <v>-</v>
      </c>
      <c r="AL15" s="3"/>
      <c r="AM15" s="3"/>
      <c r="AN15" s="3"/>
      <c r="AO15" s="3"/>
      <c r="AP15" s="521"/>
      <c r="AQ15" s="43" t="s">
        <v>520</v>
      </c>
      <c r="AR15" s="3"/>
      <c r="AS15" s="109" t="str">
        <f t="shared" si="2"/>
        <v/>
      </c>
      <c r="AT15" s="403"/>
      <c r="AU15" s="110" t="str">
        <f t="shared" si="3"/>
        <v/>
      </c>
      <c r="AV15" s="109" t="str">
        <f t="shared" si="4"/>
        <v/>
      </c>
      <c r="AW15" s="260"/>
      <c r="AX15" s="110" t="str">
        <f t="shared" si="5"/>
        <v/>
      </c>
      <c r="AY15" s="109" t="str">
        <f t="shared" si="6"/>
        <v/>
      </c>
      <c r="AZ15" s="108"/>
      <c r="BA15" s="110" t="str">
        <f t="shared" si="7"/>
        <v/>
      </c>
      <c r="BB15" s="109" t="str">
        <f t="shared" si="8"/>
        <v/>
      </c>
      <c r="BC15" s="108"/>
      <c r="BD15" s="110" t="str">
        <f t="shared" si="9"/>
        <v/>
      </c>
      <c r="BE15" s="109" t="str">
        <f t="shared" si="10"/>
        <v/>
      </c>
      <c r="BF15" s="108"/>
      <c r="BG15" s="110" t="str">
        <f t="shared" si="11"/>
        <v/>
      </c>
      <c r="BH15" s="109" t="str">
        <f t="shared" si="12"/>
        <v/>
      </c>
      <c r="BI15" s="108"/>
      <c r="BJ15" s="110" t="str">
        <f t="shared" si="13"/>
        <v/>
      </c>
      <c r="BK15" s="109" t="str">
        <f t="shared" si="14"/>
        <v/>
      </c>
      <c r="BL15" s="403"/>
      <c r="BM15" s="110" t="str">
        <f t="shared" si="15"/>
        <v/>
      </c>
      <c r="BN15" s="109" t="str">
        <f t="shared" si="16"/>
        <v/>
      </c>
      <c r="BO15" s="260"/>
      <c r="BP15" s="110" t="str">
        <f t="shared" si="17"/>
        <v/>
      </c>
      <c r="BQ15" s="109" t="str">
        <f t="shared" si="18"/>
        <v/>
      </c>
      <c r="BR15" s="260"/>
      <c r="BS15" s="110" t="str">
        <f t="shared" si="19"/>
        <v/>
      </c>
      <c r="BT15" s="109" t="str">
        <f t="shared" si="20"/>
        <v/>
      </c>
      <c r="BU15" s="108"/>
      <c r="BV15" s="110" t="str">
        <f t="shared" si="21"/>
        <v/>
      </c>
      <c r="BW15" s="109" t="str">
        <f t="shared" si="22"/>
        <v/>
      </c>
      <c r="BX15" s="108"/>
      <c r="BY15" s="110" t="str">
        <f t="shared" si="23"/>
        <v/>
      </c>
      <c r="BZ15" s="109" t="str">
        <f t="shared" si="24"/>
        <v/>
      </c>
      <c r="CA15" s="108"/>
      <c r="CB15" s="110" t="str">
        <f t="shared" si="25"/>
        <v/>
      </c>
      <c r="CC15" s="109" t="str">
        <f t="shared" si="26"/>
        <v/>
      </c>
      <c r="CD15" s="108"/>
      <c r="CE15" s="110" t="str">
        <f t="shared" si="27"/>
        <v/>
      </c>
      <c r="CF15" s="109" t="str">
        <f t="shared" si="28"/>
        <v/>
      </c>
      <c r="CG15" s="108"/>
      <c r="CH15" s="110" t="str">
        <f t="shared" si="29"/>
        <v/>
      </c>
      <c r="CI15" s="109" t="str">
        <f t="shared" si="30"/>
        <v/>
      </c>
      <c r="CJ15" s="108"/>
      <c r="CK15" s="110" t="str">
        <f t="shared" si="31"/>
        <v/>
      </c>
      <c r="CL15" s="109" t="str">
        <f t="shared" si="32"/>
        <v/>
      </c>
      <c r="CM15" s="108"/>
      <c r="CN15" s="110" t="str">
        <f t="shared" si="33"/>
        <v/>
      </c>
      <c r="CO15" s="109" t="str">
        <f t="shared" si="34"/>
        <v/>
      </c>
      <c r="CP15" s="108"/>
      <c r="CQ15" s="110" t="str">
        <f t="shared" si="35"/>
        <v/>
      </c>
      <c r="CR15" s="109" t="str">
        <f t="shared" si="36"/>
        <v/>
      </c>
      <c r="CS15" s="108"/>
      <c r="CT15" s="110" t="str">
        <f t="shared" si="37"/>
        <v/>
      </c>
      <c r="CU15" s="109" t="str">
        <f t="shared" si="38"/>
        <v/>
      </c>
      <c r="CV15" s="108"/>
      <c r="CW15" s="110" t="str">
        <f t="shared" si="39"/>
        <v/>
      </c>
      <c r="CX15" s="109" t="str">
        <f t="shared" si="40"/>
        <v/>
      </c>
      <c r="CY15" s="108"/>
      <c r="CZ15" s="110" t="str">
        <f t="shared" si="41"/>
        <v/>
      </c>
      <c r="DA15" s="109" t="str">
        <f t="shared" si="42"/>
        <v/>
      </c>
      <c r="DB15" s="108"/>
      <c r="DC15" s="110" t="str">
        <f t="shared" si="43"/>
        <v/>
      </c>
      <c r="DD15" s="109" t="str">
        <f t="shared" si="44"/>
        <v/>
      </c>
      <c r="DE15" s="108"/>
      <c r="DF15" s="110" t="str">
        <f t="shared" si="45"/>
        <v/>
      </c>
      <c r="DG15" s="109" t="str">
        <f t="shared" si="46"/>
        <v/>
      </c>
      <c r="DH15" s="108"/>
      <c r="DI15" s="110" t="str">
        <f t="shared" si="47"/>
        <v/>
      </c>
      <c r="DJ15" s="109" t="str">
        <f t="shared" si="48"/>
        <v/>
      </c>
      <c r="DK15" s="108"/>
      <c r="DL15" s="110" t="str">
        <f t="shared" si="49"/>
        <v/>
      </c>
      <c r="DM15" s="109" t="str">
        <f t="shared" si="50"/>
        <v/>
      </c>
      <c r="DN15" s="108"/>
      <c r="DO15" s="110" t="str">
        <f t="shared" si="51"/>
        <v/>
      </c>
      <c r="DP15" s="109" t="str">
        <f t="shared" si="52"/>
        <v/>
      </c>
      <c r="DQ15" s="108"/>
      <c r="DR15" s="110" t="str">
        <f t="shared" si="53"/>
        <v/>
      </c>
      <c r="DS15" s="109" t="str">
        <f t="shared" si="54"/>
        <v/>
      </c>
      <c r="DT15" s="108"/>
      <c r="DU15" s="110" t="str">
        <f t="shared" si="55"/>
        <v/>
      </c>
      <c r="DV15" s="109" t="str">
        <f t="shared" si="56"/>
        <v/>
      </c>
      <c r="DW15" s="108"/>
      <c r="DX15" s="110" t="str">
        <f t="shared" si="57"/>
        <v/>
      </c>
      <c r="DY15" s="109" t="str">
        <f t="shared" si="58"/>
        <v/>
      </c>
      <c r="DZ15" s="108"/>
      <c r="EA15" s="110" t="str">
        <f t="shared" si="59"/>
        <v/>
      </c>
      <c r="EB15" s="109" t="str">
        <f t="shared" si="60"/>
        <v/>
      </c>
      <c r="EC15" s="108"/>
      <c r="ED15" s="110" t="str">
        <f t="shared" si="61"/>
        <v/>
      </c>
      <c r="EE15" s="109" t="str">
        <f t="shared" si="62"/>
        <v/>
      </c>
      <c r="EF15" s="108"/>
      <c r="EG15" s="151" t="str">
        <f t="shared" si="63"/>
        <v/>
      </c>
      <c r="EH15" s="109" t="str">
        <f t="shared" si="64"/>
        <v/>
      </c>
      <c r="EI15" s="403"/>
      <c r="EJ15" s="110" t="str">
        <f t="shared" si="65"/>
        <v/>
      </c>
      <c r="EK15" s="109" t="str">
        <f t="shared" si="66"/>
        <v/>
      </c>
      <c r="EL15" s="260"/>
      <c r="EM15" s="110" t="str">
        <f t="shared" si="67"/>
        <v/>
      </c>
      <c r="EN15" s="109" t="str">
        <f t="shared" si="68"/>
        <v/>
      </c>
      <c r="EO15" s="108"/>
      <c r="EP15" s="110" t="str">
        <f t="shared" si="69"/>
        <v/>
      </c>
      <c r="EQ15" s="109" t="str">
        <f t="shared" si="70"/>
        <v/>
      </c>
      <c r="ER15" s="108"/>
      <c r="ES15" s="110" t="str">
        <f t="shared" si="71"/>
        <v/>
      </c>
      <c r="ET15" s="109" t="str">
        <f t="shared" si="72"/>
        <v/>
      </c>
      <c r="EU15" s="108"/>
      <c r="EV15" s="110" t="str">
        <f t="shared" si="73"/>
        <v/>
      </c>
      <c r="EW15" s="109" t="str">
        <f t="shared" si="74"/>
        <v/>
      </c>
      <c r="EX15" s="108"/>
      <c r="EY15" s="110" t="str">
        <f t="shared" si="75"/>
        <v/>
      </c>
      <c r="EZ15" s="109" t="str">
        <f t="shared" si="76"/>
        <v/>
      </c>
      <c r="FA15" s="403"/>
      <c r="FB15" s="110" t="str">
        <f t="shared" si="77"/>
        <v/>
      </c>
      <c r="FC15" s="109" t="str">
        <f t="shared" si="78"/>
        <v/>
      </c>
      <c r="FD15" s="260"/>
      <c r="FE15" s="110" t="str">
        <f t="shared" si="79"/>
        <v/>
      </c>
      <c r="FF15" s="109" t="str">
        <f t="shared" si="80"/>
        <v/>
      </c>
      <c r="FG15" s="260"/>
      <c r="FH15" s="110" t="str">
        <f t="shared" si="81"/>
        <v/>
      </c>
      <c r="FI15" s="109" t="str">
        <f t="shared" si="82"/>
        <v/>
      </c>
      <c r="FJ15" s="108"/>
      <c r="FK15" s="110" t="str">
        <f t="shared" si="83"/>
        <v/>
      </c>
      <c r="FL15" s="109" t="str">
        <f t="shared" si="84"/>
        <v/>
      </c>
      <c r="FM15" s="108"/>
      <c r="FN15" s="110" t="str">
        <f t="shared" si="85"/>
        <v/>
      </c>
      <c r="FO15" s="109" t="str">
        <f t="shared" si="86"/>
        <v/>
      </c>
      <c r="FP15" s="108"/>
      <c r="FQ15" s="110" t="str">
        <f t="shared" si="87"/>
        <v/>
      </c>
      <c r="FR15" s="109" t="str">
        <f t="shared" si="88"/>
        <v/>
      </c>
      <c r="FS15" s="108"/>
      <c r="FT15" s="110" t="str">
        <f t="shared" si="89"/>
        <v/>
      </c>
      <c r="FU15" s="109" t="str">
        <f t="shared" si="90"/>
        <v/>
      </c>
      <c r="FV15" s="108"/>
      <c r="FW15" s="110" t="str">
        <f t="shared" si="91"/>
        <v/>
      </c>
      <c r="FX15" s="109" t="str">
        <f t="shared" si="92"/>
        <v/>
      </c>
      <c r="FY15" s="108"/>
      <c r="FZ15" s="110" t="str">
        <f t="shared" si="93"/>
        <v/>
      </c>
      <c r="GA15" s="109" t="str">
        <f t="shared" si="94"/>
        <v/>
      </c>
      <c r="GB15" s="108"/>
      <c r="GC15" s="110" t="str">
        <f t="shared" si="95"/>
        <v/>
      </c>
      <c r="GD15" s="109" t="str">
        <f t="shared" si="96"/>
        <v/>
      </c>
      <c r="GE15" s="108"/>
      <c r="GF15" s="110" t="str">
        <f t="shared" si="97"/>
        <v/>
      </c>
      <c r="GG15" s="109" t="str">
        <f t="shared" si="98"/>
        <v/>
      </c>
      <c r="GH15" s="108"/>
      <c r="GI15" s="110" t="str">
        <f t="shared" si="99"/>
        <v/>
      </c>
      <c r="GJ15" s="109" t="str">
        <f t="shared" si="100"/>
        <v/>
      </c>
      <c r="GK15" s="108"/>
      <c r="GL15" s="110" t="str">
        <f t="shared" si="101"/>
        <v/>
      </c>
      <c r="GM15" s="109" t="str">
        <f t="shared" si="102"/>
        <v/>
      </c>
      <c r="GN15" s="108"/>
      <c r="GO15" s="110" t="str">
        <f t="shared" si="103"/>
        <v/>
      </c>
      <c r="GP15" s="109" t="str">
        <f t="shared" si="104"/>
        <v/>
      </c>
      <c r="GQ15" s="108"/>
      <c r="GR15" s="110" t="str">
        <f t="shared" si="105"/>
        <v/>
      </c>
      <c r="GS15" s="109" t="str">
        <f t="shared" si="106"/>
        <v/>
      </c>
      <c r="GT15" s="108"/>
      <c r="GU15" s="110" t="str">
        <f t="shared" si="107"/>
        <v/>
      </c>
      <c r="GV15" s="109" t="str">
        <f t="shared" si="108"/>
        <v/>
      </c>
      <c r="GW15" s="108"/>
      <c r="GX15" s="110" t="str">
        <f t="shared" si="109"/>
        <v/>
      </c>
      <c r="GY15" s="109" t="str">
        <f t="shared" si="110"/>
        <v/>
      </c>
      <c r="GZ15" s="108"/>
      <c r="HA15" s="110" t="str">
        <f t="shared" si="111"/>
        <v/>
      </c>
      <c r="HB15" s="109" t="str">
        <f t="shared" si="112"/>
        <v/>
      </c>
      <c r="HC15" s="108"/>
      <c r="HD15" s="110" t="str">
        <f t="shared" si="113"/>
        <v/>
      </c>
      <c r="HE15" s="109" t="str">
        <f t="shared" si="114"/>
        <v/>
      </c>
      <c r="HF15" s="108"/>
      <c r="HG15" s="110" t="str">
        <f t="shared" si="115"/>
        <v/>
      </c>
      <c r="HH15" s="109" t="str">
        <f t="shared" si="116"/>
        <v/>
      </c>
      <c r="HI15" s="108"/>
      <c r="HJ15" s="110" t="str">
        <f t="shared" si="117"/>
        <v/>
      </c>
      <c r="HK15" s="109" t="str">
        <f t="shared" si="118"/>
        <v/>
      </c>
      <c r="HL15" s="108"/>
      <c r="HM15" s="110" t="str">
        <f t="shared" si="119"/>
        <v/>
      </c>
      <c r="HN15" s="109" t="str">
        <f t="shared" si="120"/>
        <v/>
      </c>
      <c r="HO15" s="108"/>
      <c r="HP15" s="110" t="str">
        <f t="shared" si="121"/>
        <v/>
      </c>
      <c r="HQ15" s="109" t="str">
        <f t="shared" si="122"/>
        <v/>
      </c>
      <c r="HR15" s="108"/>
      <c r="HS15" s="110" t="str">
        <f t="shared" si="123"/>
        <v/>
      </c>
      <c r="HT15" s="109" t="str">
        <f t="shared" si="124"/>
        <v/>
      </c>
      <c r="HU15" s="108"/>
      <c r="HV15" s="151" t="str">
        <f t="shared" si="125"/>
        <v/>
      </c>
      <c r="HW15" s="109" t="str">
        <f t="shared" si="126"/>
        <v/>
      </c>
      <c r="HX15" s="403"/>
      <c r="HY15" s="110" t="str">
        <f t="shared" si="127"/>
        <v/>
      </c>
      <c r="HZ15" s="109" t="str">
        <f t="shared" si="128"/>
        <v/>
      </c>
      <c r="IA15" s="260"/>
      <c r="IB15" s="110" t="str">
        <f t="shared" si="129"/>
        <v/>
      </c>
      <c r="IC15" s="109" t="str">
        <f t="shared" si="130"/>
        <v/>
      </c>
      <c r="ID15" s="108"/>
      <c r="IE15" s="110" t="str">
        <f t="shared" si="131"/>
        <v/>
      </c>
      <c r="IF15" s="109" t="str">
        <f t="shared" si="132"/>
        <v/>
      </c>
      <c r="IG15" s="108"/>
      <c r="IH15" s="110" t="str">
        <f t="shared" si="133"/>
        <v/>
      </c>
      <c r="II15" s="109" t="str">
        <f t="shared" si="134"/>
        <v/>
      </c>
      <c r="IJ15" s="108"/>
      <c r="IK15" s="110" t="str">
        <f t="shared" si="135"/>
        <v/>
      </c>
      <c r="IL15" s="109" t="str">
        <f t="shared" si="136"/>
        <v/>
      </c>
      <c r="IM15" s="108"/>
      <c r="IN15" s="110" t="str">
        <f t="shared" si="137"/>
        <v/>
      </c>
      <c r="IO15" s="109" t="str">
        <f t="shared" si="138"/>
        <v/>
      </c>
      <c r="IP15" s="403"/>
      <c r="IQ15" s="110" t="str">
        <f t="shared" si="139"/>
        <v/>
      </c>
      <c r="IR15" s="109" t="str">
        <f t="shared" si="140"/>
        <v/>
      </c>
      <c r="IS15" s="260"/>
      <c r="IT15" s="110" t="str">
        <f t="shared" si="141"/>
        <v/>
      </c>
      <c r="IU15" s="109" t="str">
        <f t="shared" si="142"/>
        <v/>
      </c>
      <c r="IV15" s="260"/>
      <c r="IW15" s="110" t="str">
        <f t="shared" si="143"/>
        <v/>
      </c>
      <c r="IX15" s="109" t="str">
        <f t="shared" si="144"/>
        <v/>
      </c>
      <c r="IY15" s="108"/>
      <c r="IZ15" s="110" t="str">
        <f t="shared" si="145"/>
        <v/>
      </c>
      <c r="JA15" s="109" t="str">
        <f t="shared" si="146"/>
        <v/>
      </c>
      <c r="JB15" s="108"/>
      <c r="JC15" s="110" t="str">
        <f t="shared" si="147"/>
        <v/>
      </c>
      <c r="JD15" s="109" t="str">
        <f t="shared" si="148"/>
        <v/>
      </c>
      <c r="JE15" s="108"/>
      <c r="JF15" s="110" t="str">
        <f t="shared" si="149"/>
        <v/>
      </c>
      <c r="JG15" s="109" t="str">
        <f t="shared" si="150"/>
        <v/>
      </c>
      <c r="JH15" s="108"/>
      <c r="JI15" s="110" t="str">
        <f t="shared" si="151"/>
        <v/>
      </c>
      <c r="JJ15" s="109" t="str">
        <f t="shared" si="152"/>
        <v/>
      </c>
      <c r="JK15" s="108"/>
      <c r="JL15" s="110" t="str">
        <f t="shared" si="153"/>
        <v/>
      </c>
      <c r="JM15" s="109" t="str">
        <f t="shared" si="154"/>
        <v/>
      </c>
      <c r="JN15" s="108"/>
      <c r="JO15" s="110" t="str">
        <f t="shared" si="155"/>
        <v/>
      </c>
      <c r="JP15" s="109" t="str">
        <f t="shared" si="156"/>
        <v/>
      </c>
      <c r="JQ15" s="108"/>
      <c r="JR15" s="110" t="str">
        <f t="shared" si="157"/>
        <v/>
      </c>
      <c r="JS15" s="109" t="str">
        <f t="shared" si="158"/>
        <v/>
      </c>
      <c r="JT15" s="108"/>
      <c r="JU15" s="110" t="str">
        <f t="shared" si="159"/>
        <v/>
      </c>
      <c r="JV15" s="109" t="str">
        <f t="shared" si="160"/>
        <v/>
      </c>
      <c r="JW15" s="108"/>
      <c r="JX15" s="110" t="str">
        <f t="shared" si="161"/>
        <v/>
      </c>
      <c r="JY15" s="109" t="str">
        <f t="shared" si="162"/>
        <v/>
      </c>
      <c r="JZ15" s="108"/>
      <c r="KA15" s="110" t="str">
        <f t="shared" si="163"/>
        <v/>
      </c>
      <c r="KB15" s="109" t="str">
        <f t="shared" si="164"/>
        <v/>
      </c>
      <c r="KC15" s="108"/>
      <c r="KD15" s="110" t="str">
        <f t="shared" si="165"/>
        <v/>
      </c>
      <c r="KE15" s="109" t="str">
        <f t="shared" si="166"/>
        <v/>
      </c>
      <c r="KF15" s="108"/>
      <c r="KG15" s="110" t="str">
        <f t="shared" si="167"/>
        <v/>
      </c>
      <c r="KH15" s="109" t="str">
        <f t="shared" si="168"/>
        <v/>
      </c>
      <c r="KI15" s="108"/>
      <c r="KJ15" s="110" t="str">
        <f t="shared" si="169"/>
        <v/>
      </c>
      <c r="KK15" s="109" t="str">
        <f t="shared" si="170"/>
        <v/>
      </c>
      <c r="KL15" s="108"/>
      <c r="KM15" s="110" t="str">
        <f t="shared" si="171"/>
        <v/>
      </c>
      <c r="KN15" s="109" t="str">
        <f t="shared" si="172"/>
        <v/>
      </c>
      <c r="KO15" s="108"/>
      <c r="KP15" s="110" t="str">
        <f t="shared" si="173"/>
        <v/>
      </c>
      <c r="KQ15" s="109" t="str">
        <f t="shared" si="174"/>
        <v/>
      </c>
      <c r="KR15" s="108"/>
      <c r="KS15" s="110" t="str">
        <f t="shared" si="175"/>
        <v/>
      </c>
      <c r="KT15" s="109" t="str">
        <f t="shared" si="176"/>
        <v/>
      </c>
      <c r="KU15" s="108"/>
      <c r="KV15" s="110" t="str">
        <f t="shared" si="177"/>
        <v/>
      </c>
      <c r="KW15" s="109" t="str">
        <f t="shared" si="178"/>
        <v/>
      </c>
      <c r="KX15" s="108"/>
      <c r="KY15" s="110" t="str">
        <f t="shared" si="179"/>
        <v/>
      </c>
      <c r="KZ15" s="109" t="str">
        <f t="shared" si="180"/>
        <v/>
      </c>
      <c r="LA15" s="108"/>
      <c r="LB15" s="110" t="str">
        <f t="shared" si="181"/>
        <v/>
      </c>
      <c r="LC15" s="109" t="str">
        <f t="shared" si="182"/>
        <v/>
      </c>
      <c r="LD15" s="108"/>
      <c r="LE15" s="110" t="str">
        <f t="shared" si="183"/>
        <v/>
      </c>
      <c r="LF15" s="109" t="str">
        <f t="shared" si="184"/>
        <v/>
      </c>
      <c r="LG15" s="108"/>
      <c r="LH15" s="110" t="str">
        <f t="shared" si="185"/>
        <v/>
      </c>
      <c r="LI15" s="109" t="str">
        <f t="shared" si="186"/>
        <v/>
      </c>
      <c r="LJ15" s="108"/>
      <c r="LK15" s="151" t="str">
        <f t="shared" si="187"/>
        <v/>
      </c>
    </row>
    <row r="16" spans="1:323" ht="24.75" customHeight="1" x14ac:dyDescent="0.2">
      <c r="A16" s="120" t="s">
        <v>22</v>
      </c>
      <c r="B16" s="150" t="str">
        <f>IFERROR(VLOOKUP($D16,[1]受注ﾌｧｲﾙ!$A$3:$BZ$1314,5,FALSE),"-")</f>
        <v>-</v>
      </c>
      <c r="C16" s="154" t="str">
        <f>IFERROR(VLOOKUP($D16,[1]受注ﾌｧｲﾙ!$A$3:$BZ$1314,6,FALSE),"-")</f>
        <v>-</v>
      </c>
      <c r="D16" s="435"/>
      <c r="E16" s="39" t="str">
        <f>IFERROR(VLOOKUP($D16,[1]受注ﾌｧｲﾙ!$A$3:$BZ$1314,17,FALSE),"-")</f>
        <v>-</v>
      </c>
      <c r="F16" s="5" t="str">
        <f>IFERROR(VLOOKUP($D16,[1]受注ﾌｧｲﾙ!$A$3:$BZ$1314,18,FALSE),"-")</f>
        <v>-</v>
      </c>
      <c r="G16" s="5" t="str">
        <f>IFERROR(VLOOKUP($D16,[1]受注ﾌｧｲﾙ!$A$3:$BZ$1314,19,FALSE),"-")</f>
        <v>-</v>
      </c>
      <c r="H16" s="5" t="str">
        <f>IFERROR(VLOOKUP($D16,[1]受注ﾌｧｲﾙ!$A$3:$BZ$1314,20,FALSE),"-")</f>
        <v>-</v>
      </c>
      <c r="I16" s="5" t="str">
        <f>IFERROR(VLOOKUP($D16,[1]受注ﾌｧｲﾙ!$A$3:$BZ$1314,21,FALSE),"-")</f>
        <v>-</v>
      </c>
      <c r="J16" s="15" t="str">
        <f>IFERROR(VLOOKUP($D16,[1]受注ﾌｧｲﾙ!$A$3:$BZ$1314,22,FALSE),"-")</f>
        <v>-</v>
      </c>
      <c r="K16" s="5" t="str">
        <f>IFERROR(VLOOKUP($D16,[1]受注ﾌｧｲﾙ!$A$3:$BZ$1314,8,FALSE),"-")</f>
        <v>-</v>
      </c>
      <c r="L16" s="5" t="str">
        <f>IFERROR(VLOOKUP($D16,[1]受注ﾌｧｲﾙ!$A$3:$BZ$1314,9,FALSE),"-")</f>
        <v>-</v>
      </c>
      <c r="M16" s="5" t="str">
        <f>IFERROR(VLOOKUP($D16,[1]受注ﾌｧｲﾙ!$A$3:$BZ$1314,10,FALSE),"-")</f>
        <v>-</v>
      </c>
      <c r="N16" s="5" t="str">
        <f>IFERROR(VLOOKUP($D16,[1]受注ﾌｧｲﾙ!$A$3:$BZ$1314,11,FALSE),"-")</f>
        <v>-</v>
      </c>
      <c r="O16" s="15" t="str">
        <f>IFERROR(VLOOKUP($D16,[1]受注ﾌｧｲﾙ!$A$3:$BZ$1314,13,FALSE),"-")</f>
        <v>-</v>
      </c>
      <c r="P16" s="5" t="str">
        <f>IFERROR(VLOOKUP($D16,[1]受注ﾌｧｲﾙ!$A$3:$BZ$1314,15,FALSE),"-")</f>
        <v>-</v>
      </c>
      <c r="Q16" s="40" t="str">
        <f>IFERROR((VLOOKUP($D16,[1]受注ﾌｧｲﾙ!$A$3:$BZ$1314,16,FALSE)*J16),"-")</f>
        <v>-</v>
      </c>
      <c r="R16" s="40" t="str">
        <f>IFERROR(VLOOKUP($D16,[5]加工日報検反!$A$5:$DZ$1000,107,FALSE),"-")</f>
        <v>-</v>
      </c>
      <c r="S16" s="5" t="str">
        <f>IFERROR(VLOOKUP($D16,[1]受注ﾌｧｲﾙ!$A$3:$BZ$1314,26,FALSE),"-")</f>
        <v>-</v>
      </c>
      <c r="T16" s="86" t="str">
        <f>IFERROR(VLOOKUP($D16,[1]受注ﾌｧｲﾙ!$A$3:$BZ$1314,23,FALSE),"-")</f>
        <v>-</v>
      </c>
      <c r="U16" s="4"/>
      <c r="V16" s="3"/>
      <c r="W16" s="4" t="str">
        <f>IFERROR(VLOOKUP($D16,[1]受注ﾌｧｲﾙ!$A$3:$BZ$1314,25,FALSE),"-")</f>
        <v>-</v>
      </c>
      <c r="X16" s="4" t="str">
        <f>IFERROR(VLOOKUP($D16,[1]受注ﾌｧｲﾙ!$A$3:$BZ$1314,32,FALSE),"-")</f>
        <v>-</v>
      </c>
      <c r="Y16" s="4" t="str">
        <f>IFERROR(VLOOKUP($D16,[1]受注ﾌｧｲﾙ!$A$3:$BZ$1314,33,FALSE),"-")</f>
        <v>-</v>
      </c>
      <c r="Z16" s="4" t="str">
        <f t="shared" si="0"/>
        <v>-</v>
      </c>
      <c r="AA16" s="57" t="str">
        <f>IFERROR(VLOOKUP($D16,[5]加工日報検反!$A$5:$DZ$1000,2,FALSE),"-")</f>
        <v>-</v>
      </c>
      <c r="AB16" s="58" t="str">
        <f>IFERROR(VLOOKUP($D16,[5]加工日報検反!$A$5:$DZ$1000,108,FALSE),"-")</f>
        <v>-</v>
      </c>
      <c r="AC16" s="21">
        <f t="shared" si="1"/>
        <v>0</v>
      </c>
      <c r="AD16" s="410" t="str">
        <f>IFERROR(VLOOKUP($D16,[1]受注ﾌｧｲﾙ!$A$3:$BZ$1314,27,FALSE),"-")&amp;"　"&amp;IFERROR(VLOOKUP($D16,[1]受注ﾌｧｲﾙ!$A$3:$BZ$1314,28,FALSE),"-")&amp;"　"&amp;IFERROR(VLOOKUP($D16,[1]受注ﾌｧｲﾙ!$A$3:$BZ$1314,29,FALSE),"-")</f>
        <v>-　-　-</v>
      </c>
      <c r="AE16" s="3"/>
      <c r="AF16" s="31" t="str">
        <f>IFERROR(VLOOKUP($D16,[5]加工日報検反!$A$5:$DZ$1000,94,FALSE),"-")</f>
        <v>-</v>
      </c>
      <c r="AG16" s="38" t="str">
        <f>IFERROR(VLOOKUP($D16,[1]受注ﾌｧｲﾙ!$A$3:$BZ$1314,2,FALSE),"-")</f>
        <v>-</v>
      </c>
      <c r="AH16" s="38" t="str">
        <f>IFERROR(VLOOKUP($D16,[1]受注ﾌｧｲﾙ!$A$3:$BZ$1314,3,FALSE),"-")</f>
        <v>-</v>
      </c>
      <c r="AI16" s="43" t="str">
        <f>IFERROR(VLOOKUP($D16,[1]受注ﾌｧｲﾙ!$A$3:$BZ$1314,31,FALSE),"-")</f>
        <v>-</v>
      </c>
      <c r="AJ16" s="43" t="str">
        <f>IFERROR(VLOOKUP($D16,[1]受注ﾌｧｲﾙ!$A$3:$BZ$1314,12,FALSE),"-")</f>
        <v>-</v>
      </c>
      <c r="AK16" s="228" t="str">
        <f>IFERROR(VLOOKUP($D16,[1]受注ﾌｧｲﾙ!$A$3:$BZ$1314,24,FALSE),"-")</f>
        <v>-</v>
      </c>
      <c r="AL16" s="3"/>
      <c r="AM16" s="3"/>
      <c r="AN16" s="3"/>
      <c r="AO16" s="3"/>
      <c r="AP16" s="521"/>
      <c r="AQ16" s="43" t="s">
        <v>520</v>
      </c>
      <c r="AR16" s="3"/>
      <c r="AS16" s="109" t="str">
        <f t="shared" si="2"/>
        <v/>
      </c>
      <c r="AT16" s="403"/>
      <c r="AU16" s="110" t="str">
        <f t="shared" si="3"/>
        <v/>
      </c>
      <c r="AV16" s="109" t="str">
        <f t="shared" si="4"/>
        <v/>
      </c>
      <c r="AW16" s="260"/>
      <c r="AX16" s="110" t="str">
        <f t="shared" si="5"/>
        <v/>
      </c>
      <c r="AY16" s="109" t="str">
        <f t="shared" si="6"/>
        <v/>
      </c>
      <c r="AZ16" s="108"/>
      <c r="BA16" s="110" t="str">
        <f t="shared" si="7"/>
        <v/>
      </c>
      <c r="BB16" s="109" t="str">
        <f t="shared" si="8"/>
        <v/>
      </c>
      <c r="BC16" s="108"/>
      <c r="BD16" s="110" t="str">
        <f t="shared" si="9"/>
        <v/>
      </c>
      <c r="BE16" s="109" t="str">
        <f t="shared" si="10"/>
        <v/>
      </c>
      <c r="BF16" s="108"/>
      <c r="BG16" s="110" t="str">
        <f t="shared" si="11"/>
        <v/>
      </c>
      <c r="BH16" s="109" t="str">
        <f t="shared" si="12"/>
        <v/>
      </c>
      <c r="BI16" s="108"/>
      <c r="BJ16" s="110" t="str">
        <f t="shared" si="13"/>
        <v/>
      </c>
      <c r="BK16" s="109" t="str">
        <f t="shared" si="14"/>
        <v/>
      </c>
      <c r="BL16" s="403"/>
      <c r="BM16" s="110" t="str">
        <f t="shared" si="15"/>
        <v/>
      </c>
      <c r="BN16" s="109" t="str">
        <f t="shared" si="16"/>
        <v/>
      </c>
      <c r="BO16" s="260"/>
      <c r="BP16" s="110" t="str">
        <f t="shared" si="17"/>
        <v/>
      </c>
      <c r="BQ16" s="109" t="str">
        <f t="shared" si="18"/>
        <v/>
      </c>
      <c r="BR16" s="260"/>
      <c r="BS16" s="110" t="str">
        <f t="shared" si="19"/>
        <v/>
      </c>
      <c r="BT16" s="109" t="str">
        <f t="shared" si="20"/>
        <v/>
      </c>
      <c r="BU16" s="108"/>
      <c r="BV16" s="110" t="str">
        <f t="shared" si="21"/>
        <v/>
      </c>
      <c r="BW16" s="109" t="str">
        <f t="shared" si="22"/>
        <v/>
      </c>
      <c r="BX16" s="108"/>
      <c r="BY16" s="110" t="str">
        <f t="shared" si="23"/>
        <v/>
      </c>
      <c r="BZ16" s="109" t="str">
        <f t="shared" si="24"/>
        <v/>
      </c>
      <c r="CA16" s="108"/>
      <c r="CB16" s="110" t="str">
        <f t="shared" si="25"/>
        <v/>
      </c>
      <c r="CC16" s="109" t="str">
        <f t="shared" si="26"/>
        <v/>
      </c>
      <c r="CD16" s="108"/>
      <c r="CE16" s="110" t="str">
        <f t="shared" si="27"/>
        <v/>
      </c>
      <c r="CF16" s="109" t="str">
        <f t="shared" si="28"/>
        <v/>
      </c>
      <c r="CG16" s="108"/>
      <c r="CH16" s="110" t="str">
        <f t="shared" si="29"/>
        <v/>
      </c>
      <c r="CI16" s="109" t="str">
        <f t="shared" si="30"/>
        <v/>
      </c>
      <c r="CJ16" s="108"/>
      <c r="CK16" s="110" t="str">
        <f t="shared" si="31"/>
        <v/>
      </c>
      <c r="CL16" s="109" t="str">
        <f t="shared" si="32"/>
        <v/>
      </c>
      <c r="CM16" s="108"/>
      <c r="CN16" s="110" t="str">
        <f t="shared" si="33"/>
        <v/>
      </c>
      <c r="CO16" s="109" t="str">
        <f t="shared" si="34"/>
        <v/>
      </c>
      <c r="CP16" s="108"/>
      <c r="CQ16" s="110" t="str">
        <f t="shared" si="35"/>
        <v/>
      </c>
      <c r="CR16" s="109" t="str">
        <f t="shared" si="36"/>
        <v/>
      </c>
      <c r="CS16" s="108"/>
      <c r="CT16" s="110" t="str">
        <f t="shared" si="37"/>
        <v/>
      </c>
      <c r="CU16" s="109" t="str">
        <f t="shared" si="38"/>
        <v/>
      </c>
      <c r="CV16" s="108"/>
      <c r="CW16" s="110" t="str">
        <f t="shared" si="39"/>
        <v/>
      </c>
      <c r="CX16" s="109" t="str">
        <f t="shared" si="40"/>
        <v/>
      </c>
      <c r="CY16" s="108"/>
      <c r="CZ16" s="110" t="str">
        <f t="shared" si="41"/>
        <v/>
      </c>
      <c r="DA16" s="109" t="str">
        <f t="shared" si="42"/>
        <v/>
      </c>
      <c r="DB16" s="108"/>
      <c r="DC16" s="110" t="str">
        <f t="shared" si="43"/>
        <v/>
      </c>
      <c r="DD16" s="109" t="str">
        <f t="shared" si="44"/>
        <v/>
      </c>
      <c r="DE16" s="108"/>
      <c r="DF16" s="110" t="str">
        <f t="shared" si="45"/>
        <v/>
      </c>
      <c r="DG16" s="109" t="str">
        <f t="shared" si="46"/>
        <v/>
      </c>
      <c r="DH16" s="108"/>
      <c r="DI16" s="110" t="str">
        <f t="shared" si="47"/>
        <v/>
      </c>
      <c r="DJ16" s="109" t="str">
        <f t="shared" si="48"/>
        <v/>
      </c>
      <c r="DK16" s="108"/>
      <c r="DL16" s="110" t="str">
        <f t="shared" si="49"/>
        <v/>
      </c>
      <c r="DM16" s="109" t="str">
        <f t="shared" si="50"/>
        <v/>
      </c>
      <c r="DN16" s="108"/>
      <c r="DO16" s="110" t="str">
        <f t="shared" si="51"/>
        <v/>
      </c>
      <c r="DP16" s="109" t="str">
        <f t="shared" si="52"/>
        <v/>
      </c>
      <c r="DQ16" s="108"/>
      <c r="DR16" s="110" t="str">
        <f t="shared" si="53"/>
        <v/>
      </c>
      <c r="DS16" s="109" t="str">
        <f t="shared" si="54"/>
        <v/>
      </c>
      <c r="DT16" s="108"/>
      <c r="DU16" s="110" t="str">
        <f t="shared" si="55"/>
        <v/>
      </c>
      <c r="DV16" s="109" t="str">
        <f t="shared" si="56"/>
        <v/>
      </c>
      <c r="DW16" s="108"/>
      <c r="DX16" s="110" t="str">
        <f t="shared" si="57"/>
        <v/>
      </c>
      <c r="DY16" s="109" t="str">
        <f t="shared" si="58"/>
        <v/>
      </c>
      <c r="DZ16" s="108"/>
      <c r="EA16" s="110" t="str">
        <f t="shared" si="59"/>
        <v/>
      </c>
      <c r="EB16" s="109" t="str">
        <f t="shared" si="60"/>
        <v/>
      </c>
      <c r="EC16" s="108"/>
      <c r="ED16" s="110" t="str">
        <f t="shared" si="61"/>
        <v/>
      </c>
      <c r="EE16" s="109" t="str">
        <f t="shared" si="62"/>
        <v/>
      </c>
      <c r="EF16" s="108"/>
      <c r="EG16" s="151" t="str">
        <f t="shared" si="63"/>
        <v/>
      </c>
      <c r="EH16" s="109" t="str">
        <f t="shared" si="64"/>
        <v/>
      </c>
      <c r="EI16" s="403"/>
      <c r="EJ16" s="110" t="str">
        <f t="shared" si="65"/>
        <v/>
      </c>
      <c r="EK16" s="109" t="str">
        <f t="shared" si="66"/>
        <v/>
      </c>
      <c r="EL16" s="260"/>
      <c r="EM16" s="110" t="str">
        <f t="shared" si="67"/>
        <v/>
      </c>
      <c r="EN16" s="109" t="str">
        <f t="shared" si="68"/>
        <v/>
      </c>
      <c r="EO16" s="108"/>
      <c r="EP16" s="110" t="str">
        <f t="shared" si="69"/>
        <v/>
      </c>
      <c r="EQ16" s="109" t="str">
        <f t="shared" si="70"/>
        <v/>
      </c>
      <c r="ER16" s="108"/>
      <c r="ES16" s="110" t="str">
        <f t="shared" si="71"/>
        <v/>
      </c>
      <c r="ET16" s="109" t="str">
        <f t="shared" si="72"/>
        <v/>
      </c>
      <c r="EU16" s="108"/>
      <c r="EV16" s="110" t="str">
        <f t="shared" si="73"/>
        <v/>
      </c>
      <c r="EW16" s="109" t="str">
        <f t="shared" si="74"/>
        <v/>
      </c>
      <c r="EX16" s="108"/>
      <c r="EY16" s="110" t="str">
        <f t="shared" si="75"/>
        <v/>
      </c>
      <c r="EZ16" s="109" t="str">
        <f t="shared" si="76"/>
        <v/>
      </c>
      <c r="FA16" s="403"/>
      <c r="FB16" s="110" t="str">
        <f t="shared" si="77"/>
        <v/>
      </c>
      <c r="FC16" s="109" t="str">
        <f t="shared" si="78"/>
        <v/>
      </c>
      <c r="FD16" s="260"/>
      <c r="FE16" s="110" t="str">
        <f t="shared" si="79"/>
        <v/>
      </c>
      <c r="FF16" s="109" t="str">
        <f t="shared" si="80"/>
        <v/>
      </c>
      <c r="FG16" s="260"/>
      <c r="FH16" s="110" t="str">
        <f t="shared" si="81"/>
        <v/>
      </c>
      <c r="FI16" s="109" t="str">
        <f t="shared" si="82"/>
        <v/>
      </c>
      <c r="FJ16" s="108"/>
      <c r="FK16" s="110" t="str">
        <f t="shared" si="83"/>
        <v/>
      </c>
      <c r="FL16" s="109" t="str">
        <f t="shared" si="84"/>
        <v/>
      </c>
      <c r="FM16" s="108"/>
      <c r="FN16" s="110" t="str">
        <f t="shared" si="85"/>
        <v/>
      </c>
      <c r="FO16" s="109" t="str">
        <f t="shared" si="86"/>
        <v/>
      </c>
      <c r="FP16" s="108"/>
      <c r="FQ16" s="110" t="str">
        <f t="shared" si="87"/>
        <v/>
      </c>
      <c r="FR16" s="109" t="str">
        <f t="shared" si="88"/>
        <v/>
      </c>
      <c r="FS16" s="108"/>
      <c r="FT16" s="110" t="str">
        <f t="shared" si="89"/>
        <v/>
      </c>
      <c r="FU16" s="109" t="str">
        <f t="shared" si="90"/>
        <v/>
      </c>
      <c r="FV16" s="108"/>
      <c r="FW16" s="110" t="str">
        <f t="shared" si="91"/>
        <v/>
      </c>
      <c r="FX16" s="109" t="str">
        <f t="shared" si="92"/>
        <v/>
      </c>
      <c r="FY16" s="108"/>
      <c r="FZ16" s="110" t="str">
        <f t="shared" si="93"/>
        <v/>
      </c>
      <c r="GA16" s="109" t="str">
        <f t="shared" si="94"/>
        <v/>
      </c>
      <c r="GB16" s="108"/>
      <c r="GC16" s="110" t="str">
        <f t="shared" si="95"/>
        <v/>
      </c>
      <c r="GD16" s="109" t="str">
        <f t="shared" si="96"/>
        <v/>
      </c>
      <c r="GE16" s="108"/>
      <c r="GF16" s="110" t="str">
        <f t="shared" si="97"/>
        <v/>
      </c>
      <c r="GG16" s="109" t="str">
        <f t="shared" si="98"/>
        <v/>
      </c>
      <c r="GH16" s="108"/>
      <c r="GI16" s="110" t="str">
        <f t="shared" si="99"/>
        <v/>
      </c>
      <c r="GJ16" s="109" t="str">
        <f t="shared" si="100"/>
        <v/>
      </c>
      <c r="GK16" s="108"/>
      <c r="GL16" s="110" t="str">
        <f t="shared" si="101"/>
        <v/>
      </c>
      <c r="GM16" s="109" t="str">
        <f t="shared" si="102"/>
        <v/>
      </c>
      <c r="GN16" s="108"/>
      <c r="GO16" s="110" t="str">
        <f t="shared" si="103"/>
        <v/>
      </c>
      <c r="GP16" s="109" t="str">
        <f t="shared" si="104"/>
        <v/>
      </c>
      <c r="GQ16" s="108"/>
      <c r="GR16" s="110" t="str">
        <f t="shared" si="105"/>
        <v/>
      </c>
      <c r="GS16" s="109" t="str">
        <f t="shared" si="106"/>
        <v/>
      </c>
      <c r="GT16" s="108"/>
      <c r="GU16" s="110" t="str">
        <f t="shared" si="107"/>
        <v/>
      </c>
      <c r="GV16" s="109" t="str">
        <f t="shared" si="108"/>
        <v/>
      </c>
      <c r="GW16" s="108"/>
      <c r="GX16" s="110" t="str">
        <f t="shared" si="109"/>
        <v/>
      </c>
      <c r="GY16" s="109" t="str">
        <f t="shared" si="110"/>
        <v/>
      </c>
      <c r="GZ16" s="108"/>
      <c r="HA16" s="110" t="str">
        <f t="shared" si="111"/>
        <v/>
      </c>
      <c r="HB16" s="109" t="str">
        <f t="shared" si="112"/>
        <v/>
      </c>
      <c r="HC16" s="108"/>
      <c r="HD16" s="110" t="str">
        <f t="shared" si="113"/>
        <v/>
      </c>
      <c r="HE16" s="109" t="str">
        <f t="shared" si="114"/>
        <v/>
      </c>
      <c r="HF16" s="108"/>
      <c r="HG16" s="110" t="str">
        <f t="shared" si="115"/>
        <v/>
      </c>
      <c r="HH16" s="109" t="str">
        <f t="shared" si="116"/>
        <v/>
      </c>
      <c r="HI16" s="108"/>
      <c r="HJ16" s="110" t="str">
        <f t="shared" si="117"/>
        <v/>
      </c>
      <c r="HK16" s="109" t="str">
        <f t="shared" si="118"/>
        <v/>
      </c>
      <c r="HL16" s="108"/>
      <c r="HM16" s="110" t="str">
        <f t="shared" si="119"/>
        <v/>
      </c>
      <c r="HN16" s="109" t="str">
        <f t="shared" si="120"/>
        <v/>
      </c>
      <c r="HO16" s="108"/>
      <c r="HP16" s="110" t="str">
        <f t="shared" si="121"/>
        <v/>
      </c>
      <c r="HQ16" s="109" t="str">
        <f t="shared" si="122"/>
        <v/>
      </c>
      <c r="HR16" s="108"/>
      <c r="HS16" s="110" t="str">
        <f t="shared" si="123"/>
        <v/>
      </c>
      <c r="HT16" s="109" t="str">
        <f t="shared" si="124"/>
        <v/>
      </c>
      <c r="HU16" s="108"/>
      <c r="HV16" s="151" t="str">
        <f t="shared" si="125"/>
        <v/>
      </c>
      <c r="HW16" s="109" t="str">
        <f t="shared" si="126"/>
        <v/>
      </c>
      <c r="HX16" s="403"/>
      <c r="HY16" s="110" t="str">
        <f t="shared" si="127"/>
        <v/>
      </c>
      <c r="HZ16" s="109" t="str">
        <f t="shared" si="128"/>
        <v/>
      </c>
      <c r="IA16" s="260"/>
      <c r="IB16" s="110" t="str">
        <f t="shared" si="129"/>
        <v/>
      </c>
      <c r="IC16" s="109" t="str">
        <f t="shared" si="130"/>
        <v/>
      </c>
      <c r="ID16" s="108"/>
      <c r="IE16" s="110" t="str">
        <f t="shared" si="131"/>
        <v/>
      </c>
      <c r="IF16" s="109" t="str">
        <f t="shared" si="132"/>
        <v/>
      </c>
      <c r="IG16" s="108"/>
      <c r="IH16" s="110" t="str">
        <f t="shared" si="133"/>
        <v/>
      </c>
      <c r="II16" s="109" t="str">
        <f t="shared" si="134"/>
        <v/>
      </c>
      <c r="IJ16" s="108"/>
      <c r="IK16" s="110" t="str">
        <f t="shared" si="135"/>
        <v/>
      </c>
      <c r="IL16" s="109" t="str">
        <f t="shared" si="136"/>
        <v/>
      </c>
      <c r="IM16" s="108"/>
      <c r="IN16" s="110" t="str">
        <f t="shared" si="137"/>
        <v/>
      </c>
      <c r="IO16" s="109" t="str">
        <f t="shared" si="138"/>
        <v/>
      </c>
      <c r="IP16" s="403"/>
      <c r="IQ16" s="110" t="str">
        <f t="shared" si="139"/>
        <v/>
      </c>
      <c r="IR16" s="109" t="str">
        <f t="shared" si="140"/>
        <v/>
      </c>
      <c r="IS16" s="260"/>
      <c r="IT16" s="110" t="str">
        <f t="shared" si="141"/>
        <v/>
      </c>
      <c r="IU16" s="109" t="str">
        <f t="shared" si="142"/>
        <v/>
      </c>
      <c r="IV16" s="260"/>
      <c r="IW16" s="110" t="str">
        <f t="shared" si="143"/>
        <v/>
      </c>
      <c r="IX16" s="109" t="str">
        <f t="shared" si="144"/>
        <v/>
      </c>
      <c r="IY16" s="108"/>
      <c r="IZ16" s="110" t="str">
        <f t="shared" si="145"/>
        <v/>
      </c>
      <c r="JA16" s="109" t="str">
        <f t="shared" si="146"/>
        <v/>
      </c>
      <c r="JB16" s="108"/>
      <c r="JC16" s="110" t="str">
        <f t="shared" si="147"/>
        <v/>
      </c>
      <c r="JD16" s="109" t="str">
        <f t="shared" si="148"/>
        <v/>
      </c>
      <c r="JE16" s="108"/>
      <c r="JF16" s="110" t="str">
        <f t="shared" si="149"/>
        <v/>
      </c>
      <c r="JG16" s="109" t="str">
        <f t="shared" si="150"/>
        <v/>
      </c>
      <c r="JH16" s="108"/>
      <c r="JI16" s="110" t="str">
        <f t="shared" si="151"/>
        <v/>
      </c>
      <c r="JJ16" s="109" t="str">
        <f t="shared" si="152"/>
        <v/>
      </c>
      <c r="JK16" s="108"/>
      <c r="JL16" s="110" t="str">
        <f t="shared" si="153"/>
        <v/>
      </c>
      <c r="JM16" s="109" t="str">
        <f t="shared" si="154"/>
        <v/>
      </c>
      <c r="JN16" s="108"/>
      <c r="JO16" s="110" t="str">
        <f t="shared" si="155"/>
        <v/>
      </c>
      <c r="JP16" s="109" t="str">
        <f t="shared" si="156"/>
        <v/>
      </c>
      <c r="JQ16" s="108"/>
      <c r="JR16" s="110" t="str">
        <f t="shared" si="157"/>
        <v/>
      </c>
      <c r="JS16" s="109" t="str">
        <f t="shared" si="158"/>
        <v/>
      </c>
      <c r="JT16" s="108"/>
      <c r="JU16" s="110" t="str">
        <f t="shared" si="159"/>
        <v/>
      </c>
      <c r="JV16" s="109" t="str">
        <f t="shared" si="160"/>
        <v/>
      </c>
      <c r="JW16" s="108"/>
      <c r="JX16" s="110" t="str">
        <f t="shared" si="161"/>
        <v/>
      </c>
      <c r="JY16" s="109" t="str">
        <f t="shared" si="162"/>
        <v/>
      </c>
      <c r="JZ16" s="108"/>
      <c r="KA16" s="110" t="str">
        <f t="shared" si="163"/>
        <v/>
      </c>
      <c r="KB16" s="109" t="str">
        <f t="shared" si="164"/>
        <v/>
      </c>
      <c r="KC16" s="108"/>
      <c r="KD16" s="110" t="str">
        <f t="shared" si="165"/>
        <v/>
      </c>
      <c r="KE16" s="109" t="str">
        <f t="shared" si="166"/>
        <v/>
      </c>
      <c r="KF16" s="108"/>
      <c r="KG16" s="110" t="str">
        <f t="shared" si="167"/>
        <v/>
      </c>
      <c r="KH16" s="109" t="str">
        <f t="shared" si="168"/>
        <v/>
      </c>
      <c r="KI16" s="108"/>
      <c r="KJ16" s="110" t="str">
        <f t="shared" si="169"/>
        <v/>
      </c>
      <c r="KK16" s="109" t="str">
        <f t="shared" si="170"/>
        <v/>
      </c>
      <c r="KL16" s="108"/>
      <c r="KM16" s="110" t="str">
        <f t="shared" si="171"/>
        <v/>
      </c>
      <c r="KN16" s="109" t="str">
        <f t="shared" si="172"/>
        <v/>
      </c>
      <c r="KO16" s="108"/>
      <c r="KP16" s="110" t="str">
        <f t="shared" si="173"/>
        <v/>
      </c>
      <c r="KQ16" s="109" t="str">
        <f t="shared" si="174"/>
        <v/>
      </c>
      <c r="KR16" s="108"/>
      <c r="KS16" s="110" t="str">
        <f t="shared" si="175"/>
        <v/>
      </c>
      <c r="KT16" s="109" t="str">
        <f t="shared" si="176"/>
        <v/>
      </c>
      <c r="KU16" s="108"/>
      <c r="KV16" s="110" t="str">
        <f t="shared" si="177"/>
        <v/>
      </c>
      <c r="KW16" s="109" t="str">
        <f t="shared" si="178"/>
        <v/>
      </c>
      <c r="KX16" s="108"/>
      <c r="KY16" s="110" t="str">
        <f t="shared" si="179"/>
        <v/>
      </c>
      <c r="KZ16" s="109" t="str">
        <f t="shared" si="180"/>
        <v/>
      </c>
      <c r="LA16" s="108"/>
      <c r="LB16" s="110" t="str">
        <f t="shared" si="181"/>
        <v/>
      </c>
      <c r="LC16" s="109" t="str">
        <f t="shared" si="182"/>
        <v/>
      </c>
      <c r="LD16" s="108"/>
      <c r="LE16" s="110" t="str">
        <f t="shared" si="183"/>
        <v/>
      </c>
      <c r="LF16" s="109" t="str">
        <f t="shared" si="184"/>
        <v/>
      </c>
      <c r="LG16" s="108"/>
      <c r="LH16" s="110" t="str">
        <f t="shared" si="185"/>
        <v/>
      </c>
      <c r="LI16" s="109" t="str">
        <f t="shared" si="186"/>
        <v/>
      </c>
      <c r="LJ16" s="108"/>
      <c r="LK16" s="151" t="str">
        <f t="shared" si="187"/>
        <v/>
      </c>
    </row>
    <row r="17" spans="1:323" ht="24.75" customHeight="1" x14ac:dyDescent="0.2">
      <c r="A17" s="120" t="s">
        <v>22</v>
      </c>
      <c r="B17" s="150" t="str">
        <f>IFERROR(VLOOKUP($D17,[1]受注ﾌｧｲﾙ!$A$3:$BZ$1314,5,FALSE),"-")</f>
        <v>-</v>
      </c>
      <c r="C17" s="154" t="str">
        <f>IFERROR(VLOOKUP($D17,[1]受注ﾌｧｲﾙ!$A$3:$BZ$1314,6,FALSE),"-")</f>
        <v>-</v>
      </c>
      <c r="D17" s="435"/>
      <c r="E17" s="39" t="str">
        <f>IFERROR(VLOOKUP($D17,[1]受注ﾌｧｲﾙ!$A$3:$BZ$1314,17,FALSE),"-")</f>
        <v>-</v>
      </c>
      <c r="F17" s="5" t="str">
        <f>IFERROR(VLOOKUP($D17,[1]受注ﾌｧｲﾙ!$A$3:$BZ$1314,18,FALSE),"-")</f>
        <v>-</v>
      </c>
      <c r="G17" s="5" t="str">
        <f>IFERROR(VLOOKUP($D17,[1]受注ﾌｧｲﾙ!$A$3:$BZ$1314,19,FALSE),"-")</f>
        <v>-</v>
      </c>
      <c r="H17" s="5" t="str">
        <f>IFERROR(VLOOKUP($D17,[1]受注ﾌｧｲﾙ!$A$3:$BZ$1314,20,FALSE),"-")</f>
        <v>-</v>
      </c>
      <c r="I17" s="5" t="str">
        <f>IFERROR(VLOOKUP($D17,[1]受注ﾌｧｲﾙ!$A$3:$BZ$1314,21,FALSE),"-")</f>
        <v>-</v>
      </c>
      <c r="J17" s="15" t="str">
        <f>IFERROR(VLOOKUP($D17,[1]受注ﾌｧｲﾙ!$A$3:$BZ$1314,22,FALSE),"-")</f>
        <v>-</v>
      </c>
      <c r="K17" s="5" t="str">
        <f>IFERROR(VLOOKUP($D17,[1]受注ﾌｧｲﾙ!$A$3:$BZ$1314,8,FALSE),"-")</f>
        <v>-</v>
      </c>
      <c r="L17" s="5" t="str">
        <f>IFERROR(VLOOKUP($D17,[1]受注ﾌｧｲﾙ!$A$3:$BZ$1314,9,FALSE),"-")</f>
        <v>-</v>
      </c>
      <c r="M17" s="5" t="str">
        <f>IFERROR(VLOOKUP($D17,[1]受注ﾌｧｲﾙ!$A$3:$BZ$1314,10,FALSE),"-")</f>
        <v>-</v>
      </c>
      <c r="N17" s="5" t="str">
        <f>IFERROR(VLOOKUP($D17,[1]受注ﾌｧｲﾙ!$A$3:$BZ$1314,11,FALSE),"-")</f>
        <v>-</v>
      </c>
      <c r="O17" s="15" t="str">
        <f>IFERROR(VLOOKUP($D17,[1]受注ﾌｧｲﾙ!$A$3:$BZ$1314,13,FALSE),"-")</f>
        <v>-</v>
      </c>
      <c r="P17" s="5" t="str">
        <f>IFERROR(VLOOKUP($D17,[1]受注ﾌｧｲﾙ!$A$3:$BZ$1314,15,FALSE),"-")</f>
        <v>-</v>
      </c>
      <c r="Q17" s="40" t="str">
        <f>IFERROR((VLOOKUP($D17,[1]受注ﾌｧｲﾙ!$A$3:$BZ$1314,16,FALSE)*J17),"-")</f>
        <v>-</v>
      </c>
      <c r="R17" s="40" t="str">
        <f>IFERROR(VLOOKUP($D17,[5]加工日報検反!$A$5:$DZ$1000,107,FALSE),"-")</f>
        <v>-</v>
      </c>
      <c r="S17" s="5" t="str">
        <f>IFERROR(VLOOKUP($D17,[1]受注ﾌｧｲﾙ!$A$3:$BZ$1314,26,FALSE),"-")</f>
        <v>-</v>
      </c>
      <c r="T17" s="86" t="str">
        <f>IFERROR(VLOOKUP($D17,[1]受注ﾌｧｲﾙ!$A$3:$BZ$1314,23,FALSE),"-")</f>
        <v>-</v>
      </c>
      <c r="U17" s="4"/>
      <c r="V17" s="3"/>
      <c r="W17" s="4" t="str">
        <f>IFERROR(VLOOKUP($D17,[1]受注ﾌｧｲﾙ!$A$3:$BZ$1314,25,FALSE),"-")</f>
        <v>-</v>
      </c>
      <c r="X17" s="4" t="str">
        <f>IFERROR(VLOOKUP($D17,[1]受注ﾌｧｲﾙ!$A$3:$BZ$1314,32,FALSE),"-")</f>
        <v>-</v>
      </c>
      <c r="Y17" s="4" t="str">
        <f>IFERROR(VLOOKUP($D17,[1]受注ﾌｧｲﾙ!$A$3:$BZ$1314,33,FALSE),"-")</f>
        <v>-</v>
      </c>
      <c r="Z17" s="4" t="str">
        <f t="shared" si="0"/>
        <v>-</v>
      </c>
      <c r="AA17" s="57" t="str">
        <f>IFERROR(VLOOKUP($D17,[5]加工日報検反!$A$5:$DZ$1000,2,FALSE),"-")</f>
        <v>-</v>
      </c>
      <c r="AB17" s="58" t="str">
        <f>IFERROR(VLOOKUP($D17,[5]加工日報検反!$A$5:$DZ$1000,108,FALSE),"-")</f>
        <v>-</v>
      </c>
      <c r="AC17" s="21">
        <f t="shared" si="1"/>
        <v>0</v>
      </c>
      <c r="AD17" s="410" t="str">
        <f>IFERROR(VLOOKUP($D17,[1]受注ﾌｧｲﾙ!$A$3:$BZ$1314,27,FALSE),"-")&amp;"　"&amp;IFERROR(VLOOKUP($D17,[1]受注ﾌｧｲﾙ!$A$3:$BZ$1314,28,FALSE),"-")&amp;"　"&amp;IFERROR(VLOOKUP($D17,[1]受注ﾌｧｲﾙ!$A$3:$BZ$1314,29,FALSE),"-")</f>
        <v>-　-　-</v>
      </c>
      <c r="AE17" s="3"/>
      <c r="AF17" s="31" t="str">
        <f>IFERROR(VLOOKUP($D17,[5]加工日報検反!$A$5:$DZ$1000,94,FALSE),"-")</f>
        <v>-</v>
      </c>
      <c r="AG17" s="38" t="str">
        <f>IFERROR(VLOOKUP($D17,[1]受注ﾌｧｲﾙ!$A$3:$BZ$1314,2,FALSE),"-")</f>
        <v>-</v>
      </c>
      <c r="AH17" s="38" t="str">
        <f>IFERROR(VLOOKUP($D17,[1]受注ﾌｧｲﾙ!$A$3:$BZ$1314,3,FALSE),"-")</f>
        <v>-</v>
      </c>
      <c r="AI17" s="43" t="str">
        <f>IFERROR(VLOOKUP($D17,[1]受注ﾌｧｲﾙ!$A$3:$BZ$1314,31,FALSE),"-")</f>
        <v>-</v>
      </c>
      <c r="AJ17" s="43" t="str">
        <f>IFERROR(VLOOKUP($D17,[1]受注ﾌｧｲﾙ!$A$3:$BZ$1314,12,FALSE),"-")</f>
        <v>-</v>
      </c>
      <c r="AK17" s="228" t="str">
        <f>IFERROR(VLOOKUP($D17,[1]受注ﾌｧｲﾙ!$A$3:$BZ$1314,24,FALSE),"-")</f>
        <v>-</v>
      </c>
      <c r="AL17" s="3"/>
      <c r="AM17" s="3"/>
      <c r="AN17" s="3"/>
      <c r="AO17" s="3"/>
      <c r="AP17" s="521"/>
      <c r="AQ17" s="43" t="s">
        <v>520</v>
      </c>
      <c r="AR17" s="3"/>
      <c r="AS17" s="109" t="str">
        <f t="shared" si="2"/>
        <v/>
      </c>
      <c r="AT17" s="403"/>
      <c r="AU17" s="110" t="str">
        <f t="shared" si="3"/>
        <v/>
      </c>
      <c r="AV17" s="109" t="str">
        <f t="shared" si="4"/>
        <v/>
      </c>
      <c r="AW17" s="260"/>
      <c r="AX17" s="110" t="str">
        <f t="shared" si="5"/>
        <v/>
      </c>
      <c r="AY17" s="109" t="str">
        <f t="shared" si="6"/>
        <v/>
      </c>
      <c r="AZ17" s="108"/>
      <c r="BA17" s="110" t="str">
        <f t="shared" si="7"/>
        <v/>
      </c>
      <c r="BB17" s="109" t="str">
        <f t="shared" si="8"/>
        <v/>
      </c>
      <c r="BC17" s="108"/>
      <c r="BD17" s="110" t="str">
        <f t="shared" si="9"/>
        <v/>
      </c>
      <c r="BE17" s="109" t="str">
        <f t="shared" si="10"/>
        <v/>
      </c>
      <c r="BF17" s="108"/>
      <c r="BG17" s="110" t="str">
        <f t="shared" si="11"/>
        <v/>
      </c>
      <c r="BH17" s="109" t="str">
        <f t="shared" si="12"/>
        <v/>
      </c>
      <c r="BI17" s="108"/>
      <c r="BJ17" s="110" t="str">
        <f t="shared" si="13"/>
        <v/>
      </c>
      <c r="BK17" s="109" t="str">
        <f t="shared" si="14"/>
        <v/>
      </c>
      <c r="BL17" s="403"/>
      <c r="BM17" s="110" t="str">
        <f t="shared" si="15"/>
        <v/>
      </c>
      <c r="BN17" s="109" t="str">
        <f t="shared" si="16"/>
        <v/>
      </c>
      <c r="BO17" s="260"/>
      <c r="BP17" s="110" t="str">
        <f t="shared" si="17"/>
        <v/>
      </c>
      <c r="BQ17" s="109" t="str">
        <f t="shared" si="18"/>
        <v/>
      </c>
      <c r="BR17" s="260"/>
      <c r="BS17" s="110" t="str">
        <f t="shared" si="19"/>
        <v/>
      </c>
      <c r="BT17" s="109" t="str">
        <f t="shared" si="20"/>
        <v/>
      </c>
      <c r="BU17" s="108"/>
      <c r="BV17" s="110" t="str">
        <f t="shared" si="21"/>
        <v/>
      </c>
      <c r="BW17" s="109" t="str">
        <f t="shared" si="22"/>
        <v/>
      </c>
      <c r="BX17" s="108"/>
      <c r="BY17" s="110" t="str">
        <f t="shared" si="23"/>
        <v/>
      </c>
      <c r="BZ17" s="109" t="str">
        <f t="shared" si="24"/>
        <v/>
      </c>
      <c r="CA17" s="108"/>
      <c r="CB17" s="110" t="str">
        <f t="shared" si="25"/>
        <v/>
      </c>
      <c r="CC17" s="109" t="str">
        <f t="shared" si="26"/>
        <v/>
      </c>
      <c r="CD17" s="108"/>
      <c r="CE17" s="110" t="str">
        <f t="shared" si="27"/>
        <v/>
      </c>
      <c r="CF17" s="109" t="str">
        <f t="shared" si="28"/>
        <v/>
      </c>
      <c r="CG17" s="108"/>
      <c r="CH17" s="110" t="str">
        <f t="shared" si="29"/>
        <v/>
      </c>
      <c r="CI17" s="109" t="str">
        <f t="shared" si="30"/>
        <v/>
      </c>
      <c r="CJ17" s="108"/>
      <c r="CK17" s="110" t="str">
        <f t="shared" si="31"/>
        <v/>
      </c>
      <c r="CL17" s="109" t="str">
        <f t="shared" si="32"/>
        <v/>
      </c>
      <c r="CM17" s="108"/>
      <c r="CN17" s="110" t="str">
        <f t="shared" si="33"/>
        <v/>
      </c>
      <c r="CO17" s="109" t="str">
        <f t="shared" si="34"/>
        <v/>
      </c>
      <c r="CP17" s="108"/>
      <c r="CQ17" s="110" t="str">
        <f t="shared" si="35"/>
        <v/>
      </c>
      <c r="CR17" s="109" t="str">
        <f t="shared" si="36"/>
        <v/>
      </c>
      <c r="CS17" s="108"/>
      <c r="CT17" s="110" t="str">
        <f t="shared" si="37"/>
        <v/>
      </c>
      <c r="CU17" s="109" t="str">
        <f t="shared" si="38"/>
        <v/>
      </c>
      <c r="CV17" s="108"/>
      <c r="CW17" s="110" t="str">
        <f t="shared" si="39"/>
        <v/>
      </c>
      <c r="CX17" s="109" t="str">
        <f t="shared" si="40"/>
        <v/>
      </c>
      <c r="CY17" s="108"/>
      <c r="CZ17" s="110" t="str">
        <f t="shared" si="41"/>
        <v/>
      </c>
      <c r="DA17" s="109" t="str">
        <f t="shared" si="42"/>
        <v/>
      </c>
      <c r="DB17" s="108"/>
      <c r="DC17" s="110" t="str">
        <f t="shared" si="43"/>
        <v/>
      </c>
      <c r="DD17" s="109" t="str">
        <f t="shared" si="44"/>
        <v/>
      </c>
      <c r="DE17" s="108"/>
      <c r="DF17" s="110" t="str">
        <f t="shared" si="45"/>
        <v/>
      </c>
      <c r="DG17" s="109" t="str">
        <f t="shared" si="46"/>
        <v/>
      </c>
      <c r="DH17" s="108"/>
      <c r="DI17" s="110" t="str">
        <f t="shared" si="47"/>
        <v/>
      </c>
      <c r="DJ17" s="109" t="str">
        <f t="shared" si="48"/>
        <v/>
      </c>
      <c r="DK17" s="108"/>
      <c r="DL17" s="110" t="str">
        <f t="shared" si="49"/>
        <v/>
      </c>
      <c r="DM17" s="109" t="str">
        <f t="shared" si="50"/>
        <v/>
      </c>
      <c r="DN17" s="108"/>
      <c r="DO17" s="110" t="str">
        <f t="shared" si="51"/>
        <v/>
      </c>
      <c r="DP17" s="109" t="str">
        <f t="shared" si="52"/>
        <v/>
      </c>
      <c r="DQ17" s="108"/>
      <c r="DR17" s="110" t="str">
        <f t="shared" si="53"/>
        <v/>
      </c>
      <c r="DS17" s="109" t="str">
        <f t="shared" si="54"/>
        <v/>
      </c>
      <c r="DT17" s="108"/>
      <c r="DU17" s="110" t="str">
        <f t="shared" si="55"/>
        <v/>
      </c>
      <c r="DV17" s="109" t="str">
        <f t="shared" si="56"/>
        <v/>
      </c>
      <c r="DW17" s="108"/>
      <c r="DX17" s="110" t="str">
        <f t="shared" si="57"/>
        <v/>
      </c>
      <c r="DY17" s="109" t="str">
        <f t="shared" si="58"/>
        <v/>
      </c>
      <c r="DZ17" s="108"/>
      <c r="EA17" s="110" t="str">
        <f t="shared" si="59"/>
        <v/>
      </c>
      <c r="EB17" s="109" t="str">
        <f t="shared" si="60"/>
        <v/>
      </c>
      <c r="EC17" s="108"/>
      <c r="ED17" s="110" t="str">
        <f t="shared" si="61"/>
        <v/>
      </c>
      <c r="EE17" s="109" t="str">
        <f t="shared" si="62"/>
        <v/>
      </c>
      <c r="EF17" s="108"/>
      <c r="EG17" s="151" t="str">
        <f t="shared" si="63"/>
        <v/>
      </c>
      <c r="EH17" s="109" t="str">
        <f t="shared" si="64"/>
        <v/>
      </c>
      <c r="EI17" s="403"/>
      <c r="EJ17" s="110" t="str">
        <f t="shared" si="65"/>
        <v/>
      </c>
      <c r="EK17" s="109" t="str">
        <f t="shared" si="66"/>
        <v/>
      </c>
      <c r="EL17" s="260"/>
      <c r="EM17" s="110" t="str">
        <f t="shared" si="67"/>
        <v/>
      </c>
      <c r="EN17" s="109" t="str">
        <f t="shared" si="68"/>
        <v/>
      </c>
      <c r="EO17" s="108"/>
      <c r="EP17" s="110" t="str">
        <f t="shared" si="69"/>
        <v/>
      </c>
      <c r="EQ17" s="109" t="str">
        <f t="shared" si="70"/>
        <v/>
      </c>
      <c r="ER17" s="108"/>
      <c r="ES17" s="110" t="str">
        <f t="shared" si="71"/>
        <v/>
      </c>
      <c r="ET17" s="109" t="str">
        <f t="shared" si="72"/>
        <v/>
      </c>
      <c r="EU17" s="108"/>
      <c r="EV17" s="110" t="str">
        <f t="shared" si="73"/>
        <v/>
      </c>
      <c r="EW17" s="109" t="str">
        <f t="shared" si="74"/>
        <v/>
      </c>
      <c r="EX17" s="108"/>
      <c r="EY17" s="110" t="str">
        <f t="shared" si="75"/>
        <v/>
      </c>
      <c r="EZ17" s="109" t="str">
        <f t="shared" si="76"/>
        <v/>
      </c>
      <c r="FA17" s="403"/>
      <c r="FB17" s="110" t="str">
        <f t="shared" si="77"/>
        <v/>
      </c>
      <c r="FC17" s="109" t="str">
        <f t="shared" si="78"/>
        <v/>
      </c>
      <c r="FD17" s="260"/>
      <c r="FE17" s="110" t="str">
        <f t="shared" si="79"/>
        <v/>
      </c>
      <c r="FF17" s="109" t="str">
        <f t="shared" si="80"/>
        <v/>
      </c>
      <c r="FG17" s="260"/>
      <c r="FH17" s="110" t="str">
        <f t="shared" si="81"/>
        <v/>
      </c>
      <c r="FI17" s="109" t="str">
        <f t="shared" si="82"/>
        <v/>
      </c>
      <c r="FJ17" s="108"/>
      <c r="FK17" s="110" t="str">
        <f t="shared" si="83"/>
        <v/>
      </c>
      <c r="FL17" s="109" t="str">
        <f t="shared" si="84"/>
        <v/>
      </c>
      <c r="FM17" s="108"/>
      <c r="FN17" s="110" t="str">
        <f t="shared" si="85"/>
        <v/>
      </c>
      <c r="FO17" s="109" t="str">
        <f t="shared" si="86"/>
        <v/>
      </c>
      <c r="FP17" s="108"/>
      <c r="FQ17" s="110" t="str">
        <f t="shared" si="87"/>
        <v/>
      </c>
      <c r="FR17" s="109" t="str">
        <f t="shared" si="88"/>
        <v/>
      </c>
      <c r="FS17" s="108"/>
      <c r="FT17" s="110" t="str">
        <f t="shared" si="89"/>
        <v/>
      </c>
      <c r="FU17" s="109" t="str">
        <f t="shared" si="90"/>
        <v/>
      </c>
      <c r="FV17" s="108"/>
      <c r="FW17" s="110" t="str">
        <f t="shared" si="91"/>
        <v/>
      </c>
      <c r="FX17" s="109" t="str">
        <f t="shared" si="92"/>
        <v/>
      </c>
      <c r="FY17" s="108"/>
      <c r="FZ17" s="110" t="str">
        <f t="shared" si="93"/>
        <v/>
      </c>
      <c r="GA17" s="109" t="str">
        <f t="shared" si="94"/>
        <v/>
      </c>
      <c r="GB17" s="108"/>
      <c r="GC17" s="110" t="str">
        <f t="shared" si="95"/>
        <v/>
      </c>
      <c r="GD17" s="109" t="str">
        <f t="shared" si="96"/>
        <v/>
      </c>
      <c r="GE17" s="108"/>
      <c r="GF17" s="110" t="str">
        <f t="shared" si="97"/>
        <v/>
      </c>
      <c r="GG17" s="109" t="str">
        <f t="shared" si="98"/>
        <v/>
      </c>
      <c r="GH17" s="108"/>
      <c r="GI17" s="110" t="str">
        <f t="shared" si="99"/>
        <v/>
      </c>
      <c r="GJ17" s="109" t="str">
        <f t="shared" si="100"/>
        <v/>
      </c>
      <c r="GK17" s="108"/>
      <c r="GL17" s="110" t="str">
        <f t="shared" si="101"/>
        <v/>
      </c>
      <c r="GM17" s="109" t="str">
        <f t="shared" si="102"/>
        <v/>
      </c>
      <c r="GN17" s="108"/>
      <c r="GO17" s="110" t="str">
        <f t="shared" si="103"/>
        <v/>
      </c>
      <c r="GP17" s="109" t="str">
        <f t="shared" si="104"/>
        <v/>
      </c>
      <c r="GQ17" s="108"/>
      <c r="GR17" s="110" t="str">
        <f t="shared" si="105"/>
        <v/>
      </c>
      <c r="GS17" s="109" t="str">
        <f t="shared" si="106"/>
        <v/>
      </c>
      <c r="GT17" s="108"/>
      <c r="GU17" s="110" t="str">
        <f t="shared" si="107"/>
        <v/>
      </c>
      <c r="GV17" s="109" t="str">
        <f t="shared" si="108"/>
        <v/>
      </c>
      <c r="GW17" s="108"/>
      <c r="GX17" s="110" t="str">
        <f t="shared" si="109"/>
        <v/>
      </c>
      <c r="GY17" s="109" t="str">
        <f t="shared" si="110"/>
        <v/>
      </c>
      <c r="GZ17" s="108"/>
      <c r="HA17" s="110" t="str">
        <f t="shared" si="111"/>
        <v/>
      </c>
      <c r="HB17" s="109" t="str">
        <f t="shared" si="112"/>
        <v/>
      </c>
      <c r="HC17" s="108"/>
      <c r="HD17" s="110" t="str">
        <f t="shared" si="113"/>
        <v/>
      </c>
      <c r="HE17" s="109" t="str">
        <f t="shared" si="114"/>
        <v/>
      </c>
      <c r="HF17" s="108"/>
      <c r="HG17" s="110" t="str">
        <f t="shared" si="115"/>
        <v/>
      </c>
      <c r="HH17" s="109" t="str">
        <f t="shared" si="116"/>
        <v/>
      </c>
      <c r="HI17" s="108"/>
      <c r="HJ17" s="110" t="str">
        <f t="shared" si="117"/>
        <v/>
      </c>
      <c r="HK17" s="109" t="str">
        <f t="shared" si="118"/>
        <v/>
      </c>
      <c r="HL17" s="108"/>
      <c r="HM17" s="110" t="str">
        <f t="shared" si="119"/>
        <v/>
      </c>
      <c r="HN17" s="109" t="str">
        <f t="shared" si="120"/>
        <v/>
      </c>
      <c r="HO17" s="108"/>
      <c r="HP17" s="110" t="str">
        <f t="shared" si="121"/>
        <v/>
      </c>
      <c r="HQ17" s="109" t="str">
        <f t="shared" si="122"/>
        <v/>
      </c>
      <c r="HR17" s="108"/>
      <c r="HS17" s="110" t="str">
        <f t="shared" si="123"/>
        <v/>
      </c>
      <c r="HT17" s="109" t="str">
        <f t="shared" si="124"/>
        <v/>
      </c>
      <c r="HU17" s="108"/>
      <c r="HV17" s="151" t="str">
        <f t="shared" si="125"/>
        <v/>
      </c>
      <c r="HW17" s="109" t="str">
        <f t="shared" si="126"/>
        <v/>
      </c>
      <c r="HX17" s="403"/>
      <c r="HY17" s="110" t="str">
        <f t="shared" si="127"/>
        <v/>
      </c>
      <c r="HZ17" s="109" t="str">
        <f t="shared" si="128"/>
        <v/>
      </c>
      <c r="IA17" s="260"/>
      <c r="IB17" s="110" t="str">
        <f t="shared" si="129"/>
        <v/>
      </c>
      <c r="IC17" s="109" t="str">
        <f t="shared" si="130"/>
        <v/>
      </c>
      <c r="ID17" s="108"/>
      <c r="IE17" s="110" t="str">
        <f t="shared" si="131"/>
        <v/>
      </c>
      <c r="IF17" s="109" t="str">
        <f t="shared" si="132"/>
        <v/>
      </c>
      <c r="IG17" s="108"/>
      <c r="IH17" s="110" t="str">
        <f t="shared" si="133"/>
        <v/>
      </c>
      <c r="II17" s="109" t="str">
        <f t="shared" si="134"/>
        <v/>
      </c>
      <c r="IJ17" s="108"/>
      <c r="IK17" s="110" t="str">
        <f t="shared" si="135"/>
        <v/>
      </c>
      <c r="IL17" s="109" t="str">
        <f t="shared" si="136"/>
        <v/>
      </c>
      <c r="IM17" s="108"/>
      <c r="IN17" s="110" t="str">
        <f t="shared" si="137"/>
        <v/>
      </c>
      <c r="IO17" s="109" t="str">
        <f t="shared" si="138"/>
        <v/>
      </c>
      <c r="IP17" s="403"/>
      <c r="IQ17" s="110" t="str">
        <f t="shared" si="139"/>
        <v/>
      </c>
      <c r="IR17" s="109" t="str">
        <f t="shared" si="140"/>
        <v/>
      </c>
      <c r="IS17" s="260"/>
      <c r="IT17" s="110" t="str">
        <f t="shared" si="141"/>
        <v/>
      </c>
      <c r="IU17" s="109" t="str">
        <f t="shared" si="142"/>
        <v/>
      </c>
      <c r="IV17" s="260"/>
      <c r="IW17" s="110" t="str">
        <f t="shared" si="143"/>
        <v/>
      </c>
      <c r="IX17" s="109" t="str">
        <f t="shared" si="144"/>
        <v/>
      </c>
      <c r="IY17" s="108"/>
      <c r="IZ17" s="110" t="str">
        <f t="shared" si="145"/>
        <v/>
      </c>
      <c r="JA17" s="109" t="str">
        <f t="shared" si="146"/>
        <v/>
      </c>
      <c r="JB17" s="108"/>
      <c r="JC17" s="110" t="str">
        <f t="shared" si="147"/>
        <v/>
      </c>
      <c r="JD17" s="109" t="str">
        <f t="shared" si="148"/>
        <v/>
      </c>
      <c r="JE17" s="108"/>
      <c r="JF17" s="110" t="str">
        <f t="shared" si="149"/>
        <v/>
      </c>
      <c r="JG17" s="109" t="str">
        <f t="shared" si="150"/>
        <v/>
      </c>
      <c r="JH17" s="108"/>
      <c r="JI17" s="110" t="str">
        <f t="shared" si="151"/>
        <v/>
      </c>
      <c r="JJ17" s="109" t="str">
        <f t="shared" si="152"/>
        <v/>
      </c>
      <c r="JK17" s="108"/>
      <c r="JL17" s="110" t="str">
        <f t="shared" si="153"/>
        <v/>
      </c>
      <c r="JM17" s="109" t="str">
        <f t="shared" si="154"/>
        <v/>
      </c>
      <c r="JN17" s="108"/>
      <c r="JO17" s="110" t="str">
        <f t="shared" si="155"/>
        <v/>
      </c>
      <c r="JP17" s="109" t="str">
        <f t="shared" si="156"/>
        <v/>
      </c>
      <c r="JQ17" s="108"/>
      <c r="JR17" s="110" t="str">
        <f t="shared" si="157"/>
        <v/>
      </c>
      <c r="JS17" s="109" t="str">
        <f t="shared" si="158"/>
        <v/>
      </c>
      <c r="JT17" s="108"/>
      <c r="JU17" s="110" t="str">
        <f t="shared" si="159"/>
        <v/>
      </c>
      <c r="JV17" s="109" t="str">
        <f t="shared" si="160"/>
        <v/>
      </c>
      <c r="JW17" s="108"/>
      <c r="JX17" s="110" t="str">
        <f t="shared" si="161"/>
        <v/>
      </c>
      <c r="JY17" s="109" t="str">
        <f t="shared" si="162"/>
        <v/>
      </c>
      <c r="JZ17" s="108"/>
      <c r="KA17" s="110" t="str">
        <f t="shared" si="163"/>
        <v/>
      </c>
      <c r="KB17" s="109" t="str">
        <f t="shared" si="164"/>
        <v/>
      </c>
      <c r="KC17" s="108"/>
      <c r="KD17" s="110" t="str">
        <f t="shared" si="165"/>
        <v/>
      </c>
      <c r="KE17" s="109" t="str">
        <f t="shared" si="166"/>
        <v/>
      </c>
      <c r="KF17" s="108"/>
      <c r="KG17" s="110" t="str">
        <f t="shared" si="167"/>
        <v/>
      </c>
      <c r="KH17" s="109" t="str">
        <f t="shared" si="168"/>
        <v/>
      </c>
      <c r="KI17" s="108"/>
      <c r="KJ17" s="110" t="str">
        <f t="shared" si="169"/>
        <v/>
      </c>
      <c r="KK17" s="109" t="str">
        <f t="shared" si="170"/>
        <v/>
      </c>
      <c r="KL17" s="108"/>
      <c r="KM17" s="110" t="str">
        <f t="shared" si="171"/>
        <v/>
      </c>
      <c r="KN17" s="109" t="str">
        <f t="shared" si="172"/>
        <v/>
      </c>
      <c r="KO17" s="108"/>
      <c r="KP17" s="110" t="str">
        <f t="shared" si="173"/>
        <v/>
      </c>
      <c r="KQ17" s="109" t="str">
        <f t="shared" si="174"/>
        <v/>
      </c>
      <c r="KR17" s="108"/>
      <c r="KS17" s="110" t="str">
        <f t="shared" si="175"/>
        <v/>
      </c>
      <c r="KT17" s="109" t="str">
        <f t="shared" si="176"/>
        <v/>
      </c>
      <c r="KU17" s="108"/>
      <c r="KV17" s="110" t="str">
        <f t="shared" si="177"/>
        <v/>
      </c>
      <c r="KW17" s="109" t="str">
        <f t="shared" si="178"/>
        <v/>
      </c>
      <c r="KX17" s="108"/>
      <c r="KY17" s="110" t="str">
        <f t="shared" si="179"/>
        <v/>
      </c>
      <c r="KZ17" s="109" t="str">
        <f t="shared" si="180"/>
        <v/>
      </c>
      <c r="LA17" s="108"/>
      <c r="LB17" s="110" t="str">
        <f t="shared" si="181"/>
        <v/>
      </c>
      <c r="LC17" s="109" t="str">
        <f t="shared" si="182"/>
        <v/>
      </c>
      <c r="LD17" s="108"/>
      <c r="LE17" s="110" t="str">
        <f t="shared" si="183"/>
        <v/>
      </c>
      <c r="LF17" s="109" t="str">
        <f t="shared" si="184"/>
        <v/>
      </c>
      <c r="LG17" s="108"/>
      <c r="LH17" s="110" t="str">
        <f t="shared" si="185"/>
        <v/>
      </c>
      <c r="LI17" s="109" t="str">
        <f t="shared" si="186"/>
        <v/>
      </c>
      <c r="LJ17" s="108"/>
      <c r="LK17" s="151" t="str">
        <f t="shared" si="187"/>
        <v/>
      </c>
    </row>
    <row r="18" spans="1:323" ht="25.4" customHeight="1" thickBot="1" x14ac:dyDescent="0.25">
      <c r="A18" s="120" t="s">
        <v>22</v>
      </c>
      <c r="B18" s="190"/>
      <c r="C18" s="191"/>
      <c r="D18" s="192" t="s">
        <v>131</v>
      </c>
      <c r="E18" s="193"/>
      <c r="F18" s="194"/>
      <c r="G18" s="194"/>
      <c r="H18" s="194"/>
      <c r="I18" s="194"/>
      <c r="J18" s="195"/>
      <c r="K18" s="194"/>
      <c r="L18" s="194"/>
      <c r="M18" s="194"/>
      <c r="N18" s="194"/>
      <c r="O18" s="195"/>
      <c r="P18" s="194"/>
      <c r="Q18" s="196"/>
      <c r="R18" s="205"/>
      <c r="S18" s="194"/>
      <c r="T18" s="206"/>
      <c r="U18" s="198"/>
      <c r="V18" s="191"/>
      <c r="W18" s="198"/>
      <c r="X18" s="198"/>
      <c r="Y18" s="198"/>
      <c r="Z18" s="198"/>
      <c r="AA18" s="198"/>
      <c r="AB18" s="201"/>
      <c r="AC18" s="201"/>
      <c r="AD18" s="414"/>
      <c r="AE18" s="191"/>
      <c r="AF18" s="192"/>
      <c r="AG18" s="194"/>
      <c r="AH18" s="194"/>
      <c r="AI18" s="203"/>
      <c r="AJ18" s="203"/>
      <c r="AK18" s="203"/>
      <c r="AL18" s="203"/>
      <c r="AM18" s="203"/>
      <c r="AN18" s="203"/>
      <c r="AO18" s="203"/>
      <c r="AP18" s="203"/>
      <c r="AQ18" s="203"/>
      <c r="AR18" s="209"/>
      <c r="AS18" s="212"/>
      <c r="AT18" s="207"/>
      <c r="AU18" s="213"/>
      <c r="AV18" s="212"/>
      <c r="AW18" s="207" t="s">
        <v>626</v>
      </c>
      <c r="AX18" s="213"/>
      <c r="AY18" s="212"/>
      <c r="AZ18" s="207"/>
      <c r="BA18" s="213"/>
      <c r="BB18" s="212"/>
      <c r="BC18" s="207"/>
      <c r="BD18" s="213"/>
      <c r="BE18" s="212"/>
      <c r="BF18" s="207"/>
      <c r="BG18" s="213"/>
      <c r="BH18" s="212"/>
      <c r="BI18" s="207" t="s">
        <v>626</v>
      </c>
      <c r="BJ18" s="213"/>
      <c r="BK18" s="212"/>
      <c r="BL18" s="207"/>
      <c r="BM18" s="213"/>
      <c r="BN18" s="212"/>
      <c r="BO18" s="207"/>
      <c r="BP18" s="213"/>
      <c r="BQ18" s="212"/>
      <c r="BR18" s="207" t="s">
        <v>626</v>
      </c>
      <c r="BS18" s="213"/>
      <c r="BT18" s="212"/>
      <c r="BU18" s="207"/>
      <c r="BV18" s="213"/>
      <c r="BW18" s="212"/>
      <c r="BX18" s="207" t="s">
        <v>626</v>
      </c>
      <c r="BY18" s="213"/>
      <c r="BZ18" s="212"/>
      <c r="CA18" s="207" t="s">
        <v>626</v>
      </c>
      <c r="CB18" s="213"/>
      <c r="CC18" s="212"/>
      <c r="CD18" s="207" t="s">
        <v>626</v>
      </c>
      <c r="CE18" s="213"/>
      <c r="CF18" s="212"/>
      <c r="CG18" s="207"/>
      <c r="CH18" s="213"/>
      <c r="CI18" s="212"/>
      <c r="CJ18" s="207"/>
      <c r="CK18" s="213"/>
      <c r="CL18" s="207"/>
      <c r="CM18" s="207" t="s">
        <v>626</v>
      </c>
      <c r="CN18" s="213"/>
      <c r="CO18" s="212"/>
      <c r="CP18" s="207" t="s">
        <v>626</v>
      </c>
      <c r="CQ18" s="213"/>
      <c r="CR18" s="212"/>
      <c r="CS18" s="207" t="s">
        <v>626</v>
      </c>
      <c r="CT18" s="213"/>
      <c r="CU18" s="212"/>
      <c r="CV18" s="869" t="s">
        <v>721</v>
      </c>
      <c r="CW18" s="213"/>
      <c r="CX18" s="212"/>
      <c r="CY18" s="207" t="s">
        <v>626</v>
      </c>
      <c r="CZ18" s="213"/>
      <c r="DA18" s="212"/>
      <c r="DB18" s="207"/>
      <c r="DC18" s="213"/>
      <c r="DD18" s="212"/>
      <c r="DE18" s="207"/>
      <c r="DF18" s="213"/>
      <c r="DG18" s="212"/>
      <c r="DH18" s="207" t="s">
        <v>626</v>
      </c>
      <c r="DI18" s="213"/>
      <c r="DJ18" s="212"/>
      <c r="DK18" s="207" t="s">
        <v>626</v>
      </c>
      <c r="DL18" s="213"/>
      <c r="DM18" s="212"/>
      <c r="DN18" s="207" t="s">
        <v>626</v>
      </c>
      <c r="DO18" s="213"/>
      <c r="DP18" s="212"/>
      <c r="DQ18" s="207" t="s">
        <v>626</v>
      </c>
      <c r="DR18" s="213"/>
      <c r="DS18" s="212"/>
      <c r="DT18" s="207" t="s">
        <v>626</v>
      </c>
      <c r="DU18" s="213"/>
      <c r="DV18" s="212"/>
      <c r="DW18" s="207"/>
      <c r="DX18" s="213"/>
      <c r="DY18" s="212"/>
      <c r="DZ18" s="207"/>
      <c r="EA18" s="213"/>
      <c r="EB18" s="212"/>
      <c r="EC18" s="207" t="s">
        <v>626</v>
      </c>
      <c r="ED18" s="213"/>
      <c r="EE18" s="212"/>
      <c r="EF18" s="207"/>
      <c r="EG18" s="214"/>
      <c r="EH18" s="212"/>
      <c r="EI18" s="207" t="s">
        <v>626</v>
      </c>
      <c r="EJ18" s="213"/>
      <c r="EK18" s="212"/>
      <c r="EL18" s="207" t="s">
        <v>626</v>
      </c>
      <c r="EM18" s="213"/>
      <c r="EN18" s="212"/>
      <c r="EO18" s="207" t="s">
        <v>800</v>
      </c>
      <c r="EP18" s="213"/>
      <c r="EQ18" s="212"/>
      <c r="ER18" s="207"/>
      <c r="ES18" s="213"/>
      <c r="ET18" s="212"/>
      <c r="EU18" s="207"/>
      <c r="EV18" s="213"/>
      <c r="EW18" s="212"/>
      <c r="EX18" s="207" t="s">
        <v>626</v>
      </c>
      <c r="EY18" s="213"/>
      <c r="EZ18" s="212"/>
      <c r="FA18" s="906" t="s">
        <v>980</v>
      </c>
      <c r="FB18" s="213"/>
      <c r="FC18" s="212"/>
      <c r="FD18" s="890" t="s">
        <v>773</v>
      </c>
      <c r="FE18" s="213"/>
      <c r="FF18" s="212"/>
      <c r="FG18" s="890" t="s">
        <v>773</v>
      </c>
      <c r="FH18" s="213"/>
      <c r="FI18" s="212"/>
      <c r="FJ18" s="890" t="s">
        <v>773</v>
      </c>
      <c r="FK18" s="213"/>
      <c r="FL18" s="212"/>
      <c r="FM18" s="207"/>
      <c r="FN18" s="213"/>
      <c r="FO18" s="212"/>
      <c r="FP18" s="207"/>
      <c r="FQ18" s="213"/>
      <c r="FR18" s="212"/>
      <c r="FS18" s="207" t="s">
        <v>626</v>
      </c>
      <c r="FT18" s="213"/>
      <c r="FU18" s="212"/>
      <c r="FV18" s="207" t="s">
        <v>626</v>
      </c>
      <c r="FW18" s="213"/>
      <c r="FX18" s="212"/>
      <c r="FY18" s="207"/>
      <c r="FZ18" s="213"/>
      <c r="GA18" s="207"/>
      <c r="GB18" s="207" t="s">
        <v>721</v>
      </c>
      <c r="GC18" s="213"/>
      <c r="GD18" s="212"/>
      <c r="GE18" s="207"/>
      <c r="GF18" s="213"/>
      <c r="GG18" s="212"/>
      <c r="GH18" s="207"/>
      <c r="GI18" s="213"/>
      <c r="GJ18" s="212"/>
      <c r="GK18" s="207"/>
      <c r="GL18" s="213"/>
      <c r="GM18" s="212"/>
      <c r="GN18" s="207" t="s">
        <v>721</v>
      </c>
      <c r="GO18" s="213"/>
      <c r="GP18" s="212"/>
      <c r="GQ18" s="207" t="s">
        <v>626</v>
      </c>
      <c r="GR18" s="213"/>
      <c r="GS18" s="212"/>
      <c r="GT18" s="207" t="s">
        <v>626</v>
      </c>
      <c r="GU18" s="213"/>
      <c r="GV18" s="212"/>
      <c r="GW18" s="207" t="s">
        <v>626</v>
      </c>
      <c r="GX18" s="213"/>
      <c r="GY18" s="212"/>
      <c r="GZ18" s="207" t="s">
        <v>626</v>
      </c>
      <c r="HA18" s="213"/>
      <c r="HB18" s="212"/>
      <c r="HC18" s="207"/>
      <c r="HD18" s="213"/>
      <c r="HE18" s="212"/>
      <c r="HF18" s="207"/>
      <c r="HG18" s="213"/>
      <c r="HH18" s="212"/>
      <c r="HI18" s="207" t="s">
        <v>721</v>
      </c>
      <c r="HJ18" s="213"/>
      <c r="HK18" s="212"/>
      <c r="HL18" s="207" t="s">
        <v>626</v>
      </c>
      <c r="HM18" s="213"/>
      <c r="HN18" s="212"/>
      <c r="HO18" s="207" t="s">
        <v>626</v>
      </c>
      <c r="HP18" s="213"/>
      <c r="HQ18" s="212"/>
      <c r="HR18" s="207"/>
      <c r="HS18" s="213"/>
      <c r="HT18" s="212"/>
      <c r="HU18" s="207"/>
      <c r="HV18" s="214"/>
      <c r="HW18" s="212"/>
      <c r="HX18" s="207"/>
      <c r="HY18" s="213"/>
      <c r="HZ18" s="212"/>
      <c r="IA18" s="207"/>
      <c r="IB18" s="213"/>
      <c r="IC18" s="212"/>
      <c r="ID18" s="207"/>
      <c r="IE18" s="213"/>
      <c r="IF18" s="212"/>
      <c r="IG18" s="207"/>
      <c r="IH18" s="213"/>
      <c r="II18" s="212"/>
      <c r="IJ18" s="207"/>
      <c r="IK18" s="213"/>
      <c r="IL18" s="212"/>
      <c r="IM18" s="207"/>
      <c r="IN18" s="213"/>
      <c r="IO18" s="212"/>
      <c r="IP18" s="901"/>
      <c r="IQ18" s="213"/>
      <c r="IR18" s="212"/>
      <c r="IS18" s="933" t="s">
        <v>1053</v>
      </c>
      <c r="IT18" s="213"/>
      <c r="IU18" s="212"/>
      <c r="IV18" s="901"/>
      <c r="IW18" s="213"/>
      <c r="IX18" s="212"/>
      <c r="IY18" s="901"/>
      <c r="IZ18" s="213"/>
      <c r="JA18" s="212"/>
      <c r="JB18" s="207"/>
      <c r="JC18" s="213"/>
      <c r="JD18" s="212"/>
      <c r="JE18" s="207"/>
      <c r="JF18" s="213"/>
      <c r="JG18" s="212"/>
      <c r="JH18" s="207"/>
      <c r="JI18" s="213"/>
      <c r="JJ18" s="212"/>
      <c r="JK18" s="207"/>
      <c r="JL18" s="213"/>
      <c r="JM18" s="212"/>
      <c r="JN18" s="207"/>
      <c r="JO18" s="213"/>
      <c r="JP18" s="207"/>
      <c r="JQ18" s="207"/>
      <c r="JR18" s="213"/>
      <c r="JS18" s="212"/>
      <c r="JT18" s="207"/>
      <c r="JU18" s="213"/>
      <c r="JV18" s="212"/>
      <c r="JW18" s="207"/>
      <c r="JX18" s="213"/>
      <c r="JY18" s="212"/>
      <c r="JZ18" s="207"/>
      <c r="KA18" s="213"/>
      <c r="KB18" s="212"/>
      <c r="KC18" s="207"/>
      <c r="KD18" s="213"/>
      <c r="KE18" s="212"/>
      <c r="KF18" s="207"/>
      <c r="KG18" s="213"/>
      <c r="KH18" s="212"/>
      <c r="KI18" s="207"/>
      <c r="KJ18" s="213"/>
      <c r="KK18" s="212"/>
      <c r="KL18" s="207"/>
      <c r="KM18" s="213"/>
      <c r="KN18" s="212"/>
      <c r="KO18" s="207"/>
      <c r="KP18" s="213"/>
      <c r="KQ18" s="212"/>
      <c r="KR18" s="207"/>
      <c r="KS18" s="213"/>
      <c r="KT18" s="212"/>
      <c r="KU18" s="207"/>
      <c r="KV18" s="213"/>
      <c r="KW18" s="212"/>
      <c r="KX18" s="207"/>
      <c r="KY18" s="213"/>
      <c r="KZ18" s="212"/>
      <c r="LA18" s="207"/>
      <c r="LB18" s="213"/>
      <c r="LC18" s="212"/>
      <c r="LD18" s="207"/>
      <c r="LE18" s="213"/>
      <c r="LF18" s="212"/>
      <c r="LG18" s="207"/>
      <c r="LH18" s="213"/>
      <c r="LI18" s="212"/>
      <c r="LJ18" s="207"/>
      <c r="LK18" s="214"/>
    </row>
    <row r="19" spans="1:323" ht="21.75" customHeight="1" x14ac:dyDescent="0.2">
      <c r="J19" s="16"/>
      <c r="O19" s="16"/>
      <c r="Q19" s="60"/>
      <c r="R19" s="20" t="s">
        <v>527</v>
      </c>
      <c r="AB19" s="17"/>
      <c r="AC19" s="17"/>
      <c r="AS19" s="17"/>
      <c r="AT19" s="17"/>
      <c r="AU19" s="17"/>
      <c r="AV19" s="17"/>
      <c r="AW19" s="17"/>
      <c r="AX19" s="17"/>
      <c r="AY19" s="17"/>
      <c r="AZ19" s="17"/>
      <c r="BA19" s="17"/>
      <c r="BB19" s="17"/>
      <c r="BC19" s="17"/>
      <c r="BD19" s="17"/>
      <c r="BE19" s="17"/>
      <c r="BF19" s="17"/>
      <c r="BG19" s="17"/>
      <c r="BH19" s="17"/>
      <c r="BI19" s="17"/>
      <c r="BJ19" s="17"/>
      <c r="BK19" s="17"/>
      <c r="BL19" s="17"/>
      <c r="BM19" s="17"/>
      <c r="BN19" s="17"/>
      <c r="BO19" s="17"/>
      <c r="BP19" s="17"/>
      <c r="BQ19" s="17"/>
      <c r="BR19" s="17"/>
      <c r="BS19" s="17"/>
      <c r="BT19" s="17"/>
      <c r="BU19" s="17"/>
      <c r="BV19" s="17"/>
      <c r="BW19" s="17"/>
      <c r="BX19" s="17"/>
      <c r="BY19" s="17"/>
      <c r="BZ19" s="17"/>
      <c r="CA19" s="17"/>
      <c r="CB19" s="17"/>
      <c r="CC19" s="17"/>
      <c r="CD19" s="17"/>
      <c r="CE19" s="17"/>
      <c r="CF19" s="17"/>
      <c r="CG19" s="17"/>
      <c r="CH19" s="17"/>
      <c r="CI19" s="17"/>
      <c r="CJ19" s="17"/>
      <c r="CK19" s="17"/>
      <c r="CL19" s="17"/>
      <c r="CM19" s="17"/>
      <c r="CN19" s="17"/>
      <c r="CO19" s="17"/>
      <c r="CP19" s="17"/>
      <c r="CQ19" s="17"/>
      <c r="CR19" s="17"/>
      <c r="CS19" s="17"/>
      <c r="CT19" s="17"/>
      <c r="CU19" s="17"/>
      <c r="CV19" s="17"/>
      <c r="CW19" s="17"/>
      <c r="CX19" s="17"/>
      <c r="CY19" s="17"/>
      <c r="CZ19" s="17"/>
      <c r="DA19" s="17"/>
      <c r="DB19" s="17"/>
      <c r="DC19" s="17"/>
      <c r="DD19" s="17"/>
      <c r="DE19" s="17"/>
      <c r="DF19" s="17"/>
      <c r="DG19" s="17"/>
      <c r="DH19" s="17"/>
      <c r="DI19" s="17"/>
      <c r="DJ19" s="17"/>
      <c r="DK19" s="17"/>
      <c r="DL19" s="17"/>
      <c r="DM19" s="17"/>
      <c r="DN19" s="17"/>
      <c r="DO19" s="17"/>
      <c r="DP19" s="17"/>
      <c r="DQ19" s="17"/>
      <c r="DR19" s="17"/>
      <c r="DS19" s="17"/>
      <c r="DT19" s="17"/>
      <c r="DU19" s="17"/>
      <c r="DV19" s="17"/>
      <c r="DW19" s="17"/>
      <c r="DX19" s="17"/>
      <c r="DY19" s="17"/>
      <c r="DZ19" s="17"/>
      <c r="EA19" s="17"/>
      <c r="EB19" s="17"/>
      <c r="EC19" s="17"/>
      <c r="ED19" s="17"/>
      <c r="EE19" s="17"/>
      <c r="EF19" s="17"/>
      <c r="EG19" s="17"/>
      <c r="EH19" s="17"/>
      <c r="EI19" s="17"/>
      <c r="EJ19" s="17"/>
      <c r="EK19" s="17"/>
      <c r="EL19" s="17"/>
      <c r="EM19" s="17"/>
      <c r="EN19" s="17"/>
      <c r="EO19" s="17"/>
      <c r="EP19" s="17"/>
      <c r="EQ19" s="17"/>
      <c r="ER19" s="17"/>
      <c r="ES19" s="17"/>
      <c r="ET19" s="17"/>
      <c r="EU19" s="17"/>
      <c r="EV19" s="17"/>
      <c r="EW19" s="17"/>
      <c r="EX19" s="17"/>
      <c r="EY19" s="17"/>
      <c r="EZ19" s="17"/>
      <c r="FA19" s="17"/>
      <c r="FB19" s="17"/>
      <c r="FC19" s="17"/>
      <c r="FD19" s="17"/>
      <c r="FE19" s="17"/>
      <c r="FF19" s="17"/>
      <c r="FG19" s="17"/>
      <c r="FH19" s="17"/>
      <c r="FI19" s="17"/>
      <c r="FJ19" s="17"/>
      <c r="FK19" s="17"/>
      <c r="FL19" s="17"/>
      <c r="FM19" s="17"/>
      <c r="FN19" s="17"/>
      <c r="FO19" s="17"/>
      <c r="FP19" s="17"/>
      <c r="FQ19" s="17"/>
      <c r="FR19" s="17"/>
      <c r="FS19" s="17"/>
      <c r="FT19" s="17"/>
      <c r="FU19" s="17"/>
      <c r="FV19" s="17"/>
      <c r="FW19" s="17"/>
      <c r="FX19" s="17"/>
      <c r="FY19" s="17"/>
      <c r="FZ19" s="17"/>
      <c r="GA19" s="17"/>
      <c r="GB19" s="17"/>
      <c r="GC19" s="17"/>
      <c r="GD19" s="17"/>
      <c r="GE19" s="17"/>
      <c r="GF19" s="17"/>
      <c r="GG19" s="17"/>
      <c r="GH19" s="17"/>
      <c r="GI19" s="17"/>
      <c r="GJ19" s="17"/>
      <c r="GK19" s="17"/>
      <c r="GL19" s="17"/>
      <c r="GM19" s="17"/>
      <c r="GN19" s="17"/>
      <c r="GO19" s="17"/>
      <c r="GP19" s="17"/>
      <c r="GQ19" s="17"/>
      <c r="GR19" s="17"/>
      <c r="GS19" s="17"/>
      <c r="GT19" s="17"/>
      <c r="GU19" s="17"/>
      <c r="GV19" s="17"/>
      <c r="GW19" s="17"/>
      <c r="GX19" s="17"/>
      <c r="GY19" s="17"/>
      <c r="GZ19" s="17"/>
      <c r="HA19" s="17"/>
      <c r="HB19" s="17"/>
      <c r="HC19" s="17"/>
      <c r="HD19" s="17"/>
      <c r="HE19" s="17"/>
      <c r="HF19" s="17"/>
      <c r="HG19" s="17"/>
      <c r="HH19" s="17"/>
      <c r="HI19" s="17"/>
      <c r="HJ19" s="17"/>
      <c r="HK19" s="17"/>
      <c r="HL19" s="17"/>
      <c r="HM19" s="17"/>
      <c r="HN19" s="17"/>
      <c r="HO19" s="17"/>
      <c r="HP19" s="17"/>
      <c r="HQ19" s="17"/>
      <c r="HR19" s="17"/>
      <c r="HS19" s="17"/>
      <c r="HT19" s="17"/>
      <c r="HU19" s="17"/>
      <c r="HV19" s="17"/>
      <c r="HW19" s="17"/>
      <c r="HX19" s="17"/>
      <c r="HY19" s="17"/>
      <c r="HZ19" s="17"/>
      <c r="IA19" s="17"/>
      <c r="IB19" s="17"/>
      <c r="IC19" s="17"/>
      <c r="ID19" s="17"/>
      <c r="IE19" s="17"/>
      <c r="IF19" s="17"/>
      <c r="IG19" s="17"/>
      <c r="IH19" s="17"/>
      <c r="II19" s="17"/>
      <c r="IJ19" s="17"/>
      <c r="IK19" s="17"/>
      <c r="IL19" s="17"/>
      <c r="IM19" s="17"/>
      <c r="IN19" s="17"/>
      <c r="IO19" s="17"/>
      <c r="IP19" s="17"/>
      <c r="IQ19" s="17"/>
      <c r="IR19" s="17"/>
      <c r="IS19" s="17"/>
      <c r="IT19" s="17"/>
      <c r="IU19" s="17"/>
      <c r="IV19" s="17"/>
      <c r="IW19" s="17"/>
      <c r="IX19" s="17"/>
      <c r="IY19" s="17"/>
      <c r="IZ19" s="17"/>
      <c r="JA19" s="17"/>
      <c r="JB19" s="17"/>
      <c r="JC19" s="17"/>
      <c r="JD19" s="17"/>
      <c r="JE19" s="17"/>
      <c r="JF19" s="17"/>
      <c r="JG19" s="17"/>
      <c r="JH19" s="17"/>
      <c r="JI19" s="17"/>
      <c r="JJ19" s="17"/>
      <c r="JK19" s="17"/>
      <c r="JL19" s="17"/>
      <c r="JM19" s="17"/>
      <c r="JN19" s="17"/>
      <c r="JO19" s="17"/>
      <c r="JP19" s="17"/>
      <c r="JQ19" s="17"/>
      <c r="JR19" s="17"/>
      <c r="JS19" s="17"/>
      <c r="JT19" s="17"/>
      <c r="JU19" s="17"/>
      <c r="JV19" s="17"/>
      <c r="JW19" s="17"/>
      <c r="JX19" s="17"/>
      <c r="JY19" s="17"/>
      <c r="JZ19" s="17"/>
      <c r="KA19" s="17"/>
      <c r="KB19" s="17"/>
      <c r="KC19" s="17"/>
      <c r="KD19" s="17"/>
      <c r="KE19" s="17"/>
      <c r="KF19" s="17"/>
      <c r="KG19" s="17"/>
      <c r="KH19" s="17"/>
      <c r="KI19" s="17"/>
      <c r="KJ19" s="17"/>
      <c r="KK19" s="17"/>
      <c r="KL19" s="17"/>
      <c r="KM19" s="17"/>
      <c r="KN19" s="17"/>
      <c r="KO19" s="17"/>
      <c r="KP19" s="17"/>
      <c r="KQ19" s="17"/>
      <c r="KR19" s="17"/>
      <c r="KS19" s="17"/>
      <c r="KT19" s="17"/>
      <c r="KU19" s="17"/>
      <c r="KV19" s="17"/>
      <c r="KW19" s="17"/>
      <c r="KX19" s="17"/>
      <c r="KY19" s="17"/>
      <c r="KZ19" s="17"/>
      <c r="LA19" s="17"/>
      <c r="LB19" s="17"/>
      <c r="LC19" s="17"/>
      <c r="LD19" s="17"/>
      <c r="LE19" s="17"/>
      <c r="LF19" s="17"/>
      <c r="LG19" s="17"/>
      <c r="LH19" s="17"/>
      <c r="LI19" s="17"/>
      <c r="LJ19" s="17"/>
      <c r="LK19" s="17"/>
    </row>
    <row r="20" spans="1:323" s="424" customFormat="1" ht="14" x14ac:dyDescent="0.2">
      <c r="A20" s="422"/>
      <c r="B20" s="423"/>
      <c r="E20" s="425"/>
      <c r="F20" s="422"/>
      <c r="G20" s="422"/>
      <c r="H20" s="422"/>
      <c r="I20" s="422"/>
      <c r="J20" s="426"/>
      <c r="K20" s="422"/>
      <c r="L20" s="422"/>
      <c r="M20" s="422"/>
      <c r="N20" s="422"/>
      <c r="O20" s="426"/>
      <c r="P20" s="422"/>
      <c r="Q20" s="427"/>
      <c r="R20" s="427"/>
      <c r="S20" s="422"/>
      <c r="T20" s="422"/>
      <c r="U20" s="423"/>
      <c r="W20" s="423"/>
      <c r="X20" s="423"/>
      <c r="Y20" s="423"/>
      <c r="Z20" s="423"/>
      <c r="AA20" s="423"/>
      <c r="AB20" s="428"/>
      <c r="AC20" s="428"/>
      <c r="AD20" s="429"/>
      <c r="AF20" s="430"/>
      <c r="AG20" s="422"/>
      <c r="AH20" s="422"/>
      <c r="AI20" s="422"/>
      <c r="AJ20" s="422"/>
      <c r="AS20" s="428"/>
      <c r="AT20" s="428"/>
      <c r="AU20" s="428"/>
      <c r="AV20" s="428"/>
      <c r="AW20" s="428">
        <v>1</v>
      </c>
      <c r="AX20" s="428"/>
      <c r="AY20" s="428"/>
      <c r="AZ20" s="428"/>
      <c r="BA20" s="428"/>
      <c r="BB20" s="428"/>
      <c r="BC20" s="428"/>
      <c r="BD20" s="428"/>
      <c r="BE20" s="428"/>
      <c r="BF20" s="428"/>
      <c r="BG20" s="428"/>
      <c r="BH20" s="428"/>
      <c r="BI20" s="428">
        <v>1</v>
      </c>
      <c r="BJ20" s="428"/>
      <c r="BK20" s="428"/>
      <c r="BL20" s="428"/>
      <c r="BM20" s="428"/>
      <c r="BN20" s="428"/>
      <c r="BO20" s="428"/>
      <c r="BP20" s="428"/>
      <c r="BQ20" s="428"/>
      <c r="BR20" s="428">
        <v>1</v>
      </c>
      <c r="BS20" s="428"/>
      <c r="BT20" s="428"/>
      <c r="BU20" s="428"/>
      <c r="BV20" s="428"/>
      <c r="BW20" s="428"/>
      <c r="BX20" s="428">
        <v>1</v>
      </c>
      <c r="BY20" s="428"/>
      <c r="BZ20" s="428"/>
      <c r="CA20" s="428">
        <v>1</v>
      </c>
      <c r="CB20" s="428"/>
      <c r="CC20" s="428"/>
      <c r="CD20" s="428">
        <v>1</v>
      </c>
      <c r="CE20" s="428"/>
      <c r="CF20" s="428"/>
      <c r="CG20" s="428"/>
      <c r="CH20" s="428"/>
      <c r="CI20" s="428"/>
      <c r="CJ20" s="428"/>
      <c r="CK20" s="428"/>
      <c r="CL20" s="428"/>
      <c r="CM20" s="428">
        <v>1</v>
      </c>
      <c r="CN20" s="428"/>
      <c r="CO20" s="428"/>
      <c r="CP20" s="428">
        <v>1</v>
      </c>
      <c r="CQ20" s="428"/>
      <c r="CR20" s="428"/>
      <c r="CS20" s="428">
        <v>1</v>
      </c>
      <c r="CT20" s="428"/>
      <c r="CU20" s="428"/>
      <c r="CV20" s="428"/>
      <c r="CW20" s="428"/>
      <c r="CX20" s="428"/>
      <c r="CY20" s="428">
        <v>1</v>
      </c>
      <c r="CZ20" s="428"/>
      <c r="DA20" s="428"/>
      <c r="DB20" s="428"/>
      <c r="DC20" s="428"/>
      <c r="DD20" s="428"/>
      <c r="DE20" s="428"/>
      <c r="DF20" s="428"/>
      <c r="DG20" s="428"/>
      <c r="DH20" s="428">
        <v>1</v>
      </c>
      <c r="DI20" s="428"/>
      <c r="DJ20" s="428"/>
      <c r="DK20" s="428">
        <v>1</v>
      </c>
      <c r="DL20" s="428"/>
      <c r="DM20" s="428"/>
      <c r="DN20" s="428">
        <v>1</v>
      </c>
      <c r="DO20" s="428"/>
      <c r="DP20" s="428"/>
      <c r="DQ20" s="428">
        <v>1</v>
      </c>
      <c r="DR20" s="428"/>
      <c r="DS20" s="428"/>
      <c r="DT20" s="428">
        <v>2</v>
      </c>
      <c r="DU20" s="428"/>
      <c r="DV20" s="428"/>
      <c r="DW20" s="428"/>
      <c r="DX20" s="428"/>
      <c r="DY20" s="428"/>
      <c r="DZ20" s="428"/>
      <c r="EA20" s="428"/>
      <c r="EB20" s="428"/>
      <c r="EC20" s="428">
        <v>2</v>
      </c>
      <c r="ED20" s="428"/>
      <c r="EE20" s="428"/>
      <c r="EF20" s="428"/>
      <c r="EG20" s="428"/>
      <c r="EH20" s="428"/>
      <c r="EI20" s="428">
        <v>1</v>
      </c>
      <c r="EJ20" s="428"/>
      <c r="EK20" s="428"/>
      <c r="EL20" s="428">
        <v>1</v>
      </c>
      <c r="EM20" s="428"/>
      <c r="EN20" s="428"/>
      <c r="EO20" s="428">
        <v>1</v>
      </c>
      <c r="EP20" s="428"/>
      <c r="EQ20" s="428"/>
      <c r="ER20" s="428"/>
      <c r="ES20" s="428"/>
      <c r="ET20" s="428"/>
      <c r="EU20" s="428"/>
      <c r="EV20" s="428"/>
      <c r="EW20" s="428"/>
      <c r="EX20" s="428">
        <v>1</v>
      </c>
      <c r="EY20" s="428"/>
      <c r="EZ20" s="428"/>
      <c r="FA20" s="428">
        <v>1</v>
      </c>
      <c r="FB20" s="428"/>
      <c r="FC20" s="428"/>
      <c r="FD20" s="428"/>
      <c r="FE20" s="428"/>
      <c r="FF20" s="428"/>
      <c r="FG20" s="428"/>
      <c r="FH20" s="428"/>
      <c r="FI20" s="428"/>
      <c r="FJ20" s="428"/>
      <c r="FK20" s="428"/>
      <c r="FL20" s="428"/>
      <c r="FM20" s="428"/>
      <c r="FN20" s="428"/>
      <c r="FO20" s="428"/>
      <c r="FP20" s="428"/>
      <c r="FQ20" s="428"/>
      <c r="FR20" s="428"/>
      <c r="FS20" s="428">
        <v>1</v>
      </c>
      <c r="FT20" s="428"/>
      <c r="FU20" s="428"/>
      <c r="FV20" s="428">
        <v>1</v>
      </c>
      <c r="FW20" s="428"/>
      <c r="FX20" s="428"/>
      <c r="FY20" s="428"/>
      <c r="FZ20" s="428"/>
      <c r="GA20" s="428"/>
      <c r="GB20" s="428">
        <v>1</v>
      </c>
      <c r="GC20" s="428"/>
      <c r="GD20" s="428"/>
      <c r="GE20" s="428"/>
      <c r="GF20" s="428"/>
      <c r="GG20" s="428"/>
      <c r="GH20" s="428"/>
      <c r="GI20" s="428"/>
      <c r="GJ20" s="428"/>
      <c r="GK20" s="428"/>
      <c r="GL20" s="428"/>
      <c r="GM20" s="428"/>
      <c r="GN20" s="428">
        <v>1</v>
      </c>
      <c r="GO20" s="428"/>
      <c r="GP20" s="428"/>
      <c r="GQ20" s="428">
        <v>1</v>
      </c>
      <c r="GR20" s="428"/>
      <c r="GS20" s="428"/>
      <c r="GT20" s="428">
        <v>1</v>
      </c>
      <c r="GU20" s="428"/>
      <c r="GV20" s="428"/>
      <c r="GW20" s="428">
        <v>1</v>
      </c>
      <c r="GX20" s="428"/>
      <c r="GY20" s="428"/>
      <c r="GZ20" s="428">
        <v>1</v>
      </c>
      <c r="HA20" s="428"/>
      <c r="HB20" s="428"/>
      <c r="HC20" s="428"/>
      <c r="HD20" s="428"/>
      <c r="HE20" s="428"/>
      <c r="HF20" s="428"/>
      <c r="HG20" s="428"/>
      <c r="HH20" s="428"/>
      <c r="HI20" s="428">
        <v>1</v>
      </c>
      <c r="HJ20" s="428"/>
      <c r="HK20" s="428"/>
      <c r="HL20" s="428">
        <v>1</v>
      </c>
      <c r="HM20" s="428"/>
      <c r="HN20" s="428"/>
      <c r="HO20" s="428">
        <v>1</v>
      </c>
      <c r="HP20" s="428"/>
      <c r="HQ20" s="428"/>
      <c r="HR20" s="428"/>
      <c r="HS20" s="428"/>
      <c r="HT20" s="428"/>
      <c r="HU20" s="428"/>
      <c r="HV20" s="428"/>
      <c r="HW20" s="428"/>
      <c r="HX20" s="428"/>
      <c r="HY20" s="428"/>
      <c r="HZ20" s="428"/>
      <c r="IA20" s="428"/>
      <c r="IB20" s="428"/>
      <c r="IC20" s="428"/>
      <c r="ID20" s="428"/>
      <c r="IE20" s="428"/>
      <c r="IF20" s="428"/>
      <c r="IG20" s="428"/>
      <c r="IH20" s="428"/>
      <c r="II20" s="428"/>
      <c r="IJ20" s="428"/>
      <c r="IK20" s="428"/>
      <c r="IL20" s="428"/>
      <c r="IM20" s="428"/>
      <c r="IN20" s="428"/>
      <c r="IO20" s="428"/>
      <c r="IP20" s="428"/>
      <c r="IQ20" s="428"/>
      <c r="IR20" s="428"/>
      <c r="IS20" s="428">
        <v>2</v>
      </c>
      <c r="IT20" s="428"/>
      <c r="IU20" s="428"/>
      <c r="IV20" s="428"/>
      <c r="IW20" s="428"/>
      <c r="IX20" s="428"/>
      <c r="IY20" s="428"/>
      <c r="IZ20" s="428"/>
      <c r="JA20" s="428"/>
      <c r="JB20" s="428"/>
      <c r="JC20" s="428"/>
      <c r="JD20" s="428"/>
      <c r="JE20" s="428"/>
      <c r="JF20" s="428"/>
      <c r="JG20" s="428"/>
      <c r="JH20" s="428"/>
      <c r="JI20" s="428"/>
      <c r="JJ20" s="428"/>
      <c r="JK20" s="428"/>
      <c r="JL20" s="428"/>
      <c r="JM20" s="428"/>
      <c r="JN20" s="428"/>
      <c r="JO20" s="428"/>
      <c r="JP20" s="428"/>
      <c r="JQ20" s="428"/>
      <c r="JR20" s="428"/>
      <c r="JS20" s="428"/>
      <c r="JT20" s="428"/>
      <c r="JU20" s="428"/>
      <c r="JV20" s="428"/>
      <c r="JW20" s="428"/>
      <c r="JX20" s="428"/>
      <c r="JY20" s="428"/>
      <c r="JZ20" s="428"/>
      <c r="KA20" s="428"/>
      <c r="KB20" s="428"/>
      <c r="KC20" s="428"/>
      <c r="KD20" s="428"/>
      <c r="KE20" s="428"/>
      <c r="KF20" s="428"/>
      <c r="KG20" s="428"/>
      <c r="KH20" s="428"/>
      <c r="KI20" s="428"/>
      <c r="KJ20" s="428"/>
      <c r="KK20" s="428"/>
      <c r="KL20" s="428"/>
      <c r="KM20" s="428"/>
      <c r="KN20" s="428"/>
      <c r="KO20" s="428"/>
      <c r="KP20" s="428"/>
      <c r="KQ20" s="428"/>
      <c r="KR20" s="428"/>
      <c r="KS20" s="428"/>
      <c r="KT20" s="428"/>
      <c r="KU20" s="428"/>
      <c r="KV20" s="428"/>
      <c r="KW20" s="428"/>
      <c r="KX20" s="428"/>
      <c r="KY20" s="428"/>
      <c r="KZ20" s="428"/>
      <c r="LA20" s="428"/>
      <c r="LB20" s="428"/>
      <c r="LC20" s="428"/>
      <c r="LD20" s="428"/>
      <c r="LE20" s="428"/>
      <c r="LF20" s="428"/>
      <c r="LG20" s="428"/>
      <c r="LH20" s="428"/>
      <c r="LI20" s="428"/>
      <c r="LJ20" s="428"/>
      <c r="LK20" s="428"/>
    </row>
    <row r="21" spans="1:323" s="474" customFormat="1" ht="16.5" x14ac:dyDescent="0.2">
      <c r="A21" s="472"/>
      <c r="B21" s="473"/>
      <c r="E21" s="475"/>
      <c r="F21" s="472"/>
      <c r="G21" s="472"/>
      <c r="H21" s="472"/>
      <c r="I21" s="472"/>
      <c r="J21" s="476"/>
      <c r="K21" s="472"/>
      <c r="L21" s="472"/>
      <c r="M21" s="472"/>
      <c r="N21" s="472"/>
      <c r="O21" s="476"/>
      <c r="P21" s="472"/>
      <c r="Q21" s="477" t="s">
        <v>449</v>
      </c>
      <c r="R21" s="478"/>
      <c r="S21" s="472"/>
      <c r="T21" s="472"/>
      <c r="U21" s="473"/>
      <c r="W21" s="473"/>
      <c r="X21" s="473"/>
      <c r="Y21" s="473"/>
      <c r="Z21" s="473"/>
      <c r="AA21" s="473"/>
      <c r="AB21" s="479"/>
      <c r="AC21" s="479"/>
      <c r="AD21" s="480"/>
      <c r="AF21" s="481"/>
      <c r="AG21" s="472"/>
      <c r="AH21" s="472"/>
      <c r="AI21" s="472"/>
      <c r="AJ21" s="472"/>
      <c r="AR21" s="482"/>
      <c r="AS21" s="483"/>
      <c r="AT21" s="483">
        <f>SUM(AT24:AT29)</f>
        <v>0</v>
      </c>
      <c r="AU21" s="483"/>
      <c r="AV21" s="483"/>
      <c r="AW21" s="483">
        <f>SUM(AW24:AW29)</f>
        <v>5</v>
      </c>
      <c r="AX21" s="483"/>
      <c r="AY21" s="483"/>
      <c r="AZ21" s="483">
        <f>SUM(AZ24:AZ29)</f>
        <v>4</v>
      </c>
      <c r="BA21" s="483"/>
      <c r="BB21" s="483"/>
      <c r="BC21" s="483">
        <f>SUM(BC24:BC29)</f>
        <v>5</v>
      </c>
      <c r="BD21" s="483"/>
      <c r="BE21" s="483"/>
      <c r="BF21" s="483">
        <f>SUM(BF24:BF29)</f>
        <v>5</v>
      </c>
      <c r="BG21" s="483"/>
      <c r="BH21" s="483"/>
      <c r="BI21" s="483">
        <f>SUM(BI24:BI29)</f>
        <v>5</v>
      </c>
      <c r="BJ21" s="483"/>
      <c r="BK21" s="483"/>
      <c r="BL21" s="483">
        <f>SUM(BL24:BL29)</f>
        <v>0</v>
      </c>
      <c r="BM21" s="483"/>
      <c r="BN21" s="483"/>
      <c r="BO21" s="483">
        <f>SUM(BO24:BO29)</f>
        <v>0</v>
      </c>
      <c r="BP21" s="483"/>
      <c r="BQ21" s="483"/>
      <c r="BR21" s="483">
        <f>SUM(BR24:BR29)</f>
        <v>2</v>
      </c>
      <c r="BS21" s="483"/>
      <c r="BT21" s="483"/>
      <c r="BU21" s="483">
        <f>SUM(BU24:BU29)</f>
        <v>5</v>
      </c>
      <c r="BV21" s="483"/>
      <c r="BW21" s="483"/>
      <c r="BX21" s="483">
        <f>SUM(BX24:BX29)</f>
        <v>5</v>
      </c>
      <c r="BY21" s="483"/>
      <c r="BZ21" s="483"/>
      <c r="CA21" s="483">
        <f>SUM(CA24:CA29)</f>
        <v>4</v>
      </c>
      <c r="CB21" s="483"/>
      <c r="CC21" s="483"/>
      <c r="CD21" s="483">
        <f>SUM(CD24:CD29)</f>
        <v>5</v>
      </c>
      <c r="CE21" s="483"/>
      <c r="CF21" s="483"/>
      <c r="CG21" s="483">
        <f>SUM(CG24:CG29)</f>
        <v>0</v>
      </c>
      <c r="CH21" s="483"/>
      <c r="CI21" s="483"/>
      <c r="CJ21" s="483">
        <f>SUM(CJ24:CJ29)</f>
        <v>0</v>
      </c>
      <c r="CK21" s="483"/>
      <c r="CL21" s="483"/>
      <c r="CM21" s="483">
        <f>SUM(CM24:CM29)</f>
        <v>5</v>
      </c>
      <c r="CN21" s="483"/>
      <c r="CO21" s="483"/>
      <c r="CP21" s="483">
        <f>SUM(CP24:CP29)</f>
        <v>5</v>
      </c>
      <c r="CQ21" s="483"/>
      <c r="CR21" s="483"/>
      <c r="CS21" s="483">
        <f>SUM(CS24:CS29)</f>
        <v>4</v>
      </c>
      <c r="CT21" s="483"/>
      <c r="CU21" s="483"/>
      <c r="CV21" s="483">
        <f>SUM(CV24:CV29)</f>
        <v>5</v>
      </c>
      <c r="CW21" s="483"/>
      <c r="CX21" s="483"/>
      <c r="CY21" s="483">
        <f>SUM(CY24:CY29)</f>
        <v>4</v>
      </c>
      <c r="CZ21" s="483"/>
      <c r="DA21" s="483"/>
      <c r="DB21" s="483">
        <f>SUM(DB24:DB29)</f>
        <v>0</v>
      </c>
      <c r="DC21" s="483"/>
      <c r="DD21" s="483"/>
      <c r="DE21" s="483">
        <f>SUM(DE24:DE29)</f>
        <v>0</v>
      </c>
      <c r="DF21" s="483"/>
      <c r="DG21" s="483"/>
      <c r="DH21" s="483">
        <f>SUM(DH24:DH29)</f>
        <v>5</v>
      </c>
      <c r="DI21" s="483"/>
      <c r="DJ21" s="483"/>
      <c r="DK21" s="483">
        <f>SUM(DK24:DK29)</f>
        <v>5</v>
      </c>
      <c r="DL21" s="483"/>
      <c r="DM21" s="483"/>
      <c r="DN21" s="483">
        <f>SUM(DN24:DN29)</f>
        <v>5</v>
      </c>
      <c r="DO21" s="483"/>
      <c r="DP21" s="483"/>
      <c r="DQ21" s="483">
        <f>SUM(DQ24:DQ29)</f>
        <v>5</v>
      </c>
      <c r="DR21" s="483"/>
      <c r="DS21" s="483"/>
      <c r="DT21" s="483">
        <f>SUM(DT24:DT29)</f>
        <v>3</v>
      </c>
      <c r="DU21" s="483"/>
      <c r="DV21" s="483"/>
      <c r="DW21" s="483">
        <f>SUM(DW24:DW29)</f>
        <v>0</v>
      </c>
      <c r="DX21" s="483"/>
      <c r="DY21" s="483"/>
      <c r="DZ21" s="483">
        <f>SUM(DZ24:DZ29)</f>
        <v>0</v>
      </c>
      <c r="EA21" s="483"/>
      <c r="EB21" s="483"/>
      <c r="EC21" s="483">
        <f>SUM(EC24:EC29)</f>
        <v>0</v>
      </c>
      <c r="ED21" s="483"/>
      <c r="EE21" s="483"/>
      <c r="EF21" s="483">
        <f>SUM(EF24:EF29)</f>
        <v>0</v>
      </c>
      <c r="EG21" s="483"/>
      <c r="EH21" s="483"/>
      <c r="EI21" s="483">
        <f>SUM(EI24:EI29)</f>
        <v>5</v>
      </c>
      <c r="EJ21" s="483"/>
      <c r="EK21" s="483"/>
      <c r="EL21" s="483">
        <f>SUM(EL24:EL29)</f>
        <v>6</v>
      </c>
      <c r="EM21" s="483"/>
      <c r="EN21" s="483"/>
      <c r="EO21" s="483">
        <f>SUM(EO24:EO29)</f>
        <v>5</v>
      </c>
      <c r="EP21" s="483"/>
      <c r="EQ21" s="483"/>
      <c r="ER21" s="483">
        <f>SUM(ER24:ER29)</f>
        <v>2</v>
      </c>
      <c r="ES21" s="483"/>
      <c r="ET21" s="483"/>
      <c r="EU21" s="483">
        <f>SUM(EU24:EU29)</f>
        <v>0</v>
      </c>
      <c r="EV21" s="483"/>
      <c r="EW21" s="483"/>
      <c r="EX21" s="483">
        <f>SUM(EX24:EX29)</f>
        <v>4</v>
      </c>
      <c r="EY21" s="483"/>
      <c r="EZ21" s="483"/>
      <c r="FA21" s="483">
        <f>SUM(FA24:FA29)</f>
        <v>6</v>
      </c>
      <c r="FB21" s="483"/>
      <c r="FC21" s="483"/>
      <c r="FD21" s="483">
        <f>SUM(FD24:FD29)</f>
        <v>4</v>
      </c>
      <c r="FE21" s="483"/>
      <c r="FF21" s="483"/>
      <c r="FG21" s="483">
        <f>SUM(FG24:FG29)</f>
        <v>8</v>
      </c>
      <c r="FH21" s="483"/>
      <c r="FI21" s="483"/>
      <c r="FJ21" s="483">
        <f>SUM(FJ24:FJ29)</f>
        <v>6</v>
      </c>
      <c r="FK21" s="483"/>
      <c r="FL21" s="483"/>
      <c r="FM21" s="483">
        <f>SUM(FM24:FM29)</f>
        <v>0</v>
      </c>
      <c r="FN21" s="483"/>
      <c r="FO21" s="483"/>
      <c r="FP21" s="483">
        <f>SUM(FP24:FP29)</f>
        <v>0</v>
      </c>
      <c r="FQ21" s="483"/>
      <c r="FR21" s="483"/>
      <c r="FS21" s="483">
        <f>SUM(FS24:FS29)</f>
        <v>5</v>
      </c>
      <c r="FT21" s="483"/>
      <c r="FU21" s="483"/>
      <c r="FV21" s="483">
        <f>SUM(FV24:FV29)</f>
        <v>5</v>
      </c>
      <c r="FW21" s="483"/>
      <c r="FX21" s="483"/>
      <c r="FY21" s="483">
        <f>SUM(FY24:FY29)</f>
        <v>5</v>
      </c>
      <c r="FZ21" s="483"/>
      <c r="GA21" s="483"/>
      <c r="GB21" s="483">
        <f>SUM(GB24:GB29)</f>
        <v>5</v>
      </c>
      <c r="GC21" s="483"/>
      <c r="GD21" s="483"/>
      <c r="GE21" s="483">
        <f>SUM(GE24:GE29)</f>
        <v>6</v>
      </c>
      <c r="GF21" s="483"/>
      <c r="GG21" s="483"/>
      <c r="GH21" s="483">
        <f>SUM(GH24:GH29)</f>
        <v>0</v>
      </c>
      <c r="GI21" s="483"/>
      <c r="GJ21" s="483"/>
      <c r="GK21" s="483">
        <f>SUM(GK24:GK29)</f>
        <v>0</v>
      </c>
      <c r="GL21" s="483"/>
      <c r="GM21" s="483"/>
      <c r="GN21" s="483">
        <f>SUM(GN24:GN29)</f>
        <v>5</v>
      </c>
      <c r="GO21" s="483"/>
      <c r="GP21" s="483"/>
      <c r="GQ21" s="483">
        <f>SUM(GQ24:GQ29)</f>
        <v>5</v>
      </c>
      <c r="GR21" s="483"/>
      <c r="GS21" s="483"/>
      <c r="GT21" s="483"/>
      <c r="GU21" s="483"/>
      <c r="GV21" s="483"/>
      <c r="GW21" s="483">
        <f>SUM(GW24:GW29)</f>
        <v>4</v>
      </c>
      <c r="GX21" s="483"/>
      <c r="GY21" s="483"/>
      <c r="GZ21" s="483">
        <f>SUM(GZ24:GZ29)</f>
        <v>5</v>
      </c>
      <c r="HA21" s="483"/>
      <c r="HB21" s="483"/>
      <c r="HC21" s="483">
        <f>SUM(HC24:HC29)</f>
        <v>0</v>
      </c>
      <c r="HD21" s="483"/>
      <c r="HE21" s="483"/>
      <c r="HF21" s="483">
        <f>SUM(HF24:HF29)</f>
        <v>0</v>
      </c>
      <c r="HG21" s="483"/>
      <c r="HH21" s="483"/>
      <c r="HI21" s="483">
        <f>SUM(HI24:HI29)</f>
        <v>6</v>
      </c>
      <c r="HJ21" s="483"/>
      <c r="HK21" s="483"/>
      <c r="HL21" s="483">
        <f>SUM(HL24:HL29)</f>
        <v>4</v>
      </c>
      <c r="HM21" s="483"/>
      <c r="HN21" s="483"/>
      <c r="HO21" s="483">
        <f>SUM(HO24:HO29)</f>
        <v>0</v>
      </c>
      <c r="HP21" s="483"/>
      <c r="HQ21" s="483"/>
      <c r="HR21" s="483">
        <f>SUM(HR24:HR29)</f>
        <v>0</v>
      </c>
      <c r="HS21" s="483"/>
      <c r="HT21" s="483"/>
      <c r="HU21" s="483">
        <f>SUM(HU24:HU29)</f>
        <v>0</v>
      </c>
      <c r="HV21" s="483"/>
      <c r="HW21" s="483"/>
      <c r="HX21" s="483">
        <f>SUM(HX24:HX29)</f>
        <v>5</v>
      </c>
      <c r="HY21" s="483"/>
      <c r="HZ21" s="483"/>
      <c r="IA21" s="483">
        <f>SUM(IA24:IA29)</f>
        <v>0</v>
      </c>
      <c r="IB21" s="483"/>
      <c r="IC21" s="483"/>
      <c r="ID21" s="483">
        <f>SUM(ID24:ID29)</f>
        <v>0</v>
      </c>
      <c r="IE21" s="483"/>
      <c r="IF21" s="483"/>
      <c r="IG21" s="483">
        <f>SUM(IG24:IG29)</f>
        <v>0</v>
      </c>
      <c r="IH21" s="483"/>
      <c r="II21" s="483"/>
      <c r="IJ21" s="483">
        <f>SUM(IJ24:IJ29)</f>
        <v>0</v>
      </c>
      <c r="IK21" s="483"/>
      <c r="IL21" s="483"/>
      <c r="IM21" s="483">
        <f>SUM(IM24:IM29)</f>
        <v>0</v>
      </c>
      <c r="IN21" s="483"/>
      <c r="IO21" s="483"/>
      <c r="IP21" s="483">
        <f>SUM(IP24:IP29)</f>
        <v>2</v>
      </c>
      <c r="IQ21" s="483"/>
      <c r="IR21" s="483"/>
      <c r="IS21" s="483">
        <f>SUM(IS24:IS29)</f>
        <v>7</v>
      </c>
      <c r="IT21" s="483"/>
      <c r="IU21" s="483"/>
      <c r="IV21" s="483">
        <f>SUM(IV24:IV29)</f>
        <v>0</v>
      </c>
      <c r="IW21" s="483"/>
      <c r="IX21" s="483"/>
      <c r="IY21" s="483">
        <f>SUM(IY24:IY29)</f>
        <v>0</v>
      </c>
      <c r="IZ21" s="483"/>
      <c r="JA21" s="483"/>
      <c r="JB21" s="483">
        <f>SUM(JB24:JB29)</f>
        <v>5</v>
      </c>
      <c r="JC21" s="483"/>
      <c r="JD21" s="483"/>
      <c r="JE21" s="483">
        <f>SUM(JE24:JE29)</f>
        <v>0</v>
      </c>
      <c r="JF21" s="483"/>
      <c r="JG21" s="483"/>
      <c r="JH21" s="483">
        <f>SUM(JH24:JH29)</f>
        <v>0</v>
      </c>
      <c r="JI21" s="483"/>
      <c r="JJ21" s="483"/>
      <c r="JK21" s="483">
        <f>SUM(JK24:JK29)</f>
        <v>0</v>
      </c>
      <c r="JL21" s="483"/>
      <c r="JM21" s="483"/>
      <c r="JN21" s="483">
        <f>SUM(JN24:JN29)</f>
        <v>0</v>
      </c>
      <c r="JO21" s="483"/>
      <c r="JP21" s="483"/>
      <c r="JQ21" s="483">
        <f>SUM(JQ24:JQ29)</f>
        <v>0</v>
      </c>
      <c r="JR21" s="483"/>
      <c r="JS21" s="483"/>
      <c r="JT21" s="483">
        <f>SUM(JT24:JT29)</f>
        <v>0</v>
      </c>
      <c r="JU21" s="483"/>
      <c r="JV21" s="483"/>
      <c r="JW21" s="483">
        <f>SUM(JW24:JW29)</f>
        <v>0</v>
      </c>
      <c r="JX21" s="483"/>
      <c r="JY21" s="483"/>
      <c r="JZ21" s="483">
        <f>SUM(JZ24:JZ29)</f>
        <v>0</v>
      </c>
      <c r="KA21" s="483"/>
      <c r="KB21" s="483"/>
      <c r="KC21" s="483">
        <f>SUM(KC24:KC29)</f>
        <v>0</v>
      </c>
      <c r="KD21" s="483"/>
      <c r="KE21" s="483"/>
      <c r="KF21" s="483">
        <f>SUM(KF24:KF29)</f>
        <v>0</v>
      </c>
      <c r="KG21" s="483"/>
      <c r="KH21" s="483"/>
      <c r="KI21" s="483">
        <f>SUM(KI24:KI29)</f>
        <v>0</v>
      </c>
      <c r="KJ21" s="483"/>
      <c r="KK21" s="483"/>
      <c r="KL21" s="483">
        <f>SUM(KL24:KL29)</f>
        <v>0</v>
      </c>
      <c r="KM21" s="483"/>
      <c r="KN21" s="483"/>
      <c r="KO21" s="483">
        <f>SUM(KO24:KO29)</f>
        <v>0</v>
      </c>
      <c r="KP21" s="483"/>
      <c r="KQ21" s="483"/>
      <c r="KR21" s="483">
        <f>SUM(KR24:KR29)</f>
        <v>0</v>
      </c>
      <c r="KS21" s="483"/>
      <c r="KT21" s="483"/>
      <c r="KU21" s="483">
        <f>SUM(KU24:KU29)</f>
        <v>0</v>
      </c>
      <c r="KV21" s="483"/>
      <c r="KW21" s="483"/>
      <c r="KX21" s="483">
        <f>SUM(KX24:KX29)</f>
        <v>0</v>
      </c>
      <c r="KY21" s="483"/>
      <c r="KZ21" s="483"/>
      <c r="LA21" s="483">
        <f>SUM(LA24:LA29)</f>
        <v>0</v>
      </c>
      <c r="LB21" s="483"/>
      <c r="LC21" s="483"/>
      <c r="LD21" s="483">
        <f>SUM(LD24:LD29)</f>
        <v>0</v>
      </c>
      <c r="LE21" s="483"/>
      <c r="LF21" s="483"/>
      <c r="LG21" s="483">
        <f>SUM(LG24:LG29)</f>
        <v>0</v>
      </c>
      <c r="LH21" s="483"/>
      <c r="LI21" s="483"/>
      <c r="LJ21" s="483">
        <f>SUM(LJ24:LJ29)</f>
        <v>0</v>
      </c>
      <c r="LK21" s="483"/>
    </row>
    <row r="22" spans="1:323" s="474" customFormat="1" ht="16.5" x14ac:dyDescent="0.2">
      <c r="A22" s="472"/>
      <c r="B22" s="473"/>
      <c r="E22" s="475"/>
      <c r="F22" s="472"/>
      <c r="G22" s="472"/>
      <c r="H22" s="472"/>
      <c r="I22" s="472"/>
      <c r="J22" s="476"/>
      <c r="K22" s="472"/>
      <c r="L22" s="472"/>
      <c r="M22" s="472"/>
      <c r="N22" s="472"/>
      <c r="O22" s="476"/>
      <c r="P22" s="472"/>
      <c r="Q22" s="477" t="s">
        <v>450</v>
      </c>
      <c r="R22" s="478"/>
      <c r="S22" s="472"/>
      <c r="T22" s="472"/>
      <c r="U22" s="473"/>
      <c r="W22" s="473"/>
      <c r="X22" s="473"/>
      <c r="Y22" s="473"/>
      <c r="Z22" s="473"/>
      <c r="AA22" s="473"/>
      <c r="AB22" s="479"/>
      <c r="AC22" s="479"/>
      <c r="AD22" s="480"/>
      <c r="AF22" s="481"/>
      <c r="AG22" s="472"/>
      <c r="AH22" s="472"/>
      <c r="AI22" s="472"/>
      <c r="AJ22" s="472"/>
      <c r="AR22" s="484"/>
      <c r="AS22" s="485"/>
      <c r="AT22" s="485">
        <f>SUM(AT20:AT21)</f>
        <v>0</v>
      </c>
      <c r="AU22" s="485"/>
      <c r="AV22" s="485"/>
      <c r="AW22" s="485">
        <f>SUM(AW20:AW21)</f>
        <v>6</v>
      </c>
      <c r="AX22" s="485"/>
      <c r="AY22" s="485"/>
      <c r="AZ22" s="485">
        <f>SUM(AZ20:AZ21)</f>
        <v>4</v>
      </c>
      <c r="BA22" s="485"/>
      <c r="BB22" s="485"/>
      <c r="BC22" s="485">
        <f>SUM(BC20:BC21)</f>
        <v>5</v>
      </c>
      <c r="BD22" s="485"/>
      <c r="BE22" s="485"/>
      <c r="BF22" s="485">
        <f>SUM(BF20:BF21)</f>
        <v>5</v>
      </c>
      <c r="BG22" s="485"/>
      <c r="BH22" s="485"/>
      <c r="BI22" s="485">
        <f>SUM(BI20:BI21)</f>
        <v>6</v>
      </c>
      <c r="BJ22" s="485"/>
      <c r="BK22" s="485"/>
      <c r="BL22" s="485">
        <f>SUM(BL20:BL21)</f>
        <v>0</v>
      </c>
      <c r="BM22" s="485"/>
      <c r="BN22" s="485"/>
      <c r="BO22" s="485">
        <f>SUM(BO20:BO21)</f>
        <v>0</v>
      </c>
      <c r="BP22" s="485"/>
      <c r="BQ22" s="485"/>
      <c r="BR22" s="485">
        <f>SUM(BR20:BR21)</f>
        <v>3</v>
      </c>
      <c r="BS22" s="485"/>
      <c r="BT22" s="485"/>
      <c r="BU22" s="485">
        <f>SUM(BU20:BU21)</f>
        <v>5</v>
      </c>
      <c r="BV22" s="485"/>
      <c r="BW22" s="485"/>
      <c r="BX22" s="485">
        <f>SUM(BX20:BX21)</f>
        <v>6</v>
      </c>
      <c r="BY22" s="485"/>
      <c r="BZ22" s="485"/>
      <c r="CA22" s="485">
        <f>SUM(CA20:CA21)</f>
        <v>5</v>
      </c>
      <c r="CB22" s="485"/>
      <c r="CC22" s="485"/>
      <c r="CD22" s="485">
        <f>SUM(CD20:CD21)</f>
        <v>6</v>
      </c>
      <c r="CE22" s="485"/>
      <c r="CF22" s="485"/>
      <c r="CG22" s="485">
        <f>SUM(CG20:CG21)</f>
        <v>0</v>
      </c>
      <c r="CH22" s="485"/>
      <c r="CI22" s="485"/>
      <c r="CJ22" s="485">
        <f>SUM(CJ20:CJ21)</f>
        <v>0</v>
      </c>
      <c r="CK22" s="485"/>
      <c r="CL22" s="485"/>
      <c r="CM22" s="485">
        <f>SUM(CM20:CM21)</f>
        <v>6</v>
      </c>
      <c r="CN22" s="485"/>
      <c r="CO22" s="485"/>
      <c r="CP22" s="485">
        <f>SUM(CP20:CP21)</f>
        <v>6</v>
      </c>
      <c r="CQ22" s="485"/>
      <c r="CR22" s="485"/>
      <c r="CS22" s="485">
        <f>SUM(CS20:CS21)</f>
        <v>5</v>
      </c>
      <c r="CT22" s="485"/>
      <c r="CU22" s="485"/>
      <c r="CV22" s="485">
        <f>SUM(CV20:CV21)</f>
        <v>5</v>
      </c>
      <c r="CW22" s="485"/>
      <c r="CX22" s="485"/>
      <c r="CY22" s="485">
        <f>SUM(CY20:CY21)</f>
        <v>5</v>
      </c>
      <c r="CZ22" s="485"/>
      <c r="DA22" s="485"/>
      <c r="DB22" s="485">
        <f>SUM(DB20:DB21)</f>
        <v>0</v>
      </c>
      <c r="DC22" s="485"/>
      <c r="DD22" s="485"/>
      <c r="DE22" s="485">
        <f>SUM(DE20:DE21)</f>
        <v>0</v>
      </c>
      <c r="DF22" s="485"/>
      <c r="DG22" s="485"/>
      <c r="DH22" s="485">
        <f>SUM(DH20:DH21)</f>
        <v>6</v>
      </c>
      <c r="DI22" s="485"/>
      <c r="DJ22" s="485"/>
      <c r="DK22" s="485">
        <f>SUM(DK20:DK21)</f>
        <v>6</v>
      </c>
      <c r="DL22" s="485"/>
      <c r="DM22" s="485"/>
      <c r="DN22" s="485">
        <f>SUM(DN20:DN21)</f>
        <v>6</v>
      </c>
      <c r="DO22" s="485"/>
      <c r="DP22" s="485"/>
      <c r="DQ22" s="485">
        <f>SUM(DQ20:DQ21)</f>
        <v>6</v>
      </c>
      <c r="DR22" s="485"/>
      <c r="DS22" s="485"/>
      <c r="DT22" s="485">
        <f>SUM(DT20:DT21)</f>
        <v>5</v>
      </c>
      <c r="DU22" s="485"/>
      <c r="DV22" s="485"/>
      <c r="DW22" s="485">
        <f>SUM(DW20:DW21)</f>
        <v>0</v>
      </c>
      <c r="DX22" s="485"/>
      <c r="DY22" s="485"/>
      <c r="DZ22" s="485">
        <f>SUM(DZ20:DZ21)</f>
        <v>0</v>
      </c>
      <c r="EA22" s="485"/>
      <c r="EB22" s="485"/>
      <c r="EC22" s="485">
        <f>SUM(EC20:EC21)</f>
        <v>2</v>
      </c>
      <c r="ED22" s="485"/>
      <c r="EE22" s="485"/>
      <c r="EF22" s="485">
        <f>SUM(EF20:EF21)</f>
        <v>0</v>
      </c>
      <c r="EG22" s="485"/>
      <c r="EH22" s="485"/>
      <c r="EI22" s="485">
        <f>SUM(EI20:EI21)</f>
        <v>6</v>
      </c>
      <c r="EJ22" s="485"/>
      <c r="EK22" s="485"/>
      <c r="EL22" s="485">
        <f>SUM(EL20:EL21)</f>
        <v>7</v>
      </c>
      <c r="EM22" s="485"/>
      <c r="EN22" s="485"/>
      <c r="EO22" s="485">
        <f>SUM(EO20:EO21)</f>
        <v>6</v>
      </c>
      <c r="EP22" s="485"/>
      <c r="EQ22" s="485"/>
      <c r="ER22" s="485">
        <f>SUM(ER20:ER21)</f>
        <v>2</v>
      </c>
      <c r="ES22" s="485"/>
      <c r="ET22" s="485"/>
      <c r="EU22" s="485">
        <f>SUM(EU20:EU21)</f>
        <v>0</v>
      </c>
      <c r="EV22" s="485"/>
      <c r="EW22" s="485"/>
      <c r="EX22" s="485">
        <f>SUM(EX20:EX21)</f>
        <v>5</v>
      </c>
      <c r="EY22" s="485"/>
      <c r="EZ22" s="485"/>
      <c r="FA22" s="485"/>
      <c r="FB22" s="485"/>
      <c r="FC22" s="485"/>
      <c r="FD22" s="485">
        <f>SUM(FD20:FD21)</f>
        <v>4</v>
      </c>
      <c r="FE22" s="485"/>
      <c r="FF22" s="485"/>
      <c r="FG22" s="485">
        <f>SUM(FG20:FG21)</f>
        <v>8</v>
      </c>
      <c r="FH22" s="485"/>
      <c r="FI22" s="485"/>
      <c r="FJ22" s="485">
        <f>SUM(FJ20:FJ21)</f>
        <v>6</v>
      </c>
      <c r="FK22" s="485"/>
      <c r="FL22" s="485"/>
      <c r="FM22" s="485">
        <f>SUM(FM20:FM21)</f>
        <v>0</v>
      </c>
      <c r="FN22" s="485"/>
      <c r="FO22" s="485"/>
      <c r="FP22" s="485">
        <f>SUM(FP20:FP21)</f>
        <v>0</v>
      </c>
      <c r="FQ22" s="485"/>
      <c r="FR22" s="485"/>
      <c r="FS22" s="485">
        <f>SUM(FS20:FS21)</f>
        <v>6</v>
      </c>
      <c r="FT22" s="485"/>
      <c r="FU22" s="485"/>
      <c r="FV22" s="485">
        <f>SUM(FV20:FV21)</f>
        <v>6</v>
      </c>
      <c r="FW22" s="485"/>
      <c r="FX22" s="485"/>
      <c r="FY22" s="485">
        <f>SUM(FY20:FY21)</f>
        <v>5</v>
      </c>
      <c r="FZ22" s="485"/>
      <c r="GA22" s="485"/>
      <c r="GB22" s="485">
        <f>SUM(GB20:GB21)</f>
        <v>6</v>
      </c>
      <c r="GC22" s="485"/>
      <c r="GD22" s="485"/>
      <c r="GE22" s="485">
        <f>SUM(GE20:GE21)</f>
        <v>6</v>
      </c>
      <c r="GF22" s="485"/>
      <c r="GG22" s="485"/>
      <c r="GH22" s="485">
        <f>SUM(GH20:GH21)</f>
        <v>0</v>
      </c>
      <c r="GI22" s="485"/>
      <c r="GJ22" s="485"/>
      <c r="GK22" s="485">
        <f>SUM(GK20:GK21)</f>
        <v>0</v>
      </c>
      <c r="GL22" s="485"/>
      <c r="GM22" s="485"/>
      <c r="GN22" s="485">
        <f>SUM(GN20:GN21)</f>
        <v>6</v>
      </c>
      <c r="GO22" s="485"/>
      <c r="GP22" s="485"/>
      <c r="GQ22" s="485">
        <f>SUM(GQ20:GQ21)</f>
        <v>6</v>
      </c>
      <c r="GR22" s="485"/>
      <c r="GS22" s="485"/>
      <c r="GT22" s="485">
        <f>SUM(GT20:GT21)</f>
        <v>1</v>
      </c>
      <c r="GU22" s="485"/>
      <c r="GV22" s="485"/>
      <c r="GW22" s="485">
        <f>SUM(GW20:GW21)</f>
        <v>5</v>
      </c>
      <c r="GX22" s="485"/>
      <c r="GY22" s="485"/>
      <c r="GZ22" s="485">
        <f>SUM(GZ20:GZ21)</f>
        <v>6</v>
      </c>
      <c r="HA22" s="485"/>
      <c r="HB22" s="485"/>
      <c r="HC22" s="485">
        <f>SUM(HC20:HC21)</f>
        <v>0</v>
      </c>
      <c r="HD22" s="485"/>
      <c r="HE22" s="485"/>
      <c r="HF22" s="485">
        <f>SUM(HF20:HF21)</f>
        <v>0</v>
      </c>
      <c r="HG22" s="485"/>
      <c r="HH22" s="485"/>
      <c r="HI22" s="485">
        <f>SUM(HI20:HI21)</f>
        <v>7</v>
      </c>
      <c r="HJ22" s="485"/>
      <c r="HK22" s="485"/>
      <c r="HL22" s="485">
        <f>SUM(HL20:HL21)</f>
        <v>5</v>
      </c>
      <c r="HM22" s="485"/>
      <c r="HN22" s="485"/>
      <c r="HO22" s="485">
        <f>SUM(HO20:HO21)</f>
        <v>1</v>
      </c>
      <c r="HP22" s="485"/>
      <c r="HQ22" s="485"/>
      <c r="HR22" s="485">
        <f>SUM(HR20:HR21)</f>
        <v>0</v>
      </c>
      <c r="HS22" s="485"/>
      <c r="HT22" s="485"/>
      <c r="HU22" s="485">
        <f>SUM(HU20:HU21)</f>
        <v>0</v>
      </c>
      <c r="HV22" s="485"/>
      <c r="HW22" s="485"/>
      <c r="HX22" s="485">
        <f>SUM(HX20:HX21)</f>
        <v>5</v>
      </c>
      <c r="HY22" s="485"/>
      <c r="HZ22" s="485"/>
      <c r="IA22" s="485">
        <f>SUM(IA20:IA21)</f>
        <v>0</v>
      </c>
      <c r="IB22" s="485"/>
      <c r="IC22" s="485"/>
      <c r="ID22" s="485">
        <f>SUM(ID20:ID21)</f>
        <v>0</v>
      </c>
      <c r="IE22" s="485"/>
      <c r="IF22" s="485"/>
      <c r="IG22" s="485">
        <f>SUM(IG20:IG21)</f>
        <v>0</v>
      </c>
      <c r="IH22" s="485"/>
      <c r="II22" s="485"/>
      <c r="IJ22" s="485">
        <f>SUM(IJ20:IJ21)</f>
        <v>0</v>
      </c>
      <c r="IK22" s="485"/>
      <c r="IL22" s="485"/>
      <c r="IM22" s="485">
        <f>SUM(IM20:IM21)</f>
        <v>0</v>
      </c>
      <c r="IN22" s="485"/>
      <c r="IO22" s="485"/>
      <c r="IP22" s="485">
        <f>SUM(IP20:IP21)</f>
        <v>2</v>
      </c>
      <c r="IQ22" s="485"/>
      <c r="IR22" s="485"/>
      <c r="IS22" s="485">
        <f>SUM(IS20:IS21)</f>
        <v>9</v>
      </c>
      <c r="IT22" s="485"/>
      <c r="IU22" s="485"/>
      <c r="IV22" s="485">
        <f>SUM(IV20:IV21)</f>
        <v>0</v>
      </c>
      <c r="IW22" s="485"/>
      <c r="IX22" s="485"/>
      <c r="IY22" s="485">
        <f>SUM(IY20:IY21)</f>
        <v>0</v>
      </c>
      <c r="IZ22" s="485"/>
      <c r="JA22" s="485"/>
      <c r="JB22" s="485">
        <f>SUM(JB20:JB21)</f>
        <v>5</v>
      </c>
      <c r="JC22" s="485"/>
      <c r="JD22" s="485"/>
      <c r="JE22" s="485">
        <f>SUM(JE20:JE21)</f>
        <v>0</v>
      </c>
      <c r="JF22" s="485"/>
      <c r="JG22" s="485"/>
      <c r="JH22" s="485">
        <f>SUM(JH20:JH21)</f>
        <v>0</v>
      </c>
      <c r="JI22" s="485"/>
      <c r="JJ22" s="485"/>
      <c r="JK22" s="485">
        <f>SUM(JK20:JK21)</f>
        <v>0</v>
      </c>
      <c r="JL22" s="485"/>
      <c r="JM22" s="485"/>
      <c r="JN22" s="485">
        <f>SUM(JN20:JN21)</f>
        <v>0</v>
      </c>
      <c r="JO22" s="485"/>
      <c r="JP22" s="485"/>
      <c r="JQ22" s="485">
        <f>SUM(JQ20:JQ21)</f>
        <v>0</v>
      </c>
      <c r="JR22" s="485"/>
      <c r="JS22" s="485"/>
      <c r="JT22" s="485">
        <f>SUM(JT20:JT21)</f>
        <v>0</v>
      </c>
      <c r="JU22" s="485"/>
      <c r="JV22" s="485"/>
      <c r="JW22" s="485">
        <f>SUM(JW20:JW21)</f>
        <v>0</v>
      </c>
      <c r="JX22" s="485"/>
      <c r="JY22" s="485"/>
      <c r="JZ22" s="485">
        <f>SUM(JZ20:JZ21)</f>
        <v>0</v>
      </c>
      <c r="KA22" s="485"/>
      <c r="KB22" s="485"/>
      <c r="KC22" s="485">
        <f>SUM(KC20:KC21)</f>
        <v>0</v>
      </c>
      <c r="KD22" s="485"/>
      <c r="KE22" s="485"/>
      <c r="KF22" s="485">
        <f>SUM(KF20:KF21)</f>
        <v>0</v>
      </c>
      <c r="KG22" s="485"/>
      <c r="KH22" s="485"/>
      <c r="KI22" s="485">
        <f>SUM(KI20:KI21)</f>
        <v>0</v>
      </c>
      <c r="KJ22" s="485"/>
      <c r="KK22" s="485"/>
      <c r="KL22" s="485">
        <f>SUM(KL20:KL21)</f>
        <v>0</v>
      </c>
      <c r="KM22" s="485"/>
      <c r="KN22" s="485"/>
      <c r="KO22" s="485">
        <f>SUM(KO20:KO21)</f>
        <v>0</v>
      </c>
      <c r="KP22" s="485"/>
      <c r="KQ22" s="485"/>
      <c r="KR22" s="485">
        <f>SUM(KR20:KR21)</f>
        <v>0</v>
      </c>
      <c r="KS22" s="485"/>
      <c r="KT22" s="485"/>
      <c r="KU22" s="485">
        <f>SUM(KU20:KU21)</f>
        <v>0</v>
      </c>
      <c r="KV22" s="485"/>
      <c r="KW22" s="485"/>
      <c r="KX22" s="485">
        <f>SUM(KX20:KX21)</f>
        <v>0</v>
      </c>
      <c r="KY22" s="485"/>
      <c r="KZ22" s="485"/>
      <c r="LA22" s="485">
        <f>SUM(LA20:LA21)</f>
        <v>0</v>
      </c>
      <c r="LB22" s="485"/>
      <c r="LC22" s="485"/>
      <c r="LD22" s="485">
        <f>SUM(LD20:LD21)</f>
        <v>0</v>
      </c>
      <c r="LE22" s="485"/>
      <c r="LF22" s="485"/>
      <c r="LG22" s="485">
        <f>SUM(LG20:LG21)</f>
        <v>0</v>
      </c>
      <c r="LH22" s="485"/>
      <c r="LI22" s="485"/>
      <c r="LJ22" s="485">
        <f>SUM(LJ20:LJ21)</f>
        <v>0</v>
      </c>
      <c r="LK22" s="485"/>
    </row>
    <row r="23" spans="1:323" x14ac:dyDescent="0.2">
      <c r="AS23" s="18"/>
      <c r="EG23" s="18"/>
      <c r="EH23" s="18"/>
    </row>
    <row r="24" spans="1:323" x14ac:dyDescent="0.2">
      <c r="Q24" s="61" t="s">
        <v>443</v>
      </c>
      <c r="AI24" s="18"/>
      <c r="AJ24" s="18"/>
      <c r="AK24" s="18"/>
      <c r="AL24" s="18"/>
      <c r="AM24" s="18"/>
      <c r="AN24" s="18"/>
      <c r="AO24" s="18"/>
      <c r="AP24" s="18"/>
      <c r="AQ24" s="18"/>
      <c r="AR24" s="18"/>
      <c r="AS24" s="18"/>
      <c r="AT24" s="18">
        <f>ＥＣ!AT52</f>
        <v>0</v>
      </c>
      <c r="AW24" s="18">
        <f>ＥＣ!AW52</f>
        <v>0</v>
      </c>
      <c r="AZ24" s="18">
        <f>ＥＣ!AZ52</f>
        <v>2</v>
      </c>
      <c r="BC24" s="18">
        <f>ＥＣ!BC52</f>
        <v>0</v>
      </c>
      <c r="BF24" s="18">
        <f>ＥＣ!BF52</f>
        <v>0</v>
      </c>
      <c r="BI24" s="18">
        <f>ＥＣ!BI52</f>
        <v>2</v>
      </c>
      <c r="BL24" s="18">
        <f>ＥＣ!BL52</f>
        <v>0</v>
      </c>
      <c r="BO24" s="18">
        <f>ＥＣ!BO52</f>
        <v>0</v>
      </c>
      <c r="BR24" s="18">
        <f>ＥＣ!BR52</f>
        <v>2</v>
      </c>
      <c r="BU24" s="18">
        <f>ＥＣ!BU52</f>
        <v>0</v>
      </c>
      <c r="BX24" s="18">
        <f>ＥＣ!BX52</f>
        <v>0</v>
      </c>
      <c r="CA24" s="18">
        <f>ＥＣ!CA52</f>
        <v>2</v>
      </c>
      <c r="CD24" s="18">
        <f>ＥＣ!CD52</f>
        <v>0</v>
      </c>
      <c r="CG24" s="18">
        <f>ＥＣ!CG52</f>
        <v>0</v>
      </c>
      <c r="CJ24" s="18">
        <f>ＥＣ!CJ52</f>
        <v>0</v>
      </c>
      <c r="CM24" s="18">
        <f>ＥＣ!CM52</f>
        <v>2</v>
      </c>
      <c r="CP24" s="18">
        <f>ＥＣ!CP52</f>
        <v>2</v>
      </c>
      <c r="CS24" s="18">
        <f>ＥＣ!CS52</f>
        <v>2</v>
      </c>
      <c r="CV24" s="18">
        <f>ＥＣ!CV52</f>
        <v>2</v>
      </c>
      <c r="CY24" s="18">
        <f>ＥＣ!CY52</f>
        <v>0</v>
      </c>
      <c r="DB24" s="18">
        <f>ＥＣ!DB52</f>
        <v>0</v>
      </c>
      <c r="DE24" s="18">
        <f>ＥＣ!DE52</f>
        <v>0</v>
      </c>
      <c r="DH24" s="18">
        <f>ＥＣ!DH52</f>
        <v>2</v>
      </c>
      <c r="DK24" s="18">
        <f>ＥＣ!DK52</f>
        <v>2</v>
      </c>
      <c r="DN24" s="18">
        <f>ＥＣ!DN52</f>
        <v>0</v>
      </c>
      <c r="DQ24" s="18">
        <f>ＥＣ!DQ52</f>
        <v>0</v>
      </c>
      <c r="DT24" s="18">
        <f>ＥＣ!DT52</f>
        <v>0</v>
      </c>
      <c r="DW24" s="18">
        <f>ＥＣ!DW52</f>
        <v>0</v>
      </c>
      <c r="DZ24" s="18">
        <f>ＥＣ!DZ52</f>
        <v>0</v>
      </c>
      <c r="EC24" s="18">
        <f>ＥＣ!EC52</f>
        <v>0</v>
      </c>
      <c r="EF24" s="18">
        <f>ＥＣ!EF52</f>
        <v>0</v>
      </c>
      <c r="EG24" s="18"/>
      <c r="EH24" s="18"/>
      <c r="EI24" s="18">
        <f>ＥＣ!EI52</f>
        <v>0</v>
      </c>
      <c r="EL24" s="18">
        <f>ＥＣ!EL52</f>
        <v>0</v>
      </c>
      <c r="EO24" s="18">
        <f>ＥＣ!EO52</f>
        <v>2</v>
      </c>
      <c r="ER24" s="18">
        <f>ＥＣ!ER52</f>
        <v>0</v>
      </c>
      <c r="EU24" s="18">
        <f>ＥＣ!EU52</f>
        <v>0</v>
      </c>
      <c r="EX24" s="18">
        <f>ＥＣ!EX52</f>
        <v>2</v>
      </c>
      <c r="FA24" s="18">
        <f>ＥＣ!FA52</f>
        <v>0</v>
      </c>
      <c r="FD24" s="18">
        <f>ＥＣ!FD52</f>
        <v>0</v>
      </c>
      <c r="FG24" s="18">
        <f>ＥＣ!FG52</f>
        <v>2</v>
      </c>
      <c r="FJ24" s="18">
        <f>ＥＣ!FJ52</f>
        <v>0</v>
      </c>
      <c r="FM24" s="18">
        <f>ＥＣ!FM52</f>
        <v>0</v>
      </c>
      <c r="FP24" s="18">
        <f>ＥＣ!FP52</f>
        <v>0</v>
      </c>
      <c r="FS24" s="18">
        <f>ＥＣ!FS52</f>
        <v>0</v>
      </c>
      <c r="FV24" s="18">
        <f>ＥＣ!FV52</f>
        <v>2</v>
      </c>
      <c r="FY24" s="18">
        <f>ＥＣ!FY52</f>
        <v>2</v>
      </c>
      <c r="GB24" s="18">
        <f>ＥＣ!GB52</f>
        <v>0</v>
      </c>
      <c r="GE24" s="18">
        <f>ＥＣ!GE52</f>
        <v>0</v>
      </c>
      <c r="GH24" s="18">
        <f>ＥＣ!GH52</f>
        <v>0</v>
      </c>
      <c r="GK24" s="18">
        <f>ＥＣ!GK52</f>
        <v>0</v>
      </c>
      <c r="GN24" s="18">
        <f>ＥＣ!GN52</f>
        <v>0</v>
      </c>
      <c r="GQ24" s="18">
        <f>ＥＣ!GQ52</f>
        <v>2</v>
      </c>
      <c r="GT24" s="18">
        <f>ＥＣ!GT52</f>
        <v>0</v>
      </c>
      <c r="GW24" s="18">
        <f>ＥＣ!GW52</f>
        <v>0</v>
      </c>
      <c r="GZ24" s="18">
        <f>ＥＣ!GZ52</f>
        <v>2</v>
      </c>
      <c r="HC24" s="18">
        <f>ＥＣ!HC52</f>
        <v>0</v>
      </c>
      <c r="HF24" s="18">
        <f>ＥＣ!HF52</f>
        <v>0</v>
      </c>
      <c r="HI24" s="18">
        <f>ＥＣ!HI52</f>
        <v>0</v>
      </c>
      <c r="HL24" s="18">
        <f>ＥＣ!HL52</f>
        <v>0</v>
      </c>
      <c r="HO24" s="18">
        <f>ＥＣ!HO52</f>
        <v>0</v>
      </c>
      <c r="HR24" s="18">
        <f>ＥＣ!HR52</f>
        <v>0</v>
      </c>
      <c r="HU24" s="18">
        <f>ＥＣ!HU52</f>
        <v>0</v>
      </c>
      <c r="HX24" s="18">
        <f>ＥＣ!HX52</f>
        <v>2</v>
      </c>
      <c r="IA24" s="18">
        <f>ＥＣ!IA52</f>
        <v>0</v>
      </c>
      <c r="ID24" s="18">
        <f>ＥＣ!ID52</f>
        <v>0</v>
      </c>
      <c r="IG24" s="18">
        <f>ＥＣ!IG52</f>
        <v>0</v>
      </c>
      <c r="IJ24" s="18">
        <f>ＥＣ!IJ52</f>
        <v>0</v>
      </c>
      <c r="IM24" s="18">
        <f>ＥＣ!IM52</f>
        <v>0</v>
      </c>
      <c r="IP24" s="18">
        <f>ＥＣ!IP52</f>
        <v>0</v>
      </c>
      <c r="IS24" s="18">
        <f>ＥＣ!IS52</f>
        <v>0</v>
      </c>
      <c r="IV24" s="18">
        <f>ＥＣ!IV52</f>
        <v>0</v>
      </c>
      <c r="IY24" s="18">
        <f>ＥＣ!IY52</f>
        <v>0</v>
      </c>
      <c r="JB24" s="18">
        <f>ＥＣ!JB52</f>
        <v>0</v>
      </c>
      <c r="JE24" s="18">
        <f>ＥＣ!JE52</f>
        <v>0</v>
      </c>
      <c r="JH24" s="18">
        <f>ＥＣ!JH52</f>
        <v>0</v>
      </c>
      <c r="JK24" s="18">
        <f>ＥＣ!JK52</f>
        <v>0</v>
      </c>
      <c r="JN24" s="18">
        <f>ＥＣ!JN52</f>
        <v>0</v>
      </c>
      <c r="JQ24" s="18">
        <f>ＥＣ!JQ52</f>
        <v>0</v>
      </c>
      <c r="JT24" s="18">
        <f>ＥＣ!JT52</f>
        <v>0</v>
      </c>
      <c r="JW24" s="18">
        <f>ＥＣ!JW52</f>
        <v>0</v>
      </c>
      <c r="JZ24" s="18">
        <f>ＥＣ!JZ52</f>
        <v>0</v>
      </c>
      <c r="KC24" s="18">
        <f>ＥＣ!KC52</f>
        <v>0</v>
      </c>
      <c r="KF24" s="18">
        <f>ＥＣ!KF52</f>
        <v>0</v>
      </c>
      <c r="KI24" s="18">
        <f>ＥＣ!KI52</f>
        <v>0</v>
      </c>
      <c r="KL24" s="18">
        <f>ＥＣ!KL52</f>
        <v>0</v>
      </c>
      <c r="KO24" s="18">
        <f>ＥＣ!KO52</f>
        <v>0</v>
      </c>
      <c r="KR24" s="18">
        <f>ＥＣ!KR52</f>
        <v>0</v>
      </c>
      <c r="KU24" s="18">
        <f>ＥＣ!KU52</f>
        <v>0</v>
      </c>
      <c r="KX24" s="18">
        <f>ＥＣ!KX52</f>
        <v>0</v>
      </c>
      <c r="LA24" s="18">
        <f>ＥＣ!LA52</f>
        <v>0</v>
      </c>
      <c r="LD24" s="18">
        <f>ＥＣ!LD52</f>
        <v>0</v>
      </c>
      <c r="LG24" s="18">
        <f>ＥＣ!LG52</f>
        <v>0</v>
      </c>
      <c r="LJ24" s="18">
        <f>ＥＣ!LJ52</f>
        <v>0</v>
      </c>
    </row>
    <row r="25" spans="1:323" x14ac:dyDescent="0.2">
      <c r="Q25" s="61" t="s">
        <v>444</v>
      </c>
      <c r="AI25" s="18"/>
      <c r="AJ25" s="18"/>
      <c r="AK25" s="18"/>
      <c r="AL25" s="18"/>
      <c r="AM25" s="18"/>
      <c r="AN25" s="18"/>
      <c r="AO25" s="18"/>
      <c r="AP25" s="18"/>
      <c r="AQ25" s="18"/>
      <c r="AR25" s="18"/>
      <c r="AS25" s="18"/>
      <c r="AT25" s="18">
        <f>SEC!AT84</f>
        <v>0</v>
      </c>
      <c r="AW25" s="18">
        <f>SEC!AW84</f>
        <v>3</v>
      </c>
      <c r="AZ25" s="18">
        <f>SEC!AZ84</f>
        <v>0</v>
      </c>
      <c r="BC25" s="18">
        <f>SEC!BC84</f>
        <v>3</v>
      </c>
      <c r="BF25" s="18">
        <f>SEC!BF84</f>
        <v>3</v>
      </c>
      <c r="BI25" s="18">
        <f>SEC!BI84</f>
        <v>2</v>
      </c>
      <c r="BL25" s="18">
        <f>SEC!BL84</f>
        <v>0</v>
      </c>
      <c r="BO25" s="18">
        <f>SEC!BO84</f>
        <v>0</v>
      </c>
      <c r="BR25" s="18">
        <f>SEC!BR84</f>
        <v>0</v>
      </c>
      <c r="BU25" s="18">
        <f>SEC!BU84</f>
        <v>0</v>
      </c>
      <c r="BX25" s="18">
        <f>SEC!BX84</f>
        <v>2</v>
      </c>
      <c r="CA25" s="18">
        <f>SEC!CA84</f>
        <v>0</v>
      </c>
      <c r="CD25" s="18">
        <f>SEC!CD84</f>
        <v>3</v>
      </c>
      <c r="CG25" s="18">
        <f>SEC!CG84</f>
        <v>0</v>
      </c>
      <c r="CJ25" s="18">
        <f>SEC!CJ84</f>
        <v>0</v>
      </c>
      <c r="CM25" s="18">
        <f>SEC!CM84</f>
        <v>0</v>
      </c>
      <c r="CP25" s="18">
        <f>SEC!CP84</f>
        <v>0</v>
      </c>
      <c r="CS25" s="18">
        <f>SEC!CS84</f>
        <v>0</v>
      </c>
      <c r="CV25" s="18">
        <f>SEC!CV84</f>
        <v>3</v>
      </c>
      <c r="CY25" s="18">
        <f>SEC!CY84</f>
        <v>0</v>
      </c>
      <c r="DB25" s="18">
        <f>SEC!DB84</f>
        <v>0</v>
      </c>
      <c r="DE25" s="18">
        <f>SEC!DE84</f>
        <v>0</v>
      </c>
      <c r="DH25" s="18">
        <f>SEC!DH84</f>
        <v>0</v>
      </c>
      <c r="DK25" s="18">
        <f>SEC!DK84</f>
        <v>0</v>
      </c>
      <c r="DN25" s="18">
        <f>SEC!DN84</f>
        <v>3</v>
      </c>
      <c r="DQ25" s="18">
        <f>SEC!DQ84</f>
        <v>3</v>
      </c>
      <c r="DT25" s="18">
        <f>SEC!DT84</f>
        <v>3</v>
      </c>
      <c r="DW25" s="18">
        <f>SEC!DW84</f>
        <v>0</v>
      </c>
      <c r="DZ25" s="18">
        <f>SEC!DZ84</f>
        <v>0</v>
      </c>
      <c r="EC25" s="18">
        <f>SEC!EC84</f>
        <v>0</v>
      </c>
      <c r="EF25" s="18">
        <f>SEC!EF84</f>
        <v>0</v>
      </c>
      <c r="EG25" s="18"/>
      <c r="EH25" s="18"/>
      <c r="EI25" s="18">
        <f>SEC!EI84</f>
        <v>2</v>
      </c>
      <c r="EL25" s="18">
        <f>SEC!EL84</f>
        <v>3</v>
      </c>
      <c r="EO25" s="18">
        <f>SEC!EO84</f>
        <v>3</v>
      </c>
      <c r="ER25" s="18">
        <f>SEC!ER84</f>
        <v>0</v>
      </c>
      <c r="EU25" s="18">
        <f>SEC!EU84</f>
        <v>0</v>
      </c>
      <c r="EX25" s="18">
        <f>SEC!EX84</f>
        <v>0</v>
      </c>
      <c r="FA25" s="18">
        <f>SEC!FA84</f>
        <v>3</v>
      </c>
      <c r="FD25" s="18">
        <f>SEC!FD84</f>
        <v>3</v>
      </c>
      <c r="FG25" s="18">
        <f>SEC!FG84</f>
        <v>3</v>
      </c>
      <c r="FJ25" s="18">
        <f>SEC!FJ84</f>
        <v>3</v>
      </c>
      <c r="FM25" s="18">
        <f>SEC!FM84</f>
        <v>0</v>
      </c>
      <c r="FP25" s="18">
        <f>SEC!FP84</f>
        <v>0</v>
      </c>
      <c r="FS25" s="18">
        <f>SEC!FS84</f>
        <v>3</v>
      </c>
      <c r="FV25" s="18">
        <f>SEC!FV84</f>
        <v>0</v>
      </c>
      <c r="FY25" s="18">
        <f>SEC!FY84</f>
        <v>0</v>
      </c>
      <c r="GB25" s="18">
        <f>SEC!GB84</f>
        <v>3</v>
      </c>
      <c r="GE25" s="18">
        <f>SEC!GE84</f>
        <v>3</v>
      </c>
      <c r="GH25" s="18">
        <f>SEC!GH84</f>
        <v>0</v>
      </c>
      <c r="GK25" s="18">
        <f>SEC!GK84</f>
        <v>0</v>
      </c>
      <c r="GN25" s="18">
        <f>SEC!GN84</f>
        <v>3</v>
      </c>
      <c r="GQ25" s="18">
        <f>SEC!GQ84</f>
        <v>3</v>
      </c>
      <c r="GT25" s="18">
        <f>SEC!GT84</f>
        <v>3</v>
      </c>
      <c r="GW25" s="18">
        <f>SEC!GW84</f>
        <v>3</v>
      </c>
      <c r="GZ25" s="18">
        <f>SEC!GZ84</f>
        <v>0</v>
      </c>
      <c r="HC25" s="18">
        <f>SEC!HC84</f>
        <v>0</v>
      </c>
      <c r="HF25" s="18">
        <f>SEC!HF84</f>
        <v>0</v>
      </c>
      <c r="HI25" s="18">
        <f>SEC!HI84</f>
        <v>3</v>
      </c>
      <c r="HL25" s="18">
        <f>SEC!HL84</f>
        <v>3</v>
      </c>
      <c r="HO25" s="18">
        <f>SEC!HO84</f>
        <v>0</v>
      </c>
      <c r="HR25" s="18">
        <f>SEC!HR84</f>
        <v>0</v>
      </c>
      <c r="HU25" s="18">
        <f>SEC!HU84</f>
        <v>0</v>
      </c>
      <c r="HX25" s="18">
        <f>SEC!HX84</f>
        <v>0</v>
      </c>
      <c r="IA25" s="18">
        <f>SEC!IA84</f>
        <v>0</v>
      </c>
      <c r="ID25" s="18">
        <f>SEC!ID84</f>
        <v>0</v>
      </c>
      <c r="IG25" s="18">
        <f>SEC!IG84</f>
        <v>0</v>
      </c>
      <c r="IJ25" s="18">
        <f>SEC!IJ84</f>
        <v>0</v>
      </c>
      <c r="IM25" s="18">
        <f>SEC!IM84</f>
        <v>0</v>
      </c>
      <c r="IP25" s="18">
        <f>SEC!IP84</f>
        <v>0</v>
      </c>
      <c r="IS25" s="18">
        <f>SEC!IS84</f>
        <v>3</v>
      </c>
      <c r="IV25" s="18">
        <f>SEC!IV84</f>
        <v>0</v>
      </c>
      <c r="IY25" s="18">
        <f>SEC!IY84</f>
        <v>0</v>
      </c>
      <c r="JB25" s="18">
        <f>SEC!JB84</f>
        <v>3</v>
      </c>
      <c r="JE25" s="18">
        <f>SEC!JE84</f>
        <v>0</v>
      </c>
      <c r="JH25" s="18">
        <f>SEC!JH84</f>
        <v>0</v>
      </c>
      <c r="JK25" s="18">
        <f>SEC!JK84</f>
        <v>0</v>
      </c>
      <c r="JN25" s="18">
        <f>SEC!JN84</f>
        <v>0</v>
      </c>
      <c r="JQ25" s="18">
        <f>SEC!JQ84</f>
        <v>0</v>
      </c>
      <c r="JT25" s="18">
        <f>SEC!JT84</f>
        <v>0</v>
      </c>
      <c r="JW25" s="18">
        <f>SEC!JW84</f>
        <v>0</v>
      </c>
      <c r="JZ25" s="18">
        <f>SEC!JZ84</f>
        <v>0</v>
      </c>
      <c r="KC25" s="18">
        <f>SEC!KC84</f>
        <v>0</v>
      </c>
      <c r="KF25" s="18">
        <f>SEC!KF84</f>
        <v>0</v>
      </c>
      <c r="KI25" s="18">
        <f>SEC!KI84</f>
        <v>0</v>
      </c>
      <c r="KL25" s="18">
        <f>SEC!KL84</f>
        <v>0</v>
      </c>
      <c r="KO25" s="18">
        <f>SEC!KO84</f>
        <v>0</v>
      </c>
      <c r="KR25" s="18">
        <f>SEC!KR84</f>
        <v>0</v>
      </c>
      <c r="KU25" s="18">
        <f>SEC!KU84</f>
        <v>0</v>
      </c>
      <c r="KX25" s="18">
        <f>SEC!KX84</f>
        <v>0</v>
      </c>
      <c r="LA25" s="18">
        <f>SEC!LA84</f>
        <v>0</v>
      </c>
      <c r="LD25" s="18">
        <f>SEC!LD84</f>
        <v>0</v>
      </c>
      <c r="LG25" s="18">
        <f>SEC!LG84</f>
        <v>0</v>
      </c>
      <c r="LJ25" s="18">
        <f>SEC!LJ84</f>
        <v>0</v>
      </c>
    </row>
    <row r="26" spans="1:323" x14ac:dyDescent="0.2">
      <c r="F26" s="588"/>
      <c r="Q26" s="61" t="s">
        <v>445</v>
      </c>
      <c r="AI26" s="18"/>
      <c r="AJ26" s="18"/>
      <c r="AK26" s="18"/>
      <c r="AL26" s="18"/>
      <c r="AM26" s="18"/>
      <c r="AN26" s="18"/>
      <c r="AO26" s="18"/>
      <c r="AP26" s="18"/>
      <c r="AQ26" s="18"/>
      <c r="AR26" s="18"/>
      <c r="AS26" s="18"/>
      <c r="AT26" s="18">
        <f>ｽﾗｲｽ!AT63</f>
        <v>0</v>
      </c>
      <c r="AW26" s="18">
        <f>ｽﾗｲｽ!AW63</f>
        <v>2</v>
      </c>
      <c r="AZ26" s="18">
        <f>ｽﾗｲｽ!AZ63</f>
        <v>0</v>
      </c>
      <c r="BC26" s="18">
        <f>ｽﾗｲｽ!BC63</f>
        <v>2</v>
      </c>
      <c r="BF26" s="18">
        <f>ｽﾗｲｽ!BF63</f>
        <v>2</v>
      </c>
      <c r="BI26" s="18">
        <f>ｽﾗｲｽ!BI63</f>
        <v>0</v>
      </c>
      <c r="BL26" s="18">
        <f>ｽﾗｲｽ!BL63</f>
        <v>0</v>
      </c>
      <c r="BO26" s="18">
        <f>ｽﾗｲｽ!BO63</f>
        <v>0</v>
      </c>
      <c r="BR26" s="18">
        <f>ｽﾗｲｽ!BR63</f>
        <v>0</v>
      </c>
      <c r="BU26" s="18">
        <f>ｽﾗｲｽ!BU63</f>
        <v>2</v>
      </c>
      <c r="BX26" s="18">
        <f>ｽﾗｲｽ!BX63</f>
        <v>2</v>
      </c>
      <c r="CA26" s="18">
        <f>ｽﾗｲｽ!CA63</f>
        <v>2</v>
      </c>
      <c r="CD26" s="18">
        <f>ｽﾗｲｽ!CD63</f>
        <v>2</v>
      </c>
      <c r="CG26" s="18">
        <f>ｽﾗｲｽ!CG63</f>
        <v>0</v>
      </c>
      <c r="CJ26" s="18">
        <f>ｽﾗｲｽ!CJ63</f>
        <v>0</v>
      </c>
      <c r="CM26" s="18">
        <f>ｽﾗｲｽ!CM63</f>
        <v>2</v>
      </c>
      <c r="CP26" s="18">
        <f>ｽﾗｲｽ!CP63</f>
        <v>2</v>
      </c>
      <c r="CS26" s="18">
        <f>ｽﾗｲｽ!CS63</f>
        <v>2</v>
      </c>
      <c r="CV26" s="18">
        <f>ｽﾗｲｽ!CV63</f>
        <v>0</v>
      </c>
      <c r="CY26" s="18">
        <f>ｽﾗｲｽ!CY63</f>
        <v>0</v>
      </c>
      <c r="DB26" s="18">
        <f>ｽﾗｲｽ!DB63</f>
        <v>0</v>
      </c>
      <c r="DE26" s="18">
        <f>ｽﾗｲｽ!DE63</f>
        <v>0</v>
      </c>
      <c r="DH26" s="18">
        <f>ｽﾗｲｽ!DH63</f>
        <v>2</v>
      </c>
      <c r="DK26" s="18">
        <f>ｽﾗｲｽ!DK63</f>
        <v>2</v>
      </c>
      <c r="DN26" s="18">
        <f>ｽﾗｲｽ!DN63</f>
        <v>0</v>
      </c>
      <c r="DQ26" s="18">
        <f>ｽﾗｲｽ!DQ63</f>
        <v>2</v>
      </c>
      <c r="DT26" s="18">
        <f>ｽﾗｲｽ!DT63</f>
        <v>0</v>
      </c>
      <c r="DW26" s="18">
        <f>ｽﾗｲｽ!DW63</f>
        <v>0</v>
      </c>
      <c r="DZ26" s="18">
        <f>ｽﾗｲｽ!DZ63</f>
        <v>0</v>
      </c>
      <c r="EC26" s="18">
        <f>ｽﾗｲｽ!EC63</f>
        <v>0</v>
      </c>
      <c r="EF26" s="18">
        <f>ｽﾗｲｽ!EF63</f>
        <v>0</v>
      </c>
      <c r="EG26" s="18"/>
      <c r="EH26" s="18"/>
      <c r="EI26" s="18">
        <f>ｽﾗｲｽ!EI63</f>
        <v>2</v>
      </c>
      <c r="EL26" s="18">
        <f>ｽﾗｲｽ!EL63</f>
        <v>0</v>
      </c>
      <c r="EO26" s="18">
        <f>ｽﾗｲｽ!EO63</f>
        <v>0</v>
      </c>
      <c r="ER26" s="18">
        <f>ｽﾗｲｽ!ER63</f>
        <v>0</v>
      </c>
      <c r="EU26" s="18">
        <f>ｽﾗｲｽ!EU63</f>
        <v>0</v>
      </c>
      <c r="EX26" s="18">
        <f>ｽﾗｲｽ!EX63</f>
        <v>2</v>
      </c>
      <c r="FA26" s="18">
        <f>ｽﾗｲｽ!FA63</f>
        <v>2</v>
      </c>
      <c r="FD26" s="18">
        <f>ｽﾗｲｽ!FD63</f>
        <v>0</v>
      </c>
      <c r="FG26" s="18">
        <f>ｽﾗｲｽ!FG63</f>
        <v>2</v>
      </c>
      <c r="FJ26" s="18">
        <f>ｽﾗｲｽ!FJ63</f>
        <v>2</v>
      </c>
      <c r="FM26" s="18">
        <f>ｽﾗｲｽ!FM63</f>
        <v>0</v>
      </c>
      <c r="FP26" s="18">
        <f>ｽﾗｲｽ!FP63</f>
        <v>0</v>
      </c>
      <c r="FS26" s="18">
        <f>ｽﾗｲｽ!FS63</f>
        <v>2</v>
      </c>
      <c r="FV26" s="18">
        <f>ｽﾗｲｽ!FV63</f>
        <v>2</v>
      </c>
      <c r="FY26" s="18">
        <f>ｽﾗｲｽ!FY63</f>
        <v>2</v>
      </c>
      <c r="GB26" s="18">
        <f>ｽﾗｲｽ!GB63</f>
        <v>2</v>
      </c>
      <c r="GE26" s="18">
        <f>ｽﾗｲｽ!GE63</f>
        <v>2</v>
      </c>
      <c r="GH26" s="18">
        <f>ｽﾗｲｽ!GH63</f>
        <v>0</v>
      </c>
      <c r="GK26" s="18">
        <f>ｽﾗｲｽ!GK63</f>
        <v>0</v>
      </c>
      <c r="GN26" s="18">
        <f>ｽﾗｲｽ!GN63</f>
        <v>2</v>
      </c>
      <c r="GQ26" s="18">
        <f>ｽﾗｲｽ!GQ63</f>
        <v>0</v>
      </c>
      <c r="GT26" s="18">
        <f>ｽﾗｲｽ!GT63</f>
        <v>0</v>
      </c>
      <c r="GW26" s="18">
        <f>ｽﾗｲｽ!GW63</f>
        <v>0</v>
      </c>
      <c r="GZ26" s="18">
        <f>ｽﾗｲｽ!GZ63</f>
        <v>2</v>
      </c>
      <c r="HC26" s="18">
        <f>ｽﾗｲｽ!HC63</f>
        <v>0</v>
      </c>
      <c r="HF26" s="18">
        <f>ｽﾗｲｽ!HF63</f>
        <v>0</v>
      </c>
      <c r="HI26" s="18">
        <f>ｽﾗｲｽ!HI63</f>
        <v>2</v>
      </c>
      <c r="HL26" s="18">
        <f>ｽﾗｲｽ!HL63</f>
        <v>0</v>
      </c>
      <c r="HO26" s="18">
        <f>ｽﾗｲｽ!HO63</f>
        <v>0</v>
      </c>
      <c r="HR26" s="18">
        <f>ｽﾗｲｽ!HR63</f>
        <v>0</v>
      </c>
      <c r="HU26" s="18">
        <f>ｽﾗｲｽ!HU63</f>
        <v>0</v>
      </c>
      <c r="HX26" s="18">
        <f>ｽﾗｲｽ!HX63</f>
        <v>2</v>
      </c>
      <c r="IA26" s="18">
        <f>ｽﾗｲｽ!IA63</f>
        <v>0</v>
      </c>
      <c r="ID26" s="18">
        <f>ｽﾗｲｽ!ID63</f>
        <v>0</v>
      </c>
      <c r="IG26" s="18">
        <f>ｽﾗｲｽ!IG63</f>
        <v>0</v>
      </c>
      <c r="IJ26" s="18">
        <f>ｽﾗｲｽ!IJ63</f>
        <v>0</v>
      </c>
      <c r="IM26" s="18">
        <f>ｽﾗｲｽ!IM63</f>
        <v>0</v>
      </c>
      <c r="IP26" s="18">
        <f>ｽﾗｲｽ!IP63</f>
        <v>0</v>
      </c>
      <c r="IS26" s="18">
        <f>ｽﾗｲｽ!IS63</f>
        <v>2</v>
      </c>
      <c r="IV26" s="18">
        <f>ｽﾗｲｽ!IV63</f>
        <v>0</v>
      </c>
      <c r="IY26" s="18">
        <f>ｽﾗｲｽ!IY63</f>
        <v>0</v>
      </c>
      <c r="JB26" s="18">
        <f>ｽﾗｲｽ!JB63</f>
        <v>2</v>
      </c>
      <c r="JE26" s="18">
        <f>ｽﾗｲｽ!JE63</f>
        <v>0</v>
      </c>
      <c r="JH26" s="18">
        <f>ｽﾗｲｽ!JH63</f>
        <v>0</v>
      </c>
      <c r="JK26" s="18">
        <f>ｽﾗｲｽ!JK63</f>
        <v>0</v>
      </c>
      <c r="JN26" s="18">
        <f>ｽﾗｲｽ!JN63</f>
        <v>0</v>
      </c>
      <c r="JQ26" s="18">
        <f>ｽﾗｲｽ!JQ63</f>
        <v>0</v>
      </c>
      <c r="JT26" s="18">
        <f>ｽﾗｲｽ!JT63</f>
        <v>0</v>
      </c>
      <c r="JW26" s="18">
        <f>ｽﾗｲｽ!JW63</f>
        <v>0</v>
      </c>
      <c r="JZ26" s="18">
        <f>ｽﾗｲｽ!JZ63</f>
        <v>0</v>
      </c>
      <c r="KC26" s="18">
        <f>ｽﾗｲｽ!KC63</f>
        <v>0</v>
      </c>
      <c r="KF26" s="18">
        <f>ｽﾗｲｽ!KF63</f>
        <v>0</v>
      </c>
      <c r="KI26" s="18">
        <f>ｽﾗｲｽ!KI63</f>
        <v>0</v>
      </c>
      <c r="KL26" s="18">
        <f>ｽﾗｲｽ!KL63</f>
        <v>0</v>
      </c>
      <c r="KO26" s="18">
        <f>ｽﾗｲｽ!KO63</f>
        <v>0</v>
      </c>
      <c r="KR26" s="18">
        <f>ｽﾗｲｽ!KR63</f>
        <v>0</v>
      </c>
      <c r="KU26" s="18">
        <f>ｽﾗｲｽ!KU63</f>
        <v>0</v>
      </c>
      <c r="KX26" s="18">
        <f>ｽﾗｲｽ!KX63</f>
        <v>0</v>
      </c>
      <c r="LA26" s="18">
        <f>ｽﾗｲｽ!LA63</f>
        <v>0</v>
      </c>
      <c r="LD26" s="18">
        <f>ｽﾗｲｽ!LD63</f>
        <v>0</v>
      </c>
      <c r="LG26" s="18">
        <f>ｽﾗｲｽ!LG63</f>
        <v>0</v>
      </c>
      <c r="LJ26" s="18">
        <f>ｽﾗｲｽ!LJ63</f>
        <v>0</v>
      </c>
    </row>
    <row r="27" spans="1:323" s="511" customFormat="1" ht="16.5" x14ac:dyDescent="0.2">
      <c r="A27" s="509"/>
      <c r="B27" s="510"/>
      <c r="E27" s="512"/>
      <c r="F27" s="509"/>
      <c r="G27" s="509"/>
      <c r="H27" s="509"/>
      <c r="I27" s="509"/>
      <c r="J27" s="513"/>
      <c r="K27" s="509"/>
      <c r="L27" s="509"/>
      <c r="M27" s="509"/>
      <c r="N27" s="509"/>
      <c r="O27" s="513"/>
      <c r="P27" s="509"/>
      <c r="Q27" s="514" t="s">
        <v>446</v>
      </c>
      <c r="R27" s="514"/>
      <c r="S27" s="515"/>
      <c r="T27" s="515"/>
      <c r="U27" s="516"/>
      <c r="V27" s="517"/>
      <c r="W27" s="516"/>
      <c r="X27" s="516"/>
      <c r="Y27" s="516"/>
      <c r="Z27" s="516"/>
      <c r="AA27" s="516"/>
      <c r="AB27" s="518"/>
      <c r="AC27" s="518"/>
      <c r="AD27" s="519"/>
      <c r="AE27" s="517"/>
      <c r="AF27" s="520"/>
      <c r="AG27" s="515"/>
      <c r="AH27" s="515"/>
      <c r="AI27" s="518"/>
      <c r="AJ27" s="518"/>
      <c r="AK27" s="518"/>
      <c r="AL27" s="518"/>
      <c r="AM27" s="518"/>
      <c r="AN27" s="518"/>
      <c r="AO27" s="518"/>
      <c r="AP27" s="518"/>
      <c r="AQ27" s="518"/>
      <c r="AR27" s="518"/>
      <c r="AS27" s="518"/>
      <c r="AT27" s="518">
        <f>ｽﾘｯﾄ!AT67</f>
        <v>0</v>
      </c>
      <c r="AU27" s="518"/>
      <c r="AV27" s="518"/>
      <c r="AW27" s="518">
        <f>ｽﾘｯﾄ!AW67</f>
        <v>0</v>
      </c>
      <c r="AX27" s="518"/>
      <c r="AY27" s="518"/>
      <c r="AZ27" s="518">
        <f>ｽﾘｯﾄ!AZ67</f>
        <v>0</v>
      </c>
      <c r="BA27" s="518"/>
      <c r="BB27" s="518"/>
      <c r="BC27" s="518">
        <f>ｽﾘｯﾄ!BC67</f>
        <v>0</v>
      </c>
      <c r="BD27" s="518"/>
      <c r="BE27" s="518"/>
      <c r="BF27" s="518">
        <f>ｽﾘｯﾄ!BF67</f>
        <v>0</v>
      </c>
      <c r="BG27" s="518"/>
      <c r="BH27" s="518"/>
      <c r="BI27" s="518">
        <f>ｽﾘｯﾄ!BI67</f>
        <v>1</v>
      </c>
      <c r="BJ27" s="518"/>
      <c r="BK27" s="518"/>
      <c r="BL27" s="518">
        <f>ｽﾘｯﾄ!BL67</f>
        <v>0</v>
      </c>
      <c r="BM27" s="518"/>
      <c r="BN27" s="518"/>
      <c r="BO27" s="518">
        <f>ｽﾘｯﾄ!BO67</f>
        <v>0</v>
      </c>
      <c r="BP27" s="518"/>
      <c r="BQ27" s="518"/>
      <c r="BR27" s="518">
        <f>ｽﾘｯﾄ!BR67</f>
        <v>0</v>
      </c>
      <c r="BS27" s="518"/>
      <c r="BT27" s="518"/>
      <c r="BU27" s="518">
        <f>ｽﾘｯﾄ!BU67</f>
        <v>1</v>
      </c>
      <c r="BV27" s="518"/>
      <c r="BW27" s="518"/>
      <c r="BX27" s="518">
        <f>ｽﾘｯﾄ!BX67</f>
        <v>1</v>
      </c>
      <c r="BY27" s="518"/>
      <c r="BZ27" s="518"/>
      <c r="CA27" s="518">
        <f>ｽﾘｯﾄ!CA67</f>
        <v>0</v>
      </c>
      <c r="CB27" s="518"/>
      <c r="CC27" s="518"/>
      <c r="CD27" s="518">
        <f>ｽﾘｯﾄ!CD67</f>
        <v>0</v>
      </c>
      <c r="CE27" s="518"/>
      <c r="CF27" s="518"/>
      <c r="CG27" s="518">
        <f>ｽﾘｯﾄ!CG67</f>
        <v>0</v>
      </c>
      <c r="CH27" s="518"/>
      <c r="CI27" s="518"/>
      <c r="CJ27" s="518">
        <f>ｽﾘｯﾄ!CJ67</f>
        <v>0</v>
      </c>
      <c r="CK27" s="518"/>
      <c r="CL27" s="518"/>
      <c r="CM27" s="518">
        <f>ｽﾘｯﾄ!CM67</f>
        <v>1</v>
      </c>
      <c r="CN27" s="518"/>
      <c r="CO27" s="518"/>
      <c r="CP27" s="518">
        <f>ｽﾘｯﾄ!CP67</f>
        <v>1</v>
      </c>
      <c r="CQ27" s="518"/>
      <c r="CR27" s="518"/>
      <c r="CS27" s="518">
        <f>ｽﾘｯﾄ!CS67</f>
        <v>0</v>
      </c>
      <c r="CT27" s="518"/>
      <c r="CU27" s="518"/>
      <c r="CV27" s="518">
        <f>ｽﾘｯﾄ!CV67</f>
        <v>0</v>
      </c>
      <c r="CW27" s="518"/>
      <c r="CX27" s="518"/>
      <c r="CY27" s="518">
        <f>ｽﾘｯﾄ!CY67</f>
        <v>2</v>
      </c>
      <c r="CZ27" s="518"/>
      <c r="DA27" s="518"/>
      <c r="DB27" s="518">
        <f>ｽﾘｯﾄ!DB67</f>
        <v>0</v>
      </c>
      <c r="DC27" s="518"/>
      <c r="DD27" s="518"/>
      <c r="DE27" s="518">
        <f>ｽﾘｯﾄ!DE67</f>
        <v>0</v>
      </c>
      <c r="DF27" s="518"/>
      <c r="DG27" s="518"/>
      <c r="DH27" s="518">
        <f>ｽﾘｯﾄ!DH67</f>
        <v>1</v>
      </c>
      <c r="DI27" s="518"/>
      <c r="DJ27" s="518"/>
      <c r="DK27" s="518">
        <f>ｽﾘｯﾄ!DK67</f>
        <v>1</v>
      </c>
      <c r="DL27" s="518"/>
      <c r="DM27" s="518"/>
      <c r="DN27" s="518">
        <f>ｽﾘｯﾄ!DN67</f>
        <v>2</v>
      </c>
      <c r="DO27" s="518"/>
      <c r="DP27" s="518"/>
      <c r="DQ27" s="518">
        <f>ｽﾘｯﾄ!DQ67</f>
        <v>0</v>
      </c>
      <c r="DR27" s="518"/>
      <c r="DS27" s="518"/>
      <c r="DT27" s="518">
        <f>ｽﾘｯﾄ!DT67</f>
        <v>0</v>
      </c>
      <c r="DU27" s="518"/>
      <c r="DV27" s="518"/>
      <c r="DW27" s="518">
        <f>ｽﾘｯﾄ!DW67</f>
        <v>0</v>
      </c>
      <c r="DX27" s="518"/>
      <c r="DY27" s="518"/>
      <c r="DZ27" s="518">
        <f>ｽﾘｯﾄ!DZ67</f>
        <v>0</v>
      </c>
      <c r="EA27" s="518"/>
      <c r="EB27" s="518"/>
      <c r="EC27" s="518">
        <f>ｽﾘｯﾄ!EC67</f>
        <v>0</v>
      </c>
      <c r="ED27" s="518"/>
      <c r="EE27" s="518"/>
      <c r="EF27" s="518">
        <f>ｽﾘｯﾄ!EF67</f>
        <v>0</v>
      </c>
      <c r="EG27" s="518"/>
      <c r="EH27" s="518"/>
      <c r="EI27" s="518">
        <f>ｽﾘｯﾄ!EI67</f>
        <v>1</v>
      </c>
      <c r="EJ27" s="518"/>
      <c r="EK27" s="518"/>
      <c r="EL27" s="518">
        <f>ｽﾘｯﾄ!EL67</f>
        <v>1</v>
      </c>
      <c r="EM27" s="518"/>
      <c r="EN27" s="518"/>
      <c r="EO27" s="518">
        <f>ｽﾘｯﾄ!EO67</f>
        <v>0</v>
      </c>
      <c r="EP27" s="518"/>
      <c r="EQ27" s="518"/>
      <c r="ER27" s="518">
        <f>ｽﾘｯﾄ!ER67</f>
        <v>0</v>
      </c>
      <c r="ES27" s="518"/>
      <c r="ET27" s="518"/>
      <c r="EU27" s="518">
        <f>ｽﾘｯﾄ!EU67</f>
        <v>0</v>
      </c>
      <c r="EV27" s="518"/>
      <c r="EW27" s="518"/>
      <c r="EX27" s="518">
        <f>ｽﾘｯﾄ!EX67</f>
        <v>0</v>
      </c>
      <c r="EY27" s="518"/>
      <c r="EZ27" s="518"/>
      <c r="FA27" s="518">
        <f>ｽﾘｯﾄ!FA67</f>
        <v>1</v>
      </c>
      <c r="FB27" s="518"/>
      <c r="FC27" s="518"/>
      <c r="FD27" s="518">
        <f>ｽﾘｯﾄ!FD67</f>
        <v>1</v>
      </c>
      <c r="FE27" s="518"/>
      <c r="FF27" s="518"/>
      <c r="FG27" s="518">
        <f>ｽﾘｯﾄ!FG67</f>
        <v>1</v>
      </c>
      <c r="FH27" s="518"/>
      <c r="FI27" s="518"/>
      <c r="FJ27" s="518">
        <f>ｽﾘｯﾄ!FJ67</f>
        <v>1</v>
      </c>
      <c r="FK27" s="518"/>
      <c r="FL27" s="518"/>
      <c r="FM27" s="518">
        <f>ｽﾘｯﾄ!FM67</f>
        <v>0</v>
      </c>
      <c r="FN27" s="518"/>
      <c r="FO27" s="518"/>
      <c r="FP27" s="518">
        <f>ｽﾘｯﾄ!FP67</f>
        <v>0</v>
      </c>
      <c r="FQ27" s="518"/>
      <c r="FR27" s="518"/>
      <c r="FS27" s="518">
        <f>ｽﾘｯﾄ!FS67</f>
        <v>0</v>
      </c>
      <c r="FT27" s="518"/>
      <c r="FU27" s="518"/>
      <c r="FV27" s="518">
        <f>ｽﾘｯﾄ!FV67</f>
        <v>1</v>
      </c>
      <c r="FW27" s="518"/>
      <c r="FX27" s="518"/>
      <c r="FY27" s="518">
        <f>ｽﾘｯﾄ!FY67</f>
        <v>1</v>
      </c>
      <c r="FZ27" s="518"/>
      <c r="GA27" s="518"/>
      <c r="GB27" s="518">
        <f>ｽﾘｯﾄ!GB67</f>
        <v>0</v>
      </c>
      <c r="GC27" s="518"/>
      <c r="GD27" s="518"/>
      <c r="GE27" s="518">
        <f>ｽﾘｯﾄ!GE67</f>
        <v>1</v>
      </c>
      <c r="GF27" s="518"/>
      <c r="GG27" s="518"/>
      <c r="GH27" s="518">
        <f>ｽﾘｯﾄ!GH67</f>
        <v>0</v>
      </c>
      <c r="GI27" s="518"/>
      <c r="GJ27" s="518"/>
      <c r="GK27" s="518">
        <f>ｽﾘｯﾄ!GK67</f>
        <v>0</v>
      </c>
      <c r="GL27" s="518"/>
      <c r="GM27" s="518"/>
      <c r="GN27" s="518">
        <f>ｽﾘｯﾄ!GN67</f>
        <v>0</v>
      </c>
      <c r="GO27" s="518"/>
      <c r="GP27" s="518"/>
      <c r="GQ27" s="518">
        <f>ｽﾘｯﾄ!GQ67</f>
        <v>0</v>
      </c>
      <c r="GR27" s="518"/>
      <c r="GS27" s="518"/>
      <c r="GT27" s="518">
        <f>ｽﾘｯﾄ!GT67</f>
        <v>0</v>
      </c>
      <c r="GU27" s="518"/>
      <c r="GV27" s="518"/>
      <c r="GW27" s="518">
        <f>ｽﾘｯﾄ!GW67</f>
        <v>1</v>
      </c>
      <c r="GX27" s="518"/>
      <c r="GY27" s="518"/>
      <c r="GZ27" s="518">
        <f>ｽﾘｯﾄ!GZ67</f>
        <v>1</v>
      </c>
      <c r="HA27" s="518"/>
      <c r="HB27" s="518"/>
      <c r="HC27" s="518">
        <f>ｽﾘｯﾄ!HC67</f>
        <v>0</v>
      </c>
      <c r="HD27" s="518"/>
      <c r="HE27" s="518"/>
      <c r="HF27" s="518">
        <f>ｽﾘｯﾄ!HF67</f>
        <v>0</v>
      </c>
      <c r="HG27" s="518"/>
      <c r="HH27" s="518"/>
      <c r="HI27" s="518">
        <f>ｽﾘｯﾄ!HI67</f>
        <v>1</v>
      </c>
      <c r="HJ27" s="518"/>
      <c r="HK27" s="518"/>
      <c r="HL27" s="518">
        <f>ｽﾘｯﾄ!HL67</f>
        <v>1</v>
      </c>
      <c r="HM27" s="518"/>
      <c r="HN27" s="518"/>
      <c r="HO27" s="518">
        <f>ｽﾘｯﾄ!HO67</f>
        <v>0</v>
      </c>
      <c r="HP27" s="518"/>
      <c r="HQ27" s="518"/>
      <c r="HR27" s="518">
        <f>ｽﾘｯﾄ!HR67</f>
        <v>0</v>
      </c>
      <c r="HS27" s="518"/>
      <c r="HT27" s="518"/>
      <c r="HU27" s="518">
        <f>ｽﾘｯﾄ!HU67</f>
        <v>0</v>
      </c>
      <c r="HV27" s="518"/>
      <c r="HW27" s="518"/>
      <c r="HX27" s="518">
        <f>ｽﾘｯﾄ!HX67</f>
        <v>1</v>
      </c>
      <c r="HY27" s="518"/>
      <c r="HZ27" s="518"/>
      <c r="IA27" s="518">
        <f>ｽﾘｯﾄ!IA67</f>
        <v>0</v>
      </c>
      <c r="IB27" s="518"/>
      <c r="IC27" s="518"/>
      <c r="ID27" s="518">
        <f>ｽﾘｯﾄ!ID67</f>
        <v>0</v>
      </c>
      <c r="IE27" s="518"/>
      <c r="IF27" s="518"/>
      <c r="IG27" s="518">
        <f>ｽﾘｯﾄ!IG67</f>
        <v>0</v>
      </c>
      <c r="IH27" s="518"/>
      <c r="II27" s="518"/>
      <c r="IJ27" s="518">
        <f>ｽﾘｯﾄ!IJ67</f>
        <v>0</v>
      </c>
      <c r="IK27" s="518"/>
      <c r="IL27" s="518"/>
      <c r="IM27" s="518">
        <f>ｽﾘｯﾄ!IM67</f>
        <v>0</v>
      </c>
      <c r="IN27" s="518"/>
      <c r="IO27" s="518"/>
      <c r="IP27" s="518">
        <f>ｽﾘｯﾄ!IP67</f>
        <v>2</v>
      </c>
      <c r="IQ27" s="518"/>
      <c r="IR27" s="518"/>
      <c r="IS27" s="518">
        <f>ｽﾘｯﾄ!IS67</f>
        <v>2</v>
      </c>
      <c r="IT27" s="518"/>
      <c r="IU27" s="518"/>
      <c r="IV27" s="518">
        <f>ｽﾘｯﾄ!IV67</f>
        <v>0</v>
      </c>
      <c r="IW27" s="518"/>
      <c r="IX27" s="518"/>
      <c r="IY27" s="518">
        <f>ｽﾘｯﾄ!IY67</f>
        <v>0</v>
      </c>
      <c r="IZ27" s="518"/>
      <c r="JA27" s="518"/>
      <c r="JB27" s="518">
        <f>ｽﾘｯﾄ!JB67</f>
        <v>0</v>
      </c>
      <c r="JC27" s="518"/>
      <c r="JD27" s="518"/>
      <c r="JE27" s="518">
        <f>ｽﾘｯﾄ!JE67</f>
        <v>0</v>
      </c>
      <c r="JF27" s="518"/>
      <c r="JG27" s="518"/>
      <c r="JH27" s="518">
        <f>ｽﾘｯﾄ!JH67</f>
        <v>0</v>
      </c>
      <c r="JI27" s="518"/>
      <c r="JJ27" s="518"/>
      <c r="JK27" s="518">
        <f>ｽﾘｯﾄ!JK67</f>
        <v>0</v>
      </c>
      <c r="JL27" s="518"/>
      <c r="JM27" s="518"/>
      <c r="JN27" s="518">
        <f>ｽﾘｯﾄ!JN67</f>
        <v>0</v>
      </c>
      <c r="JO27" s="518"/>
      <c r="JP27" s="518"/>
      <c r="JQ27" s="518">
        <f>ｽﾘｯﾄ!JQ67</f>
        <v>0</v>
      </c>
      <c r="JR27" s="518"/>
      <c r="JS27" s="518"/>
      <c r="JT27" s="518">
        <f>ｽﾘｯﾄ!JT67</f>
        <v>0</v>
      </c>
      <c r="JU27" s="518"/>
      <c r="JV27" s="518"/>
      <c r="JW27" s="518">
        <f>ｽﾘｯﾄ!JW67</f>
        <v>0</v>
      </c>
      <c r="JX27" s="518"/>
      <c r="JY27" s="518"/>
      <c r="JZ27" s="518">
        <f>ｽﾘｯﾄ!JZ67</f>
        <v>0</v>
      </c>
      <c r="KA27" s="518"/>
      <c r="KB27" s="518"/>
      <c r="KC27" s="518">
        <f>ｽﾘｯﾄ!KC67</f>
        <v>0</v>
      </c>
      <c r="KD27" s="518"/>
      <c r="KE27" s="518"/>
      <c r="KF27" s="518">
        <f>ｽﾘｯﾄ!KF67</f>
        <v>0</v>
      </c>
      <c r="KG27" s="518"/>
      <c r="KH27" s="518"/>
      <c r="KI27" s="518">
        <f>ｽﾘｯﾄ!KI67</f>
        <v>0</v>
      </c>
      <c r="KJ27" s="518"/>
      <c r="KK27" s="518"/>
      <c r="KL27" s="518">
        <f>ｽﾘｯﾄ!KL67</f>
        <v>0</v>
      </c>
      <c r="KM27" s="518"/>
      <c r="KN27" s="518"/>
      <c r="KO27" s="518">
        <f>ｽﾘｯﾄ!KO67</f>
        <v>0</v>
      </c>
      <c r="KP27" s="518"/>
      <c r="KQ27" s="518"/>
      <c r="KR27" s="518">
        <f>ｽﾘｯﾄ!KR67</f>
        <v>0</v>
      </c>
      <c r="KS27" s="518"/>
      <c r="KT27" s="518"/>
      <c r="KU27" s="518">
        <f>ｽﾘｯﾄ!KU67</f>
        <v>0</v>
      </c>
      <c r="KV27" s="518"/>
      <c r="KW27" s="518"/>
      <c r="KX27" s="518">
        <f>ｽﾘｯﾄ!KX67</f>
        <v>0</v>
      </c>
      <c r="KY27" s="518"/>
      <c r="KZ27" s="518"/>
      <c r="LA27" s="518">
        <f>ｽﾘｯﾄ!LA67</f>
        <v>0</v>
      </c>
      <c r="LB27" s="518"/>
      <c r="LC27" s="518"/>
      <c r="LD27" s="518">
        <f>ｽﾘｯﾄ!LD67</f>
        <v>0</v>
      </c>
      <c r="LE27" s="518"/>
      <c r="LF27" s="518"/>
      <c r="LG27" s="518">
        <f>ｽﾘｯﾄ!LG67</f>
        <v>0</v>
      </c>
      <c r="LH27" s="518"/>
      <c r="LI27" s="518"/>
      <c r="LJ27" s="518">
        <f>ｽﾘｯﾄ!LJ67</f>
        <v>0</v>
      </c>
      <c r="LK27" s="518"/>
    </row>
    <row r="28" spans="1:323" x14ac:dyDescent="0.2">
      <c r="Q28" s="61" t="s">
        <v>447</v>
      </c>
      <c r="AB28" s="274"/>
      <c r="AI28" s="18"/>
      <c r="AJ28" s="18"/>
      <c r="AK28" s="18"/>
      <c r="AL28" s="18"/>
      <c r="AM28" s="18"/>
      <c r="AN28" s="18"/>
      <c r="AO28" s="18"/>
      <c r="AP28" s="18"/>
      <c r="AQ28" s="18"/>
      <c r="AR28" s="18"/>
      <c r="AS28" s="18"/>
      <c r="AT28" s="18">
        <f>ｴﾝﾎﾞｽ!AT26</f>
        <v>0</v>
      </c>
      <c r="AW28" s="18">
        <f>ｴﾝﾎﾞｽ!AW26</f>
        <v>0</v>
      </c>
      <c r="AZ28" s="18">
        <f>ｴﾝﾎﾞｽ!AZ26</f>
        <v>2</v>
      </c>
      <c r="BC28" s="18">
        <f>ｴﾝﾎﾞｽ!BC26</f>
        <v>0</v>
      </c>
      <c r="BF28" s="18">
        <f>ｴﾝﾎﾞｽ!BF26</f>
        <v>0</v>
      </c>
      <c r="BI28" s="18">
        <f>ｴﾝﾎﾞｽ!BI26</f>
        <v>0</v>
      </c>
      <c r="BL28" s="18">
        <f>ｴﾝﾎﾞｽ!BL26</f>
        <v>0</v>
      </c>
      <c r="BO28" s="18">
        <f>ｴﾝﾎﾞｽ!BO26</f>
        <v>0</v>
      </c>
      <c r="BR28" s="18">
        <f>ｴﾝﾎﾞｽ!BR26</f>
        <v>0</v>
      </c>
      <c r="BU28" s="18">
        <f>ｴﾝﾎﾞｽ!BU26</f>
        <v>2</v>
      </c>
      <c r="BX28" s="18">
        <f>ｴﾝﾎﾞｽ!BX26</f>
        <v>0</v>
      </c>
      <c r="CA28" s="18">
        <f>ｴﾝﾎﾞｽ!CA26</f>
        <v>0</v>
      </c>
      <c r="CD28" s="18">
        <f>ｴﾝﾎﾞｽ!CD26</f>
        <v>0</v>
      </c>
      <c r="CG28" s="18">
        <f>ｴﾝﾎﾞｽ!CG26</f>
        <v>0</v>
      </c>
      <c r="CJ28" s="18">
        <f>ｴﾝﾎﾞｽ!CJ26</f>
        <v>0</v>
      </c>
      <c r="CM28" s="18">
        <f>ｴﾝﾎﾞｽ!CM26</f>
        <v>0</v>
      </c>
      <c r="CP28" s="18">
        <f>ｴﾝﾎﾞｽ!CP26</f>
        <v>0</v>
      </c>
      <c r="CS28" s="18">
        <f>ｴﾝﾎﾞｽ!CS26</f>
        <v>0</v>
      </c>
      <c r="CV28" s="18">
        <f>ｴﾝﾎﾞｽ!CV26</f>
        <v>0</v>
      </c>
      <c r="CY28" s="18">
        <f>ｴﾝﾎﾞｽ!CY26</f>
        <v>2</v>
      </c>
      <c r="DB28" s="18">
        <f>ｴﾝﾎﾞｽ!DB26</f>
        <v>0</v>
      </c>
      <c r="DE28" s="18">
        <f>ｴﾝﾎﾞｽ!DE26</f>
        <v>0</v>
      </c>
      <c r="DH28" s="18">
        <f>ｴﾝﾎﾞｽ!DH26</f>
        <v>0</v>
      </c>
      <c r="DK28" s="18">
        <f>ｴﾝﾎﾞｽ!DK26</f>
        <v>0</v>
      </c>
      <c r="DN28" s="18">
        <f>ｴﾝﾎﾞｽ!DN26</f>
        <v>0</v>
      </c>
      <c r="DQ28" s="18">
        <f>ｴﾝﾎﾞｽ!DQ26</f>
        <v>0</v>
      </c>
      <c r="DT28" s="18">
        <f>ｴﾝﾎﾞｽ!DT26</f>
        <v>0</v>
      </c>
      <c r="DW28" s="18">
        <f>ｴﾝﾎﾞｽ!DW26</f>
        <v>0</v>
      </c>
      <c r="DZ28" s="18">
        <f>ｴﾝﾎﾞｽ!DZ26</f>
        <v>0</v>
      </c>
      <c r="EC28" s="18">
        <f>ｴﾝﾎﾞｽ!EC26</f>
        <v>0</v>
      </c>
      <c r="EF28" s="18">
        <f>ｴﾝﾎﾞｽ!EF26</f>
        <v>0</v>
      </c>
      <c r="EG28" s="18"/>
      <c r="EH28" s="18"/>
      <c r="EI28" s="18">
        <f>ｴﾝﾎﾞｽ!EI26</f>
        <v>0</v>
      </c>
      <c r="EL28" s="18">
        <f>ｴﾝﾎﾞｽ!EL26</f>
        <v>2</v>
      </c>
      <c r="EO28" s="18">
        <f>ｴﾝﾎﾞｽ!EO26</f>
        <v>0</v>
      </c>
      <c r="ER28" s="18">
        <f>ｴﾝﾎﾞｽ!ER26</f>
        <v>2</v>
      </c>
      <c r="EU28" s="18">
        <f>ｴﾝﾎﾞｽ!EU26</f>
        <v>0</v>
      </c>
      <c r="EX28" s="18">
        <f>ｴﾝﾎﾞｽ!EX26</f>
        <v>0</v>
      </c>
      <c r="FA28" s="18">
        <f>ｴﾝﾎﾞｽ!FA26</f>
        <v>0</v>
      </c>
      <c r="FD28" s="18">
        <f>ｴﾝﾎﾞｽ!FD26</f>
        <v>0</v>
      </c>
      <c r="FG28" s="18">
        <f>ｴﾝﾎﾞｽ!FG26</f>
        <v>0</v>
      </c>
      <c r="FJ28" s="18">
        <f>ｴﾝﾎﾞｽ!FJ26</f>
        <v>0</v>
      </c>
      <c r="FM28" s="18">
        <f>ｴﾝﾎﾞｽ!FM26</f>
        <v>0</v>
      </c>
      <c r="FP28" s="18">
        <f>ｴﾝﾎﾞｽ!FP26</f>
        <v>0</v>
      </c>
      <c r="FS28" s="18">
        <f>ｴﾝﾎﾞｽ!FS26</f>
        <v>0</v>
      </c>
      <c r="FV28" s="18">
        <f>ｴﾝﾎﾞｽ!FV26</f>
        <v>0</v>
      </c>
      <c r="FY28" s="18">
        <f>ｴﾝﾎﾞｽ!FY26</f>
        <v>0</v>
      </c>
      <c r="GB28" s="18">
        <f>ｴﾝﾎﾞｽ!GB26</f>
        <v>0</v>
      </c>
      <c r="GE28" s="18">
        <f>ｴﾝﾎﾞｽ!GE26</f>
        <v>0</v>
      </c>
      <c r="GH28" s="18">
        <f>ｴﾝﾎﾞｽ!GH26</f>
        <v>0</v>
      </c>
      <c r="GK28" s="18">
        <f>ｴﾝﾎﾞｽ!GK26</f>
        <v>0</v>
      </c>
      <c r="GN28" s="18">
        <f>ｴﾝﾎﾞｽ!GN26</f>
        <v>0</v>
      </c>
      <c r="GQ28" s="18">
        <f>ｴﾝﾎﾞｽ!GQ26</f>
        <v>0</v>
      </c>
      <c r="GT28" s="18">
        <f>ｴﾝﾎﾞｽ!GT26</f>
        <v>2</v>
      </c>
      <c r="GW28" s="18">
        <f>ｴﾝﾎﾞｽ!GW26</f>
        <v>0</v>
      </c>
      <c r="GZ28" s="18">
        <f>ｴﾝﾎﾞｽ!GZ26</f>
        <v>0</v>
      </c>
      <c r="HC28" s="18">
        <f>ｴﾝﾎﾞｽ!HC26</f>
        <v>0</v>
      </c>
      <c r="HF28" s="18">
        <f>ｴﾝﾎﾞｽ!HF26</f>
        <v>0</v>
      </c>
      <c r="HI28" s="18">
        <f>ｴﾝﾎﾞｽ!HI26</f>
        <v>0</v>
      </c>
      <c r="HL28" s="18">
        <f>ｴﾝﾎﾞｽ!HL26</f>
        <v>0</v>
      </c>
      <c r="HO28" s="18">
        <f>ｴﾝﾎﾞｽ!HO26</f>
        <v>0</v>
      </c>
      <c r="HR28" s="18">
        <f>ｴﾝﾎﾞｽ!HR26</f>
        <v>0</v>
      </c>
      <c r="HU28" s="18">
        <f>ｴﾝﾎﾞｽ!HU26</f>
        <v>0</v>
      </c>
      <c r="HX28" s="18">
        <f>ｴﾝﾎﾞｽ!HX26</f>
        <v>0</v>
      </c>
      <c r="IA28" s="18">
        <f>ｴﾝﾎﾞｽ!IA26</f>
        <v>0</v>
      </c>
      <c r="ID28" s="18">
        <f>ｴﾝﾎﾞｽ!ID26</f>
        <v>0</v>
      </c>
      <c r="IG28" s="18">
        <f>ｴﾝﾎﾞｽ!IG26</f>
        <v>0</v>
      </c>
      <c r="IJ28" s="18">
        <f>ｴﾝﾎﾞｽ!IJ26</f>
        <v>0</v>
      </c>
      <c r="IM28" s="18">
        <f>ｴﾝﾎﾞｽ!IM26</f>
        <v>0</v>
      </c>
      <c r="IP28" s="18">
        <f>ｴﾝﾎﾞｽ!IP26</f>
        <v>0</v>
      </c>
      <c r="IS28" s="18">
        <f>ｴﾝﾎﾞｽ!IS26</f>
        <v>0</v>
      </c>
      <c r="IV28" s="18">
        <f>ｴﾝﾎﾞｽ!IV26</f>
        <v>0</v>
      </c>
      <c r="IY28" s="18">
        <f>ｴﾝﾎﾞｽ!IY26</f>
        <v>0</v>
      </c>
      <c r="JB28" s="18">
        <f>ｴﾝﾎﾞｽ!JB26</f>
        <v>0</v>
      </c>
      <c r="JE28" s="18">
        <f>ｴﾝﾎﾞｽ!JE26</f>
        <v>0</v>
      </c>
      <c r="JH28" s="18">
        <f>ｴﾝﾎﾞｽ!JH26</f>
        <v>0</v>
      </c>
      <c r="JK28" s="18">
        <f>ｴﾝﾎﾞｽ!JK26</f>
        <v>0</v>
      </c>
      <c r="JN28" s="18">
        <f>ｴﾝﾎﾞｽ!JN26</f>
        <v>0</v>
      </c>
      <c r="JQ28" s="18">
        <f>ｴﾝﾎﾞｽ!JQ26</f>
        <v>0</v>
      </c>
      <c r="JT28" s="18">
        <f>ｴﾝﾎﾞｽ!JT26</f>
        <v>0</v>
      </c>
      <c r="JW28" s="18">
        <f>ｴﾝﾎﾞｽ!JW26</f>
        <v>0</v>
      </c>
      <c r="JZ28" s="18">
        <f>ｴﾝﾎﾞｽ!JZ26</f>
        <v>0</v>
      </c>
      <c r="KC28" s="18">
        <f>ｴﾝﾎﾞｽ!KC26</f>
        <v>0</v>
      </c>
      <c r="KF28" s="18">
        <f>ｴﾝﾎﾞｽ!KF26</f>
        <v>0</v>
      </c>
      <c r="KI28" s="18">
        <f>ｴﾝﾎﾞｽ!KI26</f>
        <v>0</v>
      </c>
      <c r="KL28" s="18">
        <f>ｴﾝﾎﾞｽ!KL26</f>
        <v>0</v>
      </c>
      <c r="KO28" s="18">
        <f>ｴﾝﾎﾞｽ!KO26</f>
        <v>0</v>
      </c>
      <c r="KR28" s="18">
        <f>ｴﾝﾎﾞｽ!KR26</f>
        <v>0</v>
      </c>
      <c r="KU28" s="18">
        <f>ｴﾝﾎﾞｽ!KU26</f>
        <v>0</v>
      </c>
      <c r="KX28" s="18">
        <f>ｴﾝﾎﾞｽ!KX26</f>
        <v>0</v>
      </c>
      <c r="LA28" s="18">
        <f>ｴﾝﾎﾞｽ!LA26</f>
        <v>0</v>
      </c>
      <c r="LD28" s="18">
        <f>ｴﾝﾎﾞｽ!LD26</f>
        <v>0</v>
      </c>
      <c r="LG28" s="18">
        <f>ｴﾝﾎﾞｽ!LG26</f>
        <v>0</v>
      </c>
      <c r="LJ28" s="18">
        <f>ｴﾝﾎﾞｽ!LJ26</f>
        <v>0</v>
      </c>
    </row>
    <row r="29" spans="1:323" x14ac:dyDescent="0.2">
      <c r="Q29" s="61" t="s">
        <v>448</v>
      </c>
      <c r="AI29" s="18"/>
      <c r="AJ29" s="18"/>
      <c r="AK29" s="18"/>
      <c r="AL29" s="18"/>
      <c r="AM29" s="18"/>
      <c r="AN29" s="18"/>
      <c r="AO29" s="18"/>
      <c r="AP29" s="18"/>
      <c r="AQ29" s="18"/>
      <c r="AR29" s="18"/>
      <c r="AS29" s="18"/>
      <c r="AT29" s="18">
        <f>その他!AT122</f>
        <v>0</v>
      </c>
      <c r="AW29" s="18">
        <f>その他!AW122</f>
        <v>0</v>
      </c>
      <c r="AZ29" s="18">
        <f>その他!AZ122</f>
        <v>0</v>
      </c>
      <c r="BC29" s="18">
        <f>その他!BC122</f>
        <v>0</v>
      </c>
      <c r="BF29" s="18">
        <f>その他!BF122</f>
        <v>0</v>
      </c>
      <c r="BI29" s="18">
        <f>その他!BI122</f>
        <v>0</v>
      </c>
      <c r="BL29" s="18">
        <f>その他!BL122</f>
        <v>0</v>
      </c>
      <c r="BO29" s="18">
        <f>その他!BO122</f>
        <v>0</v>
      </c>
      <c r="BR29" s="18">
        <f>その他!BR122</f>
        <v>0</v>
      </c>
      <c r="BU29" s="18">
        <f>その他!BU122</f>
        <v>0</v>
      </c>
      <c r="BX29" s="18">
        <f>その他!BX122</f>
        <v>0</v>
      </c>
      <c r="CA29" s="18">
        <f>その他!CA122</f>
        <v>0</v>
      </c>
      <c r="CD29" s="18">
        <f>その他!CD122</f>
        <v>0</v>
      </c>
      <c r="CG29" s="18">
        <f>その他!CG122</f>
        <v>0</v>
      </c>
      <c r="CJ29" s="18">
        <f>その他!CJ122</f>
        <v>0</v>
      </c>
      <c r="CM29" s="18">
        <f>その他!CM122</f>
        <v>0</v>
      </c>
      <c r="CP29" s="18">
        <f>その他!CP122</f>
        <v>0</v>
      </c>
      <c r="CS29" s="18">
        <f>その他!CS122</f>
        <v>0</v>
      </c>
      <c r="CV29" s="18">
        <f>その他!CV122</f>
        <v>0</v>
      </c>
      <c r="CY29" s="18">
        <f>その他!CY122</f>
        <v>0</v>
      </c>
      <c r="DB29" s="18">
        <f>その他!DB122</f>
        <v>0</v>
      </c>
      <c r="DE29" s="18">
        <f>その他!DE122</f>
        <v>0</v>
      </c>
      <c r="DH29" s="18">
        <f>その他!DH122</f>
        <v>0</v>
      </c>
      <c r="DK29" s="18">
        <f>その他!DK122</f>
        <v>0</v>
      </c>
      <c r="DN29" s="18">
        <f>その他!DN122</f>
        <v>0</v>
      </c>
      <c r="DQ29" s="18">
        <f>その他!DQ122</f>
        <v>0</v>
      </c>
      <c r="DT29" s="18">
        <f>その他!DT122</f>
        <v>0</v>
      </c>
      <c r="DW29" s="18">
        <f>その他!DW122</f>
        <v>0</v>
      </c>
      <c r="DZ29" s="18">
        <f>その他!DZ122</f>
        <v>0</v>
      </c>
      <c r="EC29" s="18">
        <f>その他!EC122</f>
        <v>0</v>
      </c>
      <c r="EF29" s="18">
        <f>その他!EF122</f>
        <v>0</v>
      </c>
      <c r="EG29" s="18"/>
      <c r="EH29" s="18"/>
      <c r="EI29" s="18">
        <f>その他!EI122</f>
        <v>0</v>
      </c>
      <c r="EL29" s="18">
        <f>その他!EL122</f>
        <v>0</v>
      </c>
      <c r="EO29" s="18">
        <f>その他!EO122</f>
        <v>0</v>
      </c>
      <c r="ER29" s="18">
        <f>その他!ER122</f>
        <v>0</v>
      </c>
      <c r="EU29" s="18">
        <f>その他!EU122</f>
        <v>0</v>
      </c>
      <c r="EX29" s="18">
        <f>その他!EX122</f>
        <v>0</v>
      </c>
      <c r="FA29" s="18">
        <f>その他!FA122</f>
        <v>0</v>
      </c>
      <c r="FD29" s="18">
        <f>その他!FD122</f>
        <v>0</v>
      </c>
      <c r="FG29" s="18">
        <f>その他!FG122</f>
        <v>0</v>
      </c>
      <c r="FJ29" s="18">
        <f>その他!FJ122</f>
        <v>0</v>
      </c>
      <c r="FM29" s="18">
        <f>その他!FM122</f>
        <v>0</v>
      </c>
      <c r="FP29" s="18">
        <f>その他!FP122</f>
        <v>0</v>
      </c>
      <c r="FS29" s="18">
        <f>その他!FS122</f>
        <v>0</v>
      </c>
      <c r="FV29" s="18">
        <f>その他!FV122</f>
        <v>0</v>
      </c>
      <c r="FY29" s="18">
        <f>その他!FY122</f>
        <v>0</v>
      </c>
      <c r="GB29" s="18">
        <f>その他!GB122</f>
        <v>0</v>
      </c>
      <c r="GE29" s="18">
        <f>その他!GE122</f>
        <v>0</v>
      </c>
      <c r="GH29" s="18">
        <f>その他!GH122</f>
        <v>0</v>
      </c>
      <c r="GK29" s="18">
        <f>その他!GK122</f>
        <v>0</v>
      </c>
      <c r="GN29" s="18">
        <f>その他!GN122</f>
        <v>0</v>
      </c>
      <c r="GQ29" s="18">
        <f>その他!GQ122</f>
        <v>0</v>
      </c>
      <c r="GT29" s="18">
        <f>その他!GT122</f>
        <v>0</v>
      </c>
      <c r="GW29" s="18">
        <f>その他!GW122</f>
        <v>0</v>
      </c>
      <c r="GZ29" s="18">
        <f>その他!GZ122</f>
        <v>0</v>
      </c>
      <c r="HC29" s="18">
        <f>その他!HC122</f>
        <v>0</v>
      </c>
      <c r="HF29" s="18">
        <f>その他!HF122</f>
        <v>0</v>
      </c>
      <c r="HI29" s="18">
        <f>その他!HI122</f>
        <v>0</v>
      </c>
      <c r="HL29" s="18">
        <f>その他!HL122</f>
        <v>0</v>
      </c>
      <c r="HO29" s="18">
        <f>その他!HO122</f>
        <v>0</v>
      </c>
      <c r="HR29" s="18">
        <f>その他!HR122</f>
        <v>0</v>
      </c>
      <c r="HU29" s="18">
        <f>その他!HU122</f>
        <v>0</v>
      </c>
      <c r="HX29" s="18">
        <f>その他!HX122</f>
        <v>0</v>
      </c>
      <c r="IA29" s="18">
        <f>その他!IA122</f>
        <v>0</v>
      </c>
      <c r="ID29" s="18">
        <f>その他!ID122</f>
        <v>0</v>
      </c>
      <c r="IG29" s="18">
        <f>その他!IG122</f>
        <v>0</v>
      </c>
      <c r="IJ29" s="18">
        <f>その他!IJ122</f>
        <v>0</v>
      </c>
      <c r="IM29" s="18">
        <f>その他!IM122</f>
        <v>0</v>
      </c>
      <c r="IP29" s="18">
        <f>その他!IP122</f>
        <v>0</v>
      </c>
      <c r="IS29" s="18">
        <f>その他!IS122</f>
        <v>0</v>
      </c>
      <c r="IV29" s="18">
        <f>その他!IV122</f>
        <v>0</v>
      </c>
      <c r="IY29" s="18">
        <f>その他!IY122</f>
        <v>0</v>
      </c>
      <c r="JB29" s="18">
        <f>その他!JB122</f>
        <v>0</v>
      </c>
      <c r="JE29" s="18">
        <f>その他!JE122</f>
        <v>0</v>
      </c>
      <c r="JH29" s="18">
        <f>その他!JH122</f>
        <v>0</v>
      </c>
      <c r="JK29" s="18">
        <f>その他!JK122</f>
        <v>0</v>
      </c>
      <c r="JN29" s="18">
        <f>その他!JN122</f>
        <v>0</v>
      </c>
      <c r="JQ29" s="18">
        <f>その他!JQ122</f>
        <v>0</v>
      </c>
      <c r="JT29" s="18">
        <f>その他!JT122</f>
        <v>0</v>
      </c>
      <c r="JW29" s="18">
        <f>その他!JW122</f>
        <v>0</v>
      </c>
      <c r="JZ29" s="18">
        <f>その他!JZ122</f>
        <v>0</v>
      </c>
      <c r="KC29" s="18">
        <f>その他!KC122</f>
        <v>0</v>
      </c>
      <c r="KF29" s="18">
        <f>その他!KF122</f>
        <v>0</v>
      </c>
      <c r="KI29" s="18">
        <f>その他!KI122</f>
        <v>0</v>
      </c>
      <c r="KL29" s="18">
        <f>その他!KL122</f>
        <v>0</v>
      </c>
      <c r="KO29" s="18">
        <f>その他!KO122</f>
        <v>0</v>
      </c>
      <c r="KR29" s="18">
        <f>その他!KR122</f>
        <v>0</v>
      </c>
      <c r="KU29" s="18">
        <f>その他!KU122</f>
        <v>0</v>
      </c>
      <c r="KX29" s="18">
        <f>その他!KX122</f>
        <v>0</v>
      </c>
      <c r="LA29" s="18">
        <f>その他!LA122</f>
        <v>0</v>
      </c>
      <c r="LD29" s="18">
        <f>その他!LD122</f>
        <v>0</v>
      </c>
      <c r="LG29" s="18">
        <f>その他!LG122</f>
        <v>0</v>
      </c>
      <c r="LJ29" s="18">
        <f>その他!LJ122</f>
        <v>0</v>
      </c>
    </row>
    <row r="31" spans="1:323" ht="12.5" thickBot="1" x14ac:dyDescent="0.25"/>
    <row r="32" spans="1:323" ht="12.75" customHeight="1" thickTop="1" x14ac:dyDescent="0.2">
      <c r="F32" s="937">
        <v>740</v>
      </c>
      <c r="G32" s="939"/>
      <c r="H32" s="613" t="s">
        <v>492</v>
      </c>
      <c r="I32" s="614"/>
      <c r="J32" s="615"/>
      <c r="AM32" s="937">
        <v>740</v>
      </c>
      <c r="AN32" s="938"/>
      <c r="AO32" s="938"/>
      <c r="AP32" s="938"/>
      <c r="AQ32" s="939"/>
      <c r="AR32" s="595" t="s">
        <v>492</v>
      </c>
      <c r="AS32" s="595"/>
      <c r="AT32" s="596"/>
      <c r="AU32" s="596"/>
      <c r="AV32" s="596"/>
      <c r="AW32" s="596"/>
      <c r="AX32" s="596"/>
      <c r="AY32" s="596"/>
      <c r="AZ32" s="596"/>
      <c r="BA32" s="596"/>
      <c r="BB32" s="596"/>
      <c r="BC32" s="596"/>
      <c r="BD32" s="596"/>
      <c r="BE32" s="596"/>
      <c r="BF32" s="596"/>
      <c r="BG32" s="596"/>
      <c r="BH32" s="596"/>
      <c r="BI32" s="596"/>
      <c r="BJ32" s="596"/>
      <c r="BK32" s="596"/>
      <c r="BL32" s="596"/>
      <c r="BM32" s="596"/>
      <c r="BN32" s="596"/>
      <c r="BO32" s="596"/>
      <c r="BP32" s="596"/>
      <c r="BQ32" s="596"/>
      <c r="BR32" s="596"/>
      <c r="BS32" s="596"/>
      <c r="BT32" s="596"/>
      <c r="BU32" s="596"/>
      <c r="BV32" s="596"/>
      <c r="BW32" s="596"/>
      <c r="BX32" s="596"/>
      <c r="BY32" s="596"/>
      <c r="BZ32" s="596"/>
      <c r="CA32" s="596"/>
      <c r="CB32" s="596"/>
      <c r="CC32" s="596"/>
      <c r="CD32" s="596"/>
      <c r="CE32" s="596"/>
      <c r="CF32" s="596"/>
      <c r="CG32" s="596"/>
      <c r="CH32" s="596"/>
      <c r="CI32" s="596"/>
      <c r="CJ32" s="596"/>
      <c r="CK32" s="596"/>
      <c r="CL32" s="596"/>
      <c r="CM32" s="596"/>
      <c r="CN32" s="596"/>
      <c r="CO32" s="596"/>
      <c r="CP32" s="596"/>
      <c r="CQ32" s="596"/>
      <c r="CR32" s="596"/>
      <c r="CS32" s="596"/>
      <c r="CT32" s="596"/>
      <c r="CU32" s="596"/>
      <c r="CV32" s="596"/>
      <c r="CW32" s="596"/>
      <c r="CX32" s="596"/>
      <c r="CY32" s="596"/>
      <c r="CZ32" s="596"/>
      <c r="DA32" s="596"/>
      <c r="DB32" s="596"/>
      <c r="DC32" s="596"/>
      <c r="DD32" s="596"/>
      <c r="DE32" s="596"/>
      <c r="DF32" s="596"/>
      <c r="DG32" s="596"/>
      <c r="DH32" s="596"/>
      <c r="DI32" s="596"/>
      <c r="DJ32" s="596"/>
      <c r="DK32" s="596"/>
      <c r="DL32" s="596"/>
      <c r="DM32" s="596"/>
      <c r="DN32" s="596"/>
      <c r="DO32" s="596"/>
      <c r="DP32" s="596"/>
      <c r="DQ32" s="596"/>
      <c r="DR32" s="596"/>
      <c r="DS32" s="596"/>
      <c r="DT32" s="596"/>
      <c r="DU32" s="596"/>
      <c r="DV32" s="596"/>
      <c r="DW32" s="596"/>
      <c r="DX32" s="596"/>
      <c r="DY32" s="596"/>
      <c r="DZ32" s="596"/>
      <c r="EA32" s="596"/>
      <c r="EB32" s="596"/>
      <c r="EC32" s="596"/>
      <c r="ED32" s="596"/>
      <c r="EE32" s="596"/>
      <c r="EF32" s="596"/>
      <c r="EG32" s="595"/>
      <c r="EH32" s="597"/>
      <c r="EI32" s="596">
        <f ca="1">SUMIF(ＥＣ!$AP$61:$AQ$65,$AM32,ＥＣ!EI$61:EI$65)</f>
        <v>0</v>
      </c>
      <c r="EJ32" s="598"/>
      <c r="EK32" s="597"/>
      <c r="EL32" s="596">
        <f ca="1">SUMIF(ＥＣ!$AP$61:$AQ$65,$AM32,ＥＣ!EL$61:EL$65)</f>
        <v>0</v>
      </c>
      <c r="EM32" s="598"/>
      <c r="EN32" s="597"/>
      <c r="EO32" s="596">
        <f ca="1">SUMIF(ＥＣ!$AP$61:$AQ$65,$AM32,ＥＣ!EO$61:EO$65)</f>
        <v>0</v>
      </c>
      <c r="EP32" s="598"/>
      <c r="EQ32" s="597"/>
      <c r="ER32" s="596">
        <f ca="1">SUMIF(ＥＣ!$AP$61:$AQ$65,$AM32,ＥＣ!ER$61:ER$65)</f>
        <v>0</v>
      </c>
      <c r="ES32" s="598"/>
      <c r="ET32" s="597"/>
      <c r="EU32" s="596">
        <f ca="1">SUMIF(ＥＣ!$AP$61:$AQ$65,$AM32,ＥＣ!EU$61:EU$65)</f>
        <v>0</v>
      </c>
      <c r="EV32" s="598"/>
      <c r="EW32" s="597"/>
      <c r="EX32" s="596">
        <f ca="1">SUMIF(ＥＣ!$AP$61:$AQ$65,$AM32,ＥＣ!EX$61:EX$65)</f>
        <v>0</v>
      </c>
      <c r="EY32" s="598"/>
      <c r="EZ32" s="597"/>
      <c r="FA32" s="596">
        <f ca="1">SUMIF(ＥＣ!$AP$61:$AQ$65,$AM32,ＥＣ!FA$61:FA$65)</f>
        <v>0</v>
      </c>
      <c r="FB32" s="598"/>
      <c r="FC32" s="597"/>
      <c r="FD32" s="596">
        <f ca="1">SUMIF(ＥＣ!$AP$61:$AQ$65,$AM32,ＥＣ!FD$61:FD$65)</f>
        <v>0</v>
      </c>
      <c r="FE32" s="598"/>
      <c r="FF32" s="597"/>
      <c r="FG32" s="596">
        <f ca="1">SUMIF(ＥＣ!$AP$61:$AQ$65,$AM32,ＥＣ!FG$61:FG$65)</f>
        <v>0</v>
      </c>
      <c r="FH32" s="598"/>
      <c r="FI32" s="597"/>
      <c r="FJ32" s="596">
        <f ca="1">SUMIF(ＥＣ!$AP$61:$AQ$65,$AM32,ＥＣ!FJ$61:FJ$65)</f>
        <v>0</v>
      </c>
      <c r="FK32" s="598"/>
      <c r="FL32" s="597"/>
      <c r="FM32" s="596">
        <f ca="1">SUMIF(ＥＣ!$AP$61:$AQ$65,$AM32,ＥＣ!FM$61:FM$65)</f>
        <v>0</v>
      </c>
      <c r="FN32" s="598"/>
      <c r="FO32" s="597"/>
      <c r="FP32" s="596">
        <f ca="1">SUMIF(ＥＣ!$AP$61:$AQ$65,$AM32,ＥＣ!FP$61:FP$65)</f>
        <v>0</v>
      </c>
      <c r="FQ32" s="598"/>
      <c r="FR32" s="597"/>
      <c r="FS32" s="596">
        <f ca="1">SUMIF(ＥＣ!$AP$61:$AQ$65,$AM32,ＥＣ!FS$61:FS$65)</f>
        <v>0</v>
      </c>
      <c r="FT32" s="598"/>
      <c r="FU32" s="597"/>
      <c r="FV32" s="596">
        <f ca="1">SUMIF(ＥＣ!$AP$61:$AQ$65,$AM32,ＥＣ!FV$61:FV$65)</f>
        <v>0</v>
      </c>
      <c r="FW32" s="598"/>
      <c r="FX32" s="597"/>
      <c r="FY32" s="596">
        <f ca="1">SUMIF(ＥＣ!$AP$61:$AQ$65,$AM32,ＥＣ!FY$61:FY$65)</f>
        <v>0</v>
      </c>
      <c r="FZ32" s="598"/>
      <c r="GA32" s="597"/>
      <c r="GB32" s="596">
        <f ca="1">SUMIF(ＥＣ!$AP$61:$AQ$65,$AM32,ＥＣ!GB$61:GB$65)</f>
        <v>0</v>
      </c>
      <c r="GC32" s="598"/>
      <c r="GD32" s="597"/>
      <c r="GE32" s="596">
        <f ca="1">SUMIF(ＥＣ!$AP$61:$AQ$65,$AM32,ＥＣ!GE$61:GE$65)</f>
        <v>0</v>
      </c>
      <c r="GF32" s="598"/>
      <c r="GG32" s="597"/>
      <c r="GH32" s="596">
        <f ca="1">SUMIF(ＥＣ!$AP$61:$AQ$65,$AM32,ＥＣ!GH$61:GH$65)</f>
        <v>0</v>
      </c>
      <c r="GI32" s="598"/>
      <c r="GJ32" s="597"/>
      <c r="GK32" s="596">
        <f ca="1">SUMIF(ＥＣ!$AP$61:$AQ$65,$AM32,ＥＣ!GK$61:GK$65)</f>
        <v>0</v>
      </c>
      <c r="GL32" s="598"/>
      <c r="GM32" s="597"/>
      <c r="GN32" s="596">
        <f ca="1">SUMIF(ＥＣ!$AP$61:$AQ$65,$AM32,ＥＣ!GN$61:GN$65)</f>
        <v>0</v>
      </c>
      <c r="GO32" s="598"/>
      <c r="GP32" s="597"/>
      <c r="GQ32" s="596">
        <f ca="1">SUMIF(ＥＣ!$AP$61:$AQ$65,$AM32,ＥＣ!GQ$61:GQ$65)</f>
        <v>0</v>
      </c>
      <c r="GR32" s="598"/>
      <c r="GS32" s="597"/>
      <c r="GT32" s="596">
        <f>ＥＣ!GT61</f>
        <v>0</v>
      </c>
      <c r="GU32" s="598"/>
      <c r="GV32" s="597"/>
      <c r="GW32" s="596">
        <f>ＥＣ!GW61</f>
        <v>0</v>
      </c>
      <c r="GX32" s="598"/>
      <c r="GY32" s="597"/>
      <c r="GZ32" s="596">
        <f>ＥＣ!GZ61</f>
        <v>0</v>
      </c>
      <c r="HA32" s="598"/>
      <c r="HB32" s="597"/>
      <c r="HC32" s="596">
        <f>ＥＣ!HC61</f>
        <v>0</v>
      </c>
      <c r="HD32" s="598"/>
      <c r="HE32" s="597"/>
      <c r="HF32" s="596">
        <f>ＥＣ!HF61</f>
        <v>0</v>
      </c>
      <c r="HG32" s="598"/>
      <c r="HH32" s="597"/>
      <c r="HI32" s="596">
        <f>ＥＣ!HI61</f>
        <v>0</v>
      </c>
      <c r="HJ32" s="598"/>
      <c r="HK32" s="597"/>
      <c r="HL32" s="596">
        <f>ＥＣ!HL61</f>
        <v>0</v>
      </c>
      <c r="HM32" s="598"/>
      <c r="HN32" s="597"/>
      <c r="HO32" s="596">
        <f>ＥＣ!HO61</f>
        <v>0</v>
      </c>
      <c r="HP32" s="598"/>
      <c r="HQ32" s="597"/>
      <c r="HR32" s="596">
        <f>ＥＣ!HR61</f>
        <v>0</v>
      </c>
      <c r="HS32" s="598"/>
      <c r="HT32" s="597"/>
      <c r="HU32" s="596">
        <f>ＥＣ!HU61</f>
        <v>0</v>
      </c>
      <c r="HV32" s="598"/>
      <c r="HW32" s="597"/>
      <c r="HX32" s="596">
        <f>ＥＣ!HX61</f>
        <v>0</v>
      </c>
      <c r="HY32" s="598"/>
      <c r="HZ32" s="597"/>
      <c r="IA32" s="596">
        <f>ＥＣ!IA61</f>
        <v>0</v>
      </c>
      <c r="IB32" s="598"/>
      <c r="IC32" s="597"/>
      <c r="ID32" s="596">
        <f>ＥＣ!ID61</f>
        <v>0</v>
      </c>
      <c r="IE32" s="598"/>
      <c r="IF32" s="597"/>
      <c r="IG32" s="596">
        <f>ＥＣ!IG61</f>
        <v>0</v>
      </c>
      <c r="IH32" s="598"/>
      <c r="II32" s="597"/>
      <c r="IJ32" s="596">
        <f>ＥＣ!IJ61</f>
        <v>0</v>
      </c>
      <c r="IK32" s="598"/>
      <c r="IL32" s="597"/>
      <c r="IM32" s="596">
        <f>ＥＣ!IM61</f>
        <v>0</v>
      </c>
      <c r="IN32" s="598"/>
      <c r="IO32" s="597"/>
      <c r="IP32" s="596">
        <f>ＥＣ!IP61</f>
        <v>0</v>
      </c>
      <c r="IQ32" s="598"/>
      <c r="IR32" s="597"/>
      <c r="IS32" s="596">
        <f>ＥＣ!IS61</f>
        <v>0</v>
      </c>
      <c r="IT32" s="598"/>
      <c r="IU32" s="597"/>
      <c r="IV32" s="596">
        <f>ＥＣ!IV61</f>
        <v>0</v>
      </c>
      <c r="IW32" s="598"/>
      <c r="IX32" s="597"/>
      <c r="IY32" s="596">
        <f>ＥＣ!IY61</f>
        <v>0</v>
      </c>
      <c r="IZ32" s="598"/>
      <c r="JA32" s="597"/>
      <c r="JB32" s="596">
        <f>ＥＣ!JB61</f>
        <v>0</v>
      </c>
      <c r="JC32" s="598"/>
      <c r="JD32" s="597"/>
      <c r="JE32" s="596">
        <f>ＥＣ!JE61</f>
        <v>0</v>
      </c>
      <c r="JF32" s="598"/>
      <c r="JG32" s="597"/>
      <c r="JH32" s="596">
        <f>ＥＣ!JH61</f>
        <v>0</v>
      </c>
      <c r="JI32" s="598"/>
      <c r="JJ32" s="597"/>
      <c r="JK32" s="596">
        <f>ＥＣ!JK61</f>
        <v>0</v>
      </c>
      <c r="JL32" s="598"/>
      <c r="JM32" s="597"/>
      <c r="JN32" s="596">
        <f>ＥＣ!JN61</f>
        <v>0</v>
      </c>
      <c r="JO32" s="598"/>
      <c r="JP32" s="597"/>
      <c r="JQ32" s="596">
        <f>ＥＣ!JQ61</f>
        <v>0</v>
      </c>
      <c r="JR32" s="619"/>
    </row>
    <row r="33" spans="6:278" ht="12" customHeight="1" x14ac:dyDescent="0.2">
      <c r="F33" s="940"/>
      <c r="G33" s="942"/>
      <c r="H33" s="610" t="s">
        <v>495</v>
      </c>
      <c r="I33" s="611"/>
      <c r="J33" s="612"/>
      <c r="AM33" s="940"/>
      <c r="AN33" s="941"/>
      <c r="AO33" s="941"/>
      <c r="AP33" s="941"/>
      <c r="AQ33" s="942"/>
      <c r="AR33" s="591" t="s">
        <v>495</v>
      </c>
      <c r="AS33" s="591"/>
      <c r="AT33" s="592"/>
      <c r="AU33" s="592"/>
      <c r="AV33" s="592"/>
      <c r="AW33" s="592"/>
      <c r="AX33" s="592"/>
      <c r="AY33" s="592"/>
      <c r="AZ33" s="592"/>
      <c r="BA33" s="592"/>
      <c r="BB33" s="592"/>
      <c r="BC33" s="592"/>
      <c r="BD33" s="592"/>
      <c r="BE33" s="592"/>
      <c r="BF33" s="592"/>
      <c r="BG33" s="592"/>
      <c r="BH33" s="592"/>
      <c r="BI33" s="592"/>
      <c r="BJ33" s="592"/>
      <c r="BK33" s="592"/>
      <c r="BL33" s="592"/>
      <c r="BM33" s="592"/>
      <c r="BN33" s="592"/>
      <c r="BO33" s="592"/>
      <c r="BP33" s="592"/>
      <c r="BQ33" s="592"/>
      <c r="BR33" s="592"/>
      <c r="BS33" s="592"/>
      <c r="BT33" s="592"/>
      <c r="BU33" s="592"/>
      <c r="BV33" s="592"/>
      <c r="BW33" s="592"/>
      <c r="BX33" s="592"/>
      <c r="BY33" s="592"/>
      <c r="BZ33" s="592"/>
      <c r="CA33" s="592"/>
      <c r="CB33" s="592"/>
      <c r="CC33" s="592"/>
      <c r="CD33" s="592"/>
      <c r="CE33" s="592"/>
      <c r="CF33" s="592"/>
      <c r="CG33" s="592"/>
      <c r="CH33" s="592"/>
      <c r="CI33" s="592"/>
      <c r="CJ33" s="592"/>
      <c r="CK33" s="592"/>
      <c r="CL33" s="592"/>
      <c r="CM33" s="592"/>
      <c r="CN33" s="592"/>
      <c r="CO33" s="592"/>
      <c r="CP33" s="592"/>
      <c r="CQ33" s="592"/>
      <c r="CR33" s="592"/>
      <c r="CS33" s="592"/>
      <c r="CT33" s="592"/>
      <c r="CU33" s="592"/>
      <c r="CV33" s="592"/>
      <c r="CW33" s="592"/>
      <c r="CX33" s="592"/>
      <c r="CY33" s="592"/>
      <c r="CZ33" s="592"/>
      <c r="DA33" s="592"/>
      <c r="DB33" s="592"/>
      <c r="DC33" s="592"/>
      <c r="DD33" s="592"/>
      <c r="DE33" s="592"/>
      <c r="DF33" s="592"/>
      <c r="DG33" s="592"/>
      <c r="DH33" s="592"/>
      <c r="DI33" s="592"/>
      <c r="DJ33" s="592"/>
      <c r="DK33" s="592"/>
      <c r="DL33" s="592"/>
      <c r="DM33" s="592"/>
      <c r="DN33" s="592"/>
      <c r="DO33" s="592"/>
      <c r="DP33" s="592"/>
      <c r="DQ33" s="592"/>
      <c r="DR33" s="592"/>
      <c r="DS33" s="592"/>
      <c r="DT33" s="592"/>
      <c r="DU33" s="592"/>
      <c r="DV33" s="592"/>
      <c r="DW33" s="592"/>
      <c r="DX33" s="592"/>
      <c r="DY33" s="592"/>
      <c r="DZ33" s="592"/>
      <c r="EA33" s="592"/>
      <c r="EB33" s="592"/>
      <c r="EC33" s="592"/>
      <c r="ED33" s="592"/>
      <c r="EE33" s="592"/>
      <c r="EF33" s="592"/>
      <c r="EG33" s="591"/>
      <c r="EH33" s="599"/>
      <c r="EI33" s="592">
        <f ca="1">EI32</f>
        <v>0</v>
      </c>
      <c r="EJ33" s="600"/>
      <c r="EK33" s="599"/>
      <c r="EL33" s="592">
        <f ca="1">EI33-EI34+EL32</f>
        <v>0</v>
      </c>
      <c r="EM33" s="600"/>
      <c r="EN33" s="599"/>
      <c r="EO33" s="592">
        <f ca="1">EL33-EL34+EO32</f>
        <v>0</v>
      </c>
      <c r="EP33" s="600"/>
      <c r="EQ33" s="599"/>
      <c r="ER33" s="592">
        <f ca="1">EO33-EO34+ER32</f>
        <v>0</v>
      </c>
      <c r="ES33" s="600"/>
      <c r="ET33" s="599"/>
      <c r="EU33" s="592">
        <f ca="1">ER33-ER34+EU32</f>
        <v>0</v>
      </c>
      <c r="EV33" s="600"/>
      <c r="EW33" s="599"/>
      <c r="EX33" s="592">
        <f ca="1">EU33-EU34+EX32</f>
        <v>0</v>
      </c>
      <c r="EY33" s="600"/>
      <c r="EZ33" s="599"/>
      <c r="FA33" s="592">
        <f ca="1">EX33-EX34+FA32</f>
        <v>0</v>
      </c>
      <c r="FB33" s="600"/>
      <c r="FC33" s="599"/>
      <c r="FD33" s="592">
        <f ca="1">FA33-FA34+FD32</f>
        <v>0</v>
      </c>
      <c r="FE33" s="600"/>
      <c r="FF33" s="599"/>
      <c r="FG33" s="592">
        <f ca="1">FD33-FD34+FG32</f>
        <v>0</v>
      </c>
      <c r="FH33" s="600"/>
      <c r="FI33" s="599"/>
      <c r="FJ33" s="592">
        <f ca="1">FG33-FG34+FJ32</f>
        <v>0</v>
      </c>
      <c r="FK33" s="600"/>
      <c r="FL33" s="599"/>
      <c r="FM33" s="592">
        <f ca="1">FJ33-FJ34+FM32</f>
        <v>0</v>
      </c>
      <c r="FN33" s="600"/>
      <c r="FO33" s="599"/>
      <c r="FP33" s="592">
        <f ca="1">FM33-FM34+FP32</f>
        <v>0</v>
      </c>
      <c r="FQ33" s="600"/>
      <c r="FR33" s="599"/>
      <c r="FS33" s="592">
        <f ca="1">FP33-FP34+FS32</f>
        <v>0</v>
      </c>
      <c r="FT33" s="600"/>
      <c r="FU33" s="599"/>
      <c r="FV33" s="592">
        <f ca="1">FS33-FS34+FV32</f>
        <v>0</v>
      </c>
      <c r="FW33" s="600"/>
      <c r="FX33" s="599"/>
      <c r="FY33" s="592">
        <f ca="1">FV33-FV34+FY32</f>
        <v>0</v>
      </c>
      <c r="FZ33" s="600"/>
      <c r="GA33" s="599"/>
      <c r="GB33" s="592">
        <f ca="1">FY33-FY34+GB32</f>
        <v>0</v>
      </c>
      <c r="GC33" s="600"/>
      <c r="GD33" s="599"/>
      <c r="GE33" s="592">
        <f ca="1">GB33-GB34+GE32</f>
        <v>0</v>
      </c>
      <c r="GF33" s="600"/>
      <c r="GG33" s="599"/>
      <c r="GH33" s="592">
        <f ca="1">GE33-GE34+GH32</f>
        <v>0</v>
      </c>
      <c r="GI33" s="600"/>
      <c r="GJ33" s="599"/>
      <c r="GK33" s="592">
        <f ca="1">GH33-GH34+GK32</f>
        <v>0</v>
      </c>
      <c r="GL33" s="600"/>
      <c r="GM33" s="599"/>
      <c r="GN33" s="592">
        <f ca="1">GK33-GK34+GN32</f>
        <v>0</v>
      </c>
      <c r="GO33" s="600"/>
      <c r="GP33" s="599"/>
      <c r="GQ33" s="592">
        <f ca="1">GN33-GN34+GQ32</f>
        <v>0</v>
      </c>
      <c r="GR33" s="600"/>
      <c r="GS33" s="599"/>
      <c r="GT33" s="592">
        <f ca="1">GQ33-GQ34+GT32</f>
        <v>0</v>
      </c>
      <c r="GU33" s="600"/>
      <c r="GV33" s="599"/>
      <c r="GW33" s="592">
        <f ca="1">GT33-GT34+GW32</f>
        <v>0</v>
      </c>
      <c r="GX33" s="600"/>
      <c r="GY33" s="599"/>
      <c r="GZ33" s="592">
        <f ca="1">GW33-GW34+GZ32</f>
        <v>0</v>
      </c>
      <c r="HA33" s="600"/>
      <c r="HB33" s="599"/>
      <c r="HC33" s="592">
        <f ca="1">GZ33-GZ34+HC32</f>
        <v>0</v>
      </c>
      <c r="HD33" s="600"/>
      <c r="HE33" s="599"/>
      <c r="HF33" s="592">
        <f ca="1">HC33-HC34+HF32</f>
        <v>0</v>
      </c>
      <c r="HG33" s="600"/>
      <c r="HH33" s="599"/>
      <c r="HI33" s="592">
        <f ca="1">HF33-HF34+HI32</f>
        <v>0</v>
      </c>
      <c r="HJ33" s="600"/>
      <c r="HK33" s="599"/>
      <c r="HL33" s="592">
        <f ca="1">HI33-HI34+HL32</f>
        <v>0</v>
      </c>
      <c r="HM33" s="600"/>
      <c r="HN33" s="599"/>
      <c r="HO33" s="592">
        <f ca="1">HL33-HL34+HO32</f>
        <v>0</v>
      </c>
      <c r="HP33" s="600"/>
      <c r="HQ33" s="599"/>
      <c r="HR33" s="592">
        <f ca="1">HO33-HO34+HR32</f>
        <v>0</v>
      </c>
      <c r="HS33" s="600"/>
      <c r="HT33" s="599"/>
      <c r="HU33" s="592">
        <f ca="1">HR33-HR34+HU32</f>
        <v>0</v>
      </c>
      <c r="HV33" s="600"/>
      <c r="HW33" s="599"/>
      <c r="HX33" s="592">
        <f ca="1">HU33-HU34+HX32</f>
        <v>0</v>
      </c>
      <c r="HY33" s="600"/>
      <c r="HZ33" s="599"/>
      <c r="IA33" s="592">
        <f ca="1">HX33-HX34+IA32</f>
        <v>0</v>
      </c>
      <c r="IB33" s="600"/>
      <c r="IC33" s="599"/>
      <c r="ID33" s="592">
        <f ca="1">IA33-IA34+ID32</f>
        <v>0</v>
      </c>
      <c r="IE33" s="600"/>
      <c r="IF33" s="599"/>
      <c r="IG33" s="592">
        <f ca="1">ID33-ID34+IG32</f>
        <v>0</v>
      </c>
      <c r="IH33" s="600"/>
      <c r="II33" s="599"/>
      <c r="IJ33" s="592">
        <f ca="1">IG33-IG34+IJ32</f>
        <v>0</v>
      </c>
      <c r="IK33" s="600"/>
      <c r="IL33" s="599"/>
      <c r="IM33" s="592">
        <f ca="1">IJ33-IJ34+IM32</f>
        <v>0</v>
      </c>
      <c r="IN33" s="600"/>
      <c r="IO33" s="599"/>
      <c r="IP33" s="592">
        <f ca="1">IM33-IM34+IP32</f>
        <v>0</v>
      </c>
      <c r="IQ33" s="600"/>
      <c r="IR33" s="599"/>
      <c r="IS33" s="592">
        <f ca="1">IP33-IP34+IS32</f>
        <v>0</v>
      </c>
      <c r="IT33" s="600"/>
      <c r="IU33" s="599"/>
      <c r="IV33" s="592">
        <f ca="1">IS33-IS34+IV32</f>
        <v>0</v>
      </c>
      <c r="IW33" s="600"/>
      <c r="IX33" s="599"/>
      <c r="IY33" s="592">
        <f ca="1">IV33-IV34+IY32</f>
        <v>0</v>
      </c>
      <c r="IZ33" s="600"/>
      <c r="JA33" s="599"/>
      <c r="JB33" s="592">
        <f ca="1">IY33-IY34+JB32</f>
        <v>0</v>
      </c>
      <c r="JC33" s="600"/>
      <c r="JD33" s="599"/>
      <c r="JE33" s="592">
        <f ca="1">JB33-JB34+JE32</f>
        <v>0</v>
      </c>
      <c r="JF33" s="600"/>
      <c r="JG33" s="599"/>
      <c r="JH33" s="592">
        <f ca="1">JE33-JE34+JH32</f>
        <v>0</v>
      </c>
      <c r="JI33" s="600"/>
      <c r="JJ33" s="599"/>
      <c r="JK33" s="592">
        <f ca="1">JH33-JH34+JK32</f>
        <v>0</v>
      </c>
      <c r="JL33" s="600"/>
      <c r="JM33" s="599"/>
      <c r="JN33" s="592">
        <f ca="1">JK33-JK34+JN32</f>
        <v>0</v>
      </c>
      <c r="JO33" s="600"/>
      <c r="JP33" s="599"/>
      <c r="JQ33" s="592">
        <f ca="1">JN33-JN34+JQ32</f>
        <v>0</v>
      </c>
      <c r="JR33" s="620"/>
    </row>
    <row r="34" spans="6:278" ht="12" customHeight="1" x14ac:dyDescent="0.2">
      <c r="F34" s="940"/>
      <c r="G34" s="942"/>
      <c r="H34" s="608" t="s">
        <v>493</v>
      </c>
      <c r="I34" s="33"/>
      <c r="J34" s="609"/>
      <c r="AM34" s="940"/>
      <c r="AN34" s="941"/>
      <c r="AO34" s="941"/>
      <c r="AP34" s="941"/>
      <c r="AQ34" s="942"/>
      <c r="AR34" s="589" t="s">
        <v>493</v>
      </c>
      <c r="AS34" s="589"/>
      <c r="AT34" s="590"/>
      <c r="AU34" s="590"/>
      <c r="AV34" s="590"/>
      <c r="AW34" s="590"/>
      <c r="AX34" s="590"/>
      <c r="AY34" s="590"/>
      <c r="AZ34" s="590"/>
      <c r="BA34" s="590"/>
      <c r="BB34" s="590"/>
      <c r="BC34" s="590"/>
      <c r="BD34" s="590"/>
      <c r="BE34" s="590"/>
      <c r="BF34" s="590"/>
      <c r="BG34" s="590"/>
      <c r="BH34" s="590"/>
      <c r="BI34" s="590"/>
      <c r="BJ34" s="590"/>
      <c r="BK34" s="590"/>
      <c r="BL34" s="590"/>
      <c r="BM34" s="590"/>
      <c r="BN34" s="590"/>
      <c r="BO34" s="590"/>
      <c r="BP34" s="590"/>
      <c r="BQ34" s="590"/>
      <c r="BR34" s="590"/>
      <c r="BS34" s="590"/>
      <c r="BT34" s="590"/>
      <c r="BU34" s="590"/>
      <c r="BV34" s="590"/>
      <c r="BW34" s="590"/>
      <c r="BX34" s="590"/>
      <c r="BY34" s="590"/>
      <c r="BZ34" s="590"/>
      <c r="CA34" s="590"/>
      <c r="CB34" s="590"/>
      <c r="CC34" s="590"/>
      <c r="CD34" s="590"/>
      <c r="CE34" s="590"/>
      <c r="CF34" s="590"/>
      <c r="CG34" s="590"/>
      <c r="CH34" s="590"/>
      <c r="CI34" s="590"/>
      <c r="CJ34" s="590"/>
      <c r="CK34" s="590"/>
      <c r="CL34" s="590"/>
      <c r="CM34" s="590"/>
      <c r="CN34" s="590"/>
      <c r="CO34" s="590"/>
      <c r="CP34" s="590"/>
      <c r="CQ34" s="590"/>
      <c r="CR34" s="590"/>
      <c r="CS34" s="590"/>
      <c r="CT34" s="590"/>
      <c r="CU34" s="590"/>
      <c r="CV34" s="590"/>
      <c r="CW34" s="590"/>
      <c r="CX34" s="590"/>
      <c r="CY34" s="590"/>
      <c r="CZ34" s="590"/>
      <c r="DA34" s="590"/>
      <c r="DB34" s="590"/>
      <c r="DC34" s="590"/>
      <c r="DD34" s="590"/>
      <c r="DE34" s="590"/>
      <c r="DF34" s="590"/>
      <c r="DG34" s="590"/>
      <c r="DH34" s="590"/>
      <c r="DI34" s="590"/>
      <c r="DJ34" s="590"/>
      <c r="DK34" s="590"/>
      <c r="DL34" s="590"/>
      <c r="DM34" s="590"/>
      <c r="DN34" s="590"/>
      <c r="DO34" s="590"/>
      <c r="DP34" s="590"/>
      <c r="DQ34" s="590"/>
      <c r="DR34" s="590"/>
      <c r="DS34" s="590"/>
      <c r="DT34" s="590"/>
      <c r="DU34" s="590"/>
      <c r="DV34" s="590"/>
      <c r="DW34" s="590"/>
      <c r="DX34" s="590"/>
      <c r="DY34" s="590"/>
      <c r="DZ34" s="590"/>
      <c r="EA34" s="590"/>
      <c r="EB34" s="590"/>
      <c r="EC34" s="590"/>
      <c r="ED34" s="590"/>
      <c r="EE34" s="590"/>
      <c r="EF34" s="590"/>
      <c r="EG34" s="589"/>
      <c r="EH34" s="601"/>
      <c r="EI34" s="590">
        <f>SUMIF($A:$A,$AM32,EI:EI)</f>
        <v>0</v>
      </c>
      <c r="EJ34" s="602"/>
      <c r="EK34" s="601"/>
      <c r="EL34" s="590">
        <f>SUMIF($A:$A,$AM32,EL:EL)</f>
        <v>0</v>
      </c>
      <c r="EM34" s="602"/>
      <c r="EN34" s="601"/>
      <c r="EO34" s="590">
        <f>SUMIF($A:$A,$AM32,EO:EO)</f>
        <v>0</v>
      </c>
      <c r="EP34" s="602"/>
      <c r="EQ34" s="601"/>
      <c r="ER34" s="590">
        <f>SUMIF($A:$A,$AM32,ER:ER)</f>
        <v>0</v>
      </c>
      <c r="ES34" s="602"/>
      <c r="ET34" s="601"/>
      <c r="EU34" s="590">
        <f>SUMIF($A:$A,$AM32,EU:EU)</f>
        <v>0</v>
      </c>
      <c r="EV34" s="602"/>
      <c r="EW34" s="601"/>
      <c r="EX34" s="590">
        <f>SUMIF($A:$A,$AM32,EX:EX)</f>
        <v>0</v>
      </c>
      <c r="EY34" s="602"/>
      <c r="EZ34" s="601"/>
      <c r="FA34" s="590">
        <f>SUMIF($A:$A,$AM32,FA:FA)</f>
        <v>0</v>
      </c>
      <c r="FB34" s="602"/>
      <c r="FC34" s="601"/>
      <c r="FD34" s="590">
        <f>SUMIF($A:$A,$AM32,FD:FD)</f>
        <v>0</v>
      </c>
      <c r="FE34" s="602"/>
      <c r="FF34" s="601"/>
      <c r="FG34" s="590">
        <f>SUMIF($A:$A,$AM32,FG:FG)</f>
        <v>0</v>
      </c>
      <c r="FH34" s="602"/>
      <c r="FI34" s="601"/>
      <c r="FJ34" s="590">
        <f>SUMIF($A:$A,$AM32,FJ:FJ)</f>
        <v>0</v>
      </c>
      <c r="FK34" s="602"/>
      <c r="FL34" s="601"/>
      <c r="FM34" s="590">
        <f>SUMIF($A:$A,$AM32,FM:FM)</f>
        <v>0</v>
      </c>
      <c r="FN34" s="602"/>
      <c r="FO34" s="601"/>
      <c r="FP34" s="590">
        <f>SUMIF($A:$A,$AM32,FP:FP)</f>
        <v>0</v>
      </c>
      <c r="FQ34" s="602"/>
      <c r="FR34" s="601"/>
      <c r="FS34" s="590">
        <f>SUMIF($A:$A,$AM32,FS:FS)</f>
        <v>0</v>
      </c>
      <c r="FT34" s="602"/>
      <c r="FU34" s="601"/>
      <c r="FV34" s="590">
        <f>SUMIF($A:$A,$AM32,FV:FV)</f>
        <v>0</v>
      </c>
      <c r="FW34" s="602"/>
      <c r="FX34" s="601"/>
      <c r="FY34" s="590">
        <f>SUMIF($A:$A,$AM32,FY:FY)</f>
        <v>0</v>
      </c>
      <c r="FZ34" s="602"/>
      <c r="GA34" s="601"/>
      <c r="GB34" s="590">
        <f>SUMIF($A:$A,$AM32,GB:GB)</f>
        <v>0</v>
      </c>
      <c r="GC34" s="602"/>
      <c r="GD34" s="601"/>
      <c r="GE34" s="590">
        <f>SUMIF($A:$A,$AM32,GE:GE)</f>
        <v>0</v>
      </c>
      <c r="GF34" s="602"/>
      <c r="GG34" s="601"/>
      <c r="GH34" s="590">
        <f>SUMIF($A:$A,$AM32,GH:GH)</f>
        <v>0</v>
      </c>
      <c r="GI34" s="602"/>
      <c r="GJ34" s="601"/>
      <c r="GK34" s="590">
        <f>SUMIF($A:$A,$AM32,GK:GK)</f>
        <v>0</v>
      </c>
      <c r="GL34" s="602"/>
      <c r="GM34" s="601"/>
      <c r="GN34" s="590">
        <f>SUMIF($A:$A,$AM32,GN:GN)</f>
        <v>0</v>
      </c>
      <c r="GO34" s="602"/>
      <c r="GP34" s="601"/>
      <c r="GQ34" s="590">
        <f>SUMIF($A:$A,$AM32,GQ:GQ)</f>
        <v>0</v>
      </c>
      <c r="GR34" s="602"/>
      <c r="GS34" s="601"/>
      <c r="GT34" s="590">
        <f>SUMIF($A:$A,$AM32,GT:GT)</f>
        <v>0</v>
      </c>
      <c r="GU34" s="602"/>
      <c r="GV34" s="601"/>
      <c r="GW34" s="590">
        <f>SUMIF($A:$A,$AM32,GW:GW)</f>
        <v>0</v>
      </c>
      <c r="GX34" s="602"/>
      <c r="GY34" s="601"/>
      <c r="GZ34" s="590">
        <f>SUMIF($A:$A,$AM32,GZ:GZ)</f>
        <v>0</v>
      </c>
      <c r="HA34" s="602"/>
      <c r="HB34" s="601"/>
      <c r="HC34" s="590">
        <f>SUMIF($A:$A,$AM32,HC:HC)</f>
        <v>0</v>
      </c>
      <c r="HD34" s="602"/>
      <c r="HE34" s="601"/>
      <c r="HF34" s="590">
        <f>SUMIF($A:$A,$AM32,HF:HF)</f>
        <v>0</v>
      </c>
      <c r="HG34" s="602"/>
      <c r="HH34" s="601"/>
      <c r="HI34" s="590">
        <f>SUMIF($A:$A,$AM32,HI:HI)</f>
        <v>0</v>
      </c>
      <c r="HJ34" s="602"/>
      <c r="HK34" s="601"/>
      <c r="HL34" s="590">
        <f>SUMIF($A:$A,$AM32,HL:HL)</f>
        <v>0</v>
      </c>
      <c r="HM34" s="602"/>
      <c r="HN34" s="601"/>
      <c r="HO34" s="590">
        <f>SUMIF($A:$A,$AM32,HO:HO)</f>
        <v>0</v>
      </c>
      <c r="HP34" s="602"/>
      <c r="HQ34" s="601"/>
      <c r="HR34" s="590">
        <f>SUMIF($A:$A,$AM32,HR:HR)</f>
        <v>0</v>
      </c>
      <c r="HS34" s="602"/>
      <c r="HT34" s="601"/>
      <c r="HU34" s="590">
        <f>SUMIF($A:$A,$AM32,HU:HU)</f>
        <v>0</v>
      </c>
      <c r="HV34" s="602"/>
      <c r="HW34" s="601"/>
      <c r="HX34" s="590">
        <f>SUMIF($A:$A,$AM32,HX:HX)</f>
        <v>0</v>
      </c>
      <c r="HY34" s="602"/>
      <c r="HZ34" s="601"/>
      <c r="IA34" s="590">
        <f>SUMIF($A:$A,$AM32,IA:IA)</f>
        <v>0</v>
      </c>
      <c r="IB34" s="602"/>
      <c r="IC34" s="601"/>
      <c r="ID34" s="590">
        <f>SUMIF($A:$A,$AM32,ID:ID)</f>
        <v>0</v>
      </c>
      <c r="IE34" s="602"/>
      <c r="IF34" s="601"/>
      <c r="IG34" s="590">
        <f>SUMIF($A:$A,$AM32,IG:IG)</f>
        <v>0</v>
      </c>
      <c r="IH34" s="602"/>
      <c r="II34" s="601"/>
      <c r="IJ34" s="590">
        <f>SUMIF($A:$A,$AM32,IJ:IJ)</f>
        <v>0</v>
      </c>
      <c r="IK34" s="602"/>
      <c r="IL34" s="601"/>
      <c r="IM34" s="590">
        <f>SUMIF($A:$A,$AM32,IM:IM)</f>
        <v>0</v>
      </c>
      <c r="IN34" s="602"/>
      <c r="IO34" s="601"/>
      <c r="IP34" s="590">
        <f>SUMIF($A:$A,$AM32,IP:IP)</f>
        <v>0</v>
      </c>
      <c r="IQ34" s="602"/>
      <c r="IR34" s="601"/>
      <c r="IS34" s="590">
        <f>SUMIF($A:$A,$AM32,IS:IS)</f>
        <v>0</v>
      </c>
      <c r="IT34" s="602"/>
      <c r="IU34" s="601"/>
      <c r="IV34" s="590">
        <f>SUMIF($A:$A,$AM32,IV:IV)</f>
        <v>0</v>
      </c>
      <c r="IW34" s="602"/>
      <c r="IX34" s="601"/>
      <c r="IY34" s="590">
        <f>SUMIF($A:$A,$AM32,IY:IY)</f>
        <v>0</v>
      </c>
      <c r="IZ34" s="602"/>
      <c r="JA34" s="601"/>
      <c r="JB34" s="590">
        <f>SUMIF($A:$A,$AM32,JB:JB)</f>
        <v>0</v>
      </c>
      <c r="JC34" s="602"/>
      <c r="JD34" s="601"/>
      <c r="JE34" s="590">
        <f>SUMIF($A:$A,$AM32,JE:JE)</f>
        <v>0</v>
      </c>
      <c r="JF34" s="602"/>
      <c r="JG34" s="601"/>
      <c r="JH34" s="590">
        <f>SUMIF($A:$A,$AM32,JH:JH)</f>
        <v>0</v>
      </c>
      <c r="JI34" s="602"/>
      <c r="JJ34" s="601"/>
      <c r="JK34" s="590">
        <f>SUMIF($A:$A,$AM32,JK:JK)</f>
        <v>0</v>
      </c>
      <c r="JL34" s="602"/>
      <c r="JM34" s="601"/>
      <c r="JN34" s="590">
        <f>SUMIF($A:$A,$AM32,JN:JN)</f>
        <v>0</v>
      </c>
      <c r="JO34" s="602"/>
      <c r="JP34" s="601"/>
      <c r="JQ34" s="590">
        <f>SUMIF($A:$A,$AM32,JQ:JQ)</f>
        <v>0</v>
      </c>
      <c r="JR34" s="621"/>
    </row>
    <row r="35" spans="6:278" ht="12" customHeight="1" x14ac:dyDescent="0.2">
      <c r="F35" s="940"/>
      <c r="G35" s="942"/>
      <c r="H35" s="610" t="s">
        <v>497</v>
      </c>
      <c r="I35" s="611"/>
      <c r="J35" s="612"/>
      <c r="AM35" s="940"/>
      <c r="AN35" s="941"/>
      <c r="AO35" s="941"/>
      <c r="AP35" s="941"/>
      <c r="AQ35" s="942"/>
      <c r="AR35" s="593" t="s">
        <v>495</v>
      </c>
      <c r="AS35" s="593"/>
      <c r="AT35" s="594"/>
      <c r="AU35" s="594"/>
      <c r="AV35" s="594"/>
      <c r="AW35" s="594"/>
      <c r="AX35" s="594"/>
      <c r="AY35" s="594"/>
      <c r="AZ35" s="594"/>
      <c r="BA35" s="594"/>
      <c r="BB35" s="594"/>
      <c r="BC35" s="594"/>
      <c r="BD35" s="594"/>
      <c r="BE35" s="594"/>
      <c r="BF35" s="594"/>
      <c r="BG35" s="594"/>
      <c r="BH35" s="594"/>
      <c r="BI35" s="594"/>
      <c r="BJ35" s="594"/>
      <c r="BK35" s="594"/>
      <c r="BL35" s="594"/>
      <c r="BM35" s="594"/>
      <c r="BN35" s="594"/>
      <c r="BO35" s="594"/>
      <c r="BP35" s="594"/>
      <c r="BQ35" s="594"/>
      <c r="BR35" s="594"/>
      <c r="BS35" s="594"/>
      <c r="BT35" s="594"/>
      <c r="BU35" s="594"/>
      <c r="BV35" s="594"/>
      <c r="BW35" s="594"/>
      <c r="BX35" s="594"/>
      <c r="BY35" s="594"/>
      <c r="BZ35" s="594"/>
      <c r="CA35" s="594"/>
      <c r="CB35" s="594"/>
      <c r="CC35" s="594"/>
      <c r="CD35" s="594"/>
      <c r="CE35" s="594"/>
      <c r="CF35" s="594"/>
      <c r="CG35" s="594"/>
      <c r="CH35" s="594"/>
      <c r="CI35" s="594"/>
      <c r="CJ35" s="594"/>
      <c r="CK35" s="594"/>
      <c r="CL35" s="594"/>
      <c r="CM35" s="594"/>
      <c r="CN35" s="594"/>
      <c r="CO35" s="594"/>
      <c r="CP35" s="594"/>
      <c r="CQ35" s="594"/>
      <c r="CR35" s="594"/>
      <c r="CS35" s="594"/>
      <c r="CT35" s="594"/>
      <c r="CU35" s="594"/>
      <c r="CV35" s="594"/>
      <c r="CW35" s="594"/>
      <c r="CX35" s="594"/>
      <c r="CY35" s="594"/>
      <c r="CZ35" s="594"/>
      <c r="DA35" s="594"/>
      <c r="DB35" s="594"/>
      <c r="DC35" s="594"/>
      <c r="DD35" s="594"/>
      <c r="DE35" s="594"/>
      <c r="DF35" s="594"/>
      <c r="DG35" s="594"/>
      <c r="DH35" s="594"/>
      <c r="DI35" s="594"/>
      <c r="DJ35" s="594"/>
      <c r="DK35" s="594"/>
      <c r="DL35" s="594"/>
      <c r="DM35" s="594"/>
      <c r="DN35" s="594"/>
      <c r="DO35" s="594"/>
      <c r="DP35" s="594"/>
      <c r="DQ35" s="594"/>
      <c r="DR35" s="594"/>
      <c r="DS35" s="594"/>
      <c r="DT35" s="594"/>
      <c r="DU35" s="594"/>
      <c r="DV35" s="594"/>
      <c r="DW35" s="594"/>
      <c r="DX35" s="594"/>
      <c r="DY35" s="594"/>
      <c r="DZ35" s="594"/>
      <c r="EA35" s="594"/>
      <c r="EB35" s="594"/>
      <c r="EC35" s="594"/>
      <c r="ED35" s="594"/>
      <c r="EE35" s="594"/>
      <c r="EF35" s="594"/>
      <c r="EG35" s="593"/>
      <c r="EH35" s="603"/>
      <c r="EI35" s="626">
        <v>0</v>
      </c>
      <c r="EJ35" s="604"/>
      <c r="EK35" s="606"/>
      <c r="EL35" s="605">
        <f>EI35-EI36+EL34</f>
        <v>0</v>
      </c>
      <c r="EM35" s="607"/>
      <c r="EN35" s="606"/>
      <c r="EO35" s="605">
        <f>EL35-EL36+EO34</f>
        <v>0</v>
      </c>
      <c r="EP35" s="607"/>
      <c r="EQ35" s="606"/>
      <c r="ER35" s="605">
        <f>EO35-EO36+ER34</f>
        <v>0</v>
      </c>
      <c r="ES35" s="607"/>
      <c r="ET35" s="606"/>
      <c r="EU35" s="605">
        <f>ER35-ER36+EU34</f>
        <v>0</v>
      </c>
      <c r="EV35" s="607"/>
      <c r="EW35" s="606"/>
      <c r="EX35" s="605">
        <f>EU35-EU36+EX34</f>
        <v>0</v>
      </c>
      <c r="EY35" s="607"/>
      <c r="EZ35" s="606"/>
      <c r="FA35" s="605">
        <f>EX35-EX36+FA34</f>
        <v>0</v>
      </c>
      <c r="FB35" s="607"/>
      <c r="FC35" s="606"/>
      <c r="FD35" s="605">
        <f>FA35-FA36+FD34</f>
        <v>0</v>
      </c>
      <c r="FE35" s="607"/>
      <c r="FF35" s="606"/>
      <c r="FG35" s="605">
        <f>FD35-FD36+FG34</f>
        <v>0</v>
      </c>
      <c r="FH35" s="607"/>
      <c r="FI35" s="606"/>
      <c r="FJ35" s="605">
        <f>FG35-FG36+FJ34</f>
        <v>0</v>
      </c>
      <c r="FK35" s="607"/>
      <c r="FL35" s="606"/>
      <c r="FM35" s="605">
        <f>FJ35-FJ36+FM34</f>
        <v>0</v>
      </c>
      <c r="FN35" s="607"/>
      <c r="FO35" s="606"/>
      <c r="FP35" s="605">
        <f>FM35-FM36+FP34</f>
        <v>0</v>
      </c>
      <c r="FQ35" s="607"/>
      <c r="FR35" s="606"/>
      <c r="FS35" s="605">
        <f>FP35-FP36+FS34</f>
        <v>0</v>
      </c>
      <c r="FT35" s="607"/>
      <c r="FU35" s="606"/>
      <c r="FV35" s="605">
        <f>FS35-FS36+FV34</f>
        <v>0</v>
      </c>
      <c r="FW35" s="607"/>
      <c r="FX35" s="606"/>
      <c r="FY35" s="605">
        <f>FV35-FV36+FY34</f>
        <v>0</v>
      </c>
      <c r="FZ35" s="607"/>
      <c r="GA35" s="606"/>
      <c r="GB35" s="605">
        <f>FY35-FY36+GB34</f>
        <v>0</v>
      </c>
      <c r="GC35" s="607"/>
      <c r="GD35" s="606"/>
      <c r="GE35" s="605">
        <f>GB35-GB36+GE34</f>
        <v>0</v>
      </c>
      <c r="GF35" s="607"/>
      <c r="GG35" s="606"/>
      <c r="GH35" s="605">
        <f>GE35-GE36+GH34</f>
        <v>0</v>
      </c>
      <c r="GI35" s="607"/>
      <c r="GJ35" s="606"/>
      <c r="GK35" s="605">
        <f>GH35-GH36+GK34</f>
        <v>0</v>
      </c>
      <c r="GL35" s="607"/>
      <c r="GM35" s="606"/>
      <c r="GN35" s="605">
        <f>GK35-GK36+GN34</f>
        <v>0</v>
      </c>
      <c r="GO35" s="607"/>
      <c r="GP35" s="606"/>
      <c r="GQ35" s="605">
        <f>GN35-GN36+GQ34</f>
        <v>0</v>
      </c>
      <c r="GR35" s="607"/>
      <c r="GS35" s="606"/>
      <c r="GT35" s="605">
        <f>GQ35-GQ36+GT34</f>
        <v>0</v>
      </c>
      <c r="GU35" s="607"/>
      <c r="GV35" s="606"/>
      <c r="GW35" s="605">
        <f>GT35-GT36+GW34</f>
        <v>0</v>
      </c>
      <c r="GX35" s="607"/>
      <c r="GY35" s="606"/>
      <c r="GZ35" s="605">
        <f>GW35-GW36+GZ34</f>
        <v>0</v>
      </c>
      <c r="HA35" s="607"/>
      <c r="HB35" s="606"/>
      <c r="HC35" s="605">
        <f>GZ35-GZ36+HC34</f>
        <v>0</v>
      </c>
      <c r="HD35" s="607"/>
      <c r="HE35" s="606"/>
      <c r="HF35" s="605">
        <f>HC35-HC36+HF34</f>
        <v>0</v>
      </c>
      <c r="HG35" s="607"/>
      <c r="HH35" s="606"/>
      <c r="HI35" s="605">
        <f>HF35-HF36+HI34</f>
        <v>0</v>
      </c>
      <c r="HJ35" s="607"/>
      <c r="HK35" s="606"/>
      <c r="HL35" s="605">
        <f>HI35-HI36+HL34</f>
        <v>0</v>
      </c>
      <c r="HM35" s="607"/>
      <c r="HN35" s="606"/>
      <c r="HO35" s="605">
        <f>HL35-HL36+HO34</f>
        <v>0</v>
      </c>
      <c r="HP35" s="607"/>
      <c r="HQ35" s="606"/>
      <c r="HR35" s="605">
        <f>HO35-HO36+HR34</f>
        <v>0</v>
      </c>
      <c r="HS35" s="607"/>
      <c r="HT35" s="606"/>
      <c r="HU35" s="605">
        <f>HR35-HR36+HU34</f>
        <v>0</v>
      </c>
      <c r="HV35" s="607"/>
      <c r="HW35" s="606"/>
      <c r="HX35" s="605">
        <f>HU35-HU36+HX34</f>
        <v>-740</v>
      </c>
      <c r="HY35" s="607"/>
      <c r="HZ35" s="606"/>
      <c r="IA35" s="605">
        <f>HX35-HX36+IA34</f>
        <v>-740</v>
      </c>
      <c r="IB35" s="607"/>
      <c r="IC35" s="606"/>
      <c r="ID35" s="605">
        <f>IA35-IA36+ID34</f>
        <v>-740</v>
      </c>
      <c r="IE35" s="607"/>
      <c r="IF35" s="606"/>
      <c r="IG35" s="605">
        <f>ID35-ID36+IG34</f>
        <v>-740</v>
      </c>
      <c r="IH35" s="607"/>
      <c r="II35" s="606"/>
      <c r="IJ35" s="605">
        <f>IG35-IG36+IJ34</f>
        <v>-740</v>
      </c>
      <c r="IK35" s="607"/>
      <c r="IL35" s="606"/>
      <c r="IM35" s="605">
        <f>IJ35-IJ36+IM34</f>
        <v>-740</v>
      </c>
      <c r="IN35" s="607"/>
      <c r="IO35" s="606"/>
      <c r="IP35" s="605">
        <f>IM35-IM36+IP34</f>
        <v>-740</v>
      </c>
      <c r="IQ35" s="607"/>
      <c r="IR35" s="606"/>
      <c r="IS35" s="605">
        <f>IP35-IP36+IS34</f>
        <v>-740</v>
      </c>
      <c r="IT35" s="607"/>
      <c r="IU35" s="606"/>
      <c r="IV35" s="605">
        <f>IS35-IS36+IV34</f>
        <v>-740</v>
      </c>
      <c r="IW35" s="607"/>
      <c r="IX35" s="606"/>
      <c r="IY35" s="605">
        <f>IV35-IV36+IY34</f>
        <v>-740</v>
      </c>
      <c r="IZ35" s="607"/>
      <c r="JA35" s="606"/>
      <c r="JB35" s="605">
        <f>IY35-IY36+JB34</f>
        <v>-740</v>
      </c>
      <c r="JC35" s="607"/>
      <c r="JD35" s="606"/>
      <c r="JE35" s="605">
        <f>JB35-JB36+JE34</f>
        <v>-740</v>
      </c>
      <c r="JF35" s="607"/>
      <c r="JG35" s="606"/>
      <c r="JH35" s="605">
        <f>JE35-JE36+JH34</f>
        <v>-740</v>
      </c>
      <c r="JI35" s="607"/>
      <c r="JJ35" s="606"/>
      <c r="JK35" s="605">
        <f>JH35-JH36+JK34</f>
        <v>-740</v>
      </c>
      <c r="JL35" s="607"/>
      <c r="JM35" s="606"/>
      <c r="JN35" s="605">
        <f>JK35-JK36+JN34</f>
        <v>-740</v>
      </c>
      <c r="JO35" s="607"/>
      <c r="JP35" s="606"/>
      <c r="JQ35" s="605">
        <f>JN35-JN36+JQ34</f>
        <v>-740</v>
      </c>
      <c r="JR35" s="622"/>
    </row>
    <row r="36" spans="6:278" ht="12" customHeight="1" thickBot="1" x14ac:dyDescent="0.25">
      <c r="F36" s="943"/>
      <c r="G36" s="945"/>
      <c r="H36" s="616" t="s">
        <v>494</v>
      </c>
      <c r="I36" s="617"/>
      <c r="J36" s="618"/>
      <c r="AM36" s="943"/>
      <c r="AN36" s="944"/>
      <c r="AO36" s="944"/>
      <c r="AP36" s="944"/>
      <c r="AQ36" s="945"/>
      <c r="AR36" s="632" t="s">
        <v>494</v>
      </c>
      <c r="AS36" s="632"/>
      <c r="AT36" s="633"/>
      <c r="AU36" s="633"/>
      <c r="AV36" s="633"/>
      <c r="AW36" s="633"/>
      <c r="AX36" s="633"/>
      <c r="AY36" s="633"/>
      <c r="AZ36" s="633"/>
      <c r="BA36" s="633"/>
      <c r="BB36" s="633"/>
      <c r="BC36" s="633"/>
      <c r="BD36" s="633"/>
      <c r="BE36" s="633"/>
      <c r="BF36" s="633"/>
      <c r="BG36" s="633"/>
      <c r="BH36" s="633"/>
      <c r="BI36" s="633"/>
      <c r="BJ36" s="633"/>
      <c r="BK36" s="633"/>
      <c r="BL36" s="633"/>
      <c r="BM36" s="633"/>
      <c r="BN36" s="633"/>
      <c r="BO36" s="633"/>
      <c r="BP36" s="633"/>
      <c r="BQ36" s="633"/>
      <c r="BR36" s="633"/>
      <c r="BS36" s="633"/>
      <c r="BT36" s="633"/>
      <c r="BU36" s="633"/>
      <c r="BV36" s="633"/>
      <c r="BW36" s="633"/>
      <c r="BX36" s="633"/>
      <c r="BY36" s="633"/>
      <c r="BZ36" s="633"/>
      <c r="CA36" s="633"/>
      <c r="CB36" s="633"/>
      <c r="CC36" s="633"/>
      <c r="CD36" s="633"/>
      <c r="CE36" s="633"/>
      <c r="CF36" s="633"/>
      <c r="CG36" s="633"/>
      <c r="CH36" s="633"/>
      <c r="CI36" s="633"/>
      <c r="CJ36" s="633"/>
      <c r="CK36" s="633"/>
      <c r="CL36" s="633"/>
      <c r="CM36" s="633"/>
      <c r="CN36" s="633"/>
      <c r="CO36" s="633"/>
      <c r="CP36" s="633"/>
      <c r="CQ36" s="633"/>
      <c r="CR36" s="633"/>
      <c r="CS36" s="633"/>
      <c r="CT36" s="633"/>
      <c r="CU36" s="633"/>
      <c r="CV36" s="633"/>
      <c r="CW36" s="633"/>
      <c r="CX36" s="633"/>
      <c r="CY36" s="633"/>
      <c r="CZ36" s="633"/>
      <c r="DA36" s="633"/>
      <c r="DB36" s="633"/>
      <c r="DC36" s="633"/>
      <c r="DD36" s="633"/>
      <c r="DE36" s="633"/>
      <c r="DF36" s="633"/>
      <c r="DG36" s="633"/>
      <c r="DH36" s="633"/>
      <c r="DI36" s="633"/>
      <c r="DJ36" s="633"/>
      <c r="DK36" s="633"/>
      <c r="DL36" s="633"/>
      <c r="DM36" s="633"/>
      <c r="DN36" s="633"/>
      <c r="DO36" s="633"/>
      <c r="DP36" s="633"/>
      <c r="DQ36" s="633"/>
      <c r="DR36" s="633"/>
      <c r="DS36" s="633"/>
      <c r="DT36" s="633"/>
      <c r="DU36" s="633"/>
      <c r="DV36" s="633"/>
      <c r="DW36" s="633"/>
      <c r="DX36" s="633"/>
      <c r="DY36" s="633"/>
      <c r="DZ36" s="633"/>
      <c r="EA36" s="633"/>
      <c r="EB36" s="633"/>
      <c r="EC36" s="633"/>
      <c r="ED36" s="633"/>
      <c r="EE36" s="633"/>
      <c r="EF36" s="633"/>
      <c r="EG36" s="632"/>
      <c r="EH36" s="634"/>
      <c r="EI36" s="633">
        <f>SUMIF('共和ﾚｻﾞｰ検反出荷ｽｹｼﾞｭｰﾙ '!3:3,EI4,'共和ﾚｻﾞｰ検反出荷ｽｹｼﾞｭｰﾙ '!5:5)</f>
        <v>0</v>
      </c>
      <c r="EJ36" s="635"/>
      <c r="EK36" s="634"/>
      <c r="EL36" s="633">
        <f>SUMIF('共和ﾚｻﾞｰ検反出荷ｽｹｼﾞｭｰﾙ '!3:3,EL4,'共和ﾚｻﾞｰ検反出荷ｽｹｼﾞｭｰﾙ '!5:5)</f>
        <v>0</v>
      </c>
      <c r="EM36" s="635"/>
      <c r="EN36" s="634"/>
      <c r="EO36" s="633">
        <f>SUMIF('共和ﾚｻﾞｰ検反出荷ｽｹｼﾞｭｰﾙ '!3:3,EO4,'共和ﾚｻﾞｰ検反出荷ｽｹｼﾞｭｰﾙ '!5:5)</f>
        <v>0</v>
      </c>
      <c r="EP36" s="635"/>
      <c r="EQ36" s="634"/>
      <c r="ER36" s="633">
        <f>SUMIF('共和ﾚｻﾞｰ検反出荷ｽｹｼﾞｭｰﾙ '!3:3,ER4,'共和ﾚｻﾞｰ検反出荷ｽｹｼﾞｭｰﾙ '!5:5)</f>
        <v>0</v>
      </c>
      <c r="ES36" s="635"/>
      <c r="ET36" s="634"/>
      <c r="EU36" s="633">
        <f>SUMIF('共和ﾚｻﾞｰ検反出荷ｽｹｼﾞｭｰﾙ '!3:3,EU4,'共和ﾚｻﾞｰ検反出荷ｽｹｼﾞｭｰﾙ '!5:5)</f>
        <v>0</v>
      </c>
      <c r="EV36" s="635"/>
      <c r="EW36" s="634"/>
      <c r="EX36" s="633">
        <f>SUMIF('共和ﾚｻﾞｰ検反出荷ｽｹｼﾞｭｰﾙ '!3:3,EX4,'共和ﾚｻﾞｰ検反出荷ｽｹｼﾞｭｰﾙ '!5:5)</f>
        <v>0</v>
      </c>
      <c r="EY36" s="635"/>
      <c r="EZ36" s="634"/>
      <c r="FA36" s="633">
        <f>SUMIF('共和ﾚｻﾞｰ検反出荷ｽｹｼﾞｭｰﾙ '!3:3,FA4,'共和ﾚｻﾞｰ検反出荷ｽｹｼﾞｭｰﾙ '!5:5)</f>
        <v>0</v>
      </c>
      <c r="FB36" s="635"/>
      <c r="FC36" s="634"/>
      <c r="FD36" s="633">
        <f>SUMIF('共和ﾚｻﾞｰ検反出荷ｽｹｼﾞｭｰﾙ '!3:3,FD4,'共和ﾚｻﾞｰ検反出荷ｽｹｼﾞｭｰﾙ '!5:5)</f>
        <v>0</v>
      </c>
      <c r="FE36" s="635"/>
      <c r="FF36" s="634"/>
      <c r="FG36" s="633">
        <f>SUMIF('共和ﾚｻﾞｰ検反出荷ｽｹｼﾞｭｰﾙ '!3:3,FG4,'共和ﾚｻﾞｰ検反出荷ｽｹｼﾞｭｰﾙ '!5:5)</f>
        <v>0</v>
      </c>
      <c r="FH36" s="635"/>
      <c r="FI36" s="634"/>
      <c r="FJ36" s="633">
        <f>SUMIF('共和ﾚｻﾞｰ検反出荷ｽｹｼﾞｭｰﾙ '!3:3,FJ4,'共和ﾚｻﾞｰ検反出荷ｽｹｼﾞｭｰﾙ '!5:5)</f>
        <v>0</v>
      </c>
      <c r="FK36" s="635"/>
      <c r="FL36" s="634"/>
      <c r="FM36" s="633">
        <f>SUMIF('共和ﾚｻﾞｰ検反出荷ｽｹｼﾞｭｰﾙ '!3:3,FM4,'共和ﾚｻﾞｰ検反出荷ｽｹｼﾞｭｰﾙ '!5:5)</f>
        <v>0</v>
      </c>
      <c r="FN36" s="635"/>
      <c r="FO36" s="634"/>
      <c r="FP36" s="633">
        <f>SUMIF('共和ﾚｻﾞｰ検反出荷ｽｹｼﾞｭｰﾙ '!3:3,FP4,'共和ﾚｻﾞｰ検反出荷ｽｹｼﾞｭｰﾙ '!5:5)</f>
        <v>0</v>
      </c>
      <c r="FQ36" s="635"/>
      <c r="FR36" s="634"/>
      <c r="FS36" s="633">
        <f>SUMIF('共和ﾚｻﾞｰ検反出荷ｽｹｼﾞｭｰﾙ '!3:3,FS4,'共和ﾚｻﾞｰ検反出荷ｽｹｼﾞｭｰﾙ '!5:5)</f>
        <v>0</v>
      </c>
      <c r="FT36" s="635"/>
      <c r="FU36" s="634"/>
      <c r="FV36" s="633">
        <f>SUMIF('共和ﾚｻﾞｰ検反出荷ｽｹｼﾞｭｰﾙ '!3:3,FV4,'共和ﾚｻﾞｰ検反出荷ｽｹｼﾞｭｰﾙ '!5:5)</f>
        <v>0</v>
      </c>
      <c r="FW36" s="635"/>
      <c r="FX36" s="634"/>
      <c r="FY36" s="633">
        <f>SUMIF('共和ﾚｻﾞｰ検反出荷ｽｹｼﾞｭｰﾙ '!3:3,FY4,'共和ﾚｻﾞｰ検反出荷ｽｹｼﾞｭｰﾙ '!5:5)</f>
        <v>0</v>
      </c>
      <c r="FZ36" s="635"/>
      <c r="GA36" s="634"/>
      <c r="GB36" s="633">
        <f>SUMIF('共和ﾚｻﾞｰ検反出荷ｽｹｼﾞｭｰﾙ '!3:3,GB4,'共和ﾚｻﾞｰ検反出荷ｽｹｼﾞｭｰﾙ '!5:5)</f>
        <v>0</v>
      </c>
      <c r="GC36" s="635"/>
      <c r="GD36" s="634"/>
      <c r="GE36" s="633">
        <f>SUMIF('共和ﾚｻﾞｰ検反出荷ｽｹｼﾞｭｰﾙ '!3:3,GE4,'共和ﾚｻﾞｰ検反出荷ｽｹｼﾞｭｰﾙ '!5:5)</f>
        <v>0</v>
      </c>
      <c r="GF36" s="635"/>
      <c r="GG36" s="634"/>
      <c r="GH36" s="633">
        <f>SUMIF('共和ﾚｻﾞｰ検反出荷ｽｹｼﾞｭｰﾙ '!3:3,GH4,'共和ﾚｻﾞｰ検反出荷ｽｹｼﾞｭｰﾙ '!5:5)</f>
        <v>0</v>
      </c>
      <c r="GI36" s="635"/>
      <c r="GJ36" s="634"/>
      <c r="GK36" s="633">
        <f>SUMIF('共和ﾚｻﾞｰ検反出荷ｽｹｼﾞｭｰﾙ '!3:3,GK4,'共和ﾚｻﾞｰ検反出荷ｽｹｼﾞｭｰﾙ '!5:5)</f>
        <v>0</v>
      </c>
      <c r="GL36" s="635"/>
      <c r="GM36" s="634"/>
      <c r="GN36" s="633">
        <f>SUMIF('共和ﾚｻﾞｰ検反出荷ｽｹｼﾞｭｰﾙ '!3:3,GN4,'共和ﾚｻﾞｰ検反出荷ｽｹｼﾞｭｰﾙ '!5:5)</f>
        <v>0</v>
      </c>
      <c r="GO36" s="635"/>
      <c r="GP36" s="634"/>
      <c r="GQ36" s="633">
        <f>SUMIF('共和ﾚｻﾞｰ検反出荷ｽｹｼﾞｭｰﾙ '!3:3,GQ4,'共和ﾚｻﾞｰ検反出荷ｽｹｼﾞｭｰﾙ '!5:5)</f>
        <v>0</v>
      </c>
      <c r="GR36" s="635"/>
      <c r="GS36" s="634"/>
      <c r="GT36" s="633">
        <f>SUMIF('共和ﾚｻﾞｰ検反出荷ｽｹｼﾞｭｰﾙ '!3:3,GT4,'共和ﾚｻﾞｰ検反出荷ｽｹｼﾞｭｰﾙ '!5:5)</f>
        <v>0</v>
      </c>
      <c r="GU36" s="635"/>
      <c r="GV36" s="634"/>
      <c r="GW36" s="633">
        <f>SUMIF('共和ﾚｻﾞｰ検反出荷ｽｹｼﾞｭｰﾙ '!3:3,GW4,'共和ﾚｻﾞｰ検反出荷ｽｹｼﾞｭｰﾙ '!5:5)</f>
        <v>0</v>
      </c>
      <c r="GX36" s="635"/>
      <c r="GY36" s="634"/>
      <c r="GZ36" s="633">
        <f>SUMIF('共和ﾚｻﾞｰ検反出荷ｽｹｼﾞｭｰﾙ '!3:3,GZ4,'共和ﾚｻﾞｰ検反出荷ｽｹｼﾞｭｰﾙ '!5:5)</f>
        <v>0</v>
      </c>
      <c r="HA36" s="635"/>
      <c r="HB36" s="634"/>
      <c r="HC36" s="633">
        <f>SUMIF('共和ﾚｻﾞｰ検反出荷ｽｹｼﾞｭｰﾙ '!3:3,HC4,'共和ﾚｻﾞｰ検反出荷ｽｹｼﾞｭｰﾙ '!5:5)</f>
        <v>0</v>
      </c>
      <c r="HD36" s="635"/>
      <c r="HE36" s="634"/>
      <c r="HF36" s="633">
        <f>SUMIF('共和ﾚｻﾞｰ検反出荷ｽｹｼﾞｭｰﾙ '!3:3,HF4,'共和ﾚｻﾞｰ検反出荷ｽｹｼﾞｭｰﾙ '!5:5)</f>
        <v>0</v>
      </c>
      <c r="HG36" s="635"/>
      <c r="HH36" s="634"/>
      <c r="HI36" s="633">
        <f>SUMIF('共和ﾚｻﾞｰ検反出荷ｽｹｼﾞｭｰﾙ '!3:3,HI4,'共和ﾚｻﾞｰ検反出荷ｽｹｼﾞｭｰﾙ '!5:5)</f>
        <v>0</v>
      </c>
      <c r="HJ36" s="635"/>
      <c r="HK36" s="634"/>
      <c r="HL36" s="633">
        <f>SUMIF('共和ﾚｻﾞｰ検反出荷ｽｹｼﾞｭｰﾙ '!3:3,HL4,'共和ﾚｻﾞｰ検反出荷ｽｹｼﾞｭｰﾙ '!5:5)</f>
        <v>0</v>
      </c>
      <c r="HM36" s="635"/>
      <c r="HN36" s="634"/>
      <c r="HO36" s="633">
        <f>SUMIF('共和ﾚｻﾞｰ検反出荷ｽｹｼﾞｭｰﾙ '!3:3,HO4,'共和ﾚｻﾞｰ検反出荷ｽｹｼﾞｭｰﾙ '!5:5)</f>
        <v>0</v>
      </c>
      <c r="HP36" s="635"/>
      <c r="HQ36" s="634"/>
      <c r="HR36" s="633">
        <f>SUMIF('共和ﾚｻﾞｰ検反出荷ｽｹｼﾞｭｰﾙ '!3:3,HR4,'共和ﾚｻﾞｰ検反出荷ｽｹｼﾞｭｰﾙ '!5:5)</f>
        <v>0</v>
      </c>
      <c r="HS36" s="635"/>
      <c r="HT36" s="634"/>
      <c r="HU36" s="633">
        <f>SUMIF('共和ﾚｻﾞｰ検反出荷ｽｹｼﾞｭｰﾙ '!3:3,HU4,'共和ﾚｻﾞｰ検反出荷ｽｹｼﾞｭｰﾙ '!5:5)</f>
        <v>740</v>
      </c>
      <c r="HV36" s="635"/>
      <c r="HW36" s="634"/>
      <c r="HX36" s="633">
        <f>SUMIF('共和ﾚｻﾞｰ検反出荷ｽｹｼﾞｭｰﾙ '!3:3,HX4,'共和ﾚｻﾞｰ検反出荷ｽｹｼﾞｭｰﾙ '!5:5)</f>
        <v>0</v>
      </c>
      <c r="HY36" s="635"/>
      <c r="HZ36" s="634"/>
      <c r="IA36" s="633">
        <f>SUMIF('共和ﾚｻﾞｰ検反出荷ｽｹｼﾞｭｰﾙ '!3:3,IA4,'共和ﾚｻﾞｰ検反出荷ｽｹｼﾞｭｰﾙ '!5:5)</f>
        <v>0</v>
      </c>
      <c r="IB36" s="635"/>
      <c r="IC36" s="634"/>
      <c r="ID36" s="633">
        <f>SUMIF('共和ﾚｻﾞｰ検反出荷ｽｹｼﾞｭｰﾙ '!3:3,ID4,'共和ﾚｻﾞｰ検反出荷ｽｹｼﾞｭｰﾙ '!5:5)</f>
        <v>0</v>
      </c>
      <c r="IE36" s="635"/>
      <c r="IF36" s="634"/>
      <c r="IG36" s="633">
        <f>SUMIF('共和ﾚｻﾞｰ検反出荷ｽｹｼﾞｭｰﾙ '!3:3,IG4,'共和ﾚｻﾞｰ検反出荷ｽｹｼﾞｭｰﾙ '!5:5)</f>
        <v>0</v>
      </c>
      <c r="IH36" s="635"/>
      <c r="II36" s="634"/>
      <c r="IJ36" s="633">
        <f>SUMIF('共和ﾚｻﾞｰ検反出荷ｽｹｼﾞｭｰﾙ '!3:3,IJ4,'共和ﾚｻﾞｰ検反出荷ｽｹｼﾞｭｰﾙ '!5:5)</f>
        <v>0</v>
      </c>
      <c r="IK36" s="635"/>
      <c r="IL36" s="634"/>
      <c r="IM36" s="633">
        <f>SUMIF('共和ﾚｻﾞｰ検反出荷ｽｹｼﾞｭｰﾙ '!3:3,IM4,'共和ﾚｻﾞｰ検反出荷ｽｹｼﾞｭｰﾙ '!5:5)</f>
        <v>0</v>
      </c>
      <c r="IN36" s="635"/>
      <c r="IO36" s="634"/>
      <c r="IP36" s="633">
        <f>SUMIF('共和ﾚｻﾞｰ検反出荷ｽｹｼﾞｭｰﾙ '!3:3,IP4,'共和ﾚｻﾞｰ検反出荷ｽｹｼﾞｭｰﾙ '!5:5)</f>
        <v>0</v>
      </c>
      <c r="IQ36" s="635"/>
      <c r="IR36" s="634"/>
      <c r="IS36" s="633">
        <f>SUMIF('共和ﾚｻﾞｰ検反出荷ｽｹｼﾞｭｰﾙ '!3:3,IS4,'共和ﾚｻﾞｰ検反出荷ｽｹｼﾞｭｰﾙ '!5:5)</f>
        <v>0</v>
      </c>
      <c r="IT36" s="635"/>
      <c r="IU36" s="634"/>
      <c r="IV36" s="633">
        <f>SUMIF('共和ﾚｻﾞｰ検反出荷ｽｹｼﾞｭｰﾙ '!3:3,IV4,'共和ﾚｻﾞｰ検反出荷ｽｹｼﾞｭｰﾙ '!5:5)</f>
        <v>0</v>
      </c>
      <c r="IW36" s="635"/>
      <c r="IX36" s="634"/>
      <c r="IY36" s="633">
        <f>SUMIF('共和ﾚｻﾞｰ検反出荷ｽｹｼﾞｭｰﾙ '!3:3,IY4,'共和ﾚｻﾞｰ検反出荷ｽｹｼﾞｭｰﾙ '!5:5)</f>
        <v>0</v>
      </c>
      <c r="IZ36" s="635"/>
      <c r="JA36" s="634"/>
      <c r="JB36" s="633">
        <f>SUMIF('共和ﾚｻﾞｰ検反出荷ｽｹｼﾞｭｰﾙ '!3:3,JB4,'共和ﾚｻﾞｰ検反出荷ｽｹｼﾞｭｰﾙ '!5:5)</f>
        <v>0</v>
      </c>
      <c r="JC36" s="635"/>
      <c r="JD36" s="634"/>
      <c r="JE36" s="633">
        <f>SUMIF('共和ﾚｻﾞｰ検反出荷ｽｹｼﾞｭｰﾙ '!3:3,JE4,'共和ﾚｻﾞｰ検反出荷ｽｹｼﾞｭｰﾙ '!5:5)</f>
        <v>0</v>
      </c>
      <c r="JF36" s="635"/>
      <c r="JG36" s="634"/>
      <c r="JH36" s="633">
        <f>SUMIF('共和ﾚｻﾞｰ検反出荷ｽｹｼﾞｭｰﾙ '!3:3,JH4,'共和ﾚｻﾞｰ検反出荷ｽｹｼﾞｭｰﾙ '!5:5)</f>
        <v>0</v>
      </c>
      <c r="JI36" s="635"/>
      <c r="JJ36" s="634"/>
      <c r="JK36" s="633">
        <f>SUMIF('共和ﾚｻﾞｰ検反出荷ｽｹｼﾞｭｰﾙ '!3:3,JK4,'共和ﾚｻﾞｰ検反出荷ｽｹｼﾞｭｰﾙ '!5:5)</f>
        <v>0</v>
      </c>
      <c r="JL36" s="635"/>
      <c r="JM36" s="634"/>
      <c r="JN36" s="633">
        <f>SUMIF('共和ﾚｻﾞｰ検反出荷ｽｹｼﾞｭｰﾙ '!3:3,JN4,'共和ﾚｻﾞｰ検反出荷ｽｹｼﾞｭｰﾙ '!5:5)</f>
        <v>0</v>
      </c>
      <c r="JO36" s="635"/>
      <c r="JP36" s="634"/>
      <c r="JQ36" s="633">
        <f>SUMIF('共和ﾚｻﾞｰ検反出荷ｽｹｼﾞｭｰﾙ '!3:3,JQ4,'共和ﾚｻﾞｰ検反出荷ｽｹｼﾞｭｰﾙ '!5:5)</f>
        <v>0</v>
      </c>
      <c r="JR36" s="636"/>
    </row>
    <row r="37" spans="6:278" ht="12.75" customHeight="1" thickTop="1" x14ac:dyDescent="0.2">
      <c r="F37" s="937">
        <v>770</v>
      </c>
      <c r="G37" s="939"/>
      <c r="H37" s="613" t="s">
        <v>492</v>
      </c>
      <c r="I37" s="614"/>
      <c r="J37" s="615"/>
      <c r="AM37" s="937">
        <v>770</v>
      </c>
      <c r="AN37" s="938"/>
      <c r="AO37" s="938"/>
      <c r="AP37" s="938"/>
      <c r="AQ37" s="939"/>
      <c r="AR37" s="595" t="s">
        <v>492</v>
      </c>
      <c r="AS37" s="595"/>
      <c r="AT37" s="596"/>
      <c r="AU37" s="596"/>
      <c r="AV37" s="596"/>
      <c r="AW37" s="596"/>
      <c r="AX37" s="596"/>
      <c r="AY37" s="596"/>
      <c r="AZ37" s="596"/>
      <c r="BA37" s="596"/>
      <c r="BB37" s="596"/>
      <c r="BC37" s="596"/>
      <c r="BD37" s="596"/>
      <c r="BE37" s="596"/>
      <c r="BF37" s="596"/>
      <c r="BG37" s="596"/>
      <c r="BH37" s="596"/>
      <c r="BI37" s="596"/>
      <c r="BJ37" s="596"/>
      <c r="BK37" s="596"/>
      <c r="BL37" s="596"/>
      <c r="BM37" s="596"/>
      <c r="BN37" s="596"/>
      <c r="BO37" s="596"/>
      <c r="BP37" s="596"/>
      <c r="BQ37" s="596"/>
      <c r="BR37" s="596"/>
      <c r="BS37" s="596"/>
      <c r="BT37" s="596"/>
      <c r="BU37" s="596"/>
      <c r="BV37" s="596"/>
      <c r="BW37" s="596"/>
      <c r="BX37" s="596"/>
      <c r="BY37" s="596"/>
      <c r="BZ37" s="596"/>
      <c r="CA37" s="596"/>
      <c r="CB37" s="596"/>
      <c r="CC37" s="596"/>
      <c r="CD37" s="596"/>
      <c r="CE37" s="596"/>
      <c r="CF37" s="596"/>
      <c r="CG37" s="596"/>
      <c r="CH37" s="596"/>
      <c r="CI37" s="596"/>
      <c r="CJ37" s="596"/>
      <c r="CK37" s="596"/>
      <c r="CL37" s="596"/>
      <c r="CM37" s="596"/>
      <c r="CN37" s="596"/>
      <c r="CO37" s="596"/>
      <c r="CP37" s="596"/>
      <c r="CQ37" s="596"/>
      <c r="CR37" s="596"/>
      <c r="CS37" s="596"/>
      <c r="CT37" s="596"/>
      <c r="CU37" s="596"/>
      <c r="CV37" s="596"/>
      <c r="CW37" s="596"/>
      <c r="CX37" s="596"/>
      <c r="CY37" s="596"/>
      <c r="CZ37" s="596"/>
      <c r="DA37" s="596"/>
      <c r="DB37" s="596"/>
      <c r="DC37" s="596"/>
      <c r="DD37" s="596"/>
      <c r="DE37" s="596"/>
      <c r="DF37" s="596"/>
      <c r="DG37" s="596"/>
      <c r="DH37" s="596"/>
      <c r="DI37" s="596"/>
      <c r="DJ37" s="596"/>
      <c r="DK37" s="596"/>
      <c r="DL37" s="596"/>
      <c r="DM37" s="596"/>
      <c r="DN37" s="596"/>
      <c r="DO37" s="596"/>
      <c r="DP37" s="596"/>
      <c r="DQ37" s="596"/>
      <c r="DR37" s="596"/>
      <c r="DS37" s="596"/>
      <c r="DT37" s="596"/>
      <c r="DU37" s="596"/>
      <c r="DV37" s="596"/>
      <c r="DW37" s="596"/>
      <c r="DX37" s="596"/>
      <c r="DY37" s="596"/>
      <c r="DZ37" s="596"/>
      <c r="EA37" s="596"/>
      <c r="EB37" s="596"/>
      <c r="EC37" s="596"/>
      <c r="ED37" s="596"/>
      <c r="EE37" s="596"/>
      <c r="EF37" s="596"/>
      <c r="EG37" s="595"/>
      <c r="EH37" s="597"/>
      <c r="EI37" s="596">
        <f ca="1">SUMIF(ＥＣ!$AP$61:$AQ$65,$AM37,ＥＣ!EI$61:EI$65)</f>
        <v>0</v>
      </c>
      <c r="EJ37" s="598"/>
      <c r="EK37" s="597"/>
      <c r="EL37" s="596">
        <f ca="1">SUMIF(ＥＣ!$AP$61:$AQ$65,$AM37,ＥＣ!EL$61:EL$65)</f>
        <v>0</v>
      </c>
      <c r="EM37" s="598"/>
      <c r="EN37" s="597"/>
      <c r="EO37" s="596">
        <f ca="1">SUMIF(ＥＣ!$AP$61:$AQ$65,$AM37,ＥＣ!EO$61:EO$65)</f>
        <v>0</v>
      </c>
      <c r="EP37" s="598"/>
      <c r="EQ37" s="597"/>
      <c r="ER37" s="596">
        <f ca="1">SUMIF(ＥＣ!$AP$61:$AQ$65,$AM37,ＥＣ!ER$61:ER$65)</f>
        <v>0</v>
      </c>
      <c r="ES37" s="598"/>
      <c r="ET37" s="597"/>
      <c r="EU37" s="596">
        <f ca="1">SUMIF(ＥＣ!$AP$61:$AQ$65,$AM37,ＥＣ!EU$61:EU$65)</f>
        <v>0</v>
      </c>
      <c r="EV37" s="598"/>
      <c r="EW37" s="597"/>
      <c r="EX37" s="596">
        <f ca="1">SUMIF(ＥＣ!$AP$61:$AQ$65,$AM37,ＥＣ!EX$61:EX$65)</f>
        <v>0</v>
      </c>
      <c r="EY37" s="598"/>
      <c r="EZ37" s="597"/>
      <c r="FA37" s="596">
        <f ca="1">SUMIF(ＥＣ!$AP$61:$AQ$65,$AM37,ＥＣ!FA$61:FA$65)</f>
        <v>0</v>
      </c>
      <c r="FB37" s="598"/>
      <c r="FC37" s="597"/>
      <c r="FD37" s="596">
        <f ca="1">SUMIF(ＥＣ!$AP$61:$AQ$65,$AM37,ＥＣ!FD$61:FD$65)</f>
        <v>0</v>
      </c>
      <c r="FE37" s="598"/>
      <c r="FF37" s="597"/>
      <c r="FG37" s="596">
        <f ca="1">SUMIF(ＥＣ!$AP$61:$AQ$65,$AM37,ＥＣ!FG$61:FG$65)</f>
        <v>0</v>
      </c>
      <c r="FH37" s="598"/>
      <c r="FI37" s="597"/>
      <c r="FJ37" s="596">
        <f ca="1">SUMIF(ＥＣ!$AP$61:$AQ$65,$AM37,ＥＣ!FJ$61:FJ$65)</f>
        <v>0</v>
      </c>
      <c r="FK37" s="598"/>
      <c r="FL37" s="597"/>
      <c r="FM37" s="596">
        <f ca="1">SUMIF(ＥＣ!$AP$61:$AQ$65,$AM37,ＥＣ!FM$61:FM$65)</f>
        <v>0</v>
      </c>
      <c r="FN37" s="598"/>
      <c r="FO37" s="597"/>
      <c r="FP37" s="596">
        <f ca="1">SUMIF(ＥＣ!$AP$61:$AQ$65,$AM37,ＥＣ!FP$61:FP$65)</f>
        <v>0</v>
      </c>
      <c r="FQ37" s="598"/>
      <c r="FR37" s="597"/>
      <c r="FS37" s="596">
        <f ca="1">SUMIF(ＥＣ!$AP$61:$AQ$65,$AM37,ＥＣ!FS$61:FS$65)</f>
        <v>0</v>
      </c>
      <c r="FT37" s="598"/>
      <c r="FU37" s="597"/>
      <c r="FV37" s="596">
        <f ca="1">SUMIF(ＥＣ!$AP$61:$AQ$65,$AM37,ＥＣ!FV$61:FV$65)</f>
        <v>0</v>
      </c>
      <c r="FW37" s="598"/>
      <c r="FX37" s="597"/>
      <c r="FY37" s="596">
        <f ca="1">SUMIF(ＥＣ!$AP$61:$AQ$65,$AM37,ＥＣ!FY$61:FY$65)</f>
        <v>0</v>
      </c>
      <c r="FZ37" s="598"/>
      <c r="GA37" s="597"/>
      <c r="GB37" s="596">
        <f ca="1">SUMIF(ＥＣ!$AP$61:$AQ$65,$AM37,ＥＣ!GB$61:GB$65)</f>
        <v>0</v>
      </c>
      <c r="GC37" s="598"/>
      <c r="GD37" s="597"/>
      <c r="GE37" s="596">
        <f ca="1">SUMIF(ＥＣ!$AP$61:$AQ$65,$AM37,ＥＣ!GE$61:GE$65)</f>
        <v>0</v>
      </c>
      <c r="GF37" s="598"/>
      <c r="GG37" s="597"/>
      <c r="GH37" s="596">
        <f ca="1">SUMIF(ＥＣ!$AP$61:$AQ$65,$AM37,ＥＣ!GH$61:GH$65)</f>
        <v>0</v>
      </c>
      <c r="GI37" s="598"/>
      <c r="GJ37" s="597"/>
      <c r="GK37" s="596">
        <f ca="1">SUMIF(ＥＣ!$AP$61:$AQ$65,$AM37,ＥＣ!GK$61:GK$65)</f>
        <v>0</v>
      </c>
      <c r="GL37" s="598"/>
      <c r="GM37" s="597"/>
      <c r="GN37" s="596">
        <f ca="1">SUMIF(ＥＣ!$AP$61:$AQ$65,$AM37,ＥＣ!GN$61:GN$65)</f>
        <v>0</v>
      </c>
      <c r="GO37" s="598"/>
      <c r="GP37" s="597"/>
      <c r="GQ37" s="596">
        <f ca="1">SUMIF(ＥＣ!$AP$61:$AQ$65,$AM37,ＥＣ!GQ$61:GQ$65)</f>
        <v>0</v>
      </c>
      <c r="GR37" s="598"/>
      <c r="GS37" s="597"/>
      <c r="GT37" s="596">
        <f>ＥＣ!GT62</f>
        <v>0</v>
      </c>
      <c r="GU37" s="598"/>
      <c r="GV37" s="597"/>
      <c r="GW37" s="596">
        <f>ＥＣ!GW62</f>
        <v>0</v>
      </c>
      <c r="GX37" s="598"/>
      <c r="GY37" s="597"/>
      <c r="GZ37" s="596">
        <f>ＥＣ!GZ62</f>
        <v>0</v>
      </c>
      <c r="HA37" s="598"/>
      <c r="HB37" s="597"/>
      <c r="HC37" s="596">
        <f>ＥＣ!HC62</f>
        <v>0</v>
      </c>
      <c r="HD37" s="598"/>
      <c r="HE37" s="597"/>
      <c r="HF37" s="596">
        <f>ＥＣ!HF62</f>
        <v>0</v>
      </c>
      <c r="HG37" s="598"/>
      <c r="HH37" s="597"/>
      <c r="HI37" s="596">
        <f>ＥＣ!HI62</f>
        <v>0</v>
      </c>
      <c r="HJ37" s="598"/>
      <c r="HK37" s="597"/>
      <c r="HL37" s="596">
        <f>ＥＣ!HL62</f>
        <v>0</v>
      </c>
      <c r="HM37" s="598"/>
      <c r="HN37" s="597"/>
      <c r="HO37" s="596">
        <f>ＥＣ!HO62</f>
        <v>0</v>
      </c>
      <c r="HP37" s="598"/>
      <c r="HQ37" s="597"/>
      <c r="HR37" s="596">
        <f>ＥＣ!HR62</f>
        <v>0</v>
      </c>
      <c r="HS37" s="598"/>
      <c r="HT37" s="597"/>
      <c r="HU37" s="596">
        <f>ＥＣ!HU62</f>
        <v>0</v>
      </c>
      <c r="HV37" s="598"/>
      <c r="HW37" s="597"/>
      <c r="HX37" s="596">
        <f>ＥＣ!HX62</f>
        <v>0</v>
      </c>
      <c r="HY37" s="598"/>
      <c r="HZ37" s="597"/>
      <c r="IA37" s="596">
        <f>ＥＣ!IA62</f>
        <v>0</v>
      </c>
      <c r="IB37" s="598"/>
      <c r="IC37" s="597"/>
      <c r="ID37" s="596">
        <f>ＥＣ!ID62</f>
        <v>0</v>
      </c>
      <c r="IE37" s="598"/>
      <c r="IF37" s="597"/>
      <c r="IG37" s="596">
        <f>ＥＣ!IG62</f>
        <v>0</v>
      </c>
      <c r="IH37" s="598"/>
      <c r="II37" s="597"/>
      <c r="IJ37" s="596">
        <f>ＥＣ!IJ62</f>
        <v>0</v>
      </c>
      <c r="IK37" s="598"/>
      <c r="IL37" s="597"/>
      <c r="IM37" s="596">
        <f>ＥＣ!IM62</f>
        <v>0</v>
      </c>
      <c r="IN37" s="598"/>
      <c r="IO37" s="597"/>
      <c r="IP37" s="596">
        <f>ＥＣ!IP62</f>
        <v>0</v>
      </c>
      <c r="IQ37" s="598"/>
      <c r="IR37" s="597"/>
      <c r="IS37" s="596">
        <f>ＥＣ!IS62</f>
        <v>0</v>
      </c>
      <c r="IT37" s="598"/>
      <c r="IU37" s="597"/>
      <c r="IV37" s="596">
        <f>ＥＣ!IV62</f>
        <v>0</v>
      </c>
      <c r="IW37" s="598"/>
      <c r="IX37" s="597"/>
      <c r="IY37" s="596">
        <f>ＥＣ!IY62</f>
        <v>0</v>
      </c>
      <c r="IZ37" s="598"/>
      <c r="JA37" s="597"/>
      <c r="JB37" s="596">
        <f>ＥＣ!JB62</f>
        <v>0</v>
      </c>
      <c r="JC37" s="598"/>
      <c r="JD37" s="597"/>
      <c r="JE37" s="596">
        <f>ＥＣ!JE62</f>
        <v>0</v>
      </c>
      <c r="JF37" s="598"/>
      <c r="JG37" s="597"/>
      <c r="JH37" s="596">
        <f>ＥＣ!JH62</f>
        <v>0</v>
      </c>
      <c r="JI37" s="598"/>
      <c r="JJ37" s="597"/>
      <c r="JK37" s="596">
        <f>ＥＣ!JK62</f>
        <v>0</v>
      </c>
      <c r="JL37" s="598"/>
      <c r="JM37" s="597"/>
      <c r="JN37" s="596">
        <f>ＥＣ!JN62</f>
        <v>0</v>
      </c>
      <c r="JO37" s="598"/>
      <c r="JP37" s="597"/>
      <c r="JQ37" s="596">
        <f>ＥＣ!JQ62</f>
        <v>0</v>
      </c>
      <c r="JR37" s="619"/>
    </row>
    <row r="38" spans="6:278" ht="12" customHeight="1" x14ac:dyDescent="0.2">
      <c r="F38" s="940"/>
      <c r="G38" s="942"/>
      <c r="H38" s="610" t="s">
        <v>495</v>
      </c>
      <c r="I38" s="611"/>
      <c r="J38" s="612"/>
      <c r="AM38" s="940"/>
      <c r="AN38" s="941"/>
      <c r="AO38" s="941"/>
      <c r="AP38" s="941"/>
      <c r="AQ38" s="942"/>
      <c r="AR38" s="591" t="s">
        <v>495</v>
      </c>
      <c r="AS38" s="591"/>
      <c r="AT38" s="592"/>
      <c r="AU38" s="592"/>
      <c r="AV38" s="592"/>
      <c r="AW38" s="592"/>
      <c r="AX38" s="592"/>
      <c r="AY38" s="592"/>
      <c r="AZ38" s="592"/>
      <c r="BA38" s="592"/>
      <c r="BB38" s="592"/>
      <c r="BC38" s="592"/>
      <c r="BD38" s="592"/>
      <c r="BE38" s="592"/>
      <c r="BF38" s="592"/>
      <c r="BG38" s="592"/>
      <c r="BH38" s="592"/>
      <c r="BI38" s="592"/>
      <c r="BJ38" s="592"/>
      <c r="BK38" s="592"/>
      <c r="BL38" s="592"/>
      <c r="BM38" s="592"/>
      <c r="BN38" s="592"/>
      <c r="BO38" s="592"/>
      <c r="BP38" s="592"/>
      <c r="BQ38" s="592"/>
      <c r="BR38" s="592"/>
      <c r="BS38" s="592"/>
      <c r="BT38" s="592"/>
      <c r="BU38" s="592"/>
      <c r="BV38" s="592"/>
      <c r="BW38" s="592"/>
      <c r="BX38" s="592"/>
      <c r="BY38" s="592"/>
      <c r="BZ38" s="592"/>
      <c r="CA38" s="592"/>
      <c r="CB38" s="592"/>
      <c r="CC38" s="592"/>
      <c r="CD38" s="592"/>
      <c r="CE38" s="592"/>
      <c r="CF38" s="592"/>
      <c r="CG38" s="592"/>
      <c r="CH38" s="592"/>
      <c r="CI38" s="592"/>
      <c r="CJ38" s="592"/>
      <c r="CK38" s="592"/>
      <c r="CL38" s="592"/>
      <c r="CM38" s="592"/>
      <c r="CN38" s="592"/>
      <c r="CO38" s="592"/>
      <c r="CP38" s="592"/>
      <c r="CQ38" s="592"/>
      <c r="CR38" s="592"/>
      <c r="CS38" s="592"/>
      <c r="CT38" s="592"/>
      <c r="CU38" s="592"/>
      <c r="CV38" s="592"/>
      <c r="CW38" s="592"/>
      <c r="CX38" s="592"/>
      <c r="CY38" s="592"/>
      <c r="CZ38" s="592"/>
      <c r="DA38" s="592"/>
      <c r="DB38" s="592"/>
      <c r="DC38" s="592"/>
      <c r="DD38" s="592"/>
      <c r="DE38" s="592"/>
      <c r="DF38" s="592"/>
      <c r="DG38" s="592"/>
      <c r="DH38" s="592"/>
      <c r="DI38" s="592"/>
      <c r="DJ38" s="592"/>
      <c r="DK38" s="592"/>
      <c r="DL38" s="592"/>
      <c r="DM38" s="592"/>
      <c r="DN38" s="592"/>
      <c r="DO38" s="592"/>
      <c r="DP38" s="592"/>
      <c r="DQ38" s="592"/>
      <c r="DR38" s="592"/>
      <c r="DS38" s="592"/>
      <c r="DT38" s="592"/>
      <c r="DU38" s="592"/>
      <c r="DV38" s="592"/>
      <c r="DW38" s="592"/>
      <c r="DX38" s="592"/>
      <c r="DY38" s="592"/>
      <c r="DZ38" s="592"/>
      <c r="EA38" s="592"/>
      <c r="EB38" s="592"/>
      <c r="EC38" s="592"/>
      <c r="ED38" s="592"/>
      <c r="EE38" s="592"/>
      <c r="EF38" s="592"/>
      <c r="EG38" s="591"/>
      <c r="EH38" s="599"/>
      <c r="EI38" s="592">
        <f ca="1">EI37</f>
        <v>0</v>
      </c>
      <c r="EJ38" s="600"/>
      <c r="EK38" s="599"/>
      <c r="EL38" s="592">
        <f ca="1">EI38-EI39+EL37</f>
        <v>0</v>
      </c>
      <c r="EM38" s="600"/>
      <c r="EN38" s="599"/>
      <c r="EO38" s="592">
        <f ca="1">EL38-EL39+EO37</f>
        <v>0</v>
      </c>
      <c r="EP38" s="600"/>
      <c r="EQ38" s="599"/>
      <c r="ER38" s="592">
        <f ca="1">EO38-EO39+ER37</f>
        <v>0</v>
      </c>
      <c r="ES38" s="600"/>
      <c r="ET38" s="599"/>
      <c r="EU38" s="592">
        <f ca="1">ER38-ER39+EU37</f>
        <v>0</v>
      </c>
      <c r="EV38" s="600"/>
      <c r="EW38" s="599"/>
      <c r="EX38" s="592">
        <f ca="1">EU38-EU39+EX37</f>
        <v>0</v>
      </c>
      <c r="EY38" s="600"/>
      <c r="EZ38" s="599"/>
      <c r="FA38" s="592">
        <f ca="1">EX38-EX39+FA37</f>
        <v>0</v>
      </c>
      <c r="FB38" s="600"/>
      <c r="FC38" s="599"/>
      <c r="FD38" s="592">
        <f ca="1">FA38-FA39+FD37</f>
        <v>0</v>
      </c>
      <c r="FE38" s="600"/>
      <c r="FF38" s="599"/>
      <c r="FG38" s="592">
        <f ca="1">FD38-FD39+FG37</f>
        <v>0</v>
      </c>
      <c r="FH38" s="600"/>
      <c r="FI38" s="599"/>
      <c r="FJ38" s="592">
        <f ca="1">FG38-FG39+FJ37</f>
        <v>0</v>
      </c>
      <c r="FK38" s="600"/>
      <c r="FL38" s="599"/>
      <c r="FM38" s="592">
        <f ca="1">FJ38-FJ39+FM37</f>
        <v>0</v>
      </c>
      <c r="FN38" s="600"/>
      <c r="FO38" s="599"/>
      <c r="FP38" s="592">
        <f ca="1">FM38-FM39+FP37</f>
        <v>0</v>
      </c>
      <c r="FQ38" s="600"/>
      <c r="FR38" s="599"/>
      <c r="FS38" s="592">
        <f ca="1">FP38-FP39+FS37</f>
        <v>0</v>
      </c>
      <c r="FT38" s="600"/>
      <c r="FU38" s="599"/>
      <c r="FV38" s="592">
        <f ca="1">FS38-FS39+FV37</f>
        <v>0</v>
      </c>
      <c r="FW38" s="600"/>
      <c r="FX38" s="599"/>
      <c r="FY38" s="592">
        <f ca="1">FV38-FV39+FY37</f>
        <v>0</v>
      </c>
      <c r="FZ38" s="600"/>
      <c r="GA38" s="599"/>
      <c r="GB38" s="592">
        <f ca="1">FY38-FY39+GB37</f>
        <v>0</v>
      </c>
      <c r="GC38" s="600"/>
      <c r="GD38" s="599"/>
      <c r="GE38" s="592">
        <f ca="1">GB38-GB39+GE37</f>
        <v>0</v>
      </c>
      <c r="GF38" s="600"/>
      <c r="GG38" s="599"/>
      <c r="GH38" s="592">
        <f ca="1">GE38-GE39+GH37</f>
        <v>0</v>
      </c>
      <c r="GI38" s="600"/>
      <c r="GJ38" s="599"/>
      <c r="GK38" s="592">
        <f ca="1">GH38-GH39+GK37</f>
        <v>0</v>
      </c>
      <c r="GL38" s="600"/>
      <c r="GM38" s="599"/>
      <c r="GN38" s="592">
        <f ca="1">GK38-GK39+GN37</f>
        <v>0</v>
      </c>
      <c r="GO38" s="600"/>
      <c r="GP38" s="599"/>
      <c r="GQ38" s="592">
        <f ca="1">GN38-GN39+GQ37</f>
        <v>0</v>
      </c>
      <c r="GR38" s="600"/>
      <c r="GS38" s="599"/>
      <c r="GT38" s="592">
        <f ca="1">GQ38-GQ39+GT37</f>
        <v>0</v>
      </c>
      <c r="GU38" s="600"/>
      <c r="GV38" s="599"/>
      <c r="GW38" s="592">
        <f ca="1">GT38-GT39+GW37</f>
        <v>0</v>
      </c>
      <c r="GX38" s="600"/>
      <c r="GY38" s="599"/>
      <c r="GZ38" s="592">
        <f ca="1">GW38-GW39+GZ37</f>
        <v>0</v>
      </c>
      <c r="HA38" s="600"/>
      <c r="HB38" s="599"/>
      <c r="HC38" s="592">
        <f ca="1">GZ38-GZ39+HC37</f>
        <v>0</v>
      </c>
      <c r="HD38" s="600"/>
      <c r="HE38" s="599"/>
      <c r="HF38" s="592">
        <f ca="1">HC38-HC39+HF37</f>
        <v>0</v>
      </c>
      <c r="HG38" s="600"/>
      <c r="HH38" s="599"/>
      <c r="HI38" s="592">
        <f ca="1">HF38-HF39+HI37</f>
        <v>0</v>
      </c>
      <c r="HJ38" s="600"/>
      <c r="HK38" s="599"/>
      <c r="HL38" s="592">
        <f ca="1">HI38-HI39+HL37</f>
        <v>0</v>
      </c>
      <c r="HM38" s="600"/>
      <c r="HN38" s="599"/>
      <c r="HO38" s="592">
        <f ca="1">HL38-HL39+HO37</f>
        <v>0</v>
      </c>
      <c r="HP38" s="600"/>
      <c r="HQ38" s="599"/>
      <c r="HR38" s="592">
        <f ca="1">HO38-HO39+HR37</f>
        <v>0</v>
      </c>
      <c r="HS38" s="600"/>
      <c r="HT38" s="599"/>
      <c r="HU38" s="592">
        <f ca="1">HR38-HR39+HU37</f>
        <v>0</v>
      </c>
      <c r="HV38" s="600"/>
      <c r="HW38" s="599"/>
      <c r="HX38" s="592">
        <f ca="1">HU38-HU39+HX37</f>
        <v>0</v>
      </c>
      <c r="HY38" s="600"/>
      <c r="HZ38" s="599"/>
      <c r="IA38" s="592">
        <f ca="1">HX38-HX39+IA37</f>
        <v>0</v>
      </c>
      <c r="IB38" s="600"/>
      <c r="IC38" s="599"/>
      <c r="ID38" s="592">
        <f ca="1">IA38-IA39+ID37</f>
        <v>0</v>
      </c>
      <c r="IE38" s="600"/>
      <c r="IF38" s="599"/>
      <c r="IG38" s="592">
        <f ca="1">ID38-ID39+IG37</f>
        <v>0</v>
      </c>
      <c r="IH38" s="600"/>
      <c r="II38" s="599"/>
      <c r="IJ38" s="592">
        <f ca="1">IG38-IG39+IJ37</f>
        <v>0</v>
      </c>
      <c r="IK38" s="600"/>
      <c r="IL38" s="599"/>
      <c r="IM38" s="592">
        <f ca="1">IJ38-IJ39+IM37</f>
        <v>0</v>
      </c>
      <c r="IN38" s="600"/>
      <c r="IO38" s="599"/>
      <c r="IP38" s="592">
        <f ca="1">IM38-IM39+IP37</f>
        <v>0</v>
      </c>
      <c r="IQ38" s="600"/>
      <c r="IR38" s="599"/>
      <c r="IS38" s="592">
        <f ca="1">IP38-IP39+IS37</f>
        <v>0</v>
      </c>
      <c r="IT38" s="600"/>
      <c r="IU38" s="599"/>
      <c r="IV38" s="592">
        <f ca="1">IS38-IS39+IV37</f>
        <v>0</v>
      </c>
      <c r="IW38" s="600"/>
      <c r="IX38" s="599"/>
      <c r="IY38" s="592">
        <f ca="1">IV38-IV39+IY37</f>
        <v>0</v>
      </c>
      <c r="IZ38" s="600"/>
      <c r="JA38" s="599"/>
      <c r="JB38" s="592">
        <f ca="1">IY38-IY39+JB37</f>
        <v>0</v>
      </c>
      <c r="JC38" s="600"/>
      <c r="JD38" s="599"/>
      <c r="JE38" s="592">
        <f ca="1">JB38-JB39+JE37</f>
        <v>0</v>
      </c>
      <c r="JF38" s="600"/>
      <c r="JG38" s="599"/>
      <c r="JH38" s="592">
        <f ca="1">JE38-JE39+JH37</f>
        <v>0</v>
      </c>
      <c r="JI38" s="600"/>
      <c r="JJ38" s="599"/>
      <c r="JK38" s="592">
        <f ca="1">JH38-JH39+JK37</f>
        <v>0</v>
      </c>
      <c r="JL38" s="600"/>
      <c r="JM38" s="599"/>
      <c r="JN38" s="592">
        <f ca="1">JK38-JK39+JN37</f>
        <v>0</v>
      </c>
      <c r="JO38" s="600"/>
      <c r="JP38" s="599"/>
      <c r="JQ38" s="592">
        <f ca="1">JN38-JN39+JQ37</f>
        <v>0</v>
      </c>
      <c r="JR38" s="620"/>
    </row>
    <row r="39" spans="6:278" ht="12" customHeight="1" x14ac:dyDescent="0.2">
      <c r="F39" s="940"/>
      <c r="G39" s="942"/>
      <c r="H39" s="608" t="s">
        <v>493</v>
      </c>
      <c r="I39" s="33"/>
      <c r="J39" s="609"/>
      <c r="AM39" s="940"/>
      <c r="AN39" s="941"/>
      <c r="AO39" s="941"/>
      <c r="AP39" s="941"/>
      <c r="AQ39" s="942"/>
      <c r="AR39" s="589" t="s">
        <v>493</v>
      </c>
      <c r="AS39" s="589"/>
      <c r="AT39" s="590"/>
      <c r="AU39" s="590"/>
      <c r="AV39" s="590"/>
      <c r="AW39" s="590"/>
      <c r="AX39" s="590"/>
      <c r="AY39" s="590"/>
      <c r="AZ39" s="590"/>
      <c r="BA39" s="590"/>
      <c r="BB39" s="590"/>
      <c r="BC39" s="590"/>
      <c r="BD39" s="590"/>
      <c r="BE39" s="590"/>
      <c r="BF39" s="590"/>
      <c r="BG39" s="590"/>
      <c r="BH39" s="590"/>
      <c r="BI39" s="590"/>
      <c r="BJ39" s="590"/>
      <c r="BK39" s="590"/>
      <c r="BL39" s="590"/>
      <c r="BM39" s="590"/>
      <c r="BN39" s="590"/>
      <c r="BO39" s="590"/>
      <c r="BP39" s="590"/>
      <c r="BQ39" s="590"/>
      <c r="BR39" s="590"/>
      <c r="BS39" s="590"/>
      <c r="BT39" s="590"/>
      <c r="BU39" s="590"/>
      <c r="BV39" s="590"/>
      <c r="BW39" s="590"/>
      <c r="BX39" s="590"/>
      <c r="BY39" s="590"/>
      <c r="BZ39" s="590"/>
      <c r="CA39" s="590"/>
      <c r="CB39" s="590"/>
      <c r="CC39" s="590"/>
      <c r="CD39" s="590"/>
      <c r="CE39" s="590"/>
      <c r="CF39" s="590"/>
      <c r="CG39" s="590"/>
      <c r="CH39" s="590"/>
      <c r="CI39" s="590"/>
      <c r="CJ39" s="590"/>
      <c r="CK39" s="590"/>
      <c r="CL39" s="590"/>
      <c r="CM39" s="590"/>
      <c r="CN39" s="590"/>
      <c r="CO39" s="590"/>
      <c r="CP39" s="590"/>
      <c r="CQ39" s="590"/>
      <c r="CR39" s="590"/>
      <c r="CS39" s="590"/>
      <c r="CT39" s="590"/>
      <c r="CU39" s="590"/>
      <c r="CV39" s="590"/>
      <c r="CW39" s="590"/>
      <c r="CX39" s="590"/>
      <c r="CY39" s="590"/>
      <c r="CZ39" s="590"/>
      <c r="DA39" s="590"/>
      <c r="DB39" s="590"/>
      <c r="DC39" s="590"/>
      <c r="DD39" s="590"/>
      <c r="DE39" s="590"/>
      <c r="DF39" s="590"/>
      <c r="DG39" s="590"/>
      <c r="DH39" s="590"/>
      <c r="DI39" s="590"/>
      <c r="DJ39" s="590"/>
      <c r="DK39" s="590"/>
      <c r="DL39" s="590"/>
      <c r="DM39" s="590"/>
      <c r="DN39" s="590"/>
      <c r="DO39" s="590"/>
      <c r="DP39" s="590"/>
      <c r="DQ39" s="590"/>
      <c r="DR39" s="590"/>
      <c r="DS39" s="590"/>
      <c r="DT39" s="590"/>
      <c r="DU39" s="590"/>
      <c r="DV39" s="590"/>
      <c r="DW39" s="590"/>
      <c r="DX39" s="590"/>
      <c r="DY39" s="590"/>
      <c r="DZ39" s="590"/>
      <c r="EA39" s="590"/>
      <c r="EB39" s="590"/>
      <c r="EC39" s="590"/>
      <c r="ED39" s="590"/>
      <c r="EE39" s="590"/>
      <c r="EF39" s="590"/>
      <c r="EG39" s="589"/>
      <c r="EH39" s="601"/>
      <c r="EI39" s="590">
        <f>SUMIF($A:$A,$AM37,EI:EI)</f>
        <v>0</v>
      </c>
      <c r="EJ39" s="602"/>
      <c r="EK39" s="601"/>
      <c r="EL39" s="590">
        <f>SUMIF($A:$A,$AM37,EL:EL)</f>
        <v>0</v>
      </c>
      <c r="EM39" s="602"/>
      <c r="EN39" s="601"/>
      <c r="EO39" s="590">
        <f>SUMIF($A:$A,$AM37,EO:EO)</f>
        <v>0</v>
      </c>
      <c r="EP39" s="602"/>
      <c r="EQ39" s="601"/>
      <c r="ER39" s="590">
        <f>SUMIF($A:$A,$AM37,ER:ER)</f>
        <v>0</v>
      </c>
      <c r="ES39" s="602"/>
      <c r="ET39" s="601"/>
      <c r="EU39" s="590">
        <f>SUMIF($A:$A,$AM37,EU:EU)</f>
        <v>0</v>
      </c>
      <c r="EV39" s="602"/>
      <c r="EW39" s="601"/>
      <c r="EX39" s="590">
        <f>SUMIF($A:$A,$AM37,EX:EX)</f>
        <v>0</v>
      </c>
      <c r="EY39" s="602"/>
      <c r="EZ39" s="601"/>
      <c r="FA39" s="590">
        <f>SUMIF($A:$A,$AM37,FA:FA)</f>
        <v>0</v>
      </c>
      <c r="FB39" s="602"/>
      <c r="FC39" s="601"/>
      <c r="FD39" s="590">
        <f>SUMIF($A:$A,$AM37,FD:FD)</f>
        <v>0</v>
      </c>
      <c r="FE39" s="602"/>
      <c r="FF39" s="601"/>
      <c r="FG39" s="590">
        <f>SUMIF($A:$A,$AM37,FG:FG)</f>
        <v>0</v>
      </c>
      <c r="FH39" s="602"/>
      <c r="FI39" s="601"/>
      <c r="FJ39" s="590">
        <f>SUMIF($A:$A,$AM37,FJ:FJ)</f>
        <v>0</v>
      </c>
      <c r="FK39" s="602"/>
      <c r="FL39" s="601"/>
      <c r="FM39" s="590">
        <f>SUMIF($A:$A,$AM37,FM:FM)</f>
        <v>0</v>
      </c>
      <c r="FN39" s="602"/>
      <c r="FO39" s="601"/>
      <c r="FP39" s="590">
        <f>SUMIF($A:$A,$AM37,FP:FP)</f>
        <v>0</v>
      </c>
      <c r="FQ39" s="602"/>
      <c r="FR39" s="601"/>
      <c r="FS39" s="590">
        <f>SUMIF($A:$A,$AM37,FS:FS)</f>
        <v>0</v>
      </c>
      <c r="FT39" s="602"/>
      <c r="FU39" s="601"/>
      <c r="FV39" s="590">
        <f>SUMIF($A:$A,$AM37,FV:FV)</f>
        <v>0</v>
      </c>
      <c r="FW39" s="602"/>
      <c r="FX39" s="601"/>
      <c r="FY39" s="590">
        <f>SUMIF($A:$A,$AM37,FY:FY)</f>
        <v>0</v>
      </c>
      <c r="FZ39" s="602"/>
      <c r="GA39" s="601"/>
      <c r="GB39" s="590">
        <f>SUMIF($A:$A,$AM37,GB:GB)</f>
        <v>0</v>
      </c>
      <c r="GC39" s="602"/>
      <c r="GD39" s="601"/>
      <c r="GE39" s="590">
        <f>SUMIF($A:$A,$AM37,GE:GE)</f>
        <v>0</v>
      </c>
      <c r="GF39" s="602"/>
      <c r="GG39" s="601"/>
      <c r="GH39" s="590">
        <f>SUMIF($A:$A,$AM37,GH:GH)</f>
        <v>0</v>
      </c>
      <c r="GI39" s="602"/>
      <c r="GJ39" s="601"/>
      <c r="GK39" s="590">
        <f>SUMIF($A:$A,$AM37,GK:GK)</f>
        <v>0</v>
      </c>
      <c r="GL39" s="602"/>
      <c r="GM39" s="601"/>
      <c r="GN39" s="590">
        <f>SUMIF($A:$A,$AM37,GN:GN)</f>
        <v>0</v>
      </c>
      <c r="GO39" s="602"/>
      <c r="GP39" s="601"/>
      <c r="GQ39" s="590">
        <f>SUMIF($A:$A,$AM37,GQ:GQ)</f>
        <v>0</v>
      </c>
      <c r="GR39" s="602"/>
      <c r="GS39" s="601"/>
      <c r="GT39" s="590">
        <f>SUMIF($A:$A,$AM37,GT:GT)</f>
        <v>0</v>
      </c>
      <c r="GU39" s="602"/>
      <c r="GV39" s="601"/>
      <c r="GW39" s="590">
        <f>SUMIF($A:$A,$AM37,GW:GW)</f>
        <v>0</v>
      </c>
      <c r="GX39" s="602"/>
      <c r="GY39" s="601"/>
      <c r="GZ39" s="590">
        <f>SUMIF($A:$A,$AM37,GZ:GZ)</f>
        <v>0</v>
      </c>
      <c r="HA39" s="602"/>
      <c r="HB39" s="601"/>
      <c r="HC39" s="590">
        <f>SUMIF($A:$A,$AM37,HC:HC)</f>
        <v>0</v>
      </c>
      <c r="HD39" s="602"/>
      <c r="HE39" s="601"/>
      <c r="HF39" s="590">
        <f>SUMIF($A:$A,$AM37,HF:HF)</f>
        <v>0</v>
      </c>
      <c r="HG39" s="602"/>
      <c r="HH39" s="601"/>
      <c r="HI39" s="590">
        <f>SUMIF($A:$A,$AM37,HI:HI)</f>
        <v>0</v>
      </c>
      <c r="HJ39" s="602"/>
      <c r="HK39" s="601"/>
      <c r="HL39" s="590">
        <f>SUMIF($A:$A,$AM37,HL:HL)</f>
        <v>0</v>
      </c>
      <c r="HM39" s="602"/>
      <c r="HN39" s="601"/>
      <c r="HO39" s="590">
        <f>SUMIF($A:$A,$AM37,HO:HO)</f>
        <v>0</v>
      </c>
      <c r="HP39" s="602"/>
      <c r="HQ39" s="601"/>
      <c r="HR39" s="590">
        <f>SUMIF($A:$A,$AM37,HR:HR)</f>
        <v>0</v>
      </c>
      <c r="HS39" s="602"/>
      <c r="HT39" s="601"/>
      <c r="HU39" s="590">
        <f>SUMIF($A:$A,$AM37,HU:HU)</f>
        <v>0</v>
      </c>
      <c r="HV39" s="602"/>
      <c r="HW39" s="601"/>
      <c r="HX39" s="590">
        <f>SUMIF($A:$A,$AM37,HX:HX)</f>
        <v>0</v>
      </c>
      <c r="HY39" s="602"/>
      <c r="HZ39" s="601"/>
      <c r="IA39" s="590">
        <f>SUMIF($A:$A,$AM37,IA:IA)</f>
        <v>0</v>
      </c>
      <c r="IB39" s="602"/>
      <c r="IC39" s="601"/>
      <c r="ID39" s="590">
        <f>SUMIF($A:$A,$AM37,ID:ID)</f>
        <v>0</v>
      </c>
      <c r="IE39" s="602"/>
      <c r="IF39" s="601"/>
      <c r="IG39" s="590">
        <f>SUMIF($A:$A,$AM37,IG:IG)</f>
        <v>0</v>
      </c>
      <c r="IH39" s="602"/>
      <c r="II39" s="601"/>
      <c r="IJ39" s="590">
        <f>SUMIF($A:$A,$AM37,IJ:IJ)</f>
        <v>0</v>
      </c>
      <c r="IK39" s="602"/>
      <c r="IL39" s="601"/>
      <c r="IM39" s="590">
        <f>SUMIF($A:$A,$AM37,IM:IM)</f>
        <v>0</v>
      </c>
      <c r="IN39" s="602"/>
      <c r="IO39" s="601"/>
      <c r="IP39" s="590">
        <f>SUMIF($A:$A,$AM37,IP:IP)</f>
        <v>0</v>
      </c>
      <c r="IQ39" s="602"/>
      <c r="IR39" s="601"/>
      <c r="IS39" s="590">
        <f>SUMIF($A:$A,$AM37,IS:IS)</f>
        <v>0</v>
      </c>
      <c r="IT39" s="602"/>
      <c r="IU39" s="601"/>
      <c r="IV39" s="590">
        <f>SUMIF($A:$A,$AM37,IV:IV)</f>
        <v>0</v>
      </c>
      <c r="IW39" s="602"/>
      <c r="IX39" s="601"/>
      <c r="IY39" s="590">
        <f>SUMIF($A:$A,$AM37,IY:IY)</f>
        <v>0</v>
      </c>
      <c r="IZ39" s="602"/>
      <c r="JA39" s="601"/>
      <c r="JB39" s="590">
        <f>SUMIF($A:$A,$AM37,JB:JB)</f>
        <v>0</v>
      </c>
      <c r="JC39" s="602"/>
      <c r="JD39" s="601"/>
      <c r="JE39" s="590">
        <f>SUMIF($A:$A,$AM37,JE:JE)</f>
        <v>0</v>
      </c>
      <c r="JF39" s="602"/>
      <c r="JG39" s="601"/>
      <c r="JH39" s="590">
        <f>SUMIF($A:$A,$AM37,JH:JH)</f>
        <v>0</v>
      </c>
      <c r="JI39" s="602"/>
      <c r="JJ39" s="601"/>
      <c r="JK39" s="590">
        <f>SUMIF($A:$A,$AM37,JK:JK)</f>
        <v>0</v>
      </c>
      <c r="JL39" s="602"/>
      <c r="JM39" s="601"/>
      <c r="JN39" s="590">
        <f>SUMIF($A:$A,$AM37,JN:JN)</f>
        <v>0</v>
      </c>
      <c r="JO39" s="602"/>
      <c r="JP39" s="601"/>
      <c r="JQ39" s="590">
        <f>SUMIF($A:$A,$AM37,JQ:JQ)</f>
        <v>0</v>
      </c>
      <c r="JR39" s="621"/>
    </row>
    <row r="40" spans="6:278" ht="12" customHeight="1" x14ac:dyDescent="0.2">
      <c r="F40" s="940"/>
      <c r="G40" s="942"/>
      <c r="H40" s="610" t="s">
        <v>496</v>
      </c>
      <c r="I40" s="611"/>
      <c r="J40" s="612"/>
      <c r="AM40" s="940"/>
      <c r="AN40" s="941"/>
      <c r="AO40" s="941"/>
      <c r="AP40" s="941"/>
      <c r="AQ40" s="942"/>
      <c r="AR40" s="593" t="s">
        <v>498</v>
      </c>
      <c r="AS40" s="593"/>
      <c r="AT40" s="594"/>
      <c r="AU40" s="594"/>
      <c r="AV40" s="594"/>
      <c r="AW40" s="594"/>
      <c r="AX40" s="594"/>
      <c r="AY40" s="594"/>
      <c r="AZ40" s="594"/>
      <c r="BA40" s="594"/>
      <c r="BB40" s="594"/>
      <c r="BC40" s="594"/>
      <c r="BD40" s="594"/>
      <c r="BE40" s="594"/>
      <c r="BF40" s="594"/>
      <c r="BG40" s="594"/>
      <c r="BH40" s="594"/>
      <c r="BI40" s="594"/>
      <c r="BJ40" s="594"/>
      <c r="BK40" s="594"/>
      <c r="BL40" s="594"/>
      <c r="BM40" s="594"/>
      <c r="BN40" s="594"/>
      <c r="BO40" s="594"/>
      <c r="BP40" s="594"/>
      <c r="BQ40" s="594"/>
      <c r="BR40" s="594"/>
      <c r="BS40" s="594"/>
      <c r="BT40" s="594"/>
      <c r="BU40" s="594"/>
      <c r="BV40" s="594"/>
      <c r="BW40" s="594"/>
      <c r="BX40" s="594"/>
      <c r="BY40" s="594"/>
      <c r="BZ40" s="594"/>
      <c r="CA40" s="594"/>
      <c r="CB40" s="594"/>
      <c r="CC40" s="594"/>
      <c r="CD40" s="594"/>
      <c r="CE40" s="594"/>
      <c r="CF40" s="594"/>
      <c r="CG40" s="594"/>
      <c r="CH40" s="594"/>
      <c r="CI40" s="594"/>
      <c r="CJ40" s="594"/>
      <c r="CK40" s="594"/>
      <c r="CL40" s="594"/>
      <c r="CM40" s="594"/>
      <c r="CN40" s="594"/>
      <c r="CO40" s="594"/>
      <c r="CP40" s="594"/>
      <c r="CQ40" s="594"/>
      <c r="CR40" s="594"/>
      <c r="CS40" s="594"/>
      <c r="CT40" s="594"/>
      <c r="CU40" s="594"/>
      <c r="CV40" s="594"/>
      <c r="CW40" s="594"/>
      <c r="CX40" s="594"/>
      <c r="CY40" s="594"/>
      <c r="CZ40" s="594"/>
      <c r="DA40" s="594"/>
      <c r="DB40" s="594"/>
      <c r="DC40" s="594"/>
      <c r="DD40" s="594"/>
      <c r="DE40" s="594"/>
      <c r="DF40" s="594"/>
      <c r="DG40" s="594"/>
      <c r="DH40" s="594"/>
      <c r="DI40" s="594"/>
      <c r="DJ40" s="594"/>
      <c r="DK40" s="594"/>
      <c r="DL40" s="594"/>
      <c r="DM40" s="594"/>
      <c r="DN40" s="594"/>
      <c r="DO40" s="594"/>
      <c r="DP40" s="594"/>
      <c r="DQ40" s="594"/>
      <c r="DR40" s="594"/>
      <c r="DS40" s="594"/>
      <c r="DT40" s="594"/>
      <c r="DU40" s="594"/>
      <c r="DV40" s="594"/>
      <c r="DW40" s="594"/>
      <c r="DX40" s="594"/>
      <c r="DY40" s="594"/>
      <c r="DZ40" s="594"/>
      <c r="EA40" s="594"/>
      <c r="EB40" s="594"/>
      <c r="EC40" s="594"/>
      <c r="ED40" s="594"/>
      <c r="EE40" s="594"/>
      <c r="EF40" s="594"/>
      <c r="EG40" s="593"/>
      <c r="EH40" s="603"/>
      <c r="EI40" s="626">
        <v>0</v>
      </c>
      <c r="EJ40" s="604"/>
      <c r="EK40" s="606"/>
      <c r="EL40" s="605">
        <f>EI40-EI41+EL39</f>
        <v>0</v>
      </c>
      <c r="EM40" s="607"/>
      <c r="EN40" s="606"/>
      <c r="EO40" s="605">
        <f>EL40+EO39</f>
        <v>0</v>
      </c>
      <c r="EP40" s="607"/>
      <c r="EQ40" s="606"/>
      <c r="ER40" s="605">
        <f>EO40-EO41+ER39</f>
        <v>0</v>
      </c>
      <c r="ES40" s="607"/>
      <c r="ET40" s="606"/>
      <c r="EU40" s="605">
        <f>ER40-ER41+EU39</f>
        <v>0</v>
      </c>
      <c r="EV40" s="607"/>
      <c r="EW40" s="606"/>
      <c r="EX40" s="605">
        <f>EU40-EU41+EX39</f>
        <v>0</v>
      </c>
      <c r="EY40" s="607"/>
      <c r="EZ40" s="606"/>
      <c r="FA40" s="605">
        <f>EX40-EX41+FA39</f>
        <v>0</v>
      </c>
      <c r="FB40" s="607"/>
      <c r="FC40" s="606"/>
      <c r="FD40" s="605">
        <f>FA40-FA41+FD39</f>
        <v>0</v>
      </c>
      <c r="FE40" s="607"/>
      <c r="FF40" s="606"/>
      <c r="FG40" s="605">
        <f>FD40-FD41+FG39</f>
        <v>0</v>
      </c>
      <c r="FH40" s="607"/>
      <c r="FI40" s="606"/>
      <c r="FJ40" s="605">
        <f>FG40-FG41+FJ39</f>
        <v>0</v>
      </c>
      <c r="FK40" s="607"/>
      <c r="FL40" s="606"/>
      <c r="FM40" s="605">
        <f>FJ40-FJ41+FM39</f>
        <v>0</v>
      </c>
      <c r="FN40" s="607"/>
      <c r="FO40" s="606"/>
      <c r="FP40" s="605">
        <f>FM40-FM41+FP39</f>
        <v>0</v>
      </c>
      <c r="FQ40" s="607"/>
      <c r="FR40" s="606"/>
      <c r="FS40" s="605">
        <f>FP40-FP41+FS39</f>
        <v>0</v>
      </c>
      <c r="FT40" s="607"/>
      <c r="FU40" s="606"/>
      <c r="FV40" s="605">
        <f>FS40-FS41+FV39</f>
        <v>0</v>
      </c>
      <c r="FW40" s="607"/>
      <c r="FX40" s="606"/>
      <c r="FY40" s="605">
        <f>FV40-FV41+FY39</f>
        <v>0</v>
      </c>
      <c r="FZ40" s="607"/>
      <c r="GA40" s="606"/>
      <c r="GB40" s="605">
        <f>FY40-FY41+GB39</f>
        <v>0</v>
      </c>
      <c r="GC40" s="607"/>
      <c r="GD40" s="606"/>
      <c r="GE40" s="605">
        <f>GB40-GB41+GE39</f>
        <v>0</v>
      </c>
      <c r="GF40" s="607"/>
      <c r="GG40" s="606"/>
      <c r="GH40" s="605">
        <f>GE40-GE41+GH39</f>
        <v>0</v>
      </c>
      <c r="GI40" s="607"/>
      <c r="GJ40" s="606"/>
      <c r="GK40" s="605">
        <f>GH40-GH41+GK39</f>
        <v>0</v>
      </c>
      <c r="GL40" s="607"/>
      <c r="GM40" s="606"/>
      <c r="GN40" s="605">
        <f>GK40-GK41+GN39</f>
        <v>0</v>
      </c>
      <c r="GO40" s="607"/>
      <c r="GP40" s="606"/>
      <c r="GQ40" s="605">
        <f>GN40-GN41+GQ39</f>
        <v>0</v>
      </c>
      <c r="GR40" s="607"/>
      <c r="GS40" s="606"/>
      <c r="GT40" s="605">
        <f>GQ40-GQ41+GT39</f>
        <v>0</v>
      </c>
      <c r="GU40" s="607"/>
      <c r="GV40" s="606"/>
      <c r="GW40" s="605">
        <f>GT40-GT41+GW39</f>
        <v>0</v>
      </c>
      <c r="GX40" s="607"/>
      <c r="GY40" s="606"/>
      <c r="GZ40" s="605">
        <f>GW40-GW41+GZ39</f>
        <v>0</v>
      </c>
      <c r="HA40" s="607"/>
      <c r="HB40" s="606"/>
      <c r="HC40" s="605">
        <f>GZ40-GZ41+HC39</f>
        <v>0</v>
      </c>
      <c r="HD40" s="607"/>
      <c r="HE40" s="606"/>
      <c r="HF40" s="605">
        <f>HC40-HC41+HF39</f>
        <v>0</v>
      </c>
      <c r="HG40" s="607"/>
      <c r="HH40" s="606"/>
      <c r="HI40" s="605">
        <f>HF40-HF41+HI39</f>
        <v>0</v>
      </c>
      <c r="HJ40" s="607"/>
      <c r="HK40" s="606"/>
      <c r="HL40" s="605">
        <f>HI40-HI41+HL39</f>
        <v>0</v>
      </c>
      <c r="HM40" s="607"/>
      <c r="HN40" s="606"/>
      <c r="HO40" s="605">
        <f>HL40-HL41+HO39</f>
        <v>0</v>
      </c>
      <c r="HP40" s="607"/>
      <c r="HQ40" s="606"/>
      <c r="HR40" s="605">
        <f>HO40-HO41+HR39</f>
        <v>0</v>
      </c>
      <c r="HS40" s="607"/>
      <c r="HT40" s="606"/>
      <c r="HU40" s="605">
        <f>HR40-HR41+HU39</f>
        <v>0</v>
      </c>
      <c r="HV40" s="607"/>
      <c r="HW40" s="606"/>
      <c r="HX40" s="605">
        <f>HU40-HU41+HX39</f>
        <v>-770</v>
      </c>
      <c r="HY40" s="607"/>
      <c r="HZ40" s="606"/>
      <c r="IA40" s="605">
        <f>HX40-HX41+IA39</f>
        <v>-770</v>
      </c>
      <c r="IB40" s="607"/>
      <c r="IC40" s="606"/>
      <c r="ID40" s="605">
        <f>IA40-IA41+ID39</f>
        <v>-770</v>
      </c>
      <c r="IE40" s="607"/>
      <c r="IF40" s="606"/>
      <c r="IG40" s="605">
        <f>ID40-ID41+IG39</f>
        <v>-770</v>
      </c>
      <c r="IH40" s="607"/>
      <c r="II40" s="606"/>
      <c r="IJ40" s="605">
        <f>IG40-IG41+IJ39</f>
        <v>-770</v>
      </c>
      <c r="IK40" s="607"/>
      <c r="IL40" s="606"/>
      <c r="IM40" s="605">
        <f>IJ40-IJ41+IM39</f>
        <v>-770</v>
      </c>
      <c r="IN40" s="607"/>
      <c r="IO40" s="606"/>
      <c r="IP40" s="605">
        <f>IM40-IM41+IP39</f>
        <v>-770</v>
      </c>
      <c r="IQ40" s="607"/>
      <c r="IR40" s="606"/>
      <c r="IS40" s="605">
        <f>IP40-IP41+IS39</f>
        <v>-770</v>
      </c>
      <c r="IT40" s="607"/>
      <c r="IU40" s="606"/>
      <c r="IV40" s="605">
        <f>IS40-IS41+IV39</f>
        <v>-770</v>
      </c>
      <c r="IW40" s="607"/>
      <c r="IX40" s="606"/>
      <c r="IY40" s="605">
        <f>IV40-IV41+IY39</f>
        <v>-770</v>
      </c>
      <c r="IZ40" s="607"/>
      <c r="JA40" s="606"/>
      <c r="JB40" s="605">
        <f>IY40-IY41+JB39</f>
        <v>-770</v>
      </c>
      <c r="JC40" s="607"/>
      <c r="JD40" s="606"/>
      <c r="JE40" s="605">
        <f>JB40-JB41+JE39</f>
        <v>-770</v>
      </c>
      <c r="JF40" s="607"/>
      <c r="JG40" s="606"/>
      <c r="JH40" s="605">
        <f>JE40-JE41+JH39</f>
        <v>-770</v>
      </c>
      <c r="JI40" s="607"/>
      <c r="JJ40" s="606"/>
      <c r="JK40" s="605">
        <f>JH40-JH41+JK39</f>
        <v>-770</v>
      </c>
      <c r="JL40" s="607"/>
      <c r="JM40" s="606"/>
      <c r="JN40" s="605">
        <f>JK40-JK41+JN39</f>
        <v>-770</v>
      </c>
      <c r="JO40" s="607"/>
      <c r="JP40" s="606"/>
      <c r="JQ40" s="605">
        <f>JN40-JN41+JQ39</f>
        <v>-770</v>
      </c>
      <c r="JR40" s="622"/>
    </row>
    <row r="41" spans="6:278" ht="12" customHeight="1" thickBot="1" x14ac:dyDescent="0.25">
      <c r="F41" s="943"/>
      <c r="G41" s="945"/>
      <c r="H41" s="616" t="s">
        <v>494</v>
      </c>
      <c r="I41" s="617"/>
      <c r="J41" s="618"/>
      <c r="AM41" s="943"/>
      <c r="AN41" s="944"/>
      <c r="AO41" s="944"/>
      <c r="AP41" s="944"/>
      <c r="AQ41" s="945"/>
      <c r="AR41" s="632" t="s">
        <v>494</v>
      </c>
      <c r="AS41" s="632"/>
      <c r="AT41" s="633"/>
      <c r="AU41" s="633"/>
      <c r="AV41" s="633"/>
      <c r="AW41" s="633"/>
      <c r="AX41" s="633"/>
      <c r="AY41" s="633"/>
      <c r="AZ41" s="633"/>
      <c r="BA41" s="633"/>
      <c r="BB41" s="633"/>
      <c r="BC41" s="633"/>
      <c r="BD41" s="633"/>
      <c r="BE41" s="633"/>
      <c r="BF41" s="633"/>
      <c r="BG41" s="633"/>
      <c r="BH41" s="633"/>
      <c r="BI41" s="633"/>
      <c r="BJ41" s="633"/>
      <c r="BK41" s="633"/>
      <c r="BL41" s="633"/>
      <c r="BM41" s="633"/>
      <c r="BN41" s="633"/>
      <c r="BO41" s="633"/>
      <c r="BP41" s="633"/>
      <c r="BQ41" s="633"/>
      <c r="BR41" s="633"/>
      <c r="BS41" s="633"/>
      <c r="BT41" s="633"/>
      <c r="BU41" s="633"/>
      <c r="BV41" s="633"/>
      <c r="BW41" s="633"/>
      <c r="BX41" s="633"/>
      <c r="BY41" s="633"/>
      <c r="BZ41" s="633"/>
      <c r="CA41" s="633"/>
      <c r="CB41" s="633"/>
      <c r="CC41" s="633"/>
      <c r="CD41" s="633"/>
      <c r="CE41" s="633"/>
      <c r="CF41" s="633"/>
      <c r="CG41" s="633"/>
      <c r="CH41" s="633"/>
      <c r="CI41" s="633"/>
      <c r="CJ41" s="633"/>
      <c r="CK41" s="633"/>
      <c r="CL41" s="633"/>
      <c r="CM41" s="633"/>
      <c r="CN41" s="633"/>
      <c r="CO41" s="633"/>
      <c r="CP41" s="633"/>
      <c r="CQ41" s="633"/>
      <c r="CR41" s="633"/>
      <c r="CS41" s="633"/>
      <c r="CT41" s="633"/>
      <c r="CU41" s="633"/>
      <c r="CV41" s="633"/>
      <c r="CW41" s="633"/>
      <c r="CX41" s="633"/>
      <c r="CY41" s="633"/>
      <c r="CZ41" s="633"/>
      <c r="DA41" s="633"/>
      <c r="DB41" s="633"/>
      <c r="DC41" s="633"/>
      <c r="DD41" s="633"/>
      <c r="DE41" s="633"/>
      <c r="DF41" s="633"/>
      <c r="DG41" s="633"/>
      <c r="DH41" s="633"/>
      <c r="DI41" s="633"/>
      <c r="DJ41" s="633"/>
      <c r="DK41" s="633"/>
      <c r="DL41" s="633"/>
      <c r="DM41" s="633"/>
      <c r="DN41" s="633"/>
      <c r="DO41" s="633"/>
      <c r="DP41" s="633"/>
      <c r="DQ41" s="633"/>
      <c r="DR41" s="633"/>
      <c r="DS41" s="633"/>
      <c r="DT41" s="633"/>
      <c r="DU41" s="633"/>
      <c r="DV41" s="633"/>
      <c r="DW41" s="633"/>
      <c r="DX41" s="633"/>
      <c r="DY41" s="633"/>
      <c r="DZ41" s="633"/>
      <c r="EA41" s="633"/>
      <c r="EB41" s="633"/>
      <c r="EC41" s="633"/>
      <c r="ED41" s="633"/>
      <c r="EE41" s="633"/>
      <c r="EF41" s="633"/>
      <c r="EG41" s="632"/>
      <c r="EH41" s="634"/>
      <c r="EI41" s="633">
        <f>SUMIF('共和ﾚｻﾞｰ検反出荷ｽｹｼﾞｭｰﾙ '!3:3,EI4,'共和ﾚｻﾞｰ検反出荷ｽｹｼﾞｭｰﾙ '!8:8)</f>
        <v>0</v>
      </c>
      <c r="EJ41" s="635"/>
      <c r="EK41" s="634"/>
      <c r="EL41" s="633">
        <f>SUMIF('共和ﾚｻﾞｰ検反出荷ｽｹｼﾞｭｰﾙ '!3:3,EL4,'共和ﾚｻﾞｰ検反出荷ｽｹｼﾞｭｰﾙ '!8:8)</f>
        <v>0</v>
      </c>
      <c r="EM41" s="635"/>
      <c r="EN41" s="634"/>
      <c r="EO41" s="633">
        <f>SUMIF('共和ﾚｻﾞｰ検反出荷ｽｹｼﾞｭｰﾙ '!3:3,EO4,'共和ﾚｻﾞｰ検反出荷ｽｹｼﾞｭｰﾙ '!8:8)</f>
        <v>0</v>
      </c>
      <c r="EP41" s="635"/>
      <c r="EQ41" s="634"/>
      <c r="ER41" s="633">
        <f>SUMIF('共和ﾚｻﾞｰ検反出荷ｽｹｼﾞｭｰﾙ '!3:3,ER4,'共和ﾚｻﾞｰ検反出荷ｽｹｼﾞｭｰﾙ '!8:8)</f>
        <v>0</v>
      </c>
      <c r="ES41" s="635"/>
      <c r="ET41" s="634"/>
      <c r="EU41" s="633">
        <f>SUMIF('共和ﾚｻﾞｰ検反出荷ｽｹｼﾞｭｰﾙ '!3:3,EU4,'共和ﾚｻﾞｰ検反出荷ｽｹｼﾞｭｰﾙ '!8:8)</f>
        <v>0</v>
      </c>
      <c r="EV41" s="635"/>
      <c r="EW41" s="634"/>
      <c r="EX41" s="633">
        <f>SUMIF('共和ﾚｻﾞｰ検反出荷ｽｹｼﾞｭｰﾙ '!3:3,EX4,'共和ﾚｻﾞｰ検反出荷ｽｹｼﾞｭｰﾙ '!8:8)</f>
        <v>0</v>
      </c>
      <c r="EY41" s="635"/>
      <c r="EZ41" s="634"/>
      <c r="FA41" s="633">
        <f>SUMIF('共和ﾚｻﾞｰ検反出荷ｽｹｼﾞｭｰﾙ '!3:3,FA4,'共和ﾚｻﾞｰ検反出荷ｽｹｼﾞｭｰﾙ '!8:8)</f>
        <v>0</v>
      </c>
      <c r="FB41" s="635"/>
      <c r="FC41" s="634"/>
      <c r="FD41" s="633">
        <f>SUMIF('共和ﾚｻﾞｰ検反出荷ｽｹｼﾞｭｰﾙ '!3:3,FD4,'共和ﾚｻﾞｰ検反出荷ｽｹｼﾞｭｰﾙ '!8:8)</f>
        <v>0</v>
      </c>
      <c r="FE41" s="635"/>
      <c r="FF41" s="634"/>
      <c r="FG41" s="633">
        <f>SUMIF('共和ﾚｻﾞｰ検反出荷ｽｹｼﾞｭｰﾙ '!3:3,FG4,'共和ﾚｻﾞｰ検反出荷ｽｹｼﾞｭｰﾙ '!8:8)</f>
        <v>0</v>
      </c>
      <c r="FH41" s="635"/>
      <c r="FI41" s="634"/>
      <c r="FJ41" s="633">
        <f>SUMIF('共和ﾚｻﾞｰ検反出荷ｽｹｼﾞｭｰﾙ '!3:3,FJ4,'共和ﾚｻﾞｰ検反出荷ｽｹｼﾞｭｰﾙ '!8:8)</f>
        <v>0</v>
      </c>
      <c r="FK41" s="635"/>
      <c r="FL41" s="634"/>
      <c r="FM41" s="633">
        <f>SUMIF('共和ﾚｻﾞｰ検反出荷ｽｹｼﾞｭｰﾙ '!3:3,FM4,'共和ﾚｻﾞｰ検反出荷ｽｹｼﾞｭｰﾙ '!8:8)</f>
        <v>0</v>
      </c>
      <c r="FN41" s="635"/>
      <c r="FO41" s="634"/>
      <c r="FP41" s="633">
        <f>SUMIF('共和ﾚｻﾞｰ検反出荷ｽｹｼﾞｭｰﾙ '!3:3,FP4,'共和ﾚｻﾞｰ検反出荷ｽｹｼﾞｭｰﾙ '!8:8)</f>
        <v>0</v>
      </c>
      <c r="FQ41" s="635"/>
      <c r="FR41" s="634"/>
      <c r="FS41" s="633">
        <f>SUMIF('共和ﾚｻﾞｰ検反出荷ｽｹｼﾞｭｰﾙ '!3:3,FS4,'共和ﾚｻﾞｰ検反出荷ｽｹｼﾞｭｰﾙ '!8:8)</f>
        <v>0</v>
      </c>
      <c r="FT41" s="635"/>
      <c r="FU41" s="634"/>
      <c r="FV41" s="633">
        <f>SUMIF('共和ﾚｻﾞｰ検反出荷ｽｹｼﾞｭｰﾙ '!3:3,FV4,'共和ﾚｻﾞｰ検反出荷ｽｹｼﾞｭｰﾙ '!8:8)</f>
        <v>0</v>
      </c>
      <c r="FW41" s="635"/>
      <c r="FX41" s="634"/>
      <c r="FY41" s="633">
        <f>SUMIF('共和ﾚｻﾞｰ検反出荷ｽｹｼﾞｭｰﾙ '!3:3,FY4,'共和ﾚｻﾞｰ検反出荷ｽｹｼﾞｭｰﾙ '!8:8)</f>
        <v>0</v>
      </c>
      <c r="FZ41" s="635"/>
      <c r="GA41" s="634"/>
      <c r="GB41" s="633">
        <f>SUMIF('共和ﾚｻﾞｰ検反出荷ｽｹｼﾞｭｰﾙ '!3:3,GB4,'共和ﾚｻﾞｰ検反出荷ｽｹｼﾞｭｰﾙ '!8:8)</f>
        <v>0</v>
      </c>
      <c r="GC41" s="635"/>
      <c r="GD41" s="634"/>
      <c r="GE41" s="633">
        <f>SUMIF('共和ﾚｻﾞｰ検反出荷ｽｹｼﾞｭｰﾙ '!3:3,GE4,'共和ﾚｻﾞｰ検反出荷ｽｹｼﾞｭｰﾙ '!8:8)</f>
        <v>0</v>
      </c>
      <c r="GF41" s="635"/>
      <c r="GG41" s="634"/>
      <c r="GH41" s="633">
        <f>SUMIF('共和ﾚｻﾞｰ検反出荷ｽｹｼﾞｭｰﾙ '!3:3,GH4,'共和ﾚｻﾞｰ検反出荷ｽｹｼﾞｭｰﾙ '!8:8)</f>
        <v>0</v>
      </c>
      <c r="GI41" s="635"/>
      <c r="GJ41" s="634"/>
      <c r="GK41" s="633">
        <f>SUMIF('共和ﾚｻﾞｰ検反出荷ｽｹｼﾞｭｰﾙ '!3:3,GK4,'共和ﾚｻﾞｰ検反出荷ｽｹｼﾞｭｰﾙ '!8:8)</f>
        <v>0</v>
      </c>
      <c r="GL41" s="635"/>
      <c r="GM41" s="634"/>
      <c r="GN41" s="633">
        <f>SUMIF('共和ﾚｻﾞｰ検反出荷ｽｹｼﾞｭｰﾙ '!3:3,GN4,'共和ﾚｻﾞｰ検反出荷ｽｹｼﾞｭｰﾙ '!8:8)</f>
        <v>0</v>
      </c>
      <c r="GO41" s="635"/>
      <c r="GP41" s="634"/>
      <c r="GQ41" s="633">
        <f>SUMIF('共和ﾚｻﾞｰ検反出荷ｽｹｼﾞｭｰﾙ '!3:3,GQ4,'共和ﾚｻﾞｰ検反出荷ｽｹｼﾞｭｰﾙ '!8:8)</f>
        <v>0</v>
      </c>
      <c r="GR41" s="635"/>
      <c r="GS41" s="634"/>
      <c r="GT41" s="633">
        <f>SUMIF('共和ﾚｻﾞｰ検反出荷ｽｹｼﾞｭｰﾙ '!3:3,GT4,'共和ﾚｻﾞｰ検反出荷ｽｹｼﾞｭｰﾙ '!8:8)</f>
        <v>0</v>
      </c>
      <c r="GU41" s="635"/>
      <c r="GV41" s="634"/>
      <c r="GW41" s="633">
        <f>SUMIF('共和ﾚｻﾞｰ検反出荷ｽｹｼﾞｭｰﾙ '!3:3,GW4,'共和ﾚｻﾞｰ検反出荷ｽｹｼﾞｭｰﾙ '!8:8)</f>
        <v>0</v>
      </c>
      <c r="GX41" s="635"/>
      <c r="GY41" s="634"/>
      <c r="GZ41" s="633">
        <f>SUMIF('共和ﾚｻﾞｰ検反出荷ｽｹｼﾞｭｰﾙ '!3:3,GZ4,'共和ﾚｻﾞｰ検反出荷ｽｹｼﾞｭｰﾙ '!8:8)</f>
        <v>0</v>
      </c>
      <c r="HA41" s="635"/>
      <c r="HB41" s="634"/>
      <c r="HC41" s="633">
        <f>SUMIF('共和ﾚｻﾞｰ検反出荷ｽｹｼﾞｭｰﾙ '!3:3,HC4,'共和ﾚｻﾞｰ検反出荷ｽｹｼﾞｭｰﾙ '!8:8)</f>
        <v>0</v>
      </c>
      <c r="HD41" s="635"/>
      <c r="HE41" s="634"/>
      <c r="HF41" s="633">
        <f>SUMIF('共和ﾚｻﾞｰ検反出荷ｽｹｼﾞｭｰﾙ '!3:3,HF4,'共和ﾚｻﾞｰ検反出荷ｽｹｼﾞｭｰﾙ '!8:8)</f>
        <v>0</v>
      </c>
      <c r="HG41" s="635"/>
      <c r="HH41" s="634"/>
      <c r="HI41" s="633">
        <f>SUMIF('共和ﾚｻﾞｰ検反出荷ｽｹｼﾞｭｰﾙ '!3:3,HI4,'共和ﾚｻﾞｰ検反出荷ｽｹｼﾞｭｰﾙ '!8:8)</f>
        <v>0</v>
      </c>
      <c r="HJ41" s="635"/>
      <c r="HK41" s="634"/>
      <c r="HL41" s="633">
        <f>SUMIF('共和ﾚｻﾞｰ検反出荷ｽｹｼﾞｭｰﾙ '!3:3,HL4,'共和ﾚｻﾞｰ検反出荷ｽｹｼﾞｭｰﾙ '!8:8)</f>
        <v>0</v>
      </c>
      <c r="HM41" s="635"/>
      <c r="HN41" s="634"/>
      <c r="HO41" s="633">
        <f>SUMIF('共和ﾚｻﾞｰ検反出荷ｽｹｼﾞｭｰﾙ '!3:3,HO4,'共和ﾚｻﾞｰ検反出荷ｽｹｼﾞｭｰﾙ '!8:8)</f>
        <v>0</v>
      </c>
      <c r="HP41" s="635"/>
      <c r="HQ41" s="634"/>
      <c r="HR41" s="633">
        <f>SUMIF('共和ﾚｻﾞｰ検反出荷ｽｹｼﾞｭｰﾙ '!3:3,HR4,'共和ﾚｻﾞｰ検反出荷ｽｹｼﾞｭｰﾙ '!8:8)</f>
        <v>0</v>
      </c>
      <c r="HS41" s="635"/>
      <c r="HT41" s="634"/>
      <c r="HU41" s="633">
        <f>SUMIF('共和ﾚｻﾞｰ検反出荷ｽｹｼﾞｭｰﾙ '!3:3,HU4,'共和ﾚｻﾞｰ検反出荷ｽｹｼﾞｭｰﾙ '!8:8)</f>
        <v>770</v>
      </c>
      <c r="HV41" s="635"/>
      <c r="HW41" s="634"/>
      <c r="HX41" s="633">
        <f>SUMIF('共和ﾚｻﾞｰ検反出荷ｽｹｼﾞｭｰﾙ '!3:3,HX4,'共和ﾚｻﾞｰ検反出荷ｽｹｼﾞｭｰﾙ '!8:8)</f>
        <v>0</v>
      </c>
      <c r="HY41" s="635"/>
      <c r="HZ41" s="634"/>
      <c r="IA41" s="633">
        <f>SUMIF('共和ﾚｻﾞｰ検反出荷ｽｹｼﾞｭｰﾙ '!3:3,IA4,'共和ﾚｻﾞｰ検反出荷ｽｹｼﾞｭｰﾙ '!8:8)</f>
        <v>0</v>
      </c>
      <c r="IB41" s="635"/>
      <c r="IC41" s="634"/>
      <c r="ID41" s="633">
        <f>SUMIF('共和ﾚｻﾞｰ検反出荷ｽｹｼﾞｭｰﾙ '!3:3,ID4,'共和ﾚｻﾞｰ検反出荷ｽｹｼﾞｭｰﾙ '!8:8)</f>
        <v>0</v>
      </c>
      <c r="IE41" s="635"/>
      <c r="IF41" s="634"/>
      <c r="IG41" s="633">
        <f>SUMIF('共和ﾚｻﾞｰ検反出荷ｽｹｼﾞｭｰﾙ '!3:3,IG4,'共和ﾚｻﾞｰ検反出荷ｽｹｼﾞｭｰﾙ '!8:8)</f>
        <v>0</v>
      </c>
      <c r="IH41" s="635"/>
      <c r="II41" s="634"/>
      <c r="IJ41" s="633">
        <f>SUMIF('共和ﾚｻﾞｰ検反出荷ｽｹｼﾞｭｰﾙ '!3:3,IJ4,'共和ﾚｻﾞｰ検反出荷ｽｹｼﾞｭｰﾙ '!8:8)</f>
        <v>0</v>
      </c>
      <c r="IK41" s="635"/>
      <c r="IL41" s="634"/>
      <c r="IM41" s="633">
        <f>SUMIF('共和ﾚｻﾞｰ検反出荷ｽｹｼﾞｭｰﾙ '!3:3,IM4,'共和ﾚｻﾞｰ検反出荷ｽｹｼﾞｭｰﾙ '!8:8)</f>
        <v>0</v>
      </c>
      <c r="IN41" s="635"/>
      <c r="IO41" s="634"/>
      <c r="IP41" s="633">
        <f>SUMIF('共和ﾚｻﾞｰ検反出荷ｽｹｼﾞｭｰﾙ '!3:3,IP4,'共和ﾚｻﾞｰ検反出荷ｽｹｼﾞｭｰﾙ '!8:8)</f>
        <v>0</v>
      </c>
      <c r="IQ41" s="635"/>
      <c r="IR41" s="634"/>
      <c r="IS41" s="633">
        <f>SUMIF('共和ﾚｻﾞｰ検反出荷ｽｹｼﾞｭｰﾙ '!3:3,IS4,'共和ﾚｻﾞｰ検反出荷ｽｹｼﾞｭｰﾙ '!8:8)</f>
        <v>0</v>
      </c>
      <c r="IT41" s="635"/>
      <c r="IU41" s="634"/>
      <c r="IV41" s="633">
        <f>SUMIF('共和ﾚｻﾞｰ検反出荷ｽｹｼﾞｭｰﾙ '!3:3,IV4,'共和ﾚｻﾞｰ検反出荷ｽｹｼﾞｭｰﾙ '!8:8)</f>
        <v>0</v>
      </c>
      <c r="IW41" s="635"/>
      <c r="IX41" s="634"/>
      <c r="IY41" s="633">
        <f>SUMIF('共和ﾚｻﾞｰ検反出荷ｽｹｼﾞｭｰﾙ '!3:3,IY4,'共和ﾚｻﾞｰ検反出荷ｽｹｼﾞｭｰﾙ '!8:8)</f>
        <v>0</v>
      </c>
      <c r="IZ41" s="635"/>
      <c r="JA41" s="634"/>
      <c r="JB41" s="633">
        <f>SUMIF('共和ﾚｻﾞｰ検反出荷ｽｹｼﾞｭｰﾙ '!3:3,JB4,'共和ﾚｻﾞｰ検反出荷ｽｹｼﾞｭｰﾙ '!8:8)</f>
        <v>0</v>
      </c>
      <c r="JC41" s="635"/>
      <c r="JD41" s="634"/>
      <c r="JE41" s="633">
        <f>SUMIF('共和ﾚｻﾞｰ検反出荷ｽｹｼﾞｭｰﾙ '!3:3,JE4,'共和ﾚｻﾞｰ検反出荷ｽｹｼﾞｭｰﾙ '!8:8)</f>
        <v>0</v>
      </c>
      <c r="JF41" s="635"/>
      <c r="JG41" s="634"/>
      <c r="JH41" s="633">
        <f>SUMIF('共和ﾚｻﾞｰ検反出荷ｽｹｼﾞｭｰﾙ '!3:3,JH4,'共和ﾚｻﾞｰ検反出荷ｽｹｼﾞｭｰﾙ '!8:8)</f>
        <v>0</v>
      </c>
      <c r="JI41" s="635"/>
      <c r="JJ41" s="634"/>
      <c r="JK41" s="633">
        <f>SUMIF('共和ﾚｻﾞｰ検反出荷ｽｹｼﾞｭｰﾙ '!3:3,JK4,'共和ﾚｻﾞｰ検反出荷ｽｹｼﾞｭｰﾙ '!8:8)</f>
        <v>0</v>
      </c>
      <c r="JL41" s="635"/>
      <c r="JM41" s="634"/>
      <c r="JN41" s="633">
        <f>SUMIF('共和ﾚｻﾞｰ検反出荷ｽｹｼﾞｭｰﾙ '!3:3,JN4,'共和ﾚｻﾞｰ検反出荷ｽｹｼﾞｭｰﾙ '!8:8)</f>
        <v>0</v>
      </c>
      <c r="JO41" s="635"/>
      <c r="JP41" s="634"/>
      <c r="JQ41" s="633">
        <f>SUMIF('共和ﾚｻﾞｰ検反出荷ｽｹｼﾞｭｰﾙ '!3:3,JQ4,'共和ﾚｻﾞｰ検反出荷ｽｹｼﾞｭｰﾙ '!8:8)</f>
        <v>0</v>
      </c>
      <c r="JR41" s="636"/>
    </row>
    <row r="42" spans="6:278" ht="12" customHeight="1" thickTop="1" x14ac:dyDescent="0.2">
      <c r="F42" s="937">
        <v>1300</v>
      </c>
      <c r="G42" s="939"/>
      <c r="H42" s="613" t="s">
        <v>492</v>
      </c>
      <c r="I42" s="614"/>
      <c r="J42" s="615"/>
      <c r="AM42" s="937">
        <v>1300</v>
      </c>
      <c r="AN42" s="938"/>
      <c r="AO42" s="938"/>
      <c r="AP42" s="938"/>
      <c r="AQ42" s="939"/>
      <c r="AR42" s="595" t="s">
        <v>492</v>
      </c>
      <c r="AS42" s="595"/>
      <c r="AT42" s="596"/>
      <c r="AU42" s="596"/>
      <c r="AV42" s="596"/>
      <c r="AW42" s="596"/>
      <c r="AX42" s="596"/>
      <c r="AY42" s="596"/>
      <c r="AZ42" s="596"/>
      <c r="BA42" s="596"/>
      <c r="BB42" s="596"/>
      <c r="BC42" s="596"/>
      <c r="BD42" s="596"/>
      <c r="BE42" s="596"/>
      <c r="BF42" s="596"/>
      <c r="BG42" s="596"/>
      <c r="BH42" s="596"/>
      <c r="BI42" s="596"/>
      <c r="BJ42" s="596"/>
      <c r="BK42" s="596"/>
      <c r="BL42" s="596"/>
      <c r="BM42" s="596"/>
      <c r="BN42" s="596"/>
      <c r="BO42" s="596"/>
      <c r="BP42" s="596"/>
      <c r="BQ42" s="596"/>
      <c r="BR42" s="596"/>
      <c r="BS42" s="596"/>
      <c r="BT42" s="596"/>
      <c r="BU42" s="596"/>
      <c r="BV42" s="596"/>
      <c r="BW42" s="596"/>
      <c r="BX42" s="596"/>
      <c r="BY42" s="596"/>
      <c r="BZ42" s="596"/>
      <c r="CA42" s="596"/>
      <c r="CB42" s="596"/>
      <c r="CC42" s="596"/>
      <c r="CD42" s="596"/>
      <c r="CE42" s="596"/>
      <c r="CF42" s="596"/>
      <c r="CG42" s="596"/>
      <c r="CH42" s="596"/>
      <c r="CI42" s="596"/>
      <c r="CJ42" s="596"/>
      <c r="CK42" s="596"/>
      <c r="CL42" s="596"/>
      <c r="CM42" s="596"/>
      <c r="CN42" s="596"/>
      <c r="CO42" s="596"/>
      <c r="CP42" s="596"/>
      <c r="CQ42" s="596"/>
      <c r="CR42" s="596"/>
      <c r="CS42" s="596"/>
      <c r="CT42" s="596"/>
      <c r="CU42" s="596"/>
      <c r="CV42" s="596"/>
      <c r="CW42" s="596"/>
      <c r="CX42" s="596"/>
      <c r="CY42" s="596"/>
      <c r="CZ42" s="596"/>
      <c r="DA42" s="596"/>
      <c r="DB42" s="596"/>
      <c r="DC42" s="596"/>
      <c r="DD42" s="596"/>
      <c r="DE42" s="596"/>
      <c r="DF42" s="596"/>
      <c r="DG42" s="596"/>
      <c r="DH42" s="596"/>
      <c r="DI42" s="596"/>
      <c r="DJ42" s="596"/>
      <c r="DK42" s="596"/>
      <c r="DL42" s="596"/>
      <c r="DM42" s="596"/>
      <c r="DN42" s="596"/>
      <c r="DO42" s="596"/>
      <c r="DP42" s="596"/>
      <c r="DQ42" s="596"/>
      <c r="DR42" s="596"/>
      <c r="DS42" s="596"/>
      <c r="DT42" s="596"/>
      <c r="DU42" s="596"/>
      <c r="DV42" s="596"/>
      <c r="DW42" s="596"/>
      <c r="DX42" s="596"/>
      <c r="DY42" s="596"/>
      <c r="DZ42" s="596"/>
      <c r="EA42" s="596"/>
      <c r="EB42" s="596"/>
      <c r="EC42" s="596"/>
      <c r="ED42" s="596"/>
      <c r="EE42" s="596"/>
      <c r="EF42" s="596"/>
      <c r="EG42" s="595"/>
      <c r="EH42" s="597"/>
      <c r="EI42" s="596">
        <f ca="1">SUMIF(ＥＣ!$AP$61:$AQ$65,$AM42,ＥＣ!EI$61:EI$65)</f>
        <v>0</v>
      </c>
      <c r="EJ42" s="598"/>
      <c r="EK42" s="597"/>
      <c r="EL42" s="596">
        <f ca="1">SUMIF(ＥＣ!$AP$61:$AQ$65,$AM42,ＥＣ!EL$61:EL$65)</f>
        <v>0</v>
      </c>
      <c r="EM42" s="598"/>
      <c r="EN42" s="597"/>
      <c r="EO42" s="596">
        <f ca="1">SUMIF(ＥＣ!$AP$61:$AQ$65,$AM42,ＥＣ!EO$61:EO$65)</f>
        <v>0</v>
      </c>
      <c r="EP42" s="598"/>
      <c r="EQ42" s="597"/>
      <c r="ER42" s="596">
        <f ca="1">SUMIF(ＥＣ!$AP$61:$AQ$65,$AM42,ＥＣ!ER$61:ER$65)</f>
        <v>0</v>
      </c>
      <c r="ES42" s="598"/>
      <c r="ET42" s="597"/>
      <c r="EU42" s="596">
        <f ca="1">SUMIF(ＥＣ!$AP$61:$AQ$65,$AM42,ＥＣ!EU$61:EU$65)</f>
        <v>0</v>
      </c>
      <c r="EV42" s="598"/>
      <c r="EW42" s="597"/>
      <c r="EX42" s="596">
        <f ca="1">SUMIF(ＥＣ!$AP$61:$AQ$65,$AM42,ＥＣ!EX$61:EX$65)</f>
        <v>0</v>
      </c>
      <c r="EY42" s="598"/>
      <c r="EZ42" s="597"/>
      <c r="FA42" s="596">
        <f ca="1">SUMIF(ＥＣ!$AP$61:$AQ$65,$AM42,ＥＣ!FA$61:FA$65)</f>
        <v>0</v>
      </c>
      <c r="FB42" s="598"/>
      <c r="FC42" s="597"/>
      <c r="FD42" s="596">
        <f ca="1">SUMIF(ＥＣ!$AP$61:$AQ$65,$AM42,ＥＣ!FD$61:FD$65)</f>
        <v>0</v>
      </c>
      <c r="FE42" s="598"/>
      <c r="FF42" s="597"/>
      <c r="FG42" s="596">
        <f ca="1">SUMIF(ＥＣ!$AP$61:$AQ$65,$AM42,ＥＣ!FG$61:FG$65)</f>
        <v>0</v>
      </c>
      <c r="FH42" s="598"/>
      <c r="FI42" s="597"/>
      <c r="FJ42" s="596">
        <f ca="1">SUMIF(ＥＣ!$AP$61:$AQ$65,$AM42,ＥＣ!FJ$61:FJ$65)</f>
        <v>0</v>
      </c>
      <c r="FK42" s="598"/>
      <c r="FL42" s="597"/>
      <c r="FM42" s="596">
        <f ca="1">SUMIF(ＥＣ!$AP$61:$AQ$65,$AM42,ＥＣ!FM$61:FM$65)</f>
        <v>0</v>
      </c>
      <c r="FN42" s="598"/>
      <c r="FO42" s="597"/>
      <c r="FP42" s="596">
        <f ca="1">SUMIF(ＥＣ!$AP$61:$AQ$65,$AM42,ＥＣ!FP$61:FP$65)</f>
        <v>0</v>
      </c>
      <c r="FQ42" s="598"/>
      <c r="FR42" s="597"/>
      <c r="FS42" s="596">
        <f ca="1">SUMIF(ＥＣ!$AP$61:$AQ$65,$AM42,ＥＣ!FS$61:FS$65)</f>
        <v>0</v>
      </c>
      <c r="FT42" s="598"/>
      <c r="FU42" s="597"/>
      <c r="FV42" s="596">
        <f ca="1">SUMIF(ＥＣ!$AP$61:$AQ$65,$AM42,ＥＣ!FV$61:FV$65)</f>
        <v>0</v>
      </c>
      <c r="FW42" s="598"/>
      <c r="FX42" s="597"/>
      <c r="FY42" s="596">
        <f ca="1">SUMIF(ＥＣ!$AP$61:$AQ$65,$AM42,ＥＣ!FY$61:FY$65)</f>
        <v>0</v>
      </c>
      <c r="FZ42" s="598"/>
      <c r="GA42" s="597"/>
      <c r="GB42" s="596">
        <f ca="1">SUMIF(ＥＣ!$AP$61:$AQ$65,$AM42,ＥＣ!GB$61:GB$65)</f>
        <v>0</v>
      </c>
      <c r="GC42" s="598"/>
      <c r="GD42" s="597"/>
      <c r="GE42" s="596">
        <f ca="1">SUMIF(ＥＣ!$AP$61:$AQ$65,$AM42,ＥＣ!GE$61:GE$65)</f>
        <v>0</v>
      </c>
      <c r="GF42" s="598"/>
      <c r="GG42" s="597"/>
      <c r="GH42" s="596">
        <f ca="1">SUMIF(ＥＣ!$AP$61:$AQ$65,$AM42,ＥＣ!GH$61:GH$65)</f>
        <v>0</v>
      </c>
      <c r="GI42" s="598"/>
      <c r="GJ42" s="597"/>
      <c r="GK42" s="596">
        <f ca="1">SUMIF(ＥＣ!$AP$61:$AQ$65,$AM42,ＥＣ!GK$61:GK$65)</f>
        <v>0</v>
      </c>
      <c r="GL42" s="598"/>
      <c r="GM42" s="597"/>
      <c r="GN42" s="596">
        <f ca="1">SUMIF(ＥＣ!$AP$61:$AQ$65,$AM42,ＥＣ!GN$61:GN$65)</f>
        <v>0</v>
      </c>
      <c r="GO42" s="598"/>
      <c r="GP42" s="597"/>
      <c r="GQ42" s="596">
        <f ca="1">SUMIF(ＥＣ!$AP$61:$AQ$65,$AM42,ＥＣ!GQ$61:GQ$65)</f>
        <v>0</v>
      </c>
      <c r="GR42" s="598"/>
      <c r="GS42" s="597"/>
      <c r="GT42" s="596">
        <f>ＥＣ!GT63</f>
        <v>0</v>
      </c>
      <c r="GU42" s="598"/>
      <c r="GV42" s="597"/>
      <c r="GW42" s="596">
        <f>ＥＣ!GW63</f>
        <v>0</v>
      </c>
      <c r="GX42" s="598"/>
      <c r="GY42" s="597"/>
      <c r="GZ42" s="596">
        <f>ＥＣ!GZ63</f>
        <v>0</v>
      </c>
      <c r="HA42" s="598"/>
      <c r="HB42" s="597"/>
      <c r="HC42" s="596">
        <f>ＥＣ!HC63</f>
        <v>0</v>
      </c>
      <c r="HD42" s="598"/>
      <c r="HE42" s="597"/>
      <c r="HF42" s="596">
        <f>ＥＣ!HF63</f>
        <v>0</v>
      </c>
      <c r="HG42" s="598"/>
      <c r="HH42" s="597"/>
      <c r="HI42" s="596">
        <f>ＥＣ!HI63</f>
        <v>0</v>
      </c>
      <c r="HJ42" s="598"/>
      <c r="HK42" s="597"/>
      <c r="HL42" s="596">
        <f>ＥＣ!HL63</f>
        <v>0</v>
      </c>
      <c r="HM42" s="598"/>
      <c r="HN42" s="597"/>
      <c r="HO42" s="596">
        <f>ＥＣ!HO63</f>
        <v>0</v>
      </c>
      <c r="HP42" s="598"/>
      <c r="HQ42" s="597"/>
      <c r="HR42" s="596">
        <f>ＥＣ!HR63</f>
        <v>0</v>
      </c>
      <c r="HS42" s="598"/>
      <c r="HT42" s="597"/>
      <c r="HU42" s="596">
        <f>ＥＣ!HU63</f>
        <v>0</v>
      </c>
      <c r="HV42" s="598"/>
      <c r="HW42" s="597"/>
      <c r="HX42" s="596">
        <f>ＥＣ!HX63</f>
        <v>0</v>
      </c>
      <c r="HY42" s="598"/>
      <c r="HZ42" s="597"/>
      <c r="IA42" s="596">
        <f>ＥＣ!IA63</f>
        <v>0</v>
      </c>
      <c r="IB42" s="598"/>
      <c r="IC42" s="597"/>
      <c r="ID42" s="596">
        <f>ＥＣ!ID63</f>
        <v>0</v>
      </c>
      <c r="IE42" s="598"/>
      <c r="IF42" s="597"/>
      <c r="IG42" s="596">
        <f>ＥＣ!IG63</f>
        <v>0</v>
      </c>
      <c r="IH42" s="598"/>
      <c r="II42" s="597"/>
      <c r="IJ42" s="596">
        <f>ＥＣ!IJ63</f>
        <v>0</v>
      </c>
      <c r="IK42" s="598"/>
      <c r="IL42" s="597"/>
      <c r="IM42" s="596">
        <f>ＥＣ!IM63</f>
        <v>0</v>
      </c>
      <c r="IN42" s="598"/>
      <c r="IO42" s="597"/>
      <c r="IP42" s="596">
        <f>ＥＣ!IP63</f>
        <v>0</v>
      </c>
      <c r="IQ42" s="598"/>
      <c r="IR42" s="597"/>
      <c r="IS42" s="596">
        <f>ＥＣ!IS63</f>
        <v>0</v>
      </c>
      <c r="IT42" s="598"/>
      <c r="IU42" s="597"/>
      <c r="IV42" s="596">
        <f>ＥＣ!IV63</f>
        <v>0</v>
      </c>
      <c r="IW42" s="598"/>
      <c r="IX42" s="597"/>
      <c r="IY42" s="596">
        <f>ＥＣ!IY63</f>
        <v>0</v>
      </c>
      <c r="IZ42" s="598"/>
      <c r="JA42" s="597"/>
      <c r="JB42" s="596">
        <f>ＥＣ!JB63</f>
        <v>0</v>
      </c>
      <c r="JC42" s="598"/>
      <c r="JD42" s="597"/>
      <c r="JE42" s="596">
        <f>ＥＣ!JE63</f>
        <v>0</v>
      </c>
      <c r="JF42" s="598"/>
      <c r="JG42" s="597"/>
      <c r="JH42" s="596">
        <f>ＥＣ!JH63</f>
        <v>0</v>
      </c>
      <c r="JI42" s="598"/>
      <c r="JJ42" s="597"/>
      <c r="JK42" s="596">
        <f>ＥＣ!JK63</f>
        <v>0</v>
      </c>
      <c r="JL42" s="598"/>
      <c r="JM42" s="597"/>
      <c r="JN42" s="596">
        <f>ＥＣ!JN63</f>
        <v>0</v>
      </c>
      <c r="JO42" s="598"/>
      <c r="JP42" s="597"/>
      <c r="JQ42" s="596">
        <f>ＥＣ!JQ63</f>
        <v>0</v>
      </c>
      <c r="JR42" s="619"/>
    </row>
    <row r="43" spans="6:278" ht="12" customHeight="1" x14ac:dyDescent="0.2">
      <c r="F43" s="940"/>
      <c r="G43" s="942"/>
      <c r="H43" s="610" t="s">
        <v>495</v>
      </c>
      <c r="I43" s="611"/>
      <c r="J43" s="612"/>
      <c r="AM43" s="940"/>
      <c r="AN43" s="941"/>
      <c r="AO43" s="941"/>
      <c r="AP43" s="941"/>
      <c r="AQ43" s="942"/>
      <c r="AR43" s="591" t="s">
        <v>495</v>
      </c>
      <c r="AS43" s="591"/>
      <c r="AT43" s="592"/>
      <c r="AU43" s="592"/>
      <c r="AV43" s="592"/>
      <c r="AW43" s="592"/>
      <c r="AX43" s="592"/>
      <c r="AY43" s="592"/>
      <c r="AZ43" s="592"/>
      <c r="BA43" s="592"/>
      <c r="BB43" s="592"/>
      <c r="BC43" s="592"/>
      <c r="BD43" s="592"/>
      <c r="BE43" s="592"/>
      <c r="BF43" s="592"/>
      <c r="BG43" s="592"/>
      <c r="BH43" s="592"/>
      <c r="BI43" s="592"/>
      <c r="BJ43" s="592"/>
      <c r="BK43" s="592"/>
      <c r="BL43" s="592"/>
      <c r="BM43" s="592"/>
      <c r="BN43" s="592"/>
      <c r="BO43" s="592"/>
      <c r="BP43" s="592"/>
      <c r="BQ43" s="592"/>
      <c r="BR43" s="592"/>
      <c r="BS43" s="592"/>
      <c r="BT43" s="592"/>
      <c r="BU43" s="592"/>
      <c r="BV43" s="592"/>
      <c r="BW43" s="592"/>
      <c r="BX43" s="592"/>
      <c r="BY43" s="592"/>
      <c r="BZ43" s="592"/>
      <c r="CA43" s="592"/>
      <c r="CB43" s="592"/>
      <c r="CC43" s="592"/>
      <c r="CD43" s="592"/>
      <c r="CE43" s="592"/>
      <c r="CF43" s="592"/>
      <c r="CG43" s="592"/>
      <c r="CH43" s="592"/>
      <c r="CI43" s="592"/>
      <c r="CJ43" s="592"/>
      <c r="CK43" s="592"/>
      <c r="CL43" s="592"/>
      <c r="CM43" s="592"/>
      <c r="CN43" s="592"/>
      <c r="CO43" s="592"/>
      <c r="CP43" s="592"/>
      <c r="CQ43" s="592"/>
      <c r="CR43" s="592"/>
      <c r="CS43" s="592"/>
      <c r="CT43" s="592"/>
      <c r="CU43" s="592"/>
      <c r="CV43" s="592"/>
      <c r="CW43" s="592"/>
      <c r="CX43" s="592"/>
      <c r="CY43" s="592"/>
      <c r="CZ43" s="592"/>
      <c r="DA43" s="592"/>
      <c r="DB43" s="592"/>
      <c r="DC43" s="592"/>
      <c r="DD43" s="592"/>
      <c r="DE43" s="592"/>
      <c r="DF43" s="592"/>
      <c r="DG43" s="592"/>
      <c r="DH43" s="592"/>
      <c r="DI43" s="592"/>
      <c r="DJ43" s="592"/>
      <c r="DK43" s="592"/>
      <c r="DL43" s="592"/>
      <c r="DM43" s="592"/>
      <c r="DN43" s="592"/>
      <c r="DO43" s="592"/>
      <c r="DP43" s="592"/>
      <c r="DQ43" s="592"/>
      <c r="DR43" s="592"/>
      <c r="DS43" s="592"/>
      <c r="DT43" s="592"/>
      <c r="DU43" s="592"/>
      <c r="DV43" s="592"/>
      <c r="DW43" s="592"/>
      <c r="DX43" s="592"/>
      <c r="DY43" s="592"/>
      <c r="DZ43" s="592"/>
      <c r="EA43" s="592"/>
      <c r="EB43" s="592"/>
      <c r="EC43" s="592"/>
      <c r="ED43" s="592"/>
      <c r="EE43" s="592"/>
      <c r="EF43" s="592"/>
      <c r="EG43" s="591"/>
      <c r="EH43" s="599"/>
      <c r="EI43" s="592">
        <f ca="1">EI42</f>
        <v>0</v>
      </c>
      <c r="EJ43" s="600"/>
      <c r="EK43" s="599"/>
      <c r="EL43" s="592">
        <f ca="1">EI43-EI44+EL42</f>
        <v>0</v>
      </c>
      <c r="EM43" s="600"/>
      <c r="EN43" s="599"/>
      <c r="EO43" s="592">
        <f ca="1">EL43-EL44+EO42</f>
        <v>0</v>
      </c>
      <c r="EP43" s="600"/>
      <c r="EQ43" s="599"/>
      <c r="ER43" s="592">
        <f ca="1">EO43-EO44+ER42</f>
        <v>0</v>
      </c>
      <c r="ES43" s="600"/>
      <c r="ET43" s="599"/>
      <c r="EU43" s="592">
        <f ca="1">ER43-ER44+EU42</f>
        <v>0</v>
      </c>
      <c r="EV43" s="600"/>
      <c r="EW43" s="599"/>
      <c r="EX43" s="592">
        <f ca="1">EU43-EU44+EX42</f>
        <v>0</v>
      </c>
      <c r="EY43" s="600"/>
      <c r="EZ43" s="599"/>
      <c r="FA43" s="592">
        <f ca="1">EX43-EX44+FA42</f>
        <v>0</v>
      </c>
      <c r="FB43" s="600"/>
      <c r="FC43" s="599"/>
      <c r="FD43" s="592">
        <f ca="1">FA43-FA44+FD42</f>
        <v>0</v>
      </c>
      <c r="FE43" s="600"/>
      <c r="FF43" s="599"/>
      <c r="FG43" s="592">
        <f ca="1">FD43-FD44+FG42</f>
        <v>0</v>
      </c>
      <c r="FH43" s="600"/>
      <c r="FI43" s="599"/>
      <c r="FJ43" s="592">
        <f ca="1">FG43-FG44+FJ42</f>
        <v>0</v>
      </c>
      <c r="FK43" s="600"/>
      <c r="FL43" s="599"/>
      <c r="FM43" s="592">
        <f ca="1">FJ43-FJ44+FM42</f>
        <v>0</v>
      </c>
      <c r="FN43" s="600"/>
      <c r="FO43" s="599"/>
      <c r="FP43" s="592">
        <f ca="1">FM43-FM44+FP42</f>
        <v>0</v>
      </c>
      <c r="FQ43" s="600"/>
      <c r="FR43" s="599"/>
      <c r="FS43" s="592">
        <f ca="1">FP43-FP44+FS42</f>
        <v>0</v>
      </c>
      <c r="FT43" s="600"/>
      <c r="FU43" s="599"/>
      <c r="FV43" s="592">
        <f ca="1">FS43-FS44+FV42</f>
        <v>0</v>
      </c>
      <c r="FW43" s="600"/>
      <c r="FX43" s="599"/>
      <c r="FY43" s="592">
        <f ca="1">FV43-FV44+FY42</f>
        <v>0</v>
      </c>
      <c r="FZ43" s="600"/>
      <c r="GA43" s="599"/>
      <c r="GB43" s="592">
        <f ca="1">FY43-FY44+GB42</f>
        <v>0</v>
      </c>
      <c r="GC43" s="600"/>
      <c r="GD43" s="599"/>
      <c r="GE43" s="592">
        <f ca="1">GB43-GB44+GE42</f>
        <v>0</v>
      </c>
      <c r="GF43" s="600"/>
      <c r="GG43" s="599"/>
      <c r="GH43" s="592">
        <f ca="1">GE43-GE44+GH42</f>
        <v>0</v>
      </c>
      <c r="GI43" s="600"/>
      <c r="GJ43" s="599"/>
      <c r="GK43" s="592">
        <f ca="1">GH43-GH44+GK42</f>
        <v>0</v>
      </c>
      <c r="GL43" s="600"/>
      <c r="GM43" s="599"/>
      <c r="GN43" s="592">
        <f ca="1">GK43-GK44+GN42</f>
        <v>0</v>
      </c>
      <c r="GO43" s="600"/>
      <c r="GP43" s="599"/>
      <c r="GQ43" s="592">
        <f ca="1">GN43-GN44+GQ42</f>
        <v>0</v>
      </c>
      <c r="GR43" s="600"/>
      <c r="GS43" s="599"/>
      <c r="GT43" s="592">
        <f ca="1">GQ43-GQ44+GT42</f>
        <v>0</v>
      </c>
      <c r="GU43" s="600"/>
      <c r="GV43" s="599"/>
      <c r="GW43" s="592">
        <f ca="1">GT43-GT44+GW42</f>
        <v>0</v>
      </c>
      <c r="GX43" s="600"/>
      <c r="GY43" s="599"/>
      <c r="GZ43" s="592">
        <f ca="1">GW43-GW44+GZ42</f>
        <v>0</v>
      </c>
      <c r="HA43" s="600"/>
      <c r="HB43" s="599"/>
      <c r="HC43" s="592">
        <f ca="1">GZ43-GZ44+HC42</f>
        <v>0</v>
      </c>
      <c r="HD43" s="600"/>
      <c r="HE43" s="599"/>
      <c r="HF43" s="592">
        <f ca="1">HC43-HC44+HF42</f>
        <v>0</v>
      </c>
      <c r="HG43" s="600"/>
      <c r="HH43" s="599"/>
      <c r="HI43" s="592">
        <f ca="1">HF43-HF44+HI42</f>
        <v>0</v>
      </c>
      <c r="HJ43" s="600"/>
      <c r="HK43" s="599"/>
      <c r="HL43" s="592">
        <f ca="1">HI43-HI44+HL42</f>
        <v>0</v>
      </c>
      <c r="HM43" s="600"/>
      <c r="HN43" s="599"/>
      <c r="HO43" s="592">
        <f ca="1">HL43-HL44+HO42</f>
        <v>0</v>
      </c>
      <c r="HP43" s="600"/>
      <c r="HQ43" s="599"/>
      <c r="HR43" s="592">
        <f ca="1">HO43-HO44+HR42</f>
        <v>0</v>
      </c>
      <c r="HS43" s="600"/>
      <c r="HT43" s="599"/>
      <c r="HU43" s="592">
        <f ca="1">HR43-HR44+HU42</f>
        <v>0</v>
      </c>
      <c r="HV43" s="600"/>
      <c r="HW43" s="599"/>
      <c r="HX43" s="592">
        <f ca="1">HU43-HU44+HX42</f>
        <v>0</v>
      </c>
      <c r="HY43" s="600"/>
      <c r="HZ43" s="599"/>
      <c r="IA43" s="592">
        <f ca="1">HX43-HX44+IA42</f>
        <v>0</v>
      </c>
      <c r="IB43" s="600"/>
      <c r="IC43" s="599"/>
      <c r="ID43" s="592">
        <f ca="1">IA43-IA44+ID42</f>
        <v>0</v>
      </c>
      <c r="IE43" s="600"/>
      <c r="IF43" s="599"/>
      <c r="IG43" s="592">
        <f ca="1">ID43-ID44+IG42</f>
        <v>0</v>
      </c>
      <c r="IH43" s="600"/>
      <c r="II43" s="599"/>
      <c r="IJ43" s="592">
        <f ca="1">IG43-IG44+IJ42</f>
        <v>0</v>
      </c>
      <c r="IK43" s="600"/>
      <c r="IL43" s="599"/>
      <c r="IM43" s="592">
        <f ca="1">IJ43-IJ44+IM42</f>
        <v>0</v>
      </c>
      <c r="IN43" s="600"/>
      <c r="IO43" s="599"/>
      <c r="IP43" s="592">
        <f ca="1">IM43-IM44+IP42</f>
        <v>0</v>
      </c>
      <c r="IQ43" s="600"/>
      <c r="IR43" s="599"/>
      <c r="IS43" s="592">
        <f ca="1">IP43-IP44+IS42</f>
        <v>0</v>
      </c>
      <c r="IT43" s="600"/>
      <c r="IU43" s="599"/>
      <c r="IV43" s="592">
        <f ca="1">IS43-IS44+IV42</f>
        <v>0</v>
      </c>
      <c r="IW43" s="600"/>
      <c r="IX43" s="599"/>
      <c r="IY43" s="592">
        <f ca="1">IV43-IV44+IY42</f>
        <v>0</v>
      </c>
      <c r="IZ43" s="600"/>
      <c r="JA43" s="599"/>
      <c r="JB43" s="592">
        <f ca="1">IY43-IY44+JB42</f>
        <v>0</v>
      </c>
      <c r="JC43" s="600"/>
      <c r="JD43" s="599"/>
      <c r="JE43" s="592">
        <f ca="1">JB43-JB44+JE42</f>
        <v>0</v>
      </c>
      <c r="JF43" s="600"/>
      <c r="JG43" s="599"/>
      <c r="JH43" s="592">
        <f ca="1">JE43-JE44+JH42</f>
        <v>0</v>
      </c>
      <c r="JI43" s="600"/>
      <c r="JJ43" s="599"/>
      <c r="JK43" s="592">
        <f ca="1">JH43-JH44+JK42</f>
        <v>0</v>
      </c>
      <c r="JL43" s="600"/>
      <c r="JM43" s="599"/>
      <c r="JN43" s="592">
        <f ca="1">JK43-JK44+JN42</f>
        <v>0</v>
      </c>
      <c r="JO43" s="600"/>
      <c r="JP43" s="599"/>
      <c r="JQ43" s="592">
        <f ca="1">JN43-JN44+JQ42</f>
        <v>0</v>
      </c>
      <c r="JR43" s="620"/>
    </row>
    <row r="44" spans="6:278" ht="12" customHeight="1" x14ac:dyDescent="0.2">
      <c r="F44" s="940"/>
      <c r="G44" s="942"/>
      <c r="H44" s="608" t="s">
        <v>493</v>
      </c>
      <c r="I44" s="33"/>
      <c r="J44" s="609"/>
      <c r="AM44" s="940"/>
      <c r="AN44" s="941"/>
      <c r="AO44" s="941"/>
      <c r="AP44" s="941"/>
      <c r="AQ44" s="942"/>
      <c r="AR44" s="589" t="s">
        <v>493</v>
      </c>
      <c r="AS44" s="589"/>
      <c r="AT44" s="590"/>
      <c r="AU44" s="590"/>
      <c r="AV44" s="590"/>
      <c r="AW44" s="590"/>
      <c r="AX44" s="590"/>
      <c r="AY44" s="590"/>
      <c r="AZ44" s="590"/>
      <c r="BA44" s="590"/>
      <c r="BB44" s="590"/>
      <c r="BC44" s="590"/>
      <c r="BD44" s="590"/>
      <c r="BE44" s="590"/>
      <c r="BF44" s="590"/>
      <c r="BG44" s="590"/>
      <c r="BH44" s="590"/>
      <c r="BI44" s="590"/>
      <c r="BJ44" s="590"/>
      <c r="BK44" s="590"/>
      <c r="BL44" s="590"/>
      <c r="BM44" s="590"/>
      <c r="BN44" s="590"/>
      <c r="BO44" s="590"/>
      <c r="BP44" s="590"/>
      <c r="BQ44" s="590"/>
      <c r="BR44" s="590"/>
      <c r="BS44" s="590"/>
      <c r="BT44" s="590"/>
      <c r="BU44" s="590"/>
      <c r="BV44" s="590"/>
      <c r="BW44" s="590"/>
      <c r="BX44" s="590"/>
      <c r="BY44" s="590"/>
      <c r="BZ44" s="590"/>
      <c r="CA44" s="590"/>
      <c r="CB44" s="590"/>
      <c r="CC44" s="590"/>
      <c r="CD44" s="590"/>
      <c r="CE44" s="590"/>
      <c r="CF44" s="590"/>
      <c r="CG44" s="590"/>
      <c r="CH44" s="590"/>
      <c r="CI44" s="590"/>
      <c r="CJ44" s="590"/>
      <c r="CK44" s="590"/>
      <c r="CL44" s="590"/>
      <c r="CM44" s="590"/>
      <c r="CN44" s="590"/>
      <c r="CO44" s="590"/>
      <c r="CP44" s="590"/>
      <c r="CQ44" s="590"/>
      <c r="CR44" s="590"/>
      <c r="CS44" s="590"/>
      <c r="CT44" s="590"/>
      <c r="CU44" s="590"/>
      <c r="CV44" s="590"/>
      <c r="CW44" s="590"/>
      <c r="CX44" s="590"/>
      <c r="CY44" s="590"/>
      <c r="CZ44" s="590"/>
      <c r="DA44" s="590"/>
      <c r="DB44" s="590"/>
      <c r="DC44" s="590"/>
      <c r="DD44" s="590"/>
      <c r="DE44" s="590"/>
      <c r="DF44" s="590"/>
      <c r="DG44" s="590"/>
      <c r="DH44" s="590"/>
      <c r="DI44" s="590"/>
      <c r="DJ44" s="590"/>
      <c r="DK44" s="590"/>
      <c r="DL44" s="590"/>
      <c r="DM44" s="590"/>
      <c r="DN44" s="590"/>
      <c r="DO44" s="590"/>
      <c r="DP44" s="590"/>
      <c r="DQ44" s="590"/>
      <c r="DR44" s="590"/>
      <c r="DS44" s="590"/>
      <c r="DT44" s="590"/>
      <c r="DU44" s="590"/>
      <c r="DV44" s="590"/>
      <c r="DW44" s="590"/>
      <c r="DX44" s="590"/>
      <c r="DY44" s="590"/>
      <c r="DZ44" s="590"/>
      <c r="EA44" s="590"/>
      <c r="EB44" s="590"/>
      <c r="EC44" s="590"/>
      <c r="ED44" s="590"/>
      <c r="EE44" s="590"/>
      <c r="EF44" s="590"/>
      <c r="EG44" s="589"/>
      <c r="EH44" s="601"/>
      <c r="EI44" s="590">
        <f>SUMIF($A:$A,$AM42,EI:EI)</f>
        <v>0</v>
      </c>
      <c r="EJ44" s="602"/>
      <c r="EK44" s="601"/>
      <c r="EL44" s="590">
        <f>SUMIF($A:$A,$AM42,EL:EL)</f>
        <v>0</v>
      </c>
      <c r="EM44" s="602"/>
      <c r="EN44" s="601"/>
      <c r="EO44" s="590">
        <f>SUMIF($A:$A,$AM42,EO:EO)</f>
        <v>0</v>
      </c>
      <c r="EP44" s="602"/>
      <c r="EQ44" s="601"/>
      <c r="ER44" s="590">
        <f>SUMIF($A:$A,$AM42,ER:ER)</f>
        <v>0</v>
      </c>
      <c r="ES44" s="602"/>
      <c r="ET44" s="601"/>
      <c r="EU44" s="590">
        <f>SUMIF($A:$A,$AM42,EU:EU)</f>
        <v>0</v>
      </c>
      <c r="EV44" s="602"/>
      <c r="EW44" s="601"/>
      <c r="EX44" s="590">
        <f>SUMIF($A:$A,$AM42,EX:EX)</f>
        <v>0</v>
      </c>
      <c r="EY44" s="602"/>
      <c r="EZ44" s="601"/>
      <c r="FA44" s="590">
        <f>SUMIF($A:$A,$AM42,FA:FA)</f>
        <v>0</v>
      </c>
      <c r="FB44" s="602"/>
      <c r="FC44" s="601"/>
      <c r="FD44" s="590">
        <f>SUMIF($A:$A,$AM42,FD:FD)</f>
        <v>0</v>
      </c>
      <c r="FE44" s="602"/>
      <c r="FF44" s="601"/>
      <c r="FG44" s="590">
        <f>SUMIF($A:$A,$AM42,FG:FG)</f>
        <v>0</v>
      </c>
      <c r="FH44" s="602"/>
      <c r="FI44" s="601"/>
      <c r="FJ44" s="590">
        <f>SUMIF($A:$A,$AM42,FJ:FJ)</f>
        <v>0</v>
      </c>
      <c r="FK44" s="602"/>
      <c r="FL44" s="601"/>
      <c r="FM44" s="590">
        <f>SUMIF($A:$A,$AM42,FM:FM)</f>
        <v>0</v>
      </c>
      <c r="FN44" s="602"/>
      <c r="FO44" s="601"/>
      <c r="FP44" s="590">
        <f>SUMIF($A:$A,$AM42,FP:FP)</f>
        <v>0</v>
      </c>
      <c r="FQ44" s="602"/>
      <c r="FR44" s="601"/>
      <c r="FS44" s="590">
        <f>SUMIF($A:$A,$AM42,FS:FS)</f>
        <v>0</v>
      </c>
      <c r="FT44" s="602"/>
      <c r="FU44" s="601"/>
      <c r="FV44" s="590">
        <f>SUMIF($A:$A,$AM42,FV:FV)</f>
        <v>0</v>
      </c>
      <c r="FW44" s="602"/>
      <c r="FX44" s="601"/>
      <c r="FY44" s="590">
        <f>SUMIF($A:$A,$AM42,FY:FY)</f>
        <v>0</v>
      </c>
      <c r="FZ44" s="602"/>
      <c r="GA44" s="601"/>
      <c r="GB44" s="590">
        <f>SUMIF($A:$A,$AM42,GB:GB)</f>
        <v>0</v>
      </c>
      <c r="GC44" s="602"/>
      <c r="GD44" s="601"/>
      <c r="GE44" s="590">
        <f>SUMIF($A:$A,$AM42,GE:GE)</f>
        <v>0</v>
      </c>
      <c r="GF44" s="602"/>
      <c r="GG44" s="601"/>
      <c r="GH44" s="590">
        <f>SUMIF($A:$A,$AM42,GH:GH)</f>
        <v>0</v>
      </c>
      <c r="GI44" s="602"/>
      <c r="GJ44" s="601"/>
      <c r="GK44" s="590">
        <f>SUMIF($A:$A,$AM42,GK:GK)</f>
        <v>0</v>
      </c>
      <c r="GL44" s="602"/>
      <c r="GM44" s="601"/>
      <c r="GN44" s="590">
        <f>SUMIF($A:$A,$AM42,GN:GN)</f>
        <v>0</v>
      </c>
      <c r="GO44" s="602"/>
      <c r="GP44" s="601"/>
      <c r="GQ44" s="590">
        <f>SUMIF($A:$A,$AM42,GQ:GQ)</f>
        <v>0</v>
      </c>
      <c r="GR44" s="602"/>
      <c r="GS44" s="601"/>
      <c r="GT44" s="590">
        <f>SUMIF($A:$A,$AM42,GT:GT)</f>
        <v>0</v>
      </c>
      <c r="GU44" s="602"/>
      <c r="GV44" s="601"/>
      <c r="GW44" s="590">
        <f>SUMIF($A:$A,$AM42,GW:GW)</f>
        <v>0</v>
      </c>
      <c r="GX44" s="602"/>
      <c r="GY44" s="601"/>
      <c r="GZ44" s="590">
        <f>SUMIF($A:$A,$AM42,GZ:GZ)</f>
        <v>0</v>
      </c>
      <c r="HA44" s="602"/>
      <c r="HB44" s="601"/>
      <c r="HC44" s="590">
        <f>SUMIF($A:$A,$AM42,HC:HC)</f>
        <v>0</v>
      </c>
      <c r="HD44" s="602"/>
      <c r="HE44" s="601"/>
      <c r="HF44" s="590">
        <f>SUMIF($A:$A,$AM42,HF:HF)</f>
        <v>0</v>
      </c>
      <c r="HG44" s="602"/>
      <c r="HH44" s="601"/>
      <c r="HI44" s="590">
        <f>SUMIF($A:$A,$AM42,HI:HI)</f>
        <v>0</v>
      </c>
      <c r="HJ44" s="602"/>
      <c r="HK44" s="601"/>
      <c r="HL44" s="590">
        <f>SUMIF($A:$A,$AM42,HL:HL)</f>
        <v>0</v>
      </c>
      <c r="HM44" s="602"/>
      <c r="HN44" s="601"/>
      <c r="HO44" s="590">
        <f>SUMIF($A:$A,$AM42,HO:HO)</f>
        <v>0</v>
      </c>
      <c r="HP44" s="602"/>
      <c r="HQ44" s="601"/>
      <c r="HR44" s="590">
        <f>SUMIF($A:$A,$AM42,HR:HR)</f>
        <v>0</v>
      </c>
      <c r="HS44" s="602"/>
      <c r="HT44" s="601"/>
      <c r="HU44" s="590">
        <f>SUMIF($A:$A,$AM42,HU:HU)</f>
        <v>0</v>
      </c>
      <c r="HV44" s="602"/>
      <c r="HW44" s="601"/>
      <c r="HX44" s="590">
        <f>SUMIF($A:$A,$AM42,HX:HX)</f>
        <v>0</v>
      </c>
      <c r="HY44" s="602"/>
      <c r="HZ44" s="601"/>
      <c r="IA44" s="590">
        <f>SUMIF($A:$A,$AM42,IA:IA)</f>
        <v>0</v>
      </c>
      <c r="IB44" s="602"/>
      <c r="IC44" s="601"/>
      <c r="ID44" s="590">
        <f>SUMIF($A:$A,$AM42,ID:ID)</f>
        <v>0</v>
      </c>
      <c r="IE44" s="602"/>
      <c r="IF44" s="601"/>
      <c r="IG44" s="590">
        <f>SUMIF($A:$A,$AM42,IG:IG)</f>
        <v>0</v>
      </c>
      <c r="IH44" s="602"/>
      <c r="II44" s="601"/>
      <c r="IJ44" s="590">
        <f>SUMIF($A:$A,$AM42,IJ:IJ)</f>
        <v>0</v>
      </c>
      <c r="IK44" s="602"/>
      <c r="IL44" s="601"/>
      <c r="IM44" s="590">
        <f>SUMIF($A:$A,$AM42,IM:IM)</f>
        <v>0</v>
      </c>
      <c r="IN44" s="602"/>
      <c r="IO44" s="601"/>
      <c r="IP44" s="590">
        <f>SUMIF($A:$A,$AM42,IP:IP)</f>
        <v>0</v>
      </c>
      <c r="IQ44" s="602"/>
      <c r="IR44" s="601"/>
      <c r="IS44" s="590">
        <f>SUMIF($A:$A,$AM42,IS:IS)</f>
        <v>0</v>
      </c>
      <c r="IT44" s="602"/>
      <c r="IU44" s="601"/>
      <c r="IV44" s="590">
        <f>SUMIF($A:$A,$AM42,IV:IV)</f>
        <v>0</v>
      </c>
      <c r="IW44" s="602"/>
      <c r="IX44" s="601"/>
      <c r="IY44" s="590">
        <f>SUMIF($A:$A,$AM42,IY:IY)</f>
        <v>0</v>
      </c>
      <c r="IZ44" s="602"/>
      <c r="JA44" s="601"/>
      <c r="JB44" s="590">
        <f>SUMIF($A:$A,$AM42,JB:JB)</f>
        <v>0</v>
      </c>
      <c r="JC44" s="602"/>
      <c r="JD44" s="601"/>
      <c r="JE44" s="590">
        <f>SUMIF($A:$A,$AM42,JE:JE)</f>
        <v>0</v>
      </c>
      <c r="JF44" s="602"/>
      <c r="JG44" s="601"/>
      <c r="JH44" s="590">
        <f>SUMIF($A:$A,$AM42,JH:JH)</f>
        <v>0</v>
      </c>
      <c r="JI44" s="602"/>
      <c r="JJ44" s="601"/>
      <c r="JK44" s="590">
        <f>SUMIF($A:$A,$AM42,JK:JK)</f>
        <v>0</v>
      </c>
      <c r="JL44" s="602"/>
      <c r="JM44" s="601"/>
      <c r="JN44" s="590">
        <f>SUMIF($A:$A,$AM42,JN:JN)</f>
        <v>0</v>
      </c>
      <c r="JO44" s="602"/>
      <c r="JP44" s="601"/>
      <c r="JQ44" s="590">
        <f>SUMIF($A:$A,$AM42,JQ:JQ)</f>
        <v>0</v>
      </c>
      <c r="JR44" s="621"/>
    </row>
    <row r="45" spans="6:278" ht="12" customHeight="1" x14ac:dyDescent="0.2">
      <c r="F45" s="940"/>
      <c r="G45" s="942"/>
      <c r="H45" s="610" t="s">
        <v>497</v>
      </c>
      <c r="I45" s="611"/>
      <c r="J45" s="612"/>
      <c r="AM45" s="940"/>
      <c r="AN45" s="941"/>
      <c r="AO45" s="941"/>
      <c r="AP45" s="941"/>
      <c r="AQ45" s="942"/>
      <c r="AR45" s="593" t="s">
        <v>495</v>
      </c>
      <c r="AS45" s="593"/>
      <c r="AT45" s="594"/>
      <c r="AU45" s="594"/>
      <c r="AV45" s="594"/>
      <c r="AW45" s="594"/>
      <c r="AX45" s="594"/>
      <c r="AY45" s="594"/>
      <c r="AZ45" s="594"/>
      <c r="BA45" s="594"/>
      <c r="BB45" s="594"/>
      <c r="BC45" s="594"/>
      <c r="BD45" s="594"/>
      <c r="BE45" s="594"/>
      <c r="BF45" s="594"/>
      <c r="BG45" s="594"/>
      <c r="BH45" s="594"/>
      <c r="BI45" s="594"/>
      <c r="BJ45" s="594"/>
      <c r="BK45" s="594"/>
      <c r="BL45" s="594"/>
      <c r="BM45" s="594"/>
      <c r="BN45" s="594"/>
      <c r="BO45" s="594"/>
      <c r="BP45" s="594"/>
      <c r="BQ45" s="594"/>
      <c r="BR45" s="594"/>
      <c r="BS45" s="594"/>
      <c r="BT45" s="594"/>
      <c r="BU45" s="594"/>
      <c r="BV45" s="594"/>
      <c r="BW45" s="594"/>
      <c r="BX45" s="594"/>
      <c r="BY45" s="594"/>
      <c r="BZ45" s="594"/>
      <c r="CA45" s="594"/>
      <c r="CB45" s="594"/>
      <c r="CC45" s="594"/>
      <c r="CD45" s="594"/>
      <c r="CE45" s="594"/>
      <c r="CF45" s="594"/>
      <c r="CG45" s="594"/>
      <c r="CH45" s="594"/>
      <c r="CI45" s="594"/>
      <c r="CJ45" s="594"/>
      <c r="CK45" s="594"/>
      <c r="CL45" s="594"/>
      <c r="CM45" s="594"/>
      <c r="CN45" s="594"/>
      <c r="CO45" s="594"/>
      <c r="CP45" s="594"/>
      <c r="CQ45" s="594"/>
      <c r="CR45" s="594"/>
      <c r="CS45" s="594"/>
      <c r="CT45" s="594"/>
      <c r="CU45" s="594"/>
      <c r="CV45" s="594"/>
      <c r="CW45" s="594"/>
      <c r="CX45" s="594"/>
      <c r="CY45" s="594"/>
      <c r="CZ45" s="594"/>
      <c r="DA45" s="594"/>
      <c r="DB45" s="594"/>
      <c r="DC45" s="594"/>
      <c r="DD45" s="594"/>
      <c r="DE45" s="594"/>
      <c r="DF45" s="594"/>
      <c r="DG45" s="594"/>
      <c r="DH45" s="594"/>
      <c r="DI45" s="594"/>
      <c r="DJ45" s="594"/>
      <c r="DK45" s="594"/>
      <c r="DL45" s="594"/>
      <c r="DM45" s="594"/>
      <c r="DN45" s="594"/>
      <c r="DO45" s="594"/>
      <c r="DP45" s="594"/>
      <c r="DQ45" s="594"/>
      <c r="DR45" s="594"/>
      <c r="DS45" s="594"/>
      <c r="DT45" s="594"/>
      <c r="DU45" s="594"/>
      <c r="DV45" s="594"/>
      <c r="DW45" s="594"/>
      <c r="DX45" s="594"/>
      <c r="DY45" s="594"/>
      <c r="DZ45" s="594"/>
      <c r="EA45" s="594"/>
      <c r="EB45" s="594"/>
      <c r="EC45" s="594"/>
      <c r="ED45" s="594"/>
      <c r="EE45" s="594"/>
      <c r="EF45" s="594"/>
      <c r="EG45" s="593"/>
      <c r="EH45" s="603"/>
      <c r="EI45" s="626">
        <v>0</v>
      </c>
      <c r="EJ45" s="604"/>
      <c r="EK45" s="606"/>
      <c r="EL45" s="605">
        <f>EI45-EI46+EL44</f>
        <v>0</v>
      </c>
      <c r="EM45" s="607"/>
      <c r="EN45" s="606"/>
      <c r="EO45" s="605">
        <f>EL45-EL46+EO44</f>
        <v>0</v>
      </c>
      <c r="EP45" s="607"/>
      <c r="EQ45" s="606"/>
      <c r="ER45" s="605">
        <f>EO45-EO46+ER44</f>
        <v>0</v>
      </c>
      <c r="ES45" s="607"/>
      <c r="ET45" s="606"/>
      <c r="EU45" s="605">
        <f>ER45-ER46+EU44</f>
        <v>0</v>
      </c>
      <c r="EV45" s="607"/>
      <c r="EW45" s="606"/>
      <c r="EX45" s="605">
        <f>EU45-EU46+EX44</f>
        <v>0</v>
      </c>
      <c r="EY45" s="607"/>
      <c r="EZ45" s="606"/>
      <c r="FA45" s="605">
        <f>EX45-EX46+FA44</f>
        <v>0</v>
      </c>
      <c r="FB45" s="607"/>
      <c r="FC45" s="606"/>
      <c r="FD45" s="605">
        <f>FA45-FA46+FD44</f>
        <v>0</v>
      </c>
      <c r="FE45" s="607"/>
      <c r="FF45" s="606"/>
      <c r="FG45" s="605">
        <f>FD45-FD46+FG44</f>
        <v>0</v>
      </c>
      <c r="FH45" s="607"/>
      <c r="FI45" s="606"/>
      <c r="FJ45" s="605">
        <f>FG45-FG46+FJ44</f>
        <v>0</v>
      </c>
      <c r="FK45" s="607"/>
      <c r="FL45" s="606"/>
      <c r="FM45" s="605">
        <f>FJ45-FJ46+FM44</f>
        <v>0</v>
      </c>
      <c r="FN45" s="607"/>
      <c r="FO45" s="606"/>
      <c r="FP45" s="605">
        <f>FM45-FM46+FP44</f>
        <v>0</v>
      </c>
      <c r="FQ45" s="607"/>
      <c r="FR45" s="606"/>
      <c r="FS45" s="605">
        <f>FP45-FP46+FS44</f>
        <v>0</v>
      </c>
      <c r="FT45" s="607"/>
      <c r="FU45" s="606"/>
      <c r="FV45" s="605">
        <f>FS45-FS46+FV44</f>
        <v>0</v>
      </c>
      <c r="FW45" s="607"/>
      <c r="FX45" s="606"/>
      <c r="FY45" s="605">
        <f>FV45-FV46+FY44</f>
        <v>0</v>
      </c>
      <c r="FZ45" s="607"/>
      <c r="GA45" s="606"/>
      <c r="GB45" s="605">
        <f>FY45-FY46+GB44</f>
        <v>0</v>
      </c>
      <c r="GC45" s="607"/>
      <c r="GD45" s="606"/>
      <c r="GE45" s="605">
        <f>GB45-GB46+GE44</f>
        <v>0</v>
      </c>
      <c r="GF45" s="607"/>
      <c r="GG45" s="606"/>
      <c r="GH45" s="605">
        <f>GE45-GE46+GH44</f>
        <v>0</v>
      </c>
      <c r="GI45" s="607"/>
      <c r="GJ45" s="606"/>
      <c r="GK45" s="605">
        <f>GH45-GH46+GK44</f>
        <v>0</v>
      </c>
      <c r="GL45" s="607"/>
      <c r="GM45" s="606"/>
      <c r="GN45" s="605">
        <f>GK45-GK46+GN44</f>
        <v>0</v>
      </c>
      <c r="GO45" s="607"/>
      <c r="GP45" s="606"/>
      <c r="GQ45" s="605">
        <f>GN45-GN46+GQ44</f>
        <v>0</v>
      </c>
      <c r="GR45" s="607"/>
      <c r="GS45" s="606"/>
      <c r="GT45" s="605">
        <f>GQ45-GQ46+GT44</f>
        <v>0</v>
      </c>
      <c r="GU45" s="607"/>
      <c r="GV45" s="606"/>
      <c r="GW45" s="605">
        <f>GT45-GT46+GW44</f>
        <v>0</v>
      </c>
      <c r="GX45" s="607"/>
      <c r="GY45" s="606"/>
      <c r="GZ45" s="605">
        <f>GW45-GW46+GZ44</f>
        <v>0</v>
      </c>
      <c r="HA45" s="607"/>
      <c r="HB45" s="606"/>
      <c r="HC45" s="605">
        <f>GZ45-GZ46+HC44</f>
        <v>0</v>
      </c>
      <c r="HD45" s="607"/>
      <c r="HE45" s="606"/>
      <c r="HF45" s="605">
        <f>HC45-HC46+HF44</f>
        <v>0</v>
      </c>
      <c r="HG45" s="607"/>
      <c r="HH45" s="606"/>
      <c r="HI45" s="605">
        <f>HF45-HF46+HI44</f>
        <v>0</v>
      </c>
      <c r="HJ45" s="607"/>
      <c r="HK45" s="606"/>
      <c r="HL45" s="605">
        <f>HI45-HI46+HL44</f>
        <v>0</v>
      </c>
      <c r="HM45" s="607"/>
      <c r="HN45" s="606"/>
      <c r="HO45" s="605">
        <f>HL45-HL46+HO44</f>
        <v>0</v>
      </c>
      <c r="HP45" s="607"/>
      <c r="HQ45" s="606"/>
      <c r="HR45" s="605">
        <f>HO45-HO46+HR44</f>
        <v>0</v>
      </c>
      <c r="HS45" s="607"/>
      <c r="HT45" s="606"/>
      <c r="HU45" s="605">
        <f>HR45-HR46+HU44</f>
        <v>0</v>
      </c>
      <c r="HV45" s="607"/>
      <c r="HW45" s="606"/>
      <c r="HX45" s="605">
        <f>HU45-HU46+HX44</f>
        <v>-1300</v>
      </c>
      <c r="HY45" s="607"/>
      <c r="HZ45" s="606"/>
      <c r="IA45" s="605">
        <f>HX45-HX46+IA44</f>
        <v>-1300</v>
      </c>
      <c r="IB45" s="607"/>
      <c r="IC45" s="606"/>
      <c r="ID45" s="605">
        <f>IA45-IA46+ID44</f>
        <v>-1300</v>
      </c>
      <c r="IE45" s="607"/>
      <c r="IF45" s="606"/>
      <c r="IG45" s="605">
        <f>ID45-ID46+IG44</f>
        <v>-1300</v>
      </c>
      <c r="IH45" s="607"/>
      <c r="II45" s="606"/>
      <c r="IJ45" s="605">
        <f>IG45-IG46+IJ44</f>
        <v>-1300</v>
      </c>
      <c r="IK45" s="607"/>
      <c r="IL45" s="606"/>
      <c r="IM45" s="605">
        <f>IJ45-IJ46+IM44</f>
        <v>-1300</v>
      </c>
      <c r="IN45" s="607"/>
      <c r="IO45" s="606"/>
      <c r="IP45" s="605">
        <f>IM45-IM46+IP44</f>
        <v>-1300</v>
      </c>
      <c r="IQ45" s="607"/>
      <c r="IR45" s="606"/>
      <c r="IS45" s="605">
        <f>IP45-IP46+IS44</f>
        <v>-1300</v>
      </c>
      <c r="IT45" s="607"/>
      <c r="IU45" s="606"/>
      <c r="IV45" s="605">
        <f>IS45-IS46+IV44</f>
        <v>-1300</v>
      </c>
      <c r="IW45" s="607"/>
      <c r="IX45" s="606"/>
      <c r="IY45" s="605">
        <f>IV45-IV46+IY44</f>
        <v>-1300</v>
      </c>
      <c r="IZ45" s="607"/>
      <c r="JA45" s="606"/>
      <c r="JB45" s="605">
        <f>IY45-IY46+JB44</f>
        <v>-1300</v>
      </c>
      <c r="JC45" s="607"/>
      <c r="JD45" s="606"/>
      <c r="JE45" s="605">
        <f>JB45-JB46+JE44</f>
        <v>-1300</v>
      </c>
      <c r="JF45" s="607"/>
      <c r="JG45" s="606"/>
      <c r="JH45" s="605">
        <f>JE45-JE46+JH44</f>
        <v>-1300</v>
      </c>
      <c r="JI45" s="607"/>
      <c r="JJ45" s="606"/>
      <c r="JK45" s="605">
        <f>JH45-JH46+JK44</f>
        <v>-1300</v>
      </c>
      <c r="JL45" s="607"/>
      <c r="JM45" s="606"/>
      <c r="JN45" s="605">
        <f>JK45-JK46+JN44</f>
        <v>-1300</v>
      </c>
      <c r="JO45" s="607"/>
      <c r="JP45" s="606"/>
      <c r="JQ45" s="605">
        <f>JN45-JN46+JQ44</f>
        <v>-1300</v>
      </c>
      <c r="JR45" s="622"/>
    </row>
    <row r="46" spans="6:278" ht="12" customHeight="1" thickBot="1" x14ac:dyDescent="0.25">
      <c r="F46" s="943"/>
      <c r="G46" s="945"/>
      <c r="H46" s="616" t="s">
        <v>494</v>
      </c>
      <c r="I46" s="617"/>
      <c r="J46" s="618"/>
      <c r="AM46" s="943"/>
      <c r="AN46" s="944"/>
      <c r="AO46" s="944"/>
      <c r="AP46" s="944"/>
      <c r="AQ46" s="945"/>
      <c r="AR46" s="632" t="s">
        <v>494</v>
      </c>
      <c r="AS46" s="632"/>
      <c r="AT46" s="633"/>
      <c r="AU46" s="633"/>
      <c r="AV46" s="633"/>
      <c r="AW46" s="633"/>
      <c r="AX46" s="633"/>
      <c r="AY46" s="633"/>
      <c r="AZ46" s="633"/>
      <c r="BA46" s="633"/>
      <c r="BB46" s="633"/>
      <c r="BC46" s="633"/>
      <c r="BD46" s="633"/>
      <c r="BE46" s="633"/>
      <c r="BF46" s="633"/>
      <c r="BG46" s="633"/>
      <c r="BH46" s="633"/>
      <c r="BI46" s="633"/>
      <c r="BJ46" s="633"/>
      <c r="BK46" s="633"/>
      <c r="BL46" s="633"/>
      <c r="BM46" s="633"/>
      <c r="BN46" s="633"/>
      <c r="BO46" s="633"/>
      <c r="BP46" s="633"/>
      <c r="BQ46" s="633"/>
      <c r="BR46" s="633"/>
      <c r="BS46" s="633"/>
      <c r="BT46" s="633"/>
      <c r="BU46" s="633"/>
      <c r="BV46" s="633"/>
      <c r="BW46" s="633"/>
      <c r="BX46" s="633"/>
      <c r="BY46" s="633"/>
      <c r="BZ46" s="633"/>
      <c r="CA46" s="633"/>
      <c r="CB46" s="633"/>
      <c r="CC46" s="633"/>
      <c r="CD46" s="633"/>
      <c r="CE46" s="633"/>
      <c r="CF46" s="633"/>
      <c r="CG46" s="633"/>
      <c r="CH46" s="633"/>
      <c r="CI46" s="633"/>
      <c r="CJ46" s="633"/>
      <c r="CK46" s="633"/>
      <c r="CL46" s="633"/>
      <c r="CM46" s="633"/>
      <c r="CN46" s="633"/>
      <c r="CO46" s="633"/>
      <c r="CP46" s="633"/>
      <c r="CQ46" s="633"/>
      <c r="CR46" s="633"/>
      <c r="CS46" s="633"/>
      <c r="CT46" s="633"/>
      <c r="CU46" s="633"/>
      <c r="CV46" s="633"/>
      <c r="CW46" s="633"/>
      <c r="CX46" s="633"/>
      <c r="CY46" s="633"/>
      <c r="CZ46" s="633"/>
      <c r="DA46" s="633"/>
      <c r="DB46" s="633"/>
      <c r="DC46" s="633"/>
      <c r="DD46" s="633"/>
      <c r="DE46" s="633"/>
      <c r="DF46" s="633"/>
      <c r="DG46" s="633"/>
      <c r="DH46" s="633"/>
      <c r="DI46" s="633"/>
      <c r="DJ46" s="633"/>
      <c r="DK46" s="633"/>
      <c r="DL46" s="633"/>
      <c r="DM46" s="633"/>
      <c r="DN46" s="633"/>
      <c r="DO46" s="633"/>
      <c r="DP46" s="633"/>
      <c r="DQ46" s="633"/>
      <c r="DR46" s="633"/>
      <c r="DS46" s="633"/>
      <c r="DT46" s="633"/>
      <c r="DU46" s="633"/>
      <c r="DV46" s="633"/>
      <c r="DW46" s="633"/>
      <c r="DX46" s="633"/>
      <c r="DY46" s="633"/>
      <c r="DZ46" s="633"/>
      <c r="EA46" s="633"/>
      <c r="EB46" s="633"/>
      <c r="EC46" s="633"/>
      <c r="ED46" s="633"/>
      <c r="EE46" s="633"/>
      <c r="EF46" s="633"/>
      <c r="EG46" s="632"/>
      <c r="EH46" s="634"/>
      <c r="EI46" s="633">
        <f>SUMIF('共和ﾚｻﾞｰ検反出荷ｽｹｼﾞｭｰﾙ '!3:3,EI4,'共和ﾚｻﾞｰ検反出荷ｽｹｼﾞｭｰﾙ '!16:16)</f>
        <v>0</v>
      </c>
      <c r="EJ46" s="635"/>
      <c r="EK46" s="634"/>
      <c r="EL46" s="633">
        <f>SUMIF('共和ﾚｻﾞｰ検反出荷ｽｹｼﾞｭｰﾙ '!3:3,EL4,'共和ﾚｻﾞｰ検反出荷ｽｹｼﾞｭｰﾙ '!16:16)</f>
        <v>0</v>
      </c>
      <c r="EM46" s="635"/>
      <c r="EN46" s="634"/>
      <c r="EO46" s="633">
        <f>SUMIF('共和ﾚｻﾞｰ検反出荷ｽｹｼﾞｭｰﾙ '!3:3,EO4,'共和ﾚｻﾞｰ検反出荷ｽｹｼﾞｭｰﾙ '!16:16)</f>
        <v>0</v>
      </c>
      <c r="EP46" s="635"/>
      <c r="EQ46" s="634"/>
      <c r="ER46" s="633">
        <f>SUMIF('共和ﾚｻﾞｰ検反出荷ｽｹｼﾞｭｰﾙ '!3:3,ER4,'共和ﾚｻﾞｰ検反出荷ｽｹｼﾞｭｰﾙ '!16:16)</f>
        <v>0</v>
      </c>
      <c r="ES46" s="635"/>
      <c r="ET46" s="634"/>
      <c r="EU46" s="633">
        <f>SUMIF('共和ﾚｻﾞｰ検反出荷ｽｹｼﾞｭｰﾙ '!3:3,EU4,'共和ﾚｻﾞｰ検反出荷ｽｹｼﾞｭｰﾙ '!16:16)</f>
        <v>0</v>
      </c>
      <c r="EV46" s="635"/>
      <c r="EW46" s="634"/>
      <c r="EX46" s="633">
        <f>SUMIF('共和ﾚｻﾞｰ検反出荷ｽｹｼﾞｭｰﾙ '!3:3,EX4,'共和ﾚｻﾞｰ検反出荷ｽｹｼﾞｭｰﾙ '!16:16)</f>
        <v>0</v>
      </c>
      <c r="EY46" s="635"/>
      <c r="EZ46" s="634"/>
      <c r="FA46" s="633">
        <f>SUMIF('共和ﾚｻﾞｰ検反出荷ｽｹｼﾞｭｰﾙ '!3:3,FA4,'共和ﾚｻﾞｰ検反出荷ｽｹｼﾞｭｰﾙ '!16:16)</f>
        <v>0</v>
      </c>
      <c r="FB46" s="635"/>
      <c r="FC46" s="634"/>
      <c r="FD46" s="633">
        <f>SUMIF('共和ﾚｻﾞｰ検反出荷ｽｹｼﾞｭｰﾙ '!3:3,FD4,'共和ﾚｻﾞｰ検反出荷ｽｹｼﾞｭｰﾙ '!16:16)</f>
        <v>0</v>
      </c>
      <c r="FE46" s="635"/>
      <c r="FF46" s="634"/>
      <c r="FG46" s="633">
        <f>SUMIF('共和ﾚｻﾞｰ検反出荷ｽｹｼﾞｭｰﾙ '!3:3,FG4,'共和ﾚｻﾞｰ検反出荷ｽｹｼﾞｭｰﾙ '!16:16)</f>
        <v>0</v>
      </c>
      <c r="FH46" s="635"/>
      <c r="FI46" s="634"/>
      <c r="FJ46" s="633">
        <f>SUMIF('共和ﾚｻﾞｰ検反出荷ｽｹｼﾞｭｰﾙ '!3:3,FJ4,'共和ﾚｻﾞｰ検反出荷ｽｹｼﾞｭｰﾙ '!16:16)</f>
        <v>0</v>
      </c>
      <c r="FK46" s="635"/>
      <c r="FL46" s="634"/>
      <c r="FM46" s="633">
        <f>SUMIF('共和ﾚｻﾞｰ検反出荷ｽｹｼﾞｭｰﾙ '!3:3,FM4,'共和ﾚｻﾞｰ検反出荷ｽｹｼﾞｭｰﾙ '!16:16)</f>
        <v>0</v>
      </c>
      <c r="FN46" s="635"/>
      <c r="FO46" s="634"/>
      <c r="FP46" s="633">
        <f>SUMIF('共和ﾚｻﾞｰ検反出荷ｽｹｼﾞｭｰﾙ '!3:3,FP4,'共和ﾚｻﾞｰ検反出荷ｽｹｼﾞｭｰﾙ '!16:16)</f>
        <v>0</v>
      </c>
      <c r="FQ46" s="635"/>
      <c r="FR46" s="634"/>
      <c r="FS46" s="633">
        <f>SUMIF('共和ﾚｻﾞｰ検反出荷ｽｹｼﾞｭｰﾙ '!3:3,FS4,'共和ﾚｻﾞｰ検反出荷ｽｹｼﾞｭｰﾙ '!16:16)</f>
        <v>0</v>
      </c>
      <c r="FT46" s="635"/>
      <c r="FU46" s="634"/>
      <c r="FV46" s="633">
        <f>SUMIF('共和ﾚｻﾞｰ検反出荷ｽｹｼﾞｭｰﾙ '!3:3,FV4,'共和ﾚｻﾞｰ検反出荷ｽｹｼﾞｭｰﾙ '!16:16)</f>
        <v>0</v>
      </c>
      <c r="FW46" s="635"/>
      <c r="FX46" s="634"/>
      <c r="FY46" s="633">
        <f>SUMIF('共和ﾚｻﾞｰ検反出荷ｽｹｼﾞｭｰﾙ '!3:3,FY4,'共和ﾚｻﾞｰ検反出荷ｽｹｼﾞｭｰﾙ '!16:16)</f>
        <v>0</v>
      </c>
      <c r="FZ46" s="635"/>
      <c r="GA46" s="634"/>
      <c r="GB46" s="633">
        <f>SUMIF('共和ﾚｻﾞｰ検反出荷ｽｹｼﾞｭｰﾙ '!3:3,GB4,'共和ﾚｻﾞｰ検反出荷ｽｹｼﾞｭｰﾙ '!16:16)</f>
        <v>0</v>
      </c>
      <c r="GC46" s="635"/>
      <c r="GD46" s="634"/>
      <c r="GE46" s="633">
        <f>SUMIF('共和ﾚｻﾞｰ検反出荷ｽｹｼﾞｭｰﾙ '!3:3,GE4,'共和ﾚｻﾞｰ検反出荷ｽｹｼﾞｭｰﾙ '!16:16)</f>
        <v>0</v>
      </c>
      <c r="GF46" s="635"/>
      <c r="GG46" s="634"/>
      <c r="GH46" s="633">
        <f>SUMIF('共和ﾚｻﾞｰ検反出荷ｽｹｼﾞｭｰﾙ '!3:3,GH4,'共和ﾚｻﾞｰ検反出荷ｽｹｼﾞｭｰﾙ '!16:16)</f>
        <v>0</v>
      </c>
      <c r="GI46" s="635"/>
      <c r="GJ46" s="634"/>
      <c r="GK46" s="633">
        <f>SUMIF('共和ﾚｻﾞｰ検反出荷ｽｹｼﾞｭｰﾙ '!3:3,GK4,'共和ﾚｻﾞｰ検反出荷ｽｹｼﾞｭｰﾙ '!16:16)</f>
        <v>0</v>
      </c>
      <c r="GL46" s="635"/>
      <c r="GM46" s="634"/>
      <c r="GN46" s="633">
        <f>SUMIF('共和ﾚｻﾞｰ検反出荷ｽｹｼﾞｭｰﾙ '!3:3,GN4,'共和ﾚｻﾞｰ検反出荷ｽｹｼﾞｭｰﾙ '!16:16)</f>
        <v>0</v>
      </c>
      <c r="GO46" s="635"/>
      <c r="GP46" s="634"/>
      <c r="GQ46" s="633">
        <f>SUMIF('共和ﾚｻﾞｰ検反出荷ｽｹｼﾞｭｰﾙ '!3:3,GQ4,'共和ﾚｻﾞｰ検反出荷ｽｹｼﾞｭｰﾙ '!16:16)</f>
        <v>0</v>
      </c>
      <c r="GR46" s="635"/>
      <c r="GS46" s="634"/>
      <c r="GT46" s="633">
        <f>SUMIF('共和ﾚｻﾞｰ検反出荷ｽｹｼﾞｭｰﾙ '!3:3,GT4,'共和ﾚｻﾞｰ検反出荷ｽｹｼﾞｭｰﾙ '!16:16)</f>
        <v>0</v>
      </c>
      <c r="GU46" s="635"/>
      <c r="GV46" s="634"/>
      <c r="GW46" s="633">
        <f>SUMIF('共和ﾚｻﾞｰ検反出荷ｽｹｼﾞｭｰﾙ '!3:3,GW4,'共和ﾚｻﾞｰ検反出荷ｽｹｼﾞｭｰﾙ '!16:16)</f>
        <v>0</v>
      </c>
      <c r="GX46" s="635"/>
      <c r="GY46" s="634"/>
      <c r="GZ46" s="633">
        <f>SUMIF('共和ﾚｻﾞｰ検反出荷ｽｹｼﾞｭｰﾙ '!3:3,GZ4,'共和ﾚｻﾞｰ検反出荷ｽｹｼﾞｭｰﾙ '!16:16)</f>
        <v>0</v>
      </c>
      <c r="HA46" s="635"/>
      <c r="HB46" s="634"/>
      <c r="HC46" s="633">
        <f>SUMIF('共和ﾚｻﾞｰ検反出荷ｽｹｼﾞｭｰﾙ '!3:3,HC4,'共和ﾚｻﾞｰ検反出荷ｽｹｼﾞｭｰﾙ '!16:16)</f>
        <v>0</v>
      </c>
      <c r="HD46" s="635"/>
      <c r="HE46" s="634"/>
      <c r="HF46" s="633">
        <f>SUMIF('共和ﾚｻﾞｰ検反出荷ｽｹｼﾞｭｰﾙ '!3:3,HF4,'共和ﾚｻﾞｰ検反出荷ｽｹｼﾞｭｰﾙ '!16:16)</f>
        <v>0</v>
      </c>
      <c r="HG46" s="635"/>
      <c r="HH46" s="634"/>
      <c r="HI46" s="633">
        <f>SUMIF('共和ﾚｻﾞｰ検反出荷ｽｹｼﾞｭｰﾙ '!3:3,HI4,'共和ﾚｻﾞｰ検反出荷ｽｹｼﾞｭｰﾙ '!16:16)</f>
        <v>0</v>
      </c>
      <c r="HJ46" s="635"/>
      <c r="HK46" s="634"/>
      <c r="HL46" s="633">
        <f>SUMIF('共和ﾚｻﾞｰ検反出荷ｽｹｼﾞｭｰﾙ '!3:3,HL4,'共和ﾚｻﾞｰ検反出荷ｽｹｼﾞｭｰﾙ '!16:16)</f>
        <v>0</v>
      </c>
      <c r="HM46" s="635"/>
      <c r="HN46" s="634"/>
      <c r="HO46" s="633">
        <f>SUMIF('共和ﾚｻﾞｰ検反出荷ｽｹｼﾞｭｰﾙ '!3:3,HO4,'共和ﾚｻﾞｰ検反出荷ｽｹｼﾞｭｰﾙ '!16:16)</f>
        <v>0</v>
      </c>
      <c r="HP46" s="635"/>
      <c r="HQ46" s="634"/>
      <c r="HR46" s="633">
        <f>SUMIF('共和ﾚｻﾞｰ検反出荷ｽｹｼﾞｭｰﾙ '!3:3,HR4,'共和ﾚｻﾞｰ検反出荷ｽｹｼﾞｭｰﾙ '!16:16)</f>
        <v>0</v>
      </c>
      <c r="HS46" s="635"/>
      <c r="HT46" s="634"/>
      <c r="HU46" s="633">
        <f>SUMIF('共和ﾚｻﾞｰ検反出荷ｽｹｼﾞｭｰﾙ '!3:3,HU4,'共和ﾚｻﾞｰ検反出荷ｽｹｼﾞｭｰﾙ '!16:16)</f>
        <v>1300</v>
      </c>
      <c r="HV46" s="635"/>
      <c r="HW46" s="634"/>
      <c r="HX46" s="633">
        <f>SUMIF('共和ﾚｻﾞｰ検反出荷ｽｹｼﾞｭｰﾙ '!3:3,HX4,'共和ﾚｻﾞｰ検反出荷ｽｹｼﾞｭｰﾙ '!16:16)</f>
        <v>0</v>
      </c>
      <c r="HY46" s="635"/>
      <c r="HZ46" s="634"/>
      <c r="IA46" s="633">
        <f>SUMIF('共和ﾚｻﾞｰ検反出荷ｽｹｼﾞｭｰﾙ '!3:3,IA4,'共和ﾚｻﾞｰ検反出荷ｽｹｼﾞｭｰﾙ '!16:16)</f>
        <v>0</v>
      </c>
      <c r="IB46" s="635"/>
      <c r="IC46" s="634"/>
      <c r="ID46" s="633">
        <f>SUMIF('共和ﾚｻﾞｰ検反出荷ｽｹｼﾞｭｰﾙ '!3:3,ID4,'共和ﾚｻﾞｰ検反出荷ｽｹｼﾞｭｰﾙ '!16:16)</f>
        <v>0</v>
      </c>
      <c r="IE46" s="635"/>
      <c r="IF46" s="634"/>
      <c r="IG46" s="633">
        <f>SUMIF('共和ﾚｻﾞｰ検反出荷ｽｹｼﾞｭｰﾙ '!3:3,IG4,'共和ﾚｻﾞｰ検反出荷ｽｹｼﾞｭｰﾙ '!16:16)</f>
        <v>0</v>
      </c>
      <c r="IH46" s="635"/>
      <c r="II46" s="634"/>
      <c r="IJ46" s="633">
        <f>SUMIF('共和ﾚｻﾞｰ検反出荷ｽｹｼﾞｭｰﾙ '!3:3,IJ4,'共和ﾚｻﾞｰ検反出荷ｽｹｼﾞｭｰﾙ '!16:16)</f>
        <v>0</v>
      </c>
      <c r="IK46" s="635"/>
      <c r="IL46" s="634"/>
      <c r="IM46" s="633">
        <f>SUMIF('共和ﾚｻﾞｰ検反出荷ｽｹｼﾞｭｰﾙ '!3:3,IM4,'共和ﾚｻﾞｰ検反出荷ｽｹｼﾞｭｰﾙ '!16:16)</f>
        <v>0</v>
      </c>
      <c r="IN46" s="635"/>
      <c r="IO46" s="634"/>
      <c r="IP46" s="633">
        <f>SUMIF('共和ﾚｻﾞｰ検反出荷ｽｹｼﾞｭｰﾙ '!3:3,IP4,'共和ﾚｻﾞｰ検反出荷ｽｹｼﾞｭｰﾙ '!16:16)</f>
        <v>0</v>
      </c>
      <c r="IQ46" s="635"/>
      <c r="IR46" s="634"/>
      <c r="IS46" s="633">
        <f>SUMIF('共和ﾚｻﾞｰ検反出荷ｽｹｼﾞｭｰﾙ '!3:3,IS4,'共和ﾚｻﾞｰ検反出荷ｽｹｼﾞｭｰﾙ '!16:16)</f>
        <v>0</v>
      </c>
      <c r="IT46" s="635"/>
      <c r="IU46" s="634"/>
      <c r="IV46" s="633">
        <f>SUMIF('共和ﾚｻﾞｰ検反出荷ｽｹｼﾞｭｰﾙ '!3:3,IV4,'共和ﾚｻﾞｰ検反出荷ｽｹｼﾞｭｰﾙ '!16:16)</f>
        <v>0</v>
      </c>
      <c r="IW46" s="635"/>
      <c r="IX46" s="634"/>
      <c r="IY46" s="633">
        <f>SUMIF('共和ﾚｻﾞｰ検反出荷ｽｹｼﾞｭｰﾙ '!3:3,IY4,'共和ﾚｻﾞｰ検反出荷ｽｹｼﾞｭｰﾙ '!16:16)</f>
        <v>0</v>
      </c>
      <c r="IZ46" s="635"/>
      <c r="JA46" s="634"/>
      <c r="JB46" s="633">
        <f>SUMIF('共和ﾚｻﾞｰ検反出荷ｽｹｼﾞｭｰﾙ '!3:3,JB4,'共和ﾚｻﾞｰ検反出荷ｽｹｼﾞｭｰﾙ '!16:16)</f>
        <v>0</v>
      </c>
      <c r="JC46" s="635"/>
      <c r="JD46" s="634"/>
      <c r="JE46" s="633">
        <f>SUMIF('共和ﾚｻﾞｰ検反出荷ｽｹｼﾞｭｰﾙ '!3:3,JE4,'共和ﾚｻﾞｰ検反出荷ｽｹｼﾞｭｰﾙ '!16:16)</f>
        <v>0</v>
      </c>
      <c r="JF46" s="635"/>
      <c r="JG46" s="634"/>
      <c r="JH46" s="633">
        <f>SUMIF('共和ﾚｻﾞｰ検反出荷ｽｹｼﾞｭｰﾙ '!3:3,JH4,'共和ﾚｻﾞｰ検反出荷ｽｹｼﾞｭｰﾙ '!16:16)</f>
        <v>0</v>
      </c>
      <c r="JI46" s="635"/>
      <c r="JJ46" s="634"/>
      <c r="JK46" s="633">
        <f>SUMIF('共和ﾚｻﾞｰ検反出荷ｽｹｼﾞｭｰﾙ '!3:3,JK4,'共和ﾚｻﾞｰ検反出荷ｽｹｼﾞｭｰﾙ '!16:16)</f>
        <v>0</v>
      </c>
      <c r="JL46" s="635"/>
      <c r="JM46" s="634"/>
      <c r="JN46" s="633">
        <f>SUMIF('共和ﾚｻﾞｰ検反出荷ｽｹｼﾞｭｰﾙ '!3:3,JN4,'共和ﾚｻﾞｰ検反出荷ｽｹｼﾞｭｰﾙ '!16:16)</f>
        <v>0</v>
      </c>
      <c r="JO46" s="635"/>
      <c r="JP46" s="634"/>
      <c r="JQ46" s="633">
        <f>SUMIF('共和ﾚｻﾞｰ検反出荷ｽｹｼﾞｭｰﾙ '!3:3,JQ4,'共和ﾚｻﾞｰ検反出荷ｽｹｼﾞｭｰﾙ '!16:16)</f>
        <v>0</v>
      </c>
      <c r="JR46" s="636"/>
    </row>
    <row r="47" spans="6:278" ht="12" customHeight="1" thickTop="1" x14ac:dyDescent="0.2">
      <c r="F47" s="937">
        <v>1380</v>
      </c>
      <c r="G47" s="939"/>
      <c r="H47" s="613" t="s">
        <v>492</v>
      </c>
      <c r="I47" s="614"/>
      <c r="J47" s="615"/>
      <c r="AM47" s="937">
        <v>1380</v>
      </c>
      <c r="AN47" s="938"/>
      <c r="AO47" s="938"/>
      <c r="AP47" s="938"/>
      <c r="AQ47" s="939"/>
      <c r="AR47" s="595" t="s">
        <v>492</v>
      </c>
      <c r="AS47" s="595"/>
      <c r="AT47" s="596"/>
      <c r="AU47" s="596"/>
      <c r="AV47" s="596"/>
      <c r="AW47" s="596"/>
      <c r="AX47" s="596"/>
      <c r="AY47" s="596"/>
      <c r="AZ47" s="596"/>
      <c r="BA47" s="596"/>
      <c r="BB47" s="596"/>
      <c r="BC47" s="596"/>
      <c r="BD47" s="596"/>
      <c r="BE47" s="596"/>
      <c r="BF47" s="596"/>
      <c r="BG47" s="596"/>
      <c r="BH47" s="596"/>
      <c r="BI47" s="596"/>
      <c r="BJ47" s="596"/>
      <c r="BK47" s="596"/>
      <c r="BL47" s="596"/>
      <c r="BM47" s="596"/>
      <c r="BN47" s="596"/>
      <c r="BO47" s="596"/>
      <c r="BP47" s="596"/>
      <c r="BQ47" s="596"/>
      <c r="BR47" s="596"/>
      <c r="BS47" s="596"/>
      <c r="BT47" s="596"/>
      <c r="BU47" s="596"/>
      <c r="BV47" s="596"/>
      <c r="BW47" s="596"/>
      <c r="BX47" s="596"/>
      <c r="BY47" s="596"/>
      <c r="BZ47" s="596"/>
      <c r="CA47" s="596"/>
      <c r="CB47" s="596"/>
      <c r="CC47" s="596"/>
      <c r="CD47" s="596"/>
      <c r="CE47" s="596"/>
      <c r="CF47" s="596"/>
      <c r="CG47" s="596"/>
      <c r="CH47" s="596"/>
      <c r="CI47" s="596"/>
      <c r="CJ47" s="596"/>
      <c r="CK47" s="596"/>
      <c r="CL47" s="596"/>
      <c r="CM47" s="596"/>
      <c r="CN47" s="596"/>
      <c r="CO47" s="596"/>
      <c r="CP47" s="596"/>
      <c r="CQ47" s="596"/>
      <c r="CR47" s="596"/>
      <c r="CS47" s="596"/>
      <c r="CT47" s="596"/>
      <c r="CU47" s="596"/>
      <c r="CV47" s="596"/>
      <c r="CW47" s="596"/>
      <c r="CX47" s="596"/>
      <c r="CY47" s="596"/>
      <c r="CZ47" s="596"/>
      <c r="DA47" s="596"/>
      <c r="DB47" s="596"/>
      <c r="DC47" s="596"/>
      <c r="DD47" s="596"/>
      <c r="DE47" s="596"/>
      <c r="DF47" s="596"/>
      <c r="DG47" s="596"/>
      <c r="DH47" s="596"/>
      <c r="DI47" s="596"/>
      <c r="DJ47" s="596"/>
      <c r="DK47" s="596"/>
      <c r="DL47" s="596"/>
      <c r="DM47" s="596"/>
      <c r="DN47" s="596"/>
      <c r="DO47" s="596"/>
      <c r="DP47" s="596"/>
      <c r="DQ47" s="596"/>
      <c r="DR47" s="596"/>
      <c r="DS47" s="596"/>
      <c r="DT47" s="596"/>
      <c r="DU47" s="596"/>
      <c r="DV47" s="596"/>
      <c r="DW47" s="596"/>
      <c r="DX47" s="596"/>
      <c r="DY47" s="596"/>
      <c r="DZ47" s="596"/>
      <c r="EA47" s="596"/>
      <c r="EB47" s="596"/>
      <c r="EC47" s="596"/>
      <c r="ED47" s="596"/>
      <c r="EE47" s="596"/>
      <c r="EF47" s="596"/>
      <c r="EG47" s="595"/>
      <c r="EH47" s="597"/>
      <c r="EI47" s="596">
        <f ca="1">SUMIF(ＥＣ!$AP$61:$AQ$65,$AM47,ＥＣ!EI$61:EI$65)</f>
        <v>0</v>
      </c>
      <c r="EJ47" s="598"/>
      <c r="EK47" s="597"/>
      <c r="EL47" s="596">
        <f ca="1">SUMIF(ＥＣ!$AP$61:$AQ$65,$AM47,ＥＣ!EL$61:EL$65)</f>
        <v>0</v>
      </c>
      <c r="EM47" s="598"/>
      <c r="EN47" s="597"/>
      <c r="EO47" s="596">
        <f ca="1">SUMIF(ＥＣ!$AP$61:$AQ$65,$AM47,ＥＣ!EO$61:EO$65)</f>
        <v>0</v>
      </c>
      <c r="EP47" s="598"/>
      <c r="EQ47" s="597"/>
      <c r="ER47" s="596">
        <f ca="1">SUMIF(ＥＣ!$AP$61:$AQ$65,$AM47,ＥＣ!ER$61:ER$65)</f>
        <v>0</v>
      </c>
      <c r="ES47" s="598"/>
      <c r="ET47" s="597"/>
      <c r="EU47" s="596">
        <f ca="1">SUMIF(ＥＣ!$AP$61:$AQ$65,$AM47,ＥＣ!EU$61:EU$65)</f>
        <v>0</v>
      </c>
      <c r="EV47" s="598"/>
      <c r="EW47" s="597"/>
      <c r="EX47" s="596">
        <f ca="1">SUMIF(ＥＣ!$AP$61:$AQ$65,$AM47,ＥＣ!EX$61:EX$65)</f>
        <v>0</v>
      </c>
      <c r="EY47" s="598"/>
      <c r="EZ47" s="597"/>
      <c r="FA47" s="596">
        <f ca="1">SUMIF(ＥＣ!$AP$61:$AQ$65,$AM47,ＥＣ!FA$61:FA$65)</f>
        <v>0</v>
      </c>
      <c r="FB47" s="598"/>
      <c r="FC47" s="597"/>
      <c r="FD47" s="596">
        <f ca="1">SUMIF(ＥＣ!$AP$61:$AQ$65,$AM47,ＥＣ!FD$61:FD$65)</f>
        <v>0</v>
      </c>
      <c r="FE47" s="598"/>
      <c r="FF47" s="597"/>
      <c r="FG47" s="596">
        <f ca="1">SUMIF(ＥＣ!$AP$61:$AQ$65,$AM47,ＥＣ!FG$61:FG$65)</f>
        <v>0</v>
      </c>
      <c r="FH47" s="598"/>
      <c r="FI47" s="597"/>
      <c r="FJ47" s="596">
        <f ca="1">SUMIF(ＥＣ!$AP$61:$AQ$65,$AM47,ＥＣ!FJ$61:FJ$65)</f>
        <v>0</v>
      </c>
      <c r="FK47" s="598"/>
      <c r="FL47" s="597"/>
      <c r="FM47" s="596">
        <f ca="1">SUMIF(ＥＣ!$AP$61:$AQ$65,$AM47,ＥＣ!FM$61:FM$65)</f>
        <v>0</v>
      </c>
      <c r="FN47" s="598"/>
      <c r="FO47" s="597"/>
      <c r="FP47" s="596">
        <f ca="1">SUMIF(ＥＣ!$AP$61:$AQ$65,$AM47,ＥＣ!FP$61:FP$65)</f>
        <v>0</v>
      </c>
      <c r="FQ47" s="598"/>
      <c r="FR47" s="597"/>
      <c r="FS47" s="596">
        <f ca="1">SUMIF(ＥＣ!$AP$61:$AQ$65,$AM47,ＥＣ!FS$61:FS$65)</f>
        <v>0</v>
      </c>
      <c r="FT47" s="598"/>
      <c r="FU47" s="597"/>
      <c r="FV47" s="596">
        <f ca="1">SUMIF(ＥＣ!$AP$61:$AQ$65,$AM47,ＥＣ!FV$61:FV$65)</f>
        <v>0</v>
      </c>
      <c r="FW47" s="598"/>
      <c r="FX47" s="597"/>
      <c r="FY47" s="596">
        <f ca="1">SUMIF(ＥＣ!$AP$61:$AQ$65,$AM47,ＥＣ!FY$61:FY$65)</f>
        <v>0</v>
      </c>
      <c r="FZ47" s="598"/>
      <c r="GA47" s="597"/>
      <c r="GB47" s="596">
        <f ca="1">SUMIF(ＥＣ!$AP$61:$AQ$65,$AM47,ＥＣ!GB$61:GB$65)</f>
        <v>0</v>
      </c>
      <c r="GC47" s="598"/>
      <c r="GD47" s="597"/>
      <c r="GE47" s="596">
        <f ca="1">SUMIF(ＥＣ!$AP$61:$AQ$65,$AM47,ＥＣ!GE$61:GE$65)</f>
        <v>0</v>
      </c>
      <c r="GF47" s="598"/>
      <c r="GG47" s="597"/>
      <c r="GH47" s="596">
        <f ca="1">SUMIF(ＥＣ!$AP$61:$AQ$65,$AM47,ＥＣ!GH$61:GH$65)</f>
        <v>0</v>
      </c>
      <c r="GI47" s="598"/>
      <c r="GJ47" s="597"/>
      <c r="GK47" s="596">
        <f ca="1">SUMIF(ＥＣ!$AP$61:$AQ$65,$AM47,ＥＣ!GK$61:GK$65)</f>
        <v>0</v>
      </c>
      <c r="GL47" s="598"/>
      <c r="GM47" s="597"/>
      <c r="GN47" s="596">
        <f ca="1">SUMIF(ＥＣ!$AP$61:$AQ$65,$AM47,ＥＣ!GN$61:GN$65)</f>
        <v>0</v>
      </c>
      <c r="GO47" s="598"/>
      <c r="GP47" s="597"/>
      <c r="GQ47" s="596">
        <f ca="1">SUMIF(ＥＣ!$AP$61:$AQ$65,$AM47,ＥＣ!GQ$61:GQ$65)</f>
        <v>0</v>
      </c>
      <c r="GR47" s="598"/>
      <c r="GS47" s="597"/>
      <c r="GT47" s="596">
        <f>ＥＣ!GT64</f>
        <v>0</v>
      </c>
      <c r="GU47" s="598"/>
      <c r="GV47" s="597"/>
      <c r="GW47" s="596">
        <f>ＥＣ!GW64</f>
        <v>0</v>
      </c>
      <c r="GX47" s="598"/>
      <c r="GY47" s="597"/>
      <c r="GZ47" s="596">
        <f>ＥＣ!GZ64</f>
        <v>0</v>
      </c>
      <c r="HA47" s="598"/>
      <c r="HB47" s="597"/>
      <c r="HC47" s="596">
        <f>ＥＣ!HC64</f>
        <v>0</v>
      </c>
      <c r="HD47" s="598"/>
      <c r="HE47" s="597"/>
      <c r="HF47" s="596">
        <f>ＥＣ!HF64</f>
        <v>0</v>
      </c>
      <c r="HG47" s="598"/>
      <c r="HH47" s="597"/>
      <c r="HI47" s="596">
        <f>ＥＣ!HI64</f>
        <v>0</v>
      </c>
      <c r="HJ47" s="598"/>
      <c r="HK47" s="597"/>
      <c r="HL47" s="596">
        <f>ＥＣ!HL64</f>
        <v>0</v>
      </c>
      <c r="HM47" s="598"/>
      <c r="HN47" s="597"/>
      <c r="HO47" s="596">
        <f>ＥＣ!HO64</f>
        <v>0</v>
      </c>
      <c r="HP47" s="598"/>
      <c r="HQ47" s="597"/>
      <c r="HR47" s="596">
        <f>ＥＣ!HR64</f>
        <v>0</v>
      </c>
      <c r="HS47" s="598"/>
      <c r="HT47" s="597"/>
      <c r="HU47" s="596">
        <f>ＥＣ!HU64</f>
        <v>0</v>
      </c>
      <c r="HV47" s="598"/>
      <c r="HW47" s="597"/>
      <c r="HX47" s="596">
        <f>ＥＣ!HX64</f>
        <v>0</v>
      </c>
      <c r="HY47" s="598"/>
      <c r="HZ47" s="597"/>
      <c r="IA47" s="596">
        <f>ＥＣ!IA64</f>
        <v>0</v>
      </c>
      <c r="IB47" s="598"/>
      <c r="IC47" s="597"/>
      <c r="ID47" s="596">
        <f>ＥＣ!ID64</f>
        <v>0</v>
      </c>
      <c r="IE47" s="598"/>
      <c r="IF47" s="597"/>
      <c r="IG47" s="596">
        <f>ＥＣ!IG64</f>
        <v>0</v>
      </c>
      <c r="IH47" s="598"/>
      <c r="II47" s="597"/>
      <c r="IJ47" s="596">
        <f>ＥＣ!IJ64</f>
        <v>0</v>
      </c>
      <c r="IK47" s="598"/>
      <c r="IL47" s="597"/>
      <c r="IM47" s="596">
        <f>ＥＣ!IM64</f>
        <v>0</v>
      </c>
      <c r="IN47" s="598"/>
      <c r="IO47" s="597"/>
      <c r="IP47" s="596">
        <f>ＥＣ!IP64</f>
        <v>0</v>
      </c>
      <c r="IQ47" s="598"/>
      <c r="IR47" s="597"/>
      <c r="IS47" s="596">
        <f>ＥＣ!IS64</f>
        <v>0</v>
      </c>
      <c r="IT47" s="598"/>
      <c r="IU47" s="597"/>
      <c r="IV47" s="596">
        <f>ＥＣ!IV64</f>
        <v>0</v>
      </c>
      <c r="IW47" s="598"/>
      <c r="IX47" s="597"/>
      <c r="IY47" s="596">
        <f>ＥＣ!IY64</f>
        <v>0</v>
      </c>
      <c r="IZ47" s="598"/>
      <c r="JA47" s="597"/>
      <c r="JB47" s="596">
        <f>ＥＣ!JB64</f>
        <v>0</v>
      </c>
      <c r="JC47" s="598"/>
      <c r="JD47" s="597"/>
      <c r="JE47" s="596">
        <f>ＥＣ!JE64</f>
        <v>0</v>
      </c>
      <c r="JF47" s="598"/>
      <c r="JG47" s="597"/>
      <c r="JH47" s="596">
        <f>ＥＣ!JH64</f>
        <v>0</v>
      </c>
      <c r="JI47" s="598"/>
      <c r="JJ47" s="597"/>
      <c r="JK47" s="596">
        <f>ＥＣ!JK64</f>
        <v>0</v>
      </c>
      <c r="JL47" s="598"/>
      <c r="JM47" s="597"/>
      <c r="JN47" s="596">
        <f>ＥＣ!JN64</f>
        <v>0</v>
      </c>
      <c r="JO47" s="598"/>
      <c r="JP47" s="597"/>
      <c r="JQ47" s="596">
        <f>ＥＣ!JQ64</f>
        <v>0</v>
      </c>
      <c r="JR47" s="619"/>
    </row>
    <row r="48" spans="6:278" ht="12" customHeight="1" x14ac:dyDescent="0.2">
      <c r="F48" s="940"/>
      <c r="G48" s="942"/>
      <c r="H48" s="610" t="s">
        <v>495</v>
      </c>
      <c r="I48" s="611"/>
      <c r="J48" s="612"/>
      <c r="AM48" s="940"/>
      <c r="AN48" s="941"/>
      <c r="AO48" s="941"/>
      <c r="AP48" s="941"/>
      <c r="AQ48" s="942"/>
      <c r="AR48" s="591" t="s">
        <v>495</v>
      </c>
      <c r="AS48" s="591"/>
      <c r="AT48" s="592"/>
      <c r="AU48" s="592"/>
      <c r="AV48" s="592"/>
      <c r="AW48" s="592"/>
      <c r="AX48" s="592"/>
      <c r="AY48" s="592"/>
      <c r="AZ48" s="592"/>
      <c r="BA48" s="592"/>
      <c r="BB48" s="592"/>
      <c r="BC48" s="592"/>
      <c r="BD48" s="592"/>
      <c r="BE48" s="592"/>
      <c r="BF48" s="592"/>
      <c r="BG48" s="592"/>
      <c r="BH48" s="592"/>
      <c r="BI48" s="592"/>
      <c r="BJ48" s="592"/>
      <c r="BK48" s="592"/>
      <c r="BL48" s="592"/>
      <c r="BM48" s="592"/>
      <c r="BN48" s="592"/>
      <c r="BO48" s="592"/>
      <c r="BP48" s="592"/>
      <c r="BQ48" s="592"/>
      <c r="BR48" s="592"/>
      <c r="BS48" s="592"/>
      <c r="BT48" s="592"/>
      <c r="BU48" s="592"/>
      <c r="BV48" s="592"/>
      <c r="BW48" s="592"/>
      <c r="BX48" s="592"/>
      <c r="BY48" s="592"/>
      <c r="BZ48" s="592"/>
      <c r="CA48" s="592"/>
      <c r="CB48" s="592"/>
      <c r="CC48" s="592"/>
      <c r="CD48" s="592"/>
      <c r="CE48" s="592"/>
      <c r="CF48" s="592"/>
      <c r="CG48" s="592"/>
      <c r="CH48" s="592"/>
      <c r="CI48" s="592"/>
      <c r="CJ48" s="592"/>
      <c r="CK48" s="592"/>
      <c r="CL48" s="592"/>
      <c r="CM48" s="592"/>
      <c r="CN48" s="592"/>
      <c r="CO48" s="592"/>
      <c r="CP48" s="592"/>
      <c r="CQ48" s="592"/>
      <c r="CR48" s="592"/>
      <c r="CS48" s="592"/>
      <c r="CT48" s="592"/>
      <c r="CU48" s="592"/>
      <c r="CV48" s="592"/>
      <c r="CW48" s="592"/>
      <c r="CX48" s="592"/>
      <c r="CY48" s="592"/>
      <c r="CZ48" s="592"/>
      <c r="DA48" s="592"/>
      <c r="DB48" s="592"/>
      <c r="DC48" s="592"/>
      <c r="DD48" s="592"/>
      <c r="DE48" s="592"/>
      <c r="DF48" s="592"/>
      <c r="DG48" s="592"/>
      <c r="DH48" s="592"/>
      <c r="DI48" s="592"/>
      <c r="DJ48" s="592"/>
      <c r="DK48" s="592"/>
      <c r="DL48" s="592"/>
      <c r="DM48" s="592"/>
      <c r="DN48" s="592"/>
      <c r="DO48" s="592"/>
      <c r="DP48" s="592"/>
      <c r="DQ48" s="592"/>
      <c r="DR48" s="592"/>
      <c r="DS48" s="592"/>
      <c r="DT48" s="592"/>
      <c r="DU48" s="592"/>
      <c r="DV48" s="592"/>
      <c r="DW48" s="592"/>
      <c r="DX48" s="592"/>
      <c r="DY48" s="592"/>
      <c r="DZ48" s="592"/>
      <c r="EA48" s="592"/>
      <c r="EB48" s="592"/>
      <c r="EC48" s="592"/>
      <c r="ED48" s="592"/>
      <c r="EE48" s="592"/>
      <c r="EF48" s="592"/>
      <c r="EG48" s="591"/>
      <c r="EH48" s="599"/>
      <c r="EI48" s="592">
        <f ca="1">EI47</f>
        <v>0</v>
      </c>
      <c r="EJ48" s="600"/>
      <c r="EK48" s="599"/>
      <c r="EL48" s="592">
        <f ca="1">EI48-EI49+EL47</f>
        <v>0</v>
      </c>
      <c r="EM48" s="600"/>
      <c r="EN48" s="599"/>
      <c r="EO48" s="592">
        <f ca="1">EL48-EL49+EO47</f>
        <v>0</v>
      </c>
      <c r="EP48" s="600"/>
      <c r="EQ48" s="599"/>
      <c r="ER48" s="592">
        <f ca="1">EO48-EO49+ER47</f>
        <v>0</v>
      </c>
      <c r="ES48" s="600"/>
      <c r="ET48" s="599"/>
      <c r="EU48" s="592">
        <f ca="1">ER48-ER49+EU47</f>
        <v>0</v>
      </c>
      <c r="EV48" s="600"/>
      <c r="EW48" s="599"/>
      <c r="EX48" s="592">
        <f ca="1">EU48-EU49+EX47</f>
        <v>0</v>
      </c>
      <c r="EY48" s="600"/>
      <c r="EZ48" s="599"/>
      <c r="FA48" s="592">
        <f ca="1">EX48-EX49+FA47</f>
        <v>0</v>
      </c>
      <c r="FB48" s="600"/>
      <c r="FC48" s="599"/>
      <c r="FD48" s="592">
        <f ca="1">FA48-FA49+FD47</f>
        <v>0</v>
      </c>
      <c r="FE48" s="600"/>
      <c r="FF48" s="599"/>
      <c r="FG48" s="592">
        <f ca="1">FD48-FD49+FG47</f>
        <v>0</v>
      </c>
      <c r="FH48" s="600"/>
      <c r="FI48" s="599"/>
      <c r="FJ48" s="592">
        <f ca="1">FG48-FG49+FJ47</f>
        <v>0</v>
      </c>
      <c r="FK48" s="600"/>
      <c r="FL48" s="599"/>
      <c r="FM48" s="592">
        <f ca="1">FJ48-FJ49+FM47</f>
        <v>0</v>
      </c>
      <c r="FN48" s="600"/>
      <c r="FO48" s="599"/>
      <c r="FP48" s="592">
        <f ca="1">FM48-FM49+FP47</f>
        <v>0</v>
      </c>
      <c r="FQ48" s="600"/>
      <c r="FR48" s="599"/>
      <c r="FS48" s="592">
        <f ca="1">FP48-FP49+FS47</f>
        <v>0</v>
      </c>
      <c r="FT48" s="600"/>
      <c r="FU48" s="599"/>
      <c r="FV48" s="592">
        <f ca="1">FS48-FS49+FV47</f>
        <v>0</v>
      </c>
      <c r="FW48" s="600"/>
      <c r="FX48" s="599"/>
      <c r="FY48" s="592">
        <f ca="1">FV48-FV49+FY47</f>
        <v>0</v>
      </c>
      <c r="FZ48" s="600"/>
      <c r="GA48" s="599"/>
      <c r="GB48" s="592">
        <f ca="1">FY48-FY49+GB47</f>
        <v>0</v>
      </c>
      <c r="GC48" s="600"/>
      <c r="GD48" s="599"/>
      <c r="GE48" s="592">
        <f ca="1">GB48-GB49+GE47</f>
        <v>0</v>
      </c>
      <c r="GF48" s="600"/>
      <c r="GG48" s="599"/>
      <c r="GH48" s="592">
        <f ca="1">GE48-GE49+GH47</f>
        <v>0</v>
      </c>
      <c r="GI48" s="600"/>
      <c r="GJ48" s="599"/>
      <c r="GK48" s="592">
        <f ca="1">GH48-GH49+GK47</f>
        <v>0</v>
      </c>
      <c r="GL48" s="600"/>
      <c r="GM48" s="599"/>
      <c r="GN48" s="592">
        <f ca="1">GK48-GK49+GN47</f>
        <v>0</v>
      </c>
      <c r="GO48" s="600"/>
      <c r="GP48" s="599"/>
      <c r="GQ48" s="592">
        <f ca="1">GN48-GN49+GQ47</f>
        <v>0</v>
      </c>
      <c r="GR48" s="600"/>
      <c r="GS48" s="599"/>
      <c r="GT48" s="592">
        <f ca="1">GQ48-GQ49+GT47</f>
        <v>0</v>
      </c>
      <c r="GU48" s="600"/>
      <c r="GV48" s="599"/>
      <c r="GW48" s="592">
        <f ca="1">GT48-GT49+GW47</f>
        <v>0</v>
      </c>
      <c r="GX48" s="600"/>
      <c r="GY48" s="599"/>
      <c r="GZ48" s="592">
        <f ca="1">GW48-GW49+GZ47</f>
        <v>0</v>
      </c>
      <c r="HA48" s="600"/>
      <c r="HB48" s="599"/>
      <c r="HC48" s="592">
        <f ca="1">GZ48-GZ49+HC47</f>
        <v>0</v>
      </c>
      <c r="HD48" s="600"/>
      <c r="HE48" s="599"/>
      <c r="HF48" s="592">
        <f ca="1">HC48-HC49+HF47</f>
        <v>0</v>
      </c>
      <c r="HG48" s="600"/>
      <c r="HH48" s="599"/>
      <c r="HI48" s="592">
        <f ca="1">HF48-HF49+HI47</f>
        <v>0</v>
      </c>
      <c r="HJ48" s="600"/>
      <c r="HK48" s="599"/>
      <c r="HL48" s="592">
        <f ca="1">HI48-HI49+HL47</f>
        <v>0</v>
      </c>
      <c r="HM48" s="600"/>
      <c r="HN48" s="599"/>
      <c r="HO48" s="592">
        <f ca="1">HL48-HL49+HO47</f>
        <v>0</v>
      </c>
      <c r="HP48" s="600"/>
      <c r="HQ48" s="599"/>
      <c r="HR48" s="592">
        <f ca="1">HO48-HO49+HR47</f>
        <v>0</v>
      </c>
      <c r="HS48" s="600"/>
      <c r="HT48" s="599"/>
      <c r="HU48" s="592">
        <f ca="1">HR48-HR49+HU47</f>
        <v>0</v>
      </c>
      <c r="HV48" s="600"/>
      <c r="HW48" s="599"/>
      <c r="HX48" s="592">
        <f ca="1">HU48-HU49+HX47</f>
        <v>0</v>
      </c>
      <c r="HY48" s="600"/>
      <c r="HZ48" s="599"/>
      <c r="IA48" s="592">
        <f ca="1">HX48-HX49+IA47</f>
        <v>0</v>
      </c>
      <c r="IB48" s="600"/>
      <c r="IC48" s="599"/>
      <c r="ID48" s="592">
        <f ca="1">IA48-IA49+ID47</f>
        <v>0</v>
      </c>
      <c r="IE48" s="600"/>
      <c r="IF48" s="599"/>
      <c r="IG48" s="592">
        <f ca="1">ID48-ID49+IG47</f>
        <v>0</v>
      </c>
      <c r="IH48" s="600"/>
      <c r="II48" s="599"/>
      <c r="IJ48" s="592">
        <f ca="1">IG48-IG49+IJ47</f>
        <v>0</v>
      </c>
      <c r="IK48" s="600"/>
      <c r="IL48" s="599"/>
      <c r="IM48" s="592">
        <f ca="1">IJ48-IJ49+IM47</f>
        <v>0</v>
      </c>
      <c r="IN48" s="600"/>
      <c r="IO48" s="599"/>
      <c r="IP48" s="592">
        <f ca="1">IM48-IM49+IP47</f>
        <v>0</v>
      </c>
      <c r="IQ48" s="600"/>
      <c r="IR48" s="599"/>
      <c r="IS48" s="592">
        <f ca="1">IP48-IP49+IS47</f>
        <v>0</v>
      </c>
      <c r="IT48" s="600"/>
      <c r="IU48" s="599"/>
      <c r="IV48" s="592">
        <f ca="1">IS48-IS49+IV47</f>
        <v>0</v>
      </c>
      <c r="IW48" s="600"/>
      <c r="IX48" s="599"/>
      <c r="IY48" s="592">
        <f ca="1">IV48-IV49+IY47</f>
        <v>0</v>
      </c>
      <c r="IZ48" s="600"/>
      <c r="JA48" s="599"/>
      <c r="JB48" s="592">
        <f ca="1">IY48-IY49+JB47</f>
        <v>0</v>
      </c>
      <c r="JC48" s="600"/>
      <c r="JD48" s="599"/>
      <c r="JE48" s="592">
        <f ca="1">JB48-JB49+JE47</f>
        <v>0</v>
      </c>
      <c r="JF48" s="600"/>
      <c r="JG48" s="599"/>
      <c r="JH48" s="592">
        <f ca="1">JE48-JE49+JH47</f>
        <v>0</v>
      </c>
      <c r="JI48" s="600"/>
      <c r="JJ48" s="599"/>
      <c r="JK48" s="592">
        <f ca="1">JH48-JH49+JK47</f>
        <v>0</v>
      </c>
      <c r="JL48" s="600"/>
      <c r="JM48" s="599"/>
      <c r="JN48" s="592">
        <f ca="1">JK48-JK49+JN47</f>
        <v>0</v>
      </c>
      <c r="JO48" s="600"/>
      <c r="JP48" s="599"/>
      <c r="JQ48" s="592">
        <f ca="1">JN48-JN49+JQ47</f>
        <v>0</v>
      </c>
      <c r="JR48" s="620"/>
    </row>
    <row r="49" spans="6:278" ht="12" customHeight="1" x14ac:dyDescent="0.2">
      <c r="F49" s="940"/>
      <c r="G49" s="942"/>
      <c r="H49" s="608" t="s">
        <v>493</v>
      </c>
      <c r="I49" s="33"/>
      <c r="J49" s="609"/>
      <c r="AM49" s="940"/>
      <c r="AN49" s="941"/>
      <c r="AO49" s="941"/>
      <c r="AP49" s="941"/>
      <c r="AQ49" s="942"/>
      <c r="AR49" s="589" t="s">
        <v>493</v>
      </c>
      <c r="AS49" s="589"/>
      <c r="AT49" s="590"/>
      <c r="AU49" s="590"/>
      <c r="AV49" s="590"/>
      <c r="AW49" s="590"/>
      <c r="AX49" s="590"/>
      <c r="AY49" s="590"/>
      <c r="AZ49" s="590"/>
      <c r="BA49" s="590"/>
      <c r="BB49" s="590"/>
      <c r="BC49" s="590"/>
      <c r="BD49" s="590"/>
      <c r="BE49" s="590"/>
      <c r="BF49" s="590"/>
      <c r="BG49" s="590"/>
      <c r="BH49" s="590"/>
      <c r="BI49" s="590"/>
      <c r="BJ49" s="590"/>
      <c r="BK49" s="590"/>
      <c r="BL49" s="590"/>
      <c r="BM49" s="590"/>
      <c r="BN49" s="590"/>
      <c r="BO49" s="590"/>
      <c r="BP49" s="590"/>
      <c r="BQ49" s="590"/>
      <c r="BR49" s="590"/>
      <c r="BS49" s="590"/>
      <c r="BT49" s="590"/>
      <c r="BU49" s="590"/>
      <c r="BV49" s="590"/>
      <c r="BW49" s="590"/>
      <c r="BX49" s="590"/>
      <c r="BY49" s="590"/>
      <c r="BZ49" s="590"/>
      <c r="CA49" s="590"/>
      <c r="CB49" s="590"/>
      <c r="CC49" s="590"/>
      <c r="CD49" s="590"/>
      <c r="CE49" s="590"/>
      <c r="CF49" s="590"/>
      <c r="CG49" s="590"/>
      <c r="CH49" s="590"/>
      <c r="CI49" s="590"/>
      <c r="CJ49" s="590"/>
      <c r="CK49" s="590"/>
      <c r="CL49" s="590"/>
      <c r="CM49" s="590"/>
      <c r="CN49" s="590"/>
      <c r="CO49" s="590"/>
      <c r="CP49" s="590"/>
      <c r="CQ49" s="590"/>
      <c r="CR49" s="590"/>
      <c r="CS49" s="590"/>
      <c r="CT49" s="590"/>
      <c r="CU49" s="590"/>
      <c r="CV49" s="590"/>
      <c r="CW49" s="590"/>
      <c r="CX49" s="590"/>
      <c r="CY49" s="590"/>
      <c r="CZ49" s="590"/>
      <c r="DA49" s="590"/>
      <c r="DB49" s="590"/>
      <c r="DC49" s="590"/>
      <c r="DD49" s="590"/>
      <c r="DE49" s="590"/>
      <c r="DF49" s="590"/>
      <c r="DG49" s="590"/>
      <c r="DH49" s="590"/>
      <c r="DI49" s="590"/>
      <c r="DJ49" s="590"/>
      <c r="DK49" s="590"/>
      <c r="DL49" s="590"/>
      <c r="DM49" s="590"/>
      <c r="DN49" s="590"/>
      <c r="DO49" s="590"/>
      <c r="DP49" s="590"/>
      <c r="DQ49" s="590"/>
      <c r="DR49" s="590"/>
      <c r="DS49" s="590"/>
      <c r="DT49" s="590"/>
      <c r="DU49" s="590"/>
      <c r="DV49" s="590"/>
      <c r="DW49" s="590"/>
      <c r="DX49" s="590"/>
      <c r="DY49" s="590"/>
      <c r="DZ49" s="590"/>
      <c r="EA49" s="590"/>
      <c r="EB49" s="590"/>
      <c r="EC49" s="590"/>
      <c r="ED49" s="590"/>
      <c r="EE49" s="590"/>
      <c r="EF49" s="590"/>
      <c r="EG49" s="589"/>
      <c r="EH49" s="601"/>
      <c r="EI49" s="590">
        <f>SUMIF($A:$A,$AM47,EI:EI)</f>
        <v>0</v>
      </c>
      <c r="EJ49" s="602"/>
      <c r="EK49" s="601"/>
      <c r="EL49" s="590">
        <f>SUMIF($A:$A,$AM47,EL:EL)</f>
        <v>0</v>
      </c>
      <c r="EM49" s="602"/>
      <c r="EN49" s="601"/>
      <c r="EO49" s="590">
        <f>SUMIF($A:$A,$AM47,EO:EO)</f>
        <v>0</v>
      </c>
      <c r="EP49" s="602"/>
      <c r="EQ49" s="601"/>
      <c r="ER49" s="590">
        <f>SUMIF($A:$A,$AM47,ER:ER)</f>
        <v>0</v>
      </c>
      <c r="ES49" s="602"/>
      <c r="ET49" s="601"/>
      <c r="EU49" s="590">
        <f>SUMIF($A:$A,$AM47,EU:EU)</f>
        <v>0</v>
      </c>
      <c r="EV49" s="602"/>
      <c r="EW49" s="601"/>
      <c r="EX49" s="590">
        <f>SUMIF($A:$A,$AM47,EX:EX)</f>
        <v>0</v>
      </c>
      <c r="EY49" s="602"/>
      <c r="EZ49" s="601"/>
      <c r="FA49" s="590">
        <f>SUMIF($A:$A,$AM47,FA:FA)</f>
        <v>0</v>
      </c>
      <c r="FB49" s="602"/>
      <c r="FC49" s="601"/>
      <c r="FD49" s="590">
        <f>SUMIF($A:$A,$AM47,FD:FD)</f>
        <v>0</v>
      </c>
      <c r="FE49" s="602"/>
      <c r="FF49" s="601"/>
      <c r="FG49" s="590">
        <f>SUMIF($A:$A,$AM47,FG:FG)</f>
        <v>0</v>
      </c>
      <c r="FH49" s="602"/>
      <c r="FI49" s="601"/>
      <c r="FJ49" s="590">
        <f>SUMIF($A:$A,$AM47,FJ:FJ)</f>
        <v>0</v>
      </c>
      <c r="FK49" s="602"/>
      <c r="FL49" s="601"/>
      <c r="FM49" s="590">
        <f>SUMIF($A:$A,$AM47,FM:FM)</f>
        <v>0</v>
      </c>
      <c r="FN49" s="602"/>
      <c r="FO49" s="601"/>
      <c r="FP49" s="590">
        <f>SUMIF($A:$A,$AM47,FP:FP)</f>
        <v>0</v>
      </c>
      <c r="FQ49" s="602"/>
      <c r="FR49" s="601"/>
      <c r="FS49" s="590">
        <f>SUMIF($A:$A,$AM47,FS:FS)</f>
        <v>0</v>
      </c>
      <c r="FT49" s="602"/>
      <c r="FU49" s="601"/>
      <c r="FV49" s="590">
        <f>SUMIF($A:$A,$AM47,FV:FV)</f>
        <v>0</v>
      </c>
      <c r="FW49" s="602"/>
      <c r="FX49" s="601"/>
      <c r="FY49" s="590">
        <f>SUMIF($A:$A,$AM47,FY:FY)</f>
        <v>0</v>
      </c>
      <c r="FZ49" s="602"/>
      <c r="GA49" s="601"/>
      <c r="GB49" s="590">
        <f>SUMIF($A:$A,$AM47,GB:GB)</f>
        <v>0</v>
      </c>
      <c r="GC49" s="602"/>
      <c r="GD49" s="601"/>
      <c r="GE49" s="590">
        <f>SUMIF($A:$A,$AM47,GE:GE)</f>
        <v>0</v>
      </c>
      <c r="GF49" s="602"/>
      <c r="GG49" s="601"/>
      <c r="GH49" s="590">
        <f>SUMIF($A:$A,$AM47,GH:GH)</f>
        <v>0</v>
      </c>
      <c r="GI49" s="602"/>
      <c r="GJ49" s="601"/>
      <c r="GK49" s="590">
        <f>SUMIF($A:$A,$AM47,GK:GK)</f>
        <v>0</v>
      </c>
      <c r="GL49" s="602"/>
      <c r="GM49" s="601"/>
      <c r="GN49" s="590">
        <f>SUMIF($A:$A,$AM47,GN:GN)</f>
        <v>0</v>
      </c>
      <c r="GO49" s="602"/>
      <c r="GP49" s="601"/>
      <c r="GQ49" s="590">
        <f>SUMIF($A:$A,$AM47,GQ:GQ)</f>
        <v>0</v>
      </c>
      <c r="GR49" s="602"/>
      <c r="GS49" s="601"/>
      <c r="GT49" s="590">
        <f>SUMIF($A:$A,$AM47,GT:GT)</f>
        <v>0</v>
      </c>
      <c r="GU49" s="602"/>
      <c r="GV49" s="601"/>
      <c r="GW49" s="590">
        <f>SUMIF($A:$A,$AM47,GW:GW)</f>
        <v>0</v>
      </c>
      <c r="GX49" s="602"/>
      <c r="GY49" s="601"/>
      <c r="GZ49" s="590">
        <f>SUMIF($A:$A,$AM47,GZ:GZ)</f>
        <v>0</v>
      </c>
      <c r="HA49" s="602"/>
      <c r="HB49" s="601"/>
      <c r="HC49" s="590">
        <f>SUMIF($A:$A,$AM47,HC:HC)</f>
        <v>0</v>
      </c>
      <c r="HD49" s="602"/>
      <c r="HE49" s="601"/>
      <c r="HF49" s="590">
        <f>SUMIF($A:$A,$AM47,HF:HF)</f>
        <v>0</v>
      </c>
      <c r="HG49" s="602"/>
      <c r="HH49" s="601"/>
      <c r="HI49" s="590">
        <f>SUMIF($A:$A,$AM47,HI:HI)</f>
        <v>0</v>
      </c>
      <c r="HJ49" s="602"/>
      <c r="HK49" s="601"/>
      <c r="HL49" s="590">
        <f>SUMIF($A:$A,$AM47,HL:HL)</f>
        <v>0</v>
      </c>
      <c r="HM49" s="602"/>
      <c r="HN49" s="601"/>
      <c r="HO49" s="590">
        <f>SUMIF($A:$A,$AM47,HO:HO)</f>
        <v>0</v>
      </c>
      <c r="HP49" s="602"/>
      <c r="HQ49" s="601"/>
      <c r="HR49" s="590">
        <f>SUMIF($A:$A,$AM47,HR:HR)</f>
        <v>0</v>
      </c>
      <c r="HS49" s="602"/>
      <c r="HT49" s="601"/>
      <c r="HU49" s="590">
        <f>SUMIF($A:$A,$AM47,HU:HU)</f>
        <v>0</v>
      </c>
      <c r="HV49" s="602"/>
      <c r="HW49" s="601"/>
      <c r="HX49" s="590">
        <f>SUMIF($A:$A,$AM47,HX:HX)</f>
        <v>0</v>
      </c>
      <c r="HY49" s="602"/>
      <c r="HZ49" s="601"/>
      <c r="IA49" s="590">
        <f>SUMIF($A:$A,$AM47,IA:IA)</f>
        <v>0</v>
      </c>
      <c r="IB49" s="602"/>
      <c r="IC49" s="601"/>
      <c r="ID49" s="590">
        <f>SUMIF($A:$A,$AM47,ID:ID)</f>
        <v>0</v>
      </c>
      <c r="IE49" s="602"/>
      <c r="IF49" s="601"/>
      <c r="IG49" s="590">
        <f>SUMIF($A:$A,$AM47,IG:IG)</f>
        <v>0</v>
      </c>
      <c r="IH49" s="602"/>
      <c r="II49" s="601"/>
      <c r="IJ49" s="590">
        <f>SUMIF($A:$A,$AM47,IJ:IJ)</f>
        <v>0</v>
      </c>
      <c r="IK49" s="602"/>
      <c r="IL49" s="601"/>
      <c r="IM49" s="590">
        <f>SUMIF($A:$A,$AM47,IM:IM)</f>
        <v>0</v>
      </c>
      <c r="IN49" s="602"/>
      <c r="IO49" s="601"/>
      <c r="IP49" s="590">
        <f>SUMIF($A:$A,$AM47,IP:IP)</f>
        <v>0</v>
      </c>
      <c r="IQ49" s="602"/>
      <c r="IR49" s="601"/>
      <c r="IS49" s="590">
        <f>SUMIF($A:$A,$AM47,IS:IS)</f>
        <v>0</v>
      </c>
      <c r="IT49" s="602"/>
      <c r="IU49" s="601"/>
      <c r="IV49" s="590">
        <f>SUMIF($A:$A,$AM47,IV:IV)</f>
        <v>0</v>
      </c>
      <c r="IW49" s="602"/>
      <c r="IX49" s="601"/>
      <c r="IY49" s="590">
        <f>SUMIF($A:$A,$AM47,IY:IY)</f>
        <v>0</v>
      </c>
      <c r="IZ49" s="602"/>
      <c r="JA49" s="601"/>
      <c r="JB49" s="590">
        <f>SUMIF($A:$A,$AM47,JB:JB)</f>
        <v>0</v>
      </c>
      <c r="JC49" s="602"/>
      <c r="JD49" s="601"/>
      <c r="JE49" s="590">
        <f>SUMIF($A:$A,$AM47,JE:JE)</f>
        <v>0</v>
      </c>
      <c r="JF49" s="602"/>
      <c r="JG49" s="601"/>
      <c r="JH49" s="590">
        <f>SUMIF($A:$A,$AM47,JH:JH)</f>
        <v>0</v>
      </c>
      <c r="JI49" s="602"/>
      <c r="JJ49" s="601"/>
      <c r="JK49" s="590">
        <f>SUMIF($A:$A,$AM47,JK:JK)</f>
        <v>0</v>
      </c>
      <c r="JL49" s="602"/>
      <c r="JM49" s="601"/>
      <c r="JN49" s="590">
        <f>SUMIF($A:$A,$AM47,JN:JN)</f>
        <v>0</v>
      </c>
      <c r="JO49" s="602"/>
      <c r="JP49" s="601"/>
      <c r="JQ49" s="590">
        <f>SUMIF($A:$A,$AM47,JQ:JQ)</f>
        <v>0</v>
      </c>
      <c r="JR49" s="621"/>
    </row>
    <row r="50" spans="6:278" ht="12" customHeight="1" x14ac:dyDescent="0.2">
      <c r="F50" s="940"/>
      <c r="G50" s="942"/>
      <c r="H50" s="610" t="s">
        <v>497</v>
      </c>
      <c r="I50" s="611"/>
      <c r="J50" s="612"/>
      <c r="AM50" s="940"/>
      <c r="AN50" s="941"/>
      <c r="AO50" s="941"/>
      <c r="AP50" s="941"/>
      <c r="AQ50" s="942"/>
      <c r="AR50" s="593" t="s">
        <v>495</v>
      </c>
      <c r="AS50" s="593"/>
      <c r="AT50" s="594"/>
      <c r="AU50" s="594"/>
      <c r="AV50" s="594"/>
      <c r="AW50" s="594"/>
      <c r="AX50" s="594"/>
      <c r="AY50" s="594"/>
      <c r="AZ50" s="594"/>
      <c r="BA50" s="594"/>
      <c r="BB50" s="594"/>
      <c r="BC50" s="594"/>
      <c r="BD50" s="594"/>
      <c r="BE50" s="594"/>
      <c r="BF50" s="594"/>
      <c r="BG50" s="594"/>
      <c r="BH50" s="594"/>
      <c r="BI50" s="594"/>
      <c r="BJ50" s="594"/>
      <c r="BK50" s="594"/>
      <c r="BL50" s="594"/>
      <c r="BM50" s="594"/>
      <c r="BN50" s="594"/>
      <c r="BO50" s="594"/>
      <c r="BP50" s="594"/>
      <c r="BQ50" s="594"/>
      <c r="BR50" s="594"/>
      <c r="BS50" s="594"/>
      <c r="BT50" s="594"/>
      <c r="BU50" s="594"/>
      <c r="BV50" s="594"/>
      <c r="BW50" s="594"/>
      <c r="BX50" s="594"/>
      <c r="BY50" s="594"/>
      <c r="BZ50" s="594"/>
      <c r="CA50" s="594"/>
      <c r="CB50" s="594"/>
      <c r="CC50" s="594"/>
      <c r="CD50" s="594"/>
      <c r="CE50" s="594"/>
      <c r="CF50" s="594"/>
      <c r="CG50" s="594"/>
      <c r="CH50" s="594"/>
      <c r="CI50" s="594"/>
      <c r="CJ50" s="594"/>
      <c r="CK50" s="594"/>
      <c r="CL50" s="594"/>
      <c r="CM50" s="594"/>
      <c r="CN50" s="594"/>
      <c r="CO50" s="594"/>
      <c r="CP50" s="594"/>
      <c r="CQ50" s="594"/>
      <c r="CR50" s="594"/>
      <c r="CS50" s="594"/>
      <c r="CT50" s="594"/>
      <c r="CU50" s="594"/>
      <c r="CV50" s="594"/>
      <c r="CW50" s="594"/>
      <c r="CX50" s="594"/>
      <c r="CY50" s="594"/>
      <c r="CZ50" s="594"/>
      <c r="DA50" s="594"/>
      <c r="DB50" s="594"/>
      <c r="DC50" s="594"/>
      <c r="DD50" s="594"/>
      <c r="DE50" s="594"/>
      <c r="DF50" s="594"/>
      <c r="DG50" s="594"/>
      <c r="DH50" s="594"/>
      <c r="DI50" s="594"/>
      <c r="DJ50" s="594"/>
      <c r="DK50" s="594"/>
      <c r="DL50" s="594"/>
      <c r="DM50" s="594"/>
      <c r="DN50" s="594"/>
      <c r="DO50" s="594"/>
      <c r="DP50" s="594"/>
      <c r="DQ50" s="594"/>
      <c r="DR50" s="594"/>
      <c r="DS50" s="594"/>
      <c r="DT50" s="594"/>
      <c r="DU50" s="594"/>
      <c r="DV50" s="594"/>
      <c r="DW50" s="594"/>
      <c r="DX50" s="594"/>
      <c r="DY50" s="594"/>
      <c r="DZ50" s="594"/>
      <c r="EA50" s="594"/>
      <c r="EB50" s="594"/>
      <c r="EC50" s="594"/>
      <c r="ED50" s="594"/>
      <c r="EE50" s="594"/>
      <c r="EF50" s="594"/>
      <c r="EG50" s="593"/>
      <c r="EH50" s="603"/>
      <c r="EI50" s="626">
        <v>0</v>
      </c>
      <c r="EJ50" s="604"/>
      <c r="EK50" s="606"/>
      <c r="EL50" s="605">
        <f>EI50-EI51+EL49</f>
        <v>0</v>
      </c>
      <c r="EM50" s="607"/>
      <c r="EN50" s="606"/>
      <c r="EO50" s="605">
        <f>EL50-EL51+EO49</f>
        <v>0</v>
      </c>
      <c r="EP50" s="607"/>
      <c r="EQ50" s="606"/>
      <c r="ER50" s="605">
        <f>EO50-EO51+ER49</f>
        <v>0</v>
      </c>
      <c r="ES50" s="607"/>
      <c r="ET50" s="606"/>
      <c r="EU50" s="605">
        <f>ER50-ER51+EU49</f>
        <v>0</v>
      </c>
      <c r="EV50" s="607"/>
      <c r="EW50" s="606"/>
      <c r="EX50" s="605">
        <f>EU50-EU51+EX49</f>
        <v>0</v>
      </c>
      <c r="EY50" s="607"/>
      <c r="EZ50" s="606"/>
      <c r="FA50" s="605">
        <f>EX50-EX51+FA49</f>
        <v>0</v>
      </c>
      <c r="FB50" s="607"/>
      <c r="FC50" s="606"/>
      <c r="FD50" s="605">
        <f>FA50-FA51+FD49</f>
        <v>0</v>
      </c>
      <c r="FE50" s="607"/>
      <c r="FF50" s="606"/>
      <c r="FG50" s="605">
        <f>FD50-FD51+FG49</f>
        <v>0</v>
      </c>
      <c r="FH50" s="607"/>
      <c r="FI50" s="606"/>
      <c r="FJ50" s="605">
        <f>FG50-FG51+FJ49</f>
        <v>0</v>
      </c>
      <c r="FK50" s="607"/>
      <c r="FL50" s="606"/>
      <c r="FM50" s="605">
        <f>FJ50-FJ51+FM49</f>
        <v>0</v>
      </c>
      <c r="FN50" s="607"/>
      <c r="FO50" s="606"/>
      <c r="FP50" s="605">
        <f>FM50-FM51+FP49</f>
        <v>0</v>
      </c>
      <c r="FQ50" s="607"/>
      <c r="FR50" s="606"/>
      <c r="FS50" s="605">
        <f>FP50-FP51+FS49</f>
        <v>0</v>
      </c>
      <c r="FT50" s="607"/>
      <c r="FU50" s="606"/>
      <c r="FV50" s="605">
        <f>FS50-FS51+FV49</f>
        <v>0</v>
      </c>
      <c r="FW50" s="607"/>
      <c r="FX50" s="606"/>
      <c r="FY50" s="605">
        <f>FV50-FV51+FY49</f>
        <v>0</v>
      </c>
      <c r="FZ50" s="607"/>
      <c r="GA50" s="606"/>
      <c r="GB50" s="605">
        <f>FY50-FY51+GB49</f>
        <v>0</v>
      </c>
      <c r="GC50" s="607"/>
      <c r="GD50" s="606"/>
      <c r="GE50" s="605">
        <f>GB50-GB51+GE49</f>
        <v>0</v>
      </c>
      <c r="GF50" s="607"/>
      <c r="GG50" s="606"/>
      <c r="GH50" s="605">
        <f>GE50-GE51+GH49</f>
        <v>0</v>
      </c>
      <c r="GI50" s="607"/>
      <c r="GJ50" s="606"/>
      <c r="GK50" s="605">
        <f>GH50-GH51+GK49</f>
        <v>0</v>
      </c>
      <c r="GL50" s="607"/>
      <c r="GM50" s="606"/>
      <c r="GN50" s="605">
        <f>GK50-GK51+GN49</f>
        <v>0</v>
      </c>
      <c r="GO50" s="607"/>
      <c r="GP50" s="606"/>
      <c r="GQ50" s="605">
        <f>GN50-GN51+GQ49</f>
        <v>0</v>
      </c>
      <c r="GR50" s="607"/>
      <c r="GS50" s="606"/>
      <c r="GT50" s="605">
        <f>GQ50-GQ51+GT49</f>
        <v>0</v>
      </c>
      <c r="GU50" s="607"/>
      <c r="GV50" s="606"/>
      <c r="GW50" s="605">
        <f>GT50-GT51+GW49</f>
        <v>0</v>
      </c>
      <c r="GX50" s="607"/>
      <c r="GY50" s="606"/>
      <c r="GZ50" s="605">
        <f>GW50-GW51+GZ49</f>
        <v>0</v>
      </c>
      <c r="HA50" s="607"/>
      <c r="HB50" s="606"/>
      <c r="HC50" s="605">
        <f>GZ50-GZ51+HC49</f>
        <v>0</v>
      </c>
      <c r="HD50" s="607"/>
      <c r="HE50" s="606"/>
      <c r="HF50" s="605">
        <f>HC50-HC51+HF49</f>
        <v>0</v>
      </c>
      <c r="HG50" s="607"/>
      <c r="HH50" s="606"/>
      <c r="HI50" s="605">
        <f>HF50-HF51+HI49</f>
        <v>0</v>
      </c>
      <c r="HJ50" s="607"/>
      <c r="HK50" s="606"/>
      <c r="HL50" s="605">
        <f>HI50-HI51+HL49</f>
        <v>0</v>
      </c>
      <c r="HM50" s="607"/>
      <c r="HN50" s="606"/>
      <c r="HO50" s="605">
        <f>HL50-HL51+HO49</f>
        <v>0</v>
      </c>
      <c r="HP50" s="607"/>
      <c r="HQ50" s="606"/>
      <c r="HR50" s="605">
        <f>HO50-HO51+HR49</f>
        <v>0</v>
      </c>
      <c r="HS50" s="607"/>
      <c r="HT50" s="606"/>
      <c r="HU50" s="605">
        <f>HR50-HR51+HU49</f>
        <v>0</v>
      </c>
      <c r="HV50" s="607"/>
      <c r="HW50" s="606"/>
      <c r="HX50" s="605">
        <f>HU50-HU51+HX49</f>
        <v>-1380</v>
      </c>
      <c r="HY50" s="607"/>
      <c r="HZ50" s="606"/>
      <c r="IA50" s="605">
        <f>HX50-HX51+IA49</f>
        <v>-1380</v>
      </c>
      <c r="IB50" s="607"/>
      <c r="IC50" s="606"/>
      <c r="ID50" s="605">
        <f>IA50-IA51+ID49</f>
        <v>-1380</v>
      </c>
      <c r="IE50" s="607"/>
      <c r="IF50" s="606"/>
      <c r="IG50" s="605">
        <f>ID50-ID51+IG49</f>
        <v>-1380</v>
      </c>
      <c r="IH50" s="607"/>
      <c r="II50" s="606"/>
      <c r="IJ50" s="605">
        <f>IG50-IG51+IJ49</f>
        <v>-1380</v>
      </c>
      <c r="IK50" s="607"/>
      <c r="IL50" s="606"/>
      <c r="IM50" s="605">
        <f>IJ50-IJ51+IM49</f>
        <v>-1380</v>
      </c>
      <c r="IN50" s="607"/>
      <c r="IO50" s="606"/>
      <c r="IP50" s="605">
        <f>IM50-IM51+IP49</f>
        <v>-1380</v>
      </c>
      <c r="IQ50" s="607"/>
      <c r="IR50" s="606"/>
      <c r="IS50" s="605">
        <f>IP50-IP51+IS49</f>
        <v>-1380</v>
      </c>
      <c r="IT50" s="607"/>
      <c r="IU50" s="606"/>
      <c r="IV50" s="605">
        <f>IS50-IS51+IV49</f>
        <v>-1380</v>
      </c>
      <c r="IW50" s="607"/>
      <c r="IX50" s="606"/>
      <c r="IY50" s="605">
        <f>IV50-IV51+IY49</f>
        <v>-1380</v>
      </c>
      <c r="IZ50" s="607"/>
      <c r="JA50" s="606"/>
      <c r="JB50" s="605">
        <f>IY50-IY51+JB49</f>
        <v>-1380</v>
      </c>
      <c r="JC50" s="607"/>
      <c r="JD50" s="606"/>
      <c r="JE50" s="605">
        <f>JB50-JB51+JE49</f>
        <v>-1380</v>
      </c>
      <c r="JF50" s="607"/>
      <c r="JG50" s="606"/>
      <c r="JH50" s="605">
        <f>JE50-JE51+JH49</f>
        <v>-1380</v>
      </c>
      <c r="JI50" s="607"/>
      <c r="JJ50" s="606"/>
      <c r="JK50" s="605">
        <f>JH50-JH51+JK49</f>
        <v>-1380</v>
      </c>
      <c r="JL50" s="607"/>
      <c r="JM50" s="606"/>
      <c r="JN50" s="605">
        <f>JK50-JK51+JN49</f>
        <v>-1380</v>
      </c>
      <c r="JO50" s="607"/>
      <c r="JP50" s="606"/>
      <c r="JQ50" s="605">
        <f>JN50-JN51+JQ49</f>
        <v>-1380</v>
      </c>
      <c r="JR50" s="622"/>
    </row>
    <row r="51" spans="6:278" ht="12" customHeight="1" thickBot="1" x14ac:dyDescent="0.25">
      <c r="F51" s="943"/>
      <c r="G51" s="945"/>
      <c r="H51" s="616" t="s">
        <v>494</v>
      </c>
      <c r="I51" s="617"/>
      <c r="J51" s="618"/>
      <c r="AM51" s="943"/>
      <c r="AN51" s="944"/>
      <c r="AO51" s="944"/>
      <c r="AP51" s="944"/>
      <c r="AQ51" s="945"/>
      <c r="AR51" s="632" t="s">
        <v>494</v>
      </c>
      <c r="AS51" s="632"/>
      <c r="AT51" s="633"/>
      <c r="AU51" s="633"/>
      <c r="AV51" s="633"/>
      <c r="AW51" s="633"/>
      <c r="AX51" s="633"/>
      <c r="AY51" s="633"/>
      <c r="AZ51" s="633"/>
      <c r="BA51" s="633"/>
      <c r="BB51" s="633"/>
      <c r="BC51" s="633"/>
      <c r="BD51" s="633"/>
      <c r="BE51" s="633"/>
      <c r="BF51" s="633"/>
      <c r="BG51" s="633"/>
      <c r="BH51" s="633"/>
      <c r="BI51" s="633"/>
      <c r="BJ51" s="633"/>
      <c r="BK51" s="633"/>
      <c r="BL51" s="633"/>
      <c r="BM51" s="633"/>
      <c r="BN51" s="633"/>
      <c r="BO51" s="633"/>
      <c r="BP51" s="633"/>
      <c r="BQ51" s="633"/>
      <c r="BR51" s="633"/>
      <c r="BS51" s="633"/>
      <c r="BT51" s="633"/>
      <c r="BU51" s="633"/>
      <c r="BV51" s="633"/>
      <c r="BW51" s="633"/>
      <c r="BX51" s="633"/>
      <c r="BY51" s="633"/>
      <c r="BZ51" s="633"/>
      <c r="CA51" s="633"/>
      <c r="CB51" s="633"/>
      <c r="CC51" s="633"/>
      <c r="CD51" s="633"/>
      <c r="CE51" s="633"/>
      <c r="CF51" s="633"/>
      <c r="CG51" s="633"/>
      <c r="CH51" s="633"/>
      <c r="CI51" s="633"/>
      <c r="CJ51" s="633"/>
      <c r="CK51" s="633"/>
      <c r="CL51" s="633"/>
      <c r="CM51" s="633"/>
      <c r="CN51" s="633"/>
      <c r="CO51" s="633"/>
      <c r="CP51" s="633"/>
      <c r="CQ51" s="633"/>
      <c r="CR51" s="633"/>
      <c r="CS51" s="633"/>
      <c r="CT51" s="633"/>
      <c r="CU51" s="633"/>
      <c r="CV51" s="633"/>
      <c r="CW51" s="633"/>
      <c r="CX51" s="633"/>
      <c r="CY51" s="633"/>
      <c r="CZ51" s="633"/>
      <c r="DA51" s="633"/>
      <c r="DB51" s="633"/>
      <c r="DC51" s="633"/>
      <c r="DD51" s="633"/>
      <c r="DE51" s="633"/>
      <c r="DF51" s="633"/>
      <c r="DG51" s="633"/>
      <c r="DH51" s="633"/>
      <c r="DI51" s="633"/>
      <c r="DJ51" s="633"/>
      <c r="DK51" s="633"/>
      <c r="DL51" s="633"/>
      <c r="DM51" s="633"/>
      <c r="DN51" s="633"/>
      <c r="DO51" s="633"/>
      <c r="DP51" s="633"/>
      <c r="DQ51" s="633"/>
      <c r="DR51" s="633"/>
      <c r="DS51" s="633"/>
      <c r="DT51" s="633"/>
      <c r="DU51" s="633"/>
      <c r="DV51" s="633"/>
      <c r="DW51" s="633"/>
      <c r="DX51" s="633"/>
      <c r="DY51" s="633"/>
      <c r="DZ51" s="633"/>
      <c r="EA51" s="633"/>
      <c r="EB51" s="633"/>
      <c r="EC51" s="633"/>
      <c r="ED51" s="633"/>
      <c r="EE51" s="633"/>
      <c r="EF51" s="633"/>
      <c r="EG51" s="632"/>
      <c r="EH51" s="634"/>
      <c r="EI51" s="633">
        <f>SUMIF('共和ﾚｻﾞｰ検反出荷ｽｹｼﾞｭｰﾙ '!3:3,EI4,'共和ﾚｻﾞｰ検反出荷ｽｹｼﾞｭｰﾙ '!19:19)</f>
        <v>0</v>
      </c>
      <c r="EJ51" s="635"/>
      <c r="EK51" s="634"/>
      <c r="EL51" s="633">
        <f>SUMIF('共和ﾚｻﾞｰ検反出荷ｽｹｼﾞｭｰﾙ '!3:3,EL4,'共和ﾚｻﾞｰ検反出荷ｽｹｼﾞｭｰﾙ '!19:19)</f>
        <v>0</v>
      </c>
      <c r="EM51" s="635"/>
      <c r="EN51" s="634"/>
      <c r="EO51" s="633">
        <f>SUMIF('共和ﾚｻﾞｰ検反出荷ｽｹｼﾞｭｰﾙ '!3:3,EO4,'共和ﾚｻﾞｰ検反出荷ｽｹｼﾞｭｰﾙ '!19:19)</f>
        <v>0</v>
      </c>
      <c r="EP51" s="635"/>
      <c r="EQ51" s="634"/>
      <c r="ER51" s="633">
        <f>SUMIF('共和ﾚｻﾞｰ検反出荷ｽｹｼﾞｭｰﾙ '!3:3,ER4,'共和ﾚｻﾞｰ検反出荷ｽｹｼﾞｭｰﾙ '!19:19)</f>
        <v>0</v>
      </c>
      <c r="ES51" s="635"/>
      <c r="ET51" s="634"/>
      <c r="EU51" s="633">
        <f>SUMIF('共和ﾚｻﾞｰ検反出荷ｽｹｼﾞｭｰﾙ '!3:3,EU4,'共和ﾚｻﾞｰ検反出荷ｽｹｼﾞｭｰﾙ '!19:19)</f>
        <v>0</v>
      </c>
      <c r="EV51" s="635"/>
      <c r="EW51" s="634"/>
      <c r="EX51" s="633">
        <f>SUMIF('共和ﾚｻﾞｰ検反出荷ｽｹｼﾞｭｰﾙ '!3:3,EX4,'共和ﾚｻﾞｰ検反出荷ｽｹｼﾞｭｰﾙ '!19:19)</f>
        <v>0</v>
      </c>
      <c r="EY51" s="635"/>
      <c r="EZ51" s="634"/>
      <c r="FA51" s="633">
        <f>SUMIF('共和ﾚｻﾞｰ検反出荷ｽｹｼﾞｭｰﾙ '!3:3,FA4,'共和ﾚｻﾞｰ検反出荷ｽｹｼﾞｭｰﾙ '!19:19)</f>
        <v>0</v>
      </c>
      <c r="FB51" s="635"/>
      <c r="FC51" s="634"/>
      <c r="FD51" s="633">
        <f>SUMIF('共和ﾚｻﾞｰ検反出荷ｽｹｼﾞｭｰﾙ '!3:3,FD4,'共和ﾚｻﾞｰ検反出荷ｽｹｼﾞｭｰﾙ '!19:19)</f>
        <v>0</v>
      </c>
      <c r="FE51" s="635"/>
      <c r="FF51" s="634"/>
      <c r="FG51" s="633">
        <f>SUMIF('共和ﾚｻﾞｰ検反出荷ｽｹｼﾞｭｰﾙ '!3:3,FG4,'共和ﾚｻﾞｰ検反出荷ｽｹｼﾞｭｰﾙ '!19:19)</f>
        <v>0</v>
      </c>
      <c r="FH51" s="635"/>
      <c r="FI51" s="634"/>
      <c r="FJ51" s="633">
        <f>SUMIF('共和ﾚｻﾞｰ検反出荷ｽｹｼﾞｭｰﾙ '!3:3,FJ4,'共和ﾚｻﾞｰ検反出荷ｽｹｼﾞｭｰﾙ '!19:19)</f>
        <v>0</v>
      </c>
      <c r="FK51" s="635"/>
      <c r="FL51" s="634"/>
      <c r="FM51" s="633">
        <f>SUMIF('共和ﾚｻﾞｰ検反出荷ｽｹｼﾞｭｰﾙ '!3:3,FM4,'共和ﾚｻﾞｰ検反出荷ｽｹｼﾞｭｰﾙ '!19:19)</f>
        <v>0</v>
      </c>
      <c r="FN51" s="635"/>
      <c r="FO51" s="634"/>
      <c r="FP51" s="633">
        <f>SUMIF('共和ﾚｻﾞｰ検反出荷ｽｹｼﾞｭｰﾙ '!3:3,FP4,'共和ﾚｻﾞｰ検反出荷ｽｹｼﾞｭｰﾙ '!19:19)</f>
        <v>0</v>
      </c>
      <c r="FQ51" s="635"/>
      <c r="FR51" s="634"/>
      <c r="FS51" s="633">
        <f>SUMIF('共和ﾚｻﾞｰ検反出荷ｽｹｼﾞｭｰﾙ '!3:3,FS4,'共和ﾚｻﾞｰ検反出荷ｽｹｼﾞｭｰﾙ '!19:19)</f>
        <v>0</v>
      </c>
      <c r="FT51" s="635"/>
      <c r="FU51" s="634"/>
      <c r="FV51" s="633">
        <f>SUMIF('共和ﾚｻﾞｰ検反出荷ｽｹｼﾞｭｰﾙ '!3:3,FV4,'共和ﾚｻﾞｰ検反出荷ｽｹｼﾞｭｰﾙ '!19:19)</f>
        <v>0</v>
      </c>
      <c r="FW51" s="635"/>
      <c r="FX51" s="634"/>
      <c r="FY51" s="633">
        <f>SUMIF('共和ﾚｻﾞｰ検反出荷ｽｹｼﾞｭｰﾙ '!3:3,FY4,'共和ﾚｻﾞｰ検反出荷ｽｹｼﾞｭｰﾙ '!19:19)</f>
        <v>0</v>
      </c>
      <c r="FZ51" s="635"/>
      <c r="GA51" s="634"/>
      <c r="GB51" s="633">
        <f>SUMIF('共和ﾚｻﾞｰ検反出荷ｽｹｼﾞｭｰﾙ '!3:3,GB4,'共和ﾚｻﾞｰ検反出荷ｽｹｼﾞｭｰﾙ '!19:19)</f>
        <v>0</v>
      </c>
      <c r="GC51" s="635"/>
      <c r="GD51" s="634"/>
      <c r="GE51" s="633">
        <f>SUMIF('共和ﾚｻﾞｰ検反出荷ｽｹｼﾞｭｰﾙ '!3:3,GE4,'共和ﾚｻﾞｰ検反出荷ｽｹｼﾞｭｰﾙ '!19:19)</f>
        <v>0</v>
      </c>
      <c r="GF51" s="635"/>
      <c r="GG51" s="634"/>
      <c r="GH51" s="633">
        <f>SUMIF('共和ﾚｻﾞｰ検反出荷ｽｹｼﾞｭｰﾙ '!3:3,GH4,'共和ﾚｻﾞｰ検反出荷ｽｹｼﾞｭｰﾙ '!19:19)</f>
        <v>0</v>
      </c>
      <c r="GI51" s="635"/>
      <c r="GJ51" s="634"/>
      <c r="GK51" s="633">
        <f>SUMIF('共和ﾚｻﾞｰ検反出荷ｽｹｼﾞｭｰﾙ '!3:3,GK4,'共和ﾚｻﾞｰ検反出荷ｽｹｼﾞｭｰﾙ '!19:19)</f>
        <v>0</v>
      </c>
      <c r="GL51" s="635"/>
      <c r="GM51" s="634"/>
      <c r="GN51" s="633">
        <f>SUMIF('共和ﾚｻﾞｰ検反出荷ｽｹｼﾞｭｰﾙ '!3:3,GN4,'共和ﾚｻﾞｰ検反出荷ｽｹｼﾞｭｰﾙ '!19:19)</f>
        <v>0</v>
      </c>
      <c r="GO51" s="635"/>
      <c r="GP51" s="634"/>
      <c r="GQ51" s="633">
        <f>SUMIF('共和ﾚｻﾞｰ検反出荷ｽｹｼﾞｭｰﾙ '!3:3,GQ4,'共和ﾚｻﾞｰ検反出荷ｽｹｼﾞｭｰﾙ '!19:19)</f>
        <v>0</v>
      </c>
      <c r="GR51" s="635"/>
      <c r="GS51" s="634"/>
      <c r="GT51" s="633">
        <f>SUMIF('共和ﾚｻﾞｰ検反出荷ｽｹｼﾞｭｰﾙ '!3:3,GT4,'共和ﾚｻﾞｰ検反出荷ｽｹｼﾞｭｰﾙ '!19:19)</f>
        <v>0</v>
      </c>
      <c r="GU51" s="635"/>
      <c r="GV51" s="634"/>
      <c r="GW51" s="633">
        <f>SUMIF('共和ﾚｻﾞｰ検反出荷ｽｹｼﾞｭｰﾙ '!3:3,GW4,'共和ﾚｻﾞｰ検反出荷ｽｹｼﾞｭｰﾙ '!19:19)</f>
        <v>0</v>
      </c>
      <c r="GX51" s="635"/>
      <c r="GY51" s="634"/>
      <c r="GZ51" s="633">
        <f>SUMIF('共和ﾚｻﾞｰ検反出荷ｽｹｼﾞｭｰﾙ '!3:3,GZ4,'共和ﾚｻﾞｰ検反出荷ｽｹｼﾞｭｰﾙ '!19:19)</f>
        <v>0</v>
      </c>
      <c r="HA51" s="635"/>
      <c r="HB51" s="634"/>
      <c r="HC51" s="633">
        <f>SUMIF('共和ﾚｻﾞｰ検反出荷ｽｹｼﾞｭｰﾙ '!3:3,HC4,'共和ﾚｻﾞｰ検反出荷ｽｹｼﾞｭｰﾙ '!19:19)</f>
        <v>0</v>
      </c>
      <c r="HD51" s="635"/>
      <c r="HE51" s="634"/>
      <c r="HF51" s="633">
        <f>SUMIF('共和ﾚｻﾞｰ検反出荷ｽｹｼﾞｭｰﾙ '!3:3,HF4,'共和ﾚｻﾞｰ検反出荷ｽｹｼﾞｭｰﾙ '!19:19)</f>
        <v>0</v>
      </c>
      <c r="HG51" s="635"/>
      <c r="HH51" s="634"/>
      <c r="HI51" s="633">
        <f>SUMIF('共和ﾚｻﾞｰ検反出荷ｽｹｼﾞｭｰﾙ '!3:3,HI4,'共和ﾚｻﾞｰ検反出荷ｽｹｼﾞｭｰﾙ '!19:19)</f>
        <v>0</v>
      </c>
      <c r="HJ51" s="635"/>
      <c r="HK51" s="634"/>
      <c r="HL51" s="633">
        <f>SUMIF('共和ﾚｻﾞｰ検反出荷ｽｹｼﾞｭｰﾙ '!3:3,HL4,'共和ﾚｻﾞｰ検反出荷ｽｹｼﾞｭｰﾙ '!19:19)</f>
        <v>0</v>
      </c>
      <c r="HM51" s="635"/>
      <c r="HN51" s="634"/>
      <c r="HO51" s="633">
        <f>SUMIF('共和ﾚｻﾞｰ検反出荷ｽｹｼﾞｭｰﾙ '!3:3,HO4,'共和ﾚｻﾞｰ検反出荷ｽｹｼﾞｭｰﾙ '!19:19)</f>
        <v>0</v>
      </c>
      <c r="HP51" s="635"/>
      <c r="HQ51" s="634"/>
      <c r="HR51" s="633">
        <f>SUMIF('共和ﾚｻﾞｰ検反出荷ｽｹｼﾞｭｰﾙ '!3:3,HR4,'共和ﾚｻﾞｰ検反出荷ｽｹｼﾞｭｰﾙ '!19:19)</f>
        <v>0</v>
      </c>
      <c r="HS51" s="635"/>
      <c r="HT51" s="634"/>
      <c r="HU51" s="633">
        <f>SUMIF('共和ﾚｻﾞｰ検反出荷ｽｹｼﾞｭｰﾙ '!3:3,HU4,'共和ﾚｻﾞｰ検反出荷ｽｹｼﾞｭｰﾙ '!19:19)</f>
        <v>1380</v>
      </c>
      <c r="HV51" s="635"/>
      <c r="HW51" s="634"/>
      <c r="HX51" s="633">
        <f>SUMIF('共和ﾚｻﾞｰ検反出荷ｽｹｼﾞｭｰﾙ '!3:3,HX4,'共和ﾚｻﾞｰ検反出荷ｽｹｼﾞｭｰﾙ '!19:19)</f>
        <v>0</v>
      </c>
      <c r="HY51" s="635"/>
      <c r="HZ51" s="634"/>
      <c r="IA51" s="633">
        <f>SUMIF('共和ﾚｻﾞｰ検反出荷ｽｹｼﾞｭｰﾙ '!3:3,IA4,'共和ﾚｻﾞｰ検反出荷ｽｹｼﾞｭｰﾙ '!19:19)</f>
        <v>0</v>
      </c>
      <c r="IB51" s="635"/>
      <c r="IC51" s="634"/>
      <c r="ID51" s="633">
        <f>SUMIF('共和ﾚｻﾞｰ検反出荷ｽｹｼﾞｭｰﾙ '!3:3,ID4,'共和ﾚｻﾞｰ検反出荷ｽｹｼﾞｭｰﾙ '!19:19)</f>
        <v>0</v>
      </c>
      <c r="IE51" s="635"/>
      <c r="IF51" s="634"/>
      <c r="IG51" s="633">
        <f>SUMIF('共和ﾚｻﾞｰ検反出荷ｽｹｼﾞｭｰﾙ '!3:3,IG4,'共和ﾚｻﾞｰ検反出荷ｽｹｼﾞｭｰﾙ '!19:19)</f>
        <v>0</v>
      </c>
      <c r="IH51" s="635"/>
      <c r="II51" s="634"/>
      <c r="IJ51" s="633">
        <f>SUMIF('共和ﾚｻﾞｰ検反出荷ｽｹｼﾞｭｰﾙ '!3:3,IJ4,'共和ﾚｻﾞｰ検反出荷ｽｹｼﾞｭｰﾙ '!19:19)</f>
        <v>0</v>
      </c>
      <c r="IK51" s="635"/>
      <c r="IL51" s="634"/>
      <c r="IM51" s="633">
        <f>SUMIF('共和ﾚｻﾞｰ検反出荷ｽｹｼﾞｭｰﾙ '!3:3,IM4,'共和ﾚｻﾞｰ検反出荷ｽｹｼﾞｭｰﾙ '!19:19)</f>
        <v>0</v>
      </c>
      <c r="IN51" s="635"/>
      <c r="IO51" s="634"/>
      <c r="IP51" s="633">
        <f>SUMIF('共和ﾚｻﾞｰ検反出荷ｽｹｼﾞｭｰﾙ '!3:3,IP4,'共和ﾚｻﾞｰ検反出荷ｽｹｼﾞｭｰﾙ '!19:19)</f>
        <v>0</v>
      </c>
      <c r="IQ51" s="635"/>
      <c r="IR51" s="634"/>
      <c r="IS51" s="633">
        <f>SUMIF('共和ﾚｻﾞｰ検反出荷ｽｹｼﾞｭｰﾙ '!3:3,IS4,'共和ﾚｻﾞｰ検反出荷ｽｹｼﾞｭｰﾙ '!19:19)</f>
        <v>0</v>
      </c>
      <c r="IT51" s="635"/>
      <c r="IU51" s="634"/>
      <c r="IV51" s="633">
        <f>SUMIF('共和ﾚｻﾞｰ検反出荷ｽｹｼﾞｭｰﾙ '!3:3,IV4,'共和ﾚｻﾞｰ検反出荷ｽｹｼﾞｭｰﾙ '!19:19)</f>
        <v>0</v>
      </c>
      <c r="IW51" s="635"/>
      <c r="IX51" s="634"/>
      <c r="IY51" s="633">
        <f>SUMIF('共和ﾚｻﾞｰ検反出荷ｽｹｼﾞｭｰﾙ '!3:3,IY4,'共和ﾚｻﾞｰ検反出荷ｽｹｼﾞｭｰﾙ '!19:19)</f>
        <v>0</v>
      </c>
      <c r="IZ51" s="635"/>
      <c r="JA51" s="634"/>
      <c r="JB51" s="633">
        <f>SUMIF('共和ﾚｻﾞｰ検反出荷ｽｹｼﾞｭｰﾙ '!3:3,JB4,'共和ﾚｻﾞｰ検反出荷ｽｹｼﾞｭｰﾙ '!19:19)</f>
        <v>0</v>
      </c>
      <c r="JC51" s="635"/>
      <c r="JD51" s="634"/>
      <c r="JE51" s="633">
        <f>SUMIF('共和ﾚｻﾞｰ検反出荷ｽｹｼﾞｭｰﾙ '!3:3,JE4,'共和ﾚｻﾞｰ検反出荷ｽｹｼﾞｭｰﾙ '!19:19)</f>
        <v>0</v>
      </c>
      <c r="JF51" s="635"/>
      <c r="JG51" s="634"/>
      <c r="JH51" s="633">
        <f>SUMIF('共和ﾚｻﾞｰ検反出荷ｽｹｼﾞｭｰﾙ '!3:3,JH4,'共和ﾚｻﾞｰ検反出荷ｽｹｼﾞｭｰﾙ '!19:19)</f>
        <v>0</v>
      </c>
      <c r="JI51" s="635"/>
      <c r="JJ51" s="634"/>
      <c r="JK51" s="633">
        <f>SUMIF('共和ﾚｻﾞｰ検反出荷ｽｹｼﾞｭｰﾙ '!3:3,JK4,'共和ﾚｻﾞｰ検反出荷ｽｹｼﾞｭｰﾙ '!19:19)</f>
        <v>0</v>
      </c>
      <c r="JL51" s="635"/>
      <c r="JM51" s="634"/>
      <c r="JN51" s="633">
        <f>SUMIF('共和ﾚｻﾞｰ検反出荷ｽｹｼﾞｭｰﾙ '!3:3,JN4,'共和ﾚｻﾞｰ検反出荷ｽｹｼﾞｭｰﾙ '!19:19)</f>
        <v>0</v>
      </c>
      <c r="JO51" s="635"/>
      <c r="JP51" s="634"/>
      <c r="JQ51" s="633">
        <f>SUMIF('共和ﾚｻﾞｰ検反出荷ｽｹｼﾞｭｰﾙ '!3:3,JQ4,'共和ﾚｻﾞｰ検反出荷ｽｹｼﾞｭｰﾙ '!19:19)</f>
        <v>0</v>
      </c>
      <c r="JR51" s="636"/>
    </row>
    <row r="52" spans="6:278" ht="12" customHeight="1" thickTop="1" x14ac:dyDescent="0.2">
      <c r="F52" s="937">
        <v>1440</v>
      </c>
      <c r="G52" s="939"/>
      <c r="H52" s="613" t="s">
        <v>492</v>
      </c>
      <c r="I52" s="614"/>
      <c r="J52" s="615"/>
      <c r="AM52" s="937">
        <v>1440</v>
      </c>
      <c r="AN52" s="938"/>
      <c r="AO52" s="938"/>
      <c r="AP52" s="938"/>
      <c r="AQ52" s="939"/>
      <c r="AR52" s="595" t="s">
        <v>492</v>
      </c>
      <c r="AS52" s="595"/>
      <c r="AT52" s="596"/>
      <c r="AU52" s="596"/>
      <c r="AV52" s="596"/>
      <c r="AW52" s="596"/>
      <c r="AX52" s="596"/>
      <c r="AY52" s="596"/>
      <c r="AZ52" s="596"/>
      <c r="BA52" s="596"/>
      <c r="BB52" s="596"/>
      <c r="BC52" s="596"/>
      <c r="BD52" s="596"/>
      <c r="BE52" s="596"/>
      <c r="BF52" s="596"/>
      <c r="BG52" s="596"/>
      <c r="BH52" s="596"/>
      <c r="BI52" s="596"/>
      <c r="BJ52" s="596"/>
      <c r="BK52" s="596"/>
      <c r="BL52" s="596"/>
      <c r="BM52" s="596"/>
      <c r="BN52" s="596"/>
      <c r="BO52" s="596"/>
      <c r="BP52" s="596"/>
      <c r="BQ52" s="596"/>
      <c r="BR52" s="596"/>
      <c r="BS52" s="596"/>
      <c r="BT52" s="596"/>
      <c r="BU52" s="596"/>
      <c r="BV52" s="596"/>
      <c r="BW52" s="596"/>
      <c r="BX52" s="596"/>
      <c r="BY52" s="596"/>
      <c r="BZ52" s="596"/>
      <c r="CA52" s="596"/>
      <c r="CB52" s="596"/>
      <c r="CC52" s="596"/>
      <c r="CD52" s="596"/>
      <c r="CE52" s="596"/>
      <c r="CF52" s="596"/>
      <c r="CG52" s="596"/>
      <c r="CH52" s="596"/>
      <c r="CI52" s="596"/>
      <c r="CJ52" s="596"/>
      <c r="CK52" s="596"/>
      <c r="CL52" s="596"/>
      <c r="CM52" s="596"/>
      <c r="CN52" s="596"/>
      <c r="CO52" s="596"/>
      <c r="CP52" s="596"/>
      <c r="CQ52" s="596"/>
      <c r="CR52" s="596"/>
      <c r="CS52" s="596"/>
      <c r="CT52" s="596"/>
      <c r="CU52" s="596"/>
      <c r="CV52" s="596"/>
      <c r="CW52" s="596"/>
      <c r="CX52" s="596"/>
      <c r="CY52" s="596"/>
      <c r="CZ52" s="596"/>
      <c r="DA52" s="596"/>
      <c r="DB52" s="596"/>
      <c r="DC52" s="596"/>
      <c r="DD52" s="596"/>
      <c r="DE52" s="596"/>
      <c r="DF52" s="596"/>
      <c r="DG52" s="596"/>
      <c r="DH52" s="596"/>
      <c r="DI52" s="596"/>
      <c r="DJ52" s="596"/>
      <c r="DK52" s="596"/>
      <c r="DL52" s="596"/>
      <c r="DM52" s="596"/>
      <c r="DN52" s="596"/>
      <c r="DO52" s="596"/>
      <c r="DP52" s="596"/>
      <c r="DQ52" s="596"/>
      <c r="DR52" s="596"/>
      <c r="DS52" s="596"/>
      <c r="DT52" s="596"/>
      <c r="DU52" s="596"/>
      <c r="DV52" s="596"/>
      <c r="DW52" s="596"/>
      <c r="DX52" s="596"/>
      <c r="DY52" s="596"/>
      <c r="DZ52" s="596"/>
      <c r="EA52" s="596"/>
      <c r="EB52" s="596"/>
      <c r="EC52" s="596"/>
      <c r="ED52" s="596"/>
      <c r="EE52" s="596"/>
      <c r="EF52" s="596"/>
      <c r="EG52" s="595"/>
      <c r="EH52" s="597"/>
      <c r="EI52" s="596">
        <f ca="1">SUMIF(ＥＣ!$AP$61:$AQ$65,$AM52,ＥＣ!EI$61:EI$65)</f>
        <v>0</v>
      </c>
      <c r="EJ52" s="598"/>
      <c r="EK52" s="597"/>
      <c r="EL52" s="596">
        <f ca="1">SUMIF(ＥＣ!$AP$61:$AQ$65,$AM52,ＥＣ!EL$61:EL$65)</f>
        <v>0</v>
      </c>
      <c r="EM52" s="598"/>
      <c r="EN52" s="597"/>
      <c r="EO52" s="596">
        <f ca="1">SUMIF(ＥＣ!$AP$61:$AQ$65,$AM52,ＥＣ!EO$61:EO$65)</f>
        <v>0</v>
      </c>
      <c r="EP52" s="598"/>
      <c r="EQ52" s="597"/>
      <c r="ER52" s="596">
        <f ca="1">SUMIF(ＥＣ!$AP$61:$AQ$65,$AM52,ＥＣ!ER$61:ER$65)</f>
        <v>0</v>
      </c>
      <c r="ES52" s="598"/>
      <c r="ET52" s="597"/>
      <c r="EU52" s="596">
        <f ca="1">SUMIF(ＥＣ!$AP$61:$AQ$65,$AM52,ＥＣ!EU$61:EU$65)</f>
        <v>0</v>
      </c>
      <c r="EV52" s="598"/>
      <c r="EW52" s="597"/>
      <c r="EX52" s="596">
        <f ca="1">SUMIF(ＥＣ!$AP$61:$AQ$65,$AM52,ＥＣ!EX$61:EX$65)</f>
        <v>0</v>
      </c>
      <c r="EY52" s="598"/>
      <c r="EZ52" s="597"/>
      <c r="FA52" s="596">
        <f ca="1">SUMIF(ＥＣ!$AP$61:$AQ$65,$AM52,ＥＣ!FA$61:FA$65)</f>
        <v>0</v>
      </c>
      <c r="FB52" s="598"/>
      <c r="FC52" s="597"/>
      <c r="FD52" s="596">
        <f ca="1">SUMIF(ＥＣ!$AP$61:$AQ$65,$AM52,ＥＣ!FD$61:FD$65)</f>
        <v>0</v>
      </c>
      <c r="FE52" s="598"/>
      <c r="FF52" s="597"/>
      <c r="FG52" s="596">
        <f ca="1">SUMIF(ＥＣ!$AP$61:$AQ$65,$AM52,ＥＣ!FG$61:FG$65)</f>
        <v>0</v>
      </c>
      <c r="FH52" s="598"/>
      <c r="FI52" s="597"/>
      <c r="FJ52" s="596">
        <f ca="1">SUMIF(ＥＣ!$AP$61:$AQ$65,$AM52,ＥＣ!FJ$61:FJ$65)</f>
        <v>0</v>
      </c>
      <c r="FK52" s="598"/>
      <c r="FL52" s="597"/>
      <c r="FM52" s="596">
        <f ca="1">SUMIF(ＥＣ!$AP$61:$AQ$65,$AM52,ＥＣ!FM$61:FM$65)</f>
        <v>0</v>
      </c>
      <c r="FN52" s="598"/>
      <c r="FO52" s="597"/>
      <c r="FP52" s="596">
        <f ca="1">SUMIF(ＥＣ!$AP$61:$AQ$65,$AM52,ＥＣ!FP$61:FP$65)</f>
        <v>0</v>
      </c>
      <c r="FQ52" s="598"/>
      <c r="FR52" s="597"/>
      <c r="FS52" s="596">
        <f ca="1">SUMIF(ＥＣ!$AP$61:$AQ$65,$AM52,ＥＣ!FS$61:FS$65)</f>
        <v>0</v>
      </c>
      <c r="FT52" s="598"/>
      <c r="FU52" s="597"/>
      <c r="FV52" s="596">
        <f ca="1">SUMIF(ＥＣ!$AP$61:$AQ$65,$AM52,ＥＣ!FV$61:FV$65)</f>
        <v>0</v>
      </c>
      <c r="FW52" s="598"/>
      <c r="FX52" s="597"/>
      <c r="FY52" s="596">
        <f ca="1">SUMIF(ＥＣ!$AP$61:$AQ$65,$AM52,ＥＣ!FY$61:FY$65)</f>
        <v>0</v>
      </c>
      <c r="FZ52" s="598"/>
      <c r="GA52" s="597"/>
      <c r="GB52" s="596">
        <f ca="1">SUMIF(ＥＣ!$AP$61:$AQ$65,$AM52,ＥＣ!GB$61:GB$65)</f>
        <v>0</v>
      </c>
      <c r="GC52" s="598"/>
      <c r="GD52" s="597"/>
      <c r="GE52" s="596">
        <f ca="1">SUMIF(ＥＣ!$AP$61:$AQ$65,$AM52,ＥＣ!GE$61:GE$65)</f>
        <v>0</v>
      </c>
      <c r="GF52" s="598"/>
      <c r="GG52" s="597"/>
      <c r="GH52" s="596">
        <f ca="1">SUMIF(ＥＣ!$AP$61:$AQ$65,$AM52,ＥＣ!GH$61:GH$65)</f>
        <v>0</v>
      </c>
      <c r="GI52" s="598"/>
      <c r="GJ52" s="597"/>
      <c r="GK52" s="596">
        <f ca="1">SUMIF(ＥＣ!$AP$61:$AQ$65,$AM52,ＥＣ!GK$61:GK$65)</f>
        <v>0</v>
      </c>
      <c r="GL52" s="598"/>
      <c r="GM52" s="597"/>
      <c r="GN52" s="596">
        <f ca="1">SUMIF(ＥＣ!$AP$61:$AQ$65,$AM52,ＥＣ!GN$61:GN$65)</f>
        <v>0</v>
      </c>
      <c r="GO52" s="598"/>
      <c r="GP52" s="597"/>
      <c r="GQ52" s="596">
        <f ca="1">SUMIF(ＥＣ!$AP$61:$AQ$65,$AM52,ＥＣ!GQ$61:GQ$65)</f>
        <v>0</v>
      </c>
      <c r="GR52" s="598"/>
      <c r="GS52" s="597"/>
      <c r="GT52" s="596">
        <f>ＥＣ!GT65</f>
        <v>0</v>
      </c>
      <c r="GU52" s="598"/>
      <c r="GV52" s="597"/>
      <c r="GW52" s="596">
        <f>ＥＣ!GW65</f>
        <v>0</v>
      </c>
      <c r="GX52" s="598"/>
      <c r="GY52" s="597"/>
      <c r="GZ52" s="596">
        <f>ＥＣ!GZ65</f>
        <v>0</v>
      </c>
      <c r="HA52" s="598"/>
      <c r="HB52" s="597"/>
      <c r="HC52" s="596">
        <f>ＥＣ!HC65</f>
        <v>0</v>
      </c>
      <c r="HD52" s="598"/>
      <c r="HE52" s="597"/>
      <c r="HF52" s="596">
        <f>ＥＣ!HF65</f>
        <v>0</v>
      </c>
      <c r="HG52" s="598"/>
      <c r="HH52" s="597"/>
      <c r="HI52" s="596">
        <f>ＥＣ!HI65</f>
        <v>0</v>
      </c>
      <c r="HJ52" s="598"/>
      <c r="HK52" s="597"/>
      <c r="HL52" s="596">
        <f>ＥＣ!HL65</f>
        <v>0</v>
      </c>
      <c r="HM52" s="598"/>
      <c r="HN52" s="597"/>
      <c r="HO52" s="596">
        <f>ＥＣ!HO65</f>
        <v>0</v>
      </c>
      <c r="HP52" s="598"/>
      <c r="HQ52" s="597"/>
      <c r="HR52" s="596">
        <f>ＥＣ!HR65</f>
        <v>0</v>
      </c>
      <c r="HS52" s="598"/>
      <c r="HT52" s="597"/>
      <c r="HU52" s="596">
        <f>ＥＣ!HU65</f>
        <v>0</v>
      </c>
      <c r="HV52" s="598"/>
      <c r="HW52" s="597"/>
      <c r="HX52" s="596">
        <f>ＥＣ!HX65</f>
        <v>0</v>
      </c>
      <c r="HY52" s="598"/>
      <c r="HZ52" s="597"/>
      <c r="IA52" s="596">
        <f>ＥＣ!IA65</f>
        <v>0</v>
      </c>
      <c r="IB52" s="598"/>
      <c r="IC52" s="597"/>
      <c r="ID52" s="596">
        <f>ＥＣ!ID65</f>
        <v>0</v>
      </c>
      <c r="IE52" s="598"/>
      <c r="IF52" s="597"/>
      <c r="IG52" s="596">
        <f>ＥＣ!IG65</f>
        <v>0</v>
      </c>
      <c r="IH52" s="598"/>
      <c r="II52" s="597"/>
      <c r="IJ52" s="596">
        <f>ＥＣ!IJ65</f>
        <v>0</v>
      </c>
      <c r="IK52" s="598"/>
      <c r="IL52" s="597"/>
      <c r="IM52" s="596">
        <f>ＥＣ!IM65</f>
        <v>0</v>
      </c>
      <c r="IN52" s="598"/>
      <c r="IO52" s="597"/>
      <c r="IP52" s="596">
        <f>ＥＣ!IP65</f>
        <v>0</v>
      </c>
      <c r="IQ52" s="598"/>
      <c r="IR52" s="597"/>
      <c r="IS52" s="596">
        <f>ＥＣ!IS65</f>
        <v>0</v>
      </c>
      <c r="IT52" s="598"/>
      <c r="IU52" s="597"/>
      <c r="IV52" s="596">
        <f>ＥＣ!IV65</f>
        <v>0</v>
      </c>
      <c r="IW52" s="598"/>
      <c r="IX52" s="597"/>
      <c r="IY52" s="596">
        <f>ＥＣ!IY65</f>
        <v>0</v>
      </c>
      <c r="IZ52" s="598"/>
      <c r="JA52" s="597"/>
      <c r="JB52" s="596">
        <f>ＥＣ!JB65</f>
        <v>0</v>
      </c>
      <c r="JC52" s="598"/>
      <c r="JD52" s="597"/>
      <c r="JE52" s="596">
        <f>ＥＣ!JE65</f>
        <v>0</v>
      </c>
      <c r="JF52" s="598"/>
      <c r="JG52" s="597"/>
      <c r="JH52" s="596">
        <f>ＥＣ!JH65</f>
        <v>0</v>
      </c>
      <c r="JI52" s="598"/>
      <c r="JJ52" s="597"/>
      <c r="JK52" s="596">
        <f>ＥＣ!JK65</f>
        <v>0</v>
      </c>
      <c r="JL52" s="598"/>
      <c r="JM52" s="597"/>
      <c r="JN52" s="596">
        <f>ＥＣ!JN65</f>
        <v>0</v>
      </c>
      <c r="JO52" s="598"/>
      <c r="JP52" s="597"/>
      <c r="JQ52" s="596">
        <f>ＥＣ!JQ65</f>
        <v>0</v>
      </c>
      <c r="JR52" s="619"/>
    </row>
    <row r="53" spans="6:278" ht="12" customHeight="1" x14ac:dyDescent="0.2">
      <c r="F53" s="940"/>
      <c r="G53" s="942"/>
      <c r="H53" s="610" t="s">
        <v>495</v>
      </c>
      <c r="I53" s="611"/>
      <c r="J53" s="612"/>
      <c r="AM53" s="940"/>
      <c r="AN53" s="941"/>
      <c r="AO53" s="941"/>
      <c r="AP53" s="941"/>
      <c r="AQ53" s="942"/>
      <c r="AR53" s="591" t="s">
        <v>495</v>
      </c>
      <c r="AS53" s="591"/>
      <c r="AT53" s="592"/>
      <c r="AU53" s="592"/>
      <c r="AV53" s="592"/>
      <c r="AW53" s="592"/>
      <c r="AX53" s="592"/>
      <c r="AY53" s="592"/>
      <c r="AZ53" s="592"/>
      <c r="BA53" s="592"/>
      <c r="BB53" s="592"/>
      <c r="BC53" s="592"/>
      <c r="BD53" s="592"/>
      <c r="BE53" s="592"/>
      <c r="BF53" s="592"/>
      <c r="BG53" s="592"/>
      <c r="BH53" s="592"/>
      <c r="BI53" s="592"/>
      <c r="BJ53" s="592"/>
      <c r="BK53" s="592"/>
      <c r="BL53" s="592"/>
      <c r="BM53" s="592"/>
      <c r="BN53" s="592"/>
      <c r="BO53" s="592"/>
      <c r="BP53" s="592"/>
      <c r="BQ53" s="592"/>
      <c r="BR53" s="592"/>
      <c r="BS53" s="592"/>
      <c r="BT53" s="592"/>
      <c r="BU53" s="592"/>
      <c r="BV53" s="592"/>
      <c r="BW53" s="592"/>
      <c r="BX53" s="592"/>
      <c r="BY53" s="592"/>
      <c r="BZ53" s="592"/>
      <c r="CA53" s="592"/>
      <c r="CB53" s="592"/>
      <c r="CC53" s="592"/>
      <c r="CD53" s="592"/>
      <c r="CE53" s="592"/>
      <c r="CF53" s="592"/>
      <c r="CG53" s="592"/>
      <c r="CH53" s="592"/>
      <c r="CI53" s="592"/>
      <c r="CJ53" s="592"/>
      <c r="CK53" s="592"/>
      <c r="CL53" s="592"/>
      <c r="CM53" s="592"/>
      <c r="CN53" s="592"/>
      <c r="CO53" s="592"/>
      <c r="CP53" s="592"/>
      <c r="CQ53" s="592"/>
      <c r="CR53" s="592"/>
      <c r="CS53" s="592"/>
      <c r="CT53" s="592"/>
      <c r="CU53" s="592"/>
      <c r="CV53" s="592"/>
      <c r="CW53" s="592"/>
      <c r="CX53" s="592"/>
      <c r="CY53" s="592"/>
      <c r="CZ53" s="592"/>
      <c r="DA53" s="592"/>
      <c r="DB53" s="592"/>
      <c r="DC53" s="592"/>
      <c r="DD53" s="592"/>
      <c r="DE53" s="592"/>
      <c r="DF53" s="592"/>
      <c r="DG53" s="592"/>
      <c r="DH53" s="592"/>
      <c r="DI53" s="592"/>
      <c r="DJ53" s="592"/>
      <c r="DK53" s="592"/>
      <c r="DL53" s="592"/>
      <c r="DM53" s="592"/>
      <c r="DN53" s="592"/>
      <c r="DO53" s="592"/>
      <c r="DP53" s="592"/>
      <c r="DQ53" s="592"/>
      <c r="DR53" s="592"/>
      <c r="DS53" s="592"/>
      <c r="DT53" s="592"/>
      <c r="DU53" s="592"/>
      <c r="DV53" s="592"/>
      <c r="DW53" s="592"/>
      <c r="DX53" s="592"/>
      <c r="DY53" s="592"/>
      <c r="DZ53" s="592"/>
      <c r="EA53" s="592"/>
      <c r="EB53" s="592"/>
      <c r="EC53" s="592"/>
      <c r="ED53" s="592"/>
      <c r="EE53" s="592"/>
      <c r="EF53" s="592"/>
      <c r="EG53" s="591"/>
      <c r="EH53" s="599"/>
      <c r="EI53" s="592">
        <f ca="1">EI52</f>
        <v>0</v>
      </c>
      <c r="EJ53" s="600"/>
      <c r="EK53" s="599"/>
      <c r="EL53" s="592">
        <f ca="1">EI53-EI54+EL52</f>
        <v>0</v>
      </c>
      <c r="EM53" s="600"/>
      <c r="EN53" s="599"/>
      <c r="EO53" s="592">
        <f ca="1">EL53-EL54+EO52</f>
        <v>0</v>
      </c>
      <c r="EP53" s="600"/>
      <c r="EQ53" s="599"/>
      <c r="ER53" s="592">
        <f ca="1">EO53-EO54+ER52</f>
        <v>0</v>
      </c>
      <c r="ES53" s="600"/>
      <c r="ET53" s="599"/>
      <c r="EU53" s="592">
        <f ca="1">ER53-ER54+EU52</f>
        <v>0</v>
      </c>
      <c r="EV53" s="600"/>
      <c r="EW53" s="599"/>
      <c r="EX53" s="592">
        <f ca="1">EU53-EU54+EX52</f>
        <v>0</v>
      </c>
      <c r="EY53" s="600"/>
      <c r="EZ53" s="599"/>
      <c r="FA53" s="592">
        <f ca="1">EX53-EX54+FA52</f>
        <v>0</v>
      </c>
      <c r="FB53" s="600"/>
      <c r="FC53" s="599"/>
      <c r="FD53" s="592">
        <f ca="1">FA53-FA54+FD52</f>
        <v>0</v>
      </c>
      <c r="FE53" s="600"/>
      <c r="FF53" s="599"/>
      <c r="FG53" s="592">
        <f ca="1">FD53-FD54+FG52</f>
        <v>0</v>
      </c>
      <c r="FH53" s="600"/>
      <c r="FI53" s="599"/>
      <c r="FJ53" s="592">
        <f ca="1">FG53-FG54+FJ52</f>
        <v>0</v>
      </c>
      <c r="FK53" s="600"/>
      <c r="FL53" s="599"/>
      <c r="FM53" s="592">
        <f ca="1">FJ53-FJ54+FM52</f>
        <v>0</v>
      </c>
      <c r="FN53" s="600"/>
      <c r="FO53" s="599"/>
      <c r="FP53" s="592">
        <f ca="1">FM53-FM54+FP52</f>
        <v>0</v>
      </c>
      <c r="FQ53" s="600"/>
      <c r="FR53" s="599"/>
      <c r="FS53" s="592">
        <f ca="1">FP53-FP54+FS52</f>
        <v>0</v>
      </c>
      <c r="FT53" s="600"/>
      <c r="FU53" s="599"/>
      <c r="FV53" s="592">
        <f ca="1">FS53-FS54+FV52</f>
        <v>0</v>
      </c>
      <c r="FW53" s="600"/>
      <c r="FX53" s="599"/>
      <c r="FY53" s="592">
        <f ca="1">FV53-FV54+FY52</f>
        <v>0</v>
      </c>
      <c r="FZ53" s="600"/>
      <c r="GA53" s="599"/>
      <c r="GB53" s="592">
        <f ca="1">FY53-FY54+GB52</f>
        <v>0</v>
      </c>
      <c r="GC53" s="600"/>
      <c r="GD53" s="599"/>
      <c r="GE53" s="592">
        <f ca="1">GB53-GB54+GE52</f>
        <v>0</v>
      </c>
      <c r="GF53" s="600"/>
      <c r="GG53" s="599"/>
      <c r="GH53" s="592">
        <f ca="1">GE53-GE54+GH52</f>
        <v>0</v>
      </c>
      <c r="GI53" s="600"/>
      <c r="GJ53" s="599"/>
      <c r="GK53" s="592">
        <f ca="1">GH53-GH54+GK52</f>
        <v>0</v>
      </c>
      <c r="GL53" s="600"/>
      <c r="GM53" s="599"/>
      <c r="GN53" s="592">
        <f ca="1">GK53-GK54+GN52</f>
        <v>0</v>
      </c>
      <c r="GO53" s="600"/>
      <c r="GP53" s="599"/>
      <c r="GQ53" s="592">
        <f ca="1">GN53-GN54+GQ52</f>
        <v>0</v>
      </c>
      <c r="GR53" s="600"/>
      <c r="GS53" s="599"/>
      <c r="GT53" s="592">
        <f ca="1">GQ53-GQ54+GT52</f>
        <v>0</v>
      </c>
      <c r="GU53" s="600"/>
      <c r="GV53" s="599"/>
      <c r="GW53" s="592">
        <f ca="1">GT53-GT54+GW52</f>
        <v>0</v>
      </c>
      <c r="GX53" s="600"/>
      <c r="GY53" s="599"/>
      <c r="GZ53" s="592">
        <f ca="1">GW53-GW54+GZ52</f>
        <v>0</v>
      </c>
      <c r="HA53" s="600"/>
      <c r="HB53" s="599"/>
      <c r="HC53" s="592">
        <f ca="1">GZ53-GZ54+HC52</f>
        <v>0</v>
      </c>
      <c r="HD53" s="600"/>
      <c r="HE53" s="599"/>
      <c r="HF53" s="592">
        <f ca="1">HC53-HC54+HF52</f>
        <v>0</v>
      </c>
      <c r="HG53" s="600"/>
      <c r="HH53" s="599"/>
      <c r="HI53" s="592">
        <f ca="1">HF53-HF54+HI52</f>
        <v>0</v>
      </c>
      <c r="HJ53" s="600"/>
      <c r="HK53" s="599"/>
      <c r="HL53" s="592">
        <f ca="1">HI53-HI54+HL52</f>
        <v>0</v>
      </c>
      <c r="HM53" s="600"/>
      <c r="HN53" s="599"/>
      <c r="HO53" s="592">
        <f ca="1">HL53-HL54+HO52</f>
        <v>0</v>
      </c>
      <c r="HP53" s="600"/>
      <c r="HQ53" s="599"/>
      <c r="HR53" s="592">
        <f ca="1">HO53-HO54+HR52</f>
        <v>0</v>
      </c>
      <c r="HS53" s="600"/>
      <c r="HT53" s="599"/>
      <c r="HU53" s="592">
        <f ca="1">HR53-HR54+HU52</f>
        <v>0</v>
      </c>
      <c r="HV53" s="600"/>
      <c r="HW53" s="599"/>
      <c r="HX53" s="592">
        <f ca="1">HU53-HU54+HX52</f>
        <v>0</v>
      </c>
      <c r="HY53" s="600"/>
      <c r="HZ53" s="599"/>
      <c r="IA53" s="592">
        <f ca="1">HX53-HX54+IA52</f>
        <v>0</v>
      </c>
      <c r="IB53" s="600"/>
      <c r="IC53" s="599"/>
      <c r="ID53" s="592">
        <f ca="1">IA53-IA54+ID52</f>
        <v>0</v>
      </c>
      <c r="IE53" s="600"/>
      <c r="IF53" s="599"/>
      <c r="IG53" s="592">
        <f ca="1">ID53-ID54+IG52</f>
        <v>0</v>
      </c>
      <c r="IH53" s="600"/>
      <c r="II53" s="599"/>
      <c r="IJ53" s="592">
        <f ca="1">IG53-IG54+IJ52</f>
        <v>0</v>
      </c>
      <c r="IK53" s="600"/>
      <c r="IL53" s="599"/>
      <c r="IM53" s="592">
        <f ca="1">IJ53-IJ54+IM52</f>
        <v>0</v>
      </c>
      <c r="IN53" s="600"/>
      <c r="IO53" s="599"/>
      <c r="IP53" s="592">
        <f ca="1">IM53-IM54+IP52</f>
        <v>0</v>
      </c>
      <c r="IQ53" s="600"/>
      <c r="IR53" s="599"/>
      <c r="IS53" s="592">
        <f ca="1">IP53-IP54+IS52</f>
        <v>0</v>
      </c>
      <c r="IT53" s="600"/>
      <c r="IU53" s="599"/>
      <c r="IV53" s="592">
        <f ca="1">IS53-IS54+IV52</f>
        <v>0</v>
      </c>
      <c r="IW53" s="600"/>
      <c r="IX53" s="599"/>
      <c r="IY53" s="592">
        <f ca="1">IV53-IV54+IY52</f>
        <v>0</v>
      </c>
      <c r="IZ53" s="600"/>
      <c r="JA53" s="599"/>
      <c r="JB53" s="592">
        <f ca="1">IY53-IY54+JB52</f>
        <v>0</v>
      </c>
      <c r="JC53" s="600"/>
      <c r="JD53" s="599"/>
      <c r="JE53" s="592">
        <f ca="1">JB53-JB54+JE52</f>
        <v>0</v>
      </c>
      <c r="JF53" s="600"/>
      <c r="JG53" s="599"/>
      <c r="JH53" s="592">
        <f ca="1">JE53-JE54+JH52</f>
        <v>0</v>
      </c>
      <c r="JI53" s="600"/>
      <c r="JJ53" s="599"/>
      <c r="JK53" s="592">
        <f ca="1">JH53-JH54+JK52</f>
        <v>0</v>
      </c>
      <c r="JL53" s="600"/>
      <c r="JM53" s="599"/>
      <c r="JN53" s="592">
        <f ca="1">JK53-JK54+JN52</f>
        <v>0</v>
      </c>
      <c r="JO53" s="600"/>
      <c r="JP53" s="599"/>
      <c r="JQ53" s="592">
        <f ca="1">JN53-JN54+JQ52</f>
        <v>0</v>
      </c>
      <c r="JR53" s="620"/>
    </row>
    <row r="54" spans="6:278" ht="12" customHeight="1" x14ac:dyDescent="0.2">
      <c r="F54" s="940"/>
      <c r="G54" s="942"/>
      <c r="H54" s="608" t="s">
        <v>493</v>
      </c>
      <c r="I54" s="33"/>
      <c r="J54" s="609"/>
      <c r="AM54" s="940"/>
      <c r="AN54" s="941"/>
      <c r="AO54" s="941"/>
      <c r="AP54" s="941"/>
      <c r="AQ54" s="942"/>
      <c r="AR54" s="589" t="s">
        <v>493</v>
      </c>
      <c r="AS54" s="589"/>
      <c r="AT54" s="590"/>
      <c r="AU54" s="590"/>
      <c r="AV54" s="590"/>
      <c r="AW54" s="590"/>
      <c r="AX54" s="590"/>
      <c r="AY54" s="590"/>
      <c r="AZ54" s="590"/>
      <c r="BA54" s="590"/>
      <c r="BB54" s="590"/>
      <c r="BC54" s="590"/>
      <c r="BD54" s="590"/>
      <c r="BE54" s="590"/>
      <c r="BF54" s="590"/>
      <c r="BG54" s="590"/>
      <c r="BH54" s="590"/>
      <c r="BI54" s="590"/>
      <c r="BJ54" s="590"/>
      <c r="BK54" s="590"/>
      <c r="BL54" s="590"/>
      <c r="BM54" s="590"/>
      <c r="BN54" s="590"/>
      <c r="BO54" s="590"/>
      <c r="BP54" s="590"/>
      <c r="BQ54" s="590"/>
      <c r="BR54" s="590"/>
      <c r="BS54" s="590"/>
      <c r="BT54" s="590"/>
      <c r="BU54" s="590"/>
      <c r="BV54" s="590"/>
      <c r="BW54" s="590"/>
      <c r="BX54" s="590"/>
      <c r="BY54" s="590"/>
      <c r="BZ54" s="590"/>
      <c r="CA54" s="590"/>
      <c r="CB54" s="590"/>
      <c r="CC54" s="590"/>
      <c r="CD54" s="590"/>
      <c r="CE54" s="590"/>
      <c r="CF54" s="590"/>
      <c r="CG54" s="590"/>
      <c r="CH54" s="590"/>
      <c r="CI54" s="590"/>
      <c r="CJ54" s="590"/>
      <c r="CK54" s="590"/>
      <c r="CL54" s="590"/>
      <c r="CM54" s="590"/>
      <c r="CN54" s="590"/>
      <c r="CO54" s="590"/>
      <c r="CP54" s="590"/>
      <c r="CQ54" s="590"/>
      <c r="CR54" s="590"/>
      <c r="CS54" s="590"/>
      <c r="CT54" s="590"/>
      <c r="CU54" s="590"/>
      <c r="CV54" s="590"/>
      <c r="CW54" s="590"/>
      <c r="CX54" s="590"/>
      <c r="CY54" s="590"/>
      <c r="CZ54" s="590"/>
      <c r="DA54" s="590"/>
      <c r="DB54" s="590"/>
      <c r="DC54" s="590"/>
      <c r="DD54" s="590"/>
      <c r="DE54" s="590"/>
      <c r="DF54" s="590"/>
      <c r="DG54" s="590"/>
      <c r="DH54" s="590"/>
      <c r="DI54" s="590"/>
      <c r="DJ54" s="590"/>
      <c r="DK54" s="590"/>
      <c r="DL54" s="590"/>
      <c r="DM54" s="590"/>
      <c r="DN54" s="590"/>
      <c r="DO54" s="590"/>
      <c r="DP54" s="590"/>
      <c r="DQ54" s="590"/>
      <c r="DR54" s="590"/>
      <c r="DS54" s="590"/>
      <c r="DT54" s="590"/>
      <c r="DU54" s="590"/>
      <c r="DV54" s="590"/>
      <c r="DW54" s="590"/>
      <c r="DX54" s="590"/>
      <c r="DY54" s="590"/>
      <c r="DZ54" s="590"/>
      <c r="EA54" s="590"/>
      <c r="EB54" s="590"/>
      <c r="EC54" s="590"/>
      <c r="ED54" s="590"/>
      <c r="EE54" s="590"/>
      <c r="EF54" s="590"/>
      <c r="EG54" s="589"/>
      <c r="EH54" s="601"/>
      <c r="EI54" s="590">
        <f>SUMIF($A:$A,$AM52,EI:EI)</f>
        <v>0</v>
      </c>
      <c r="EJ54" s="602"/>
      <c r="EK54" s="601"/>
      <c r="EL54" s="590">
        <f>SUMIF($A:$A,$AM52,EL:EL)</f>
        <v>0</v>
      </c>
      <c r="EM54" s="602"/>
      <c r="EN54" s="601"/>
      <c r="EO54" s="590">
        <f>SUMIF($A:$A,$AM52,EO:EO)</f>
        <v>0</v>
      </c>
      <c r="EP54" s="602"/>
      <c r="EQ54" s="601"/>
      <c r="ER54" s="590">
        <f>SUMIF($A:$A,$AM52,ER:ER)</f>
        <v>0</v>
      </c>
      <c r="ES54" s="602"/>
      <c r="ET54" s="601"/>
      <c r="EU54" s="590">
        <f>SUMIF($A:$A,$AM52,EU:EU)</f>
        <v>0</v>
      </c>
      <c r="EV54" s="602"/>
      <c r="EW54" s="601"/>
      <c r="EX54" s="590">
        <f>SUMIF($A:$A,$AM52,EX:EX)</f>
        <v>0</v>
      </c>
      <c r="EY54" s="602"/>
      <c r="EZ54" s="601"/>
      <c r="FA54" s="590">
        <f>SUMIF($A:$A,$AM52,FA:FA)</f>
        <v>0</v>
      </c>
      <c r="FB54" s="602"/>
      <c r="FC54" s="601"/>
      <c r="FD54" s="590">
        <f>SUMIF($A:$A,$AM52,FD:FD)</f>
        <v>0</v>
      </c>
      <c r="FE54" s="602"/>
      <c r="FF54" s="601"/>
      <c r="FG54" s="590">
        <f>SUMIF($A:$A,$AM52,FG:FG)</f>
        <v>0</v>
      </c>
      <c r="FH54" s="602"/>
      <c r="FI54" s="601"/>
      <c r="FJ54" s="590">
        <f>SUMIF($A:$A,$AM52,FJ:FJ)</f>
        <v>0</v>
      </c>
      <c r="FK54" s="602"/>
      <c r="FL54" s="601"/>
      <c r="FM54" s="590">
        <f>SUMIF($A:$A,$AM52,FM:FM)</f>
        <v>0</v>
      </c>
      <c r="FN54" s="602"/>
      <c r="FO54" s="601"/>
      <c r="FP54" s="590">
        <f>SUMIF($A:$A,$AM52,FP:FP)</f>
        <v>0</v>
      </c>
      <c r="FQ54" s="602"/>
      <c r="FR54" s="601"/>
      <c r="FS54" s="590">
        <f>SUMIF($A:$A,$AM52,FS:FS)</f>
        <v>0</v>
      </c>
      <c r="FT54" s="602"/>
      <c r="FU54" s="601"/>
      <c r="FV54" s="590">
        <f>SUMIF($A:$A,$AM52,FV:FV)</f>
        <v>0</v>
      </c>
      <c r="FW54" s="602"/>
      <c r="FX54" s="601"/>
      <c r="FY54" s="590">
        <f>SUMIF($A:$A,$AM52,FY:FY)</f>
        <v>0</v>
      </c>
      <c r="FZ54" s="602"/>
      <c r="GA54" s="601"/>
      <c r="GB54" s="590">
        <f>SUMIF($A:$A,$AM52,GB:GB)</f>
        <v>0</v>
      </c>
      <c r="GC54" s="602"/>
      <c r="GD54" s="601"/>
      <c r="GE54" s="590">
        <f>SUMIF($A:$A,$AM52,GE:GE)</f>
        <v>0</v>
      </c>
      <c r="GF54" s="602"/>
      <c r="GG54" s="601"/>
      <c r="GH54" s="590">
        <f>SUMIF($A:$A,$AM52,GH:GH)</f>
        <v>0</v>
      </c>
      <c r="GI54" s="602"/>
      <c r="GJ54" s="601"/>
      <c r="GK54" s="590">
        <f>SUMIF($A:$A,$AM52,GK:GK)</f>
        <v>0</v>
      </c>
      <c r="GL54" s="602"/>
      <c r="GM54" s="601"/>
      <c r="GN54" s="590">
        <f>SUMIF($A:$A,$AM52,GN:GN)</f>
        <v>0</v>
      </c>
      <c r="GO54" s="602"/>
      <c r="GP54" s="601"/>
      <c r="GQ54" s="590">
        <f>SUMIF($A:$A,$AM52,GQ:GQ)</f>
        <v>0</v>
      </c>
      <c r="GR54" s="602"/>
      <c r="GS54" s="601"/>
      <c r="GT54" s="590">
        <f>SUMIF($A:$A,$AM52,GT:GT)</f>
        <v>0</v>
      </c>
      <c r="GU54" s="602"/>
      <c r="GV54" s="601"/>
      <c r="GW54" s="590">
        <f>SUMIF($A:$A,$AM52,GW:GW)</f>
        <v>0</v>
      </c>
      <c r="GX54" s="602"/>
      <c r="GY54" s="601"/>
      <c r="GZ54" s="590">
        <f>SUMIF($A:$A,$AM52,GZ:GZ)</f>
        <v>0</v>
      </c>
      <c r="HA54" s="602"/>
      <c r="HB54" s="601"/>
      <c r="HC54" s="590">
        <f>SUMIF($A:$A,$AM52,HC:HC)</f>
        <v>0</v>
      </c>
      <c r="HD54" s="602"/>
      <c r="HE54" s="601"/>
      <c r="HF54" s="590">
        <f>SUMIF($A:$A,$AM52,HF:HF)</f>
        <v>0</v>
      </c>
      <c r="HG54" s="602"/>
      <c r="HH54" s="601"/>
      <c r="HI54" s="590">
        <f>SUMIF($A:$A,$AM52,HI:HI)</f>
        <v>0</v>
      </c>
      <c r="HJ54" s="602"/>
      <c r="HK54" s="601"/>
      <c r="HL54" s="590">
        <f>SUMIF($A:$A,$AM52,HL:HL)</f>
        <v>0</v>
      </c>
      <c r="HM54" s="602"/>
      <c r="HN54" s="601"/>
      <c r="HO54" s="590">
        <f>SUMIF($A:$A,$AM52,HO:HO)</f>
        <v>0</v>
      </c>
      <c r="HP54" s="602"/>
      <c r="HQ54" s="601"/>
      <c r="HR54" s="590">
        <f>SUMIF($A:$A,$AM52,HR:HR)</f>
        <v>0</v>
      </c>
      <c r="HS54" s="602"/>
      <c r="HT54" s="601"/>
      <c r="HU54" s="590">
        <f>SUMIF($A:$A,$AM52,HU:HU)</f>
        <v>0</v>
      </c>
      <c r="HV54" s="602"/>
      <c r="HW54" s="601"/>
      <c r="HX54" s="590">
        <f>SUMIF($A:$A,$AM52,HX:HX)</f>
        <v>0</v>
      </c>
      <c r="HY54" s="602"/>
      <c r="HZ54" s="601"/>
      <c r="IA54" s="590">
        <f>SUMIF($A:$A,$AM52,IA:IA)</f>
        <v>0</v>
      </c>
      <c r="IB54" s="602"/>
      <c r="IC54" s="601"/>
      <c r="ID54" s="590">
        <f>SUMIF($A:$A,$AM52,ID:ID)</f>
        <v>0</v>
      </c>
      <c r="IE54" s="602"/>
      <c r="IF54" s="601"/>
      <c r="IG54" s="590">
        <f>SUMIF($A:$A,$AM52,IG:IG)</f>
        <v>0</v>
      </c>
      <c r="IH54" s="602"/>
      <c r="II54" s="601"/>
      <c r="IJ54" s="590">
        <f>SUMIF($A:$A,$AM52,IJ:IJ)</f>
        <v>0</v>
      </c>
      <c r="IK54" s="602"/>
      <c r="IL54" s="601"/>
      <c r="IM54" s="590">
        <f>SUMIF($A:$A,$AM52,IM:IM)</f>
        <v>0</v>
      </c>
      <c r="IN54" s="602"/>
      <c r="IO54" s="601"/>
      <c r="IP54" s="590">
        <f>SUMIF($A:$A,$AM52,IP:IP)</f>
        <v>0</v>
      </c>
      <c r="IQ54" s="602"/>
      <c r="IR54" s="601"/>
      <c r="IS54" s="590">
        <f>SUMIF($A:$A,$AM52,IS:IS)</f>
        <v>0</v>
      </c>
      <c r="IT54" s="602"/>
      <c r="IU54" s="601"/>
      <c r="IV54" s="590">
        <f>SUMIF($A:$A,$AM52,IV:IV)</f>
        <v>0</v>
      </c>
      <c r="IW54" s="602"/>
      <c r="IX54" s="601"/>
      <c r="IY54" s="590">
        <f>SUMIF($A:$A,$AM52,IY:IY)</f>
        <v>0</v>
      </c>
      <c r="IZ54" s="602"/>
      <c r="JA54" s="601"/>
      <c r="JB54" s="590">
        <f>SUMIF($A:$A,$AM52,JB:JB)</f>
        <v>0</v>
      </c>
      <c r="JC54" s="602"/>
      <c r="JD54" s="601"/>
      <c r="JE54" s="590">
        <f>SUMIF($A:$A,$AM52,JE:JE)</f>
        <v>0</v>
      </c>
      <c r="JF54" s="602"/>
      <c r="JG54" s="601"/>
      <c r="JH54" s="590">
        <f>SUMIF($A:$A,$AM52,JH:JH)</f>
        <v>0</v>
      </c>
      <c r="JI54" s="602"/>
      <c r="JJ54" s="601"/>
      <c r="JK54" s="590">
        <f>SUMIF($A:$A,$AM52,JK:JK)</f>
        <v>0</v>
      </c>
      <c r="JL54" s="602"/>
      <c r="JM54" s="601"/>
      <c r="JN54" s="590">
        <f>SUMIF($A:$A,$AM52,JN:JN)</f>
        <v>0</v>
      </c>
      <c r="JO54" s="602"/>
      <c r="JP54" s="601"/>
      <c r="JQ54" s="590">
        <f>SUMIF($A:$A,$AM52,JQ:JQ)</f>
        <v>0</v>
      </c>
      <c r="JR54" s="621"/>
    </row>
    <row r="55" spans="6:278" ht="12" customHeight="1" x14ac:dyDescent="0.2">
      <c r="F55" s="940"/>
      <c r="G55" s="942"/>
      <c r="H55" s="610" t="s">
        <v>497</v>
      </c>
      <c r="I55" s="611"/>
      <c r="J55" s="612"/>
      <c r="AM55" s="940"/>
      <c r="AN55" s="941"/>
      <c r="AO55" s="941"/>
      <c r="AP55" s="941"/>
      <c r="AQ55" s="942"/>
      <c r="AR55" s="593" t="s">
        <v>495</v>
      </c>
      <c r="AS55" s="593"/>
      <c r="AT55" s="594"/>
      <c r="AU55" s="594"/>
      <c r="AV55" s="594"/>
      <c r="AW55" s="594"/>
      <c r="AX55" s="594"/>
      <c r="AY55" s="594"/>
      <c r="AZ55" s="594"/>
      <c r="BA55" s="594"/>
      <c r="BB55" s="594"/>
      <c r="BC55" s="594"/>
      <c r="BD55" s="594"/>
      <c r="BE55" s="594"/>
      <c r="BF55" s="594"/>
      <c r="BG55" s="594"/>
      <c r="BH55" s="594"/>
      <c r="BI55" s="594"/>
      <c r="BJ55" s="594"/>
      <c r="BK55" s="594"/>
      <c r="BL55" s="594"/>
      <c r="BM55" s="594"/>
      <c r="BN55" s="594"/>
      <c r="BO55" s="594"/>
      <c r="BP55" s="594"/>
      <c r="BQ55" s="594"/>
      <c r="BR55" s="594"/>
      <c r="BS55" s="594"/>
      <c r="BT55" s="594"/>
      <c r="BU55" s="594"/>
      <c r="BV55" s="594"/>
      <c r="BW55" s="594"/>
      <c r="BX55" s="594"/>
      <c r="BY55" s="594"/>
      <c r="BZ55" s="594"/>
      <c r="CA55" s="594"/>
      <c r="CB55" s="594"/>
      <c r="CC55" s="594"/>
      <c r="CD55" s="594"/>
      <c r="CE55" s="594"/>
      <c r="CF55" s="594"/>
      <c r="CG55" s="594"/>
      <c r="CH55" s="594"/>
      <c r="CI55" s="594"/>
      <c r="CJ55" s="594"/>
      <c r="CK55" s="594"/>
      <c r="CL55" s="594"/>
      <c r="CM55" s="594"/>
      <c r="CN55" s="594"/>
      <c r="CO55" s="594"/>
      <c r="CP55" s="594"/>
      <c r="CQ55" s="594"/>
      <c r="CR55" s="594"/>
      <c r="CS55" s="594"/>
      <c r="CT55" s="594"/>
      <c r="CU55" s="594"/>
      <c r="CV55" s="594"/>
      <c r="CW55" s="594"/>
      <c r="CX55" s="594"/>
      <c r="CY55" s="594"/>
      <c r="CZ55" s="594"/>
      <c r="DA55" s="594"/>
      <c r="DB55" s="594"/>
      <c r="DC55" s="594"/>
      <c r="DD55" s="594"/>
      <c r="DE55" s="594"/>
      <c r="DF55" s="594"/>
      <c r="DG55" s="594"/>
      <c r="DH55" s="594"/>
      <c r="DI55" s="594"/>
      <c r="DJ55" s="594"/>
      <c r="DK55" s="594"/>
      <c r="DL55" s="594"/>
      <c r="DM55" s="594"/>
      <c r="DN55" s="594"/>
      <c r="DO55" s="594"/>
      <c r="DP55" s="594"/>
      <c r="DQ55" s="594"/>
      <c r="DR55" s="594"/>
      <c r="DS55" s="594"/>
      <c r="DT55" s="594"/>
      <c r="DU55" s="594"/>
      <c r="DV55" s="594"/>
      <c r="DW55" s="594"/>
      <c r="DX55" s="594"/>
      <c r="DY55" s="594"/>
      <c r="DZ55" s="594"/>
      <c r="EA55" s="594"/>
      <c r="EB55" s="594"/>
      <c r="EC55" s="594"/>
      <c r="ED55" s="594"/>
      <c r="EE55" s="594"/>
      <c r="EF55" s="594"/>
      <c r="EG55" s="593"/>
      <c r="EH55" s="603"/>
      <c r="EI55" s="626">
        <v>0</v>
      </c>
      <c r="EJ55" s="604"/>
      <c r="EK55" s="606"/>
      <c r="EL55" s="605">
        <f>EI55-EI56+EL54</f>
        <v>0</v>
      </c>
      <c r="EM55" s="607"/>
      <c r="EN55" s="606"/>
      <c r="EO55" s="605">
        <f>EL55-EL56+EO54</f>
        <v>0</v>
      </c>
      <c r="EP55" s="607"/>
      <c r="EQ55" s="606"/>
      <c r="ER55" s="605">
        <f>EO55-EO56+ER54</f>
        <v>0</v>
      </c>
      <c r="ES55" s="607"/>
      <c r="ET55" s="606"/>
      <c r="EU55" s="605">
        <f>ER55-ER56+EU54</f>
        <v>0</v>
      </c>
      <c r="EV55" s="607"/>
      <c r="EW55" s="606"/>
      <c r="EX55" s="605">
        <f>EU55-EU56+EX54</f>
        <v>0</v>
      </c>
      <c r="EY55" s="607"/>
      <c r="EZ55" s="606"/>
      <c r="FA55" s="605">
        <f>EX55-EX56+FA54</f>
        <v>0</v>
      </c>
      <c r="FB55" s="607"/>
      <c r="FC55" s="606"/>
      <c r="FD55" s="605">
        <f>FA55-FA56+FD54</f>
        <v>0</v>
      </c>
      <c r="FE55" s="607"/>
      <c r="FF55" s="606"/>
      <c r="FG55" s="605">
        <f>FD55-FD56+FG54</f>
        <v>0</v>
      </c>
      <c r="FH55" s="607"/>
      <c r="FI55" s="606"/>
      <c r="FJ55" s="605">
        <f>FG55-FG56+FJ54</f>
        <v>0</v>
      </c>
      <c r="FK55" s="607"/>
      <c r="FL55" s="606"/>
      <c r="FM55" s="605">
        <f>FJ55-FJ56+FM54</f>
        <v>0</v>
      </c>
      <c r="FN55" s="607"/>
      <c r="FO55" s="606"/>
      <c r="FP55" s="605">
        <f>FM55-FM56+FP54</f>
        <v>0</v>
      </c>
      <c r="FQ55" s="607"/>
      <c r="FR55" s="606"/>
      <c r="FS55" s="605">
        <f>FP55-FP56+FS54</f>
        <v>0</v>
      </c>
      <c r="FT55" s="607"/>
      <c r="FU55" s="606"/>
      <c r="FV55" s="605">
        <f>FS55-FS56+FV54</f>
        <v>0</v>
      </c>
      <c r="FW55" s="607"/>
      <c r="FX55" s="606"/>
      <c r="FY55" s="605">
        <f>FV55-FV56+FY54</f>
        <v>0</v>
      </c>
      <c r="FZ55" s="607"/>
      <c r="GA55" s="606"/>
      <c r="GB55" s="605">
        <f>FY55-FY56+GB54</f>
        <v>0</v>
      </c>
      <c r="GC55" s="607"/>
      <c r="GD55" s="606"/>
      <c r="GE55" s="605">
        <f>GB55-GB56+GE54</f>
        <v>0</v>
      </c>
      <c r="GF55" s="607"/>
      <c r="GG55" s="606"/>
      <c r="GH55" s="605">
        <f>GE55-GE56+GH54</f>
        <v>0</v>
      </c>
      <c r="GI55" s="607"/>
      <c r="GJ55" s="606"/>
      <c r="GK55" s="605">
        <f>GH55-GH56+GK54</f>
        <v>0</v>
      </c>
      <c r="GL55" s="607"/>
      <c r="GM55" s="606"/>
      <c r="GN55" s="605">
        <f>GK55-GK56+GN54</f>
        <v>0</v>
      </c>
      <c r="GO55" s="607"/>
      <c r="GP55" s="606"/>
      <c r="GQ55" s="605">
        <f>GN55-GN56+GQ54</f>
        <v>0</v>
      </c>
      <c r="GR55" s="607"/>
      <c r="GS55" s="606"/>
      <c r="GT55" s="605">
        <f>GQ55-GQ56+GT54</f>
        <v>0</v>
      </c>
      <c r="GU55" s="607"/>
      <c r="GV55" s="606"/>
      <c r="GW55" s="605">
        <f>GT55-GT56+GW54</f>
        <v>0</v>
      </c>
      <c r="GX55" s="607"/>
      <c r="GY55" s="606"/>
      <c r="GZ55" s="605">
        <f>GW55-GW56+GZ54</f>
        <v>0</v>
      </c>
      <c r="HA55" s="607"/>
      <c r="HB55" s="606"/>
      <c r="HC55" s="605">
        <f>GZ55-GZ56+HC54</f>
        <v>0</v>
      </c>
      <c r="HD55" s="607"/>
      <c r="HE55" s="606"/>
      <c r="HF55" s="605">
        <f>HC55-HC56+HF54</f>
        <v>0</v>
      </c>
      <c r="HG55" s="607"/>
      <c r="HH55" s="606"/>
      <c r="HI55" s="605">
        <f>HF55-HF56+HI54</f>
        <v>0</v>
      </c>
      <c r="HJ55" s="607"/>
      <c r="HK55" s="606"/>
      <c r="HL55" s="605">
        <f>HI55-HI56+HL54</f>
        <v>0</v>
      </c>
      <c r="HM55" s="607"/>
      <c r="HN55" s="606"/>
      <c r="HO55" s="605">
        <f>HL55-HL56+HO54</f>
        <v>0</v>
      </c>
      <c r="HP55" s="607"/>
      <c r="HQ55" s="606"/>
      <c r="HR55" s="605">
        <f>HO55-HO56+HR54</f>
        <v>0</v>
      </c>
      <c r="HS55" s="607"/>
      <c r="HT55" s="606"/>
      <c r="HU55" s="605">
        <f>HR55-HR56+HU54</f>
        <v>0</v>
      </c>
      <c r="HV55" s="607"/>
      <c r="HW55" s="606"/>
      <c r="HX55" s="605">
        <f>HU55-HU56+HX54</f>
        <v>-1440</v>
      </c>
      <c r="HY55" s="607"/>
      <c r="HZ55" s="606"/>
      <c r="IA55" s="605">
        <f>HX55-HX56+IA54</f>
        <v>-1440</v>
      </c>
      <c r="IB55" s="607"/>
      <c r="IC55" s="606"/>
      <c r="ID55" s="605">
        <f>IA55-IA56+ID54</f>
        <v>-1440</v>
      </c>
      <c r="IE55" s="607"/>
      <c r="IF55" s="606"/>
      <c r="IG55" s="605">
        <f>ID55-ID56+IG54</f>
        <v>-1440</v>
      </c>
      <c r="IH55" s="607"/>
      <c r="II55" s="606"/>
      <c r="IJ55" s="605">
        <f>IG55-IG56+IJ54</f>
        <v>-1440</v>
      </c>
      <c r="IK55" s="607"/>
      <c r="IL55" s="606"/>
      <c r="IM55" s="605">
        <f>IJ55-IJ56+IM54</f>
        <v>-1440</v>
      </c>
      <c r="IN55" s="607"/>
      <c r="IO55" s="606"/>
      <c r="IP55" s="605">
        <f>IM55-IM56+IP54</f>
        <v>-1440</v>
      </c>
      <c r="IQ55" s="607"/>
      <c r="IR55" s="606"/>
      <c r="IS55" s="605">
        <f>IP55-IP56+IS54</f>
        <v>-1440</v>
      </c>
      <c r="IT55" s="607"/>
      <c r="IU55" s="606"/>
      <c r="IV55" s="605">
        <f>IS55-IS56+IV54</f>
        <v>-1440</v>
      </c>
      <c r="IW55" s="607"/>
      <c r="IX55" s="606"/>
      <c r="IY55" s="605">
        <f>IV55-IV56+IY54</f>
        <v>-1440</v>
      </c>
      <c r="IZ55" s="607"/>
      <c r="JA55" s="606"/>
      <c r="JB55" s="605">
        <f>IY55-IY56+JB54</f>
        <v>-1440</v>
      </c>
      <c r="JC55" s="607"/>
      <c r="JD55" s="606"/>
      <c r="JE55" s="605">
        <f>JB55-JB56+JE54</f>
        <v>-1440</v>
      </c>
      <c r="JF55" s="607"/>
      <c r="JG55" s="606"/>
      <c r="JH55" s="605">
        <f>JE55-JE56+JH54</f>
        <v>-1440</v>
      </c>
      <c r="JI55" s="607"/>
      <c r="JJ55" s="606"/>
      <c r="JK55" s="605">
        <f>JH55-JH56+JK54</f>
        <v>-1440</v>
      </c>
      <c r="JL55" s="607"/>
      <c r="JM55" s="606"/>
      <c r="JN55" s="605">
        <f>JK55-JK56+JN54</f>
        <v>-1440</v>
      </c>
      <c r="JO55" s="607"/>
      <c r="JP55" s="606"/>
      <c r="JQ55" s="605">
        <f>JN55-JN56+JQ54</f>
        <v>-1440</v>
      </c>
      <c r="JR55" s="622"/>
    </row>
    <row r="56" spans="6:278" ht="12" customHeight="1" thickBot="1" x14ac:dyDescent="0.25">
      <c r="F56" s="943"/>
      <c r="G56" s="945"/>
      <c r="H56" s="616" t="s">
        <v>494</v>
      </c>
      <c r="I56" s="617"/>
      <c r="J56" s="618"/>
      <c r="AM56" s="943"/>
      <c r="AN56" s="944"/>
      <c r="AO56" s="944"/>
      <c r="AP56" s="944"/>
      <c r="AQ56" s="945"/>
      <c r="AR56" s="627" t="s">
        <v>494</v>
      </c>
      <c r="AS56" s="627"/>
      <c r="AT56" s="628"/>
      <c r="AU56" s="628"/>
      <c r="AV56" s="628"/>
      <c r="AW56" s="628"/>
      <c r="AX56" s="628"/>
      <c r="AY56" s="628"/>
      <c r="AZ56" s="628"/>
      <c r="BA56" s="628"/>
      <c r="BB56" s="628"/>
      <c r="BC56" s="628"/>
      <c r="BD56" s="628"/>
      <c r="BE56" s="628"/>
      <c r="BF56" s="628"/>
      <c r="BG56" s="628"/>
      <c r="BH56" s="628"/>
      <c r="BI56" s="628"/>
      <c r="BJ56" s="628"/>
      <c r="BK56" s="628"/>
      <c r="BL56" s="628"/>
      <c r="BM56" s="628"/>
      <c r="BN56" s="628"/>
      <c r="BO56" s="628"/>
      <c r="BP56" s="628"/>
      <c r="BQ56" s="628"/>
      <c r="BR56" s="628"/>
      <c r="BS56" s="628"/>
      <c r="BT56" s="628"/>
      <c r="BU56" s="628"/>
      <c r="BV56" s="628"/>
      <c r="BW56" s="628"/>
      <c r="BX56" s="628"/>
      <c r="BY56" s="628"/>
      <c r="BZ56" s="628"/>
      <c r="CA56" s="628"/>
      <c r="CB56" s="628"/>
      <c r="CC56" s="628"/>
      <c r="CD56" s="628"/>
      <c r="CE56" s="628"/>
      <c r="CF56" s="628"/>
      <c r="CG56" s="628"/>
      <c r="CH56" s="628"/>
      <c r="CI56" s="628"/>
      <c r="CJ56" s="628"/>
      <c r="CK56" s="628"/>
      <c r="CL56" s="628"/>
      <c r="CM56" s="628"/>
      <c r="CN56" s="628"/>
      <c r="CO56" s="628"/>
      <c r="CP56" s="628"/>
      <c r="CQ56" s="628"/>
      <c r="CR56" s="628"/>
      <c r="CS56" s="628"/>
      <c r="CT56" s="628"/>
      <c r="CU56" s="628"/>
      <c r="CV56" s="628"/>
      <c r="CW56" s="628"/>
      <c r="CX56" s="628"/>
      <c r="CY56" s="628"/>
      <c r="CZ56" s="628"/>
      <c r="DA56" s="628"/>
      <c r="DB56" s="628"/>
      <c r="DC56" s="628"/>
      <c r="DD56" s="628"/>
      <c r="DE56" s="628"/>
      <c r="DF56" s="628"/>
      <c r="DG56" s="628"/>
      <c r="DH56" s="628"/>
      <c r="DI56" s="628"/>
      <c r="DJ56" s="628"/>
      <c r="DK56" s="628"/>
      <c r="DL56" s="628"/>
      <c r="DM56" s="628"/>
      <c r="DN56" s="628"/>
      <c r="DO56" s="628"/>
      <c r="DP56" s="628"/>
      <c r="DQ56" s="628"/>
      <c r="DR56" s="628"/>
      <c r="DS56" s="628"/>
      <c r="DT56" s="628"/>
      <c r="DU56" s="628"/>
      <c r="DV56" s="628"/>
      <c r="DW56" s="628"/>
      <c r="DX56" s="628"/>
      <c r="DY56" s="628"/>
      <c r="DZ56" s="628"/>
      <c r="EA56" s="628"/>
      <c r="EB56" s="628"/>
      <c r="EC56" s="628"/>
      <c r="ED56" s="628"/>
      <c r="EE56" s="628"/>
      <c r="EF56" s="628"/>
      <c r="EG56" s="627"/>
      <c r="EH56" s="629"/>
      <c r="EI56" s="628">
        <f>SUMIF('共和ﾚｻﾞｰ検反出荷ｽｹｼﾞｭｰﾙ '!3:3,EI4,'共和ﾚｻﾞｰ検反出荷ｽｹｼﾞｭｰﾙ '!22:22)</f>
        <v>0</v>
      </c>
      <c r="EJ56" s="630"/>
      <c r="EK56" s="629"/>
      <c r="EL56" s="628">
        <f>SUMIF('共和ﾚｻﾞｰ検反出荷ｽｹｼﾞｭｰﾙ '!3:3,EL4,'共和ﾚｻﾞｰ検反出荷ｽｹｼﾞｭｰﾙ '!22:22)</f>
        <v>0</v>
      </c>
      <c r="EM56" s="630"/>
      <c r="EN56" s="629"/>
      <c r="EO56" s="628">
        <f>SUMIF('共和ﾚｻﾞｰ検反出荷ｽｹｼﾞｭｰﾙ '!3:3,EO4,'共和ﾚｻﾞｰ検反出荷ｽｹｼﾞｭｰﾙ '!22:22)</f>
        <v>0</v>
      </c>
      <c r="EP56" s="630"/>
      <c r="EQ56" s="629"/>
      <c r="ER56" s="628">
        <f>SUMIF('共和ﾚｻﾞｰ検反出荷ｽｹｼﾞｭｰﾙ '!3:3,ER4,'共和ﾚｻﾞｰ検反出荷ｽｹｼﾞｭｰﾙ '!22:22)</f>
        <v>0</v>
      </c>
      <c r="ES56" s="630"/>
      <c r="ET56" s="629"/>
      <c r="EU56" s="628">
        <f>SUMIF('共和ﾚｻﾞｰ検反出荷ｽｹｼﾞｭｰﾙ '!3:3,EU4,'共和ﾚｻﾞｰ検反出荷ｽｹｼﾞｭｰﾙ '!22:22)</f>
        <v>0</v>
      </c>
      <c r="EV56" s="630"/>
      <c r="EW56" s="629"/>
      <c r="EX56" s="628">
        <f>SUMIF('共和ﾚｻﾞｰ検反出荷ｽｹｼﾞｭｰﾙ '!3:3,EX4,'共和ﾚｻﾞｰ検反出荷ｽｹｼﾞｭｰﾙ '!22:22)</f>
        <v>0</v>
      </c>
      <c r="EY56" s="630"/>
      <c r="EZ56" s="629"/>
      <c r="FA56" s="628">
        <f>SUMIF('共和ﾚｻﾞｰ検反出荷ｽｹｼﾞｭｰﾙ '!3:3,FA4,'共和ﾚｻﾞｰ検反出荷ｽｹｼﾞｭｰﾙ '!22:22)</f>
        <v>0</v>
      </c>
      <c r="FB56" s="630"/>
      <c r="FC56" s="629"/>
      <c r="FD56" s="628">
        <f>SUMIF('共和ﾚｻﾞｰ検反出荷ｽｹｼﾞｭｰﾙ '!3:3,FD4,'共和ﾚｻﾞｰ検反出荷ｽｹｼﾞｭｰﾙ '!22:22)</f>
        <v>0</v>
      </c>
      <c r="FE56" s="630"/>
      <c r="FF56" s="629"/>
      <c r="FG56" s="628">
        <f>SUMIF('共和ﾚｻﾞｰ検反出荷ｽｹｼﾞｭｰﾙ '!3:3,FG4,'共和ﾚｻﾞｰ検反出荷ｽｹｼﾞｭｰﾙ '!22:22)</f>
        <v>0</v>
      </c>
      <c r="FH56" s="630"/>
      <c r="FI56" s="629"/>
      <c r="FJ56" s="628">
        <f>SUMIF('共和ﾚｻﾞｰ検反出荷ｽｹｼﾞｭｰﾙ '!3:3,FJ4,'共和ﾚｻﾞｰ検反出荷ｽｹｼﾞｭｰﾙ '!22:22)</f>
        <v>0</v>
      </c>
      <c r="FK56" s="630"/>
      <c r="FL56" s="629"/>
      <c r="FM56" s="628">
        <f>SUMIF('共和ﾚｻﾞｰ検反出荷ｽｹｼﾞｭｰﾙ '!3:3,FM4,'共和ﾚｻﾞｰ検反出荷ｽｹｼﾞｭｰﾙ '!22:22)</f>
        <v>0</v>
      </c>
      <c r="FN56" s="630"/>
      <c r="FO56" s="629"/>
      <c r="FP56" s="628">
        <f>SUMIF('共和ﾚｻﾞｰ検反出荷ｽｹｼﾞｭｰﾙ '!3:3,FP4,'共和ﾚｻﾞｰ検反出荷ｽｹｼﾞｭｰﾙ '!22:22)</f>
        <v>0</v>
      </c>
      <c r="FQ56" s="630"/>
      <c r="FR56" s="629"/>
      <c r="FS56" s="628">
        <f>SUMIF('共和ﾚｻﾞｰ検反出荷ｽｹｼﾞｭｰﾙ '!3:3,FS4,'共和ﾚｻﾞｰ検反出荷ｽｹｼﾞｭｰﾙ '!22:22)</f>
        <v>0</v>
      </c>
      <c r="FT56" s="630"/>
      <c r="FU56" s="629"/>
      <c r="FV56" s="628">
        <f>SUMIF('共和ﾚｻﾞｰ検反出荷ｽｹｼﾞｭｰﾙ '!3:3,FV4,'共和ﾚｻﾞｰ検反出荷ｽｹｼﾞｭｰﾙ '!22:22)</f>
        <v>0</v>
      </c>
      <c r="FW56" s="630"/>
      <c r="FX56" s="629"/>
      <c r="FY56" s="628">
        <f>SUMIF('共和ﾚｻﾞｰ検反出荷ｽｹｼﾞｭｰﾙ '!3:3,FY4,'共和ﾚｻﾞｰ検反出荷ｽｹｼﾞｭｰﾙ '!22:22)</f>
        <v>0</v>
      </c>
      <c r="FZ56" s="630"/>
      <c r="GA56" s="629"/>
      <c r="GB56" s="628">
        <f>SUMIF('共和ﾚｻﾞｰ検反出荷ｽｹｼﾞｭｰﾙ '!3:3,GB4,'共和ﾚｻﾞｰ検反出荷ｽｹｼﾞｭｰﾙ '!22:22)</f>
        <v>0</v>
      </c>
      <c r="GC56" s="630"/>
      <c r="GD56" s="629"/>
      <c r="GE56" s="628">
        <f>SUMIF('共和ﾚｻﾞｰ検反出荷ｽｹｼﾞｭｰﾙ '!3:3,GE4,'共和ﾚｻﾞｰ検反出荷ｽｹｼﾞｭｰﾙ '!22:22)</f>
        <v>0</v>
      </c>
      <c r="GF56" s="630"/>
      <c r="GG56" s="629"/>
      <c r="GH56" s="628">
        <f>SUMIF('共和ﾚｻﾞｰ検反出荷ｽｹｼﾞｭｰﾙ '!3:3,GH4,'共和ﾚｻﾞｰ検反出荷ｽｹｼﾞｭｰﾙ '!22:22)</f>
        <v>0</v>
      </c>
      <c r="GI56" s="630"/>
      <c r="GJ56" s="629"/>
      <c r="GK56" s="628">
        <f>SUMIF('共和ﾚｻﾞｰ検反出荷ｽｹｼﾞｭｰﾙ '!3:3,GK4,'共和ﾚｻﾞｰ検反出荷ｽｹｼﾞｭｰﾙ '!22:22)</f>
        <v>0</v>
      </c>
      <c r="GL56" s="630"/>
      <c r="GM56" s="629"/>
      <c r="GN56" s="628">
        <f>SUMIF('共和ﾚｻﾞｰ検反出荷ｽｹｼﾞｭｰﾙ '!3:3,GN4,'共和ﾚｻﾞｰ検反出荷ｽｹｼﾞｭｰﾙ '!22:22)</f>
        <v>0</v>
      </c>
      <c r="GO56" s="630"/>
      <c r="GP56" s="629"/>
      <c r="GQ56" s="628">
        <f>SUMIF('共和ﾚｻﾞｰ検反出荷ｽｹｼﾞｭｰﾙ '!3:3,GQ4,'共和ﾚｻﾞｰ検反出荷ｽｹｼﾞｭｰﾙ '!22:22)</f>
        <v>0</v>
      </c>
      <c r="GR56" s="630"/>
      <c r="GS56" s="629"/>
      <c r="GT56" s="628">
        <f>SUMIF('共和ﾚｻﾞｰ検反出荷ｽｹｼﾞｭｰﾙ '!3:3,GT4,'共和ﾚｻﾞｰ検反出荷ｽｹｼﾞｭｰﾙ '!22:22)</f>
        <v>0</v>
      </c>
      <c r="GU56" s="630"/>
      <c r="GV56" s="629"/>
      <c r="GW56" s="628">
        <f>SUMIF('共和ﾚｻﾞｰ検反出荷ｽｹｼﾞｭｰﾙ '!3:3,GW4,'共和ﾚｻﾞｰ検反出荷ｽｹｼﾞｭｰﾙ '!22:22)</f>
        <v>0</v>
      </c>
      <c r="GX56" s="630"/>
      <c r="GY56" s="629"/>
      <c r="GZ56" s="628">
        <f>SUMIF('共和ﾚｻﾞｰ検反出荷ｽｹｼﾞｭｰﾙ '!3:3,GZ4,'共和ﾚｻﾞｰ検反出荷ｽｹｼﾞｭｰﾙ '!22:22)</f>
        <v>0</v>
      </c>
      <c r="HA56" s="630"/>
      <c r="HB56" s="629"/>
      <c r="HC56" s="628">
        <f>SUMIF('共和ﾚｻﾞｰ検反出荷ｽｹｼﾞｭｰﾙ '!3:3,HC4,'共和ﾚｻﾞｰ検反出荷ｽｹｼﾞｭｰﾙ '!22:22)</f>
        <v>0</v>
      </c>
      <c r="HD56" s="630"/>
      <c r="HE56" s="629"/>
      <c r="HF56" s="628">
        <f>SUMIF('共和ﾚｻﾞｰ検反出荷ｽｹｼﾞｭｰﾙ '!3:3,HF4,'共和ﾚｻﾞｰ検反出荷ｽｹｼﾞｭｰﾙ '!22:22)</f>
        <v>0</v>
      </c>
      <c r="HG56" s="630"/>
      <c r="HH56" s="629"/>
      <c r="HI56" s="628">
        <f>SUMIF('共和ﾚｻﾞｰ検反出荷ｽｹｼﾞｭｰﾙ '!3:3,HI4,'共和ﾚｻﾞｰ検反出荷ｽｹｼﾞｭｰﾙ '!22:22)</f>
        <v>0</v>
      </c>
      <c r="HJ56" s="630"/>
      <c r="HK56" s="629"/>
      <c r="HL56" s="628">
        <f>SUMIF('共和ﾚｻﾞｰ検反出荷ｽｹｼﾞｭｰﾙ '!3:3,HL4,'共和ﾚｻﾞｰ検反出荷ｽｹｼﾞｭｰﾙ '!22:22)</f>
        <v>0</v>
      </c>
      <c r="HM56" s="630"/>
      <c r="HN56" s="629"/>
      <c r="HO56" s="628">
        <f>SUMIF('共和ﾚｻﾞｰ検反出荷ｽｹｼﾞｭｰﾙ '!3:3,HO4,'共和ﾚｻﾞｰ検反出荷ｽｹｼﾞｭｰﾙ '!22:22)</f>
        <v>0</v>
      </c>
      <c r="HP56" s="630"/>
      <c r="HQ56" s="629"/>
      <c r="HR56" s="628">
        <f>SUMIF('共和ﾚｻﾞｰ検反出荷ｽｹｼﾞｭｰﾙ '!3:3,HR4,'共和ﾚｻﾞｰ検反出荷ｽｹｼﾞｭｰﾙ '!22:22)</f>
        <v>0</v>
      </c>
      <c r="HS56" s="630"/>
      <c r="HT56" s="629"/>
      <c r="HU56" s="628">
        <f>SUMIF('共和ﾚｻﾞｰ検反出荷ｽｹｼﾞｭｰﾙ '!3:3,HU4,'共和ﾚｻﾞｰ検反出荷ｽｹｼﾞｭｰﾙ '!22:22)</f>
        <v>1440</v>
      </c>
      <c r="HV56" s="630"/>
      <c r="HW56" s="629"/>
      <c r="HX56" s="628">
        <f>SUMIF('共和ﾚｻﾞｰ検反出荷ｽｹｼﾞｭｰﾙ '!3:3,HX4,'共和ﾚｻﾞｰ検反出荷ｽｹｼﾞｭｰﾙ '!22:22)</f>
        <v>0</v>
      </c>
      <c r="HY56" s="630"/>
      <c r="HZ56" s="629"/>
      <c r="IA56" s="628">
        <f>SUMIF('共和ﾚｻﾞｰ検反出荷ｽｹｼﾞｭｰﾙ '!3:3,IA4,'共和ﾚｻﾞｰ検反出荷ｽｹｼﾞｭｰﾙ '!22:22)</f>
        <v>0</v>
      </c>
      <c r="IB56" s="630"/>
      <c r="IC56" s="629"/>
      <c r="ID56" s="628">
        <f>SUMIF('共和ﾚｻﾞｰ検反出荷ｽｹｼﾞｭｰﾙ '!3:3,ID4,'共和ﾚｻﾞｰ検反出荷ｽｹｼﾞｭｰﾙ '!22:22)</f>
        <v>0</v>
      </c>
      <c r="IE56" s="630"/>
      <c r="IF56" s="629"/>
      <c r="IG56" s="628">
        <f>SUMIF('共和ﾚｻﾞｰ検反出荷ｽｹｼﾞｭｰﾙ '!3:3,IG4,'共和ﾚｻﾞｰ検反出荷ｽｹｼﾞｭｰﾙ '!22:22)</f>
        <v>0</v>
      </c>
      <c r="IH56" s="630"/>
      <c r="II56" s="629"/>
      <c r="IJ56" s="628">
        <f>SUMIF('共和ﾚｻﾞｰ検反出荷ｽｹｼﾞｭｰﾙ '!3:3,IJ4,'共和ﾚｻﾞｰ検反出荷ｽｹｼﾞｭｰﾙ '!22:22)</f>
        <v>0</v>
      </c>
      <c r="IK56" s="630"/>
      <c r="IL56" s="629"/>
      <c r="IM56" s="628">
        <f>SUMIF('共和ﾚｻﾞｰ検反出荷ｽｹｼﾞｭｰﾙ '!3:3,IM4,'共和ﾚｻﾞｰ検反出荷ｽｹｼﾞｭｰﾙ '!22:22)</f>
        <v>0</v>
      </c>
      <c r="IN56" s="630"/>
      <c r="IO56" s="629"/>
      <c r="IP56" s="628">
        <f>SUMIF('共和ﾚｻﾞｰ検反出荷ｽｹｼﾞｭｰﾙ '!3:3,IP4,'共和ﾚｻﾞｰ検反出荷ｽｹｼﾞｭｰﾙ '!22:22)</f>
        <v>0</v>
      </c>
      <c r="IQ56" s="630"/>
      <c r="IR56" s="629"/>
      <c r="IS56" s="628">
        <f>SUMIF('共和ﾚｻﾞｰ検反出荷ｽｹｼﾞｭｰﾙ '!3:3,IS4,'共和ﾚｻﾞｰ検反出荷ｽｹｼﾞｭｰﾙ '!22:22)</f>
        <v>0</v>
      </c>
      <c r="IT56" s="630"/>
      <c r="IU56" s="629"/>
      <c r="IV56" s="628">
        <f>SUMIF('共和ﾚｻﾞｰ検反出荷ｽｹｼﾞｭｰﾙ '!3:3,IV4,'共和ﾚｻﾞｰ検反出荷ｽｹｼﾞｭｰﾙ '!22:22)</f>
        <v>0</v>
      </c>
      <c r="IW56" s="630"/>
      <c r="IX56" s="629"/>
      <c r="IY56" s="628">
        <f>SUMIF('共和ﾚｻﾞｰ検反出荷ｽｹｼﾞｭｰﾙ '!3:3,IY4,'共和ﾚｻﾞｰ検反出荷ｽｹｼﾞｭｰﾙ '!22:22)</f>
        <v>0</v>
      </c>
      <c r="IZ56" s="630"/>
      <c r="JA56" s="629"/>
      <c r="JB56" s="628">
        <f>SUMIF('共和ﾚｻﾞｰ検反出荷ｽｹｼﾞｭｰﾙ '!3:3,JB4,'共和ﾚｻﾞｰ検反出荷ｽｹｼﾞｭｰﾙ '!22:22)</f>
        <v>0</v>
      </c>
      <c r="JC56" s="630"/>
      <c r="JD56" s="629"/>
      <c r="JE56" s="628">
        <f>SUMIF('共和ﾚｻﾞｰ検反出荷ｽｹｼﾞｭｰﾙ '!3:3,JE4,'共和ﾚｻﾞｰ検反出荷ｽｹｼﾞｭｰﾙ '!22:22)</f>
        <v>0</v>
      </c>
      <c r="JF56" s="630"/>
      <c r="JG56" s="629"/>
      <c r="JH56" s="628">
        <f>SUMIF('共和ﾚｻﾞｰ検反出荷ｽｹｼﾞｭｰﾙ '!3:3,JH4,'共和ﾚｻﾞｰ検反出荷ｽｹｼﾞｭｰﾙ '!22:22)</f>
        <v>0</v>
      </c>
      <c r="JI56" s="630"/>
      <c r="JJ56" s="629"/>
      <c r="JK56" s="628">
        <f>SUMIF('共和ﾚｻﾞｰ検反出荷ｽｹｼﾞｭｰﾙ '!3:3,JK4,'共和ﾚｻﾞｰ検反出荷ｽｹｼﾞｭｰﾙ '!22:22)</f>
        <v>0</v>
      </c>
      <c r="JL56" s="630"/>
      <c r="JM56" s="629"/>
      <c r="JN56" s="628">
        <f>SUMIF('共和ﾚｻﾞｰ検反出荷ｽｹｼﾞｭｰﾙ '!3:3,JN4,'共和ﾚｻﾞｰ検反出荷ｽｹｼﾞｭｰﾙ '!22:22)</f>
        <v>0</v>
      </c>
      <c r="JO56" s="630"/>
      <c r="JP56" s="629"/>
      <c r="JQ56" s="628">
        <f>SUMIF('共和ﾚｻﾞｰ検反出荷ｽｹｼﾞｭｰﾙ '!3:3,JQ4,'共和ﾚｻﾞｰ検反出荷ｽｹｼﾞｭｰﾙ '!22:22)</f>
        <v>0</v>
      </c>
      <c r="JR56" s="631"/>
    </row>
    <row r="57" spans="6:278" ht="12.5" thickTop="1" x14ac:dyDescent="0.2"/>
  </sheetData>
  <autoFilter ref="A9:LK9" xr:uid="{00000000-0009-0000-0000-000004000000}">
    <sortState xmlns:xlrd2="http://schemas.microsoft.com/office/spreadsheetml/2017/richdata2" ref="A10:LK19">
      <sortCondition ref="P9"/>
    </sortState>
  </autoFilter>
  <mergeCells count="10">
    <mergeCell ref="F32:G36"/>
    <mergeCell ref="F37:G41"/>
    <mergeCell ref="F42:G46"/>
    <mergeCell ref="F47:G51"/>
    <mergeCell ref="F52:G56"/>
    <mergeCell ref="AM52:AQ56"/>
    <mergeCell ref="AM47:AQ51"/>
    <mergeCell ref="AM42:AQ46"/>
    <mergeCell ref="AM37:AQ41"/>
    <mergeCell ref="AM32:AQ36"/>
  </mergeCells>
  <phoneticPr fontId="4"/>
  <conditionalFormatting sqref="AT6 AW6 AZ6 BC6 BF6 BI6 BL6 BO6 BR6 BU6 BX6 CA6 CD6 CG6 CJ6 CM6 CP6 CS6 CV6 CY6 DB6 DE6 DH6 DK6 DN6 DQ6 DT6 DW6 DZ6 EC6 EF6 LG8 AT8:AT9 AW8:AW9 AZ8:AZ9 BC8:BC9 BF8:BF9 BI8:BI9 BL8:BL9 BO8:BO9 BR8:BR9 BU8:BU9 BX8:BX9 CA8:CA9 CD8:CD9 CG8:CG9 CJ8:CJ9 CM8:CM9 CP8:CP9 CS8:CS9 CV8:CV9 CY8:CY9 DB8:DB9 DE8:DE9 DH8:DH9 DK8:DK9 DN8:DN9 DQ8:DQ9 DT8:DT9 DW8:DW9 DZ8:DZ9 EC8:EC9 EF8:EF9 EI8 EL8 EO8 ER8 EU8 EX8 FA8 FD8 FG8 FJ8 FV8 FY8 GB8 GE8 GH8 GK8 GN8 GQ8 GT8 GW8 GZ8 HC8 HF8 HI8 HL8 HO8 HR8 HU8 HX8 IA8 ID8 IG8 IJ8 IM8 IP8 IS8 IV8 IY8 JB8 JE8 JH8 JK8 JN8 JQ8 JT8 JW8 JZ8 KC8 KF8 KI8 KL8 KO8 KR8 KU8 KX8 LA8 LD8 FM8 FP8 FS8 A5:A18">
    <cfRule type="cellIs" dxfId="525" priority="548" stopIfTrue="1" operator="equal">
      <formula>""</formula>
    </cfRule>
  </conditionalFormatting>
  <conditionalFormatting sqref="O9:O19">
    <cfRule type="cellIs" dxfId="524" priority="546" stopIfTrue="1" operator="notEqual">
      <formula>AB9</formula>
    </cfRule>
  </conditionalFormatting>
  <conditionalFormatting sqref="Q9:Q19">
    <cfRule type="cellIs" dxfId="523" priority="545" stopIfTrue="1" operator="notEqual">
      <formula>AC9</formula>
    </cfRule>
  </conditionalFormatting>
  <conditionalFormatting sqref="AC9:AC19">
    <cfRule type="cellIs" dxfId="522" priority="544" stopIfTrue="1" operator="notEqual">
      <formula>Q9</formula>
    </cfRule>
  </conditionalFormatting>
  <conditionalFormatting sqref="R9:R19">
    <cfRule type="cellIs" dxfId="521" priority="543" stopIfTrue="1" operator="notEqual">
      <formula>Q9</formula>
    </cfRule>
  </conditionalFormatting>
  <conditionalFormatting sqref="AB9:AB19">
    <cfRule type="cellIs" dxfId="520" priority="542" stopIfTrue="1" operator="notEqual">
      <formula>O9</formula>
    </cfRule>
  </conditionalFormatting>
  <conditionalFormatting sqref="O6">
    <cfRule type="cellIs" dxfId="519" priority="522" stopIfTrue="1" operator="notEqual">
      <formula>AB6</formula>
    </cfRule>
  </conditionalFormatting>
  <conditionalFormatting sqref="Q6">
    <cfRule type="cellIs" dxfId="518" priority="521" stopIfTrue="1" operator="notEqual">
      <formula>AC6</formula>
    </cfRule>
  </conditionalFormatting>
  <conditionalFormatting sqref="AC6">
    <cfRule type="cellIs" dxfId="517" priority="520" stopIfTrue="1" operator="notEqual">
      <formula>Q6</formula>
    </cfRule>
  </conditionalFormatting>
  <conditionalFormatting sqref="R6">
    <cfRule type="cellIs" dxfId="516" priority="519" stopIfTrue="1" operator="notEqual">
      <formula>Q6</formula>
    </cfRule>
  </conditionalFormatting>
  <conditionalFormatting sqref="AB6">
    <cfRule type="cellIs" dxfId="515" priority="518" stopIfTrue="1" operator="notEqual">
      <formula>O6</formula>
    </cfRule>
  </conditionalFormatting>
  <conditionalFormatting sqref="D6">
    <cfRule type="duplicateValues" dxfId="514" priority="517" stopIfTrue="1"/>
  </conditionalFormatting>
  <conditionalFormatting sqref="D18">
    <cfRule type="duplicateValues" dxfId="513" priority="935" stopIfTrue="1"/>
  </conditionalFormatting>
  <conditionalFormatting sqref="D18:D19">
    <cfRule type="duplicateValues" dxfId="512" priority="1042" stopIfTrue="1"/>
  </conditionalFormatting>
  <conditionalFormatting sqref="EI4">
    <cfRule type="expression" dxfId="511" priority="95" stopIfTrue="1">
      <formula>EI5="(日)"</formula>
    </cfRule>
    <cfRule type="expression" dxfId="510" priority="96" stopIfTrue="1">
      <formula>EI5="(休)"</formula>
    </cfRule>
  </conditionalFormatting>
  <conditionalFormatting sqref="HX4:HZ4">
    <cfRule type="expression" dxfId="509" priority="93" stopIfTrue="1">
      <formula>HX5="(日)"</formula>
    </cfRule>
    <cfRule type="expression" dxfId="508" priority="94" stopIfTrue="1">
      <formula>HX5="(休)"</formula>
    </cfRule>
  </conditionalFormatting>
  <conditionalFormatting sqref="IA4:IC4">
    <cfRule type="expression" dxfId="507" priority="91" stopIfTrue="1">
      <formula>IA5="(日)"</formula>
    </cfRule>
    <cfRule type="expression" dxfId="506" priority="92" stopIfTrue="1">
      <formula>IA5="(休)"</formula>
    </cfRule>
  </conditionalFormatting>
  <conditionalFormatting sqref="ID4:IF4">
    <cfRule type="expression" dxfId="505" priority="89" stopIfTrue="1">
      <formula>ID5="(日)"</formula>
    </cfRule>
    <cfRule type="expression" dxfId="504" priority="90" stopIfTrue="1">
      <formula>ID5="(休)"</formula>
    </cfRule>
  </conditionalFormatting>
  <conditionalFormatting sqref="IG4:II4">
    <cfRule type="expression" dxfId="503" priority="87" stopIfTrue="1">
      <formula>IG5="(日)"</formula>
    </cfRule>
    <cfRule type="expression" dxfId="502" priority="88" stopIfTrue="1">
      <formula>IG5="(休)"</formula>
    </cfRule>
  </conditionalFormatting>
  <conditionalFormatting sqref="IJ4:IL4">
    <cfRule type="expression" dxfId="501" priority="85" stopIfTrue="1">
      <formula>IJ5="(日)"</formula>
    </cfRule>
    <cfRule type="expression" dxfId="500" priority="86" stopIfTrue="1">
      <formula>IJ5="(休)"</formula>
    </cfRule>
  </conditionalFormatting>
  <conditionalFormatting sqref="IM4:IO4">
    <cfRule type="expression" dxfId="499" priority="83" stopIfTrue="1">
      <formula>IM5="(日)"</formula>
    </cfRule>
    <cfRule type="expression" dxfId="498" priority="84" stopIfTrue="1">
      <formula>IM5="(休)"</formula>
    </cfRule>
  </conditionalFormatting>
  <conditionalFormatting sqref="IM4:IO4">
    <cfRule type="expression" dxfId="497" priority="81" stopIfTrue="1">
      <formula>IM5="(日)"</formula>
    </cfRule>
    <cfRule type="expression" dxfId="496" priority="82" stopIfTrue="1">
      <formula>IM5="(休)"</formula>
    </cfRule>
  </conditionalFormatting>
  <conditionalFormatting sqref="IP4:IR4">
    <cfRule type="expression" dxfId="495" priority="79" stopIfTrue="1">
      <formula>IP5="(日)"</formula>
    </cfRule>
    <cfRule type="expression" dxfId="494" priority="80" stopIfTrue="1">
      <formula>IP5="(休)"</formula>
    </cfRule>
  </conditionalFormatting>
  <conditionalFormatting sqref="IS4:IU4">
    <cfRule type="expression" dxfId="493" priority="77" stopIfTrue="1">
      <formula>IS5="(日)"</formula>
    </cfRule>
    <cfRule type="expression" dxfId="492" priority="78" stopIfTrue="1">
      <formula>IS5="(休)"</formula>
    </cfRule>
  </conditionalFormatting>
  <conditionalFormatting sqref="IV4:IX4">
    <cfRule type="expression" dxfId="491" priority="75" stopIfTrue="1">
      <formula>IV5="(日)"</formula>
    </cfRule>
    <cfRule type="expression" dxfId="490" priority="76" stopIfTrue="1">
      <formula>IV5="(休)"</formula>
    </cfRule>
  </conditionalFormatting>
  <conditionalFormatting sqref="IY4:JA4">
    <cfRule type="expression" dxfId="489" priority="73" stopIfTrue="1">
      <formula>IY5="(日)"</formula>
    </cfRule>
    <cfRule type="expression" dxfId="488" priority="74" stopIfTrue="1">
      <formula>IY5="(休)"</formula>
    </cfRule>
  </conditionalFormatting>
  <conditionalFormatting sqref="JB4">
    <cfRule type="expression" dxfId="487" priority="71" stopIfTrue="1">
      <formula>JB5="(日)"</formula>
    </cfRule>
    <cfRule type="expression" dxfId="486" priority="72" stopIfTrue="1">
      <formula>JB5="(休)"</formula>
    </cfRule>
  </conditionalFormatting>
  <conditionalFormatting sqref="JB4:JD4">
    <cfRule type="expression" dxfId="485" priority="69" stopIfTrue="1">
      <formula>JB5="(日)"</formula>
    </cfRule>
    <cfRule type="expression" dxfId="484" priority="70" stopIfTrue="1">
      <formula>JB5="(休)"</formula>
    </cfRule>
  </conditionalFormatting>
  <conditionalFormatting sqref="JB4:JD4">
    <cfRule type="expression" dxfId="483" priority="67" stopIfTrue="1">
      <formula>JB5="(日)"</formula>
    </cfRule>
    <cfRule type="expression" dxfId="482" priority="68" stopIfTrue="1">
      <formula>JB5="(休)"</formula>
    </cfRule>
  </conditionalFormatting>
  <conditionalFormatting sqref="JE4:JG4">
    <cfRule type="expression" dxfId="481" priority="65" stopIfTrue="1">
      <formula>JE5="(日)"</formula>
    </cfRule>
    <cfRule type="expression" dxfId="480" priority="66" stopIfTrue="1">
      <formula>JE5="(休)"</formula>
    </cfRule>
  </conditionalFormatting>
  <conditionalFormatting sqref="JH4:JJ4">
    <cfRule type="expression" dxfId="479" priority="63" stopIfTrue="1">
      <formula>JH5="(日)"</formula>
    </cfRule>
    <cfRule type="expression" dxfId="478" priority="64" stopIfTrue="1">
      <formula>JH5="(休)"</formula>
    </cfRule>
  </conditionalFormatting>
  <conditionalFormatting sqref="JH4:JJ4">
    <cfRule type="expression" dxfId="477" priority="61" stopIfTrue="1">
      <formula>JH5="(日)"</formula>
    </cfRule>
    <cfRule type="expression" dxfId="476" priority="62" stopIfTrue="1">
      <formula>JH5="(休)"</formula>
    </cfRule>
  </conditionalFormatting>
  <conditionalFormatting sqref="JK4:JM4">
    <cfRule type="expression" dxfId="475" priority="59" stopIfTrue="1">
      <formula>JK5="(日)"</formula>
    </cfRule>
    <cfRule type="expression" dxfId="474" priority="60" stopIfTrue="1">
      <formula>JK5="(休)"</formula>
    </cfRule>
  </conditionalFormatting>
  <conditionalFormatting sqref="JN4:JP4">
    <cfRule type="expression" dxfId="473" priority="57" stopIfTrue="1">
      <formula>JN5="(日)"</formula>
    </cfRule>
    <cfRule type="expression" dxfId="472" priority="58" stopIfTrue="1">
      <formula>JN5="(休)"</formula>
    </cfRule>
  </conditionalFormatting>
  <conditionalFormatting sqref="JQ4:JS4">
    <cfRule type="expression" dxfId="471" priority="55" stopIfTrue="1">
      <formula>JQ5="(日)"</formula>
    </cfRule>
    <cfRule type="expression" dxfId="470" priority="56" stopIfTrue="1">
      <formula>JQ5="(休)"</formula>
    </cfRule>
  </conditionalFormatting>
  <conditionalFormatting sqref="JT4:JV4">
    <cfRule type="expression" dxfId="469" priority="53" stopIfTrue="1">
      <formula>JT5="(日)"</formula>
    </cfRule>
    <cfRule type="expression" dxfId="468" priority="54" stopIfTrue="1">
      <formula>JT5="(休)"</formula>
    </cfRule>
  </conditionalFormatting>
  <conditionalFormatting sqref="JW4">
    <cfRule type="expression" dxfId="467" priority="51" stopIfTrue="1">
      <formula>JW5="(日)"</formula>
    </cfRule>
    <cfRule type="expression" dxfId="466" priority="52" stopIfTrue="1">
      <formula>JW5="(休)"</formula>
    </cfRule>
  </conditionalFormatting>
  <conditionalFormatting sqref="JW4:JY4">
    <cfRule type="expression" dxfId="465" priority="49" stopIfTrue="1">
      <formula>JW5="(日)"</formula>
    </cfRule>
    <cfRule type="expression" dxfId="464" priority="50" stopIfTrue="1">
      <formula>JW5="(休)"</formula>
    </cfRule>
  </conditionalFormatting>
  <conditionalFormatting sqref="JW4:JY4">
    <cfRule type="expression" dxfId="463" priority="47" stopIfTrue="1">
      <formula>JW5="(日)"</formula>
    </cfRule>
    <cfRule type="expression" dxfId="462" priority="48" stopIfTrue="1">
      <formula>JW5="(休)"</formula>
    </cfRule>
  </conditionalFormatting>
  <conditionalFormatting sqref="JZ4:KB4">
    <cfRule type="expression" dxfId="461" priority="45" stopIfTrue="1">
      <formula>JZ5="(日)"</formula>
    </cfRule>
    <cfRule type="expression" dxfId="460" priority="46" stopIfTrue="1">
      <formula>JZ5="(休)"</formula>
    </cfRule>
  </conditionalFormatting>
  <conditionalFormatting sqref="KC4:KE4">
    <cfRule type="expression" dxfId="459" priority="43" stopIfTrue="1">
      <formula>KC5="(日)"</formula>
    </cfRule>
    <cfRule type="expression" dxfId="458" priority="44" stopIfTrue="1">
      <formula>KC5="(休)"</formula>
    </cfRule>
  </conditionalFormatting>
  <conditionalFormatting sqref="KC4:KE4">
    <cfRule type="expression" dxfId="457" priority="41" stopIfTrue="1">
      <formula>KC5="(日)"</formula>
    </cfRule>
    <cfRule type="expression" dxfId="456" priority="42" stopIfTrue="1">
      <formula>KC5="(休)"</formula>
    </cfRule>
  </conditionalFormatting>
  <conditionalFormatting sqref="KF4:KH4">
    <cfRule type="expression" dxfId="455" priority="39" stopIfTrue="1">
      <formula>KF5="(日)"</formula>
    </cfRule>
    <cfRule type="expression" dxfId="454" priority="40" stopIfTrue="1">
      <formula>KF5="(休)"</formula>
    </cfRule>
  </conditionalFormatting>
  <conditionalFormatting sqref="KI4:KK4">
    <cfRule type="expression" dxfId="453" priority="37" stopIfTrue="1">
      <formula>KI5="(日)"</formula>
    </cfRule>
    <cfRule type="expression" dxfId="452" priority="38" stopIfTrue="1">
      <formula>KI5="(休)"</formula>
    </cfRule>
  </conditionalFormatting>
  <conditionalFormatting sqref="KL4:KN4">
    <cfRule type="expression" dxfId="451" priority="35" stopIfTrue="1">
      <formula>KL5="(日)"</formula>
    </cfRule>
    <cfRule type="expression" dxfId="450" priority="36" stopIfTrue="1">
      <formula>KL5="(休)"</formula>
    </cfRule>
  </conditionalFormatting>
  <conditionalFormatting sqref="KO4:KQ4">
    <cfRule type="expression" dxfId="449" priority="33" stopIfTrue="1">
      <formula>KO5="(日)"</formula>
    </cfRule>
    <cfRule type="expression" dxfId="448" priority="34" stopIfTrue="1">
      <formula>KO5="(休)"</formula>
    </cfRule>
  </conditionalFormatting>
  <conditionalFormatting sqref="KR4">
    <cfRule type="expression" dxfId="447" priority="31" stopIfTrue="1">
      <formula>KR5="(日)"</formula>
    </cfRule>
    <cfRule type="expression" dxfId="446" priority="32" stopIfTrue="1">
      <formula>KR5="(休)"</formula>
    </cfRule>
  </conditionalFormatting>
  <conditionalFormatting sqref="KR4:KT4">
    <cfRule type="expression" dxfId="445" priority="29" stopIfTrue="1">
      <formula>KR5="(日)"</formula>
    </cfRule>
    <cfRule type="expression" dxfId="444" priority="30" stopIfTrue="1">
      <formula>KR5="(休)"</formula>
    </cfRule>
  </conditionalFormatting>
  <conditionalFormatting sqref="KR4:KT4">
    <cfRule type="expression" dxfId="443" priority="27" stopIfTrue="1">
      <formula>KR5="(日)"</formula>
    </cfRule>
    <cfRule type="expression" dxfId="442" priority="28" stopIfTrue="1">
      <formula>KR5="(休)"</formula>
    </cfRule>
  </conditionalFormatting>
  <conditionalFormatting sqref="KU4:KW4">
    <cfRule type="expression" dxfId="441" priority="25" stopIfTrue="1">
      <formula>KU5="(日)"</formula>
    </cfRule>
    <cfRule type="expression" dxfId="440" priority="26" stopIfTrue="1">
      <formula>KU5="(休)"</formula>
    </cfRule>
  </conditionalFormatting>
  <conditionalFormatting sqref="KX4:KZ4">
    <cfRule type="expression" dxfId="439" priority="23" stopIfTrue="1">
      <formula>KX5="(日)"</formula>
    </cfRule>
    <cfRule type="expression" dxfId="438" priority="24" stopIfTrue="1">
      <formula>KX5="(休)"</formula>
    </cfRule>
  </conditionalFormatting>
  <conditionalFormatting sqref="KX4:KZ4">
    <cfRule type="expression" dxfId="437" priority="21" stopIfTrue="1">
      <formula>KX5="(日)"</formula>
    </cfRule>
    <cfRule type="expression" dxfId="436" priority="22" stopIfTrue="1">
      <formula>KX5="(休)"</formula>
    </cfRule>
  </conditionalFormatting>
  <conditionalFormatting sqref="LA4:LC4">
    <cfRule type="expression" dxfId="435" priority="19" stopIfTrue="1">
      <formula>LA5="(日)"</formula>
    </cfRule>
    <cfRule type="expression" dxfId="434" priority="20" stopIfTrue="1">
      <formula>LA5="(休)"</formula>
    </cfRule>
  </conditionalFormatting>
  <conditionalFormatting sqref="LD4:LF4">
    <cfRule type="expression" dxfId="433" priority="17" stopIfTrue="1">
      <formula>LD5="(日)"</formula>
    </cfRule>
    <cfRule type="expression" dxfId="432" priority="18" stopIfTrue="1">
      <formula>LD5="(休)"</formula>
    </cfRule>
  </conditionalFormatting>
  <conditionalFormatting sqref="LG4:LI4">
    <cfRule type="expression" dxfId="431" priority="15" stopIfTrue="1">
      <formula>LG5="(日)"</formula>
    </cfRule>
    <cfRule type="expression" dxfId="430" priority="16" stopIfTrue="1">
      <formula>LG5="(休)"</formula>
    </cfRule>
  </conditionalFormatting>
  <conditionalFormatting sqref="LK4">
    <cfRule type="expression" dxfId="429" priority="13" stopIfTrue="1">
      <formula>LK5="(日)"</formula>
    </cfRule>
    <cfRule type="expression" dxfId="428" priority="14" stopIfTrue="1">
      <formula>LK5="(休)"</formula>
    </cfRule>
  </conditionalFormatting>
  <conditionalFormatting sqref="AU4:ED4">
    <cfRule type="expression" dxfId="427" priority="11" stopIfTrue="1">
      <formula>AU5="(日)"</formula>
    </cfRule>
    <cfRule type="expression" dxfId="426" priority="12" stopIfTrue="1">
      <formula>AU5="(休)"</formula>
    </cfRule>
  </conditionalFormatting>
  <conditionalFormatting sqref="AT4">
    <cfRule type="expression" dxfId="425" priority="9" stopIfTrue="1">
      <formula>AT5="(日)"</formula>
    </cfRule>
    <cfRule type="expression" dxfId="424" priority="10" stopIfTrue="1">
      <formula>AT5="(休)"</formula>
    </cfRule>
  </conditionalFormatting>
  <conditionalFormatting sqref="HX4:LK4">
    <cfRule type="expression" dxfId="423" priority="99" stopIfTrue="1">
      <formula>HX5="(日)"</formula>
    </cfRule>
    <cfRule type="expression" dxfId="422" priority="100" stopIfTrue="1">
      <formula>HX5="(休)"</formula>
    </cfRule>
  </conditionalFormatting>
  <conditionalFormatting sqref="EJ4:HS4 HW4">
    <cfRule type="expression" dxfId="421" priority="97" stopIfTrue="1">
      <formula>EJ5="(日)"</formula>
    </cfRule>
    <cfRule type="expression" dxfId="420" priority="98" stopIfTrue="1">
      <formula>EJ5="(休)"</formula>
    </cfRule>
  </conditionalFormatting>
  <conditionalFormatting sqref="D10:D17">
    <cfRule type="duplicateValues" dxfId="419" priority="17346" stopIfTrue="1"/>
  </conditionalFormatting>
  <printOptions horizontalCentered="1"/>
  <pageMargins left="0.19685039370078741" right="0.19685039370078741" top="0.43307086614173229" bottom="0.47244094488188981" header="0.19685039370078741" footer="0.19685039370078741"/>
  <pageSetup paperSize="8" scale="85" orientation="landscape" r:id="rId1"/>
  <headerFooter>
    <oddFooter>&amp;L&amp;6&amp;Z&amp;F
&amp;F/&amp;A&amp;C&amp;P/&amp;N&amp;R出力日：&amp;D/&amp;T</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theme="5" tint="0.79998168889431442"/>
  </sheetPr>
  <dimension ref="A1:LK95"/>
  <sheetViews>
    <sheetView zoomScale="80" zoomScaleNormal="80" workbookViewId="0">
      <pane xSplit="10" ySplit="9" topLeftCell="HU74" activePane="bottomRight" state="frozen"/>
      <selection activeCell="EF3" sqref="EF3"/>
      <selection pane="topRight" activeCell="EF3" sqref="EF3"/>
      <selection pane="bottomLeft" activeCell="EF3" sqref="EF3"/>
      <selection pane="bottomRight" activeCell="A71" sqref="A71:XFD71"/>
    </sheetView>
  </sheetViews>
  <sheetFormatPr defaultRowHeight="12" x14ac:dyDescent="0.2"/>
  <cols>
    <col min="1" max="1" width="5.8984375" style="2" customWidth="1"/>
    <col min="2" max="2" width="6.59765625" style="1" customWidth="1"/>
    <col min="3" max="3" width="6.69921875" customWidth="1"/>
    <col min="4" max="4" width="11.3984375" customWidth="1"/>
    <col min="5" max="5" width="6.69921875" style="45" customWidth="1"/>
    <col min="6" max="6" width="22.09765625" style="2" customWidth="1"/>
    <col min="7" max="7" width="4.296875" style="2" customWidth="1"/>
    <col min="8" max="8" width="4.69921875" style="2" customWidth="1"/>
    <col min="9" max="9" width="2.69921875" style="2" customWidth="1"/>
    <col min="10" max="10" width="8.296875" style="14" bestFit="1" customWidth="1"/>
    <col min="11" max="11" width="22.09765625" style="2" customWidth="1"/>
    <col min="12" max="12" width="4.296875" style="2" customWidth="1"/>
    <col min="13" max="13" width="4.69921875" style="2" customWidth="1"/>
    <col min="14" max="14" width="2.69921875" style="2" customWidth="1"/>
    <col min="15" max="15" width="8.296875" style="14" bestFit="1" customWidth="1"/>
    <col min="16" max="16" width="5" style="2" customWidth="1"/>
    <col min="17" max="17" width="8.296875" style="61" bestFit="1" customWidth="1"/>
    <col min="18" max="18" width="6.69921875" style="19" customWidth="1"/>
    <col min="19" max="19" width="14.8984375" style="2" customWidth="1"/>
    <col min="20" max="20" width="4.59765625" style="87" customWidth="1"/>
    <col min="21" max="21" width="5.69921875" style="1" customWidth="1"/>
    <col min="22" max="22" width="5.69921875" customWidth="1"/>
    <col min="23" max="23" width="6.59765625" style="1" customWidth="1"/>
    <col min="24" max="26" width="6.69921875" style="1" customWidth="1"/>
    <col min="27" max="27" width="6.296875" style="1" customWidth="1"/>
    <col min="28" max="29" width="8.296875" style="18" bestFit="1" customWidth="1"/>
    <col min="30" max="30" width="18.09765625" style="34" customWidth="1"/>
    <col min="31" max="31" width="4" customWidth="1"/>
    <col min="32" max="32" width="3.59765625" style="7" customWidth="1"/>
    <col min="33" max="34" width="3.69921875" style="2" customWidth="1"/>
    <col min="35" max="35" width="5" style="44" customWidth="1"/>
    <col min="36" max="36" width="2.69921875" style="44" customWidth="1"/>
    <col min="37" max="37" width="5" style="46" customWidth="1"/>
    <col min="38" max="42" width="2.296875" customWidth="1"/>
    <col min="43" max="43" width="3.296875" style="92" customWidth="1"/>
    <col min="44" max="44" width="8.296875" customWidth="1"/>
    <col min="45" max="45" width="2.69921875" hidden="1" customWidth="1"/>
    <col min="46" max="46" width="6.69921875" style="18" hidden="1" customWidth="1"/>
    <col min="47" max="48" width="2.69921875" style="18" hidden="1" customWidth="1"/>
    <col min="49" max="49" width="6.69921875" style="18" hidden="1" customWidth="1"/>
    <col min="50" max="51" width="2.69921875" style="18" hidden="1" customWidth="1"/>
    <col min="52" max="52" width="6.69921875" style="18" hidden="1" customWidth="1"/>
    <col min="53" max="54" width="2.69921875" style="18" hidden="1" customWidth="1"/>
    <col min="55" max="55" width="6.69921875" style="18" hidden="1" customWidth="1"/>
    <col min="56" max="57" width="2.69921875" style="18" hidden="1" customWidth="1"/>
    <col min="58" max="58" width="6.69921875" style="18" hidden="1" customWidth="1"/>
    <col min="59" max="60" width="2.69921875" style="18" hidden="1" customWidth="1"/>
    <col min="61" max="61" width="6.69921875" style="18" hidden="1" customWidth="1"/>
    <col min="62" max="63" width="2.69921875" style="18" hidden="1" customWidth="1"/>
    <col min="64" max="64" width="6.69921875" style="18" hidden="1" customWidth="1"/>
    <col min="65" max="66" width="2.69921875" style="18" hidden="1" customWidth="1"/>
    <col min="67" max="67" width="6.69921875" style="18" hidden="1" customWidth="1"/>
    <col min="68" max="69" width="2.69921875" style="18" hidden="1" customWidth="1"/>
    <col min="70" max="70" width="6.69921875" style="18" hidden="1" customWidth="1"/>
    <col min="71" max="72" width="2.69921875" style="18" hidden="1" customWidth="1"/>
    <col min="73" max="73" width="6.69921875" style="18" hidden="1" customWidth="1"/>
    <col min="74" max="75" width="2.69921875" style="18" hidden="1" customWidth="1"/>
    <col min="76" max="76" width="6.69921875" style="18" hidden="1" customWidth="1"/>
    <col min="77" max="78" width="2.69921875" style="18" hidden="1" customWidth="1"/>
    <col min="79" max="79" width="6.69921875" style="18" hidden="1" customWidth="1"/>
    <col min="80" max="81" width="2.69921875" style="18" hidden="1" customWidth="1"/>
    <col min="82" max="82" width="6.69921875" style="18" hidden="1" customWidth="1"/>
    <col min="83" max="84" width="2.69921875" style="18" hidden="1" customWidth="1"/>
    <col min="85" max="85" width="6.69921875" style="18" hidden="1" customWidth="1"/>
    <col min="86" max="87" width="2.69921875" style="18" hidden="1" customWidth="1"/>
    <col min="88" max="88" width="6.69921875" style="18" hidden="1" customWidth="1"/>
    <col min="89" max="90" width="2.69921875" style="18" hidden="1" customWidth="1"/>
    <col min="91" max="91" width="6.69921875" style="18" hidden="1" customWidth="1"/>
    <col min="92" max="93" width="2.69921875" style="18" hidden="1" customWidth="1"/>
    <col min="94" max="94" width="6.69921875" style="18" hidden="1" customWidth="1"/>
    <col min="95" max="96" width="2.69921875" style="18" hidden="1" customWidth="1"/>
    <col min="97" max="97" width="6.69921875" style="18" hidden="1" customWidth="1"/>
    <col min="98" max="99" width="2.69921875" style="18" hidden="1" customWidth="1"/>
    <col min="100" max="100" width="6.69921875" style="18" hidden="1" customWidth="1"/>
    <col min="101" max="102" width="2.69921875" style="18" hidden="1" customWidth="1"/>
    <col min="103" max="103" width="6.69921875" style="18" hidden="1" customWidth="1"/>
    <col min="104" max="105" width="2.69921875" style="18" hidden="1" customWidth="1"/>
    <col min="106" max="106" width="6.69921875" style="18" hidden="1" customWidth="1"/>
    <col min="107" max="108" width="2.69921875" style="18" hidden="1" customWidth="1"/>
    <col min="109" max="109" width="6.69921875" style="18" hidden="1" customWidth="1"/>
    <col min="110" max="111" width="2.69921875" style="18" hidden="1" customWidth="1"/>
    <col min="112" max="112" width="6.69921875" style="18" hidden="1" customWidth="1"/>
    <col min="113" max="114" width="2.69921875" style="18" hidden="1" customWidth="1"/>
    <col min="115" max="115" width="6.69921875" style="18" hidden="1" customWidth="1"/>
    <col min="116" max="117" width="2.69921875" style="18" hidden="1" customWidth="1"/>
    <col min="118" max="118" width="6.69921875" style="18" hidden="1" customWidth="1"/>
    <col min="119" max="120" width="2.69921875" style="18" hidden="1" customWidth="1"/>
    <col min="121" max="121" width="6.69921875" style="18" hidden="1" customWidth="1"/>
    <col min="122" max="123" width="2.69921875" style="18" hidden="1" customWidth="1"/>
    <col min="124" max="124" width="6.69921875" style="18" hidden="1" customWidth="1"/>
    <col min="125" max="126" width="2.69921875" style="18" hidden="1" customWidth="1"/>
    <col min="127" max="127" width="6.69921875" style="18" hidden="1" customWidth="1"/>
    <col min="128" max="129" width="2.69921875" style="18" hidden="1" customWidth="1"/>
    <col min="130" max="130" width="6.69921875" style="18" hidden="1" customWidth="1"/>
    <col min="131" max="132" width="2.69921875" style="18" hidden="1" customWidth="1"/>
    <col min="133" max="133" width="6.69921875" style="18" hidden="1" customWidth="1"/>
    <col min="134" max="135" width="2.69921875" style="18" hidden="1" customWidth="1"/>
    <col min="136" max="136" width="6.69921875" style="18" hidden="1" customWidth="1"/>
    <col min="137" max="138" width="2.69921875" hidden="1" customWidth="1"/>
    <col min="139" max="139" width="6.69921875" style="18" hidden="1" customWidth="1"/>
    <col min="140" max="141" width="2.69921875" style="18" hidden="1" customWidth="1"/>
    <col min="142" max="142" width="6.69921875" style="18" hidden="1" customWidth="1"/>
    <col min="143" max="144" width="2.69921875" style="18" hidden="1" customWidth="1"/>
    <col min="145" max="145" width="6.69921875" style="18" hidden="1" customWidth="1"/>
    <col min="146" max="147" width="2.69921875" style="18" hidden="1" customWidth="1"/>
    <col min="148" max="148" width="6.69921875" style="18" hidden="1" customWidth="1"/>
    <col min="149" max="150" width="2.69921875" style="18" hidden="1" customWidth="1"/>
    <col min="151" max="151" width="6.69921875" style="18" hidden="1" customWidth="1"/>
    <col min="152" max="153" width="2.69921875" style="18" hidden="1" customWidth="1"/>
    <col min="154" max="154" width="6.69921875" style="18" hidden="1" customWidth="1"/>
    <col min="155" max="155" width="3" style="18" hidden="1" customWidth="1"/>
    <col min="156" max="156" width="2.69921875" style="18" hidden="1" customWidth="1"/>
    <col min="157" max="157" width="8.09765625" style="18" hidden="1" customWidth="1"/>
    <col min="158" max="159" width="2.69921875" style="18" hidden="1" customWidth="1"/>
    <col min="160" max="160" width="6.69921875" style="18" hidden="1" customWidth="1"/>
    <col min="161" max="162" width="2.69921875" style="18" hidden="1" customWidth="1"/>
    <col min="163" max="163" width="8.09765625" style="18" hidden="1" customWidth="1"/>
    <col min="164" max="164" width="2.69921875" style="18" hidden="1" customWidth="1"/>
    <col min="165" max="165" width="2.69921875" style="18" customWidth="1"/>
    <col min="166" max="166" width="6.69921875" style="18" customWidth="1"/>
    <col min="167" max="168" width="2.69921875" style="18" customWidth="1"/>
    <col min="169" max="169" width="6.69921875" style="18" customWidth="1"/>
    <col min="170" max="171" width="2.69921875" style="18" customWidth="1"/>
    <col min="172" max="172" width="8.09765625" style="18" customWidth="1"/>
    <col min="173" max="174" width="2.69921875" style="18" customWidth="1"/>
    <col min="175" max="175" width="8.296875" style="18" customWidth="1"/>
    <col min="176" max="177" width="2.69921875" style="18" customWidth="1"/>
    <col min="178" max="178" width="6.69921875" style="18" customWidth="1"/>
    <col min="179" max="180" width="2.69921875" style="18" customWidth="1"/>
    <col min="181" max="181" width="6.69921875" style="18" customWidth="1"/>
    <col min="182" max="183" width="2.69921875" style="18" customWidth="1"/>
    <col min="184" max="184" width="6.69921875" style="18" customWidth="1"/>
    <col min="185" max="186" width="2.69921875" style="18" customWidth="1"/>
    <col min="187" max="187" width="6.69921875" style="18" customWidth="1"/>
    <col min="188" max="188" width="3.09765625" style="18" customWidth="1"/>
    <col min="189" max="189" width="2.69921875" style="18" customWidth="1"/>
    <col min="190" max="190" width="8.296875" style="18" customWidth="1"/>
    <col min="191" max="192" width="2.69921875" style="18" customWidth="1"/>
    <col min="193" max="193" width="8.296875" style="18" customWidth="1"/>
    <col min="194" max="195" width="2.69921875" style="18" customWidth="1"/>
    <col min="196" max="196" width="6.69921875" style="18" customWidth="1"/>
    <col min="197" max="198" width="2.69921875" style="18" customWidth="1"/>
    <col min="199" max="199" width="8.296875" style="18" customWidth="1"/>
    <col min="200" max="201" width="2.69921875" style="18" customWidth="1"/>
    <col min="202" max="202" width="8.296875" style="18" customWidth="1"/>
    <col min="203" max="204" width="2.69921875" style="18" customWidth="1"/>
    <col min="205" max="205" width="6.69921875" style="18" customWidth="1"/>
    <col min="206" max="206" width="2.69921875" style="18" customWidth="1"/>
    <col min="207" max="207" width="2.69921875" style="268" customWidth="1"/>
    <col min="208" max="208" width="6.69921875" style="268" customWidth="1"/>
    <col min="209" max="209" width="3.296875" style="263" customWidth="1"/>
    <col min="210" max="210" width="2.69921875" style="36" customWidth="1"/>
    <col min="211" max="211" width="8.296875" style="36" customWidth="1"/>
    <col min="212" max="212" width="2.69921875" style="36" customWidth="1"/>
    <col min="213" max="213" width="2.69921875" style="18" customWidth="1"/>
    <col min="214" max="214" width="8.296875" style="18" customWidth="1"/>
    <col min="215" max="216" width="2.69921875" style="18" customWidth="1"/>
    <col min="217" max="217" width="7" style="18" customWidth="1"/>
    <col min="218" max="219" width="2.69921875" style="18" customWidth="1"/>
    <col min="220" max="220" width="6.69921875" style="18" customWidth="1"/>
    <col min="221" max="221" width="2.59765625" style="18" customWidth="1"/>
    <col min="222" max="222" width="2.69921875" style="18" customWidth="1"/>
    <col min="223" max="223" width="6.69921875" style="18" customWidth="1"/>
    <col min="224" max="225" width="2.69921875" style="18" customWidth="1"/>
    <col min="226" max="226" width="6.69921875" style="18" customWidth="1"/>
    <col min="227" max="228" width="2.69921875" style="18" customWidth="1"/>
    <col min="229" max="229" width="6.69921875" style="18" customWidth="1"/>
    <col min="230" max="231" width="2.69921875" style="18" customWidth="1"/>
    <col min="232" max="232" width="6.69921875" style="18" customWidth="1"/>
    <col min="233" max="234" width="2.69921875" style="18" customWidth="1"/>
    <col min="235" max="235" width="6.69921875" style="18" customWidth="1"/>
    <col min="236" max="237" width="2.69921875" style="18" customWidth="1"/>
    <col min="238" max="238" width="6.69921875" style="18" customWidth="1"/>
    <col min="239" max="240" width="2.69921875" style="18" customWidth="1"/>
    <col min="241" max="241" width="6.69921875" style="18" customWidth="1"/>
    <col min="242" max="243" width="2.69921875" style="18" customWidth="1"/>
    <col min="244" max="244" width="6.69921875" style="18" customWidth="1"/>
    <col min="245" max="246" width="2.69921875" style="18" customWidth="1"/>
    <col min="247" max="247" width="6.69921875" style="18" customWidth="1"/>
    <col min="248" max="249" width="2.69921875" style="18" customWidth="1"/>
    <col min="250" max="250" width="6.69921875" style="18" customWidth="1"/>
    <col min="251" max="252" width="2.69921875" style="18" customWidth="1"/>
    <col min="253" max="253" width="8.296875" style="18" bestFit="1" customWidth="1"/>
    <col min="254" max="255" width="2.69921875" style="18" customWidth="1"/>
    <col min="256" max="256" width="8.296875" style="18" bestFit="1" customWidth="1"/>
    <col min="257" max="258" width="2.69921875" style="18" customWidth="1"/>
    <col min="259" max="259" width="8.296875" style="18" bestFit="1" customWidth="1"/>
    <col min="260" max="261" width="2.69921875" style="18" customWidth="1"/>
    <col min="262" max="262" width="8.296875" style="18" bestFit="1" customWidth="1"/>
    <col min="263" max="264" width="2.69921875" style="18" customWidth="1"/>
    <col min="265" max="265" width="6.69921875" style="18" customWidth="1"/>
    <col min="266" max="267" width="2.69921875" style="18" customWidth="1"/>
    <col min="268" max="268" width="6.69921875" style="18" customWidth="1"/>
    <col min="269" max="270" width="2.69921875" style="18" customWidth="1"/>
    <col min="271" max="271" width="6.69921875" style="18" customWidth="1"/>
    <col min="272" max="273" width="2.69921875" style="18" customWidth="1"/>
    <col min="274" max="274" width="6.69921875" style="18" customWidth="1"/>
    <col min="275" max="276" width="2.69921875" style="18" customWidth="1"/>
    <col min="277" max="277" width="6.69921875" style="18" customWidth="1"/>
    <col min="278" max="279" width="2.69921875" style="18" customWidth="1"/>
    <col min="280" max="280" width="6.69921875" style="18" customWidth="1"/>
    <col min="281" max="282" width="2.69921875" style="18" customWidth="1"/>
    <col min="283" max="283" width="6.69921875" style="18" customWidth="1"/>
    <col min="284" max="285" width="2.69921875" style="18" customWidth="1"/>
    <col min="286" max="286" width="6.69921875" style="18" customWidth="1"/>
    <col min="287" max="288" width="2.69921875" style="18" customWidth="1"/>
    <col min="289" max="289" width="6.69921875" style="18" customWidth="1"/>
    <col min="290" max="291" width="2.69921875" style="18" customWidth="1"/>
    <col min="292" max="292" width="6.69921875" style="18" customWidth="1"/>
    <col min="293" max="294" width="2.69921875" style="18" customWidth="1"/>
    <col min="295" max="295" width="6.69921875" style="18" customWidth="1"/>
    <col min="296" max="297" width="2.69921875" style="18" customWidth="1"/>
    <col min="298" max="298" width="6.69921875" style="18" customWidth="1"/>
    <col min="299" max="300" width="2.69921875" style="18" customWidth="1"/>
    <col min="301" max="301" width="6.69921875" style="18" customWidth="1"/>
    <col min="302" max="303" width="2.69921875" style="18" customWidth="1"/>
    <col min="304" max="304" width="6.69921875" style="18" customWidth="1"/>
    <col min="305" max="306" width="2.69921875" style="18" customWidth="1"/>
    <col min="307" max="307" width="6.69921875" style="18" customWidth="1"/>
    <col min="308" max="309" width="2.69921875" style="18" customWidth="1"/>
    <col min="310" max="310" width="6.69921875" style="18" customWidth="1"/>
    <col min="311" max="312" width="2.69921875" style="18" customWidth="1"/>
    <col min="313" max="313" width="6.69921875" style="18" customWidth="1"/>
    <col min="314" max="315" width="2.69921875" style="18" customWidth="1"/>
    <col min="316" max="316" width="6.69921875" style="18" customWidth="1"/>
    <col min="317" max="318" width="2.69921875" style="18" customWidth="1"/>
    <col min="319" max="319" width="6.69921875" style="18" customWidth="1"/>
    <col min="320" max="320" width="2.69921875" style="18" customWidth="1"/>
    <col min="321" max="321" width="2.09765625" customWidth="1"/>
    <col min="323" max="323" width="2.69921875" customWidth="1"/>
  </cols>
  <sheetData>
    <row r="1" spans="1:323" s="33" customFormat="1" x14ac:dyDescent="0.2">
      <c r="A1" s="62">
        <v>1</v>
      </c>
      <c r="B1" s="62">
        <v>2</v>
      </c>
      <c r="C1" s="62">
        <v>3</v>
      </c>
      <c r="D1" s="62">
        <v>4</v>
      </c>
      <c r="E1" s="62">
        <v>5</v>
      </c>
      <c r="F1" s="62">
        <v>6</v>
      </c>
      <c r="G1" s="62">
        <v>7</v>
      </c>
      <c r="H1" s="62">
        <v>8</v>
      </c>
      <c r="I1" s="62">
        <v>9</v>
      </c>
      <c r="J1" s="62">
        <v>10</v>
      </c>
      <c r="K1" s="62">
        <v>11</v>
      </c>
      <c r="L1" s="62">
        <v>12</v>
      </c>
      <c r="M1" s="62">
        <v>13</v>
      </c>
      <c r="N1" s="62">
        <v>14</v>
      </c>
      <c r="O1" s="62">
        <v>15</v>
      </c>
      <c r="P1" s="62">
        <v>16</v>
      </c>
      <c r="Q1" s="62">
        <v>17</v>
      </c>
      <c r="R1" s="62">
        <v>18</v>
      </c>
      <c r="S1" s="62">
        <v>19</v>
      </c>
      <c r="T1" s="85">
        <v>20</v>
      </c>
      <c r="U1" s="62">
        <v>21</v>
      </c>
      <c r="V1" s="62">
        <v>22</v>
      </c>
      <c r="W1" s="62">
        <v>23</v>
      </c>
      <c r="X1" s="62">
        <v>24</v>
      </c>
      <c r="Y1" s="62">
        <v>25</v>
      </c>
      <c r="Z1" s="62">
        <v>26</v>
      </c>
      <c r="AA1" s="62">
        <v>27</v>
      </c>
      <c r="AB1" s="62">
        <v>28</v>
      </c>
      <c r="AC1" s="62">
        <v>29</v>
      </c>
      <c r="AD1" s="62">
        <v>30</v>
      </c>
      <c r="AE1" s="62">
        <v>31</v>
      </c>
      <c r="AF1" s="62">
        <v>32</v>
      </c>
      <c r="AG1" s="62">
        <v>33</v>
      </c>
      <c r="AH1" s="62">
        <v>34</v>
      </c>
      <c r="AI1" s="83">
        <v>35</v>
      </c>
      <c r="AJ1" s="62">
        <v>36</v>
      </c>
      <c r="AK1" s="62">
        <v>37</v>
      </c>
      <c r="AL1" s="62">
        <v>38</v>
      </c>
      <c r="AM1" s="62">
        <v>39</v>
      </c>
      <c r="AN1" s="62">
        <v>40</v>
      </c>
      <c r="AO1" s="62">
        <v>41</v>
      </c>
      <c r="AP1" s="62">
        <v>42</v>
      </c>
      <c r="AQ1" s="85">
        <v>43</v>
      </c>
      <c r="AR1" s="62">
        <v>44</v>
      </c>
      <c r="AS1" s="62">
        <v>45</v>
      </c>
      <c r="AT1" s="62">
        <v>46</v>
      </c>
      <c r="AU1" s="62">
        <v>47</v>
      </c>
      <c r="AV1" s="62">
        <v>48</v>
      </c>
      <c r="AW1" s="62">
        <v>49</v>
      </c>
      <c r="AX1" s="62">
        <v>50</v>
      </c>
      <c r="AY1" s="62">
        <v>51</v>
      </c>
      <c r="AZ1" s="62">
        <v>52</v>
      </c>
      <c r="BA1" s="62">
        <v>53</v>
      </c>
      <c r="BB1" s="62">
        <v>54</v>
      </c>
      <c r="BC1" s="62">
        <v>55</v>
      </c>
      <c r="BD1" s="62">
        <v>56</v>
      </c>
      <c r="BE1" s="62">
        <v>57</v>
      </c>
      <c r="BF1" s="62">
        <v>58</v>
      </c>
      <c r="BG1" s="62">
        <v>59</v>
      </c>
      <c r="BH1" s="62">
        <v>60</v>
      </c>
      <c r="BI1" s="62">
        <v>61</v>
      </c>
      <c r="BJ1" s="62">
        <v>62</v>
      </c>
      <c r="BK1" s="62">
        <v>63</v>
      </c>
      <c r="BL1" s="62">
        <v>64</v>
      </c>
      <c r="BM1" s="62">
        <v>65</v>
      </c>
      <c r="BN1" s="62">
        <v>66</v>
      </c>
      <c r="BO1" s="62">
        <v>67</v>
      </c>
      <c r="BP1" s="62">
        <v>68</v>
      </c>
      <c r="BQ1" s="62">
        <v>69</v>
      </c>
      <c r="BR1" s="62">
        <v>70</v>
      </c>
      <c r="BS1" s="62">
        <v>71</v>
      </c>
      <c r="BT1" s="62">
        <v>72</v>
      </c>
      <c r="BU1" s="62">
        <v>73</v>
      </c>
      <c r="BV1" s="62">
        <v>74</v>
      </c>
      <c r="BW1" s="62">
        <v>75</v>
      </c>
      <c r="BX1" s="62">
        <v>76</v>
      </c>
      <c r="BY1" s="62">
        <v>77</v>
      </c>
      <c r="BZ1" s="62">
        <v>78</v>
      </c>
      <c r="CA1" s="62">
        <v>79</v>
      </c>
      <c r="CB1" s="62">
        <v>80</v>
      </c>
      <c r="CC1" s="62">
        <v>81</v>
      </c>
      <c r="CD1" s="62">
        <v>82</v>
      </c>
      <c r="CE1" s="62">
        <v>83</v>
      </c>
      <c r="CF1" s="62">
        <v>84</v>
      </c>
      <c r="CG1" s="62">
        <v>85</v>
      </c>
      <c r="CH1" s="62">
        <v>86</v>
      </c>
      <c r="CI1" s="62">
        <v>87</v>
      </c>
      <c r="CJ1" s="62">
        <v>88</v>
      </c>
      <c r="CK1" s="62">
        <v>89</v>
      </c>
      <c r="CL1" s="62">
        <v>90</v>
      </c>
      <c r="CM1" s="62">
        <v>91</v>
      </c>
      <c r="CN1" s="62">
        <v>92</v>
      </c>
      <c r="CO1" s="62">
        <v>93</v>
      </c>
      <c r="CP1" s="62">
        <v>94</v>
      </c>
      <c r="CQ1" s="62">
        <v>95</v>
      </c>
      <c r="CR1" s="62">
        <v>96</v>
      </c>
      <c r="CS1" s="62">
        <v>97</v>
      </c>
      <c r="CT1" s="62">
        <v>98</v>
      </c>
      <c r="CU1" s="62">
        <v>99</v>
      </c>
      <c r="CV1" s="62">
        <v>100</v>
      </c>
      <c r="CW1" s="62">
        <v>101</v>
      </c>
      <c r="CX1" s="62">
        <v>102</v>
      </c>
      <c r="CY1" s="62">
        <v>103</v>
      </c>
      <c r="CZ1" s="62">
        <v>104</v>
      </c>
      <c r="DA1" s="62">
        <v>105</v>
      </c>
      <c r="DB1" s="62">
        <v>106</v>
      </c>
      <c r="DC1" s="62">
        <v>107</v>
      </c>
      <c r="DD1" s="62">
        <v>108</v>
      </c>
      <c r="DE1" s="62">
        <v>109</v>
      </c>
      <c r="DF1" s="62">
        <v>110</v>
      </c>
      <c r="DG1" s="62">
        <v>111</v>
      </c>
      <c r="DH1" s="62">
        <v>112</v>
      </c>
      <c r="DI1" s="62">
        <v>113</v>
      </c>
      <c r="DJ1" s="62">
        <v>114</v>
      </c>
      <c r="DK1" s="62">
        <v>115</v>
      </c>
      <c r="DL1" s="62">
        <v>116</v>
      </c>
      <c r="DM1" s="62">
        <v>117</v>
      </c>
      <c r="DN1" s="62">
        <v>118</v>
      </c>
      <c r="DO1" s="62">
        <v>119</v>
      </c>
      <c r="DP1" s="62">
        <v>120</v>
      </c>
      <c r="DQ1" s="62">
        <v>121</v>
      </c>
      <c r="DR1" s="62">
        <v>122</v>
      </c>
      <c r="DS1" s="62">
        <v>123</v>
      </c>
      <c r="DT1" s="62">
        <v>124</v>
      </c>
      <c r="DU1" s="62">
        <v>125</v>
      </c>
      <c r="DV1" s="62">
        <v>126</v>
      </c>
      <c r="DW1" s="62">
        <v>127</v>
      </c>
      <c r="DX1" s="62">
        <v>128</v>
      </c>
      <c r="DY1" s="62">
        <v>129</v>
      </c>
      <c r="DZ1" s="62">
        <v>130</v>
      </c>
      <c r="EA1" s="62">
        <v>131</v>
      </c>
      <c r="EB1" s="62">
        <v>132</v>
      </c>
      <c r="EC1" s="62">
        <v>133</v>
      </c>
      <c r="ED1" s="62">
        <v>134</v>
      </c>
      <c r="EE1" s="62">
        <v>135</v>
      </c>
      <c r="EF1" s="62">
        <v>136</v>
      </c>
      <c r="EG1" s="62">
        <v>137</v>
      </c>
      <c r="EH1" s="62"/>
      <c r="EI1" s="62">
        <v>46</v>
      </c>
      <c r="EJ1" s="62" t="s">
        <v>430</v>
      </c>
      <c r="EK1" s="62">
        <v>48</v>
      </c>
      <c r="EL1" s="62">
        <v>49</v>
      </c>
      <c r="EM1" s="62">
        <v>50</v>
      </c>
      <c r="EN1" s="62">
        <v>51</v>
      </c>
      <c r="EO1" s="62">
        <v>52</v>
      </c>
      <c r="EP1" s="62">
        <v>53</v>
      </c>
      <c r="EQ1" s="62">
        <v>54</v>
      </c>
      <c r="ER1" s="62">
        <v>55</v>
      </c>
      <c r="ES1" s="62">
        <v>56</v>
      </c>
      <c r="ET1" s="62">
        <v>57</v>
      </c>
      <c r="EU1" s="62">
        <v>58</v>
      </c>
      <c r="EV1" s="62">
        <v>59</v>
      </c>
      <c r="EW1" s="62">
        <v>60</v>
      </c>
      <c r="EX1" s="62">
        <v>61</v>
      </c>
      <c r="EY1" s="62">
        <v>62</v>
      </c>
      <c r="EZ1" s="62">
        <v>63</v>
      </c>
      <c r="FA1" s="62">
        <v>64</v>
      </c>
      <c r="FB1" s="62">
        <v>65</v>
      </c>
      <c r="FC1" s="62">
        <v>66</v>
      </c>
      <c r="FD1" s="62">
        <v>67</v>
      </c>
      <c r="FE1" s="62">
        <v>68</v>
      </c>
      <c r="FF1" s="62">
        <v>69</v>
      </c>
      <c r="FG1" s="62">
        <v>70</v>
      </c>
      <c r="FH1" s="62">
        <v>71</v>
      </c>
      <c r="FI1" s="62">
        <v>72</v>
      </c>
      <c r="FJ1" s="62">
        <v>73</v>
      </c>
      <c r="FK1" s="62">
        <v>74</v>
      </c>
      <c r="FL1" s="62">
        <v>75</v>
      </c>
      <c r="FM1" s="62">
        <v>76</v>
      </c>
      <c r="FN1" s="62">
        <v>77</v>
      </c>
      <c r="FO1" s="62">
        <v>78</v>
      </c>
      <c r="FP1" s="62">
        <v>79</v>
      </c>
      <c r="FQ1" s="62">
        <v>80</v>
      </c>
      <c r="FR1" s="62">
        <v>81</v>
      </c>
      <c r="FS1" s="62">
        <v>82</v>
      </c>
      <c r="FT1" s="62">
        <v>83</v>
      </c>
      <c r="FU1" s="62">
        <v>84</v>
      </c>
      <c r="FV1" s="62">
        <v>85</v>
      </c>
      <c r="FW1" s="62">
        <v>86</v>
      </c>
      <c r="FX1" s="62">
        <v>87</v>
      </c>
      <c r="FY1" s="62">
        <v>88</v>
      </c>
      <c r="FZ1" s="62">
        <v>89</v>
      </c>
      <c r="GA1" s="62">
        <v>90</v>
      </c>
      <c r="GB1" s="62">
        <v>91</v>
      </c>
      <c r="GC1" s="62">
        <v>92</v>
      </c>
      <c r="GD1" s="62">
        <v>93</v>
      </c>
      <c r="GE1" s="62">
        <v>94</v>
      </c>
      <c r="GF1" s="62">
        <v>95</v>
      </c>
      <c r="GG1" s="62">
        <v>96</v>
      </c>
      <c r="GH1" s="62">
        <v>97</v>
      </c>
      <c r="GI1" s="62">
        <v>98</v>
      </c>
      <c r="GJ1" s="62">
        <v>99</v>
      </c>
      <c r="GK1" s="62">
        <v>100</v>
      </c>
      <c r="GL1" s="62">
        <v>101</v>
      </c>
      <c r="GM1" s="62">
        <v>102</v>
      </c>
      <c r="GN1" s="62">
        <v>103</v>
      </c>
      <c r="GO1" s="62">
        <v>104</v>
      </c>
      <c r="GP1" s="62">
        <v>105</v>
      </c>
      <c r="GQ1" s="62">
        <v>106</v>
      </c>
      <c r="GR1" s="62">
        <v>107</v>
      </c>
      <c r="GS1" s="62">
        <v>108</v>
      </c>
      <c r="GT1" s="62">
        <v>109</v>
      </c>
      <c r="GU1" s="62">
        <v>110</v>
      </c>
      <c r="GV1" s="62">
        <v>111</v>
      </c>
      <c r="GW1" s="62">
        <v>112</v>
      </c>
      <c r="GX1" s="62">
        <v>113</v>
      </c>
      <c r="GY1" s="62">
        <v>114</v>
      </c>
      <c r="GZ1" s="62">
        <v>115</v>
      </c>
      <c r="HA1" s="62">
        <v>116</v>
      </c>
      <c r="HB1" s="62">
        <v>117</v>
      </c>
      <c r="HC1" s="62">
        <v>118</v>
      </c>
      <c r="HD1" s="62">
        <v>119</v>
      </c>
      <c r="HE1" s="62">
        <v>120</v>
      </c>
      <c r="HF1" s="62">
        <v>121</v>
      </c>
      <c r="HG1" s="62">
        <v>122</v>
      </c>
      <c r="HH1" s="62">
        <v>123</v>
      </c>
      <c r="HI1" s="62">
        <v>124</v>
      </c>
      <c r="HJ1" s="62">
        <v>125</v>
      </c>
      <c r="HK1" s="62">
        <v>126</v>
      </c>
      <c r="HL1" s="62">
        <v>127</v>
      </c>
      <c r="HM1" s="62">
        <v>128</v>
      </c>
      <c r="HN1" s="62">
        <v>129</v>
      </c>
      <c r="HO1" s="62">
        <v>130</v>
      </c>
      <c r="HP1" s="62">
        <v>131</v>
      </c>
      <c r="HQ1" s="62">
        <v>132</v>
      </c>
      <c r="HR1" s="62">
        <v>133</v>
      </c>
      <c r="HS1" s="62">
        <v>134</v>
      </c>
      <c r="HT1" s="62">
        <v>135</v>
      </c>
      <c r="HU1" s="62">
        <v>136</v>
      </c>
      <c r="HV1" s="62">
        <v>137</v>
      </c>
      <c r="HW1" s="62">
        <v>138</v>
      </c>
      <c r="HX1" s="62">
        <v>139</v>
      </c>
      <c r="HY1" s="62">
        <v>140</v>
      </c>
      <c r="HZ1" s="62">
        <v>141</v>
      </c>
      <c r="IA1" s="62">
        <v>142</v>
      </c>
      <c r="IB1" s="62">
        <v>143</v>
      </c>
      <c r="IC1" s="62">
        <v>144</v>
      </c>
      <c r="ID1" s="62">
        <v>145</v>
      </c>
      <c r="IE1" s="62">
        <v>146</v>
      </c>
      <c r="IF1" s="62">
        <v>147</v>
      </c>
      <c r="IG1" s="62">
        <v>148</v>
      </c>
      <c r="IH1" s="62">
        <v>149</v>
      </c>
      <c r="II1" s="62">
        <v>150</v>
      </c>
      <c r="IJ1" s="62">
        <v>151</v>
      </c>
      <c r="IK1" s="62">
        <v>152</v>
      </c>
      <c r="IL1" s="62">
        <v>153</v>
      </c>
      <c r="IM1" s="62">
        <v>154</v>
      </c>
      <c r="IN1" s="62">
        <v>155</v>
      </c>
      <c r="IO1" s="62">
        <v>156</v>
      </c>
      <c r="IP1" s="62">
        <v>157</v>
      </c>
      <c r="IQ1" s="62">
        <v>158</v>
      </c>
      <c r="IR1" s="62">
        <v>159</v>
      </c>
      <c r="IS1" s="62">
        <v>160</v>
      </c>
      <c r="IT1" s="62">
        <v>161</v>
      </c>
      <c r="IU1" s="62">
        <v>162</v>
      </c>
      <c r="IV1" s="62">
        <v>163</v>
      </c>
      <c r="IW1" s="62">
        <v>164</v>
      </c>
      <c r="IX1" s="62">
        <v>165</v>
      </c>
      <c r="IY1" s="62">
        <v>166</v>
      </c>
      <c r="IZ1" s="62">
        <v>167</v>
      </c>
      <c r="JA1" s="62">
        <v>168</v>
      </c>
      <c r="JB1" s="62">
        <v>169</v>
      </c>
      <c r="JC1" s="62">
        <v>170</v>
      </c>
      <c r="JD1" s="62">
        <v>171</v>
      </c>
      <c r="JE1" s="62">
        <v>172</v>
      </c>
      <c r="JF1" s="62">
        <v>173</v>
      </c>
      <c r="JG1" s="62">
        <v>174</v>
      </c>
      <c r="JH1" s="62">
        <v>175</v>
      </c>
      <c r="JI1" s="62">
        <v>176</v>
      </c>
      <c r="JJ1" s="62">
        <v>177</v>
      </c>
      <c r="JK1" s="62">
        <v>178</v>
      </c>
      <c r="JL1" s="62">
        <v>179</v>
      </c>
      <c r="JM1" s="62">
        <v>180</v>
      </c>
      <c r="JN1" s="62">
        <v>181</v>
      </c>
      <c r="JO1" s="62">
        <v>182</v>
      </c>
      <c r="JP1" s="62">
        <v>183</v>
      </c>
      <c r="JQ1" s="62">
        <v>184</v>
      </c>
      <c r="JR1" s="62">
        <v>185</v>
      </c>
      <c r="JS1" s="62">
        <v>186</v>
      </c>
      <c r="JT1" s="62">
        <v>187</v>
      </c>
      <c r="JU1" s="62">
        <v>188</v>
      </c>
      <c r="JV1" s="62">
        <v>189</v>
      </c>
      <c r="JW1" s="62">
        <v>190</v>
      </c>
      <c r="JX1" s="62">
        <v>191</v>
      </c>
      <c r="JY1" s="62">
        <v>192</v>
      </c>
      <c r="JZ1" s="62">
        <v>193</v>
      </c>
      <c r="KA1" s="62">
        <v>194</v>
      </c>
      <c r="KB1" s="62">
        <v>195</v>
      </c>
      <c r="KC1" s="62">
        <v>196</v>
      </c>
      <c r="KD1" s="62">
        <v>197</v>
      </c>
      <c r="KE1" s="62">
        <v>198</v>
      </c>
      <c r="KF1" s="62">
        <v>199</v>
      </c>
      <c r="KG1" s="62">
        <v>200</v>
      </c>
      <c r="KH1" s="62">
        <v>201</v>
      </c>
      <c r="KI1" s="62">
        <v>202</v>
      </c>
      <c r="KJ1" s="62">
        <v>203</v>
      </c>
      <c r="KK1" s="62">
        <v>204</v>
      </c>
      <c r="KL1" s="62">
        <v>205</v>
      </c>
      <c r="KM1" s="62">
        <v>206</v>
      </c>
      <c r="KN1" s="62">
        <v>207</v>
      </c>
      <c r="KO1" s="62">
        <v>208</v>
      </c>
      <c r="KP1" s="62">
        <v>209</v>
      </c>
      <c r="KQ1" s="62">
        <v>210</v>
      </c>
      <c r="KR1" s="62">
        <v>211</v>
      </c>
      <c r="KS1" s="62">
        <v>212</v>
      </c>
      <c r="KT1" s="62">
        <v>213</v>
      </c>
      <c r="KU1" s="62">
        <v>214</v>
      </c>
      <c r="KV1" s="62">
        <v>215</v>
      </c>
      <c r="KW1" s="62">
        <v>216</v>
      </c>
      <c r="KX1" s="62">
        <v>217</v>
      </c>
      <c r="KY1" s="62">
        <v>218</v>
      </c>
      <c r="KZ1" s="62">
        <v>219</v>
      </c>
      <c r="LA1" s="62">
        <v>220</v>
      </c>
      <c r="LB1" s="62">
        <v>221</v>
      </c>
      <c r="LC1" s="62">
        <v>222</v>
      </c>
      <c r="LD1" s="62">
        <v>223</v>
      </c>
      <c r="LE1" s="62">
        <v>224</v>
      </c>
      <c r="LF1" s="62">
        <v>225</v>
      </c>
      <c r="LG1" s="62">
        <v>226</v>
      </c>
      <c r="LH1" s="62">
        <v>227</v>
      </c>
      <c r="LI1" s="62">
        <v>228</v>
      </c>
      <c r="LJ1" s="62">
        <v>229</v>
      </c>
      <c r="LK1" s="62">
        <v>230</v>
      </c>
    </row>
    <row r="2" spans="1:323" s="33" customFormat="1" ht="15" x14ac:dyDescent="0.2">
      <c r="A2" s="829"/>
      <c r="B2" s="624"/>
      <c r="C2" s="62"/>
      <c r="D2" s="62"/>
      <c r="E2" s="62"/>
      <c r="F2" s="62"/>
      <c r="G2" s="62"/>
      <c r="H2" s="62"/>
      <c r="I2" s="62"/>
      <c r="J2" s="62"/>
      <c r="K2" s="62"/>
      <c r="L2" s="62"/>
      <c r="M2" s="62"/>
      <c r="N2" s="62"/>
      <c r="O2" s="62"/>
      <c r="P2" s="62"/>
      <c r="Q2" s="62"/>
      <c r="R2" s="62"/>
      <c r="S2" s="62"/>
      <c r="T2" s="85"/>
      <c r="U2" s="62"/>
      <c r="V2" s="62"/>
      <c r="W2" s="62"/>
      <c r="X2" s="62"/>
      <c r="Y2" s="62"/>
      <c r="Z2" s="62"/>
      <c r="AA2" s="62"/>
      <c r="AB2" s="62"/>
      <c r="AC2" s="62"/>
      <c r="AD2" s="62"/>
      <c r="AE2" s="62"/>
      <c r="AF2" s="62"/>
      <c r="AG2" s="62"/>
      <c r="AH2" s="62"/>
      <c r="AI2" s="83"/>
      <c r="AJ2" s="62"/>
      <c r="AK2" s="224"/>
      <c r="AL2" s="62"/>
      <c r="AM2" s="62"/>
      <c r="AN2" s="62"/>
      <c r="AO2" s="62"/>
      <c r="AP2" s="62"/>
      <c r="AQ2" s="85"/>
      <c r="AR2" s="62"/>
      <c r="AS2" s="217" t="s">
        <v>123</v>
      </c>
      <c r="AT2" s="218">
        <f>ｶﾚﾝﾀﾞｰ!C2</f>
        <v>46082</v>
      </c>
      <c r="AU2" s="219" t="s">
        <v>132</v>
      </c>
      <c r="AV2" s="219" t="s">
        <v>133</v>
      </c>
      <c r="AW2" s="218">
        <f>ｶﾚﾝﾀﾞｰ!D2</f>
        <v>46083</v>
      </c>
      <c r="AX2" s="219" t="s">
        <v>134</v>
      </c>
      <c r="AY2" s="219" t="s">
        <v>135</v>
      </c>
      <c r="AZ2" s="218">
        <f>ｶﾚﾝﾀﾞｰ!E2</f>
        <v>46084</v>
      </c>
      <c r="BA2" s="220" t="s">
        <v>136</v>
      </c>
      <c r="BB2" s="219" t="s">
        <v>137</v>
      </c>
      <c r="BC2" s="218">
        <f>ｶﾚﾝﾀﾞｰ!F2</f>
        <v>46085</v>
      </c>
      <c r="BD2" s="220" t="s">
        <v>138</v>
      </c>
      <c r="BE2" s="219" t="s">
        <v>139</v>
      </c>
      <c r="BF2" s="218">
        <f>ｶﾚﾝﾀﾞｰ!G2</f>
        <v>46086</v>
      </c>
      <c r="BG2" s="220" t="s">
        <v>140</v>
      </c>
      <c r="BH2" s="219" t="s">
        <v>141</v>
      </c>
      <c r="BI2" s="218">
        <f>ｶﾚﾝﾀﾞｰ!H2</f>
        <v>46087</v>
      </c>
      <c r="BJ2" s="220" t="s">
        <v>142</v>
      </c>
      <c r="BK2" s="219" t="s">
        <v>143</v>
      </c>
      <c r="BL2" s="218">
        <f>ｶﾚﾝﾀﾞｰ!I2</f>
        <v>46088</v>
      </c>
      <c r="BM2" s="220" t="s">
        <v>144</v>
      </c>
      <c r="BN2" s="219" t="s">
        <v>145</v>
      </c>
      <c r="BO2" s="218">
        <f>ｶﾚﾝﾀﾞｰ!J2</f>
        <v>46089</v>
      </c>
      <c r="BP2" s="220" t="s">
        <v>146</v>
      </c>
      <c r="BQ2" s="219" t="s">
        <v>147</v>
      </c>
      <c r="BR2" s="218">
        <f>ｶﾚﾝﾀﾞｰ!K2</f>
        <v>46090</v>
      </c>
      <c r="BS2" s="220" t="s">
        <v>148</v>
      </c>
      <c r="BT2" s="219" t="s">
        <v>149</v>
      </c>
      <c r="BU2" s="218">
        <f>ｶﾚﾝﾀﾞｰ!L2</f>
        <v>46091</v>
      </c>
      <c r="BV2" s="220" t="s">
        <v>150</v>
      </c>
      <c r="BW2" s="219" t="s">
        <v>151</v>
      </c>
      <c r="BX2" s="218">
        <f>ｶﾚﾝﾀﾞｰ!M2</f>
        <v>46092</v>
      </c>
      <c r="BY2" s="220" t="s">
        <v>152</v>
      </c>
      <c r="BZ2" s="219" t="s">
        <v>153</v>
      </c>
      <c r="CA2" s="218">
        <f>ｶﾚﾝﾀﾞｰ!N2</f>
        <v>46093</v>
      </c>
      <c r="CB2" s="220" t="s">
        <v>154</v>
      </c>
      <c r="CC2" s="219" t="s">
        <v>155</v>
      </c>
      <c r="CD2" s="218">
        <f>ｶﾚﾝﾀﾞｰ!O2</f>
        <v>46094</v>
      </c>
      <c r="CE2" s="220" t="s">
        <v>156</v>
      </c>
      <c r="CF2" s="219" t="s">
        <v>157</v>
      </c>
      <c r="CG2" s="218">
        <f>ｶﾚﾝﾀﾞｰ!P2</f>
        <v>46095</v>
      </c>
      <c r="CH2" s="220" t="s">
        <v>158</v>
      </c>
      <c r="CI2" s="219" t="s">
        <v>159</v>
      </c>
      <c r="CJ2" s="218">
        <f>ｶﾚﾝﾀﾞｰ!Q2</f>
        <v>46096</v>
      </c>
      <c r="CK2" s="220" t="s">
        <v>160</v>
      </c>
      <c r="CL2" s="219" t="s">
        <v>161</v>
      </c>
      <c r="CM2" s="218">
        <f>ｶﾚﾝﾀﾞｰ!R2</f>
        <v>46097</v>
      </c>
      <c r="CN2" s="220" t="s">
        <v>162</v>
      </c>
      <c r="CO2" s="220" t="s">
        <v>163</v>
      </c>
      <c r="CP2" s="218">
        <f>ｶﾚﾝﾀﾞｰ!S2</f>
        <v>46098</v>
      </c>
      <c r="CQ2" s="219" t="s">
        <v>164</v>
      </c>
      <c r="CR2" s="219" t="s">
        <v>165</v>
      </c>
      <c r="CS2" s="218">
        <f>ｶﾚﾝﾀﾞｰ!T2</f>
        <v>46099</v>
      </c>
      <c r="CT2" s="220" t="s">
        <v>166</v>
      </c>
      <c r="CU2" s="220" t="s">
        <v>167</v>
      </c>
      <c r="CV2" s="218">
        <f>ｶﾚﾝﾀﾞｰ!U2</f>
        <v>46100</v>
      </c>
      <c r="CW2" s="219" t="s">
        <v>168</v>
      </c>
      <c r="CX2" s="219" t="s">
        <v>169</v>
      </c>
      <c r="CY2" s="218">
        <f>ｶﾚﾝﾀﾞｰ!V2</f>
        <v>46101</v>
      </c>
      <c r="CZ2" s="220" t="s">
        <v>170</v>
      </c>
      <c r="DA2" s="220" t="s">
        <v>171</v>
      </c>
      <c r="DB2" s="218">
        <f>ｶﾚﾝﾀﾞｰ!W2</f>
        <v>46102</v>
      </c>
      <c r="DC2" s="219" t="s">
        <v>172</v>
      </c>
      <c r="DD2" s="219" t="s">
        <v>173</v>
      </c>
      <c r="DE2" s="218">
        <f>ｶﾚﾝﾀﾞｰ!X2</f>
        <v>46103</v>
      </c>
      <c r="DF2" s="221" t="s">
        <v>174</v>
      </c>
      <c r="DG2" s="221" t="s">
        <v>175</v>
      </c>
      <c r="DH2" s="218">
        <f>ｶﾚﾝﾀﾞｰ!Y2</f>
        <v>46104</v>
      </c>
      <c r="DI2" s="219" t="s">
        <v>176</v>
      </c>
      <c r="DJ2" s="219" t="s">
        <v>177</v>
      </c>
      <c r="DK2" s="218">
        <f>ｶﾚﾝﾀﾞｰ!Z2</f>
        <v>46105</v>
      </c>
      <c r="DL2" s="221" t="s">
        <v>178</v>
      </c>
      <c r="DM2" s="221" t="s">
        <v>179</v>
      </c>
      <c r="DN2" s="218">
        <f>ｶﾚﾝﾀﾞｰ!AA2</f>
        <v>46106</v>
      </c>
      <c r="DO2" s="219" t="s">
        <v>180</v>
      </c>
      <c r="DP2" s="219" t="s">
        <v>181</v>
      </c>
      <c r="DQ2" s="218">
        <f>ｶﾚﾝﾀﾞｰ!AB2</f>
        <v>46107</v>
      </c>
      <c r="DR2" s="221" t="s">
        <v>182</v>
      </c>
      <c r="DS2" s="221" t="s">
        <v>183</v>
      </c>
      <c r="DT2" s="218">
        <f>ｶﾚﾝﾀﾞｰ!AC2</f>
        <v>46108</v>
      </c>
      <c r="DU2" s="219" t="s">
        <v>184</v>
      </c>
      <c r="DV2" s="219" t="s">
        <v>185</v>
      </c>
      <c r="DW2" s="218">
        <f>ｶﾚﾝﾀﾞｰ!AD2</f>
        <v>46109</v>
      </c>
      <c r="DX2" s="221" t="s">
        <v>186</v>
      </c>
      <c r="DY2" s="221" t="s">
        <v>187</v>
      </c>
      <c r="DZ2" s="218">
        <f>ｶﾚﾝﾀﾞｰ!AE2</f>
        <v>46110</v>
      </c>
      <c r="EA2" s="219" t="s">
        <v>188</v>
      </c>
      <c r="EB2" s="219" t="s">
        <v>189</v>
      </c>
      <c r="EC2" s="218">
        <f>ｶﾚﾝﾀﾞｰ!AF2</f>
        <v>46111</v>
      </c>
      <c r="ED2" s="221" t="s">
        <v>190</v>
      </c>
      <c r="EE2" s="219" t="s">
        <v>191</v>
      </c>
      <c r="EF2" s="218">
        <f>ｶﾚﾝﾀﾞｰ!AG2</f>
        <v>46112</v>
      </c>
      <c r="EG2" s="219" t="s">
        <v>192</v>
      </c>
      <c r="EH2" s="219" t="s">
        <v>193</v>
      </c>
      <c r="EI2" s="218">
        <f>ｶﾚﾝﾀﾞｰ!C8</f>
        <v>46113</v>
      </c>
      <c r="EJ2" s="219" t="s">
        <v>194</v>
      </c>
      <c r="EK2" s="219" t="s">
        <v>195</v>
      </c>
      <c r="EL2" s="218">
        <f>ｶﾚﾝﾀﾞｰ!D8</f>
        <v>46114</v>
      </c>
      <c r="EM2" s="219" t="s">
        <v>196</v>
      </c>
      <c r="EN2" s="219" t="s">
        <v>197</v>
      </c>
      <c r="EO2" s="218">
        <f>ｶﾚﾝﾀﾞｰ!E8</f>
        <v>46115</v>
      </c>
      <c r="EP2" s="221" t="s">
        <v>198</v>
      </c>
      <c r="EQ2" s="219" t="s">
        <v>199</v>
      </c>
      <c r="ER2" s="218">
        <f>ｶﾚﾝﾀﾞｰ!F8</f>
        <v>46116</v>
      </c>
      <c r="ES2" s="221" t="s">
        <v>200</v>
      </c>
      <c r="ET2" s="219" t="s">
        <v>201</v>
      </c>
      <c r="EU2" s="218">
        <f>ｶﾚﾝﾀﾞｰ!G8</f>
        <v>46117</v>
      </c>
      <c r="EV2" s="221" t="s">
        <v>202</v>
      </c>
      <c r="EW2" s="219" t="s">
        <v>203</v>
      </c>
      <c r="EX2" s="218">
        <f>ｶﾚﾝﾀﾞｰ!H8</f>
        <v>46118</v>
      </c>
      <c r="EY2" s="221" t="s">
        <v>204</v>
      </c>
      <c r="EZ2" s="219" t="s">
        <v>205</v>
      </c>
      <c r="FA2" s="218">
        <f>ｶﾚﾝﾀﾞｰ!I8</f>
        <v>46119</v>
      </c>
      <c r="FB2" s="221" t="s">
        <v>206</v>
      </c>
      <c r="FC2" s="219" t="s">
        <v>207</v>
      </c>
      <c r="FD2" s="218">
        <f>ｶﾚﾝﾀﾞｰ!J8</f>
        <v>46120</v>
      </c>
      <c r="FE2" s="221" t="s">
        <v>208</v>
      </c>
      <c r="FF2" s="219" t="s">
        <v>209</v>
      </c>
      <c r="FG2" s="218">
        <f>ｶﾚﾝﾀﾞｰ!K8</f>
        <v>46121</v>
      </c>
      <c r="FH2" s="221" t="s">
        <v>210</v>
      </c>
      <c r="FI2" s="219" t="s">
        <v>211</v>
      </c>
      <c r="FJ2" s="218">
        <f>ｶﾚﾝﾀﾞｰ!L8</f>
        <v>46122</v>
      </c>
      <c r="FK2" s="221" t="s">
        <v>212</v>
      </c>
      <c r="FL2" s="219" t="s">
        <v>213</v>
      </c>
      <c r="FM2" s="218">
        <f>ｶﾚﾝﾀﾞｰ!M8</f>
        <v>46123</v>
      </c>
      <c r="FN2" s="221" t="s">
        <v>214</v>
      </c>
      <c r="FO2" s="219" t="s">
        <v>215</v>
      </c>
      <c r="FP2" s="218">
        <f>ｶﾚﾝﾀﾞｰ!N8</f>
        <v>46124</v>
      </c>
      <c r="FQ2" s="221" t="s">
        <v>216</v>
      </c>
      <c r="FR2" s="219" t="s">
        <v>217</v>
      </c>
      <c r="FS2" s="218">
        <f>ｶﾚﾝﾀﾞｰ!O8</f>
        <v>46125</v>
      </c>
      <c r="FT2" s="221" t="s">
        <v>218</v>
      </c>
      <c r="FU2" s="219" t="s">
        <v>219</v>
      </c>
      <c r="FV2" s="218">
        <f>ｶﾚﾝﾀﾞｰ!P8</f>
        <v>46126</v>
      </c>
      <c r="FW2" s="221" t="s">
        <v>220</v>
      </c>
      <c r="FX2" s="219" t="s">
        <v>223</v>
      </c>
      <c r="FY2" s="218">
        <f>ｶﾚﾝﾀﾞｰ!Q8</f>
        <v>46127</v>
      </c>
      <c r="FZ2" s="221" t="s">
        <v>222</v>
      </c>
      <c r="GA2" s="221" t="s">
        <v>223</v>
      </c>
      <c r="GB2" s="218">
        <f>ｶﾚﾝﾀﾞｰ!R8</f>
        <v>46128</v>
      </c>
      <c r="GC2" s="219" t="s">
        <v>224</v>
      </c>
      <c r="GD2" s="219" t="s">
        <v>225</v>
      </c>
      <c r="GE2" s="218">
        <f>ｶﾚﾝﾀﾞｰ!S8</f>
        <v>46129</v>
      </c>
      <c r="GF2" s="221" t="s">
        <v>226</v>
      </c>
      <c r="GG2" s="221" t="s">
        <v>227</v>
      </c>
      <c r="GH2" s="218">
        <f>ｶﾚﾝﾀﾞｰ!T8</f>
        <v>46130</v>
      </c>
      <c r="GI2" s="219" t="s">
        <v>228</v>
      </c>
      <c r="GJ2" s="219" t="s">
        <v>229</v>
      </c>
      <c r="GK2" s="218">
        <f>ｶﾚﾝﾀﾞｰ!U8</f>
        <v>46131</v>
      </c>
      <c r="GL2" s="221" t="s">
        <v>230</v>
      </c>
      <c r="GM2" s="221" t="s">
        <v>231</v>
      </c>
      <c r="GN2" s="218">
        <f>ｶﾚﾝﾀﾞｰ!V8</f>
        <v>46132</v>
      </c>
      <c r="GO2" s="219" t="s">
        <v>232</v>
      </c>
      <c r="GP2" s="219" t="s">
        <v>233</v>
      </c>
      <c r="GQ2" s="218">
        <f>ｶﾚﾝﾀﾞｰ!W8</f>
        <v>46133</v>
      </c>
      <c r="GR2" s="221" t="s">
        <v>234</v>
      </c>
      <c r="GS2" s="221" t="s">
        <v>235</v>
      </c>
      <c r="GT2" s="218">
        <f>ｶﾚﾝﾀﾞｰ!X8</f>
        <v>46134</v>
      </c>
      <c r="GU2" s="219" t="s">
        <v>236</v>
      </c>
      <c r="GV2" s="219" t="s">
        <v>237</v>
      </c>
      <c r="GW2" s="218">
        <f>ｶﾚﾝﾀﾞｰ!Y8</f>
        <v>46135</v>
      </c>
      <c r="GX2" s="221" t="s">
        <v>238</v>
      </c>
      <c r="GY2" s="68" t="s">
        <v>239</v>
      </c>
      <c r="GZ2" s="273">
        <f>ｶﾚﾝﾀﾞｰ!Z8</f>
        <v>46136</v>
      </c>
      <c r="HA2" s="272" t="s">
        <v>240</v>
      </c>
      <c r="HB2" s="219" t="s">
        <v>241</v>
      </c>
      <c r="HC2" s="218">
        <f>ｶﾚﾝﾀﾞｰ!AA8</f>
        <v>46137</v>
      </c>
      <c r="HD2" s="221" t="s">
        <v>242</v>
      </c>
      <c r="HE2" s="221" t="s">
        <v>243</v>
      </c>
      <c r="HF2" s="218">
        <f>ｶﾚﾝﾀﾞｰ!AB8</f>
        <v>46138</v>
      </c>
      <c r="HG2" s="219" t="s">
        <v>244</v>
      </c>
      <c r="HH2" s="219" t="s">
        <v>245</v>
      </c>
      <c r="HI2" s="218">
        <f>ｶﾚﾝﾀﾞｰ!AC8</f>
        <v>46139</v>
      </c>
      <c r="HJ2" s="221" t="s">
        <v>246</v>
      </c>
      <c r="HK2" s="221" t="s">
        <v>247</v>
      </c>
      <c r="HL2" s="218">
        <f>ｶﾚﾝﾀﾞｰ!AD8</f>
        <v>46140</v>
      </c>
      <c r="HM2" s="219" t="s">
        <v>248</v>
      </c>
      <c r="HN2" s="219" t="s">
        <v>249</v>
      </c>
      <c r="HO2" s="218">
        <f>ｶﾚﾝﾀﾞｰ!AE8</f>
        <v>46141</v>
      </c>
      <c r="HP2" s="219" t="s">
        <v>250</v>
      </c>
      <c r="HQ2" s="219" t="s">
        <v>251</v>
      </c>
      <c r="HR2" s="218">
        <f>ｶﾚﾝﾀﾞｰ!AF8</f>
        <v>46142</v>
      </c>
      <c r="HS2" s="221" t="s">
        <v>252</v>
      </c>
      <c r="HT2" s="219">
        <v>123</v>
      </c>
      <c r="HU2" s="218" t="str">
        <f>ｶﾚﾝﾀﾞｰ!AG8</f>
        <v/>
      </c>
      <c r="HV2" s="221">
        <v>124</v>
      </c>
      <c r="HW2" s="219" t="s">
        <v>253</v>
      </c>
      <c r="HX2" s="218">
        <f>ｶﾚﾝﾀﾞｰ!C14</f>
        <v>46143</v>
      </c>
      <c r="HY2" s="221" t="s">
        <v>254</v>
      </c>
      <c r="HZ2" s="219" t="s">
        <v>255</v>
      </c>
      <c r="IA2" s="218">
        <f>ｶﾚﾝﾀﾞｰ!D14</f>
        <v>46144</v>
      </c>
      <c r="IB2" s="221" t="s">
        <v>256</v>
      </c>
      <c r="IC2" s="219" t="s">
        <v>257</v>
      </c>
      <c r="ID2" s="218">
        <f>ｶﾚﾝﾀﾞｰ!E14</f>
        <v>46145</v>
      </c>
      <c r="IE2" s="221" t="s">
        <v>258</v>
      </c>
      <c r="IF2" s="219" t="s">
        <v>259</v>
      </c>
      <c r="IG2" s="218">
        <f>ｶﾚﾝﾀﾞｰ!F14</f>
        <v>46146</v>
      </c>
      <c r="IH2" s="221" t="s">
        <v>260</v>
      </c>
      <c r="II2" s="219" t="s">
        <v>261</v>
      </c>
      <c r="IJ2" s="218">
        <f>ｶﾚﾝﾀﾞｰ!G14</f>
        <v>46147</v>
      </c>
      <c r="IK2" s="221" t="s">
        <v>262</v>
      </c>
      <c r="IL2" s="219" t="s">
        <v>263</v>
      </c>
      <c r="IM2" s="218">
        <f>ｶﾚﾝﾀﾞｰ!H14</f>
        <v>46148</v>
      </c>
      <c r="IN2" s="221" t="s">
        <v>264</v>
      </c>
      <c r="IO2" s="219" t="s">
        <v>265</v>
      </c>
      <c r="IP2" s="218">
        <f>ｶﾚﾝﾀﾞｰ!I14</f>
        <v>46149</v>
      </c>
      <c r="IQ2" s="221" t="s">
        <v>266</v>
      </c>
      <c r="IR2" s="219" t="s">
        <v>267</v>
      </c>
      <c r="IS2" s="218">
        <f>ｶﾚﾝﾀﾞｰ!J14</f>
        <v>46150</v>
      </c>
      <c r="IT2" s="221" t="s">
        <v>268</v>
      </c>
      <c r="IU2" s="219" t="s">
        <v>269</v>
      </c>
      <c r="IV2" s="218">
        <f>ｶﾚﾝﾀﾞｰ!K14</f>
        <v>46151</v>
      </c>
      <c r="IW2" s="221" t="s">
        <v>270</v>
      </c>
      <c r="IX2" s="219" t="s">
        <v>271</v>
      </c>
      <c r="IY2" s="218">
        <f>ｶﾚﾝﾀﾞｰ!L14</f>
        <v>46152</v>
      </c>
      <c r="IZ2" s="221" t="s">
        <v>272</v>
      </c>
      <c r="JA2" s="219" t="s">
        <v>273</v>
      </c>
      <c r="JB2" s="218">
        <f>ｶﾚﾝﾀﾞｰ!M14</f>
        <v>46153</v>
      </c>
      <c r="JC2" s="221" t="s">
        <v>274</v>
      </c>
      <c r="JD2" s="219" t="s">
        <v>275</v>
      </c>
      <c r="JE2" s="218">
        <f>ｶﾚﾝﾀﾞｰ!N14</f>
        <v>46154</v>
      </c>
      <c r="JF2" s="221" t="s">
        <v>276</v>
      </c>
      <c r="JG2" s="219" t="s">
        <v>277</v>
      </c>
      <c r="JH2" s="218">
        <f>ｶﾚﾝﾀﾞｰ!O14</f>
        <v>46155</v>
      </c>
      <c r="JI2" s="221" t="s">
        <v>278</v>
      </c>
      <c r="JJ2" s="219" t="s">
        <v>279</v>
      </c>
      <c r="JK2" s="218">
        <f>ｶﾚﾝﾀﾞｰ!P14</f>
        <v>46156</v>
      </c>
      <c r="JL2" s="221" t="s">
        <v>280</v>
      </c>
      <c r="JM2" s="219" t="s">
        <v>281</v>
      </c>
      <c r="JN2" s="218">
        <f>ｶﾚﾝﾀﾞｰ!Q14</f>
        <v>46157</v>
      </c>
      <c r="JO2" s="221" t="s">
        <v>282</v>
      </c>
      <c r="JP2" s="219" t="s">
        <v>283</v>
      </c>
      <c r="JQ2" s="218">
        <f>ｶﾚﾝﾀﾞｰ!R14</f>
        <v>46158</v>
      </c>
      <c r="JR2" s="221" t="s">
        <v>284</v>
      </c>
      <c r="JS2" s="219" t="s">
        <v>285</v>
      </c>
      <c r="JT2" s="218">
        <f>ｶﾚﾝﾀﾞｰ!S14</f>
        <v>46159</v>
      </c>
      <c r="JU2" s="221" t="s">
        <v>286</v>
      </c>
      <c r="JV2" s="219" t="s">
        <v>287</v>
      </c>
      <c r="JW2" s="218">
        <f>ｶﾚﾝﾀﾞｰ!T14</f>
        <v>46160</v>
      </c>
      <c r="JX2" s="221" t="s">
        <v>288</v>
      </c>
      <c r="JY2" s="219" t="s">
        <v>289</v>
      </c>
      <c r="JZ2" s="218">
        <f>ｶﾚﾝﾀﾞｰ!U14</f>
        <v>46161</v>
      </c>
      <c r="KA2" s="221" t="s">
        <v>290</v>
      </c>
      <c r="KB2" s="219" t="s">
        <v>291</v>
      </c>
      <c r="KC2" s="218">
        <f>ｶﾚﾝﾀﾞｰ!V14</f>
        <v>46162</v>
      </c>
      <c r="KD2" s="221" t="s">
        <v>292</v>
      </c>
      <c r="KE2" s="219" t="s">
        <v>293</v>
      </c>
      <c r="KF2" s="218">
        <f>ｶﾚﾝﾀﾞｰ!W14</f>
        <v>46163</v>
      </c>
      <c r="KG2" s="221" t="s">
        <v>294</v>
      </c>
      <c r="KH2" s="219" t="s">
        <v>295</v>
      </c>
      <c r="KI2" s="218">
        <f>ｶﾚﾝﾀﾞｰ!X14</f>
        <v>46164</v>
      </c>
      <c r="KJ2" s="221" t="s">
        <v>296</v>
      </c>
      <c r="KK2" s="219" t="s">
        <v>297</v>
      </c>
      <c r="KL2" s="218">
        <f>ｶﾚﾝﾀﾞｰ!Y14</f>
        <v>46165</v>
      </c>
      <c r="KM2" s="221" t="s">
        <v>298</v>
      </c>
      <c r="KN2" s="219" t="s">
        <v>299</v>
      </c>
      <c r="KO2" s="218">
        <f>ｶﾚﾝﾀﾞｰ!Z14</f>
        <v>46166</v>
      </c>
      <c r="KP2" s="221" t="s">
        <v>300</v>
      </c>
      <c r="KQ2" s="219" t="s">
        <v>301</v>
      </c>
      <c r="KR2" s="218">
        <f>ｶﾚﾝﾀﾞｰ!AA14</f>
        <v>46167</v>
      </c>
      <c r="KS2" s="221" t="s">
        <v>302</v>
      </c>
      <c r="KT2" s="219" t="s">
        <v>303</v>
      </c>
      <c r="KU2" s="218">
        <f>ｶﾚﾝﾀﾞｰ!AB14</f>
        <v>46168</v>
      </c>
      <c r="KV2" s="221" t="s">
        <v>304</v>
      </c>
      <c r="KW2" s="219" t="s">
        <v>305</v>
      </c>
      <c r="KX2" s="218">
        <f>ｶﾚﾝﾀﾞｰ!AC14</f>
        <v>46169</v>
      </c>
      <c r="KY2" s="221" t="s">
        <v>306</v>
      </c>
      <c r="KZ2" s="219" t="s">
        <v>307</v>
      </c>
      <c r="LA2" s="218">
        <f>ｶﾚﾝﾀﾞｰ!AD14</f>
        <v>46170</v>
      </c>
      <c r="LB2" s="221" t="s">
        <v>308</v>
      </c>
      <c r="LC2" s="219" t="s">
        <v>309</v>
      </c>
      <c r="LD2" s="218">
        <f>ｶﾚﾝﾀﾞｰ!AE14</f>
        <v>46171</v>
      </c>
      <c r="LE2" s="221" t="s">
        <v>310</v>
      </c>
      <c r="LF2" s="219" t="s">
        <v>311</v>
      </c>
      <c r="LG2" s="218">
        <f>ｶﾚﾝﾀﾞｰ!AF14</f>
        <v>46172</v>
      </c>
      <c r="LH2" s="221" t="s">
        <v>312</v>
      </c>
      <c r="LI2" s="623" t="s">
        <v>313</v>
      </c>
      <c r="LJ2" s="218">
        <f>ｶﾚﾝﾀﾞｰ!AG14</f>
        <v>46173</v>
      </c>
      <c r="LK2" s="623" t="s">
        <v>314</v>
      </c>
    </row>
    <row r="3" spans="1:323" s="33" customFormat="1" ht="19.5" thickBot="1" x14ac:dyDescent="0.25">
      <c r="A3" s="34"/>
      <c r="D3" s="56" t="str">
        <f>ＥＣ!D3</f>
        <v>2026/3月度</v>
      </c>
      <c r="E3" s="47" t="s">
        <v>100</v>
      </c>
      <c r="F3" s="34"/>
      <c r="G3" s="34"/>
      <c r="H3" s="34"/>
      <c r="I3" s="34"/>
      <c r="J3" s="35"/>
      <c r="K3" s="34"/>
      <c r="L3" s="34"/>
      <c r="M3" s="34"/>
      <c r="N3" s="34"/>
      <c r="O3" s="35"/>
      <c r="P3" s="34"/>
      <c r="Q3" s="59"/>
      <c r="R3" s="69"/>
      <c r="S3" s="34"/>
      <c r="T3" s="84"/>
      <c r="U3" s="32"/>
      <c r="W3" s="32"/>
      <c r="X3" s="32"/>
      <c r="Y3" s="825"/>
      <c r="Z3" s="32"/>
      <c r="AA3" s="34"/>
      <c r="AB3" s="36"/>
      <c r="AC3" s="36"/>
      <c r="AD3" s="318"/>
      <c r="AF3" s="37"/>
      <c r="AG3" s="34"/>
      <c r="AH3" s="34"/>
      <c r="AI3" s="41"/>
      <c r="AJ3" s="41"/>
      <c r="AK3" s="225"/>
      <c r="AQ3" s="94"/>
      <c r="AS3" s="220"/>
      <c r="AT3" s="218" t="str">
        <f>ｶﾚﾝﾀﾞｰ!C3</f>
        <v>(日)</v>
      </c>
      <c r="AU3" s="222"/>
      <c r="AV3" s="222"/>
      <c r="AW3" s="218" t="str">
        <f>ｶﾚﾝﾀﾞｰ!D3</f>
        <v>(月)</v>
      </c>
      <c r="AX3" s="223"/>
      <c r="AY3" s="223"/>
      <c r="AZ3" s="218" t="str">
        <f>ｶﾚﾝﾀﾞｰ!E3</f>
        <v>(火)</v>
      </c>
      <c r="BA3" s="220"/>
      <c r="BB3" s="223"/>
      <c r="BC3" s="218" t="str">
        <f>ｶﾚﾝﾀﾞｰ!F3</f>
        <v>(水)</v>
      </c>
      <c r="BD3" s="220"/>
      <c r="BE3" s="223"/>
      <c r="BF3" s="218" t="str">
        <f>ｶﾚﾝﾀﾞｰ!G3</f>
        <v>(木)</v>
      </c>
      <c r="BG3" s="220"/>
      <c r="BH3" s="223"/>
      <c r="BI3" s="218" t="str">
        <f>ｶﾚﾝﾀﾞｰ!H3</f>
        <v>(金)</v>
      </c>
      <c r="BJ3" s="220"/>
      <c r="BK3" s="223"/>
      <c r="BL3" s="218" t="str">
        <f>ｶﾚﾝﾀﾞｰ!I3</f>
        <v>(休)</v>
      </c>
      <c r="BM3" s="220"/>
      <c r="BN3" s="223"/>
      <c r="BO3" s="218" t="str">
        <f>ｶﾚﾝﾀﾞｰ!J3</f>
        <v>(日)</v>
      </c>
      <c r="BP3" s="220"/>
      <c r="BQ3" s="223"/>
      <c r="BR3" s="218" t="str">
        <f>ｶﾚﾝﾀﾞｰ!K3</f>
        <v>(月)</v>
      </c>
      <c r="BS3" s="220"/>
      <c r="BT3" s="223"/>
      <c r="BU3" s="218" t="str">
        <f>ｶﾚﾝﾀﾞｰ!L3</f>
        <v>(火)</v>
      </c>
      <c r="BV3" s="220"/>
      <c r="BW3" s="223"/>
      <c r="BX3" s="218" t="str">
        <f>ｶﾚﾝﾀﾞｰ!M3</f>
        <v>(水)</v>
      </c>
      <c r="BY3" s="220"/>
      <c r="BZ3" s="223"/>
      <c r="CA3" s="218" t="str">
        <f>ｶﾚﾝﾀﾞｰ!N3</f>
        <v>(木)</v>
      </c>
      <c r="CB3" s="220"/>
      <c r="CC3" s="223"/>
      <c r="CD3" s="218" t="str">
        <f>ｶﾚﾝﾀﾞｰ!O3</f>
        <v>(金)</v>
      </c>
      <c r="CE3" s="220"/>
      <c r="CF3" s="223"/>
      <c r="CG3" s="218" t="str">
        <f>ｶﾚﾝﾀﾞｰ!P3</f>
        <v>(休)</v>
      </c>
      <c r="CH3" s="220"/>
      <c r="CI3" s="223"/>
      <c r="CJ3" s="218" t="str">
        <f>ｶﾚﾝﾀﾞｰ!Q3</f>
        <v>(日)</v>
      </c>
      <c r="CK3" s="220"/>
      <c r="CL3" s="223"/>
      <c r="CM3" s="218" t="str">
        <f>ｶﾚﾝﾀﾞｰ!R3</f>
        <v>(月)</v>
      </c>
      <c r="CN3" s="220"/>
      <c r="CO3" s="220"/>
      <c r="CP3" s="218" t="str">
        <f>ｶﾚﾝﾀﾞｰ!S3</f>
        <v>(火)</v>
      </c>
      <c r="CQ3" s="223"/>
      <c r="CR3" s="223"/>
      <c r="CS3" s="218" t="str">
        <f>ｶﾚﾝﾀﾞｰ!T3</f>
        <v>(水)</v>
      </c>
      <c r="CT3" s="220"/>
      <c r="CU3" s="220"/>
      <c r="CV3" s="218" t="str">
        <f>ｶﾚﾝﾀﾞｰ!U3</f>
        <v>(木)</v>
      </c>
      <c r="CW3" s="223"/>
      <c r="CX3" s="223"/>
      <c r="CY3" s="218" t="str">
        <f>ｶﾚﾝﾀﾞｰ!V3</f>
        <v>(金)</v>
      </c>
      <c r="CZ3" s="220"/>
      <c r="DA3" s="220"/>
      <c r="DB3" s="218" t="str">
        <f>ｶﾚﾝﾀﾞｰ!W3</f>
        <v>(休)</v>
      </c>
      <c r="DC3" s="223"/>
      <c r="DD3" s="223"/>
      <c r="DE3" s="218" t="str">
        <f>ｶﾚﾝﾀﾞｰ!X3</f>
        <v>(日)</v>
      </c>
      <c r="DF3" s="220"/>
      <c r="DG3" s="220"/>
      <c r="DH3" s="218" t="str">
        <f>ｶﾚﾝﾀﾞｰ!Y3</f>
        <v>(月)</v>
      </c>
      <c r="DI3" s="223"/>
      <c r="DJ3" s="223"/>
      <c r="DK3" s="218" t="str">
        <f>ｶﾚﾝﾀﾞｰ!Z3</f>
        <v>(火)</v>
      </c>
      <c r="DL3" s="220"/>
      <c r="DM3" s="220"/>
      <c r="DN3" s="218" t="str">
        <f>ｶﾚﾝﾀﾞｰ!AA3</f>
        <v>(水)</v>
      </c>
      <c r="DO3" s="223"/>
      <c r="DP3" s="223"/>
      <c r="DQ3" s="218" t="str">
        <f>ｶﾚﾝﾀﾞｰ!AB3</f>
        <v>(木)</v>
      </c>
      <c r="DR3" s="220"/>
      <c r="DS3" s="220"/>
      <c r="DT3" s="218" t="str">
        <f>ｶﾚﾝﾀﾞｰ!AC3</f>
        <v>(金)</v>
      </c>
      <c r="DU3" s="223"/>
      <c r="DV3" s="223"/>
      <c r="DW3" s="218" t="str">
        <f>ｶﾚﾝﾀﾞｰ!AD3</f>
        <v>(休)</v>
      </c>
      <c r="DX3" s="220"/>
      <c r="DY3" s="220"/>
      <c r="DZ3" s="218" t="str">
        <f>ｶﾚﾝﾀﾞｰ!AE3</f>
        <v>(日)</v>
      </c>
      <c r="EA3" s="223"/>
      <c r="EB3" s="223"/>
      <c r="EC3" s="218" t="str">
        <f>ｶﾚﾝﾀﾞｰ!AF3</f>
        <v>(月)</v>
      </c>
      <c r="ED3" s="220"/>
      <c r="EE3" s="223"/>
      <c r="EF3" s="218" t="str">
        <f>ｶﾚﾝﾀﾞｰ!AG3</f>
        <v>(火)</v>
      </c>
      <c r="EG3" s="220"/>
      <c r="EH3" s="220"/>
      <c r="EI3" s="218" t="str">
        <f>ｶﾚﾝﾀﾞｰ!C9</f>
        <v>(水)</v>
      </c>
      <c r="EJ3" s="222"/>
      <c r="EK3" s="222"/>
      <c r="EL3" s="218" t="str">
        <f>ｶﾚﾝﾀﾞｰ!D9</f>
        <v>(木)</v>
      </c>
      <c r="EM3" s="223"/>
      <c r="EN3" s="223"/>
      <c r="EO3" s="218" t="str">
        <f>ｶﾚﾝﾀﾞｰ!E9</f>
        <v>(金)</v>
      </c>
      <c r="EP3" s="220"/>
      <c r="EQ3" s="223"/>
      <c r="ER3" s="218" t="str">
        <f>ｶﾚﾝﾀﾞｰ!F9</f>
        <v>(休)</v>
      </c>
      <c r="ES3" s="220"/>
      <c r="ET3" s="223"/>
      <c r="EU3" s="218" t="str">
        <f>ｶﾚﾝﾀﾞｰ!G9</f>
        <v>(日)</v>
      </c>
      <c r="EV3" s="220"/>
      <c r="EW3" s="223"/>
      <c r="EX3" s="218" t="str">
        <f>ｶﾚﾝﾀﾞｰ!H9</f>
        <v>(月)</v>
      </c>
      <c r="EY3" s="220"/>
      <c r="EZ3" s="223"/>
      <c r="FA3" s="218" t="str">
        <f>ｶﾚﾝﾀﾞｰ!I9</f>
        <v>(火)</v>
      </c>
      <c r="FB3" s="220"/>
      <c r="FC3" s="223"/>
      <c r="FD3" s="218" t="str">
        <f>ｶﾚﾝﾀﾞｰ!J9</f>
        <v>(水)</v>
      </c>
      <c r="FE3" s="220"/>
      <c r="FF3" s="223"/>
      <c r="FG3" s="218" t="str">
        <f>ｶﾚﾝﾀﾞｰ!K9</f>
        <v>(木)</v>
      </c>
      <c r="FH3" s="220"/>
      <c r="FI3" s="223"/>
      <c r="FJ3" s="218" t="str">
        <f>ｶﾚﾝﾀﾞｰ!L9</f>
        <v>(金)</v>
      </c>
      <c r="FK3" s="220"/>
      <c r="FL3" s="223"/>
      <c r="FM3" s="218" t="str">
        <f>ｶﾚﾝﾀﾞｰ!M9</f>
        <v>(休)</v>
      </c>
      <c r="FN3" s="220"/>
      <c r="FO3" s="223"/>
      <c r="FP3" s="218" t="str">
        <f>ｶﾚﾝﾀﾞｰ!N9</f>
        <v>(日)</v>
      </c>
      <c r="FQ3" s="220"/>
      <c r="FR3" s="223"/>
      <c r="FS3" s="218" t="str">
        <f>ｶﾚﾝﾀﾞｰ!O9</f>
        <v>(月)</v>
      </c>
      <c r="FT3" s="220"/>
      <c r="FU3" s="223"/>
      <c r="FV3" s="218" t="str">
        <f>ｶﾚﾝﾀﾞｰ!P9</f>
        <v>(火)</v>
      </c>
      <c r="FW3" s="220"/>
      <c r="FX3" s="223"/>
      <c r="FY3" s="218" t="str">
        <f>ｶﾚﾝﾀﾞｰ!Q9</f>
        <v>(水)</v>
      </c>
      <c r="FZ3" s="221"/>
      <c r="GA3" s="221"/>
      <c r="GB3" s="218" t="str">
        <f>ｶﾚﾝﾀﾞｰ!R9</f>
        <v>(木)</v>
      </c>
      <c r="GC3" s="219"/>
      <c r="GD3" s="219"/>
      <c r="GE3" s="218" t="str">
        <f>ｶﾚﾝﾀﾞｰ!S9</f>
        <v>(金)</v>
      </c>
      <c r="GF3" s="221"/>
      <c r="GG3" s="221"/>
      <c r="GH3" s="218" t="str">
        <f>ｶﾚﾝﾀﾞｰ!T9</f>
        <v>(休)</v>
      </c>
      <c r="GI3" s="219"/>
      <c r="GJ3" s="219"/>
      <c r="GK3" s="218" t="str">
        <f>ｶﾚﾝﾀﾞｰ!U9</f>
        <v>(日)</v>
      </c>
      <c r="GL3" s="221"/>
      <c r="GM3" s="221"/>
      <c r="GN3" s="218" t="str">
        <f>ｶﾚﾝﾀﾞｰ!V9</f>
        <v>(月)</v>
      </c>
      <c r="GO3" s="219"/>
      <c r="GP3" s="219"/>
      <c r="GQ3" s="218" t="str">
        <f>ｶﾚﾝﾀﾞｰ!W9</f>
        <v>(火)</v>
      </c>
      <c r="GR3" s="221"/>
      <c r="GS3" s="221"/>
      <c r="GT3" s="218" t="str">
        <f>ｶﾚﾝﾀﾞｰ!X9</f>
        <v>(水)</v>
      </c>
      <c r="GU3" s="219"/>
      <c r="GV3" s="219"/>
      <c r="GW3" s="218" t="str">
        <f>ｶﾚﾝﾀﾞｰ!Y9</f>
        <v>(木)</v>
      </c>
      <c r="GX3" s="221"/>
      <c r="GY3" s="68"/>
      <c r="GZ3" s="273" t="str">
        <f>ｶﾚﾝﾀﾞｰ!Z9</f>
        <v>(金)</v>
      </c>
      <c r="HA3" s="272"/>
      <c r="HB3" s="219"/>
      <c r="HC3" s="218" t="str">
        <f>ｶﾚﾝﾀﾞｰ!AA9</f>
        <v>(休)</v>
      </c>
      <c r="HD3" s="221"/>
      <c r="HE3" s="221"/>
      <c r="HF3" s="218" t="str">
        <f>ｶﾚﾝﾀﾞｰ!AB9</f>
        <v>(日)</v>
      </c>
      <c r="HG3" s="219"/>
      <c r="HH3" s="219"/>
      <c r="HI3" s="218" t="str">
        <f>ｶﾚﾝﾀﾞｰ!AC9</f>
        <v>(月)</v>
      </c>
      <c r="HJ3" s="221"/>
      <c r="HK3" s="221"/>
      <c r="HL3" s="218" t="str">
        <f>ｶﾚﾝﾀﾞｰ!AD9</f>
        <v>(火)</v>
      </c>
      <c r="HM3" s="219"/>
      <c r="HN3" s="219"/>
      <c r="HO3" s="218" t="str">
        <f>ｶﾚﾝﾀﾞｰ!AE9</f>
        <v>(水)</v>
      </c>
      <c r="HP3" s="219"/>
      <c r="HQ3" s="219"/>
      <c r="HR3" s="218" t="str">
        <f>ｶﾚﾝﾀﾞｰ!AF9</f>
        <v>(木)</v>
      </c>
      <c r="HS3" s="221"/>
      <c r="HT3" s="219"/>
      <c r="HU3" s="218" t="str">
        <f>ｶﾚﾝﾀﾞｰ!AG9</f>
        <v/>
      </c>
      <c r="HV3" s="221"/>
      <c r="HW3" s="219"/>
      <c r="HX3" s="218" t="str">
        <f>ｶﾚﾝﾀﾞｰ!C15</f>
        <v>(金)</v>
      </c>
      <c r="HY3" s="221"/>
      <c r="HZ3" s="219"/>
      <c r="IA3" s="218" t="str">
        <f>ｶﾚﾝﾀﾞｰ!D15</f>
        <v>(土)</v>
      </c>
      <c r="IB3" s="221"/>
      <c r="IC3" s="219"/>
      <c r="ID3" s="218" t="str">
        <f>ｶﾚﾝﾀﾞｰ!E15</f>
        <v>(日)</v>
      </c>
      <c r="IE3" s="221"/>
      <c r="IF3" s="219"/>
      <c r="IG3" s="218" t="str">
        <f>ｶﾚﾝﾀﾞｰ!F15</f>
        <v>(休)</v>
      </c>
      <c r="IH3" s="221"/>
      <c r="II3" s="219"/>
      <c r="IJ3" s="218" t="str">
        <f>ｶﾚﾝﾀﾞｰ!G15</f>
        <v>(休)</v>
      </c>
      <c r="IK3" s="221"/>
      <c r="IL3" s="219"/>
      <c r="IM3" s="218" t="str">
        <f>ｶﾚﾝﾀﾞｰ!H15</f>
        <v>(休)</v>
      </c>
      <c r="IN3" s="221"/>
      <c r="IO3" s="219"/>
      <c r="IP3" s="218" t="str">
        <f>ｶﾚﾝﾀﾞｰ!I15</f>
        <v>(木)</v>
      </c>
      <c r="IQ3" s="221"/>
      <c r="IR3" s="219"/>
      <c r="IS3" s="218" t="str">
        <f>ｶﾚﾝﾀﾞｰ!J15</f>
        <v>(金)</v>
      </c>
      <c r="IT3" s="221"/>
      <c r="IU3" s="219"/>
      <c r="IV3" s="218" t="str">
        <f>ｶﾚﾝﾀﾞｰ!K15</f>
        <v>(休)</v>
      </c>
      <c r="IW3" s="221"/>
      <c r="IX3" s="219"/>
      <c r="IY3" s="218" t="str">
        <f>ｶﾚﾝﾀﾞｰ!L15</f>
        <v>(日)</v>
      </c>
      <c r="IZ3" s="221"/>
      <c r="JA3" s="219"/>
      <c r="JB3" s="218" t="str">
        <f>ｶﾚﾝﾀﾞｰ!M15</f>
        <v>(月)</v>
      </c>
      <c r="JC3" s="221"/>
      <c r="JD3" s="219"/>
      <c r="JE3" s="218" t="str">
        <f>ｶﾚﾝﾀﾞｰ!N15</f>
        <v>(火)</v>
      </c>
      <c r="JF3" s="221"/>
      <c r="JG3" s="219"/>
      <c r="JH3" s="218" t="str">
        <f>ｶﾚﾝﾀﾞｰ!O15</f>
        <v>(水)</v>
      </c>
      <c r="JI3" s="221"/>
      <c r="JJ3" s="219"/>
      <c r="JK3" s="218" t="str">
        <f>ｶﾚﾝﾀﾞｰ!P15</f>
        <v>(木)</v>
      </c>
      <c r="JL3" s="221"/>
      <c r="JM3" s="219"/>
      <c r="JN3" s="218" t="str">
        <f>ｶﾚﾝﾀﾞｰ!Q15</f>
        <v>(金)</v>
      </c>
      <c r="JO3" s="221"/>
      <c r="JP3" s="219"/>
      <c r="JQ3" s="218" t="str">
        <f>ｶﾚﾝﾀﾞｰ!R15</f>
        <v>(休)</v>
      </c>
      <c r="JR3" s="221"/>
      <c r="JS3" s="219"/>
      <c r="JT3" s="218" t="str">
        <f>ｶﾚﾝﾀﾞｰ!S15</f>
        <v>(日)</v>
      </c>
      <c r="JU3" s="221"/>
      <c r="JV3" s="219"/>
      <c r="JW3" s="218" t="str">
        <f>ｶﾚﾝﾀﾞｰ!T15</f>
        <v>(月)</v>
      </c>
      <c r="JX3" s="221"/>
      <c r="JY3" s="219"/>
      <c r="JZ3" s="218" t="str">
        <f>ｶﾚﾝﾀﾞｰ!U15</f>
        <v>(火)</v>
      </c>
      <c r="KA3" s="221"/>
      <c r="KB3" s="219"/>
      <c r="KC3" s="218" t="str">
        <f>ｶﾚﾝﾀﾞｰ!V15</f>
        <v>(水)</v>
      </c>
      <c r="KD3" s="221"/>
      <c r="KE3" s="219"/>
      <c r="KF3" s="218" t="str">
        <f>ｶﾚﾝﾀﾞｰ!W15</f>
        <v>(木)</v>
      </c>
      <c r="KG3" s="221"/>
      <c r="KH3" s="219"/>
      <c r="KI3" s="218" t="str">
        <f>ｶﾚﾝﾀﾞｰ!X15</f>
        <v>(金)</v>
      </c>
      <c r="KJ3" s="221"/>
      <c r="KK3" s="219"/>
      <c r="KL3" s="218" t="str">
        <f>ｶﾚﾝﾀﾞｰ!Y15</f>
        <v>(休)</v>
      </c>
      <c r="KM3" s="221"/>
      <c r="KN3" s="219"/>
      <c r="KO3" s="218" t="str">
        <f>ｶﾚﾝﾀﾞｰ!Z15</f>
        <v>(日)</v>
      </c>
      <c r="KP3" s="221"/>
      <c r="KQ3" s="219"/>
      <c r="KR3" s="218" t="str">
        <f>ｶﾚﾝﾀﾞｰ!AA15</f>
        <v>(月)</v>
      </c>
      <c r="KS3" s="221"/>
      <c r="KT3" s="219"/>
      <c r="KU3" s="218" t="str">
        <f>ｶﾚﾝﾀﾞｰ!AB15</f>
        <v>(火)</v>
      </c>
      <c r="KV3" s="221"/>
      <c r="KW3" s="219"/>
      <c r="KX3" s="218" t="str">
        <f>ｶﾚﾝﾀﾞｰ!AC15</f>
        <v>(水)</v>
      </c>
      <c r="KY3" s="221"/>
      <c r="KZ3" s="219"/>
      <c r="LA3" s="218" t="str">
        <f>ｶﾚﾝﾀﾞｰ!AD15</f>
        <v>(木)</v>
      </c>
      <c r="LB3" s="221"/>
      <c r="LC3" s="219"/>
      <c r="LD3" s="218" t="str">
        <f>ｶﾚﾝﾀﾞｰ!AE15</f>
        <v>(金)</v>
      </c>
      <c r="LE3" s="221"/>
      <c r="LF3" s="219"/>
      <c r="LG3" s="218" t="str">
        <f>ｶﾚﾝﾀﾞｰ!AF15</f>
        <v>(休)</v>
      </c>
      <c r="LH3" s="221"/>
      <c r="LJ3" s="218" t="str">
        <f>ｶﾚﾝﾀﾞｰ!AG15</f>
        <v>(日)</v>
      </c>
    </row>
    <row r="4" spans="1:323" s="11" customFormat="1" ht="44.5" thickBot="1" x14ac:dyDescent="0.25">
      <c r="A4" s="119" t="s">
        <v>0</v>
      </c>
      <c r="B4" s="121" t="s">
        <v>24</v>
      </c>
      <c r="C4" s="122" t="s">
        <v>25</v>
      </c>
      <c r="D4" s="123" t="s">
        <v>33</v>
      </c>
      <c r="E4" s="124" t="s">
        <v>52</v>
      </c>
      <c r="F4" s="124" t="s">
        <v>3</v>
      </c>
      <c r="G4" s="124" t="s">
        <v>8</v>
      </c>
      <c r="H4" s="124" t="s">
        <v>9</v>
      </c>
      <c r="I4" s="124" t="s">
        <v>10</v>
      </c>
      <c r="J4" s="125" t="s">
        <v>11</v>
      </c>
      <c r="K4" s="124" t="s">
        <v>34</v>
      </c>
      <c r="L4" s="126" t="s">
        <v>56</v>
      </c>
      <c r="M4" s="126" t="s">
        <v>57</v>
      </c>
      <c r="N4" s="126" t="s">
        <v>58</v>
      </c>
      <c r="O4" s="127" t="s">
        <v>59</v>
      </c>
      <c r="P4" s="124" t="s">
        <v>20</v>
      </c>
      <c r="Q4" s="128" t="s">
        <v>26</v>
      </c>
      <c r="R4" s="125" t="s">
        <v>4</v>
      </c>
      <c r="S4" s="129" t="s">
        <v>5</v>
      </c>
      <c r="T4" s="130" t="s">
        <v>6</v>
      </c>
      <c r="U4" s="131" t="s">
        <v>7</v>
      </c>
      <c r="V4" s="132" t="s">
        <v>390</v>
      </c>
      <c r="W4" s="133" t="s">
        <v>61</v>
      </c>
      <c r="X4" s="133" t="s">
        <v>27</v>
      </c>
      <c r="Y4" s="133" t="s">
        <v>28</v>
      </c>
      <c r="Z4" s="133" t="s">
        <v>29</v>
      </c>
      <c r="AA4" s="124" t="s">
        <v>82</v>
      </c>
      <c r="AB4" s="134" t="s">
        <v>50</v>
      </c>
      <c r="AC4" s="125" t="s">
        <v>30</v>
      </c>
      <c r="AD4" s="415" t="s">
        <v>15</v>
      </c>
      <c r="AE4" s="135" t="s">
        <v>39</v>
      </c>
      <c r="AF4" s="136" t="s">
        <v>38</v>
      </c>
      <c r="AG4" s="136" t="s">
        <v>36</v>
      </c>
      <c r="AH4" s="136" t="s">
        <v>37</v>
      </c>
      <c r="AI4" s="136" t="s">
        <v>81</v>
      </c>
      <c r="AJ4" s="136" t="s">
        <v>41</v>
      </c>
      <c r="AK4" s="129" t="s">
        <v>319</v>
      </c>
      <c r="AL4" s="132" t="s">
        <v>343</v>
      </c>
      <c r="AM4" s="132" t="s">
        <v>344</v>
      </c>
      <c r="AN4" s="132" t="s">
        <v>345</v>
      </c>
      <c r="AO4" s="132" t="s">
        <v>346</v>
      </c>
      <c r="AP4" s="132" t="s">
        <v>347</v>
      </c>
      <c r="AQ4" s="137" t="s">
        <v>23</v>
      </c>
      <c r="AR4" s="139" t="s">
        <v>14</v>
      </c>
      <c r="AS4" s="144" t="s">
        <v>123</v>
      </c>
      <c r="AT4" s="141">
        <v>46082</v>
      </c>
      <c r="AU4" s="142" t="s">
        <v>132</v>
      </c>
      <c r="AV4" s="140" t="s">
        <v>133</v>
      </c>
      <c r="AW4" s="141">
        <v>46083</v>
      </c>
      <c r="AX4" s="142" t="s">
        <v>134</v>
      </c>
      <c r="AY4" s="140" t="s">
        <v>135</v>
      </c>
      <c r="AZ4" s="141">
        <v>46084</v>
      </c>
      <c r="BA4" s="142" t="s">
        <v>136</v>
      </c>
      <c r="BB4" s="140" t="s">
        <v>137</v>
      </c>
      <c r="BC4" s="141">
        <v>46085</v>
      </c>
      <c r="BD4" s="142" t="s">
        <v>138</v>
      </c>
      <c r="BE4" s="140" t="s">
        <v>139</v>
      </c>
      <c r="BF4" s="141">
        <v>46086</v>
      </c>
      <c r="BG4" s="142" t="s">
        <v>140</v>
      </c>
      <c r="BH4" s="140" t="s">
        <v>141</v>
      </c>
      <c r="BI4" s="141">
        <v>46087</v>
      </c>
      <c r="BJ4" s="142" t="s">
        <v>142</v>
      </c>
      <c r="BK4" s="140" t="s">
        <v>143</v>
      </c>
      <c r="BL4" s="141">
        <v>46088</v>
      </c>
      <c r="BM4" s="142" t="s">
        <v>144</v>
      </c>
      <c r="BN4" s="140" t="s">
        <v>145</v>
      </c>
      <c r="BO4" s="141">
        <v>46089</v>
      </c>
      <c r="BP4" s="142" t="s">
        <v>146</v>
      </c>
      <c r="BQ4" s="140" t="s">
        <v>147</v>
      </c>
      <c r="BR4" s="141">
        <v>46090</v>
      </c>
      <c r="BS4" s="142" t="s">
        <v>148</v>
      </c>
      <c r="BT4" s="140" t="s">
        <v>149</v>
      </c>
      <c r="BU4" s="141">
        <v>46091</v>
      </c>
      <c r="BV4" s="142" t="s">
        <v>150</v>
      </c>
      <c r="BW4" s="140" t="s">
        <v>151</v>
      </c>
      <c r="BX4" s="141">
        <v>46092</v>
      </c>
      <c r="BY4" s="142" t="s">
        <v>152</v>
      </c>
      <c r="BZ4" s="140" t="s">
        <v>153</v>
      </c>
      <c r="CA4" s="232">
        <v>46093</v>
      </c>
      <c r="CB4" s="142" t="s">
        <v>154</v>
      </c>
      <c r="CC4" s="140" t="s">
        <v>155</v>
      </c>
      <c r="CD4" s="141">
        <v>46094</v>
      </c>
      <c r="CE4" s="142" t="s">
        <v>156</v>
      </c>
      <c r="CF4" s="140" t="s">
        <v>157</v>
      </c>
      <c r="CG4" s="141">
        <v>46095</v>
      </c>
      <c r="CH4" s="142" t="s">
        <v>158</v>
      </c>
      <c r="CI4" s="140" t="s">
        <v>159</v>
      </c>
      <c r="CJ4" s="141">
        <v>46096</v>
      </c>
      <c r="CK4" s="142" t="s">
        <v>160</v>
      </c>
      <c r="CL4" s="140" t="s">
        <v>161</v>
      </c>
      <c r="CM4" s="141">
        <v>46097</v>
      </c>
      <c r="CN4" s="142" t="s">
        <v>162</v>
      </c>
      <c r="CO4" s="140" t="s">
        <v>163</v>
      </c>
      <c r="CP4" s="141">
        <v>46098</v>
      </c>
      <c r="CQ4" s="142" t="s">
        <v>164</v>
      </c>
      <c r="CR4" s="140" t="s">
        <v>165</v>
      </c>
      <c r="CS4" s="141">
        <v>46099</v>
      </c>
      <c r="CT4" s="142" t="s">
        <v>166</v>
      </c>
      <c r="CU4" s="140" t="s">
        <v>167</v>
      </c>
      <c r="CV4" s="141">
        <v>46100</v>
      </c>
      <c r="CW4" s="145" t="s">
        <v>168</v>
      </c>
      <c r="CX4" s="146" t="s">
        <v>169</v>
      </c>
      <c r="CY4" s="232">
        <v>46101</v>
      </c>
      <c r="CZ4" s="145" t="s">
        <v>170</v>
      </c>
      <c r="DA4" s="146" t="s">
        <v>171</v>
      </c>
      <c r="DB4" s="141">
        <v>46102</v>
      </c>
      <c r="DC4" s="145" t="s">
        <v>172</v>
      </c>
      <c r="DD4" s="146" t="s">
        <v>173</v>
      </c>
      <c r="DE4" s="141">
        <v>46103</v>
      </c>
      <c r="DF4" s="145" t="s">
        <v>174</v>
      </c>
      <c r="DG4" s="146" t="s">
        <v>175</v>
      </c>
      <c r="DH4" s="141">
        <v>46104</v>
      </c>
      <c r="DI4" s="145" t="s">
        <v>176</v>
      </c>
      <c r="DJ4" s="146" t="s">
        <v>177</v>
      </c>
      <c r="DK4" s="141">
        <v>46105</v>
      </c>
      <c r="DL4" s="145" t="s">
        <v>178</v>
      </c>
      <c r="DM4" s="146" t="s">
        <v>179</v>
      </c>
      <c r="DN4" s="141">
        <v>46106</v>
      </c>
      <c r="DO4" s="145" t="s">
        <v>180</v>
      </c>
      <c r="DP4" s="146" t="s">
        <v>181</v>
      </c>
      <c r="DQ4" s="141">
        <v>46107</v>
      </c>
      <c r="DR4" s="145" t="s">
        <v>182</v>
      </c>
      <c r="DS4" s="146" t="s">
        <v>183</v>
      </c>
      <c r="DT4" s="141">
        <v>46108</v>
      </c>
      <c r="DU4" s="145" t="s">
        <v>184</v>
      </c>
      <c r="DV4" s="146" t="s">
        <v>185</v>
      </c>
      <c r="DW4" s="141">
        <v>46109</v>
      </c>
      <c r="DX4" s="145" t="s">
        <v>186</v>
      </c>
      <c r="DY4" s="146" t="s">
        <v>187</v>
      </c>
      <c r="DZ4" s="141">
        <v>46110</v>
      </c>
      <c r="EA4" s="145" t="s">
        <v>188</v>
      </c>
      <c r="EB4" s="146" t="s">
        <v>189</v>
      </c>
      <c r="EC4" s="141">
        <v>46111</v>
      </c>
      <c r="ED4" s="145" t="s">
        <v>190</v>
      </c>
      <c r="EE4" s="146" t="s">
        <v>191</v>
      </c>
      <c r="EF4" s="141">
        <v>46112</v>
      </c>
      <c r="EG4" s="145" t="s">
        <v>192</v>
      </c>
      <c r="EH4" s="144" t="s">
        <v>193</v>
      </c>
      <c r="EI4" s="141">
        <v>46113</v>
      </c>
      <c r="EJ4" s="142" t="s">
        <v>194</v>
      </c>
      <c r="EK4" s="140" t="s">
        <v>195</v>
      </c>
      <c r="EL4" s="141">
        <v>46114</v>
      </c>
      <c r="EM4" s="142" t="s">
        <v>196</v>
      </c>
      <c r="EN4" s="140" t="s">
        <v>197</v>
      </c>
      <c r="EO4" s="141">
        <v>46115</v>
      </c>
      <c r="EP4" s="142" t="s">
        <v>198</v>
      </c>
      <c r="EQ4" s="140" t="s">
        <v>199</v>
      </c>
      <c r="ER4" s="141">
        <v>46116</v>
      </c>
      <c r="ES4" s="142" t="s">
        <v>200</v>
      </c>
      <c r="ET4" s="140" t="s">
        <v>201</v>
      </c>
      <c r="EU4" s="141">
        <v>46117</v>
      </c>
      <c r="EV4" s="142" t="s">
        <v>202</v>
      </c>
      <c r="EW4" s="140" t="s">
        <v>203</v>
      </c>
      <c r="EX4" s="141">
        <v>46118</v>
      </c>
      <c r="EY4" s="142" t="s">
        <v>204</v>
      </c>
      <c r="EZ4" s="140" t="s">
        <v>205</v>
      </c>
      <c r="FA4" s="141">
        <v>46119</v>
      </c>
      <c r="FB4" s="142" t="s">
        <v>206</v>
      </c>
      <c r="FC4" s="140" t="s">
        <v>207</v>
      </c>
      <c r="FD4" s="141">
        <v>46120</v>
      </c>
      <c r="FE4" s="142" t="s">
        <v>208</v>
      </c>
      <c r="FF4" s="140" t="s">
        <v>209</v>
      </c>
      <c r="FG4" s="141">
        <v>46121</v>
      </c>
      <c r="FH4" s="142" t="s">
        <v>210</v>
      </c>
      <c r="FI4" s="140" t="s">
        <v>211</v>
      </c>
      <c r="FJ4" s="141">
        <v>46122</v>
      </c>
      <c r="FK4" s="142" t="s">
        <v>212</v>
      </c>
      <c r="FL4" s="140" t="s">
        <v>213</v>
      </c>
      <c r="FM4" s="141">
        <v>46123</v>
      </c>
      <c r="FN4" s="142" t="s">
        <v>214</v>
      </c>
      <c r="FO4" s="140" t="s">
        <v>215</v>
      </c>
      <c r="FP4" s="232">
        <v>46124</v>
      </c>
      <c r="FQ4" s="142" t="s">
        <v>216</v>
      </c>
      <c r="FR4" s="140" t="s">
        <v>217</v>
      </c>
      <c r="FS4" s="141">
        <v>46125</v>
      </c>
      <c r="FT4" s="142" t="s">
        <v>218</v>
      </c>
      <c r="FU4" s="140" t="s">
        <v>219</v>
      </c>
      <c r="FV4" s="141">
        <v>46126</v>
      </c>
      <c r="FW4" s="142" t="s">
        <v>220</v>
      </c>
      <c r="FX4" s="140" t="s">
        <v>223</v>
      </c>
      <c r="FY4" s="141">
        <v>46127</v>
      </c>
      <c r="FZ4" s="142" t="s">
        <v>222</v>
      </c>
      <c r="GA4" s="140" t="s">
        <v>223</v>
      </c>
      <c r="GB4" s="141">
        <v>46128</v>
      </c>
      <c r="GC4" s="142" t="s">
        <v>224</v>
      </c>
      <c r="GD4" s="140" t="s">
        <v>225</v>
      </c>
      <c r="GE4" s="141">
        <v>46129</v>
      </c>
      <c r="GF4" s="142" t="s">
        <v>226</v>
      </c>
      <c r="GG4" s="140" t="s">
        <v>227</v>
      </c>
      <c r="GH4" s="141">
        <v>46130</v>
      </c>
      <c r="GI4" s="142" t="s">
        <v>228</v>
      </c>
      <c r="GJ4" s="140" t="s">
        <v>229</v>
      </c>
      <c r="GK4" s="141">
        <v>46131</v>
      </c>
      <c r="GL4" s="145" t="s">
        <v>230</v>
      </c>
      <c r="GM4" s="146" t="s">
        <v>231</v>
      </c>
      <c r="GN4" s="232">
        <v>46132</v>
      </c>
      <c r="GO4" s="145" t="s">
        <v>232</v>
      </c>
      <c r="GP4" s="146" t="s">
        <v>233</v>
      </c>
      <c r="GQ4" s="141">
        <v>46133</v>
      </c>
      <c r="GR4" s="145" t="s">
        <v>234</v>
      </c>
      <c r="GS4" s="146" t="s">
        <v>235</v>
      </c>
      <c r="GT4" s="141">
        <v>46134</v>
      </c>
      <c r="GU4" s="145" t="s">
        <v>236</v>
      </c>
      <c r="GV4" s="146" t="s">
        <v>237</v>
      </c>
      <c r="GW4" s="141">
        <v>46135</v>
      </c>
      <c r="GX4" s="145" t="s">
        <v>238</v>
      </c>
      <c r="GY4" s="146" t="s">
        <v>239</v>
      </c>
      <c r="GZ4" s="141">
        <v>46136</v>
      </c>
      <c r="HA4" s="145" t="s">
        <v>240</v>
      </c>
      <c r="HB4" s="146" t="s">
        <v>241</v>
      </c>
      <c r="HC4" s="141">
        <v>46137</v>
      </c>
      <c r="HD4" s="145" t="s">
        <v>242</v>
      </c>
      <c r="HE4" s="146" t="s">
        <v>243</v>
      </c>
      <c r="HF4" s="141">
        <v>46138</v>
      </c>
      <c r="HG4" s="145" t="s">
        <v>244</v>
      </c>
      <c r="HH4" s="146" t="s">
        <v>245</v>
      </c>
      <c r="HI4" s="141">
        <v>46139</v>
      </c>
      <c r="HJ4" s="145" t="s">
        <v>246</v>
      </c>
      <c r="HK4" s="146" t="s">
        <v>247</v>
      </c>
      <c r="HL4" s="141">
        <v>46140</v>
      </c>
      <c r="HM4" s="145" t="s">
        <v>248</v>
      </c>
      <c r="HN4" s="146" t="s">
        <v>249</v>
      </c>
      <c r="HO4" s="141">
        <v>46141</v>
      </c>
      <c r="HP4" s="145" t="s">
        <v>250</v>
      </c>
      <c r="HQ4" s="146" t="s">
        <v>251</v>
      </c>
      <c r="HR4" s="141">
        <v>46142</v>
      </c>
      <c r="HS4" s="145" t="s">
        <v>252</v>
      </c>
      <c r="HT4" s="146">
        <v>123</v>
      </c>
      <c r="HU4" s="141" t="s">
        <v>315</v>
      </c>
      <c r="HV4" s="145">
        <v>124</v>
      </c>
      <c r="HW4" s="146" t="s">
        <v>253</v>
      </c>
      <c r="HX4" s="141">
        <v>46143</v>
      </c>
      <c r="HY4" s="145" t="s">
        <v>254</v>
      </c>
      <c r="HZ4" s="146" t="s">
        <v>255</v>
      </c>
      <c r="IA4" s="141">
        <v>46144</v>
      </c>
      <c r="IB4" s="145" t="s">
        <v>256</v>
      </c>
      <c r="IC4" s="146" t="s">
        <v>257</v>
      </c>
      <c r="ID4" s="141">
        <v>46145</v>
      </c>
      <c r="IE4" s="145" t="s">
        <v>258</v>
      </c>
      <c r="IF4" s="146" t="s">
        <v>259</v>
      </c>
      <c r="IG4" s="141">
        <v>46146</v>
      </c>
      <c r="IH4" s="145" t="s">
        <v>260</v>
      </c>
      <c r="II4" s="146" t="s">
        <v>261</v>
      </c>
      <c r="IJ4" s="141">
        <v>46147</v>
      </c>
      <c r="IK4" s="145" t="s">
        <v>262</v>
      </c>
      <c r="IL4" s="146" t="s">
        <v>263</v>
      </c>
      <c r="IM4" s="141">
        <v>46148</v>
      </c>
      <c r="IN4" s="145" t="s">
        <v>264</v>
      </c>
      <c r="IO4" s="146" t="s">
        <v>265</v>
      </c>
      <c r="IP4" s="232">
        <v>46149</v>
      </c>
      <c r="IQ4" s="145" t="s">
        <v>266</v>
      </c>
      <c r="IR4" s="146" t="s">
        <v>267</v>
      </c>
      <c r="IS4" s="141">
        <v>46150</v>
      </c>
      <c r="IT4" s="145" t="s">
        <v>268</v>
      </c>
      <c r="IU4" s="146" t="s">
        <v>269</v>
      </c>
      <c r="IV4" s="141">
        <v>46151</v>
      </c>
      <c r="IW4" s="145" t="s">
        <v>270</v>
      </c>
      <c r="IX4" s="146" t="s">
        <v>271</v>
      </c>
      <c r="IY4" s="141">
        <v>46152</v>
      </c>
      <c r="IZ4" s="145" t="s">
        <v>272</v>
      </c>
      <c r="JA4" s="146" t="s">
        <v>273</v>
      </c>
      <c r="JB4" s="141">
        <v>46153</v>
      </c>
      <c r="JC4" s="145" t="s">
        <v>274</v>
      </c>
      <c r="JD4" s="146" t="s">
        <v>275</v>
      </c>
      <c r="JE4" s="141">
        <v>46154</v>
      </c>
      <c r="JF4" s="145" t="s">
        <v>276</v>
      </c>
      <c r="JG4" s="146" t="s">
        <v>277</v>
      </c>
      <c r="JH4" s="141">
        <v>46155</v>
      </c>
      <c r="JI4" s="145" t="s">
        <v>278</v>
      </c>
      <c r="JJ4" s="146" t="s">
        <v>279</v>
      </c>
      <c r="JK4" s="141">
        <v>46156</v>
      </c>
      <c r="JL4" s="145" t="s">
        <v>280</v>
      </c>
      <c r="JM4" s="146" t="s">
        <v>281</v>
      </c>
      <c r="JN4" s="141">
        <v>46157</v>
      </c>
      <c r="JO4" s="145" t="s">
        <v>282</v>
      </c>
      <c r="JP4" s="146" t="s">
        <v>283</v>
      </c>
      <c r="JQ4" s="141">
        <v>46158</v>
      </c>
      <c r="JR4" s="145" t="s">
        <v>284</v>
      </c>
      <c r="JS4" s="146" t="s">
        <v>285</v>
      </c>
      <c r="JT4" s="141">
        <v>46159</v>
      </c>
      <c r="JU4" s="145" t="s">
        <v>286</v>
      </c>
      <c r="JV4" s="146" t="s">
        <v>287</v>
      </c>
      <c r="JW4" s="141">
        <v>46160</v>
      </c>
      <c r="JX4" s="145" t="s">
        <v>288</v>
      </c>
      <c r="JY4" s="146" t="s">
        <v>289</v>
      </c>
      <c r="JZ4" s="141">
        <v>46161</v>
      </c>
      <c r="KA4" s="145" t="s">
        <v>290</v>
      </c>
      <c r="KB4" s="146" t="s">
        <v>291</v>
      </c>
      <c r="KC4" s="141">
        <v>46162</v>
      </c>
      <c r="KD4" s="145" t="s">
        <v>292</v>
      </c>
      <c r="KE4" s="146" t="s">
        <v>293</v>
      </c>
      <c r="KF4" s="141">
        <v>46163</v>
      </c>
      <c r="KG4" s="145" t="s">
        <v>294</v>
      </c>
      <c r="KH4" s="146" t="s">
        <v>295</v>
      </c>
      <c r="KI4" s="141">
        <v>46164</v>
      </c>
      <c r="KJ4" s="145" t="s">
        <v>296</v>
      </c>
      <c r="KK4" s="146" t="s">
        <v>297</v>
      </c>
      <c r="KL4" s="141">
        <v>46165</v>
      </c>
      <c r="KM4" s="145" t="s">
        <v>298</v>
      </c>
      <c r="KN4" s="146" t="s">
        <v>299</v>
      </c>
      <c r="KO4" s="141">
        <v>46166</v>
      </c>
      <c r="KP4" s="145" t="s">
        <v>300</v>
      </c>
      <c r="KQ4" s="146" t="s">
        <v>301</v>
      </c>
      <c r="KR4" s="141">
        <v>46167</v>
      </c>
      <c r="KS4" s="145" t="s">
        <v>302</v>
      </c>
      <c r="KT4" s="146" t="s">
        <v>303</v>
      </c>
      <c r="KU4" s="141">
        <v>46168</v>
      </c>
      <c r="KV4" s="145" t="s">
        <v>304</v>
      </c>
      <c r="KW4" s="146" t="s">
        <v>305</v>
      </c>
      <c r="KX4" s="141">
        <v>46169</v>
      </c>
      <c r="KY4" s="145" t="s">
        <v>306</v>
      </c>
      <c r="KZ4" s="146" t="s">
        <v>307</v>
      </c>
      <c r="LA4" s="141">
        <v>46170</v>
      </c>
      <c r="LB4" s="145" t="s">
        <v>308</v>
      </c>
      <c r="LC4" s="146" t="s">
        <v>309</v>
      </c>
      <c r="LD4" s="141">
        <v>46171</v>
      </c>
      <c r="LE4" s="145" t="s">
        <v>310</v>
      </c>
      <c r="LF4" s="146" t="s">
        <v>311</v>
      </c>
      <c r="LG4" s="141">
        <v>46172</v>
      </c>
      <c r="LH4" s="145" t="s">
        <v>312</v>
      </c>
      <c r="LI4" s="146" t="s">
        <v>313</v>
      </c>
      <c r="LJ4" s="141">
        <v>46173</v>
      </c>
      <c r="LK4" s="147" t="s">
        <v>314</v>
      </c>
    </row>
    <row r="5" spans="1:323" s="13" customFormat="1" x14ac:dyDescent="0.2">
      <c r="A5" s="120" t="s">
        <v>22</v>
      </c>
      <c r="B5" s="148"/>
      <c r="C5" s="73"/>
      <c r="D5" s="90" t="s">
        <v>83</v>
      </c>
      <c r="E5" s="75"/>
      <c r="F5" s="74"/>
      <c r="G5" s="74"/>
      <c r="H5" s="74"/>
      <c r="I5" s="74"/>
      <c r="J5" s="76"/>
      <c r="K5" s="74"/>
      <c r="L5" s="74"/>
      <c r="M5" s="74"/>
      <c r="N5" s="74"/>
      <c r="O5" s="77"/>
      <c r="P5" s="74"/>
      <c r="Q5" s="91" t="s">
        <v>1</v>
      </c>
      <c r="R5" s="76" t="s">
        <v>21</v>
      </c>
      <c r="S5" s="74"/>
      <c r="T5" s="79"/>
      <c r="U5" s="88" t="s">
        <v>35</v>
      </c>
      <c r="V5" s="12"/>
      <c r="W5" s="72" t="s">
        <v>35</v>
      </c>
      <c r="X5" s="72" t="s">
        <v>35</v>
      </c>
      <c r="Y5" s="72" t="s">
        <v>35</v>
      </c>
      <c r="Z5" s="72" t="s">
        <v>35</v>
      </c>
      <c r="AA5" s="74" t="s">
        <v>35</v>
      </c>
      <c r="AB5" s="78" t="s">
        <v>51</v>
      </c>
      <c r="AC5" s="78" t="s">
        <v>1</v>
      </c>
      <c r="AD5" s="411"/>
      <c r="AE5" s="42" t="s">
        <v>2</v>
      </c>
      <c r="AF5" s="73"/>
      <c r="AG5" s="79"/>
      <c r="AH5" s="79"/>
      <c r="AI5" s="80"/>
      <c r="AJ5" s="89"/>
      <c r="AK5" s="226"/>
      <c r="AL5" s="12"/>
      <c r="AM5" s="12"/>
      <c r="AN5" s="12"/>
      <c r="AO5" s="12"/>
      <c r="AP5" s="12"/>
      <c r="AQ5" s="43" t="s">
        <v>84</v>
      </c>
      <c r="AR5" s="10" t="s">
        <v>16</v>
      </c>
      <c r="AS5" s="140"/>
      <c r="AT5" s="141" t="s">
        <v>94</v>
      </c>
      <c r="AU5" s="142"/>
      <c r="AV5" s="140"/>
      <c r="AW5" s="141" t="s">
        <v>96</v>
      </c>
      <c r="AX5" s="142"/>
      <c r="AY5" s="140"/>
      <c r="AZ5" s="141" t="s">
        <v>97</v>
      </c>
      <c r="BA5" s="142"/>
      <c r="BB5" s="140"/>
      <c r="BC5" s="141" t="s">
        <v>98</v>
      </c>
      <c r="BD5" s="142"/>
      <c r="BE5" s="140"/>
      <c r="BF5" s="141" t="s">
        <v>95</v>
      </c>
      <c r="BG5" s="142"/>
      <c r="BH5" s="140"/>
      <c r="BI5" s="141" t="s">
        <v>92</v>
      </c>
      <c r="BJ5" s="142"/>
      <c r="BK5" s="140"/>
      <c r="BL5" s="141" t="s">
        <v>93</v>
      </c>
      <c r="BM5" s="142"/>
      <c r="BN5" s="140"/>
      <c r="BO5" s="141" t="s">
        <v>94</v>
      </c>
      <c r="BP5" s="142"/>
      <c r="BQ5" s="140"/>
      <c r="BR5" s="141" t="s">
        <v>96</v>
      </c>
      <c r="BS5" s="142"/>
      <c r="BT5" s="140"/>
      <c r="BU5" s="141" t="s">
        <v>97</v>
      </c>
      <c r="BV5" s="142"/>
      <c r="BW5" s="140"/>
      <c r="BX5" s="141" t="s">
        <v>98</v>
      </c>
      <c r="BY5" s="142"/>
      <c r="BZ5" s="140"/>
      <c r="CA5" s="141" t="s">
        <v>95</v>
      </c>
      <c r="CB5" s="142"/>
      <c r="CC5" s="140"/>
      <c r="CD5" s="141" t="s">
        <v>92</v>
      </c>
      <c r="CE5" s="142"/>
      <c r="CF5" s="140"/>
      <c r="CG5" s="141" t="s">
        <v>93</v>
      </c>
      <c r="CH5" s="142"/>
      <c r="CI5" s="140"/>
      <c r="CJ5" s="141" t="s">
        <v>94</v>
      </c>
      <c r="CK5" s="142"/>
      <c r="CL5" s="140"/>
      <c r="CM5" s="141" t="s">
        <v>96</v>
      </c>
      <c r="CN5" s="142"/>
      <c r="CO5" s="140"/>
      <c r="CP5" s="141" t="s">
        <v>97</v>
      </c>
      <c r="CQ5" s="142"/>
      <c r="CR5" s="140"/>
      <c r="CS5" s="141" t="s">
        <v>98</v>
      </c>
      <c r="CT5" s="142"/>
      <c r="CU5" s="140"/>
      <c r="CV5" s="141" t="s">
        <v>95</v>
      </c>
      <c r="CW5" s="142"/>
      <c r="CX5" s="140"/>
      <c r="CY5" s="141" t="s">
        <v>92</v>
      </c>
      <c r="CZ5" s="142"/>
      <c r="DA5" s="140"/>
      <c r="DB5" s="141" t="s">
        <v>93</v>
      </c>
      <c r="DC5" s="142"/>
      <c r="DD5" s="140"/>
      <c r="DE5" s="141" t="s">
        <v>94</v>
      </c>
      <c r="DF5" s="142"/>
      <c r="DG5" s="140"/>
      <c r="DH5" s="141" t="s">
        <v>96</v>
      </c>
      <c r="DI5" s="142"/>
      <c r="DJ5" s="140"/>
      <c r="DK5" s="141" t="s">
        <v>97</v>
      </c>
      <c r="DL5" s="142"/>
      <c r="DM5" s="140"/>
      <c r="DN5" s="141" t="s">
        <v>98</v>
      </c>
      <c r="DO5" s="142"/>
      <c r="DP5" s="140"/>
      <c r="DQ5" s="141" t="s">
        <v>95</v>
      </c>
      <c r="DR5" s="142"/>
      <c r="DS5" s="140"/>
      <c r="DT5" s="141" t="s">
        <v>92</v>
      </c>
      <c r="DU5" s="142"/>
      <c r="DV5" s="140"/>
      <c r="DW5" s="141" t="s">
        <v>93</v>
      </c>
      <c r="DX5" s="142"/>
      <c r="DY5" s="140"/>
      <c r="DZ5" s="141" t="s">
        <v>94</v>
      </c>
      <c r="EA5" s="142"/>
      <c r="EB5" s="140"/>
      <c r="EC5" s="141" t="s">
        <v>96</v>
      </c>
      <c r="ED5" s="142"/>
      <c r="EE5" s="140"/>
      <c r="EF5" s="141" t="s">
        <v>97</v>
      </c>
      <c r="EG5" s="143"/>
      <c r="EH5" s="144"/>
      <c r="EI5" s="141" t="s">
        <v>98</v>
      </c>
      <c r="EJ5" s="142"/>
      <c r="EK5" s="140"/>
      <c r="EL5" s="141" t="s">
        <v>95</v>
      </c>
      <c r="EM5" s="142"/>
      <c r="EN5" s="140"/>
      <c r="EO5" s="141" t="s">
        <v>92</v>
      </c>
      <c r="EP5" s="142"/>
      <c r="EQ5" s="140"/>
      <c r="ER5" s="141" t="s">
        <v>93</v>
      </c>
      <c r="ES5" s="142"/>
      <c r="ET5" s="140"/>
      <c r="EU5" s="141" t="s">
        <v>94</v>
      </c>
      <c r="EV5" s="142"/>
      <c r="EW5" s="140"/>
      <c r="EX5" s="141" t="s">
        <v>96</v>
      </c>
      <c r="EY5" s="142"/>
      <c r="EZ5" s="140"/>
      <c r="FA5" s="141" t="s">
        <v>97</v>
      </c>
      <c r="FB5" s="142"/>
      <c r="FC5" s="140"/>
      <c r="FD5" s="141" t="s">
        <v>98</v>
      </c>
      <c r="FE5" s="142"/>
      <c r="FF5" s="140"/>
      <c r="FG5" s="141" t="s">
        <v>95</v>
      </c>
      <c r="FH5" s="142"/>
      <c r="FI5" s="140"/>
      <c r="FJ5" s="141" t="s">
        <v>92</v>
      </c>
      <c r="FK5" s="142"/>
      <c r="FL5" s="140"/>
      <c r="FM5" s="141" t="s">
        <v>93</v>
      </c>
      <c r="FN5" s="142"/>
      <c r="FO5" s="140"/>
      <c r="FP5" s="232" t="s">
        <v>94</v>
      </c>
      <c r="FQ5" s="142"/>
      <c r="FR5" s="140"/>
      <c r="FS5" s="141" t="s">
        <v>96</v>
      </c>
      <c r="FT5" s="142"/>
      <c r="FU5" s="140"/>
      <c r="FV5" s="141" t="s">
        <v>97</v>
      </c>
      <c r="FW5" s="142"/>
      <c r="FX5" s="140"/>
      <c r="FY5" s="141" t="s">
        <v>98</v>
      </c>
      <c r="FZ5" s="142"/>
      <c r="GA5" s="140"/>
      <c r="GB5" s="141" t="s">
        <v>95</v>
      </c>
      <c r="GC5" s="142"/>
      <c r="GD5" s="140"/>
      <c r="GE5" s="141" t="s">
        <v>92</v>
      </c>
      <c r="GF5" s="142"/>
      <c r="GG5" s="140"/>
      <c r="GH5" s="141" t="s">
        <v>93</v>
      </c>
      <c r="GI5" s="142"/>
      <c r="GJ5" s="140"/>
      <c r="GK5" s="141" t="s">
        <v>94</v>
      </c>
      <c r="GL5" s="145"/>
      <c r="GM5" s="146"/>
      <c r="GN5" s="232" t="s">
        <v>96</v>
      </c>
      <c r="GO5" s="145"/>
      <c r="GP5" s="146"/>
      <c r="GQ5" s="141" t="s">
        <v>97</v>
      </c>
      <c r="GR5" s="145"/>
      <c r="GS5" s="146"/>
      <c r="GT5" s="141" t="s">
        <v>98</v>
      </c>
      <c r="GU5" s="145"/>
      <c r="GV5" s="146"/>
      <c r="GW5" s="141" t="s">
        <v>95</v>
      </c>
      <c r="GX5" s="145"/>
      <c r="GY5" s="146"/>
      <c r="GZ5" s="141" t="s">
        <v>92</v>
      </c>
      <c r="HA5" s="145"/>
      <c r="HB5" s="146"/>
      <c r="HC5" s="141" t="s">
        <v>93</v>
      </c>
      <c r="HD5" s="145"/>
      <c r="HE5" s="146"/>
      <c r="HF5" s="141" t="s">
        <v>94</v>
      </c>
      <c r="HG5" s="145"/>
      <c r="HH5" s="146"/>
      <c r="HI5" s="141" t="s">
        <v>96</v>
      </c>
      <c r="HJ5" s="145"/>
      <c r="HK5" s="146"/>
      <c r="HL5" s="141" t="s">
        <v>97</v>
      </c>
      <c r="HM5" s="145"/>
      <c r="HN5" s="146"/>
      <c r="HO5" s="141" t="s">
        <v>98</v>
      </c>
      <c r="HP5" s="145"/>
      <c r="HQ5" s="146"/>
      <c r="HR5" s="141" t="s">
        <v>95</v>
      </c>
      <c r="HS5" s="145"/>
      <c r="HT5" s="146"/>
      <c r="HU5" s="141" t="s">
        <v>315</v>
      </c>
      <c r="HV5" s="145"/>
      <c r="HW5" s="146"/>
      <c r="HX5" s="141" t="s">
        <v>92</v>
      </c>
      <c r="HY5" s="145"/>
      <c r="HZ5" s="146"/>
      <c r="IA5" s="141" t="s">
        <v>538</v>
      </c>
      <c r="IB5" s="145"/>
      <c r="IC5" s="146"/>
      <c r="ID5" s="141" t="s">
        <v>94</v>
      </c>
      <c r="IE5" s="145"/>
      <c r="IF5" s="146"/>
      <c r="IG5" s="141" t="s">
        <v>93</v>
      </c>
      <c r="IH5" s="145"/>
      <c r="II5" s="146"/>
      <c r="IJ5" s="141" t="s">
        <v>93</v>
      </c>
      <c r="IK5" s="145"/>
      <c r="IL5" s="146"/>
      <c r="IM5" s="141" t="s">
        <v>93</v>
      </c>
      <c r="IN5" s="145"/>
      <c r="IO5" s="146"/>
      <c r="IP5" s="232" t="s">
        <v>95</v>
      </c>
      <c r="IQ5" s="145"/>
      <c r="IR5" s="146"/>
      <c r="IS5" s="141" t="s">
        <v>92</v>
      </c>
      <c r="IT5" s="145"/>
      <c r="IU5" s="146"/>
      <c r="IV5" s="141" t="s">
        <v>93</v>
      </c>
      <c r="IW5" s="145"/>
      <c r="IX5" s="146"/>
      <c r="IY5" s="141" t="s">
        <v>94</v>
      </c>
      <c r="IZ5" s="145"/>
      <c r="JA5" s="146"/>
      <c r="JB5" s="141" t="s">
        <v>96</v>
      </c>
      <c r="JC5" s="145"/>
      <c r="JD5" s="146"/>
      <c r="JE5" s="141" t="s">
        <v>97</v>
      </c>
      <c r="JF5" s="145"/>
      <c r="JG5" s="146"/>
      <c r="JH5" s="141" t="s">
        <v>98</v>
      </c>
      <c r="JI5" s="145"/>
      <c r="JJ5" s="146"/>
      <c r="JK5" s="141" t="s">
        <v>95</v>
      </c>
      <c r="JL5" s="145"/>
      <c r="JM5" s="146"/>
      <c r="JN5" s="141" t="s">
        <v>92</v>
      </c>
      <c r="JO5" s="145"/>
      <c r="JP5" s="146"/>
      <c r="JQ5" s="141" t="s">
        <v>93</v>
      </c>
      <c r="JR5" s="145"/>
      <c r="JS5" s="146"/>
      <c r="JT5" s="141" t="s">
        <v>94</v>
      </c>
      <c r="JU5" s="145"/>
      <c r="JV5" s="146"/>
      <c r="JW5" s="141" t="s">
        <v>96</v>
      </c>
      <c r="JX5" s="145"/>
      <c r="JY5" s="146"/>
      <c r="JZ5" s="141" t="s">
        <v>97</v>
      </c>
      <c r="KA5" s="145"/>
      <c r="KB5" s="146"/>
      <c r="KC5" s="141" t="s">
        <v>98</v>
      </c>
      <c r="KD5" s="145"/>
      <c r="KE5" s="146"/>
      <c r="KF5" s="141" t="s">
        <v>95</v>
      </c>
      <c r="KG5" s="145"/>
      <c r="KH5" s="146"/>
      <c r="KI5" s="141" t="s">
        <v>92</v>
      </c>
      <c r="KJ5" s="145"/>
      <c r="KK5" s="146"/>
      <c r="KL5" s="141" t="s">
        <v>93</v>
      </c>
      <c r="KM5" s="145"/>
      <c r="KN5" s="146"/>
      <c r="KO5" s="141" t="s">
        <v>94</v>
      </c>
      <c r="KP5" s="145"/>
      <c r="KQ5" s="146"/>
      <c r="KR5" s="141" t="s">
        <v>96</v>
      </c>
      <c r="KS5" s="145"/>
      <c r="KT5" s="146"/>
      <c r="KU5" s="141" t="s">
        <v>97</v>
      </c>
      <c r="KV5" s="145"/>
      <c r="KW5" s="146"/>
      <c r="KX5" s="141" t="s">
        <v>98</v>
      </c>
      <c r="KY5" s="145"/>
      <c r="KZ5" s="146"/>
      <c r="LA5" s="141" t="s">
        <v>95</v>
      </c>
      <c r="LB5" s="145"/>
      <c r="LC5" s="146"/>
      <c r="LD5" s="141" t="s">
        <v>92</v>
      </c>
      <c r="LE5" s="145"/>
      <c r="LF5" s="146"/>
      <c r="LG5" s="141" t="s">
        <v>93</v>
      </c>
      <c r="LH5" s="145"/>
      <c r="LI5" s="146"/>
      <c r="LJ5" s="141" t="s">
        <v>94</v>
      </c>
      <c r="LK5" s="147"/>
    </row>
    <row r="6" spans="1:323" x14ac:dyDescent="0.2">
      <c r="A6" s="120" t="s">
        <v>22</v>
      </c>
      <c r="B6" s="166" t="str">
        <f>IFERROR(VLOOKUP($D6,#REF!,5,FALSE),"-")</f>
        <v>-</v>
      </c>
      <c r="C6" s="166" t="str">
        <f>IFERROR(VLOOKUP($D6,#REF!,6,FALSE),"-")</f>
        <v>-</v>
      </c>
      <c r="D6" s="550"/>
      <c r="E6" s="167" t="str">
        <f>IFERROR(VLOOKUP($D6,#REF!,17,FALSE),"-")</f>
        <v>-</v>
      </c>
      <c r="F6" s="168" t="str">
        <f>IFERROR(VLOOKUP($D6,#REF!,18,FALSE),"-")</f>
        <v>-</v>
      </c>
      <c r="G6" s="168" t="str">
        <f>IFERROR(VLOOKUP($D6,#REF!,19,FALSE),"-")</f>
        <v>-</v>
      </c>
      <c r="H6" s="168" t="str">
        <f>IFERROR(VLOOKUP($D6,#REF!,20,FALSE),"-")</f>
        <v>-</v>
      </c>
      <c r="I6" s="168" t="str">
        <f>IFERROR(VLOOKUP($D6,#REF!,21,FALSE),"-")</f>
        <v>-</v>
      </c>
      <c r="J6" s="169" t="str">
        <f>IFERROR(VLOOKUP($D6,#REF!,22,FALSE),"-")</f>
        <v>-</v>
      </c>
      <c r="K6" s="168" t="str">
        <f>IFERROR(VLOOKUP($D6,#REF!,8,FALSE),"-")</f>
        <v>-</v>
      </c>
      <c r="L6" s="168" t="str">
        <f>IFERROR(VLOOKUP($D6,#REF!,9,FALSE),"-")</f>
        <v>-</v>
      </c>
      <c r="M6" s="168" t="str">
        <f>IFERROR(VLOOKUP($D6,#REF!,10,FALSE),"-")</f>
        <v>-</v>
      </c>
      <c r="N6" s="168" t="str">
        <f>IFERROR(VLOOKUP($D6,#REF!,11,FALSE),"-")</f>
        <v>-</v>
      </c>
      <c r="O6" s="169" t="str">
        <f>IFERROR(VLOOKUP($D6,#REF!,13,FALSE),"-")</f>
        <v>-</v>
      </c>
      <c r="P6" s="168" t="str">
        <f>IFERROR(VLOOKUP($D6,#REF!,15,FALSE),"-")</f>
        <v>-</v>
      </c>
      <c r="Q6" s="170" t="str">
        <f>IFERROR((VLOOKUP($D6,#REF!,16,FALSE)*J6),"-")</f>
        <v>-</v>
      </c>
      <c r="R6" s="170" t="str">
        <f>IFERROR(VLOOKUP($D6,#REF!,107,FALSE),"-")</f>
        <v>-</v>
      </c>
      <c r="S6" s="168" t="str">
        <f>IFERROR(VLOOKUP($D6,#REF!,26,FALSE),"-")</f>
        <v>-</v>
      </c>
      <c r="T6" s="171" t="str">
        <f>IFERROR(VLOOKUP($D6,#REF!,23,FALSE),"-")</f>
        <v>-</v>
      </c>
      <c r="U6" s="172"/>
      <c r="V6" s="5" t="str">
        <f>IFERROR(MONTH(Y6)," ")</f>
        <v xml:space="preserve"> </v>
      </c>
      <c r="W6" s="172" t="str">
        <f>IFERROR(VLOOKUP($D6,#REF!,25,FALSE),"-")</f>
        <v>-</v>
      </c>
      <c r="X6" s="172" t="str">
        <f>IFERROR(VLOOKUP($D6,#REF!,32,FALSE),"-")</f>
        <v>-</v>
      </c>
      <c r="Y6" s="172" t="str">
        <f>IFERROR(VLOOKUP($D6,#REF!,33,FALSE),"-")</f>
        <v>-</v>
      </c>
      <c r="Z6" s="172">
        <f>IFERROR(IF(COUNT($AT6:$LG6),INDEX($AT$4:$LG$4,MATCH(0,INDEX(0/($AT6:$LG6),),0)),"-"),"-")</f>
        <v>46083</v>
      </c>
      <c r="AA6" s="173" t="str">
        <f>IFERROR(VLOOKUP($D6,#REF!,2,FALSE),"-")</f>
        <v>-</v>
      </c>
      <c r="AB6" s="174" t="str">
        <f>IFERROR(VLOOKUP($D6,#REF!,108,FALSE),"-")</f>
        <v>-</v>
      </c>
      <c r="AC6" s="175">
        <f>SUM(AT6:LH6)</f>
        <v>16540</v>
      </c>
      <c r="AD6" s="410" t="str">
        <f>IFERROR(VLOOKUP($D6,#REF!,27,FALSE),"-")&amp;"　"&amp;IFERROR(VLOOKUP($D6,#REF!,28,FALSE),"-")&amp;"　"&amp;IFERROR(VLOOKUP($D6,#REF!,29,FALSE),"-")</f>
        <v>-　-　-</v>
      </c>
      <c r="AE6" s="154"/>
      <c r="AF6" s="176" t="str">
        <f>IFERROR(VLOOKUP($D6,#REF!,94,FALSE),"-")</f>
        <v>-</v>
      </c>
      <c r="AG6" s="177" t="str">
        <f>IFERROR(VLOOKUP($D6,#REF!,2,FALSE),"-")</f>
        <v>-</v>
      </c>
      <c r="AH6" s="177" t="str">
        <f>IFERROR(VLOOKUP($D6,#REF!,3,FALSE),"-")</f>
        <v>-</v>
      </c>
      <c r="AI6" s="177" t="str">
        <f>IFERROR(VLOOKUP($D6,#REF!,31,FALSE),"-")</f>
        <v>-</v>
      </c>
      <c r="AJ6" s="177" t="str">
        <f>IFERROR(VLOOKUP($D6,#REF!,12,FALSE),"-")</f>
        <v>-</v>
      </c>
      <c r="AK6" s="168" t="str">
        <f>IFERROR(VLOOKUP($D6,#REF!,24,FALSE),"-")</f>
        <v>-</v>
      </c>
      <c r="AL6" s="3"/>
      <c r="AM6" s="3"/>
      <c r="AN6" s="3"/>
      <c r="AO6" s="3"/>
      <c r="AP6" s="3"/>
      <c r="AQ6" s="43" t="s">
        <v>84</v>
      </c>
      <c r="AR6" s="81" t="s">
        <v>352</v>
      </c>
      <c r="AS6" s="105"/>
      <c r="AT6" s="106">
        <f>SUMIF($AH$10:$AH$93,$AR$6,AT$10:AT$93)</f>
        <v>0</v>
      </c>
      <c r="AU6" s="104"/>
      <c r="AV6" s="105"/>
      <c r="AW6" s="106">
        <f>SUMIF($AH$10:$AH$93,$AR$6,AW$10:AW$93)</f>
        <v>90</v>
      </c>
      <c r="AX6" s="104"/>
      <c r="AY6" s="105"/>
      <c r="AZ6" s="106">
        <f>SUMIF($AH$10:$AH$93,$AR$6,AZ$10:AZ$93)</f>
        <v>0</v>
      </c>
      <c r="BA6" s="104"/>
      <c r="BB6" s="105"/>
      <c r="BC6" s="106">
        <f>SUMIF($AH$10:$AH$93,$AR$6,BC$10:BC$93)</f>
        <v>0</v>
      </c>
      <c r="BD6" s="104"/>
      <c r="BE6" s="105"/>
      <c r="BF6" s="106">
        <f>SUMIF($AH$10:$AH$93,$AR$6,BF$10:BF$93)</f>
        <v>0</v>
      </c>
      <c r="BG6" s="104"/>
      <c r="BH6" s="105"/>
      <c r="BI6" s="106">
        <f>SUMIF($AH$10:$AH$93,$AR$6,BI$10:BI$93)</f>
        <v>0</v>
      </c>
      <c r="BJ6" s="104"/>
      <c r="BK6" s="105"/>
      <c r="BL6" s="106">
        <f>SUMIF($AH$10:$AH$93,$AR$6,BL$10:BL$93)</f>
        <v>0</v>
      </c>
      <c r="BM6" s="104"/>
      <c r="BN6" s="105"/>
      <c r="BO6" s="106">
        <f>SUMIF($AH$10:$AH$93,$AR$6,BO$10:BO$93)</f>
        <v>0</v>
      </c>
      <c r="BP6" s="104"/>
      <c r="BQ6" s="105"/>
      <c r="BR6" s="106">
        <f>SUMIF($AH$10:$AH$93,$AR$6,BR$10:BR$93)</f>
        <v>0</v>
      </c>
      <c r="BS6" s="104"/>
      <c r="BT6" s="105"/>
      <c r="BU6" s="106">
        <f>SUMIF($AH$10:$AH$93,$AR$6,BU$10:BU$93)</f>
        <v>0</v>
      </c>
      <c r="BV6" s="104"/>
      <c r="BW6" s="105"/>
      <c r="BX6" s="106">
        <f>SUMIF($AH$10:$AH$93,$AR$6,BX$10:BX$93)</f>
        <v>1200</v>
      </c>
      <c r="BY6" s="104"/>
      <c r="BZ6" s="105"/>
      <c r="CA6" s="106">
        <f>SUMIF($AH$10:$AH$93,$AR$6,CA$10:CA$93)</f>
        <v>0</v>
      </c>
      <c r="CB6" s="104"/>
      <c r="CC6" s="105"/>
      <c r="CD6" s="106">
        <f>SUMIF($AH$10:$AH$93,$AR$6,CD$10:CD$93)</f>
        <v>1450</v>
      </c>
      <c r="CE6" s="104"/>
      <c r="CF6" s="105"/>
      <c r="CG6" s="106">
        <f>SUMIF($AH$10:$AH$93,$AR$6,CG$10:CG$93)</f>
        <v>0</v>
      </c>
      <c r="CH6" s="104"/>
      <c r="CI6" s="105"/>
      <c r="CJ6" s="106">
        <f>SUMIF($AH$10:$AH$93,$AR$6,CJ$10:CJ$93)</f>
        <v>0</v>
      </c>
      <c r="CK6" s="104"/>
      <c r="CL6" s="105"/>
      <c r="CM6" s="106">
        <f>SUMIF($AH$10:$AH$93,$AR$6,CM$10:CM$93)</f>
        <v>0</v>
      </c>
      <c r="CN6" s="104"/>
      <c r="CO6" s="105"/>
      <c r="CP6" s="106">
        <f>SUMIF($AH$10:$AH$93,$AR$6,CP$10:CP$93)</f>
        <v>0</v>
      </c>
      <c r="CQ6" s="104"/>
      <c r="CR6" s="105"/>
      <c r="CS6" s="106">
        <f>SUMIF($AH$10:$AH$93,$AR$6,CS$10:CS$93)</f>
        <v>0</v>
      </c>
      <c r="CT6" s="104"/>
      <c r="CU6" s="105"/>
      <c r="CV6" s="106">
        <f>SUMIF($AH$10:$AH$93,$AR$6,CV$10:CV$93)</f>
        <v>0</v>
      </c>
      <c r="CW6" s="104"/>
      <c r="CX6" s="105"/>
      <c r="CY6" s="106">
        <f>SUMIF($AH$10:$AH$93,$AR$6,CY$10:CY$93)</f>
        <v>0</v>
      </c>
      <c r="CZ6" s="104"/>
      <c r="DA6" s="105"/>
      <c r="DB6" s="106">
        <f>SUMIF($AH$10:$AH$93,$AR$6,DB$10:DB$93)</f>
        <v>0</v>
      </c>
      <c r="DC6" s="104"/>
      <c r="DD6" s="105"/>
      <c r="DE6" s="106">
        <f>SUMIF($AH$10:$AH$93,$AR$6,DE$10:DE$93)</f>
        <v>0</v>
      </c>
      <c r="DF6" s="104"/>
      <c r="DG6" s="105"/>
      <c r="DH6" s="106">
        <f>SUMIF($AH$10:$AH$93,$AR$6,DH$10:DH$93)</f>
        <v>0</v>
      </c>
      <c r="DI6" s="104"/>
      <c r="DJ6" s="105"/>
      <c r="DK6" s="106">
        <f>SUMIF($AH$10:$AH$93,$AR$6,DK$10:DK$93)</f>
        <v>0</v>
      </c>
      <c r="DL6" s="104"/>
      <c r="DM6" s="105"/>
      <c r="DN6" s="106">
        <f>SUMIF($AH$10:$AH$93,$AR$6,DN$10:DN$93)</f>
        <v>2300</v>
      </c>
      <c r="DO6" s="104"/>
      <c r="DP6" s="105"/>
      <c r="DQ6" s="106">
        <f>SUMIF($AH$10:$AH$93,$AR$6,DQ$10:DQ$93)</f>
        <v>0</v>
      </c>
      <c r="DR6" s="104"/>
      <c r="DS6" s="105"/>
      <c r="DT6" s="106">
        <f>SUMIF($AH$10:$AH$93,$AR$6,DT$10:DT$93)</f>
        <v>0</v>
      </c>
      <c r="DU6" s="104"/>
      <c r="DV6" s="105"/>
      <c r="DW6" s="106">
        <f>SUMIF($AH$10:$AH$93,$AR$6,DW$10:DW$93)</f>
        <v>0</v>
      </c>
      <c r="DX6" s="104"/>
      <c r="DY6" s="105"/>
      <c r="DZ6" s="106">
        <f>SUMIF($AH$10:$AH$93,$AR$6,DZ$10:DZ$93)</f>
        <v>0</v>
      </c>
      <c r="EA6" s="104"/>
      <c r="EB6" s="105"/>
      <c r="EC6" s="106">
        <f>SUMIF($AH$10:$AH$93,$AR$6,EC$10:EC$93)</f>
        <v>0</v>
      </c>
      <c r="ED6" s="104"/>
      <c r="EE6" s="105"/>
      <c r="EF6" s="106">
        <f>SUMIF($AH$10:$AH$93,$AR$6,EF$10:EF$93)</f>
        <v>0</v>
      </c>
      <c r="EG6" s="104"/>
      <c r="EH6" s="105"/>
      <c r="EI6" s="106">
        <f>SUMIF($AH$10:$AH$93,$AR$6,EI$10:EI$93)</f>
        <v>4000</v>
      </c>
      <c r="EJ6" s="104"/>
      <c r="EK6" s="105"/>
      <c r="EL6" s="106">
        <f>SUMIF($AH$10:$AH$93,$AR$6,EL$10:EL$93)</f>
        <v>0</v>
      </c>
      <c r="EM6" s="104"/>
      <c r="EN6" s="105"/>
      <c r="EO6" s="106">
        <f>SUMIF($AH$10:$AH$93,$AR$6,EO$10:EO$93)</f>
        <v>0</v>
      </c>
      <c r="EP6" s="104"/>
      <c r="EQ6" s="105"/>
      <c r="ER6" s="106">
        <f>SUMIF($AH$10:$AH$93,$AR$6,ER$10:ER$93)</f>
        <v>0</v>
      </c>
      <c r="ES6" s="104"/>
      <c r="ET6" s="105"/>
      <c r="EU6" s="106">
        <f>SUMIF($AH$10:$AH$93,$AR$6,EU$10:EU$93)</f>
        <v>0</v>
      </c>
      <c r="EV6" s="104"/>
      <c r="EW6" s="105"/>
      <c r="EX6" s="106">
        <f>SUMIF($AH$10:$AH$93,$AR$6,EX$10:EX$93)</f>
        <v>0</v>
      </c>
      <c r="EY6" s="104"/>
      <c r="EZ6" s="105"/>
      <c r="FA6" s="106">
        <f>SUMIF($AH$10:$AH$93,$AR$6,FA$10:FA$93)</f>
        <v>0</v>
      </c>
      <c r="FB6" s="104"/>
      <c r="FC6" s="105"/>
      <c r="FD6" s="106">
        <f>SUMIF($AH$10:$AH$93,$AR$6,FD$10:FD$93)</f>
        <v>0</v>
      </c>
      <c r="FE6" s="104"/>
      <c r="FF6" s="105"/>
      <c r="FG6" s="106">
        <f>SUMIF($AH$10:$AH$93,$AR$6,FG$10:FG$93)</f>
        <v>0</v>
      </c>
      <c r="FH6" s="104"/>
      <c r="FI6" s="105"/>
      <c r="FJ6" s="106">
        <f>SUMIF($AH$10:$AH$93,$AR$6,FJ$10:FJ$93)</f>
        <v>0</v>
      </c>
      <c r="FK6" s="104"/>
      <c r="FL6" s="105"/>
      <c r="FM6" s="106">
        <f>SUMIF($AH$10:$AH$93,$AR$6,FM$10:FM$93)</f>
        <v>0</v>
      </c>
      <c r="FN6" s="104"/>
      <c r="FO6" s="105"/>
      <c r="FP6" s="106">
        <f>SUMIF($AH$10:$AH$93,$AR$6,FP$10:FP$93)</f>
        <v>0</v>
      </c>
      <c r="FQ6" s="104"/>
      <c r="FR6" s="105"/>
      <c r="FS6" s="106">
        <f>SUMIF($AH$10:$AH$93,$AR$6,FS$10:FS$93)</f>
        <v>0</v>
      </c>
      <c r="FT6" s="104"/>
      <c r="FU6" s="105"/>
      <c r="FV6" s="106">
        <f>SUMIF($AH$10:$AH$93,$AR$6,FV$10:FV$93)</f>
        <v>0</v>
      </c>
      <c r="FW6" s="104"/>
      <c r="FX6" s="105"/>
      <c r="FY6" s="106">
        <f>SUMIF($AH$10:$AH$93,$AR$6,FY$10:FY$93)</f>
        <v>0</v>
      </c>
      <c r="FZ6" s="104"/>
      <c r="GA6" s="105"/>
      <c r="GB6" s="106">
        <f>SUMIF($AH$10:$AH$93,$AR$6,GB$10:GB$93)</f>
        <v>2500</v>
      </c>
      <c r="GC6" s="104"/>
      <c r="GD6" s="105"/>
      <c r="GE6" s="106">
        <f>SUMIF($AH$10:$AH$93,$AR$6,GE$10:GE$93)</f>
        <v>0</v>
      </c>
      <c r="GF6" s="104"/>
      <c r="GG6" s="105"/>
      <c r="GH6" s="106">
        <f>SUMIF($AH$10:$AH$93,$AR$6,GH$10:GH$93)</f>
        <v>0</v>
      </c>
      <c r="GI6" s="104"/>
      <c r="GJ6" s="105"/>
      <c r="GK6" s="106">
        <f>SUMIF($AH$10:$AH$93,$AR$6,GK$10:GK$93)</f>
        <v>0</v>
      </c>
      <c r="GL6" s="104"/>
      <c r="GM6" s="105"/>
      <c r="GN6" s="106">
        <f>SUMIF($AH$10:$AH$93,$AR$6,GN$10:GN$93)</f>
        <v>0</v>
      </c>
      <c r="GO6" s="104"/>
      <c r="GP6" s="105"/>
      <c r="GQ6" s="106">
        <f>SUMIF($AH$10:$AH$93,$AR$6,GQ$10:GQ$93)</f>
        <v>0</v>
      </c>
      <c r="GR6" s="104"/>
      <c r="GS6" s="105"/>
      <c r="GT6" s="106">
        <f>SUMIF($AH$10:$AH$93,$AR$6,GT$10:GT$93)</f>
        <v>0</v>
      </c>
      <c r="GU6" s="104"/>
      <c r="GV6" s="105"/>
      <c r="GW6" s="106">
        <f>SUMIF($AH$10:$AH$93,$AR$6,GW$10:GW$93)</f>
        <v>2700</v>
      </c>
      <c r="GX6" s="104"/>
      <c r="GY6" s="105"/>
      <c r="GZ6" s="106">
        <f>SUMIF($AH$10:$AH$93,$AR$6,GZ$10:GZ$93)</f>
        <v>0</v>
      </c>
      <c r="HA6" s="104"/>
      <c r="HB6" s="105"/>
      <c r="HC6" s="106">
        <f>SUMIF($AH$10:$AH$93,$AR$6,HC$10:HC$93)</f>
        <v>0</v>
      </c>
      <c r="HD6" s="104"/>
      <c r="HE6" s="105"/>
      <c r="HF6" s="106">
        <f>SUMIF($AH$10:$AH$93,$AR$6,HF$10:HF$93)</f>
        <v>0</v>
      </c>
      <c r="HG6" s="104"/>
      <c r="HH6" s="105"/>
      <c r="HI6" s="106">
        <f>SUMIF($AH$10:$AH$93,$AR$6,HI$10:HI$93)</f>
        <v>0</v>
      </c>
      <c r="HJ6" s="104"/>
      <c r="HK6" s="105"/>
      <c r="HL6" s="106">
        <f>SUMIF($AH$10:$AH$93,$AR$6,HL$10:HL$93)</f>
        <v>2300</v>
      </c>
      <c r="HM6" s="104"/>
      <c r="HN6" s="105"/>
      <c r="HO6" s="106">
        <f>SUMIF($AH$10:$AH$93,$AR$6,HO$10:HO$93)</f>
        <v>0</v>
      </c>
      <c r="HP6" s="104"/>
      <c r="HQ6" s="105"/>
      <c r="HR6" s="106">
        <f>SUMIF($AH$10:$AH$93,$AR$6,HR$10:HR$93)</f>
        <v>0</v>
      </c>
      <c r="HS6" s="104"/>
      <c r="HT6" s="105"/>
      <c r="HU6" s="106">
        <f>SUMIF($AH$10:$AH$93,$AR$6,HU$10:HU$93)</f>
        <v>0</v>
      </c>
      <c r="HV6" s="104"/>
      <c r="HW6" s="105"/>
      <c r="HX6" s="106">
        <f>SUMIF($AH$10:$AH$93,$AR$6,HX$10:HX$93)</f>
        <v>0</v>
      </c>
      <c r="HY6" s="104"/>
      <c r="HZ6" s="105"/>
      <c r="IA6" s="106">
        <f>SUMIF($AH$10:$AH$93,$AR$6,IA$10:IA$93)</f>
        <v>0</v>
      </c>
      <c r="IB6" s="104"/>
      <c r="IC6" s="105"/>
      <c r="ID6" s="106">
        <f>SUMIF($AH$10:$AH$93,$AR$6,ID$10:ID$93)</f>
        <v>0</v>
      </c>
      <c r="IE6" s="104"/>
      <c r="IF6" s="105"/>
      <c r="IG6" s="106">
        <f>SUMIF($AH$10:$AH$93,$AR$6,IG$10:IG$93)</f>
        <v>0</v>
      </c>
      <c r="IH6" s="104"/>
      <c r="II6" s="105"/>
      <c r="IJ6" s="106">
        <f>SUMIF($AH$10:$AH$93,$AR$6,IJ$10:IJ$93)</f>
        <v>0</v>
      </c>
      <c r="IK6" s="104"/>
      <c r="IL6" s="105"/>
      <c r="IM6" s="106">
        <f>SUMIF($AH$10:$AH$93,$AR$6,IM$10:IM$93)</f>
        <v>0</v>
      </c>
      <c r="IN6" s="104"/>
      <c r="IO6" s="105"/>
      <c r="IP6" s="106">
        <f>SUMIF($AH$10:$AH$93,$AR$6,IP$10:IP$93)</f>
        <v>0</v>
      </c>
      <c r="IQ6" s="104"/>
      <c r="IR6" s="105"/>
      <c r="IS6" s="106">
        <f>SUMIF($AH$10:$AH$93,$AR$6,IS$10:IS$93)</f>
        <v>0</v>
      </c>
      <c r="IT6" s="104"/>
      <c r="IU6" s="105"/>
      <c r="IV6" s="106">
        <f>SUMIF($AH$10:$AH$93,$AR$6,IV$10:IV$93)</f>
        <v>0</v>
      </c>
      <c r="IW6" s="104"/>
      <c r="IX6" s="105"/>
      <c r="IY6" s="106">
        <f>SUMIF($AH$10:$AH$93,$AR$6,IY$10:IY$93)</f>
        <v>0</v>
      </c>
      <c r="IZ6" s="104"/>
      <c r="JA6" s="105"/>
      <c r="JB6" s="106">
        <f>SUMIF($AH$10:$AH$93,$AR$6,JB$10:JB$93)</f>
        <v>0</v>
      </c>
      <c r="JC6" s="104"/>
      <c r="JD6" s="105"/>
      <c r="JE6" s="106">
        <f>SUMIF($AH$10:$AH$93,$AR$6,JE$10:JE$93)</f>
        <v>0</v>
      </c>
      <c r="JF6" s="104"/>
      <c r="JG6" s="105"/>
      <c r="JH6" s="106">
        <f>SUMIF($AH$10:$AH$93,$AR$6,JH$10:JH$93)</f>
        <v>0</v>
      </c>
      <c r="JI6" s="104"/>
      <c r="JJ6" s="105"/>
      <c r="JK6" s="106">
        <f>SUMIF($AH$10:$AH$93,$AR$6,JK$10:JK$93)</f>
        <v>0</v>
      </c>
      <c r="JL6" s="104"/>
      <c r="JM6" s="105"/>
      <c r="JN6" s="106">
        <f>SUMIF($AH$10:$AH$93,$AR$6,JN$10:JN$93)</f>
        <v>0</v>
      </c>
      <c r="JO6" s="104"/>
      <c r="JP6" s="105"/>
      <c r="JQ6" s="106">
        <f>SUMIF($AH$10:$AH$93,$AR$6,JQ$10:JQ$93)</f>
        <v>0</v>
      </c>
      <c r="JR6" s="104"/>
      <c r="JS6" s="105"/>
      <c r="JT6" s="106">
        <f>SUMIF($AH$10:$AH$93,$AR$6,JT$10:JT$93)</f>
        <v>0</v>
      </c>
      <c r="JU6" s="104"/>
      <c r="JV6" s="105"/>
      <c r="JW6" s="106">
        <f>SUMIF($AH$10:$AH$93,$AR$6,JW$10:JW$93)</f>
        <v>0</v>
      </c>
      <c r="JX6" s="104"/>
      <c r="JY6" s="105"/>
      <c r="JZ6" s="106">
        <f>SUMIF($AH$10:$AH$93,$AR$6,JZ$10:JZ$93)</f>
        <v>0</v>
      </c>
      <c r="KA6" s="104"/>
      <c r="KB6" s="105"/>
      <c r="KC6" s="106">
        <f>SUMIF($AH$10:$AH$93,$AR$6,KC$10:KC$93)</f>
        <v>0</v>
      </c>
      <c r="KD6" s="104"/>
      <c r="KE6" s="105"/>
      <c r="KF6" s="106">
        <f>SUMIF($AH$10:$AH$93,$AR$6,KF$10:KF$93)</f>
        <v>0</v>
      </c>
      <c r="KG6" s="104"/>
      <c r="KH6" s="105"/>
      <c r="KI6" s="106">
        <f>SUMIF($AH$10:$AH$93,$AR$6,KI$10:KI$93)</f>
        <v>0</v>
      </c>
      <c r="KJ6" s="104"/>
      <c r="KK6" s="105"/>
      <c r="KL6" s="106">
        <f>SUMIF($AH$10:$AH$93,$AR$6,KL$10:KL$93)</f>
        <v>0</v>
      </c>
      <c r="KM6" s="104"/>
      <c r="KN6" s="105"/>
      <c r="KO6" s="106">
        <f>SUMIF($AH$10:$AH$93,$AR$6,KO$10:KO$93)</f>
        <v>0</v>
      </c>
      <c r="KP6" s="104"/>
      <c r="KQ6" s="105"/>
      <c r="KR6" s="106">
        <f>SUMIF($AH$10:$AH$93,$AR$6,KR$10:KR$93)</f>
        <v>0</v>
      </c>
      <c r="KS6" s="104"/>
      <c r="KT6" s="105"/>
      <c r="KU6" s="106">
        <f>SUMIF($AH$10:$AH$93,$AR$6,KU$10:KU$93)</f>
        <v>0</v>
      </c>
      <c r="KV6" s="104"/>
      <c r="KW6" s="105"/>
      <c r="KX6" s="106">
        <f>SUMIF($AH$10:$AH$93,$AR$6,KX$10:KX$93)</f>
        <v>0</v>
      </c>
      <c r="KY6" s="104"/>
      <c r="KZ6" s="105"/>
      <c r="LA6" s="106">
        <f>SUMIF($AH$10:$AH$93,$AR$6,LA$10:LA$93)</f>
        <v>0</v>
      </c>
      <c r="LB6" s="104"/>
      <c r="LC6" s="105"/>
      <c r="LD6" s="106">
        <f>SUMIF($AH$10:$AH$93,$AR$6,LD$10:LD$93)</f>
        <v>0</v>
      </c>
      <c r="LE6" s="104"/>
      <c r="LF6" s="105"/>
      <c r="LG6" s="106">
        <f>SUMIF($AH$10:$AH$93,$AR$6,LG$10:LG$93)</f>
        <v>0</v>
      </c>
      <c r="LH6" s="104"/>
      <c r="LI6" s="105"/>
      <c r="LJ6" s="106">
        <f>SUMIF($AH$10:$AH$93,$AR$6,LJ$10:LJ$93)</f>
        <v>0</v>
      </c>
      <c r="LK6" s="104"/>
    </row>
    <row r="7" spans="1:323" ht="15.75" customHeight="1" x14ac:dyDescent="0.2">
      <c r="A7" s="120" t="s">
        <v>22</v>
      </c>
      <c r="B7" s="155"/>
      <c r="C7" s="156"/>
      <c r="D7" s="157" t="s">
        <v>83</v>
      </c>
      <c r="E7" s="178"/>
      <c r="F7" s="179"/>
      <c r="G7" s="179"/>
      <c r="H7" s="179"/>
      <c r="I7" s="179"/>
      <c r="J7" s="180"/>
      <c r="K7" s="433" t="s">
        <v>124</v>
      </c>
      <c r="L7" s="179"/>
      <c r="M7" s="179"/>
      <c r="N7" s="179"/>
      <c r="O7" s="180"/>
      <c r="P7" s="179"/>
      <c r="Q7" s="181"/>
      <c r="R7" s="182"/>
      <c r="S7" s="179"/>
      <c r="T7" s="183"/>
      <c r="U7" s="161"/>
      <c r="V7" s="161"/>
      <c r="W7" s="161"/>
      <c r="X7" s="380"/>
      <c r="Y7" s="379"/>
      <c r="Z7" s="161"/>
      <c r="AA7" s="161"/>
      <c r="AB7" s="184"/>
      <c r="AC7" s="184"/>
      <c r="AD7" s="412"/>
      <c r="AE7" s="156"/>
      <c r="AF7" s="158"/>
      <c r="AG7" s="179"/>
      <c r="AH7" s="179"/>
      <c r="AI7" s="163"/>
      <c r="AJ7" s="163"/>
      <c r="AK7" s="227"/>
      <c r="AL7" s="3"/>
      <c r="AM7" s="3"/>
      <c r="AN7" s="3"/>
      <c r="AO7" s="3"/>
      <c r="AP7" s="3"/>
      <c r="AQ7" s="43" t="s">
        <v>84</v>
      </c>
      <c r="AR7" s="82" t="s">
        <v>19</v>
      </c>
      <c r="AS7" s="107"/>
      <c r="AT7" s="106">
        <f>SUMIF($AH$10:$AH$93,$AR$7,AT$10:AT$93)</f>
        <v>0</v>
      </c>
      <c r="AU7" s="104"/>
      <c r="AV7" s="107"/>
      <c r="AW7" s="106">
        <f>SUMIF($AH$10:$AH$93,$AR$7,AW$10:AW$93)</f>
        <v>11200</v>
      </c>
      <c r="AX7" s="104"/>
      <c r="AY7" s="107"/>
      <c r="AZ7" s="106">
        <f>SUMIF($AH$10:$AH$93,$AR$7,AZ$10:AZ$93)</f>
        <v>0</v>
      </c>
      <c r="BA7" s="104"/>
      <c r="BB7" s="107"/>
      <c r="BC7" s="106">
        <f>SUMIF($AH$10:$AH$93,$AR$7,BC$10:BC$93)</f>
        <v>10000</v>
      </c>
      <c r="BD7" s="104"/>
      <c r="BE7" s="107"/>
      <c r="BF7" s="106">
        <f>SUMIF($AH$10:$AH$93,$AR$7,BF$10:BF$93)</f>
        <v>8600</v>
      </c>
      <c r="BG7" s="104"/>
      <c r="BH7" s="107"/>
      <c r="BI7" s="106">
        <f>SUMIF($AH$10:$AH$93,$AR$7,BI$10:BI$93)</f>
        <v>2000</v>
      </c>
      <c r="BJ7" s="104"/>
      <c r="BK7" s="107"/>
      <c r="BL7" s="106">
        <f>SUMIF($AH$10:$AH$93,$AR$7,BL$10:BL$93)</f>
        <v>0</v>
      </c>
      <c r="BM7" s="104"/>
      <c r="BN7" s="107"/>
      <c r="BO7" s="106">
        <f>SUMIF($AH$10:$AH$93,$AR$7,BO$10:BO$93)</f>
        <v>0</v>
      </c>
      <c r="BP7" s="104"/>
      <c r="BQ7" s="107"/>
      <c r="BR7" s="106">
        <f>SUMIF($AH$10:$AH$93,$AR$7,BR$10:BR$93)</f>
        <v>0</v>
      </c>
      <c r="BS7" s="104"/>
      <c r="BT7" s="107"/>
      <c r="BU7" s="106">
        <f>SUMIF($AH$10:$AH$93,$AR$7,BU$10:BU$93)</f>
        <v>0</v>
      </c>
      <c r="BV7" s="104"/>
      <c r="BW7" s="107"/>
      <c r="BX7" s="106">
        <f>SUMIF($AH$10:$AH$93,$AR$7,BX$10:BX$93)</f>
        <v>0</v>
      </c>
      <c r="BY7" s="104"/>
      <c r="BZ7" s="107"/>
      <c r="CA7" s="106">
        <f>SUMIF($AH$10:$AH$93,$AR$7,CA$10:CA$93)</f>
        <v>0</v>
      </c>
      <c r="CB7" s="104"/>
      <c r="CC7" s="107"/>
      <c r="CD7" s="106">
        <f>SUMIF($AH$10:$AH$93,$AR$7,CD$10:CD$93)</f>
        <v>6600</v>
      </c>
      <c r="CE7" s="104"/>
      <c r="CF7" s="107"/>
      <c r="CG7" s="106">
        <f>SUMIF($AH$10:$AH$93,$AR$7,CG$10:CG$93)</f>
        <v>0</v>
      </c>
      <c r="CH7" s="104"/>
      <c r="CI7" s="107"/>
      <c r="CJ7" s="106">
        <f>SUMIF($AH$10:$AH$93,$AR$7,CJ$10:CJ$93)</f>
        <v>0</v>
      </c>
      <c r="CK7" s="104"/>
      <c r="CL7" s="107"/>
      <c r="CM7" s="106">
        <f>SUMIF($AH$10:$AH$93,$AR$7,CM$10:CM$93)</f>
        <v>0</v>
      </c>
      <c r="CN7" s="104"/>
      <c r="CO7" s="107"/>
      <c r="CP7" s="106">
        <f>SUMIF($AH$10:$AH$93,$AR$7,CP$10:CP$93)</f>
        <v>0</v>
      </c>
      <c r="CQ7" s="104"/>
      <c r="CR7" s="107"/>
      <c r="CS7" s="106">
        <f>SUMIF($AH$10:$AH$93,$AR$7,CS$10:CS$93)</f>
        <v>0</v>
      </c>
      <c r="CT7" s="104"/>
      <c r="CU7" s="107"/>
      <c r="CV7" s="106">
        <f>SUMIF($AH$10:$AH$93,$AR$7,CV$10:CV$93)</f>
        <v>5600</v>
      </c>
      <c r="CW7" s="104"/>
      <c r="CX7" s="107"/>
      <c r="CY7" s="106">
        <f>SUMIF($AH$10:$AH$93,$AR$7,CY$10:CY$93)</f>
        <v>0</v>
      </c>
      <c r="CZ7" s="104"/>
      <c r="DA7" s="107"/>
      <c r="DB7" s="106">
        <f>SUMIF($AH$10:$AH$93,$AR$7,DB$10:DB$93)</f>
        <v>0</v>
      </c>
      <c r="DC7" s="104"/>
      <c r="DD7" s="107"/>
      <c r="DE7" s="106">
        <f>SUMIF($AH$10:$AH$93,$AR$7,DE$10:DE$93)</f>
        <v>0</v>
      </c>
      <c r="DF7" s="104"/>
      <c r="DG7" s="107"/>
      <c r="DH7" s="106">
        <f>SUMIF($AH$10:$AH$93,$AR$7,DH$10:DH$93)</f>
        <v>0</v>
      </c>
      <c r="DI7" s="104"/>
      <c r="DJ7" s="107"/>
      <c r="DK7" s="106">
        <f>SUMIF($AH$10:$AH$93,$AR$7,DK$10:DK$93)</f>
        <v>0</v>
      </c>
      <c r="DL7" s="104"/>
      <c r="DM7" s="107"/>
      <c r="DN7" s="106">
        <f>SUMIF($AH$10:$AH$93,$AR$7,DN$10:DN$93)</f>
        <v>3600</v>
      </c>
      <c r="DO7" s="104"/>
      <c r="DP7" s="107"/>
      <c r="DQ7" s="106">
        <f>SUMIF($AH$10:$AH$93,$AR$7,DQ$10:DQ$93)</f>
        <v>9200</v>
      </c>
      <c r="DR7" s="104"/>
      <c r="DS7" s="107"/>
      <c r="DT7" s="106">
        <f>SUMIF($AH$10:$AH$93,$AR$7,DT$10:DT$93)</f>
        <v>6200</v>
      </c>
      <c r="DU7" s="104"/>
      <c r="DV7" s="107"/>
      <c r="DW7" s="106">
        <f>SUMIF($AH$10:$AH$93,$AR$7,DW$10:DW$93)</f>
        <v>0</v>
      </c>
      <c r="DX7" s="104"/>
      <c r="DY7" s="107"/>
      <c r="DZ7" s="106">
        <f>SUMIF($AH$10:$AH$93,$AR$7,DZ$10:DZ$93)</f>
        <v>0</v>
      </c>
      <c r="EA7" s="104"/>
      <c r="EB7" s="107"/>
      <c r="EC7" s="106">
        <f>SUMIF($AH$10:$AH$93,$AR$7,EC$10:EC$93)</f>
        <v>0</v>
      </c>
      <c r="ED7" s="104"/>
      <c r="EE7" s="107"/>
      <c r="EF7" s="106">
        <f>SUMIF($AH$10:$AH$93,$AR$7,EF$10:EF$93)</f>
        <v>0</v>
      </c>
      <c r="EG7" s="104"/>
      <c r="EH7" s="107"/>
      <c r="EI7" s="106">
        <f>SUMIF($AH$10:$AH$93,$AR$7,EI$10:EI$93)</f>
        <v>0</v>
      </c>
      <c r="EJ7" s="104"/>
      <c r="EK7" s="107"/>
      <c r="EL7" s="106">
        <f>SUMIF($AH$10:$AH$93,$AR$7,EL$10:EL$93)</f>
        <v>6400</v>
      </c>
      <c r="EM7" s="104"/>
      <c r="EN7" s="107"/>
      <c r="EO7" s="106">
        <f>SUMIF($AH$10:$AH$93,$AR$7,EO$10:EO$93)</f>
        <v>3200</v>
      </c>
      <c r="EP7" s="104"/>
      <c r="EQ7" s="107"/>
      <c r="ER7" s="106">
        <f>SUMIF($AH$10:$AH$93,$AR$7,ER$10:ER$93)</f>
        <v>0</v>
      </c>
      <c r="ES7" s="104"/>
      <c r="ET7" s="107"/>
      <c r="EU7" s="106">
        <f>SUMIF($AH$10:$AH$93,$AR$7,EU$10:EU$93)</f>
        <v>0</v>
      </c>
      <c r="EV7" s="104"/>
      <c r="EW7" s="107"/>
      <c r="EX7" s="106">
        <f>SUMIF($AH$10:$AH$93,$AR$7,EX$10:EX$93)</f>
        <v>0</v>
      </c>
      <c r="EY7" s="104"/>
      <c r="EZ7" s="107"/>
      <c r="FA7" s="106">
        <f>SUMIF($AH$10:$AH$93,$AR$7,FA$10:FA$93)</f>
        <v>10000</v>
      </c>
      <c r="FB7" s="104"/>
      <c r="FC7" s="107"/>
      <c r="FD7" s="106">
        <f>SUMIF($AH$10:$AH$93,$AR$7,FD$10:FD$93)</f>
        <v>9200</v>
      </c>
      <c r="FE7" s="104"/>
      <c r="FF7" s="107"/>
      <c r="FG7" s="106">
        <f>SUMIF($AH$10:$AH$93,$AR$7,FG$10:FG$93)</f>
        <v>8600</v>
      </c>
      <c r="FH7" s="104"/>
      <c r="FI7" s="107"/>
      <c r="FJ7" s="106">
        <f>SUMIF($AH$10:$AH$93,$AR$7,FJ$10:FJ$93)</f>
        <v>6000</v>
      </c>
      <c r="FK7" s="104"/>
      <c r="FL7" s="107"/>
      <c r="FM7" s="106">
        <f>SUMIF($AH$10:$AH$93,$AR$7,FM$10:FM$93)</f>
        <v>0</v>
      </c>
      <c r="FN7" s="104"/>
      <c r="FO7" s="107"/>
      <c r="FP7" s="106">
        <f>SUMIF($AH$10:$AH$93,$AR$7,FP$10:FP$93)</f>
        <v>0</v>
      </c>
      <c r="FQ7" s="104"/>
      <c r="FR7" s="107"/>
      <c r="FS7" s="106">
        <f>SUMIF($AH$10:$AH$93,$AR$7,FS$10:FS$93)</f>
        <v>10000</v>
      </c>
      <c r="FT7" s="104"/>
      <c r="FU7" s="107"/>
      <c r="FV7" s="106">
        <f>SUMIF($AH$10:$AH$93,$AR$7,FV$10:FV$93)</f>
        <v>0</v>
      </c>
      <c r="FW7" s="104"/>
      <c r="FX7" s="107"/>
      <c r="FY7" s="106">
        <f>SUMIF($AH$10:$AH$93,$AR$7,FY$10:FY$93)</f>
        <v>0</v>
      </c>
      <c r="FZ7" s="104"/>
      <c r="GA7" s="107"/>
      <c r="GB7" s="106">
        <f>SUMIF($AH$10:$AH$93,$AR$7,GB$10:GB$93)</f>
        <v>6200</v>
      </c>
      <c r="GC7" s="104"/>
      <c r="GD7" s="107"/>
      <c r="GE7" s="106">
        <f>SUMIF($AH$10:$AH$93,$AR$7,GE$10:GE$93)</f>
        <v>9000</v>
      </c>
      <c r="GF7" s="104"/>
      <c r="GG7" s="107"/>
      <c r="GH7" s="106">
        <f>SUMIF($AH$10:$AH$93,$AR$7,GH$10:GH$93)</f>
        <v>0</v>
      </c>
      <c r="GI7" s="104"/>
      <c r="GJ7" s="107"/>
      <c r="GK7" s="106">
        <f>SUMIF($AH$10:$AH$93,$AR$7,GK$10:GK$93)</f>
        <v>0</v>
      </c>
      <c r="GL7" s="104"/>
      <c r="GM7" s="107"/>
      <c r="GN7" s="106">
        <f>SUMIF($AH$10:$AH$93,$AR$7,GN$10:GN$93)</f>
        <v>9000</v>
      </c>
      <c r="GO7" s="104"/>
      <c r="GP7" s="107"/>
      <c r="GQ7" s="106">
        <f>SUMIF($AH$10:$AH$93,$AR$7,GQ$10:GQ$93)</f>
        <v>9000</v>
      </c>
      <c r="GR7" s="104"/>
      <c r="GS7" s="107"/>
      <c r="GT7" s="106">
        <f>SUMIF($AH$10:$AH$93,$AR$7,GT$10:GT$93)</f>
        <v>9000</v>
      </c>
      <c r="GU7" s="104"/>
      <c r="GV7" s="107"/>
      <c r="GW7" s="106">
        <f>SUMIF($AH$10:$AH$93,$AR$7,GW$10:GW$93)</f>
        <v>3000</v>
      </c>
      <c r="GX7" s="104"/>
      <c r="GY7" s="107"/>
      <c r="GZ7" s="106">
        <f>SUMIF($AH$10:$AH$93,$AR$7,GZ$10:GZ$93)</f>
        <v>0</v>
      </c>
      <c r="HA7" s="104"/>
      <c r="HB7" s="107"/>
      <c r="HC7" s="106">
        <f>SUMIF($AH$10:$AH$93,$AR$7,HC$10:HC$93)</f>
        <v>0</v>
      </c>
      <c r="HD7" s="104"/>
      <c r="HE7" s="107"/>
      <c r="HF7" s="106">
        <f>SUMIF($AH$10:$AH$93,$AR$7,HF$10:HF$93)</f>
        <v>0</v>
      </c>
      <c r="HG7" s="104"/>
      <c r="HH7" s="107"/>
      <c r="HI7" s="106">
        <f>SUMIF($AH$10:$AH$93,$AR$7,HI$10:HI$93)</f>
        <v>5600</v>
      </c>
      <c r="HJ7" s="104"/>
      <c r="HK7" s="107"/>
      <c r="HL7" s="106">
        <f>SUMIF($AH$10:$AH$93,$AR$7,HL$10:HL$93)</f>
        <v>1600</v>
      </c>
      <c r="HM7" s="104"/>
      <c r="HN7" s="107"/>
      <c r="HO7" s="106">
        <f>SUMIF($AH$10:$AH$93,$AR$7,HO$10:HO$93)</f>
        <v>0</v>
      </c>
      <c r="HP7" s="104"/>
      <c r="HQ7" s="107"/>
      <c r="HR7" s="106">
        <f>SUMIF($AH$10:$AH$93,$AR$7,HR$10:HR$93)</f>
        <v>0</v>
      </c>
      <c r="HS7" s="104"/>
      <c r="HT7" s="107"/>
      <c r="HU7" s="106">
        <f>SUMIF($AH$10:$AH$93,$AR$7,HU$10:HU$93)</f>
        <v>0</v>
      </c>
      <c r="HV7" s="104"/>
      <c r="HW7" s="107"/>
      <c r="HX7" s="106">
        <f>SUMIF($AH$10:$AH$93,$AR$7,HX$10:HX$93)</f>
        <v>300</v>
      </c>
      <c r="HY7" s="104"/>
      <c r="HZ7" s="107"/>
      <c r="IA7" s="106">
        <f>SUMIF($AH$10:$AH$93,$AR$7,IA$10:IA$93)</f>
        <v>0</v>
      </c>
      <c r="IB7" s="104"/>
      <c r="IC7" s="107"/>
      <c r="ID7" s="106">
        <f>SUMIF($AH$10:$AH$93,$AR$7,ID$10:ID$93)</f>
        <v>0</v>
      </c>
      <c r="IE7" s="104"/>
      <c r="IF7" s="107"/>
      <c r="IG7" s="106">
        <f>SUMIF($AH$10:$AH$93,$AR$7,IG$10:IG$93)</f>
        <v>0</v>
      </c>
      <c r="IH7" s="104"/>
      <c r="II7" s="107"/>
      <c r="IJ7" s="106">
        <f>SUMIF($AH$10:$AH$93,$AR$7,IJ$10:IJ$93)</f>
        <v>0</v>
      </c>
      <c r="IK7" s="104"/>
      <c r="IL7" s="107"/>
      <c r="IM7" s="106">
        <f>SUMIF($AH$10:$AH$93,$AR$7,IM$10:IM$93)</f>
        <v>0</v>
      </c>
      <c r="IN7" s="104"/>
      <c r="IO7" s="107"/>
      <c r="IP7" s="106">
        <f>SUMIF($AH$10:$AH$93,$AR$7,IP$10:IP$93)</f>
        <v>0</v>
      </c>
      <c r="IQ7" s="104"/>
      <c r="IR7" s="107"/>
      <c r="IS7" s="106">
        <f>SUMIF($AH$10:$AH$93,$AR$7,IS$10:IS$93)</f>
        <v>3400</v>
      </c>
      <c r="IT7" s="104"/>
      <c r="IU7" s="107"/>
      <c r="IV7" s="106">
        <f>SUMIF($AH$10:$AH$93,$AR$7,IV$10:IV$93)</f>
        <v>0</v>
      </c>
      <c r="IW7" s="104"/>
      <c r="IX7" s="107"/>
      <c r="IY7" s="106">
        <f>SUMIF($AH$10:$AH$93,$AR$7,IY$10:IY$93)</f>
        <v>0</v>
      </c>
      <c r="IZ7" s="104"/>
      <c r="JA7" s="107"/>
      <c r="JB7" s="106">
        <f>SUMIF($AH$10:$AH$93,$AR$7,JB$10:JB$93)</f>
        <v>2499</v>
      </c>
      <c r="JC7" s="104"/>
      <c r="JD7" s="107"/>
      <c r="JE7" s="106">
        <f>SUMIF($AH$10:$AH$93,$AR$7,JE$10:JE$93)</f>
        <v>0</v>
      </c>
      <c r="JF7" s="104"/>
      <c r="JG7" s="107"/>
      <c r="JH7" s="106">
        <f>SUMIF($AH$10:$AH$93,$AR$7,JH$10:JH$93)</f>
        <v>0</v>
      </c>
      <c r="JI7" s="104"/>
      <c r="JJ7" s="107"/>
      <c r="JK7" s="106">
        <f>SUMIF($AH$10:$AH$93,$AR$7,JK$10:JK$93)</f>
        <v>0</v>
      </c>
      <c r="JL7" s="104"/>
      <c r="JM7" s="107"/>
      <c r="JN7" s="106">
        <f>SUMIF($AH$10:$AH$93,$AR$7,JN$10:JN$93)</f>
        <v>0</v>
      </c>
      <c r="JO7" s="104"/>
      <c r="JP7" s="107"/>
      <c r="JQ7" s="106">
        <f>SUMIF($AH$10:$AH$93,$AR$7,JQ$10:JQ$93)</f>
        <v>0</v>
      </c>
      <c r="JR7" s="104"/>
      <c r="JS7" s="107"/>
      <c r="JT7" s="106">
        <f>SUMIF($AH$10:$AH$93,$AR$7,JT$10:JT$93)</f>
        <v>0</v>
      </c>
      <c r="JU7" s="104"/>
      <c r="JV7" s="107"/>
      <c r="JW7" s="106">
        <f>SUMIF($AH$10:$AH$93,$AR$7,JW$10:JW$93)</f>
        <v>0</v>
      </c>
      <c r="JX7" s="104"/>
      <c r="JY7" s="107"/>
      <c r="JZ7" s="106">
        <f>SUMIF($AH$10:$AH$93,$AR$7,JZ$10:JZ$93)</f>
        <v>0</v>
      </c>
      <c r="KA7" s="104"/>
      <c r="KB7" s="107"/>
      <c r="KC7" s="106">
        <f>SUMIF($AH$10:$AH$93,$AR$7,KC$10:KC$93)</f>
        <v>0</v>
      </c>
      <c r="KD7" s="104"/>
      <c r="KE7" s="107"/>
      <c r="KF7" s="106">
        <f>SUMIF($AH$10:$AH$93,$AR$7,KF$10:KF$93)</f>
        <v>0</v>
      </c>
      <c r="KG7" s="104"/>
      <c r="KH7" s="107"/>
      <c r="KI7" s="106">
        <f>SUMIF($AH$10:$AH$93,$AR$7,KI$10:KI$93)</f>
        <v>0</v>
      </c>
      <c r="KJ7" s="104"/>
      <c r="KK7" s="107"/>
      <c r="KL7" s="106">
        <f>SUMIF($AH$10:$AH$93,$AR$7,KL$10:KL$93)</f>
        <v>0</v>
      </c>
      <c r="KM7" s="104"/>
      <c r="KN7" s="107"/>
      <c r="KO7" s="106">
        <f>SUMIF($AH$10:$AH$93,$AR$7,KO$10:KO$93)</f>
        <v>0</v>
      </c>
      <c r="KP7" s="104"/>
      <c r="KQ7" s="107"/>
      <c r="KR7" s="106">
        <f>SUMIF($AH$10:$AH$93,$AR$7,KR$10:KR$93)</f>
        <v>0</v>
      </c>
      <c r="KS7" s="104"/>
      <c r="KT7" s="107"/>
      <c r="KU7" s="106">
        <f>SUMIF($AH$10:$AH$93,$AR$7,KU$10:KU$93)</f>
        <v>0</v>
      </c>
      <c r="KV7" s="104"/>
      <c r="KW7" s="107"/>
      <c r="KX7" s="106">
        <f>SUMIF($AH$10:$AH$93,$AR$7,KX$10:KX$93)</f>
        <v>0</v>
      </c>
      <c r="KY7" s="104"/>
      <c r="KZ7" s="107"/>
      <c r="LA7" s="106">
        <f>SUMIF($AH$10:$AH$93,$AR$7,LA$10:LA$93)</f>
        <v>0</v>
      </c>
      <c r="LB7" s="104"/>
      <c r="LC7" s="107"/>
      <c r="LD7" s="106">
        <f>SUMIF($AH$10:$AH$93,$AR$7,LD$10:LD$93)</f>
        <v>0</v>
      </c>
      <c r="LE7" s="104"/>
      <c r="LF7" s="107"/>
      <c r="LG7" s="106">
        <f>SUMIF($AH$10:$AH$93,$AR$7,LG$10:LG$93)</f>
        <v>0</v>
      </c>
      <c r="LH7" s="104"/>
      <c r="LI7" s="107"/>
      <c r="LJ7" s="106">
        <f>SUMIF($AH$10:$AH$93,$AR$7,LJ$10:LJ$93)</f>
        <v>0</v>
      </c>
      <c r="LK7" s="104"/>
    </row>
    <row r="8" spans="1:323" x14ac:dyDescent="0.2">
      <c r="A8" s="120" t="s">
        <v>22</v>
      </c>
      <c r="B8" s="155"/>
      <c r="C8" s="156"/>
      <c r="D8" s="157" t="s">
        <v>83</v>
      </c>
      <c r="E8" s="158"/>
      <c r="F8" s="158"/>
      <c r="G8" s="158"/>
      <c r="H8" s="158"/>
      <c r="I8" s="158"/>
      <c r="J8" s="158"/>
      <c r="K8" s="158"/>
      <c r="L8" s="158"/>
      <c r="M8" s="158"/>
      <c r="N8" s="158"/>
      <c r="O8" s="158"/>
      <c r="P8" s="158"/>
      <c r="Q8" s="159"/>
      <c r="R8" s="158"/>
      <c r="S8" s="158"/>
      <c r="T8" s="160"/>
      <c r="U8" s="158"/>
      <c r="V8" s="158"/>
      <c r="W8" s="158"/>
      <c r="X8" s="380"/>
      <c r="Y8" s="379"/>
      <c r="Z8" s="158"/>
      <c r="AA8" s="158"/>
      <c r="AB8" s="162"/>
      <c r="AC8" s="158"/>
      <c r="AD8" s="413"/>
      <c r="AE8" s="158"/>
      <c r="AF8" s="158"/>
      <c r="AG8" s="158"/>
      <c r="AH8" s="158"/>
      <c r="AI8" s="163"/>
      <c r="AJ8" s="163"/>
      <c r="AK8" s="227"/>
      <c r="AL8" s="3"/>
      <c r="AM8" s="3"/>
      <c r="AN8" s="3"/>
      <c r="AO8" s="3"/>
      <c r="AP8" s="3"/>
      <c r="AQ8" s="43" t="s">
        <v>84</v>
      </c>
      <c r="AR8" s="82" t="s">
        <v>32</v>
      </c>
      <c r="AS8" s="107"/>
      <c r="AT8" s="108">
        <f>COUNTA(AT10:AT81)</f>
        <v>0</v>
      </c>
      <c r="AU8" s="104"/>
      <c r="AV8" s="107"/>
      <c r="AW8" s="108">
        <f>COUNTA(AW10:AW81)</f>
        <v>3</v>
      </c>
      <c r="AX8" s="104"/>
      <c r="AY8" s="107"/>
      <c r="AZ8" s="108">
        <f>COUNTA(AZ10:AZ81)</f>
        <v>1</v>
      </c>
      <c r="BA8" s="104"/>
      <c r="BB8" s="107"/>
      <c r="BC8" s="108">
        <f>COUNTA(BC10:BC81)</f>
        <v>3</v>
      </c>
      <c r="BD8" s="104"/>
      <c r="BE8" s="107"/>
      <c r="BF8" s="108">
        <f>COUNTA(BF10:BF81)</f>
        <v>4</v>
      </c>
      <c r="BG8" s="104"/>
      <c r="BH8" s="107"/>
      <c r="BI8" s="108">
        <f>COUNTA(BI10:BI81)</f>
        <v>1</v>
      </c>
      <c r="BJ8" s="104"/>
      <c r="BK8" s="107"/>
      <c r="BL8" s="108">
        <f>COUNTA(BL10:BL81)</f>
        <v>0</v>
      </c>
      <c r="BM8" s="104"/>
      <c r="BN8" s="107"/>
      <c r="BO8" s="108">
        <f>COUNTA(BO10:BO81)</f>
        <v>0</v>
      </c>
      <c r="BP8" s="104"/>
      <c r="BQ8" s="107"/>
      <c r="BR8" s="108">
        <f>COUNTA(BR10:BR81)</f>
        <v>0</v>
      </c>
      <c r="BS8" s="104"/>
      <c r="BT8" s="107"/>
      <c r="BU8" s="108">
        <f>COUNTA(BU10:BU81)</f>
        <v>0</v>
      </c>
      <c r="BV8" s="104"/>
      <c r="BW8" s="107"/>
      <c r="BX8" s="108">
        <f>COUNTA(BX10:BX81)</f>
        <v>2</v>
      </c>
      <c r="BY8" s="104"/>
      <c r="BZ8" s="107"/>
      <c r="CA8" s="108">
        <f>COUNTA(CA10:CA81)</f>
        <v>0</v>
      </c>
      <c r="CB8" s="104"/>
      <c r="CC8" s="107"/>
      <c r="CD8" s="108">
        <f>COUNTA(CD10:CD81)</f>
        <v>6</v>
      </c>
      <c r="CE8" s="104"/>
      <c r="CF8" s="107"/>
      <c r="CG8" s="108">
        <f>COUNTA(CG10:CG81)</f>
        <v>0</v>
      </c>
      <c r="CH8" s="104"/>
      <c r="CI8" s="107"/>
      <c r="CJ8" s="108">
        <f>COUNTA(CJ10:CJ81)</f>
        <v>0</v>
      </c>
      <c r="CK8" s="104"/>
      <c r="CL8" s="107"/>
      <c r="CM8" s="108">
        <f>COUNTA(CM10:CM81)</f>
        <v>0</v>
      </c>
      <c r="CN8" s="104"/>
      <c r="CO8" s="107"/>
      <c r="CP8" s="108">
        <f>COUNTA(CP10:CP81)</f>
        <v>0</v>
      </c>
      <c r="CQ8" s="104"/>
      <c r="CR8" s="107"/>
      <c r="CS8" s="108">
        <f>COUNTA(CS10:CS81)</f>
        <v>0</v>
      </c>
      <c r="CT8" s="104"/>
      <c r="CU8" s="107"/>
      <c r="CV8" s="108">
        <f>COUNTA(CV10:CV81)</f>
        <v>2</v>
      </c>
      <c r="CW8" s="104"/>
      <c r="CX8" s="107"/>
      <c r="CY8" s="108">
        <f>COUNTA(CY10:CY81)</f>
        <v>0</v>
      </c>
      <c r="CZ8" s="104"/>
      <c r="DA8" s="107"/>
      <c r="DB8" s="108">
        <f>COUNTA(DB10:DB81)</f>
        <v>0</v>
      </c>
      <c r="DC8" s="104"/>
      <c r="DD8" s="107"/>
      <c r="DE8" s="108">
        <f>COUNTA(DE10:DE81)</f>
        <v>0</v>
      </c>
      <c r="DF8" s="104"/>
      <c r="DG8" s="107"/>
      <c r="DH8" s="108">
        <f>COUNTA(DH10:DH81)</f>
        <v>0</v>
      </c>
      <c r="DI8" s="104"/>
      <c r="DJ8" s="107"/>
      <c r="DK8" s="108">
        <f>COUNTA(DK10:DK81)</f>
        <v>0</v>
      </c>
      <c r="DL8" s="104"/>
      <c r="DM8" s="107"/>
      <c r="DN8" s="108">
        <f>COUNTA(DN10:DN81)</f>
        <v>3</v>
      </c>
      <c r="DO8" s="104"/>
      <c r="DP8" s="107"/>
      <c r="DQ8" s="108">
        <f>COUNTA(DQ10:DQ81)</f>
        <v>2</v>
      </c>
      <c r="DR8" s="104"/>
      <c r="DS8" s="107"/>
      <c r="DT8" s="108">
        <f>COUNTA(DT10:DT81)</f>
        <v>4</v>
      </c>
      <c r="DU8" s="104"/>
      <c r="DV8" s="107"/>
      <c r="DW8" s="108">
        <f>COUNTA(DW10:DW81)</f>
        <v>0</v>
      </c>
      <c r="DX8" s="104"/>
      <c r="DY8" s="107"/>
      <c r="DZ8" s="108">
        <f>COUNTA(DZ10:DZ81)</f>
        <v>0</v>
      </c>
      <c r="EA8" s="104"/>
      <c r="EB8" s="107"/>
      <c r="EC8" s="108">
        <f>COUNTA(EC10:EC81)</f>
        <v>0</v>
      </c>
      <c r="ED8" s="104"/>
      <c r="EE8" s="107"/>
      <c r="EF8" s="108">
        <f>COUNTA(EF10:EF81)</f>
        <v>0</v>
      </c>
      <c r="EG8" s="104"/>
      <c r="EH8" s="107"/>
      <c r="EI8" s="108">
        <f>COUNTA(EI10:EI81)</f>
        <v>3</v>
      </c>
      <c r="EJ8" s="104"/>
      <c r="EK8" s="107"/>
      <c r="EL8" s="108">
        <f>COUNTA(EL10:EL81)</f>
        <v>1</v>
      </c>
      <c r="EM8" s="104"/>
      <c r="EN8" s="107"/>
      <c r="EO8" s="108">
        <f>COUNTA(EO10:EO81)</f>
        <v>2</v>
      </c>
      <c r="EP8" s="104"/>
      <c r="EQ8" s="107"/>
      <c r="ER8" s="108">
        <f>COUNTA(ER10:ER81)</f>
        <v>0</v>
      </c>
      <c r="ES8" s="104"/>
      <c r="ET8" s="107"/>
      <c r="EU8" s="108">
        <f>COUNTA(EU10:EU81)</f>
        <v>0</v>
      </c>
      <c r="EV8" s="104"/>
      <c r="EW8" s="107"/>
      <c r="EX8" s="108">
        <f>COUNTA(EX10:EX81)</f>
        <v>0</v>
      </c>
      <c r="EY8" s="104"/>
      <c r="EZ8" s="107"/>
      <c r="FA8" s="108">
        <f>COUNTA(FA10:FA81)</f>
        <v>2</v>
      </c>
      <c r="FB8" s="104"/>
      <c r="FC8" s="107"/>
      <c r="FD8" s="108">
        <f>COUNTA(FD10:FD81)</f>
        <v>2</v>
      </c>
      <c r="FE8" s="104"/>
      <c r="FF8" s="107"/>
      <c r="FG8" s="108">
        <f>COUNTA(FG10:FG81)</f>
        <v>6</v>
      </c>
      <c r="FH8" s="104"/>
      <c r="FI8" s="107"/>
      <c r="FJ8" s="108">
        <f>COUNTA(FJ10:FJ81)</f>
        <v>1</v>
      </c>
      <c r="FK8" s="104"/>
      <c r="FL8" s="107"/>
      <c r="FM8" s="108">
        <f>COUNTA(FM10:FM81)</f>
        <v>0</v>
      </c>
      <c r="FN8" s="104"/>
      <c r="FO8" s="107"/>
      <c r="FP8" s="108">
        <f>COUNTA(FP10:FP81)</f>
        <v>0</v>
      </c>
      <c r="FQ8" s="104"/>
      <c r="FR8" s="107"/>
      <c r="FS8" s="108">
        <f>COUNTA(FS10:FS81)</f>
        <v>2</v>
      </c>
      <c r="FT8" s="104"/>
      <c r="FU8" s="107"/>
      <c r="FV8" s="108">
        <f>COUNTA(FV10:FV81)</f>
        <v>0</v>
      </c>
      <c r="FW8" s="104"/>
      <c r="FX8" s="107"/>
      <c r="FY8" s="108">
        <f>COUNTA(FY10:FY81)</f>
        <v>0</v>
      </c>
      <c r="FZ8" s="104"/>
      <c r="GA8" s="107"/>
      <c r="GB8" s="108">
        <f>COUNTA(GB10:GB81)</f>
        <v>8</v>
      </c>
      <c r="GC8" s="104"/>
      <c r="GD8" s="107"/>
      <c r="GE8" s="108">
        <f>COUNTA(GE10:GE81)</f>
        <v>3</v>
      </c>
      <c r="GF8" s="104"/>
      <c r="GG8" s="107"/>
      <c r="GH8" s="108">
        <f>COUNTA(GH10:GH81)</f>
        <v>0</v>
      </c>
      <c r="GI8" s="104"/>
      <c r="GJ8" s="107"/>
      <c r="GK8" s="108">
        <f>COUNTA(GK10:GK81)</f>
        <v>0</v>
      </c>
      <c r="GL8" s="104"/>
      <c r="GM8" s="107"/>
      <c r="GN8" s="108">
        <f>COUNTA(GN10:GN81)</f>
        <v>3</v>
      </c>
      <c r="GO8" s="104"/>
      <c r="GP8" s="107"/>
      <c r="GQ8" s="108">
        <f>COUNTA(GQ10:GQ81)</f>
        <v>2</v>
      </c>
      <c r="GR8" s="104"/>
      <c r="GS8" s="107"/>
      <c r="GT8" s="108">
        <f>COUNTA(GT10:GT82)</f>
        <v>2</v>
      </c>
      <c r="GU8" s="104"/>
      <c r="GV8" s="107"/>
      <c r="GW8" s="108">
        <f>COUNTA(GW10:GW81)</f>
        <v>4</v>
      </c>
      <c r="GX8" s="104"/>
      <c r="GY8" s="107"/>
      <c r="GZ8" s="108">
        <f>COUNTA(GZ10:GZ81)</f>
        <v>0</v>
      </c>
      <c r="HA8" s="104"/>
      <c r="HB8" s="107"/>
      <c r="HC8" s="108">
        <f>COUNTA(HC10:HC81)</f>
        <v>0</v>
      </c>
      <c r="HD8" s="104"/>
      <c r="HE8" s="107"/>
      <c r="HF8" s="108">
        <f>COUNTA(HF10:HF81)</f>
        <v>0</v>
      </c>
      <c r="HG8" s="104"/>
      <c r="HH8" s="107"/>
      <c r="HI8" s="108">
        <f>COUNTA(HI10:HI81)</f>
        <v>5</v>
      </c>
      <c r="HJ8" s="104"/>
      <c r="HK8" s="107"/>
      <c r="HL8" s="108">
        <f>COUNTA(HL10:HL81)</f>
        <v>3</v>
      </c>
      <c r="HM8" s="104"/>
      <c r="HN8" s="107"/>
      <c r="HO8" s="108">
        <f>COUNTA(HO10:HO81)</f>
        <v>0</v>
      </c>
      <c r="HP8" s="104"/>
      <c r="HQ8" s="107"/>
      <c r="HR8" s="108">
        <f>COUNTA(HR10:HR81)</f>
        <v>0</v>
      </c>
      <c r="HS8" s="104"/>
      <c r="HT8" s="107"/>
      <c r="HU8" s="108">
        <f>COUNTA(HU10:HU81)</f>
        <v>0</v>
      </c>
      <c r="HV8" s="104"/>
      <c r="HW8" s="107"/>
      <c r="HX8" s="108">
        <f>COUNTA(HX10:HX81)</f>
        <v>1</v>
      </c>
      <c r="HY8" s="104"/>
      <c r="HZ8" s="107"/>
      <c r="IA8" s="108">
        <f>COUNTA(IA10:IA81)</f>
        <v>0</v>
      </c>
      <c r="IB8" s="104"/>
      <c r="IC8" s="107"/>
      <c r="ID8" s="108">
        <f>COUNTA(ID10:ID81)</f>
        <v>0</v>
      </c>
      <c r="IE8" s="104"/>
      <c r="IF8" s="107"/>
      <c r="IG8" s="108">
        <f>COUNTA(IG10:IG81)</f>
        <v>0</v>
      </c>
      <c r="IH8" s="104"/>
      <c r="II8" s="107"/>
      <c r="IJ8" s="108">
        <f>COUNTA(IJ10:IJ81)</f>
        <v>0</v>
      </c>
      <c r="IK8" s="104"/>
      <c r="IL8" s="107"/>
      <c r="IM8" s="108">
        <f>COUNTA(IM10:IM81)</f>
        <v>0</v>
      </c>
      <c r="IN8" s="104"/>
      <c r="IO8" s="107"/>
      <c r="IP8" s="108">
        <f>COUNTA(IP10:IP81)</f>
        <v>0</v>
      </c>
      <c r="IQ8" s="104"/>
      <c r="IR8" s="107"/>
      <c r="IS8" s="108">
        <f>COUNTA(IS10:IS81)</f>
        <v>3</v>
      </c>
      <c r="IT8" s="104"/>
      <c r="IU8" s="107"/>
      <c r="IV8" s="108">
        <f>COUNTA(IV10:IV81)</f>
        <v>0</v>
      </c>
      <c r="IW8" s="104"/>
      <c r="IX8" s="107"/>
      <c r="IY8" s="108">
        <f>COUNTA(IY10:IY81)</f>
        <v>0</v>
      </c>
      <c r="IZ8" s="104"/>
      <c r="JA8" s="107"/>
      <c r="JB8" s="108">
        <f>COUNTA(JB10:JB81)</f>
        <v>2</v>
      </c>
      <c r="JC8" s="104"/>
      <c r="JD8" s="107"/>
      <c r="JE8" s="108">
        <f>COUNTA(JE10:JE81)</f>
        <v>0</v>
      </c>
      <c r="JF8" s="104"/>
      <c r="JG8" s="107"/>
      <c r="JH8" s="108">
        <f>COUNTA(JH10:JH81)</f>
        <v>0</v>
      </c>
      <c r="JI8" s="104"/>
      <c r="JJ8" s="107"/>
      <c r="JK8" s="108">
        <f>COUNTA(JK10:JK81)</f>
        <v>0</v>
      </c>
      <c r="JL8" s="104"/>
      <c r="JM8" s="107"/>
      <c r="JN8" s="108">
        <f>COUNTA(JN10:JN81)</f>
        <v>0</v>
      </c>
      <c r="JO8" s="104"/>
      <c r="JP8" s="107"/>
      <c r="JQ8" s="108">
        <f>COUNTA(JQ10:JQ81)</f>
        <v>0</v>
      </c>
      <c r="JR8" s="104"/>
      <c r="JS8" s="107"/>
      <c r="JT8" s="108">
        <f>COUNTA(JT10:JT81)</f>
        <v>0</v>
      </c>
      <c r="JU8" s="104"/>
      <c r="JV8" s="107"/>
      <c r="JW8" s="108">
        <f>COUNTA(JW10:JW81)</f>
        <v>0</v>
      </c>
      <c r="JX8" s="104"/>
      <c r="JY8" s="107"/>
      <c r="JZ8" s="108">
        <f>COUNTA(JZ10:JZ81)</f>
        <v>0</v>
      </c>
      <c r="KA8" s="104"/>
      <c r="KB8" s="107"/>
      <c r="KC8" s="108">
        <f>COUNTA(KC10:KC81)</f>
        <v>0</v>
      </c>
      <c r="KD8" s="104"/>
      <c r="KE8" s="107"/>
      <c r="KF8" s="108">
        <f>COUNTA(KF10:KF81)</f>
        <v>0</v>
      </c>
      <c r="KG8" s="104"/>
      <c r="KH8" s="107"/>
      <c r="KI8" s="108">
        <f>COUNTA(KI10:KI81)</f>
        <v>0</v>
      </c>
      <c r="KJ8" s="104"/>
      <c r="KK8" s="107"/>
      <c r="KL8" s="108">
        <f>COUNTA(KL10:KL81)</f>
        <v>0</v>
      </c>
      <c r="KM8" s="104"/>
      <c r="KN8" s="107"/>
      <c r="KO8" s="108">
        <f>COUNTA(KO10:KO81)</f>
        <v>0</v>
      </c>
      <c r="KP8" s="104"/>
      <c r="KQ8" s="107"/>
      <c r="KR8" s="108">
        <f>COUNTA(KR10:KR81)</f>
        <v>0</v>
      </c>
      <c r="KS8" s="104"/>
      <c r="KT8" s="107"/>
      <c r="KU8" s="108">
        <f>COUNTA(KU10:KU81)</f>
        <v>0</v>
      </c>
      <c r="KV8" s="104"/>
      <c r="KW8" s="107"/>
      <c r="KX8" s="108">
        <f>COUNTA(KX10:KX81)</f>
        <v>0</v>
      </c>
      <c r="KY8" s="104"/>
      <c r="KZ8" s="107"/>
      <c r="LA8" s="108">
        <f>COUNTA(LA10:LA81)</f>
        <v>0</v>
      </c>
      <c r="LB8" s="104"/>
      <c r="LC8" s="107"/>
      <c r="LD8" s="108">
        <f>COUNTA(LD10:LD81)</f>
        <v>0</v>
      </c>
      <c r="LE8" s="104"/>
      <c r="LF8" s="107"/>
      <c r="LG8" s="108">
        <f>COUNTA(LG10:LG81)</f>
        <v>0</v>
      </c>
      <c r="LH8" s="104"/>
      <c r="LI8" s="107"/>
      <c r="LJ8" s="108">
        <f>COUNTA(LJ10:LJ81)</f>
        <v>0</v>
      </c>
      <c r="LK8" s="104"/>
    </row>
    <row r="9" spans="1:323" ht="25.4" customHeight="1" x14ac:dyDescent="0.2">
      <c r="A9" s="120" t="s">
        <v>22</v>
      </c>
      <c r="B9" s="150"/>
      <c r="C9" s="541"/>
      <c r="D9" s="164" t="s">
        <v>83</v>
      </c>
      <c r="E9" s="39"/>
      <c r="F9" s="5"/>
      <c r="G9" s="5"/>
      <c r="H9" s="5"/>
      <c r="I9" s="5"/>
      <c r="J9" s="15"/>
      <c r="K9" s="5"/>
      <c r="L9" s="5"/>
      <c r="M9" s="5"/>
      <c r="N9" s="5"/>
      <c r="O9" s="15"/>
      <c r="P9" s="5"/>
      <c r="Q9" s="40"/>
      <c r="R9" s="40"/>
      <c r="S9" s="5"/>
      <c r="T9" s="86"/>
      <c r="U9" s="4"/>
      <c r="V9" s="5"/>
      <c r="W9" s="4"/>
      <c r="X9" s="4"/>
      <c r="Y9" s="4"/>
      <c r="Z9" s="4"/>
      <c r="AA9" s="57"/>
      <c r="AB9" s="58"/>
      <c r="AC9" s="21"/>
      <c r="AD9" s="410"/>
      <c r="AE9" s="3"/>
      <c r="AF9" s="31"/>
      <c r="AG9" s="38"/>
      <c r="AH9" s="38"/>
      <c r="AI9" s="43"/>
      <c r="AJ9" s="43"/>
      <c r="AK9" s="228"/>
      <c r="AL9" s="3"/>
      <c r="AM9" s="3"/>
      <c r="AN9" s="3"/>
      <c r="AO9" s="3"/>
      <c r="AP9" s="3"/>
      <c r="AQ9" s="43" t="s">
        <v>84</v>
      </c>
      <c r="AR9" s="82" t="s">
        <v>99</v>
      </c>
      <c r="AS9" s="107"/>
      <c r="AT9" s="108"/>
      <c r="AU9" s="116"/>
      <c r="AV9" s="115"/>
      <c r="AW9" s="108"/>
      <c r="AX9" s="116"/>
      <c r="AY9" s="115"/>
      <c r="AZ9" s="108"/>
      <c r="BA9" s="116"/>
      <c r="BB9" s="115"/>
      <c r="BC9" s="108"/>
      <c r="BD9" s="116"/>
      <c r="BE9" s="115"/>
      <c r="BF9" s="108"/>
      <c r="BG9" s="116"/>
      <c r="BH9" s="115"/>
      <c r="BI9" s="108"/>
      <c r="BJ9" s="116"/>
      <c r="BK9" s="115"/>
      <c r="BL9" s="108"/>
      <c r="BM9" s="116"/>
      <c r="BN9" s="115"/>
      <c r="BO9" s="108"/>
      <c r="BP9" s="116"/>
      <c r="BQ9" s="115"/>
      <c r="BR9" s="108"/>
      <c r="BS9" s="116"/>
      <c r="BT9" s="115"/>
      <c r="BU9" s="108"/>
      <c r="BV9" s="116"/>
      <c r="BW9" s="115"/>
      <c r="BX9" s="108"/>
      <c r="BY9" s="116"/>
      <c r="BZ9" s="115"/>
      <c r="CA9" s="108"/>
      <c r="CB9" s="116"/>
      <c r="CC9" s="115"/>
      <c r="CD9" s="108"/>
      <c r="CE9" s="116"/>
      <c r="CF9" s="115"/>
      <c r="CG9" s="108"/>
      <c r="CH9" s="116"/>
      <c r="CI9" s="115"/>
      <c r="CJ9" s="108"/>
      <c r="CK9" s="116"/>
      <c r="CL9" s="115"/>
      <c r="CM9" s="108"/>
      <c r="CN9" s="116"/>
      <c r="CO9" s="115"/>
      <c r="CP9" s="108"/>
      <c r="CQ9" s="116"/>
      <c r="CR9" s="115"/>
      <c r="CS9" s="108"/>
      <c r="CT9" s="116"/>
      <c r="CU9" s="115"/>
      <c r="CV9" s="108"/>
      <c r="CW9" s="116"/>
      <c r="CX9" s="115"/>
      <c r="CY9" s="108"/>
      <c r="CZ9" s="116"/>
      <c r="DA9" s="115"/>
      <c r="DB9" s="108"/>
      <c r="DC9" s="116"/>
      <c r="DD9" s="115"/>
      <c r="DE9" s="108"/>
      <c r="DF9" s="116"/>
      <c r="DG9" s="115"/>
      <c r="DH9" s="108"/>
      <c r="DI9" s="116"/>
      <c r="DJ9" s="115"/>
      <c r="DK9" s="108"/>
      <c r="DL9" s="116"/>
      <c r="DM9" s="115"/>
      <c r="DN9" s="108"/>
      <c r="DO9" s="116"/>
      <c r="DP9" s="115"/>
      <c r="DQ9" s="108"/>
      <c r="DR9" s="116"/>
      <c r="DS9" s="115"/>
      <c r="DT9" s="108"/>
      <c r="DU9" s="116"/>
      <c r="DV9" s="115"/>
      <c r="DW9" s="108"/>
      <c r="DX9" s="116"/>
      <c r="DY9" s="115"/>
      <c r="DZ9" s="108"/>
      <c r="EA9" s="116"/>
      <c r="EB9" s="115"/>
      <c r="EC9" s="108"/>
      <c r="ED9" s="116"/>
      <c r="EE9" s="115"/>
      <c r="EF9" s="108"/>
      <c r="EG9" s="112"/>
      <c r="EH9" s="113"/>
      <c r="EI9" s="108"/>
      <c r="EJ9" s="116"/>
      <c r="EK9" s="115"/>
      <c r="EL9" s="108"/>
      <c r="EM9" s="116"/>
      <c r="EN9" s="115"/>
      <c r="EO9" s="108"/>
      <c r="EP9" s="116"/>
      <c r="EQ9" s="115"/>
      <c r="ER9" s="108"/>
      <c r="ES9" s="116"/>
      <c r="ET9" s="115"/>
      <c r="EU9" s="108"/>
      <c r="EV9" s="116"/>
      <c r="EW9" s="115"/>
      <c r="EX9" s="108"/>
      <c r="EY9" s="116"/>
      <c r="EZ9" s="115"/>
      <c r="FA9" s="108"/>
      <c r="FB9" s="116"/>
      <c r="FC9" s="115"/>
      <c r="FD9" s="108"/>
      <c r="FE9" s="116"/>
      <c r="FF9" s="115"/>
      <c r="FG9" s="108"/>
      <c r="FH9" s="116"/>
      <c r="FI9" s="115"/>
      <c r="FJ9" s="108"/>
      <c r="FK9" s="116"/>
      <c r="FL9" s="115"/>
      <c r="FM9" s="108"/>
      <c r="FN9" s="116"/>
      <c r="FO9" s="115"/>
      <c r="FP9" s="260"/>
      <c r="FQ9" s="116"/>
      <c r="FR9" s="115"/>
      <c r="FS9" s="108"/>
      <c r="FT9" s="116"/>
      <c r="FU9" s="115"/>
      <c r="FV9" s="108"/>
      <c r="FW9" s="116"/>
      <c r="FX9" s="115"/>
      <c r="FY9" s="108"/>
      <c r="FZ9" s="116"/>
      <c r="GA9" s="115"/>
      <c r="GB9" s="108"/>
      <c r="GC9" s="116"/>
      <c r="GD9" s="115"/>
      <c r="GE9" s="108"/>
      <c r="GF9" s="116"/>
      <c r="GG9" s="115"/>
      <c r="GH9" s="108"/>
      <c r="GI9" s="116"/>
      <c r="GJ9" s="115"/>
      <c r="GK9" s="108"/>
      <c r="GL9" s="116"/>
      <c r="GM9" s="115"/>
      <c r="GN9" s="260"/>
      <c r="GO9" s="116"/>
      <c r="GP9" s="115"/>
      <c r="GQ9" s="108"/>
      <c r="GR9" s="116"/>
      <c r="GS9" s="115"/>
      <c r="GT9" s="108"/>
      <c r="GU9" s="116"/>
      <c r="GV9" s="115"/>
      <c r="GW9" s="108"/>
      <c r="GX9" s="116"/>
      <c r="GY9" s="281"/>
      <c r="GZ9" s="267"/>
      <c r="HA9" s="262"/>
      <c r="HB9" s="270"/>
      <c r="HC9" s="265"/>
      <c r="HD9" s="271"/>
      <c r="HE9" s="115"/>
      <c r="HF9" s="234"/>
      <c r="HG9" s="116"/>
      <c r="HH9" s="115"/>
      <c r="HI9" s="108"/>
      <c r="HJ9" s="116"/>
      <c r="HK9" s="115"/>
      <c r="HL9" s="108"/>
      <c r="HM9" s="116"/>
      <c r="HN9" s="115"/>
      <c r="HO9" s="108"/>
      <c r="HP9" s="116"/>
      <c r="HQ9" s="115"/>
      <c r="HR9" s="108"/>
      <c r="HS9" s="116"/>
      <c r="HT9" s="115"/>
      <c r="HU9" s="108"/>
      <c r="HV9" s="116"/>
      <c r="HW9" s="115"/>
      <c r="HX9" s="108"/>
      <c r="HY9" s="116"/>
      <c r="HZ9" s="115"/>
      <c r="IA9" s="108"/>
      <c r="IB9" s="116"/>
      <c r="IC9" s="115"/>
      <c r="ID9" s="108"/>
      <c r="IE9" s="116"/>
      <c r="IF9" s="115"/>
      <c r="IG9" s="108"/>
      <c r="IH9" s="116"/>
      <c r="II9" s="115"/>
      <c r="IJ9" s="108"/>
      <c r="IK9" s="116"/>
      <c r="IL9" s="115"/>
      <c r="IM9" s="108"/>
      <c r="IN9" s="116"/>
      <c r="IO9" s="115"/>
      <c r="IP9" s="108"/>
      <c r="IQ9" s="116"/>
      <c r="IR9" s="115"/>
      <c r="IS9" s="108"/>
      <c r="IT9" s="116"/>
      <c r="IU9" s="115"/>
      <c r="IV9" s="108"/>
      <c r="IW9" s="116"/>
      <c r="IX9" s="115"/>
      <c r="IY9" s="108"/>
      <c r="IZ9" s="116"/>
      <c r="JA9" s="115"/>
      <c r="JB9" s="108"/>
      <c r="JC9" s="116"/>
      <c r="JD9" s="115"/>
      <c r="JE9" s="108"/>
      <c r="JF9" s="116"/>
      <c r="JG9" s="115"/>
      <c r="JH9" s="108"/>
      <c r="JI9" s="116"/>
      <c r="JJ9" s="115"/>
      <c r="JK9" s="108"/>
      <c r="JL9" s="116"/>
      <c r="JM9" s="115"/>
      <c r="JN9" s="108"/>
      <c r="JO9" s="116"/>
      <c r="JP9" s="115"/>
      <c r="JQ9" s="108"/>
      <c r="JR9" s="116"/>
      <c r="JS9" s="115"/>
      <c r="JT9" s="108"/>
      <c r="JU9" s="116"/>
      <c r="JV9" s="115"/>
      <c r="JW9" s="108"/>
      <c r="JX9" s="116"/>
      <c r="JY9" s="115"/>
      <c r="JZ9" s="108"/>
      <c r="KA9" s="116"/>
      <c r="KB9" s="115"/>
      <c r="KC9" s="108"/>
      <c r="KD9" s="116"/>
      <c r="KE9" s="115"/>
      <c r="KF9" s="108"/>
      <c r="KG9" s="116"/>
      <c r="KH9" s="115"/>
      <c r="KI9" s="108"/>
      <c r="KJ9" s="116"/>
      <c r="KK9" s="115"/>
      <c r="KL9" s="108"/>
      <c r="KM9" s="116"/>
      <c r="KN9" s="115"/>
      <c r="KO9" s="108"/>
      <c r="KP9" s="116"/>
      <c r="KQ9" s="115"/>
      <c r="KR9" s="108"/>
      <c r="KS9" s="116"/>
      <c r="KT9" s="115"/>
      <c r="KU9" s="108"/>
      <c r="KV9" s="116"/>
      <c r="KW9" s="115"/>
      <c r="KX9" s="108"/>
      <c r="KY9" s="116"/>
      <c r="KZ9" s="115"/>
      <c r="LA9" s="108"/>
      <c r="LB9" s="116"/>
      <c r="LC9" s="115"/>
      <c r="LD9" s="108"/>
      <c r="LE9" s="116"/>
      <c r="LF9" s="115"/>
      <c r="LG9" s="108"/>
      <c r="LH9" s="116"/>
      <c r="LI9" s="115"/>
      <c r="LJ9" s="108"/>
      <c r="LK9" s="152"/>
    </row>
    <row r="10" spans="1:323" ht="21.65" hidden="1" customHeight="1" x14ac:dyDescent="0.2">
      <c r="A10" s="120"/>
      <c r="B10" s="150">
        <v>46071.4766087963</v>
      </c>
      <c r="C10" s="541">
        <v>0</v>
      </c>
      <c r="D10" s="3" t="s">
        <v>633</v>
      </c>
      <c r="E10" s="39">
        <v>6710</v>
      </c>
      <c r="F10" s="5" t="s">
        <v>573</v>
      </c>
      <c r="G10" s="5" t="s">
        <v>548</v>
      </c>
      <c r="H10" s="5" t="s">
        <v>575</v>
      </c>
      <c r="I10" s="5" t="s">
        <v>550</v>
      </c>
      <c r="J10" s="15">
        <v>5000</v>
      </c>
      <c r="K10" s="5" t="s">
        <v>581</v>
      </c>
      <c r="L10" s="5" t="s">
        <v>582</v>
      </c>
      <c r="M10" s="5" t="s">
        <v>583</v>
      </c>
      <c r="N10" s="5" t="s">
        <v>584</v>
      </c>
      <c r="O10" s="15" t="s">
        <v>936</v>
      </c>
      <c r="P10" s="5">
        <v>0</v>
      </c>
      <c r="Q10" s="40">
        <v>5000</v>
      </c>
      <c r="R10" s="557" t="s">
        <v>403</v>
      </c>
      <c r="S10" s="5" t="s">
        <v>385</v>
      </c>
      <c r="T10" s="86" t="s">
        <v>557</v>
      </c>
      <c r="U10" s="4"/>
      <c r="V10" s="5">
        <v>3</v>
      </c>
      <c r="W10" s="4">
        <v>46083</v>
      </c>
      <c r="X10" s="4">
        <v>46085</v>
      </c>
      <c r="Y10" s="4">
        <v>46085</v>
      </c>
      <c r="Z10" s="4">
        <v>46085</v>
      </c>
      <c r="AA10" s="57" t="s">
        <v>403</v>
      </c>
      <c r="AB10" s="58">
        <v>5000</v>
      </c>
      <c r="AC10" s="821">
        <v>5000</v>
      </c>
      <c r="AD10" s="410" t="s">
        <v>558</v>
      </c>
      <c r="AE10" s="3"/>
      <c r="AF10" s="31" t="s">
        <v>570</v>
      </c>
      <c r="AG10" s="38" t="s">
        <v>552</v>
      </c>
      <c r="AH10" s="38" t="s">
        <v>553</v>
      </c>
      <c r="AI10" s="43">
        <v>0</v>
      </c>
      <c r="AJ10" s="43" t="s">
        <v>466</v>
      </c>
      <c r="AK10" s="228" t="s">
        <v>385</v>
      </c>
      <c r="AL10" s="3"/>
      <c r="AM10" s="3"/>
      <c r="AN10" s="3"/>
      <c r="AO10" s="3"/>
      <c r="AP10" s="3"/>
      <c r="AQ10" s="43" t="s">
        <v>522</v>
      </c>
      <c r="AR10" s="521"/>
      <c r="AS10" s="109" t="s">
        <v>315</v>
      </c>
      <c r="AT10" s="438"/>
      <c r="AU10" s="110" t="s">
        <v>315</v>
      </c>
      <c r="AV10" s="109" t="s">
        <v>555</v>
      </c>
      <c r="AW10" s="260"/>
      <c r="AX10" s="110" t="s">
        <v>315</v>
      </c>
      <c r="AY10" s="109" t="s">
        <v>315</v>
      </c>
      <c r="AZ10" s="260"/>
      <c r="BA10" s="110" t="s">
        <v>315</v>
      </c>
      <c r="BB10" s="109" t="s">
        <v>315</v>
      </c>
      <c r="BC10" s="863">
        <v>5000</v>
      </c>
      <c r="BD10" s="110" t="s">
        <v>441</v>
      </c>
      <c r="BE10" s="109" t="s">
        <v>315</v>
      </c>
      <c r="BF10" s="438"/>
      <c r="BG10" s="110" t="s">
        <v>315</v>
      </c>
      <c r="BH10" s="109" t="s">
        <v>315</v>
      </c>
      <c r="BI10" s="439"/>
      <c r="BJ10" s="110" t="s">
        <v>315</v>
      </c>
      <c r="BK10" s="109" t="s">
        <v>315</v>
      </c>
      <c r="BL10" s="108"/>
      <c r="BM10" s="110" t="s">
        <v>315</v>
      </c>
      <c r="BN10" s="109" t="s">
        <v>315</v>
      </c>
      <c r="BO10" s="108"/>
      <c r="BP10" s="110" t="s">
        <v>315</v>
      </c>
      <c r="BQ10" s="109" t="s">
        <v>315</v>
      </c>
      <c r="BR10" s="108"/>
      <c r="BS10" s="110" t="s">
        <v>315</v>
      </c>
      <c r="BT10" s="109" t="s">
        <v>315</v>
      </c>
      <c r="BU10" s="108"/>
      <c r="BV10" s="110" t="s">
        <v>315</v>
      </c>
      <c r="BW10" s="109" t="s">
        <v>315</v>
      </c>
      <c r="BX10" s="438"/>
      <c r="BY10" s="110" t="s">
        <v>315</v>
      </c>
      <c r="BZ10" s="109" t="s">
        <v>315</v>
      </c>
      <c r="CA10" s="108"/>
      <c r="CB10" s="110" t="s">
        <v>315</v>
      </c>
      <c r="CC10" s="109" t="s">
        <v>315</v>
      </c>
      <c r="CD10" s="108"/>
      <c r="CE10" s="110" t="s">
        <v>315</v>
      </c>
      <c r="CF10" s="109" t="s">
        <v>315</v>
      </c>
      <c r="CG10" s="108"/>
      <c r="CH10" s="110" t="s">
        <v>315</v>
      </c>
      <c r="CI10" s="109" t="s">
        <v>315</v>
      </c>
      <c r="CJ10" s="108"/>
      <c r="CK10" s="110" t="s">
        <v>315</v>
      </c>
      <c r="CL10" s="109" t="s">
        <v>315</v>
      </c>
      <c r="CM10" s="108"/>
      <c r="CN10" s="110" t="s">
        <v>315</v>
      </c>
      <c r="CO10" s="109" t="s">
        <v>315</v>
      </c>
      <c r="CP10" s="108"/>
      <c r="CQ10" s="110" t="s">
        <v>315</v>
      </c>
      <c r="CR10" s="109" t="s">
        <v>315</v>
      </c>
      <c r="CS10" s="108"/>
      <c r="CT10" s="110" t="s">
        <v>315</v>
      </c>
      <c r="CU10" s="109" t="s">
        <v>315</v>
      </c>
      <c r="CV10" s="108"/>
      <c r="CW10" s="110" t="s">
        <v>315</v>
      </c>
      <c r="CX10" s="109" t="s">
        <v>315</v>
      </c>
      <c r="CY10" s="108"/>
      <c r="CZ10" s="110" t="s">
        <v>315</v>
      </c>
      <c r="DA10" s="109" t="s">
        <v>315</v>
      </c>
      <c r="DB10" s="108"/>
      <c r="DC10" s="110" t="s">
        <v>315</v>
      </c>
      <c r="DD10" s="109" t="s">
        <v>315</v>
      </c>
      <c r="DE10" s="108"/>
      <c r="DF10" s="110" t="s">
        <v>315</v>
      </c>
      <c r="DG10" s="109" t="s">
        <v>315</v>
      </c>
      <c r="DH10" s="108"/>
      <c r="DI10" s="110" t="s">
        <v>315</v>
      </c>
      <c r="DJ10" s="109" t="s">
        <v>315</v>
      </c>
      <c r="DK10" s="108"/>
      <c r="DL10" s="110" t="s">
        <v>315</v>
      </c>
      <c r="DM10" s="109" t="s">
        <v>315</v>
      </c>
      <c r="DN10" s="108"/>
      <c r="DO10" s="110" t="s">
        <v>315</v>
      </c>
      <c r="DP10" s="109" t="s">
        <v>315</v>
      </c>
      <c r="DQ10" s="108"/>
      <c r="DR10" s="110" t="s">
        <v>315</v>
      </c>
      <c r="DS10" s="109" t="s">
        <v>315</v>
      </c>
      <c r="DT10" s="108"/>
      <c r="DU10" s="110" t="s">
        <v>315</v>
      </c>
      <c r="DV10" s="109" t="s">
        <v>315</v>
      </c>
      <c r="DW10" s="108"/>
      <c r="DX10" s="110" t="s">
        <v>315</v>
      </c>
      <c r="DY10" s="109" t="s">
        <v>315</v>
      </c>
      <c r="DZ10" s="108"/>
      <c r="EA10" s="110" t="s">
        <v>315</v>
      </c>
      <c r="EB10" s="109" t="s">
        <v>315</v>
      </c>
      <c r="EC10" s="108"/>
      <c r="ED10" s="110" t="s">
        <v>315</v>
      </c>
      <c r="EE10" s="109" t="s">
        <v>315</v>
      </c>
      <c r="EF10" s="108"/>
      <c r="EG10" s="109" t="s">
        <v>315</v>
      </c>
      <c r="EH10" s="109" t="s">
        <v>315</v>
      </c>
      <c r="EI10" s="438"/>
      <c r="EJ10" s="110" t="s">
        <v>315</v>
      </c>
      <c r="EK10" s="109" t="s">
        <v>315</v>
      </c>
      <c r="EL10" s="260"/>
      <c r="EM10" s="110" t="s">
        <v>315</v>
      </c>
      <c r="EN10" s="109" t="s">
        <v>315</v>
      </c>
      <c r="EO10" s="260"/>
      <c r="EP10" s="110" t="s">
        <v>315</v>
      </c>
      <c r="EQ10" s="109" t="s">
        <v>315</v>
      </c>
      <c r="ER10" s="438"/>
      <c r="ES10" s="110" t="s">
        <v>315</v>
      </c>
      <c r="ET10" s="109" t="s">
        <v>315</v>
      </c>
      <c r="EU10" s="438"/>
      <c r="EV10" s="110" t="s">
        <v>315</v>
      </c>
      <c r="EW10" s="109" t="s">
        <v>315</v>
      </c>
      <c r="EX10" s="439"/>
      <c r="EY10" s="110" t="s">
        <v>315</v>
      </c>
      <c r="EZ10" s="109" t="s">
        <v>315</v>
      </c>
      <c r="FA10" s="108"/>
      <c r="FB10" s="110" t="s">
        <v>315</v>
      </c>
      <c r="FC10" s="109" t="s">
        <v>315</v>
      </c>
      <c r="FD10" s="108"/>
      <c r="FE10" s="110" t="s">
        <v>315</v>
      </c>
      <c r="FF10" s="109" t="s">
        <v>315</v>
      </c>
      <c r="FG10" s="108"/>
      <c r="FH10" s="110" t="s">
        <v>315</v>
      </c>
      <c r="FI10" s="109" t="s">
        <v>315</v>
      </c>
      <c r="FJ10" s="108"/>
      <c r="FK10" s="110" t="s">
        <v>315</v>
      </c>
      <c r="FL10" s="109" t="s">
        <v>315</v>
      </c>
      <c r="FM10" s="438"/>
      <c r="FN10" s="110" t="s">
        <v>315</v>
      </c>
      <c r="FO10" s="109" t="s">
        <v>315</v>
      </c>
      <c r="FP10" s="108"/>
      <c r="FQ10" s="110" t="s">
        <v>315</v>
      </c>
      <c r="FR10" s="109" t="s">
        <v>315</v>
      </c>
      <c r="FS10" s="108"/>
      <c r="FT10" s="110" t="s">
        <v>315</v>
      </c>
      <c r="FU10" s="109" t="s">
        <v>315</v>
      </c>
      <c r="FV10" s="108"/>
      <c r="FW10" s="110" t="s">
        <v>315</v>
      </c>
      <c r="FX10" s="109" t="s">
        <v>315</v>
      </c>
      <c r="FY10" s="108"/>
      <c r="FZ10" s="110" t="s">
        <v>315</v>
      </c>
      <c r="GA10" s="109" t="s">
        <v>315</v>
      </c>
      <c r="GB10" s="108"/>
      <c r="GC10" s="110" t="s">
        <v>315</v>
      </c>
      <c r="GD10" s="109" t="s">
        <v>315</v>
      </c>
      <c r="GE10" s="108"/>
      <c r="GF10" s="110" t="s">
        <v>315</v>
      </c>
      <c r="GG10" s="109" t="s">
        <v>315</v>
      </c>
      <c r="GH10" s="108"/>
      <c r="GI10" s="110" t="s">
        <v>315</v>
      </c>
      <c r="GJ10" s="109" t="s">
        <v>315</v>
      </c>
      <c r="GK10" s="108"/>
      <c r="GL10" s="110" t="s">
        <v>315</v>
      </c>
      <c r="GM10" s="109" t="s">
        <v>315</v>
      </c>
      <c r="GN10" s="108"/>
      <c r="GO10" s="110" t="s">
        <v>315</v>
      </c>
      <c r="GP10" s="109" t="s">
        <v>315</v>
      </c>
      <c r="GQ10" s="108"/>
      <c r="GR10" s="110" t="s">
        <v>315</v>
      </c>
      <c r="GS10" s="109" t="s">
        <v>315</v>
      </c>
      <c r="GT10" s="108"/>
      <c r="GU10" s="110" t="s">
        <v>315</v>
      </c>
      <c r="GV10" s="109" t="s">
        <v>315</v>
      </c>
      <c r="GW10" s="108"/>
      <c r="GX10" s="110" t="s">
        <v>315</v>
      </c>
      <c r="GY10" s="109" t="s">
        <v>315</v>
      </c>
      <c r="GZ10" s="108"/>
      <c r="HA10" s="110" t="s">
        <v>315</v>
      </c>
      <c r="HB10" s="109" t="s">
        <v>315</v>
      </c>
      <c r="HC10" s="108"/>
      <c r="HD10" s="110" t="s">
        <v>315</v>
      </c>
      <c r="HE10" s="109" t="s">
        <v>315</v>
      </c>
      <c r="HF10" s="108"/>
      <c r="HG10" s="110" t="s">
        <v>315</v>
      </c>
      <c r="HH10" s="109" t="s">
        <v>315</v>
      </c>
      <c r="HI10" s="108"/>
      <c r="HJ10" s="110" t="s">
        <v>315</v>
      </c>
      <c r="HK10" s="109" t="s">
        <v>315</v>
      </c>
      <c r="HL10" s="108"/>
      <c r="HM10" s="110" t="s">
        <v>315</v>
      </c>
      <c r="HN10" s="109" t="s">
        <v>315</v>
      </c>
      <c r="HO10" s="108"/>
      <c r="HP10" s="110" t="s">
        <v>315</v>
      </c>
      <c r="HQ10" s="109" t="s">
        <v>315</v>
      </c>
      <c r="HR10" s="108"/>
      <c r="HS10" s="110" t="s">
        <v>315</v>
      </c>
      <c r="HT10" s="109" t="s">
        <v>315</v>
      </c>
      <c r="HU10" s="108"/>
      <c r="HV10" s="109" t="s">
        <v>315</v>
      </c>
      <c r="HW10" s="109" t="s">
        <v>315</v>
      </c>
      <c r="HX10" s="438"/>
      <c r="HY10" s="110" t="s">
        <v>315</v>
      </c>
      <c r="HZ10" s="109" t="s">
        <v>315</v>
      </c>
      <c r="IA10" s="260"/>
      <c r="IB10" s="110" t="s">
        <v>315</v>
      </c>
      <c r="IC10" s="109" t="s">
        <v>315</v>
      </c>
      <c r="ID10" s="260"/>
      <c r="IE10" s="110" t="s">
        <v>315</v>
      </c>
      <c r="IF10" s="109" t="s">
        <v>315</v>
      </c>
      <c r="IG10" s="438"/>
      <c r="IH10" s="110" t="s">
        <v>315</v>
      </c>
      <c r="II10" s="109" t="s">
        <v>315</v>
      </c>
      <c r="IJ10" s="438"/>
      <c r="IK10" s="110" t="s">
        <v>315</v>
      </c>
      <c r="IL10" s="109" t="s">
        <v>315</v>
      </c>
      <c r="IM10" s="439"/>
      <c r="IN10" s="110" t="s">
        <v>315</v>
      </c>
      <c r="IO10" s="109" t="s">
        <v>315</v>
      </c>
      <c r="IP10" s="108"/>
      <c r="IQ10" s="110" t="s">
        <v>315</v>
      </c>
      <c r="IR10" s="109" t="s">
        <v>315</v>
      </c>
      <c r="IS10" s="108"/>
      <c r="IT10" s="110" t="s">
        <v>315</v>
      </c>
      <c r="IU10" s="109" t="s">
        <v>315</v>
      </c>
      <c r="IV10" s="108"/>
      <c r="IW10" s="110" t="s">
        <v>315</v>
      </c>
      <c r="IX10" s="109" t="s">
        <v>315</v>
      </c>
      <c r="IY10" s="108"/>
      <c r="IZ10" s="110" t="s">
        <v>315</v>
      </c>
      <c r="JA10" s="109" t="s">
        <v>315</v>
      </c>
      <c r="JB10" s="438"/>
      <c r="JC10" s="110" t="s">
        <v>315</v>
      </c>
      <c r="JD10" s="109" t="s">
        <v>315</v>
      </c>
      <c r="JE10" s="108"/>
      <c r="JF10" s="110" t="s">
        <v>315</v>
      </c>
      <c r="JG10" s="109" t="s">
        <v>315</v>
      </c>
      <c r="JH10" s="108"/>
      <c r="JI10" s="110" t="s">
        <v>315</v>
      </c>
      <c r="JJ10" s="109" t="s">
        <v>315</v>
      </c>
      <c r="JK10" s="108"/>
      <c r="JL10" s="110" t="s">
        <v>315</v>
      </c>
      <c r="JM10" s="109" t="s">
        <v>315</v>
      </c>
      <c r="JN10" s="108"/>
      <c r="JO10" s="110" t="s">
        <v>315</v>
      </c>
      <c r="JP10" s="109" t="s">
        <v>315</v>
      </c>
      <c r="JQ10" s="108"/>
      <c r="JR10" s="110" t="s">
        <v>315</v>
      </c>
      <c r="JS10" s="109" t="s">
        <v>315</v>
      </c>
      <c r="JT10" s="108"/>
      <c r="JU10" s="110" t="s">
        <v>315</v>
      </c>
      <c r="JV10" s="109" t="s">
        <v>315</v>
      </c>
      <c r="JW10" s="108"/>
      <c r="JX10" s="110" t="s">
        <v>315</v>
      </c>
      <c r="JY10" s="109" t="s">
        <v>315</v>
      </c>
      <c r="JZ10" s="108"/>
      <c r="KA10" s="110" t="s">
        <v>315</v>
      </c>
      <c r="KB10" s="109" t="s">
        <v>315</v>
      </c>
      <c r="KC10" s="108"/>
      <c r="KD10" s="110" t="s">
        <v>315</v>
      </c>
      <c r="KE10" s="109" t="s">
        <v>315</v>
      </c>
      <c r="KF10" s="108"/>
      <c r="KG10" s="110" t="s">
        <v>315</v>
      </c>
      <c r="KH10" s="109" t="s">
        <v>315</v>
      </c>
      <c r="KI10" s="108"/>
      <c r="KJ10" s="110" t="s">
        <v>315</v>
      </c>
      <c r="KK10" s="109" t="s">
        <v>315</v>
      </c>
      <c r="KL10" s="108"/>
      <c r="KM10" s="110" t="s">
        <v>315</v>
      </c>
      <c r="KN10" s="109" t="s">
        <v>315</v>
      </c>
      <c r="KO10" s="108"/>
      <c r="KP10" s="110" t="s">
        <v>315</v>
      </c>
      <c r="KQ10" s="109" t="s">
        <v>315</v>
      </c>
      <c r="KR10" s="108"/>
      <c r="KS10" s="110" t="s">
        <v>315</v>
      </c>
      <c r="KT10" s="109" t="s">
        <v>315</v>
      </c>
      <c r="KU10" s="108"/>
      <c r="KV10" s="110" t="s">
        <v>315</v>
      </c>
      <c r="KW10" s="109" t="s">
        <v>315</v>
      </c>
      <c r="KX10" s="108"/>
      <c r="KY10" s="110" t="s">
        <v>315</v>
      </c>
      <c r="KZ10" s="109" t="s">
        <v>315</v>
      </c>
      <c r="LA10" s="108"/>
      <c r="LB10" s="110" t="s">
        <v>315</v>
      </c>
      <c r="LC10" s="109" t="s">
        <v>315</v>
      </c>
      <c r="LD10" s="108"/>
      <c r="LE10" s="110" t="s">
        <v>315</v>
      </c>
      <c r="LF10" s="109" t="s">
        <v>315</v>
      </c>
      <c r="LG10" s="108"/>
      <c r="LH10" s="110" t="s">
        <v>315</v>
      </c>
      <c r="LI10" s="109" t="s">
        <v>315</v>
      </c>
      <c r="LJ10" s="108"/>
      <c r="LK10" s="109" t="s">
        <v>315</v>
      </c>
    </row>
    <row r="11" spans="1:323" ht="21.65" hidden="1" customHeight="1" x14ac:dyDescent="0.2">
      <c r="A11" s="120"/>
      <c r="B11" s="150">
        <v>46071.47556712963</v>
      </c>
      <c r="C11" s="541">
        <v>0</v>
      </c>
      <c r="D11" s="3" t="s">
        <v>631</v>
      </c>
      <c r="E11" s="39">
        <v>6710</v>
      </c>
      <c r="F11" s="5" t="s">
        <v>573</v>
      </c>
      <c r="G11" s="5" t="s">
        <v>548</v>
      </c>
      <c r="H11" s="5" t="s">
        <v>556</v>
      </c>
      <c r="I11" s="5" t="s">
        <v>550</v>
      </c>
      <c r="J11" s="15">
        <v>9000</v>
      </c>
      <c r="K11" s="5" t="s">
        <v>929</v>
      </c>
      <c r="L11" s="5" t="s">
        <v>548</v>
      </c>
      <c r="M11" s="5" t="s">
        <v>556</v>
      </c>
      <c r="N11" s="5" t="s">
        <v>550</v>
      </c>
      <c r="O11" s="15">
        <v>18000</v>
      </c>
      <c r="P11" s="5">
        <v>0</v>
      </c>
      <c r="Q11" s="40">
        <v>9000</v>
      </c>
      <c r="R11" s="557" t="s">
        <v>403</v>
      </c>
      <c r="S11" s="5" t="s">
        <v>385</v>
      </c>
      <c r="T11" s="86" t="s">
        <v>557</v>
      </c>
      <c r="U11" s="4"/>
      <c r="V11" s="5">
        <v>3</v>
      </c>
      <c r="W11" s="4">
        <v>46291</v>
      </c>
      <c r="X11" s="4">
        <v>46086</v>
      </c>
      <c r="Y11" s="4">
        <v>46086</v>
      </c>
      <c r="Z11" s="4">
        <v>46079</v>
      </c>
      <c r="AA11" s="57" t="s">
        <v>403</v>
      </c>
      <c r="AB11" s="58">
        <v>9000</v>
      </c>
      <c r="AC11" s="821">
        <v>9000</v>
      </c>
      <c r="AD11" s="410" t="s">
        <v>558</v>
      </c>
      <c r="AE11" s="3"/>
      <c r="AF11" s="31" t="s">
        <v>570</v>
      </c>
      <c r="AG11" s="38" t="s">
        <v>552</v>
      </c>
      <c r="AH11" s="38" t="s">
        <v>553</v>
      </c>
      <c r="AI11" s="43">
        <v>0</v>
      </c>
      <c r="AJ11" s="43" t="s">
        <v>466</v>
      </c>
      <c r="AK11" s="228" t="s">
        <v>385</v>
      </c>
      <c r="AL11" s="3"/>
      <c r="AM11" s="3"/>
      <c r="AN11" s="3"/>
      <c r="AO11" s="3"/>
      <c r="AP11" s="3"/>
      <c r="AQ11" s="43" t="s">
        <v>522</v>
      </c>
      <c r="AR11" s="521"/>
      <c r="AS11" s="109" t="s">
        <v>315</v>
      </c>
      <c r="AT11" s="438"/>
      <c r="AU11" s="110" t="s">
        <v>315</v>
      </c>
      <c r="AV11" s="109" t="s">
        <v>315</v>
      </c>
      <c r="AW11" s="762">
        <v>6000</v>
      </c>
      <c r="AX11" s="110" t="s">
        <v>315</v>
      </c>
      <c r="AY11" s="109" t="s">
        <v>315</v>
      </c>
      <c r="AZ11" s="260"/>
      <c r="BA11" s="110" t="s">
        <v>315</v>
      </c>
      <c r="BB11" s="109" t="s">
        <v>315</v>
      </c>
      <c r="BC11" s="438"/>
      <c r="BD11" s="110" t="s">
        <v>315</v>
      </c>
      <c r="BE11" s="109" t="s">
        <v>315</v>
      </c>
      <c r="BF11" s="438"/>
      <c r="BG11" s="110" t="s">
        <v>441</v>
      </c>
      <c r="BH11" s="109" t="s">
        <v>315</v>
      </c>
      <c r="BI11" s="439"/>
      <c r="BJ11" s="110" t="s">
        <v>315</v>
      </c>
      <c r="BK11" s="109" t="s">
        <v>315</v>
      </c>
      <c r="BL11" s="108"/>
      <c r="BM11" s="110" t="s">
        <v>315</v>
      </c>
      <c r="BN11" s="109" t="s">
        <v>315</v>
      </c>
      <c r="BO11" s="108"/>
      <c r="BP11" s="110" t="s">
        <v>315</v>
      </c>
      <c r="BQ11" s="109" t="s">
        <v>315</v>
      </c>
      <c r="BR11" s="108"/>
      <c r="BS11" s="110" t="s">
        <v>315</v>
      </c>
      <c r="BT11" s="109" t="s">
        <v>315</v>
      </c>
      <c r="BU11" s="108"/>
      <c r="BV11" s="110" t="s">
        <v>315</v>
      </c>
      <c r="BW11" s="109" t="s">
        <v>315</v>
      </c>
      <c r="BX11" s="438"/>
      <c r="BY11" s="110" t="s">
        <v>315</v>
      </c>
      <c r="BZ11" s="109" t="s">
        <v>315</v>
      </c>
      <c r="CA11" s="108"/>
      <c r="CB11" s="110" t="s">
        <v>315</v>
      </c>
      <c r="CC11" s="109" t="s">
        <v>315</v>
      </c>
      <c r="CD11" s="108"/>
      <c r="CE11" s="110" t="s">
        <v>315</v>
      </c>
      <c r="CF11" s="109" t="s">
        <v>315</v>
      </c>
      <c r="CG11" s="108"/>
      <c r="CH11" s="110" t="s">
        <v>315</v>
      </c>
      <c r="CI11" s="109" t="s">
        <v>315</v>
      </c>
      <c r="CJ11" s="108"/>
      <c r="CK11" s="110" t="s">
        <v>315</v>
      </c>
      <c r="CL11" s="109" t="s">
        <v>315</v>
      </c>
      <c r="CM11" s="108"/>
      <c r="CN11" s="110" t="s">
        <v>315</v>
      </c>
      <c r="CO11" s="109" t="s">
        <v>315</v>
      </c>
      <c r="CP11" s="108"/>
      <c r="CQ11" s="110" t="s">
        <v>315</v>
      </c>
      <c r="CR11" s="109" t="s">
        <v>315</v>
      </c>
      <c r="CS11" s="108"/>
      <c r="CT11" s="110" t="s">
        <v>315</v>
      </c>
      <c r="CU11" s="109" t="s">
        <v>315</v>
      </c>
      <c r="CV11" s="108"/>
      <c r="CW11" s="110" t="s">
        <v>315</v>
      </c>
      <c r="CX11" s="109" t="s">
        <v>315</v>
      </c>
      <c r="CY11" s="108"/>
      <c r="CZ11" s="110" t="s">
        <v>315</v>
      </c>
      <c r="DA11" s="109" t="s">
        <v>315</v>
      </c>
      <c r="DB11" s="108"/>
      <c r="DC11" s="110" t="s">
        <v>315</v>
      </c>
      <c r="DD11" s="109" t="s">
        <v>315</v>
      </c>
      <c r="DE11" s="108"/>
      <c r="DF11" s="110" t="s">
        <v>315</v>
      </c>
      <c r="DG11" s="109" t="s">
        <v>315</v>
      </c>
      <c r="DH11" s="108"/>
      <c r="DI11" s="110" t="s">
        <v>315</v>
      </c>
      <c r="DJ11" s="109" t="s">
        <v>315</v>
      </c>
      <c r="DK11" s="108"/>
      <c r="DL11" s="110" t="s">
        <v>315</v>
      </c>
      <c r="DM11" s="109" t="s">
        <v>315</v>
      </c>
      <c r="DN11" s="108"/>
      <c r="DO11" s="110" t="s">
        <v>315</v>
      </c>
      <c r="DP11" s="109" t="s">
        <v>315</v>
      </c>
      <c r="DQ11" s="108"/>
      <c r="DR11" s="110" t="s">
        <v>315</v>
      </c>
      <c r="DS11" s="109" t="s">
        <v>315</v>
      </c>
      <c r="DT11" s="108"/>
      <c r="DU11" s="110" t="s">
        <v>315</v>
      </c>
      <c r="DV11" s="109" t="s">
        <v>315</v>
      </c>
      <c r="DW11" s="108"/>
      <c r="DX11" s="110" t="s">
        <v>315</v>
      </c>
      <c r="DY11" s="109" t="s">
        <v>315</v>
      </c>
      <c r="DZ11" s="108"/>
      <c r="EA11" s="110" t="s">
        <v>315</v>
      </c>
      <c r="EB11" s="109" t="s">
        <v>315</v>
      </c>
      <c r="EC11" s="108"/>
      <c r="ED11" s="110" t="s">
        <v>315</v>
      </c>
      <c r="EE11" s="109" t="s">
        <v>315</v>
      </c>
      <c r="EF11" s="108"/>
      <c r="EG11" s="109" t="s">
        <v>315</v>
      </c>
      <c r="EH11" s="109" t="s">
        <v>315</v>
      </c>
      <c r="EI11" s="438"/>
      <c r="EJ11" s="110" t="s">
        <v>315</v>
      </c>
      <c r="EK11" s="109" t="s">
        <v>315</v>
      </c>
      <c r="EL11" s="260"/>
      <c r="EM11" s="110" t="s">
        <v>315</v>
      </c>
      <c r="EN11" s="109" t="s">
        <v>315</v>
      </c>
      <c r="EO11" s="260"/>
      <c r="EP11" s="110" t="s">
        <v>315</v>
      </c>
      <c r="EQ11" s="109" t="s">
        <v>315</v>
      </c>
      <c r="ER11" s="438"/>
      <c r="ES11" s="110" t="s">
        <v>315</v>
      </c>
      <c r="ET11" s="109" t="s">
        <v>315</v>
      </c>
      <c r="EU11" s="438"/>
      <c r="EV11" s="110" t="s">
        <v>315</v>
      </c>
      <c r="EW11" s="109" t="s">
        <v>315</v>
      </c>
      <c r="EX11" s="439"/>
      <c r="EY11" s="110" t="s">
        <v>315</v>
      </c>
      <c r="EZ11" s="109" t="s">
        <v>315</v>
      </c>
      <c r="FA11" s="108"/>
      <c r="FB11" s="110" t="s">
        <v>315</v>
      </c>
      <c r="FC11" s="109" t="s">
        <v>315</v>
      </c>
      <c r="FD11" s="108"/>
      <c r="FE11" s="110" t="s">
        <v>315</v>
      </c>
      <c r="FF11" s="109" t="s">
        <v>315</v>
      </c>
      <c r="FG11" s="108"/>
      <c r="FH11" s="110" t="s">
        <v>315</v>
      </c>
      <c r="FI11" s="109" t="s">
        <v>315</v>
      </c>
      <c r="FJ11" s="108"/>
      <c r="FK11" s="110" t="s">
        <v>315</v>
      </c>
      <c r="FL11" s="109" t="s">
        <v>315</v>
      </c>
      <c r="FM11" s="438"/>
      <c r="FN11" s="110" t="s">
        <v>315</v>
      </c>
      <c r="FO11" s="109" t="s">
        <v>315</v>
      </c>
      <c r="FP11" s="108"/>
      <c r="FQ11" s="110" t="s">
        <v>315</v>
      </c>
      <c r="FR11" s="109" t="s">
        <v>315</v>
      </c>
      <c r="FS11" s="108"/>
      <c r="FT11" s="110" t="s">
        <v>315</v>
      </c>
      <c r="FU11" s="109" t="s">
        <v>315</v>
      </c>
      <c r="FV11" s="108"/>
      <c r="FW11" s="110" t="s">
        <v>315</v>
      </c>
      <c r="FX11" s="109" t="s">
        <v>315</v>
      </c>
      <c r="FY11" s="108"/>
      <c r="FZ11" s="110" t="s">
        <v>315</v>
      </c>
      <c r="GA11" s="109" t="s">
        <v>315</v>
      </c>
      <c r="GB11" s="108"/>
      <c r="GC11" s="110" t="s">
        <v>315</v>
      </c>
      <c r="GD11" s="109" t="s">
        <v>315</v>
      </c>
      <c r="GE11" s="108"/>
      <c r="GF11" s="110" t="s">
        <v>315</v>
      </c>
      <c r="GG11" s="109" t="s">
        <v>315</v>
      </c>
      <c r="GH11" s="108"/>
      <c r="GI11" s="110" t="s">
        <v>315</v>
      </c>
      <c r="GJ11" s="109" t="s">
        <v>315</v>
      </c>
      <c r="GK11" s="108"/>
      <c r="GL11" s="110" t="s">
        <v>315</v>
      </c>
      <c r="GM11" s="109" t="s">
        <v>315</v>
      </c>
      <c r="GN11" s="108"/>
      <c r="GO11" s="110" t="s">
        <v>315</v>
      </c>
      <c r="GP11" s="109" t="s">
        <v>315</v>
      </c>
      <c r="GQ11" s="108"/>
      <c r="GR11" s="110" t="s">
        <v>315</v>
      </c>
      <c r="GS11" s="109" t="s">
        <v>315</v>
      </c>
      <c r="GT11" s="108"/>
      <c r="GU11" s="110" t="s">
        <v>315</v>
      </c>
      <c r="GV11" s="109" t="s">
        <v>315</v>
      </c>
      <c r="GW11" s="108"/>
      <c r="GX11" s="110" t="s">
        <v>315</v>
      </c>
      <c r="GY11" s="109" t="s">
        <v>315</v>
      </c>
      <c r="GZ11" s="108"/>
      <c r="HA11" s="110" t="s">
        <v>315</v>
      </c>
      <c r="HB11" s="109" t="s">
        <v>315</v>
      </c>
      <c r="HC11" s="108"/>
      <c r="HD11" s="110" t="s">
        <v>315</v>
      </c>
      <c r="HE11" s="109" t="s">
        <v>315</v>
      </c>
      <c r="HF11" s="108"/>
      <c r="HG11" s="110" t="s">
        <v>315</v>
      </c>
      <c r="HH11" s="109" t="s">
        <v>315</v>
      </c>
      <c r="HI11" s="108"/>
      <c r="HJ11" s="110" t="s">
        <v>315</v>
      </c>
      <c r="HK11" s="109" t="s">
        <v>315</v>
      </c>
      <c r="HL11" s="108"/>
      <c r="HM11" s="110" t="s">
        <v>315</v>
      </c>
      <c r="HN11" s="109" t="s">
        <v>315</v>
      </c>
      <c r="HO11" s="108"/>
      <c r="HP11" s="110" t="s">
        <v>315</v>
      </c>
      <c r="HQ11" s="109" t="s">
        <v>315</v>
      </c>
      <c r="HR11" s="108"/>
      <c r="HS11" s="110" t="s">
        <v>315</v>
      </c>
      <c r="HT11" s="109" t="s">
        <v>315</v>
      </c>
      <c r="HU11" s="108"/>
      <c r="HV11" s="109" t="s">
        <v>315</v>
      </c>
      <c r="HW11" s="109" t="s">
        <v>315</v>
      </c>
      <c r="HX11" s="438"/>
      <c r="HY11" s="110" t="s">
        <v>315</v>
      </c>
      <c r="HZ11" s="109" t="s">
        <v>315</v>
      </c>
      <c r="IA11" s="260"/>
      <c r="IB11" s="110" t="s">
        <v>315</v>
      </c>
      <c r="IC11" s="109" t="s">
        <v>315</v>
      </c>
      <c r="ID11" s="260"/>
      <c r="IE11" s="110" t="s">
        <v>315</v>
      </c>
      <c r="IF11" s="109" t="s">
        <v>315</v>
      </c>
      <c r="IG11" s="438"/>
      <c r="IH11" s="110" t="s">
        <v>315</v>
      </c>
      <c r="II11" s="109" t="s">
        <v>315</v>
      </c>
      <c r="IJ11" s="438"/>
      <c r="IK11" s="110" t="s">
        <v>315</v>
      </c>
      <c r="IL11" s="109" t="s">
        <v>315</v>
      </c>
      <c r="IM11" s="439"/>
      <c r="IN11" s="110" t="s">
        <v>315</v>
      </c>
      <c r="IO11" s="109" t="s">
        <v>315</v>
      </c>
      <c r="IP11" s="108"/>
      <c r="IQ11" s="110" t="s">
        <v>315</v>
      </c>
      <c r="IR11" s="109" t="s">
        <v>315</v>
      </c>
      <c r="IS11" s="108"/>
      <c r="IT11" s="110" t="s">
        <v>315</v>
      </c>
      <c r="IU11" s="109" t="s">
        <v>315</v>
      </c>
      <c r="IV11" s="108"/>
      <c r="IW11" s="110" t="s">
        <v>315</v>
      </c>
      <c r="IX11" s="109" t="s">
        <v>315</v>
      </c>
      <c r="IY11" s="108"/>
      <c r="IZ11" s="110" t="s">
        <v>315</v>
      </c>
      <c r="JA11" s="109" t="s">
        <v>315</v>
      </c>
      <c r="JB11" s="438"/>
      <c r="JC11" s="110" t="s">
        <v>315</v>
      </c>
      <c r="JD11" s="109" t="s">
        <v>315</v>
      </c>
      <c r="JE11" s="108"/>
      <c r="JF11" s="110" t="s">
        <v>315</v>
      </c>
      <c r="JG11" s="109" t="s">
        <v>315</v>
      </c>
      <c r="JH11" s="108"/>
      <c r="JI11" s="110" t="s">
        <v>315</v>
      </c>
      <c r="JJ11" s="109" t="s">
        <v>315</v>
      </c>
      <c r="JK11" s="108"/>
      <c r="JL11" s="110" t="s">
        <v>315</v>
      </c>
      <c r="JM11" s="109" t="s">
        <v>315</v>
      </c>
      <c r="JN11" s="108"/>
      <c r="JO11" s="110" t="s">
        <v>315</v>
      </c>
      <c r="JP11" s="109" t="s">
        <v>315</v>
      </c>
      <c r="JQ11" s="108"/>
      <c r="JR11" s="110" t="s">
        <v>315</v>
      </c>
      <c r="JS11" s="109" t="s">
        <v>315</v>
      </c>
      <c r="JT11" s="108"/>
      <c r="JU11" s="110" t="s">
        <v>315</v>
      </c>
      <c r="JV11" s="109" t="s">
        <v>315</v>
      </c>
      <c r="JW11" s="108"/>
      <c r="JX11" s="110" t="s">
        <v>315</v>
      </c>
      <c r="JY11" s="109" t="s">
        <v>315</v>
      </c>
      <c r="JZ11" s="108"/>
      <c r="KA11" s="110" t="s">
        <v>315</v>
      </c>
      <c r="KB11" s="109" t="s">
        <v>315</v>
      </c>
      <c r="KC11" s="108"/>
      <c r="KD11" s="110" t="s">
        <v>315</v>
      </c>
      <c r="KE11" s="109" t="s">
        <v>315</v>
      </c>
      <c r="KF11" s="108"/>
      <c r="KG11" s="110" t="s">
        <v>315</v>
      </c>
      <c r="KH11" s="109" t="s">
        <v>315</v>
      </c>
      <c r="KI11" s="108"/>
      <c r="KJ11" s="110" t="s">
        <v>315</v>
      </c>
      <c r="KK11" s="109" t="s">
        <v>315</v>
      </c>
      <c r="KL11" s="108"/>
      <c r="KM11" s="110" t="s">
        <v>315</v>
      </c>
      <c r="KN11" s="109" t="s">
        <v>315</v>
      </c>
      <c r="KO11" s="108"/>
      <c r="KP11" s="110" t="s">
        <v>315</v>
      </c>
      <c r="KQ11" s="109" t="s">
        <v>315</v>
      </c>
      <c r="KR11" s="108"/>
      <c r="KS11" s="110" t="s">
        <v>315</v>
      </c>
      <c r="KT11" s="109" t="s">
        <v>315</v>
      </c>
      <c r="KU11" s="108"/>
      <c r="KV11" s="110" t="s">
        <v>315</v>
      </c>
      <c r="KW11" s="109" t="s">
        <v>315</v>
      </c>
      <c r="KX11" s="108"/>
      <c r="KY11" s="110" t="s">
        <v>315</v>
      </c>
      <c r="KZ11" s="109" t="s">
        <v>315</v>
      </c>
      <c r="LA11" s="108"/>
      <c r="LB11" s="110" t="s">
        <v>315</v>
      </c>
      <c r="LC11" s="109" t="s">
        <v>315</v>
      </c>
      <c r="LD11" s="108"/>
      <c r="LE11" s="110" t="s">
        <v>315</v>
      </c>
      <c r="LF11" s="109" t="s">
        <v>315</v>
      </c>
      <c r="LG11" s="108"/>
      <c r="LH11" s="110" t="s">
        <v>315</v>
      </c>
      <c r="LI11" s="109" t="s">
        <v>315</v>
      </c>
      <c r="LJ11" s="108"/>
      <c r="LK11" s="109" t="s">
        <v>315</v>
      </c>
    </row>
    <row r="12" spans="1:323" ht="21.65" hidden="1" customHeight="1" x14ac:dyDescent="0.2">
      <c r="A12" s="120"/>
      <c r="B12" s="150">
        <v>46071.476168981484</v>
      </c>
      <c r="C12" s="541">
        <v>0</v>
      </c>
      <c r="D12" s="3" t="s">
        <v>632</v>
      </c>
      <c r="E12" s="39">
        <v>6710</v>
      </c>
      <c r="F12" s="5" t="s">
        <v>573</v>
      </c>
      <c r="G12" s="5" t="s">
        <v>548</v>
      </c>
      <c r="H12" s="5" t="s">
        <v>575</v>
      </c>
      <c r="I12" s="5" t="s">
        <v>550</v>
      </c>
      <c r="J12" s="15">
        <v>9000</v>
      </c>
      <c r="K12" s="5" t="s">
        <v>581</v>
      </c>
      <c r="L12" s="5" t="s">
        <v>582</v>
      </c>
      <c r="M12" s="5" t="s">
        <v>583</v>
      </c>
      <c r="N12" s="5" t="s">
        <v>584</v>
      </c>
      <c r="O12" s="15" t="s">
        <v>689</v>
      </c>
      <c r="P12" s="5">
        <v>0</v>
      </c>
      <c r="Q12" s="40">
        <v>9000</v>
      </c>
      <c r="R12" s="557" t="s">
        <v>403</v>
      </c>
      <c r="S12" s="5" t="s">
        <v>385</v>
      </c>
      <c r="T12" s="86" t="s">
        <v>557</v>
      </c>
      <c r="U12" s="4"/>
      <c r="V12" s="5">
        <v>3</v>
      </c>
      <c r="W12" s="4">
        <v>46083</v>
      </c>
      <c r="X12" s="4">
        <v>46086</v>
      </c>
      <c r="Y12" s="4">
        <v>46086</v>
      </c>
      <c r="Z12" s="4">
        <v>46083</v>
      </c>
      <c r="AA12" s="57" t="s">
        <v>403</v>
      </c>
      <c r="AB12" s="58">
        <v>9000</v>
      </c>
      <c r="AC12" s="821">
        <v>9000</v>
      </c>
      <c r="AD12" s="410" t="s">
        <v>558</v>
      </c>
      <c r="AE12" s="3"/>
      <c r="AF12" s="31" t="s">
        <v>570</v>
      </c>
      <c r="AG12" s="38" t="s">
        <v>552</v>
      </c>
      <c r="AH12" s="38" t="s">
        <v>553</v>
      </c>
      <c r="AI12" s="43">
        <v>0</v>
      </c>
      <c r="AJ12" s="43" t="s">
        <v>466</v>
      </c>
      <c r="AK12" s="228" t="s">
        <v>385</v>
      </c>
      <c r="AL12" s="3"/>
      <c r="AM12" s="3"/>
      <c r="AN12" s="3"/>
      <c r="AO12" s="3"/>
      <c r="AP12" s="3"/>
      <c r="AQ12" s="43" t="s">
        <v>522</v>
      </c>
      <c r="AR12" s="521"/>
      <c r="AS12" s="109" t="s">
        <v>315</v>
      </c>
      <c r="AT12" s="438"/>
      <c r="AU12" s="110" t="s">
        <v>315</v>
      </c>
      <c r="AV12" s="109" t="s">
        <v>555</v>
      </c>
      <c r="AW12" s="762">
        <v>5200</v>
      </c>
      <c r="AX12" s="110" t="s">
        <v>315</v>
      </c>
      <c r="AY12" s="109" t="s">
        <v>315</v>
      </c>
      <c r="AZ12" s="260"/>
      <c r="BA12" s="110" t="s">
        <v>315</v>
      </c>
      <c r="BB12" s="109" t="s">
        <v>315</v>
      </c>
      <c r="BC12" s="863">
        <v>3800</v>
      </c>
      <c r="BD12" s="110" t="s">
        <v>315</v>
      </c>
      <c r="BE12" s="109" t="s">
        <v>315</v>
      </c>
      <c r="BF12" s="438"/>
      <c r="BG12" s="110" t="s">
        <v>441</v>
      </c>
      <c r="BH12" s="109" t="s">
        <v>315</v>
      </c>
      <c r="BI12" s="439"/>
      <c r="BJ12" s="110" t="s">
        <v>315</v>
      </c>
      <c r="BK12" s="109" t="s">
        <v>315</v>
      </c>
      <c r="BL12" s="108"/>
      <c r="BM12" s="110" t="s">
        <v>315</v>
      </c>
      <c r="BN12" s="109" t="s">
        <v>315</v>
      </c>
      <c r="BO12" s="108"/>
      <c r="BP12" s="110" t="s">
        <v>315</v>
      </c>
      <c r="BQ12" s="109" t="s">
        <v>315</v>
      </c>
      <c r="BR12" s="108"/>
      <c r="BS12" s="110" t="s">
        <v>315</v>
      </c>
      <c r="BT12" s="109" t="s">
        <v>315</v>
      </c>
      <c r="BU12" s="108"/>
      <c r="BV12" s="110" t="s">
        <v>315</v>
      </c>
      <c r="BW12" s="109" t="s">
        <v>315</v>
      </c>
      <c r="BX12" s="438"/>
      <c r="BY12" s="110" t="s">
        <v>315</v>
      </c>
      <c r="BZ12" s="109" t="s">
        <v>315</v>
      </c>
      <c r="CA12" s="108"/>
      <c r="CB12" s="110" t="s">
        <v>315</v>
      </c>
      <c r="CC12" s="109" t="s">
        <v>315</v>
      </c>
      <c r="CD12" s="108"/>
      <c r="CE12" s="110" t="s">
        <v>315</v>
      </c>
      <c r="CF12" s="109" t="s">
        <v>315</v>
      </c>
      <c r="CG12" s="108"/>
      <c r="CH12" s="110" t="s">
        <v>315</v>
      </c>
      <c r="CI12" s="109" t="s">
        <v>315</v>
      </c>
      <c r="CJ12" s="108"/>
      <c r="CK12" s="110" t="s">
        <v>315</v>
      </c>
      <c r="CL12" s="109" t="s">
        <v>315</v>
      </c>
      <c r="CM12" s="108"/>
      <c r="CN12" s="110" t="s">
        <v>315</v>
      </c>
      <c r="CO12" s="109" t="s">
        <v>315</v>
      </c>
      <c r="CP12" s="108"/>
      <c r="CQ12" s="110" t="s">
        <v>315</v>
      </c>
      <c r="CR12" s="109" t="s">
        <v>315</v>
      </c>
      <c r="CS12" s="108"/>
      <c r="CT12" s="110" t="s">
        <v>315</v>
      </c>
      <c r="CU12" s="109" t="s">
        <v>315</v>
      </c>
      <c r="CV12" s="108"/>
      <c r="CW12" s="110" t="s">
        <v>315</v>
      </c>
      <c r="CX12" s="109" t="s">
        <v>315</v>
      </c>
      <c r="CY12" s="108"/>
      <c r="CZ12" s="110" t="s">
        <v>315</v>
      </c>
      <c r="DA12" s="109" t="s">
        <v>315</v>
      </c>
      <c r="DB12" s="108"/>
      <c r="DC12" s="110" t="s">
        <v>315</v>
      </c>
      <c r="DD12" s="109" t="s">
        <v>315</v>
      </c>
      <c r="DE12" s="108"/>
      <c r="DF12" s="110" t="s">
        <v>315</v>
      </c>
      <c r="DG12" s="109" t="s">
        <v>315</v>
      </c>
      <c r="DH12" s="108"/>
      <c r="DI12" s="110" t="s">
        <v>315</v>
      </c>
      <c r="DJ12" s="109" t="s">
        <v>315</v>
      </c>
      <c r="DK12" s="108"/>
      <c r="DL12" s="110" t="s">
        <v>315</v>
      </c>
      <c r="DM12" s="109" t="s">
        <v>315</v>
      </c>
      <c r="DN12" s="108"/>
      <c r="DO12" s="110" t="s">
        <v>315</v>
      </c>
      <c r="DP12" s="109" t="s">
        <v>315</v>
      </c>
      <c r="DQ12" s="108"/>
      <c r="DR12" s="110" t="s">
        <v>315</v>
      </c>
      <c r="DS12" s="109" t="s">
        <v>315</v>
      </c>
      <c r="DT12" s="108"/>
      <c r="DU12" s="110" t="s">
        <v>315</v>
      </c>
      <c r="DV12" s="109" t="s">
        <v>315</v>
      </c>
      <c r="DW12" s="108"/>
      <c r="DX12" s="110" t="s">
        <v>315</v>
      </c>
      <c r="DY12" s="109" t="s">
        <v>315</v>
      </c>
      <c r="DZ12" s="108"/>
      <c r="EA12" s="110" t="s">
        <v>315</v>
      </c>
      <c r="EB12" s="109" t="s">
        <v>315</v>
      </c>
      <c r="EC12" s="108"/>
      <c r="ED12" s="110" t="s">
        <v>315</v>
      </c>
      <c r="EE12" s="109" t="s">
        <v>315</v>
      </c>
      <c r="EF12" s="108"/>
      <c r="EG12" s="109" t="s">
        <v>315</v>
      </c>
      <c r="EH12" s="109" t="s">
        <v>315</v>
      </c>
      <c r="EI12" s="438"/>
      <c r="EJ12" s="110" t="s">
        <v>315</v>
      </c>
      <c r="EK12" s="109" t="s">
        <v>315</v>
      </c>
      <c r="EL12" s="260"/>
      <c r="EM12" s="110" t="s">
        <v>315</v>
      </c>
      <c r="EN12" s="109" t="s">
        <v>315</v>
      </c>
      <c r="EO12" s="260"/>
      <c r="EP12" s="110" t="s">
        <v>315</v>
      </c>
      <c r="EQ12" s="109" t="s">
        <v>315</v>
      </c>
      <c r="ER12" s="438"/>
      <c r="ES12" s="110" t="s">
        <v>315</v>
      </c>
      <c r="ET12" s="109" t="s">
        <v>315</v>
      </c>
      <c r="EU12" s="438"/>
      <c r="EV12" s="110" t="s">
        <v>315</v>
      </c>
      <c r="EW12" s="109" t="s">
        <v>315</v>
      </c>
      <c r="EX12" s="439"/>
      <c r="EY12" s="110" t="s">
        <v>315</v>
      </c>
      <c r="EZ12" s="109" t="s">
        <v>315</v>
      </c>
      <c r="FA12" s="108"/>
      <c r="FB12" s="110" t="s">
        <v>315</v>
      </c>
      <c r="FC12" s="109" t="s">
        <v>315</v>
      </c>
      <c r="FD12" s="108"/>
      <c r="FE12" s="110" t="s">
        <v>315</v>
      </c>
      <c r="FF12" s="109" t="s">
        <v>315</v>
      </c>
      <c r="FG12" s="108"/>
      <c r="FH12" s="110" t="s">
        <v>315</v>
      </c>
      <c r="FI12" s="109" t="s">
        <v>315</v>
      </c>
      <c r="FJ12" s="108"/>
      <c r="FK12" s="110" t="s">
        <v>315</v>
      </c>
      <c r="FL12" s="109" t="s">
        <v>315</v>
      </c>
      <c r="FM12" s="438"/>
      <c r="FN12" s="110" t="s">
        <v>315</v>
      </c>
      <c r="FO12" s="109" t="s">
        <v>315</v>
      </c>
      <c r="FP12" s="108"/>
      <c r="FQ12" s="110" t="s">
        <v>315</v>
      </c>
      <c r="FR12" s="109" t="s">
        <v>315</v>
      </c>
      <c r="FS12" s="108"/>
      <c r="FT12" s="110" t="s">
        <v>315</v>
      </c>
      <c r="FU12" s="109" t="s">
        <v>315</v>
      </c>
      <c r="FV12" s="108"/>
      <c r="FW12" s="110" t="s">
        <v>315</v>
      </c>
      <c r="FX12" s="109" t="s">
        <v>315</v>
      </c>
      <c r="FY12" s="108"/>
      <c r="FZ12" s="110" t="s">
        <v>315</v>
      </c>
      <c r="GA12" s="109" t="s">
        <v>315</v>
      </c>
      <c r="GB12" s="108"/>
      <c r="GC12" s="110" t="s">
        <v>315</v>
      </c>
      <c r="GD12" s="109" t="s">
        <v>315</v>
      </c>
      <c r="GE12" s="108"/>
      <c r="GF12" s="110" t="s">
        <v>315</v>
      </c>
      <c r="GG12" s="109" t="s">
        <v>315</v>
      </c>
      <c r="GH12" s="108"/>
      <c r="GI12" s="110" t="s">
        <v>315</v>
      </c>
      <c r="GJ12" s="109" t="s">
        <v>315</v>
      </c>
      <c r="GK12" s="108"/>
      <c r="GL12" s="110" t="s">
        <v>315</v>
      </c>
      <c r="GM12" s="109" t="s">
        <v>315</v>
      </c>
      <c r="GN12" s="108"/>
      <c r="GO12" s="110" t="s">
        <v>315</v>
      </c>
      <c r="GP12" s="109" t="s">
        <v>315</v>
      </c>
      <c r="GQ12" s="108"/>
      <c r="GR12" s="110" t="s">
        <v>315</v>
      </c>
      <c r="GS12" s="109" t="s">
        <v>315</v>
      </c>
      <c r="GT12" s="108"/>
      <c r="GU12" s="110" t="s">
        <v>315</v>
      </c>
      <c r="GV12" s="109" t="s">
        <v>315</v>
      </c>
      <c r="GW12" s="108"/>
      <c r="GX12" s="110" t="s">
        <v>315</v>
      </c>
      <c r="GY12" s="109" t="s">
        <v>315</v>
      </c>
      <c r="GZ12" s="108"/>
      <c r="HA12" s="110" t="s">
        <v>315</v>
      </c>
      <c r="HB12" s="109" t="s">
        <v>315</v>
      </c>
      <c r="HC12" s="108"/>
      <c r="HD12" s="110" t="s">
        <v>315</v>
      </c>
      <c r="HE12" s="109" t="s">
        <v>315</v>
      </c>
      <c r="HF12" s="108"/>
      <c r="HG12" s="110" t="s">
        <v>315</v>
      </c>
      <c r="HH12" s="109" t="s">
        <v>315</v>
      </c>
      <c r="HI12" s="108"/>
      <c r="HJ12" s="110" t="s">
        <v>315</v>
      </c>
      <c r="HK12" s="109" t="s">
        <v>315</v>
      </c>
      <c r="HL12" s="108"/>
      <c r="HM12" s="110" t="s">
        <v>315</v>
      </c>
      <c r="HN12" s="109" t="s">
        <v>315</v>
      </c>
      <c r="HO12" s="108"/>
      <c r="HP12" s="110" t="s">
        <v>315</v>
      </c>
      <c r="HQ12" s="109" t="s">
        <v>315</v>
      </c>
      <c r="HR12" s="108"/>
      <c r="HS12" s="110" t="s">
        <v>315</v>
      </c>
      <c r="HT12" s="109" t="s">
        <v>315</v>
      </c>
      <c r="HU12" s="108"/>
      <c r="HV12" s="109" t="s">
        <v>315</v>
      </c>
      <c r="HW12" s="109" t="s">
        <v>315</v>
      </c>
      <c r="HX12" s="438"/>
      <c r="HY12" s="110" t="s">
        <v>315</v>
      </c>
      <c r="HZ12" s="109" t="s">
        <v>315</v>
      </c>
      <c r="IA12" s="260"/>
      <c r="IB12" s="110" t="s">
        <v>315</v>
      </c>
      <c r="IC12" s="109" t="s">
        <v>315</v>
      </c>
      <c r="ID12" s="260"/>
      <c r="IE12" s="110" t="s">
        <v>315</v>
      </c>
      <c r="IF12" s="109" t="s">
        <v>315</v>
      </c>
      <c r="IG12" s="438"/>
      <c r="IH12" s="110" t="s">
        <v>315</v>
      </c>
      <c r="II12" s="109" t="s">
        <v>315</v>
      </c>
      <c r="IJ12" s="438"/>
      <c r="IK12" s="110" t="s">
        <v>315</v>
      </c>
      <c r="IL12" s="109" t="s">
        <v>315</v>
      </c>
      <c r="IM12" s="439"/>
      <c r="IN12" s="110" t="s">
        <v>315</v>
      </c>
      <c r="IO12" s="109" t="s">
        <v>315</v>
      </c>
      <c r="IP12" s="108"/>
      <c r="IQ12" s="110" t="s">
        <v>315</v>
      </c>
      <c r="IR12" s="109" t="s">
        <v>315</v>
      </c>
      <c r="IS12" s="108"/>
      <c r="IT12" s="110" t="s">
        <v>315</v>
      </c>
      <c r="IU12" s="109" t="s">
        <v>315</v>
      </c>
      <c r="IV12" s="108"/>
      <c r="IW12" s="110" t="s">
        <v>315</v>
      </c>
      <c r="IX12" s="109" t="s">
        <v>315</v>
      </c>
      <c r="IY12" s="108"/>
      <c r="IZ12" s="110" t="s">
        <v>315</v>
      </c>
      <c r="JA12" s="109" t="s">
        <v>315</v>
      </c>
      <c r="JB12" s="438"/>
      <c r="JC12" s="110" t="s">
        <v>315</v>
      </c>
      <c r="JD12" s="109" t="s">
        <v>315</v>
      </c>
      <c r="JE12" s="108"/>
      <c r="JF12" s="110" t="s">
        <v>315</v>
      </c>
      <c r="JG12" s="109" t="s">
        <v>315</v>
      </c>
      <c r="JH12" s="108"/>
      <c r="JI12" s="110" t="s">
        <v>315</v>
      </c>
      <c r="JJ12" s="109" t="s">
        <v>315</v>
      </c>
      <c r="JK12" s="108"/>
      <c r="JL12" s="110" t="s">
        <v>315</v>
      </c>
      <c r="JM12" s="109" t="s">
        <v>315</v>
      </c>
      <c r="JN12" s="108"/>
      <c r="JO12" s="110" t="s">
        <v>315</v>
      </c>
      <c r="JP12" s="109" t="s">
        <v>315</v>
      </c>
      <c r="JQ12" s="108"/>
      <c r="JR12" s="110" t="s">
        <v>315</v>
      </c>
      <c r="JS12" s="109" t="s">
        <v>315</v>
      </c>
      <c r="JT12" s="108"/>
      <c r="JU12" s="110" t="s">
        <v>315</v>
      </c>
      <c r="JV12" s="109" t="s">
        <v>315</v>
      </c>
      <c r="JW12" s="108"/>
      <c r="JX12" s="110" t="s">
        <v>315</v>
      </c>
      <c r="JY12" s="109" t="s">
        <v>315</v>
      </c>
      <c r="JZ12" s="108"/>
      <c r="KA12" s="110" t="s">
        <v>315</v>
      </c>
      <c r="KB12" s="109" t="s">
        <v>315</v>
      </c>
      <c r="KC12" s="108"/>
      <c r="KD12" s="110" t="s">
        <v>315</v>
      </c>
      <c r="KE12" s="109" t="s">
        <v>315</v>
      </c>
      <c r="KF12" s="108"/>
      <c r="KG12" s="110" t="s">
        <v>315</v>
      </c>
      <c r="KH12" s="109" t="s">
        <v>315</v>
      </c>
      <c r="KI12" s="108"/>
      <c r="KJ12" s="110" t="s">
        <v>315</v>
      </c>
      <c r="KK12" s="109" t="s">
        <v>315</v>
      </c>
      <c r="KL12" s="108"/>
      <c r="KM12" s="110" t="s">
        <v>315</v>
      </c>
      <c r="KN12" s="109" t="s">
        <v>315</v>
      </c>
      <c r="KO12" s="108"/>
      <c r="KP12" s="110" t="s">
        <v>315</v>
      </c>
      <c r="KQ12" s="109" t="s">
        <v>315</v>
      </c>
      <c r="KR12" s="108"/>
      <c r="KS12" s="110" t="s">
        <v>315</v>
      </c>
      <c r="KT12" s="109" t="s">
        <v>315</v>
      </c>
      <c r="KU12" s="108"/>
      <c r="KV12" s="110" t="s">
        <v>315</v>
      </c>
      <c r="KW12" s="109" t="s">
        <v>315</v>
      </c>
      <c r="KX12" s="108"/>
      <c r="KY12" s="110" t="s">
        <v>315</v>
      </c>
      <c r="KZ12" s="109" t="s">
        <v>315</v>
      </c>
      <c r="LA12" s="108"/>
      <c r="LB12" s="110" t="s">
        <v>315</v>
      </c>
      <c r="LC12" s="109" t="s">
        <v>315</v>
      </c>
      <c r="LD12" s="108"/>
      <c r="LE12" s="110" t="s">
        <v>315</v>
      </c>
      <c r="LF12" s="109" t="s">
        <v>315</v>
      </c>
      <c r="LG12" s="108"/>
      <c r="LH12" s="110" t="s">
        <v>315</v>
      </c>
      <c r="LI12" s="109" t="s">
        <v>315</v>
      </c>
      <c r="LJ12" s="108"/>
      <c r="LK12" s="109" t="s">
        <v>315</v>
      </c>
    </row>
    <row r="13" spans="1:323" ht="21.65" hidden="1" customHeight="1" x14ac:dyDescent="0.2">
      <c r="A13" s="120"/>
      <c r="B13" s="150">
        <v>46077.574687499997</v>
      </c>
      <c r="C13" s="541">
        <v>0</v>
      </c>
      <c r="D13" s="3" t="s">
        <v>639</v>
      </c>
      <c r="E13" s="39">
        <v>6710</v>
      </c>
      <c r="F13" s="5" t="s">
        <v>573</v>
      </c>
      <c r="G13" s="5" t="s">
        <v>548</v>
      </c>
      <c r="H13" s="5" t="s">
        <v>580</v>
      </c>
      <c r="I13" s="5" t="s">
        <v>550</v>
      </c>
      <c r="J13" s="15">
        <v>6400</v>
      </c>
      <c r="K13" s="5" t="s">
        <v>929</v>
      </c>
      <c r="L13" s="5" t="s">
        <v>548</v>
      </c>
      <c r="M13" s="5" t="s">
        <v>580</v>
      </c>
      <c r="N13" s="5" t="s">
        <v>550</v>
      </c>
      <c r="O13" s="15">
        <v>12800</v>
      </c>
      <c r="P13" s="5">
        <v>0</v>
      </c>
      <c r="Q13" s="40">
        <v>6400</v>
      </c>
      <c r="R13" s="557" t="s">
        <v>403</v>
      </c>
      <c r="S13" s="5" t="s">
        <v>385</v>
      </c>
      <c r="T13" s="86" t="s">
        <v>557</v>
      </c>
      <c r="U13" s="4"/>
      <c r="V13" s="5">
        <v>3</v>
      </c>
      <c r="W13" s="4">
        <v>46085</v>
      </c>
      <c r="X13" s="4">
        <v>46090</v>
      </c>
      <c r="Y13" s="4">
        <v>46090</v>
      </c>
      <c r="Z13" s="4">
        <v>46085</v>
      </c>
      <c r="AA13" s="57" t="s">
        <v>403</v>
      </c>
      <c r="AB13" s="58">
        <v>6400</v>
      </c>
      <c r="AC13" s="821">
        <v>6400</v>
      </c>
      <c r="AD13" s="410" t="s">
        <v>558</v>
      </c>
      <c r="AE13" s="3"/>
      <c r="AF13" s="31" t="s">
        <v>570</v>
      </c>
      <c r="AG13" s="38" t="s">
        <v>552</v>
      </c>
      <c r="AH13" s="38" t="s">
        <v>553</v>
      </c>
      <c r="AI13" s="43" t="s">
        <v>574</v>
      </c>
      <c r="AJ13" s="43" t="s">
        <v>466</v>
      </c>
      <c r="AK13" s="228" t="s">
        <v>385</v>
      </c>
      <c r="AL13" s="3"/>
      <c r="AM13" s="3"/>
      <c r="AN13" s="3"/>
      <c r="AO13" s="3"/>
      <c r="AP13" s="3"/>
      <c r="AQ13" s="43" t="s">
        <v>522</v>
      </c>
      <c r="AR13" s="521"/>
      <c r="AS13" s="109" t="s">
        <v>315</v>
      </c>
      <c r="AT13" s="438"/>
      <c r="AU13" s="110" t="s">
        <v>315</v>
      </c>
      <c r="AV13" s="109" t="s">
        <v>315</v>
      </c>
      <c r="AW13" s="260"/>
      <c r="AX13" s="110" t="s">
        <v>315</v>
      </c>
      <c r="AY13" s="109" t="s">
        <v>315</v>
      </c>
      <c r="AZ13" s="260"/>
      <c r="BA13" s="110" t="s">
        <v>315</v>
      </c>
      <c r="BB13" s="109" t="s">
        <v>555</v>
      </c>
      <c r="BC13" s="863">
        <v>1200</v>
      </c>
      <c r="BD13" s="110" t="s">
        <v>315</v>
      </c>
      <c r="BE13" s="109" t="s">
        <v>315</v>
      </c>
      <c r="BF13" s="863">
        <v>5200</v>
      </c>
      <c r="BG13" s="110" t="s">
        <v>315</v>
      </c>
      <c r="BH13" s="109" t="s">
        <v>315</v>
      </c>
      <c r="BI13" s="439"/>
      <c r="BJ13" s="110" t="s">
        <v>315</v>
      </c>
      <c r="BK13" s="109" t="s">
        <v>315</v>
      </c>
      <c r="BL13" s="108"/>
      <c r="BM13" s="110" t="s">
        <v>315</v>
      </c>
      <c r="BN13" s="109" t="s">
        <v>315</v>
      </c>
      <c r="BO13" s="108"/>
      <c r="BP13" s="110" t="s">
        <v>315</v>
      </c>
      <c r="BQ13" s="109" t="s">
        <v>315</v>
      </c>
      <c r="BR13" s="108"/>
      <c r="BS13" s="110" t="s">
        <v>441</v>
      </c>
      <c r="BT13" s="109" t="s">
        <v>315</v>
      </c>
      <c r="BU13" s="108"/>
      <c r="BV13" s="110" t="s">
        <v>315</v>
      </c>
      <c r="BW13" s="109" t="s">
        <v>315</v>
      </c>
      <c r="BX13" s="438"/>
      <c r="BY13" s="110" t="s">
        <v>315</v>
      </c>
      <c r="BZ13" s="109" t="s">
        <v>315</v>
      </c>
      <c r="CA13" s="108"/>
      <c r="CB13" s="110" t="s">
        <v>315</v>
      </c>
      <c r="CC13" s="109" t="s">
        <v>315</v>
      </c>
      <c r="CD13" s="108"/>
      <c r="CE13" s="110" t="s">
        <v>315</v>
      </c>
      <c r="CF13" s="109" t="s">
        <v>315</v>
      </c>
      <c r="CG13" s="108"/>
      <c r="CH13" s="110" t="s">
        <v>315</v>
      </c>
      <c r="CI13" s="109" t="s">
        <v>315</v>
      </c>
      <c r="CJ13" s="108"/>
      <c r="CK13" s="110" t="s">
        <v>315</v>
      </c>
      <c r="CL13" s="109" t="s">
        <v>315</v>
      </c>
      <c r="CM13" s="108"/>
      <c r="CN13" s="110" t="s">
        <v>315</v>
      </c>
      <c r="CO13" s="109" t="s">
        <v>315</v>
      </c>
      <c r="CP13" s="108"/>
      <c r="CQ13" s="110" t="s">
        <v>315</v>
      </c>
      <c r="CR13" s="109" t="s">
        <v>315</v>
      </c>
      <c r="CS13" s="108"/>
      <c r="CT13" s="110" t="s">
        <v>315</v>
      </c>
      <c r="CU13" s="109" t="s">
        <v>315</v>
      </c>
      <c r="CV13" s="108"/>
      <c r="CW13" s="110" t="s">
        <v>315</v>
      </c>
      <c r="CX13" s="109" t="s">
        <v>315</v>
      </c>
      <c r="CY13" s="108"/>
      <c r="CZ13" s="110" t="s">
        <v>315</v>
      </c>
      <c r="DA13" s="109" t="s">
        <v>315</v>
      </c>
      <c r="DB13" s="108"/>
      <c r="DC13" s="110" t="s">
        <v>315</v>
      </c>
      <c r="DD13" s="109" t="s">
        <v>315</v>
      </c>
      <c r="DE13" s="108"/>
      <c r="DF13" s="110" t="s">
        <v>315</v>
      </c>
      <c r="DG13" s="109" t="s">
        <v>315</v>
      </c>
      <c r="DH13" s="108"/>
      <c r="DI13" s="110" t="s">
        <v>315</v>
      </c>
      <c r="DJ13" s="109" t="s">
        <v>315</v>
      </c>
      <c r="DK13" s="108"/>
      <c r="DL13" s="110" t="s">
        <v>315</v>
      </c>
      <c r="DM13" s="109" t="s">
        <v>315</v>
      </c>
      <c r="DN13" s="108"/>
      <c r="DO13" s="110" t="s">
        <v>315</v>
      </c>
      <c r="DP13" s="109" t="s">
        <v>315</v>
      </c>
      <c r="DQ13" s="108"/>
      <c r="DR13" s="110" t="s">
        <v>315</v>
      </c>
      <c r="DS13" s="109" t="s">
        <v>315</v>
      </c>
      <c r="DT13" s="108"/>
      <c r="DU13" s="110" t="s">
        <v>315</v>
      </c>
      <c r="DV13" s="109" t="s">
        <v>315</v>
      </c>
      <c r="DW13" s="108"/>
      <c r="DX13" s="110" t="s">
        <v>315</v>
      </c>
      <c r="DY13" s="109" t="s">
        <v>315</v>
      </c>
      <c r="DZ13" s="108"/>
      <c r="EA13" s="110" t="s">
        <v>315</v>
      </c>
      <c r="EB13" s="109" t="s">
        <v>315</v>
      </c>
      <c r="EC13" s="108"/>
      <c r="ED13" s="110" t="s">
        <v>315</v>
      </c>
      <c r="EE13" s="109" t="s">
        <v>315</v>
      </c>
      <c r="EF13" s="108"/>
      <c r="EG13" s="109" t="s">
        <v>315</v>
      </c>
      <c r="EH13" s="109" t="s">
        <v>315</v>
      </c>
      <c r="EI13" s="438"/>
      <c r="EJ13" s="110" t="s">
        <v>315</v>
      </c>
      <c r="EK13" s="109" t="s">
        <v>315</v>
      </c>
      <c r="EL13" s="260"/>
      <c r="EM13" s="110" t="s">
        <v>315</v>
      </c>
      <c r="EN13" s="109" t="s">
        <v>315</v>
      </c>
      <c r="EO13" s="260"/>
      <c r="EP13" s="110" t="s">
        <v>315</v>
      </c>
      <c r="EQ13" s="109" t="s">
        <v>315</v>
      </c>
      <c r="ER13" s="438"/>
      <c r="ES13" s="110" t="s">
        <v>315</v>
      </c>
      <c r="ET13" s="109" t="s">
        <v>315</v>
      </c>
      <c r="EU13" s="438"/>
      <c r="EV13" s="110" t="s">
        <v>315</v>
      </c>
      <c r="EW13" s="109" t="s">
        <v>315</v>
      </c>
      <c r="EX13" s="439"/>
      <c r="EY13" s="110" t="s">
        <v>315</v>
      </c>
      <c r="EZ13" s="109" t="s">
        <v>315</v>
      </c>
      <c r="FA13" s="108"/>
      <c r="FB13" s="110" t="s">
        <v>315</v>
      </c>
      <c r="FC13" s="109" t="s">
        <v>315</v>
      </c>
      <c r="FD13" s="108"/>
      <c r="FE13" s="110" t="s">
        <v>315</v>
      </c>
      <c r="FF13" s="109" t="s">
        <v>315</v>
      </c>
      <c r="FG13" s="108"/>
      <c r="FH13" s="110" t="s">
        <v>315</v>
      </c>
      <c r="FI13" s="109" t="s">
        <v>315</v>
      </c>
      <c r="FJ13" s="108"/>
      <c r="FK13" s="110" t="s">
        <v>315</v>
      </c>
      <c r="FL13" s="109" t="s">
        <v>315</v>
      </c>
      <c r="FM13" s="438"/>
      <c r="FN13" s="110" t="s">
        <v>315</v>
      </c>
      <c r="FO13" s="109" t="s">
        <v>315</v>
      </c>
      <c r="FP13" s="108"/>
      <c r="FQ13" s="110" t="s">
        <v>315</v>
      </c>
      <c r="FR13" s="109" t="s">
        <v>315</v>
      </c>
      <c r="FS13" s="108"/>
      <c r="FT13" s="110" t="s">
        <v>315</v>
      </c>
      <c r="FU13" s="109" t="s">
        <v>315</v>
      </c>
      <c r="FV13" s="108"/>
      <c r="FW13" s="110" t="s">
        <v>315</v>
      </c>
      <c r="FX13" s="109" t="s">
        <v>315</v>
      </c>
      <c r="FY13" s="108"/>
      <c r="FZ13" s="110" t="s">
        <v>315</v>
      </c>
      <c r="GA13" s="109" t="s">
        <v>315</v>
      </c>
      <c r="GB13" s="108"/>
      <c r="GC13" s="110" t="s">
        <v>315</v>
      </c>
      <c r="GD13" s="109" t="s">
        <v>315</v>
      </c>
      <c r="GE13" s="108"/>
      <c r="GF13" s="110" t="s">
        <v>315</v>
      </c>
      <c r="GG13" s="109" t="s">
        <v>315</v>
      </c>
      <c r="GH13" s="108"/>
      <c r="GI13" s="110" t="s">
        <v>315</v>
      </c>
      <c r="GJ13" s="109" t="s">
        <v>315</v>
      </c>
      <c r="GK13" s="108"/>
      <c r="GL13" s="110" t="s">
        <v>315</v>
      </c>
      <c r="GM13" s="109" t="s">
        <v>315</v>
      </c>
      <c r="GN13" s="108"/>
      <c r="GO13" s="110" t="s">
        <v>315</v>
      </c>
      <c r="GP13" s="109" t="s">
        <v>315</v>
      </c>
      <c r="GQ13" s="108"/>
      <c r="GR13" s="110" t="s">
        <v>315</v>
      </c>
      <c r="GS13" s="109" t="s">
        <v>315</v>
      </c>
      <c r="GT13" s="108"/>
      <c r="GU13" s="110" t="s">
        <v>315</v>
      </c>
      <c r="GV13" s="109" t="s">
        <v>315</v>
      </c>
      <c r="GW13" s="108"/>
      <c r="GX13" s="110" t="s">
        <v>315</v>
      </c>
      <c r="GY13" s="109" t="s">
        <v>315</v>
      </c>
      <c r="GZ13" s="108"/>
      <c r="HA13" s="110" t="s">
        <v>315</v>
      </c>
      <c r="HB13" s="109" t="s">
        <v>315</v>
      </c>
      <c r="HC13" s="108"/>
      <c r="HD13" s="110" t="s">
        <v>315</v>
      </c>
      <c r="HE13" s="109" t="s">
        <v>315</v>
      </c>
      <c r="HF13" s="108"/>
      <c r="HG13" s="110" t="s">
        <v>315</v>
      </c>
      <c r="HH13" s="109" t="s">
        <v>315</v>
      </c>
      <c r="HI13" s="108"/>
      <c r="HJ13" s="110" t="s">
        <v>315</v>
      </c>
      <c r="HK13" s="109" t="s">
        <v>315</v>
      </c>
      <c r="HL13" s="108"/>
      <c r="HM13" s="110" t="s">
        <v>315</v>
      </c>
      <c r="HN13" s="109" t="s">
        <v>315</v>
      </c>
      <c r="HO13" s="108"/>
      <c r="HP13" s="110" t="s">
        <v>315</v>
      </c>
      <c r="HQ13" s="109" t="s">
        <v>315</v>
      </c>
      <c r="HR13" s="108"/>
      <c r="HS13" s="110" t="s">
        <v>315</v>
      </c>
      <c r="HT13" s="109" t="s">
        <v>315</v>
      </c>
      <c r="HU13" s="108"/>
      <c r="HV13" s="109" t="s">
        <v>315</v>
      </c>
      <c r="HW13" s="109" t="s">
        <v>315</v>
      </c>
      <c r="HX13" s="438"/>
      <c r="HY13" s="110" t="s">
        <v>315</v>
      </c>
      <c r="HZ13" s="109" t="s">
        <v>315</v>
      </c>
      <c r="IA13" s="260"/>
      <c r="IB13" s="110" t="s">
        <v>315</v>
      </c>
      <c r="IC13" s="109" t="s">
        <v>315</v>
      </c>
      <c r="ID13" s="260"/>
      <c r="IE13" s="110" t="s">
        <v>315</v>
      </c>
      <c r="IF13" s="109" t="s">
        <v>315</v>
      </c>
      <c r="IG13" s="438"/>
      <c r="IH13" s="110" t="s">
        <v>315</v>
      </c>
      <c r="II13" s="109" t="s">
        <v>315</v>
      </c>
      <c r="IJ13" s="438"/>
      <c r="IK13" s="110" t="s">
        <v>315</v>
      </c>
      <c r="IL13" s="109" t="s">
        <v>315</v>
      </c>
      <c r="IM13" s="439"/>
      <c r="IN13" s="110" t="s">
        <v>315</v>
      </c>
      <c r="IO13" s="109" t="s">
        <v>315</v>
      </c>
      <c r="IP13" s="108"/>
      <c r="IQ13" s="110" t="s">
        <v>315</v>
      </c>
      <c r="IR13" s="109" t="s">
        <v>315</v>
      </c>
      <c r="IS13" s="108"/>
      <c r="IT13" s="110" t="s">
        <v>315</v>
      </c>
      <c r="IU13" s="109" t="s">
        <v>315</v>
      </c>
      <c r="IV13" s="108"/>
      <c r="IW13" s="110" t="s">
        <v>315</v>
      </c>
      <c r="IX13" s="109" t="s">
        <v>315</v>
      </c>
      <c r="IY13" s="108"/>
      <c r="IZ13" s="110" t="s">
        <v>315</v>
      </c>
      <c r="JA13" s="109" t="s">
        <v>315</v>
      </c>
      <c r="JB13" s="438"/>
      <c r="JC13" s="110" t="s">
        <v>315</v>
      </c>
      <c r="JD13" s="109" t="s">
        <v>315</v>
      </c>
      <c r="JE13" s="108"/>
      <c r="JF13" s="110" t="s">
        <v>315</v>
      </c>
      <c r="JG13" s="109" t="s">
        <v>315</v>
      </c>
      <c r="JH13" s="108"/>
      <c r="JI13" s="110" t="s">
        <v>315</v>
      </c>
      <c r="JJ13" s="109" t="s">
        <v>315</v>
      </c>
      <c r="JK13" s="108"/>
      <c r="JL13" s="110" t="s">
        <v>315</v>
      </c>
      <c r="JM13" s="109" t="s">
        <v>315</v>
      </c>
      <c r="JN13" s="108"/>
      <c r="JO13" s="110" t="s">
        <v>315</v>
      </c>
      <c r="JP13" s="109" t="s">
        <v>315</v>
      </c>
      <c r="JQ13" s="108"/>
      <c r="JR13" s="110" t="s">
        <v>315</v>
      </c>
      <c r="JS13" s="109" t="s">
        <v>315</v>
      </c>
      <c r="JT13" s="108"/>
      <c r="JU13" s="110" t="s">
        <v>315</v>
      </c>
      <c r="JV13" s="109" t="s">
        <v>315</v>
      </c>
      <c r="JW13" s="108"/>
      <c r="JX13" s="110" t="s">
        <v>315</v>
      </c>
      <c r="JY13" s="109" t="s">
        <v>315</v>
      </c>
      <c r="JZ13" s="108"/>
      <c r="KA13" s="110" t="s">
        <v>315</v>
      </c>
      <c r="KB13" s="109" t="s">
        <v>315</v>
      </c>
      <c r="KC13" s="108"/>
      <c r="KD13" s="110" t="s">
        <v>315</v>
      </c>
      <c r="KE13" s="109" t="s">
        <v>315</v>
      </c>
      <c r="KF13" s="108"/>
      <c r="KG13" s="110" t="s">
        <v>315</v>
      </c>
      <c r="KH13" s="109" t="s">
        <v>315</v>
      </c>
      <c r="KI13" s="108"/>
      <c r="KJ13" s="110" t="s">
        <v>315</v>
      </c>
      <c r="KK13" s="109" t="s">
        <v>315</v>
      </c>
      <c r="KL13" s="108"/>
      <c r="KM13" s="110" t="s">
        <v>315</v>
      </c>
      <c r="KN13" s="109" t="s">
        <v>315</v>
      </c>
      <c r="KO13" s="108"/>
      <c r="KP13" s="110" t="s">
        <v>315</v>
      </c>
      <c r="KQ13" s="109" t="s">
        <v>315</v>
      </c>
      <c r="KR13" s="108"/>
      <c r="KS13" s="110" t="s">
        <v>315</v>
      </c>
      <c r="KT13" s="109" t="s">
        <v>315</v>
      </c>
      <c r="KU13" s="108"/>
      <c r="KV13" s="110" t="s">
        <v>315</v>
      </c>
      <c r="KW13" s="109" t="s">
        <v>315</v>
      </c>
      <c r="KX13" s="108"/>
      <c r="KY13" s="110" t="s">
        <v>315</v>
      </c>
      <c r="KZ13" s="109" t="s">
        <v>315</v>
      </c>
      <c r="LA13" s="108"/>
      <c r="LB13" s="110" t="s">
        <v>315</v>
      </c>
      <c r="LC13" s="109" t="s">
        <v>315</v>
      </c>
      <c r="LD13" s="108"/>
      <c r="LE13" s="110" t="s">
        <v>315</v>
      </c>
      <c r="LF13" s="109" t="s">
        <v>315</v>
      </c>
      <c r="LG13" s="108"/>
      <c r="LH13" s="110" t="s">
        <v>315</v>
      </c>
      <c r="LI13" s="109" t="s">
        <v>315</v>
      </c>
      <c r="LJ13" s="108"/>
      <c r="LK13" s="109" t="s">
        <v>315</v>
      </c>
    </row>
    <row r="14" spans="1:323" ht="21.65" hidden="1" customHeight="1" x14ac:dyDescent="0.2">
      <c r="A14" s="120"/>
      <c r="B14" s="150">
        <v>46080.451678240737</v>
      </c>
      <c r="C14" s="541">
        <v>0</v>
      </c>
      <c r="D14" s="3" t="s">
        <v>651</v>
      </c>
      <c r="E14" s="39" t="s">
        <v>576</v>
      </c>
      <c r="F14" s="5" t="s">
        <v>899</v>
      </c>
      <c r="G14" s="5" t="s">
        <v>466</v>
      </c>
      <c r="H14" s="5" t="s">
        <v>549</v>
      </c>
      <c r="I14" s="5">
        <v>0</v>
      </c>
      <c r="J14" s="15">
        <v>90</v>
      </c>
      <c r="K14" s="5" t="s">
        <v>900</v>
      </c>
      <c r="L14" s="5">
        <v>0</v>
      </c>
      <c r="M14" s="5" t="s">
        <v>901</v>
      </c>
      <c r="N14" s="5">
        <v>0</v>
      </c>
      <c r="O14" s="15">
        <v>90</v>
      </c>
      <c r="P14" s="5">
        <v>0</v>
      </c>
      <c r="Q14" s="40">
        <v>90</v>
      </c>
      <c r="R14" s="557" t="s">
        <v>403</v>
      </c>
      <c r="S14" s="5" t="s">
        <v>688</v>
      </c>
      <c r="T14" s="86" t="s">
        <v>551</v>
      </c>
      <c r="U14" s="4"/>
      <c r="V14" s="5">
        <v>3</v>
      </c>
      <c r="W14" s="4">
        <v>46084</v>
      </c>
      <c r="X14" s="4">
        <v>46090</v>
      </c>
      <c r="Y14" s="4">
        <v>46090</v>
      </c>
      <c r="Z14" s="4">
        <v>46083</v>
      </c>
      <c r="AA14" s="57" t="s">
        <v>403</v>
      </c>
      <c r="AB14" s="58">
        <v>90</v>
      </c>
      <c r="AC14" s="821">
        <v>90</v>
      </c>
      <c r="AD14" s="410" t="s">
        <v>558</v>
      </c>
      <c r="AE14" s="3"/>
      <c r="AF14" s="31" t="s">
        <v>570</v>
      </c>
      <c r="AG14" s="38" t="s">
        <v>552</v>
      </c>
      <c r="AH14" s="38" t="s">
        <v>565</v>
      </c>
      <c r="AI14" s="43">
        <v>0</v>
      </c>
      <c r="AJ14" s="43" t="s">
        <v>466</v>
      </c>
      <c r="AK14" s="228" t="s">
        <v>385</v>
      </c>
      <c r="AL14" s="3"/>
      <c r="AM14" s="3"/>
      <c r="AN14" s="3"/>
      <c r="AO14" s="3"/>
      <c r="AP14" s="3"/>
      <c r="AQ14" s="43" t="s">
        <v>522</v>
      </c>
      <c r="AR14" s="521"/>
      <c r="AS14" s="109" t="s">
        <v>315</v>
      </c>
      <c r="AT14" s="438"/>
      <c r="AU14" s="110" t="s">
        <v>315</v>
      </c>
      <c r="AV14" s="109" t="s">
        <v>315</v>
      </c>
      <c r="AW14" s="762">
        <v>90</v>
      </c>
      <c r="AX14" s="110" t="s">
        <v>315</v>
      </c>
      <c r="AY14" s="109" t="s">
        <v>555</v>
      </c>
      <c r="AZ14" s="260">
        <v>0</v>
      </c>
      <c r="BA14" s="110" t="s">
        <v>315</v>
      </c>
      <c r="BB14" s="109" t="s">
        <v>315</v>
      </c>
      <c r="BC14" s="438"/>
      <c r="BD14" s="110" t="s">
        <v>315</v>
      </c>
      <c r="BE14" s="109" t="s">
        <v>315</v>
      </c>
      <c r="BF14" s="438"/>
      <c r="BG14" s="110" t="s">
        <v>315</v>
      </c>
      <c r="BH14" s="109" t="s">
        <v>315</v>
      </c>
      <c r="BI14" s="439"/>
      <c r="BJ14" s="110" t="s">
        <v>315</v>
      </c>
      <c r="BK14" s="109" t="s">
        <v>315</v>
      </c>
      <c r="BL14" s="108"/>
      <c r="BM14" s="110" t="s">
        <v>315</v>
      </c>
      <c r="BN14" s="109" t="s">
        <v>315</v>
      </c>
      <c r="BO14" s="108"/>
      <c r="BP14" s="110" t="s">
        <v>315</v>
      </c>
      <c r="BQ14" s="109" t="s">
        <v>315</v>
      </c>
      <c r="BR14" s="108"/>
      <c r="BS14" s="110" t="s">
        <v>441</v>
      </c>
      <c r="BT14" s="109" t="s">
        <v>315</v>
      </c>
      <c r="BU14" s="108"/>
      <c r="BV14" s="110" t="s">
        <v>315</v>
      </c>
      <c r="BW14" s="109" t="s">
        <v>315</v>
      </c>
      <c r="BX14" s="438"/>
      <c r="BY14" s="110" t="s">
        <v>315</v>
      </c>
      <c r="BZ14" s="109" t="s">
        <v>315</v>
      </c>
      <c r="CA14" s="108"/>
      <c r="CB14" s="110" t="s">
        <v>315</v>
      </c>
      <c r="CC14" s="109" t="s">
        <v>315</v>
      </c>
      <c r="CD14" s="108"/>
      <c r="CE14" s="110" t="s">
        <v>315</v>
      </c>
      <c r="CF14" s="109" t="s">
        <v>315</v>
      </c>
      <c r="CG14" s="108"/>
      <c r="CH14" s="110" t="s">
        <v>315</v>
      </c>
      <c r="CI14" s="109" t="s">
        <v>315</v>
      </c>
      <c r="CJ14" s="108"/>
      <c r="CK14" s="110" t="s">
        <v>315</v>
      </c>
      <c r="CL14" s="109" t="s">
        <v>315</v>
      </c>
      <c r="CM14" s="108"/>
      <c r="CN14" s="110" t="s">
        <v>315</v>
      </c>
      <c r="CO14" s="109" t="s">
        <v>315</v>
      </c>
      <c r="CP14" s="108"/>
      <c r="CQ14" s="110" t="s">
        <v>315</v>
      </c>
      <c r="CR14" s="109" t="s">
        <v>315</v>
      </c>
      <c r="CS14" s="108"/>
      <c r="CT14" s="110" t="s">
        <v>315</v>
      </c>
      <c r="CU14" s="109" t="s">
        <v>315</v>
      </c>
      <c r="CV14" s="108"/>
      <c r="CW14" s="110" t="s">
        <v>315</v>
      </c>
      <c r="CX14" s="109" t="s">
        <v>315</v>
      </c>
      <c r="CY14" s="108"/>
      <c r="CZ14" s="110" t="s">
        <v>315</v>
      </c>
      <c r="DA14" s="109" t="s">
        <v>315</v>
      </c>
      <c r="DB14" s="108"/>
      <c r="DC14" s="110" t="s">
        <v>315</v>
      </c>
      <c r="DD14" s="109" t="s">
        <v>315</v>
      </c>
      <c r="DE14" s="108"/>
      <c r="DF14" s="110" t="s">
        <v>315</v>
      </c>
      <c r="DG14" s="109" t="s">
        <v>315</v>
      </c>
      <c r="DH14" s="108"/>
      <c r="DI14" s="110" t="s">
        <v>315</v>
      </c>
      <c r="DJ14" s="109" t="s">
        <v>315</v>
      </c>
      <c r="DK14" s="108"/>
      <c r="DL14" s="110" t="s">
        <v>315</v>
      </c>
      <c r="DM14" s="109" t="s">
        <v>315</v>
      </c>
      <c r="DN14" s="108"/>
      <c r="DO14" s="110" t="s">
        <v>315</v>
      </c>
      <c r="DP14" s="109" t="s">
        <v>315</v>
      </c>
      <c r="DQ14" s="108"/>
      <c r="DR14" s="110" t="s">
        <v>315</v>
      </c>
      <c r="DS14" s="109" t="s">
        <v>315</v>
      </c>
      <c r="DT14" s="108"/>
      <c r="DU14" s="110" t="s">
        <v>315</v>
      </c>
      <c r="DV14" s="109" t="s">
        <v>315</v>
      </c>
      <c r="DW14" s="108"/>
      <c r="DX14" s="110" t="s">
        <v>315</v>
      </c>
      <c r="DY14" s="109" t="s">
        <v>315</v>
      </c>
      <c r="DZ14" s="108"/>
      <c r="EA14" s="110" t="s">
        <v>315</v>
      </c>
      <c r="EB14" s="109" t="s">
        <v>315</v>
      </c>
      <c r="EC14" s="108"/>
      <c r="ED14" s="110" t="s">
        <v>315</v>
      </c>
      <c r="EE14" s="109" t="s">
        <v>315</v>
      </c>
      <c r="EF14" s="108"/>
      <c r="EG14" s="109" t="s">
        <v>315</v>
      </c>
      <c r="EH14" s="109" t="s">
        <v>315</v>
      </c>
      <c r="EI14" s="438"/>
      <c r="EJ14" s="110" t="s">
        <v>315</v>
      </c>
      <c r="EK14" s="109" t="s">
        <v>315</v>
      </c>
      <c r="EL14" s="260"/>
      <c r="EM14" s="110" t="s">
        <v>315</v>
      </c>
      <c r="EN14" s="109" t="s">
        <v>315</v>
      </c>
      <c r="EO14" s="260"/>
      <c r="EP14" s="110" t="s">
        <v>315</v>
      </c>
      <c r="EQ14" s="109" t="s">
        <v>315</v>
      </c>
      <c r="ER14" s="438"/>
      <c r="ES14" s="110" t="s">
        <v>315</v>
      </c>
      <c r="ET14" s="109" t="s">
        <v>315</v>
      </c>
      <c r="EU14" s="438"/>
      <c r="EV14" s="110" t="s">
        <v>315</v>
      </c>
      <c r="EW14" s="109" t="s">
        <v>315</v>
      </c>
      <c r="EX14" s="439"/>
      <c r="EY14" s="110" t="s">
        <v>315</v>
      </c>
      <c r="EZ14" s="109" t="s">
        <v>315</v>
      </c>
      <c r="FA14" s="108"/>
      <c r="FB14" s="110" t="s">
        <v>315</v>
      </c>
      <c r="FC14" s="109" t="s">
        <v>315</v>
      </c>
      <c r="FD14" s="108"/>
      <c r="FE14" s="110" t="s">
        <v>315</v>
      </c>
      <c r="FF14" s="109" t="s">
        <v>315</v>
      </c>
      <c r="FG14" s="108"/>
      <c r="FH14" s="110" t="s">
        <v>315</v>
      </c>
      <c r="FI14" s="109" t="s">
        <v>315</v>
      </c>
      <c r="FJ14" s="108"/>
      <c r="FK14" s="110" t="s">
        <v>315</v>
      </c>
      <c r="FL14" s="109" t="s">
        <v>315</v>
      </c>
      <c r="FM14" s="438"/>
      <c r="FN14" s="110" t="s">
        <v>315</v>
      </c>
      <c r="FO14" s="109" t="s">
        <v>315</v>
      </c>
      <c r="FP14" s="108"/>
      <c r="FQ14" s="110" t="s">
        <v>315</v>
      </c>
      <c r="FR14" s="109" t="s">
        <v>315</v>
      </c>
      <c r="FS14" s="108"/>
      <c r="FT14" s="110" t="s">
        <v>315</v>
      </c>
      <c r="FU14" s="109" t="s">
        <v>315</v>
      </c>
      <c r="FV14" s="108"/>
      <c r="FW14" s="110" t="s">
        <v>315</v>
      </c>
      <c r="FX14" s="109" t="s">
        <v>315</v>
      </c>
      <c r="FY14" s="108"/>
      <c r="FZ14" s="110" t="s">
        <v>315</v>
      </c>
      <c r="GA14" s="109" t="s">
        <v>315</v>
      </c>
      <c r="GB14" s="108"/>
      <c r="GC14" s="110" t="s">
        <v>315</v>
      </c>
      <c r="GD14" s="109" t="s">
        <v>315</v>
      </c>
      <c r="GE14" s="108"/>
      <c r="GF14" s="110" t="s">
        <v>315</v>
      </c>
      <c r="GG14" s="109" t="s">
        <v>315</v>
      </c>
      <c r="GH14" s="108"/>
      <c r="GI14" s="110" t="s">
        <v>315</v>
      </c>
      <c r="GJ14" s="109" t="s">
        <v>315</v>
      </c>
      <c r="GK14" s="108"/>
      <c r="GL14" s="110" t="s">
        <v>315</v>
      </c>
      <c r="GM14" s="109" t="s">
        <v>315</v>
      </c>
      <c r="GN14" s="108"/>
      <c r="GO14" s="110" t="s">
        <v>315</v>
      </c>
      <c r="GP14" s="109" t="s">
        <v>315</v>
      </c>
      <c r="GQ14" s="108"/>
      <c r="GR14" s="110" t="s">
        <v>315</v>
      </c>
      <c r="GS14" s="109" t="s">
        <v>315</v>
      </c>
      <c r="GT14" s="108"/>
      <c r="GU14" s="110" t="s">
        <v>315</v>
      </c>
      <c r="GV14" s="109" t="s">
        <v>315</v>
      </c>
      <c r="GW14" s="108"/>
      <c r="GX14" s="110" t="s">
        <v>315</v>
      </c>
      <c r="GY14" s="109" t="s">
        <v>315</v>
      </c>
      <c r="GZ14" s="108"/>
      <c r="HA14" s="110" t="s">
        <v>315</v>
      </c>
      <c r="HB14" s="109" t="s">
        <v>315</v>
      </c>
      <c r="HC14" s="108"/>
      <c r="HD14" s="110" t="s">
        <v>315</v>
      </c>
      <c r="HE14" s="109" t="s">
        <v>315</v>
      </c>
      <c r="HF14" s="108"/>
      <c r="HG14" s="110" t="s">
        <v>315</v>
      </c>
      <c r="HH14" s="109" t="s">
        <v>315</v>
      </c>
      <c r="HI14" s="108"/>
      <c r="HJ14" s="110" t="s">
        <v>315</v>
      </c>
      <c r="HK14" s="109" t="s">
        <v>315</v>
      </c>
      <c r="HL14" s="108"/>
      <c r="HM14" s="110" t="s">
        <v>315</v>
      </c>
      <c r="HN14" s="109" t="s">
        <v>315</v>
      </c>
      <c r="HO14" s="108"/>
      <c r="HP14" s="110" t="s">
        <v>315</v>
      </c>
      <c r="HQ14" s="109" t="s">
        <v>315</v>
      </c>
      <c r="HR14" s="108"/>
      <c r="HS14" s="110" t="s">
        <v>315</v>
      </c>
      <c r="HT14" s="109" t="s">
        <v>315</v>
      </c>
      <c r="HU14" s="108"/>
      <c r="HV14" s="109" t="s">
        <v>315</v>
      </c>
      <c r="HW14" s="109" t="s">
        <v>315</v>
      </c>
      <c r="HX14" s="438"/>
      <c r="HY14" s="110" t="s">
        <v>315</v>
      </c>
      <c r="HZ14" s="109" t="s">
        <v>315</v>
      </c>
      <c r="IA14" s="260"/>
      <c r="IB14" s="110" t="s">
        <v>315</v>
      </c>
      <c r="IC14" s="109" t="s">
        <v>315</v>
      </c>
      <c r="ID14" s="260"/>
      <c r="IE14" s="110" t="s">
        <v>315</v>
      </c>
      <c r="IF14" s="109" t="s">
        <v>315</v>
      </c>
      <c r="IG14" s="438"/>
      <c r="IH14" s="110" t="s">
        <v>315</v>
      </c>
      <c r="II14" s="109" t="s">
        <v>315</v>
      </c>
      <c r="IJ14" s="438"/>
      <c r="IK14" s="110" t="s">
        <v>315</v>
      </c>
      <c r="IL14" s="109" t="s">
        <v>315</v>
      </c>
      <c r="IM14" s="439"/>
      <c r="IN14" s="110" t="s">
        <v>315</v>
      </c>
      <c r="IO14" s="109" t="s">
        <v>315</v>
      </c>
      <c r="IP14" s="108"/>
      <c r="IQ14" s="110" t="s">
        <v>315</v>
      </c>
      <c r="IR14" s="109" t="s">
        <v>315</v>
      </c>
      <c r="IS14" s="108"/>
      <c r="IT14" s="110" t="s">
        <v>315</v>
      </c>
      <c r="IU14" s="109" t="s">
        <v>315</v>
      </c>
      <c r="IV14" s="108"/>
      <c r="IW14" s="110" t="s">
        <v>315</v>
      </c>
      <c r="IX14" s="109" t="s">
        <v>315</v>
      </c>
      <c r="IY14" s="108"/>
      <c r="IZ14" s="110" t="s">
        <v>315</v>
      </c>
      <c r="JA14" s="109" t="s">
        <v>315</v>
      </c>
      <c r="JB14" s="438"/>
      <c r="JC14" s="110" t="s">
        <v>315</v>
      </c>
      <c r="JD14" s="109" t="s">
        <v>315</v>
      </c>
      <c r="JE14" s="108"/>
      <c r="JF14" s="110" t="s">
        <v>315</v>
      </c>
      <c r="JG14" s="109" t="s">
        <v>315</v>
      </c>
      <c r="JH14" s="108"/>
      <c r="JI14" s="110" t="s">
        <v>315</v>
      </c>
      <c r="JJ14" s="109" t="s">
        <v>315</v>
      </c>
      <c r="JK14" s="108"/>
      <c r="JL14" s="110" t="s">
        <v>315</v>
      </c>
      <c r="JM14" s="109" t="s">
        <v>315</v>
      </c>
      <c r="JN14" s="108"/>
      <c r="JO14" s="110" t="s">
        <v>315</v>
      </c>
      <c r="JP14" s="109" t="s">
        <v>315</v>
      </c>
      <c r="JQ14" s="108"/>
      <c r="JR14" s="110" t="s">
        <v>315</v>
      </c>
      <c r="JS14" s="109" t="s">
        <v>315</v>
      </c>
      <c r="JT14" s="108"/>
      <c r="JU14" s="110" t="s">
        <v>315</v>
      </c>
      <c r="JV14" s="109" t="s">
        <v>315</v>
      </c>
      <c r="JW14" s="108"/>
      <c r="JX14" s="110" t="s">
        <v>315</v>
      </c>
      <c r="JY14" s="109" t="s">
        <v>315</v>
      </c>
      <c r="JZ14" s="108"/>
      <c r="KA14" s="110" t="s">
        <v>315</v>
      </c>
      <c r="KB14" s="109" t="s">
        <v>315</v>
      </c>
      <c r="KC14" s="108"/>
      <c r="KD14" s="110" t="s">
        <v>315</v>
      </c>
      <c r="KE14" s="109" t="s">
        <v>315</v>
      </c>
      <c r="KF14" s="108"/>
      <c r="KG14" s="110" t="s">
        <v>315</v>
      </c>
      <c r="KH14" s="109" t="s">
        <v>315</v>
      </c>
      <c r="KI14" s="108"/>
      <c r="KJ14" s="110" t="s">
        <v>315</v>
      </c>
      <c r="KK14" s="109" t="s">
        <v>315</v>
      </c>
      <c r="KL14" s="108"/>
      <c r="KM14" s="110" t="s">
        <v>315</v>
      </c>
      <c r="KN14" s="109" t="s">
        <v>315</v>
      </c>
      <c r="KO14" s="108"/>
      <c r="KP14" s="110" t="s">
        <v>315</v>
      </c>
      <c r="KQ14" s="109" t="s">
        <v>315</v>
      </c>
      <c r="KR14" s="108"/>
      <c r="KS14" s="110" t="s">
        <v>315</v>
      </c>
      <c r="KT14" s="109" t="s">
        <v>315</v>
      </c>
      <c r="KU14" s="108"/>
      <c r="KV14" s="110" t="s">
        <v>315</v>
      </c>
      <c r="KW14" s="109" t="s">
        <v>315</v>
      </c>
      <c r="KX14" s="108"/>
      <c r="KY14" s="110" t="s">
        <v>315</v>
      </c>
      <c r="KZ14" s="109" t="s">
        <v>315</v>
      </c>
      <c r="LA14" s="108"/>
      <c r="LB14" s="110" t="s">
        <v>315</v>
      </c>
      <c r="LC14" s="109" t="s">
        <v>315</v>
      </c>
      <c r="LD14" s="108"/>
      <c r="LE14" s="110" t="s">
        <v>315</v>
      </c>
      <c r="LF14" s="109" t="s">
        <v>315</v>
      </c>
      <c r="LG14" s="108"/>
      <c r="LH14" s="110" t="s">
        <v>315</v>
      </c>
      <c r="LI14" s="109" t="s">
        <v>315</v>
      </c>
      <c r="LJ14" s="108"/>
      <c r="LK14" s="109" t="s">
        <v>315</v>
      </c>
    </row>
    <row r="15" spans="1:323" ht="21.65" hidden="1" customHeight="1" x14ac:dyDescent="0.2">
      <c r="A15" s="120"/>
      <c r="B15" s="150">
        <v>46083.667731481481</v>
      </c>
      <c r="C15" s="541">
        <v>0</v>
      </c>
      <c r="D15" s="3" t="s">
        <v>706</v>
      </c>
      <c r="E15" s="39">
        <v>6710</v>
      </c>
      <c r="F15" s="5" t="s">
        <v>578</v>
      </c>
      <c r="G15" s="5" t="s">
        <v>548</v>
      </c>
      <c r="H15" s="5" t="s">
        <v>556</v>
      </c>
      <c r="I15" s="5" t="s">
        <v>550</v>
      </c>
      <c r="J15" s="15">
        <v>1400</v>
      </c>
      <c r="K15" s="5" t="s">
        <v>577</v>
      </c>
      <c r="L15" s="5" t="s">
        <v>548</v>
      </c>
      <c r="M15" s="5" t="s">
        <v>556</v>
      </c>
      <c r="N15" s="5" t="s">
        <v>550</v>
      </c>
      <c r="O15" s="15">
        <v>2800</v>
      </c>
      <c r="P15" s="5">
        <v>0</v>
      </c>
      <c r="Q15" s="40">
        <v>1400</v>
      </c>
      <c r="R15" s="557" t="s">
        <v>403</v>
      </c>
      <c r="S15" s="5" t="s">
        <v>385</v>
      </c>
      <c r="T15" s="86" t="s">
        <v>551</v>
      </c>
      <c r="U15" s="4"/>
      <c r="V15" s="5">
        <v>3</v>
      </c>
      <c r="W15" s="4">
        <v>46086</v>
      </c>
      <c r="X15" s="4">
        <v>46090</v>
      </c>
      <c r="Y15" s="4">
        <v>46090</v>
      </c>
      <c r="Z15" s="4">
        <v>46086</v>
      </c>
      <c r="AA15" s="57" t="s">
        <v>403</v>
      </c>
      <c r="AB15" s="58">
        <v>1400</v>
      </c>
      <c r="AC15" s="821">
        <v>1400</v>
      </c>
      <c r="AD15" s="410" t="s">
        <v>558</v>
      </c>
      <c r="AE15" s="3"/>
      <c r="AF15" s="31" t="s">
        <v>570</v>
      </c>
      <c r="AG15" s="38" t="s">
        <v>552</v>
      </c>
      <c r="AH15" s="38" t="s">
        <v>553</v>
      </c>
      <c r="AI15" s="43">
        <v>0</v>
      </c>
      <c r="AJ15" s="43" t="s">
        <v>466</v>
      </c>
      <c r="AK15" s="228" t="s">
        <v>385</v>
      </c>
      <c r="AL15" s="3"/>
      <c r="AM15" s="3"/>
      <c r="AN15" s="3"/>
      <c r="AO15" s="3"/>
      <c r="AP15" s="3"/>
      <c r="AQ15" s="43" t="s">
        <v>522</v>
      </c>
      <c r="AR15" s="521"/>
      <c r="AS15" s="109" t="s">
        <v>315</v>
      </c>
      <c r="AT15" s="438"/>
      <c r="AU15" s="110" t="s">
        <v>315</v>
      </c>
      <c r="AV15" s="109" t="s">
        <v>315</v>
      </c>
      <c r="AW15" s="260"/>
      <c r="AX15" s="110" t="s">
        <v>315</v>
      </c>
      <c r="AY15" s="109" t="s">
        <v>315</v>
      </c>
      <c r="AZ15" s="260"/>
      <c r="BA15" s="110" t="s">
        <v>315</v>
      </c>
      <c r="BB15" s="109" t="s">
        <v>315</v>
      </c>
      <c r="BC15" s="438"/>
      <c r="BD15" s="110" t="s">
        <v>315</v>
      </c>
      <c r="BE15" s="109" t="s">
        <v>555</v>
      </c>
      <c r="BF15" s="863">
        <v>1400</v>
      </c>
      <c r="BG15" s="110" t="s">
        <v>315</v>
      </c>
      <c r="BH15" s="109" t="s">
        <v>315</v>
      </c>
      <c r="BI15" s="439"/>
      <c r="BJ15" s="110" t="s">
        <v>315</v>
      </c>
      <c r="BK15" s="109" t="s">
        <v>315</v>
      </c>
      <c r="BL15" s="108"/>
      <c r="BM15" s="110" t="s">
        <v>315</v>
      </c>
      <c r="BN15" s="109" t="s">
        <v>315</v>
      </c>
      <c r="BO15" s="108"/>
      <c r="BP15" s="110" t="s">
        <v>315</v>
      </c>
      <c r="BQ15" s="109" t="s">
        <v>315</v>
      </c>
      <c r="BR15" s="108"/>
      <c r="BS15" s="110" t="s">
        <v>441</v>
      </c>
      <c r="BT15" s="109" t="s">
        <v>315</v>
      </c>
      <c r="BU15" s="108"/>
      <c r="BV15" s="110" t="s">
        <v>315</v>
      </c>
      <c r="BW15" s="109" t="s">
        <v>315</v>
      </c>
      <c r="BX15" s="438"/>
      <c r="BY15" s="110" t="s">
        <v>315</v>
      </c>
      <c r="BZ15" s="109" t="s">
        <v>315</v>
      </c>
      <c r="CA15" s="108"/>
      <c r="CB15" s="110" t="s">
        <v>315</v>
      </c>
      <c r="CC15" s="109" t="s">
        <v>315</v>
      </c>
      <c r="CD15" s="108"/>
      <c r="CE15" s="110" t="s">
        <v>315</v>
      </c>
      <c r="CF15" s="109" t="s">
        <v>315</v>
      </c>
      <c r="CG15" s="108"/>
      <c r="CH15" s="110" t="s">
        <v>315</v>
      </c>
      <c r="CI15" s="109" t="s">
        <v>315</v>
      </c>
      <c r="CJ15" s="108"/>
      <c r="CK15" s="110" t="s">
        <v>315</v>
      </c>
      <c r="CL15" s="109" t="s">
        <v>315</v>
      </c>
      <c r="CM15" s="108"/>
      <c r="CN15" s="110" t="s">
        <v>315</v>
      </c>
      <c r="CO15" s="109" t="s">
        <v>315</v>
      </c>
      <c r="CP15" s="108"/>
      <c r="CQ15" s="110" t="s">
        <v>315</v>
      </c>
      <c r="CR15" s="109" t="s">
        <v>315</v>
      </c>
      <c r="CS15" s="108"/>
      <c r="CT15" s="110" t="s">
        <v>315</v>
      </c>
      <c r="CU15" s="109" t="s">
        <v>315</v>
      </c>
      <c r="CV15" s="108"/>
      <c r="CW15" s="110" t="s">
        <v>315</v>
      </c>
      <c r="CX15" s="109" t="s">
        <v>315</v>
      </c>
      <c r="CY15" s="108"/>
      <c r="CZ15" s="110" t="s">
        <v>315</v>
      </c>
      <c r="DA15" s="109" t="s">
        <v>315</v>
      </c>
      <c r="DB15" s="108"/>
      <c r="DC15" s="110" t="s">
        <v>315</v>
      </c>
      <c r="DD15" s="109" t="s">
        <v>315</v>
      </c>
      <c r="DE15" s="108"/>
      <c r="DF15" s="110" t="s">
        <v>315</v>
      </c>
      <c r="DG15" s="109" t="s">
        <v>315</v>
      </c>
      <c r="DH15" s="108"/>
      <c r="DI15" s="110" t="s">
        <v>315</v>
      </c>
      <c r="DJ15" s="109" t="s">
        <v>315</v>
      </c>
      <c r="DK15" s="108"/>
      <c r="DL15" s="110" t="s">
        <v>315</v>
      </c>
      <c r="DM15" s="109" t="s">
        <v>315</v>
      </c>
      <c r="DN15" s="108"/>
      <c r="DO15" s="110" t="s">
        <v>315</v>
      </c>
      <c r="DP15" s="109" t="s">
        <v>315</v>
      </c>
      <c r="DQ15" s="108"/>
      <c r="DR15" s="110" t="s">
        <v>315</v>
      </c>
      <c r="DS15" s="109" t="s">
        <v>315</v>
      </c>
      <c r="DT15" s="108"/>
      <c r="DU15" s="110" t="s">
        <v>315</v>
      </c>
      <c r="DV15" s="109" t="s">
        <v>315</v>
      </c>
      <c r="DW15" s="108"/>
      <c r="DX15" s="110" t="s">
        <v>315</v>
      </c>
      <c r="DY15" s="109" t="s">
        <v>315</v>
      </c>
      <c r="DZ15" s="108"/>
      <c r="EA15" s="110" t="s">
        <v>315</v>
      </c>
      <c r="EB15" s="109" t="s">
        <v>315</v>
      </c>
      <c r="EC15" s="108"/>
      <c r="ED15" s="110" t="s">
        <v>315</v>
      </c>
      <c r="EE15" s="109" t="s">
        <v>315</v>
      </c>
      <c r="EF15" s="108"/>
      <c r="EG15" s="109" t="s">
        <v>315</v>
      </c>
      <c r="EH15" s="109" t="s">
        <v>315</v>
      </c>
      <c r="EI15" s="438"/>
      <c r="EJ15" s="110" t="s">
        <v>315</v>
      </c>
      <c r="EK15" s="109" t="s">
        <v>315</v>
      </c>
      <c r="EL15" s="260"/>
      <c r="EM15" s="110" t="s">
        <v>315</v>
      </c>
      <c r="EN15" s="109" t="s">
        <v>315</v>
      </c>
      <c r="EO15" s="260"/>
      <c r="EP15" s="110" t="s">
        <v>315</v>
      </c>
      <c r="EQ15" s="109" t="s">
        <v>315</v>
      </c>
      <c r="ER15" s="438"/>
      <c r="ES15" s="110" t="s">
        <v>315</v>
      </c>
      <c r="ET15" s="109" t="s">
        <v>315</v>
      </c>
      <c r="EU15" s="438"/>
      <c r="EV15" s="110" t="s">
        <v>315</v>
      </c>
      <c r="EW15" s="109" t="s">
        <v>315</v>
      </c>
      <c r="EX15" s="439"/>
      <c r="EY15" s="110" t="s">
        <v>315</v>
      </c>
      <c r="EZ15" s="109" t="s">
        <v>315</v>
      </c>
      <c r="FA15" s="108"/>
      <c r="FB15" s="110" t="s">
        <v>315</v>
      </c>
      <c r="FC15" s="109" t="s">
        <v>315</v>
      </c>
      <c r="FD15" s="108"/>
      <c r="FE15" s="110" t="s">
        <v>315</v>
      </c>
      <c r="FF15" s="109" t="s">
        <v>315</v>
      </c>
      <c r="FG15" s="108"/>
      <c r="FH15" s="110" t="s">
        <v>315</v>
      </c>
      <c r="FI15" s="109" t="s">
        <v>315</v>
      </c>
      <c r="FJ15" s="108"/>
      <c r="FK15" s="110" t="s">
        <v>315</v>
      </c>
      <c r="FL15" s="109" t="s">
        <v>315</v>
      </c>
      <c r="FM15" s="438"/>
      <c r="FN15" s="110" t="s">
        <v>315</v>
      </c>
      <c r="FO15" s="109" t="s">
        <v>315</v>
      </c>
      <c r="FP15" s="108"/>
      <c r="FQ15" s="110" t="s">
        <v>315</v>
      </c>
      <c r="FR15" s="109" t="s">
        <v>315</v>
      </c>
      <c r="FS15" s="108"/>
      <c r="FT15" s="110" t="s">
        <v>315</v>
      </c>
      <c r="FU15" s="109" t="s">
        <v>315</v>
      </c>
      <c r="FV15" s="108"/>
      <c r="FW15" s="110" t="s">
        <v>315</v>
      </c>
      <c r="FX15" s="109" t="s">
        <v>315</v>
      </c>
      <c r="FY15" s="108"/>
      <c r="FZ15" s="110" t="s">
        <v>315</v>
      </c>
      <c r="GA15" s="109" t="s">
        <v>315</v>
      </c>
      <c r="GB15" s="108"/>
      <c r="GC15" s="110" t="s">
        <v>315</v>
      </c>
      <c r="GD15" s="109" t="s">
        <v>315</v>
      </c>
      <c r="GE15" s="108"/>
      <c r="GF15" s="110" t="s">
        <v>315</v>
      </c>
      <c r="GG15" s="109" t="s">
        <v>315</v>
      </c>
      <c r="GH15" s="108"/>
      <c r="GI15" s="110" t="s">
        <v>315</v>
      </c>
      <c r="GJ15" s="109" t="s">
        <v>315</v>
      </c>
      <c r="GK15" s="108"/>
      <c r="GL15" s="110" t="s">
        <v>315</v>
      </c>
      <c r="GM15" s="109" t="s">
        <v>315</v>
      </c>
      <c r="GN15" s="108"/>
      <c r="GO15" s="110" t="s">
        <v>315</v>
      </c>
      <c r="GP15" s="109" t="s">
        <v>315</v>
      </c>
      <c r="GQ15" s="108"/>
      <c r="GR15" s="110" t="s">
        <v>315</v>
      </c>
      <c r="GS15" s="109" t="s">
        <v>315</v>
      </c>
      <c r="GT15" s="108"/>
      <c r="GU15" s="110" t="s">
        <v>315</v>
      </c>
      <c r="GV15" s="109" t="s">
        <v>315</v>
      </c>
      <c r="GW15" s="108"/>
      <c r="GX15" s="110" t="s">
        <v>315</v>
      </c>
      <c r="GY15" s="109" t="s">
        <v>315</v>
      </c>
      <c r="GZ15" s="108"/>
      <c r="HA15" s="110" t="s">
        <v>315</v>
      </c>
      <c r="HB15" s="109" t="s">
        <v>315</v>
      </c>
      <c r="HC15" s="108"/>
      <c r="HD15" s="110" t="s">
        <v>315</v>
      </c>
      <c r="HE15" s="109" t="s">
        <v>315</v>
      </c>
      <c r="HF15" s="108"/>
      <c r="HG15" s="110" t="s">
        <v>315</v>
      </c>
      <c r="HH15" s="109" t="s">
        <v>315</v>
      </c>
      <c r="HI15" s="108"/>
      <c r="HJ15" s="110" t="s">
        <v>315</v>
      </c>
      <c r="HK15" s="109" t="s">
        <v>315</v>
      </c>
      <c r="HL15" s="108"/>
      <c r="HM15" s="110" t="s">
        <v>315</v>
      </c>
      <c r="HN15" s="109" t="s">
        <v>315</v>
      </c>
      <c r="HO15" s="108"/>
      <c r="HP15" s="110" t="s">
        <v>315</v>
      </c>
      <c r="HQ15" s="109" t="s">
        <v>315</v>
      </c>
      <c r="HR15" s="108"/>
      <c r="HS15" s="110" t="s">
        <v>315</v>
      </c>
      <c r="HT15" s="109" t="s">
        <v>315</v>
      </c>
      <c r="HU15" s="108"/>
      <c r="HV15" s="109" t="s">
        <v>315</v>
      </c>
      <c r="HW15" s="109" t="s">
        <v>315</v>
      </c>
      <c r="HX15" s="438"/>
      <c r="HY15" s="110" t="s">
        <v>315</v>
      </c>
      <c r="HZ15" s="109" t="s">
        <v>315</v>
      </c>
      <c r="IA15" s="260"/>
      <c r="IB15" s="110" t="s">
        <v>315</v>
      </c>
      <c r="IC15" s="109" t="s">
        <v>315</v>
      </c>
      <c r="ID15" s="260"/>
      <c r="IE15" s="110" t="s">
        <v>315</v>
      </c>
      <c r="IF15" s="109" t="s">
        <v>315</v>
      </c>
      <c r="IG15" s="438"/>
      <c r="IH15" s="110" t="s">
        <v>315</v>
      </c>
      <c r="II15" s="109" t="s">
        <v>315</v>
      </c>
      <c r="IJ15" s="438"/>
      <c r="IK15" s="110" t="s">
        <v>315</v>
      </c>
      <c r="IL15" s="109" t="s">
        <v>315</v>
      </c>
      <c r="IM15" s="439"/>
      <c r="IN15" s="110" t="s">
        <v>315</v>
      </c>
      <c r="IO15" s="109" t="s">
        <v>315</v>
      </c>
      <c r="IP15" s="108"/>
      <c r="IQ15" s="110" t="s">
        <v>315</v>
      </c>
      <c r="IR15" s="109" t="s">
        <v>315</v>
      </c>
      <c r="IS15" s="108"/>
      <c r="IT15" s="110" t="s">
        <v>315</v>
      </c>
      <c r="IU15" s="109" t="s">
        <v>315</v>
      </c>
      <c r="IV15" s="108"/>
      <c r="IW15" s="110" t="s">
        <v>315</v>
      </c>
      <c r="IX15" s="109" t="s">
        <v>315</v>
      </c>
      <c r="IY15" s="108"/>
      <c r="IZ15" s="110" t="s">
        <v>315</v>
      </c>
      <c r="JA15" s="109" t="s">
        <v>315</v>
      </c>
      <c r="JB15" s="438"/>
      <c r="JC15" s="110" t="s">
        <v>315</v>
      </c>
      <c r="JD15" s="109" t="s">
        <v>315</v>
      </c>
      <c r="JE15" s="108"/>
      <c r="JF15" s="110" t="s">
        <v>315</v>
      </c>
      <c r="JG15" s="109" t="s">
        <v>315</v>
      </c>
      <c r="JH15" s="108"/>
      <c r="JI15" s="110" t="s">
        <v>315</v>
      </c>
      <c r="JJ15" s="109" t="s">
        <v>315</v>
      </c>
      <c r="JK15" s="108"/>
      <c r="JL15" s="110" t="s">
        <v>315</v>
      </c>
      <c r="JM15" s="109" t="s">
        <v>315</v>
      </c>
      <c r="JN15" s="108"/>
      <c r="JO15" s="110" t="s">
        <v>315</v>
      </c>
      <c r="JP15" s="109" t="s">
        <v>315</v>
      </c>
      <c r="JQ15" s="108"/>
      <c r="JR15" s="110" t="s">
        <v>315</v>
      </c>
      <c r="JS15" s="109" t="s">
        <v>315</v>
      </c>
      <c r="JT15" s="108"/>
      <c r="JU15" s="110" t="s">
        <v>315</v>
      </c>
      <c r="JV15" s="109" t="s">
        <v>315</v>
      </c>
      <c r="JW15" s="108"/>
      <c r="JX15" s="110" t="s">
        <v>315</v>
      </c>
      <c r="JY15" s="109" t="s">
        <v>315</v>
      </c>
      <c r="JZ15" s="108"/>
      <c r="KA15" s="110" t="s">
        <v>315</v>
      </c>
      <c r="KB15" s="109" t="s">
        <v>315</v>
      </c>
      <c r="KC15" s="108"/>
      <c r="KD15" s="110" t="s">
        <v>315</v>
      </c>
      <c r="KE15" s="109" t="s">
        <v>315</v>
      </c>
      <c r="KF15" s="108"/>
      <c r="KG15" s="110" t="s">
        <v>315</v>
      </c>
      <c r="KH15" s="109" t="s">
        <v>315</v>
      </c>
      <c r="KI15" s="108"/>
      <c r="KJ15" s="110" t="s">
        <v>315</v>
      </c>
      <c r="KK15" s="109" t="s">
        <v>315</v>
      </c>
      <c r="KL15" s="108"/>
      <c r="KM15" s="110" t="s">
        <v>315</v>
      </c>
      <c r="KN15" s="109" t="s">
        <v>315</v>
      </c>
      <c r="KO15" s="108"/>
      <c r="KP15" s="110" t="s">
        <v>315</v>
      </c>
      <c r="KQ15" s="109" t="s">
        <v>315</v>
      </c>
      <c r="KR15" s="108"/>
      <c r="KS15" s="110" t="s">
        <v>315</v>
      </c>
      <c r="KT15" s="109" t="s">
        <v>315</v>
      </c>
      <c r="KU15" s="108"/>
      <c r="KV15" s="110" t="s">
        <v>315</v>
      </c>
      <c r="KW15" s="109" t="s">
        <v>315</v>
      </c>
      <c r="KX15" s="108"/>
      <c r="KY15" s="110" t="s">
        <v>315</v>
      </c>
      <c r="KZ15" s="109" t="s">
        <v>315</v>
      </c>
      <c r="LA15" s="108"/>
      <c r="LB15" s="110" t="s">
        <v>315</v>
      </c>
      <c r="LC15" s="109" t="s">
        <v>315</v>
      </c>
      <c r="LD15" s="108"/>
      <c r="LE15" s="110" t="s">
        <v>315</v>
      </c>
      <c r="LF15" s="109" t="s">
        <v>315</v>
      </c>
      <c r="LG15" s="108"/>
      <c r="LH15" s="110" t="s">
        <v>315</v>
      </c>
      <c r="LI15" s="109" t="s">
        <v>315</v>
      </c>
      <c r="LJ15" s="108"/>
      <c r="LK15" s="109" t="s">
        <v>315</v>
      </c>
    </row>
    <row r="16" spans="1:323" ht="21.65" hidden="1" customHeight="1" x14ac:dyDescent="0.2">
      <c r="A16" s="120"/>
      <c r="B16" s="150">
        <v>46078</v>
      </c>
      <c r="C16" s="541">
        <v>0</v>
      </c>
      <c r="D16" s="3" t="s">
        <v>640</v>
      </c>
      <c r="E16" s="39" t="s">
        <v>576</v>
      </c>
      <c r="F16" s="5" t="s">
        <v>622</v>
      </c>
      <c r="G16" s="5">
        <v>0</v>
      </c>
      <c r="H16" s="5" t="s">
        <v>579</v>
      </c>
      <c r="I16" s="5">
        <v>0</v>
      </c>
      <c r="J16" s="15">
        <v>2000</v>
      </c>
      <c r="K16" s="5" t="s">
        <v>598</v>
      </c>
      <c r="L16" s="5" t="s">
        <v>548</v>
      </c>
      <c r="M16" s="5" t="s">
        <v>556</v>
      </c>
      <c r="N16" s="5" t="s">
        <v>550</v>
      </c>
      <c r="O16" s="15">
        <v>2000</v>
      </c>
      <c r="P16" s="5">
        <v>0</v>
      </c>
      <c r="Q16" s="40">
        <v>2000</v>
      </c>
      <c r="R16" s="557" t="s">
        <v>403</v>
      </c>
      <c r="S16" s="5" t="s">
        <v>386</v>
      </c>
      <c r="T16" s="86" t="s">
        <v>551</v>
      </c>
      <c r="U16" s="4"/>
      <c r="V16" s="5">
        <v>3</v>
      </c>
      <c r="W16" s="4">
        <v>46087</v>
      </c>
      <c r="X16" s="4">
        <v>46091</v>
      </c>
      <c r="Y16" s="4">
        <v>46091</v>
      </c>
      <c r="Z16" s="4">
        <v>46087</v>
      </c>
      <c r="AA16" s="57" t="s">
        <v>403</v>
      </c>
      <c r="AB16" s="58">
        <v>2000</v>
      </c>
      <c r="AC16" s="821">
        <v>2000</v>
      </c>
      <c r="AD16" s="410" t="s">
        <v>623</v>
      </c>
      <c r="AE16" s="3"/>
      <c r="AF16" s="31" t="s">
        <v>570</v>
      </c>
      <c r="AG16" s="38" t="s">
        <v>552</v>
      </c>
      <c r="AH16" s="38" t="s">
        <v>553</v>
      </c>
      <c r="AI16" s="43" t="s">
        <v>587</v>
      </c>
      <c r="AJ16" s="43" t="s">
        <v>466</v>
      </c>
      <c r="AK16" s="228" t="s">
        <v>385</v>
      </c>
      <c r="AL16" s="3"/>
      <c r="AM16" s="3"/>
      <c r="AN16" s="3"/>
      <c r="AO16" s="3"/>
      <c r="AP16" s="3"/>
      <c r="AQ16" s="43" t="s">
        <v>522</v>
      </c>
      <c r="AR16" s="521"/>
      <c r="AS16" s="109" t="s">
        <v>315</v>
      </c>
      <c r="AT16" s="438"/>
      <c r="AU16" s="110" t="s">
        <v>315</v>
      </c>
      <c r="AV16" s="109" t="s">
        <v>315</v>
      </c>
      <c r="AW16" s="260"/>
      <c r="AX16" s="110" t="s">
        <v>315</v>
      </c>
      <c r="AY16" s="109" t="s">
        <v>315</v>
      </c>
      <c r="AZ16" s="260"/>
      <c r="BA16" s="110" t="s">
        <v>315</v>
      </c>
      <c r="BB16" s="109" t="s">
        <v>315</v>
      </c>
      <c r="BC16" s="438"/>
      <c r="BD16" s="110" t="s">
        <v>315</v>
      </c>
      <c r="BE16" s="109" t="s">
        <v>315</v>
      </c>
      <c r="BF16" s="438"/>
      <c r="BG16" s="110" t="s">
        <v>315</v>
      </c>
      <c r="BH16" s="109" t="s">
        <v>555</v>
      </c>
      <c r="BI16" s="863">
        <v>2000</v>
      </c>
      <c r="BJ16" s="110" t="s">
        <v>315</v>
      </c>
      <c r="BK16" s="109" t="s">
        <v>315</v>
      </c>
      <c r="BL16" s="108"/>
      <c r="BM16" s="110" t="s">
        <v>315</v>
      </c>
      <c r="BN16" s="109" t="s">
        <v>315</v>
      </c>
      <c r="BO16" s="108"/>
      <c r="BP16" s="110" t="s">
        <v>315</v>
      </c>
      <c r="BQ16" s="109" t="s">
        <v>315</v>
      </c>
      <c r="BR16" s="108"/>
      <c r="BS16" s="110" t="s">
        <v>315</v>
      </c>
      <c r="BT16" s="109" t="s">
        <v>315</v>
      </c>
      <c r="BU16" s="108"/>
      <c r="BV16" s="110" t="s">
        <v>441</v>
      </c>
      <c r="BW16" s="109" t="s">
        <v>315</v>
      </c>
      <c r="BX16" s="438"/>
      <c r="BY16" s="110" t="s">
        <v>315</v>
      </c>
      <c r="BZ16" s="109" t="s">
        <v>315</v>
      </c>
      <c r="CA16" s="108"/>
      <c r="CB16" s="110" t="s">
        <v>315</v>
      </c>
      <c r="CC16" s="109" t="s">
        <v>315</v>
      </c>
      <c r="CD16" s="108"/>
      <c r="CE16" s="110" t="s">
        <v>315</v>
      </c>
      <c r="CF16" s="109" t="s">
        <v>315</v>
      </c>
      <c r="CG16" s="108"/>
      <c r="CH16" s="110" t="s">
        <v>315</v>
      </c>
      <c r="CI16" s="109" t="s">
        <v>315</v>
      </c>
      <c r="CJ16" s="108"/>
      <c r="CK16" s="110" t="s">
        <v>315</v>
      </c>
      <c r="CL16" s="109" t="s">
        <v>315</v>
      </c>
      <c r="CM16" s="108"/>
      <c r="CN16" s="110" t="s">
        <v>315</v>
      </c>
      <c r="CO16" s="109" t="s">
        <v>315</v>
      </c>
      <c r="CP16" s="108"/>
      <c r="CQ16" s="110" t="s">
        <v>315</v>
      </c>
      <c r="CR16" s="109" t="s">
        <v>315</v>
      </c>
      <c r="CS16" s="108"/>
      <c r="CT16" s="110" t="s">
        <v>315</v>
      </c>
      <c r="CU16" s="109" t="s">
        <v>315</v>
      </c>
      <c r="CV16" s="108"/>
      <c r="CW16" s="110" t="s">
        <v>315</v>
      </c>
      <c r="CX16" s="109" t="s">
        <v>315</v>
      </c>
      <c r="CY16" s="108"/>
      <c r="CZ16" s="110" t="s">
        <v>315</v>
      </c>
      <c r="DA16" s="109" t="s">
        <v>315</v>
      </c>
      <c r="DB16" s="108"/>
      <c r="DC16" s="110" t="s">
        <v>315</v>
      </c>
      <c r="DD16" s="109" t="s">
        <v>315</v>
      </c>
      <c r="DE16" s="108"/>
      <c r="DF16" s="110" t="s">
        <v>315</v>
      </c>
      <c r="DG16" s="109" t="s">
        <v>315</v>
      </c>
      <c r="DH16" s="108"/>
      <c r="DI16" s="110" t="s">
        <v>315</v>
      </c>
      <c r="DJ16" s="109" t="s">
        <v>315</v>
      </c>
      <c r="DK16" s="108"/>
      <c r="DL16" s="110" t="s">
        <v>315</v>
      </c>
      <c r="DM16" s="109" t="s">
        <v>315</v>
      </c>
      <c r="DN16" s="108"/>
      <c r="DO16" s="110" t="s">
        <v>315</v>
      </c>
      <c r="DP16" s="109" t="s">
        <v>315</v>
      </c>
      <c r="DQ16" s="108"/>
      <c r="DR16" s="110" t="s">
        <v>315</v>
      </c>
      <c r="DS16" s="109" t="s">
        <v>315</v>
      </c>
      <c r="DT16" s="108"/>
      <c r="DU16" s="110" t="s">
        <v>315</v>
      </c>
      <c r="DV16" s="109" t="s">
        <v>315</v>
      </c>
      <c r="DW16" s="108"/>
      <c r="DX16" s="110" t="s">
        <v>315</v>
      </c>
      <c r="DY16" s="109" t="s">
        <v>315</v>
      </c>
      <c r="DZ16" s="108"/>
      <c r="EA16" s="110" t="s">
        <v>315</v>
      </c>
      <c r="EB16" s="109" t="s">
        <v>315</v>
      </c>
      <c r="EC16" s="108"/>
      <c r="ED16" s="110" t="s">
        <v>315</v>
      </c>
      <c r="EE16" s="109" t="s">
        <v>315</v>
      </c>
      <c r="EF16" s="108"/>
      <c r="EG16" s="109" t="s">
        <v>315</v>
      </c>
      <c r="EH16" s="109" t="s">
        <v>315</v>
      </c>
      <c r="EI16" s="438"/>
      <c r="EJ16" s="110" t="s">
        <v>315</v>
      </c>
      <c r="EK16" s="109" t="s">
        <v>315</v>
      </c>
      <c r="EL16" s="260"/>
      <c r="EM16" s="110" t="s">
        <v>315</v>
      </c>
      <c r="EN16" s="109" t="s">
        <v>315</v>
      </c>
      <c r="EO16" s="260"/>
      <c r="EP16" s="110" t="s">
        <v>315</v>
      </c>
      <c r="EQ16" s="109" t="s">
        <v>315</v>
      </c>
      <c r="ER16" s="438"/>
      <c r="ES16" s="110" t="s">
        <v>315</v>
      </c>
      <c r="ET16" s="109" t="s">
        <v>315</v>
      </c>
      <c r="EU16" s="438"/>
      <c r="EV16" s="110" t="s">
        <v>315</v>
      </c>
      <c r="EW16" s="109" t="s">
        <v>315</v>
      </c>
      <c r="EX16" s="439"/>
      <c r="EY16" s="110" t="s">
        <v>315</v>
      </c>
      <c r="EZ16" s="109" t="s">
        <v>315</v>
      </c>
      <c r="FA16" s="108"/>
      <c r="FB16" s="110" t="s">
        <v>315</v>
      </c>
      <c r="FC16" s="109" t="s">
        <v>315</v>
      </c>
      <c r="FD16" s="108"/>
      <c r="FE16" s="110" t="s">
        <v>315</v>
      </c>
      <c r="FF16" s="109" t="s">
        <v>315</v>
      </c>
      <c r="FG16" s="108"/>
      <c r="FH16" s="110" t="s">
        <v>315</v>
      </c>
      <c r="FI16" s="109" t="s">
        <v>315</v>
      </c>
      <c r="FJ16" s="108"/>
      <c r="FK16" s="110" t="s">
        <v>315</v>
      </c>
      <c r="FL16" s="109" t="s">
        <v>315</v>
      </c>
      <c r="FM16" s="438"/>
      <c r="FN16" s="110" t="s">
        <v>315</v>
      </c>
      <c r="FO16" s="109" t="s">
        <v>315</v>
      </c>
      <c r="FP16" s="108"/>
      <c r="FQ16" s="110" t="s">
        <v>315</v>
      </c>
      <c r="FR16" s="109" t="s">
        <v>315</v>
      </c>
      <c r="FS16" s="108"/>
      <c r="FT16" s="110" t="s">
        <v>315</v>
      </c>
      <c r="FU16" s="109" t="s">
        <v>315</v>
      </c>
      <c r="FV16" s="108"/>
      <c r="FW16" s="110" t="s">
        <v>315</v>
      </c>
      <c r="FX16" s="109" t="s">
        <v>315</v>
      </c>
      <c r="FY16" s="108"/>
      <c r="FZ16" s="110" t="s">
        <v>315</v>
      </c>
      <c r="GA16" s="109" t="s">
        <v>315</v>
      </c>
      <c r="GB16" s="108"/>
      <c r="GC16" s="110" t="s">
        <v>315</v>
      </c>
      <c r="GD16" s="109" t="s">
        <v>315</v>
      </c>
      <c r="GE16" s="108"/>
      <c r="GF16" s="110" t="s">
        <v>315</v>
      </c>
      <c r="GG16" s="109" t="s">
        <v>315</v>
      </c>
      <c r="GH16" s="108"/>
      <c r="GI16" s="110" t="s">
        <v>315</v>
      </c>
      <c r="GJ16" s="109" t="s">
        <v>315</v>
      </c>
      <c r="GK16" s="108"/>
      <c r="GL16" s="110" t="s">
        <v>315</v>
      </c>
      <c r="GM16" s="109" t="s">
        <v>315</v>
      </c>
      <c r="GN16" s="108"/>
      <c r="GO16" s="110" t="s">
        <v>315</v>
      </c>
      <c r="GP16" s="109" t="s">
        <v>315</v>
      </c>
      <c r="GQ16" s="108"/>
      <c r="GR16" s="110" t="s">
        <v>315</v>
      </c>
      <c r="GS16" s="109" t="s">
        <v>315</v>
      </c>
      <c r="GT16" s="108"/>
      <c r="GU16" s="110" t="s">
        <v>315</v>
      </c>
      <c r="GV16" s="109" t="s">
        <v>315</v>
      </c>
      <c r="GW16" s="108"/>
      <c r="GX16" s="110" t="s">
        <v>315</v>
      </c>
      <c r="GY16" s="109" t="s">
        <v>315</v>
      </c>
      <c r="GZ16" s="108"/>
      <c r="HA16" s="110" t="s">
        <v>315</v>
      </c>
      <c r="HB16" s="109" t="s">
        <v>315</v>
      </c>
      <c r="HC16" s="108"/>
      <c r="HD16" s="110" t="s">
        <v>315</v>
      </c>
      <c r="HE16" s="109" t="s">
        <v>315</v>
      </c>
      <c r="HF16" s="108"/>
      <c r="HG16" s="110" t="s">
        <v>315</v>
      </c>
      <c r="HH16" s="109" t="s">
        <v>315</v>
      </c>
      <c r="HI16" s="108"/>
      <c r="HJ16" s="110" t="s">
        <v>315</v>
      </c>
      <c r="HK16" s="109" t="s">
        <v>315</v>
      </c>
      <c r="HL16" s="108"/>
      <c r="HM16" s="110" t="s">
        <v>315</v>
      </c>
      <c r="HN16" s="109" t="s">
        <v>315</v>
      </c>
      <c r="HO16" s="108"/>
      <c r="HP16" s="110" t="s">
        <v>315</v>
      </c>
      <c r="HQ16" s="109" t="s">
        <v>315</v>
      </c>
      <c r="HR16" s="108"/>
      <c r="HS16" s="110" t="s">
        <v>315</v>
      </c>
      <c r="HT16" s="109" t="s">
        <v>315</v>
      </c>
      <c r="HU16" s="108"/>
      <c r="HV16" s="109" t="s">
        <v>315</v>
      </c>
      <c r="HW16" s="109" t="s">
        <v>315</v>
      </c>
      <c r="HX16" s="438"/>
      <c r="HY16" s="110" t="s">
        <v>315</v>
      </c>
      <c r="HZ16" s="109" t="s">
        <v>315</v>
      </c>
      <c r="IA16" s="260"/>
      <c r="IB16" s="110" t="s">
        <v>315</v>
      </c>
      <c r="IC16" s="109" t="s">
        <v>315</v>
      </c>
      <c r="ID16" s="260"/>
      <c r="IE16" s="110" t="s">
        <v>315</v>
      </c>
      <c r="IF16" s="109" t="s">
        <v>315</v>
      </c>
      <c r="IG16" s="438"/>
      <c r="IH16" s="110" t="s">
        <v>315</v>
      </c>
      <c r="II16" s="109" t="s">
        <v>315</v>
      </c>
      <c r="IJ16" s="438"/>
      <c r="IK16" s="110" t="s">
        <v>315</v>
      </c>
      <c r="IL16" s="109" t="s">
        <v>315</v>
      </c>
      <c r="IM16" s="439"/>
      <c r="IN16" s="110" t="s">
        <v>315</v>
      </c>
      <c r="IO16" s="109" t="s">
        <v>315</v>
      </c>
      <c r="IP16" s="108"/>
      <c r="IQ16" s="110" t="s">
        <v>315</v>
      </c>
      <c r="IR16" s="109" t="s">
        <v>315</v>
      </c>
      <c r="IS16" s="108"/>
      <c r="IT16" s="110" t="s">
        <v>315</v>
      </c>
      <c r="IU16" s="109" t="s">
        <v>315</v>
      </c>
      <c r="IV16" s="108"/>
      <c r="IW16" s="110" t="s">
        <v>315</v>
      </c>
      <c r="IX16" s="109" t="s">
        <v>315</v>
      </c>
      <c r="IY16" s="108"/>
      <c r="IZ16" s="110" t="s">
        <v>315</v>
      </c>
      <c r="JA16" s="109" t="s">
        <v>315</v>
      </c>
      <c r="JB16" s="438"/>
      <c r="JC16" s="110" t="s">
        <v>315</v>
      </c>
      <c r="JD16" s="109" t="s">
        <v>315</v>
      </c>
      <c r="JE16" s="108"/>
      <c r="JF16" s="110" t="s">
        <v>315</v>
      </c>
      <c r="JG16" s="109" t="s">
        <v>315</v>
      </c>
      <c r="JH16" s="108"/>
      <c r="JI16" s="110" t="s">
        <v>315</v>
      </c>
      <c r="JJ16" s="109" t="s">
        <v>315</v>
      </c>
      <c r="JK16" s="108"/>
      <c r="JL16" s="110" t="s">
        <v>315</v>
      </c>
      <c r="JM16" s="109" t="s">
        <v>315</v>
      </c>
      <c r="JN16" s="108"/>
      <c r="JO16" s="110" t="s">
        <v>315</v>
      </c>
      <c r="JP16" s="109" t="s">
        <v>315</v>
      </c>
      <c r="JQ16" s="108"/>
      <c r="JR16" s="110" t="s">
        <v>315</v>
      </c>
      <c r="JS16" s="109" t="s">
        <v>315</v>
      </c>
      <c r="JT16" s="108"/>
      <c r="JU16" s="110" t="s">
        <v>315</v>
      </c>
      <c r="JV16" s="109" t="s">
        <v>315</v>
      </c>
      <c r="JW16" s="108"/>
      <c r="JX16" s="110" t="s">
        <v>315</v>
      </c>
      <c r="JY16" s="109" t="s">
        <v>315</v>
      </c>
      <c r="JZ16" s="108"/>
      <c r="KA16" s="110" t="s">
        <v>315</v>
      </c>
      <c r="KB16" s="109" t="s">
        <v>315</v>
      </c>
      <c r="KC16" s="108"/>
      <c r="KD16" s="110" t="s">
        <v>315</v>
      </c>
      <c r="KE16" s="109" t="s">
        <v>315</v>
      </c>
      <c r="KF16" s="108"/>
      <c r="KG16" s="110" t="s">
        <v>315</v>
      </c>
      <c r="KH16" s="109" t="s">
        <v>315</v>
      </c>
      <c r="KI16" s="108"/>
      <c r="KJ16" s="110" t="s">
        <v>315</v>
      </c>
      <c r="KK16" s="109" t="s">
        <v>315</v>
      </c>
      <c r="KL16" s="108"/>
      <c r="KM16" s="110" t="s">
        <v>315</v>
      </c>
      <c r="KN16" s="109" t="s">
        <v>315</v>
      </c>
      <c r="KO16" s="108"/>
      <c r="KP16" s="110" t="s">
        <v>315</v>
      </c>
      <c r="KQ16" s="109" t="s">
        <v>315</v>
      </c>
      <c r="KR16" s="108"/>
      <c r="KS16" s="110" t="s">
        <v>315</v>
      </c>
      <c r="KT16" s="109" t="s">
        <v>315</v>
      </c>
      <c r="KU16" s="108"/>
      <c r="KV16" s="110" t="s">
        <v>315</v>
      </c>
      <c r="KW16" s="109" t="s">
        <v>315</v>
      </c>
      <c r="KX16" s="108"/>
      <c r="KY16" s="110" t="s">
        <v>315</v>
      </c>
      <c r="KZ16" s="109" t="s">
        <v>315</v>
      </c>
      <c r="LA16" s="108"/>
      <c r="LB16" s="110" t="s">
        <v>315</v>
      </c>
      <c r="LC16" s="109" t="s">
        <v>315</v>
      </c>
      <c r="LD16" s="108"/>
      <c r="LE16" s="110" t="s">
        <v>315</v>
      </c>
      <c r="LF16" s="109" t="s">
        <v>315</v>
      </c>
      <c r="LG16" s="108"/>
      <c r="LH16" s="110" t="s">
        <v>315</v>
      </c>
      <c r="LI16" s="109" t="s">
        <v>315</v>
      </c>
      <c r="LJ16" s="108"/>
      <c r="LK16" s="109" t="s">
        <v>315</v>
      </c>
    </row>
    <row r="17" spans="1:323" ht="21.65" hidden="1" customHeight="1" x14ac:dyDescent="0.2">
      <c r="A17" s="120"/>
      <c r="B17" s="150">
        <v>46079.620763888888</v>
      </c>
      <c r="C17" s="541">
        <v>0</v>
      </c>
      <c r="D17" s="3" t="s">
        <v>647</v>
      </c>
      <c r="E17" s="39">
        <v>6710</v>
      </c>
      <c r="F17" s="5" t="s">
        <v>573</v>
      </c>
      <c r="G17" s="5" t="s">
        <v>548</v>
      </c>
      <c r="H17" s="5" t="s">
        <v>556</v>
      </c>
      <c r="I17" s="5" t="s">
        <v>550</v>
      </c>
      <c r="J17" s="15">
        <v>1400</v>
      </c>
      <c r="K17" s="5" t="s">
        <v>929</v>
      </c>
      <c r="L17" s="5" t="s">
        <v>548</v>
      </c>
      <c r="M17" s="5" t="s">
        <v>556</v>
      </c>
      <c r="N17" s="5" t="s">
        <v>550</v>
      </c>
      <c r="O17" s="15">
        <v>2800</v>
      </c>
      <c r="P17" s="5">
        <v>0</v>
      </c>
      <c r="Q17" s="40">
        <v>1400</v>
      </c>
      <c r="R17" s="557" t="s">
        <v>403</v>
      </c>
      <c r="S17" s="5" t="s">
        <v>385</v>
      </c>
      <c r="T17" s="86" t="s">
        <v>557</v>
      </c>
      <c r="U17" s="4"/>
      <c r="V17" s="5">
        <v>3</v>
      </c>
      <c r="W17" s="4">
        <v>46086</v>
      </c>
      <c r="X17" s="4">
        <v>46091</v>
      </c>
      <c r="Y17" s="4">
        <v>46091</v>
      </c>
      <c r="Z17" s="4">
        <v>46086</v>
      </c>
      <c r="AA17" s="57" t="s">
        <v>403</v>
      </c>
      <c r="AB17" s="58">
        <v>1400</v>
      </c>
      <c r="AC17" s="821">
        <v>1400</v>
      </c>
      <c r="AD17" s="410" t="s">
        <v>558</v>
      </c>
      <c r="AE17" s="3"/>
      <c r="AF17" s="31" t="s">
        <v>570</v>
      </c>
      <c r="AG17" s="38" t="s">
        <v>552</v>
      </c>
      <c r="AH17" s="38" t="s">
        <v>553</v>
      </c>
      <c r="AI17" s="43">
        <v>0</v>
      </c>
      <c r="AJ17" s="43" t="s">
        <v>466</v>
      </c>
      <c r="AK17" s="228" t="s">
        <v>385</v>
      </c>
      <c r="AL17" s="3"/>
      <c r="AM17" s="3"/>
      <c r="AN17" s="3"/>
      <c r="AO17" s="3"/>
      <c r="AP17" s="3"/>
      <c r="AQ17" s="43" t="s">
        <v>522</v>
      </c>
      <c r="AR17" s="521"/>
      <c r="AS17" s="109" t="s">
        <v>315</v>
      </c>
      <c r="AT17" s="438"/>
      <c r="AU17" s="110" t="s">
        <v>315</v>
      </c>
      <c r="AV17" s="109" t="s">
        <v>315</v>
      </c>
      <c r="AW17" s="260"/>
      <c r="AX17" s="110" t="s">
        <v>315</v>
      </c>
      <c r="AY17" s="109" t="s">
        <v>315</v>
      </c>
      <c r="AZ17" s="260"/>
      <c r="BA17" s="110" t="s">
        <v>315</v>
      </c>
      <c r="BB17" s="109" t="s">
        <v>315</v>
      </c>
      <c r="BC17" s="438"/>
      <c r="BD17" s="110" t="s">
        <v>315</v>
      </c>
      <c r="BE17" s="109" t="s">
        <v>555</v>
      </c>
      <c r="BF17" s="863">
        <v>1400</v>
      </c>
      <c r="BG17" s="110" t="s">
        <v>315</v>
      </c>
      <c r="BH17" s="109" t="s">
        <v>315</v>
      </c>
      <c r="BI17" s="439"/>
      <c r="BJ17" s="110" t="s">
        <v>315</v>
      </c>
      <c r="BK17" s="109" t="s">
        <v>315</v>
      </c>
      <c r="BL17" s="108"/>
      <c r="BM17" s="110" t="s">
        <v>315</v>
      </c>
      <c r="BN17" s="109" t="s">
        <v>315</v>
      </c>
      <c r="BO17" s="108"/>
      <c r="BP17" s="110" t="s">
        <v>315</v>
      </c>
      <c r="BQ17" s="109" t="s">
        <v>315</v>
      </c>
      <c r="BR17" s="108"/>
      <c r="BS17" s="110" t="s">
        <v>315</v>
      </c>
      <c r="BT17" s="109" t="s">
        <v>315</v>
      </c>
      <c r="BU17" s="108"/>
      <c r="BV17" s="110" t="s">
        <v>441</v>
      </c>
      <c r="BW17" s="109" t="s">
        <v>315</v>
      </c>
      <c r="BX17" s="438"/>
      <c r="BY17" s="110" t="s">
        <v>315</v>
      </c>
      <c r="BZ17" s="109" t="s">
        <v>315</v>
      </c>
      <c r="CA17" s="108"/>
      <c r="CB17" s="110" t="s">
        <v>315</v>
      </c>
      <c r="CC17" s="109" t="s">
        <v>315</v>
      </c>
      <c r="CD17" s="108"/>
      <c r="CE17" s="110" t="s">
        <v>315</v>
      </c>
      <c r="CF17" s="109" t="s">
        <v>315</v>
      </c>
      <c r="CG17" s="108"/>
      <c r="CH17" s="110" t="s">
        <v>315</v>
      </c>
      <c r="CI17" s="109" t="s">
        <v>315</v>
      </c>
      <c r="CJ17" s="108"/>
      <c r="CK17" s="110" t="s">
        <v>315</v>
      </c>
      <c r="CL17" s="109" t="s">
        <v>315</v>
      </c>
      <c r="CM17" s="108"/>
      <c r="CN17" s="110" t="s">
        <v>315</v>
      </c>
      <c r="CO17" s="109" t="s">
        <v>315</v>
      </c>
      <c r="CP17" s="108"/>
      <c r="CQ17" s="110" t="s">
        <v>315</v>
      </c>
      <c r="CR17" s="109" t="s">
        <v>315</v>
      </c>
      <c r="CS17" s="108"/>
      <c r="CT17" s="110" t="s">
        <v>315</v>
      </c>
      <c r="CU17" s="109" t="s">
        <v>315</v>
      </c>
      <c r="CV17" s="108"/>
      <c r="CW17" s="110" t="s">
        <v>315</v>
      </c>
      <c r="CX17" s="109" t="s">
        <v>315</v>
      </c>
      <c r="CY17" s="108"/>
      <c r="CZ17" s="110" t="s">
        <v>315</v>
      </c>
      <c r="DA17" s="109" t="s">
        <v>315</v>
      </c>
      <c r="DB17" s="108"/>
      <c r="DC17" s="110" t="s">
        <v>315</v>
      </c>
      <c r="DD17" s="109" t="s">
        <v>315</v>
      </c>
      <c r="DE17" s="108"/>
      <c r="DF17" s="110" t="s">
        <v>315</v>
      </c>
      <c r="DG17" s="109" t="s">
        <v>315</v>
      </c>
      <c r="DH17" s="108"/>
      <c r="DI17" s="110" t="s">
        <v>315</v>
      </c>
      <c r="DJ17" s="109" t="s">
        <v>315</v>
      </c>
      <c r="DK17" s="108"/>
      <c r="DL17" s="110" t="s">
        <v>315</v>
      </c>
      <c r="DM17" s="109" t="s">
        <v>315</v>
      </c>
      <c r="DN17" s="108"/>
      <c r="DO17" s="110" t="s">
        <v>315</v>
      </c>
      <c r="DP17" s="109" t="s">
        <v>315</v>
      </c>
      <c r="DQ17" s="108"/>
      <c r="DR17" s="110" t="s">
        <v>315</v>
      </c>
      <c r="DS17" s="109" t="s">
        <v>315</v>
      </c>
      <c r="DT17" s="108"/>
      <c r="DU17" s="110" t="s">
        <v>315</v>
      </c>
      <c r="DV17" s="109" t="s">
        <v>315</v>
      </c>
      <c r="DW17" s="108"/>
      <c r="DX17" s="110" t="s">
        <v>315</v>
      </c>
      <c r="DY17" s="109" t="s">
        <v>315</v>
      </c>
      <c r="DZ17" s="108"/>
      <c r="EA17" s="110" t="s">
        <v>315</v>
      </c>
      <c r="EB17" s="109" t="s">
        <v>315</v>
      </c>
      <c r="EC17" s="108"/>
      <c r="ED17" s="110" t="s">
        <v>315</v>
      </c>
      <c r="EE17" s="109" t="s">
        <v>315</v>
      </c>
      <c r="EF17" s="108"/>
      <c r="EG17" s="109" t="s">
        <v>315</v>
      </c>
      <c r="EH17" s="109" t="s">
        <v>315</v>
      </c>
      <c r="EI17" s="438"/>
      <c r="EJ17" s="110" t="s">
        <v>315</v>
      </c>
      <c r="EK17" s="109" t="s">
        <v>315</v>
      </c>
      <c r="EL17" s="260"/>
      <c r="EM17" s="110" t="s">
        <v>315</v>
      </c>
      <c r="EN17" s="109" t="s">
        <v>315</v>
      </c>
      <c r="EO17" s="260"/>
      <c r="EP17" s="110" t="s">
        <v>315</v>
      </c>
      <c r="EQ17" s="109" t="s">
        <v>315</v>
      </c>
      <c r="ER17" s="438"/>
      <c r="ES17" s="110" t="s">
        <v>315</v>
      </c>
      <c r="ET17" s="109" t="s">
        <v>315</v>
      </c>
      <c r="EU17" s="438"/>
      <c r="EV17" s="110" t="s">
        <v>315</v>
      </c>
      <c r="EW17" s="109" t="s">
        <v>315</v>
      </c>
      <c r="EX17" s="439"/>
      <c r="EY17" s="110" t="s">
        <v>315</v>
      </c>
      <c r="EZ17" s="109" t="s">
        <v>315</v>
      </c>
      <c r="FA17" s="108"/>
      <c r="FB17" s="110" t="s">
        <v>315</v>
      </c>
      <c r="FC17" s="109" t="s">
        <v>315</v>
      </c>
      <c r="FD17" s="108"/>
      <c r="FE17" s="110" t="s">
        <v>315</v>
      </c>
      <c r="FF17" s="109" t="s">
        <v>315</v>
      </c>
      <c r="FG17" s="108"/>
      <c r="FH17" s="110" t="s">
        <v>315</v>
      </c>
      <c r="FI17" s="109" t="s">
        <v>315</v>
      </c>
      <c r="FJ17" s="108"/>
      <c r="FK17" s="110" t="s">
        <v>315</v>
      </c>
      <c r="FL17" s="109" t="s">
        <v>315</v>
      </c>
      <c r="FM17" s="438"/>
      <c r="FN17" s="110" t="s">
        <v>315</v>
      </c>
      <c r="FO17" s="109" t="s">
        <v>315</v>
      </c>
      <c r="FP17" s="108"/>
      <c r="FQ17" s="110" t="s">
        <v>315</v>
      </c>
      <c r="FR17" s="109" t="s">
        <v>315</v>
      </c>
      <c r="FS17" s="108"/>
      <c r="FT17" s="110" t="s">
        <v>315</v>
      </c>
      <c r="FU17" s="109" t="s">
        <v>315</v>
      </c>
      <c r="FV17" s="108"/>
      <c r="FW17" s="110" t="s">
        <v>315</v>
      </c>
      <c r="FX17" s="109" t="s">
        <v>315</v>
      </c>
      <c r="FY17" s="108"/>
      <c r="FZ17" s="110" t="s">
        <v>315</v>
      </c>
      <c r="GA17" s="109" t="s">
        <v>315</v>
      </c>
      <c r="GB17" s="108"/>
      <c r="GC17" s="110" t="s">
        <v>315</v>
      </c>
      <c r="GD17" s="109" t="s">
        <v>315</v>
      </c>
      <c r="GE17" s="108"/>
      <c r="GF17" s="110" t="s">
        <v>315</v>
      </c>
      <c r="GG17" s="109" t="s">
        <v>315</v>
      </c>
      <c r="GH17" s="108"/>
      <c r="GI17" s="110" t="s">
        <v>315</v>
      </c>
      <c r="GJ17" s="109" t="s">
        <v>315</v>
      </c>
      <c r="GK17" s="108"/>
      <c r="GL17" s="110" t="s">
        <v>315</v>
      </c>
      <c r="GM17" s="109" t="s">
        <v>315</v>
      </c>
      <c r="GN17" s="108"/>
      <c r="GO17" s="110" t="s">
        <v>315</v>
      </c>
      <c r="GP17" s="109" t="s">
        <v>315</v>
      </c>
      <c r="GQ17" s="108"/>
      <c r="GR17" s="110" t="s">
        <v>315</v>
      </c>
      <c r="GS17" s="109" t="s">
        <v>315</v>
      </c>
      <c r="GT17" s="108"/>
      <c r="GU17" s="110" t="s">
        <v>315</v>
      </c>
      <c r="GV17" s="109" t="s">
        <v>315</v>
      </c>
      <c r="GW17" s="108"/>
      <c r="GX17" s="110" t="s">
        <v>315</v>
      </c>
      <c r="GY17" s="109" t="s">
        <v>315</v>
      </c>
      <c r="GZ17" s="108"/>
      <c r="HA17" s="110" t="s">
        <v>315</v>
      </c>
      <c r="HB17" s="109" t="s">
        <v>315</v>
      </c>
      <c r="HC17" s="108"/>
      <c r="HD17" s="110" t="s">
        <v>315</v>
      </c>
      <c r="HE17" s="109" t="s">
        <v>315</v>
      </c>
      <c r="HF17" s="108"/>
      <c r="HG17" s="110" t="s">
        <v>315</v>
      </c>
      <c r="HH17" s="109" t="s">
        <v>315</v>
      </c>
      <c r="HI17" s="108"/>
      <c r="HJ17" s="110" t="s">
        <v>315</v>
      </c>
      <c r="HK17" s="109" t="s">
        <v>315</v>
      </c>
      <c r="HL17" s="108"/>
      <c r="HM17" s="110" t="s">
        <v>315</v>
      </c>
      <c r="HN17" s="109" t="s">
        <v>315</v>
      </c>
      <c r="HO17" s="108"/>
      <c r="HP17" s="110" t="s">
        <v>315</v>
      </c>
      <c r="HQ17" s="109" t="s">
        <v>315</v>
      </c>
      <c r="HR17" s="108"/>
      <c r="HS17" s="110" t="s">
        <v>315</v>
      </c>
      <c r="HT17" s="109" t="s">
        <v>315</v>
      </c>
      <c r="HU17" s="108"/>
      <c r="HV17" s="109" t="s">
        <v>315</v>
      </c>
      <c r="HW17" s="109" t="s">
        <v>315</v>
      </c>
      <c r="HX17" s="438"/>
      <c r="HY17" s="110" t="s">
        <v>315</v>
      </c>
      <c r="HZ17" s="109" t="s">
        <v>315</v>
      </c>
      <c r="IA17" s="260"/>
      <c r="IB17" s="110" t="s">
        <v>315</v>
      </c>
      <c r="IC17" s="109" t="s">
        <v>315</v>
      </c>
      <c r="ID17" s="260"/>
      <c r="IE17" s="110" t="s">
        <v>315</v>
      </c>
      <c r="IF17" s="109" t="s">
        <v>315</v>
      </c>
      <c r="IG17" s="438"/>
      <c r="IH17" s="110" t="s">
        <v>315</v>
      </c>
      <c r="II17" s="109" t="s">
        <v>315</v>
      </c>
      <c r="IJ17" s="438"/>
      <c r="IK17" s="110" t="s">
        <v>315</v>
      </c>
      <c r="IL17" s="109" t="s">
        <v>315</v>
      </c>
      <c r="IM17" s="439"/>
      <c r="IN17" s="110" t="s">
        <v>315</v>
      </c>
      <c r="IO17" s="109" t="s">
        <v>315</v>
      </c>
      <c r="IP17" s="108"/>
      <c r="IQ17" s="110" t="s">
        <v>315</v>
      </c>
      <c r="IR17" s="109" t="s">
        <v>315</v>
      </c>
      <c r="IS17" s="108"/>
      <c r="IT17" s="110" t="s">
        <v>315</v>
      </c>
      <c r="IU17" s="109" t="s">
        <v>315</v>
      </c>
      <c r="IV17" s="108"/>
      <c r="IW17" s="110" t="s">
        <v>315</v>
      </c>
      <c r="IX17" s="109" t="s">
        <v>315</v>
      </c>
      <c r="IY17" s="108"/>
      <c r="IZ17" s="110" t="s">
        <v>315</v>
      </c>
      <c r="JA17" s="109" t="s">
        <v>315</v>
      </c>
      <c r="JB17" s="438"/>
      <c r="JC17" s="110" t="s">
        <v>315</v>
      </c>
      <c r="JD17" s="109" t="s">
        <v>315</v>
      </c>
      <c r="JE17" s="108"/>
      <c r="JF17" s="110" t="s">
        <v>315</v>
      </c>
      <c r="JG17" s="109" t="s">
        <v>315</v>
      </c>
      <c r="JH17" s="108"/>
      <c r="JI17" s="110" t="s">
        <v>315</v>
      </c>
      <c r="JJ17" s="109" t="s">
        <v>315</v>
      </c>
      <c r="JK17" s="108"/>
      <c r="JL17" s="110" t="s">
        <v>315</v>
      </c>
      <c r="JM17" s="109" t="s">
        <v>315</v>
      </c>
      <c r="JN17" s="108"/>
      <c r="JO17" s="110" t="s">
        <v>315</v>
      </c>
      <c r="JP17" s="109" t="s">
        <v>315</v>
      </c>
      <c r="JQ17" s="108"/>
      <c r="JR17" s="110" t="s">
        <v>315</v>
      </c>
      <c r="JS17" s="109" t="s">
        <v>315</v>
      </c>
      <c r="JT17" s="108"/>
      <c r="JU17" s="110" t="s">
        <v>315</v>
      </c>
      <c r="JV17" s="109" t="s">
        <v>315</v>
      </c>
      <c r="JW17" s="108"/>
      <c r="JX17" s="110" t="s">
        <v>315</v>
      </c>
      <c r="JY17" s="109" t="s">
        <v>315</v>
      </c>
      <c r="JZ17" s="108"/>
      <c r="KA17" s="110" t="s">
        <v>315</v>
      </c>
      <c r="KB17" s="109" t="s">
        <v>315</v>
      </c>
      <c r="KC17" s="108"/>
      <c r="KD17" s="110" t="s">
        <v>315</v>
      </c>
      <c r="KE17" s="109" t="s">
        <v>315</v>
      </c>
      <c r="KF17" s="108"/>
      <c r="KG17" s="110" t="s">
        <v>315</v>
      </c>
      <c r="KH17" s="109" t="s">
        <v>315</v>
      </c>
      <c r="KI17" s="108"/>
      <c r="KJ17" s="110" t="s">
        <v>315</v>
      </c>
      <c r="KK17" s="109" t="s">
        <v>315</v>
      </c>
      <c r="KL17" s="108"/>
      <c r="KM17" s="110" t="s">
        <v>315</v>
      </c>
      <c r="KN17" s="109" t="s">
        <v>315</v>
      </c>
      <c r="KO17" s="108"/>
      <c r="KP17" s="110" t="s">
        <v>315</v>
      </c>
      <c r="KQ17" s="109" t="s">
        <v>315</v>
      </c>
      <c r="KR17" s="108"/>
      <c r="KS17" s="110" t="s">
        <v>315</v>
      </c>
      <c r="KT17" s="109" t="s">
        <v>315</v>
      </c>
      <c r="KU17" s="108"/>
      <c r="KV17" s="110" t="s">
        <v>315</v>
      </c>
      <c r="KW17" s="109" t="s">
        <v>315</v>
      </c>
      <c r="KX17" s="108"/>
      <c r="KY17" s="110" t="s">
        <v>315</v>
      </c>
      <c r="KZ17" s="109" t="s">
        <v>315</v>
      </c>
      <c r="LA17" s="108"/>
      <c r="LB17" s="110" t="s">
        <v>315</v>
      </c>
      <c r="LC17" s="109" t="s">
        <v>315</v>
      </c>
      <c r="LD17" s="108"/>
      <c r="LE17" s="110" t="s">
        <v>315</v>
      </c>
      <c r="LF17" s="109" t="s">
        <v>315</v>
      </c>
      <c r="LG17" s="108"/>
      <c r="LH17" s="110" t="s">
        <v>315</v>
      </c>
      <c r="LI17" s="109" t="s">
        <v>315</v>
      </c>
      <c r="LJ17" s="108"/>
      <c r="LK17" s="109" t="s">
        <v>315</v>
      </c>
    </row>
    <row r="18" spans="1:323" ht="21.65" hidden="1" customHeight="1" x14ac:dyDescent="0.2">
      <c r="A18" s="120"/>
      <c r="B18" s="150">
        <v>46090.578090277777</v>
      </c>
      <c r="C18" s="541">
        <v>0</v>
      </c>
      <c r="D18" s="889" t="s">
        <v>733</v>
      </c>
      <c r="E18" s="39" t="s">
        <v>576</v>
      </c>
      <c r="F18" s="5" t="s">
        <v>937</v>
      </c>
      <c r="G18" s="5" t="s">
        <v>466</v>
      </c>
      <c r="H18" s="5" t="s">
        <v>938</v>
      </c>
      <c r="I18" s="5">
        <v>0</v>
      </c>
      <c r="J18" s="15">
        <v>1000</v>
      </c>
      <c r="K18" s="5" t="s">
        <v>939</v>
      </c>
      <c r="L18" s="5">
        <v>0</v>
      </c>
      <c r="M18" s="5" t="s">
        <v>901</v>
      </c>
      <c r="N18" s="5">
        <v>0</v>
      </c>
      <c r="O18" s="15">
        <v>1000</v>
      </c>
      <c r="P18" s="5">
        <v>0</v>
      </c>
      <c r="Q18" s="40">
        <v>1000</v>
      </c>
      <c r="R18" s="557" t="s">
        <v>403</v>
      </c>
      <c r="S18" s="5" t="s">
        <v>385</v>
      </c>
      <c r="T18" s="86" t="s">
        <v>551</v>
      </c>
      <c r="U18" s="4"/>
      <c r="V18" s="5">
        <v>3</v>
      </c>
      <c r="W18" s="4">
        <v>46092</v>
      </c>
      <c r="X18" s="4">
        <v>46092</v>
      </c>
      <c r="Y18" s="4">
        <v>46092</v>
      </c>
      <c r="Z18" s="4">
        <v>46092</v>
      </c>
      <c r="AA18" s="57" t="s">
        <v>403</v>
      </c>
      <c r="AB18" s="58">
        <v>1000</v>
      </c>
      <c r="AC18" s="821">
        <v>1000</v>
      </c>
      <c r="AD18" s="410" t="s">
        <v>558</v>
      </c>
      <c r="AE18" s="3"/>
      <c r="AF18" s="31" t="s">
        <v>570</v>
      </c>
      <c r="AG18" s="38" t="s">
        <v>552</v>
      </c>
      <c r="AH18" s="38" t="s">
        <v>565</v>
      </c>
      <c r="AI18" s="43">
        <v>0</v>
      </c>
      <c r="AJ18" s="43" t="s">
        <v>466</v>
      </c>
      <c r="AK18" s="228" t="s">
        <v>385</v>
      </c>
      <c r="AL18" s="3"/>
      <c r="AM18" s="3"/>
      <c r="AN18" s="3"/>
      <c r="AO18" s="3"/>
      <c r="AP18" s="3"/>
      <c r="AQ18" s="43" t="s">
        <v>522</v>
      </c>
      <c r="AR18" s="521"/>
      <c r="AS18" s="109" t="s">
        <v>315</v>
      </c>
      <c r="AT18" s="438"/>
      <c r="AU18" s="110" t="s">
        <v>315</v>
      </c>
      <c r="AV18" s="109" t="s">
        <v>315</v>
      </c>
      <c r="AW18" s="260"/>
      <c r="AX18" s="110" t="s">
        <v>315</v>
      </c>
      <c r="AY18" s="109" t="s">
        <v>315</v>
      </c>
      <c r="AZ18" s="260"/>
      <c r="BA18" s="110" t="s">
        <v>315</v>
      </c>
      <c r="BB18" s="109" t="s">
        <v>315</v>
      </c>
      <c r="BC18" s="438"/>
      <c r="BD18" s="110" t="s">
        <v>315</v>
      </c>
      <c r="BE18" s="109" t="s">
        <v>315</v>
      </c>
      <c r="BF18" s="438"/>
      <c r="BG18" s="110" t="s">
        <v>315</v>
      </c>
      <c r="BH18" s="109" t="s">
        <v>315</v>
      </c>
      <c r="BI18" s="439"/>
      <c r="BJ18" s="110" t="s">
        <v>315</v>
      </c>
      <c r="BK18" s="109" t="s">
        <v>315</v>
      </c>
      <c r="BL18" s="108"/>
      <c r="BM18" s="110" t="s">
        <v>315</v>
      </c>
      <c r="BN18" s="109" t="s">
        <v>315</v>
      </c>
      <c r="BO18" s="108"/>
      <c r="BP18" s="110" t="s">
        <v>315</v>
      </c>
      <c r="BQ18" s="109" t="s">
        <v>315</v>
      </c>
      <c r="BR18" s="108"/>
      <c r="BS18" s="110" t="s">
        <v>315</v>
      </c>
      <c r="BT18" s="109" t="s">
        <v>315</v>
      </c>
      <c r="BU18" s="108"/>
      <c r="BV18" s="110" t="s">
        <v>315</v>
      </c>
      <c r="BW18" s="109" t="s">
        <v>555</v>
      </c>
      <c r="BX18" s="863">
        <v>1000</v>
      </c>
      <c r="BY18" s="110" t="s">
        <v>441</v>
      </c>
      <c r="BZ18" s="109" t="s">
        <v>315</v>
      </c>
      <c r="CA18" s="108"/>
      <c r="CB18" s="110" t="s">
        <v>315</v>
      </c>
      <c r="CC18" s="109" t="s">
        <v>315</v>
      </c>
      <c r="CD18" s="108"/>
      <c r="CE18" s="110" t="s">
        <v>315</v>
      </c>
      <c r="CF18" s="109" t="s">
        <v>315</v>
      </c>
      <c r="CG18" s="108"/>
      <c r="CH18" s="110" t="s">
        <v>315</v>
      </c>
      <c r="CI18" s="109" t="s">
        <v>315</v>
      </c>
      <c r="CJ18" s="108"/>
      <c r="CK18" s="110" t="s">
        <v>315</v>
      </c>
      <c r="CL18" s="109" t="s">
        <v>315</v>
      </c>
      <c r="CM18" s="108"/>
      <c r="CN18" s="110" t="s">
        <v>315</v>
      </c>
      <c r="CO18" s="109" t="s">
        <v>315</v>
      </c>
      <c r="CP18" s="108"/>
      <c r="CQ18" s="110" t="s">
        <v>315</v>
      </c>
      <c r="CR18" s="109" t="s">
        <v>315</v>
      </c>
      <c r="CS18" s="108"/>
      <c r="CT18" s="110" t="s">
        <v>315</v>
      </c>
      <c r="CU18" s="109" t="s">
        <v>315</v>
      </c>
      <c r="CV18" s="108"/>
      <c r="CW18" s="110" t="s">
        <v>315</v>
      </c>
      <c r="CX18" s="109" t="s">
        <v>315</v>
      </c>
      <c r="CY18" s="108"/>
      <c r="CZ18" s="110" t="s">
        <v>315</v>
      </c>
      <c r="DA18" s="109" t="s">
        <v>315</v>
      </c>
      <c r="DB18" s="108"/>
      <c r="DC18" s="110" t="s">
        <v>315</v>
      </c>
      <c r="DD18" s="109" t="s">
        <v>315</v>
      </c>
      <c r="DE18" s="108"/>
      <c r="DF18" s="110" t="s">
        <v>315</v>
      </c>
      <c r="DG18" s="109" t="s">
        <v>315</v>
      </c>
      <c r="DH18" s="108"/>
      <c r="DI18" s="110" t="s">
        <v>315</v>
      </c>
      <c r="DJ18" s="109" t="s">
        <v>315</v>
      </c>
      <c r="DK18" s="108"/>
      <c r="DL18" s="110" t="s">
        <v>315</v>
      </c>
      <c r="DM18" s="109" t="s">
        <v>315</v>
      </c>
      <c r="DN18" s="108"/>
      <c r="DO18" s="110" t="s">
        <v>315</v>
      </c>
      <c r="DP18" s="109" t="s">
        <v>315</v>
      </c>
      <c r="DQ18" s="108"/>
      <c r="DR18" s="110" t="s">
        <v>315</v>
      </c>
      <c r="DS18" s="109" t="s">
        <v>315</v>
      </c>
      <c r="DT18" s="108"/>
      <c r="DU18" s="110" t="s">
        <v>315</v>
      </c>
      <c r="DV18" s="109" t="s">
        <v>315</v>
      </c>
      <c r="DW18" s="108"/>
      <c r="DX18" s="110" t="s">
        <v>315</v>
      </c>
      <c r="DY18" s="109" t="s">
        <v>315</v>
      </c>
      <c r="DZ18" s="108"/>
      <c r="EA18" s="110" t="s">
        <v>315</v>
      </c>
      <c r="EB18" s="109" t="s">
        <v>315</v>
      </c>
      <c r="EC18" s="108"/>
      <c r="ED18" s="110" t="s">
        <v>315</v>
      </c>
      <c r="EE18" s="109" t="s">
        <v>315</v>
      </c>
      <c r="EF18" s="108"/>
      <c r="EG18" s="109" t="s">
        <v>315</v>
      </c>
      <c r="EH18" s="109" t="s">
        <v>315</v>
      </c>
      <c r="EI18" s="438"/>
      <c r="EJ18" s="110" t="s">
        <v>315</v>
      </c>
      <c r="EK18" s="109" t="s">
        <v>315</v>
      </c>
      <c r="EL18" s="260"/>
      <c r="EM18" s="110" t="s">
        <v>315</v>
      </c>
      <c r="EN18" s="109" t="s">
        <v>315</v>
      </c>
      <c r="EO18" s="260"/>
      <c r="EP18" s="110" t="s">
        <v>315</v>
      </c>
      <c r="EQ18" s="109" t="s">
        <v>315</v>
      </c>
      <c r="ER18" s="438"/>
      <c r="ES18" s="110" t="s">
        <v>315</v>
      </c>
      <c r="ET18" s="109" t="s">
        <v>315</v>
      </c>
      <c r="EU18" s="438"/>
      <c r="EV18" s="110" t="s">
        <v>315</v>
      </c>
      <c r="EW18" s="109" t="s">
        <v>315</v>
      </c>
      <c r="EX18" s="439"/>
      <c r="EY18" s="110" t="s">
        <v>315</v>
      </c>
      <c r="EZ18" s="109" t="s">
        <v>315</v>
      </c>
      <c r="FA18" s="108"/>
      <c r="FB18" s="110" t="s">
        <v>315</v>
      </c>
      <c r="FC18" s="109" t="s">
        <v>315</v>
      </c>
      <c r="FD18" s="108"/>
      <c r="FE18" s="110" t="s">
        <v>315</v>
      </c>
      <c r="FF18" s="109" t="s">
        <v>315</v>
      </c>
      <c r="FG18" s="108"/>
      <c r="FH18" s="110" t="s">
        <v>315</v>
      </c>
      <c r="FI18" s="109" t="s">
        <v>315</v>
      </c>
      <c r="FJ18" s="108"/>
      <c r="FK18" s="110" t="s">
        <v>315</v>
      </c>
      <c r="FL18" s="109" t="s">
        <v>315</v>
      </c>
      <c r="FM18" s="438"/>
      <c r="FN18" s="110" t="s">
        <v>315</v>
      </c>
      <c r="FO18" s="109" t="s">
        <v>315</v>
      </c>
      <c r="FP18" s="108"/>
      <c r="FQ18" s="110" t="s">
        <v>315</v>
      </c>
      <c r="FR18" s="109" t="s">
        <v>315</v>
      </c>
      <c r="FS18" s="108"/>
      <c r="FT18" s="110" t="s">
        <v>315</v>
      </c>
      <c r="FU18" s="109" t="s">
        <v>315</v>
      </c>
      <c r="FV18" s="108"/>
      <c r="FW18" s="110" t="s">
        <v>315</v>
      </c>
      <c r="FX18" s="109" t="s">
        <v>315</v>
      </c>
      <c r="FY18" s="108"/>
      <c r="FZ18" s="110" t="s">
        <v>315</v>
      </c>
      <c r="GA18" s="109" t="s">
        <v>315</v>
      </c>
      <c r="GB18" s="108"/>
      <c r="GC18" s="110" t="s">
        <v>315</v>
      </c>
      <c r="GD18" s="109" t="s">
        <v>315</v>
      </c>
      <c r="GE18" s="108"/>
      <c r="GF18" s="110" t="s">
        <v>315</v>
      </c>
      <c r="GG18" s="109" t="s">
        <v>315</v>
      </c>
      <c r="GH18" s="108"/>
      <c r="GI18" s="110" t="s">
        <v>315</v>
      </c>
      <c r="GJ18" s="109" t="s">
        <v>315</v>
      </c>
      <c r="GK18" s="108"/>
      <c r="GL18" s="110" t="s">
        <v>315</v>
      </c>
      <c r="GM18" s="109" t="s">
        <v>315</v>
      </c>
      <c r="GN18" s="108"/>
      <c r="GO18" s="110" t="s">
        <v>315</v>
      </c>
      <c r="GP18" s="109" t="s">
        <v>315</v>
      </c>
      <c r="GQ18" s="108"/>
      <c r="GR18" s="110" t="s">
        <v>315</v>
      </c>
      <c r="GS18" s="109" t="s">
        <v>315</v>
      </c>
      <c r="GT18" s="108"/>
      <c r="GU18" s="110" t="s">
        <v>315</v>
      </c>
      <c r="GV18" s="109" t="s">
        <v>315</v>
      </c>
      <c r="GW18" s="108"/>
      <c r="GX18" s="110" t="s">
        <v>315</v>
      </c>
      <c r="GY18" s="109" t="s">
        <v>315</v>
      </c>
      <c r="GZ18" s="108"/>
      <c r="HA18" s="110" t="s">
        <v>315</v>
      </c>
      <c r="HB18" s="109" t="s">
        <v>315</v>
      </c>
      <c r="HC18" s="108"/>
      <c r="HD18" s="110" t="s">
        <v>315</v>
      </c>
      <c r="HE18" s="109" t="s">
        <v>315</v>
      </c>
      <c r="HF18" s="108"/>
      <c r="HG18" s="110" t="s">
        <v>315</v>
      </c>
      <c r="HH18" s="109" t="s">
        <v>315</v>
      </c>
      <c r="HI18" s="108"/>
      <c r="HJ18" s="110" t="s">
        <v>315</v>
      </c>
      <c r="HK18" s="109" t="s">
        <v>315</v>
      </c>
      <c r="HL18" s="108"/>
      <c r="HM18" s="110" t="s">
        <v>315</v>
      </c>
      <c r="HN18" s="109" t="s">
        <v>315</v>
      </c>
      <c r="HO18" s="108"/>
      <c r="HP18" s="110" t="s">
        <v>315</v>
      </c>
      <c r="HQ18" s="109" t="s">
        <v>315</v>
      </c>
      <c r="HR18" s="108"/>
      <c r="HS18" s="110" t="s">
        <v>315</v>
      </c>
      <c r="HT18" s="109" t="s">
        <v>315</v>
      </c>
      <c r="HU18" s="108"/>
      <c r="HV18" s="109" t="s">
        <v>315</v>
      </c>
      <c r="HW18" s="109" t="s">
        <v>315</v>
      </c>
      <c r="HX18" s="438"/>
      <c r="HY18" s="110" t="s">
        <v>315</v>
      </c>
      <c r="HZ18" s="109" t="s">
        <v>315</v>
      </c>
      <c r="IA18" s="260"/>
      <c r="IB18" s="110" t="s">
        <v>315</v>
      </c>
      <c r="IC18" s="109" t="s">
        <v>315</v>
      </c>
      <c r="ID18" s="260"/>
      <c r="IE18" s="110" t="s">
        <v>315</v>
      </c>
      <c r="IF18" s="109" t="s">
        <v>315</v>
      </c>
      <c r="IG18" s="438"/>
      <c r="IH18" s="110" t="s">
        <v>315</v>
      </c>
      <c r="II18" s="109" t="s">
        <v>315</v>
      </c>
      <c r="IJ18" s="438"/>
      <c r="IK18" s="110" t="s">
        <v>315</v>
      </c>
      <c r="IL18" s="109" t="s">
        <v>315</v>
      </c>
      <c r="IM18" s="439"/>
      <c r="IN18" s="110" t="s">
        <v>315</v>
      </c>
      <c r="IO18" s="109" t="s">
        <v>315</v>
      </c>
      <c r="IP18" s="108"/>
      <c r="IQ18" s="110" t="s">
        <v>315</v>
      </c>
      <c r="IR18" s="109" t="s">
        <v>315</v>
      </c>
      <c r="IS18" s="108"/>
      <c r="IT18" s="110" t="s">
        <v>315</v>
      </c>
      <c r="IU18" s="109" t="s">
        <v>315</v>
      </c>
      <c r="IV18" s="108"/>
      <c r="IW18" s="110" t="s">
        <v>315</v>
      </c>
      <c r="IX18" s="109" t="s">
        <v>315</v>
      </c>
      <c r="IY18" s="108"/>
      <c r="IZ18" s="110" t="s">
        <v>315</v>
      </c>
      <c r="JA18" s="109" t="s">
        <v>315</v>
      </c>
      <c r="JB18" s="438"/>
      <c r="JC18" s="110" t="s">
        <v>315</v>
      </c>
      <c r="JD18" s="109" t="s">
        <v>315</v>
      </c>
      <c r="JE18" s="108"/>
      <c r="JF18" s="110" t="s">
        <v>315</v>
      </c>
      <c r="JG18" s="109" t="s">
        <v>315</v>
      </c>
      <c r="JH18" s="108"/>
      <c r="JI18" s="110" t="s">
        <v>315</v>
      </c>
      <c r="JJ18" s="109" t="s">
        <v>315</v>
      </c>
      <c r="JK18" s="108"/>
      <c r="JL18" s="110" t="s">
        <v>315</v>
      </c>
      <c r="JM18" s="109" t="s">
        <v>315</v>
      </c>
      <c r="JN18" s="108"/>
      <c r="JO18" s="110" t="s">
        <v>315</v>
      </c>
      <c r="JP18" s="109" t="s">
        <v>315</v>
      </c>
      <c r="JQ18" s="108"/>
      <c r="JR18" s="110" t="s">
        <v>315</v>
      </c>
      <c r="JS18" s="109" t="s">
        <v>315</v>
      </c>
      <c r="JT18" s="108"/>
      <c r="JU18" s="110" t="s">
        <v>315</v>
      </c>
      <c r="JV18" s="109" t="s">
        <v>315</v>
      </c>
      <c r="JW18" s="108"/>
      <c r="JX18" s="110" t="s">
        <v>315</v>
      </c>
      <c r="JY18" s="109" t="s">
        <v>315</v>
      </c>
      <c r="JZ18" s="108"/>
      <c r="KA18" s="110" t="s">
        <v>315</v>
      </c>
      <c r="KB18" s="109" t="s">
        <v>315</v>
      </c>
      <c r="KC18" s="108"/>
      <c r="KD18" s="110" t="s">
        <v>315</v>
      </c>
      <c r="KE18" s="109" t="s">
        <v>315</v>
      </c>
      <c r="KF18" s="108"/>
      <c r="KG18" s="110" t="s">
        <v>315</v>
      </c>
      <c r="KH18" s="109" t="s">
        <v>315</v>
      </c>
      <c r="KI18" s="108"/>
      <c r="KJ18" s="110" t="s">
        <v>315</v>
      </c>
      <c r="KK18" s="109" t="s">
        <v>315</v>
      </c>
      <c r="KL18" s="108"/>
      <c r="KM18" s="110" t="s">
        <v>315</v>
      </c>
      <c r="KN18" s="109" t="s">
        <v>315</v>
      </c>
      <c r="KO18" s="108"/>
      <c r="KP18" s="110" t="s">
        <v>315</v>
      </c>
      <c r="KQ18" s="109" t="s">
        <v>315</v>
      </c>
      <c r="KR18" s="108"/>
      <c r="KS18" s="110" t="s">
        <v>315</v>
      </c>
      <c r="KT18" s="109" t="s">
        <v>315</v>
      </c>
      <c r="KU18" s="108"/>
      <c r="KV18" s="110" t="s">
        <v>315</v>
      </c>
      <c r="KW18" s="109" t="s">
        <v>315</v>
      </c>
      <c r="KX18" s="108"/>
      <c r="KY18" s="110" t="s">
        <v>315</v>
      </c>
      <c r="KZ18" s="109" t="s">
        <v>315</v>
      </c>
      <c r="LA18" s="108"/>
      <c r="LB18" s="110" t="s">
        <v>315</v>
      </c>
      <c r="LC18" s="109" t="s">
        <v>315</v>
      </c>
      <c r="LD18" s="108"/>
      <c r="LE18" s="110" t="s">
        <v>315</v>
      </c>
      <c r="LF18" s="109" t="s">
        <v>315</v>
      </c>
      <c r="LG18" s="108"/>
      <c r="LH18" s="110" t="s">
        <v>315</v>
      </c>
      <c r="LI18" s="109" t="s">
        <v>315</v>
      </c>
      <c r="LJ18" s="108"/>
      <c r="LK18" s="109" t="s">
        <v>315</v>
      </c>
    </row>
    <row r="19" spans="1:323" ht="21.65" hidden="1" customHeight="1" x14ac:dyDescent="0.2">
      <c r="A19" s="870"/>
      <c r="B19" s="871">
        <v>46086.384050925924</v>
      </c>
      <c r="C19" s="525">
        <v>0</v>
      </c>
      <c r="D19" s="872" t="s">
        <v>714</v>
      </c>
      <c r="E19" s="522">
        <v>6710</v>
      </c>
      <c r="F19" s="523" t="s">
        <v>578</v>
      </c>
      <c r="G19" s="523" t="s">
        <v>548</v>
      </c>
      <c r="H19" s="523" t="s">
        <v>556</v>
      </c>
      <c r="I19" s="523" t="s">
        <v>550</v>
      </c>
      <c r="J19" s="873">
        <v>0</v>
      </c>
      <c r="K19" s="523" t="s">
        <v>577</v>
      </c>
      <c r="L19" s="523" t="s">
        <v>548</v>
      </c>
      <c r="M19" s="523" t="s">
        <v>556</v>
      </c>
      <c r="N19" s="523" t="s">
        <v>550</v>
      </c>
      <c r="O19" s="873">
        <v>0</v>
      </c>
      <c r="P19" s="523">
        <v>0</v>
      </c>
      <c r="Q19" s="524">
        <v>0</v>
      </c>
      <c r="R19" s="524" t="s">
        <v>403</v>
      </c>
      <c r="S19" s="523" t="s">
        <v>385</v>
      </c>
      <c r="T19" s="874" t="s">
        <v>557</v>
      </c>
      <c r="U19" s="525"/>
      <c r="V19" s="523">
        <v>3</v>
      </c>
      <c r="W19" s="525">
        <v>46093</v>
      </c>
      <c r="X19" s="525">
        <v>46098</v>
      </c>
      <c r="Y19" s="525">
        <v>46098</v>
      </c>
      <c r="Z19" s="525" t="s">
        <v>403</v>
      </c>
      <c r="AA19" s="875" t="s">
        <v>403</v>
      </c>
      <c r="AB19" s="876">
        <v>0</v>
      </c>
      <c r="AC19" s="877">
        <v>0</v>
      </c>
      <c r="AD19" s="878" t="s">
        <v>940</v>
      </c>
      <c r="AE19" s="872"/>
      <c r="AF19" s="879" t="s">
        <v>403</v>
      </c>
      <c r="AG19" s="880" t="s">
        <v>552</v>
      </c>
      <c r="AH19" s="880" t="s">
        <v>553</v>
      </c>
      <c r="AI19" s="880">
        <v>0</v>
      </c>
      <c r="AJ19" s="880" t="s">
        <v>466</v>
      </c>
      <c r="AK19" s="523" t="s">
        <v>385</v>
      </c>
      <c r="AL19" s="872"/>
      <c r="AM19" s="872"/>
      <c r="AN19" s="872"/>
      <c r="AO19" s="872"/>
      <c r="AP19" s="872"/>
      <c r="AQ19" s="880" t="s">
        <v>522</v>
      </c>
      <c r="AR19" s="881"/>
      <c r="AS19" s="882" t="s">
        <v>315</v>
      </c>
      <c r="AT19" s="883"/>
      <c r="AU19" s="884" t="s">
        <v>315</v>
      </c>
      <c r="AV19" s="882" t="s">
        <v>315</v>
      </c>
      <c r="AW19" s="883"/>
      <c r="AX19" s="884" t="s">
        <v>315</v>
      </c>
      <c r="AY19" s="882" t="s">
        <v>315</v>
      </c>
      <c r="AZ19" s="883"/>
      <c r="BA19" s="884" t="s">
        <v>315</v>
      </c>
      <c r="BB19" s="882" t="s">
        <v>315</v>
      </c>
      <c r="BC19" s="883"/>
      <c r="BD19" s="884" t="s">
        <v>315</v>
      </c>
      <c r="BE19" s="882" t="s">
        <v>315</v>
      </c>
      <c r="BF19" s="883"/>
      <c r="BG19" s="884" t="s">
        <v>315</v>
      </c>
      <c r="BH19" s="882" t="s">
        <v>315</v>
      </c>
      <c r="BI19" s="885"/>
      <c r="BJ19" s="884" t="s">
        <v>315</v>
      </c>
      <c r="BK19" s="882" t="s">
        <v>315</v>
      </c>
      <c r="BL19" s="885"/>
      <c r="BM19" s="884" t="s">
        <v>315</v>
      </c>
      <c r="BN19" s="882" t="s">
        <v>315</v>
      </c>
      <c r="BO19" s="885"/>
      <c r="BP19" s="884" t="s">
        <v>315</v>
      </c>
      <c r="BQ19" s="882" t="s">
        <v>315</v>
      </c>
      <c r="BR19" s="885"/>
      <c r="BS19" s="884" t="s">
        <v>315</v>
      </c>
      <c r="BT19" s="882" t="s">
        <v>315</v>
      </c>
      <c r="BU19" s="885"/>
      <c r="BV19" s="884" t="s">
        <v>315</v>
      </c>
      <c r="BW19" s="882" t="s">
        <v>315</v>
      </c>
      <c r="BX19" s="883"/>
      <c r="BY19" s="884" t="s">
        <v>315</v>
      </c>
      <c r="BZ19" s="882" t="s">
        <v>555</v>
      </c>
      <c r="CA19" s="885"/>
      <c r="CB19" s="884" t="s">
        <v>315</v>
      </c>
      <c r="CC19" s="882" t="s">
        <v>315</v>
      </c>
      <c r="CD19" s="885">
        <v>0</v>
      </c>
      <c r="CE19" s="884" t="s">
        <v>315</v>
      </c>
      <c r="CF19" s="882" t="s">
        <v>315</v>
      </c>
      <c r="CG19" s="885"/>
      <c r="CH19" s="884" t="s">
        <v>315</v>
      </c>
      <c r="CI19" s="882" t="s">
        <v>315</v>
      </c>
      <c r="CJ19" s="885"/>
      <c r="CK19" s="884" t="s">
        <v>315</v>
      </c>
      <c r="CL19" s="882" t="s">
        <v>315</v>
      </c>
      <c r="CM19" s="885"/>
      <c r="CN19" s="884" t="s">
        <v>315</v>
      </c>
      <c r="CO19" s="882" t="s">
        <v>315</v>
      </c>
      <c r="CP19" s="885"/>
      <c r="CQ19" s="884" t="s">
        <v>441</v>
      </c>
      <c r="CR19" s="882" t="s">
        <v>315</v>
      </c>
      <c r="CS19" s="885"/>
      <c r="CT19" s="884" t="s">
        <v>315</v>
      </c>
      <c r="CU19" s="882" t="s">
        <v>315</v>
      </c>
      <c r="CV19" s="885"/>
      <c r="CW19" s="884" t="s">
        <v>315</v>
      </c>
      <c r="CX19" s="882" t="s">
        <v>315</v>
      </c>
      <c r="CY19" s="885"/>
      <c r="CZ19" s="884" t="s">
        <v>315</v>
      </c>
      <c r="DA19" s="882" t="s">
        <v>315</v>
      </c>
      <c r="DB19" s="885"/>
      <c r="DC19" s="884" t="s">
        <v>315</v>
      </c>
      <c r="DD19" s="882" t="s">
        <v>315</v>
      </c>
      <c r="DE19" s="885"/>
      <c r="DF19" s="884" t="s">
        <v>315</v>
      </c>
      <c r="DG19" s="882" t="s">
        <v>315</v>
      </c>
      <c r="DH19" s="885"/>
      <c r="DI19" s="884" t="s">
        <v>315</v>
      </c>
      <c r="DJ19" s="882" t="s">
        <v>315</v>
      </c>
      <c r="DK19" s="885"/>
      <c r="DL19" s="884" t="s">
        <v>315</v>
      </c>
      <c r="DM19" s="882" t="s">
        <v>315</v>
      </c>
      <c r="DN19" s="885"/>
      <c r="DO19" s="884" t="s">
        <v>315</v>
      </c>
      <c r="DP19" s="882" t="s">
        <v>315</v>
      </c>
      <c r="DQ19" s="885"/>
      <c r="DR19" s="884" t="s">
        <v>315</v>
      </c>
      <c r="DS19" s="882" t="s">
        <v>315</v>
      </c>
      <c r="DT19" s="885"/>
      <c r="DU19" s="884" t="s">
        <v>315</v>
      </c>
      <c r="DV19" s="882" t="s">
        <v>315</v>
      </c>
      <c r="DW19" s="885"/>
      <c r="DX19" s="884" t="s">
        <v>315</v>
      </c>
      <c r="DY19" s="882" t="s">
        <v>315</v>
      </c>
      <c r="DZ19" s="885"/>
      <c r="EA19" s="884" t="s">
        <v>315</v>
      </c>
      <c r="EB19" s="882" t="s">
        <v>315</v>
      </c>
      <c r="EC19" s="885"/>
      <c r="ED19" s="884" t="s">
        <v>315</v>
      </c>
      <c r="EE19" s="882" t="s">
        <v>315</v>
      </c>
      <c r="EF19" s="885"/>
      <c r="EG19" s="882" t="s">
        <v>315</v>
      </c>
      <c r="EH19" s="882" t="s">
        <v>315</v>
      </c>
      <c r="EI19" s="883"/>
      <c r="EJ19" s="884" t="s">
        <v>315</v>
      </c>
      <c r="EK19" s="882" t="s">
        <v>315</v>
      </c>
      <c r="EL19" s="883"/>
      <c r="EM19" s="884" t="s">
        <v>315</v>
      </c>
      <c r="EN19" s="882" t="s">
        <v>315</v>
      </c>
      <c r="EO19" s="883"/>
      <c r="EP19" s="884" t="s">
        <v>315</v>
      </c>
      <c r="EQ19" s="882" t="s">
        <v>315</v>
      </c>
      <c r="ER19" s="883"/>
      <c r="ES19" s="884" t="s">
        <v>315</v>
      </c>
      <c r="ET19" s="882" t="s">
        <v>315</v>
      </c>
      <c r="EU19" s="883"/>
      <c r="EV19" s="884" t="s">
        <v>315</v>
      </c>
      <c r="EW19" s="882" t="s">
        <v>315</v>
      </c>
      <c r="EX19" s="885"/>
      <c r="EY19" s="884" t="s">
        <v>315</v>
      </c>
      <c r="EZ19" s="882" t="s">
        <v>315</v>
      </c>
      <c r="FA19" s="885"/>
      <c r="FB19" s="884" t="s">
        <v>315</v>
      </c>
      <c r="FC19" s="882" t="s">
        <v>315</v>
      </c>
      <c r="FD19" s="885"/>
      <c r="FE19" s="884" t="s">
        <v>315</v>
      </c>
      <c r="FF19" s="882" t="s">
        <v>315</v>
      </c>
      <c r="FG19" s="885"/>
      <c r="FH19" s="884" t="s">
        <v>315</v>
      </c>
      <c r="FI19" s="882" t="s">
        <v>315</v>
      </c>
      <c r="FJ19" s="885"/>
      <c r="FK19" s="884" t="s">
        <v>315</v>
      </c>
      <c r="FL19" s="882" t="s">
        <v>315</v>
      </c>
      <c r="FM19" s="883"/>
      <c r="FN19" s="884" t="s">
        <v>315</v>
      </c>
      <c r="FO19" s="882" t="s">
        <v>315</v>
      </c>
      <c r="FP19" s="885"/>
      <c r="FQ19" s="884" t="s">
        <v>315</v>
      </c>
      <c r="FR19" s="882" t="s">
        <v>315</v>
      </c>
      <c r="FS19" s="885"/>
      <c r="FT19" s="884" t="s">
        <v>315</v>
      </c>
      <c r="FU19" s="882" t="s">
        <v>315</v>
      </c>
      <c r="FV19" s="885"/>
      <c r="FW19" s="884" t="s">
        <v>315</v>
      </c>
      <c r="FX19" s="882" t="s">
        <v>315</v>
      </c>
      <c r="FY19" s="885"/>
      <c r="FZ19" s="884" t="s">
        <v>315</v>
      </c>
      <c r="GA19" s="882" t="s">
        <v>315</v>
      </c>
      <c r="GB19" s="885"/>
      <c r="GC19" s="884" t="s">
        <v>315</v>
      </c>
      <c r="GD19" s="882" t="s">
        <v>315</v>
      </c>
      <c r="GE19" s="885"/>
      <c r="GF19" s="884" t="s">
        <v>315</v>
      </c>
      <c r="GG19" s="882" t="s">
        <v>315</v>
      </c>
      <c r="GH19" s="885"/>
      <c r="GI19" s="884" t="s">
        <v>315</v>
      </c>
      <c r="GJ19" s="882" t="s">
        <v>315</v>
      </c>
      <c r="GK19" s="885"/>
      <c r="GL19" s="884" t="s">
        <v>315</v>
      </c>
      <c r="GM19" s="882" t="s">
        <v>315</v>
      </c>
      <c r="GN19" s="885"/>
      <c r="GO19" s="884" t="s">
        <v>315</v>
      </c>
      <c r="GP19" s="882" t="s">
        <v>315</v>
      </c>
      <c r="GQ19" s="885"/>
      <c r="GR19" s="884" t="s">
        <v>315</v>
      </c>
      <c r="GS19" s="882" t="s">
        <v>315</v>
      </c>
      <c r="GT19" s="885"/>
      <c r="GU19" s="884" t="s">
        <v>315</v>
      </c>
      <c r="GV19" s="882" t="s">
        <v>315</v>
      </c>
      <c r="GW19" s="885"/>
      <c r="GX19" s="884" t="s">
        <v>315</v>
      </c>
      <c r="GY19" s="882" t="s">
        <v>315</v>
      </c>
      <c r="GZ19" s="885"/>
      <c r="HA19" s="884" t="s">
        <v>315</v>
      </c>
      <c r="HB19" s="882" t="s">
        <v>315</v>
      </c>
      <c r="HC19" s="885"/>
      <c r="HD19" s="884" t="s">
        <v>315</v>
      </c>
      <c r="HE19" s="882" t="s">
        <v>315</v>
      </c>
      <c r="HF19" s="885"/>
      <c r="HG19" s="884" t="s">
        <v>315</v>
      </c>
      <c r="HH19" s="882" t="s">
        <v>315</v>
      </c>
      <c r="HI19" s="885"/>
      <c r="HJ19" s="884" t="s">
        <v>315</v>
      </c>
      <c r="HK19" s="882" t="s">
        <v>315</v>
      </c>
      <c r="HL19" s="885"/>
      <c r="HM19" s="884" t="s">
        <v>315</v>
      </c>
      <c r="HN19" s="882" t="s">
        <v>315</v>
      </c>
      <c r="HO19" s="885"/>
      <c r="HP19" s="884" t="s">
        <v>315</v>
      </c>
      <c r="HQ19" s="882" t="s">
        <v>315</v>
      </c>
      <c r="HR19" s="885"/>
      <c r="HS19" s="884" t="s">
        <v>315</v>
      </c>
      <c r="HT19" s="882" t="s">
        <v>315</v>
      </c>
      <c r="HU19" s="885"/>
      <c r="HV19" s="109" t="s">
        <v>315</v>
      </c>
      <c r="HW19" s="882" t="s">
        <v>315</v>
      </c>
      <c r="HX19" s="883"/>
      <c r="HY19" s="884" t="s">
        <v>315</v>
      </c>
      <c r="HZ19" s="882" t="s">
        <v>315</v>
      </c>
      <c r="IA19" s="883"/>
      <c r="IB19" s="884" t="s">
        <v>315</v>
      </c>
      <c r="IC19" s="882" t="s">
        <v>315</v>
      </c>
      <c r="ID19" s="883"/>
      <c r="IE19" s="884" t="s">
        <v>315</v>
      </c>
      <c r="IF19" s="882" t="s">
        <v>315</v>
      </c>
      <c r="IG19" s="883"/>
      <c r="IH19" s="884" t="s">
        <v>315</v>
      </c>
      <c r="II19" s="882" t="s">
        <v>315</v>
      </c>
      <c r="IJ19" s="883"/>
      <c r="IK19" s="884" t="s">
        <v>315</v>
      </c>
      <c r="IL19" s="882" t="s">
        <v>315</v>
      </c>
      <c r="IM19" s="885"/>
      <c r="IN19" s="884" t="s">
        <v>315</v>
      </c>
      <c r="IO19" s="882" t="s">
        <v>315</v>
      </c>
      <c r="IP19" s="885"/>
      <c r="IQ19" s="884" t="s">
        <v>315</v>
      </c>
      <c r="IR19" s="882" t="s">
        <v>315</v>
      </c>
      <c r="IS19" s="885"/>
      <c r="IT19" s="884" t="s">
        <v>315</v>
      </c>
      <c r="IU19" s="882" t="s">
        <v>315</v>
      </c>
      <c r="IV19" s="885"/>
      <c r="IW19" s="884" t="s">
        <v>315</v>
      </c>
      <c r="IX19" s="882" t="s">
        <v>315</v>
      </c>
      <c r="IY19" s="885"/>
      <c r="IZ19" s="884" t="s">
        <v>315</v>
      </c>
      <c r="JA19" s="882" t="s">
        <v>315</v>
      </c>
      <c r="JB19" s="883"/>
      <c r="JC19" s="884" t="s">
        <v>315</v>
      </c>
      <c r="JD19" s="882" t="s">
        <v>315</v>
      </c>
      <c r="JE19" s="885"/>
      <c r="JF19" s="884" t="s">
        <v>315</v>
      </c>
      <c r="JG19" s="882" t="s">
        <v>315</v>
      </c>
      <c r="JH19" s="885"/>
      <c r="JI19" s="884" t="s">
        <v>315</v>
      </c>
      <c r="JJ19" s="882" t="s">
        <v>315</v>
      </c>
      <c r="JK19" s="885"/>
      <c r="JL19" s="884" t="s">
        <v>315</v>
      </c>
      <c r="JM19" s="882" t="s">
        <v>315</v>
      </c>
      <c r="JN19" s="885"/>
      <c r="JO19" s="884" t="s">
        <v>315</v>
      </c>
      <c r="JP19" s="882" t="s">
        <v>315</v>
      </c>
      <c r="JQ19" s="885"/>
      <c r="JR19" s="884" t="s">
        <v>315</v>
      </c>
      <c r="JS19" s="882" t="s">
        <v>315</v>
      </c>
      <c r="JT19" s="885"/>
      <c r="JU19" s="884" t="s">
        <v>315</v>
      </c>
      <c r="JV19" s="882" t="s">
        <v>315</v>
      </c>
      <c r="JW19" s="885"/>
      <c r="JX19" s="884" t="s">
        <v>315</v>
      </c>
      <c r="JY19" s="882" t="s">
        <v>315</v>
      </c>
      <c r="JZ19" s="885"/>
      <c r="KA19" s="884" t="s">
        <v>315</v>
      </c>
      <c r="KB19" s="882" t="s">
        <v>315</v>
      </c>
      <c r="KC19" s="885"/>
      <c r="KD19" s="884" t="s">
        <v>315</v>
      </c>
      <c r="KE19" s="882" t="s">
        <v>315</v>
      </c>
      <c r="KF19" s="885"/>
      <c r="KG19" s="884" t="s">
        <v>315</v>
      </c>
      <c r="KH19" s="882" t="s">
        <v>315</v>
      </c>
      <c r="KI19" s="885"/>
      <c r="KJ19" s="884" t="s">
        <v>315</v>
      </c>
      <c r="KK19" s="882" t="s">
        <v>315</v>
      </c>
      <c r="KL19" s="885"/>
      <c r="KM19" s="884" t="s">
        <v>315</v>
      </c>
      <c r="KN19" s="882" t="s">
        <v>315</v>
      </c>
      <c r="KO19" s="885"/>
      <c r="KP19" s="884" t="s">
        <v>315</v>
      </c>
      <c r="KQ19" s="882" t="s">
        <v>315</v>
      </c>
      <c r="KR19" s="885"/>
      <c r="KS19" s="884" t="s">
        <v>315</v>
      </c>
      <c r="KT19" s="882" t="s">
        <v>315</v>
      </c>
      <c r="KU19" s="885"/>
      <c r="KV19" s="884" t="s">
        <v>315</v>
      </c>
      <c r="KW19" s="882" t="s">
        <v>315</v>
      </c>
      <c r="KX19" s="885"/>
      <c r="KY19" s="884" t="s">
        <v>315</v>
      </c>
      <c r="KZ19" s="882" t="s">
        <v>315</v>
      </c>
      <c r="LA19" s="885"/>
      <c r="LB19" s="884" t="s">
        <v>315</v>
      </c>
      <c r="LC19" s="882" t="s">
        <v>315</v>
      </c>
      <c r="LD19" s="885"/>
      <c r="LE19" s="884" t="s">
        <v>315</v>
      </c>
      <c r="LF19" s="882" t="s">
        <v>315</v>
      </c>
      <c r="LG19" s="885"/>
      <c r="LH19" s="884" t="s">
        <v>315</v>
      </c>
      <c r="LI19" s="882" t="s">
        <v>315</v>
      </c>
      <c r="LJ19" s="885"/>
      <c r="LK19" s="109" t="s">
        <v>315</v>
      </c>
    </row>
    <row r="20" spans="1:323" s="886" customFormat="1" ht="21.65" hidden="1" customHeight="1" x14ac:dyDescent="0.2">
      <c r="A20" s="120"/>
      <c r="B20" s="150">
        <v>46086.397951388892</v>
      </c>
      <c r="C20" s="541">
        <v>0</v>
      </c>
      <c r="D20" s="3" t="s">
        <v>715</v>
      </c>
      <c r="E20" s="39">
        <v>6710</v>
      </c>
      <c r="F20" s="5" t="s">
        <v>573</v>
      </c>
      <c r="G20" s="5" t="s">
        <v>548</v>
      </c>
      <c r="H20" s="5" t="s">
        <v>580</v>
      </c>
      <c r="I20" s="5" t="s">
        <v>550</v>
      </c>
      <c r="J20" s="15">
        <v>200</v>
      </c>
      <c r="K20" s="5" t="s">
        <v>577</v>
      </c>
      <c r="L20" s="5" t="s">
        <v>548</v>
      </c>
      <c r="M20" s="5" t="s">
        <v>580</v>
      </c>
      <c r="N20" s="5" t="s">
        <v>550</v>
      </c>
      <c r="O20" s="15">
        <v>400</v>
      </c>
      <c r="P20" s="5">
        <v>0</v>
      </c>
      <c r="Q20" s="40">
        <v>200</v>
      </c>
      <c r="R20" s="557" t="s">
        <v>403</v>
      </c>
      <c r="S20" s="5" t="s">
        <v>688</v>
      </c>
      <c r="T20" s="86" t="s">
        <v>551</v>
      </c>
      <c r="U20" s="4"/>
      <c r="V20" s="5">
        <v>3</v>
      </c>
      <c r="W20" s="4">
        <v>46092</v>
      </c>
      <c r="X20" s="4">
        <v>46098</v>
      </c>
      <c r="Y20" s="4">
        <v>46098</v>
      </c>
      <c r="Z20" s="4">
        <v>46094</v>
      </c>
      <c r="AA20" s="57" t="s">
        <v>403</v>
      </c>
      <c r="AB20" s="58">
        <v>200</v>
      </c>
      <c r="AC20" s="821">
        <v>200</v>
      </c>
      <c r="AD20" s="410" t="s">
        <v>906</v>
      </c>
      <c r="AE20" s="3"/>
      <c r="AF20" s="31" t="s">
        <v>570</v>
      </c>
      <c r="AG20" s="38" t="s">
        <v>552</v>
      </c>
      <c r="AH20" s="38" t="s">
        <v>553</v>
      </c>
      <c r="AI20" s="43">
        <v>0</v>
      </c>
      <c r="AJ20" s="43" t="s">
        <v>466</v>
      </c>
      <c r="AK20" s="228" t="s">
        <v>338</v>
      </c>
      <c r="AL20" s="3"/>
      <c r="AM20" s="3"/>
      <c r="AN20" s="3"/>
      <c r="AO20" s="3"/>
      <c r="AP20" s="3"/>
      <c r="AQ20" s="43" t="s">
        <v>522</v>
      </c>
      <c r="AR20" s="521"/>
      <c r="AS20" s="109" t="s">
        <v>315</v>
      </c>
      <c r="AT20" s="438"/>
      <c r="AU20" s="110" t="s">
        <v>315</v>
      </c>
      <c r="AV20" s="109" t="s">
        <v>315</v>
      </c>
      <c r="AW20" s="260"/>
      <c r="AX20" s="110" t="s">
        <v>315</v>
      </c>
      <c r="AY20" s="109" t="s">
        <v>315</v>
      </c>
      <c r="AZ20" s="260"/>
      <c r="BA20" s="110" t="s">
        <v>315</v>
      </c>
      <c r="BB20" s="109" t="s">
        <v>315</v>
      </c>
      <c r="BC20" s="438"/>
      <c r="BD20" s="110" t="s">
        <v>315</v>
      </c>
      <c r="BE20" s="109" t="s">
        <v>315</v>
      </c>
      <c r="BF20" s="438"/>
      <c r="BG20" s="110" t="s">
        <v>315</v>
      </c>
      <c r="BH20" s="109" t="s">
        <v>315</v>
      </c>
      <c r="BI20" s="439"/>
      <c r="BJ20" s="110" t="s">
        <v>315</v>
      </c>
      <c r="BK20" s="109" t="s">
        <v>315</v>
      </c>
      <c r="BL20" s="108"/>
      <c r="BM20" s="110" t="s">
        <v>315</v>
      </c>
      <c r="BN20" s="109" t="s">
        <v>315</v>
      </c>
      <c r="BO20" s="108"/>
      <c r="BP20" s="110" t="s">
        <v>315</v>
      </c>
      <c r="BQ20" s="109" t="s">
        <v>315</v>
      </c>
      <c r="BR20" s="108"/>
      <c r="BS20" s="110" t="s">
        <v>315</v>
      </c>
      <c r="BT20" s="109" t="s">
        <v>315</v>
      </c>
      <c r="BU20" s="108"/>
      <c r="BV20" s="110" t="s">
        <v>315</v>
      </c>
      <c r="BW20" s="109" t="s">
        <v>555</v>
      </c>
      <c r="BX20" s="438"/>
      <c r="BY20" s="110" t="s">
        <v>315</v>
      </c>
      <c r="BZ20" s="109" t="s">
        <v>315</v>
      </c>
      <c r="CA20" s="108"/>
      <c r="CB20" s="110" t="s">
        <v>315</v>
      </c>
      <c r="CC20" s="109" t="s">
        <v>315</v>
      </c>
      <c r="CD20" s="762">
        <v>200</v>
      </c>
      <c r="CE20" s="110" t="s">
        <v>315</v>
      </c>
      <c r="CF20" s="109" t="s">
        <v>315</v>
      </c>
      <c r="CG20" s="108"/>
      <c r="CH20" s="110" t="s">
        <v>315</v>
      </c>
      <c r="CI20" s="109" t="s">
        <v>315</v>
      </c>
      <c r="CJ20" s="108"/>
      <c r="CK20" s="110" t="s">
        <v>315</v>
      </c>
      <c r="CL20" s="109" t="s">
        <v>315</v>
      </c>
      <c r="CM20" s="108"/>
      <c r="CN20" s="110" t="s">
        <v>315</v>
      </c>
      <c r="CO20" s="109" t="s">
        <v>315</v>
      </c>
      <c r="CP20" s="108"/>
      <c r="CQ20" s="110" t="s">
        <v>441</v>
      </c>
      <c r="CR20" s="109" t="s">
        <v>315</v>
      </c>
      <c r="CS20" s="108"/>
      <c r="CT20" s="110" t="s">
        <v>315</v>
      </c>
      <c r="CU20" s="109" t="s">
        <v>315</v>
      </c>
      <c r="CV20" s="108"/>
      <c r="CW20" s="110" t="s">
        <v>315</v>
      </c>
      <c r="CX20" s="109" t="s">
        <v>315</v>
      </c>
      <c r="CY20" s="108"/>
      <c r="CZ20" s="110" t="s">
        <v>315</v>
      </c>
      <c r="DA20" s="109" t="s">
        <v>315</v>
      </c>
      <c r="DB20" s="108"/>
      <c r="DC20" s="110" t="s">
        <v>315</v>
      </c>
      <c r="DD20" s="109" t="s">
        <v>315</v>
      </c>
      <c r="DE20" s="108"/>
      <c r="DF20" s="110" t="s">
        <v>315</v>
      </c>
      <c r="DG20" s="109" t="s">
        <v>315</v>
      </c>
      <c r="DH20" s="108"/>
      <c r="DI20" s="110" t="s">
        <v>315</v>
      </c>
      <c r="DJ20" s="109" t="s">
        <v>315</v>
      </c>
      <c r="DK20" s="108"/>
      <c r="DL20" s="110" t="s">
        <v>315</v>
      </c>
      <c r="DM20" s="109" t="s">
        <v>315</v>
      </c>
      <c r="DN20" s="108"/>
      <c r="DO20" s="110" t="s">
        <v>315</v>
      </c>
      <c r="DP20" s="109" t="s">
        <v>315</v>
      </c>
      <c r="DQ20" s="108"/>
      <c r="DR20" s="110" t="s">
        <v>315</v>
      </c>
      <c r="DS20" s="109" t="s">
        <v>315</v>
      </c>
      <c r="DT20" s="108"/>
      <c r="DU20" s="110" t="s">
        <v>315</v>
      </c>
      <c r="DV20" s="109" t="s">
        <v>315</v>
      </c>
      <c r="DW20" s="108"/>
      <c r="DX20" s="110" t="s">
        <v>315</v>
      </c>
      <c r="DY20" s="109" t="s">
        <v>315</v>
      </c>
      <c r="DZ20" s="108"/>
      <c r="EA20" s="110" t="s">
        <v>315</v>
      </c>
      <c r="EB20" s="109" t="s">
        <v>315</v>
      </c>
      <c r="EC20" s="108"/>
      <c r="ED20" s="110" t="s">
        <v>315</v>
      </c>
      <c r="EE20" s="109" t="s">
        <v>315</v>
      </c>
      <c r="EF20" s="108"/>
      <c r="EG20" s="109" t="s">
        <v>315</v>
      </c>
      <c r="EH20" s="109" t="s">
        <v>315</v>
      </c>
      <c r="EI20" s="438"/>
      <c r="EJ20" s="110" t="s">
        <v>315</v>
      </c>
      <c r="EK20" s="109" t="s">
        <v>315</v>
      </c>
      <c r="EL20" s="260"/>
      <c r="EM20" s="110" t="s">
        <v>315</v>
      </c>
      <c r="EN20" s="109" t="s">
        <v>315</v>
      </c>
      <c r="EO20" s="260"/>
      <c r="EP20" s="110" t="s">
        <v>315</v>
      </c>
      <c r="EQ20" s="109" t="s">
        <v>315</v>
      </c>
      <c r="ER20" s="438"/>
      <c r="ES20" s="110" t="s">
        <v>315</v>
      </c>
      <c r="ET20" s="109" t="s">
        <v>315</v>
      </c>
      <c r="EU20" s="438"/>
      <c r="EV20" s="110" t="s">
        <v>315</v>
      </c>
      <c r="EW20" s="109" t="s">
        <v>315</v>
      </c>
      <c r="EX20" s="439"/>
      <c r="EY20" s="110" t="s">
        <v>315</v>
      </c>
      <c r="EZ20" s="109" t="s">
        <v>315</v>
      </c>
      <c r="FA20" s="108"/>
      <c r="FB20" s="110" t="s">
        <v>315</v>
      </c>
      <c r="FC20" s="109" t="s">
        <v>315</v>
      </c>
      <c r="FD20" s="108"/>
      <c r="FE20" s="110" t="s">
        <v>315</v>
      </c>
      <c r="FF20" s="109" t="s">
        <v>315</v>
      </c>
      <c r="FG20" s="108"/>
      <c r="FH20" s="110" t="s">
        <v>315</v>
      </c>
      <c r="FI20" s="109" t="s">
        <v>315</v>
      </c>
      <c r="FJ20" s="108"/>
      <c r="FK20" s="110" t="s">
        <v>315</v>
      </c>
      <c r="FL20" s="109" t="s">
        <v>315</v>
      </c>
      <c r="FM20" s="438"/>
      <c r="FN20" s="110" t="s">
        <v>315</v>
      </c>
      <c r="FO20" s="109" t="s">
        <v>315</v>
      </c>
      <c r="FP20" s="108"/>
      <c r="FQ20" s="110" t="s">
        <v>315</v>
      </c>
      <c r="FR20" s="109" t="s">
        <v>315</v>
      </c>
      <c r="FS20" s="108"/>
      <c r="FT20" s="110" t="s">
        <v>315</v>
      </c>
      <c r="FU20" s="109" t="s">
        <v>315</v>
      </c>
      <c r="FV20" s="108"/>
      <c r="FW20" s="110" t="s">
        <v>315</v>
      </c>
      <c r="FX20" s="109" t="s">
        <v>315</v>
      </c>
      <c r="FY20" s="108"/>
      <c r="FZ20" s="110" t="s">
        <v>315</v>
      </c>
      <c r="GA20" s="109" t="s">
        <v>315</v>
      </c>
      <c r="GB20" s="108"/>
      <c r="GC20" s="110" t="s">
        <v>315</v>
      </c>
      <c r="GD20" s="109" t="s">
        <v>315</v>
      </c>
      <c r="GE20" s="108"/>
      <c r="GF20" s="110" t="s">
        <v>315</v>
      </c>
      <c r="GG20" s="109" t="s">
        <v>315</v>
      </c>
      <c r="GH20" s="108"/>
      <c r="GI20" s="110" t="s">
        <v>315</v>
      </c>
      <c r="GJ20" s="109" t="s">
        <v>315</v>
      </c>
      <c r="GK20" s="108"/>
      <c r="GL20" s="110" t="s">
        <v>315</v>
      </c>
      <c r="GM20" s="109" t="s">
        <v>315</v>
      </c>
      <c r="GN20" s="108"/>
      <c r="GO20" s="110" t="s">
        <v>315</v>
      </c>
      <c r="GP20" s="109" t="s">
        <v>315</v>
      </c>
      <c r="GQ20" s="108"/>
      <c r="GR20" s="110" t="s">
        <v>315</v>
      </c>
      <c r="GS20" s="109" t="s">
        <v>315</v>
      </c>
      <c r="GT20" s="108"/>
      <c r="GU20" s="110" t="s">
        <v>315</v>
      </c>
      <c r="GV20" s="109" t="s">
        <v>315</v>
      </c>
      <c r="GW20" s="108"/>
      <c r="GX20" s="110" t="s">
        <v>315</v>
      </c>
      <c r="GY20" s="109" t="s">
        <v>315</v>
      </c>
      <c r="GZ20" s="108"/>
      <c r="HA20" s="110" t="s">
        <v>315</v>
      </c>
      <c r="HB20" s="109" t="s">
        <v>315</v>
      </c>
      <c r="HC20" s="108"/>
      <c r="HD20" s="110" t="s">
        <v>315</v>
      </c>
      <c r="HE20" s="109" t="s">
        <v>315</v>
      </c>
      <c r="HF20" s="108"/>
      <c r="HG20" s="110" t="s">
        <v>315</v>
      </c>
      <c r="HH20" s="109" t="s">
        <v>315</v>
      </c>
      <c r="HI20" s="108"/>
      <c r="HJ20" s="110" t="s">
        <v>315</v>
      </c>
      <c r="HK20" s="109" t="s">
        <v>315</v>
      </c>
      <c r="HL20" s="108"/>
      <c r="HM20" s="110" t="s">
        <v>315</v>
      </c>
      <c r="HN20" s="109" t="s">
        <v>315</v>
      </c>
      <c r="HO20" s="108"/>
      <c r="HP20" s="110" t="s">
        <v>315</v>
      </c>
      <c r="HQ20" s="109" t="s">
        <v>315</v>
      </c>
      <c r="HR20" s="108"/>
      <c r="HS20" s="110" t="s">
        <v>315</v>
      </c>
      <c r="HT20" s="109" t="s">
        <v>315</v>
      </c>
      <c r="HU20" s="108"/>
      <c r="HV20" s="882" t="s">
        <v>315</v>
      </c>
      <c r="HW20" s="109" t="s">
        <v>315</v>
      </c>
      <c r="HX20" s="438"/>
      <c r="HY20" s="110" t="s">
        <v>315</v>
      </c>
      <c r="HZ20" s="109" t="s">
        <v>315</v>
      </c>
      <c r="IA20" s="260"/>
      <c r="IB20" s="110" t="s">
        <v>315</v>
      </c>
      <c r="IC20" s="109" t="s">
        <v>315</v>
      </c>
      <c r="ID20" s="260"/>
      <c r="IE20" s="110" t="s">
        <v>315</v>
      </c>
      <c r="IF20" s="109" t="s">
        <v>315</v>
      </c>
      <c r="IG20" s="438"/>
      <c r="IH20" s="110" t="s">
        <v>315</v>
      </c>
      <c r="II20" s="109" t="s">
        <v>315</v>
      </c>
      <c r="IJ20" s="438"/>
      <c r="IK20" s="110" t="s">
        <v>315</v>
      </c>
      <c r="IL20" s="109" t="s">
        <v>315</v>
      </c>
      <c r="IM20" s="439"/>
      <c r="IN20" s="110" t="s">
        <v>315</v>
      </c>
      <c r="IO20" s="109" t="s">
        <v>315</v>
      </c>
      <c r="IP20" s="108"/>
      <c r="IQ20" s="110" t="s">
        <v>315</v>
      </c>
      <c r="IR20" s="109" t="s">
        <v>315</v>
      </c>
      <c r="IS20" s="108"/>
      <c r="IT20" s="110" t="s">
        <v>315</v>
      </c>
      <c r="IU20" s="109" t="s">
        <v>315</v>
      </c>
      <c r="IV20" s="108"/>
      <c r="IW20" s="110" t="s">
        <v>315</v>
      </c>
      <c r="IX20" s="109" t="s">
        <v>315</v>
      </c>
      <c r="IY20" s="108"/>
      <c r="IZ20" s="110" t="s">
        <v>315</v>
      </c>
      <c r="JA20" s="109" t="s">
        <v>315</v>
      </c>
      <c r="JB20" s="438"/>
      <c r="JC20" s="110" t="s">
        <v>315</v>
      </c>
      <c r="JD20" s="109" t="s">
        <v>315</v>
      </c>
      <c r="JE20" s="108"/>
      <c r="JF20" s="110" t="s">
        <v>315</v>
      </c>
      <c r="JG20" s="109" t="s">
        <v>315</v>
      </c>
      <c r="JH20" s="108"/>
      <c r="JI20" s="110" t="s">
        <v>315</v>
      </c>
      <c r="JJ20" s="109" t="s">
        <v>315</v>
      </c>
      <c r="JK20" s="108"/>
      <c r="JL20" s="110" t="s">
        <v>315</v>
      </c>
      <c r="JM20" s="109" t="s">
        <v>315</v>
      </c>
      <c r="JN20" s="108"/>
      <c r="JO20" s="110" t="s">
        <v>315</v>
      </c>
      <c r="JP20" s="109" t="s">
        <v>315</v>
      </c>
      <c r="JQ20" s="108"/>
      <c r="JR20" s="110" t="s">
        <v>315</v>
      </c>
      <c r="JS20" s="109" t="s">
        <v>315</v>
      </c>
      <c r="JT20" s="108"/>
      <c r="JU20" s="110" t="s">
        <v>315</v>
      </c>
      <c r="JV20" s="109" t="s">
        <v>315</v>
      </c>
      <c r="JW20" s="108"/>
      <c r="JX20" s="110" t="s">
        <v>315</v>
      </c>
      <c r="JY20" s="109" t="s">
        <v>315</v>
      </c>
      <c r="JZ20" s="108"/>
      <c r="KA20" s="110" t="s">
        <v>315</v>
      </c>
      <c r="KB20" s="109" t="s">
        <v>315</v>
      </c>
      <c r="KC20" s="108"/>
      <c r="KD20" s="110" t="s">
        <v>315</v>
      </c>
      <c r="KE20" s="109" t="s">
        <v>315</v>
      </c>
      <c r="KF20" s="108"/>
      <c r="KG20" s="110" t="s">
        <v>315</v>
      </c>
      <c r="KH20" s="109" t="s">
        <v>315</v>
      </c>
      <c r="KI20" s="108"/>
      <c r="KJ20" s="110" t="s">
        <v>315</v>
      </c>
      <c r="KK20" s="109" t="s">
        <v>315</v>
      </c>
      <c r="KL20" s="108"/>
      <c r="KM20" s="110" t="s">
        <v>315</v>
      </c>
      <c r="KN20" s="109" t="s">
        <v>315</v>
      </c>
      <c r="KO20" s="108"/>
      <c r="KP20" s="110" t="s">
        <v>315</v>
      </c>
      <c r="KQ20" s="109" t="s">
        <v>315</v>
      </c>
      <c r="KR20" s="108"/>
      <c r="KS20" s="110" t="s">
        <v>315</v>
      </c>
      <c r="KT20" s="109" t="s">
        <v>315</v>
      </c>
      <c r="KU20" s="108"/>
      <c r="KV20" s="110" t="s">
        <v>315</v>
      </c>
      <c r="KW20" s="109" t="s">
        <v>315</v>
      </c>
      <c r="KX20" s="108"/>
      <c r="KY20" s="110" t="s">
        <v>315</v>
      </c>
      <c r="KZ20" s="109" t="s">
        <v>315</v>
      </c>
      <c r="LA20" s="108"/>
      <c r="LB20" s="110" t="s">
        <v>315</v>
      </c>
      <c r="LC20" s="109" t="s">
        <v>315</v>
      </c>
      <c r="LD20" s="108"/>
      <c r="LE20" s="110" t="s">
        <v>315</v>
      </c>
      <c r="LF20" s="109" t="s">
        <v>315</v>
      </c>
      <c r="LG20" s="108"/>
      <c r="LH20" s="110" t="s">
        <v>315</v>
      </c>
      <c r="LI20" s="109" t="s">
        <v>315</v>
      </c>
      <c r="LJ20" s="108"/>
      <c r="LK20" s="882" t="s">
        <v>315</v>
      </c>
    </row>
    <row r="21" spans="1:323" ht="21.65" hidden="1" customHeight="1" x14ac:dyDescent="0.2">
      <c r="A21" s="120"/>
      <c r="B21" s="150">
        <v>46086.447638888887</v>
      </c>
      <c r="C21" s="541">
        <v>0</v>
      </c>
      <c r="D21" s="3" t="s">
        <v>717</v>
      </c>
      <c r="E21" s="39" t="s">
        <v>576</v>
      </c>
      <c r="F21" s="5" t="s">
        <v>907</v>
      </c>
      <c r="G21" s="5" t="s">
        <v>466</v>
      </c>
      <c r="H21" s="5" t="s">
        <v>579</v>
      </c>
      <c r="I21" s="5">
        <v>0</v>
      </c>
      <c r="J21" s="15">
        <v>950</v>
      </c>
      <c r="K21" s="5" t="s">
        <v>908</v>
      </c>
      <c r="L21" s="5">
        <v>0</v>
      </c>
      <c r="M21" s="5" t="s">
        <v>579</v>
      </c>
      <c r="N21" s="5">
        <v>0</v>
      </c>
      <c r="O21" s="15" t="s">
        <v>909</v>
      </c>
      <c r="P21" s="5">
        <v>0</v>
      </c>
      <c r="Q21" s="40">
        <v>950</v>
      </c>
      <c r="R21" s="557" t="s">
        <v>403</v>
      </c>
      <c r="S21" s="5" t="s">
        <v>910</v>
      </c>
      <c r="T21" s="86" t="s">
        <v>551</v>
      </c>
      <c r="U21" s="4"/>
      <c r="V21" s="5">
        <v>3</v>
      </c>
      <c r="W21" s="4">
        <v>46094</v>
      </c>
      <c r="X21" s="4">
        <v>46098</v>
      </c>
      <c r="Y21" s="4">
        <v>46098</v>
      </c>
      <c r="Z21" s="4">
        <v>46094</v>
      </c>
      <c r="AA21" s="57" t="s">
        <v>403</v>
      </c>
      <c r="AB21" s="58">
        <v>950</v>
      </c>
      <c r="AC21" s="821">
        <v>950</v>
      </c>
      <c r="AD21" s="410" t="s">
        <v>911</v>
      </c>
      <c r="AE21" s="3"/>
      <c r="AF21" s="31" t="s">
        <v>570</v>
      </c>
      <c r="AG21" s="38" t="s">
        <v>552</v>
      </c>
      <c r="AH21" s="38" t="s">
        <v>565</v>
      </c>
      <c r="AI21" s="43">
        <v>0</v>
      </c>
      <c r="AJ21" s="43" t="s">
        <v>466</v>
      </c>
      <c r="AK21" s="228" t="s">
        <v>385</v>
      </c>
      <c r="AL21" s="3"/>
      <c r="AM21" s="3"/>
      <c r="AN21" s="3"/>
      <c r="AO21" s="3"/>
      <c r="AP21" s="3"/>
      <c r="AQ21" s="43" t="s">
        <v>522</v>
      </c>
      <c r="AR21" s="521"/>
      <c r="AS21" s="109" t="s">
        <v>315</v>
      </c>
      <c r="AT21" s="438"/>
      <c r="AU21" s="110" t="s">
        <v>315</v>
      </c>
      <c r="AV21" s="109" t="s">
        <v>315</v>
      </c>
      <c r="AW21" s="260"/>
      <c r="AX21" s="110" t="s">
        <v>315</v>
      </c>
      <c r="AY21" s="109" t="s">
        <v>315</v>
      </c>
      <c r="AZ21" s="260"/>
      <c r="BA21" s="110" t="s">
        <v>315</v>
      </c>
      <c r="BB21" s="109" t="s">
        <v>315</v>
      </c>
      <c r="BC21" s="438"/>
      <c r="BD21" s="110" t="s">
        <v>315</v>
      </c>
      <c r="BE21" s="109" t="s">
        <v>315</v>
      </c>
      <c r="BF21" s="438"/>
      <c r="BG21" s="110" t="s">
        <v>315</v>
      </c>
      <c r="BH21" s="109" t="s">
        <v>315</v>
      </c>
      <c r="BI21" s="439"/>
      <c r="BJ21" s="110" t="s">
        <v>315</v>
      </c>
      <c r="BK21" s="109" t="s">
        <v>315</v>
      </c>
      <c r="BL21" s="108"/>
      <c r="BM21" s="110" t="s">
        <v>315</v>
      </c>
      <c r="BN21" s="109" t="s">
        <v>315</v>
      </c>
      <c r="BO21" s="108"/>
      <c r="BP21" s="110" t="s">
        <v>315</v>
      </c>
      <c r="BQ21" s="109" t="s">
        <v>315</v>
      </c>
      <c r="BR21" s="108"/>
      <c r="BS21" s="110" t="s">
        <v>315</v>
      </c>
      <c r="BT21" s="109" t="s">
        <v>315</v>
      </c>
      <c r="BU21" s="108"/>
      <c r="BV21" s="110" t="s">
        <v>315</v>
      </c>
      <c r="BW21" s="109" t="s">
        <v>315</v>
      </c>
      <c r="BX21" s="438"/>
      <c r="BY21" s="110" t="s">
        <v>315</v>
      </c>
      <c r="BZ21" s="109" t="s">
        <v>315</v>
      </c>
      <c r="CA21" s="108"/>
      <c r="CB21" s="110" t="s">
        <v>315</v>
      </c>
      <c r="CC21" s="109" t="s">
        <v>555</v>
      </c>
      <c r="CD21" s="762">
        <v>950</v>
      </c>
      <c r="CE21" s="110" t="s">
        <v>315</v>
      </c>
      <c r="CF21" s="109" t="s">
        <v>315</v>
      </c>
      <c r="CG21" s="108"/>
      <c r="CH21" s="110" t="s">
        <v>315</v>
      </c>
      <c r="CI21" s="109" t="s">
        <v>315</v>
      </c>
      <c r="CJ21" s="108"/>
      <c r="CK21" s="110" t="s">
        <v>315</v>
      </c>
      <c r="CL21" s="109" t="s">
        <v>315</v>
      </c>
      <c r="CM21" s="108"/>
      <c r="CN21" s="110" t="s">
        <v>315</v>
      </c>
      <c r="CO21" s="109" t="s">
        <v>315</v>
      </c>
      <c r="CP21" s="108"/>
      <c r="CQ21" s="110" t="s">
        <v>441</v>
      </c>
      <c r="CR21" s="109" t="s">
        <v>315</v>
      </c>
      <c r="CS21" s="108"/>
      <c r="CT21" s="110" t="s">
        <v>315</v>
      </c>
      <c r="CU21" s="109" t="s">
        <v>315</v>
      </c>
      <c r="CV21" s="108"/>
      <c r="CW21" s="110" t="s">
        <v>315</v>
      </c>
      <c r="CX21" s="109" t="s">
        <v>315</v>
      </c>
      <c r="CY21" s="108"/>
      <c r="CZ21" s="110" t="s">
        <v>315</v>
      </c>
      <c r="DA21" s="109" t="s">
        <v>315</v>
      </c>
      <c r="DB21" s="108"/>
      <c r="DC21" s="110" t="s">
        <v>315</v>
      </c>
      <c r="DD21" s="109" t="s">
        <v>315</v>
      </c>
      <c r="DE21" s="108"/>
      <c r="DF21" s="110" t="s">
        <v>315</v>
      </c>
      <c r="DG21" s="109" t="s">
        <v>315</v>
      </c>
      <c r="DH21" s="108"/>
      <c r="DI21" s="110" t="s">
        <v>315</v>
      </c>
      <c r="DJ21" s="109" t="s">
        <v>315</v>
      </c>
      <c r="DK21" s="108"/>
      <c r="DL21" s="110" t="s">
        <v>315</v>
      </c>
      <c r="DM21" s="109" t="s">
        <v>315</v>
      </c>
      <c r="DN21" s="108"/>
      <c r="DO21" s="110" t="s">
        <v>315</v>
      </c>
      <c r="DP21" s="109" t="s">
        <v>315</v>
      </c>
      <c r="DQ21" s="108"/>
      <c r="DR21" s="110" t="s">
        <v>315</v>
      </c>
      <c r="DS21" s="109" t="s">
        <v>315</v>
      </c>
      <c r="DT21" s="108"/>
      <c r="DU21" s="110" t="s">
        <v>315</v>
      </c>
      <c r="DV21" s="109" t="s">
        <v>315</v>
      </c>
      <c r="DW21" s="108"/>
      <c r="DX21" s="110" t="s">
        <v>315</v>
      </c>
      <c r="DY21" s="109" t="s">
        <v>315</v>
      </c>
      <c r="DZ21" s="108"/>
      <c r="EA21" s="110" t="s">
        <v>315</v>
      </c>
      <c r="EB21" s="109" t="s">
        <v>315</v>
      </c>
      <c r="EC21" s="108"/>
      <c r="ED21" s="110" t="s">
        <v>315</v>
      </c>
      <c r="EE21" s="109" t="s">
        <v>315</v>
      </c>
      <c r="EF21" s="108"/>
      <c r="EG21" s="109" t="s">
        <v>315</v>
      </c>
      <c r="EH21" s="109" t="s">
        <v>315</v>
      </c>
      <c r="EI21" s="438"/>
      <c r="EJ21" s="110" t="s">
        <v>315</v>
      </c>
      <c r="EK21" s="109" t="s">
        <v>315</v>
      </c>
      <c r="EL21" s="260"/>
      <c r="EM21" s="110" t="s">
        <v>315</v>
      </c>
      <c r="EN21" s="109" t="s">
        <v>315</v>
      </c>
      <c r="EO21" s="260"/>
      <c r="EP21" s="110" t="s">
        <v>315</v>
      </c>
      <c r="EQ21" s="109" t="s">
        <v>315</v>
      </c>
      <c r="ER21" s="438"/>
      <c r="ES21" s="110" t="s">
        <v>315</v>
      </c>
      <c r="ET21" s="109" t="s">
        <v>315</v>
      </c>
      <c r="EU21" s="438"/>
      <c r="EV21" s="110" t="s">
        <v>315</v>
      </c>
      <c r="EW21" s="109" t="s">
        <v>315</v>
      </c>
      <c r="EX21" s="439"/>
      <c r="EY21" s="110" t="s">
        <v>315</v>
      </c>
      <c r="EZ21" s="109" t="s">
        <v>315</v>
      </c>
      <c r="FA21" s="108"/>
      <c r="FB21" s="110" t="s">
        <v>315</v>
      </c>
      <c r="FC21" s="109" t="s">
        <v>315</v>
      </c>
      <c r="FD21" s="108"/>
      <c r="FE21" s="110" t="s">
        <v>315</v>
      </c>
      <c r="FF21" s="109" t="s">
        <v>315</v>
      </c>
      <c r="FG21" s="108"/>
      <c r="FH21" s="110" t="s">
        <v>315</v>
      </c>
      <c r="FI21" s="109" t="s">
        <v>315</v>
      </c>
      <c r="FJ21" s="108"/>
      <c r="FK21" s="110" t="s">
        <v>315</v>
      </c>
      <c r="FL21" s="109" t="s">
        <v>315</v>
      </c>
      <c r="FM21" s="438"/>
      <c r="FN21" s="110" t="s">
        <v>315</v>
      </c>
      <c r="FO21" s="109" t="s">
        <v>315</v>
      </c>
      <c r="FP21" s="108"/>
      <c r="FQ21" s="110" t="s">
        <v>315</v>
      </c>
      <c r="FR21" s="109" t="s">
        <v>315</v>
      </c>
      <c r="FS21" s="108"/>
      <c r="FT21" s="110" t="s">
        <v>315</v>
      </c>
      <c r="FU21" s="109" t="s">
        <v>315</v>
      </c>
      <c r="FV21" s="108"/>
      <c r="FW21" s="110" t="s">
        <v>315</v>
      </c>
      <c r="FX21" s="109" t="s">
        <v>315</v>
      </c>
      <c r="FY21" s="108"/>
      <c r="FZ21" s="110" t="s">
        <v>315</v>
      </c>
      <c r="GA21" s="109" t="s">
        <v>315</v>
      </c>
      <c r="GB21" s="108"/>
      <c r="GC21" s="110" t="s">
        <v>315</v>
      </c>
      <c r="GD21" s="109" t="s">
        <v>315</v>
      </c>
      <c r="GE21" s="108"/>
      <c r="GF21" s="110" t="s">
        <v>315</v>
      </c>
      <c r="GG21" s="109" t="s">
        <v>315</v>
      </c>
      <c r="GH21" s="108"/>
      <c r="GI21" s="110" t="s">
        <v>315</v>
      </c>
      <c r="GJ21" s="109" t="s">
        <v>315</v>
      </c>
      <c r="GK21" s="108"/>
      <c r="GL21" s="110" t="s">
        <v>315</v>
      </c>
      <c r="GM21" s="109" t="s">
        <v>315</v>
      </c>
      <c r="GN21" s="108"/>
      <c r="GO21" s="110" t="s">
        <v>315</v>
      </c>
      <c r="GP21" s="109" t="s">
        <v>315</v>
      </c>
      <c r="GQ21" s="108"/>
      <c r="GR21" s="110" t="s">
        <v>315</v>
      </c>
      <c r="GS21" s="109" t="s">
        <v>315</v>
      </c>
      <c r="GT21" s="108"/>
      <c r="GU21" s="110" t="s">
        <v>315</v>
      </c>
      <c r="GV21" s="109" t="s">
        <v>315</v>
      </c>
      <c r="GW21" s="108"/>
      <c r="GX21" s="110" t="s">
        <v>315</v>
      </c>
      <c r="GY21" s="109" t="s">
        <v>315</v>
      </c>
      <c r="GZ21" s="108"/>
      <c r="HA21" s="110" t="s">
        <v>315</v>
      </c>
      <c r="HB21" s="109" t="s">
        <v>315</v>
      </c>
      <c r="HC21" s="108"/>
      <c r="HD21" s="110" t="s">
        <v>315</v>
      </c>
      <c r="HE21" s="109" t="s">
        <v>315</v>
      </c>
      <c r="HF21" s="108"/>
      <c r="HG21" s="110" t="s">
        <v>315</v>
      </c>
      <c r="HH21" s="109" t="s">
        <v>315</v>
      </c>
      <c r="HI21" s="108"/>
      <c r="HJ21" s="110" t="s">
        <v>315</v>
      </c>
      <c r="HK21" s="109" t="s">
        <v>315</v>
      </c>
      <c r="HL21" s="108"/>
      <c r="HM21" s="110" t="s">
        <v>315</v>
      </c>
      <c r="HN21" s="109" t="s">
        <v>315</v>
      </c>
      <c r="HO21" s="108"/>
      <c r="HP21" s="110" t="s">
        <v>315</v>
      </c>
      <c r="HQ21" s="109" t="s">
        <v>315</v>
      </c>
      <c r="HR21" s="108"/>
      <c r="HS21" s="110" t="s">
        <v>315</v>
      </c>
      <c r="HT21" s="109" t="s">
        <v>315</v>
      </c>
      <c r="HU21" s="108"/>
      <c r="HV21" s="109" t="s">
        <v>315</v>
      </c>
      <c r="HW21" s="109" t="s">
        <v>315</v>
      </c>
      <c r="HX21" s="438"/>
      <c r="HY21" s="110" t="s">
        <v>315</v>
      </c>
      <c r="HZ21" s="109" t="s">
        <v>315</v>
      </c>
      <c r="IA21" s="260"/>
      <c r="IB21" s="110" t="s">
        <v>315</v>
      </c>
      <c r="IC21" s="109" t="s">
        <v>315</v>
      </c>
      <c r="ID21" s="260"/>
      <c r="IE21" s="110" t="s">
        <v>315</v>
      </c>
      <c r="IF21" s="109" t="s">
        <v>315</v>
      </c>
      <c r="IG21" s="438"/>
      <c r="IH21" s="110" t="s">
        <v>315</v>
      </c>
      <c r="II21" s="109" t="s">
        <v>315</v>
      </c>
      <c r="IJ21" s="438"/>
      <c r="IK21" s="110" t="s">
        <v>315</v>
      </c>
      <c r="IL21" s="109" t="s">
        <v>315</v>
      </c>
      <c r="IM21" s="439"/>
      <c r="IN21" s="110" t="s">
        <v>315</v>
      </c>
      <c r="IO21" s="109" t="s">
        <v>315</v>
      </c>
      <c r="IP21" s="108"/>
      <c r="IQ21" s="110" t="s">
        <v>315</v>
      </c>
      <c r="IR21" s="109" t="s">
        <v>315</v>
      </c>
      <c r="IS21" s="108"/>
      <c r="IT21" s="110" t="s">
        <v>315</v>
      </c>
      <c r="IU21" s="109" t="s">
        <v>315</v>
      </c>
      <c r="IV21" s="108"/>
      <c r="IW21" s="110" t="s">
        <v>315</v>
      </c>
      <c r="IX21" s="109" t="s">
        <v>315</v>
      </c>
      <c r="IY21" s="108"/>
      <c r="IZ21" s="110" t="s">
        <v>315</v>
      </c>
      <c r="JA21" s="109" t="s">
        <v>315</v>
      </c>
      <c r="JB21" s="438"/>
      <c r="JC21" s="110" t="s">
        <v>315</v>
      </c>
      <c r="JD21" s="109" t="s">
        <v>315</v>
      </c>
      <c r="JE21" s="108"/>
      <c r="JF21" s="110" t="s">
        <v>315</v>
      </c>
      <c r="JG21" s="109" t="s">
        <v>315</v>
      </c>
      <c r="JH21" s="108"/>
      <c r="JI21" s="110" t="s">
        <v>315</v>
      </c>
      <c r="JJ21" s="109" t="s">
        <v>315</v>
      </c>
      <c r="JK21" s="108"/>
      <c r="JL21" s="110" t="s">
        <v>315</v>
      </c>
      <c r="JM21" s="109" t="s">
        <v>315</v>
      </c>
      <c r="JN21" s="108"/>
      <c r="JO21" s="110" t="s">
        <v>315</v>
      </c>
      <c r="JP21" s="109" t="s">
        <v>315</v>
      </c>
      <c r="JQ21" s="108"/>
      <c r="JR21" s="110" t="s">
        <v>315</v>
      </c>
      <c r="JS21" s="109" t="s">
        <v>315</v>
      </c>
      <c r="JT21" s="108"/>
      <c r="JU21" s="110" t="s">
        <v>315</v>
      </c>
      <c r="JV21" s="109" t="s">
        <v>315</v>
      </c>
      <c r="JW21" s="108"/>
      <c r="JX21" s="110" t="s">
        <v>315</v>
      </c>
      <c r="JY21" s="109" t="s">
        <v>315</v>
      </c>
      <c r="JZ21" s="108"/>
      <c r="KA21" s="110" t="s">
        <v>315</v>
      </c>
      <c r="KB21" s="109" t="s">
        <v>315</v>
      </c>
      <c r="KC21" s="108"/>
      <c r="KD21" s="110" t="s">
        <v>315</v>
      </c>
      <c r="KE21" s="109" t="s">
        <v>315</v>
      </c>
      <c r="KF21" s="108"/>
      <c r="KG21" s="110" t="s">
        <v>315</v>
      </c>
      <c r="KH21" s="109" t="s">
        <v>315</v>
      </c>
      <c r="KI21" s="108"/>
      <c r="KJ21" s="110" t="s">
        <v>315</v>
      </c>
      <c r="KK21" s="109" t="s">
        <v>315</v>
      </c>
      <c r="KL21" s="108"/>
      <c r="KM21" s="110" t="s">
        <v>315</v>
      </c>
      <c r="KN21" s="109" t="s">
        <v>315</v>
      </c>
      <c r="KO21" s="108"/>
      <c r="KP21" s="110" t="s">
        <v>315</v>
      </c>
      <c r="KQ21" s="109" t="s">
        <v>315</v>
      </c>
      <c r="KR21" s="108"/>
      <c r="KS21" s="110" t="s">
        <v>315</v>
      </c>
      <c r="KT21" s="109" t="s">
        <v>315</v>
      </c>
      <c r="KU21" s="108"/>
      <c r="KV21" s="110" t="s">
        <v>315</v>
      </c>
      <c r="KW21" s="109" t="s">
        <v>315</v>
      </c>
      <c r="KX21" s="108"/>
      <c r="KY21" s="110" t="s">
        <v>315</v>
      </c>
      <c r="KZ21" s="109" t="s">
        <v>315</v>
      </c>
      <c r="LA21" s="108"/>
      <c r="LB21" s="110" t="s">
        <v>315</v>
      </c>
      <c r="LC21" s="109" t="s">
        <v>315</v>
      </c>
      <c r="LD21" s="108"/>
      <c r="LE21" s="110" t="s">
        <v>315</v>
      </c>
      <c r="LF21" s="109" t="s">
        <v>315</v>
      </c>
      <c r="LG21" s="108"/>
      <c r="LH21" s="110" t="s">
        <v>315</v>
      </c>
      <c r="LI21" s="109" t="s">
        <v>315</v>
      </c>
      <c r="LJ21" s="108"/>
      <c r="LK21" s="109" t="s">
        <v>315</v>
      </c>
    </row>
    <row r="22" spans="1:323" ht="21.65" hidden="1" customHeight="1" x14ac:dyDescent="0.2">
      <c r="A22" s="120"/>
      <c r="B22" s="150">
        <v>46087.499097222222</v>
      </c>
      <c r="C22" s="541">
        <v>0</v>
      </c>
      <c r="D22" s="3" t="s">
        <v>723</v>
      </c>
      <c r="E22" s="39" t="s">
        <v>466</v>
      </c>
      <c r="F22" s="5" t="s">
        <v>912</v>
      </c>
      <c r="G22" s="5" t="s">
        <v>913</v>
      </c>
      <c r="H22" s="5" t="s">
        <v>556</v>
      </c>
      <c r="I22" s="5" t="s">
        <v>466</v>
      </c>
      <c r="J22" s="15">
        <v>200</v>
      </c>
      <c r="K22" s="5" t="s">
        <v>914</v>
      </c>
      <c r="L22" s="5" t="s">
        <v>913</v>
      </c>
      <c r="M22" s="5" t="s">
        <v>556</v>
      </c>
      <c r="N22" s="5" t="s">
        <v>466</v>
      </c>
      <c r="O22" s="15">
        <v>190</v>
      </c>
      <c r="P22" s="5">
        <v>0</v>
      </c>
      <c r="Q22" s="40">
        <v>200</v>
      </c>
      <c r="R22" s="557" t="s">
        <v>403</v>
      </c>
      <c r="S22" s="5" t="s">
        <v>910</v>
      </c>
      <c r="T22" s="86" t="s">
        <v>551</v>
      </c>
      <c r="U22" s="4"/>
      <c r="V22" s="5">
        <v>3</v>
      </c>
      <c r="W22" s="4">
        <v>46092</v>
      </c>
      <c r="X22" s="4">
        <v>46098</v>
      </c>
      <c r="Y22" s="4">
        <v>46098</v>
      </c>
      <c r="Z22" s="4">
        <v>46092</v>
      </c>
      <c r="AA22" s="57" t="s">
        <v>403</v>
      </c>
      <c r="AB22" s="58">
        <v>200</v>
      </c>
      <c r="AC22" s="821">
        <v>200</v>
      </c>
      <c r="AD22" s="410" t="s">
        <v>558</v>
      </c>
      <c r="AE22" s="3"/>
      <c r="AF22" s="31" t="s">
        <v>570</v>
      </c>
      <c r="AG22" s="38" t="s">
        <v>552</v>
      </c>
      <c r="AH22" s="38" t="s">
        <v>565</v>
      </c>
      <c r="AI22" s="43">
        <v>0</v>
      </c>
      <c r="AJ22" s="43" t="s">
        <v>466</v>
      </c>
      <c r="AK22" s="228" t="s">
        <v>385</v>
      </c>
      <c r="AL22" s="3"/>
      <c r="AM22" s="3"/>
      <c r="AN22" s="3"/>
      <c r="AO22" s="3"/>
      <c r="AP22" s="3"/>
      <c r="AQ22" s="43" t="s">
        <v>522</v>
      </c>
      <c r="AR22" s="521"/>
      <c r="AS22" s="109" t="s">
        <v>315</v>
      </c>
      <c r="AT22" s="438"/>
      <c r="AU22" s="110" t="s">
        <v>315</v>
      </c>
      <c r="AV22" s="109" t="s">
        <v>315</v>
      </c>
      <c r="AW22" s="260"/>
      <c r="AX22" s="110" t="s">
        <v>315</v>
      </c>
      <c r="AY22" s="109" t="s">
        <v>315</v>
      </c>
      <c r="AZ22" s="260"/>
      <c r="BA22" s="110" t="s">
        <v>315</v>
      </c>
      <c r="BB22" s="109" t="s">
        <v>315</v>
      </c>
      <c r="BC22" s="438"/>
      <c r="BD22" s="110" t="s">
        <v>315</v>
      </c>
      <c r="BE22" s="109" t="s">
        <v>315</v>
      </c>
      <c r="BF22" s="438"/>
      <c r="BG22" s="110" t="s">
        <v>315</v>
      </c>
      <c r="BH22" s="109" t="s">
        <v>315</v>
      </c>
      <c r="BI22" s="439"/>
      <c r="BJ22" s="110" t="s">
        <v>315</v>
      </c>
      <c r="BK22" s="109" t="s">
        <v>315</v>
      </c>
      <c r="BL22" s="108"/>
      <c r="BM22" s="110" t="s">
        <v>315</v>
      </c>
      <c r="BN22" s="109" t="s">
        <v>315</v>
      </c>
      <c r="BO22" s="108"/>
      <c r="BP22" s="110" t="s">
        <v>315</v>
      </c>
      <c r="BQ22" s="109" t="s">
        <v>315</v>
      </c>
      <c r="BR22" s="108"/>
      <c r="BS22" s="110" t="s">
        <v>315</v>
      </c>
      <c r="BT22" s="109" t="s">
        <v>315</v>
      </c>
      <c r="BU22" s="108"/>
      <c r="BV22" s="110" t="s">
        <v>315</v>
      </c>
      <c r="BW22" s="109" t="s">
        <v>555</v>
      </c>
      <c r="BX22" s="863">
        <v>200</v>
      </c>
      <c r="BY22" s="110" t="s">
        <v>315</v>
      </c>
      <c r="BZ22" s="109" t="s">
        <v>315</v>
      </c>
      <c r="CA22" s="108"/>
      <c r="CB22" s="110" t="s">
        <v>315</v>
      </c>
      <c r="CC22" s="109" t="s">
        <v>315</v>
      </c>
      <c r="CD22" s="108"/>
      <c r="CE22" s="110" t="s">
        <v>315</v>
      </c>
      <c r="CF22" s="109" t="s">
        <v>315</v>
      </c>
      <c r="CG22" s="108"/>
      <c r="CH22" s="110" t="s">
        <v>315</v>
      </c>
      <c r="CI22" s="109" t="s">
        <v>315</v>
      </c>
      <c r="CJ22" s="108"/>
      <c r="CK22" s="110" t="s">
        <v>315</v>
      </c>
      <c r="CL22" s="109" t="s">
        <v>315</v>
      </c>
      <c r="CM22" s="108"/>
      <c r="CN22" s="110" t="s">
        <v>315</v>
      </c>
      <c r="CO22" s="109" t="s">
        <v>315</v>
      </c>
      <c r="CP22" s="108"/>
      <c r="CQ22" s="110" t="s">
        <v>441</v>
      </c>
      <c r="CR22" s="109" t="s">
        <v>315</v>
      </c>
      <c r="CS22" s="108"/>
      <c r="CT22" s="110" t="s">
        <v>315</v>
      </c>
      <c r="CU22" s="109" t="s">
        <v>315</v>
      </c>
      <c r="CV22" s="108"/>
      <c r="CW22" s="110" t="s">
        <v>315</v>
      </c>
      <c r="CX22" s="109" t="s">
        <v>315</v>
      </c>
      <c r="CY22" s="108"/>
      <c r="CZ22" s="110" t="s">
        <v>315</v>
      </c>
      <c r="DA22" s="109" t="s">
        <v>315</v>
      </c>
      <c r="DB22" s="108"/>
      <c r="DC22" s="110" t="s">
        <v>315</v>
      </c>
      <c r="DD22" s="109" t="s">
        <v>315</v>
      </c>
      <c r="DE22" s="108"/>
      <c r="DF22" s="110" t="s">
        <v>315</v>
      </c>
      <c r="DG22" s="109" t="s">
        <v>315</v>
      </c>
      <c r="DH22" s="108"/>
      <c r="DI22" s="110" t="s">
        <v>315</v>
      </c>
      <c r="DJ22" s="109" t="s">
        <v>315</v>
      </c>
      <c r="DK22" s="108"/>
      <c r="DL22" s="110" t="s">
        <v>315</v>
      </c>
      <c r="DM22" s="109" t="s">
        <v>315</v>
      </c>
      <c r="DN22" s="108"/>
      <c r="DO22" s="110" t="s">
        <v>315</v>
      </c>
      <c r="DP22" s="109" t="s">
        <v>315</v>
      </c>
      <c r="DQ22" s="108"/>
      <c r="DR22" s="110" t="s">
        <v>315</v>
      </c>
      <c r="DS22" s="109" t="s">
        <v>315</v>
      </c>
      <c r="DT22" s="108"/>
      <c r="DU22" s="110" t="s">
        <v>315</v>
      </c>
      <c r="DV22" s="109" t="s">
        <v>315</v>
      </c>
      <c r="DW22" s="108"/>
      <c r="DX22" s="110" t="s">
        <v>315</v>
      </c>
      <c r="DY22" s="109" t="s">
        <v>315</v>
      </c>
      <c r="DZ22" s="108"/>
      <c r="EA22" s="110" t="s">
        <v>315</v>
      </c>
      <c r="EB22" s="109" t="s">
        <v>315</v>
      </c>
      <c r="EC22" s="108"/>
      <c r="ED22" s="110" t="s">
        <v>315</v>
      </c>
      <c r="EE22" s="109" t="s">
        <v>315</v>
      </c>
      <c r="EF22" s="108"/>
      <c r="EG22" s="109" t="s">
        <v>315</v>
      </c>
      <c r="EH22" s="109" t="s">
        <v>315</v>
      </c>
      <c r="EI22" s="438"/>
      <c r="EJ22" s="110" t="s">
        <v>315</v>
      </c>
      <c r="EK22" s="109" t="s">
        <v>315</v>
      </c>
      <c r="EL22" s="260"/>
      <c r="EM22" s="110" t="s">
        <v>315</v>
      </c>
      <c r="EN22" s="109" t="s">
        <v>315</v>
      </c>
      <c r="EO22" s="260"/>
      <c r="EP22" s="110" t="s">
        <v>315</v>
      </c>
      <c r="EQ22" s="109" t="s">
        <v>315</v>
      </c>
      <c r="ER22" s="438"/>
      <c r="ES22" s="110" t="s">
        <v>315</v>
      </c>
      <c r="ET22" s="109" t="s">
        <v>315</v>
      </c>
      <c r="EU22" s="438"/>
      <c r="EV22" s="110" t="s">
        <v>315</v>
      </c>
      <c r="EW22" s="109" t="s">
        <v>315</v>
      </c>
      <c r="EX22" s="439"/>
      <c r="EY22" s="110" t="s">
        <v>315</v>
      </c>
      <c r="EZ22" s="109" t="s">
        <v>315</v>
      </c>
      <c r="FA22" s="108"/>
      <c r="FB22" s="110" t="s">
        <v>315</v>
      </c>
      <c r="FC22" s="109" t="s">
        <v>315</v>
      </c>
      <c r="FD22" s="108"/>
      <c r="FE22" s="110" t="s">
        <v>315</v>
      </c>
      <c r="FF22" s="109" t="s">
        <v>315</v>
      </c>
      <c r="FG22" s="108"/>
      <c r="FH22" s="110" t="s">
        <v>315</v>
      </c>
      <c r="FI22" s="109" t="s">
        <v>315</v>
      </c>
      <c r="FJ22" s="108"/>
      <c r="FK22" s="110" t="s">
        <v>315</v>
      </c>
      <c r="FL22" s="109" t="s">
        <v>315</v>
      </c>
      <c r="FM22" s="438"/>
      <c r="FN22" s="110" t="s">
        <v>315</v>
      </c>
      <c r="FO22" s="109" t="s">
        <v>315</v>
      </c>
      <c r="FP22" s="108"/>
      <c r="FQ22" s="110" t="s">
        <v>315</v>
      </c>
      <c r="FR22" s="109" t="s">
        <v>315</v>
      </c>
      <c r="FS22" s="108"/>
      <c r="FT22" s="110" t="s">
        <v>315</v>
      </c>
      <c r="FU22" s="109" t="s">
        <v>315</v>
      </c>
      <c r="FV22" s="108"/>
      <c r="FW22" s="110" t="s">
        <v>315</v>
      </c>
      <c r="FX22" s="109" t="s">
        <v>315</v>
      </c>
      <c r="FY22" s="108"/>
      <c r="FZ22" s="110" t="s">
        <v>315</v>
      </c>
      <c r="GA22" s="109" t="s">
        <v>315</v>
      </c>
      <c r="GB22" s="108"/>
      <c r="GC22" s="110" t="s">
        <v>315</v>
      </c>
      <c r="GD22" s="109" t="s">
        <v>315</v>
      </c>
      <c r="GE22" s="108"/>
      <c r="GF22" s="110" t="s">
        <v>315</v>
      </c>
      <c r="GG22" s="109" t="s">
        <v>315</v>
      </c>
      <c r="GH22" s="108"/>
      <c r="GI22" s="110" t="s">
        <v>315</v>
      </c>
      <c r="GJ22" s="109" t="s">
        <v>315</v>
      </c>
      <c r="GK22" s="108"/>
      <c r="GL22" s="110" t="s">
        <v>315</v>
      </c>
      <c r="GM22" s="109" t="s">
        <v>315</v>
      </c>
      <c r="GN22" s="108"/>
      <c r="GO22" s="110" t="s">
        <v>315</v>
      </c>
      <c r="GP22" s="109" t="s">
        <v>315</v>
      </c>
      <c r="GQ22" s="108"/>
      <c r="GR22" s="110" t="s">
        <v>315</v>
      </c>
      <c r="GS22" s="109" t="s">
        <v>315</v>
      </c>
      <c r="GT22" s="108"/>
      <c r="GU22" s="110" t="s">
        <v>315</v>
      </c>
      <c r="GV22" s="109" t="s">
        <v>315</v>
      </c>
      <c r="GW22" s="108"/>
      <c r="GX22" s="110" t="s">
        <v>315</v>
      </c>
      <c r="GY22" s="109" t="s">
        <v>315</v>
      </c>
      <c r="GZ22" s="108"/>
      <c r="HA22" s="110" t="s">
        <v>315</v>
      </c>
      <c r="HB22" s="109" t="s">
        <v>315</v>
      </c>
      <c r="HC22" s="108"/>
      <c r="HD22" s="110" t="s">
        <v>315</v>
      </c>
      <c r="HE22" s="109" t="s">
        <v>315</v>
      </c>
      <c r="HF22" s="108"/>
      <c r="HG22" s="110" t="s">
        <v>315</v>
      </c>
      <c r="HH22" s="109" t="s">
        <v>315</v>
      </c>
      <c r="HI22" s="108"/>
      <c r="HJ22" s="110" t="s">
        <v>315</v>
      </c>
      <c r="HK22" s="109" t="s">
        <v>315</v>
      </c>
      <c r="HL22" s="108"/>
      <c r="HM22" s="110" t="s">
        <v>315</v>
      </c>
      <c r="HN22" s="109" t="s">
        <v>315</v>
      </c>
      <c r="HO22" s="108"/>
      <c r="HP22" s="110" t="s">
        <v>315</v>
      </c>
      <c r="HQ22" s="109" t="s">
        <v>315</v>
      </c>
      <c r="HR22" s="108"/>
      <c r="HS22" s="110" t="s">
        <v>315</v>
      </c>
      <c r="HT22" s="109" t="s">
        <v>315</v>
      </c>
      <c r="HU22" s="108"/>
      <c r="HV22" s="109" t="s">
        <v>315</v>
      </c>
      <c r="HW22" s="109" t="s">
        <v>315</v>
      </c>
      <c r="HX22" s="438"/>
      <c r="HY22" s="110" t="s">
        <v>315</v>
      </c>
      <c r="HZ22" s="109" t="s">
        <v>315</v>
      </c>
      <c r="IA22" s="260"/>
      <c r="IB22" s="110" t="s">
        <v>315</v>
      </c>
      <c r="IC22" s="109" t="s">
        <v>315</v>
      </c>
      <c r="ID22" s="260"/>
      <c r="IE22" s="110" t="s">
        <v>315</v>
      </c>
      <c r="IF22" s="109" t="s">
        <v>315</v>
      </c>
      <c r="IG22" s="438"/>
      <c r="IH22" s="110" t="s">
        <v>315</v>
      </c>
      <c r="II22" s="109" t="s">
        <v>315</v>
      </c>
      <c r="IJ22" s="438"/>
      <c r="IK22" s="110" t="s">
        <v>315</v>
      </c>
      <c r="IL22" s="109" t="s">
        <v>315</v>
      </c>
      <c r="IM22" s="439"/>
      <c r="IN22" s="110" t="s">
        <v>315</v>
      </c>
      <c r="IO22" s="109" t="s">
        <v>315</v>
      </c>
      <c r="IP22" s="108"/>
      <c r="IQ22" s="110" t="s">
        <v>315</v>
      </c>
      <c r="IR22" s="109" t="s">
        <v>315</v>
      </c>
      <c r="IS22" s="108"/>
      <c r="IT22" s="110" t="s">
        <v>315</v>
      </c>
      <c r="IU22" s="109" t="s">
        <v>315</v>
      </c>
      <c r="IV22" s="108"/>
      <c r="IW22" s="110" t="s">
        <v>315</v>
      </c>
      <c r="IX22" s="109" t="s">
        <v>315</v>
      </c>
      <c r="IY22" s="108"/>
      <c r="IZ22" s="110" t="s">
        <v>315</v>
      </c>
      <c r="JA22" s="109" t="s">
        <v>315</v>
      </c>
      <c r="JB22" s="438"/>
      <c r="JC22" s="110" t="s">
        <v>315</v>
      </c>
      <c r="JD22" s="109" t="s">
        <v>315</v>
      </c>
      <c r="JE22" s="108"/>
      <c r="JF22" s="110" t="s">
        <v>315</v>
      </c>
      <c r="JG22" s="109" t="s">
        <v>315</v>
      </c>
      <c r="JH22" s="108"/>
      <c r="JI22" s="110" t="s">
        <v>315</v>
      </c>
      <c r="JJ22" s="109" t="s">
        <v>315</v>
      </c>
      <c r="JK22" s="108"/>
      <c r="JL22" s="110" t="s">
        <v>315</v>
      </c>
      <c r="JM22" s="109" t="s">
        <v>315</v>
      </c>
      <c r="JN22" s="108"/>
      <c r="JO22" s="110" t="s">
        <v>315</v>
      </c>
      <c r="JP22" s="109" t="s">
        <v>315</v>
      </c>
      <c r="JQ22" s="108"/>
      <c r="JR22" s="110" t="s">
        <v>315</v>
      </c>
      <c r="JS22" s="109" t="s">
        <v>315</v>
      </c>
      <c r="JT22" s="108"/>
      <c r="JU22" s="110" t="s">
        <v>315</v>
      </c>
      <c r="JV22" s="109" t="s">
        <v>315</v>
      </c>
      <c r="JW22" s="108"/>
      <c r="JX22" s="110" t="s">
        <v>315</v>
      </c>
      <c r="JY22" s="109" t="s">
        <v>315</v>
      </c>
      <c r="JZ22" s="108"/>
      <c r="KA22" s="110" t="s">
        <v>315</v>
      </c>
      <c r="KB22" s="109" t="s">
        <v>315</v>
      </c>
      <c r="KC22" s="108"/>
      <c r="KD22" s="110" t="s">
        <v>315</v>
      </c>
      <c r="KE22" s="109" t="s">
        <v>315</v>
      </c>
      <c r="KF22" s="108"/>
      <c r="KG22" s="110" t="s">
        <v>315</v>
      </c>
      <c r="KH22" s="109" t="s">
        <v>315</v>
      </c>
      <c r="KI22" s="108"/>
      <c r="KJ22" s="110" t="s">
        <v>315</v>
      </c>
      <c r="KK22" s="109" t="s">
        <v>315</v>
      </c>
      <c r="KL22" s="108"/>
      <c r="KM22" s="110" t="s">
        <v>315</v>
      </c>
      <c r="KN22" s="109" t="s">
        <v>315</v>
      </c>
      <c r="KO22" s="108"/>
      <c r="KP22" s="110" t="s">
        <v>315</v>
      </c>
      <c r="KQ22" s="109" t="s">
        <v>315</v>
      </c>
      <c r="KR22" s="108"/>
      <c r="KS22" s="110" t="s">
        <v>315</v>
      </c>
      <c r="KT22" s="109" t="s">
        <v>315</v>
      </c>
      <c r="KU22" s="108"/>
      <c r="KV22" s="110" t="s">
        <v>315</v>
      </c>
      <c r="KW22" s="109" t="s">
        <v>315</v>
      </c>
      <c r="KX22" s="108"/>
      <c r="KY22" s="110" t="s">
        <v>315</v>
      </c>
      <c r="KZ22" s="109" t="s">
        <v>315</v>
      </c>
      <c r="LA22" s="108"/>
      <c r="LB22" s="110" t="s">
        <v>315</v>
      </c>
      <c r="LC22" s="109" t="s">
        <v>315</v>
      </c>
      <c r="LD22" s="108"/>
      <c r="LE22" s="110" t="s">
        <v>315</v>
      </c>
      <c r="LF22" s="109" t="s">
        <v>315</v>
      </c>
      <c r="LG22" s="108"/>
      <c r="LH22" s="110" t="s">
        <v>315</v>
      </c>
      <c r="LI22" s="109" t="s">
        <v>315</v>
      </c>
      <c r="LJ22" s="108"/>
      <c r="LK22" s="109" t="s">
        <v>315</v>
      </c>
    </row>
    <row r="23" spans="1:323" ht="21.65" hidden="1" customHeight="1" x14ac:dyDescent="0.2">
      <c r="A23" s="120"/>
      <c r="B23" s="150">
        <v>46087.649189814816</v>
      </c>
      <c r="C23" s="541">
        <v>0</v>
      </c>
      <c r="D23" s="3" t="s">
        <v>726</v>
      </c>
      <c r="E23" s="39">
        <v>6710</v>
      </c>
      <c r="F23" s="5" t="s">
        <v>573</v>
      </c>
      <c r="G23" s="5" t="s">
        <v>548</v>
      </c>
      <c r="H23" s="5" t="s">
        <v>580</v>
      </c>
      <c r="I23" s="5" t="s">
        <v>550</v>
      </c>
      <c r="J23" s="15">
        <v>400</v>
      </c>
      <c r="K23" s="5" t="s">
        <v>915</v>
      </c>
      <c r="L23" s="5" t="s">
        <v>687</v>
      </c>
      <c r="M23" s="5" t="s">
        <v>580</v>
      </c>
      <c r="N23" s="5" t="s">
        <v>550</v>
      </c>
      <c r="O23" s="15">
        <v>2400</v>
      </c>
      <c r="P23" s="5">
        <v>0</v>
      </c>
      <c r="Q23" s="40">
        <v>400</v>
      </c>
      <c r="R23" s="557" t="s">
        <v>403</v>
      </c>
      <c r="S23" s="5" t="s">
        <v>688</v>
      </c>
      <c r="T23" s="86" t="s">
        <v>557</v>
      </c>
      <c r="U23" s="4"/>
      <c r="V23" s="5">
        <v>3</v>
      </c>
      <c r="W23" s="4">
        <v>46093</v>
      </c>
      <c r="X23" s="4">
        <v>46098</v>
      </c>
      <c r="Y23" s="4">
        <v>46098</v>
      </c>
      <c r="Z23" s="4">
        <v>46094</v>
      </c>
      <c r="AA23" s="57" t="s">
        <v>403</v>
      </c>
      <c r="AB23" s="58">
        <v>400</v>
      </c>
      <c r="AC23" s="821">
        <v>400</v>
      </c>
      <c r="AD23" s="410" t="s">
        <v>558</v>
      </c>
      <c r="AE23" s="3"/>
      <c r="AF23" s="31" t="s">
        <v>570</v>
      </c>
      <c r="AG23" s="38" t="s">
        <v>552</v>
      </c>
      <c r="AH23" s="38" t="s">
        <v>553</v>
      </c>
      <c r="AI23" s="43" t="s">
        <v>574</v>
      </c>
      <c r="AJ23" s="43" t="s">
        <v>466</v>
      </c>
      <c r="AK23" s="228" t="s">
        <v>385</v>
      </c>
      <c r="AL23" s="3"/>
      <c r="AM23" s="3"/>
      <c r="AN23" s="3"/>
      <c r="AO23" s="3"/>
      <c r="AP23" s="3"/>
      <c r="AQ23" s="43" t="s">
        <v>522</v>
      </c>
      <c r="AR23" s="521"/>
      <c r="AS23" s="109" t="s">
        <v>315</v>
      </c>
      <c r="AT23" s="438"/>
      <c r="AU23" s="110" t="s">
        <v>315</v>
      </c>
      <c r="AV23" s="109" t="s">
        <v>315</v>
      </c>
      <c r="AW23" s="260"/>
      <c r="AX23" s="110" t="s">
        <v>315</v>
      </c>
      <c r="AY23" s="109" t="s">
        <v>315</v>
      </c>
      <c r="AZ23" s="260"/>
      <c r="BA23" s="110" t="s">
        <v>315</v>
      </c>
      <c r="BB23" s="109" t="s">
        <v>315</v>
      </c>
      <c r="BC23" s="438"/>
      <c r="BD23" s="110" t="s">
        <v>315</v>
      </c>
      <c r="BE23" s="109" t="s">
        <v>315</v>
      </c>
      <c r="BF23" s="438"/>
      <c r="BG23" s="110" t="s">
        <v>315</v>
      </c>
      <c r="BH23" s="109" t="s">
        <v>315</v>
      </c>
      <c r="BI23" s="439"/>
      <c r="BJ23" s="110" t="s">
        <v>315</v>
      </c>
      <c r="BK23" s="109" t="s">
        <v>315</v>
      </c>
      <c r="BL23" s="108"/>
      <c r="BM23" s="110" t="s">
        <v>315</v>
      </c>
      <c r="BN23" s="109" t="s">
        <v>315</v>
      </c>
      <c r="BO23" s="108"/>
      <c r="BP23" s="110" t="s">
        <v>315</v>
      </c>
      <c r="BQ23" s="109" t="s">
        <v>315</v>
      </c>
      <c r="BR23" s="108"/>
      <c r="BS23" s="110" t="s">
        <v>315</v>
      </c>
      <c r="BT23" s="109" t="s">
        <v>315</v>
      </c>
      <c r="BU23" s="108"/>
      <c r="BV23" s="110" t="s">
        <v>315</v>
      </c>
      <c r="BW23" s="109" t="s">
        <v>315</v>
      </c>
      <c r="BX23" s="438"/>
      <c r="BY23" s="110" t="s">
        <v>315</v>
      </c>
      <c r="BZ23" s="109" t="s">
        <v>555</v>
      </c>
      <c r="CA23" s="108"/>
      <c r="CB23" s="110" t="s">
        <v>315</v>
      </c>
      <c r="CC23" s="109" t="s">
        <v>315</v>
      </c>
      <c r="CD23" s="762">
        <v>400</v>
      </c>
      <c r="CE23" s="110" t="s">
        <v>315</v>
      </c>
      <c r="CF23" s="109" t="s">
        <v>315</v>
      </c>
      <c r="CG23" s="108"/>
      <c r="CH23" s="110" t="s">
        <v>315</v>
      </c>
      <c r="CI23" s="109" t="s">
        <v>315</v>
      </c>
      <c r="CJ23" s="108"/>
      <c r="CK23" s="110" t="s">
        <v>315</v>
      </c>
      <c r="CL23" s="109" t="s">
        <v>315</v>
      </c>
      <c r="CM23" s="108"/>
      <c r="CN23" s="110" t="s">
        <v>315</v>
      </c>
      <c r="CO23" s="109" t="s">
        <v>315</v>
      </c>
      <c r="CP23" s="108"/>
      <c r="CQ23" s="110" t="s">
        <v>441</v>
      </c>
      <c r="CR23" s="109" t="s">
        <v>315</v>
      </c>
      <c r="CS23" s="108"/>
      <c r="CT23" s="110" t="s">
        <v>315</v>
      </c>
      <c r="CU23" s="109" t="s">
        <v>315</v>
      </c>
      <c r="CV23" s="108"/>
      <c r="CW23" s="110" t="s">
        <v>315</v>
      </c>
      <c r="CX23" s="109" t="s">
        <v>315</v>
      </c>
      <c r="CY23" s="108"/>
      <c r="CZ23" s="110" t="s">
        <v>315</v>
      </c>
      <c r="DA23" s="109" t="s">
        <v>315</v>
      </c>
      <c r="DB23" s="108"/>
      <c r="DC23" s="110" t="s">
        <v>315</v>
      </c>
      <c r="DD23" s="109" t="s">
        <v>315</v>
      </c>
      <c r="DE23" s="108"/>
      <c r="DF23" s="110" t="s">
        <v>315</v>
      </c>
      <c r="DG23" s="109" t="s">
        <v>315</v>
      </c>
      <c r="DH23" s="108"/>
      <c r="DI23" s="110" t="s">
        <v>315</v>
      </c>
      <c r="DJ23" s="109" t="s">
        <v>315</v>
      </c>
      <c r="DK23" s="108"/>
      <c r="DL23" s="110" t="s">
        <v>315</v>
      </c>
      <c r="DM23" s="109" t="s">
        <v>315</v>
      </c>
      <c r="DN23" s="108"/>
      <c r="DO23" s="110" t="s">
        <v>315</v>
      </c>
      <c r="DP23" s="109" t="s">
        <v>315</v>
      </c>
      <c r="DQ23" s="108"/>
      <c r="DR23" s="110" t="s">
        <v>315</v>
      </c>
      <c r="DS23" s="109" t="s">
        <v>315</v>
      </c>
      <c r="DT23" s="108"/>
      <c r="DU23" s="110" t="s">
        <v>315</v>
      </c>
      <c r="DV23" s="109" t="s">
        <v>315</v>
      </c>
      <c r="DW23" s="108"/>
      <c r="DX23" s="110" t="s">
        <v>315</v>
      </c>
      <c r="DY23" s="109" t="s">
        <v>315</v>
      </c>
      <c r="DZ23" s="108"/>
      <c r="EA23" s="110" t="s">
        <v>315</v>
      </c>
      <c r="EB23" s="109" t="s">
        <v>315</v>
      </c>
      <c r="EC23" s="108"/>
      <c r="ED23" s="110" t="s">
        <v>315</v>
      </c>
      <c r="EE23" s="109" t="s">
        <v>315</v>
      </c>
      <c r="EF23" s="108"/>
      <c r="EG23" s="109" t="s">
        <v>315</v>
      </c>
      <c r="EH23" s="109" t="s">
        <v>315</v>
      </c>
      <c r="EI23" s="438"/>
      <c r="EJ23" s="110" t="s">
        <v>315</v>
      </c>
      <c r="EK23" s="109" t="s">
        <v>315</v>
      </c>
      <c r="EL23" s="260"/>
      <c r="EM23" s="110" t="s">
        <v>315</v>
      </c>
      <c r="EN23" s="109" t="s">
        <v>315</v>
      </c>
      <c r="EO23" s="260"/>
      <c r="EP23" s="110" t="s">
        <v>315</v>
      </c>
      <c r="EQ23" s="109" t="s">
        <v>315</v>
      </c>
      <c r="ER23" s="438"/>
      <c r="ES23" s="110" t="s">
        <v>315</v>
      </c>
      <c r="ET23" s="109" t="s">
        <v>315</v>
      </c>
      <c r="EU23" s="438"/>
      <c r="EV23" s="110" t="s">
        <v>315</v>
      </c>
      <c r="EW23" s="109" t="s">
        <v>315</v>
      </c>
      <c r="EX23" s="439"/>
      <c r="EY23" s="110" t="s">
        <v>315</v>
      </c>
      <c r="EZ23" s="109" t="s">
        <v>315</v>
      </c>
      <c r="FA23" s="108"/>
      <c r="FB23" s="110" t="s">
        <v>315</v>
      </c>
      <c r="FC23" s="109" t="s">
        <v>315</v>
      </c>
      <c r="FD23" s="108"/>
      <c r="FE23" s="110" t="s">
        <v>315</v>
      </c>
      <c r="FF23" s="109" t="s">
        <v>315</v>
      </c>
      <c r="FG23" s="108"/>
      <c r="FH23" s="110" t="s">
        <v>315</v>
      </c>
      <c r="FI23" s="109" t="s">
        <v>315</v>
      </c>
      <c r="FJ23" s="108"/>
      <c r="FK23" s="110" t="s">
        <v>315</v>
      </c>
      <c r="FL23" s="109" t="s">
        <v>315</v>
      </c>
      <c r="FM23" s="438"/>
      <c r="FN23" s="110" t="s">
        <v>315</v>
      </c>
      <c r="FO23" s="109" t="s">
        <v>315</v>
      </c>
      <c r="FP23" s="108"/>
      <c r="FQ23" s="110" t="s">
        <v>315</v>
      </c>
      <c r="FR23" s="109" t="s">
        <v>315</v>
      </c>
      <c r="FS23" s="108"/>
      <c r="FT23" s="110" t="s">
        <v>315</v>
      </c>
      <c r="FU23" s="109" t="s">
        <v>315</v>
      </c>
      <c r="FV23" s="108"/>
      <c r="FW23" s="110" t="s">
        <v>315</v>
      </c>
      <c r="FX23" s="109" t="s">
        <v>315</v>
      </c>
      <c r="FY23" s="108"/>
      <c r="FZ23" s="110" t="s">
        <v>315</v>
      </c>
      <c r="GA23" s="109" t="s">
        <v>315</v>
      </c>
      <c r="GB23" s="108"/>
      <c r="GC23" s="110" t="s">
        <v>315</v>
      </c>
      <c r="GD23" s="109" t="s">
        <v>315</v>
      </c>
      <c r="GE23" s="108"/>
      <c r="GF23" s="110" t="s">
        <v>315</v>
      </c>
      <c r="GG23" s="109" t="s">
        <v>315</v>
      </c>
      <c r="GH23" s="108"/>
      <c r="GI23" s="110" t="s">
        <v>315</v>
      </c>
      <c r="GJ23" s="109" t="s">
        <v>315</v>
      </c>
      <c r="GK23" s="108"/>
      <c r="GL23" s="110" t="s">
        <v>315</v>
      </c>
      <c r="GM23" s="109" t="s">
        <v>315</v>
      </c>
      <c r="GN23" s="108"/>
      <c r="GO23" s="110" t="s">
        <v>315</v>
      </c>
      <c r="GP23" s="109" t="s">
        <v>315</v>
      </c>
      <c r="GQ23" s="108"/>
      <c r="GR23" s="110" t="s">
        <v>315</v>
      </c>
      <c r="GS23" s="109" t="s">
        <v>315</v>
      </c>
      <c r="GT23" s="108"/>
      <c r="GU23" s="110" t="s">
        <v>315</v>
      </c>
      <c r="GV23" s="109" t="s">
        <v>315</v>
      </c>
      <c r="GW23" s="108"/>
      <c r="GX23" s="110" t="s">
        <v>315</v>
      </c>
      <c r="GY23" s="109" t="s">
        <v>315</v>
      </c>
      <c r="GZ23" s="108"/>
      <c r="HA23" s="110" t="s">
        <v>315</v>
      </c>
      <c r="HB23" s="109" t="s">
        <v>315</v>
      </c>
      <c r="HC23" s="108"/>
      <c r="HD23" s="110" t="s">
        <v>315</v>
      </c>
      <c r="HE23" s="109" t="s">
        <v>315</v>
      </c>
      <c r="HF23" s="108"/>
      <c r="HG23" s="110" t="s">
        <v>315</v>
      </c>
      <c r="HH23" s="109" t="s">
        <v>315</v>
      </c>
      <c r="HI23" s="108"/>
      <c r="HJ23" s="110" t="s">
        <v>315</v>
      </c>
      <c r="HK23" s="109" t="s">
        <v>315</v>
      </c>
      <c r="HL23" s="108"/>
      <c r="HM23" s="110" t="s">
        <v>315</v>
      </c>
      <c r="HN23" s="109" t="s">
        <v>315</v>
      </c>
      <c r="HO23" s="108"/>
      <c r="HP23" s="110" t="s">
        <v>315</v>
      </c>
      <c r="HQ23" s="109" t="s">
        <v>315</v>
      </c>
      <c r="HR23" s="108"/>
      <c r="HS23" s="110" t="s">
        <v>315</v>
      </c>
      <c r="HT23" s="109" t="s">
        <v>315</v>
      </c>
      <c r="HU23" s="108"/>
      <c r="HV23" s="109" t="s">
        <v>315</v>
      </c>
      <c r="HW23" s="109" t="s">
        <v>315</v>
      </c>
      <c r="HX23" s="438"/>
      <c r="HY23" s="110" t="s">
        <v>315</v>
      </c>
      <c r="HZ23" s="109" t="s">
        <v>315</v>
      </c>
      <c r="IA23" s="260"/>
      <c r="IB23" s="110" t="s">
        <v>315</v>
      </c>
      <c r="IC23" s="109" t="s">
        <v>315</v>
      </c>
      <c r="ID23" s="260"/>
      <c r="IE23" s="110" t="s">
        <v>315</v>
      </c>
      <c r="IF23" s="109" t="s">
        <v>315</v>
      </c>
      <c r="IG23" s="438"/>
      <c r="IH23" s="110" t="s">
        <v>315</v>
      </c>
      <c r="II23" s="109" t="s">
        <v>315</v>
      </c>
      <c r="IJ23" s="438"/>
      <c r="IK23" s="110" t="s">
        <v>315</v>
      </c>
      <c r="IL23" s="109" t="s">
        <v>315</v>
      </c>
      <c r="IM23" s="439"/>
      <c r="IN23" s="110" t="s">
        <v>315</v>
      </c>
      <c r="IO23" s="109" t="s">
        <v>315</v>
      </c>
      <c r="IP23" s="108"/>
      <c r="IQ23" s="110" t="s">
        <v>315</v>
      </c>
      <c r="IR23" s="109" t="s">
        <v>315</v>
      </c>
      <c r="IS23" s="108"/>
      <c r="IT23" s="110" t="s">
        <v>315</v>
      </c>
      <c r="IU23" s="109" t="s">
        <v>315</v>
      </c>
      <c r="IV23" s="108"/>
      <c r="IW23" s="110" t="s">
        <v>315</v>
      </c>
      <c r="IX23" s="109" t="s">
        <v>315</v>
      </c>
      <c r="IY23" s="108"/>
      <c r="IZ23" s="110" t="s">
        <v>315</v>
      </c>
      <c r="JA23" s="109" t="s">
        <v>315</v>
      </c>
      <c r="JB23" s="438"/>
      <c r="JC23" s="110" t="s">
        <v>315</v>
      </c>
      <c r="JD23" s="109" t="s">
        <v>315</v>
      </c>
      <c r="JE23" s="108"/>
      <c r="JF23" s="110" t="s">
        <v>315</v>
      </c>
      <c r="JG23" s="109" t="s">
        <v>315</v>
      </c>
      <c r="JH23" s="108"/>
      <c r="JI23" s="110" t="s">
        <v>315</v>
      </c>
      <c r="JJ23" s="109" t="s">
        <v>315</v>
      </c>
      <c r="JK23" s="108"/>
      <c r="JL23" s="110" t="s">
        <v>315</v>
      </c>
      <c r="JM23" s="109" t="s">
        <v>315</v>
      </c>
      <c r="JN23" s="108"/>
      <c r="JO23" s="110" t="s">
        <v>315</v>
      </c>
      <c r="JP23" s="109" t="s">
        <v>315</v>
      </c>
      <c r="JQ23" s="108"/>
      <c r="JR23" s="110" t="s">
        <v>315</v>
      </c>
      <c r="JS23" s="109" t="s">
        <v>315</v>
      </c>
      <c r="JT23" s="108"/>
      <c r="JU23" s="110" t="s">
        <v>315</v>
      </c>
      <c r="JV23" s="109" t="s">
        <v>315</v>
      </c>
      <c r="JW23" s="108"/>
      <c r="JX23" s="110" t="s">
        <v>315</v>
      </c>
      <c r="JY23" s="109" t="s">
        <v>315</v>
      </c>
      <c r="JZ23" s="108"/>
      <c r="KA23" s="110" t="s">
        <v>315</v>
      </c>
      <c r="KB23" s="109" t="s">
        <v>315</v>
      </c>
      <c r="KC23" s="108"/>
      <c r="KD23" s="110" t="s">
        <v>315</v>
      </c>
      <c r="KE23" s="109" t="s">
        <v>315</v>
      </c>
      <c r="KF23" s="108"/>
      <c r="KG23" s="110" t="s">
        <v>315</v>
      </c>
      <c r="KH23" s="109" t="s">
        <v>315</v>
      </c>
      <c r="KI23" s="108"/>
      <c r="KJ23" s="110" t="s">
        <v>315</v>
      </c>
      <c r="KK23" s="109" t="s">
        <v>315</v>
      </c>
      <c r="KL23" s="108"/>
      <c r="KM23" s="110" t="s">
        <v>315</v>
      </c>
      <c r="KN23" s="109" t="s">
        <v>315</v>
      </c>
      <c r="KO23" s="108"/>
      <c r="KP23" s="110" t="s">
        <v>315</v>
      </c>
      <c r="KQ23" s="109" t="s">
        <v>315</v>
      </c>
      <c r="KR23" s="108"/>
      <c r="KS23" s="110" t="s">
        <v>315</v>
      </c>
      <c r="KT23" s="109" t="s">
        <v>315</v>
      </c>
      <c r="KU23" s="108"/>
      <c r="KV23" s="110" t="s">
        <v>315</v>
      </c>
      <c r="KW23" s="109" t="s">
        <v>315</v>
      </c>
      <c r="KX23" s="108"/>
      <c r="KY23" s="110" t="s">
        <v>315</v>
      </c>
      <c r="KZ23" s="109" t="s">
        <v>315</v>
      </c>
      <c r="LA23" s="108"/>
      <c r="LB23" s="110" t="s">
        <v>315</v>
      </c>
      <c r="LC23" s="109" t="s">
        <v>315</v>
      </c>
      <c r="LD23" s="108"/>
      <c r="LE23" s="110" t="s">
        <v>315</v>
      </c>
      <c r="LF23" s="109" t="s">
        <v>315</v>
      </c>
      <c r="LG23" s="108"/>
      <c r="LH23" s="110" t="s">
        <v>315</v>
      </c>
      <c r="LI23" s="109" t="s">
        <v>315</v>
      </c>
      <c r="LJ23" s="108"/>
      <c r="LK23" s="109" t="s">
        <v>315</v>
      </c>
    </row>
    <row r="24" spans="1:323" ht="21.65" hidden="1" customHeight="1" x14ac:dyDescent="0.2">
      <c r="A24" s="120"/>
      <c r="B24" s="150">
        <v>46091.393657407411</v>
      </c>
      <c r="C24" s="541">
        <v>0</v>
      </c>
      <c r="D24" s="3" t="s">
        <v>738</v>
      </c>
      <c r="E24" s="39" t="s">
        <v>576</v>
      </c>
      <c r="F24" s="5" t="s">
        <v>912</v>
      </c>
      <c r="G24" s="5" t="s">
        <v>913</v>
      </c>
      <c r="H24" s="5" t="s">
        <v>556</v>
      </c>
      <c r="I24" s="5" t="s">
        <v>466</v>
      </c>
      <c r="J24" s="15">
        <v>500</v>
      </c>
      <c r="K24" s="5" t="s">
        <v>916</v>
      </c>
      <c r="L24" s="5" t="s">
        <v>913</v>
      </c>
      <c r="M24" s="5" t="s">
        <v>556</v>
      </c>
      <c r="N24" s="5" t="s">
        <v>466</v>
      </c>
      <c r="O24" s="15">
        <v>475</v>
      </c>
      <c r="P24" s="5">
        <v>0</v>
      </c>
      <c r="Q24" s="40">
        <v>500</v>
      </c>
      <c r="R24" s="557" t="s">
        <v>403</v>
      </c>
      <c r="S24" s="5" t="s">
        <v>910</v>
      </c>
      <c r="T24" s="86" t="s">
        <v>551</v>
      </c>
      <c r="U24" s="4"/>
      <c r="V24" s="5">
        <v>3</v>
      </c>
      <c r="W24" s="4">
        <v>46094</v>
      </c>
      <c r="X24" s="4">
        <v>46099</v>
      </c>
      <c r="Y24" s="4">
        <v>46099</v>
      </c>
      <c r="Z24" s="4">
        <v>46094</v>
      </c>
      <c r="AA24" s="57" t="s">
        <v>403</v>
      </c>
      <c r="AB24" s="58">
        <v>500</v>
      </c>
      <c r="AC24" s="821">
        <v>500</v>
      </c>
      <c r="AD24" s="410" t="s">
        <v>917</v>
      </c>
      <c r="AE24" s="3"/>
      <c r="AF24" s="31" t="s">
        <v>570</v>
      </c>
      <c r="AG24" s="38" t="s">
        <v>552</v>
      </c>
      <c r="AH24" s="38" t="s">
        <v>565</v>
      </c>
      <c r="AI24" s="43">
        <v>0</v>
      </c>
      <c r="AJ24" s="43" t="s">
        <v>466</v>
      </c>
      <c r="AK24" s="228" t="s">
        <v>385</v>
      </c>
      <c r="AL24" s="3"/>
      <c r="AM24" s="3"/>
      <c r="AN24" s="3"/>
      <c r="AO24" s="3"/>
      <c r="AP24" s="3"/>
      <c r="AQ24" s="43" t="s">
        <v>522</v>
      </c>
      <c r="AR24" s="521"/>
      <c r="AS24" s="109" t="s">
        <v>315</v>
      </c>
      <c r="AT24" s="438"/>
      <c r="AU24" s="110" t="s">
        <v>315</v>
      </c>
      <c r="AV24" s="109" t="s">
        <v>315</v>
      </c>
      <c r="AW24" s="260"/>
      <c r="AX24" s="110" t="s">
        <v>315</v>
      </c>
      <c r="AY24" s="109" t="s">
        <v>315</v>
      </c>
      <c r="AZ24" s="260"/>
      <c r="BA24" s="110" t="s">
        <v>315</v>
      </c>
      <c r="BB24" s="109" t="s">
        <v>315</v>
      </c>
      <c r="BC24" s="438"/>
      <c r="BD24" s="110" t="s">
        <v>315</v>
      </c>
      <c r="BE24" s="109" t="s">
        <v>315</v>
      </c>
      <c r="BF24" s="438"/>
      <c r="BG24" s="110" t="s">
        <v>315</v>
      </c>
      <c r="BH24" s="109" t="s">
        <v>315</v>
      </c>
      <c r="BI24" s="439"/>
      <c r="BJ24" s="110" t="s">
        <v>315</v>
      </c>
      <c r="BK24" s="109" t="s">
        <v>315</v>
      </c>
      <c r="BL24" s="108"/>
      <c r="BM24" s="110" t="s">
        <v>315</v>
      </c>
      <c r="BN24" s="109" t="s">
        <v>315</v>
      </c>
      <c r="BO24" s="108"/>
      <c r="BP24" s="110" t="s">
        <v>315</v>
      </c>
      <c r="BQ24" s="109" t="s">
        <v>315</v>
      </c>
      <c r="BR24" s="108"/>
      <c r="BS24" s="110" t="s">
        <v>315</v>
      </c>
      <c r="BT24" s="109" t="s">
        <v>315</v>
      </c>
      <c r="BU24" s="108"/>
      <c r="BV24" s="110" t="s">
        <v>315</v>
      </c>
      <c r="BW24" s="109" t="s">
        <v>315</v>
      </c>
      <c r="BX24" s="438"/>
      <c r="BY24" s="110" t="s">
        <v>315</v>
      </c>
      <c r="BZ24" s="109" t="s">
        <v>315</v>
      </c>
      <c r="CA24" s="108"/>
      <c r="CB24" s="110" t="s">
        <v>315</v>
      </c>
      <c r="CC24" s="109" t="s">
        <v>555</v>
      </c>
      <c r="CD24" s="762">
        <v>500</v>
      </c>
      <c r="CE24" s="110" t="s">
        <v>315</v>
      </c>
      <c r="CF24" s="109" t="s">
        <v>315</v>
      </c>
      <c r="CG24" s="108"/>
      <c r="CH24" s="110" t="s">
        <v>315</v>
      </c>
      <c r="CI24" s="109" t="s">
        <v>315</v>
      </c>
      <c r="CJ24" s="108"/>
      <c r="CK24" s="110" t="s">
        <v>315</v>
      </c>
      <c r="CL24" s="109" t="s">
        <v>315</v>
      </c>
      <c r="CM24" s="108"/>
      <c r="CN24" s="110" t="s">
        <v>315</v>
      </c>
      <c r="CO24" s="109" t="s">
        <v>315</v>
      </c>
      <c r="CP24" s="108"/>
      <c r="CQ24" s="110" t="s">
        <v>315</v>
      </c>
      <c r="CR24" s="109" t="s">
        <v>315</v>
      </c>
      <c r="CS24" s="108"/>
      <c r="CT24" s="110" t="s">
        <v>441</v>
      </c>
      <c r="CU24" s="109" t="s">
        <v>315</v>
      </c>
      <c r="CV24" s="108"/>
      <c r="CW24" s="110" t="s">
        <v>315</v>
      </c>
      <c r="CX24" s="109" t="s">
        <v>315</v>
      </c>
      <c r="CY24" s="108"/>
      <c r="CZ24" s="110" t="s">
        <v>315</v>
      </c>
      <c r="DA24" s="109" t="s">
        <v>315</v>
      </c>
      <c r="DB24" s="108"/>
      <c r="DC24" s="110" t="s">
        <v>315</v>
      </c>
      <c r="DD24" s="109" t="s">
        <v>315</v>
      </c>
      <c r="DE24" s="108"/>
      <c r="DF24" s="110" t="s">
        <v>315</v>
      </c>
      <c r="DG24" s="109" t="s">
        <v>315</v>
      </c>
      <c r="DH24" s="108"/>
      <c r="DI24" s="110" t="s">
        <v>315</v>
      </c>
      <c r="DJ24" s="109" t="s">
        <v>315</v>
      </c>
      <c r="DK24" s="108"/>
      <c r="DL24" s="110" t="s">
        <v>315</v>
      </c>
      <c r="DM24" s="109" t="s">
        <v>315</v>
      </c>
      <c r="DN24" s="108"/>
      <c r="DO24" s="110" t="s">
        <v>315</v>
      </c>
      <c r="DP24" s="109" t="s">
        <v>315</v>
      </c>
      <c r="DQ24" s="108"/>
      <c r="DR24" s="110" t="s">
        <v>315</v>
      </c>
      <c r="DS24" s="109" t="s">
        <v>315</v>
      </c>
      <c r="DT24" s="108"/>
      <c r="DU24" s="110" t="s">
        <v>315</v>
      </c>
      <c r="DV24" s="109" t="s">
        <v>315</v>
      </c>
      <c r="DW24" s="108"/>
      <c r="DX24" s="110" t="s">
        <v>315</v>
      </c>
      <c r="DY24" s="109" t="s">
        <v>315</v>
      </c>
      <c r="DZ24" s="108"/>
      <c r="EA24" s="110" t="s">
        <v>315</v>
      </c>
      <c r="EB24" s="109" t="s">
        <v>315</v>
      </c>
      <c r="EC24" s="108"/>
      <c r="ED24" s="110" t="s">
        <v>315</v>
      </c>
      <c r="EE24" s="109" t="s">
        <v>315</v>
      </c>
      <c r="EF24" s="108"/>
      <c r="EG24" s="109" t="s">
        <v>315</v>
      </c>
      <c r="EH24" s="109" t="s">
        <v>315</v>
      </c>
      <c r="EI24" s="438"/>
      <c r="EJ24" s="110" t="s">
        <v>315</v>
      </c>
      <c r="EK24" s="109" t="s">
        <v>315</v>
      </c>
      <c r="EL24" s="260"/>
      <c r="EM24" s="110" t="s">
        <v>315</v>
      </c>
      <c r="EN24" s="109" t="s">
        <v>315</v>
      </c>
      <c r="EO24" s="260"/>
      <c r="EP24" s="110" t="s">
        <v>315</v>
      </c>
      <c r="EQ24" s="109" t="s">
        <v>315</v>
      </c>
      <c r="ER24" s="438"/>
      <c r="ES24" s="110" t="s">
        <v>315</v>
      </c>
      <c r="ET24" s="109" t="s">
        <v>315</v>
      </c>
      <c r="EU24" s="438"/>
      <c r="EV24" s="110" t="s">
        <v>315</v>
      </c>
      <c r="EW24" s="109" t="s">
        <v>315</v>
      </c>
      <c r="EX24" s="439"/>
      <c r="EY24" s="110" t="s">
        <v>315</v>
      </c>
      <c r="EZ24" s="109" t="s">
        <v>315</v>
      </c>
      <c r="FA24" s="108"/>
      <c r="FB24" s="110" t="s">
        <v>315</v>
      </c>
      <c r="FC24" s="109" t="s">
        <v>315</v>
      </c>
      <c r="FD24" s="108"/>
      <c r="FE24" s="110" t="s">
        <v>315</v>
      </c>
      <c r="FF24" s="109" t="s">
        <v>315</v>
      </c>
      <c r="FG24" s="108"/>
      <c r="FH24" s="110" t="s">
        <v>315</v>
      </c>
      <c r="FI24" s="109" t="s">
        <v>315</v>
      </c>
      <c r="FJ24" s="108"/>
      <c r="FK24" s="110" t="s">
        <v>315</v>
      </c>
      <c r="FL24" s="109" t="s">
        <v>315</v>
      </c>
      <c r="FM24" s="438"/>
      <c r="FN24" s="110" t="s">
        <v>315</v>
      </c>
      <c r="FO24" s="109" t="s">
        <v>315</v>
      </c>
      <c r="FP24" s="108"/>
      <c r="FQ24" s="110" t="s">
        <v>315</v>
      </c>
      <c r="FR24" s="109" t="s">
        <v>315</v>
      </c>
      <c r="FS24" s="108"/>
      <c r="FT24" s="110" t="s">
        <v>315</v>
      </c>
      <c r="FU24" s="109" t="s">
        <v>315</v>
      </c>
      <c r="FV24" s="108"/>
      <c r="FW24" s="110" t="s">
        <v>315</v>
      </c>
      <c r="FX24" s="109" t="s">
        <v>315</v>
      </c>
      <c r="FY24" s="108"/>
      <c r="FZ24" s="110" t="s">
        <v>315</v>
      </c>
      <c r="GA24" s="109" t="s">
        <v>315</v>
      </c>
      <c r="GB24" s="108"/>
      <c r="GC24" s="110" t="s">
        <v>315</v>
      </c>
      <c r="GD24" s="109" t="s">
        <v>315</v>
      </c>
      <c r="GE24" s="108"/>
      <c r="GF24" s="110" t="s">
        <v>315</v>
      </c>
      <c r="GG24" s="109" t="s">
        <v>315</v>
      </c>
      <c r="GH24" s="108"/>
      <c r="GI24" s="110" t="s">
        <v>315</v>
      </c>
      <c r="GJ24" s="109" t="s">
        <v>315</v>
      </c>
      <c r="GK24" s="108"/>
      <c r="GL24" s="110" t="s">
        <v>315</v>
      </c>
      <c r="GM24" s="109" t="s">
        <v>315</v>
      </c>
      <c r="GN24" s="108"/>
      <c r="GO24" s="110" t="s">
        <v>315</v>
      </c>
      <c r="GP24" s="109" t="s">
        <v>315</v>
      </c>
      <c r="GQ24" s="108"/>
      <c r="GR24" s="110" t="s">
        <v>315</v>
      </c>
      <c r="GS24" s="109" t="s">
        <v>315</v>
      </c>
      <c r="GT24" s="108"/>
      <c r="GU24" s="110" t="s">
        <v>315</v>
      </c>
      <c r="GV24" s="109" t="s">
        <v>315</v>
      </c>
      <c r="GW24" s="108"/>
      <c r="GX24" s="110" t="s">
        <v>315</v>
      </c>
      <c r="GY24" s="109" t="s">
        <v>315</v>
      </c>
      <c r="GZ24" s="108"/>
      <c r="HA24" s="110" t="s">
        <v>315</v>
      </c>
      <c r="HB24" s="109" t="s">
        <v>315</v>
      </c>
      <c r="HC24" s="108"/>
      <c r="HD24" s="110" t="s">
        <v>315</v>
      </c>
      <c r="HE24" s="109" t="s">
        <v>315</v>
      </c>
      <c r="HF24" s="108"/>
      <c r="HG24" s="110" t="s">
        <v>315</v>
      </c>
      <c r="HH24" s="109" t="s">
        <v>315</v>
      </c>
      <c r="HI24" s="108"/>
      <c r="HJ24" s="110" t="s">
        <v>315</v>
      </c>
      <c r="HK24" s="109" t="s">
        <v>315</v>
      </c>
      <c r="HL24" s="108"/>
      <c r="HM24" s="110" t="s">
        <v>315</v>
      </c>
      <c r="HN24" s="109" t="s">
        <v>315</v>
      </c>
      <c r="HO24" s="108"/>
      <c r="HP24" s="110" t="s">
        <v>315</v>
      </c>
      <c r="HQ24" s="109" t="s">
        <v>315</v>
      </c>
      <c r="HR24" s="108"/>
      <c r="HS24" s="110" t="s">
        <v>315</v>
      </c>
      <c r="HT24" s="109" t="s">
        <v>315</v>
      </c>
      <c r="HU24" s="108"/>
      <c r="HV24" s="109" t="s">
        <v>315</v>
      </c>
      <c r="HW24" s="109" t="s">
        <v>315</v>
      </c>
      <c r="HX24" s="438"/>
      <c r="HY24" s="110" t="s">
        <v>315</v>
      </c>
      <c r="HZ24" s="109" t="s">
        <v>315</v>
      </c>
      <c r="IA24" s="260"/>
      <c r="IB24" s="110" t="s">
        <v>315</v>
      </c>
      <c r="IC24" s="109" t="s">
        <v>315</v>
      </c>
      <c r="ID24" s="260"/>
      <c r="IE24" s="110" t="s">
        <v>315</v>
      </c>
      <c r="IF24" s="109" t="s">
        <v>315</v>
      </c>
      <c r="IG24" s="438"/>
      <c r="IH24" s="110" t="s">
        <v>315</v>
      </c>
      <c r="II24" s="109" t="s">
        <v>315</v>
      </c>
      <c r="IJ24" s="438"/>
      <c r="IK24" s="110" t="s">
        <v>315</v>
      </c>
      <c r="IL24" s="109" t="s">
        <v>315</v>
      </c>
      <c r="IM24" s="439"/>
      <c r="IN24" s="110" t="s">
        <v>315</v>
      </c>
      <c r="IO24" s="109" t="s">
        <v>315</v>
      </c>
      <c r="IP24" s="108"/>
      <c r="IQ24" s="110" t="s">
        <v>315</v>
      </c>
      <c r="IR24" s="109" t="s">
        <v>315</v>
      </c>
      <c r="IS24" s="108"/>
      <c r="IT24" s="110" t="s">
        <v>315</v>
      </c>
      <c r="IU24" s="109" t="s">
        <v>315</v>
      </c>
      <c r="IV24" s="108"/>
      <c r="IW24" s="110" t="s">
        <v>315</v>
      </c>
      <c r="IX24" s="109" t="s">
        <v>315</v>
      </c>
      <c r="IY24" s="108"/>
      <c r="IZ24" s="110" t="s">
        <v>315</v>
      </c>
      <c r="JA24" s="109" t="s">
        <v>315</v>
      </c>
      <c r="JB24" s="438"/>
      <c r="JC24" s="110" t="s">
        <v>315</v>
      </c>
      <c r="JD24" s="109" t="s">
        <v>315</v>
      </c>
      <c r="JE24" s="108"/>
      <c r="JF24" s="110" t="s">
        <v>315</v>
      </c>
      <c r="JG24" s="109" t="s">
        <v>315</v>
      </c>
      <c r="JH24" s="108"/>
      <c r="JI24" s="110" t="s">
        <v>315</v>
      </c>
      <c r="JJ24" s="109" t="s">
        <v>315</v>
      </c>
      <c r="JK24" s="108"/>
      <c r="JL24" s="110" t="s">
        <v>315</v>
      </c>
      <c r="JM24" s="109" t="s">
        <v>315</v>
      </c>
      <c r="JN24" s="108"/>
      <c r="JO24" s="110" t="s">
        <v>315</v>
      </c>
      <c r="JP24" s="109" t="s">
        <v>315</v>
      </c>
      <c r="JQ24" s="108"/>
      <c r="JR24" s="110" t="s">
        <v>315</v>
      </c>
      <c r="JS24" s="109" t="s">
        <v>315</v>
      </c>
      <c r="JT24" s="108"/>
      <c r="JU24" s="110" t="s">
        <v>315</v>
      </c>
      <c r="JV24" s="109" t="s">
        <v>315</v>
      </c>
      <c r="JW24" s="108"/>
      <c r="JX24" s="110" t="s">
        <v>315</v>
      </c>
      <c r="JY24" s="109" t="s">
        <v>315</v>
      </c>
      <c r="JZ24" s="108"/>
      <c r="KA24" s="110" t="s">
        <v>315</v>
      </c>
      <c r="KB24" s="109" t="s">
        <v>315</v>
      </c>
      <c r="KC24" s="108"/>
      <c r="KD24" s="110" t="s">
        <v>315</v>
      </c>
      <c r="KE24" s="109" t="s">
        <v>315</v>
      </c>
      <c r="KF24" s="108"/>
      <c r="KG24" s="110" t="s">
        <v>315</v>
      </c>
      <c r="KH24" s="109" t="s">
        <v>315</v>
      </c>
      <c r="KI24" s="108"/>
      <c r="KJ24" s="110" t="s">
        <v>315</v>
      </c>
      <c r="KK24" s="109" t="s">
        <v>315</v>
      </c>
      <c r="KL24" s="108"/>
      <c r="KM24" s="110" t="s">
        <v>315</v>
      </c>
      <c r="KN24" s="109" t="s">
        <v>315</v>
      </c>
      <c r="KO24" s="108"/>
      <c r="KP24" s="110" t="s">
        <v>315</v>
      </c>
      <c r="KQ24" s="109" t="s">
        <v>315</v>
      </c>
      <c r="KR24" s="108"/>
      <c r="KS24" s="110" t="s">
        <v>315</v>
      </c>
      <c r="KT24" s="109" t="s">
        <v>315</v>
      </c>
      <c r="KU24" s="108"/>
      <c r="KV24" s="110" t="s">
        <v>315</v>
      </c>
      <c r="KW24" s="109" t="s">
        <v>315</v>
      </c>
      <c r="KX24" s="108"/>
      <c r="KY24" s="110" t="s">
        <v>315</v>
      </c>
      <c r="KZ24" s="109" t="s">
        <v>315</v>
      </c>
      <c r="LA24" s="108"/>
      <c r="LB24" s="110" t="s">
        <v>315</v>
      </c>
      <c r="LC24" s="109" t="s">
        <v>315</v>
      </c>
      <c r="LD24" s="108"/>
      <c r="LE24" s="110" t="s">
        <v>315</v>
      </c>
      <c r="LF24" s="109" t="s">
        <v>315</v>
      </c>
      <c r="LG24" s="108"/>
      <c r="LH24" s="110" t="s">
        <v>315</v>
      </c>
      <c r="LI24" s="109" t="s">
        <v>315</v>
      </c>
      <c r="LJ24" s="108"/>
      <c r="LK24" s="109" t="s">
        <v>315</v>
      </c>
    </row>
    <row r="25" spans="1:323" ht="21.65" hidden="1" customHeight="1" x14ac:dyDescent="0.2">
      <c r="A25" s="120"/>
      <c r="B25" s="150">
        <v>46080.643229166664</v>
      </c>
      <c r="C25" s="541">
        <v>0</v>
      </c>
      <c r="D25" s="3" t="s">
        <v>655</v>
      </c>
      <c r="E25" s="39">
        <v>6710</v>
      </c>
      <c r="F25" s="5" t="s">
        <v>573</v>
      </c>
      <c r="G25" s="5" t="s">
        <v>548</v>
      </c>
      <c r="H25" s="5" t="s">
        <v>575</v>
      </c>
      <c r="I25" s="5" t="s">
        <v>550</v>
      </c>
      <c r="J25" s="15">
        <v>600</v>
      </c>
      <c r="K25" s="5" t="s">
        <v>918</v>
      </c>
      <c r="L25" s="5" t="s">
        <v>685</v>
      </c>
      <c r="M25" s="5" t="s">
        <v>575</v>
      </c>
      <c r="N25" s="5" t="s">
        <v>550</v>
      </c>
      <c r="O25" s="15">
        <v>2400</v>
      </c>
      <c r="P25" s="5">
        <v>0</v>
      </c>
      <c r="Q25" s="40">
        <v>600</v>
      </c>
      <c r="R25" s="557" t="s">
        <v>403</v>
      </c>
      <c r="S25" s="5" t="s">
        <v>688</v>
      </c>
      <c r="T25" s="86" t="s">
        <v>557</v>
      </c>
      <c r="U25" s="4"/>
      <c r="V25" s="5">
        <v>3</v>
      </c>
      <c r="W25" s="4">
        <v>46086</v>
      </c>
      <c r="X25" s="4">
        <v>46100</v>
      </c>
      <c r="Y25" s="4">
        <v>46100</v>
      </c>
      <c r="Z25" s="4">
        <v>46086</v>
      </c>
      <c r="AA25" s="57" t="s">
        <v>403</v>
      </c>
      <c r="AB25" s="58">
        <v>600</v>
      </c>
      <c r="AC25" s="821">
        <v>600</v>
      </c>
      <c r="AD25" s="410" t="s">
        <v>558</v>
      </c>
      <c r="AE25" s="3"/>
      <c r="AF25" s="31" t="s">
        <v>570</v>
      </c>
      <c r="AG25" s="38" t="s">
        <v>552</v>
      </c>
      <c r="AH25" s="38" t="s">
        <v>553</v>
      </c>
      <c r="AI25" s="43" t="s">
        <v>574</v>
      </c>
      <c r="AJ25" s="43" t="s">
        <v>466</v>
      </c>
      <c r="AK25" s="228" t="s">
        <v>385</v>
      </c>
      <c r="AL25" s="3"/>
      <c r="AM25" s="3"/>
      <c r="AN25" s="3"/>
      <c r="AO25" s="3"/>
      <c r="AP25" s="3"/>
      <c r="AQ25" s="43" t="s">
        <v>522</v>
      </c>
      <c r="AR25" s="521"/>
      <c r="AS25" s="109" t="s">
        <v>315</v>
      </c>
      <c r="AT25" s="438"/>
      <c r="AU25" s="110" t="s">
        <v>315</v>
      </c>
      <c r="AV25" s="109" t="s">
        <v>315</v>
      </c>
      <c r="AW25" s="260"/>
      <c r="AX25" s="110" t="s">
        <v>315</v>
      </c>
      <c r="AY25" s="109" t="s">
        <v>315</v>
      </c>
      <c r="AZ25" s="260"/>
      <c r="BA25" s="110" t="s">
        <v>315</v>
      </c>
      <c r="BB25" s="109" t="s">
        <v>315</v>
      </c>
      <c r="BC25" s="438"/>
      <c r="BD25" s="110" t="s">
        <v>315</v>
      </c>
      <c r="BE25" s="109" t="s">
        <v>555</v>
      </c>
      <c r="BF25" s="863">
        <v>600</v>
      </c>
      <c r="BG25" s="110" t="s">
        <v>315</v>
      </c>
      <c r="BH25" s="109" t="s">
        <v>315</v>
      </c>
      <c r="BI25" s="439"/>
      <c r="BJ25" s="110" t="s">
        <v>315</v>
      </c>
      <c r="BK25" s="109" t="s">
        <v>315</v>
      </c>
      <c r="BL25" s="108"/>
      <c r="BM25" s="110" t="s">
        <v>315</v>
      </c>
      <c r="BN25" s="109" t="s">
        <v>315</v>
      </c>
      <c r="BO25" s="108"/>
      <c r="BP25" s="110" t="s">
        <v>315</v>
      </c>
      <c r="BQ25" s="109" t="s">
        <v>315</v>
      </c>
      <c r="BR25" s="108"/>
      <c r="BS25" s="110" t="s">
        <v>315</v>
      </c>
      <c r="BT25" s="109" t="s">
        <v>315</v>
      </c>
      <c r="BU25" s="108"/>
      <c r="BV25" s="110" t="s">
        <v>315</v>
      </c>
      <c r="BW25" s="109" t="s">
        <v>315</v>
      </c>
      <c r="BX25" s="438"/>
      <c r="BY25" s="110" t="s">
        <v>315</v>
      </c>
      <c r="BZ25" s="109" t="s">
        <v>315</v>
      </c>
      <c r="CA25" s="108"/>
      <c r="CB25" s="110" t="s">
        <v>315</v>
      </c>
      <c r="CC25" s="109" t="s">
        <v>315</v>
      </c>
      <c r="CD25" s="108"/>
      <c r="CE25" s="110" t="s">
        <v>315</v>
      </c>
      <c r="CF25" s="109" t="s">
        <v>315</v>
      </c>
      <c r="CG25" s="108"/>
      <c r="CH25" s="110" t="s">
        <v>315</v>
      </c>
      <c r="CI25" s="109" t="s">
        <v>315</v>
      </c>
      <c r="CJ25" s="108"/>
      <c r="CK25" s="110" t="s">
        <v>315</v>
      </c>
      <c r="CL25" s="109" t="s">
        <v>315</v>
      </c>
      <c r="CM25" s="108"/>
      <c r="CN25" s="110" t="s">
        <v>315</v>
      </c>
      <c r="CO25" s="109" t="s">
        <v>315</v>
      </c>
      <c r="CP25" s="108"/>
      <c r="CQ25" s="110" t="s">
        <v>315</v>
      </c>
      <c r="CR25" s="109" t="s">
        <v>315</v>
      </c>
      <c r="CS25" s="108"/>
      <c r="CT25" s="110" t="s">
        <v>315</v>
      </c>
      <c r="CU25" s="109" t="s">
        <v>315</v>
      </c>
      <c r="CV25" s="108"/>
      <c r="CW25" s="110" t="s">
        <v>441</v>
      </c>
      <c r="CX25" s="109" t="s">
        <v>315</v>
      </c>
      <c r="CY25" s="108"/>
      <c r="CZ25" s="110" t="s">
        <v>315</v>
      </c>
      <c r="DA25" s="109" t="s">
        <v>315</v>
      </c>
      <c r="DB25" s="108"/>
      <c r="DC25" s="110" t="s">
        <v>315</v>
      </c>
      <c r="DD25" s="109" t="s">
        <v>315</v>
      </c>
      <c r="DE25" s="108"/>
      <c r="DF25" s="110" t="s">
        <v>315</v>
      </c>
      <c r="DG25" s="109" t="s">
        <v>315</v>
      </c>
      <c r="DH25" s="108"/>
      <c r="DI25" s="110" t="s">
        <v>315</v>
      </c>
      <c r="DJ25" s="109" t="s">
        <v>315</v>
      </c>
      <c r="DK25" s="108"/>
      <c r="DL25" s="110" t="s">
        <v>315</v>
      </c>
      <c r="DM25" s="109" t="s">
        <v>315</v>
      </c>
      <c r="DN25" s="108"/>
      <c r="DO25" s="110" t="s">
        <v>315</v>
      </c>
      <c r="DP25" s="109" t="s">
        <v>315</v>
      </c>
      <c r="DQ25" s="108"/>
      <c r="DR25" s="110" t="s">
        <v>315</v>
      </c>
      <c r="DS25" s="109" t="s">
        <v>315</v>
      </c>
      <c r="DT25" s="108"/>
      <c r="DU25" s="110" t="s">
        <v>315</v>
      </c>
      <c r="DV25" s="109" t="s">
        <v>315</v>
      </c>
      <c r="DW25" s="108"/>
      <c r="DX25" s="110" t="s">
        <v>315</v>
      </c>
      <c r="DY25" s="109" t="s">
        <v>315</v>
      </c>
      <c r="DZ25" s="108"/>
      <c r="EA25" s="110" t="s">
        <v>315</v>
      </c>
      <c r="EB25" s="109" t="s">
        <v>315</v>
      </c>
      <c r="EC25" s="108"/>
      <c r="ED25" s="110" t="s">
        <v>315</v>
      </c>
      <c r="EE25" s="109" t="s">
        <v>315</v>
      </c>
      <c r="EF25" s="108"/>
      <c r="EG25" s="109" t="s">
        <v>315</v>
      </c>
      <c r="EH25" s="109" t="s">
        <v>315</v>
      </c>
      <c r="EI25" s="438"/>
      <c r="EJ25" s="110" t="s">
        <v>315</v>
      </c>
      <c r="EK25" s="109" t="s">
        <v>315</v>
      </c>
      <c r="EL25" s="260"/>
      <c r="EM25" s="110" t="s">
        <v>315</v>
      </c>
      <c r="EN25" s="109" t="s">
        <v>315</v>
      </c>
      <c r="EO25" s="260"/>
      <c r="EP25" s="110" t="s">
        <v>315</v>
      </c>
      <c r="EQ25" s="109" t="s">
        <v>315</v>
      </c>
      <c r="ER25" s="438"/>
      <c r="ES25" s="110" t="s">
        <v>315</v>
      </c>
      <c r="ET25" s="109" t="s">
        <v>315</v>
      </c>
      <c r="EU25" s="438"/>
      <c r="EV25" s="110" t="s">
        <v>315</v>
      </c>
      <c r="EW25" s="109" t="s">
        <v>315</v>
      </c>
      <c r="EX25" s="439"/>
      <c r="EY25" s="110" t="s">
        <v>315</v>
      </c>
      <c r="EZ25" s="109" t="s">
        <v>315</v>
      </c>
      <c r="FA25" s="108"/>
      <c r="FB25" s="110" t="s">
        <v>315</v>
      </c>
      <c r="FC25" s="109" t="s">
        <v>315</v>
      </c>
      <c r="FD25" s="108"/>
      <c r="FE25" s="110" t="s">
        <v>315</v>
      </c>
      <c r="FF25" s="109" t="s">
        <v>315</v>
      </c>
      <c r="FG25" s="108"/>
      <c r="FH25" s="110" t="s">
        <v>315</v>
      </c>
      <c r="FI25" s="109" t="s">
        <v>315</v>
      </c>
      <c r="FJ25" s="108"/>
      <c r="FK25" s="110" t="s">
        <v>315</v>
      </c>
      <c r="FL25" s="109" t="s">
        <v>315</v>
      </c>
      <c r="FM25" s="438"/>
      <c r="FN25" s="110" t="s">
        <v>315</v>
      </c>
      <c r="FO25" s="109" t="s">
        <v>315</v>
      </c>
      <c r="FP25" s="108"/>
      <c r="FQ25" s="110" t="s">
        <v>315</v>
      </c>
      <c r="FR25" s="109" t="s">
        <v>315</v>
      </c>
      <c r="FS25" s="108"/>
      <c r="FT25" s="110" t="s">
        <v>315</v>
      </c>
      <c r="FU25" s="109" t="s">
        <v>315</v>
      </c>
      <c r="FV25" s="108"/>
      <c r="FW25" s="110" t="s">
        <v>315</v>
      </c>
      <c r="FX25" s="109" t="s">
        <v>315</v>
      </c>
      <c r="FY25" s="108"/>
      <c r="FZ25" s="110" t="s">
        <v>315</v>
      </c>
      <c r="GA25" s="109" t="s">
        <v>315</v>
      </c>
      <c r="GB25" s="108"/>
      <c r="GC25" s="110" t="s">
        <v>315</v>
      </c>
      <c r="GD25" s="109" t="s">
        <v>315</v>
      </c>
      <c r="GE25" s="108"/>
      <c r="GF25" s="110" t="s">
        <v>315</v>
      </c>
      <c r="GG25" s="109" t="s">
        <v>315</v>
      </c>
      <c r="GH25" s="108"/>
      <c r="GI25" s="110" t="s">
        <v>315</v>
      </c>
      <c r="GJ25" s="109" t="s">
        <v>315</v>
      </c>
      <c r="GK25" s="108"/>
      <c r="GL25" s="110" t="s">
        <v>315</v>
      </c>
      <c r="GM25" s="109" t="s">
        <v>315</v>
      </c>
      <c r="GN25" s="108"/>
      <c r="GO25" s="110" t="s">
        <v>315</v>
      </c>
      <c r="GP25" s="109" t="s">
        <v>315</v>
      </c>
      <c r="GQ25" s="108"/>
      <c r="GR25" s="110" t="s">
        <v>315</v>
      </c>
      <c r="GS25" s="109" t="s">
        <v>315</v>
      </c>
      <c r="GT25" s="108"/>
      <c r="GU25" s="110" t="s">
        <v>315</v>
      </c>
      <c r="GV25" s="109" t="s">
        <v>315</v>
      </c>
      <c r="GW25" s="108"/>
      <c r="GX25" s="110" t="s">
        <v>315</v>
      </c>
      <c r="GY25" s="109" t="s">
        <v>315</v>
      </c>
      <c r="GZ25" s="108"/>
      <c r="HA25" s="110" t="s">
        <v>315</v>
      </c>
      <c r="HB25" s="109" t="s">
        <v>315</v>
      </c>
      <c r="HC25" s="108"/>
      <c r="HD25" s="110" t="s">
        <v>315</v>
      </c>
      <c r="HE25" s="109" t="s">
        <v>315</v>
      </c>
      <c r="HF25" s="108"/>
      <c r="HG25" s="110" t="s">
        <v>315</v>
      </c>
      <c r="HH25" s="109" t="s">
        <v>315</v>
      </c>
      <c r="HI25" s="108"/>
      <c r="HJ25" s="110" t="s">
        <v>315</v>
      </c>
      <c r="HK25" s="109" t="s">
        <v>315</v>
      </c>
      <c r="HL25" s="108"/>
      <c r="HM25" s="110" t="s">
        <v>315</v>
      </c>
      <c r="HN25" s="109" t="s">
        <v>315</v>
      </c>
      <c r="HO25" s="108"/>
      <c r="HP25" s="110" t="s">
        <v>315</v>
      </c>
      <c r="HQ25" s="109" t="s">
        <v>315</v>
      </c>
      <c r="HR25" s="108"/>
      <c r="HS25" s="110" t="s">
        <v>315</v>
      </c>
      <c r="HT25" s="109" t="s">
        <v>315</v>
      </c>
      <c r="HU25" s="108"/>
      <c r="HV25" s="109" t="s">
        <v>315</v>
      </c>
      <c r="HW25" s="109" t="s">
        <v>315</v>
      </c>
      <c r="HX25" s="438"/>
      <c r="HY25" s="110" t="s">
        <v>315</v>
      </c>
      <c r="HZ25" s="109" t="s">
        <v>315</v>
      </c>
      <c r="IA25" s="260"/>
      <c r="IB25" s="110" t="s">
        <v>315</v>
      </c>
      <c r="IC25" s="109" t="s">
        <v>315</v>
      </c>
      <c r="ID25" s="260"/>
      <c r="IE25" s="110" t="s">
        <v>315</v>
      </c>
      <c r="IF25" s="109" t="s">
        <v>315</v>
      </c>
      <c r="IG25" s="438"/>
      <c r="IH25" s="110" t="s">
        <v>315</v>
      </c>
      <c r="II25" s="109" t="s">
        <v>315</v>
      </c>
      <c r="IJ25" s="438"/>
      <c r="IK25" s="110" t="s">
        <v>315</v>
      </c>
      <c r="IL25" s="109" t="s">
        <v>315</v>
      </c>
      <c r="IM25" s="439"/>
      <c r="IN25" s="110" t="s">
        <v>315</v>
      </c>
      <c r="IO25" s="109" t="s">
        <v>315</v>
      </c>
      <c r="IP25" s="108"/>
      <c r="IQ25" s="110" t="s">
        <v>315</v>
      </c>
      <c r="IR25" s="109" t="s">
        <v>315</v>
      </c>
      <c r="IS25" s="108"/>
      <c r="IT25" s="110" t="s">
        <v>315</v>
      </c>
      <c r="IU25" s="109" t="s">
        <v>315</v>
      </c>
      <c r="IV25" s="108"/>
      <c r="IW25" s="110" t="s">
        <v>315</v>
      </c>
      <c r="IX25" s="109" t="s">
        <v>315</v>
      </c>
      <c r="IY25" s="108"/>
      <c r="IZ25" s="110" t="s">
        <v>315</v>
      </c>
      <c r="JA25" s="109" t="s">
        <v>315</v>
      </c>
      <c r="JB25" s="438"/>
      <c r="JC25" s="110" t="s">
        <v>315</v>
      </c>
      <c r="JD25" s="109" t="s">
        <v>315</v>
      </c>
      <c r="JE25" s="108"/>
      <c r="JF25" s="110" t="s">
        <v>315</v>
      </c>
      <c r="JG25" s="109" t="s">
        <v>315</v>
      </c>
      <c r="JH25" s="108"/>
      <c r="JI25" s="110" t="s">
        <v>315</v>
      </c>
      <c r="JJ25" s="109" t="s">
        <v>315</v>
      </c>
      <c r="JK25" s="108"/>
      <c r="JL25" s="110" t="s">
        <v>315</v>
      </c>
      <c r="JM25" s="109" t="s">
        <v>315</v>
      </c>
      <c r="JN25" s="108"/>
      <c r="JO25" s="110" t="s">
        <v>315</v>
      </c>
      <c r="JP25" s="109" t="s">
        <v>315</v>
      </c>
      <c r="JQ25" s="108"/>
      <c r="JR25" s="110" t="s">
        <v>315</v>
      </c>
      <c r="JS25" s="109" t="s">
        <v>315</v>
      </c>
      <c r="JT25" s="108"/>
      <c r="JU25" s="110" t="s">
        <v>315</v>
      </c>
      <c r="JV25" s="109" t="s">
        <v>315</v>
      </c>
      <c r="JW25" s="108"/>
      <c r="JX25" s="110" t="s">
        <v>315</v>
      </c>
      <c r="JY25" s="109" t="s">
        <v>315</v>
      </c>
      <c r="JZ25" s="108"/>
      <c r="KA25" s="110" t="s">
        <v>315</v>
      </c>
      <c r="KB25" s="109" t="s">
        <v>315</v>
      </c>
      <c r="KC25" s="108"/>
      <c r="KD25" s="110" t="s">
        <v>315</v>
      </c>
      <c r="KE25" s="109" t="s">
        <v>315</v>
      </c>
      <c r="KF25" s="108"/>
      <c r="KG25" s="110" t="s">
        <v>315</v>
      </c>
      <c r="KH25" s="109" t="s">
        <v>315</v>
      </c>
      <c r="KI25" s="108"/>
      <c r="KJ25" s="110" t="s">
        <v>315</v>
      </c>
      <c r="KK25" s="109" t="s">
        <v>315</v>
      </c>
      <c r="KL25" s="108"/>
      <c r="KM25" s="110" t="s">
        <v>315</v>
      </c>
      <c r="KN25" s="109" t="s">
        <v>315</v>
      </c>
      <c r="KO25" s="108"/>
      <c r="KP25" s="110" t="s">
        <v>315</v>
      </c>
      <c r="KQ25" s="109" t="s">
        <v>315</v>
      </c>
      <c r="KR25" s="108"/>
      <c r="KS25" s="110" t="s">
        <v>315</v>
      </c>
      <c r="KT25" s="109" t="s">
        <v>315</v>
      </c>
      <c r="KU25" s="108"/>
      <c r="KV25" s="110" t="s">
        <v>315</v>
      </c>
      <c r="KW25" s="109" t="s">
        <v>315</v>
      </c>
      <c r="KX25" s="108"/>
      <c r="KY25" s="110" t="s">
        <v>315</v>
      </c>
      <c r="KZ25" s="109" t="s">
        <v>315</v>
      </c>
      <c r="LA25" s="108"/>
      <c r="LB25" s="110" t="s">
        <v>315</v>
      </c>
      <c r="LC25" s="109" t="s">
        <v>315</v>
      </c>
      <c r="LD25" s="108"/>
      <c r="LE25" s="110" t="s">
        <v>315</v>
      </c>
      <c r="LF25" s="109" t="s">
        <v>315</v>
      </c>
      <c r="LG25" s="108"/>
      <c r="LH25" s="110" t="s">
        <v>315</v>
      </c>
      <c r="LI25" s="109" t="s">
        <v>315</v>
      </c>
      <c r="LJ25" s="108"/>
      <c r="LK25" s="109" t="s">
        <v>315</v>
      </c>
    </row>
    <row r="26" spans="1:323" ht="21.65" hidden="1" customHeight="1" x14ac:dyDescent="0.2">
      <c r="A26" s="120"/>
      <c r="B26" s="150">
        <v>46087.556620370371</v>
      </c>
      <c r="C26" s="541">
        <v>0</v>
      </c>
      <c r="D26" s="366" t="s">
        <v>724</v>
      </c>
      <c r="E26" s="39">
        <v>6710</v>
      </c>
      <c r="F26" s="5" t="s">
        <v>573</v>
      </c>
      <c r="G26" s="5" t="s">
        <v>548</v>
      </c>
      <c r="H26" s="5" t="s">
        <v>580</v>
      </c>
      <c r="I26" s="5" t="s">
        <v>550</v>
      </c>
      <c r="J26" s="15">
        <v>6000</v>
      </c>
      <c r="K26" s="5" t="s">
        <v>929</v>
      </c>
      <c r="L26" s="5" t="s">
        <v>548</v>
      </c>
      <c r="M26" s="5" t="s">
        <v>580</v>
      </c>
      <c r="N26" s="5" t="s">
        <v>550</v>
      </c>
      <c r="O26" s="15">
        <v>12000</v>
      </c>
      <c r="P26" s="5">
        <v>0</v>
      </c>
      <c r="Q26" s="40">
        <v>6000</v>
      </c>
      <c r="R26" s="557" t="s">
        <v>403</v>
      </c>
      <c r="S26" s="5" t="s">
        <v>385</v>
      </c>
      <c r="T26" s="86" t="s">
        <v>557</v>
      </c>
      <c r="U26" s="4"/>
      <c r="V26" s="5">
        <v>3</v>
      </c>
      <c r="W26" s="4">
        <v>46093</v>
      </c>
      <c r="X26" s="4">
        <v>46101</v>
      </c>
      <c r="Y26" s="4">
        <v>46101</v>
      </c>
      <c r="Z26" s="4">
        <v>46094</v>
      </c>
      <c r="AA26" s="57" t="s">
        <v>403</v>
      </c>
      <c r="AB26" s="58">
        <v>6000</v>
      </c>
      <c r="AC26" s="821">
        <v>6000</v>
      </c>
      <c r="AD26" s="410" t="s">
        <v>558</v>
      </c>
      <c r="AE26" s="3"/>
      <c r="AF26" s="31" t="s">
        <v>570</v>
      </c>
      <c r="AG26" s="38" t="s">
        <v>552</v>
      </c>
      <c r="AH26" s="38" t="s">
        <v>553</v>
      </c>
      <c r="AI26" s="43">
        <v>0</v>
      </c>
      <c r="AJ26" s="43" t="s">
        <v>466</v>
      </c>
      <c r="AK26" s="228" t="s">
        <v>385</v>
      </c>
      <c r="AL26" s="3"/>
      <c r="AM26" s="3"/>
      <c r="AN26" s="3"/>
      <c r="AO26" s="3"/>
      <c r="AP26" s="3"/>
      <c r="AQ26" s="43" t="s">
        <v>522</v>
      </c>
      <c r="AR26" s="521"/>
      <c r="AS26" s="109" t="s">
        <v>315</v>
      </c>
      <c r="AT26" s="438"/>
      <c r="AU26" s="110" t="s">
        <v>315</v>
      </c>
      <c r="AV26" s="109" t="s">
        <v>315</v>
      </c>
      <c r="AW26" s="260"/>
      <c r="AX26" s="110" t="s">
        <v>315</v>
      </c>
      <c r="AY26" s="109" t="s">
        <v>315</v>
      </c>
      <c r="AZ26" s="260"/>
      <c r="BA26" s="110" t="s">
        <v>315</v>
      </c>
      <c r="BB26" s="109" t="s">
        <v>315</v>
      </c>
      <c r="BC26" s="438"/>
      <c r="BD26" s="110" t="s">
        <v>315</v>
      </c>
      <c r="BE26" s="109" t="s">
        <v>315</v>
      </c>
      <c r="BF26" s="438"/>
      <c r="BG26" s="110" t="s">
        <v>315</v>
      </c>
      <c r="BH26" s="109" t="s">
        <v>315</v>
      </c>
      <c r="BI26" s="439"/>
      <c r="BJ26" s="110" t="s">
        <v>315</v>
      </c>
      <c r="BK26" s="109" t="s">
        <v>315</v>
      </c>
      <c r="BL26" s="108"/>
      <c r="BM26" s="110" t="s">
        <v>315</v>
      </c>
      <c r="BN26" s="109" t="s">
        <v>315</v>
      </c>
      <c r="BO26" s="108"/>
      <c r="BP26" s="110" t="s">
        <v>315</v>
      </c>
      <c r="BQ26" s="109" t="s">
        <v>315</v>
      </c>
      <c r="BR26" s="108"/>
      <c r="BS26" s="110" t="s">
        <v>315</v>
      </c>
      <c r="BT26" s="109" t="s">
        <v>315</v>
      </c>
      <c r="BU26" s="108"/>
      <c r="BV26" s="110" t="s">
        <v>315</v>
      </c>
      <c r="BW26" s="109" t="s">
        <v>315</v>
      </c>
      <c r="BX26" s="438"/>
      <c r="BY26" s="110" t="s">
        <v>315</v>
      </c>
      <c r="BZ26" s="109" t="s">
        <v>555</v>
      </c>
      <c r="CA26" s="108"/>
      <c r="CB26" s="110" t="s">
        <v>315</v>
      </c>
      <c r="CC26" s="109" t="s">
        <v>315</v>
      </c>
      <c r="CD26" s="762">
        <v>6000</v>
      </c>
      <c r="CE26" s="110" t="s">
        <v>315</v>
      </c>
      <c r="CF26" s="109" t="s">
        <v>315</v>
      </c>
      <c r="CG26" s="108"/>
      <c r="CH26" s="110" t="s">
        <v>315</v>
      </c>
      <c r="CI26" s="109" t="s">
        <v>315</v>
      </c>
      <c r="CJ26" s="108"/>
      <c r="CK26" s="110" t="s">
        <v>315</v>
      </c>
      <c r="CL26" s="109" t="s">
        <v>315</v>
      </c>
      <c r="CM26" s="108"/>
      <c r="CN26" s="110" t="s">
        <v>315</v>
      </c>
      <c r="CO26" s="109" t="s">
        <v>315</v>
      </c>
      <c r="CP26" s="108"/>
      <c r="CQ26" s="110" t="s">
        <v>315</v>
      </c>
      <c r="CR26" s="109" t="s">
        <v>315</v>
      </c>
      <c r="CS26" s="108"/>
      <c r="CT26" s="110" t="s">
        <v>315</v>
      </c>
      <c r="CU26" s="109" t="s">
        <v>315</v>
      </c>
      <c r="CV26" s="108">
        <v>0</v>
      </c>
      <c r="CW26" s="110" t="s">
        <v>315</v>
      </c>
      <c r="CX26" s="109" t="s">
        <v>315</v>
      </c>
      <c r="CY26" s="108"/>
      <c r="CZ26" s="110" t="s">
        <v>441</v>
      </c>
      <c r="DA26" s="109" t="s">
        <v>315</v>
      </c>
      <c r="DB26" s="108"/>
      <c r="DC26" s="110" t="s">
        <v>315</v>
      </c>
      <c r="DD26" s="109" t="s">
        <v>315</v>
      </c>
      <c r="DE26" s="108"/>
      <c r="DF26" s="110" t="s">
        <v>315</v>
      </c>
      <c r="DG26" s="109" t="s">
        <v>315</v>
      </c>
      <c r="DH26" s="108"/>
      <c r="DI26" s="110" t="s">
        <v>315</v>
      </c>
      <c r="DJ26" s="109" t="s">
        <v>315</v>
      </c>
      <c r="DK26" s="108"/>
      <c r="DL26" s="110" t="s">
        <v>315</v>
      </c>
      <c r="DM26" s="109" t="s">
        <v>315</v>
      </c>
      <c r="DN26" s="108"/>
      <c r="DO26" s="110" t="s">
        <v>315</v>
      </c>
      <c r="DP26" s="109" t="s">
        <v>315</v>
      </c>
      <c r="DQ26" s="108"/>
      <c r="DR26" s="110" t="s">
        <v>315</v>
      </c>
      <c r="DS26" s="109" t="s">
        <v>315</v>
      </c>
      <c r="DT26" s="108"/>
      <c r="DU26" s="110" t="s">
        <v>315</v>
      </c>
      <c r="DV26" s="109" t="s">
        <v>315</v>
      </c>
      <c r="DW26" s="108"/>
      <c r="DX26" s="110" t="s">
        <v>315</v>
      </c>
      <c r="DY26" s="109" t="s">
        <v>315</v>
      </c>
      <c r="DZ26" s="108"/>
      <c r="EA26" s="110" t="s">
        <v>315</v>
      </c>
      <c r="EB26" s="109" t="s">
        <v>315</v>
      </c>
      <c r="EC26" s="108"/>
      <c r="ED26" s="110" t="s">
        <v>315</v>
      </c>
      <c r="EE26" s="109" t="s">
        <v>315</v>
      </c>
      <c r="EF26" s="108"/>
      <c r="EG26" s="109" t="s">
        <v>315</v>
      </c>
      <c r="EH26" s="109" t="s">
        <v>315</v>
      </c>
      <c r="EI26" s="438"/>
      <c r="EJ26" s="110" t="s">
        <v>315</v>
      </c>
      <c r="EK26" s="109" t="s">
        <v>315</v>
      </c>
      <c r="EL26" s="260"/>
      <c r="EM26" s="110" t="s">
        <v>315</v>
      </c>
      <c r="EN26" s="109" t="s">
        <v>315</v>
      </c>
      <c r="EO26" s="260"/>
      <c r="EP26" s="110" t="s">
        <v>315</v>
      </c>
      <c r="EQ26" s="109" t="s">
        <v>315</v>
      </c>
      <c r="ER26" s="438"/>
      <c r="ES26" s="110" t="s">
        <v>315</v>
      </c>
      <c r="ET26" s="109" t="s">
        <v>315</v>
      </c>
      <c r="EU26" s="438"/>
      <c r="EV26" s="110" t="s">
        <v>315</v>
      </c>
      <c r="EW26" s="109" t="s">
        <v>315</v>
      </c>
      <c r="EX26" s="439"/>
      <c r="EY26" s="110" t="s">
        <v>315</v>
      </c>
      <c r="EZ26" s="109" t="s">
        <v>315</v>
      </c>
      <c r="FA26" s="108"/>
      <c r="FB26" s="110" t="s">
        <v>315</v>
      </c>
      <c r="FC26" s="109" t="s">
        <v>315</v>
      </c>
      <c r="FD26" s="108"/>
      <c r="FE26" s="110" t="s">
        <v>315</v>
      </c>
      <c r="FF26" s="109" t="s">
        <v>315</v>
      </c>
      <c r="FG26" s="108"/>
      <c r="FH26" s="110" t="s">
        <v>315</v>
      </c>
      <c r="FI26" s="109" t="s">
        <v>315</v>
      </c>
      <c r="FJ26" s="108"/>
      <c r="FK26" s="110" t="s">
        <v>315</v>
      </c>
      <c r="FL26" s="109" t="s">
        <v>315</v>
      </c>
      <c r="FM26" s="438"/>
      <c r="FN26" s="110" t="s">
        <v>315</v>
      </c>
      <c r="FO26" s="109" t="s">
        <v>315</v>
      </c>
      <c r="FP26" s="108"/>
      <c r="FQ26" s="110" t="s">
        <v>315</v>
      </c>
      <c r="FR26" s="109" t="s">
        <v>315</v>
      </c>
      <c r="FS26" s="108"/>
      <c r="FT26" s="110" t="s">
        <v>315</v>
      </c>
      <c r="FU26" s="109" t="s">
        <v>315</v>
      </c>
      <c r="FV26" s="108"/>
      <c r="FW26" s="110" t="s">
        <v>315</v>
      </c>
      <c r="FX26" s="109" t="s">
        <v>315</v>
      </c>
      <c r="FY26" s="108"/>
      <c r="FZ26" s="110" t="s">
        <v>315</v>
      </c>
      <c r="GA26" s="109" t="s">
        <v>315</v>
      </c>
      <c r="GB26" s="108"/>
      <c r="GC26" s="110" t="s">
        <v>315</v>
      </c>
      <c r="GD26" s="109" t="s">
        <v>315</v>
      </c>
      <c r="GE26" s="108"/>
      <c r="GF26" s="110" t="s">
        <v>315</v>
      </c>
      <c r="GG26" s="109" t="s">
        <v>315</v>
      </c>
      <c r="GH26" s="108"/>
      <c r="GI26" s="110" t="s">
        <v>315</v>
      </c>
      <c r="GJ26" s="109" t="s">
        <v>315</v>
      </c>
      <c r="GK26" s="108"/>
      <c r="GL26" s="110" t="s">
        <v>315</v>
      </c>
      <c r="GM26" s="109" t="s">
        <v>315</v>
      </c>
      <c r="GN26" s="108"/>
      <c r="GO26" s="110" t="s">
        <v>315</v>
      </c>
      <c r="GP26" s="109" t="s">
        <v>315</v>
      </c>
      <c r="GQ26" s="108"/>
      <c r="GR26" s="110" t="s">
        <v>315</v>
      </c>
      <c r="GS26" s="109" t="s">
        <v>315</v>
      </c>
      <c r="GT26" s="108"/>
      <c r="GU26" s="110" t="s">
        <v>315</v>
      </c>
      <c r="GV26" s="109" t="s">
        <v>315</v>
      </c>
      <c r="GW26" s="108"/>
      <c r="GX26" s="110" t="s">
        <v>315</v>
      </c>
      <c r="GY26" s="109" t="s">
        <v>315</v>
      </c>
      <c r="GZ26" s="108"/>
      <c r="HA26" s="110" t="s">
        <v>315</v>
      </c>
      <c r="HB26" s="109" t="s">
        <v>315</v>
      </c>
      <c r="HC26" s="108"/>
      <c r="HD26" s="110" t="s">
        <v>315</v>
      </c>
      <c r="HE26" s="109" t="s">
        <v>315</v>
      </c>
      <c r="HF26" s="108"/>
      <c r="HG26" s="110" t="s">
        <v>315</v>
      </c>
      <c r="HH26" s="109" t="s">
        <v>315</v>
      </c>
      <c r="HI26" s="108"/>
      <c r="HJ26" s="110" t="s">
        <v>315</v>
      </c>
      <c r="HK26" s="109" t="s">
        <v>315</v>
      </c>
      <c r="HL26" s="108"/>
      <c r="HM26" s="110" t="s">
        <v>315</v>
      </c>
      <c r="HN26" s="109" t="s">
        <v>315</v>
      </c>
      <c r="HO26" s="108"/>
      <c r="HP26" s="110" t="s">
        <v>315</v>
      </c>
      <c r="HQ26" s="109" t="s">
        <v>315</v>
      </c>
      <c r="HR26" s="108"/>
      <c r="HS26" s="110" t="s">
        <v>315</v>
      </c>
      <c r="HT26" s="109" t="s">
        <v>315</v>
      </c>
      <c r="HU26" s="108"/>
      <c r="HV26" s="109" t="s">
        <v>315</v>
      </c>
      <c r="HW26" s="109" t="s">
        <v>315</v>
      </c>
      <c r="HX26" s="438"/>
      <c r="HY26" s="110" t="s">
        <v>315</v>
      </c>
      <c r="HZ26" s="109" t="s">
        <v>315</v>
      </c>
      <c r="IA26" s="260"/>
      <c r="IB26" s="110" t="s">
        <v>315</v>
      </c>
      <c r="IC26" s="109" t="s">
        <v>315</v>
      </c>
      <c r="ID26" s="260"/>
      <c r="IE26" s="110" t="s">
        <v>315</v>
      </c>
      <c r="IF26" s="109" t="s">
        <v>315</v>
      </c>
      <c r="IG26" s="438"/>
      <c r="IH26" s="110" t="s">
        <v>315</v>
      </c>
      <c r="II26" s="109" t="s">
        <v>315</v>
      </c>
      <c r="IJ26" s="438"/>
      <c r="IK26" s="110" t="s">
        <v>315</v>
      </c>
      <c r="IL26" s="109" t="s">
        <v>315</v>
      </c>
      <c r="IM26" s="439"/>
      <c r="IN26" s="110" t="s">
        <v>315</v>
      </c>
      <c r="IO26" s="109" t="s">
        <v>315</v>
      </c>
      <c r="IP26" s="108"/>
      <c r="IQ26" s="110" t="s">
        <v>315</v>
      </c>
      <c r="IR26" s="109" t="s">
        <v>315</v>
      </c>
      <c r="IS26" s="108"/>
      <c r="IT26" s="110" t="s">
        <v>315</v>
      </c>
      <c r="IU26" s="109" t="s">
        <v>315</v>
      </c>
      <c r="IV26" s="108"/>
      <c r="IW26" s="110" t="s">
        <v>315</v>
      </c>
      <c r="IX26" s="109" t="s">
        <v>315</v>
      </c>
      <c r="IY26" s="108"/>
      <c r="IZ26" s="110" t="s">
        <v>315</v>
      </c>
      <c r="JA26" s="109" t="s">
        <v>315</v>
      </c>
      <c r="JB26" s="438"/>
      <c r="JC26" s="110" t="s">
        <v>315</v>
      </c>
      <c r="JD26" s="109" t="s">
        <v>315</v>
      </c>
      <c r="JE26" s="108"/>
      <c r="JF26" s="110" t="s">
        <v>315</v>
      </c>
      <c r="JG26" s="109" t="s">
        <v>315</v>
      </c>
      <c r="JH26" s="108"/>
      <c r="JI26" s="110" t="s">
        <v>315</v>
      </c>
      <c r="JJ26" s="109" t="s">
        <v>315</v>
      </c>
      <c r="JK26" s="108"/>
      <c r="JL26" s="110" t="s">
        <v>315</v>
      </c>
      <c r="JM26" s="109" t="s">
        <v>315</v>
      </c>
      <c r="JN26" s="108"/>
      <c r="JO26" s="110" t="s">
        <v>315</v>
      </c>
      <c r="JP26" s="109" t="s">
        <v>315</v>
      </c>
      <c r="JQ26" s="108"/>
      <c r="JR26" s="110" t="s">
        <v>315</v>
      </c>
      <c r="JS26" s="109" t="s">
        <v>315</v>
      </c>
      <c r="JT26" s="108"/>
      <c r="JU26" s="110" t="s">
        <v>315</v>
      </c>
      <c r="JV26" s="109" t="s">
        <v>315</v>
      </c>
      <c r="JW26" s="108"/>
      <c r="JX26" s="110" t="s">
        <v>315</v>
      </c>
      <c r="JY26" s="109" t="s">
        <v>315</v>
      </c>
      <c r="JZ26" s="108"/>
      <c r="KA26" s="110" t="s">
        <v>315</v>
      </c>
      <c r="KB26" s="109" t="s">
        <v>315</v>
      </c>
      <c r="KC26" s="108"/>
      <c r="KD26" s="110" t="s">
        <v>315</v>
      </c>
      <c r="KE26" s="109" t="s">
        <v>315</v>
      </c>
      <c r="KF26" s="108"/>
      <c r="KG26" s="110" t="s">
        <v>315</v>
      </c>
      <c r="KH26" s="109" t="s">
        <v>315</v>
      </c>
      <c r="KI26" s="108"/>
      <c r="KJ26" s="110" t="s">
        <v>315</v>
      </c>
      <c r="KK26" s="109" t="s">
        <v>315</v>
      </c>
      <c r="KL26" s="108"/>
      <c r="KM26" s="110" t="s">
        <v>315</v>
      </c>
      <c r="KN26" s="109" t="s">
        <v>315</v>
      </c>
      <c r="KO26" s="108"/>
      <c r="KP26" s="110" t="s">
        <v>315</v>
      </c>
      <c r="KQ26" s="109" t="s">
        <v>315</v>
      </c>
      <c r="KR26" s="108"/>
      <c r="KS26" s="110" t="s">
        <v>315</v>
      </c>
      <c r="KT26" s="109" t="s">
        <v>315</v>
      </c>
      <c r="KU26" s="108"/>
      <c r="KV26" s="110" t="s">
        <v>315</v>
      </c>
      <c r="KW26" s="109" t="s">
        <v>315</v>
      </c>
      <c r="KX26" s="108"/>
      <c r="KY26" s="110" t="s">
        <v>315</v>
      </c>
      <c r="KZ26" s="109" t="s">
        <v>315</v>
      </c>
      <c r="LA26" s="108"/>
      <c r="LB26" s="110" t="s">
        <v>315</v>
      </c>
      <c r="LC26" s="109" t="s">
        <v>315</v>
      </c>
      <c r="LD26" s="108"/>
      <c r="LE26" s="110" t="s">
        <v>315</v>
      </c>
      <c r="LF26" s="109" t="s">
        <v>315</v>
      </c>
      <c r="LG26" s="108"/>
      <c r="LH26" s="110" t="s">
        <v>315</v>
      </c>
      <c r="LI26" s="109" t="s">
        <v>315</v>
      </c>
      <c r="LJ26" s="108"/>
      <c r="LK26" s="109" t="s">
        <v>315</v>
      </c>
    </row>
    <row r="27" spans="1:323" ht="21.65" hidden="1" customHeight="1" x14ac:dyDescent="0.2">
      <c r="A27" s="120"/>
      <c r="B27" s="150">
        <v>46087.556944444441</v>
      </c>
      <c r="C27" s="541">
        <v>0</v>
      </c>
      <c r="D27" s="3" t="s">
        <v>725</v>
      </c>
      <c r="E27" s="39">
        <v>6710</v>
      </c>
      <c r="F27" s="5" t="s">
        <v>573</v>
      </c>
      <c r="G27" s="5" t="s">
        <v>548</v>
      </c>
      <c r="H27" s="5" t="s">
        <v>580</v>
      </c>
      <c r="I27" s="5" t="s">
        <v>550</v>
      </c>
      <c r="J27" s="15">
        <v>5600</v>
      </c>
      <c r="K27" s="5" t="s">
        <v>929</v>
      </c>
      <c r="L27" s="5" t="s">
        <v>548</v>
      </c>
      <c r="M27" s="5" t="s">
        <v>580</v>
      </c>
      <c r="N27" s="5" t="s">
        <v>550</v>
      </c>
      <c r="O27" s="15">
        <v>11200</v>
      </c>
      <c r="P27" s="5">
        <v>0</v>
      </c>
      <c r="Q27" s="40">
        <v>5600</v>
      </c>
      <c r="R27" s="557" t="s">
        <v>403</v>
      </c>
      <c r="S27" s="5" t="s">
        <v>385</v>
      </c>
      <c r="T27" s="86" t="s">
        <v>557</v>
      </c>
      <c r="U27" s="4"/>
      <c r="V27" s="5">
        <v>3</v>
      </c>
      <c r="W27" s="4">
        <v>46099</v>
      </c>
      <c r="X27" s="4">
        <v>46104</v>
      </c>
      <c r="Y27" s="4">
        <v>46104</v>
      </c>
      <c r="Z27" s="4">
        <v>46100</v>
      </c>
      <c r="AA27" s="57" t="s">
        <v>403</v>
      </c>
      <c r="AB27" s="58">
        <v>5600</v>
      </c>
      <c r="AC27" s="821">
        <v>5600</v>
      </c>
      <c r="AD27" s="410" t="s">
        <v>558</v>
      </c>
      <c r="AE27" s="3"/>
      <c r="AF27" s="31" t="s">
        <v>570</v>
      </c>
      <c r="AG27" s="38" t="s">
        <v>552</v>
      </c>
      <c r="AH27" s="38" t="s">
        <v>553</v>
      </c>
      <c r="AI27" s="43">
        <v>0</v>
      </c>
      <c r="AJ27" s="43" t="s">
        <v>466</v>
      </c>
      <c r="AK27" s="228" t="s">
        <v>385</v>
      </c>
      <c r="AL27" s="3"/>
      <c r="AM27" s="3"/>
      <c r="AN27" s="3"/>
      <c r="AO27" s="3"/>
      <c r="AP27" s="3"/>
      <c r="AQ27" s="43" t="s">
        <v>522</v>
      </c>
      <c r="AR27" s="521"/>
      <c r="AS27" s="109" t="s">
        <v>315</v>
      </c>
      <c r="AT27" s="438"/>
      <c r="AU27" s="110" t="s">
        <v>315</v>
      </c>
      <c r="AV27" s="109" t="s">
        <v>315</v>
      </c>
      <c r="AW27" s="260"/>
      <c r="AX27" s="110" t="s">
        <v>315</v>
      </c>
      <c r="AY27" s="109" t="s">
        <v>315</v>
      </c>
      <c r="AZ27" s="260"/>
      <c r="BA27" s="110" t="s">
        <v>315</v>
      </c>
      <c r="BB27" s="109" t="s">
        <v>315</v>
      </c>
      <c r="BC27" s="438"/>
      <c r="BD27" s="110" t="s">
        <v>315</v>
      </c>
      <c r="BE27" s="109" t="s">
        <v>315</v>
      </c>
      <c r="BF27" s="438"/>
      <c r="BG27" s="110" t="s">
        <v>315</v>
      </c>
      <c r="BH27" s="109" t="s">
        <v>315</v>
      </c>
      <c r="BI27" s="439"/>
      <c r="BJ27" s="110" t="s">
        <v>315</v>
      </c>
      <c r="BK27" s="109" t="s">
        <v>315</v>
      </c>
      <c r="BL27" s="108"/>
      <c r="BM27" s="110" t="s">
        <v>315</v>
      </c>
      <c r="BN27" s="109" t="s">
        <v>315</v>
      </c>
      <c r="BO27" s="108"/>
      <c r="BP27" s="110" t="s">
        <v>315</v>
      </c>
      <c r="BQ27" s="109" t="s">
        <v>315</v>
      </c>
      <c r="BR27" s="108"/>
      <c r="BS27" s="110" t="s">
        <v>315</v>
      </c>
      <c r="BT27" s="109" t="s">
        <v>315</v>
      </c>
      <c r="BU27" s="108"/>
      <c r="BV27" s="110" t="s">
        <v>315</v>
      </c>
      <c r="BW27" s="109" t="s">
        <v>315</v>
      </c>
      <c r="BX27" s="438"/>
      <c r="BY27" s="110" t="s">
        <v>315</v>
      </c>
      <c r="BZ27" s="109" t="s">
        <v>315</v>
      </c>
      <c r="CA27" s="108"/>
      <c r="CB27" s="110" t="s">
        <v>315</v>
      </c>
      <c r="CC27" s="109" t="s">
        <v>315</v>
      </c>
      <c r="CD27" s="108"/>
      <c r="CE27" s="110" t="s">
        <v>315</v>
      </c>
      <c r="CF27" s="109" t="s">
        <v>315</v>
      </c>
      <c r="CG27" s="108"/>
      <c r="CH27" s="110" t="s">
        <v>315</v>
      </c>
      <c r="CI27" s="109" t="s">
        <v>315</v>
      </c>
      <c r="CJ27" s="108"/>
      <c r="CK27" s="110" t="s">
        <v>315</v>
      </c>
      <c r="CL27" s="109" t="s">
        <v>315</v>
      </c>
      <c r="CM27" s="108"/>
      <c r="CN27" s="110" t="s">
        <v>315</v>
      </c>
      <c r="CO27" s="109" t="s">
        <v>315</v>
      </c>
      <c r="CP27" s="108"/>
      <c r="CQ27" s="110" t="s">
        <v>315</v>
      </c>
      <c r="CR27" s="109" t="s">
        <v>555</v>
      </c>
      <c r="CS27" s="108"/>
      <c r="CT27" s="110" t="s">
        <v>315</v>
      </c>
      <c r="CU27" s="109" t="s">
        <v>315</v>
      </c>
      <c r="CV27" s="762">
        <v>5600</v>
      </c>
      <c r="CW27" s="110" t="s">
        <v>315</v>
      </c>
      <c r="CX27" s="109" t="s">
        <v>315</v>
      </c>
      <c r="CY27" s="108"/>
      <c r="CZ27" s="110" t="s">
        <v>315</v>
      </c>
      <c r="DA27" s="109" t="s">
        <v>315</v>
      </c>
      <c r="DB27" s="108"/>
      <c r="DC27" s="110" t="s">
        <v>315</v>
      </c>
      <c r="DD27" s="109" t="s">
        <v>315</v>
      </c>
      <c r="DE27" s="108"/>
      <c r="DF27" s="110" t="s">
        <v>315</v>
      </c>
      <c r="DG27" s="109" t="s">
        <v>315</v>
      </c>
      <c r="DH27" s="108"/>
      <c r="DI27" s="110" t="s">
        <v>441</v>
      </c>
      <c r="DJ27" s="109" t="s">
        <v>315</v>
      </c>
      <c r="DK27" s="108"/>
      <c r="DL27" s="110" t="s">
        <v>315</v>
      </c>
      <c r="DM27" s="109" t="s">
        <v>315</v>
      </c>
      <c r="DN27" s="108"/>
      <c r="DO27" s="110" t="s">
        <v>315</v>
      </c>
      <c r="DP27" s="109" t="s">
        <v>315</v>
      </c>
      <c r="DQ27" s="108"/>
      <c r="DR27" s="110" t="s">
        <v>315</v>
      </c>
      <c r="DS27" s="109" t="s">
        <v>315</v>
      </c>
      <c r="DT27" s="108"/>
      <c r="DU27" s="110" t="s">
        <v>315</v>
      </c>
      <c r="DV27" s="109" t="s">
        <v>315</v>
      </c>
      <c r="DW27" s="108"/>
      <c r="DX27" s="110" t="s">
        <v>315</v>
      </c>
      <c r="DY27" s="109" t="s">
        <v>315</v>
      </c>
      <c r="DZ27" s="108"/>
      <c r="EA27" s="110" t="s">
        <v>315</v>
      </c>
      <c r="EB27" s="109" t="s">
        <v>315</v>
      </c>
      <c r="EC27" s="108"/>
      <c r="ED27" s="110" t="s">
        <v>315</v>
      </c>
      <c r="EE27" s="109" t="s">
        <v>315</v>
      </c>
      <c r="EF27" s="108"/>
      <c r="EG27" s="109" t="s">
        <v>315</v>
      </c>
      <c r="EH27" s="109" t="s">
        <v>315</v>
      </c>
      <c r="EI27" s="438"/>
      <c r="EJ27" s="110" t="s">
        <v>315</v>
      </c>
      <c r="EK27" s="109" t="s">
        <v>315</v>
      </c>
      <c r="EL27" s="260"/>
      <c r="EM27" s="110" t="s">
        <v>315</v>
      </c>
      <c r="EN27" s="109" t="s">
        <v>315</v>
      </c>
      <c r="EO27" s="260"/>
      <c r="EP27" s="110" t="s">
        <v>315</v>
      </c>
      <c r="EQ27" s="109" t="s">
        <v>315</v>
      </c>
      <c r="ER27" s="438"/>
      <c r="ES27" s="110" t="s">
        <v>315</v>
      </c>
      <c r="ET27" s="109" t="s">
        <v>315</v>
      </c>
      <c r="EU27" s="438"/>
      <c r="EV27" s="110" t="s">
        <v>315</v>
      </c>
      <c r="EW27" s="109" t="s">
        <v>315</v>
      </c>
      <c r="EX27" s="439"/>
      <c r="EY27" s="110" t="s">
        <v>315</v>
      </c>
      <c r="EZ27" s="109" t="s">
        <v>315</v>
      </c>
      <c r="FA27" s="108"/>
      <c r="FB27" s="110" t="s">
        <v>315</v>
      </c>
      <c r="FC27" s="109" t="s">
        <v>315</v>
      </c>
      <c r="FD27" s="108"/>
      <c r="FE27" s="110" t="s">
        <v>315</v>
      </c>
      <c r="FF27" s="109" t="s">
        <v>315</v>
      </c>
      <c r="FG27" s="108"/>
      <c r="FH27" s="110" t="s">
        <v>315</v>
      </c>
      <c r="FI27" s="109" t="s">
        <v>315</v>
      </c>
      <c r="FJ27" s="108"/>
      <c r="FK27" s="110" t="s">
        <v>315</v>
      </c>
      <c r="FL27" s="109" t="s">
        <v>315</v>
      </c>
      <c r="FM27" s="438"/>
      <c r="FN27" s="110" t="s">
        <v>315</v>
      </c>
      <c r="FO27" s="109" t="s">
        <v>315</v>
      </c>
      <c r="FP27" s="108"/>
      <c r="FQ27" s="110" t="s">
        <v>315</v>
      </c>
      <c r="FR27" s="109" t="s">
        <v>315</v>
      </c>
      <c r="FS27" s="108"/>
      <c r="FT27" s="110" t="s">
        <v>315</v>
      </c>
      <c r="FU27" s="109" t="s">
        <v>315</v>
      </c>
      <c r="FV27" s="108"/>
      <c r="FW27" s="110" t="s">
        <v>315</v>
      </c>
      <c r="FX27" s="109" t="s">
        <v>315</v>
      </c>
      <c r="FY27" s="108"/>
      <c r="FZ27" s="110" t="s">
        <v>315</v>
      </c>
      <c r="GA27" s="109" t="s">
        <v>315</v>
      </c>
      <c r="GB27" s="108"/>
      <c r="GC27" s="110" t="s">
        <v>315</v>
      </c>
      <c r="GD27" s="109" t="s">
        <v>315</v>
      </c>
      <c r="GE27" s="108"/>
      <c r="GF27" s="110" t="s">
        <v>315</v>
      </c>
      <c r="GG27" s="109" t="s">
        <v>315</v>
      </c>
      <c r="GH27" s="108"/>
      <c r="GI27" s="110" t="s">
        <v>315</v>
      </c>
      <c r="GJ27" s="109" t="s">
        <v>315</v>
      </c>
      <c r="GK27" s="108"/>
      <c r="GL27" s="110" t="s">
        <v>315</v>
      </c>
      <c r="GM27" s="109" t="s">
        <v>315</v>
      </c>
      <c r="GN27" s="108"/>
      <c r="GO27" s="110" t="s">
        <v>315</v>
      </c>
      <c r="GP27" s="109" t="s">
        <v>315</v>
      </c>
      <c r="GQ27" s="108"/>
      <c r="GR27" s="110" t="s">
        <v>315</v>
      </c>
      <c r="GS27" s="109" t="s">
        <v>315</v>
      </c>
      <c r="GT27" s="108"/>
      <c r="GU27" s="110" t="s">
        <v>315</v>
      </c>
      <c r="GV27" s="109" t="s">
        <v>315</v>
      </c>
      <c r="GW27" s="108"/>
      <c r="GX27" s="110" t="s">
        <v>315</v>
      </c>
      <c r="GY27" s="109" t="s">
        <v>315</v>
      </c>
      <c r="GZ27" s="108"/>
      <c r="HA27" s="110" t="s">
        <v>315</v>
      </c>
      <c r="HB27" s="109" t="s">
        <v>315</v>
      </c>
      <c r="HC27" s="108"/>
      <c r="HD27" s="110" t="s">
        <v>315</v>
      </c>
      <c r="HE27" s="109" t="s">
        <v>315</v>
      </c>
      <c r="HF27" s="108"/>
      <c r="HG27" s="110" t="s">
        <v>315</v>
      </c>
      <c r="HH27" s="109" t="s">
        <v>315</v>
      </c>
      <c r="HI27" s="108"/>
      <c r="HJ27" s="110" t="s">
        <v>315</v>
      </c>
      <c r="HK27" s="109" t="s">
        <v>315</v>
      </c>
      <c r="HL27" s="108"/>
      <c r="HM27" s="110" t="s">
        <v>315</v>
      </c>
      <c r="HN27" s="109" t="s">
        <v>315</v>
      </c>
      <c r="HO27" s="108"/>
      <c r="HP27" s="110" t="s">
        <v>315</v>
      </c>
      <c r="HQ27" s="109" t="s">
        <v>315</v>
      </c>
      <c r="HR27" s="108"/>
      <c r="HS27" s="110" t="s">
        <v>315</v>
      </c>
      <c r="HT27" s="109" t="s">
        <v>315</v>
      </c>
      <c r="HU27" s="108"/>
      <c r="HV27" s="109" t="s">
        <v>315</v>
      </c>
      <c r="HW27" s="109" t="s">
        <v>315</v>
      </c>
      <c r="HX27" s="438"/>
      <c r="HY27" s="110" t="s">
        <v>315</v>
      </c>
      <c r="HZ27" s="109" t="s">
        <v>315</v>
      </c>
      <c r="IA27" s="260"/>
      <c r="IB27" s="110" t="s">
        <v>315</v>
      </c>
      <c r="IC27" s="109" t="s">
        <v>315</v>
      </c>
      <c r="ID27" s="260"/>
      <c r="IE27" s="110" t="s">
        <v>315</v>
      </c>
      <c r="IF27" s="109" t="s">
        <v>315</v>
      </c>
      <c r="IG27" s="438"/>
      <c r="IH27" s="110" t="s">
        <v>315</v>
      </c>
      <c r="II27" s="109" t="s">
        <v>315</v>
      </c>
      <c r="IJ27" s="438"/>
      <c r="IK27" s="110" t="s">
        <v>315</v>
      </c>
      <c r="IL27" s="109" t="s">
        <v>315</v>
      </c>
      <c r="IM27" s="439"/>
      <c r="IN27" s="110" t="s">
        <v>315</v>
      </c>
      <c r="IO27" s="109" t="s">
        <v>315</v>
      </c>
      <c r="IP27" s="108"/>
      <c r="IQ27" s="110" t="s">
        <v>315</v>
      </c>
      <c r="IR27" s="109" t="s">
        <v>315</v>
      </c>
      <c r="IS27" s="108"/>
      <c r="IT27" s="110" t="s">
        <v>315</v>
      </c>
      <c r="IU27" s="109" t="s">
        <v>315</v>
      </c>
      <c r="IV27" s="108"/>
      <c r="IW27" s="110" t="s">
        <v>315</v>
      </c>
      <c r="IX27" s="109" t="s">
        <v>315</v>
      </c>
      <c r="IY27" s="108"/>
      <c r="IZ27" s="110" t="s">
        <v>315</v>
      </c>
      <c r="JA27" s="109" t="s">
        <v>315</v>
      </c>
      <c r="JB27" s="438"/>
      <c r="JC27" s="110" t="s">
        <v>315</v>
      </c>
      <c r="JD27" s="109" t="s">
        <v>315</v>
      </c>
      <c r="JE27" s="108"/>
      <c r="JF27" s="110" t="s">
        <v>315</v>
      </c>
      <c r="JG27" s="109" t="s">
        <v>315</v>
      </c>
      <c r="JH27" s="108"/>
      <c r="JI27" s="110" t="s">
        <v>315</v>
      </c>
      <c r="JJ27" s="109" t="s">
        <v>315</v>
      </c>
      <c r="JK27" s="108"/>
      <c r="JL27" s="110" t="s">
        <v>315</v>
      </c>
      <c r="JM27" s="109" t="s">
        <v>315</v>
      </c>
      <c r="JN27" s="108"/>
      <c r="JO27" s="110" t="s">
        <v>315</v>
      </c>
      <c r="JP27" s="109" t="s">
        <v>315</v>
      </c>
      <c r="JQ27" s="108"/>
      <c r="JR27" s="110" t="s">
        <v>315</v>
      </c>
      <c r="JS27" s="109" t="s">
        <v>315</v>
      </c>
      <c r="JT27" s="108"/>
      <c r="JU27" s="110" t="s">
        <v>315</v>
      </c>
      <c r="JV27" s="109" t="s">
        <v>315</v>
      </c>
      <c r="JW27" s="108"/>
      <c r="JX27" s="110" t="s">
        <v>315</v>
      </c>
      <c r="JY27" s="109" t="s">
        <v>315</v>
      </c>
      <c r="JZ27" s="108"/>
      <c r="KA27" s="110" t="s">
        <v>315</v>
      </c>
      <c r="KB27" s="109" t="s">
        <v>315</v>
      </c>
      <c r="KC27" s="108"/>
      <c r="KD27" s="110" t="s">
        <v>315</v>
      </c>
      <c r="KE27" s="109" t="s">
        <v>315</v>
      </c>
      <c r="KF27" s="108"/>
      <c r="KG27" s="110" t="s">
        <v>315</v>
      </c>
      <c r="KH27" s="109" t="s">
        <v>315</v>
      </c>
      <c r="KI27" s="108"/>
      <c r="KJ27" s="110" t="s">
        <v>315</v>
      </c>
      <c r="KK27" s="109" t="s">
        <v>315</v>
      </c>
      <c r="KL27" s="108"/>
      <c r="KM27" s="110" t="s">
        <v>315</v>
      </c>
      <c r="KN27" s="109" t="s">
        <v>315</v>
      </c>
      <c r="KO27" s="108"/>
      <c r="KP27" s="110" t="s">
        <v>315</v>
      </c>
      <c r="KQ27" s="109" t="s">
        <v>315</v>
      </c>
      <c r="KR27" s="108"/>
      <c r="KS27" s="110" t="s">
        <v>315</v>
      </c>
      <c r="KT27" s="109" t="s">
        <v>315</v>
      </c>
      <c r="KU27" s="108"/>
      <c r="KV27" s="110" t="s">
        <v>315</v>
      </c>
      <c r="KW27" s="109" t="s">
        <v>315</v>
      </c>
      <c r="KX27" s="108"/>
      <c r="KY27" s="110" t="s">
        <v>315</v>
      </c>
      <c r="KZ27" s="109" t="s">
        <v>315</v>
      </c>
      <c r="LA27" s="108"/>
      <c r="LB27" s="110" t="s">
        <v>315</v>
      </c>
      <c r="LC27" s="109" t="s">
        <v>315</v>
      </c>
      <c r="LD27" s="108"/>
      <c r="LE27" s="110" t="s">
        <v>315</v>
      </c>
      <c r="LF27" s="109" t="s">
        <v>315</v>
      </c>
      <c r="LG27" s="108"/>
      <c r="LH27" s="110" t="s">
        <v>315</v>
      </c>
      <c r="LI27" s="109" t="s">
        <v>315</v>
      </c>
      <c r="LJ27" s="108"/>
      <c r="LK27" s="109" t="s">
        <v>315</v>
      </c>
    </row>
    <row r="28" spans="1:323" ht="21.65" hidden="1" customHeight="1" x14ac:dyDescent="0.2">
      <c r="A28" s="120"/>
      <c r="B28" s="150">
        <v>46097.450324074074</v>
      </c>
      <c r="C28" s="541">
        <v>0</v>
      </c>
      <c r="D28" s="3" t="s">
        <v>768</v>
      </c>
      <c r="E28" s="39" t="s">
        <v>576</v>
      </c>
      <c r="F28" s="5" t="s">
        <v>924</v>
      </c>
      <c r="G28" s="5" t="s">
        <v>466</v>
      </c>
      <c r="H28" s="5" t="s">
        <v>579</v>
      </c>
      <c r="I28" s="5">
        <v>0</v>
      </c>
      <c r="J28" s="15">
        <v>2000</v>
      </c>
      <c r="K28" s="5" t="s">
        <v>925</v>
      </c>
      <c r="L28" s="5">
        <v>0</v>
      </c>
      <c r="M28" s="5" t="s">
        <v>579</v>
      </c>
      <c r="N28" s="5">
        <v>0</v>
      </c>
      <c r="O28" s="15">
        <v>1940</v>
      </c>
      <c r="P28" s="5">
        <v>0</v>
      </c>
      <c r="Q28" s="40">
        <v>2000</v>
      </c>
      <c r="R28" s="557" t="s">
        <v>403</v>
      </c>
      <c r="S28" s="5" t="s">
        <v>910</v>
      </c>
      <c r="T28" s="86" t="s">
        <v>551</v>
      </c>
      <c r="U28" s="4"/>
      <c r="V28" s="5">
        <v>3</v>
      </c>
      <c r="W28" s="4">
        <v>46105</v>
      </c>
      <c r="X28" s="4">
        <v>46107</v>
      </c>
      <c r="Y28" s="4">
        <v>46107</v>
      </c>
      <c r="Z28" s="4">
        <v>46106</v>
      </c>
      <c r="AA28" s="57" t="s">
        <v>403</v>
      </c>
      <c r="AB28" s="58">
        <v>2000</v>
      </c>
      <c r="AC28" s="821">
        <v>2000</v>
      </c>
      <c r="AD28" s="410" t="s">
        <v>926</v>
      </c>
      <c r="AE28" s="3"/>
      <c r="AF28" s="31" t="s">
        <v>570</v>
      </c>
      <c r="AG28" s="38" t="s">
        <v>552</v>
      </c>
      <c r="AH28" s="38" t="s">
        <v>565</v>
      </c>
      <c r="AI28" s="43">
        <v>0</v>
      </c>
      <c r="AJ28" s="43" t="s">
        <v>466</v>
      </c>
      <c r="AK28" s="228" t="s">
        <v>385</v>
      </c>
      <c r="AL28" s="3"/>
      <c r="AM28" s="3"/>
      <c r="AN28" s="3"/>
      <c r="AO28" s="3"/>
      <c r="AP28" s="3"/>
      <c r="AQ28" s="43" t="s">
        <v>522</v>
      </c>
      <c r="AR28" s="521"/>
      <c r="AS28" s="109" t="s">
        <v>315</v>
      </c>
      <c r="AT28" s="438"/>
      <c r="AU28" s="110" t="s">
        <v>315</v>
      </c>
      <c r="AV28" s="109" t="s">
        <v>315</v>
      </c>
      <c r="AW28" s="260"/>
      <c r="AX28" s="110" t="s">
        <v>315</v>
      </c>
      <c r="AY28" s="109" t="s">
        <v>315</v>
      </c>
      <c r="AZ28" s="260"/>
      <c r="BA28" s="110" t="s">
        <v>315</v>
      </c>
      <c r="BB28" s="109" t="s">
        <v>315</v>
      </c>
      <c r="BC28" s="438"/>
      <c r="BD28" s="110" t="s">
        <v>315</v>
      </c>
      <c r="BE28" s="109" t="s">
        <v>315</v>
      </c>
      <c r="BF28" s="438"/>
      <c r="BG28" s="110" t="s">
        <v>315</v>
      </c>
      <c r="BH28" s="109" t="s">
        <v>315</v>
      </c>
      <c r="BI28" s="439"/>
      <c r="BJ28" s="110" t="s">
        <v>315</v>
      </c>
      <c r="BK28" s="109" t="s">
        <v>315</v>
      </c>
      <c r="BL28" s="108"/>
      <c r="BM28" s="110" t="s">
        <v>315</v>
      </c>
      <c r="BN28" s="109" t="s">
        <v>315</v>
      </c>
      <c r="BO28" s="108"/>
      <c r="BP28" s="110" t="s">
        <v>315</v>
      </c>
      <c r="BQ28" s="109" t="s">
        <v>315</v>
      </c>
      <c r="BR28" s="108"/>
      <c r="BS28" s="110" t="s">
        <v>315</v>
      </c>
      <c r="BT28" s="109" t="s">
        <v>315</v>
      </c>
      <c r="BU28" s="108"/>
      <c r="BV28" s="110" t="s">
        <v>315</v>
      </c>
      <c r="BW28" s="109" t="s">
        <v>315</v>
      </c>
      <c r="BX28" s="438"/>
      <c r="BY28" s="110" t="s">
        <v>315</v>
      </c>
      <c r="BZ28" s="109" t="s">
        <v>315</v>
      </c>
      <c r="CA28" s="108"/>
      <c r="CB28" s="110" t="s">
        <v>315</v>
      </c>
      <c r="CC28" s="109" t="s">
        <v>315</v>
      </c>
      <c r="CD28" s="108"/>
      <c r="CE28" s="110" t="s">
        <v>315</v>
      </c>
      <c r="CF28" s="109" t="s">
        <v>315</v>
      </c>
      <c r="CG28" s="108"/>
      <c r="CH28" s="110" t="s">
        <v>315</v>
      </c>
      <c r="CI28" s="109" t="s">
        <v>315</v>
      </c>
      <c r="CJ28" s="108"/>
      <c r="CK28" s="110" t="s">
        <v>315</v>
      </c>
      <c r="CL28" s="109" t="s">
        <v>315</v>
      </c>
      <c r="CM28" s="108"/>
      <c r="CN28" s="110" t="s">
        <v>315</v>
      </c>
      <c r="CO28" s="109" t="s">
        <v>315</v>
      </c>
      <c r="CP28" s="108"/>
      <c r="CQ28" s="110" t="s">
        <v>315</v>
      </c>
      <c r="CR28" s="109" t="s">
        <v>315</v>
      </c>
      <c r="CS28" s="108"/>
      <c r="CT28" s="110" t="s">
        <v>315</v>
      </c>
      <c r="CU28" s="109" t="s">
        <v>315</v>
      </c>
      <c r="CV28" s="108"/>
      <c r="CW28" s="110" t="s">
        <v>315</v>
      </c>
      <c r="CX28" s="109" t="s">
        <v>315</v>
      </c>
      <c r="CY28" s="108"/>
      <c r="CZ28" s="110" t="s">
        <v>315</v>
      </c>
      <c r="DA28" s="109" t="s">
        <v>315</v>
      </c>
      <c r="DB28" s="108"/>
      <c r="DC28" s="110" t="s">
        <v>315</v>
      </c>
      <c r="DD28" s="109" t="s">
        <v>315</v>
      </c>
      <c r="DE28" s="108"/>
      <c r="DF28" s="110" t="s">
        <v>315</v>
      </c>
      <c r="DG28" s="109" t="s">
        <v>315</v>
      </c>
      <c r="DH28" s="108"/>
      <c r="DI28" s="110" t="s">
        <v>315</v>
      </c>
      <c r="DJ28" s="109" t="s">
        <v>555</v>
      </c>
      <c r="DK28" s="108"/>
      <c r="DL28" s="110" t="s">
        <v>315</v>
      </c>
      <c r="DM28" s="109" t="s">
        <v>315</v>
      </c>
      <c r="DN28" s="762">
        <v>2000</v>
      </c>
      <c r="DO28" s="110" t="s">
        <v>315</v>
      </c>
      <c r="DP28" s="109" t="s">
        <v>315</v>
      </c>
      <c r="DQ28" s="108"/>
      <c r="DR28" s="110" t="s">
        <v>441</v>
      </c>
      <c r="DS28" s="109" t="s">
        <v>315</v>
      </c>
      <c r="DT28" s="108"/>
      <c r="DU28" s="110" t="s">
        <v>315</v>
      </c>
      <c r="DV28" s="109" t="s">
        <v>315</v>
      </c>
      <c r="DW28" s="108"/>
      <c r="DX28" s="110" t="s">
        <v>315</v>
      </c>
      <c r="DY28" s="109" t="s">
        <v>315</v>
      </c>
      <c r="DZ28" s="108"/>
      <c r="EA28" s="110" t="s">
        <v>315</v>
      </c>
      <c r="EB28" s="109" t="s">
        <v>315</v>
      </c>
      <c r="EC28" s="108"/>
      <c r="ED28" s="110" t="s">
        <v>315</v>
      </c>
      <c r="EE28" s="109" t="s">
        <v>315</v>
      </c>
      <c r="EF28" s="108"/>
      <c r="EG28" s="109" t="s">
        <v>315</v>
      </c>
      <c r="EH28" s="109" t="s">
        <v>315</v>
      </c>
      <c r="EI28" s="438"/>
      <c r="EJ28" s="110" t="s">
        <v>315</v>
      </c>
      <c r="EK28" s="109" t="s">
        <v>315</v>
      </c>
      <c r="EL28" s="260"/>
      <c r="EM28" s="110" t="s">
        <v>315</v>
      </c>
      <c r="EN28" s="109" t="s">
        <v>315</v>
      </c>
      <c r="EO28" s="260"/>
      <c r="EP28" s="110" t="s">
        <v>315</v>
      </c>
      <c r="EQ28" s="109" t="s">
        <v>315</v>
      </c>
      <c r="ER28" s="438"/>
      <c r="ES28" s="110" t="s">
        <v>315</v>
      </c>
      <c r="ET28" s="109" t="s">
        <v>315</v>
      </c>
      <c r="EU28" s="438"/>
      <c r="EV28" s="110" t="s">
        <v>315</v>
      </c>
      <c r="EW28" s="109" t="s">
        <v>315</v>
      </c>
      <c r="EX28" s="439"/>
      <c r="EY28" s="110" t="s">
        <v>315</v>
      </c>
      <c r="EZ28" s="109" t="s">
        <v>315</v>
      </c>
      <c r="FA28" s="108"/>
      <c r="FB28" s="110" t="s">
        <v>315</v>
      </c>
      <c r="FC28" s="109" t="s">
        <v>315</v>
      </c>
      <c r="FD28" s="108"/>
      <c r="FE28" s="110" t="s">
        <v>315</v>
      </c>
      <c r="FF28" s="109" t="s">
        <v>315</v>
      </c>
      <c r="FG28" s="108"/>
      <c r="FH28" s="110" t="s">
        <v>315</v>
      </c>
      <c r="FI28" s="109" t="s">
        <v>315</v>
      </c>
      <c r="FJ28" s="108"/>
      <c r="FK28" s="110" t="s">
        <v>315</v>
      </c>
      <c r="FL28" s="109" t="s">
        <v>315</v>
      </c>
      <c r="FM28" s="438"/>
      <c r="FN28" s="110" t="s">
        <v>315</v>
      </c>
      <c r="FO28" s="109" t="s">
        <v>315</v>
      </c>
      <c r="FP28" s="108"/>
      <c r="FQ28" s="110" t="s">
        <v>315</v>
      </c>
      <c r="FR28" s="109" t="s">
        <v>315</v>
      </c>
      <c r="FS28" s="108"/>
      <c r="FT28" s="110" t="s">
        <v>315</v>
      </c>
      <c r="FU28" s="109" t="s">
        <v>315</v>
      </c>
      <c r="FV28" s="108"/>
      <c r="FW28" s="110" t="s">
        <v>315</v>
      </c>
      <c r="FX28" s="109" t="s">
        <v>315</v>
      </c>
      <c r="FY28" s="108"/>
      <c r="FZ28" s="110" t="s">
        <v>315</v>
      </c>
      <c r="GA28" s="109" t="s">
        <v>315</v>
      </c>
      <c r="GB28" s="108"/>
      <c r="GC28" s="110" t="s">
        <v>315</v>
      </c>
      <c r="GD28" s="109" t="s">
        <v>315</v>
      </c>
      <c r="GE28" s="108"/>
      <c r="GF28" s="110" t="s">
        <v>315</v>
      </c>
      <c r="GG28" s="109" t="s">
        <v>315</v>
      </c>
      <c r="GH28" s="108"/>
      <c r="GI28" s="110" t="s">
        <v>315</v>
      </c>
      <c r="GJ28" s="109" t="s">
        <v>315</v>
      </c>
      <c r="GK28" s="108"/>
      <c r="GL28" s="110" t="s">
        <v>315</v>
      </c>
      <c r="GM28" s="109" t="s">
        <v>315</v>
      </c>
      <c r="GN28" s="108"/>
      <c r="GO28" s="110" t="s">
        <v>315</v>
      </c>
      <c r="GP28" s="109" t="s">
        <v>315</v>
      </c>
      <c r="GQ28" s="108"/>
      <c r="GR28" s="110" t="s">
        <v>315</v>
      </c>
      <c r="GS28" s="109" t="s">
        <v>315</v>
      </c>
      <c r="GT28" s="108"/>
      <c r="GU28" s="110" t="s">
        <v>315</v>
      </c>
      <c r="GV28" s="109" t="s">
        <v>315</v>
      </c>
      <c r="GW28" s="108"/>
      <c r="GX28" s="110" t="s">
        <v>315</v>
      </c>
      <c r="GY28" s="109" t="s">
        <v>315</v>
      </c>
      <c r="GZ28" s="108"/>
      <c r="HA28" s="110" t="s">
        <v>315</v>
      </c>
      <c r="HB28" s="109" t="s">
        <v>315</v>
      </c>
      <c r="HC28" s="108"/>
      <c r="HD28" s="110" t="s">
        <v>315</v>
      </c>
      <c r="HE28" s="109" t="s">
        <v>315</v>
      </c>
      <c r="HF28" s="108"/>
      <c r="HG28" s="110" t="s">
        <v>315</v>
      </c>
      <c r="HH28" s="109" t="s">
        <v>315</v>
      </c>
      <c r="HI28" s="108"/>
      <c r="HJ28" s="110" t="s">
        <v>315</v>
      </c>
      <c r="HK28" s="109" t="s">
        <v>315</v>
      </c>
      <c r="HL28" s="108"/>
      <c r="HM28" s="110" t="s">
        <v>315</v>
      </c>
      <c r="HN28" s="109" t="s">
        <v>315</v>
      </c>
      <c r="HO28" s="108"/>
      <c r="HP28" s="110" t="s">
        <v>315</v>
      </c>
      <c r="HQ28" s="109" t="s">
        <v>315</v>
      </c>
      <c r="HR28" s="108"/>
      <c r="HS28" s="110" t="s">
        <v>315</v>
      </c>
      <c r="HT28" s="109" t="s">
        <v>315</v>
      </c>
      <c r="HU28" s="108"/>
      <c r="HV28" s="109" t="s">
        <v>315</v>
      </c>
      <c r="HW28" s="109" t="s">
        <v>315</v>
      </c>
      <c r="HX28" s="438"/>
      <c r="HY28" s="110" t="s">
        <v>315</v>
      </c>
      <c r="HZ28" s="109" t="s">
        <v>315</v>
      </c>
      <c r="IA28" s="260"/>
      <c r="IB28" s="110" t="s">
        <v>315</v>
      </c>
      <c r="IC28" s="109" t="s">
        <v>315</v>
      </c>
      <c r="ID28" s="260"/>
      <c r="IE28" s="110" t="s">
        <v>315</v>
      </c>
      <c r="IF28" s="109" t="s">
        <v>315</v>
      </c>
      <c r="IG28" s="438"/>
      <c r="IH28" s="110" t="s">
        <v>315</v>
      </c>
      <c r="II28" s="109" t="s">
        <v>315</v>
      </c>
      <c r="IJ28" s="438"/>
      <c r="IK28" s="110" t="s">
        <v>315</v>
      </c>
      <c r="IL28" s="109" t="s">
        <v>315</v>
      </c>
      <c r="IM28" s="439"/>
      <c r="IN28" s="110" t="s">
        <v>315</v>
      </c>
      <c r="IO28" s="109" t="s">
        <v>315</v>
      </c>
      <c r="IP28" s="108"/>
      <c r="IQ28" s="110" t="s">
        <v>315</v>
      </c>
      <c r="IR28" s="109" t="s">
        <v>315</v>
      </c>
      <c r="IS28" s="108"/>
      <c r="IT28" s="110" t="s">
        <v>315</v>
      </c>
      <c r="IU28" s="109" t="s">
        <v>315</v>
      </c>
      <c r="IV28" s="108"/>
      <c r="IW28" s="110" t="s">
        <v>315</v>
      </c>
      <c r="IX28" s="109" t="s">
        <v>315</v>
      </c>
      <c r="IY28" s="108"/>
      <c r="IZ28" s="110" t="s">
        <v>315</v>
      </c>
      <c r="JA28" s="109" t="s">
        <v>315</v>
      </c>
      <c r="JB28" s="438"/>
      <c r="JC28" s="110" t="s">
        <v>315</v>
      </c>
      <c r="JD28" s="109" t="s">
        <v>315</v>
      </c>
      <c r="JE28" s="108"/>
      <c r="JF28" s="110" t="s">
        <v>315</v>
      </c>
      <c r="JG28" s="109" t="s">
        <v>315</v>
      </c>
      <c r="JH28" s="108"/>
      <c r="JI28" s="110" t="s">
        <v>315</v>
      </c>
      <c r="JJ28" s="109" t="s">
        <v>315</v>
      </c>
      <c r="JK28" s="108"/>
      <c r="JL28" s="110" t="s">
        <v>315</v>
      </c>
      <c r="JM28" s="109" t="s">
        <v>315</v>
      </c>
      <c r="JN28" s="108"/>
      <c r="JO28" s="110" t="s">
        <v>315</v>
      </c>
      <c r="JP28" s="109" t="s">
        <v>315</v>
      </c>
      <c r="JQ28" s="108"/>
      <c r="JR28" s="110" t="s">
        <v>315</v>
      </c>
      <c r="JS28" s="109" t="s">
        <v>315</v>
      </c>
      <c r="JT28" s="108"/>
      <c r="JU28" s="110" t="s">
        <v>315</v>
      </c>
      <c r="JV28" s="109" t="s">
        <v>315</v>
      </c>
      <c r="JW28" s="108"/>
      <c r="JX28" s="110" t="s">
        <v>315</v>
      </c>
      <c r="JY28" s="109" t="s">
        <v>315</v>
      </c>
      <c r="JZ28" s="108"/>
      <c r="KA28" s="110" t="s">
        <v>315</v>
      </c>
      <c r="KB28" s="109" t="s">
        <v>315</v>
      </c>
      <c r="KC28" s="108"/>
      <c r="KD28" s="110" t="s">
        <v>315</v>
      </c>
      <c r="KE28" s="109" t="s">
        <v>315</v>
      </c>
      <c r="KF28" s="108"/>
      <c r="KG28" s="110" t="s">
        <v>315</v>
      </c>
      <c r="KH28" s="109" t="s">
        <v>315</v>
      </c>
      <c r="KI28" s="108"/>
      <c r="KJ28" s="110" t="s">
        <v>315</v>
      </c>
      <c r="KK28" s="109" t="s">
        <v>315</v>
      </c>
      <c r="KL28" s="108"/>
      <c r="KM28" s="110" t="s">
        <v>315</v>
      </c>
      <c r="KN28" s="109" t="s">
        <v>315</v>
      </c>
      <c r="KO28" s="108"/>
      <c r="KP28" s="110" t="s">
        <v>315</v>
      </c>
      <c r="KQ28" s="109" t="s">
        <v>315</v>
      </c>
      <c r="KR28" s="108"/>
      <c r="KS28" s="110" t="s">
        <v>315</v>
      </c>
      <c r="KT28" s="109" t="s">
        <v>315</v>
      </c>
      <c r="KU28" s="108"/>
      <c r="KV28" s="110" t="s">
        <v>315</v>
      </c>
      <c r="KW28" s="109" t="s">
        <v>315</v>
      </c>
      <c r="KX28" s="108"/>
      <c r="KY28" s="110" t="s">
        <v>315</v>
      </c>
      <c r="KZ28" s="109" t="s">
        <v>315</v>
      </c>
      <c r="LA28" s="108"/>
      <c r="LB28" s="110" t="s">
        <v>315</v>
      </c>
      <c r="LC28" s="109" t="s">
        <v>315</v>
      </c>
      <c r="LD28" s="108"/>
      <c r="LE28" s="110" t="s">
        <v>315</v>
      </c>
      <c r="LF28" s="109" t="s">
        <v>315</v>
      </c>
      <c r="LG28" s="108"/>
      <c r="LH28" s="110" t="s">
        <v>315</v>
      </c>
      <c r="LI28" s="109" t="s">
        <v>315</v>
      </c>
      <c r="LJ28" s="108"/>
      <c r="LK28" s="109" t="s">
        <v>315</v>
      </c>
    </row>
    <row r="29" spans="1:323" ht="21.65" hidden="1" customHeight="1" x14ac:dyDescent="0.2">
      <c r="A29" s="120"/>
      <c r="B29" s="150">
        <v>46097.45175925926</v>
      </c>
      <c r="C29" s="541">
        <v>0</v>
      </c>
      <c r="D29" s="3" t="s">
        <v>769</v>
      </c>
      <c r="E29" s="39" t="s">
        <v>576</v>
      </c>
      <c r="F29" s="5" t="s">
        <v>912</v>
      </c>
      <c r="G29" s="5" t="s">
        <v>913</v>
      </c>
      <c r="H29" s="5" t="s">
        <v>927</v>
      </c>
      <c r="I29" s="5" t="s">
        <v>466</v>
      </c>
      <c r="J29" s="15">
        <v>300</v>
      </c>
      <c r="K29" s="5" t="s">
        <v>928</v>
      </c>
      <c r="L29" s="5" t="s">
        <v>913</v>
      </c>
      <c r="M29" s="5" t="s">
        <v>927</v>
      </c>
      <c r="N29" s="5" t="s">
        <v>466</v>
      </c>
      <c r="O29" s="15">
        <v>285</v>
      </c>
      <c r="P29" s="5">
        <v>0</v>
      </c>
      <c r="Q29" s="40">
        <v>300</v>
      </c>
      <c r="R29" s="557" t="s">
        <v>403</v>
      </c>
      <c r="S29" s="5" t="s">
        <v>910</v>
      </c>
      <c r="T29" s="86" t="s">
        <v>551</v>
      </c>
      <c r="U29" s="4"/>
      <c r="V29" s="5">
        <v>3</v>
      </c>
      <c r="W29" s="4">
        <v>46105</v>
      </c>
      <c r="X29" s="4">
        <v>46107</v>
      </c>
      <c r="Y29" s="4">
        <v>46107</v>
      </c>
      <c r="Z29" s="4">
        <v>46106</v>
      </c>
      <c r="AA29" s="57" t="s">
        <v>403</v>
      </c>
      <c r="AB29" s="58">
        <v>300</v>
      </c>
      <c r="AC29" s="821">
        <v>300</v>
      </c>
      <c r="AD29" s="410" t="s">
        <v>558</v>
      </c>
      <c r="AE29" s="3"/>
      <c r="AF29" s="31" t="s">
        <v>570</v>
      </c>
      <c r="AG29" s="38" t="s">
        <v>552</v>
      </c>
      <c r="AH29" s="38" t="s">
        <v>565</v>
      </c>
      <c r="AI29" s="43">
        <v>0</v>
      </c>
      <c r="AJ29" s="43" t="s">
        <v>466</v>
      </c>
      <c r="AK29" s="228" t="s">
        <v>385</v>
      </c>
      <c r="AL29" s="3"/>
      <c r="AM29" s="3"/>
      <c r="AN29" s="3"/>
      <c r="AO29" s="3"/>
      <c r="AP29" s="3"/>
      <c r="AQ29" s="43" t="s">
        <v>522</v>
      </c>
      <c r="AR29" s="521"/>
      <c r="AS29" s="109" t="s">
        <v>315</v>
      </c>
      <c r="AT29" s="438"/>
      <c r="AU29" s="110" t="s">
        <v>315</v>
      </c>
      <c r="AV29" s="109" t="s">
        <v>315</v>
      </c>
      <c r="AW29" s="260"/>
      <c r="AX29" s="110" t="s">
        <v>315</v>
      </c>
      <c r="AY29" s="109" t="s">
        <v>315</v>
      </c>
      <c r="AZ29" s="260"/>
      <c r="BA29" s="110" t="s">
        <v>315</v>
      </c>
      <c r="BB29" s="109" t="s">
        <v>315</v>
      </c>
      <c r="BC29" s="438"/>
      <c r="BD29" s="110" t="s">
        <v>315</v>
      </c>
      <c r="BE29" s="109" t="s">
        <v>315</v>
      </c>
      <c r="BF29" s="438"/>
      <c r="BG29" s="110" t="s">
        <v>315</v>
      </c>
      <c r="BH29" s="109" t="s">
        <v>315</v>
      </c>
      <c r="BI29" s="439"/>
      <c r="BJ29" s="110" t="s">
        <v>315</v>
      </c>
      <c r="BK29" s="109" t="s">
        <v>315</v>
      </c>
      <c r="BL29" s="108"/>
      <c r="BM29" s="110" t="s">
        <v>315</v>
      </c>
      <c r="BN29" s="109" t="s">
        <v>315</v>
      </c>
      <c r="BO29" s="108"/>
      <c r="BP29" s="110" t="s">
        <v>315</v>
      </c>
      <c r="BQ29" s="109" t="s">
        <v>315</v>
      </c>
      <c r="BR29" s="108"/>
      <c r="BS29" s="110" t="s">
        <v>315</v>
      </c>
      <c r="BT29" s="109" t="s">
        <v>315</v>
      </c>
      <c r="BU29" s="108"/>
      <c r="BV29" s="110" t="s">
        <v>315</v>
      </c>
      <c r="BW29" s="109" t="s">
        <v>315</v>
      </c>
      <c r="BX29" s="438"/>
      <c r="BY29" s="110" t="s">
        <v>315</v>
      </c>
      <c r="BZ29" s="109" t="s">
        <v>315</v>
      </c>
      <c r="CA29" s="108"/>
      <c r="CB29" s="110" t="s">
        <v>315</v>
      </c>
      <c r="CC29" s="109" t="s">
        <v>315</v>
      </c>
      <c r="CD29" s="108"/>
      <c r="CE29" s="110" t="s">
        <v>315</v>
      </c>
      <c r="CF29" s="109" t="s">
        <v>315</v>
      </c>
      <c r="CG29" s="108"/>
      <c r="CH29" s="110" t="s">
        <v>315</v>
      </c>
      <c r="CI29" s="109" t="s">
        <v>315</v>
      </c>
      <c r="CJ29" s="108"/>
      <c r="CK29" s="110" t="s">
        <v>315</v>
      </c>
      <c r="CL29" s="109" t="s">
        <v>315</v>
      </c>
      <c r="CM29" s="108"/>
      <c r="CN29" s="110" t="s">
        <v>315</v>
      </c>
      <c r="CO29" s="109" t="s">
        <v>315</v>
      </c>
      <c r="CP29" s="108"/>
      <c r="CQ29" s="110" t="s">
        <v>315</v>
      </c>
      <c r="CR29" s="109" t="s">
        <v>315</v>
      </c>
      <c r="CS29" s="108"/>
      <c r="CT29" s="110" t="s">
        <v>315</v>
      </c>
      <c r="CU29" s="109" t="s">
        <v>315</v>
      </c>
      <c r="CV29" s="108"/>
      <c r="CW29" s="110" t="s">
        <v>315</v>
      </c>
      <c r="CX29" s="109" t="s">
        <v>315</v>
      </c>
      <c r="CY29" s="108"/>
      <c r="CZ29" s="110" t="s">
        <v>315</v>
      </c>
      <c r="DA29" s="109" t="s">
        <v>315</v>
      </c>
      <c r="DB29" s="108"/>
      <c r="DC29" s="110" t="s">
        <v>315</v>
      </c>
      <c r="DD29" s="109" t="s">
        <v>315</v>
      </c>
      <c r="DE29" s="108"/>
      <c r="DF29" s="110" t="s">
        <v>315</v>
      </c>
      <c r="DG29" s="109" t="s">
        <v>315</v>
      </c>
      <c r="DH29" s="108"/>
      <c r="DI29" s="110" t="s">
        <v>315</v>
      </c>
      <c r="DJ29" s="109" t="s">
        <v>555</v>
      </c>
      <c r="DK29" s="108"/>
      <c r="DL29" s="110" t="s">
        <v>315</v>
      </c>
      <c r="DM29" s="109" t="s">
        <v>315</v>
      </c>
      <c r="DN29" s="762">
        <v>300</v>
      </c>
      <c r="DO29" s="110" t="s">
        <v>315</v>
      </c>
      <c r="DP29" s="109" t="s">
        <v>315</v>
      </c>
      <c r="DQ29" s="108"/>
      <c r="DR29" s="110" t="s">
        <v>441</v>
      </c>
      <c r="DS29" s="109" t="s">
        <v>315</v>
      </c>
      <c r="DT29" s="108"/>
      <c r="DU29" s="110" t="s">
        <v>315</v>
      </c>
      <c r="DV29" s="109" t="s">
        <v>315</v>
      </c>
      <c r="DW29" s="108"/>
      <c r="DX29" s="110" t="s">
        <v>315</v>
      </c>
      <c r="DY29" s="109" t="s">
        <v>315</v>
      </c>
      <c r="DZ29" s="108"/>
      <c r="EA29" s="110" t="s">
        <v>315</v>
      </c>
      <c r="EB29" s="109" t="s">
        <v>315</v>
      </c>
      <c r="EC29" s="108"/>
      <c r="ED29" s="110" t="s">
        <v>315</v>
      </c>
      <c r="EE29" s="109" t="s">
        <v>315</v>
      </c>
      <c r="EF29" s="108"/>
      <c r="EG29" s="109" t="s">
        <v>315</v>
      </c>
      <c r="EH29" s="109" t="s">
        <v>315</v>
      </c>
      <c r="EI29" s="438"/>
      <c r="EJ29" s="110" t="s">
        <v>315</v>
      </c>
      <c r="EK29" s="109" t="s">
        <v>315</v>
      </c>
      <c r="EL29" s="260"/>
      <c r="EM29" s="110" t="s">
        <v>315</v>
      </c>
      <c r="EN29" s="109" t="s">
        <v>315</v>
      </c>
      <c r="EO29" s="260"/>
      <c r="EP29" s="110" t="s">
        <v>315</v>
      </c>
      <c r="EQ29" s="109" t="s">
        <v>315</v>
      </c>
      <c r="ER29" s="438"/>
      <c r="ES29" s="110" t="s">
        <v>315</v>
      </c>
      <c r="ET29" s="109" t="s">
        <v>315</v>
      </c>
      <c r="EU29" s="438"/>
      <c r="EV29" s="110" t="s">
        <v>315</v>
      </c>
      <c r="EW29" s="109" t="s">
        <v>315</v>
      </c>
      <c r="EX29" s="439"/>
      <c r="EY29" s="110" t="s">
        <v>315</v>
      </c>
      <c r="EZ29" s="109" t="s">
        <v>315</v>
      </c>
      <c r="FA29" s="108"/>
      <c r="FB29" s="110" t="s">
        <v>315</v>
      </c>
      <c r="FC29" s="109" t="s">
        <v>315</v>
      </c>
      <c r="FD29" s="108"/>
      <c r="FE29" s="110" t="s">
        <v>315</v>
      </c>
      <c r="FF29" s="109" t="s">
        <v>315</v>
      </c>
      <c r="FG29" s="108"/>
      <c r="FH29" s="110" t="s">
        <v>315</v>
      </c>
      <c r="FI29" s="109" t="s">
        <v>315</v>
      </c>
      <c r="FJ29" s="108"/>
      <c r="FK29" s="110" t="s">
        <v>315</v>
      </c>
      <c r="FL29" s="109" t="s">
        <v>315</v>
      </c>
      <c r="FM29" s="438"/>
      <c r="FN29" s="110" t="s">
        <v>315</v>
      </c>
      <c r="FO29" s="109" t="s">
        <v>315</v>
      </c>
      <c r="FP29" s="108"/>
      <c r="FQ29" s="110" t="s">
        <v>315</v>
      </c>
      <c r="FR29" s="109" t="s">
        <v>315</v>
      </c>
      <c r="FS29" s="108"/>
      <c r="FT29" s="110" t="s">
        <v>315</v>
      </c>
      <c r="FU29" s="109" t="s">
        <v>315</v>
      </c>
      <c r="FV29" s="108"/>
      <c r="FW29" s="110" t="s">
        <v>315</v>
      </c>
      <c r="FX29" s="109" t="s">
        <v>315</v>
      </c>
      <c r="FY29" s="108"/>
      <c r="FZ29" s="110" t="s">
        <v>315</v>
      </c>
      <c r="GA29" s="109" t="s">
        <v>315</v>
      </c>
      <c r="GB29" s="108"/>
      <c r="GC29" s="110" t="s">
        <v>315</v>
      </c>
      <c r="GD29" s="109" t="s">
        <v>315</v>
      </c>
      <c r="GE29" s="108"/>
      <c r="GF29" s="110" t="s">
        <v>315</v>
      </c>
      <c r="GG29" s="109" t="s">
        <v>315</v>
      </c>
      <c r="GH29" s="108"/>
      <c r="GI29" s="110" t="s">
        <v>315</v>
      </c>
      <c r="GJ29" s="109" t="s">
        <v>315</v>
      </c>
      <c r="GK29" s="108"/>
      <c r="GL29" s="110" t="s">
        <v>315</v>
      </c>
      <c r="GM29" s="109" t="s">
        <v>315</v>
      </c>
      <c r="GN29" s="108"/>
      <c r="GO29" s="110" t="s">
        <v>315</v>
      </c>
      <c r="GP29" s="109" t="s">
        <v>315</v>
      </c>
      <c r="GQ29" s="108"/>
      <c r="GR29" s="110" t="s">
        <v>315</v>
      </c>
      <c r="GS29" s="109" t="s">
        <v>315</v>
      </c>
      <c r="GT29" s="108"/>
      <c r="GU29" s="110" t="s">
        <v>315</v>
      </c>
      <c r="GV29" s="109" t="s">
        <v>315</v>
      </c>
      <c r="GW29" s="108"/>
      <c r="GX29" s="110" t="s">
        <v>315</v>
      </c>
      <c r="GY29" s="109" t="s">
        <v>315</v>
      </c>
      <c r="GZ29" s="108"/>
      <c r="HA29" s="110" t="s">
        <v>315</v>
      </c>
      <c r="HB29" s="109" t="s">
        <v>315</v>
      </c>
      <c r="HC29" s="108"/>
      <c r="HD29" s="110" t="s">
        <v>315</v>
      </c>
      <c r="HE29" s="109" t="s">
        <v>315</v>
      </c>
      <c r="HF29" s="108"/>
      <c r="HG29" s="110" t="s">
        <v>315</v>
      </c>
      <c r="HH29" s="109" t="s">
        <v>315</v>
      </c>
      <c r="HI29" s="108"/>
      <c r="HJ29" s="110" t="s">
        <v>315</v>
      </c>
      <c r="HK29" s="109" t="s">
        <v>315</v>
      </c>
      <c r="HL29" s="108"/>
      <c r="HM29" s="110" t="s">
        <v>315</v>
      </c>
      <c r="HN29" s="109" t="s">
        <v>315</v>
      </c>
      <c r="HO29" s="108"/>
      <c r="HP29" s="110" t="s">
        <v>315</v>
      </c>
      <c r="HQ29" s="109" t="s">
        <v>315</v>
      </c>
      <c r="HR29" s="108"/>
      <c r="HS29" s="110" t="s">
        <v>315</v>
      </c>
      <c r="HT29" s="109" t="s">
        <v>315</v>
      </c>
      <c r="HU29" s="108"/>
      <c r="HV29" s="109" t="s">
        <v>315</v>
      </c>
      <c r="HW29" s="109" t="s">
        <v>315</v>
      </c>
      <c r="HX29" s="438"/>
      <c r="HY29" s="110" t="s">
        <v>315</v>
      </c>
      <c r="HZ29" s="109" t="s">
        <v>315</v>
      </c>
      <c r="IA29" s="260"/>
      <c r="IB29" s="110" t="s">
        <v>315</v>
      </c>
      <c r="IC29" s="109" t="s">
        <v>315</v>
      </c>
      <c r="ID29" s="260"/>
      <c r="IE29" s="110" t="s">
        <v>315</v>
      </c>
      <c r="IF29" s="109" t="s">
        <v>315</v>
      </c>
      <c r="IG29" s="438"/>
      <c r="IH29" s="110" t="s">
        <v>315</v>
      </c>
      <c r="II29" s="109" t="s">
        <v>315</v>
      </c>
      <c r="IJ29" s="438"/>
      <c r="IK29" s="110" t="s">
        <v>315</v>
      </c>
      <c r="IL29" s="109" t="s">
        <v>315</v>
      </c>
      <c r="IM29" s="439"/>
      <c r="IN29" s="110" t="s">
        <v>315</v>
      </c>
      <c r="IO29" s="109" t="s">
        <v>315</v>
      </c>
      <c r="IP29" s="108"/>
      <c r="IQ29" s="110" t="s">
        <v>315</v>
      </c>
      <c r="IR29" s="109" t="s">
        <v>315</v>
      </c>
      <c r="IS29" s="108"/>
      <c r="IT29" s="110" t="s">
        <v>315</v>
      </c>
      <c r="IU29" s="109" t="s">
        <v>315</v>
      </c>
      <c r="IV29" s="108"/>
      <c r="IW29" s="110" t="s">
        <v>315</v>
      </c>
      <c r="IX29" s="109" t="s">
        <v>315</v>
      </c>
      <c r="IY29" s="108"/>
      <c r="IZ29" s="110" t="s">
        <v>315</v>
      </c>
      <c r="JA29" s="109" t="s">
        <v>315</v>
      </c>
      <c r="JB29" s="438"/>
      <c r="JC29" s="110" t="s">
        <v>315</v>
      </c>
      <c r="JD29" s="109" t="s">
        <v>315</v>
      </c>
      <c r="JE29" s="108"/>
      <c r="JF29" s="110" t="s">
        <v>315</v>
      </c>
      <c r="JG29" s="109" t="s">
        <v>315</v>
      </c>
      <c r="JH29" s="108"/>
      <c r="JI29" s="110" t="s">
        <v>315</v>
      </c>
      <c r="JJ29" s="109" t="s">
        <v>315</v>
      </c>
      <c r="JK29" s="108"/>
      <c r="JL29" s="110" t="s">
        <v>315</v>
      </c>
      <c r="JM29" s="109" t="s">
        <v>315</v>
      </c>
      <c r="JN29" s="108"/>
      <c r="JO29" s="110" t="s">
        <v>315</v>
      </c>
      <c r="JP29" s="109" t="s">
        <v>315</v>
      </c>
      <c r="JQ29" s="108"/>
      <c r="JR29" s="110" t="s">
        <v>315</v>
      </c>
      <c r="JS29" s="109" t="s">
        <v>315</v>
      </c>
      <c r="JT29" s="108"/>
      <c r="JU29" s="110" t="s">
        <v>315</v>
      </c>
      <c r="JV29" s="109" t="s">
        <v>315</v>
      </c>
      <c r="JW29" s="108"/>
      <c r="JX29" s="110" t="s">
        <v>315</v>
      </c>
      <c r="JY29" s="109" t="s">
        <v>315</v>
      </c>
      <c r="JZ29" s="108"/>
      <c r="KA29" s="110" t="s">
        <v>315</v>
      </c>
      <c r="KB29" s="109" t="s">
        <v>315</v>
      </c>
      <c r="KC29" s="108"/>
      <c r="KD29" s="110" t="s">
        <v>315</v>
      </c>
      <c r="KE29" s="109" t="s">
        <v>315</v>
      </c>
      <c r="KF29" s="108"/>
      <c r="KG29" s="110" t="s">
        <v>315</v>
      </c>
      <c r="KH29" s="109" t="s">
        <v>315</v>
      </c>
      <c r="KI29" s="108"/>
      <c r="KJ29" s="110" t="s">
        <v>315</v>
      </c>
      <c r="KK29" s="109" t="s">
        <v>315</v>
      </c>
      <c r="KL29" s="108"/>
      <c r="KM29" s="110" t="s">
        <v>315</v>
      </c>
      <c r="KN29" s="109" t="s">
        <v>315</v>
      </c>
      <c r="KO29" s="108"/>
      <c r="KP29" s="110" t="s">
        <v>315</v>
      </c>
      <c r="KQ29" s="109" t="s">
        <v>315</v>
      </c>
      <c r="KR29" s="108"/>
      <c r="KS29" s="110" t="s">
        <v>315</v>
      </c>
      <c r="KT29" s="109" t="s">
        <v>315</v>
      </c>
      <c r="KU29" s="108"/>
      <c r="KV29" s="110" t="s">
        <v>315</v>
      </c>
      <c r="KW29" s="109" t="s">
        <v>315</v>
      </c>
      <c r="KX29" s="108"/>
      <c r="KY29" s="110" t="s">
        <v>315</v>
      </c>
      <c r="KZ29" s="109" t="s">
        <v>315</v>
      </c>
      <c r="LA29" s="108"/>
      <c r="LB29" s="110" t="s">
        <v>315</v>
      </c>
      <c r="LC29" s="109" t="s">
        <v>315</v>
      </c>
      <c r="LD29" s="108"/>
      <c r="LE29" s="110" t="s">
        <v>315</v>
      </c>
      <c r="LF29" s="109" t="s">
        <v>315</v>
      </c>
      <c r="LG29" s="108"/>
      <c r="LH29" s="110" t="s">
        <v>315</v>
      </c>
      <c r="LI29" s="109" t="s">
        <v>315</v>
      </c>
      <c r="LJ29" s="108"/>
      <c r="LK29" s="109" t="s">
        <v>315</v>
      </c>
    </row>
    <row r="30" spans="1:323" ht="21.65" hidden="1" customHeight="1" x14ac:dyDescent="0.2">
      <c r="A30" s="120"/>
      <c r="B30" s="150">
        <v>46093.572083333333</v>
      </c>
      <c r="C30" s="541">
        <v>0</v>
      </c>
      <c r="D30" s="3" t="s">
        <v>751</v>
      </c>
      <c r="E30" s="39">
        <v>6710</v>
      </c>
      <c r="F30" s="5" t="s">
        <v>573</v>
      </c>
      <c r="G30" s="5" t="s">
        <v>548</v>
      </c>
      <c r="H30" s="5" t="s">
        <v>575</v>
      </c>
      <c r="I30" s="5" t="s">
        <v>550</v>
      </c>
      <c r="J30" s="15">
        <v>9000</v>
      </c>
      <c r="K30" s="5" t="s">
        <v>581</v>
      </c>
      <c r="L30" s="5" t="s">
        <v>582</v>
      </c>
      <c r="M30" s="5" t="s">
        <v>583</v>
      </c>
      <c r="N30" s="5" t="s">
        <v>584</v>
      </c>
      <c r="O30" s="15" t="s">
        <v>689</v>
      </c>
      <c r="P30" s="5">
        <v>0</v>
      </c>
      <c r="Q30" s="40">
        <v>9000</v>
      </c>
      <c r="R30" s="557" t="s">
        <v>403</v>
      </c>
      <c r="S30" s="5" t="s">
        <v>385</v>
      </c>
      <c r="T30" s="86" t="s">
        <v>557</v>
      </c>
      <c r="U30" s="4"/>
      <c r="V30" s="5">
        <v>3</v>
      </c>
      <c r="W30" s="4">
        <v>46105</v>
      </c>
      <c r="X30" s="4">
        <v>46108</v>
      </c>
      <c r="Y30" s="4">
        <v>46108</v>
      </c>
      <c r="Z30" s="4">
        <v>46106</v>
      </c>
      <c r="AA30" s="57" t="s">
        <v>403</v>
      </c>
      <c r="AB30" s="58">
        <v>9000</v>
      </c>
      <c r="AC30" s="821">
        <v>9000</v>
      </c>
      <c r="AD30" s="410" t="s">
        <v>558</v>
      </c>
      <c r="AE30" s="3"/>
      <c r="AF30" s="31" t="s">
        <v>570</v>
      </c>
      <c r="AG30" s="38" t="s">
        <v>552</v>
      </c>
      <c r="AH30" s="38" t="s">
        <v>553</v>
      </c>
      <c r="AI30" s="43">
        <v>0</v>
      </c>
      <c r="AJ30" s="43" t="s">
        <v>466</v>
      </c>
      <c r="AK30" s="228" t="s">
        <v>385</v>
      </c>
      <c r="AL30" s="3"/>
      <c r="AM30" s="3"/>
      <c r="AN30" s="3"/>
      <c r="AO30" s="3"/>
      <c r="AP30" s="3"/>
      <c r="AQ30" s="43" t="s">
        <v>522</v>
      </c>
      <c r="AR30" s="521"/>
      <c r="AS30" s="109" t="s">
        <v>315</v>
      </c>
      <c r="AT30" s="438"/>
      <c r="AU30" s="110" t="s">
        <v>315</v>
      </c>
      <c r="AV30" s="109" t="s">
        <v>315</v>
      </c>
      <c r="AW30" s="260"/>
      <c r="AX30" s="110" t="s">
        <v>315</v>
      </c>
      <c r="AY30" s="109" t="s">
        <v>315</v>
      </c>
      <c r="AZ30" s="260"/>
      <c r="BA30" s="110" t="s">
        <v>315</v>
      </c>
      <c r="BB30" s="109" t="s">
        <v>315</v>
      </c>
      <c r="BC30" s="438"/>
      <c r="BD30" s="110" t="s">
        <v>315</v>
      </c>
      <c r="BE30" s="109" t="s">
        <v>315</v>
      </c>
      <c r="BF30" s="438"/>
      <c r="BG30" s="110" t="s">
        <v>315</v>
      </c>
      <c r="BH30" s="109" t="s">
        <v>315</v>
      </c>
      <c r="BI30" s="439"/>
      <c r="BJ30" s="110" t="s">
        <v>315</v>
      </c>
      <c r="BK30" s="109" t="s">
        <v>315</v>
      </c>
      <c r="BL30" s="108"/>
      <c r="BM30" s="110" t="s">
        <v>315</v>
      </c>
      <c r="BN30" s="109" t="s">
        <v>315</v>
      </c>
      <c r="BO30" s="108"/>
      <c r="BP30" s="110" t="s">
        <v>315</v>
      </c>
      <c r="BQ30" s="109" t="s">
        <v>315</v>
      </c>
      <c r="BR30" s="108"/>
      <c r="BS30" s="110" t="s">
        <v>315</v>
      </c>
      <c r="BT30" s="109" t="s">
        <v>315</v>
      </c>
      <c r="BU30" s="108"/>
      <c r="BV30" s="110" t="s">
        <v>315</v>
      </c>
      <c r="BW30" s="109" t="s">
        <v>315</v>
      </c>
      <c r="BX30" s="438"/>
      <c r="BY30" s="110" t="s">
        <v>315</v>
      </c>
      <c r="BZ30" s="109" t="s">
        <v>315</v>
      </c>
      <c r="CA30" s="108"/>
      <c r="CB30" s="110" t="s">
        <v>315</v>
      </c>
      <c r="CC30" s="109" t="s">
        <v>315</v>
      </c>
      <c r="CD30" s="108"/>
      <c r="CE30" s="110" t="s">
        <v>315</v>
      </c>
      <c r="CF30" s="109" t="s">
        <v>315</v>
      </c>
      <c r="CG30" s="108"/>
      <c r="CH30" s="110" t="s">
        <v>315</v>
      </c>
      <c r="CI30" s="109" t="s">
        <v>315</v>
      </c>
      <c r="CJ30" s="108"/>
      <c r="CK30" s="110" t="s">
        <v>315</v>
      </c>
      <c r="CL30" s="109" t="s">
        <v>315</v>
      </c>
      <c r="CM30" s="108"/>
      <c r="CN30" s="110" t="s">
        <v>315</v>
      </c>
      <c r="CO30" s="109" t="s">
        <v>315</v>
      </c>
      <c r="CP30" s="108"/>
      <c r="CQ30" s="110" t="s">
        <v>315</v>
      </c>
      <c r="CR30" s="109" t="s">
        <v>315</v>
      </c>
      <c r="CS30" s="108"/>
      <c r="CT30" s="110" t="s">
        <v>315</v>
      </c>
      <c r="CU30" s="109" t="s">
        <v>315</v>
      </c>
      <c r="CV30" s="108"/>
      <c r="CW30" s="110" t="s">
        <v>315</v>
      </c>
      <c r="CX30" s="109" t="s">
        <v>315</v>
      </c>
      <c r="CY30" s="108"/>
      <c r="CZ30" s="110" t="s">
        <v>315</v>
      </c>
      <c r="DA30" s="109" t="s">
        <v>315</v>
      </c>
      <c r="DB30" s="108"/>
      <c r="DC30" s="110" t="s">
        <v>315</v>
      </c>
      <c r="DD30" s="109" t="s">
        <v>315</v>
      </c>
      <c r="DE30" s="108"/>
      <c r="DF30" s="110" t="s">
        <v>315</v>
      </c>
      <c r="DG30" s="109" t="s">
        <v>315</v>
      </c>
      <c r="DH30" s="108"/>
      <c r="DI30" s="110" t="s">
        <v>315</v>
      </c>
      <c r="DJ30" s="109" t="s">
        <v>555</v>
      </c>
      <c r="DK30" s="108"/>
      <c r="DL30" s="110" t="s">
        <v>315</v>
      </c>
      <c r="DM30" s="109" t="s">
        <v>315</v>
      </c>
      <c r="DN30" s="762">
        <v>3600</v>
      </c>
      <c r="DO30" s="110" t="s">
        <v>315</v>
      </c>
      <c r="DP30" s="109" t="s">
        <v>315</v>
      </c>
      <c r="DQ30" s="762">
        <v>5400</v>
      </c>
      <c r="DR30" s="110" t="s">
        <v>315</v>
      </c>
      <c r="DS30" s="109" t="s">
        <v>315</v>
      </c>
      <c r="DT30" s="108"/>
      <c r="DU30" s="110" t="s">
        <v>441</v>
      </c>
      <c r="DV30" s="109" t="s">
        <v>315</v>
      </c>
      <c r="DW30" s="108"/>
      <c r="DX30" s="110" t="s">
        <v>315</v>
      </c>
      <c r="DY30" s="109" t="s">
        <v>315</v>
      </c>
      <c r="DZ30" s="108"/>
      <c r="EA30" s="110" t="s">
        <v>315</v>
      </c>
      <c r="EB30" s="109" t="s">
        <v>315</v>
      </c>
      <c r="EC30" s="108"/>
      <c r="ED30" s="110" t="s">
        <v>315</v>
      </c>
      <c r="EE30" s="109" t="s">
        <v>315</v>
      </c>
      <c r="EF30" s="108"/>
      <c r="EG30" s="109" t="s">
        <v>315</v>
      </c>
      <c r="EH30" s="109" t="s">
        <v>315</v>
      </c>
      <c r="EI30" s="438"/>
      <c r="EJ30" s="110" t="s">
        <v>315</v>
      </c>
      <c r="EK30" s="109" t="s">
        <v>315</v>
      </c>
      <c r="EL30" s="260"/>
      <c r="EM30" s="110" t="s">
        <v>315</v>
      </c>
      <c r="EN30" s="109" t="s">
        <v>315</v>
      </c>
      <c r="EO30" s="260"/>
      <c r="EP30" s="110" t="s">
        <v>315</v>
      </c>
      <c r="EQ30" s="109" t="s">
        <v>315</v>
      </c>
      <c r="ER30" s="438"/>
      <c r="ES30" s="110" t="s">
        <v>315</v>
      </c>
      <c r="ET30" s="109" t="s">
        <v>315</v>
      </c>
      <c r="EU30" s="438"/>
      <c r="EV30" s="110" t="s">
        <v>315</v>
      </c>
      <c r="EW30" s="109" t="s">
        <v>315</v>
      </c>
      <c r="EX30" s="439"/>
      <c r="EY30" s="110" t="s">
        <v>315</v>
      </c>
      <c r="EZ30" s="109" t="s">
        <v>315</v>
      </c>
      <c r="FA30" s="108"/>
      <c r="FB30" s="110" t="s">
        <v>315</v>
      </c>
      <c r="FC30" s="109" t="s">
        <v>315</v>
      </c>
      <c r="FD30" s="108"/>
      <c r="FE30" s="110" t="s">
        <v>315</v>
      </c>
      <c r="FF30" s="109" t="s">
        <v>315</v>
      </c>
      <c r="FG30" s="108"/>
      <c r="FH30" s="110" t="s">
        <v>315</v>
      </c>
      <c r="FI30" s="109" t="s">
        <v>315</v>
      </c>
      <c r="FJ30" s="108"/>
      <c r="FK30" s="110" t="s">
        <v>315</v>
      </c>
      <c r="FL30" s="109" t="s">
        <v>315</v>
      </c>
      <c r="FM30" s="438"/>
      <c r="FN30" s="110" t="s">
        <v>315</v>
      </c>
      <c r="FO30" s="109" t="s">
        <v>315</v>
      </c>
      <c r="FP30" s="108"/>
      <c r="FQ30" s="110" t="s">
        <v>315</v>
      </c>
      <c r="FR30" s="109" t="s">
        <v>315</v>
      </c>
      <c r="FS30" s="108"/>
      <c r="FT30" s="110" t="s">
        <v>315</v>
      </c>
      <c r="FU30" s="109" t="s">
        <v>315</v>
      </c>
      <c r="FV30" s="108"/>
      <c r="FW30" s="110" t="s">
        <v>315</v>
      </c>
      <c r="FX30" s="109" t="s">
        <v>315</v>
      </c>
      <c r="FY30" s="108"/>
      <c r="FZ30" s="110" t="s">
        <v>315</v>
      </c>
      <c r="GA30" s="109" t="s">
        <v>315</v>
      </c>
      <c r="GB30" s="108"/>
      <c r="GC30" s="110" t="s">
        <v>315</v>
      </c>
      <c r="GD30" s="109" t="s">
        <v>315</v>
      </c>
      <c r="GE30" s="108"/>
      <c r="GF30" s="110" t="s">
        <v>315</v>
      </c>
      <c r="GG30" s="109" t="s">
        <v>315</v>
      </c>
      <c r="GH30" s="108"/>
      <c r="GI30" s="110" t="s">
        <v>315</v>
      </c>
      <c r="GJ30" s="109" t="s">
        <v>315</v>
      </c>
      <c r="GK30" s="108"/>
      <c r="GL30" s="110" t="s">
        <v>315</v>
      </c>
      <c r="GM30" s="109" t="s">
        <v>315</v>
      </c>
      <c r="GN30" s="108"/>
      <c r="GO30" s="110" t="s">
        <v>315</v>
      </c>
      <c r="GP30" s="109" t="s">
        <v>315</v>
      </c>
      <c r="GQ30" s="108"/>
      <c r="GR30" s="110" t="s">
        <v>315</v>
      </c>
      <c r="GS30" s="109" t="s">
        <v>315</v>
      </c>
      <c r="GT30" s="108"/>
      <c r="GU30" s="110" t="s">
        <v>315</v>
      </c>
      <c r="GV30" s="109" t="s">
        <v>315</v>
      </c>
      <c r="GW30" s="108"/>
      <c r="GX30" s="110" t="s">
        <v>315</v>
      </c>
      <c r="GY30" s="109" t="s">
        <v>315</v>
      </c>
      <c r="GZ30" s="108"/>
      <c r="HA30" s="110" t="s">
        <v>315</v>
      </c>
      <c r="HB30" s="109" t="s">
        <v>315</v>
      </c>
      <c r="HC30" s="108"/>
      <c r="HD30" s="110" t="s">
        <v>315</v>
      </c>
      <c r="HE30" s="109" t="s">
        <v>315</v>
      </c>
      <c r="HF30" s="108"/>
      <c r="HG30" s="110" t="s">
        <v>315</v>
      </c>
      <c r="HH30" s="109" t="s">
        <v>315</v>
      </c>
      <c r="HI30" s="108"/>
      <c r="HJ30" s="110" t="s">
        <v>315</v>
      </c>
      <c r="HK30" s="109" t="s">
        <v>315</v>
      </c>
      <c r="HL30" s="108"/>
      <c r="HM30" s="110" t="s">
        <v>315</v>
      </c>
      <c r="HN30" s="109" t="s">
        <v>315</v>
      </c>
      <c r="HO30" s="108"/>
      <c r="HP30" s="110" t="s">
        <v>315</v>
      </c>
      <c r="HQ30" s="109" t="s">
        <v>315</v>
      </c>
      <c r="HR30" s="108"/>
      <c r="HS30" s="110" t="s">
        <v>315</v>
      </c>
      <c r="HT30" s="109" t="s">
        <v>315</v>
      </c>
      <c r="HU30" s="108"/>
      <c r="HV30" s="109" t="s">
        <v>315</v>
      </c>
      <c r="HW30" s="109" t="s">
        <v>315</v>
      </c>
      <c r="HX30" s="438"/>
      <c r="HY30" s="110" t="s">
        <v>315</v>
      </c>
      <c r="HZ30" s="109" t="s">
        <v>315</v>
      </c>
      <c r="IA30" s="260"/>
      <c r="IB30" s="110" t="s">
        <v>315</v>
      </c>
      <c r="IC30" s="109" t="s">
        <v>315</v>
      </c>
      <c r="ID30" s="260"/>
      <c r="IE30" s="110" t="s">
        <v>315</v>
      </c>
      <c r="IF30" s="109" t="s">
        <v>315</v>
      </c>
      <c r="IG30" s="438"/>
      <c r="IH30" s="110" t="s">
        <v>315</v>
      </c>
      <c r="II30" s="109" t="s">
        <v>315</v>
      </c>
      <c r="IJ30" s="438"/>
      <c r="IK30" s="110" t="s">
        <v>315</v>
      </c>
      <c r="IL30" s="109" t="s">
        <v>315</v>
      </c>
      <c r="IM30" s="439"/>
      <c r="IN30" s="110" t="s">
        <v>315</v>
      </c>
      <c r="IO30" s="109" t="s">
        <v>315</v>
      </c>
      <c r="IP30" s="108"/>
      <c r="IQ30" s="110" t="s">
        <v>315</v>
      </c>
      <c r="IR30" s="109" t="s">
        <v>315</v>
      </c>
      <c r="IS30" s="108"/>
      <c r="IT30" s="110" t="s">
        <v>315</v>
      </c>
      <c r="IU30" s="109" t="s">
        <v>315</v>
      </c>
      <c r="IV30" s="108"/>
      <c r="IW30" s="110" t="s">
        <v>315</v>
      </c>
      <c r="IX30" s="109" t="s">
        <v>315</v>
      </c>
      <c r="IY30" s="108"/>
      <c r="IZ30" s="110" t="s">
        <v>315</v>
      </c>
      <c r="JA30" s="109" t="s">
        <v>315</v>
      </c>
      <c r="JB30" s="438"/>
      <c r="JC30" s="110" t="s">
        <v>315</v>
      </c>
      <c r="JD30" s="109" t="s">
        <v>315</v>
      </c>
      <c r="JE30" s="108"/>
      <c r="JF30" s="110" t="s">
        <v>315</v>
      </c>
      <c r="JG30" s="109" t="s">
        <v>315</v>
      </c>
      <c r="JH30" s="108"/>
      <c r="JI30" s="110" t="s">
        <v>315</v>
      </c>
      <c r="JJ30" s="109" t="s">
        <v>315</v>
      </c>
      <c r="JK30" s="108"/>
      <c r="JL30" s="110" t="s">
        <v>315</v>
      </c>
      <c r="JM30" s="109" t="s">
        <v>315</v>
      </c>
      <c r="JN30" s="108"/>
      <c r="JO30" s="110" t="s">
        <v>315</v>
      </c>
      <c r="JP30" s="109" t="s">
        <v>315</v>
      </c>
      <c r="JQ30" s="108"/>
      <c r="JR30" s="110" t="s">
        <v>315</v>
      </c>
      <c r="JS30" s="109" t="s">
        <v>315</v>
      </c>
      <c r="JT30" s="108"/>
      <c r="JU30" s="110" t="s">
        <v>315</v>
      </c>
      <c r="JV30" s="109" t="s">
        <v>315</v>
      </c>
      <c r="JW30" s="108"/>
      <c r="JX30" s="110" t="s">
        <v>315</v>
      </c>
      <c r="JY30" s="109" t="s">
        <v>315</v>
      </c>
      <c r="JZ30" s="108"/>
      <c r="KA30" s="110" t="s">
        <v>315</v>
      </c>
      <c r="KB30" s="109" t="s">
        <v>315</v>
      </c>
      <c r="KC30" s="108"/>
      <c r="KD30" s="110" t="s">
        <v>315</v>
      </c>
      <c r="KE30" s="109" t="s">
        <v>315</v>
      </c>
      <c r="KF30" s="108"/>
      <c r="KG30" s="110" t="s">
        <v>315</v>
      </c>
      <c r="KH30" s="109" t="s">
        <v>315</v>
      </c>
      <c r="KI30" s="108"/>
      <c r="KJ30" s="110" t="s">
        <v>315</v>
      </c>
      <c r="KK30" s="109" t="s">
        <v>315</v>
      </c>
      <c r="KL30" s="108"/>
      <c r="KM30" s="110" t="s">
        <v>315</v>
      </c>
      <c r="KN30" s="109" t="s">
        <v>315</v>
      </c>
      <c r="KO30" s="108"/>
      <c r="KP30" s="110" t="s">
        <v>315</v>
      </c>
      <c r="KQ30" s="109" t="s">
        <v>315</v>
      </c>
      <c r="KR30" s="108"/>
      <c r="KS30" s="110" t="s">
        <v>315</v>
      </c>
      <c r="KT30" s="109" t="s">
        <v>315</v>
      </c>
      <c r="KU30" s="108"/>
      <c r="KV30" s="110" t="s">
        <v>315</v>
      </c>
      <c r="KW30" s="109" t="s">
        <v>315</v>
      </c>
      <c r="KX30" s="108"/>
      <c r="KY30" s="110" t="s">
        <v>315</v>
      </c>
      <c r="KZ30" s="109" t="s">
        <v>315</v>
      </c>
      <c r="LA30" s="108"/>
      <c r="LB30" s="110" t="s">
        <v>315</v>
      </c>
      <c r="LC30" s="109" t="s">
        <v>315</v>
      </c>
      <c r="LD30" s="108"/>
      <c r="LE30" s="110" t="s">
        <v>315</v>
      </c>
      <c r="LF30" s="109" t="s">
        <v>315</v>
      </c>
      <c r="LG30" s="108"/>
      <c r="LH30" s="110" t="s">
        <v>315</v>
      </c>
      <c r="LI30" s="109" t="s">
        <v>315</v>
      </c>
      <c r="LJ30" s="108"/>
      <c r="LK30" s="109" t="s">
        <v>315</v>
      </c>
    </row>
    <row r="31" spans="1:323" ht="21.65" hidden="1" customHeight="1" x14ac:dyDescent="0.2">
      <c r="A31" s="120"/>
      <c r="B31" s="150">
        <v>46093.572824074072</v>
      </c>
      <c r="C31" s="541">
        <v>0</v>
      </c>
      <c r="D31" s="3" t="s">
        <v>752</v>
      </c>
      <c r="E31" s="39">
        <v>6710</v>
      </c>
      <c r="F31" s="5" t="s">
        <v>573</v>
      </c>
      <c r="G31" s="5" t="s">
        <v>548</v>
      </c>
      <c r="H31" s="5" t="s">
        <v>575</v>
      </c>
      <c r="I31" s="5" t="s">
        <v>550</v>
      </c>
      <c r="J31" s="15">
        <v>4200</v>
      </c>
      <c r="K31" s="5" t="s">
        <v>581</v>
      </c>
      <c r="L31" s="5" t="s">
        <v>582</v>
      </c>
      <c r="M31" s="5" t="s">
        <v>583</v>
      </c>
      <c r="N31" s="5" t="s">
        <v>584</v>
      </c>
      <c r="O31" s="15" t="s">
        <v>941</v>
      </c>
      <c r="P31" s="5">
        <v>0</v>
      </c>
      <c r="Q31" s="40">
        <v>4200</v>
      </c>
      <c r="R31" s="557" t="s">
        <v>403</v>
      </c>
      <c r="S31" s="5" t="s">
        <v>385</v>
      </c>
      <c r="T31" s="86" t="s">
        <v>557</v>
      </c>
      <c r="U31" s="4"/>
      <c r="V31" s="5">
        <v>3</v>
      </c>
      <c r="W31" s="4">
        <v>46106</v>
      </c>
      <c r="X31" s="4">
        <v>46111</v>
      </c>
      <c r="Y31" s="4">
        <v>46111</v>
      </c>
      <c r="Z31" s="4">
        <v>46107</v>
      </c>
      <c r="AA31" s="57" t="s">
        <v>403</v>
      </c>
      <c r="AB31" s="58">
        <v>4200</v>
      </c>
      <c r="AC31" s="821">
        <v>4200</v>
      </c>
      <c r="AD31" s="410" t="s">
        <v>558</v>
      </c>
      <c r="AE31" s="3"/>
      <c r="AF31" s="31" t="s">
        <v>570</v>
      </c>
      <c r="AG31" s="38" t="s">
        <v>552</v>
      </c>
      <c r="AH31" s="38" t="s">
        <v>553</v>
      </c>
      <c r="AI31" s="43">
        <v>0</v>
      </c>
      <c r="AJ31" s="43" t="s">
        <v>466</v>
      </c>
      <c r="AK31" s="228" t="s">
        <v>385</v>
      </c>
      <c r="AL31" s="3"/>
      <c r="AM31" s="3"/>
      <c r="AN31" s="3"/>
      <c r="AO31" s="3"/>
      <c r="AP31" s="3"/>
      <c r="AQ31" s="43" t="s">
        <v>522</v>
      </c>
      <c r="AR31" s="521"/>
      <c r="AS31" s="109" t="s">
        <v>315</v>
      </c>
      <c r="AT31" s="438"/>
      <c r="AU31" s="110" t="s">
        <v>315</v>
      </c>
      <c r="AV31" s="109" t="s">
        <v>315</v>
      </c>
      <c r="AW31" s="260"/>
      <c r="AX31" s="110" t="s">
        <v>315</v>
      </c>
      <c r="AY31" s="109" t="s">
        <v>315</v>
      </c>
      <c r="AZ31" s="260"/>
      <c r="BA31" s="110" t="s">
        <v>315</v>
      </c>
      <c r="BB31" s="109" t="s">
        <v>315</v>
      </c>
      <c r="BC31" s="438"/>
      <c r="BD31" s="110" t="s">
        <v>315</v>
      </c>
      <c r="BE31" s="109" t="s">
        <v>315</v>
      </c>
      <c r="BF31" s="438"/>
      <c r="BG31" s="110" t="s">
        <v>315</v>
      </c>
      <c r="BH31" s="109" t="s">
        <v>315</v>
      </c>
      <c r="BI31" s="439"/>
      <c r="BJ31" s="110" t="s">
        <v>315</v>
      </c>
      <c r="BK31" s="109" t="s">
        <v>315</v>
      </c>
      <c r="BL31" s="108"/>
      <c r="BM31" s="110" t="s">
        <v>315</v>
      </c>
      <c r="BN31" s="109" t="s">
        <v>315</v>
      </c>
      <c r="BO31" s="108"/>
      <c r="BP31" s="110" t="s">
        <v>315</v>
      </c>
      <c r="BQ31" s="109" t="s">
        <v>315</v>
      </c>
      <c r="BR31" s="108"/>
      <c r="BS31" s="110" t="s">
        <v>315</v>
      </c>
      <c r="BT31" s="109" t="s">
        <v>315</v>
      </c>
      <c r="BU31" s="108"/>
      <c r="BV31" s="110" t="s">
        <v>315</v>
      </c>
      <c r="BW31" s="109" t="s">
        <v>315</v>
      </c>
      <c r="BX31" s="438"/>
      <c r="BY31" s="110" t="s">
        <v>315</v>
      </c>
      <c r="BZ31" s="109" t="s">
        <v>315</v>
      </c>
      <c r="CA31" s="108"/>
      <c r="CB31" s="110" t="s">
        <v>315</v>
      </c>
      <c r="CC31" s="109" t="s">
        <v>315</v>
      </c>
      <c r="CD31" s="108"/>
      <c r="CE31" s="110" t="s">
        <v>315</v>
      </c>
      <c r="CF31" s="109" t="s">
        <v>315</v>
      </c>
      <c r="CG31" s="108"/>
      <c r="CH31" s="110" t="s">
        <v>315</v>
      </c>
      <c r="CI31" s="109" t="s">
        <v>315</v>
      </c>
      <c r="CJ31" s="108"/>
      <c r="CK31" s="110" t="s">
        <v>315</v>
      </c>
      <c r="CL31" s="109" t="s">
        <v>315</v>
      </c>
      <c r="CM31" s="108"/>
      <c r="CN31" s="110" t="s">
        <v>315</v>
      </c>
      <c r="CO31" s="109" t="s">
        <v>315</v>
      </c>
      <c r="CP31" s="108"/>
      <c r="CQ31" s="110" t="s">
        <v>315</v>
      </c>
      <c r="CR31" s="109" t="s">
        <v>315</v>
      </c>
      <c r="CS31" s="108"/>
      <c r="CT31" s="110" t="s">
        <v>315</v>
      </c>
      <c r="CU31" s="109" t="s">
        <v>315</v>
      </c>
      <c r="CV31" s="108"/>
      <c r="CW31" s="110" t="s">
        <v>315</v>
      </c>
      <c r="CX31" s="109" t="s">
        <v>315</v>
      </c>
      <c r="CY31" s="108"/>
      <c r="CZ31" s="110" t="s">
        <v>315</v>
      </c>
      <c r="DA31" s="109" t="s">
        <v>315</v>
      </c>
      <c r="DB31" s="108"/>
      <c r="DC31" s="110" t="s">
        <v>315</v>
      </c>
      <c r="DD31" s="109" t="s">
        <v>315</v>
      </c>
      <c r="DE31" s="108"/>
      <c r="DF31" s="110" t="s">
        <v>315</v>
      </c>
      <c r="DG31" s="109" t="s">
        <v>315</v>
      </c>
      <c r="DH31" s="108"/>
      <c r="DI31" s="110" t="s">
        <v>315</v>
      </c>
      <c r="DJ31" s="109" t="s">
        <v>315</v>
      </c>
      <c r="DK31" s="108"/>
      <c r="DL31" s="110" t="s">
        <v>315</v>
      </c>
      <c r="DM31" s="109" t="s">
        <v>555</v>
      </c>
      <c r="DN31" s="108"/>
      <c r="DO31" s="110" t="s">
        <v>315</v>
      </c>
      <c r="DP31" s="109" t="s">
        <v>315</v>
      </c>
      <c r="DQ31" s="762">
        <v>3800</v>
      </c>
      <c r="DR31" s="110" t="s">
        <v>315</v>
      </c>
      <c r="DS31" s="109" t="s">
        <v>315</v>
      </c>
      <c r="DT31" s="762">
        <v>400</v>
      </c>
      <c r="DU31" s="110" t="s">
        <v>315</v>
      </c>
      <c r="DV31" s="109" t="s">
        <v>315</v>
      </c>
      <c r="DW31" s="108"/>
      <c r="DX31" s="110" t="s">
        <v>315</v>
      </c>
      <c r="DY31" s="109" t="s">
        <v>315</v>
      </c>
      <c r="DZ31" s="108"/>
      <c r="EA31" s="110" t="s">
        <v>315</v>
      </c>
      <c r="EB31" s="109" t="s">
        <v>315</v>
      </c>
      <c r="EC31" s="108"/>
      <c r="ED31" s="110" t="s">
        <v>441</v>
      </c>
      <c r="EE31" s="109" t="s">
        <v>315</v>
      </c>
      <c r="EF31" s="108"/>
      <c r="EG31" s="109" t="s">
        <v>315</v>
      </c>
      <c r="EH31" s="109" t="s">
        <v>315</v>
      </c>
      <c r="EI31" s="438"/>
      <c r="EJ31" s="110" t="s">
        <v>315</v>
      </c>
      <c r="EK31" s="109" t="s">
        <v>315</v>
      </c>
      <c r="EL31" s="260"/>
      <c r="EM31" s="110" t="s">
        <v>315</v>
      </c>
      <c r="EN31" s="109" t="s">
        <v>315</v>
      </c>
      <c r="EO31" s="260"/>
      <c r="EP31" s="110" t="s">
        <v>315</v>
      </c>
      <c r="EQ31" s="109" t="s">
        <v>315</v>
      </c>
      <c r="ER31" s="438"/>
      <c r="ES31" s="110" t="s">
        <v>315</v>
      </c>
      <c r="ET31" s="109" t="s">
        <v>315</v>
      </c>
      <c r="EU31" s="438"/>
      <c r="EV31" s="110" t="s">
        <v>315</v>
      </c>
      <c r="EW31" s="109" t="s">
        <v>315</v>
      </c>
      <c r="EX31" s="439"/>
      <c r="EY31" s="110" t="s">
        <v>315</v>
      </c>
      <c r="EZ31" s="109" t="s">
        <v>315</v>
      </c>
      <c r="FA31" s="108"/>
      <c r="FB31" s="110" t="s">
        <v>315</v>
      </c>
      <c r="FC31" s="109" t="s">
        <v>315</v>
      </c>
      <c r="FD31" s="108"/>
      <c r="FE31" s="110" t="s">
        <v>315</v>
      </c>
      <c r="FF31" s="109" t="s">
        <v>315</v>
      </c>
      <c r="FG31" s="108"/>
      <c r="FH31" s="110" t="s">
        <v>315</v>
      </c>
      <c r="FI31" s="109" t="s">
        <v>315</v>
      </c>
      <c r="FJ31" s="108"/>
      <c r="FK31" s="110" t="s">
        <v>315</v>
      </c>
      <c r="FL31" s="109" t="s">
        <v>315</v>
      </c>
      <c r="FM31" s="438"/>
      <c r="FN31" s="110" t="s">
        <v>315</v>
      </c>
      <c r="FO31" s="109" t="s">
        <v>315</v>
      </c>
      <c r="FP31" s="108"/>
      <c r="FQ31" s="110" t="s">
        <v>315</v>
      </c>
      <c r="FR31" s="109" t="s">
        <v>315</v>
      </c>
      <c r="FS31" s="108"/>
      <c r="FT31" s="110" t="s">
        <v>315</v>
      </c>
      <c r="FU31" s="109" t="s">
        <v>315</v>
      </c>
      <c r="FV31" s="108"/>
      <c r="FW31" s="110" t="s">
        <v>315</v>
      </c>
      <c r="FX31" s="109" t="s">
        <v>315</v>
      </c>
      <c r="FY31" s="108"/>
      <c r="FZ31" s="110" t="s">
        <v>315</v>
      </c>
      <c r="GA31" s="109" t="s">
        <v>315</v>
      </c>
      <c r="GB31" s="108"/>
      <c r="GC31" s="110" t="s">
        <v>315</v>
      </c>
      <c r="GD31" s="109" t="s">
        <v>315</v>
      </c>
      <c r="GE31" s="108"/>
      <c r="GF31" s="110" t="s">
        <v>315</v>
      </c>
      <c r="GG31" s="109" t="s">
        <v>315</v>
      </c>
      <c r="GH31" s="108"/>
      <c r="GI31" s="110" t="s">
        <v>315</v>
      </c>
      <c r="GJ31" s="109" t="s">
        <v>315</v>
      </c>
      <c r="GK31" s="108"/>
      <c r="GL31" s="110" t="s">
        <v>315</v>
      </c>
      <c r="GM31" s="109" t="s">
        <v>315</v>
      </c>
      <c r="GN31" s="108"/>
      <c r="GO31" s="110" t="s">
        <v>315</v>
      </c>
      <c r="GP31" s="109" t="s">
        <v>315</v>
      </c>
      <c r="GQ31" s="108"/>
      <c r="GR31" s="110" t="s">
        <v>315</v>
      </c>
      <c r="GS31" s="109" t="s">
        <v>315</v>
      </c>
      <c r="GT31" s="108"/>
      <c r="GU31" s="110" t="s">
        <v>315</v>
      </c>
      <c r="GV31" s="109" t="s">
        <v>315</v>
      </c>
      <c r="GW31" s="108"/>
      <c r="GX31" s="110" t="s">
        <v>315</v>
      </c>
      <c r="GY31" s="109" t="s">
        <v>315</v>
      </c>
      <c r="GZ31" s="108"/>
      <c r="HA31" s="110" t="s">
        <v>315</v>
      </c>
      <c r="HB31" s="109" t="s">
        <v>315</v>
      </c>
      <c r="HC31" s="108"/>
      <c r="HD31" s="110" t="s">
        <v>315</v>
      </c>
      <c r="HE31" s="109" t="s">
        <v>315</v>
      </c>
      <c r="HF31" s="108"/>
      <c r="HG31" s="110" t="s">
        <v>315</v>
      </c>
      <c r="HH31" s="109" t="s">
        <v>315</v>
      </c>
      <c r="HI31" s="108"/>
      <c r="HJ31" s="110" t="s">
        <v>315</v>
      </c>
      <c r="HK31" s="109" t="s">
        <v>315</v>
      </c>
      <c r="HL31" s="108"/>
      <c r="HM31" s="110" t="s">
        <v>315</v>
      </c>
      <c r="HN31" s="109" t="s">
        <v>315</v>
      </c>
      <c r="HO31" s="108"/>
      <c r="HP31" s="110" t="s">
        <v>315</v>
      </c>
      <c r="HQ31" s="109" t="s">
        <v>315</v>
      </c>
      <c r="HR31" s="108"/>
      <c r="HS31" s="110" t="s">
        <v>315</v>
      </c>
      <c r="HT31" s="109" t="s">
        <v>315</v>
      </c>
      <c r="HU31" s="108"/>
      <c r="HV31" s="109" t="s">
        <v>315</v>
      </c>
      <c r="HW31" s="109" t="s">
        <v>315</v>
      </c>
      <c r="HX31" s="438"/>
      <c r="HY31" s="110" t="s">
        <v>315</v>
      </c>
      <c r="HZ31" s="109" t="s">
        <v>315</v>
      </c>
      <c r="IA31" s="260"/>
      <c r="IB31" s="110" t="s">
        <v>315</v>
      </c>
      <c r="IC31" s="109" t="s">
        <v>315</v>
      </c>
      <c r="ID31" s="260"/>
      <c r="IE31" s="110" t="s">
        <v>315</v>
      </c>
      <c r="IF31" s="109" t="s">
        <v>315</v>
      </c>
      <c r="IG31" s="438"/>
      <c r="IH31" s="110" t="s">
        <v>315</v>
      </c>
      <c r="II31" s="109" t="s">
        <v>315</v>
      </c>
      <c r="IJ31" s="438"/>
      <c r="IK31" s="110" t="s">
        <v>315</v>
      </c>
      <c r="IL31" s="109" t="s">
        <v>315</v>
      </c>
      <c r="IM31" s="439"/>
      <c r="IN31" s="110" t="s">
        <v>315</v>
      </c>
      <c r="IO31" s="109" t="s">
        <v>315</v>
      </c>
      <c r="IP31" s="108"/>
      <c r="IQ31" s="110" t="s">
        <v>315</v>
      </c>
      <c r="IR31" s="109" t="s">
        <v>315</v>
      </c>
      <c r="IS31" s="108"/>
      <c r="IT31" s="110" t="s">
        <v>315</v>
      </c>
      <c r="IU31" s="109" t="s">
        <v>315</v>
      </c>
      <c r="IV31" s="108"/>
      <c r="IW31" s="110" t="s">
        <v>315</v>
      </c>
      <c r="IX31" s="109" t="s">
        <v>315</v>
      </c>
      <c r="IY31" s="108"/>
      <c r="IZ31" s="110" t="s">
        <v>315</v>
      </c>
      <c r="JA31" s="109" t="s">
        <v>315</v>
      </c>
      <c r="JB31" s="438"/>
      <c r="JC31" s="110" t="s">
        <v>315</v>
      </c>
      <c r="JD31" s="109" t="s">
        <v>315</v>
      </c>
      <c r="JE31" s="108"/>
      <c r="JF31" s="110" t="s">
        <v>315</v>
      </c>
      <c r="JG31" s="109" t="s">
        <v>315</v>
      </c>
      <c r="JH31" s="108"/>
      <c r="JI31" s="110" t="s">
        <v>315</v>
      </c>
      <c r="JJ31" s="109" t="s">
        <v>315</v>
      </c>
      <c r="JK31" s="108"/>
      <c r="JL31" s="110" t="s">
        <v>315</v>
      </c>
      <c r="JM31" s="109" t="s">
        <v>315</v>
      </c>
      <c r="JN31" s="108"/>
      <c r="JO31" s="110" t="s">
        <v>315</v>
      </c>
      <c r="JP31" s="109" t="s">
        <v>315</v>
      </c>
      <c r="JQ31" s="108"/>
      <c r="JR31" s="110" t="s">
        <v>315</v>
      </c>
      <c r="JS31" s="109" t="s">
        <v>315</v>
      </c>
      <c r="JT31" s="108"/>
      <c r="JU31" s="110" t="s">
        <v>315</v>
      </c>
      <c r="JV31" s="109" t="s">
        <v>315</v>
      </c>
      <c r="JW31" s="108"/>
      <c r="JX31" s="110" t="s">
        <v>315</v>
      </c>
      <c r="JY31" s="109" t="s">
        <v>315</v>
      </c>
      <c r="JZ31" s="108"/>
      <c r="KA31" s="110" t="s">
        <v>315</v>
      </c>
      <c r="KB31" s="109" t="s">
        <v>315</v>
      </c>
      <c r="KC31" s="108"/>
      <c r="KD31" s="110" t="s">
        <v>315</v>
      </c>
      <c r="KE31" s="109" t="s">
        <v>315</v>
      </c>
      <c r="KF31" s="108"/>
      <c r="KG31" s="110" t="s">
        <v>315</v>
      </c>
      <c r="KH31" s="109" t="s">
        <v>315</v>
      </c>
      <c r="KI31" s="108"/>
      <c r="KJ31" s="110" t="s">
        <v>315</v>
      </c>
      <c r="KK31" s="109" t="s">
        <v>315</v>
      </c>
      <c r="KL31" s="108"/>
      <c r="KM31" s="110" t="s">
        <v>315</v>
      </c>
      <c r="KN31" s="109" t="s">
        <v>315</v>
      </c>
      <c r="KO31" s="108"/>
      <c r="KP31" s="110" t="s">
        <v>315</v>
      </c>
      <c r="KQ31" s="109" t="s">
        <v>315</v>
      </c>
      <c r="KR31" s="108"/>
      <c r="KS31" s="110" t="s">
        <v>315</v>
      </c>
      <c r="KT31" s="109" t="s">
        <v>315</v>
      </c>
      <c r="KU31" s="108"/>
      <c r="KV31" s="110" t="s">
        <v>315</v>
      </c>
      <c r="KW31" s="109" t="s">
        <v>315</v>
      </c>
      <c r="KX31" s="108"/>
      <c r="KY31" s="110" t="s">
        <v>315</v>
      </c>
      <c r="KZ31" s="109" t="s">
        <v>315</v>
      </c>
      <c r="LA31" s="108"/>
      <c r="LB31" s="110" t="s">
        <v>315</v>
      </c>
      <c r="LC31" s="109" t="s">
        <v>315</v>
      </c>
      <c r="LD31" s="108"/>
      <c r="LE31" s="110" t="s">
        <v>315</v>
      </c>
      <c r="LF31" s="109" t="s">
        <v>315</v>
      </c>
      <c r="LG31" s="108"/>
      <c r="LH31" s="110" t="s">
        <v>315</v>
      </c>
      <c r="LI31" s="109" t="s">
        <v>315</v>
      </c>
      <c r="LJ31" s="108"/>
      <c r="LK31" s="109" t="s">
        <v>315</v>
      </c>
    </row>
    <row r="32" spans="1:323" ht="21.65" hidden="1" customHeight="1" x14ac:dyDescent="0.2">
      <c r="A32" s="120"/>
      <c r="B32" s="150">
        <v>46093.573692129627</v>
      </c>
      <c r="C32" s="541">
        <v>0</v>
      </c>
      <c r="D32" s="3" t="s">
        <v>753</v>
      </c>
      <c r="E32" s="39">
        <v>6710</v>
      </c>
      <c r="F32" s="5" t="s">
        <v>942</v>
      </c>
      <c r="G32" s="5" t="s">
        <v>548</v>
      </c>
      <c r="H32" s="5" t="s">
        <v>575</v>
      </c>
      <c r="I32" s="5" t="s">
        <v>550</v>
      </c>
      <c r="J32" s="15">
        <v>1600</v>
      </c>
      <c r="K32" s="5" t="s">
        <v>943</v>
      </c>
      <c r="L32" s="5" t="s">
        <v>548</v>
      </c>
      <c r="M32" s="5" t="s">
        <v>575</v>
      </c>
      <c r="N32" s="5" t="s">
        <v>550</v>
      </c>
      <c r="O32" s="15">
        <v>3200</v>
      </c>
      <c r="P32" s="5">
        <v>0</v>
      </c>
      <c r="Q32" s="40">
        <v>1600</v>
      </c>
      <c r="R32" s="557" t="s">
        <v>403</v>
      </c>
      <c r="S32" s="5" t="s">
        <v>385</v>
      </c>
      <c r="T32" s="86" t="s">
        <v>557</v>
      </c>
      <c r="U32" s="4"/>
      <c r="V32" s="5">
        <v>3</v>
      </c>
      <c r="W32" s="4">
        <v>46107</v>
      </c>
      <c r="X32" s="4">
        <v>46111</v>
      </c>
      <c r="Y32" s="4">
        <v>46111</v>
      </c>
      <c r="Z32" s="4">
        <v>46108</v>
      </c>
      <c r="AA32" s="57" t="s">
        <v>403</v>
      </c>
      <c r="AB32" s="58">
        <v>1600</v>
      </c>
      <c r="AC32" s="821">
        <v>1600</v>
      </c>
      <c r="AD32" s="410" t="s">
        <v>558</v>
      </c>
      <c r="AE32" s="3"/>
      <c r="AF32" s="31" t="s">
        <v>570</v>
      </c>
      <c r="AG32" s="38" t="s">
        <v>552</v>
      </c>
      <c r="AH32" s="38" t="s">
        <v>553</v>
      </c>
      <c r="AI32" s="43" t="s">
        <v>944</v>
      </c>
      <c r="AJ32" s="43" t="s">
        <v>466</v>
      </c>
      <c r="AK32" s="228" t="s">
        <v>385</v>
      </c>
      <c r="AL32" s="3"/>
      <c r="AM32" s="3"/>
      <c r="AN32" s="3"/>
      <c r="AO32" s="3"/>
      <c r="AP32" s="3"/>
      <c r="AQ32" s="43" t="s">
        <v>522</v>
      </c>
      <c r="AR32" s="521"/>
      <c r="AS32" s="109" t="s">
        <v>315</v>
      </c>
      <c r="AT32" s="438"/>
      <c r="AU32" s="110" t="s">
        <v>315</v>
      </c>
      <c r="AV32" s="109" t="s">
        <v>315</v>
      </c>
      <c r="AW32" s="260"/>
      <c r="AX32" s="110" t="s">
        <v>315</v>
      </c>
      <c r="AY32" s="109" t="s">
        <v>315</v>
      </c>
      <c r="AZ32" s="260"/>
      <c r="BA32" s="110" t="s">
        <v>315</v>
      </c>
      <c r="BB32" s="109" t="s">
        <v>315</v>
      </c>
      <c r="BC32" s="438"/>
      <c r="BD32" s="110" t="s">
        <v>315</v>
      </c>
      <c r="BE32" s="109" t="s">
        <v>315</v>
      </c>
      <c r="BF32" s="438"/>
      <c r="BG32" s="110" t="s">
        <v>315</v>
      </c>
      <c r="BH32" s="109" t="s">
        <v>315</v>
      </c>
      <c r="BI32" s="439"/>
      <c r="BJ32" s="110" t="s">
        <v>315</v>
      </c>
      <c r="BK32" s="109" t="s">
        <v>315</v>
      </c>
      <c r="BL32" s="108"/>
      <c r="BM32" s="110" t="s">
        <v>315</v>
      </c>
      <c r="BN32" s="109" t="s">
        <v>315</v>
      </c>
      <c r="BO32" s="108"/>
      <c r="BP32" s="110" t="s">
        <v>315</v>
      </c>
      <c r="BQ32" s="109" t="s">
        <v>315</v>
      </c>
      <c r="BR32" s="108"/>
      <c r="BS32" s="110" t="s">
        <v>315</v>
      </c>
      <c r="BT32" s="109" t="s">
        <v>315</v>
      </c>
      <c r="BU32" s="108"/>
      <c r="BV32" s="110" t="s">
        <v>315</v>
      </c>
      <c r="BW32" s="109" t="s">
        <v>315</v>
      </c>
      <c r="BX32" s="438"/>
      <c r="BY32" s="110" t="s">
        <v>315</v>
      </c>
      <c r="BZ32" s="109" t="s">
        <v>315</v>
      </c>
      <c r="CA32" s="108"/>
      <c r="CB32" s="110" t="s">
        <v>315</v>
      </c>
      <c r="CC32" s="109" t="s">
        <v>315</v>
      </c>
      <c r="CD32" s="108"/>
      <c r="CE32" s="110" t="s">
        <v>315</v>
      </c>
      <c r="CF32" s="109" t="s">
        <v>315</v>
      </c>
      <c r="CG32" s="108"/>
      <c r="CH32" s="110" t="s">
        <v>315</v>
      </c>
      <c r="CI32" s="109" t="s">
        <v>315</v>
      </c>
      <c r="CJ32" s="108"/>
      <c r="CK32" s="110" t="s">
        <v>315</v>
      </c>
      <c r="CL32" s="109" t="s">
        <v>315</v>
      </c>
      <c r="CM32" s="108"/>
      <c r="CN32" s="110" t="s">
        <v>315</v>
      </c>
      <c r="CO32" s="109" t="s">
        <v>315</v>
      </c>
      <c r="CP32" s="108"/>
      <c r="CQ32" s="110" t="s">
        <v>315</v>
      </c>
      <c r="CR32" s="109" t="s">
        <v>315</v>
      </c>
      <c r="CS32" s="108"/>
      <c r="CT32" s="110" t="s">
        <v>315</v>
      </c>
      <c r="CU32" s="109" t="s">
        <v>315</v>
      </c>
      <c r="CV32" s="108"/>
      <c r="CW32" s="110" t="s">
        <v>315</v>
      </c>
      <c r="CX32" s="109" t="s">
        <v>315</v>
      </c>
      <c r="CY32" s="108"/>
      <c r="CZ32" s="110" t="s">
        <v>315</v>
      </c>
      <c r="DA32" s="109" t="s">
        <v>315</v>
      </c>
      <c r="DB32" s="108"/>
      <c r="DC32" s="110" t="s">
        <v>315</v>
      </c>
      <c r="DD32" s="109" t="s">
        <v>315</v>
      </c>
      <c r="DE32" s="108"/>
      <c r="DF32" s="110" t="s">
        <v>315</v>
      </c>
      <c r="DG32" s="109" t="s">
        <v>315</v>
      </c>
      <c r="DH32" s="108"/>
      <c r="DI32" s="110" t="s">
        <v>315</v>
      </c>
      <c r="DJ32" s="109" t="s">
        <v>315</v>
      </c>
      <c r="DK32" s="108"/>
      <c r="DL32" s="110" t="s">
        <v>315</v>
      </c>
      <c r="DM32" s="109" t="s">
        <v>315</v>
      </c>
      <c r="DN32" s="108"/>
      <c r="DO32" s="110" t="s">
        <v>315</v>
      </c>
      <c r="DP32" s="109" t="s">
        <v>555</v>
      </c>
      <c r="DQ32" s="108"/>
      <c r="DR32" s="110" t="s">
        <v>315</v>
      </c>
      <c r="DS32" s="109" t="s">
        <v>315</v>
      </c>
      <c r="DT32" s="762">
        <v>1600</v>
      </c>
      <c r="DU32" s="110" t="s">
        <v>315</v>
      </c>
      <c r="DV32" s="109" t="s">
        <v>315</v>
      </c>
      <c r="DW32" s="108"/>
      <c r="DX32" s="110" t="s">
        <v>315</v>
      </c>
      <c r="DY32" s="109" t="s">
        <v>315</v>
      </c>
      <c r="DZ32" s="108"/>
      <c r="EA32" s="110" t="s">
        <v>315</v>
      </c>
      <c r="EB32" s="109" t="s">
        <v>315</v>
      </c>
      <c r="EC32" s="108"/>
      <c r="ED32" s="110" t="s">
        <v>441</v>
      </c>
      <c r="EE32" s="109" t="s">
        <v>315</v>
      </c>
      <c r="EF32" s="108"/>
      <c r="EG32" s="109" t="s">
        <v>315</v>
      </c>
      <c r="EH32" s="109" t="s">
        <v>315</v>
      </c>
      <c r="EI32" s="438"/>
      <c r="EJ32" s="110" t="s">
        <v>315</v>
      </c>
      <c r="EK32" s="109" t="s">
        <v>315</v>
      </c>
      <c r="EL32" s="260"/>
      <c r="EM32" s="110" t="s">
        <v>315</v>
      </c>
      <c r="EN32" s="109" t="s">
        <v>315</v>
      </c>
      <c r="EO32" s="260"/>
      <c r="EP32" s="110" t="s">
        <v>315</v>
      </c>
      <c r="EQ32" s="109" t="s">
        <v>315</v>
      </c>
      <c r="ER32" s="438"/>
      <c r="ES32" s="110" t="s">
        <v>315</v>
      </c>
      <c r="ET32" s="109" t="s">
        <v>315</v>
      </c>
      <c r="EU32" s="438"/>
      <c r="EV32" s="110" t="s">
        <v>315</v>
      </c>
      <c r="EW32" s="109" t="s">
        <v>315</v>
      </c>
      <c r="EX32" s="439"/>
      <c r="EY32" s="110" t="s">
        <v>315</v>
      </c>
      <c r="EZ32" s="109" t="s">
        <v>315</v>
      </c>
      <c r="FA32" s="108"/>
      <c r="FB32" s="110" t="s">
        <v>315</v>
      </c>
      <c r="FC32" s="109" t="s">
        <v>315</v>
      </c>
      <c r="FD32" s="108"/>
      <c r="FE32" s="110" t="s">
        <v>315</v>
      </c>
      <c r="FF32" s="109" t="s">
        <v>315</v>
      </c>
      <c r="FG32" s="108"/>
      <c r="FH32" s="110" t="s">
        <v>315</v>
      </c>
      <c r="FI32" s="109" t="s">
        <v>315</v>
      </c>
      <c r="FJ32" s="108"/>
      <c r="FK32" s="110" t="s">
        <v>315</v>
      </c>
      <c r="FL32" s="109" t="s">
        <v>315</v>
      </c>
      <c r="FM32" s="438"/>
      <c r="FN32" s="110" t="s">
        <v>315</v>
      </c>
      <c r="FO32" s="109" t="s">
        <v>315</v>
      </c>
      <c r="FP32" s="108"/>
      <c r="FQ32" s="110" t="s">
        <v>315</v>
      </c>
      <c r="FR32" s="109" t="s">
        <v>315</v>
      </c>
      <c r="FS32" s="108"/>
      <c r="FT32" s="110" t="s">
        <v>315</v>
      </c>
      <c r="FU32" s="109" t="s">
        <v>315</v>
      </c>
      <c r="FV32" s="108"/>
      <c r="FW32" s="110" t="s">
        <v>315</v>
      </c>
      <c r="FX32" s="109" t="s">
        <v>315</v>
      </c>
      <c r="FY32" s="108"/>
      <c r="FZ32" s="110" t="s">
        <v>315</v>
      </c>
      <c r="GA32" s="109" t="s">
        <v>315</v>
      </c>
      <c r="GB32" s="108"/>
      <c r="GC32" s="110" t="s">
        <v>315</v>
      </c>
      <c r="GD32" s="109" t="s">
        <v>315</v>
      </c>
      <c r="GE32" s="108"/>
      <c r="GF32" s="110" t="s">
        <v>315</v>
      </c>
      <c r="GG32" s="109" t="s">
        <v>315</v>
      </c>
      <c r="GH32" s="108"/>
      <c r="GI32" s="110" t="s">
        <v>315</v>
      </c>
      <c r="GJ32" s="109" t="s">
        <v>315</v>
      </c>
      <c r="GK32" s="108"/>
      <c r="GL32" s="110" t="s">
        <v>315</v>
      </c>
      <c r="GM32" s="109" t="s">
        <v>315</v>
      </c>
      <c r="GN32" s="108"/>
      <c r="GO32" s="110" t="s">
        <v>315</v>
      </c>
      <c r="GP32" s="109" t="s">
        <v>315</v>
      </c>
      <c r="GQ32" s="108"/>
      <c r="GR32" s="110" t="s">
        <v>315</v>
      </c>
      <c r="GS32" s="109" t="s">
        <v>315</v>
      </c>
      <c r="GT32" s="108"/>
      <c r="GU32" s="110" t="s">
        <v>315</v>
      </c>
      <c r="GV32" s="109" t="s">
        <v>315</v>
      </c>
      <c r="GW32" s="108"/>
      <c r="GX32" s="110" t="s">
        <v>315</v>
      </c>
      <c r="GY32" s="109" t="s">
        <v>315</v>
      </c>
      <c r="GZ32" s="108"/>
      <c r="HA32" s="110" t="s">
        <v>315</v>
      </c>
      <c r="HB32" s="109" t="s">
        <v>315</v>
      </c>
      <c r="HC32" s="108"/>
      <c r="HD32" s="110" t="s">
        <v>315</v>
      </c>
      <c r="HE32" s="109" t="s">
        <v>315</v>
      </c>
      <c r="HF32" s="108"/>
      <c r="HG32" s="110" t="s">
        <v>315</v>
      </c>
      <c r="HH32" s="109" t="s">
        <v>315</v>
      </c>
      <c r="HI32" s="108"/>
      <c r="HJ32" s="110" t="s">
        <v>315</v>
      </c>
      <c r="HK32" s="109" t="s">
        <v>315</v>
      </c>
      <c r="HL32" s="108"/>
      <c r="HM32" s="110" t="s">
        <v>315</v>
      </c>
      <c r="HN32" s="109" t="s">
        <v>315</v>
      </c>
      <c r="HO32" s="108"/>
      <c r="HP32" s="110" t="s">
        <v>315</v>
      </c>
      <c r="HQ32" s="109" t="s">
        <v>315</v>
      </c>
      <c r="HR32" s="108"/>
      <c r="HS32" s="110" t="s">
        <v>315</v>
      </c>
      <c r="HT32" s="109" t="s">
        <v>315</v>
      </c>
      <c r="HU32" s="108"/>
      <c r="HV32" s="109" t="s">
        <v>315</v>
      </c>
      <c r="HW32" s="109" t="s">
        <v>315</v>
      </c>
      <c r="HX32" s="438"/>
      <c r="HY32" s="110" t="s">
        <v>315</v>
      </c>
      <c r="HZ32" s="109" t="s">
        <v>315</v>
      </c>
      <c r="IA32" s="260"/>
      <c r="IB32" s="110" t="s">
        <v>315</v>
      </c>
      <c r="IC32" s="109" t="s">
        <v>315</v>
      </c>
      <c r="ID32" s="260"/>
      <c r="IE32" s="110" t="s">
        <v>315</v>
      </c>
      <c r="IF32" s="109" t="s">
        <v>315</v>
      </c>
      <c r="IG32" s="438"/>
      <c r="IH32" s="110" t="s">
        <v>315</v>
      </c>
      <c r="II32" s="109" t="s">
        <v>315</v>
      </c>
      <c r="IJ32" s="438"/>
      <c r="IK32" s="110" t="s">
        <v>315</v>
      </c>
      <c r="IL32" s="109" t="s">
        <v>315</v>
      </c>
      <c r="IM32" s="439"/>
      <c r="IN32" s="110" t="s">
        <v>315</v>
      </c>
      <c r="IO32" s="109" t="s">
        <v>315</v>
      </c>
      <c r="IP32" s="108"/>
      <c r="IQ32" s="110" t="s">
        <v>315</v>
      </c>
      <c r="IR32" s="109" t="s">
        <v>315</v>
      </c>
      <c r="IS32" s="108"/>
      <c r="IT32" s="110" t="s">
        <v>315</v>
      </c>
      <c r="IU32" s="109" t="s">
        <v>315</v>
      </c>
      <c r="IV32" s="108"/>
      <c r="IW32" s="110" t="s">
        <v>315</v>
      </c>
      <c r="IX32" s="109" t="s">
        <v>315</v>
      </c>
      <c r="IY32" s="108"/>
      <c r="IZ32" s="110" t="s">
        <v>315</v>
      </c>
      <c r="JA32" s="109" t="s">
        <v>315</v>
      </c>
      <c r="JB32" s="438"/>
      <c r="JC32" s="110" t="s">
        <v>315</v>
      </c>
      <c r="JD32" s="109" t="s">
        <v>315</v>
      </c>
      <c r="JE32" s="108"/>
      <c r="JF32" s="110" t="s">
        <v>315</v>
      </c>
      <c r="JG32" s="109" t="s">
        <v>315</v>
      </c>
      <c r="JH32" s="108"/>
      <c r="JI32" s="110" t="s">
        <v>315</v>
      </c>
      <c r="JJ32" s="109" t="s">
        <v>315</v>
      </c>
      <c r="JK32" s="108"/>
      <c r="JL32" s="110" t="s">
        <v>315</v>
      </c>
      <c r="JM32" s="109" t="s">
        <v>315</v>
      </c>
      <c r="JN32" s="108"/>
      <c r="JO32" s="110" t="s">
        <v>315</v>
      </c>
      <c r="JP32" s="109" t="s">
        <v>315</v>
      </c>
      <c r="JQ32" s="108"/>
      <c r="JR32" s="110" t="s">
        <v>315</v>
      </c>
      <c r="JS32" s="109" t="s">
        <v>315</v>
      </c>
      <c r="JT32" s="108"/>
      <c r="JU32" s="110" t="s">
        <v>315</v>
      </c>
      <c r="JV32" s="109" t="s">
        <v>315</v>
      </c>
      <c r="JW32" s="108"/>
      <c r="JX32" s="110" t="s">
        <v>315</v>
      </c>
      <c r="JY32" s="109" t="s">
        <v>315</v>
      </c>
      <c r="JZ32" s="108"/>
      <c r="KA32" s="110" t="s">
        <v>315</v>
      </c>
      <c r="KB32" s="109" t="s">
        <v>315</v>
      </c>
      <c r="KC32" s="108"/>
      <c r="KD32" s="110" t="s">
        <v>315</v>
      </c>
      <c r="KE32" s="109" t="s">
        <v>315</v>
      </c>
      <c r="KF32" s="108"/>
      <c r="KG32" s="110" t="s">
        <v>315</v>
      </c>
      <c r="KH32" s="109" t="s">
        <v>315</v>
      </c>
      <c r="KI32" s="108"/>
      <c r="KJ32" s="110" t="s">
        <v>315</v>
      </c>
      <c r="KK32" s="109" t="s">
        <v>315</v>
      </c>
      <c r="KL32" s="108"/>
      <c r="KM32" s="110" t="s">
        <v>315</v>
      </c>
      <c r="KN32" s="109" t="s">
        <v>315</v>
      </c>
      <c r="KO32" s="108"/>
      <c r="KP32" s="110" t="s">
        <v>315</v>
      </c>
      <c r="KQ32" s="109" t="s">
        <v>315</v>
      </c>
      <c r="KR32" s="108"/>
      <c r="KS32" s="110" t="s">
        <v>315</v>
      </c>
      <c r="KT32" s="109" t="s">
        <v>315</v>
      </c>
      <c r="KU32" s="108"/>
      <c r="KV32" s="110" t="s">
        <v>315</v>
      </c>
      <c r="KW32" s="109" t="s">
        <v>315</v>
      </c>
      <c r="KX32" s="108"/>
      <c r="KY32" s="110" t="s">
        <v>315</v>
      </c>
      <c r="KZ32" s="109" t="s">
        <v>315</v>
      </c>
      <c r="LA32" s="108"/>
      <c r="LB32" s="110" t="s">
        <v>315</v>
      </c>
      <c r="LC32" s="109" t="s">
        <v>315</v>
      </c>
      <c r="LD32" s="108"/>
      <c r="LE32" s="110" t="s">
        <v>315</v>
      </c>
      <c r="LF32" s="109" t="s">
        <v>315</v>
      </c>
      <c r="LG32" s="108"/>
      <c r="LH32" s="110" t="s">
        <v>315</v>
      </c>
      <c r="LI32" s="109" t="s">
        <v>315</v>
      </c>
      <c r="LJ32" s="108"/>
      <c r="LK32" s="109" t="s">
        <v>315</v>
      </c>
    </row>
    <row r="33" spans="1:323" ht="21.65" hidden="1" customHeight="1" x14ac:dyDescent="0.2">
      <c r="A33" s="120"/>
      <c r="B33" s="150">
        <v>46094.43005787037</v>
      </c>
      <c r="C33" s="541">
        <v>0</v>
      </c>
      <c r="D33" s="3" t="s">
        <v>757</v>
      </c>
      <c r="E33" s="39">
        <v>6710</v>
      </c>
      <c r="F33" s="5" t="s">
        <v>578</v>
      </c>
      <c r="G33" s="5" t="s">
        <v>548</v>
      </c>
      <c r="H33" s="5" t="s">
        <v>580</v>
      </c>
      <c r="I33" s="5" t="s">
        <v>550</v>
      </c>
      <c r="J33" s="15">
        <v>800</v>
      </c>
      <c r="K33" s="5" t="s">
        <v>577</v>
      </c>
      <c r="L33" s="5" t="s">
        <v>548</v>
      </c>
      <c r="M33" s="5" t="s">
        <v>580</v>
      </c>
      <c r="N33" s="5" t="s">
        <v>550</v>
      </c>
      <c r="O33" s="15">
        <v>1600</v>
      </c>
      <c r="P33" s="5">
        <v>0</v>
      </c>
      <c r="Q33" s="40">
        <v>800</v>
      </c>
      <c r="R33" s="557" t="s">
        <v>403</v>
      </c>
      <c r="S33" s="5" t="s">
        <v>385</v>
      </c>
      <c r="T33" s="86" t="s">
        <v>557</v>
      </c>
      <c r="U33" s="4"/>
      <c r="V33" s="5">
        <v>3</v>
      </c>
      <c r="W33" s="4">
        <v>46107</v>
      </c>
      <c r="X33" s="4">
        <v>46111</v>
      </c>
      <c r="Y33" s="4">
        <v>46111</v>
      </c>
      <c r="Z33" s="4">
        <v>46108</v>
      </c>
      <c r="AA33" s="57" t="s">
        <v>403</v>
      </c>
      <c r="AB33" s="58">
        <v>800</v>
      </c>
      <c r="AC33" s="821">
        <v>800</v>
      </c>
      <c r="AD33" s="410" t="s">
        <v>558</v>
      </c>
      <c r="AE33" s="3"/>
      <c r="AF33" s="31" t="s">
        <v>570</v>
      </c>
      <c r="AG33" s="38" t="s">
        <v>552</v>
      </c>
      <c r="AH33" s="38" t="s">
        <v>553</v>
      </c>
      <c r="AI33" s="43" t="s">
        <v>574</v>
      </c>
      <c r="AJ33" s="43" t="s">
        <v>466</v>
      </c>
      <c r="AK33" s="228" t="s">
        <v>385</v>
      </c>
      <c r="AL33" s="3"/>
      <c r="AM33" s="3"/>
      <c r="AN33" s="3"/>
      <c r="AO33" s="3"/>
      <c r="AP33" s="3"/>
      <c r="AQ33" s="43" t="s">
        <v>522</v>
      </c>
      <c r="AR33" s="521"/>
      <c r="AS33" s="109" t="s">
        <v>315</v>
      </c>
      <c r="AT33" s="438"/>
      <c r="AU33" s="110" t="s">
        <v>315</v>
      </c>
      <c r="AV33" s="109" t="s">
        <v>315</v>
      </c>
      <c r="AW33" s="260"/>
      <c r="AX33" s="110" t="s">
        <v>315</v>
      </c>
      <c r="AY33" s="109" t="s">
        <v>315</v>
      </c>
      <c r="AZ33" s="260"/>
      <c r="BA33" s="110" t="s">
        <v>315</v>
      </c>
      <c r="BB33" s="109" t="s">
        <v>315</v>
      </c>
      <c r="BC33" s="438"/>
      <c r="BD33" s="110" t="s">
        <v>315</v>
      </c>
      <c r="BE33" s="109" t="s">
        <v>315</v>
      </c>
      <c r="BF33" s="438"/>
      <c r="BG33" s="110" t="s">
        <v>315</v>
      </c>
      <c r="BH33" s="109" t="s">
        <v>315</v>
      </c>
      <c r="BI33" s="439"/>
      <c r="BJ33" s="110" t="s">
        <v>315</v>
      </c>
      <c r="BK33" s="109" t="s">
        <v>315</v>
      </c>
      <c r="BL33" s="108"/>
      <c r="BM33" s="110" t="s">
        <v>315</v>
      </c>
      <c r="BN33" s="109" t="s">
        <v>315</v>
      </c>
      <c r="BO33" s="108"/>
      <c r="BP33" s="110" t="s">
        <v>315</v>
      </c>
      <c r="BQ33" s="109" t="s">
        <v>315</v>
      </c>
      <c r="BR33" s="108"/>
      <c r="BS33" s="110" t="s">
        <v>315</v>
      </c>
      <c r="BT33" s="109" t="s">
        <v>315</v>
      </c>
      <c r="BU33" s="108"/>
      <c r="BV33" s="110" t="s">
        <v>315</v>
      </c>
      <c r="BW33" s="109" t="s">
        <v>315</v>
      </c>
      <c r="BX33" s="438"/>
      <c r="BY33" s="110" t="s">
        <v>315</v>
      </c>
      <c r="BZ33" s="109" t="s">
        <v>315</v>
      </c>
      <c r="CA33" s="108"/>
      <c r="CB33" s="110" t="s">
        <v>315</v>
      </c>
      <c r="CC33" s="109" t="s">
        <v>315</v>
      </c>
      <c r="CD33" s="108"/>
      <c r="CE33" s="110" t="s">
        <v>315</v>
      </c>
      <c r="CF33" s="109" t="s">
        <v>315</v>
      </c>
      <c r="CG33" s="108"/>
      <c r="CH33" s="110" t="s">
        <v>315</v>
      </c>
      <c r="CI33" s="109" t="s">
        <v>315</v>
      </c>
      <c r="CJ33" s="108"/>
      <c r="CK33" s="110" t="s">
        <v>315</v>
      </c>
      <c r="CL33" s="109" t="s">
        <v>315</v>
      </c>
      <c r="CM33" s="108"/>
      <c r="CN33" s="110" t="s">
        <v>315</v>
      </c>
      <c r="CO33" s="109" t="s">
        <v>315</v>
      </c>
      <c r="CP33" s="108"/>
      <c r="CQ33" s="110" t="s">
        <v>315</v>
      </c>
      <c r="CR33" s="109" t="s">
        <v>315</v>
      </c>
      <c r="CS33" s="108"/>
      <c r="CT33" s="110" t="s">
        <v>315</v>
      </c>
      <c r="CU33" s="109" t="s">
        <v>315</v>
      </c>
      <c r="CV33" s="108"/>
      <c r="CW33" s="110" t="s">
        <v>315</v>
      </c>
      <c r="CX33" s="109" t="s">
        <v>315</v>
      </c>
      <c r="CY33" s="108"/>
      <c r="CZ33" s="110" t="s">
        <v>315</v>
      </c>
      <c r="DA33" s="109" t="s">
        <v>315</v>
      </c>
      <c r="DB33" s="108"/>
      <c r="DC33" s="110" t="s">
        <v>315</v>
      </c>
      <c r="DD33" s="109" t="s">
        <v>315</v>
      </c>
      <c r="DE33" s="108"/>
      <c r="DF33" s="110" t="s">
        <v>315</v>
      </c>
      <c r="DG33" s="109" t="s">
        <v>315</v>
      </c>
      <c r="DH33" s="108"/>
      <c r="DI33" s="110" t="s">
        <v>315</v>
      </c>
      <c r="DJ33" s="109" t="s">
        <v>315</v>
      </c>
      <c r="DK33" s="108"/>
      <c r="DL33" s="110" t="s">
        <v>315</v>
      </c>
      <c r="DM33" s="109" t="s">
        <v>315</v>
      </c>
      <c r="DN33" s="108"/>
      <c r="DO33" s="110" t="s">
        <v>315</v>
      </c>
      <c r="DP33" s="109" t="s">
        <v>555</v>
      </c>
      <c r="DQ33" s="108"/>
      <c r="DR33" s="110" t="s">
        <v>315</v>
      </c>
      <c r="DS33" s="109" t="s">
        <v>315</v>
      </c>
      <c r="DT33" s="762">
        <v>800</v>
      </c>
      <c r="DU33" s="110" t="s">
        <v>315</v>
      </c>
      <c r="DV33" s="109" t="s">
        <v>315</v>
      </c>
      <c r="DW33" s="108"/>
      <c r="DX33" s="110" t="s">
        <v>315</v>
      </c>
      <c r="DY33" s="109" t="s">
        <v>315</v>
      </c>
      <c r="DZ33" s="108"/>
      <c r="EA33" s="110" t="s">
        <v>315</v>
      </c>
      <c r="EB33" s="109" t="s">
        <v>315</v>
      </c>
      <c r="EC33" s="108"/>
      <c r="ED33" s="110" t="s">
        <v>441</v>
      </c>
      <c r="EE33" s="109" t="s">
        <v>315</v>
      </c>
      <c r="EF33" s="108"/>
      <c r="EG33" s="109" t="s">
        <v>315</v>
      </c>
      <c r="EH33" s="109" t="s">
        <v>315</v>
      </c>
      <c r="EI33" s="438"/>
      <c r="EJ33" s="110" t="s">
        <v>315</v>
      </c>
      <c r="EK33" s="109" t="s">
        <v>315</v>
      </c>
      <c r="EL33" s="260"/>
      <c r="EM33" s="110" t="s">
        <v>315</v>
      </c>
      <c r="EN33" s="109" t="s">
        <v>315</v>
      </c>
      <c r="EO33" s="260"/>
      <c r="EP33" s="110" t="s">
        <v>315</v>
      </c>
      <c r="EQ33" s="109" t="s">
        <v>315</v>
      </c>
      <c r="ER33" s="438"/>
      <c r="ES33" s="110" t="s">
        <v>315</v>
      </c>
      <c r="ET33" s="109" t="s">
        <v>315</v>
      </c>
      <c r="EU33" s="438"/>
      <c r="EV33" s="110" t="s">
        <v>315</v>
      </c>
      <c r="EW33" s="109" t="s">
        <v>315</v>
      </c>
      <c r="EX33" s="439"/>
      <c r="EY33" s="110" t="s">
        <v>315</v>
      </c>
      <c r="EZ33" s="109" t="s">
        <v>315</v>
      </c>
      <c r="FA33" s="108"/>
      <c r="FB33" s="110" t="s">
        <v>315</v>
      </c>
      <c r="FC33" s="109" t="s">
        <v>315</v>
      </c>
      <c r="FD33" s="108"/>
      <c r="FE33" s="110" t="s">
        <v>315</v>
      </c>
      <c r="FF33" s="109" t="s">
        <v>315</v>
      </c>
      <c r="FG33" s="108"/>
      <c r="FH33" s="110" t="s">
        <v>315</v>
      </c>
      <c r="FI33" s="109" t="s">
        <v>315</v>
      </c>
      <c r="FJ33" s="108"/>
      <c r="FK33" s="110" t="s">
        <v>315</v>
      </c>
      <c r="FL33" s="109" t="s">
        <v>315</v>
      </c>
      <c r="FM33" s="438"/>
      <c r="FN33" s="110" t="s">
        <v>315</v>
      </c>
      <c r="FO33" s="109" t="s">
        <v>315</v>
      </c>
      <c r="FP33" s="108"/>
      <c r="FQ33" s="110" t="s">
        <v>315</v>
      </c>
      <c r="FR33" s="109" t="s">
        <v>315</v>
      </c>
      <c r="FS33" s="108"/>
      <c r="FT33" s="110" t="s">
        <v>315</v>
      </c>
      <c r="FU33" s="109" t="s">
        <v>315</v>
      </c>
      <c r="FV33" s="108"/>
      <c r="FW33" s="110" t="s">
        <v>315</v>
      </c>
      <c r="FX33" s="109" t="s">
        <v>315</v>
      </c>
      <c r="FY33" s="108"/>
      <c r="FZ33" s="110" t="s">
        <v>315</v>
      </c>
      <c r="GA33" s="109" t="s">
        <v>315</v>
      </c>
      <c r="GB33" s="108"/>
      <c r="GC33" s="110" t="s">
        <v>315</v>
      </c>
      <c r="GD33" s="109" t="s">
        <v>315</v>
      </c>
      <c r="GE33" s="108"/>
      <c r="GF33" s="110" t="s">
        <v>315</v>
      </c>
      <c r="GG33" s="109" t="s">
        <v>315</v>
      </c>
      <c r="GH33" s="108"/>
      <c r="GI33" s="110" t="s">
        <v>315</v>
      </c>
      <c r="GJ33" s="109" t="s">
        <v>315</v>
      </c>
      <c r="GK33" s="108"/>
      <c r="GL33" s="110" t="s">
        <v>315</v>
      </c>
      <c r="GM33" s="109" t="s">
        <v>315</v>
      </c>
      <c r="GN33" s="108"/>
      <c r="GO33" s="110" t="s">
        <v>315</v>
      </c>
      <c r="GP33" s="109" t="s">
        <v>315</v>
      </c>
      <c r="GQ33" s="108"/>
      <c r="GR33" s="110" t="s">
        <v>315</v>
      </c>
      <c r="GS33" s="109" t="s">
        <v>315</v>
      </c>
      <c r="GT33" s="108"/>
      <c r="GU33" s="110" t="s">
        <v>315</v>
      </c>
      <c r="GV33" s="109" t="s">
        <v>315</v>
      </c>
      <c r="GW33" s="108"/>
      <c r="GX33" s="110" t="s">
        <v>315</v>
      </c>
      <c r="GY33" s="109" t="s">
        <v>315</v>
      </c>
      <c r="GZ33" s="108"/>
      <c r="HA33" s="110" t="s">
        <v>315</v>
      </c>
      <c r="HB33" s="109" t="s">
        <v>315</v>
      </c>
      <c r="HC33" s="108"/>
      <c r="HD33" s="110" t="s">
        <v>315</v>
      </c>
      <c r="HE33" s="109" t="s">
        <v>315</v>
      </c>
      <c r="HF33" s="108"/>
      <c r="HG33" s="110" t="s">
        <v>315</v>
      </c>
      <c r="HH33" s="109" t="s">
        <v>315</v>
      </c>
      <c r="HI33" s="108"/>
      <c r="HJ33" s="110" t="s">
        <v>315</v>
      </c>
      <c r="HK33" s="109" t="s">
        <v>315</v>
      </c>
      <c r="HL33" s="108"/>
      <c r="HM33" s="110" t="s">
        <v>315</v>
      </c>
      <c r="HN33" s="109" t="s">
        <v>315</v>
      </c>
      <c r="HO33" s="108"/>
      <c r="HP33" s="110" t="s">
        <v>315</v>
      </c>
      <c r="HQ33" s="109" t="s">
        <v>315</v>
      </c>
      <c r="HR33" s="108"/>
      <c r="HS33" s="110" t="s">
        <v>315</v>
      </c>
      <c r="HT33" s="109" t="s">
        <v>315</v>
      </c>
      <c r="HU33" s="108"/>
      <c r="HV33" s="109" t="s">
        <v>315</v>
      </c>
      <c r="HW33" s="109" t="s">
        <v>315</v>
      </c>
      <c r="HX33" s="438"/>
      <c r="HY33" s="110" t="s">
        <v>315</v>
      </c>
      <c r="HZ33" s="109" t="s">
        <v>315</v>
      </c>
      <c r="IA33" s="260"/>
      <c r="IB33" s="110" t="s">
        <v>315</v>
      </c>
      <c r="IC33" s="109" t="s">
        <v>315</v>
      </c>
      <c r="ID33" s="260"/>
      <c r="IE33" s="110" t="s">
        <v>315</v>
      </c>
      <c r="IF33" s="109" t="s">
        <v>315</v>
      </c>
      <c r="IG33" s="438"/>
      <c r="IH33" s="110" t="s">
        <v>315</v>
      </c>
      <c r="II33" s="109" t="s">
        <v>315</v>
      </c>
      <c r="IJ33" s="438"/>
      <c r="IK33" s="110" t="s">
        <v>315</v>
      </c>
      <c r="IL33" s="109" t="s">
        <v>315</v>
      </c>
      <c r="IM33" s="439"/>
      <c r="IN33" s="110" t="s">
        <v>315</v>
      </c>
      <c r="IO33" s="109" t="s">
        <v>315</v>
      </c>
      <c r="IP33" s="108"/>
      <c r="IQ33" s="110" t="s">
        <v>315</v>
      </c>
      <c r="IR33" s="109" t="s">
        <v>315</v>
      </c>
      <c r="IS33" s="108"/>
      <c r="IT33" s="110" t="s">
        <v>315</v>
      </c>
      <c r="IU33" s="109" t="s">
        <v>315</v>
      </c>
      <c r="IV33" s="108"/>
      <c r="IW33" s="110" t="s">
        <v>315</v>
      </c>
      <c r="IX33" s="109" t="s">
        <v>315</v>
      </c>
      <c r="IY33" s="108"/>
      <c r="IZ33" s="110" t="s">
        <v>315</v>
      </c>
      <c r="JA33" s="109" t="s">
        <v>315</v>
      </c>
      <c r="JB33" s="438"/>
      <c r="JC33" s="110" t="s">
        <v>315</v>
      </c>
      <c r="JD33" s="109" t="s">
        <v>315</v>
      </c>
      <c r="JE33" s="108"/>
      <c r="JF33" s="110" t="s">
        <v>315</v>
      </c>
      <c r="JG33" s="109" t="s">
        <v>315</v>
      </c>
      <c r="JH33" s="108"/>
      <c r="JI33" s="110" t="s">
        <v>315</v>
      </c>
      <c r="JJ33" s="109" t="s">
        <v>315</v>
      </c>
      <c r="JK33" s="108"/>
      <c r="JL33" s="110" t="s">
        <v>315</v>
      </c>
      <c r="JM33" s="109" t="s">
        <v>315</v>
      </c>
      <c r="JN33" s="108"/>
      <c r="JO33" s="110" t="s">
        <v>315</v>
      </c>
      <c r="JP33" s="109" t="s">
        <v>315</v>
      </c>
      <c r="JQ33" s="108"/>
      <c r="JR33" s="110" t="s">
        <v>315</v>
      </c>
      <c r="JS33" s="109" t="s">
        <v>315</v>
      </c>
      <c r="JT33" s="108"/>
      <c r="JU33" s="110" t="s">
        <v>315</v>
      </c>
      <c r="JV33" s="109" t="s">
        <v>315</v>
      </c>
      <c r="JW33" s="108"/>
      <c r="JX33" s="110" t="s">
        <v>315</v>
      </c>
      <c r="JY33" s="109" t="s">
        <v>315</v>
      </c>
      <c r="JZ33" s="108"/>
      <c r="KA33" s="110" t="s">
        <v>315</v>
      </c>
      <c r="KB33" s="109" t="s">
        <v>315</v>
      </c>
      <c r="KC33" s="108"/>
      <c r="KD33" s="110" t="s">
        <v>315</v>
      </c>
      <c r="KE33" s="109" t="s">
        <v>315</v>
      </c>
      <c r="KF33" s="108"/>
      <c r="KG33" s="110" t="s">
        <v>315</v>
      </c>
      <c r="KH33" s="109" t="s">
        <v>315</v>
      </c>
      <c r="KI33" s="108"/>
      <c r="KJ33" s="110" t="s">
        <v>315</v>
      </c>
      <c r="KK33" s="109" t="s">
        <v>315</v>
      </c>
      <c r="KL33" s="108"/>
      <c r="KM33" s="110" t="s">
        <v>315</v>
      </c>
      <c r="KN33" s="109" t="s">
        <v>315</v>
      </c>
      <c r="KO33" s="108"/>
      <c r="KP33" s="110" t="s">
        <v>315</v>
      </c>
      <c r="KQ33" s="109" t="s">
        <v>315</v>
      </c>
      <c r="KR33" s="108"/>
      <c r="KS33" s="110" t="s">
        <v>315</v>
      </c>
      <c r="KT33" s="109" t="s">
        <v>315</v>
      </c>
      <c r="KU33" s="108"/>
      <c r="KV33" s="110" t="s">
        <v>315</v>
      </c>
      <c r="KW33" s="109" t="s">
        <v>315</v>
      </c>
      <c r="KX33" s="108"/>
      <c r="KY33" s="110" t="s">
        <v>315</v>
      </c>
      <c r="KZ33" s="109" t="s">
        <v>315</v>
      </c>
      <c r="LA33" s="108"/>
      <c r="LB33" s="110" t="s">
        <v>315</v>
      </c>
      <c r="LC33" s="109" t="s">
        <v>315</v>
      </c>
      <c r="LD33" s="108"/>
      <c r="LE33" s="110" t="s">
        <v>315</v>
      </c>
      <c r="LF33" s="109" t="s">
        <v>315</v>
      </c>
      <c r="LG33" s="108"/>
      <c r="LH33" s="110" t="s">
        <v>315</v>
      </c>
      <c r="LI33" s="109" t="s">
        <v>315</v>
      </c>
      <c r="LJ33" s="108"/>
      <c r="LK33" s="109" t="s">
        <v>315</v>
      </c>
    </row>
    <row r="34" spans="1:323" ht="21.65" hidden="1" customHeight="1" x14ac:dyDescent="0.2">
      <c r="A34" s="120"/>
      <c r="B34" s="150">
        <v>46105.589409722219</v>
      </c>
      <c r="C34" s="541">
        <v>0</v>
      </c>
      <c r="D34" s="3" t="s">
        <v>791</v>
      </c>
      <c r="E34" s="39">
        <v>6710</v>
      </c>
      <c r="F34" s="5" t="s">
        <v>573</v>
      </c>
      <c r="G34" s="5" t="s">
        <v>548</v>
      </c>
      <c r="H34" s="5" t="s">
        <v>575</v>
      </c>
      <c r="I34" s="5" t="s">
        <v>550</v>
      </c>
      <c r="J34" s="15">
        <v>3400</v>
      </c>
      <c r="K34" s="5" t="s">
        <v>581</v>
      </c>
      <c r="L34" s="5" t="s">
        <v>582</v>
      </c>
      <c r="M34" s="5" t="s">
        <v>583</v>
      </c>
      <c r="N34" s="5" t="s">
        <v>584</v>
      </c>
      <c r="O34" s="15" t="s">
        <v>945</v>
      </c>
      <c r="P34" s="5">
        <v>0</v>
      </c>
      <c r="Q34" s="40">
        <v>3400</v>
      </c>
      <c r="R34" s="557" t="s">
        <v>403</v>
      </c>
      <c r="S34" s="5" t="s">
        <v>946</v>
      </c>
      <c r="T34" s="86" t="s">
        <v>557</v>
      </c>
      <c r="U34" s="4"/>
      <c r="V34" s="5">
        <v>3</v>
      </c>
      <c r="W34" s="4">
        <v>46106</v>
      </c>
      <c r="X34" s="4">
        <v>46112</v>
      </c>
      <c r="Y34" s="4">
        <v>46112</v>
      </c>
      <c r="Z34" s="4">
        <v>46108</v>
      </c>
      <c r="AA34" s="57" t="s">
        <v>403</v>
      </c>
      <c r="AB34" s="58">
        <v>3400</v>
      </c>
      <c r="AC34" s="821">
        <v>3400</v>
      </c>
      <c r="AD34" s="410" t="s">
        <v>558</v>
      </c>
      <c r="AE34" s="3"/>
      <c r="AF34" s="31" t="s">
        <v>570</v>
      </c>
      <c r="AG34" s="38" t="s">
        <v>552</v>
      </c>
      <c r="AH34" s="38" t="s">
        <v>553</v>
      </c>
      <c r="AI34" s="43" t="s">
        <v>574</v>
      </c>
      <c r="AJ34" s="43" t="s">
        <v>466</v>
      </c>
      <c r="AK34" s="228" t="s">
        <v>621</v>
      </c>
      <c r="AL34" s="3"/>
      <c r="AM34" s="3"/>
      <c r="AN34" s="3"/>
      <c r="AO34" s="3"/>
      <c r="AP34" s="3"/>
      <c r="AQ34" s="43" t="s">
        <v>522</v>
      </c>
      <c r="AR34" s="521"/>
      <c r="AS34" s="109" t="s">
        <v>315</v>
      </c>
      <c r="AT34" s="438"/>
      <c r="AU34" s="110" t="s">
        <v>315</v>
      </c>
      <c r="AV34" s="109" t="s">
        <v>315</v>
      </c>
      <c r="AW34" s="260"/>
      <c r="AX34" s="110" t="s">
        <v>315</v>
      </c>
      <c r="AY34" s="109" t="s">
        <v>315</v>
      </c>
      <c r="AZ34" s="260"/>
      <c r="BA34" s="110" t="s">
        <v>315</v>
      </c>
      <c r="BB34" s="109" t="s">
        <v>315</v>
      </c>
      <c r="BC34" s="438"/>
      <c r="BD34" s="110" t="s">
        <v>315</v>
      </c>
      <c r="BE34" s="109" t="s">
        <v>315</v>
      </c>
      <c r="BF34" s="438"/>
      <c r="BG34" s="110" t="s">
        <v>315</v>
      </c>
      <c r="BH34" s="109" t="s">
        <v>315</v>
      </c>
      <c r="BI34" s="439"/>
      <c r="BJ34" s="110" t="s">
        <v>315</v>
      </c>
      <c r="BK34" s="109" t="s">
        <v>315</v>
      </c>
      <c r="BL34" s="108"/>
      <c r="BM34" s="110" t="s">
        <v>315</v>
      </c>
      <c r="BN34" s="109" t="s">
        <v>315</v>
      </c>
      <c r="BO34" s="108"/>
      <c r="BP34" s="110" t="s">
        <v>315</v>
      </c>
      <c r="BQ34" s="109" t="s">
        <v>315</v>
      </c>
      <c r="BR34" s="108"/>
      <c r="BS34" s="110" t="s">
        <v>315</v>
      </c>
      <c r="BT34" s="109" t="s">
        <v>315</v>
      </c>
      <c r="BU34" s="108"/>
      <c r="BV34" s="110" t="s">
        <v>315</v>
      </c>
      <c r="BW34" s="109" t="s">
        <v>315</v>
      </c>
      <c r="BX34" s="438"/>
      <c r="BY34" s="110" t="s">
        <v>315</v>
      </c>
      <c r="BZ34" s="109" t="s">
        <v>315</v>
      </c>
      <c r="CA34" s="108"/>
      <c r="CB34" s="110" t="s">
        <v>315</v>
      </c>
      <c r="CC34" s="109" t="s">
        <v>315</v>
      </c>
      <c r="CD34" s="108"/>
      <c r="CE34" s="110" t="s">
        <v>315</v>
      </c>
      <c r="CF34" s="109" t="s">
        <v>315</v>
      </c>
      <c r="CG34" s="108"/>
      <c r="CH34" s="110" t="s">
        <v>315</v>
      </c>
      <c r="CI34" s="109" t="s">
        <v>315</v>
      </c>
      <c r="CJ34" s="108"/>
      <c r="CK34" s="110" t="s">
        <v>315</v>
      </c>
      <c r="CL34" s="109" t="s">
        <v>315</v>
      </c>
      <c r="CM34" s="108"/>
      <c r="CN34" s="110" t="s">
        <v>315</v>
      </c>
      <c r="CO34" s="109" t="s">
        <v>315</v>
      </c>
      <c r="CP34" s="108"/>
      <c r="CQ34" s="110" t="s">
        <v>315</v>
      </c>
      <c r="CR34" s="109" t="s">
        <v>315</v>
      </c>
      <c r="CS34" s="108"/>
      <c r="CT34" s="110" t="s">
        <v>315</v>
      </c>
      <c r="CU34" s="109" t="s">
        <v>315</v>
      </c>
      <c r="CV34" s="108"/>
      <c r="CW34" s="110" t="s">
        <v>315</v>
      </c>
      <c r="CX34" s="109" t="s">
        <v>315</v>
      </c>
      <c r="CY34" s="108"/>
      <c r="CZ34" s="110" t="s">
        <v>315</v>
      </c>
      <c r="DA34" s="109" t="s">
        <v>315</v>
      </c>
      <c r="DB34" s="108"/>
      <c r="DC34" s="110" t="s">
        <v>315</v>
      </c>
      <c r="DD34" s="109" t="s">
        <v>315</v>
      </c>
      <c r="DE34" s="108"/>
      <c r="DF34" s="110" t="s">
        <v>315</v>
      </c>
      <c r="DG34" s="109" t="s">
        <v>315</v>
      </c>
      <c r="DH34" s="108"/>
      <c r="DI34" s="110" t="s">
        <v>315</v>
      </c>
      <c r="DJ34" s="109" t="s">
        <v>315</v>
      </c>
      <c r="DK34" s="108"/>
      <c r="DL34" s="110" t="s">
        <v>315</v>
      </c>
      <c r="DM34" s="109" t="s">
        <v>555</v>
      </c>
      <c r="DN34" s="108"/>
      <c r="DO34" s="110" t="s">
        <v>315</v>
      </c>
      <c r="DP34" s="109" t="s">
        <v>315</v>
      </c>
      <c r="DQ34" s="108"/>
      <c r="DR34" s="110" t="s">
        <v>315</v>
      </c>
      <c r="DS34" s="109" t="s">
        <v>315</v>
      </c>
      <c r="DT34" s="762">
        <v>3400</v>
      </c>
      <c r="DU34" s="110" t="s">
        <v>315</v>
      </c>
      <c r="DV34" s="109" t="s">
        <v>315</v>
      </c>
      <c r="DW34" s="108"/>
      <c r="DX34" s="110" t="s">
        <v>315</v>
      </c>
      <c r="DY34" s="109" t="s">
        <v>315</v>
      </c>
      <c r="DZ34" s="108"/>
      <c r="EA34" s="110" t="s">
        <v>315</v>
      </c>
      <c r="EB34" s="109" t="s">
        <v>315</v>
      </c>
      <c r="EC34" s="108"/>
      <c r="ED34" s="110" t="s">
        <v>315</v>
      </c>
      <c r="EE34" s="109" t="s">
        <v>315</v>
      </c>
      <c r="EF34" s="108"/>
      <c r="EG34" s="109" t="s">
        <v>315</v>
      </c>
      <c r="EH34" s="109" t="s">
        <v>315</v>
      </c>
      <c r="EI34" s="438"/>
      <c r="EJ34" s="110" t="s">
        <v>315</v>
      </c>
      <c r="EK34" s="109" t="s">
        <v>315</v>
      </c>
      <c r="EL34" s="260"/>
      <c r="EM34" s="110" t="s">
        <v>315</v>
      </c>
      <c r="EN34" s="109" t="s">
        <v>315</v>
      </c>
      <c r="EO34" s="260"/>
      <c r="EP34" s="110" t="s">
        <v>315</v>
      </c>
      <c r="EQ34" s="109" t="s">
        <v>315</v>
      </c>
      <c r="ER34" s="438"/>
      <c r="ES34" s="110" t="s">
        <v>315</v>
      </c>
      <c r="ET34" s="109" t="s">
        <v>315</v>
      </c>
      <c r="EU34" s="438"/>
      <c r="EV34" s="110" t="s">
        <v>315</v>
      </c>
      <c r="EW34" s="109" t="s">
        <v>315</v>
      </c>
      <c r="EX34" s="439"/>
      <c r="EY34" s="110" t="s">
        <v>315</v>
      </c>
      <c r="EZ34" s="109" t="s">
        <v>315</v>
      </c>
      <c r="FA34" s="108"/>
      <c r="FB34" s="110" t="s">
        <v>315</v>
      </c>
      <c r="FC34" s="109" t="s">
        <v>315</v>
      </c>
      <c r="FD34" s="108"/>
      <c r="FE34" s="110" t="s">
        <v>315</v>
      </c>
      <c r="FF34" s="109" t="s">
        <v>315</v>
      </c>
      <c r="FG34" s="108"/>
      <c r="FH34" s="110" t="s">
        <v>315</v>
      </c>
      <c r="FI34" s="109" t="s">
        <v>315</v>
      </c>
      <c r="FJ34" s="108"/>
      <c r="FK34" s="110" t="s">
        <v>315</v>
      </c>
      <c r="FL34" s="109" t="s">
        <v>315</v>
      </c>
      <c r="FM34" s="438"/>
      <c r="FN34" s="110" t="s">
        <v>315</v>
      </c>
      <c r="FO34" s="109" t="s">
        <v>315</v>
      </c>
      <c r="FP34" s="108"/>
      <c r="FQ34" s="110" t="s">
        <v>315</v>
      </c>
      <c r="FR34" s="109" t="s">
        <v>315</v>
      </c>
      <c r="FS34" s="108"/>
      <c r="FT34" s="110" t="s">
        <v>315</v>
      </c>
      <c r="FU34" s="109" t="s">
        <v>315</v>
      </c>
      <c r="FV34" s="108"/>
      <c r="FW34" s="110" t="s">
        <v>315</v>
      </c>
      <c r="FX34" s="109" t="s">
        <v>315</v>
      </c>
      <c r="FY34" s="108"/>
      <c r="FZ34" s="110" t="s">
        <v>315</v>
      </c>
      <c r="GA34" s="109" t="s">
        <v>315</v>
      </c>
      <c r="GB34" s="108"/>
      <c r="GC34" s="110" t="s">
        <v>315</v>
      </c>
      <c r="GD34" s="109" t="s">
        <v>315</v>
      </c>
      <c r="GE34" s="108"/>
      <c r="GF34" s="110" t="s">
        <v>315</v>
      </c>
      <c r="GG34" s="109" t="s">
        <v>315</v>
      </c>
      <c r="GH34" s="108"/>
      <c r="GI34" s="110" t="s">
        <v>315</v>
      </c>
      <c r="GJ34" s="109" t="s">
        <v>315</v>
      </c>
      <c r="GK34" s="108"/>
      <c r="GL34" s="110" t="s">
        <v>315</v>
      </c>
      <c r="GM34" s="109" t="s">
        <v>315</v>
      </c>
      <c r="GN34" s="108"/>
      <c r="GO34" s="110" t="s">
        <v>315</v>
      </c>
      <c r="GP34" s="109" t="s">
        <v>315</v>
      </c>
      <c r="GQ34" s="108"/>
      <c r="GR34" s="110" t="s">
        <v>315</v>
      </c>
      <c r="GS34" s="109" t="s">
        <v>315</v>
      </c>
      <c r="GT34" s="108"/>
      <c r="GU34" s="110" t="s">
        <v>315</v>
      </c>
      <c r="GV34" s="109" t="s">
        <v>315</v>
      </c>
      <c r="GW34" s="108"/>
      <c r="GX34" s="110" t="s">
        <v>315</v>
      </c>
      <c r="GY34" s="109" t="s">
        <v>315</v>
      </c>
      <c r="GZ34" s="108"/>
      <c r="HA34" s="110" t="s">
        <v>315</v>
      </c>
      <c r="HB34" s="109" t="s">
        <v>315</v>
      </c>
      <c r="HC34" s="108"/>
      <c r="HD34" s="110" t="s">
        <v>315</v>
      </c>
      <c r="HE34" s="109" t="s">
        <v>315</v>
      </c>
      <c r="HF34" s="108"/>
      <c r="HG34" s="110" t="s">
        <v>315</v>
      </c>
      <c r="HH34" s="109" t="s">
        <v>315</v>
      </c>
      <c r="HI34" s="108"/>
      <c r="HJ34" s="110" t="s">
        <v>315</v>
      </c>
      <c r="HK34" s="109" t="s">
        <v>315</v>
      </c>
      <c r="HL34" s="108"/>
      <c r="HM34" s="110" t="s">
        <v>315</v>
      </c>
      <c r="HN34" s="109" t="s">
        <v>315</v>
      </c>
      <c r="HO34" s="108"/>
      <c r="HP34" s="110" t="s">
        <v>315</v>
      </c>
      <c r="HQ34" s="109" t="s">
        <v>315</v>
      </c>
      <c r="HR34" s="108"/>
      <c r="HS34" s="110" t="s">
        <v>315</v>
      </c>
      <c r="HT34" s="109" t="s">
        <v>315</v>
      </c>
      <c r="HU34" s="108"/>
      <c r="HV34" s="109" t="s">
        <v>315</v>
      </c>
      <c r="HW34" s="109" t="s">
        <v>315</v>
      </c>
      <c r="HX34" s="438"/>
      <c r="HY34" s="110" t="s">
        <v>315</v>
      </c>
      <c r="HZ34" s="109" t="s">
        <v>315</v>
      </c>
      <c r="IA34" s="260"/>
      <c r="IB34" s="110" t="s">
        <v>315</v>
      </c>
      <c r="IC34" s="109" t="s">
        <v>315</v>
      </c>
      <c r="ID34" s="260"/>
      <c r="IE34" s="110" t="s">
        <v>315</v>
      </c>
      <c r="IF34" s="109" t="s">
        <v>315</v>
      </c>
      <c r="IG34" s="438"/>
      <c r="IH34" s="110" t="s">
        <v>315</v>
      </c>
      <c r="II34" s="109" t="s">
        <v>315</v>
      </c>
      <c r="IJ34" s="438"/>
      <c r="IK34" s="110" t="s">
        <v>315</v>
      </c>
      <c r="IL34" s="109" t="s">
        <v>315</v>
      </c>
      <c r="IM34" s="439"/>
      <c r="IN34" s="110" t="s">
        <v>315</v>
      </c>
      <c r="IO34" s="109" t="s">
        <v>315</v>
      </c>
      <c r="IP34" s="108"/>
      <c r="IQ34" s="110" t="s">
        <v>315</v>
      </c>
      <c r="IR34" s="109" t="s">
        <v>315</v>
      </c>
      <c r="IS34" s="108"/>
      <c r="IT34" s="110" t="s">
        <v>315</v>
      </c>
      <c r="IU34" s="109" t="s">
        <v>315</v>
      </c>
      <c r="IV34" s="108"/>
      <c r="IW34" s="110" t="s">
        <v>315</v>
      </c>
      <c r="IX34" s="109" t="s">
        <v>315</v>
      </c>
      <c r="IY34" s="108"/>
      <c r="IZ34" s="110" t="s">
        <v>315</v>
      </c>
      <c r="JA34" s="109" t="s">
        <v>315</v>
      </c>
      <c r="JB34" s="438"/>
      <c r="JC34" s="110" t="s">
        <v>315</v>
      </c>
      <c r="JD34" s="109" t="s">
        <v>315</v>
      </c>
      <c r="JE34" s="108"/>
      <c r="JF34" s="110" t="s">
        <v>315</v>
      </c>
      <c r="JG34" s="109" t="s">
        <v>315</v>
      </c>
      <c r="JH34" s="108"/>
      <c r="JI34" s="110" t="s">
        <v>315</v>
      </c>
      <c r="JJ34" s="109" t="s">
        <v>315</v>
      </c>
      <c r="JK34" s="108"/>
      <c r="JL34" s="110" t="s">
        <v>315</v>
      </c>
      <c r="JM34" s="109" t="s">
        <v>315</v>
      </c>
      <c r="JN34" s="108"/>
      <c r="JO34" s="110" t="s">
        <v>315</v>
      </c>
      <c r="JP34" s="109" t="s">
        <v>315</v>
      </c>
      <c r="JQ34" s="108"/>
      <c r="JR34" s="110" t="s">
        <v>315</v>
      </c>
      <c r="JS34" s="109" t="s">
        <v>315</v>
      </c>
      <c r="JT34" s="108"/>
      <c r="JU34" s="110" t="s">
        <v>315</v>
      </c>
      <c r="JV34" s="109" t="s">
        <v>315</v>
      </c>
      <c r="JW34" s="108"/>
      <c r="JX34" s="110" t="s">
        <v>315</v>
      </c>
      <c r="JY34" s="109" t="s">
        <v>315</v>
      </c>
      <c r="JZ34" s="108"/>
      <c r="KA34" s="110" t="s">
        <v>315</v>
      </c>
      <c r="KB34" s="109" t="s">
        <v>315</v>
      </c>
      <c r="KC34" s="108"/>
      <c r="KD34" s="110" t="s">
        <v>315</v>
      </c>
      <c r="KE34" s="109" t="s">
        <v>315</v>
      </c>
      <c r="KF34" s="108"/>
      <c r="KG34" s="110" t="s">
        <v>315</v>
      </c>
      <c r="KH34" s="109" t="s">
        <v>315</v>
      </c>
      <c r="KI34" s="108"/>
      <c r="KJ34" s="110" t="s">
        <v>315</v>
      </c>
      <c r="KK34" s="109" t="s">
        <v>315</v>
      </c>
      <c r="KL34" s="108"/>
      <c r="KM34" s="110" t="s">
        <v>315</v>
      </c>
      <c r="KN34" s="109" t="s">
        <v>315</v>
      </c>
      <c r="KO34" s="108"/>
      <c r="KP34" s="110" t="s">
        <v>315</v>
      </c>
      <c r="KQ34" s="109" t="s">
        <v>315</v>
      </c>
      <c r="KR34" s="108"/>
      <c r="KS34" s="110" t="s">
        <v>315</v>
      </c>
      <c r="KT34" s="109" t="s">
        <v>315</v>
      </c>
      <c r="KU34" s="108"/>
      <c r="KV34" s="110" t="s">
        <v>315</v>
      </c>
      <c r="KW34" s="109" t="s">
        <v>315</v>
      </c>
      <c r="KX34" s="108"/>
      <c r="KY34" s="110" t="s">
        <v>315</v>
      </c>
      <c r="KZ34" s="109" t="s">
        <v>315</v>
      </c>
      <c r="LA34" s="108"/>
      <c r="LB34" s="110" t="s">
        <v>315</v>
      </c>
      <c r="LC34" s="109" t="s">
        <v>315</v>
      </c>
      <c r="LD34" s="108"/>
      <c r="LE34" s="110" t="s">
        <v>315</v>
      </c>
      <c r="LF34" s="109" t="s">
        <v>315</v>
      </c>
      <c r="LG34" s="108"/>
      <c r="LH34" s="110" t="s">
        <v>315</v>
      </c>
      <c r="LI34" s="109" t="s">
        <v>315</v>
      </c>
      <c r="LJ34" s="108"/>
      <c r="LK34" s="109" t="s">
        <v>315</v>
      </c>
    </row>
    <row r="35" spans="1:323" ht="21.65" hidden="1" customHeight="1" x14ac:dyDescent="0.2">
      <c r="A35" s="120"/>
      <c r="B35" s="150">
        <f>IFERROR(VLOOKUP($D35,[1]受注ﾌｧｲﾙ!$A$3:$BZ$1314,5,FALSE),"-")</f>
        <v>46106.586412037039</v>
      </c>
      <c r="C35" s="541">
        <f>IFERROR(VLOOKUP($D35,[1]受注ﾌｧｲﾙ!$A$3:$BZ$1314,6,FALSE),"-")</f>
        <v>0</v>
      </c>
      <c r="D35" s="3" t="s">
        <v>812</v>
      </c>
      <c r="E35" s="39" t="str">
        <f>IFERROR(VLOOKUP($D35,[1]受注ﾌｧｲﾙ!$A$3:$BZ$1314,17,FALSE),"-")</f>
        <v>7A1</v>
      </c>
      <c r="F35" s="5" t="str">
        <f>IFERROR(VLOOKUP($D35,[1]受注ﾌｧｲﾙ!$A$3:$BZ$1314,18,FALSE),"-")</f>
        <v>FEL3002BY05WD</v>
      </c>
      <c r="G35" s="5">
        <f>IFERROR(VLOOKUP($D35,[1]受注ﾌｧｲﾙ!$A$3:$BZ$1314,19,FALSE),"-")</f>
        <v>0</v>
      </c>
      <c r="H35" s="5" t="str">
        <f>IFERROR(VLOOKUP($D35,[1]受注ﾌｧｲﾙ!$A$3:$BZ$1314,20,FALSE),"-")</f>
        <v>LG</v>
      </c>
      <c r="I35" s="5">
        <f>IFERROR(VLOOKUP($D35,[1]受注ﾌｧｲﾙ!$A$3:$BZ$1314,21,FALSE),"-")</f>
        <v>0</v>
      </c>
      <c r="J35" s="15">
        <f>IFERROR(VLOOKUP($D35,[1]受注ﾌｧｲﾙ!$A$3:$BZ$1314,22,FALSE),"-")</f>
        <v>2000</v>
      </c>
      <c r="K35" s="5" t="str">
        <f>IFERROR(VLOOKUP($D35,[1]受注ﾌｧｲﾙ!$A$3:$BZ$1314,8,FALSE),"-")</f>
        <v>FEL3002BY05WDLG-EC</v>
      </c>
      <c r="L35" s="5" t="str">
        <f>IFERROR(VLOOKUP($D35,[1]受注ﾌｧｲﾙ!$A$3:$BZ$1314,9,FALSE),"-")</f>
        <v>FA</v>
      </c>
      <c r="M35" s="5" t="str">
        <f>IFERROR(VLOOKUP($D35,[1]受注ﾌｧｲﾙ!$A$3:$BZ$1314,10,FALSE),"-")</f>
        <v xml:space="preserve">   </v>
      </c>
      <c r="N35" s="5" t="str">
        <f>IFERROR(VLOOKUP($D35,[1]受注ﾌｧｲﾙ!$A$3:$BZ$1314,11,FALSE),"-")</f>
        <v>C</v>
      </c>
      <c r="O35" s="15">
        <f>IFERROR(VLOOKUP($D35,[1]受注ﾌｧｲﾙ!$A$3:$BZ$1314,13,FALSE),"-")</f>
        <v>2000</v>
      </c>
      <c r="P35" s="5">
        <f>IFERROR(VLOOKUP($D35,[1]受注ﾌｧｲﾙ!$A$3:$BZ$1314,15,FALSE),"-")</f>
        <v>0</v>
      </c>
      <c r="Q35" s="40">
        <f>IFERROR((VLOOKUP($D35,[1]受注ﾌｧｲﾙ!$A$3:$BZ$1314,16,FALSE)*J35),"-")</f>
        <v>2000</v>
      </c>
      <c r="R35" s="557" t="str">
        <f>IFERROR(VLOOKUP(D35,#REF!,107,FALSE),"-")</f>
        <v>-</v>
      </c>
      <c r="S35" s="5" t="str">
        <f>IFERROR(VLOOKUP($D35,[1]受注ﾌｧｲﾙ!$A$3:$BZ$1314,26,FALSE),"-")</f>
        <v>EC</v>
      </c>
      <c r="T35" s="86" t="str">
        <f>IFERROR(VLOOKUP($D35,[1]受注ﾌｧｲﾙ!$A$3:$BZ$1314,23,FALSE),"-")</f>
        <v>湖南</v>
      </c>
      <c r="U35" s="4"/>
      <c r="V35" s="5">
        <f t="shared" ref="V35:V81" si="0">IFERROR(MONTH(Y35)," ")</f>
        <v>4</v>
      </c>
      <c r="W35" s="4">
        <f>IFERROR(VLOOKUP($D35,[1]受注ﾌｧｲﾙ!$A$3:$BZ$1314,25,FALSE),"-")</f>
        <v>46073</v>
      </c>
      <c r="X35" s="4">
        <f>IFERROR(VLOOKUP($D35,[1]受注ﾌｧｲﾙ!$A$3:$BZ$1314,32,FALSE),"-")</f>
        <v>46115</v>
      </c>
      <c r="Y35" s="4">
        <f>IFERROR(VLOOKUP($D35,[1]受注ﾌｧｲﾙ!$A$3:$BZ$1314,33,FALSE),"-")</f>
        <v>46115</v>
      </c>
      <c r="Z35" s="4">
        <f t="shared" ref="Z35:Z81" si="1">IFERROR(IF(COUNT($AT35:$LJ35),INDEX($AT$4:$LJ$4,MATCH(0,INDEX(0/($AT35:$LJ35),),0)),"-"),"-")</f>
        <v>46113</v>
      </c>
      <c r="AA35" s="57" t="str">
        <f>IFERROR(VLOOKUP(D35,#REF!,2,FALSE),"-")</f>
        <v>-</v>
      </c>
      <c r="AB35" s="58">
        <f t="shared" ref="AB35:AB81" si="2">SUM(AT35:LK35)</f>
        <v>2000</v>
      </c>
      <c r="AC35" s="821">
        <f t="shared" ref="AC35:AC81" si="3">SUM(AT35:LK35)</f>
        <v>2000</v>
      </c>
      <c r="AD35" s="410" t="str">
        <f>IFERROR(VLOOKUP($D35,[1]受注ﾌｧｲﾙ!$A$3:$BZ$1314,27,FALSE),"-")&amp;"　"&amp;IFERROR(VLOOKUP($D35,[1]受注ﾌｧｲﾙ!$A$3:$BZ$1314,28,FALSE),"-")&amp;"　"&amp;IFERROR(VLOOKUP($D35,[1]受注ﾌｧｲﾙ!$A$3:$BZ$1314,29,FALSE),"-")</f>
        <v>ﾂﾅｷﾞﾅｼ　　</v>
      </c>
      <c r="AE35" s="3"/>
      <c r="AF35" s="31" t="str">
        <f>IFERROR(VLOOKUP($D35,[2]加工日報SEC!$A$5:$DZ$1089,94,FALSE),"-")</f>
        <v>完</v>
      </c>
      <c r="AG35" s="38" t="str">
        <f>IFERROR(VLOOKUP($D35,[1]受注ﾌｧｲﾙ!$A$3:$BZ$1314,2,FALSE),"-")</f>
        <v>通常入力</v>
      </c>
      <c r="AH35" s="38" t="str">
        <f>IFERROR(VLOOKUP($D35,[1]受注ﾌｧｲﾙ!$A$3:$BZ$1314,3,FALSE),"-")</f>
        <v>TPI</v>
      </c>
      <c r="AI35" s="43">
        <f>IFERROR(VLOOKUP($D35,[1]受注ﾌｧｲﾙ!$A$3:$BZ$1314,31,FALSE),"-")</f>
        <v>0</v>
      </c>
      <c r="AJ35" s="43" t="str">
        <f>IFERROR(VLOOKUP($D35,[1]受注ﾌｧｲﾙ!$A$3:$BZ$1314,12,FALSE),"-")</f>
        <v xml:space="preserve"> </v>
      </c>
      <c r="AK35" s="228" t="str">
        <f>IFERROR(VLOOKUP($D35,[1]受注ﾌｧｲﾙ!$A$3:$BZ$1314,24,FALSE),"-")</f>
        <v>SEC</v>
      </c>
      <c r="AL35" s="3"/>
      <c r="AM35" s="3"/>
      <c r="AN35" s="3"/>
      <c r="AO35" s="3"/>
      <c r="AP35" s="3"/>
      <c r="AQ35" s="43" t="s">
        <v>522</v>
      </c>
      <c r="AR35" s="521"/>
      <c r="AS35" s="109" t="str">
        <f t="shared" ref="AS35:AS56" si="4">IF($W35="","",IF($W35=AT$4,"→",""))</f>
        <v/>
      </c>
      <c r="AT35" s="438"/>
      <c r="AU35" s="110" t="str">
        <f t="shared" ref="AU35:AU81" si="5">IF($Y35="","",IF($Y35=AT$4,"⇒",""))</f>
        <v/>
      </c>
      <c r="AV35" s="109" t="str">
        <f t="shared" ref="AV35:AV81" si="6">IF($W35="","",IF($W35=AW$4,"→",""))</f>
        <v/>
      </c>
      <c r="AW35" s="260"/>
      <c r="AX35" s="110" t="str">
        <f t="shared" ref="AX35:AX81" si="7">IF($Y35="","",IF($Y35=AW$4,"⇒",""))</f>
        <v/>
      </c>
      <c r="AY35" s="109" t="str">
        <f t="shared" ref="AY35:AY81" si="8">IF($W35="","",IF($W35=AZ$4,"→",""))</f>
        <v/>
      </c>
      <c r="AZ35" s="260"/>
      <c r="BA35" s="110" t="str">
        <f t="shared" ref="BA35:BA81" si="9">IF($Y35="","",IF($Y35=AZ$4,"⇒",""))</f>
        <v/>
      </c>
      <c r="BB35" s="109" t="str">
        <f t="shared" ref="BB35:BB81" si="10">IF($W35="","",IF($W35=BC$4,"→",""))</f>
        <v/>
      </c>
      <c r="BC35" s="438"/>
      <c r="BD35" s="110" t="str">
        <f t="shared" ref="BD35:BD81" si="11">IF($Y35="","",IF($Y35=BC$4,"⇒",""))</f>
        <v/>
      </c>
      <c r="BE35" s="109" t="str">
        <f t="shared" ref="BE35:BE81" si="12">IF($W35="","",IF($W35=BF$4,"→",""))</f>
        <v/>
      </c>
      <c r="BF35" s="438"/>
      <c r="BG35" s="110" t="str">
        <f t="shared" ref="BG35:BG81" si="13">IF($Y35="","",IF($Y35=BF$4,"⇒",""))</f>
        <v/>
      </c>
      <c r="BH35" s="109" t="str">
        <f t="shared" ref="BH35:BH81" si="14">IF($W35="","",IF($W35=BI$4,"→",""))</f>
        <v/>
      </c>
      <c r="BI35" s="439"/>
      <c r="BJ35" s="110" t="str">
        <f t="shared" ref="BJ35:BJ81" si="15">IF($Y35="","",IF($Y35=BI$4,"⇒",""))</f>
        <v/>
      </c>
      <c r="BK35" s="109" t="str">
        <f t="shared" ref="BK35:BK81" si="16">IF($W35="","",IF($W35=BL$4,"→",""))</f>
        <v/>
      </c>
      <c r="BL35" s="108"/>
      <c r="BM35" s="110" t="str">
        <f t="shared" ref="BM35:BM81" si="17">IF($Y35="","",IF($Y35=BL$4,"⇒",""))</f>
        <v/>
      </c>
      <c r="BN35" s="109" t="str">
        <f t="shared" ref="BN35:BN81" si="18">IF($W35="","",IF($W35=BO$4,"→",""))</f>
        <v/>
      </c>
      <c r="BO35" s="108"/>
      <c r="BP35" s="110" t="str">
        <f t="shared" ref="BP35:BP81" si="19">IF($Y35="","",IF($Y35=BO$4,"⇒",""))</f>
        <v/>
      </c>
      <c r="BQ35" s="109" t="str">
        <f t="shared" ref="BQ35:BQ81" si="20">IF($W35="","",IF($W35=BR$4,"→",""))</f>
        <v/>
      </c>
      <c r="BR35" s="108"/>
      <c r="BS35" s="110" t="str">
        <f t="shared" ref="BS35:BS81" si="21">IF($Y35="","",IF($Y35=BR$4,"⇒",""))</f>
        <v/>
      </c>
      <c r="BT35" s="109" t="str">
        <f t="shared" ref="BT35:BT81" si="22">IF($W35="","",IF($W35=BU$4,"→",""))</f>
        <v/>
      </c>
      <c r="BU35" s="108"/>
      <c r="BV35" s="110" t="str">
        <f t="shared" ref="BV35:BV81" si="23">IF($Y35="","",IF($Y35=BU$4,"⇒",""))</f>
        <v/>
      </c>
      <c r="BW35" s="109" t="str">
        <f t="shared" ref="BW35:BW81" si="24">IF($W35="","",IF($W35=BX$4,"→",""))</f>
        <v/>
      </c>
      <c r="BX35" s="438"/>
      <c r="BY35" s="110" t="str">
        <f t="shared" ref="BY35:BY81" si="25">IF($Y35="","",IF($Y35=BX$4,"⇒",""))</f>
        <v/>
      </c>
      <c r="BZ35" s="109" t="str">
        <f t="shared" ref="BZ35:BZ81" si="26">IF($W35="","",IF($W35=CA$4,"→",""))</f>
        <v/>
      </c>
      <c r="CA35" s="108"/>
      <c r="CB35" s="110" t="str">
        <f t="shared" ref="CB35:CB81" si="27">IF($Y35="","",IF($Y35=CA$4,"⇒",""))</f>
        <v/>
      </c>
      <c r="CC35" s="109" t="str">
        <f t="shared" ref="CC35:CC81" si="28">IF($W35="","",IF($W35=CD$4,"→",""))</f>
        <v/>
      </c>
      <c r="CD35" s="108"/>
      <c r="CE35" s="110" t="str">
        <f t="shared" ref="CE35:CE81" si="29">IF($Y35="","",IF($Y35=CD$4,"⇒",""))</f>
        <v/>
      </c>
      <c r="CF35" s="109" t="str">
        <f t="shared" ref="CF35:CF81" si="30">IF($W35="","",IF($W35=CG$4,"→",""))</f>
        <v/>
      </c>
      <c r="CG35" s="108"/>
      <c r="CH35" s="110" t="str">
        <f t="shared" ref="CH35:CH81" si="31">IF($Y35="","",IF($Y35=CG$4,"⇒",""))</f>
        <v/>
      </c>
      <c r="CI35" s="109" t="str">
        <f t="shared" ref="CI35:CI81" si="32">IF($W35="","",IF($W35=CJ$4,"→",""))</f>
        <v/>
      </c>
      <c r="CJ35" s="108"/>
      <c r="CK35" s="110" t="str">
        <f t="shared" ref="CK35:CK81" si="33">IF($Y35="","",IF($Y35=CJ$4,"⇒",""))</f>
        <v/>
      </c>
      <c r="CL35" s="109" t="str">
        <f t="shared" ref="CL35:CL81" si="34">IF($W35="","",IF($W35=CM$4,"→",""))</f>
        <v/>
      </c>
      <c r="CM35" s="108"/>
      <c r="CN35" s="110" t="str">
        <f t="shared" ref="CN35:CN81" si="35">IF($Y35="","",IF($Y35=CM$4,"⇒",""))</f>
        <v/>
      </c>
      <c r="CO35" s="109" t="str">
        <f t="shared" ref="CO35:CO81" si="36">IF($W35="","",IF($W35=CP$4,"→",""))</f>
        <v/>
      </c>
      <c r="CP35" s="108"/>
      <c r="CQ35" s="110" t="str">
        <f t="shared" ref="CQ35:CQ81" si="37">IF($Y35="","",IF($Y35=CP$4,"⇒",""))</f>
        <v/>
      </c>
      <c r="CR35" s="109" t="str">
        <f t="shared" ref="CR35:CR81" si="38">IF($W35="","",IF($W35=CS$4,"→",""))</f>
        <v/>
      </c>
      <c r="CS35" s="108"/>
      <c r="CT35" s="110" t="str">
        <f t="shared" ref="CT35:CT81" si="39">IF($Y35="","",IF($Y35=CS$4,"⇒",""))</f>
        <v/>
      </c>
      <c r="CU35" s="109" t="str">
        <f t="shared" ref="CU35:CU81" si="40">IF($W35="","",IF($W35=CV$4,"→",""))</f>
        <v/>
      </c>
      <c r="CV35" s="108"/>
      <c r="CW35" s="110" t="str">
        <f t="shared" ref="CW35:CW81" si="41">IF($Y35="","",IF($Y35=CV$4,"⇒",""))</f>
        <v/>
      </c>
      <c r="CX35" s="109" t="str">
        <f t="shared" ref="CX35:CX81" si="42">IF($W35="","",IF($W35=CY$4,"→",""))</f>
        <v/>
      </c>
      <c r="CY35" s="108"/>
      <c r="CZ35" s="110" t="str">
        <f t="shared" ref="CZ35:CZ81" si="43">IF($Y35="","",IF($Y35=CY$4,"⇒",""))</f>
        <v/>
      </c>
      <c r="DA35" s="109" t="str">
        <f t="shared" ref="DA35:DA81" si="44">IF($W35="","",IF($W35=DB$4,"→",""))</f>
        <v/>
      </c>
      <c r="DB35" s="108"/>
      <c r="DC35" s="110" t="str">
        <f t="shared" ref="DC35:DC81" si="45">IF($Y35="","",IF($Y35=DB$4,"⇒",""))</f>
        <v/>
      </c>
      <c r="DD35" s="109" t="str">
        <f t="shared" ref="DD35:DD81" si="46">IF($W35="","",IF($W35=DE$4,"→",""))</f>
        <v/>
      </c>
      <c r="DE35" s="108"/>
      <c r="DF35" s="110" t="str">
        <f t="shared" ref="DF35:DF81" si="47">IF($Y35="","",IF($Y35=DE$4,"⇒",""))</f>
        <v/>
      </c>
      <c r="DG35" s="109" t="str">
        <f t="shared" ref="DG35:DG81" si="48">IF($W35="","",IF($W35=DH$4,"→",""))</f>
        <v/>
      </c>
      <c r="DH35" s="108"/>
      <c r="DI35" s="110" t="str">
        <f t="shared" ref="DI35:DI81" si="49">IF($Y35="","",IF($Y35=DH$4,"⇒",""))</f>
        <v/>
      </c>
      <c r="DJ35" s="109" t="str">
        <f t="shared" ref="DJ35:DJ81" si="50">IF($W35="","",IF($W35=DK$4,"→",""))</f>
        <v/>
      </c>
      <c r="DK35" s="108"/>
      <c r="DL35" s="110" t="str">
        <f t="shared" ref="DL35:DL81" si="51">IF($Y35="","",IF($Y35=DK$4,"⇒",""))</f>
        <v/>
      </c>
      <c r="DM35" s="109" t="str">
        <f t="shared" ref="DM35:DM81" si="52">IF($W35="","",IF($W35=DN$4,"→",""))</f>
        <v/>
      </c>
      <c r="DN35" s="108"/>
      <c r="DO35" s="110" t="str">
        <f t="shared" ref="DO35:DO81" si="53">IF($Y35="","",IF($Y35=DN$4,"⇒",""))</f>
        <v/>
      </c>
      <c r="DP35" s="109" t="str">
        <f t="shared" ref="DP35:DP81" si="54">IF($W35="","",IF($W35=DQ$4,"→",""))</f>
        <v/>
      </c>
      <c r="DQ35" s="108"/>
      <c r="DR35" s="110" t="str">
        <f t="shared" ref="DR35:DR81" si="55">IF($Y35="","",IF($Y35=DQ$4,"⇒",""))</f>
        <v/>
      </c>
      <c r="DS35" s="109" t="str">
        <f t="shared" ref="DS35:DS81" si="56">IF($W35="","",IF($W35=DT$4,"→",""))</f>
        <v/>
      </c>
      <c r="DT35" s="108"/>
      <c r="DU35" s="110" t="str">
        <f t="shared" ref="DU35:DU81" si="57">IF($Y35="","",IF($Y35=DT$4,"⇒",""))</f>
        <v/>
      </c>
      <c r="DV35" s="109" t="str">
        <f t="shared" ref="DV35:DV81" si="58">IF($W35="","",IF($W35=DW$4,"→",""))</f>
        <v/>
      </c>
      <c r="DW35" s="108"/>
      <c r="DX35" s="110" t="str">
        <f t="shared" ref="DX35:DX81" si="59">IF($Y35="","",IF($Y35=DW$4,"⇒",""))</f>
        <v/>
      </c>
      <c r="DY35" s="109" t="str">
        <f t="shared" ref="DY35:DY81" si="60">IF($W35="","",IF($W35=DZ$4,"→",""))</f>
        <v/>
      </c>
      <c r="DZ35" s="108"/>
      <c r="EA35" s="110" t="str">
        <f t="shared" ref="EA35:EA81" si="61">IF($Y35="","",IF($Y35=DZ$4,"⇒",""))</f>
        <v/>
      </c>
      <c r="EB35" s="109" t="str">
        <f t="shared" ref="EB35:EB81" si="62">IF($W35="","",IF($W35=EC$4,"→",""))</f>
        <v/>
      </c>
      <c r="EC35" s="108"/>
      <c r="ED35" s="110" t="str">
        <f t="shared" ref="ED35:ED81" si="63">IF($Y35="","",IF($Y35=EC$4,"⇒",""))</f>
        <v/>
      </c>
      <c r="EE35" s="109" t="str">
        <f t="shared" ref="EE35:EE81" si="64">IF($W35="","",IF($W35=EF$4,"→",""))</f>
        <v/>
      </c>
      <c r="EF35" s="108"/>
      <c r="EG35" s="109" t="str">
        <f t="shared" ref="EG35:EH56" si="65">IF($W35="","",IF($W35=EH$4,"→",""))</f>
        <v/>
      </c>
      <c r="EH35" s="109" t="str">
        <f t="shared" si="65"/>
        <v/>
      </c>
      <c r="EI35" s="863">
        <v>2000</v>
      </c>
      <c r="EJ35" s="110" t="str">
        <f t="shared" ref="EJ35:EJ81" si="66">IF($Y35="","",IF($Y35=EI$4,"⇒",""))</f>
        <v/>
      </c>
      <c r="EK35" s="109" t="str">
        <f t="shared" ref="EK35:EK81" si="67">IF($W35="","",IF($W35=EL$4,"→",""))</f>
        <v/>
      </c>
      <c r="EL35" s="260"/>
      <c r="EM35" s="110" t="str">
        <f t="shared" ref="EM35:EM81" si="68">IF($Y35="","",IF($Y35=EL$4,"⇒",""))</f>
        <v/>
      </c>
      <c r="EN35" s="109" t="str">
        <f t="shared" ref="EN35:EN81" si="69">IF($W35="","",IF($W35=EO$4,"→",""))</f>
        <v/>
      </c>
      <c r="EO35" s="260"/>
      <c r="EP35" s="110" t="str">
        <f t="shared" ref="EP35:EP81" si="70">IF($Y35="","",IF($Y35=EO$4,"⇒",""))</f>
        <v>⇒</v>
      </c>
      <c r="EQ35" s="109" t="str">
        <f t="shared" ref="EQ35:EQ81" si="71">IF($W35="","",IF($W35=ER$4,"→",""))</f>
        <v/>
      </c>
      <c r="ER35" s="438"/>
      <c r="ES35" s="110" t="str">
        <f t="shared" ref="ES35:ES81" si="72">IF($Y35="","",IF($Y35=ER$4,"⇒",""))</f>
        <v/>
      </c>
      <c r="ET35" s="109" t="str">
        <f t="shared" ref="ET35:ET81" si="73">IF($W35="","",IF($W35=EU$4,"→",""))</f>
        <v/>
      </c>
      <c r="EU35" s="438"/>
      <c r="EV35" s="110" t="str">
        <f t="shared" ref="EV35:EV81" si="74">IF($Y35="","",IF($Y35=EU$4,"⇒",""))</f>
        <v/>
      </c>
      <c r="EW35" s="109" t="str">
        <f t="shared" ref="EW35:EW81" si="75">IF($W35="","",IF($W35=EX$4,"→",""))</f>
        <v/>
      </c>
      <c r="EX35" s="439"/>
      <c r="EY35" s="110" t="str">
        <f t="shared" ref="EY35:EY81" si="76">IF($Y35="","",IF($Y35=EX$4,"⇒",""))</f>
        <v/>
      </c>
      <c r="EZ35" s="109" t="str">
        <f t="shared" ref="EZ35:EZ81" si="77">IF($W35="","",IF($W35=FA$4,"→",""))</f>
        <v/>
      </c>
      <c r="FA35" s="108"/>
      <c r="FB35" s="110" t="str">
        <f t="shared" ref="FB35:FB81" si="78">IF($Y35="","",IF($Y35=FA$4,"⇒",""))</f>
        <v/>
      </c>
      <c r="FC35" s="109" t="str">
        <f t="shared" ref="FC35:FC81" si="79">IF($W35="","",IF($W35=FD$4,"→",""))</f>
        <v/>
      </c>
      <c r="FD35" s="108"/>
      <c r="FE35" s="110" t="str">
        <f t="shared" ref="FE35:FE81" si="80">IF($Y35="","",IF($Y35=FD$4,"⇒",""))</f>
        <v/>
      </c>
      <c r="FF35" s="109" t="str">
        <f t="shared" ref="FF35:FF81" si="81">IF($W35="","",IF($W35=FG$4,"→",""))</f>
        <v/>
      </c>
      <c r="FG35" s="108"/>
      <c r="FH35" s="110" t="str">
        <f t="shared" ref="FH35:FH81" si="82">IF($Y35="","",IF($Y35=FG$4,"⇒",""))</f>
        <v/>
      </c>
      <c r="FI35" s="109" t="str">
        <f t="shared" ref="FI35:FI81" si="83">IF($W35="","",IF($W35=FJ$4,"→",""))</f>
        <v/>
      </c>
      <c r="FJ35" s="108"/>
      <c r="FK35" s="110" t="str">
        <f t="shared" ref="FK35:FK81" si="84">IF($Y35="","",IF($Y35=FJ$4,"⇒",""))</f>
        <v/>
      </c>
      <c r="FL35" s="109" t="str">
        <f t="shared" ref="FL35:FL81" si="85">IF($W35="","",IF($W35=FM$4,"→",""))</f>
        <v/>
      </c>
      <c r="FM35" s="438"/>
      <c r="FN35" s="110" t="str">
        <f t="shared" ref="FN35:FN81" si="86">IF($Y35="","",IF($Y35=FM$4,"⇒",""))</f>
        <v/>
      </c>
      <c r="FO35" s="109" t="str">
        <f t="shared" ref="FO35:FO81" si="87">IF($W35="","",IF($W35=FP$4,"→",""))</f>
        <v/>
      </c>
      <c r="FP35" s="108"/>
      <c r="FQ35" s="110" t="str">
        <f t="shared" ref="FQ35:FQ81" si="88">IF($Y35="","",IF($Y35=FP$4,"⇒",""))</f>
        <v/>
      </c>
      <c r="FR35" s="109" t="str">
        <f t="shared" ref="FR35:FR81" si="89">IF($W35="","",IF($W35=FS$4,"→",""))</f>
        <v/>
      </c>
      <c r="FS35" s="108"/>
      <c r="FT35" s="110" t="str">
        <f t="shared" ref="FT35:FT81" si="90">IF($Y35="","",IF($Y35=FS$4,"⇒",""))</f>
        <v/>
      </c>
      <c r="FU35" s="109" t="str">
        <f t="shared" ref="FU35:FU81" si="91">IF($W35="","",IF($W35=FV$4,"→",""))</f>
        <v/>
      </c>
      <c r="FV35" s="108"/>
      <c r="FW35" s="110" t="str">
        <f t="shared" ref="FW35:FW81" si="92">IF($Y35="","",IF($Y35=FV$4,"⇒",""))</f>
        <v/>
      </c>
      <c r="FX35" s="109" t="str">
        <f t="shared" ref="FX35:FX81" si="93">IF($W35="","",IF($W35=FY$4,"→",""))</f>
        <v/>
      </c>
      <c r="FY35" s="108"/>
      <c r="FZ35" s="110" t="str">
        <f t="shared" ref="FZ35:FZ81" si="94">IF($Y35="","",IF($Y35=FY$4,"⇒",""))</f>
        <v/>
      </c>
      <c r="GA35" s="109" t="str">
        <f t="shared" ref="GA35:GA81" si="95">IF($W35="","",IF($W35=GB$4,"→",""))</f>
        <v/>
      </c>
      <c r="GB35" s="108"/>
      <c r="GC35" s="110" t="str">
        <f t="shared" ref="GC35:GC81" si="96">IF($Y35="","",IF($Y35=GB$4,"⇒",""))</f>
        <v/>
      </c>
      <c r="GD35" s="109" t="str">
        <f t="shared" ref="GD35:GD81" si="97">IF($W35="","",IF($W35=GE$4,"→",""))</f>
        <v/>
      </c>
      <c r="GE35" s="108"/>
      <c r="GF35" s="110" t="str">
        <f t="shared" ref="GF35:GF81" si="98">IF($Y35="","",IF($Y35=GE$4,"⇒",""))</f>
        <v/>
      </c>
      <c r="GG35" s="109" t="str">
        <f t="shared" ref="GG35:GG81" si="99">IF($W35="","",IF($W35=GH$4,"→",""))</f>
        <v/>
      </c>
      <c r="GH35" s="108"/>
      <c r="GI35" s="110" t="str">
        <f t="shared" ref="GI35:GI81" si="100">IF($Y35="","",IF($Y35=GH$4,"⇒",""))</f>
        <v/>
      </c>
      <c r="GJ35" s="109" t="str">
        <f t="shared" ref="GJ35:GJ81" si="101">IF($W35="","",IF($W35=GK$4,"→",""))</f>
        <v/>
      </c>
      <c r="GK35" s="108"/>
      <c r="GL35" s="110" t="str">
        <f t="shared" ref="GL35:GL81" si="102">IF($Y35="","",IF($Y35=GK$4,"⇒",""))</f>
        <v/>
      </c>
      <c r="GM35" s="109" t="str">
        <f t="shared" ref="GM35:GM81" si="103">IF($W35="","",IF($W35=GN$4,"→",""))</f>
        <v/>
      </c>
      <c r="GN35" s="108"/>
      <c r="GO35" s="110" t="str">
        <f t="shared" ref="GO35:GO81" si="104">IF($Y35="","",IF($Y35=GN$4,"⇒",""))</f>
        <v/>
      </c>
      <c r="GP35" s="109" t="str">
        <f t="shared" ref="GP35:GP81" si="105">IF($W35="","",IF($W35=GQ$4,"→",""))</f>
        <v/>
      </c>
      <c r="GQ35" s="108"/>
      <c r="GR35" s="110" t="str">
        <f t="shared" ref="GR35:GR81" si="106">IF($Y35="","",IF($Y35=GQ$4,"⇒",""))</f>
        <v/>
      </c>
      <c r="GS35" s="109" t="str">
        <f t="shared" ref="GS35:GS81" si="107">IF($W35="","",IF($W35=GT$4,"→",""))</f>
        <v/>
      </c>
      <c r="GT35" s="108"/>
      <c r="GU35" s="110" t="str">
        <f t="shared" ref="GU35:GU81" si="108">IF($Y35="","",IF($Y35=GT$4,"⇒",""))</f>
        <v/>
      </c>
      <c r="GV35" s="109" t="str">
        <f t="shared" ref="GV35:GV81" si="109">IF($W35="","",IF($W35=GW$4,"→",""))</f>
        <v/>
      </c>
      <c r="GW35" s="108"/>
      <c r="GX35" s="110" t="str">
        <f t="shared" ref="GX35:GX81" si="110">IF($Y35="","",IF($Y35=GW$4,"⇒",""))</f>
        <v/>
      </c>
      <c r="GY35" s="109" t="str">
        <f t="shared" ref="GY35:GY81" si="111">IF($W35="","",IF($W35=GZ$4,"→",""))</f>
        <v/>
      </c>
      <c r="GZ35" s="108"/>
      <c r="HA35" s="110" t="str">
        <f t="shared" ref="HA35:HA81" si="112">IF($Y35="","",IF($Y35=GZ$4,"⇒",""))</f>
        <v/>
      </c>
      <c r="HB35" s="109" t="str">
        <f t="shared" ref="HB35:HB81" si="113">IF($W35="","",IF($W35=HC$4,"→",""))</f>
        <v/>
      </c>
      <c r="HC35" s="108"/>
      <c r="HD35" s="110" t="str">
        <f t="shared" ref="HD35:HD81" si="114">IF($Y35="","",IF($Y35=HC$4,"⇒",""))</f>
        <v/>
      </c>
      <c r="HE35" s="109" t="str">
        <f t="shared" ref="HE35:HE81" si="115">IF($W35="","",IF($W35=HF$4,"→",""))</f>
        <v/>
      </c>
      <c r="HF35" s="108"/>
      <c r="HG35" s="110" t="str">
        <f t="shared" ref="HG35:HG81" si="116">IF($Y35="","",IF($Y35=HF$4,"⇒",""))</f>
        <v/>
      </c>
      <c r="HH35" s="109" t="str">
        <f t="shared" ref="HH35:HH81" si="117">IF($W35="","",IF($W35=HI$4,"→",""))</f>
        <v/>
      </c>
      <c r="HI35" s="108"/>
      <c r="HJ35" s="110" t="str">
        <f t="shared" ref="HJ35:HJ81" si="118">IF($Y35="","",IF($Y35=HI$4,"⇒",""))</f>
        <v/>
      </c>
      <c r="HK35" s="109" t="str">
        <f t="shared" ref="HK35:HK81" si="119">IF($W35="","",IF($W35=HL$4,"→",""))</f>
        <v/>
      </c>
      <c r="HL35" s="108"/>
      <c r="HM35" s="110" t="str">
        <f t="shared" ref="HM35:HM81" si="120">IF($Y35="","",IF($Y35=HL$4,"⇒",""))</f>
        <v/>
      </c>
      <c r="HN35" s="109" t="str">
        <f t="shared" ref="HN35:HN81" si="121">IF($W35="","",IF($W35=HO$4,"→",""))</f>
        <v/>
      </c>
      <c r="HO35" s="108"/>
      <c r="HP35" s="110" t="str">
        <f t="shared" ref="HP35:HP81" si="122">IF($Y35="","",IF($Y35=HO$4,"⇒",""))</f>
        <v/>
      </c>
      <c r="HQ35" s="109" t="str">
        <f t="shared" ref="HQ35:HQ81" si="123">IF($W35="","",IF($W35=HR$4,"→",""))</f>
        <v/>
      </c>
      <c r="HR35" s="108"/>
      <c r="HS35" s="110" t="str">
        <f t="shared" ref="HS35:HS81" si="124">IF($Y35="","",IF($Y35=HR$4,"⇒",""))</f>
        <v/>
      </c>
      <c r="HT35" s="109" t="str">
        <f t="shared" ref="HT35:HT81" si="125">IF($W35="","",IF($W35=HU$4,"→",""))</f>
        <v/>
      </c>
      <c r="HU35" s="108"/>
      <c r="HV35" s="109" t="str">
        <f t="shared" ref="HV35:HV81" si="126">IF($W35="","",IF($W35=HW$4,"→",""))</f>
        <v/>
      </c>
      <c r="HW35" s="109" t="str">
        <f t="shared" ref="HW35:HW49" si="127">IF($W35="","",IF($W35=HX$4,"→",""))</f>
        <v/>
      </c>
      <c r="HX35" s="438"/>
      <c r="HY35" s="110" t="str">
        <f t="shared" ref="HY35:HY81" si="128">IF($Y35="","",IF($Y35=HX$4,"⇒",""))</f>
        <v/>
      </c>
      <c r="HZ35" s="109" t="str">
        <f t="shared" ref="HZ35:HZ81" si="129">IF($W35="","",IF($W35=IA$4,"→",""))</f>
        <v/>
      </c>
      <c r="IA35" s="260"/>
      <c r="IB35" s="110" t="str">
        <f t="shared" ref="IB35:IB81" si="130">IF($Y35="","",IF($Y35=IA$4,"⇒",""))</f>
        <v/>
      </c>
      <c r="IC35" s="109" t="str">
        <f t="shared" ref="IC35:IC81" si="131">IF($W35="","",IF($W35=ID$4,"→",""))</f>
        <v/>
      </c>
      <c r="ID35" s="260"/>
      <c r="IE35" s="110" t="str">
        <f t="shared" ref="IE35:IE81" si="132">IF($Y35="","",IF($Y35=ID$4,"⇒",""))</f>
        <v/>
      </c>
      <c r="IF35" s="109" t="str">
        <f t="shared" ref="IF35:IF81" si="133">IF($W35="","",IF($W35=IG$4,"→",""))</f>
        <v/>
      </c>
      <c r="IG35" s="438"/>
      <c r="IH35" s="110" t="str">
        <f t="shared" ref="IH35:IH81" si="134">IF($Y35="","",IF($Y35=IG$4,"⇒",""))</f>
        <v/>
      </c>
      <c r="II35" s="109" t="str">
        <f t="shared" ref="II35:II81" si="135">IF($W35="","",IF($W35=IJ$4,"→",""))</f>
        <v/>
      </c>
      <c r="IJ35" s="438"/>
      <c r="IK35" s="110" t="str">
        <f t="shared" ref="IK35:IK81" si="136">IF($Y35="","",IF($Y35=IJ$4,"⇒",""))</f>
        <v/>
      </c>
      <c r="IL35" s="109" t="str">
        <f t="shared" ref="IL35:IL81" si="137">IF($W35="","",IF($W35=IM$4,"→",""))</f>
        <v/>
      </c>
      <c r="IM35" s="439"/>
      <c r="IN35" s="110" t="str">
        <f t="shared" ref="IN35:IN81" si="138">IF($Y35="","",IF($Y35=IM$4,"⇒",""))</f>
        <v/>
      </c>
      <c r="IO35" s="109" t="str">
        <f t="shared" ref="IO35:IO81" si="139">IF($W35="","",IF($W35=IP$4,"→",""))</f>
        <v/>
      </c>
      <c r="IP35" s="108"/>
      <c r="IQ35" s="110" t="str">
        <f t="shared" ref="IQ35:IQ81" si="140">IF($Y35="","",IF($Y35=IP$4,"⇒",""))</f>
        <v/>
      </c>
      <c r="IR35" s="109" t="str">
        <f t="shared" ref="IR35:IR81" si="141">IF($W35="","",IF($W35=IS$4,"→",""))</f>
        <v/>
      </c>
      <c r="IS35" s="108"/>
      <c r="IT35" s="110" t="str">
        <f t="shared" ref="IT35:IT81" si="142">IF($Y35="","",IF($Y35=IS$4,"⇒",""))</f>
        <v/>
      </c>
      <c r="IU35" s="109" t="str">
        <f t="shared" ref="IU35:IU81" si="143">IF($W35="","",IF($W35=IV$4,"→",""))</f>
        <v/>
      </c>
      <c r="IV35" s="108"/>
      <c r="IW35" s="110" t="str">
        <f t="shared" ref="IW35:IW81" si="144">IF($Y35="","",IF($Y35=IV$4,"⇒",""))</f>
        <v/>
      </c>
      <c r="IX35" s="109" t="str">
        <f t="shared" ref="IX35:IX81" si="145">IF($W35="","",IF($W35=IY$4,"→",""))</f>
        <v/>
      </c>
      <c r="IY35" s="108"/>
      <c r="IZ35" s="110" t="str">
        <f t="shared" ref="IZ35:IZ81" si="146">IF($Y35="","",IF($Y35=IY$4,"⇒",""))</f>
        <v/>
      </c>
      <c r="JA35" s="109" t="str">
        <f t="shared" ref="JA35:JA81" si="147">IF($W35="","",IF($W35=JB$4,"→",""))</f>
        <v/>
      </c>
      <c r="JB35" s="438"/>
      <c r="JC35" s="110" t="str">
        <f t="shared" ref="JC35:JC81" si="148">IF($Y35="","",IF($Y35=JB$4,"⇒",""))</f>
        <v/>
      </c>
      <c r="JD35" s="109" t="str">
        <f t="shared" ref="JD35:JD81" si="149">IF($W35="","",IF($W35=JE$4,"→",""))</f>
        <v/>
      </c>
      <c r="JE35" s="108"/>
      <c r="JF35" s="110" t="str">
        <f t="shared" ref="JF35:JF81" si="150">IF($Y35="","",IF($Y35=JE$4,"⇒",""))</f>
        <v/>
      </c>
      <c r="JG35" s="109" t="str">
        <f t="shared" ref="JG35:JG81" si="151">IF($W35="","",IF($W35=JH$4,"→",""))</f>
        <v/>
      </c>
      <c r="JH35" s="108"/>
      <c r="JI35" s="110" t="str">
        <f t="shared" ref="JI35:JI81" si="152">IF($Y35="","",IF($Y35=JH$4,"⇒",""))</f>
        <v/>
      </c>
      <c r="JJ35" s="109" t="str">
        <f t="shared" ref="JJ35:JJ81" si="153">IF($W35="","",IF($W35=JK$4,"→",""))</f>
        <v/>
      </c>
      <c r="JK35" s="108"/>
      <c r="JL35" s="110" t="str">
        <f t="shared" ref="JL35:JL81" si="154">IF($Y35="","",IF($Y35=JK$4,"⇒",""))</f>
        <v/>
      </c>
      <c r="JM35" s="109" t="str">
        <f t="shared" ref="JM35:JM81" si="155">IF($W35="","",IF($W35=JN$4,"→",""))</f>
        <v/>
      </c>
      <c r="JN35" s="108"/>
      <c r="JO35" s="110" t="str">
        <f t="shared" ref="JO35:JO81" si="156">IF($Y35="","",IF($Y35=JN$4,"⇒",""))</f>
        <v/>
      </c>
      <c r="JP35" s="109" t="str">
        <f t="shared" ref="JP35:JP81" si="157">IF($W35="","",IF($W35=JQ$4,"→",""))</f>
        <v/>
      </c>
      <c r="JQ35" s="108"/>
      <c r="JR35" s="110" t="str">
        <f t="shared" ref="JR35:JR81" si="158">IF($Y35="","",IF($Y35=JQ$4,"⇒",""))</f>
        <v/>
      </c>
      <c r="JS35" s="109" t="str">
        <f t="shared" ref="JS35:JS81" si="159">IF($W35="","",IF($W35=JT$4,"→",""))</f>
        <v/>
      </c>
      <c r="JT35" s="108"/>
      <c r="JU35" s="110" t="str">
        <f t="shared" ref="JU35:JU81" si="160">IF($Y35="","",IF($Y35=JT$4,"⇒",""))</f>
        <v/>
      </c>
      <c r="JV35" s="109" t="str">
        <f t="shared" ref="JV35:JV81" si="161">IF($W35="","",IF($W35=JW$4,"→",""))</f>
        <v/>
      </c>
      <c r="JW35" s="108"/>
      <c r="JX35" s="110" t="str">
        <f t="shared" ref="JX35:JX81" si="162">IF($Y35="","",IF($Y35=JW$4,"⇒",""))</f>
        <v/>
      </c>
      <c r="JY35" s="109" t="str">
        <f t="shared" ref="JY35:JY81" si="163">IF($W35="","",IF($W35=JZ$4,"→",""))</f>
        <v/>
      </c>
      <c r="JZ35" s="108"/>
      <c r="KA35" s="110" t="str">
        <f t="shared" ref="KA35:KA81" si="164">IF($Y35="","",IF($Y35=JZ$4,"⇒",""))</f>
        <v/>
      </c>
      <c r="KB35" s="109" t="str">
        <f t="shared" ref="KB35:KB81" si="165">IF($W35="","",IF($W35=KC$4,"→",""))</f>
        <v/>
      </c>
      <c r="KC35" s="108"/>
      <c r="KD35" s="110" t="str">
        <f t="shared" ref="KD35:KD81" si="166">IF($Y35="","",IF($Y35=KC$4,"⇒",""))</f>
        <v/>
      </c>
      <c r="KE35" s="109" t="str">
        <f t="shared" ref="KE35:KE81" si="167">IF($W35="","",IF($W35=KF$4,"→",""))</f>
        <v/>
      </c>
      <c r="KF35" s="108"/>
      <c r="KG35" s="110" t="str">
        <f t="shared" ref="KG35:KG81" si="168">IF($Y35="","",IF($Y35=KF$4,"⇒",""))</f>
        <v/>
      </c>
      <c r="KH35" s="109" t="str">
        <f t="shared" ref="KH35:KH81" si="169">IF($W35="","",IF($W35=KI$4,"→",""))</f>
        <v/>
      </c>
      <c r="KI35" s="108"/>
      <c r="KJ35" s="110" t="str">
        <f t="shared" ref="KJ35:KJ81" si="170">IF($Y35="","",IF($Y35=KI$4,"⇒",""))</f>
        <v/>
      </c>
      <c r="KK35" s="109" t="str">
        <f t="shared" ref="KK35:KK81" si="171">IF($W35="","",IF($W35=KL$4,"→",""))</f>
        <v/>
      </c>
      <c r="KL35" s="108"/>
      <c r="KM35" s="110" t="str">
        <f t="shared" ref="KM35:KM81" si="172">IF($Y35="","",IF($Y35=KL$4,"⇒",""))</f>
        <v/>
      </c>
      <c r="KN35" s="109" t="str">
        <f t="shared" ref="KN35:KN81" si="173">IF($W35="","",IF($W35=KO$4,"→",""))</f>
        <v/>
      </c>
      <c r="KO35" s="108"/>
      <c r="KP35" s="110" t="str">
        <f t="shared" ref="KP35:KP81" si="174">IF($Y35="","",IF($Y35=KO$4,"⇒",""))</f>
        <v/>
      </c>
      <c r="KQ35" s="109" t="str">
        <f t="shared" ref="KQ35:KQ81" si="175">IF($W35="","",IF($W35=KR$4,"→",""))</f>
        <v/>
      </c>
      <c r="KR35" s="108"/>
      <c r="KS35" s="110" t="str">
        <f t="shared" ref="KS35:KS81" si="176">IF($Y35="","",IF($Y35=KR$4,"⇒",""))</f>
        <v/>
      </c>
      <c r="KT35" s="109" t="str">
        <f t="shared" ref="KT35:KT81" si="177">IF($W35="","",IF($W35=KU$4,"→",""))</f>
        <v/>
      </c>
      <c r="KU35" s="108"/>
      <c r="KV35" s="110" t="str">
        <f t="shared" ref="KV35:KV81" si="178">IF($Y35="","",IF($Y35=KU$4,"⇒",""))</f>
        <v/>
      </c>
      <c r="KW35" s="109" t="str">
        <f t="shared" ref="KW35:KW81" si="179">IF($W35="","",IF($W35=KX$4,"→",""))</f>
        <v/>
      </c>
      <c r="KX35" s="108"/>
      <c r="KY35" s="110" t="str">
        <f t="shared" ref="KY35:KY81" si="180">IF($Y35="","",IF($Y35=KX$4,"⇒",""))</f>
        <v/>
      </c>
      <c r="KZ35" s="109" t="str">
        <f t="shared" ref="KZ35:KZ81" si="181">IF($W35="","",IF($W35=LA$4,"→",""))</f>
        <v/>
      </c>
      <c r="LA35" s="108"/>
      <c r="LB35" s="110" t="str">
        <f t="shared" ref="LB35:LB81" si="182">IF($Y35="","",IF($Y35=LA$4,"⇒",""))</f>
        <v/>
      </c>
      <c r="LC35" s="109" t="str">
        <f t="shared" ref="LC35:LC81" si="183">IF($W35="","",IF($W35=LD$4,"→",""))</f>
        <v/>
      </c>
      <c r="LD35" s="108"/>
      <c r="LE35" s="110" t="str">
        <f t="shared" ref="LE35:LE81" si="184">IF($Y35="","",IF($Y35=LD$4,"⇒",""))</f>
        <v/>
      </c>
      <c r="LF35" s="109" t="str">
        <f t="shared" ref="LF35:LF81" si="185">IF($W35="","",IF($W35=LG$4,"→",""))</f>
        <v/>
      </c>
      <c r="LG35" s="108"/>
      <c r="LH35" s="110" t="str">
        <f t="shared" ref="LH35:LH81" si="186">IF($Y35="","",IF($Y35=LG$4,"⇒",""))</f>
        <v/>
      </c>
      <c r="LI35" s="109" t="str">
        <f t="shared" ref="LI35:LI81" si="187">IF($W35="","",IF($W35=LJ$4,"→",""))</f>
        <v/>
      </c>
      <c r="LJ35" s="108"/>
      <c r="LK35" s="109" t="str">
        <f t="shared" ref="LK35:LK54" si="188">IF($W35="","",IF($W35=LL$4,"→",""))</f>
        <v/>
      </c>
    </row>
    <row r="36" spans="1:323" ht="21.65" hidden="1" customHeight="1" x14ac:dyDescent="0.2">
      <c r="A36" s="120"/>
      <c r="B36" s="150">
        <f>IFERROR(VLOOKUP($D36,[1]受注ﾌｧｲﾙ!$A$3:$BZ$1314,5,FALSE),"-")</f>
        <v>46094.432303240741</v>
      </c>
      <c r="C36" s="541">
        <f>IFERROR(VLOOKUP($D36,[1]受注ﾌｧｲﾙ!$A$3:$BZ$1314,6,FALSE),"-")</f>
        <v>0</v>
      </c>
      <c r="D36" s="3" t="s">
        <v>758</v>
      </c>
      <c r="E36" s="39">
        <f>IFERROR(VLOOKUP($D36,[1]受注ﾌｧｲﾙ!$A$3:$BZ$1314,17,FALSE),"-")</f>
        <v>6710</v>
      </c>
      <c r="F36" s="5" t="str">
        <f>IFERROR(VLOOKUP($D36,[1]受注ﾌｧｲﾙ!$A$3:$BZ$1314,18,FALSE),"-")</f>
        <v>50080-AY0B- 680X200</v>
      </c>
      <c r="G36" s="5" t="str">
        <f>IFERROR(VLOOKUP($D36,[1]受注ﾌｧｲﾙ!$A$3:$BZ$1314,19,FALSE),"-")</f>
        <v>FA</v>
      </c>
      <c r="H36" s="5" t="str">
        <f>IFERROR(VLOOKUP($D36,[1]受注ﾌｧｲﾙ!$A$3:$BZ$1314,20,FALSE),"-")</f>
        <v>GA1</v>
      </c>
      <c r="I36" s="5" t="str">
        <f>IFERROR(VLOOKUP($D36,[1]受注ﾌｧｲﾙ!$A$3:$BZ$1314,21,FALSE),"-")</f>
        <v>C</v>
      </c>
      <c r="J36" s="15">
        <f>IFERROR(VLOOKUP($D36,[1]受注ﾌｧｲﾙ!$A$3:$BZ$1314,22,FALSE),"-")</f>
        <v>6400</v>
      </c>
      <c r="K36" s="5" t="str">
        <f>IFERROR(VLOOKUP($D36,[1]受注ﾌｧｲﾙ!$A$3:$BZ$1314,8,FALSE),"-")</f>
        <v>0R040-8Y0B- 680X200</v>
      </c>
      <c r="L36" s="5" t="str">
        <f>IFERROR(VLOOKUP($D36,[1]受注ﾌｧｲﾙ!$A$3:$BZ$1314,9,FALSE),"-")</f>
        <v>FA</v>
      </c>
      <c r="M36" s="5" t="str">
        <f>IFERROR(VLOOKUP($D36,[1]受注ﾌｧｲﾙ!$A$3:$BZ$1314,10,FALSE),"-")</f>
        <v>GA1</v>
      </c>
      <c r="N36" s="5" t="str">
        <f>IFERROR(VLOOKUP($D36,[1]受注ﾌｧｲﾙ!$A$3:$BZ$1314,11,FALSE),"-")</f>
        <v>C</v>
      </c>
      <c r="O36" s="15">
        <f>IFERROR(VLOOKUP($D36,[1]受注ﾌｧｲﾙ!$A$3:$BZ$1314,13,FALSE),"-")</f>
        <v>12800</v>
      </c>
      <c r="P36" s="5">
        <f>IFERROR(VLOOKUP($D36,[1]受注ﾌｧｲﾙ!$A$3:$BZ$1314,15,FALSE),"-")</f>
        <v>0</v>
      </c>
      <c r="Q36" s="40">
        <f>IFERROR((VLOOKUP($D36,[1]受注ﾌｧｲﾙ!$A$3:$BZ$1314,16,FALSE)*J36),"-")</f>
        <v>6400</v>
      </c>
      <c r="R36" s="557" t="str">
        <f>IFERROR(VLOOKUP(D36,#REF!,107,FALSE),"-")</f>
        <v>-</v>
      </c>
      <c r="S36" s="5" t="str">
        <f>IFERROR(VLOOKUP($D36,[1]受注ﾌｧｲﾙ!$A$3:$BZ$1314,26,FALSE),"-")</f>
        <v>SEC</v>
      </c>
      <c r="T36" s="86" t="str">
        <f>IFERROR(VLOOKUP($D36,[1]受注ﾌｧｲﾙ!$A$3:$BZ$1314,23,FALSE),"-")</f>
        <v>滋賀</v>
      </c>
      <c r="U36" s="4"/>
      <c r="V36" s="5">
        <f t="shared" si="0"/>
        <v>4</v>
      </c>
      <c r="W36" s="4">
        <f>IFERROR(VLOOKUP($D36,[1]受注ﾌｧｲﾙ!$A$3:$BZ$1314,25,FALSE),"-")</f>
        <v>46114</v>
      </c>
      <c r="X36" s="4">
        <f>IFERROR(VLOOKUP($D36,[1]受注ﾌｧｲﾙ!$A$3:$BZ$1314,32,FALSE),"-")</f>
        <v>46119</v>
      </c>
      <c r="Y36" s="4">
        <f>IFERROR(VLOOKUP($D36,[1]受注ﾌｧｲﾙ!$A$3:$BZ$1314,33,FALSE),"-")</f>
        <v>46119</v>
      </c>
      <c r="Z36" s="4">
        <f t="shared" si="1"/>
        <v>46114</v>
      </c>
      <c r="AA36" s="57" t="str">
        <f>IFERROR(VLOOKUP(D36,#REF!,2,FALSE),"-")</f>
        <v>-</v>
      </c>
      <c r="AB36" s="58">
        <f t="shared" si="2"/>
        <v>6400</v>
      </c>
      <c r="AC36" s="821">
        <f t="shared" si="3"/>
        <v>6400</v>
      </c>
      <c r="AD36" s="410" t="str">
        <f>IFERROR(VLOOKUP($D36,[1]受注ﾌｧｲﾙ!$A$3:$BZ$1314,27,FALSE),"-")&amp;"　"&amp;IFERROR(VLOOKUP($D36,[1]受注ﾌｧｲﾙ!$A$3:$BZ$1314,28,FALSE),"-")&amp;"　"&amp;IFERROR(VLOOKUP($D36,[1]受注ﾌｧｲﾙ!$A$3:$BZ$1314,29,FALSE),"-")</f>
        <v>4/6 4000m出荷　　</v>
      </c>
      <c r="AE36" s="3"/>
      <c r="AF36" s="31" t="str">
        <f>IFERROR(VLOOKUP($D36,[2]加工日報SEC!$A$5:$DZ$1089,94,FALSE),"-")</f>
        <v>完</v>
      </c>
      <c r="AG36" s="38" t="str">
        <f>IFERROR(VLOOKUP($D36,[1]受注ﾌｧｲﾙ!$A$3:$BZ$1314,2,FALSE),"-")</f>
        <v>通常入力</v>
      </c>
      <c r="AH36" s="38" t="str">
        <f>IFERROR(VLOOKUP($D36,[1]受注ﾌｧｲﾙ!$A$3:$BZ$1314,3,FALSE),"-")</f>
        <v>後加工</v>
      </c>
      <c r="AI36" s="43" t="str">
        <f>IFERROR(VLOOKUP($D36,[1]受注ﾌｧｲﾙ!$A$3:$BZ$1314,31,FALSE),"-")</f>
        <v>屋根</v>
      </c>
      <c r="AJ36" s="43" t="str">
        <f>IFERROR(VLOOKUP($D36,[1]受注ﾌｧｲﾙ!$A$3:$BZ$1314,12,FALSE),"-")</f>
        <v xml:space="preserve"> </v>
      </c>
      <c r="AK36" s="228" t="str">
        <f>IFERROR(VLOOKUP($D36,[1]受注ﾌｧｲﾙ!$A$3:$BZ$1314,24,FALSE),"-")</f>
        <v>SEC</v>
      </c>
      <c r="AL36" s="3"/>
      <c r="AM36" s="3"/>
      <c r="AN36" s="3"/>
      <c r="AO36" s="3"/>
      <c r="AP36" s="3"/>
      <c r="AQ36" s="43" t="s">
        <v>522</v>
      </c>
      <c r="AR36" s="521"/>
      <c r="AS36" s="109" t="str">
        <f t="shared" si="4"/>
        <v/>
      </c>
      <c r="AT36" s="438"/>
      <c r="AU36" s="110" t="str">
        <f t="shared" si="5"/>
        <v/>
      </c>
      <c r="AV36" s="109" t="str">
        <f t="shared" si="6"/>
        <v/>
      </c>
      <c r="AW36" s="260"/>
      <c r="AX36" s="110" t="str">
        <f t="shared" si="7"/>
        <v/>
      </c>
      <c r="AY36" s="109" t="str">
        <f t="shared" si="8"/>
        <v/>
      </c>
      <c r="AZ36" s="260"/>
      <c r="BA36" s="110" t="str">
        <f t="shared" si="9"/>
        <v/>
      </c>
      <c r="BB36" s="109" t="str">
        <f t="shared" si="10"/>
        <v/>
      </c>
      <c r="BC36" s="438"/>
      <c r="BD36" s="110" t="str">
        <f t="shared" si="11"/>
        <v/>
      </c>
      <c r="BE36" s="109" t="str">
        <f t="shared" si="12"/>
        <v/>
      </c>
      <c r="BF36" s="438"/>
      <c r="BG36" s="110" t="str">
        <f t="shared" si="13"/>
        <v/>
      </c>
      <c r="BH36" s="109" t="str">
        <f t="shared" si="14"/>
        <v/>
      </c>
      <c r="BI36" s="439"/>
      <c r="BJ36" s="110" t="str">
        <f t="shared" si="15"/>
        <v/>
      </c>
      <c r="BK36" s="109" t="str">
        <f t="shared" si="16"/>
        <v/>
      </c>
      <c r="BL36" s="108"/>
      <c r="BM36" s="110" t="str">
        <f t="shared" si="17"/>
        <v/>
      </c>
      <c r="BN36" s="109" t="str">
        <f t="shared" si="18"/>
        <v/>
      </c>
      <c r="BO36" s="108"/>
      <c r="BP36" s="110" t="str">
        <f t="shared" si="19"/>
        <v/>
      </c>
      <c r="BQ36" s="109" t="str">
        <f t="shared" si="20"/>
        <v/>
      </c>
      <c r="BR36" s="108"/>
      <c r="BS36" s="110" t="str">
        <f t="shared" si="21"/>
        <v/>
      </c>
      <c r="BT36" s="109" t="str">
        <f t="shared" si="22"/>
        <v/>
      </c>
      <c r="BU36" s="108"/>
      <c r="BV36" s="110" t="str">
        <f t="shared" si="23"/>
        <v/>
      </c>
      <c r="BW36" s="109" t="str">
        <f t="shared" si="24"/>
        <v/>
      </c>
      <c r="BX36" s="438"/>
      <c r="BY36" s="110" t="str">
        <f t="shared" si="25"/>
        <v/>
      </c>
      <c r="BZ36" s="109" t="str">
        <f t="shared" si="26"/>
        <v/>
      </c>
      <c r="CA36" s="108"/>
      <c r="CB36" s="110" t="str">
        <f t="shared" si="27"/>
        <v/>
      </c>
      <c r="CC36" s="109" t="str">
        <f t="shared" si="28"/>
        <v/>
      </c>
      <c r="CD36" s="108"/>
      <c r="CE36" s="110" t="str">
        <f t="shared" si="29"/>
        <v/>
      </c>
      <c r="CF36" s="109" t="str">
        <f t="shared" si="30"/>
        <v/>
      </c>
      <c r="CG36" s="108"/>
      <c r="CH36" s="110" t="str">
        <f t="shared" si="31"/>
        <v/>
      </c>
      <c r="CI36" s="109" t="str">
        <f t="shared" si="32"/>
        <v/>
      </c>
      <c r="CJ36" s="108"/>
      <c r="CK36" s="110" t="str">
        <f t="shared" si="33"/>
        <v/>
      </c>
      <c r="CL36" s="109" t="str">
        <f t="shared" si="34"/>
        <v/>
      </c>
      <c r="CM36" s="108"/>
      <c r="CN36" s="110" t="str">
        <f t="shared" si="35"/>
        <v/>
      </c>
      <c r="CO36" s="109" t="str">
        <f t="shared" si="36"/>
        <v/>
      </c>
      <c r="CP36" s="108"/>
      <c r="CQ36" s="110" t="str">
        <f t="shared" si="37"/>
        <v/>
      </c>
      <c r="CR36" s="109" t="str">
        <f t="shared" si="38"/>
        <v/>
      </c>
      <c r="CS36" s="108"/>
      <c r="CT36" s="110" t="str">
        <f t="shared" si="39"/>
        <v/>
      </c>
      <c r="CU36" s="109" t="str">
        <f t="shared" si="40"/>
        <v/>
      </c>
      <c r="CV36" s="108"/>
      <c r="CW36" s="110" t="str">
        <f t="shared" si="41"/>
        <v/>
      </c>
      <c r="CX36" s="109" t="str">
        <f t="shared" si="42"/>
        <v/>
      </c>
      <c r="CY36" s="108"/>
      <c r="CZ36" s="110" t="str">
        <f t="shared" si="43"/>
        <v/>
      </c>
      <c r="DA36" s="109" t="str">
        <f t="shared" si="44"/>
        <v/>
      </c>
      <c r="DB36" s="108"/>
      <c r="DC36" s="110" t="str">
        <f t="shared" si="45"/>
        <v/>
      </c>
      <c r="DD36" s="109" t="str">
        <f t="shared" si="46"/>
        <v/>
      </c>
      <c r="DE36" s="108"/>
      <c r="DF36" s="110" t="str">
        <f t="shared" si="47"/>
        <v/>
      </c>
      <c r="DG36" s="109" t="str">
        <f t="shared" si="48"/>
        <v/>
      </c>
      <c r="DH36" s="108"/>
      <c r="DI36" s="110" t="str">
        <f t="shared" si="49"/>
        <v/>
      </c>
      <c r="DJ36" s="109" t="str">
        <f t="shared" si="50"/>
        <v/>
      </c>
      <c r="DK36" s="108"/>
      <c r="DL36" s="110" t="str">
        <f t="shared" si="51"/>
        <v/>
      </c>
      <c r="DM36" s="109" t="str">
        <f t="shared" si="52"/>
        <v/>
      </c>
      <c r="DN36" s="108"/>
      <c r="DO36" s="110" t="str">
        <f t="shared" si="53"/>
        <v/>
      </c>
      <c r="DP36" s="109" t="str">
        <f t="shared" si="54"/>
        <v/>
      </c>
      <c r="DQ36" s="108"/>
      <c r="DR36" s="110" t="str">
        <f t="shared" si="55"/>
        <v/>
      </c>
      <c r="DS36" s="109" t="str">
        <f t="shared" si="56"/>
        <v/>
      </c>
      <c r="DT36" s="108"/>
      <c r="DU36" s="110" t="str">
        <f t="shared" si="57"/>
        <v/>
      </c>
      <c r="DV36" s="109" t="str">
        <f t="shared" si="58"/>
        <v/>
      </c>
      <c r="DW36" s="108"/>
      <c r="DX36" s="110" t="str">
        <f t="shared" si="59"/>
        <v/>
      </c>
      <c r="DY36" s="109" t="str">
        <f t="shared" si="60"/>
        <v/>
      </c>
      <c r="DZ36" s="108"/>
      <c r="EA36" s="110" t="str">
        <f t="shared" si="61"/>
        <v/>
      </c>
      <c r="EB36" s="109" t="str">
        <f t="shared" si="62"/>
        <v/>
      </c>
      <c r="EC36" s="108"/>
      <c r="ED36" s="110" t="str">
        <f t="shared" si="63"/>
        <v/>
      </c>
      <c r="EE36" s="109" t="str">
        <f t="shared" si="64"/>
        <v/>
      </c>
      <c r="EF36" s="108"/>
      <c r="EG36" s="109" t="str">
        <f t="shared" si="65"/>
        <v/>
      </c>
      <c r="EH36" s="109" t="str">
        <f t="shared" si="65"/>
        <v/>
      </c>
      <c r="EI36" s="438"/>
      <c r="EJ36" s="110" t="str">
        <f t="shared" si="66"/>
        <v/>
      </c>
      <c r="EK36" s="109" t="str">
        <f t="shared" si="67"/>
        <v>→</v>
      </c>
      <c r="EL36" s="764">
        <f>3000+3400</f>
        <v>6400</v>
      </c>
      <c r="EM36" s="110" t="str">
        <f t="shared" si="68"/>
        <v/>
      </c>
      <c r="EN36" s="109" t="str">
        <f t="shared" si="69"/>
        <v/>
      </c>
      <c r="EO36" s="260">
        <f>3400-3400</f>
        <v>0</v>
      </c>
      <c r="EP36" s="110" t="str">
        <f t="shared" si="70"/>
        <v/>
      </c>
      <c r="EQ36" s="109" t="str">
        <f t="shared" si="71"/>
        <v/>
      </c>
      <c r="ER36" s="438"/>
      <c r="ES36" s="110" t="str">
        <f t="shared" si="72"/>
        <v/>
      </c>
      <c r="ET36" s="109" t="str">
        <f t="shared" si="73"/>
        <v/>
      </c>
      <c r="EU36" s="438"/>
      <c r="EV36" s="110" t="str">
        <f t="shared" si="74"/>
        <v/>
      </c>
      <c r="EW36" s="109" t="str">
        <f t="shared" si="75"/>
        <v/>
      </c>
      <c r="EX36" s="439"/>
      <c r="EY36" s="110" t="str">
        <f t="shared" si="76"/>
        <v/>
      </c>
      <c r="EZ36" s="109" t="str">
        <f t="shared" si="77"/>
        <v/>
      </c>
      <c r="FA36" s="108"/>
      <c r="FB36" s="110" t="str">
        <f t="shared" si="78"/>
        <v>⇒</v>
      </c>
      <c r="FC36" s="109" t="str">
        <f t="shared" si="79"/>
        <v/>
      </c>
      <c r="FD36" s="108"/>
      <c r="FE36" s="110" t="str">
        <f t="shared" si="80"/>
        <v/>
      </c>
      <c r="FF36" s="109" t="str">
        <f t="shared" si="81"/>
        <v/>
      </c>
      <c r="FG36" s="108"/>
      <c r="FH36" s="110" t="str">
        <f t="shared" si="82"/>
        <v/>
      </c>
      <c r="FI36" s="109" t="str">
        <f t="shared" si="83"/>
        <v/>
      </c>
      <c r="FJ36" s="108"/>
      <c r="FK36" s="110" t="str">
        <f t="shared" si="84"/>
        <v/>
      </c>
      <c r="FL36" s="109" t="str">
        <f t="shared" si="85"/>
        <v/>
      </c>
      <c r="FM36" s="438"/>
      <c r="FN36" s="110" t="str">
        <f t="shared" si="86"/>
        <v/>
      </c>
      <c r="FO36" s="109" t="str">
        <f t="shared" si="87"/>
        <v/>
      </c>
      <c r="FP36" s="108"/>
      <c r="FQ36" s="110" t="str">
        <f t="shared" si="88"/>
        <v/>
      </c>
      <c r="FR36" s="109" t="str">
        <f t="shared" si="89"/>
        <v/>
      </c>
      <c r="FS36" s="108"/>
      <c r="FT36" s="110" t="str">
        <f t="shared" si="90"/>
        <v/>
      </c>
      <c r="FU36" s="109" t="str">
        <f t="shared" si="91"/>
        <v/>
      </c>
      <c r="FV36" s="108"/>
      <c r="FW36" s="110" t="str">
        <f t="shared" si="92"/>
        <v/>
      </c>
      <c r="FX36" s="109" t="str">
        <f t="shared" si="93"/>
        <v/>
      </c>
      <c r="FY36" s="108"/>
      <c r="FZ36" s="110" t="str">
        <f t="shared" si="94"/>
        <v/>
      </c>
      <c r="GA36" s="109" t="str">
        <f t="shared" si="95"/>
        <v/>
      </c>
      <c r="GB36" s="108"/>
      <c r="GC36" s="110" t="str">
        <f t="shared" si="96"/>
        <v/>
      </c>
      <c r="GD36" s="109" t="str">
        <f t="shared" si="97"/>
        <v/>
      </c>
      <c r="GE36" s="108"/>
      <c r="GF36" s="110" t="str">
        <f t="shared" si="98"/>
        <v/>
      </c>
      <c r="GG36" s="109" t="str">
        <f t="shared" si="99"/>
        <v/>
      </c>
      <c r="GH36" s="108"/>
      <c r="GI36" s="110" t="str">
        <f t="shared" si="100"/>
        <v/>
      </c>
      <c r="GJ36" s="109" t="str">
        <f t="shared" si="101"/>
        <v/>
      </c>
      <c r="GK36" s="108"/>
      <c r="GL36" s="110" t="str">
        <f t="shared" si="102"/>
        <v/>
      </c>
      <c r="GM36" s="109" t="str">
        <f t="shared" si="103"/>
        <v/>
      </c>
      <c r="GN36" s="108"/>
      <c r="GO36" s="110" t="str">
        <f t="shared" si="104"/>
        <v/>
      </c>
      <c r="GP36" s="109" t="str">
        <f t="shared" si="105"/>
        <v/>
      </c>
      <c r="GQ36" s="108"/>
      <c r="GR36" s="110" t="str">
        <f t="shared" si="106"/>
        <v/>
      </c>
      <c r="GS36" s="109" t="str">
        <f t="shared" si="107"/>
        <v/>
      </c>
      <c r="GT36" s="108"/>
      <c r="GU36" s="110" t="str">
        <f t="shared" si="108"/>
        <v/>
      </c>
      <c r="GV36" s="109" t="str">
        <f t="shared" si="109"/>
        <v/>
      </c>
      <c r="GW36" s="108"/>
      <c r="GX36" s="110" t="str">
        <f t="shared" si="110"/>
        <v/>
      </c>
      <c r="GY36" s="109" t="str">
        <f t="shared" si="111"/>
        <v/>
      </c>
      <c r="GZ36" s="108"/>
      <c r="HA36" s="110" t="str">
        <f t="shared" si="112"/>
        <v/>
      </c>
      <c r="HB36" s="109" t="str">
        <f t="shared" si="113"/>
        <v/>
      </c>
      <c r="HC36" s="108"/>
      <c r="HD36" s="110" t="str">
        <f t="shared" si="114"/>
        <v/>
      </c>
      <c r="HE36" s="109" t="str">
        <f t="shared" si="115"/>
        <v/>
      </c>
      <c r="HF36" s="108"/>
      <c r="HG36" s="110" t="str">
        <f t="shared" si="116"/>
        <v/>
      </c>
      <c r="HH36" s="109" t="str">
        <f t="shared" si="117"/>
        <v/>
      </c>
      <c r="HI36" s="108"/>
      <c r="HJ36" s="110" t="str">
        <f t="shared" si="118"/>
        <v/>
      </c>
      <c r="HK36" s="109" t="str">
        <f t="shared" si="119"/>
        <v/>
      </c>
      <c r="HL36" s="108"/>
      <c r="HM36" s="110" t="str">
        <f t="shared" si="120"/>
        <v/>
      </c>
      <c r="HN36" s="109" t="str">
        <f t="shared" si="121"/>
        <v/>
      </c>
      <c r="HO36" s="108"/>
      <c r="HP36" s="110" t="str">
        <f t="shared" si="122"/>
        <v/>
      </c>
      <c r="HQ36" s="109" t="str">
        <f t="shared" si="123"/>
        <v/>
      </c>
      <c r="HR36" s="108"/>
      <c r="HS36" s="110" t="str">
        <f t="shared" si="124"/>
        <v/>
      </c>
      <c r="HT36" s="109" t="str">
        <f t="shared" si="125"/>
        <v/>
      </c>
      <c r="HU36" s="108"/>
      <c r="HV36" s="109" t="str">
        <f t="shared" si="126"/>
        <v/>
      </c>
      <c r="HW36" s="109" t="str">
        <f t="shared" si="127"/>
        <v/>
      </c>
      <c r="HX36" s="438"/>
      <c r="HY36" s="110" t="str">
        <f t="shared" si="128"/>
        <v/>
      </c>
      <c r="HZ36" s="109" t="str">
        <f t="shared" si="129"/>
        <v/>
      </c>
      <c r="IA36" s="260"/>
      <c r="IB36" s="110" t="str">
        <f t="shared" si="130"/>
        <v/>
      </c>
      <c r="IC36" s="109" t="str">
        <f t="shared" si="131"/>
        <v/>
      </c>
      <c r="ID36" s="260"/>
      <c r="IE36" s="110" t="str">
        <f t="shared" si="132"/>
        <v/>
      </c>
      <c r="IF36" s="109" t="str">
        <f t="shared" si="133"/>
        <v/>
      </c>
      <c r="IG36" s="438"/>
      <c r="IH36" s="110" t="str">
        <f t="shared" si="134"/>
        <v/>
      </c>
      <c r="II36" s="109" t="str">
        <f t="shared" si="135"/>
        <v/>
      </c>
      <c r="IJ36" s="438"/>
      <c r="IK36" s="110" t="str">
        <f t="shared" si="136"/>
        <v/>
      </c>
      <c r="IL36" s="109" t="str">
        <f t="shared" si="137"/>
        <v/>
      </c>
      <c r="IM36" s="439"/>
      <c r="IN36" s="110" t="str">
        <f t="shared" si="138"/>
        <v/>
      </c>
      <c r="IO36" s="109" t="str">
        <f t="shared" si="139"/>
        <v/>
      </c>
      <c r="IP36" s="108"/>
      <c r="IQ36" s="110" t="str">
        <f t="shared" si="140"/>
        <v/>
      </c>
      <c r="IR36" s="109" t="str">
        <f t="shared" si="141"/>
        <v/>
      </c>
      <c r="IS36" s="108"/>
      <c r="IT36" s="110" t="str">
        <f t="shared" si="142"/>
        <v/>
      </c>
      <c r="IU36" s="109" t="str">
        <f t="shared" si="143"/>
        <v/>
      </c>
      <c r="IV36" s="108"/>
      <c r="IW36" s="110" t="str">
        <f t="shared" si="144"/>
        <v/>
      </c>
      <c r="IX36" s="109" t="str">
        <f t="shared" si="145"/>
        <v/>
      </c>
      <c r="IY36" s="108"/>
      <c r="IZ36" s="110" t="str">
        <f t="shared" si="146"/>
        <v/>
      </c>
      <c r="JA36" s="109" t="str">
        <f t="shared" si="147"/>
        <v/>
      </c>
      <c r="JB36" s="438"/>
      <c r="JC36" s="110" t="str">
        <f t="shared" si="148"/>
        <v/>
      </c>
      <c r="JD36" s="109" t="str">
        <f t="shared" si="149"/>
        <v/>
      </c>
      <c r="JE36" s="108"/>
      <c r="JF36" s="110" t="str">
        <f t="shared" si="150"/>
        <v/>
      </c>
      <c r="JG36" s="109" t="str">
        <f t="shared" si="151"/>
        <v/>
      </c>
      <c r="JH36" s="108"/>
      <c r="JI36" s="110" t="str">
        <f t="shared" si="152"/>
        <v/>
      </c>
      <c r="JJ36" s="109" t="str">
        <f t="shared" si="153"/>
        <v/>
      </c>
      <c r="JK36" s="108"/>
      <c r="JL36" s="110" t="str">
        <f t="shared" si="154"/>
        <v/>
      </c>
      <c r="JM36" s="109" t="str">
        <f t="shared" si="155"/>
        <v/>
      </c>
      <c r="JN36" s="108"/>
      <c r="JO36" s="110" t="str">
        <f t="shared" si="156"/>
        <v/>
      </c>
      <c r="JP36" s="109" t="str">
        <f t="shared" si="157"/>
        <v/>
      </c>
      <c r="JQ36" s="108"/>
      <c r="JR36" s="110" t="str">
        <f t="shared" si="158"/>
        <v/>
      </c>
      <c r="JS36" s="109" t="str">
        <f t="shared" si="159"/>
        <v/>
      </c>
      <c r="JT36" s="108"/>
      <c r="JU36" s="110" t="str">
        <f t="shared" si="160"/>
        <v/>
      </c>
      <c r="JV36" s="109" t="str">
        <f t="shared" si="161"/>
        <v/>
      </c>
      <c r="JW36" s="108"/>
      <c r="JX36" s="110" t="str">
        <f t="shared" si="162"/>
        <v/>
      </c>
      <c r="JY36" s="109" t="str">
        <f t="shared" si="163"/>
        <v/>
      </c>
      <c r="JZ36" s="108"/>
      <c r="KA36" s="110" t="str">
        <f t="shared" si="164"/>
        <v/>
      </c>
      <c r="KB36" s="109" t="str">
        <f t="shared" si="165"/>
        <v/>
      </c>
      <c r="KC36" s="108"/>
      <c r="KD36" s="110" t="str">
        <f t="shared" si="166"/>
        <v/>
      </c>
      <c r="KE36" s="109" t="str">
        <f t="shared" si="167"/>
        <v/>
      </c>
      <c r="KF36" s="108"/>
      <c r="KG36" s="110" t="str">
        <f t="shared" si="168"/>
        <v/>
      </c>
      <c r="KH36" s="109" t="str">
        <f t="shared" si="169"/>
        <v/>
      </c>
      <c r="KI36" s="108"/>
      <c r="KJ36" s="110" t="str">
        <f t="shared" si="170"/>
        <v/>
      </c>
      <c r="KK36" s="109" t="str">
        <f t="shared" si="171"/>
        <v/>
      </c>
      <c r="KL36" s="108"/>
      <c r="KM36" s="110" t="str">
        <f t="shared" si="172"/>
        <v/>
      </c>
      <c r="KN36" s="109" t="str">
        <f t="shared" si="173"/>
        <v/>
      </c>
      <c r="KO36" s="108"/>
      <c r="KP36" s="110" t="str">
        <f t="shared" si="174"/>
        <v/>
      </c>
      <c r="KQ36" s="109" t="str">
        <f t="shared" si="175"/>
        <v/>
      </c>
      <c r="KR36" s="108"/>
      <c r="KS36" s="110" t="str">
        <f t="shared" si="176"/>
        <v/>
      </c>
      <c r="KT36" s="109" t="str">
        <f t="shared" si="177"/>
        <v/>
      </c>
      <c r="KU36" s="108"/>
      <c r="KV36" s="110" t="str">
        <f t="shared" si="178"/>
        <v/>
      </c>
      <c r="KW36" s="109" t="str">
        <f t="shared" si="179"/>
        <v/>
      </c>
      <c r="KX36" s="108"/>
      <c r="KY36" s="110" t="str">
        <f t="shared" si="180"/>
        <v/>
      </c>
      <c r="KZ36" s="109" t="str">
        <f t="shared" si="181"/>
        <v/>
      </c>
      <c r="LA36" s="108"/>
      <c r="LB36" s="110" t="str">
        <f t="shared" si="182"/>
        <v/>
      </c>
      <c r="LC36" s="109" t="str">
        <f t="shared" si="183"/>
        <v/>
      </c>
      <c r="LD36" s="108"/>
      <c r="LE36" s="110" t="str">
        <f t="shared" si="184"/>
        <v/>
      </c>
      <c r="LF36" s="109" t="str">
        <f t="shared" si="185"/>
        <v/>
      </c>
      <c r="LG36" s="108"/>
      <c r="LH36" s="110" t="str">
        <f t="shared" si="186"/>
        <v/>
      </c>
      <c r="LI36" s="109" t="str">
        <f t="shared" si="187"/>
        <v/>
      </c>
      <c r="LJ36" s="108"/>
      <c r="LK36" s="109" t="str">
        <f t="shared" si="188"/>
        <v/>
      </c>
    </row>
    <row r="37" spans="1:323" ht="21.65" hidden="1" customHeight="1" x14ac:dyDescent="0.2">
      <c r="A37" s="120"/>
      <c r="B37" s="150">
        <f>IFERROR(VLOOKUP($D37,[1]受注ﾌｧｲﾙ!$A$3:$BZ$1314,5,FALSE),"-")</f>
        <v>46106.589525462965</v>
      </c>
      <c r="C37" s="541">
        <f>IFERROR(VLOOKUP($D37,[1]受注ﾌｧｲﾙ!$A$3:$BZ$1314,6,FALSE),"-")</f>
        <v>0</v>
      </c>
      <c r="D37" s="3" t="s">
        <v>810</v>
      </c>
      <c r="E37" s="39" t="str">
        <f>IFERROR(VLOOKUP($D37,[1]受注ﾌｧｲﾙ!$A$3:$BZ$1314,17,FALSE),"-")</f>
        <v>7A1</v>
      </c>
      <c r="F37" s="5" t="str">
        <f>IFERROR(VLOOKUP($D37,[1]受注ﾌｧｲﾙ!$A$3:$BZ$1314,18,FALSE),"-")</f>
        <v>FEL4004AY-10WD-1000X100</v>
      </c>
      <c r="G37" s="5" t="str">
        <f>IFERROR(VLOOKUP($D37,[1]受注ﾌｧｲﾙ!$A$3:$BZ$1314,19,FALSE),"-")</f>
        <v xml:space="preserve">  </v>
      </c>
      <c r="H37" s="5" t="str">
        <f>IFERROR(VLOOKUP($D37,[1]受注ﾌｧｲﾙ!$A$3:$BZ$1314,20,FALSE),"-")</f>
        <v xml:space="preserve">LG </v>
      </c>
      <c r="I37" s="5" t="str">
        <f>IFERROR(VLOOKUP($D37,[1]受注ﾌｧｲﾙ!$A$3:$BZ$1314,21,FALSE),"-")</f>
        <v xml:space="preserve"> </v>
      </c>
      <c r="J37" s="15">
        <f>IFERROR(VLOOKUP($D37,[1]受注ﾌｧｲﾙ!$A$3:$BZ$1314,22,FALSE),"-")</f>
        <v>1000</v>
      </c>
      <c r="K37" s="5" t="str">
        <f>IFERROR(VLOOKUP($D37,[1]受注ﾌｧｲﾙ!$A$3:$BZ$1314,8,FALSE),"-")</f>
        <v>40040-R10W- 870X 95</v>
      </c>
      <c r="L37" s="5" t="str">
        <f>IFERROR(VLOOKUP($D37,[1]受注ﾌｧｲﾙ!$A$3:$BZ$1314,9,FALSE),"-")</f>
        <v xml:space="preserve">  </v>
      </c>
      <c r="M37" s="5" t="str">
        <f>IFERROR(VLOOKUP($D37,[1]受注ﾌｧｲﾙ!$A$3:$BZ$1314,10,FALSE),"-")</f>
        <v xml:space="preserve">LG </v>
      </c>
      <c r="N37" s="5" t="str">
        <f>IFERROR(VLOOKUP($D37,[1]受注ﾌｧｲﾙ!$A$3:$BZ$1314,11,FALSE),"-")</f>
        <v xml:space="preserve"> </v>
      </c>
      <c r="O37" s="15">
        <f>IFERROR(VLOOKUP($D37,[1]受注ﾌｧｲﾙ!$A$3:$BZ$1314,13,FALSE),"-")</f>
        <v>950</v>
      </c>
      <c r="P37" s="5">
        <f>IFERROR(VLOOKUP($D37,[1]受注ﾌｧｲﾙ!$A$3:$BZ$1314,15,FALSE),"-")</f>
        <v>0</v>
      </c>
      <c r="Q37" s="40">
        <f>IFERROR((VLOOKUP($D37,[1]受注ﾌｧｲﾙ!$A$3:$BZ$1314,16,FALSE)*J37),"-")</f>
        <v>1000</v>
      </c>
      <c r="R37" s="557" t="str">
        <f>IFERROR(VLOOKUP(D37,#REF!,107,FALSE),"-")</f>
        <v>-</v>
      </c>
      <c r="S37" s="5" t="str">
        <f>IFERROR(VLOOKUP($D37,[1]受注ﾌｧｲﾙ!$A$3:$BZ$1314,26,FALSE),"-")</f>
        <v>SEC,ｽﾘｯﾄ(JR)</v>
      </c>
      <c r="T37" s="86" t="str">
        <f>IFERROR(VLOOKUP($D37,[1]受注ﾌｧｲﾙ!$A$3:$BZ$1314,23,FALSE),"-")</f>
        <v>湖南</v>
      </c>
      <c r="U37" s="4"/>
      <c r="V37" s="5">
        <f t="shared" si="0"/>
        <v>4</v>
      </c>
      <c r="W37" s="4">
        <f>IFERROR(VLOOKUP($D37,[1]受注ﾌｧｲﾙ!$A$3:$BZ$1314,25,FALSE),"-")</f>
        <v>46114</v>
      </c>
      <c r="X37" s="4">
        <f>IFERROR(VLOOKUP($D37,[1]受注ﾌｧｲﾙ!$A$3:$BZ$1314,32,FALSE),"-")</f>
        <v>46120</v>
      </c>
      <c r="Y37" s="4">
        <f>IFERROR(VLOOKUP($D37,[1]受注ﾌｧｲﾙ!$A$3:$BZ$1314,33,FALSE),"-")</f>
        <v>46120</v>
      </c>
      <c r="Z37" s="4">
        <f t="shared" si="1"/>
        <v>46113</v>
      </c>
      <c r="AA37" s="57" t="str">
        <f>IFERROR(VLOOKUP(D37,#REF!,2,FALSE),"-")</f>
        <v>-</v>
      </c>
      <c r="AB37" s="58">
        <f t="shared" si="2"/>
        <v>1000</v>
      </c>
      <c r="AC37" s="821">
        <f t="shared" si="3"/>
        <v>1000</v>
      </c>
      <c r="AD37" s="410" t="str">
        <f>IFERROR(VLOOKUP($D37,[1]受注ﾌｧｲﾙ!$A$3:$BZ$1314,27,FALSE),"-")&amp;"　"&amp;IFERROR(VLOOKUP($D37,[1]受注ﾌｧｲﾙ!$A$3:$BZ$1314,28,FALSE),"-")&amp;"　"&amp;IFERROR(VLOOKUP($D37,[1]受注ﾌｧｲﾙ!$A$3:$BZ$1314,29,FALSE),"-")</f>
        <v>　　</v>
      </c>
      <c r="AE37" s="3"/>
      <c r="AF37" s="31" t="str">
        <f>IFERROR(VLOOKUP($D37,[2]加工日報SEC!$A$5:$DZ$1089,94,FALSE),"-")</f>
        <v>完</v>
      </c>
      <c r="AG37" s="38" t="str">
        <f>IFERROR(VLOOKUP($D37,[1]受注ﾌｧｲﾙ!$A$3:$BZ$1314,2,FALSE),"-")</f>
        <v>通常入力</v>
      </c>
      <c r="AH37" s="38" t="str">
        <f>IFERROR(VLOOKUP($D37,[1]受注ﾌｧｲﾙ!$A$3:$BZ$1314,3,FALSE),"-")</f>
        <v>TPI</v>
      </c>
      <c r="AI37" s="43">
        <f>IFERROR(VLOOKUP($D37,[1]受注ﾌｧｲﾙ!$A$3:$BZ$1314,31,FALSE),"-")</f>
        <v>0</v>
      </c>
      <c r="AJ37" s="43" t="str">
        <f>IFERROR(VLOOKUP($D37,[1]受注ﾌｧｲﾙ!$A$3:$BZ$1314,12,FALSE),"-")</f>
        <v xml:space="preserve"> </v>
      </c>
      <c r="AK37" s="228" t="str">
        <f>IFERROR(VLOOKUP($D37,[1]受注ﾌｧｲﾙ!$A$3:$BZ$1314,24,FALSE),"-")</f>
        <v>SEC</v>
      </c>
      <c r="AL37" s="3"/>
      <c r="AM37" s="3"/>
      <c r="AN37" s="3"/>
      <c r="AO37" s="3"/>
      <c r="AP37" s="3"/>
      <c r="AQ37" s="43" t="s">
        <v>522</v>
      </c>
      <c r="AR37" s="521"/>
      <c r="AS37" s="109" t="str">
        <f t="shared" si="4"/>
        <v/>
      </c>
      <c r="AT37" s="438"/>
      <c r="AU37" s="110" t="str">
        <f t="shared" si="5"/>
        <v/>
      </c>
      <c r="AV37" s="109" t="str">
        <f t="shared" si="6"/>
        <v/>
      </c>
      <c r="AW37" s="260"/>
      <c r="AX37" s="110" t="str">
        <f t="shared" si="7"/>
        <v/>
      </c>
      <c r="AY37" s="109" t="str">
        <f t="shared" si="8"/>
        <v/>
      </c>
      <c r="AZ37" s="260"/>
      <c r="BA37" s="110" t="str">
        <f t="shared" si="9"/>
        <v/>
      </c>
      <c r="BB37" s="109" t="str">
        <f t="shared" si="10"/>
        <v/>
      </c>
      <c r="BC37" s="438"/>
      <c r="BD37" s="110" t="str">
        <f t="shared" si="11"/>
        <v/>
      </c>
      <c r="BE37" s="109" t="str">
        <f t="shared" si="12"/>
        <v/>
      </c>
      <c r="BF37" s="438"/>
      <c r="BG37" s="110" t="str">
        <f t="shared" si="13"/>
        <v/>
      </c>
      <c r="BH37" s="109" t="str">
        <f t="shared" si="14"/>
        <v/>
      </c>
      <c r="BI37" s="439"/>
      <c r="BJ37" s="110" t="str">
        <f t="shared" si="15"/>
        <v/>
      </c>
      <c r="BK37" s="109" t="str">
        <f t="shared" si="16"/>
        <v/>
      </c>
      <c r="BL37" s="108"/>
      <c r="BM37" s="110" t="str">
        <f t="shared" si="17"/>
        <v/>
      </c>
      <c r="BN37" s="109" t="str">
        <f t="shared" si="18"/>
        <v/>
      </c>
      <c r="BO37" s="108"/>
      <c r="BP37" s="110" t="str">
        <f t="shared" si="19"/>
        <v/>
      </c>
      <c r="BQ37" s="109" t="str">
        <f t="shared" si="20"/>
        <v/>
      </c>
      <c r="BR37" s="108"/>
      <c r="BS37" s="110" t="str">
        <f t="shared" si="21"/>
        <v/>
      </c>
      <c r="BT37" s="109" t="str">
        <f t="shared" si="22"/>
        <v/>
      </c>
      <c r="BU37" s="108"/>
      <c r="BV37" s="110" t="str">
        <f t="shared" si="23"/>
        <v/>
      </c>
      <c r="BW37" s="109" t="str">
        <f t="shared" si="24"/>
        <v/>
      </c>
      <c r="BX37" s="438"/>
      <c r="BY37" s="110" t="str">
        <f t="shared" si="25"/>
        <v/>
      </c>
      <c r="BZ37" s="109" t="str">
        <f t="shared" si="26"/>
        <v/>
      </c>
      <c r="CA37" s="108"/>
      <c r="CB37" s="110" t="str">
        <f t="shared" si="27"/>
        <v/>
      </c>
      <c r="CC37" s="109" t="str">
        <f t="shared" si="28"/>
        <v/>
      </c>
      <c r="CD37" s="108"/>
      <c r="CE37" s="110" t="str">
        <f t="shared" si="29"/>
        <v/>
      </c>
      <c r="CF37" s="109" t="str">
        <f t="shared" si="30"/>
        <v/>
      </c>
      <c r="CG37" s="108"/>
      <c r="CH37" s="110" t="str">
        <f t="shared" si="31"/>
        <v/>
      </c>
      <c r="CI37" s="109" t="str">
        <f t="shared" si="32"/>
        <v/>
      </c>
      <c r="CJ37" s="108"/>
      <c r="CK37" s="110" t="str">
        <f t="shared" si="33"/>
        <v/>
      </c>
      <c r="CL37" s="109" t="str">
        <f t="shared" si="34"/>
        <v/>
      </c>
      <c r="CM37" s="108"/>
      <c r="CN37" s="110" t="str">
        <f t="shared" si="35"/>
        <v/>
      </c>
      <c r="CO37" s="109" t="str">
        <f t="shared" si="36"/>
        <v/>
      </c>
      <c r="CP37" s="108"/>
      <c r="CQ37" s="110" t="str">
        <f t="shared" si="37"/>
        <v/>
      </c>
      <c r="CR37" s="109" t="str">
        <f t="shared" si="38"/>
        <v/>
      </c>
      <c r="CS37" s="108"/>
      <c r="CT37" s="110" t="str">
        <f t="shared" si="39"/>
        <v/>
      </c>
      <c r="CU37" s="109" t="str">
        <f t="shared" si="40"/>
        <v/>
      </c>
      <c r="CV37" s="108"/>
      <c r="CW37" s="110" t="str">
        <f t="shared" si="41"/>
        <v/>
      </c>
      <c r="CX37" s="109" t="str">
        <f t="shared" si="42"/>
        <v/>
      </c>
      <c r="CY37" s="108"/>
      <c r="CZ37" s="110" t="str">
        <f t="shared" si="43"/>
        <v/>
      </c>
      <c r="DA37" s="109" t="str">
        <f t="shared" si="44"/>
        <v/>
      </c>
      <c r="DB37" s="108"/>
      <c r="DC37" s="110" t="str">
        <f t="shared" si="45"/>
        <v/>
      </c>
      <c r="DD37" s="109" t="str">
        <f t="shared" si="46"/>
        <v/>
      </c>
      <c r="DE37" s="108"/>
      <c r="DF37" s="110" t="str">
        <f t="shared" si="47"/>
        <v/>
      </c>
      <c r="DG37" s="109" t="str">
        <f t="shared" si="48"/>
        <v/>
      </c>
      <c r="DH37" s="108"/>
      <c r="DI37" s="110" t="str">
        <f t="shared" si="49"/>
        <v/>
      </c>
      <c r="DJ37" s="109" t="str">
        <f t="shared" si="50"/>
        <v/>
      </c>
      <c r="DK37" s="108"/>
      <c r="DL37" s="110" t="str">
        <f t="shared" si="51"/>
        <v/>
      </c>
      <c r="DM37" s="109" t="str">
        <f t="shared" si="52"/>
        <v/>
      </c>
      <c r="DN37" s="108"/>
      <c r="DO37" s="110" t="str">
        <f t="shared" si="53"/>
        <v/>
      </c>
      <c r="DP37" s="109" t="str">
        <f t="shared" si="54"/>
        <v/>
      </c>
      <c r="DQ37" s="108"/>
      <c r="DR37" s="110" t="str">
        <f t="shared" si="55"/>
        <v/>
      </c>
      <c r="DS37" s="109" t="str">
        <f t="shared" si="56"/>
        <v/>
      </c>
      <c r="DT37" s="108"/>
      <c r="DU37" s="110" t="str">
        <f t="shared" si="57"/>
        <v/>
      </c>
      <c r="DV37" s="109" t="str">
        <f t="shared" si="58"/>
        <v/>
      </c>
      <c r="DW37" s="108"/>
      <c r="DX37" s="110" t="str">
        <f t="shared" si="59"/>
        <v/>
      </c>
      <c r="DY37" s="109" t="str">
        <f t="shared" si="60"/>
        <v/>
      </c>
      <c r="DZ37" s="108"/>
      <c r="EA37" s="110" t="str">
        <f t="shared" si="61"/>
        <v/>
      </c>
      <c r="EB37" s="109" t="str">
        <f t="shared" si="62"/>
        <v/>
      </c>
      <c r="EC37" s="108"/>
      <c r="ED37" s="110" t="str">
        <f t="shared" si="63"/>
        <v/>
      </c>
      <c r="EE37" s="109" t="str">
        <f t="shared" si="64"/>
        <v/>
      </c>
      <c r="EF37" s="108"/>
      <c r="EG37" s="109" t="str">
        <f t="shared" si="65"/>
        <v/>
      </c>
      <c r="EH37" s="109" t="str">
        <f t="shared" si="65"/>
        <v/>
      </c>
      <c r="EI37" s="863">
        <v>1000</v>
      </c>
      <c r="EJ37" s="110" t="str">
        <f t="shared" si="66"/>
        <v/>
      </c>
      <c r="EK37" s="109" t="str">
        <f t="shared" si="67"/>
        <v>→</v>
      </c>
      <c r="EL37" s="260"/>
      <c r="EM37" s="110" t="str">
        <f t="shared" si="68"/>
        <v/>
      </c>
      <c r="EN37" s="109" t="str">
        <f t="shared" si="69"/>
        <v/>
      </c>
      <c r="EO37" s="260"/>
      <c r="EP37" s="110" t="str">
        <f t="shared" si="70"/>
        <v/>
      </c>
      <c r="EQ37" s="109" t="str">
        <f t="shared" si="71"/>
        <v/>
      </c>
      <c r="ER37" s="438"/>
      <c r="ES37" s="110" t="str">
        <f t="shared" si="72"/>
        <v/>
      </c>
      <c r="ET37" s="109" t="str">
        <f t="shared" si="73"/>
        <v/>
      </c>
      <c r="EU37" s="438"/>
      <c r="EV37" s="110" t="str">
        <f t="shared" si="74"/>
        <v/>
      </c>
      <c r="EW37" s="109" t="str">
        <f t="shared" si="75"/>
        <v/>
      </c>
      <c r="EX37" s="439"/>
      <c r="EY37" s="110" t="str">
        <f t="shared" si="76"/>
        <v/>
      </c>
      <c r="EZ37" s="109" t="str">
        <f t="shared" si="77"/>
        <v/>
      </c>
      <c r="FA37" s="108"/>
      <c r="FB37" s="110" t="str">
        <f t="shared" si="78"/>
        <v/>
      </c>
      <c r="FC37" s="109" t="str">
        <f t="shared" si="79"/>
        <v/>
      </c>
      <c r="FD37" s="108"/>
      <c r="FE37" s="110" t="str">
        <f t="shared" si="80"/>
        <v>⇒</v>
      </c>
      <c r="FF37" s="109" t="str">
        <f t="shared" si="81"/>
        <v/>
      </c>
      <c r="FG37" s="108"/>
      <c r="FH37" s="110" t="str">
        <f t="shared" si="82"/>
        <v/>
      </c>
      <c r="FI37" s="109" t="str">
        <f t="shared" si="83"/>
        <v/>
      </c>
      <c r="FJ37" s="108"/>
      <c r="FK37" s="110" t="str">
        <f t="shared" si="84"/>
        <v/>
      </c>
      <c r="FL37" s="109" t="str">
        <f t="shared" si="85"/>
        <v/>
      </c>
      <c r="FM37" s="438"/>
      <c r="FN37" s="110" t="str">
        <f t="shared" si="86"/>
        <v/>
      </c>
      <c r="FO37" s="109" t="str">
        <f t="shared" si="87"/>
        <v/>
      </c>
      <c r="FP37" s="108"/>
      <c r="FQ37" s="110" t="str">
        <f t="shared" si="88"/>
        <v/>
      </c>
      <c r="FR37" s="109" t="str">
        <f t="shared" si="89"/>
        <v/>
      </c>
      <c r="FS37" s="108"/>
      <c r="FT37" s="110" t="str">
        <f t="shared" si="90"/>
        <v/>
      </c>
      <c r="FU37" s="109" t="str">
        <f t="shared" si="91"/>
        <v/>
      </c>
      <c r="FV37" s="108"/>
      <c r="FW37" s="110" t="str">
        <f t="shared" si="92"/>
        <v/>
      </c>
      <c r="FX37" s="109" t="str">
        <f t="shared" si="93"/>
        <v/>
      </c>
      <c r="FY37" s="108"/>
      <c r="FZ37" s="110" t="str">
        <f t="shared" si="94"/>
        <v/>
      </c>
      <c r="GA37" s="109" t="str">
        <f t="shared" si="95"/>
        <v/>
      </c>
      <c r="GB37" s="108"/>
      <c r="GC37" s="110" t="str">
        <f t="shared" si="96"/>
        <v/>
      </c>
      <c r="GD37" s="109" t="str">
        <f t="shared" si="97"/>
        <v/>
      </c>
      <c r="GE37" s="108"/>
      <c r="GF37" s="110" t="str">
        <f t="shared" si="98"/>
        <v/>
      </c>
      <c r="GG37" s="109" t="str">
        <f t="shared" si="99"/>
        <v/>
      </c>
      <c r="GH37" s="108"/>
      <c r="GI37" s="110" t="str">
        <f t="shared" si="100"/>
        <v/>
      </c>
      <c r="GJ37" s="109" t="str">
        <f t="shared" si="101"/>
        <v/>
      </c>
      <c r="GK37" s="108"/>
      <c r="GL37" s="110" t="str">
        <f t="shared" si="102"/>
        <v/>
      </c>
      <c r="GM37" s="109" t="str">
        <f t="shared" si="103"/>
        <v/>
      </c>
      <c r="GN37" s="108"/>
      <c r="GO37" s="110" t="str">
        <f t="shared" si="104"/>
        <v/>
      </c>
      <c r="GP37" s="109" t="str">
        <f t="shared" si="105"/>
        <v/>
      </c>
      <c r="GQ37" s="108"/>
      <c r="GR37" s="110" t="str">
        <f t="shared" si="106"/>
        <v/>
      </c>
      <c r="GS37" s="109" t="str">
        <f t="shared" si="107"/>
        <v/>
      </c>
      <c r="GT37" s="108"/>
      <c r="GU37" s="110" t="str">
        <f t="shared" si="108"/>
        <v/>
      </c>
      <c r="GV37" s="109" t="str">
        <f t="shared" si="109"/>
        <v/>
      </c>
      <c r="GW37" s="108"/>
      <c r="GX37" s="110" t="str">
        <f t="shared" si="110"/>
        <v/>
      </c>
      <c r="GY37" s="109" t="str">
        <f t="shared" si="111"/>
        <v/>
      </c>
      <c r="GZ37" s="108"/>
      <c r="HA37" s="110" t="str">
        <f t="shared" si="112"/>
        <v/>
      </c>
      <c r="HB37" s="109" t="str">
        <f t="shared" si="113"/>
        <v/>
      </c>
      <c r="HC37" s="108"/>
      <c r="HD37" s="110" t="str">
        <f t="shared" si="114"/>
        <v/>
      </c>
      <c r="HE37" s="109" t="str">
        <f t="shared" si="115"/>
        <v/>
      </c>
      <c r="HF37" s="108"/>
      <c r="HG37" s="110" t="str">
        <f t="shared" si="116"/>
        <v/>
      </c>
      <c r="HH37" s="109" t="str">
        <f t="shared" si="117"/>
        <v/>
      </c>
      <c r="HI37" s="108"/>
      <c r="HJ37" s="110" t="str">
        <f t="shared" si="118"/>
        <v/>
      </c>
      <c r="HK37" s="109" t="str">
        <f t="shared" si="119"/>
        <v/>
      </c>
      <c r="HL37" s="108"/>
      <c r="HM37" s="110" t="str">
        <f t="shared" si="120"/>
        <v/>
      </c>
      <c r="HN37" s="109" t="str">
        <f t="shared" si="121"/>
        <v/>
      </c>
      <c r="HO37" s="108"/>
      <c r="HP37" s="110" t="str">
        <f t="shared" si="122"/>
        <v/>
      </c>
      <c r="HQ37" s="109" t="str">
        <f t="shared" si="123"/>
        <v/>
      </c>
      <c r="HR37" s="108"/>
      <c r="HS37" s="110" t="str">
        <f t="shared" si="124"/>
        <v/>
      </c>
      <c r="HT37" s="109" t="str">
        <f t="shared" si="125"/>
        <v/>
      </c>
      <c r="HU37" s="108"/>
      <c r="HV37" s="109" t="str">
        <f t="shared" si="126"/>
        <v/>
      </c>
      <c r="HW37" s="109" t="str">
        <f t="shared" si="127"/>
        <v/>
      </c>
      <c r="HX37" s="438"/>
      <c r="HY37" s="110" t="str">
        <f t="shared" si="128"/>
        <v/>
      </c>
      <c r="HZ37" s="109" t="str">
        <f t="shared" si="129"/>
        <v/>
      </c>
      <c r="IA37" s="260"/>
      <c r="IB37" s="110" t="str">
        <f t="shared" si="130"/>
        <v/>
      </c>
      <c r="IC37" s="109" t="str">
        <f t="shared" si="131"/>
        <v/>
      </c>
      <c r="ID37" s="260"/>
      <c r="IE37" s="110" t="str">
        <f t="shared" si="132"/>
        <v/>
      </c>
      <c r="IF37" s="109" t="str">
        <f t="shared" si="133"/>
        <v/>
      </c>
      <c r="IG37" s="438"/>
      <c r="IH37" s="110" t="str">
        <f t="shared" si="134"/>
        <v/>
      </c>
      <c r="II37" s="109" t="str">
        <f t="shared" si="135"/>
        <v/>
      </c>
      <c r="IJ37" s="438"/>
      <c r="IK37" s="110" t="str">
        <f t="shared" si="136"/>
        <v/>
      </c>
      <c r="IL37" s="109" t="str">
        <f t="shared" si="137"/>
        <v/>
      </c>
      <c r="IM37" s="439"/>
      <c r="IN37" s="110" t="str">
        <f t="shared" si="138"/>
        <v/>
      </c>
      <c r="IO37" s="109" t="str">
        <f t="shared" si="139"/>
        <v/>
      </c>
      <c r="IP37" s="108"/>
      <c r="IQ37" s="110" t="str">
        <f t="shared" si="140"/>
        <v/>
      </c>
      <c r="IR37" s="109" t="str">
        <f t="shared" si="141"/>
        <v/>
      </c>
      <c r="IS37" s="108"/>
      <c r="IT37" s="110" t="str">
        <f t="shared" si="142"/>
        <v/>
      </c>
      <c r="IU37" s="109" t="str">
        <f t="shared" si="143"/>
        <v/>
      </c>
      <c r="IV37" s="108"/>
      <c r="IW37" s="110" t="str">
        <f t="shared" si="144"/>
        <v/>
      </c>
      <c r="IX37" s="109" t="str">
        <f t="shared" si="145"/>
        <v/>
      </c>
      <c r="IY37" s="108"/>
      <c r="IZ37" s="110" t="str">
        <f t="shared" si="146"/>
        <v/>
      </c>
      <c r="JA37" s="109" t="str">
        <f t="shared" si="147"/>
        <v/>
      </c>
      <c r="JB37" s="438"/>
      <c r="JC37" s="110" t="str">
        <f t="shared" si="148"/>
        <v/>
      </c>
      <c r="JD37" s="109" t="str">
        <f t="shared" si="149"/>
        <v/>
      </c>
      <c r="JE37" s="108"/>
      <c r="JF37" s="110" t="str">
        <f t="shared" si="150"/>
        <v/>
      </c>
      <c r="JG37" s="109" t="str">
        <f t="shared" si="151"/>
        <v/>
      </c>
      <c r="JH37" s="108"/>
      <c r="JI37" s="110" t="str">
        <f t="shared" si="152"/>
        <v/>
      </c>
      <c r="JJ37" s="109" t="str">
        <f t="shared" si="153"/>
        <v/>
      </c>
      <c r="JK37" s="108"/>
      <c r="JL37" s="110" t="str">
        <f t="shared" si="154"/>
        <v/>
      </c>
      <c r="JM37" s="109" t="str">
        <f t="shared" si="155"/>
        <v/>
      </c>
      <c r="JN37" s="108"/>
      <c r="JO37" s="110" t="str">
        <f t="shared" si="156"/>
        <v/>
      </c>
      <c r="JP37" s="109" t="str">
        <f t="shared" si="157"/>
        <v/>
      </c>
      <c r="JQ37" s="108"/>
      <c r="JR37" s="110" t="str">
        <f t="shared" si="158"/>
        <v/>
      </c>
      <c r="JS37" s="109" t="str">
        <f t="shared" si="159"/>
        <v/>
      </c>
      <c r="JT37" s="108"/>
      <c r="JU37" s="110" t="str">
        <f t="shared" si="160"/>
        <v/>
      </c>
      <c r="JV37" s="109" t="str">
        <f t="shared" si="161"/>
        <v/>
      </c>
      <c r="JW37" s="108"/>
      <c r="JX37" s="110" t="str">
        <f t="shared" si="162"/>
        <v/>
      </c>
      <c r="JY37" s="109" t="str">
        <f t="shared" si="163"/>
        <v/>
      </c>
      <c r="JZ37" s="108"/>
      <c r="KA37" s="110" t="str">
        <f t="shared" si="164"/>
        <v/>
      </c>
      <c r="KB37" s="109" t="str">
        <f t="shared" si="165"/>
        <v/>
      </c>
      <c r="KC37" s="108"/>
      <c r="KD37" s="110" t="str">
        <f t="shared" si="166"/>
        <v/>
      </c>
      <c r="KE37" s="109" t="str">
        <f t="shared" si="167"/>
        <v/>
      </c>
      <c r="KF37" s="108"/>
      <c r="KG37" s="110" t="str">
        <f t="shared" si="168"/>
        <v/>
      </c>
      <c r="KH37" s="109" t="str">
        <f t="shared" si="169"/>
        <v/>
      </c>
      <c r="KI37" s="108"/>
      <c r="KJ37" s="110" t="str">
        <f t="shared" si="170"/>
        <v/>
      </c>
      <c r="KK37" s="109" t="str">
        <f t="shared" si="171"/>
        <v/>
      </c>
      <c r="KL37" s="108"/>
      <c r="KM37" s="110" t="str">
        <f t="shared" si="172"/>
        <v/>
      </c>
      <c r="KN37" s="109" t="str">
        <f t="shared" si="173"/>
        <v/>
      </c>
      <c r="KO37" s="108"/>
      <c r="KP37" s="110" t="str">
        <f t="shared" si="174"/>
        <v/>
      </c>
      <c r="KQ37" s="109" t="str">
        <f t="shared" si="175"/>
        <v/>
      </c>
      <c r="KR37" s="108"/>
      <c r="KS37" s="110" t="str">
        <f t="shared" si="176"/>
        <v/>
      </c>
      <c r="KT37" s="109" t="str">
        <f t="shared" si="177"/>
        <v/>
      </c>
      <c r="KU37" s="108"/>
      <c r="KV37" s="110" t="str">
        <f t="shared" si="178"/>
        <v/>
      </c>
      <c r="KW37" s="109" t="str">
        <f t="shared" si="179"/>
        <v/>
      </c>
      <c r="KX37" s="108"/>
      <c r="KY37" s="110" t="str">
        <f t="shared" si="180"/>
        <v/>
      </c>
      <c r="KZ37" s="109" t="str">
        <f t="shared" si="181"/>
        <v/>
      </c>
      <c r="LA37" s="108"/>
      <c r="LB37" s="110" t="str">
        <f t="shared" si="182"/>
        <v/>
      </c>
      <c r="LC37" s="109" t="str">
        <f t="shared" si="183"/>
        <v/>
      </c>
      <c r="LD37" s="108"/>
      <c r="LE37" s="110" t="str">
        <f t="shared" si="184"/>
        <v/>
      </c>
      <c r="LF37" s="109" t="str">
        <f t="shared" si="185"/>
        <v/>
      </c>
      <c r="LG37" s="108"/>
      <c r="LH37" s="110" t="str">
        <f t="shared" si="186"/>
        <v/>
      </c>
      <c r="LI37" s="109" t="str">
        <f t="shared" si="187"/>
        <v/>
      </c>
      <c r="LJ37" s="108"/>
      <c r="LK37" s="109" t="str">
        <f t="shared" si="188"/>
        <v/>
      </c>
    </row>
    <row r="38" spans="1:323" ht="21.65" hidden="1" customHeight="1" x14ac:dyDescent="0.2">
      <c r="A38" s="120"/>
      <c r="B38" s="150">
        <f>IFERROR(VLOOKUP($D38,[1]受注ﾌｧｲﾙ!$A$3:$BZ$1314,5,FALSE),"-")</f>
        <v>46106.590324074074</v>
      </c>
      <c r="C38" s="541">
        <f>IFERROR(VLOOKUP($D38,[1]受注ﾌｧｲﾙ!$A$3:$BZ$1314,6,FALSE),"-")</f>
        <v>0</v>
      </c>
      <c r="D38" s="3" t="s">
        <v>811</v>
      </c>
      <c r="E38" s="39" t="str">
        <f>IFERROR(VLOOKUP($D38,[1]受注ﾌｧｲﾙ!$A$3:$BZ$1314,17,FALSE),"-")</f>
        <v>7A1</v>
      </c>
      <c r="F38" s="5" t="str">
        <f>IFERROR(VLOOKUP($D38,[1]受注ﾌｧｲﾙ!$A$3:$BZ$1314,18,FALSE),"-")</f>
        <v>FEL4004AY-10WD-1000X100</v>
      </c>
      <c r="G38" s="5" t="str">
        <f>IFERROR(VLOOKUP($D38,[1]受注ﾌｧｲﾙ!$A$3:$BZ$1314,19,FALSE),"-")</f>
        <v xml:space="preserve">  </v>
      </c>
      <c r="H38" s="5" t="str">
        <f>IFERROR(VLOOKUP($D38,[1]受注ﾌｧｲﾙ!$A$3:$BZ$1314,20,FALSE),"-")</f>
        <v xml:space="preserve">   </v>
      </c>
      <c r="I38" s="5" t="str">
        <f>IFERROR(VLOOKUP($D38,[1]受注ﾌｧｲﾙ!$A$3:$BZ$1314,21,FALSE),"-")</f>
        <v xml:space="preserve"> </v>
      </c>
      <c r="J38" s="15">
        <f>IFERROR(VLOOKUP($D38,[1]受注ﾌｧｲﾙ!$A$3:$BZ$1314,22,FALSE),"-")</f>
        <v>1000</v>
      </c>
      <c r="K38" s="5" t="str">
        <f>IFERROR(VLOOKUP($D38,[1]受注ﾌｧｲﾙ!$A$3:$BZ$1314,8,FALSE),"-")</f>
        <v>40040-R10W- 870X 95</v>
      </c>
      <c r="L38" s="5" t="str">
        <f>IFERROR(VLOOKUP($D38,[1]受注ﾌｧｲﾙ!$A$3:$BZ$1314,9,FALSE),"-")</f>
        <v xml:space="preserve">  </v>
      </c>
      <c r="M38" s="5" t="str">
        <f>IFERROR(VLOOKUP($D38,[1]受注ﾌｧｲﾙ!$A$3:$BZ$1314,10,FALSE),"-")</f>
        <v xml:space="preserve">   </v>
      </c>
      <c r="N38" s="5" t="str">
        <f>IFERROR(VLOOKUP($D38,[1]受注ﾌｧｲﾙ!$A$3:$BZ$1314,11,FALSE),"-")</f>
        <v xml:space="preserve"> </v>
      </c>
      <c r="O38" s="15">
        <f>IFERROR(VLOOKUP($D38,[1]受注ﾌｧｲﾙ!$A$3:$BZ$1314,13,FALSE),"-")</f>
        <v>950</v>
      </c>
      <c r="P38" s="5">
        <f>IFERROR(VLOOKUP($D38,[1]受注ﾌｧｲﾙ!$A$3:$BZ$1314,15,FALSE),"-")</f>
        <v>0</v>
      </c>
      <c r="Q38" s="40">
        <f>IFERROR((VLOOKUP($D38,[1]受注ﾌｧｲﾙ!$A$3:$BZ$1314,16,FALSE)*J38),"-")</f>
        <v>1000</v>
      </c>
      <c r="R38" s="557" t="str">
        <f>IFERROR(VLOOKUP(D38,#REF!,107,FALSE),"-")</f>
        <v>-</v>
      </c>
      <c r="S38" s="5" t="str">
        <f>IFERROR(VLOOKUP($D38,[1]受注ﾌｧｲﾙ!$A$3:$BZ$1314,26,FALSE),"-")</f>
        <v>SEC,ｽﾘｯﾄ(JR)</v>
      </c>
      <c r="T38" s="86" t="str">
        <f>IFERROR(VLOOKUP($D38,[1]受注ﾌｧｲﾙ!$A$3:$BZ$1314,23,FALSE),"-")</f>
        <v>湖南</v>
      </c>
      <c r="U38" s="4"/>
      <c r="V38" s="5">
        <f t="shared" si="0"/>
        <v>4</v>
      </c>
      <c r="W38" s="4">
        <f>IFERROR(VLOOKUP($D38,[1]受注ﾌｧｲﾙ!$A$3:$BZ$1314,25,FALSE),"-")</f>
        <v>46114</v>
      </c>
      <c r="X38" s="4">
        <f>IFERROR(VLOOKUP($D38,[1]受注ﾌｧｲﾙ!$A$3:$BZ$1314,32,FALSE),"-")</f>
        <v>46120</v>
      </c>
      <c r="Y38" s="4">
        <f>IFERROR(VLOOKUP($D38,[1]受注ﾌｧｲﾙ!$A$3:$BZ$1314,33,FALSE),"-")</f>
        <v>46120</v>
      </c>
      <c r="Z38" s="4">
        <f t="shared" si="1"/>
        <v>46113</v>
      </c>
      <c r="AA38" s="57" t="str">
        <f>IFERROR(VLOOKUP(D38,#REF!,2,FALSE),"-")</f>
        <v>-</v>
      </c>
      <c r="AB38" s="58">
        <f t="shared" si="2"/>
        <v>1000</v>
      </c>
      <c r="AC38" s="821">
        <f t="shared" si="3"/>
        <v>1000</v>
      </c>
      <c r="AD38" s="410" t="str">
        <f>IFERROR(VLOOKUP($D38,[1]受注ﾌｧｲﾙ!$A$3:$BZ$1314,27,FALSE),"-")&amp;"　"&amp;IFERROR(VLOOKUP($D38,[1]受注ﾌｧｲﾙ!$A$3:$BZ$1314,28,FALSE),"-")&amp;"　"&amp;IFERROR(VLOOKUP($D38,[1]受注ﾌｧｲﾙ!$A$3:$BZ$1314,29,FALSE),"-")</f>
        <v>　　</v>
      </c>
      <c r="AE38" s="3"/>
      <c r="AF38" s="31" t="str">
        <f>IFERROR(VLOOKUP($D38,[2]加工日報SEC!$A$5:$DZ$1089,94,FALSE),"-")</f>
        <v>完</v>
      </c>
      <c r="AG38" s="38" t="str">
        <f>IFERROR(VLOOKUP($D38,[1]受注ﾌｧｲﾙ!$A$3:$BZ$1314,2,FALSE),"-")</f>
        <v>通常入力</v>
      </c>
      <c r="AH38" s="38" t="str">
        <f>IFERROR(VLOOKUP($D38,[1]受注ﾌｧｲﾙ!$A$3:$BZ$1314,3,FALSE),"-")</f>
        <v>TPI</v>
      </c>
      <c r="AI38" s="43">
        <f>IFERROR(VLOOKUP($D38,[1]受注ﾌｧｲﾙ!$A$3:$BZ$1314,31,FALSE),"-")</f>
        <v>0</v>
      </c>
      <c r="AJ38" s="43" t="str">
        <f>IFERROR(VLOOKUP($D38,[1]受注ﾌｧｲﾙ!$A$3:$BZ$1314,12,FALSE),"-")</f>
        <v xml:space="preserve"> </v>
      </c>
      <c r="AK38" s="228" t="str">
        <f>IFERROR(VLOOKUP($D38,[1]受注ﾌｧｲﾙ!$A$3:$BZ$1314,24,FALSE),"-")</f>
        <v>SEC</v>
      </c>
      <c r="AL38" s="3"/>
      <c r="AM38" s="3"/>
      <c r="AN38" s="3"/>
      <c r="AO38" s="3"/>
      <c r="AP38" s="3"/>
      <c r="AQ38" s="43" t="s">
        <v>522</v>
      </c>
      <c r="AR38" s="521"/>
      <c r="AS38" s="109" t="str">
        <f t="shared" si="4"/>
        <v/>
      </c>
      <c r="AT38" s="438"/>
      <c r="AU38" s="110" t="str">
        <f t="shared" si="5"/>
        <v/>
      </c>
      <c r="AV38" s="109" t="str">
        <f t="shared" si="6"/>
        <v/>
      </c>
      <c r="AW38" s="260"/>
      <c r="AX38" s="110" t="str">
        <f t="shared" si="7"/>
        <v/>
      </c>
      <c r="AY38" s="109" t="str">
        <f t="shared" si="8"/>
        <v/>
      </c>
      <c r="AZ38" s="260"/>
      <c r="BA38" s="110" t="str">
        <f t="shared" si="9"/>
        <v/>
      </c>
      <c r="BB38" s="109" t="str">
        <f t="shared" si="10"/>
        <v/>
      </c>
      <c r="BC38" s="438"/>
      <c r="BD38" s="110" t="str">
        <f t="shared" si="11"/>
        <v/>
      </c>
      <c r="BE38" s="109" t="str">
        <f t="shared" si="12"/>
        <v/>
      </c>
      <c r="BF38" s="438"/>
      <c r="BG38" s="110" t="str">
        <f t="shared" si="13"/>
        <v/>
      </c>
      <c r="BH38" s="109" t="str">
        <f t="shared" si="14"/>
        <v/>
      </c>
      <c r="BI38" s="439"/>
      <c r="BJ38" s="110" t="str">
        <f t="shared" si="15"/>
        <v/>
      </c>
      <c r="BK38" s="109" t="str">
        <f t="shared" si="16"/>
        <v/>
      </c>
      <c r="BL38" s="108"/>
      <c r="BM38" s="110" t="str">
        <f t="shared" si="17"/>
        <v/>
      </c>
      <c r="BN38" s="109" t="str">
        <f t="shared" si="18"/>
        <v/>
      </c>
      <c r="BO38" s="108"/>
      <c r="BP38" s="110" t="str">
        <f t="shared" si="19"/>
        <v/>
      </c>
      <c r="BQ38" s="109" t="str">
        <f t="shared" si="20"/>
        <v/>
      </c>
      <c r="BR38" s="108"/>
      <c r="BS38" s="110" t="str">
        <f t="shared" si="21"/>
        <v/>
      </c>
      <c r="BT38" s="109" t="str">
        <f t="shared" si="22"/>
        <v/>
      </c>
      <c r="BU38" s="108"/>
      <c r="BV38" s="110" t="str">
        <f t="shared" si="23"/>
        <v/>
      </c>
      <c r="BW38" s="109" t="str">
        <f t="shared" si="24"/>
        <v/>
      </c>
      <c r="BX38" s="438"/>
      <c r="BY38" s="110" t="str">
        <f t="shared" si="25"/>
        <v/>
      </c>
      <c r="BZ38" s="109" t="str">
        <f t="shared" si="26"/>
        <v/>
      </c>
      <c r="CA38" s="108"/>
      <c r="CB38" s="110" t="str">
        <f t="shared" si="27"/>
        <v/>
      </c>
      <c r="CC38" s="109" t="str">
        <f t="shared" si="28"/>
        <v/>
      </c>
      <c r="CD38" s="108"/>
      <c r="CE38" s="110" t="str">
        <f t="shared" si="29"/>
        <v/>
      </c>
      <c r="CF38" s="109" t="str">
        <f t="shared" si="30"/>
        <v/>
      </c>
      <c r="CG38" s="108"/>
      <c r="CH38" s="110" t="str">
        <f t="shared" si="31"/>
        <v/>
      </c>
      <c r="CI38" s="109" t="str">
        <f t="shared" si="32"/>
        <v/>
      </c>
      <c r="CJ38" s="108"/>
      <c r="CK38" s="110" t="str">
        <f t="shared" si="33"/>
        <v/>
      </c>
      <c r="CL38" s="109" t="str">
        <f t="shared" si="34"/>
        <v/>
      </c>
      <c r="CM38" s="108"/>
      <c r="CN38" s="110" t="str">
        <f t="shared" si="35"/>
        <v/>
      </c>
      <c r="CO38" s="109" t="str">
        <f t="shared" si="36"/>
        <v/>
      </c>
      <c r="CP38" s="108"/>
      <c r="CQ38" s="110" t="str">
        <f t="shared" si="37"/>
        <v/>
      </c>
      <c r="CR38" s="109" t="str">
        <f t="shared" si="38"/>
        <v/>
      </c>
      <c r="CS38" s="108"/>
      <c r="CT38" s="110" t="str">
        <f t="shared" si="39"/>
        <v/>
      </c>
      <c r="CU38" s="109" t="str">
        <f t="shared" si="40"/>
        <v/>
      </c>
      <c r="CV38" s="108"/>
      <c r="CW38" s="110" t="str">
        <f t="shared" si="41"/>
        <v/>
      </c>
      <c r="CX38" s="109" t="str">
        <f t="shared" si="42"/>
        <v/>
      </c>
      <c r="CY38" s="108"/>
      <c r="CZ38" s="110" t="str">
        <f t="shared" si="43"/>
        <v/>
      </c>
      <c r="DA38" s="109" t="str">
        <f t="shared" si="44"/>
        <v/>
      </c>
      <c r="DB38" s="108"/>
      <c r="DC38" s="110" t="str">
        <f t="shared" si="45"/>
        <v/>
      </c>
      <c r="DD38" s="109" t="str">
        <f t="shared" si="46"/>
        <v/>
      </c>
      <c r="DE38" s="108"/>
      <c r="DF38" s="110" t="str">
        <f t="shared" si="47"/>
        <v/>
      </c>
      <c r="DG38" s="109" t="str">
        <f t="shared" si="48"/>
        <v/>
      </c>
      <c r="DH38" s="108"/>
      <c r="DI38" s="110" t="str">
        <f t="shared" si="49"/>
        <v/>
      </c>
      <c r="DJ38" s="109" t="str">
        <f t="shared" si="50"/>
        <v/>
      </c>
      <c r="DK38" s="108"/>
      <c r="DL38" s="110" t="str">
        <f t="shared" si="51"/>
        <v/>
      </c>
      <c r="DM38" s="109" t="str">
        <f t="shared" si="52"/>
        <v/>
      </c>
      <c r="DN38" s="108"/>
      <c r="DO38" s="110" t="str">
        <f t="shared" si="53"/>
        <v/>
      </c>
      <c r="DP38" s="109" t="str">
        <f t="shared" si="54"/>
        <v/>
      </c>
      <c r="DQ38" s="108"/>
      <c r="DR38" s="110" t="str">
        <f t="shared" si="55"/>
        <v/>
      </c>
      <c r="DS38" s="109" t="str">
        <f t="shared" si="56"/>
        <v/>
      </c>
      <c r="DT38" s="108"/>
      <c r="DU38" s="110" t="str">
        <f t="shared" si="57"/>
        <v/>
      </c>
      <c r="DV38" s="109" t="str">
        <f t="shared" si="58"/>
        <v/>
      </c>
      <c r="DW38" s="108"/>
      <c r="DX38" s="110" t="str">
        <f t="shared" si="59"/>
        <v/>
      </c>
      <c r="DY38" s="109" t="str">
        <f t="shared" si="60"/>
        <v/>
      </c>
      <c r="DZ38" s="108"/>
      <c r="EA38" s="110" t="str">
        <f t="shared" si="61"/>
        <v/>
      </c>
      <c r="EB38" s="109" t="str">
        <f t="shared" si="62"/>
        <v/>
      </c>
      <c r="EC38" s="108"/>
      <c r="ED38" s="110" t="str">
        <f t="shared" si="63"/>
        <v/>
      </c>
      <c r="EE38" s="109" t="str">
        <f t="shared" si="64"/>
        <v/>
      </c>
      <c r="EF38" s="108"/>
      <c r="EG38" s="109" t="str">
        <f t="shared" si="65"/>
        <v/>
      </c>
      <c r="EH38" s="109" t="str">
        <f t="shared" si="65"/>
        <v/>
      </c>
      <c r="EI38" s="863">
        <v>1000</v>
      </c>
      <c r="EJ38" s="110" t="str">
        <f t="shared" si="66"/>
        <v/>
      </c>
      <c r="EK38" s="109" t="str">
        <f t="shared" si="67"/>
        <v>→</v>
      </c>
      <c r="EL38" s="260"/>
      <c r="EM38" s="110" t="str">
        <f t="shared" si="68"/>
        <v/>
      </c>
      <c r="EN38" s="109" t="str">
        <f t="shared" si="69"/>
        <v/>
      </c>
      <c r="EO38" s="260"/>
      <c r="EP38" s="110" t="str">
        <f t="shared" si="70"/>
        <v/>
      </c>
      <c r="EQ38" s="109" t="str">
        <f t="shared" si="71"/>
        <v/>
      </c>
      <c r="ER38" s="438"/>
      <c r="ES38" s="110" t="str">
        <f t="shared" si="72"/>
        <v/>
      </c>
      <c r="ET38" s="109" t="str">
        <f t="shared" si="73"/>
        <v/>
      </c>
      <c r="EU38" s="438"/>
      <c r="EV38" s="110" t="str">
        <f t="shared" si="74"/>
        <v/>
      </c>
      <c r="EW38" s="109" t="str">
        <f t="shared" si="75"/>
        <v/>
      </c>
      <c r="EX38" s="439"/>
      <c r="EY38" s="110" t="str">
        <f t="shared" si="76"/>
        <v/>
      </c>
      <c r="EZ38" s="109" t="str">
        <f t="shared" si="77"/>
        <v/>
      </c>
      <c r="FA38" s="108"/>
      <c r="FB38" s="110" t="str">
        <f t="shared" si="78"/>
        <v/>
      </c>
      <c r="FC38" s="109" t="str">
        <f t="shared" si="79"/>
        <v/>
      </c>
      <c r="FD38" s="108"/>
      <c r="FE38" s="110" t="str">
        <f t="shared" si="80"/>
        <v>⇒</v>
      </c>
      <c r="FF38" s="109" t="str">
        <f t="shared" si="81"/>
        <v/>
      </c>
      <c r="FG38" s="108"/>
      <c r="FH38" s="110" t="str">
        <f t="shared" si="82"/>
        <v/>
      </c>
      <c r="FI38" s="109" t="str">
        <f t="shared" si="83"/>
        <v/>
      </c>
      <c r="FJ38" s="108"/>
      <c r="FK38" s="110" t="str">
        <f t="shared" si="84"/>
        <v/>
      </c>
      <c r="FL38" s="109" t="str">
        <f t="shared" si="85"/>
        <v/>
      </c>
      <c r="FM38" s="438"/>
      <c r="FN38" s="110" t="str">
        <f t="shared" si="86"/>
        <v/>
      </c>
      <c r="FO38" s="109" t="str">
        <f t="shared" si="87"/>
        <v/>
      </c>
      <c r="FP38" s="108"/>
      <c r="FQ38" s="110" t="str">
        <f t="shared" si="88"/>
        <v/>
      </c>
      <c r="FR38" s="109" t="str">
        <f t="shared" si="89"/>
        <v/>
      </c>
      <c r="FS38" s="108"/>
      <c r="FT38" s="110" t="str">
        <f t="shared" si="90"/>
        <v/>
      </c>
      <c r="FU38" s="109" t="str">
        <f t="shared" si="91"/>
        <v/>
      </c>
      <c r="FV38" s="108"/>
      <c r="FW38" s="110" t="str">
        <f t="shared" si="92"/>
        <v/>
      </c>
      <c r="FX38" s="109" t="str">
        <f t="shared" si="93"/>
        <v/>
      </c>
      <c r="FY38" s="108"/>
      <c r="FZ38" s="110" t="str">
        <f t="shared" si="94"/>
        <v/>
      </c>
      <c r="GA38" s="109" t="str">
        <f t="shared" si="95"/>
        <v/>
      </c>
      <c r="GB38" s="108"/>
      <c r="GC38" s="110" t="str">
        <f t="shared" si="96"/>
        <v/>
      </c>
      <c r="GD38" s="109" t="str">
        <f t="shared" si="97"/>
        <v/>
      </c>
      <c r="GE38" s="108"/>
      <c r="GF38" s="110" t="str">
        <f t="shared" si="98"/>
        <v/>
      </c>
      <c r="GG38" s="109" t="str">
        <f t="shared" si="99"/>
        <v/>
      </c>
      <c r="GH38" s="108"/>
      <c r="GI38" s="110" t="str">
        <f t="shared" si="100"/>
        <v/>
      </c>
      <c r="GJ38" s="109" t="str">
        <f t="shared" si="101"/>
        <v/>
      </c>
      <c r="GK38" s="108"/>
      <c r="GL38" s="110" t="str">
        <f t="shared" si="102"/>
        <v/>
      </c>
      <c r="GM38" s="109" t="str">
        <f t="shared" si="103"/>
        <v/>
      </c>
      <c r="GN38" s="108"/>
      <c r="GO38" s="110" t="str">
        <f t="shared" si="104"/>
        <v/>
      </c>
      <c r="GP38" s="109" t="str">
        <f t="shared" si="105"/>
        <v/>
      </c>
      <c r="GQ38" s="108"/>
      <c r="GR38" s="110" t="str">
        <f t="shared" si="106"/>
        <v/>
      </c>
      <c r="GS38" s="109" t="str">
        <f t="shared" si="107"/>
        <v/>
      </c>
      <c r="GT38" s="108"/>
      <c r="GU38" s="110" t="str">
        <f t="shared" si="108"/>
        <v/>
      </c>
      <c r="GV38" s="109" t="str">
        <f t="shared" si="109"/>
        <v/>
      </c>
      <c r="GW38" s="108"/>
      <c r="GX38" s="110" t="str">
        <f t="shared" si="110"/>
        <v/>
      </c>
      <c r="GY38" s="109" t="str">
        <f t="shared" si="111"/>
        <v/>
      </c>
      <c r="GZ38" s="108"/>
      <c r="HA38" s="110" t="str">
        <f t="shared" si="112"/>
        <v/>
      </c>
      <c r="HB38" s="109" t="str">
        <f t="shared" si="113"/>
        <v/>
      </c>
      <c r="HC38" s="108"/>
      <c r="HD38" s="110" t="str">
        <f t="shared" si="114"/>
        <v/>
      </c>
      <c r="HE38" s="109" t="str">
        <f t="shared" si="115"/>
        <v/>
      </c>
      <c r="HF38" s="108"/>
      <c r="HG38" s="110" t="str">
        <f t="shared" si="116"/>
        <v/>
      </c>
      <c r="HH38" s="109" t="str">
        <f t="shared" si="117"/>
        <v/>
      </c>
      <c r="HI38" s="108"/>
      <c r="HJ38" s="110" t="str">
        <f t="shared" si="118"/>
        <v/>
      </c>
      <c r="HK38" s="109" t="str">
        <f t="shared" si="119"/>
        <v/>
      </c>
      <c r="HL38" s="108"/>
      <c r="HM38" s="110" t="str">
        <f t="shared" si="120"/>
        <v/>
      </c>
      <c r="HN38" s="109" t="str">
        <f t="shared" si="121"/>
        <v/>
      </c>
      <c r="HO38" s="108"/>
      <c r="HP38" s="110" t="str">
        <f t="shared" si="122"/>
        <v/>
      </c>
      <c r="HQ38" s="109" t="str">
        <f t="shared" si="123"/>
        <v/>
      </c>
      <c r="HR38" s="108"/>
      <c r="HS38" s="110" t="str">
        <f t="shared" si="124"/>
        <v/>
      </c>
      <c r="HT38" s="109" t="str">
        <f t="shared" si="125"/>
        <v/>
      </c>
      <c r="HU38" s="108"/>
      <c r="HV38" s="109" t="str">
        <f t="shared" si="126"/>
        <v/>
      </c>
      <c r="HW38" s="109" t="str">
        <f t="shared" si="127"/>
        <v/>
      </c>
      <c r="HX38" s="438"/>
      <c r="HY38" s="110" t="str">
        <f t="shared" si="128"/>
        <v/>
      </c>
      <c r="HZ38" s="109" t="str">
        <f t="shared" si="129"/>
        <v/>
      </c>
      <c r="IA38" s="260"/>
      <c r="IB38" s="110" t="str">
        <f t="shared" si="130"/>
        <v/>
      </c>
      <c r="IC38" s="109" t="str">
        <f t="shared" si="131"/>
        <v/>
      </c>
      <c r="ID38" s="260"/>
      <c r="IE38" s="110" t="str">
        <f t="shared" si="132"/>
        <v/>
      </c>
      <c r="IF38" s="109" t="str">
        <f t="shared" si="133"/>
        <v/>
      </c>
      <c r="IG38" s="438"/>
      <c r="IH38" s="110" t="str">
        <f t="shared" si="134"/>
        <v/>
      </c>
      <c r="II38" s="109" t="str">
        <f t="shared" si="135"/>
        <v/>
      </c>
      <c r="IJ38" s="438"/>
      <c r="IK38" s="110" t="str">
        <f t="shared" si="136"/>
        <v/>
      </c>
      <c r="IL38" s="109" t="str">
        <f t="shared" si="137"/>
        <v/>
      </c>
      <c r="IM38" s="439"/>
      <c r="IN38" s="110" t="str">
        <f t="shared" si="138"/>
        <v/>
      </c>
      <c r="IO38" s="109" t="str">
        <f t="shared" si="139"/>
        <v/>
      </c>
      <c r="IP38" s="108"/>
      <c r="IQ38" s="110" t="str">
        <f t="shared" si="140"/>
        <v/>
      </c>
      <c r="IR38" s="109" t="str">
        <f t="shared" si="141"/>
        <v/>
      </c>
      <c r="IS38" s="108"/>
      <c r="IT38" s="110" t="str">
        <f t="shared" si="142"/>
        <v/>
      </c>
      <c r="IU38" s="109" t="str">
        <f t="shared" si="143"/>
        <v/>
      </c>
      <c r="IV38" s="108"/>
      <c r="IW38" s="110" t="str">
        <f t="shared" si="144"/>
        <v/>
      </c>
      <c r="IX38" s="109" t="str">
        <f t="shared" si="145"/>
        <v/>
      </c>
      <c r="IY38" s="108"/>
      <c r="IZ38" s="110" t="str">
        <f t="shared" si="146"/>
        <v/>
      </c>
      <c r="JA38" s="109" t="str">
        <f t="shared" si="147"/>
        <v/>
      </c>
      <c r="JB38" s="438"/>
      <c r="JC38" s="110" t="str">
        <f t="shared" si="148"/>
        <v/>
      </c>
      <c r="JD38" s="109" t="str">
        <f t="shared" si="149"/>
        <v/>
      </c>
      <c r="JE38" s="108"/>
      <c r="JF38" s="110" t="str">
        <f t="shared" si="150"/>
        <v/>
      </c>
      <c r="JG38" s="109" t="str">
        <f t="shared" si="151"/>
        <v/>
      </c>
      <c r="JH38" s="108"/>
      <c r="JI38" s="110" t="str">
        <f t="shared" si="152"/>
        <v/>
      </c>
      <c r="JJ38" s="109" t="str">
        <f t="shared" si="153"/>
        <v/>
      </c>
      <c r="JK38" s="108"/>
      <c r="JL38" s="110" t="str">
        <f t="shared" si="154"/>
        <v/>
      </c>
      <c r="JM38" s="109" t="str">
        <f t="shared" si="155"/>
        <v/>
      </c>
      <c r="JN38" s="108"/>
      <c r="JO38" s="110" t="str">
        <f t="shared" si="156"/>
        <v/>
      </c>
      <c r="JP38" s="109" t="str">
        <f t="shared" si="157"/>
        <v/>
      </c>
      <c r="JQ38" s="108"/>
      <c r="JR38" s="110" t="str">
        <f t="shared" si="158"/>
        <v/>
      </c>
      <c r="JS38" s="109" t="str">
        <f t="shared" si="159"/>
        <v/>
      </c>
      <c r="JT38" s="108"/>
      <c r="JU38" s="110" t="str">
        <f t="shared" si="160"/>
        <v/>
      </c>
      <c r="JV38" s="109" t="str">
        <f t="shared" si="161"/>
        <v/>
      </c>
      <c r="JW38" s="108"/>
      <c r="JX38" s="110" t="str">
        <f t="shared" si="162"/>
        <v/>
      </c>
      <c r="JY38" s="109" t="str">
        <f t="shared" si="163"/>
        <v/>
      </c>
      <c r="JZ38" s="108"/>
      <c r="KA38" s="110" t="str">
        <f t="shared" si="164"/>
        <v/>
      </c>
      <c r="KB38" s="109" t="str">
        <f t="shared" si="165"/>
        <v/>
      </c>
      <c r="KC38" s="108"/>
      <c r="KD38" s="110" t="str">
        <f t="shared" si="166"/>
        <v/>
      </c>
      <c r="KE38" s="109" t="str">
        <f t="shared" si="167"/>
        <v/>
      </c>
      <c r="KF38" s="108"/>
      <c r="KG38" s="110" t="str">
        <f t="shared" si="168"/>
        <v/>
      </c>
      <c r="KH38" s="109" t="str">
        <f t="shared" si="169"/>
        <v/>
      </c>
      <c r="KI38" s="108"/>
      <c r="KJ38" s="110" t="str">
        <f t="shared" si="170"/>
        <v/>
      </c>
      <c r="KK38" s="109" t="str">
        <f t="shared" si="171"/>
        <v/>
      </c>
      <c r="KL38" s="108"/>
      <c r="KM38" s="110" t="str">
        <f t="shared" si="172"/>
        <v/>
      </c>
      <c r="KN38" s="109" t="str">
        <f t="shared" si="173"/>
        <v/>
      </c>
      <c r="KO38" s="108"/>
      <c r="KP38" s="110" t="str">
        <f t="shared" si="174"/>
        <v/>
      </c>
      <c r="KQ38" s="109" t="str">
        <f t="shared" si="175"/>
        <v/>
      </c>
      <c r="KR38" s="108"/>
      <c r="KS38" s="110" t="str">
        <f t="shared" si="176"/>
        <v/>
      </c>
      <c r="KT38" s="109" t="str">
        <f t="shared" si="177"/>
        <v/>
      </c>
      <c r="KU38" s="108"/>
      <c r="KV38" s="110" t="str">
        <f t="shared" si="178"/>
        <v/>
      </c>
      <c r="KW38" s="109" t="str">
        <f t="shared" si="179"/>
        <v/>
      </c>
      <c r="KX38" s="108"/>
      <c r="KY38" s="110" t="str">
        <f t="shared" si="180"/>
        <v/>
      </c>
      <c r="KZ38" s="109" t="str">
        <f t="shared" si="181"/>
        <v/>
      </c>
      <c r="LA38" s="108"/>
      <c r="LB38" s="110" t="str">
        <f t="shared" si="182"/>
        <v/>
      </c>
      <c r="LC38" s="109" t="str">
        <f t="shared" si="183"/>
        <v/>
      </c>
      <c r="LD38" s="108"/>
      <c r="LE38" s="110" t="str">
        <f t="shared" si="184"/>
        <v/>
      </c>
      <c r="LF38" s="109" t="str">
        <f t="shared" si="185"/>
        <v/>
      </c>
      <c r="LG38" s="108"/>
      <c r="LH38" s="110" t="str">
        <f t="shared" si="186"/>
        <v/>
      </c>
      <c r="LI38" s="109" t="str">
        <f t="shared" si="187"/>
        <v/>
      </c>
      <c r="LJ38" s="108"/>
      <c r="LK38" s="109" t="str">
        <f t="shared" si="188"/>
        <v/>
      </c>
    </row>
    <row r="39" spans="1:323" ht="21.65" hidden="1" customHeight="1" x14ac:dyDescent="0.2">
      <c r="A39" s="120"/>
      <c r="B39" s="150">
        <f>IFERROR(VLOOKUP($D39,[1]受注ﾌｧｲﾙ!$A$3:$BZ$1314,5,FALSE),"-")</f>
        <v>46106.663969907408</v>
      </c>
      <c r="C39" s="541">
        <f>IFERROR(VLOOKUP($D39,[1]受注ﾌｧｲﾙ!$A$3:$BZ$1314,6,FALSE),"-")</f>
        <v>0</v>
      </c>
      <c r="D39" s="3" t="s">
        <v>813</v>
      </c>
      <c r="E39" s="39">
        <f>IFERROR(VLOOKUP($D39,[1]受注ﾌｧｲﾙ!$A$3:$BZ$1314,17,FALSE),"-")</f>
        <v>6710</v>
      </c>
      <c r="F39" s="5" t="str">
        <f>IFERROR(VLOOKUP($D39,[1]受注ﾌｧｲﾙ!$A$3:$BZ$1314,18,FALSE),"-")</f>
        <v>50080-AY0B- 870X200</v>
      </c>
      <c r="G39" s="5" t="str">
        <f>IFERROR(VLOOKUP($D39,[1]受注ﾌｧｲﾙ!$A$3:$BZ$1314,19,FALSE),"-")</f>
        <v>FA</v>
      </c>
      <c r="H39" s="5" t="str">
        <f>IFERROR(VLOOKUP($D39,[1]受注ﾌｧｲﾙ!$A$3:$BZ$1314,20,FALSE),"-")</f>
        <v>BG1</v>
      </c>
      <c r="I39" s="5" t="str">
        <f>IFERROR(VLOOKUP($D39,[1]受注ﾌｧｲﾙ!$A$3:$BZ$1314,21,FALSE),"-")</f>
        <v>C</v>
      </c>
      <c r="J39" s="15">
        <f>IFERROR(VLOOKUP($D39,[1]受注ﾌｧｲﾙ!$A$3:$BZ$1314,22,FALSE),"-")</f>
        <v>12000</v>
      </c>
      <c r="K39" s="5" t="str">
        <f>IFERROR(VLOOKUP($D39,[1]受注ﾌｧｲﾙ!$A$3:$BZ$1314,8,FALSE),"-")</f>
        <v>0R040-8Y0B- 870X200</v>
      </c>
      <c r="L39" s="5" t="str">
        <f>IFERROR(VLOOKUP($D39,[1]受注ﾌｧｲﾙ!$A$3:$BZ$1314,9,FALSE),"-")</f>
        <v>FA</v>
      </c>
      <c r="M39" s="5" t="str">
        <f>IFERROR(VLOOKUP($D39,[1]受注ﾌｧｲﾙ!$A$3:$BZ$1314,10,FALSE),"-")</f>
        <v>BG1</v>
      </c>
      <c r="N39" s="5" t="str">
        <f>IFERROR(VLOOKUP($D39,[1]受注ﾌｧｲﾙ!$A$3:$BZ$1314,11,FALSE),"-")</f>
        <v>C</v>
      </c>
      <c r="O39" s="15">
        <f>IFERROR(VLOOKUP($D39,[1]受注ﾌｧｲﾙ!$A$3:$BZ$1314,13,FALSE),"-")</f>
        <v>24000</v>
      </c>
      <c r="P39" s="5">
        <f>IFERROR(VLOOKUP($D39,[1]受注ﾌｧｲﾙ!$A$3:$BZ$1314,15,FALSE),"-")</f>
        <v>0</v>
      </c>
      <c r="Q39" s="40">
        <f>IFERROR((VLOOKUP($D39,[1]受注ﾌｧｲﾙ!$A$3:$BZ$1314,16,FALSE)*J39),"-")</f>
        <v>12000</v>
      </c>
      <c r="R39" s="557" t="str">
        <f>IFERROR(VLOOKUP(D39,#REF!,107,FALSE),"-")</f>
        <v>-</v>
      </c>
      <c r="S39" s="5" t="str">
        <f>IFERROR(VLOOKUP($D39,[1]受注ﾌｧｲﾙ!$A$3:$BZ$1314,26,FALSE),"-")</f>
        <v>SEC</v>
      </c>
      <c r="T39" s="86" t="str">
        <f>IFERROR(VLOOKUP($D39,[1]受注ﾌｧｲﾙ!$A$3:$BZ$1314,23,FALSE),"-")</f>
        <v>滋賀</v>
      </c>
      <c r="U39" s="4"/>
      <c r="V39" s="5">
        <f t="shared" si="0"/>
        <v>4</v>
      </c>
      <c r="W39" s="4">
        <f>IFERROR(VLOOKUP($D39,[1]受注ﾌｧｲﾙ!$A$3:$BZ$1314,25,FALSE),"-")</f>
        <v>46119</v>
      </c>
      <c r="X39" s="4">
        <f>IFERROR(VLOOKUP($D39,[1]受注ﾌｧｲﾙ!$A$3:$BZ$1314,32,FALSE),"-")</f>
        <v>46122</v>
      </c>
      <c r="Y39" s="4">
        <f>IFERROR(VLOOKUP($D39,[1]受注ﾌｧｲﾙ!$A$3:$BZ$1314,33,FALSE),"-")</f>
        <v>46122</v>
      </c>
      <c r="Z39" s="4">
        <f t="shared" si="1"/>
        <v>46119</v>
      </c>
      <c r="AA39" s="57" t="str">
        <f>IFERROR(VLOOKUP(D39,#REF!,2,FALSE),"-")</f>
        <v>-</v>
      </c>
      <c r="AB39" s="58">
        <f t="shared" si="2"/>
        <v>12000</v>
      </c>
      <c r="AC39" s="821">
        <f t="shared" si="3"/>
        <v>12000</v>
      </c>
      <c r="AD39" s="410" t="str">
        <f>IFERROR(VLOOKUP($D39,[1]受注ﾌｧｲﾙ!$A$3:$BZ$1314,27,FALSE),"-")&amp;"　"&amp;IFERROR(VLOOKUP($D39,[1]受注ﾌｧｲﾙ!$A$3:$BZ$1314,28,FALSE),"-")&amp;"　"&amp;IFERROR(VLOOKUP($D39,[1]受注ﾌｧｲﾙ!$A$3:$BZ$1314,29,FALSE),"-")</f>
        <v>　　</v>
      </c>
      <c r="AE39" s="3"/>
      <c r="AF39" s="31" t="str">
        <f>IFERROR(VLOOKUP($D39,[2]加工日報SEC!$A$5:$DZ$1089,94,FALSE),"-")</f>
        <v>完</v>
      </c>
      <c r="AG39" s="38" t="str">
        <f>IFERROR(VLOOKUP($D39,[1]受注ﾌｧｲﾙ!$A$3:$BZ$1314,2,FALSE),"-")</f>
        <v>通常入力</v>
      </c>
      <c r="AH39" s="38" t="str">
        <f>IFERROR(VLOOKUP($D39,[1]受注ﾌｧｲﾙ!$A$3:$BZ$1314,3,FALSE),"-")</f>
        <v>後加工</v>
      </c>
      <c r="AI39" s="43">
        <f>IFERROR(VLOOKUP($D39,[1]受注ﾌｧｲﾙ!$A$3:$BZ$1314,31,FALSE),"-")</f>
        <v>0</v>
      </c>
      <c r="AJ39" s="43" t="str">
        <f>IFERROR(VLOOKUP($D39,[1]受注ﾌｧｲﾙ!$A$3:$BZ$1314,12,FALSE),"-")</f>
        <v xml:space="preserve"> </v>
      </c>
      <c r="AK39" s="228" t="str">
        <f>IFERROR(VLOOKUP($D39,[1]受注ﾌｧｲﾙ!$A$3:$BZ$1314,24,FALSE),"-")</f>
        <v>SEC</v>
      </c>
      <c r="AL39" s="3"/>
      <c r="AM39" s="3"/>
      <c r="AN39" s="3"/>
      <c r="AO39" s="3"/>
      <c r="AP39" s="3"/>
      <c r="AQ39" s="43" t="s">
        <v>522</v>
      </c>
      <c r="AR39" s="521"/>
      <c r="AS39" s="109" t="str">
        <f t="shared" si="4"/>
        <v/>
      </c>
      <c r="AT39" s="438"/>
      <c r="AU39" s="110" t="str">
        <f t="shared" si="5"/>
        <v/>
      </c>
      <c r="AV39" s="109" t="str">
        <f t="shared" si="6"/>
        <v/>
      </c>
      <c r="AW39" s="260"/>
      <c r="AX39" s="110" t="str">
        <f t="shared" si="7"/>
        <v/>
      </c>
      <c r="AY39" s="109" t="str">
        <f t="shared" si="8"/>
        <v/>
      </c>
      <c r="AZ39" s="260"/>
      <c r="BA39" s="110" t="str">
        <f t="shared" si="9"/>
        <v/>
      </c>
      <c r="BB39" s="109" t="str">
        <f t="shared" si="10"/>
        <v/>
      </c>
      <c r="BC39" s="438"/>
      <c r="BD39" s="110" t="str">
        <f t="shared" si="11"/>
        <v/>
      </c>
      <c r="BE39" s="109" t="str">
        <f t="shared" si="12"/>
        <v/>
      </c>
      <c r="BF39" s="438"/>
      <c r="BG39" s="110" t="str">
        <f t="shared" si="13"/>
        <v/>
      </c>
      <c r="BH39" s="109" t="str">
        <f t="shared" si="14"/>
        <v/>
      </c>
      <c r="BI39" s="439"/>
      <c r="BJ39" s="110" t="str">
        <f t="shared" si="15"/>
        <v/>
      </c>
      <c r="BK39" s="109" t="str">
        <f t="shared" si="16"/>
        <v/>
      </c>
      <c r="BL39" s="108"/>
      <c r="BM39" s="110" t="str">
        <f t="shared" si="17"/>
        <v/>
      </c>
      <c r="BN39" s="109" t="str">
        <f t="shared" si="18"/>
        <v/>
      </c>
      <c r="BO39" s="108"/>
      <c r="BP39" s="110" t="str">
        <f t="shared" si="19"/>
        <v/>
      </c>
      <c r="BQ39" s="109" t="str">
        <f t="shared" si="20"/>
        <v/>
      </c>
      <c r="BR39" s="108"/>
      <c r="BS39" s="110" t="str">
        <f t="shared" si="21"/>
        <v/>
      </c>
      <c r="BT39" s="109" t="str">
        <f t="shared" si="22"/>
        <v/>
      </c>
      <c r="BU39" s="108"/>
      <c r="BV39" s="110" t="str">
        <f t="shared" si="23"/>
        <v/>
      </c>
      <c r="BW39" s="109" t="str">
        <f t="shared" si="24"/>
        <v/>
      </c>
      <c r="BX39" s="438"/>
      <c r="BY39" s="110" t="str">
        <f t="shared" si="25"/>
        <v/>
      </c>
      <c r="BZ39" s="109" t="str">
        <f t="shared" si="26"/>
        <v/>
      </c>
      <c r="CA39" s="108"/>
      <c r="CB39" s="110" t="str">
        <f t="shared" si="27"/>
        <v/>
      </c>
      <c r="CC39" s="109" t="str">
        <f t="shared" si="28"/>
        <v/>
      </c>
      <c r="CD39" s="108"/>
      <c r="CE39" s="110" t="str">
        <f t="shared" si="29"/>
        <v/>
      </c>
      <c r="CF39" s="109" t="str">
        <f t="shared" si="30"/>
        <v/>
      </c>
      <c r="CG39" s="108"/>
      <c r="CH39" s="110" t="str">
        <f t="shared" si="31"/>
        <v/>
      </c>
      <c r="CI39" s="109" t="str">
        <f t="shared" si="32"/>
        <v/>
      </c>
      <c r="CJ39" s="108"/>
      <c r="CK39" s="110" t="str">
        <f t="shared" si="33"/>
        <v/>
      </c>
      <c r="CL39" s="109" t="str">
        <f t="shared" si="34"/>
        <v/>
      </c>
      <c r="CM39" s="108"/>
      <c r="CN39" s="110" t="str">
        <f t="shared" si="35"/>
        <v/>
      </c>
      <c r="CO39" s="109" t="str">
        <f t="shared" si="36"/>
        <v/>
      </c>
      <c r="CP39" s="108"/>
      <c r="CQ39" s="110" t="str">
        <f t="shared" si="37"/>
        <v/>
      </c>
      <c r="CR39" s="109" t="str">
        <f t="shared" si="38"/>
        <v/>
      </c>
      <c r="CS39" s="108"/>
      <c r="CT39" s="110" t="str">
        <f t="shared" si="39"/>
        <v/>
      </c>
      <c r="CU39" s="109" t="str">
        <f t="shared" si="40"/>
        <v/>
      </c>
      <c r="CV39" s="108"/>
      <c r="CW39" s="110" t="str">
        <f t="shared" si="41"/>
        <v/>
      </c>
      <c r="CX39" s="109" t="str">
        <f t="shared" si="42"/>
        <v/>
      </c>
      <c r="CY39" s="108"/>
      <c r="CZ39" s="110" t="str">
        <f t="shared" si="43"/>
        <v/>
      </c>
      <c r="DA39" s="109" t="str">
        <f t="shared" si="44"/>
        <v/>
      </c>
      <c r="DB39" s="108"/>
      <c r="DC39" s="110" t="str">
        <f t="shared" si="45"/>
        <v/>
      </c>
      <c r="DD39" s="109" t="str">
        <f t="shared" si="46"/>
        <v/>
      </c>
      <c r="DE39" s="108"/>
      <c r="DF39" s="110" t="str">
        <f t="shared" si="47"/>
        <v/>
      </c>
      <c r="DG39" s="109" t="str">
        <f t="shared" si="48"/>
        <v/>
      </c>
      <c r="DH39" s="108"/>
      <c r="DI39" s="110" t="str">
        <f t="shared" si="49"/>
        <v/>
      </c>
      <c r="DJ39" s="109" t="str">
        <f t="shared" si="50"/>
        <v/>
      </c>
      <c r="DK39" s="108"/>
      <c r="DL39" s="110" t="str">
        <f t="shared" si="51"/>
        <v/>
      </c>
      <c r="DM39" s="109" t="str">
        <f t="shared" si="52"/>
        <v/>
      </c>
      <c r="DN39" s="108"/>
      <c r="DO39" s="110" t="str">
        <f t="shared" si="53"/>
        <v/>
      </c>
      <c r="DP39" s="109" t="str">
        <f t="shared" si="54"/>
        <v/>
      </c>
      <c r="DQ39" s="108"/>
      <c r="DR39" s="110" t="str">
        <f t="shared" si="55"/>
        <v/>
      </c>
      <c r="DS39" s="109" t="str">
        <f t="shared" si="56"/>
        <v/>
      </c>
      <c r="DT39" s="108"/>
      <c r="DU39" s="110" t="str">
        <f t="shared" si="57"/>
        <v/>
      </c>
      <c r="DV39" s="109" t="str">
        <f t="shared" si="58"/>
        <v/>
      </c>
      <c r="DW39" s="108"/>
      <c r="DX39" s="110" t="str">
        <f t="shared" si="59"/>
        <v/>
      </c>
      <c r="DY39" s="109" t="str">
        <f t="shared" si="60"/>
        <v/>
      </c>
      <c r="DZ39" s="108"/>
      <c r="EA39" s="110" t="str">
        <f t="shared" si="61"/>
        <v/>
      </c>
      <c r="EB39" s="109" t="str">
        <f t="shared" si="62"/>
        <v/>
      </c>
      <c r="EC39" s="108"/>
      <c r="ED39" s="110" t="str">
        <f t="shared" si="63"/>
        <v/>
      </c>
      <c r="EE39" s="109" t="str">
        <f t="shared" si="64"/>
        <v/>
      </c>
      <c r="EF39" s="108"/>
      <c r="EG39" s="109" t="str">
        <f t="shared" si="65"/>
        <v/>
      </c>
      <c r="EH39" s="109" t="str">
        <f t="shared" si="65"/>
        <v/>
      </c>
      <c r="EI39" s="438"/>
      <c r="EJ39" s="110" t="str">
        <f t="shared" si="66"/>
        <v/>
      </c>
      <c r="EK39" s="109" t="str">
        <f t="shared" si="67"/>
        <v/>
      </c>
      <c r="EL39" s="260"/>
      <c r="EM39" s="110" t="str">
        <f t="shared" si="68"/>
        <v/>
      </c>
      <c r="EN39" s="109" t="str">
        <f t="shared" si="69"/>
        <v/>
      </c>
      <c r="EO39" s="260"/>
      <c r="EP39" s="110" t="str">
        <f t="shared" si="70"/>
        <v/>
      </c>
      <c r="EQ39" s="109" t="str">
        <f t="shared" si="71"/>
        <v/>
      </c>
      <c r="ER39" s="438"/>
      <c r="ES39" s="110" t="str">
        <f t="shared" si="72"/>
        <v/>
      </c>
      <c r="ET39" s="109" t="str">
        <f t="shared" si="73"/>
        <v/>
      </c>
      <c r="EU39" s="438"/>
      <c r="EV39" s="110" t="str">
        <f t="shared" si="74"/>
        <v/>
      </c>
      <c r="EW39" s="109" t="str">
        <f t="shared" si="75"/>
        <v/>
      </c>
      <c r="EX39" s="439"/>
      <c r="EY39" s="110" t="str">
        <f t="shared" si="76"/>
        <v/>
      </c>
      <c r="EZ39" s="109" t="str">
        <f t="shared" si="77"/>
        <v>→</v>
      </c>
      <c r="FA39" s="764">
        <v>2400</v>
      </c>
      <c r="FB39" s="110" t="str">
        <f t="shared" si="78"/>
        <v/>
      </c>
      <c r="FC39" s="109" t="str">
        <f t="shared" si="79"/>
        <v/>
      </c>
      <c r="FD39" s="764">
        <v>9000</v>
      </c>
      <c r="FE39" s="110" t="str">
        <f t="shared" si="80"/>
        <v/>
      </c>
      <c r="FF39" s="109" t="str">
        <f t="shared" si="81"/>
        <v/>
      </c>
      <c r="FG39" s="764">
        <v>600</v>
      </c>
      <c r="FH39" s="110" t="str">
        <f t="shared" si="82"/>
        <v/>
      </c>
      <c r="FI39" s="109" t="str">
        <f t="shared" si="83"/>
        <v/>
      </c>
      <c r="FJ39" s="108"/>
      <c r="FK39" s="110" t="str">
        <f t="shared" si="84"/>
        <v>⇒</v>
      </c>
      <c r="FL39" s="109" t="str">
        <f t="shared" si="85"/>
        <v/>
      </c>
      <c r="FM39" s="438"/>
      <c r="FN39" s="110" t="str">
        <f t="shared" si="86"/>
        <v/>
      </c>
      <c r="FO39" s="109" t="str">
        <f t="shared" si="87"/>
        <v/>
      </c>
      <c r="FP39" s="108"/>
      <c r="FQ39" s="110" t="str">
        <f t="shared" si="88"/>
        <v/>
      </c>
      <c r="FR39" s="109" t="str">
        <f t="shared" si="89"/>
        <v/>
      </c>
      <c r="FS39" s="108"/>
      <c r="FT39" s="110" t="str">
        <f t="shared" si="90"/>
        <v/>
      </c>
      <c r="FU39" s="109" t="str">
        <f t="shared" si="91"/>
        <v/>
      </c>
      <c r="FV39" s="108"/>
      <c r="FW39" s="110" t="str">
        <f t="shared" si="92"/>
        <v/>
      </c>
      <c r="FX39" s="109" t="str">
        <f t="shared" si="93"/>
        <v/>
      </c>
      <c r="FY39" s="108"/>
      <c r="FZ39" s="110" t="str">
        <f t="shared" si="94"/>
        <v/>
      </c>
      <c r="GA39" s="109" t="str">
        <f t="shared" si="95"/>
        <v/>
      </c>
      <c r="GB39" s="108"/>
      <c r="GC39" s="110" t="str">
        <f t="shared" si="96"/>
        <v/>
      </c>
      <c r="GD39" s="109" t="str">
        <f t="shared" si="97"/>
        <v/>
      </c>
      <c r="GE39" s="108"/>
      <c r="GF39" s="110" t="str">
        <f t="shared" si="98"/>
        <v/>
      </c>
      <c r="GG39" s="109" t="str">
        <f t="shared" si="99"/>
        <v/>
      </c>
      <c r="GH39" s="108"/>
      <c r="GI39" s="110" t="str">
        <f t="shared" si="100"/>
        <v/>
      </c>
      <c r="GJ39" s="109" t="str">
        <f t="shared" si="101"/>
        <v/>
      </c>
      <c r="GK39" s="108"/>
      <c r="GL39" s="110" t="str">
        <f t="shared" si="102"/>
        <v/>
      </c>
      <c r="GM39" s="109" t="str">
        <f t="shared" si="103"/>
        <v/>
      </c>
      <c r="GN39" s="108"/>
      <c r="GO39" s="110" t="str">
        <f t="shared" si="104"/>
        <v/>
      </c>
      <c r="GP39" s="109" t="str">
        <f t="shared" si="105"/>
        <v/>
      </c>
      <c r="GQ39" s="108"/>
      <c r="GR39" s="110" t="str">
        <f t="shared" si="106"/>
        <v/>
      </c>
      <c r="GS39" s="109" t="str">
        <f t="shared" si="107"/>
        <v/>
      </c>
      <c r="GT39" s="108"/>
      <c r="GU39" s="110" t="str">
        <f t="shared" si="108"/>
        <v/>
      </c>
      <c r="GV39" s="109" t="str">
        <f t="shared" si="109"/>
        <v/>
      </c>
      <c r="GW39" s="108"/>
      <c r="GX39" s="110" t="str">
        <f t="shared" si="110"/>
        <v/>
      </c>
      <c r="GY39" s="109" t="str">
        <f t="shared" si="111"/>
        <v/>
      </c>
      <c r="GZ39" s="108"/>
      <c r="HA39" s="110" t="str">
        <f t="shared" si="112"/>
        <v/>
      </c>
      <c r="HB39" s="109" t="str">
        <f t="shared" si="113"/>
        <v/>
      </c>
      <c r="HC39" s="108"/>
      <c r="HD39" s="110" t="str">
        <f t="shared" si="114"/>
        <v/>
      </c>
      <c r="HE39" s="109" t="str">
        <f t="shared" si="115"/>
        <v/>
      </c>
      <c r="HF39" s="108"/>
      <c r="HG39" s="110" t="str">
        <f t="shared" si="116"/>
        <v/>
      </c>
      <c r="HH39" s="109" t="str">
        <f t="shared" si="117"/>
        <v/>
      </c>
      <c r="HI39" s="108"/>
      <c r="HJ39" s="110" t="str">
        <f t="shared" si="118"/>
        <v/>
      </c>
      <c r="HK39" s="109" t="str">
        <f t="shared" si="119"/>
        <v/>
      </c>
      <c r="HL39" s="108"/>
      <c r="HM39" s="110" t="str">
        <f t="shared" si="120"/>
        <v/>
      </c>
      <c r="HN39" s="109" t="str">
        <f t="shared" si="121"/>
        <v/>
      </c>
      <c r="HO39" s="108"/>
      <c r="HP39" s="110" t="str">
        <f t="shared" si="122"/>
        <v/>
      </c>
      <c r="HQ39" s="109" t="str">
        <f t="shared" si="123"/>
        <v/>
      </c>
      <c r="HR39" s="108"/>
      <c r="HS39" s="110" t="str">
        <f t="shared" si="124"/>
        <v/>
      </c>
      <c r="HT39" s="109" t="str">
        <f t="shared" si="125"/>
        <v/>
      </c>
      <c r="HU39" s="108"/>
      <c r="HV39" s="109" t="str">
        <f t="shared" si="126"/>
        <v/>
      </c>
      <c r="HW39" s="109" t="str">
        <f t="shared" si="127"/>
        <v/>
      </c>
      <c r="HX39" s="438"/>
      <c r="HY39" s="110" t="str">
        <f t="shared" si="128"/>
        <v/>
      </c>
      <c r="HZ39" s="109" t="str">
        <f t="shared" si="129"/>
        <v/>
      </c>
      <c r="IA39" s="260"/>
      <c r="IB39" s="110" t="str">
        <f t="shared" si="130"/>
        <v/>
      </c>
      <c r="IC39" s="109" t="str">
        <f t="shared" si="131"/>
        <v/>
      </c>
      <c r="ID39" s="260"/>
      <c r="IE39" s="110" t="str">
        <f t="shared" si="132"/>
        <v/>
      </c>
      <c r="IF39" s="109" t="str">
        <f t="shared" si="133"/>
        <v/>
      </c>
      <c r="IG39" s="438"/>
      <c r="IH39" s="110" t="str">
        <f t="shared" si="134"/>
        <v/>
      </c>
      <c r="II39" s="109" t="str">
        <f t="shared" si="135"/>
        <v/>
      </c>
      <c r="IJ39" s="438"/>
      <c r="IK39" s="110" t="str">
        <f t="shared" si="136"/>
        <v/>
      </c>
      <c r="IL39" s="109" t="str">
        <f t="shared" si="137"/>
        <v/>
      </c>
      <c r="IM39" s="439"/>
      <c r="IN39" s="110" t="str">
        <f t="shared" si="138"/>
        <v/>
      </c>
      <c r="IO39" s="109" t="str">
        <f t="shared" si="139"/>
        <v/>
      </c>
      <c r="IP39" s="108"/>
      <c r="IQ39" s="110" t="str">
        <f t="shared" si="140"/>
        <v/>
      </c>
      <c r="IR39" s="109" t="str">
        <f t="shared" si="141"/>
        <v/>
      </c>
      <c r="IS39" s="108"/>
      <c r="IT39" s="110" t="str">
        <f t="shared" si="142"/>
        <v/>
      </c>
      <c r="IU39" s="109" t="str">
        <f t="shared" si="143"/>
        <v/>
      </c>
      <c r="IV39" s="108"/>
      <c r="IW39" s="110" t="str">
        <f t="shared" si="144"/>
        <v/>
      </c>
      <c r="IX39" s="109" t="str">
        <f t="shared" si="145"/>
        <v/>
      </c>
      <c r="IY39" s="108"/>
      <c r="IZ39" s="110" t="str">
        <f t="shared" si="146"/>
        <v/>
      </c>
      <c r="JA39" s="109" t="str">
        <f t="shared" si="147"/>
        <v/>
      </c>
      <c r="JB39" s="438"/>
      <c r="JC39" s="110" t="str">
        <f t="shared" si="148"/>
        <v/>
      </c>
      <c r="JD39" s="109" t="str">
        <f t="shared" si="149"/>
        <v/>
      </c>
      <c r="JE39" s="108"/>
      <c r="JF39" s="110" t="str">
        <f t="shared" si="150"/>
        <v/>
      </c>
      <c r="JG39" s="109" t="str">
        <f t="shared" si="151"/>
        <v/>
      </c>
      <c r="JH39" s="108"/>
      <c r="JI39" s="110" t="str">
        <f t="shared" si="152"/>
        <v/>
      </c>
      <c r="JJ39" s="109" t="str">
        <f t="shared" si="153"/>
        <v/>
      </c>
      <c r="JK39" s="108"/>
      <c r="JL39" s="110" t="str">
        <f t="shared" si="154"/>
        <v/>
      </c>
      <c r="JM39" s="109" t="str">
        <f t="shared" si="155"/>
        <v/>
      </c>
      <c r="JN39" s="108"/>
      <c r="JO39" s="110" t="str">
        <f t="shared" si="156"/>
        <v/>
      </c>
      <c r="JP39" s="109" t="str">
        <f t="shared" si="157"/>
        <v/>
      </c>
      <c r="JQ39" s="108"/>
      <c r="JR39" s="110" t="str">
        <f t="shared" si="158"/>
        <v/>
      </c>
      <c r="JS39" s="109" t="str">
        <f t="shared" si="159"/>
        <v/>
      </c>
      <c r="JT39" s="108"/>
      <c r="JU39" s="110" t="str">
        <f t="shared" si="160"/>
        <v/>
      </c>
      <c r="JV39" s="109" t="str">
        <f t="shared" si="161"/>
        <v/>
      </c>
      <c r="JW39" s="108"/>
      <c r="JX39" s="110" t="str">
        <f t="shared" si="162"/>
        <v/>
      </c>
      <c r="JY39" s="109" t="str">
        <f t="shared" si="163"/>
        <v/>
      </c>
      <c r="JZ39" s="108"/>
      <c r="KA39" s="110" t="str">
        <f t="shared" si="164"/>
        <v/>
      </c>
      <c r="KB39" s="109" t="str">
        <f t="shared" si="165"/>
        <v/>
      </c>
      <c r="KC39" s="108"/>
      <c r="KD39" s="110" t="str">
        <f t="shared" si="166"/>
        <v/>
      </c>
      <c r="KE39" s="109" t="str">
        <f t="shared" si="167"/>
        <v/>
      </c>
      <c r="KF39" s="108"/>
      <c r="KG39" s="110" t="str">
        <f t="shared" si="168"/>
        <v/>
      </c>
      <c r="KH39" s="109" t="str">
        <f t="shared" si="169"/>
        <v/>
      </c>
      <c r="KI39" s="108"/>
      <c r="KJ39" s="110" t="str">
        <f t="shared" si="170"/>
        <v/>
      </c>
      <c r="KK39" s="109" t="str">
        <f t="shared" si="171"/>
        <v/>
      </c>
      <c r="KL39" s="108"/>
      <c r="KM39" s="110" t="str">
        <f t="shared" si="172"/>
        <v/>
      </c>
      <c r="KN39" s="109" t="str">
        <f t="shared" si="173"/>
        <v/>
      </c>
      <c r="KO39" s="108"/>
      <c r="KP39" s="110" t="str">
        <f t="shared" si="174"/>
        <v/>
      </c>
      <c r="KQ39" s="109" t="str">
        <f t="shared" si="175"/>
        <v/>
      </c>
      <c r="KR39" s="108"/>
      <c r="KS39" s="110" t="str">
        <f t="shared" si="176"/>
        <v/>
      </c>
      <c r="KT39" s="109" t="str">
        <f t="shared" si="177"/>
        <v/>
      </c>
      <c r="KU39" s="108"/>
      <c r="KV39" s="110" t="str">
        <f t="shared" si="178"/>
        <v/>
      </c>
      <c r="KW39" s="109" t="str">
        <f t="shared" si="179"/>
        <v/>
      </c>
      <c r="KX39" s="108"/>
      <c r="KY39" s="110" t="str">
        <f t="shared" si="180"/>
        <v/>
      </c>
      <c r="KZ39" s="109" t="str">
        <f t="shared" si="181"/>
        <v/>
      </c>
      <c r="LA39" s="108"/>
      <c r="LB39" s="110" t="str">
        <f t="shared" si="182"/>
        <v/>
      </c>
      <c r="LC39" s="109" t="str">
        <f t="shared" si="183"/>
        <v/>
      </c>
      <c r="LD39" s="108"/>
      <c r="LE39" s="110" t="str">
        <f t="shared" si="184"/>
        <v/>
      </c>
      <c r="LF39" s="109" t="str">
        <f t="shared" si="185"/>
        <v/>
      </c>
      <c r="LG39" s="108"/>
      <c r="LH39" s="110" t="str">
        <f t="shared" si="186"/>
        <v/>
      </c>
      <c r="LI39" s="109" t="str">
        <f t="shared" si="187"/>
        <v/>
      </c>
      <c r="LJ39" s="108"/>
      <c r="LK39" s="109" t="str">
        <f t="shared" si="188"/>
        <v/>
      </c>
    </row>
    <row r="40" spans="1:323" ht="21.65" hidden="1" customHeight="1" x14ac:dyDescent="0.2">
      <c r="A40" s="120"/>
      <c r="B40" s="150">
        <f>IFERROR(VLOOKUP($D40,[1]受注ﾌｧｲﾙ!$A$3:$BZ$1314,5,FALSE),"-")</f>
        <v>46111.599409722221</v>
      </c>
      <c r="C40" s="541">
        <f>IFERROR(VLOOKUP($D40,[1]受注ﾌｧｲﾙ!$A$3:$BZ$1314,6,FALSE),"-")</f>
        <v>0</v>
      </c>
      <c r="D40" s="3" t="s">
        <v>842</v>
      </c>
      <c r="E40" s="39">
        <f>IFERROR(VLOOKUP($D40,[1]受注ﾌｧｲﾙ!$A$3:$BZ$1314,17,FALSE),"-")</f>
        <v>6710</v>
      </c>
      <c r="F40" s="5" t="str">
        <f>IFERROR(VLOOKUP($D40,[1]受注ﾌｧｲﾙ!$A$3:$BZ$1314,18,FALSE),"-")</f>
        <v>50080-AY0B- 870X200</v>
      </c>
      <c r="G40" s="5" t="str">
        <f>IFERROR(VLOOKUP($D40,[1]受注ﾌｧｲﾙ!$A$3:$BZ$1314,19,FALSE),"-")</f>
        <v>FA</v>
      </c>
      <c r="H40" s="5" t="str">
        <f>IFERROR(VLOOKUP($D40,[1]受注ﾌｧｲﾙ!$A$3:$BZ$1314,20,FALSE),"-")</f>
        <v>GA1</v>
      </c>
      <c r="I40" s="5" t="str">
        <f>IFERROR(VLOOKUP($D40,[1]受注ﾌｧｲﾙ!$A$3:$BZ$1314,21,FALSE),"-")</f>
        <v>C</v>
      </c>
      <c r="J40" s="15">
        <f>IFERROR(VLOOKUP($D40,[1]受注ﾌｧｲﾙ!$A$3:$BZ$1314,22,FALSE),"-")</f>
        <v>10800</v>
      </c>
      <c r="K40" s="5" t="str">
        <f>IFERROR(VLOOKUP($D40,[1]受注ﾌｧｲﾙ!$A$3:$BZ$1314,8,FALSE),"-")</f>
        <v>0R040-8Y0B- 870X200
0R040-8Y0B- 870X200</v>
      </c>
      <c r="L40" s="5" t="str">
        <f>IFERROR(VLOOKUP($D40,[1]受注ﾌｧｲﾙ!$A$3:$BZ$1314,9,FALSE),"-")</f>
        <v>FA
FA</v>
      </c>
      <c r="M40" s="5" t="str">
        <f>IFERROR(VLOOKUP($D40,[1]受注ﾌｧｲﾙ!$A$3:$BZ$1314,10,FALSE),"-")</f>
        <v>GA1
GA1</v>
      </c>
      <c r="N40" s="5" t="str">
        <f>IFERROR(VLOOKUP($D40,[1]受注ﾌｧｲﾙ!$A$3:$BZ$1314,11,FALSE),"-")</f>
        <v>H
Q</v>
      </c>
      <c r="O40" s="15" t="str">
        <f>IFERROR(VLOOKUP($D40,[1]受注ﾌｧｲﾙ!$A$3:$BZ$1314,13,FALSE),"-")</f>
        <v>10800
10800</v>
      </c>
      <c r="P40" s="5">
        <f>IFERROR(VLOOKUP($D40,[1]受注ﾌｧｲﾙ!$A$3:$BZ$1314,15,FALSE),"-")</f>
        <v>0</v>
      </c>
      <c r="Q40" s="40">
        <f>IFERROR((VLOOKUP($D40,[1]受注ﾌｧｲﾙ!$A$3:$BZ$1314,16,FALSE)*J40),"-")</f>
        <v>10800</v>
      </c>
      <c r="R40" s="557" t="str">
        <f>IFERROR(VLOOKUP(D40,#REF!,107,FALSE),"-")</f>
        <v>-</v>
      </c>
      <c r="S40" s="5" t="str">
        <f>IFERROR(VLOOKUP($D40,[1]受注ﾌｧｲﾙ!$A$3:$BZ$1314,26,FALSE),"-")</f>
        <v>SEC</v>
      </c>
      <c r="T40" s="86" t="str">
        <f>IFERROR(VLOOKUP($D40,[1]受注ﾌｧｲﾙ!$A$3:$BZ$1314,23,FALSE),"-")</f>
        <v>滋賀</v>
      </c>
      <c r="U40" s="4"/>
      <c r="V40" s="5">
        <f t="shared" si="0"/>
        <v>4</v>
      </c>
      <c r="W40" s="4">
        <f>IFERROR(VLOOKUP($D40,[1]受注ﾌｧｲﾙ!$A$3:$BZ$1314,25,FALSE),"-")</f>
        <v>46115</v>
      </c>
      <c r="X40" s="4">
        <f>IFERROR(VLOOKUP($D40,[1]受注ﾌｧｲﾙ!$A$3:$BZ$1314,32,FALSE),"-")</f>
        <v>46122</v>
      </c>
      <c r="Y40" s="4">
        <f>IFERROR(VLOOKUP($D40,[1]受注ﾌｧｲﾙ!$A$3:$BZ$1314,33,FALSE),"-")</f>
        <v>46122</v>
      </c>
      <c r="Z40" s="4">
        <f t="shared" si="1"/>
        <v>46115</v>
      </c>
      <c r="AA40" s="57" t="str">
        <f>IFERROR(VLOOKUP(D40,#REF!,2,FALSE),"-")</f>
        <v>-</v>
      </c>
      <c r="AB40" s="58">
        <f t="shared" si="2"/>
        <v>10800</v>
      </c>
      <c r="AC40" s="821">
        <f t="shared" si="3"/>
        <v>10800</v>
      </c>
      <c r="AD40" s="410" t="str">
        <f>IFERROR(VLOOKUP($D40,[1]受注ﾌｧｲﾙ!$A$3:$BZ$1314,27,FALSE),"-")&amp;"　"&amp;IFERROR(VLOOKUP($D40,[1]受注ﾌｧｲﾙ!$A$3:$BZ$1314,28,FALSE),"-")&amp;"　"&amp;IFERROR(VLOOKUP($D40,[1]受注ﾌｧｲﾙ!$A$3:$BZ$1314,29,FALSE),"-")</f>
        <v>　　検査前入庫依頼</v>
      </c>
      <c r="AE40" s="3"/>
      <c r="AF40" s="31" t="str">
        <f>IFERROR(VLOOKUP($D40,[2]加工日報SEC!$A$5:$DZ$1089,94,FALSE),"-")</f>
        <v>完</v>
      </c>
      <c r="AG40" s="38" t="str">
        <f>IFERROR(VLOOKUP($D40,[1]受注ﾌｧｲﾙ!$A$3:$BZ$1314,2,FALSE),"-")</f>
        <v>通常入力</v>
      </c>
      <c r="AH40" s="38" t="str">
        <f>IFERROR(VLOOKUP($D40,[1]受注ﾌｧｲﾙ!$A$3:$BZ$1314,3,FALSE),"-")</f>
        <v>後加工</v>
      </c>
      <c r="AI40" s="43" t="str">
        <f>IFERROR(VLOOKUP($D40,[1]受注ﾌｧｲﾙ!$A$3:$BZ$1314,31,FALSE),"-")</f>
        <v>屋根</v>
      </c>
      <c r="AJ40" s="43" t="str">
        <f>IFERROR(VLOOKUP($D40,[1]受注ﾌｧｲﾙ!$A$3:$BZ$1314,12,FALSE),"-")</f>
        <v xml:space="preserve"> </v>
      </c>
      <c r="AK40" s="228" t="str">
        <f>IFERROR(VLOOKUP($D40,[1]受注ﾌｧｲﾙ!$A$3:$BZ$1314,24,FALSE),"-")</f>
        <v>SEC</v>
      </c>
      <c r="AL40" s="3"/>
      <c r="AM40" s="3"/>
      <c r="AN40" s="3"/>
      <c r="AO40" s="3"/>
      <c r="AP40" s="3"/>
      <c r="AQ40" s="43" t="s">
        <v>522</v>
      </c>
      <c r="AR40" s="521"/>
      <c r="AS40" s="109" t="str">
        <f t="shared" si="4"/>
        <v/>
      </c>
      <c r="AT40" s="438"/>
      <c r="AU40" s="110" t="str">
        <f t="shared" si="5"/>
        <v/>
      </c>
      <c r="AV40" s="109" t="str">
        <f t="shared" si="6"/>
        <v/>
      </c>
      <c r="AW40" s="260"/>
      <c r="AX40" s="110" t="str">
        <f t="shared" si="7"/>
        <v/>
      </c>
      <c r="AY40" s="109" t="str">
        <f t="shared" si="8"/>
        <v/>
      </c>
      <c r="AZ40" s="260"/>
      <c r="BA40" s="110" t="str">
        <f t="shared" si="9"/>
        <v/>
      </c>
      <c r="BB40" s="109" t="str">
        <f t="shared" si="10"/>
        <v/>
      </c>
      <c r="BC40" s="438"/>
      <c r="BD40" s="110" t="str">
        <f t="shared" si="11"/>
        <v/>
      </c>
      <c r="BE40" s="109" t="str">
        <f t="shared" si="12"/>
        <v/>
      </c>
      <c r="BF40" s="438"/>
      <c r="BG40" s="110" t="str">
        <f t="shared" si="13"/>
        <v/>
      </c>
      <c r="BH40" s="109" t="str">
        <f t="shared" si="14"/>
        <v/>
      </c>
      <c r="BI40" s="439"/>
      <c r="BJ40" s="110" t="str">
        <f t="shared" si="15"/>
        <v/>
      </c>
      <c r="BK40" s="109" t="str">
        <f t="shared" si="16"/>
        <v/>
      </c>
      <c r="BL40" s="108"/>
      <c r="BM40" s="110" t="str">
        <f t="shared" si="17"/>
        <v/>
      </c>
      <c r="BN40" s="109" t="str">
        <f t="shared" si="18"/>
        <v/>
      </c>
      <c r="BO40" s="108"/>
      <c r="BP40" s="110" t="str">
        <f t="shared" si="19"/>
        <v/>
      </c>
      <c r="BQ40" s="109" t="str">
        <f t="shared" si="20"/>
        <v/>
      </c>
      <c r="BR40" s="108"/>
      <c r="BS40" s="110" t="str">
        <f t="shared" si="21"/>
        <v/>
      </c>
      <c r="BT40" s="109" t="str">
        <f t="shared" si="22"/>
        <v/>
      </c>
      <c r="BU40" s="108"/>
      <c r="BV40" s="110" t="str">
        <f t="shared" si="23"/>
        <v/>
      </c>
      <c r="BW40" s="109" t="str">
        <f t="shared" si="24"/>
        <v/>
      </c>
      <c r="BX40" s="438"/>
      <c r="BY40" s="110" t="str">
        <f t="shared" si="25"/>
        <v/>
      </c>
      <c r="BZ40" s="109" t="str">
        <f t="shared" si="26"/>
        <v/>
      </c>
      <c r="CA40" s="108"/>
      <c r="CB40" s="110" t="str">
        <f t="shared" si="27"/>
        <v/>
      </c>
      <c r="CC40" s="109" t="str">
        <f t="shared" si="28"/>
        <v/>
      </c>
      <c r="CD40" s="108"/>
      <c r="CE40" s="110" t="str">
        <f t="shared" si="29"/>
        <v/>
      </c>
      <c r="CF40" s="109" t="str">
        <f t="shared" si="30"/>
        <v/>
      </c>
      <c r="CG40" s="108"/>
      <c r="CH40" s="110" t="str">
        <f t="shared" si="31"/>
        <v/>
      </c>
      <c r="CI40" s="109" t="str">
        <f t="shared" si="32"/>
        <v/>
      </c>
      <c r="CJ40" s="108"/>
      <c r="CK40" s="110" t="str">
        <f t="shared" si="33"/>
        <v/>
      </c>
      <c r="CL40" s="109" t="str">
        <f t="shared" si="34"/>
        <v/>
      </c>
      <c r="CM40" s="108"/>
      <c r="CN40" s="110" t="str">
        <f t="shared" si="35"/>
        <v/>
      </c>
      <c r="CO40" s="109" t="str">
        <f t="shared" si="36"/>
        <v/>
      </c>
      <c r="CP40" s="108"/>
      <c r="CQ40" s="110" t="str">
        <f t="shared" si="37"/>
        <v/>
      </c>
      <c r="CR40" s="109" t="str">
        <f t="shared" si="38"/>
        <v/>
      </c>
      <c r="CS40" s="108"/>
      <c r="CT40" s="110" t="str">
        <f t="shared" si="39"/>
        <v/>
      </c>
      <c r="CU40" s="109" t="str">
        <f t="shared" si="40"/>
        <v/>
      </c>
      <c r="CV40" s="108"/>
      <c r="CW40" s="110" t="str">
        <f t="shared" si="41"/>
        <v/>
      </c>
      <c r="CX40" s="109" t="str">
        <f t="shared" si="42"/>
        <v/>
      </c>
      <c r="CY40" s="108"/>
      <c r="CZ40" s="110" t="str">
        <f t="shared" si="43"/>
        <v/>
      </c>
      <c r="DA40" s="109" t="str">
        <f t="shared" si="44"/>
        <v/>
      </c>
      <c r="DB40" s="108"/>
      <c r="DC40" s="110" t="str">
        <f t="shared" si="45"/>
        <v/>
      </c>
      <c r="DD40" s="109" t="str">
        <f t="shared" si="46"/>
        <v/>
      </c>
      <c r="DE40" s="108"/>
      <c r="DF40" s="110" t="str">
        <f t="shared" si="47"/>
        <v/>
      </c>
      <c r="DG40" s="109" t="str">
        <f t="shared" si="48"/>
        <v/>
      </c>
      <c r="DH40" s="108"/>
      <c r="DI40" s="110" t="str">
        <f t="shared" si="49"/>
        <v/>
      </c>
      <c r="DJ40" s="109" t="str">
        <f t="shared" si="50"/>
        <v/>
      </c>
      <c r="DK40" s="108"/>
      <c r="DL40" s="110" t="str">
        <f t="shared" si="51"/>
        <v/>
      </c>
      <c r="DM40" s="109" t="str">
        <f t="shared" si="52"/>
        <v/>
      </c>
      <c r="DN40" s="108"/>
      <c r="DO40" s="110" t="str">
        <f t="shared" si="53"/>
        <v/>
      </c>
      <c r="DP40" s="109" t="str">
        <f t="shared" si="54"/>
        <v/>
      </c>
      <c r="DQ40" s="108"/>
      <c r="DR40" s="110" t="str">
        <f t="shared" si="55"/>
        <v/>
      </c>
      <c r="DS40" s="109" t="str">
        <f t="shared" si="56"/>
        <v/>
      </c>
      <c r="DT40" s="108"/>
      <c r="DU40" s="110" t="str">
        <f t="shared" si="57"/>
        <v/>
      </c>
      <c r="DV40" s="109" t="str">
        <f t="shared" si="58"/>
        <v/>
      </c>
      <c r="DW40" s="108"/>
      <c r="DX40" s="110" t="str">
        <f t="shared" si="59"/>
        <v/>
      </c>
      <c r="DY40" s="109" t="str">
        <f t="shared" si="60"/>
        <v/>
      </c>
      <c r="DZ40" s="108"/>
      <c r="EA40" s="110" t="str">
        <f t="shared" si="61"/>
        <v/>
      </c>
      <c r="EB40" s="109" t="str">
        <f t="shared" si="62"/>
        <v/>
      </c>
      <c r="EC40" s="108"/>
      <c r="ED40" s="110" t="str">
        <f t="shared" si="63"/>
        <v/>
      </c>
      <c r="EE40" s="109" t="str">
        <f t="shared" si="64"/>
        <v/>
      </c>
      <c r="EF40" s="108"/>
      <c r="EG40" s="109" t="str">
        <f t="shared" si="65"/>
        <v/>
      </c>
      <c r="EH40" s="109" t="str">
        <f t="shared" si="65"/>
        <v/>
      </c>
      <c r="EI40" s="438"/>
      <c r="EJ40" s="110" t="str">
        <f t="shared" si="66"/>
        <v/>
      </c>
      <c r="EK40" s="109" t="str">
        <f t="shared" si="67"/>
        <v/>
      </c>
      <c r="EL40" s="260"/>
      <c r="EM40" s="110" t="str">
        <f t="shared" si="68"/>
        <v/>
      </c>
      <c r="EN40" s="109" t="str">
        <f t="shared" si="69"/>
        <v>→</v>
      </c>
      <c r="EO40" s="764">
        <f>3000+200</f>
        <v>3200</v>
      </c>
      <c r="EP40" s="110" t="str">
        <f t="shared" si="70"/>
        <v/>
      </c>
      <c r="EQ40" s="109" t="str">
        <f t="shared" si="71"/>
        <v/>
      </c>
      <c r="ER40" s="438"/>
      <c r="ES40" s="110" t="str">
        <f t="shared" si="72"/>
        <v/>
      </c>
      <c r="ET40" s="109" t="str">
        <f t="shared" si="73"/>
        <v/>
      </c>
      <c r="EU40" s="438"/>
      <c r="EV40" s="110" t="str">
        <f t="shared" si="74"/>
        <v/>
      </c>
      <c r="EW40" s="109" t="str">
        <f t="shared" si="75"/>
        <v/>
      </c>
      <c r="EX40" s="439"/>
      <c r="EY40" s="110" t="str">
        <f t="shared" si="76"/>
        <v/>
      </c>
      <c r="EZ40" s="109" t="str">
        <f t="shared" si="77"/>
        <v/>
      </c>
      <c r="FA40" s="764">
        <f>7800-200</f>
        <v>7600</v>
      </c>
      <c r="FB40" s="110" t="str">
        <f t="shared" si="78"/>
        <v/>
      </c>
      <c r="FC40" s="109" t="str">
        <f t="shared" si="79"/>
        <v/>
      </c>
      <c r="FD40" s="108"/>
      <c r="FE40" s="110" t="str">
        <f t="shared" si="80"/>
        <v/>
      </c>
      <c r="FF40" s="109" t="str">
        <f t="shared" si="81"/>
        <v/>
      </c>
      <c r="FG40" s="108"/>
      <c r="FH40" s="110" t="str">
        <f t="shared" si="82"/>
        <v/>
      </c>
      <c r="FI40" s="109" t="str">
        <f t="shared" si="83"/>
        <v/>
      </c>
      <c r="FJ40" s="108"/>
      <c r="FK40" s="110" t="str">
        <f t="shared" si="84"/>
        <v>⇒</v>
      </c>
      <c r="FL40" s="109" t="str">
        <f t="shared" si="85"/>
        <v/>
      </c>
      <c r="FM40" s="438"/>
      <c r="FN40" s="110" t="str">
        <f t="shared" si="86"/>
        <v/>
      </c>
      <c r="FO40" s="109" t="str">
        <f t="shared" si="87"/>
        <v/>
      </c>
      <c r="FP40" s="108"/>
      <c r="FQ40" s="110" t="str">
        <f t="shared" si="88"/>
        <v/>
      </c>
      <c r="FR40" s="109" t="str">
        <f t="shared" si="89"/>
        <v/>
      </c>
      <c r="FS40" s="108"/>
      <c r="FT40" s="110" t="str">
        <f t="shared" si="90"/>
        <v/>
      </c>
      <c r="FU40" s="109" t="str">
        <f t="shared" si="91"/>
        <v/>
      </c>
      <c r="FV40" s="108"/>
      <c r="FW40" s="110" t="str">
        <f t="shared" si="92"/>
        <v/>
      </c>
      <c r="FX40" s="109" t="str">
        <f t="shared" si="93"/>
        <v/>
      </c>
      <c r="FY40" s="108"/>
      <c r="FZ40" s="110" t="str">
        <f t="shared" si="94"/>
        <v/>
      </c>
      <c r="GA40" s="109" t="str">
        <f t="shared" si="95"/>
        <v/>
      </c>
      <c r="GB40" s="108"/>
      <c r="GC40" s="110" t="str">
        <f t="shared" si="96"/>
        <v/>
      </c>
      <c r="GD40" s="109" t="str">
        <f t="shared" si="97"/>
        <v/>
      </c>
      <c r="GE40" s="108"/>
      <c r="GF40" s="110" t="str">
        <f t="shared" si="98"/>
        <v/>
      </c>
      <c r="GG40" s="109" t="str">
        <f t="shared" si="99"/>
        <v/>
      </c>
      <c r="GH40" s="108"/>
      <c r="GI40" s="110" t="str">
        <f t="shared" si="100"/>
        <v/>
      </c>
      <c r="GJ40" s="109" t="str">
        <f t="shared" si="101"/>
        <v/>
      </c>
      <c r="GK40" s="108"/>
      <c r="GL40" s="110" t="str">
        <f t="shared" si="102"/>
        <v/>
      </c>
      <c r="GM40" s="109" t="str">
        <f t="shared" si="103"/>
        <v/>
      </c>
      <c r="GN40" s="108"/>
      <c r="GO40" s="110" t="str">
        <f t="shared" si="104"/>
        <v/>
      </c>
      <c r="GP40" s="109" t="str">
        <f t="shared" si="105"/>
        <v/>
      </c>
      <c r="GQ40" s="108"/>
      <c r="GR40" s="110" t="str">
        <f t="shared" si="106"/>
        <v/>
      </c>
      <c r="GS40" s="109" t="str">
        <f t="shared" si="107"/>
        <v/>
      </c>
      <c r="GT40" s="108"/>
      <c r="GU40" s="110" t="str">
        <f t="shared" si="108"/>
        <v/>
      </c>
      <c r="GV40" s="109" t="str">
        <f t="shared" si="109"/>
        <v/>
      </c>
      <c r="GW40" s="108"/>
      <c r="GX40" s="110" t="str">
        <f t="shared" si="110"/>
        <v/>
      </c>
      <c r="GY40" s="109" t="str">
        <f t="shared" si="111"/>
        <v/>
      </c>
      <c r="GZ40" s="108"/>
      <c r="HA40" s="110" t="str">
        <f t="shared" si="112"/>
        <v/>
      </c>
      <c r="HB40" s="109" t="str">
        <f t="shared" si="113"/>
        <v/>
      </c>
      <c r="HC40" s="108"/>
      <c r="HD40" s="110" t="str">
        <f t="shared" si="114"/>
        <v/>
      </c>
      <c r="HE40" s="109" t="str">
        <f t="shared" si="115"/>
        <v/>
      </c>
      <c r="HF40" s="108"/>
      <c r="HG40" s="110" t="str">
        <f t="shared" si="116"/>
        <v/>
      </c>
      <c r="HH40" s="109" t="str">
        <f t="shared" si="117"/>
        <v/>
      </c>
      <c r="HI40" s="108"/>
      <c r="HJ40" s="110" t="str">
        <f t="shared" si="118"/>
        <v/>
      </c>
      <c r="HK40" s="109" t="str">
        <f t="shared" si="119"/>
        <v/>
      </c>
      <c r="HL40" s="108"/>
      <c r="HM40" s="110" t="str">
        <f t="shared" si="120"/>
        <v/>
      </c>
      <c r="HN40" s="109" t="str">
        <f t="shared" si="121"/>
        <v/>
      </c>
      <c r="HO40" s="108"/>
      <c r="HP40" s="110" t="str">
        <f t="shared" si="122"/>
        <v/>
      </c>
      <c r="HQ40" s="109" t="str">
        <f t="shared" si="123"/>
        <v/>
      </c>
      <c r="HR40" s="108"/>
      <c r="HS40" s="110" t="str">
        <f t="shared" si="124"/>
        <v/>
      </c>
      <c r="HT40" s="109" t="str">
        <f t="shared" si="125"/>
        <v/>
      </c>
      <c r="HU40" s="108"/>
      <c r="HV40" s="109" t="str">
        <f t="shared" si="126"/>
        <v/>
      </c>
      <c r="HW40" s="109" t="str">
        <f t="shared" si="127"/>
        <v/>
      </c>
      <c r="HX40" s="438"/>
      <c r="HY40" s="110" t="str">
        <f t="shared" si="128"/>
        <v/>
      </c>
      <c r="HZ40" s="109" t="str">
        <f t="shared" si="129"/>
        <v/>
      </c>
      <c r="IA40" s="260"/>
      <c r="IB40" s="110" t="str">
        <f t="shared" si="130"/>
        <v/>
      </c>
      <c r="IC40" s="109" t="str">
        <f t="shared" si="131"/>
        <v/>
      </c>
      <c r="ID40" s="260"/>
      <c r="IE40" s="110" t="str">
        <f t="shared" si="132"/>
        <v/>
      </c>
      <c r="IF40" s="109" t="str">
        <f t="shared" si="133"/>
        <v/>
      </c>
      <c r="IG40" s="438"/>
      <c r="IH40" s="110" t="str">
        <f t="shared" si="134"/>
        <v/>
      </c>
      <c r="II40" s="109" t="str">
        <f t="shared" si="135"/>
        <v/>
      </c>
      <c r="IJ40" s="438"/>
      <c r="IK40" s="110" t="str">
        <f t="shared" si="136"/>
        <v/>
      </c>
      <c r="IL40" s="109" t="str">
        <f t="shared" si="137"/>
        <v/>
      </c>
      <c r="IM40" s="439"/>
      <c r="IN40" s="110" t="str">
        <f t="shared" si="138"/>
        <v/>
      </c>
      <c r="IO40" s="109" t="str">
        <f t="shared" si="139"/>
        <v/>
      </c>
      <c r="IP40" s="108"/>
      <c r="IQ40" s="110" t="str">
        <f t="shared" si="140"/>
        <v/>
      </c>
      <c r="IR40" s="109" t="str">
        <f t="shared" si="141"/>
        <v/>
      </c>
      <c r="IS40" s="108"/>
      <c r="IT40" s="110" t="str">
        <f t="shared" si="142"/>
        <v/>
      </c>
      <c r="IU40" s="109" t="str">
        <f t="shared" si="143"/>
        <v/>
      </c>
      <c r="IV40" s="108"/>
      <c r="IW40" s="110" t="str">
        <f t="shared" si="144"/>
        <v/>
      </c>
      <c r="IX40" s="109" t="str">
        <f t="shared" si="145"/>
        <v/>
      </c>
      <c r="IY40" s="108"/>
      <c r="IZ40" s="110" t="str">
        <f t="shared" si="146"/>
        <v/>
      </c>
      <c r="JA40" s="109" t="str">
        <f t="shared" si="147"/>
        <v/>
      </c>
      <c r="JB40" s="438"/>
      <c r="JC40" s="110" t="str">
        <f t="shared" si="148"/>
        <v/>
      </c>
      <c r="JD40" s="109" t="str">
        <f t="shared" si="149"/>
        <v/>
      </c>
      <c r="JE40" s="108"/>
      <c r="JF40" s="110" t="str">
        <f t="shared" si="150"/>
        <v/>
      </c>
      <c r="JG40" s="109" t="str">
        <f t="shared" si="151"/>
        <v/>
      </c>
      <c r="JH40" s="108"/>
      <c r="JI40" s="110" t="str">
        <f t="shared" si="152"/>
        <v/>
      </c>
      <c r="JJ40" s="109" t="str">
        <f t="shared" si="153"/>
        <v/>
      </c>
      <c r="JK40" s="108"/>
      <c r="JL40" s="110" t="str">
        <f t="shared" si="154"/>
        <v/>
      </c>
      <c r="JM40" s="109" t="str">
        <f t="shared" si="155"/>
        <v/>
      </c>
      <c r="JN40" s="108"/>
      <c r="JO40" s="110" t="str">
        <f t="shared" si="156"/>
        <v/>
      </c>
      <c r="JP40" s="109" t="str">
        <f t="shared" si="157"/>
        <v/>
      </c>
      <c r="JQ40" s="108"/>
      <c r="JR40" s="110" t="str">
        <f t="shared" si="158"/>
        <v/>
      </c>
      <c r="JS40" s="109" t="str">
        <f t="shared" si="159"/>
        <v/>
      </c>
      <c r="JT40" s="108"/>
      <c r="JU40" s="110" t="str">
        <f t="shared" si="160"/>
        <v/>
      </c>
      <c r="JV40" s="109" t="str">
        <f t="shared" si="161"/>
        <v/>
      </c>
      <c r="JW40" s="108"/>
      <c r="JX40" s="110" t="str">
        <f t="shared" si="162"/>
        <v/>
      </c>
      <c r="JY40" s="109" t="str">
        <f t="shared" si="163"/>
        <v/>
      </c>
      <c r="JZ40" s="108"/>
      <c r="KA40" s="110" t="str">
        <f t="shared" si="164"/>
        <v/>
      </c>
      <c r="KB40" s="109" t="str">
        <f t="shared" si="165"/>
        <v/>
      </c>
      <c r="KC40" s="108"/>
      <c r="KD40" s="110" t="str">
        <f t="shared" si="166"/>
        <v/>
      </c>
      <c r="KE40" s="109" t="str">
        <f t="shared" si="167"/>
        <v/>
      </c>
      <c r="KF40" s="108"/>
      <c r="KG40" s="110" t="str">
        <f t="shared" si="168"/>
        <v/>
      </c>
      <c r="KH40" s="109" t="str">
        <f t="shared" si="169"/>
        <v/>
      </c>
      <c r="KI40" s="108"/>
      <c r="KJ40" s="110" t="str">
        <f t="shared" si="170"/>
        <v/>
      </c>
      <c r="KK40" s="109" t="str">
        <f t="shared" si="171"/>
        <v/>
      </c>
      <c r="KL40" s="108"/>
      <c r="KM40" s="110" t="str">
        <f t="shared" si="172"/>
        <v/>
      </c>
      <c r="KN40" s="109" t="str">
        <f t="shared" si="173"/>
        <v/>
      </c>
      <c r="KO40" s="108"/>
      <c r="KP40" s="110" t="str">
        <f t="shared" si="174"/>
        <v/>
      </c>
      <c r="KQ40" s="109" t="str">
        <f t="shared" si="175"/>
        <v/>
      </c>
      <c r="KR40" s="108"/>
      <c r="KS40" s="110" t="str">
        <f t="shared" si="176"/>
        <v/>
      </c>
      <c r="KT40" s="109" t="str">
        <f t="shared" si="177"/>
        <v/>
      </c>
      <c r="KU40" s="108"/>
      <c r="KV40" s="110" t="str">
        <f t="shared" si="178"/>
        <v/>
      </c>
      <c r="KW40" s="109" t="str">
        <f t="shared" si="179"/>
        <v/>
      </c>
      <c r="KX40" s="108"/>
      <c r="KY40" s="110" t="str">
        <f t="shared" si="180"/>
        <v/>
      </c>
      <c r="KZ40" s="109" t="str">
        <f t="shared" si="181"/>
        <v/>
      </c>
      <c r="LA40" s="108"/>
      <c r="LB40" s="110" t="str">
        <f t="shared" si="182"/>
        <v/>
      </c>
      <c r="LC40" s="109" t="str">
        <f t="shared" si="183"/>
        <v/>
      </c>
      <c r="LD40" s="108"/>
      <c r="LE40" s="110" t="str">
        <f t="shared" si="184"/>
        <v/>
      </c>
      <c r="LF40" s="109" t="str">
        <f t="shared" si="185"/>
        <v/>
      </c>
      <c r="LG40" s="108"/>
      <c r="LH40" s="110" t="str">
        <f t="shared" si="186"/>
        <v/>
      </c>
      <c r="LI40" s="109" t="str">
        <f t="shared" si="187"/>
        <v/>
      </c>
      <c r="LJ40" s="108"/>
      <c r="LK40" s="109" t="str">
        <f t="shared" si="188"/>
        <v/>
      </c>
    </row>
    <row r="41" spans="1:323" ht="21.65" hidden="1" customHeight="1" x14ac:dyDescent="0.2">
      <c r="A41" s="120"/>
      <c r="B41" s="150">
        <f>IFERROR(VLOOKUP($D41,[1]受注ﾌｧｲﾙ!$A$3:$BZ$1314,5,FALSE),"-")</f>
        <v>46111.600347222222</v>
      </c>
      <c r="C41" s="541">
        <f>IFERROR(VLOOKUP($D41,[1]受注ﾌｧｲﾙ!$A$3:$BZ$1314,6,FALSE),"-")</f>
        <v>0</v>
      </c>
      <c r="D41" s="3" t="s">
        <v>843</v>
      </c>
      <c r="E41" s="39">
        <f>IFERROR(VLOOKUP($D41,[1]受注ﾌｧｲﾙ!$A$3:$BZ$1314,17,FALSE),"-")</f>
        <v>6710</v>
      </c>
      <c r="F41" s="5" t="str">
        <f>IFERROR(VLOOKUP($D41,[1]受注ﾌｧｲﾙ!$A$3:$BZ$1314,18,FALSE),"-")</f>
        <v>50080-AY0B- 850X200</v>
      </c>
      <c r="G41" s="5" t="str">
        <f>IFERROR(VLOOKUP($D41,[1]受注ﾌｧｲﾙ!$A$3:$BZ$1314,19,FALSE),"-")</f>
        <v>FA</v>
      </c>
      <c r="H41" s="5" t="str">
        <f>IFERROR(VLOOKUP($D41,[1]受注ﾌｧｲﾙ!$A$3:$BZ$1314,20,FALSE),"-")</f>
        <v>GA1</v>
      </c>
      <c r="I41" s="5" t="str">
        <f>IFERROR(VLOOKUP($D41,[1]受注ﾌｧｲﾙ!$A$3:$BZ$1314,21,FALSE),"-")</f>
        <v>C</v>
      </c>
      <c r="J41" s="15">
        <f>IFERROR(VLOOKUP($D41,[1]受注ﾌｧｲﾙ!$A$3:$BZ$1314,22,FALSE),"-")</f>
        <v>2000</v>
      </c>
      <c r="K41" s="5" t="str">
        <f>IFERROR(VLOOKUP($D41,[1]受注ﾌｧｲﾙ!$A$3:$BZ$1314,8,FALSE),"-")</f>
        <v>0R040-8Y0B- 850X200</v>
      </c>
      <c r="L41" s="5" t="str">
        <f>IFERROR(VLOOKUP($D41,[1]受注ﾌｧｲﾙ!$A$3:$BZ$1314,9,FALSE),"-")</f>
        <v>FA</v>
      </c>
      <c r="M41" s="5" t="str">
        <f>IFERROR(VLOOKUP($D41,[1]受注ﾌｧｲﾙ!$A$3:$BZ$1314,10,FALSE),"-")</f>
        <v>GA1</v>
      </c>
      <c r="N41" s="5" t="str">
        <f>IFERROR(VLOOKUP($D41,[1]受注ﾌｧｲﾙ!$A$3:$BZ$1314,11,FALSE),"-")</f>
        <v>C</v>
      </c>
      <c r="O41" s="15">
        <f>IFERROR(VLOOKUP($D41,[1]受注ﾌｧｲﾙ!$A$3:$BZ$1314,13,FALSE),"-")</f>
        <v>4000</v>
      </c>
      <c r="P41" s="5">
        <f>IFERROR(VLOOKUP($D41,[1]受注ﾌｧｲﾙ!$A$3:$BZ$1314,15,FALSE),"-")</f>
        <v>0</v>
      </c>
      <c r="Q41" s="40">
        <f>IFERROR((VLOOKUP($D41,[1]受注ﾌｧｲﾙ!$A$3:$BZ$1314,16,FALSE)*J41),"-")</f>
        <v>2000</v>
      </c>
      <c r="R41" s="557" t="str">
        <f>IFERROR(VLOOKUP(D41,#REF!,107,FALSE),"-")</f>
        <v>-</v>
      </c>
      <c r="S41" s="5" t="str">
        <f>IFERROR(VLOOKUP($D41,[1]受注ﾌｧｲﾙ!$A$3:$BZ$1314,26,FALSE),"-")</f>
        <v>SEC</v>
      </c>
      <c r="T41" s="86" t="str">
        <f>IFERROR(VLOOKUP($D41,[1]受注ﾌｧｲﾙ!$A$3:$BZ$1314,23,FALSE),"-")</f>
        <v>滋賀</v>
      </c>
      <c r="U41" s="4"/>
      <c r="V41" s="5">
        <f t="shared" si="0"/>
        <v>4</v>
      </c>
      <c r="W41" s="4">
        <f>IFERROR(VLOOKUP($D41,[1]受注ﾌｧｲﾙ!$A$3:$BZ$1314,25,FALSE),"-")</f>
        <v>46119</v>
      </c>
      <c r="X41" s="4">
        <f>IFERROR(VLOOKUP($D41,[1]受注ﾌｧｲﾙ!$A$3:$BZ$1314,32,FALSE),"-")</f>
        <v>46122</v>
      </c>
      <c r="Y41" s="4">
        <f>IFERROR(VLOOKUP($D41,[1]受注ﾌｧｲﾙ!$A$3:$BZ$1314,33,FALSE),"-")</f>
        <v>46122</v>
      </c>
      <c r="Z41" s="4">
        <f t="shared" si="1"/>
        <v>46121</v>
      </c>
      <c r="AA41" s="57" t="str">
        <f>IFERROR(VLOOKUP(D41,#REF!,2,FALSE),"-")</f>
        <v>-</v>
      </c>
      <c r="AB41" s="58">
        <f t="shared" si="2"/>
        <v>2000</v>
      </c>
      <c r="AC41" s="821">
        <f t="shared" si="3"/>
        <v>2000</v>
      </c>
      <c r="AD41" s="410" t="str">
        <f>IFERROR(VLOOKUP($D41,[1]受注ﾌｧｲﾙ!$A$3:$BZ$1314,27,FALSE),"-")&amp;"　"&amp;IFERROR(VLOOKUP($D41,[1]受注ﾌｧｲﾙ!$A$3:$BZ$1314,28,FALSE),"-")&amp;"　"&amp;IFERROR(VLOOKUP($D41,[1]受注ﾌｧｲﾙ!$A$3:$BZ$1314,29,FALSE),"-")</f>
        <v>検査前入庫依頼　　</v>
      </c>
      <c r="AE41" s="3"/>
      <c r="AF41" s="31" t="str">
        <f>IFERROR(VLOOKUP($D41,[2]加工日報SEC!$A$5:$DZ$1089,94,FALSE),"-")</f>
        <v>完</v>
      </c>
      <c r="AG41" s="38" t="str">
        <f>IFERROR(VLOOKUP($D41,[1]受注ﾌｧｲﾙ!$A$3:$BZ$1314,2,FALSE),"-")</f>
        <v>通常入力</v>
      </c>
      <c r="AH41" s="38" t="str">
        <f>IFERROR(VLOOKUP($D41,[1]受注ﾌｧｲﾙ!$A$3:$BZ$1314,3,FALSE),"-")</f>
        <v>後加工</v>
      </c>
      <c r="AI41" s="43" t="str">
        <f>IFERROR(VLOOKUP($D41,[1]受注ﾌｧｲﾙ!$A$3:$BZ$1314,31,FALSE),"-")</f>
        <v>屋根</v>
      </c>
      <c r="AJ41" s="43" t="str">
        <f>IFERROR(VLOOKUP($D41,[1]受注ﾌｧｲﾙ!$A$3:$BZ$1314,12,FALSE),"-")</f>
        <v xml:space="preserve"> </v>
      </c>
      <c r="AK41" s="228" t="str">
        <f>IFERROR(VLOOKUP($D41,[1]受注ﾌｧｲﾙ!$A$3:$BZ$1314,24,FALSE),"-")</f>
        <v>SEC</v>
      </c>
      <c r="AL41" s="3"/>
      <c r="AM41" s="3"/>
      <c r="AN41" s="3"/>
      <c r="AO41" s="3"/>
      <c r="AP41" s="3"/>
      <c r="AQ41" s="43" t="s">
        <v>522</v>
      </c>
      <c r="AR41" s="521"/>
      <c r="AS41" s="109" t="str">
        <f t="shared" si="4"/>
        <v/>
      </c>
      <c r="AT41" s="438"/>
      <c r="AU41" s="110" t="str">
        <f t="shared" si="5"/>
        <v/>
      </c>
      <c r="AV41" s="109" t="str">
        <f t="shared" si="6"/>
        <v/>
      </c>
      <c r="AW41" s="260"/>
      <c r="AX41" s="110" t="str">
        <f t="shared" si="7"/>
        <v/>
      </c>
      <c r="AY41" s="109" t="str">
        <f t="shared" si="8"/>
        <v/>
      </c>
      <c r="AZ41" s="260"/>
      <c r="BA41" s="110" t="str">
        <f t="shared" si="9"/>
        <v/>
      </c>
      <c r="BB41" s="109" t="str">
        <f t="shared" si="10"/>
        <v/>
      </c>
      <c r="BC41" s="438"/>
      <c r="BD41" s="110" t="str">
        <f t="shared" si="11"/>
        <v/>
      </c>
      <c r="BE41" s="109" t="str">
        <f t="shared" si="12"/>
        <v/>
      </c>
      <c r="BF41" s="438"/>
      <c r="BG41" s="110" t="str">
        <f t="shared" si="13"/>
        <v/>
      </c>
      <c r="BH41" s="109" t="str">
        <f t="shared" si="14"/>
        <v/>
      </c>
      <c r="BI41" s="439"/>
      <c r="BJ41" s="110" t="str">
        <f t="shared" si="15"/>
        <v/>
      </c>
      <c r="BK41" s="109" t="str">
        <f t="shared" si="16"/>
        <v/>
      </c>
      <c r="BL41" s="108"/>
      <c r="BM41" s="110" t="str">
        <f t="shared" si="17"/>
        <v/>
      </c>
      <c r="BN41" s="109" t="str">
        <f t="shared" si="18"/>
        <v/>
      </c>
      <c r="BO41" s="108"/>
      <c r="BP41" s="110" t="str">
        <f t="shared" si="19"/>
        <v/>
      </c>
      <c r="BQ41" s="109" t="str">
        <f t="shared" si="20"/>
        <v/>
      </c>
      <c r="BR41" s="108"/>
      <c r="BS41" s="110" t="str">
        <f t="shared" si="21"/>
        <v/>
      </c>
      <c r="BT41" s="109" t="str">
        <f t="shared" si="22"/>
        <v/>
      </c>
      <c r="BU41" s="108"/>
      <c r="BV41" s="110" t="str">
        <f t="shared" si="23"/>
        <v/>
      </c>
      <c r="BW41" s="109" t="str">
        <f t="shared" si="24"/>
        <v/>
      </c>
      <c r="BX41" s="438"/>
      <c r="BY41" s="110" t="str">
        <f t="shared" si="25"/>
        <v/>
      </c>
      <c r="BZ41" s="109" t="str">
        <f t="shared" si="26"/>
        <v/>
      </c>
      <c r="CA41" s="108"/>
      <c r="CB41" s="110" t="str">
        <f t="shared" si="27"/>
        <v/>
      </c>
      <c r="CC41" s="109" t="str">
        <f t="shared" si="28"/>
        <v/>
      </c>
      <c r="CD41" s="108"/>
      <c r="CE41" s="110" t="str">
        <f t="shared" si="29"/>
        <v/>
      </c>
      <c r="CF41" s="109" t="str">
        <f t="shared" si="30"/>
        <v/>
      </c>
      <c r="CG41" s="108"/>
      <c r="CH41" s="110" t="str">
        <f t="shared" si="31"/>
        <v/>
      </c>
      <c r="CI41" s="109" t="str">
        <f t="shared" si="32"/>
        <v/>
      </c>
      <c r="CJ41" s="108"/>
      <c r="CK41" s="110" t="str">
        <f t="shared" si="33"/>
        <v/>
      </c>
      <c r="CL41" s="109" t="str">
        <f t="shared" si="34"/>
        <v/>
      </c>
      <c r="CM41" s="108"/>
      <c r="CN41" s="110" t="str">
        <f t="shared" si="35"/>
        <v/>
      </c>
      <c r="CO41" s="109" t="str">
        <f t="shared" si="36"/>
        <v/>
      </c>
      <c r="CP41" s="108"/>
      <c r="CQ41" s="110" t="str">
        <f t="shared" si="37"/>
        <v/>
      </c>
      <c r="CR41" s="109" t="str">
        <f t="shared" si="38"/>
        <v/>
      </c>
      <c r="CS41" s="108"/>
      <c r="CT41" s="110" t="str">
        <f t="shared" si="39"/>
        <v/>
      </c>
      <c r="CU41" s="109" t="str">
        <f t="shared" si="40"/>
        <v/>
      </c>
      <c r="CV41" s="108"/>
      <c r="CW41" s="110" t="str">
        <f t="shared" si="41"/>
        <v/>
      </c>
      <c r="CX41" s="109" t="str">
        <f t="shared" si="42"/>
        <v/>
      </c>
      <c r="CY41" s="108"/>
      <c r="CZ41" s="110" t="str">
        <f t="shared" si="43"/>
        <v/>
      </c>
      <c r="DA41" s="109" t="str">
        <f t="shared" si="44"/>
        <v/>
      </c>
      <c r="DB41" s="108"/>
      <c r="DC41" s="110" t="str">
        <f t="shared" si="45"/>
        <v/>
      </c>
      <c r="DD41" s="109" t="str">
        <f t="shared" si="46"/>
        <v/>
      </c>
      <c r="DE41" s="108"/>
      <c r="DF41" s="110" t="str">
        <f t="shared" si="47"/>
        <v/>
      </c>
      <c r="DG41" s="109" t="str">
        <f t="shared" si="48"/>
        <v/>
      </c>
      <c r="DH41" s="108"/>
      <c r="DI41" s="110" t="str">
        <f t="shared" si="49"/>
        <v/>
      </c>
      <c r="DJ41" s="109" t="str">
        <f t="shared" si="50"/>
        <v/>
      </c>
      <c r="DK41" s="108"/>
      <c r="DL41" s="110" t="str">
        <f t="shared" si="51"/>
        <v/>
      </c>
      <c r="DM41" s="109" t="str">
        <f t="shared" si="52"/>
        <v/>
      </c>
      <c r="DN41" s="108"/>
      <c r="DO41" s="110" t="str">
        <f t="shared" si="53"/>
        <v/>
      </c>
      <c r="DP41" s="109" t="str">
        <f t="shared" si="54"/>
        <v/>
      </c>
      <c r="DQ41" s="108"/>
      <c r="DR41" s="110" t="str">
        <f t="shared" si="55"/>
        <v/>
      </c>
      <c r="DS41" s="109" t="str">
        <f t="shared" si="56"/>
        <v/>
      </c>
      <c r="DT41" s="108"/>
      <c r="DU41" s="110" t="str">
        <f t="shared" si="57"/>
        <v/>
      </c>
      <c r="DV41" s="109" t="str">
        <f t="shared" si="58"/>
        <v/>
      </c>
      <c r="DW41" s="108"/>
      <c r="DX41" s="110" t="str">
        <f t="shared" si="59"/>
        <v/>
      </c>
      <c r="DY41" s="109" t="str">
        <f t="shared" si="60"/>
        <v/>
      </c>
      <c r="DZ41" s="108"/>
      <c r="EA41" s="110" t="str">
        <f t="shared" si="61"/>
        <v/>
      </c>
      <c r="EB41" s="109" t="str">
        <f t="shared" si="62"/>
        <v/>
      </c>
      <c r="EC41" s="108"/>
      <c r="ED41" s="110" t="str">
        <f t="shared" si="63"/>
        <v/>
      </c>
      <c r="EE41" s="109" t="str">
        <f t="shared" si="64"/>
        <v/>
      </c>
      <c r="EF41" s="108"/>
      <c r="EG41" s="109" t="str">
        <f t="shared" si="65"/>
        <v/>
      </c>
      <c r="EH41" s="109" t="str">
        <f t="shared" si="65"/>
        <v/>
      </c>
      <c r="EI41" s="438"/>
      <c r="EJ41" s="110" t="str">
        <f t="shared" si="66"/>
        <v/>
      </c>
      <c r="EK41" s="109" t="str">
        <f t="shared" si="67"/>
        <v/>
      </c>
      <c r="EL41" s="260"/>
      <c r="EM41" s="110" t="str">
        <f t="shared" si="68"/>
        <v/>
      </c>
      <c r="EN41" s="109" t="str">
        <f t="shared" si="69"/>
        <v/>
      </c>
      <c r="EO41" s="260"/>
      <c r="EP41" s="110" t="str">
        <f t="shared" si="70"/>
        <v/>
      </c>
      <c r="EQ41" s="109" t="str">
        <f t="shared" si="71"/>
        <v/>
      </c>
      <c r="ER41" s="438"/>
      <c r="ES41" s="110" t="str">
        <f t="shared" si="72"/>
        <v/>
      </c>
      <c r="ET41" s="109" t="str">
        <f t="shared" si="73"/>
        <v/>
      </c>
      <c r="EU41" s="438"/>
      <c r="EV41" s="110" t="str">
        <f t="shared" si="74"/>
        <v/>
      </c>
      <c r="EW41" s="109" t="str">
        <f t="shared" si="75"/>
        <v/>
      </c>
      <c r="EX41" s="439"/>
      <c r="EY41" s="110" t="str">
        <f t="shared" si="76"/>
        <v/>
      </c>
      <c r="EZ41" s="109" t="str">
        <f t="shared" si="77"/>
        <v>→</v>
      </c>
      <c r="FA41" s="108"/>
      <c r="FB41" s="110" t="str">
        <f t="shared" si="78"/>
        <v/>
      </c>
      <c r="FC41" s="109" t="str">
        <f t="shared" si="79"/>
        <v/>
      </c>
      <c r="FD41" s="108"/>
      <c r="FE41" s="110" t="str">
        <f t="shared" si="80"/>
        <v/>
      </c>
      <c r="FF41" s="109" t="str">
        <f t="shared" si="81"/>
        <v/>
      </c>
      <c r="FG41" s="764">
        <v>2000</v>
      </c>
      <c r="FH41" s="110" t="str">
        <f t="shared" si="82"/>
        <v/>
      </c>
      <c r="FI41" s="109" t="str">
        <f t="shared" si="83"/>
        <v/>
      </c>
      <c r="FJ41" s="108"/>
      <c r="FK41" s="110" t="str">
        <f t="shared" si="84"/>
        <v>⇒</v>
      </c>
      <c r="FL41" s="109" t="str">
        <f t="shared" si="85"/>
        <v/>
      </c>
      <c r="FM41" s="438"/>
      <c r="FN41" s="110" t="str">
        <f t="shared" si="86"/>
        <v/>
      </c>
      <c r="FO41" s="109" t="str">
        <f t="shared" si="87"/>
        <v/>
      </c>
      <c r="FP41" s="108"/>
      <c r="FQ41" s="110" t="str">
        <f t="shared" si="88"/>
        <v/>
      </c>
      <c r="FR41" s="109" t="str">
        <f t="shared" si="89"/>
        <v/>
      </c>
      <c r="FS41" s="108"/>
      <c r="FT41" s="110" t="str">
        <f t="shared" si="90"/>
        <v/>
      </c>
      <c r="FU41" s="109" t="str">
        <f t="shared" si="91"/>
        <v/>
      </c>
      <c r="FV41" s="108"/>
      <c r="FW41" s="110" t="str">
        <f t="shared" si="92"/>
        <v/>
      </c>
      <c r="FX41" s="109" t="str">
        <f t="shared" si="93"/>
        <v/>
      </c>
      <c r="FY41" s="108"/>
      <c r="FZ41" s="110" t="str">
        <f t="shared" si="94"/>
        <v/>
      </c>
      <c r="GA41" s="109" t="str">
        <f t="shared" si="95"/>
        <v/>
      </c>
      <c r="GB41" s="108"/>
      <c r="GC41" s="110" t="str">
        <f t="shared" si="96"/>
        <v/>
      </c>
      <c r="GD41" s="109" t="str">
        <f t="shared" si="97"/>
        <v/>
      </c>
      <c r="GE41" s="108"/>
      <c r="GF41" s="110" t="str">
        <f t="shared" si="98"/>
        <v/>
      </c>
      <c r="GG41" s="109" t="str">
        <f t="shared" si="99"/>
        <v/>
      </c>
      <c r="GH41" s="108"/>
      <c r="GI41" s="110" t="str">
        <f t="shared" si="100"/>
        <v/>
      </c>
      <c r="GJ41" s="109" t="str">
        <f t="shared" si="101"/>
        <v/>
      </c>
      <c r="GK41" s="108"/>
      <c r="GL41" s="110" t="str">
        <f t="shared" si="102"/>
        <v/>
      </c>
      <c r="GM41" s="109" t="str">
        <f t="shared" si="103"/>
        <v/>
      </c>
      <c r="GN41" s="108"/>
      <c r="GO41" s="110" t="str">
        <f t="shared" si="104"/>
        <v/>
      </c>
      <c r="GP41" s="109" t="str">
        <f t="shared" si="105"/>
        <v/>
      </c>
      <c r="GQ41" s="108"/>
      <c r="GR41" s="110" t="str">
        <f t="shared" si="106"/>
        <v/>
      </c>
      <c r="GS41" s="109" t="str">
        <f t="shared" si="107"/>
        <v/>
      </c>
      <c r="GT41" s="108"/>
      <c r="GU41" s="110" t="str">
        <f t="shared" si="108"/>
        <v/>
      </c>
      <c r="GV41" s="109" t="str">
        <f t="shared" si="109"/>
        <v/>
      </c>
      <c r="GW41" s="108"/>
      <c r="GX41" s="110" t="str">
        <f t="shared" si="110"/>
        <v/>
      </c>
      <c r="GY41" s="109" t="str">
        <f t="shared" si="111"/>
        <v/>
      </c>
      <c r="GZ41" s="108"/>
      <c r="HA41" s="110" t="str">
        <f t="shared" si="112"/>
        <v/>
      </c>
      <c r="HB41" s="109" t="str">
        <f t="shared" si="113"/>
        <v/>
      </c>
      <c r="HC41" s="108"/>
      <c r="HD41" s="110" t="str">
        <f t="shared" si="114"/>
        <v/>
      </c>
      <c r="HE41" s="109" t="str">
        <f t="shared" si="115"/>
        <v/>
      </c>
      <c r="HF41" s="108"/>
      <c r="HG41" s="110" t="str">
        <f t="shared" si="116"/>
        <v/>
      </c>
      <c r="HH41" s="109" t="str">
        <f t="shared" si="117"/>
        <v/>
      </c>
      <c r="HI41" s="108"/>
      <c r="HJ41" s="110" t="str">
        <f t="shared" si="118"/>
        <v/>
      </c>
      <c r="HK41" s="109" t="str">
        <f t="shared" si="119"/>
        <v/>
      </c>
      <c r="HL41" s="108"/>
      <c r="HM41" s="110" t="str">
        <f t="shared" si="120"/>
        <v/>
      </c>
      <c r="HN41" s="109" t="str">
        <f t="shared" si="121"/>
        <v/>
      </c>
      <c r="HO41" s="108"/>
      <c r="HP41" s="110" t="str">
        <f t="shared" si="122"/>
        <v/>
      </c>
      <c r="HQ41" s="109" t="str">
        <f t="shared" si="123"/>
        <v/>
      </c>
      <c r="HR41" s="108"/>
      <c r="HS41" s="110" t="str">
        <f t="shared" si="124"/>
        <v/>
      </c>
      <c r="HT41" s="109" t="str">
        <f t="shared" si="125"/>
        <v/>
      </c>
      <c r="HU41" s="108"/>
      <c r="HV41" s="109" t="str">
        <f t="shared" si="126"/>
        <v/>
      </c>
      <c r="HW41" s="109" t="str">
        <f t="shared" si="127"/>
        <v/>
      </c>
      <c r="HX41" s="438"/>
      <c r="HY41" s="110" t="str">
        <f t="shared" si="128"/>
        <v/>
      </c>
      <c r="HZ41" s="109" t="str">
        <f t="shared" si="129"/>
        <v/>
      </c>
      <c r="IA41" s="260"/>
      <c r="IB41" s="110" t="str">
        <f t="shared" si="130"/>
        <v/>
      </c>
      <c r="IC41" s="109" t="str">
        <f t="shared" si="131"/>
        <v/>
      </c>
      <c r="ID41" s="260"/>
      <c r="IE41" s="110" t="str">
        <f t="shared" si="132"/>
        <v/>
      </c>
      <c r="IF41" s="109" t="str">
        <f t="shared" si="133"/>
        <v/>
      </c>
      <c r="IG41" s="438"/>
      <c r="IH41" s="110" t="str">
        <f t="shared" si="134"/>
        <v/>
      </c>
      <c r="II41" s="109" t="str">
        <f t="shared" si="135"/>
        <v/>
      </c>
      <c r="IJ41" s="438"/>
      <c r="IK41" s="110" t="str">
        <f t="shared" si="136"/>
        <v/>
      </c>
      <c r="IL41" s="109" t="str">
        <f t="shared" si="137"/>
        <v/>
      </c>
      <c r="IM41" s="439"/>
      <c r="IN41" s="110" t="str">
        <f t="shared" si="138"/>
        <v/>
      </c>
      <c r="IO41" s="109" t="str">
        <f t="shared" si="139"/>
        <v/>
      </c>
      <c r="IP41" s="108"/>
      <c r="IQ41" s="110" t="str">
        <f t="shared" si="140"/>
        <v/>
      </c>
      <c r="IR41" s="109" t="str">
        <f t="shared" si="141"/>
        <v/>
      </c>
      <c r="IS41" s="108"/>
      <c r="IT41" s="110" t="str">
        <f t="shared" si="142"/>
        <v/>
      </c>
      <c r="IU41" s="109" t="str">
        <f t="shared" si="143"/>
        <v/>
      </c>
      <c r="IV41" s="108"/>
      <c r="IW41" s="110" t="str">
        <f t="shared" si="144"/>
        <v/>
      </c>
      <c r="IX41" s="109" t="str">
        <f t="shared" si="145"/>
        <v/>
      </c>
      <c r="IY41" s="108"/>
      <c r="IZ41" s="110" t="str">
        <f t="shared" si="146"/>
        <v/>
      </c>
      <c r="JA41" s="109" t="str">
        <f t="shared" si="147"/>
        <v/>
      </c>
      <c r="JB41" s="438"/>
      <c r="JC41" s="110" t="str">
        <f t="shared" si="148"/>
        <v/>
      </c>
      <c r="JD41" s="109" t="str">
        <f t="shared" si="149"/>
        <v/>
      </c>
      <c r="JE41" s="108"/>
      <c r="JF41" s="110" t="str">
        <f t="shared" si="150"/>
        <v/>
      </c>
      <c r="JG41" s="109" t="str">
        <f t="shared" si="151"/>
        <v/>
      </c>
      <c r="JH41" s="108"/>
      <c r="JI41" s="110" t="str">
        <f t="shared" si="152"/>
        <v/>
      </c>
      <c r="JJ41" s="109" t="str">
        <f t="shared" si="153"/>
        <v/>
      </c>
      <c r="JK41" s="108"/>
      <c r="JL41" s="110" t="str">
        <f t="shared" si="154"/>
        <v/>
      </c>
      <c r="JM41" s="109" t="str">
        <f t="shared" si="155"/>
        <v/>
      </c>
      <c r="JN41" s="108"/>
      <c r="JO41" s="110" t="str">
        <f t="shared" si="156"/>
        <v/>
      </c>
      <c r="JP41" s="109" t="str">
        <f t="shared" si="157"/>
        <v/>
      </c>
      <c r="JQ41" s="108"/>
      <c r="JR41" s="110" t="str">
        <f t="shared" si="158"/>
        <v/>
      </c>
      <c r="JS41" s="109" t="str">
        <f t="shared" si="159"/>
        <v/>
      </c>
      <c r="JT41" s="108"/>
      <c r="JU41" s="110" t="str">
        <f t="shared" si="160"/>
        <v/>
      </c>
      <c r="JV41" s="109" t="str">
        <f t="shared" si="161"/>
        <v/>
      </c>
      <c r="JW41" s="108"/>
      <c r="JX41" s="110" t="str">
        <f t="shared" si="162"/>
        <v/>
      </c>
      <c r="JY41" s="109" t="str">
        <f t="shared" si="163"/>
        <v/>
      </c>
      <c r="JZ41" s="108"/>
      <c r="KA41" s="110" t="str">
        <f t="shared" si="164"/>
        <v/>
      </c>
      <c r="KB41" s="109" t="str">
        <f t="shared" si="165"/>
        <v/>
      </c>
      <c r="KC41" s="108"/>
      <c r="KD41" s="110" t="str">
        <f t="shared" si="166"/>
        <v/>
      </c>
      <c r="KE41" s="109" t="str">
        <f t="shared" si="167"/>
        <v/>
      </c>
      <c r="KF41" s="108"/>
      <c r="KG41" s="110" t="str">
        <f t="shared" si="168"/>
        <v/>
      </c>
      <c r="KH41" s="109" t="str">
        <f t="shared" si="169"/>
        <v/>
      </c>
      <c r="KI41" s="108"/>
      <c r="KJ41" s="110" t="str">
        <f t="shared" si="170"/>
        <v/>
      </c>
      <c r="KK41" s="109" t="str">
        <f t="shared" si="171"/>
        <v/>
      </c>
      <c r="KL41" s="108"/>
      <c r="KM41" s="110" t="str">
        <f t="shared" si="172"/>
        <v/>
      </c>
      <c r="KN41" s="109" t="str">
        <f t="shared" si="173"/>
        <v/>
      </c>
      <c r="KO41" s="108"/>
      <c r="KP41" s="110" t="str">
        <f t="shared" si="174"/>
        <v/>
      </c>
      <c r="KQ41" s="109" t="str">
        <f t="shared" si="175"/>
        <v/>
      </c>
      <c r="KR41" s="108"/>
      <c r="KS41" s="110" t="str">
        <f t="shared" si="176"/>
        <v/>
      </c>
      <c r="KT41" s="109" t="str">
        <f t="shared" si="177"/>
        <v/>
      </c>
      <c r="KU41" s="108"/>
      <c r="KV41" s="110" t="str">
        <f t="shared" si="178"/>
        <v/>
      </c>
      <c r="KW41" s="109" t="str">
        <f t="shared" si="179"/>
        <v/>
      </c>
      <c r="KX41" s="108"/>
      <c r="KY41" s="110" t="str">
        <f t="shared" si="180"/>
        <v/>
      </c>
      <c r="KZ41" s="109" t="str">
        <f t="shared" si="181"/>
        <v/>
      </c>
      <c r="LA41" s="108"/>
      <c r="LB41" s="110" t="str">
        <f t="shared" si="182"/>
        <v/>
      </c>
      <c r="LC41" s="109" t="str">
        <f t="shared" si="183"/>
        <v/>
      </c>
      <c r="LD41" s="108"/>
      <c r="LE41" s="110" t="str">
        <f t="shared" si="184"/>
        <v/>
      </c>
      <c r="LF41" s="109" t="str">
        <f t="shared" si="185"/>
        <v/>
      </c>
      <c r="LG41" s="108"/>
      <c r="LH41" s="110" t="str">
        <f t="shared" si="186"/>
        <v/>
      </c>
      <c r="LI41" s="109" t="str">
        <f t="shared" si="187"/>
        <v/>
      </c>
      <c r="LJ41" s="108"/>
      <c r="LK41" s="109" t="str">
        <f t="shared" si="188"/>
        <v/>
      </c>
    </row>
    <row r="42" spans="1:323" ht="21.65" customHeight="1" x14ac:dyDescent="0.2">
      <c r="A42" s="120"/>
      <c r="B42" s="150">
        <f>IFERROR(VLOOKUP($D42,[1]受注ﾌｧｲﾙ!$A$3:$BZ$1314,5,FALSE),"-")</f>
        <v>46112.434328703705</v>
      </c>
      <c r="C42" s="541">
        <f>IFERROR(VLOOKUP($D42,[1]受注ﾌｧｲﾙ!$A$3:$BZ$1314,6,FALSE),"-")</f>
        <v>0</v>
      </c>
      <c r="D42" s="3" t="s">
        <v>853</v>
      </c>
      <c r="E42" s="39">
        <f>IFERROR(VLOOKUP($D42,[1]受注ﾌｧｲﾙ!$A$3:$BZ$1314,17,FALSE),"-")</f>
        <v>6710</v>
      </c>
      <c r="F42" s="5" t="str">
        <f>IFERROR(VLOOKUP($D42,[1]受注ﾌｧｲﾙ!$A$3:$BZ$1314,18,FALSE),"-")</f>
        <v>30040-AG00- 935X200</v>
      </c>
      <c r="G42" s="5" t="str">
        <f>IFERROR(VLOOKUP($D42,[1]受注ﾌｧｲﾙ!$A$3:$BZ$1314,19,FALSE),"-")</f>
        <v>FA</v>
      </c>
      <c r="H42" s="5" t="str">
        <f>IFERROR(VLOOKUP($D42,[1]受注ﾌｧｲﾙ!$A$3:$BZ$1314,20,FALSE),"-")</f>
        <v>GA1</v>
      </c>
      <c r="I42" s="5" t="str">
        <f>IFERROR(VLOOKUP($D42,[1]受注ﾌｧｲﾙ!$A$3:$BZ$1314,21,FALSE),"-")</f>
        <v>C</v>
      </c>
      <c r="J42" s="15">
        <f>IFERROR(VLOOKUP($D42,[1]受注ﾌｧｲﾙ!$A$3:$BZ$1314,22,FALSE),"-")</f>
        <v>200</v>
      </c>
      <c r="K42" s="5" t="str">
        <f>IFERROR(VLOOKUP($D42,[1]受注ﾌｧｲﾙ!$A$3:$BZ$1314,8,FALSE),"-")</f>
        <v>30020-KG00- 935X200
30020-KG00- 935X198</v>
      </c>
      <c r="L42" s="5" t="str">
        <f>IFERROR(VLOOKUP($D42,[1]受注ﾌｧｲﾙ!$A$3:$BZ$1314,9,FALSE),"-")</f>
        <v>FA</v>
      </c>
      <c r="M42" s="5" t="str">
        <f>IFERROR(VLOOKUP($D42,[1]受注ﾌｧｲﾙ!$A$3:$BZ$1314,10,FALSE),"-")</f>
        <v>GA1</v>
      </c>
      <c r="N42" s="5" t="str">
        <f>IFERROR(VLOOKUP($D42,[1]受注ﾌｧｲﾙ!$A$3:$BZ$1314,11,FALSE),"-")</f>
        <v>V</v>
      </c>
      <c r="O42" s="15" t="str">
        <f>IFERROR(VLOOKUP($D42,[1]受注ﾌｧｲﾙ!$A$3:$BZ$1314,13,FALSE),"-")</f>
        <v>200
198</v>
      </c>
      <c r="P42" s="5">
        <f>IFERROR(VLOOKUP($D42,[1]受注ﾌｧｲﾙ!$A$3:$BZ$1314,15,FALSE),"-")</f>
        <v>0</v>
      </c>
      <c r="Q42" s="40">
        <f>IFERROR((VLOOKUP($D42,[1]受注ﾌｧｲﾙ!$A$3:$BZ$1314,16,FALSE)*J42),"-")</f>
        <v>200</v>
      </c>
      <c r="R42" s="557" t="str">
        <f>IFERROR(VLOOKUP(D42,#REF!,107,FALSE),"-")</f>
        <v>-</v>
      </c>
      <c r="S42" s="5" t="str">
        <f>IFERROR(VLOOKUP($D42,[1]受注ﾌｧｲﾙ!$A$3:$BZ$1314,26,FALSE),"-")</f>
        <v>SEC</v>
      </c>
      <c r="T42" s="86" t="str">
        <f>IFERROR(VLOOKUP($D42,[1]受注ﾌｧｲﾙ!$A$3:$BZ$1314,23,FALSE),"-")</f>
        <v>滋賀</v>
      </c>
      <c r="U42" s="4"/>
      <c r="V42" s="5">
        <f t="shared" si="0"/>
        <v>4</v>
      </c>
      <c r="W42" s="4">
        <f>IFERROR(VLOOKUP($D42,[1]受注ﾌｧｲﾙ!$A$3:$BZ$1314,25,FALSE),"-")</f>
        <v>46119</v>
      </c>
      <c r="X42" s="4">
        <f>IFERROR(VLOOKUP($D42,[1]受注ﾌｧｲﾙ!$A$3:$BZ$1314,32,FALSE),"-")</f>
        <v>46122</v>
      </c>
      <c r="Y42" s="4">
        <f>IFERROR(VLOOKUP($D42,[1]受注ﾌｧｲﾙ!$A$3:$BZ$1314,33,FALSE),"-")</f>
        <v>46122</v>
      </c>
      <c r="Z42" s="4">
        <f t="shared" si="1"/>
        <v>46120</v>
      </c>
      <c r="AA42" s="57" t="str">
        <f>IFERROR(VLOOKUP(D42,#REF!,2,FALSE),"-")</f>
        <v>-</v>
      </c>
      <c r="AB42" s="58">
        <f t="shared" si="2"/>
        <v>200</v>
      </c>
      <c r="AC42" s="821">
        <f t="shared" si="3"/>
        <v>200</v>
      </c>
      <c r="AD42" s="410" t="str">
        <f>IFERROR(VLOOKUP($D42,[1]受注ﾌｧｲﾙ!$A$3:$BZ$1314,27,FALSE),"-")&amp;"　"&amp;IFERROR(VLOOKUP($D42,[1]受注ﾌｧｲﾙ!$A$3:$BZ$1314,28,FALSE),"-")&amp;"　"&amp;IFERROR(VLOOKUP($D42,[1]受注ﾌｧｲﾙ!$A$3:$BZ$1314,29,FALSE),"-")</f>
        <v>穴なし　3インチ紙管　</v>
      </c>
      <c r="AE42" s="3"/>
      <c r="AF42" s="31">
        <f>IFERROR(VLOOKUP($D42,[2]加工日報SEC!$A$5:$DZ$1089,94,FALSE),"-")</f>
        <v>0</v>
      </c>
      <c r="AG42" s="38" t="str">
        <f>IFERROR(VLOOKUP($D42,[1]受注ﾌｧｲﾙ!$A$3:$BZ$1314,2,FALSE),"-")</f>
        <v>通常入力</v>
      </c>
      <c r="AH42" s="38" t="str">
        <f>IFERROR(VLOOKUP($D42,[1]受注ﾌｧｲﾙ!$A$3:$BZ$1314,3,FALSE),"-")</f>
        <v>後加工</v>
      </c>
      <c r="AI42" s="43" t="str">
        <f>IFERROR(VLOOKUP($D42,[1]受注ﾌｧｲﾙ!$A$3:$BZ$1314,31,FALSE),"-")</f>
        <v>東邦紙工</v>
      </c>
      <c r="AJ42" s="43" t="str">
        <f>IFERROR(VLOOKUP($D42,[1]受注ﾌｧｲﾙ!$A$3:$BZ$1314,12,FALSE),"-")</f>
        <v xml:space="preserve"> </v>
      </c>
      <c r="AK42" s="228" t="str">
        <f>IFERROR(VLOOKUP($D42,[1]受注ﾌｧｲﾙ!$A$3:$BZ$1314,24,FALSE),"-")</f>
        <v>SEC</v>
      </c>
      <c r="AL42" s="3"/>
      <c r="AM42" s="3"/>
      <c r="AN42" s="3"/>
      <c r="AO42" s="3"/>
      <c r="AP42" s="3"/>
      <c r="AQ42" s="43" t="s">
        <v>522</v>
      </c>
      <c r="AR42" s="521"/>
      <c r="AS42" s="109" t="str">
        <f t="shared" si="4"/>
        <v/>
      </c>
      <c r="AT42" s="438"/>
      <c r="AU42" s="110" t="str">
        <f t="shared" si="5"/>
        <v/>
      </c>
      <c r="AV42" s="109" t="str">
        <f t="shared" si="6"/>
        <v/>
      </c>
      <c r="AW42" s="260"/>
      <c r="AX42" s="110" t="str">
        <f t="shared" si="7"/>
        <v/>
      </c>
      <c r="AY42" s="109" t="str">
        <f t="shared" si="8"/>
        <v/>
      </c>
      <c r="AZ42" s="260"/>
      <c r="BA42" s="110" t="str">
        <f t="shared" si="9"/>
        <v/>
      </c>
      <c r="BB42" s="109" t="str">
        <f t="shared" si="10"/>
        <v/>
      </c>
      <c r="BC42" s="438"/>
      <c r="BD42" s="110" t="str">
        <f t="shared" si="11"/>
        <v/>
      </c>
      <c r="BE42" s="109" t="str">
        <f t="shared" si="12"/>
        <v/>
      </c>
      <c r="BF42" s="438"/>
      <c r="BG42" s="110" t="str">
        <f t="shared" si="13"/>
        <v/>
      </c>
      <c r="BH42" s="109" t="str">
        <f t="shared" si="14"/>
        <v/>
      </c>
      <c r="BI42" s="439"/>
      <c r="BJ42" s="110" t="str">
        <f t="shared" si="15"/>
        <v/>
      </c>
      <c r="BK42" s="109" t="str">
        <f t="shared" si="16"/>
        <v/>
      </c>
      <c r="BL42" s="108"/>
      <c r="BM42" s="110" t="str">
        <f t="shared" si="17"/>
        <v/>
      </c>
      <c r="BN42" s="109" t="str">
        <f t="shared" si="18"/>
        <v/>
      </c>
      <c r="BO42" s="108"/>
      <c r="BP42" s="110" t="str">
        <f t="shared" si="19"/>
        <v/>
      </c>
      <c r="BQ42" s="109" t="str">
        <f t="shared" si="20"/>
        <v/>
      </c>
      <c r="BR42" s="108"/>
      <c r="BS42" s="110" t="str">
        <f t="shared" si="21"/>
        <v/>
      </c>
      <c r="BT42" s="109" t="str">
        <f t="shared" si="22"/>
        <v/>
      </c>
      <c r="BU42" s="108"/>
      <c r="BV42" s="110" t="str">
        <f t="shared" si="23"/>
        <v/>
      </c>
      <c r="BW42" s="109" t="str">
        <f t="shared" si="24"/>
        <v/>
      </c>
      <c r="BX42" s="438"/>
      <c r="BY42" s="110" t="str">
        <f t="shared" si="25"/>
        <v/>
      </c>
      <c r="BZ42" s="109" t="str">
        <f t="shared" si="26"/>
        <v/>
      </c>
      <c r="CA42" s="108"/>
      <c r="CB42" s="110" t="str">
        <f t="shared" si="27"/>
        <v/>
      </c>
      <c r="CC42" s="109" t="str">
        <f t="shared" si="28"/>
        <v/>
      </c>
      <c r="CD42" s="108"/>
      <c r="CE42" s="110" t="str">
        <f t="shared" si="29"/>
        <v/>
      </c>
      <c r="CF42" s="109" t="str">
        <f t="shared" si="30"/>
        <v/>
      </c>
      <c r="CG42" s="108"/>
      <c r="CH42" s="110" t="str">
        <f t="shared" si="31"/>
        <v/>
      </c>
      <c r="CI42" s="109" t="str">
        <f t="shared" si="32"/>
        <v/>
      </c>
      <c r="CJ42" s="108"/>
      <c r="CK42" s="110" t="str">
        <f t="shared" si="33"/>
        <v/>
      </c>
      <c r="CL42" s="109" t="str">
        <f t="shared" si="34"/>
        <v/>
      </c>
      <c r="CM42" s="108"/>
      <c r="CN42" s="110" t="str">
        <f t="shared" si="35"/>
        <v/>
      </c>
      <c r="CO42" s="109" t="str">
        <f t="shared" si="36"/>
        <v/>
      </c>
      <c r="CP42" s="108"/>
      <c r="CQ42" s="110" t="str">
        <f t="shared" si="37"/>
        <v/>
      </c>
      <c r="CR42" s="109" t="str">
        <f t="shared" si="38"/>
        <v/>
      </c>
      <c r="CS42" s="108"/>
      <c r="CT42" s="110" t="str">
        <f t="shared" si="39"/>
        <v/>
      </c>
      <c r="CU42" s="109" t="str">
        <f t="shared" si="40"/>
        <v/>
      </c>
      <c r="CV42" s="108"/>
      <c r="CW42" s="110" t="str">
        <f t="shared" si="41"/>
        <v/>
      </c>
      <c r="CX42" s="109" t="str">
        <f t="shared" si="42"/>
        <v/>
      </c>
      <c r="CY42" s="108"/>
      <c r="CZ42" s="110" t="str">
        <f t="shared" si="43"/>
        <v/>
      </c>
      <c r="DA42" s="109" t="str">
        <f t="shared" si="44"/>
        <v/>
      </c>
      <c r="DB42" s="108"/>
      <c r="DC42" s="110" t="str">
        <f t="shared" si="45"/>
        <v/>
      </c>
      <c r="DD42" s="109" t="str">
        <f t="shared" si="46"/>
        <v/>
      </c>
      <c r="DE42" s="108"/>
      <c r="DF42" s="110" t="str">
        <f t="shared" si="47"/>
        <v/>
      </c>
      <c r="DG42" s="109" t="str">
        <f t="shared" si="48"/>
        <v/>
      </c>
      <c r="DH42" s="108"/>
      <c r="DI42" s="110" t="str">
        <f t="shared" si="49"/>
        <v/>
      </c>
      <c r="DJ42" s="109" t="str">
        <f t="shared" si="50"/>
        <v/>
      </c>
      <c r="DK42" s="108"/>
      <c r="DL42" s="110" t="str">
        <f t="shared" si="51"/>
        <v/>
      </c>
      <c r="DM42" s="109" t="str">
        <f t="shared" si="52"/>
        <v/>
      </c>
      <c r="DN42" s="108"/>
      <c r="DO42" s="110" t="str">
        <f t="shared" si="53"/>
        <v/>
      </c>
      <c r="DP42" s="109" t="str">
        <f t="shared" si="54"/>
        <v/>
      </c>
      <c r="DQ42" s="108"/>
      <c r="DR42" s="110" t="str">
        <f t="shared" si="55"/>
        <v/>
      </c>
      <c r="DS42" s="109" t="str">
        <f t="shared" si="56"/>
        <v/>
      </c>
      <c r="DT42" s="108"/>
      <c r="DU42" s="110" t="str">
        <f t="shared" si="57"/>
        <v/>
      </c>
      <c r="DV42" s="109" t="str">
        <f t="shared" si="58"/>
        <v/>
      </c>
      <c r="DW42" s="108"/>
      <c r="DX42" s="110" t="str">
        <f t="shared" si="59"/>
        <v/>
      </c>
      <c r="DY42" s="109" t="str">
        <f t="shared" si="60"/>
        <v/>
      </c>
      <c r="DZ42" s="108"/>
      <c r="EA42" s="110" t="str">
        <f t="shared" si="61"/>
        <v/>
      </c>
      <c r="EB42" s="109" t="str">
        <f t="shared" si="62"/>
        <v/>
      </c>
      <c r="EC42" s="108"/>
      <c r="ED42" s="110" t="str">
        <f t="shared" si="63"/>
        <v/>
      </c>
      <c r="EE42" s="109" t="str">
        <f t="shared" si="64"/>
        <v/>
      </c>
      <c r="EF42" s="108"/>
      <c r="EG42" s="109" t="str">
        <f t="shared" si="65"/>
        <v/>
      </c>
      <c r="EH42" s="109" t="str">
        <f t="shared" si="65"/>
        <v/>
      </c>
      <c r="EI42" s="438"/>
      <c r="EJ42" s="110" t="str">
        <f t="shared" si="66"/>
        <v/>
      </c>
      <c r="EK42" s="109" t="str">
        <f t="shared" si="67"/>
        <v/>
      </c>
      <c r="EL42" s="260"/>
      <c r="EM42" s="110" t="str">
        <f t="shared" si="68"/>
        <v/>
      </c>
      <c r="EN42" s="109" t="str">
        <f t="shared" si="69"/>
        <v/>
      </c>
      <c r="EO42" s="260"/>
      <c r="EP42" s="110" t="str">
        <f t="shared" si="70"/>
        <v/>
      </c>
      <c r="EQ42" s="109" t="str">
        <f t="shared" si="71"/>
        <v/>
      </c>
      <c r="ER42" s="438"/>
      <c r="ES42" s="110" t="str">
        <f t="shared" si="72"/>
        <v/>
      </c>
      <c r="ET42" s="109" t="str">
        <f t="shared" si="73"/>
        <v/>
      </c>
      <c r="EU42" s="438"/>
      <c r="EV42" s="110" t="str">
        <f t="shared" si="74"/>
        <v/>
      </c>
      <c r="EW42" s="109" t="str">
        <f t="shared" si="75"/>
        <v/>
      </c>
      <c r="EX42" s="439"/>
      <c r="EY42" s="110" t="str">
        <f t="shared" si="76"/>
        <v/>
      </c>
      <c r="EZ42" s="109" t="str">
        <f t="shared" si="77"/>
        <v>→</v>
      </c>
      <c r="FA42" s="108"/>
      <c r="FB42" s="110" t="str">
        <f t="shared" si="78"/>
        <v/>
      </c>
      <c r="FC42" s="109" t="str">
        <f t="shared" si="79"/>
        <v/>
      </c>
      <c r="FD42" s="764">
        <v>200</v>
      </c>
      <c r="FE42" s="110" t="str">
        <f t="shared" si="80"/>
        <v/>
      </c>
      <c r="FF42" s="109" t="str">
        <f t="shared" si="81"/>
        <v/>
      </c>
      <c r="FG42" s="108"/>
      <c r="FH42" s="110" t="str">
        <f t="shared" si="82"/>
        <v/>
      </c>
      <c r="FI42" s="109" t="str">
        <f t="shared" si="83"/>
        <v/>
      </c>
      <c r="FJ42" s="108"/>
      <c r="FK42" s="110" t="str">
        <f t="shared" si="84"/>
        <v>⇒</v>
      </c>
      <c r="FL42" s="109" t="str">
        <f t="shared" si="85"/>
        <v/>
      </c>
      <c r="FM42" s="438"/>
      <c r="FN42" s="110" t="str">
        <f t="shared" si="86"/>
        <v/>
      </c>
      <c r="FO42" s="109" t="str">
        <f t="shared" si="87"/>
        <v/>
      </c>
      <c r="FP42" s="108"/>
      <c r="FQ42" s="110" t="str">
        <f t="shared" si="88"/>
        <v/>
      </c>
      <c r="FR42" s="109" t="str">
        <f t="shared" si="89"/>
        <v/>
      </c>
      <c r="FS42" s="108"/>
      <c r="FT42" s="110" t="str">
        <f t="shared" si="90"/>
        <v/>
      </c>
      <c r="FU42" s="109" t="str">
        <f t="shared" si="91"/>
        <v/>
      </c>
      <c r="FV42" s="108"/>
      <c r="FW42" s="110" t="str">
        <f t="shared" si="92"/>
        <v/>
      </c>
      <c r="FX42" s="109" t="str">
        <f t="shared" si="93"/>
        <v/>
      </c>
      <c r="FY42" s="108"/>
      <c r="FZ42" s="110" t="str">
        <f t="shared" si="94"/>
        <v/>
      </c>
      <c r="GA42" s="109" t="str">
        <f t="shared" si="95"/>
        <v/>
      </c>
      <c r="GB42" s="108"/>
      <c r="GC42" s="110" t="str">
        <f t="shared" si="96"/>
        <v/>
      </c>
      <c r="GD42" s="109" t="str">
        <f t="shared" si="97"/>
        <v/>
      </c>
      <c r="GE42" s="108"/>
      <c r="GF42" s="110" t="str">
        <f t="shared" si="98"/>
        <v/>
      </c>
      <c r="GG42" s="109" t="str">
        <f t="shared" si="99"/>
        <v/>
      </c>
      <c r="GH42" s="108"/>
      <c r="GI42" s="110" t="str">
        <f t="shared" si="100"/>
        <v/>
      </c>
      <c r="GJ42" s="109" t="str">
        <f t="shared" si="101"/>
        <v/>
      </c>
      <c r="GK42" s="108"/>
      <c r="GL42" s="110" t="str">
        <f t="shared" si="102"/>
        <v/>
      </c>
      <c r="GM42" s="109" t="str">
        <f t="shared" si="103"/>
        <v/>
      </c>
      <c r="GN42" s="108"/>
      <c r="GO42" s="110" t="str">
        <f t="shared" si="104"/>
        <v/>
      </c>
      <c r="GP42" s="109" t="str">
        <f t="shared" si="105"/>
        <v/>
      </c>
      <c r="GQ42" s="108"/>
      <c r="GR42" s="110" t="str">
        <f t="shared" si="106"/>
        <v/>
      </c>
      <c r="GS42" s="109" t="str">
        <f t="shared" si="107"/>
        <v/>
      </c>
      <c r="GT42" s="108"/>
      <c r="GU42" s="110" t="str">
        <f t="shared" si="108"/>
        <v/>
      </c>
      <c r="GV42" s="109" t="str">
        <f t="shared" si="109"/>
        <v/>
      </c>
      <c r="GW42" s="108"/>
      <c r="GX42" s="110" t="str">
        <f t="shared" si="110"/>
        <v/>
      </c>
      <c r="GY42" s="109" t="str">
        <f t="shared" si="111"/>
        <v/>
      </c>
      <c r="GZ42" s="108"/>
      <c r="HA42" s="110" t="str">
        <f t="shared" si="112"/>
        <v/>
      </c>
      <c r="HB42" s="109" t="str">
        <f t="shared" si="113"/>
        <v/>
      </c>
      <c r="HC42" s="108"/>
      <c r="HD42" s="110" t="str">
        <f t="shared" si="114"/>
        <v/>
      </c>
      <c r="HE42" s="109" t="str">
        <f t="shared" si="115"/>
        <v/>
      </c>
      <c r="HF42" s="108"/>
      <c r="HG42" s="110" t="str">
        <f t="shared" si="116"/>
        <v/>
      </c>
      <c r="HH42" s="109" t="str">
        <f t="shared" si="117"/>
        <v/>
      </c>
      <c r="HI42" s="108"/>
      <c r="HJ42" s="110" t="str">
        <f t="shared" si="118"/>
        <v/>
      </c>
      <c r="HK42" s="109" t="str">
        <f t="shared" si="119"/>
        <v/>
      </c>
      <c r="HL42" s="108"/>
      <c r="HM42" s="110" t="str">
        <f t="shared" si="120"/>
        <v/>
      </c>
      <c r="HN42" s="109" t="str">
        <f t="shared" si="121"/>
        <v/>
      </c>
      <c r="HO42" s="108"/>
      <c r="HP42" s="110" t="str">
        <f t="shared" si="122"/>
        <v/>
      </c>
      <c r="HQ42" s="109" t="str">
        <f t="shared" si="123"/>
        <v/>
      </c>
      <c r="HR42" s="108"/>
      <c r="HS42" s="110" t="str">
        <f t="shared" si="124"/>
        <v/>
      </c>
      <c r="HT42" s="109" t="str">
        <f t="shared" si="125"/>
        <v/>
      </c>
      <c r="HU42" s="108"/>
      <c r="HV42" s="109" t="str">
        <f t="shared" si="126"/>
        <v/>
      </c>
      <c r="HW42" s="109" t="str">
        <f t="shared" si="127"/>
        <v/>
      </c>
      <c r="HX42" s="438"/>
      <c r="HY42" s="110" t="str">
        <f t="shared" si="128"/>
        <v/>
      </c>
      <c r="HZ42" s="109" t="str">
        <f t="shared" si="129"/>
        <v/>
      </c>
      <c r="IA42" s="260"/>
      <c r="IB42" s="110" t="str">
        <f t="shared" si="130"/>
        <v/>
      </c>
      <c r="IC42" s="109" t="str">
        <f t="shared" si="131"/>
        <v/>
      </c>
      <c r="ID42" s="260"/>
      <c r="IE42" s="110" t="str">
        <f t="shared" si="132"/>
        <v/>
      </c>
      <c r="IF42" s="109" t="str">
        <f t="shared" si="133"/>
        <v/>
      </c>
      <c r="IG42" s="438"/>
      <c r="IH42" s="110" t="str">
        <f t="shared" si="134"/>
        <v/>
      </c>
      <c r="II42" s="109" t="str">
        <f t="shared" si="135"/>
        <v/>
      </c>
      <c r="IJ42" s="438"/>
      <c r="IK42" s="110" t="str">
        <f t="shared" si="136"/>
        <v/>
      </c>
      <c r="IL42" s="109" t="str">
        <f t="shared" si="137"/>
        <v/>
      </c>
      <c r="IM42" s="439"/>
      <c r="IN42" s="110" t="str">
        <f t="shared" si="138"/>
        <v/>
      </c>
      <c r="IO42" s="109" t="str">
        <f t="shared" si="139"/>
        <v/>
      </c>
      <c r="IP42" s="108"/>
      <c r="IQ42" s="110" t="str">
        <f t="shared" si="140"/>
        <v/>
      </c>
      <c r="IR42" s="109" t="str">
        <f t="shared" si="141"/>
        <v/>
      </c>
      <c r="IS42" s="108"/>
      <c r="IT42" s="110" t="str">
        <f t="shared" si="142"/>
        <v/>
      </c>
      <c r="IU42" s="109" t="str">
        <f t="shared" si="143"/>
        <v/>
      </c>
      <c r="IV42" s="108"/>
      <c r="IW42" s="110" t="str">
        <f t="shared" si="144"/>
        <v/>
      </c>
      <c r="IX42" s="109" t="str">
        <f t="shared" si="145"/>
        <v/>
      </c>
      <c r="IY42" s="108"/>
      <c r="IZ42" s="110" t="str">
        <f t="shared" si="146"/>
        <v/>
      </c>
      <c r="JA42" s="109" t="str">
        <f t="shared" si="147"/>
        <v/>
      </c>
      <c r="JB42" s="438"/>
      <c r="JC42" s="110" t="str">
        <f t="shared" si="148"/>
        <v/>
      </c>
      <c r="JD42" s="109" t="str">
        <f t="shared" si="149"/>
        <v/>
      </c>
      <c r="JE42" s="108"/>
      <c r="JF42" s="110" t="str">
        <f t="shared" si="150"/>
        <v/>
      </c>
      <c r="JG42" s="109" t="str">
        <f t="shared" si="151"/>
        <v/>
      </c>
      <c r="JH42" s="108"/>
      <c r="JI42" s="110" t="str">
        <f t="shared" si="152"/>
        <v/>
      </c>
      <c r="JJ42" s="109" t="str">
        <f t="shared" si="153"/>
        <v/>
      </c>
      <c r="JK42" s="108"/>
      <c r="JL42" s="110" t="str">
        <f t="shared" si="154"/>
        <v/>
      </c>
      <c r="JM42" s="109" t="str">
        <f t="shared" si="155"/>
        <v/>
      </c>
      <c r="JN42" s="108"/>
      <c r="JO42" s="110" t="str">
        <f t="shared" si="156"/>
        <v/>
      </c>
      <c r="JP42" s="109" t="str">
        <f t="shared" si="157"/>
        <v/>
      </c>
      <c r="JQ42" s="108"/>
      <c r="JR42" s="110" t="str">
        <f t="shared" si="158"/>
        <v/>
      </c>
      <c r="JS42" s="109" t="str">
        <f t="shared" si="159"/>
        <v/>
      </c>
      <c r="JT42" s="108"/>
      <c r="JU42" s="110" t="str">
        <f t="shared" si="160"/>
        <v/>
      </c>
      <c r="JV42" s="109" t="str">
        <f t="shared" si="161"/>
        <v/>
      </c>
      <c r="JW42" s="108"/>
      <c r="JX42" s="110" t="str">
        <f t="shared" si="162"/>
        <v/>
      </c>
      <c r="JY42" s="109" t="str">
        <f t="shared" si="163"/>
        <v/>
      </c>
      <c r="JZ42" s="108"/>
      <c r="KA42" s="110" t="str">
        <f t="shared" si="164"/>
        <v/>
      </c>
      <c r="KB42" s="109" t="str">
        <f t="shared" si="165"/>
        <v/>
      </c>
      <c r="KC42" s="108"/>
      <c r="KD42" s="110" t="str">
        <f t="shared" si="166"/>
        <v/>
      </c>
      <c r="KE42" s="109" t="str">
        <f t="shared" si="167"/>
        <v/>
      </c>
      <c r="KF42" s="108"/>
      <c r="KG42" s="110" t="str">
        <f t="shared" si="168"/>
        <v/>
      </c>
      <c r="KH42" s="109" t="str">
        <f t="shared" si="169"/>
        <v/>
      </c>
      <c r="KI42" s="108"/>
      <c r="KJ42" s="110" t="str">
        <f t="shared" si="170"/>
        <v/>
      </c>
      <c r="KK42" s="109" t="str">
        <f t="shared" si="171"/>
        <v/>
      </c>
      <c r="KL42" s="108"/>
      <c r="KM42" s="110" t="str">
        <f t="shared" si="172"/>
        <v/>
      </c>
      <c r="KN42" s="109" t="str">
        <f t="shared" si="173"/>
        <v/>
      </c>
      <c r="KO42" s="108"/>
      <c r="KP42" s="110" t="str">
        <f t="shared" si="174"/>
        <v/>
      </c>
      <c r="KQ42" s="109" t="str">
        <f t="shared" si="175"/>
        <v/>
      </c>
      <c r="KR42" s="108"/>
      <c r="KS42" s="110" t="str">
        <f t="shared" si="176"/>
        <v/>
      </c>
      <c r="KT42" s="109" t="str">
        <f t="shared" si="177"/>
        <v/>
      </c>
      <c r="KU42" s="108"/>
      <c r="KV42" s="110" t="str">
        <f t="shared" si="178"/>
        <v/>
      </c>
      <c r="KW42" s="109" t="str">
        <f t="shared" si="179"/>
        <v/>
      </c>
      <c r="KX42" s="108"/>
      <c r="KY42" s="110" t="str">
        <f t="shared" si="180"/>
        <v/>
      </c>
      <c r="KZ42" s="109" t="str">
        <f t="shared" si="181"/>
        <v/>
      </c>
      <c r="LA42" s="108"/>
      <c r="LB42" s="110" t="str">
        <f t="shared" si="182"/>
        <v/>
      </c>
      <c r="LC42" s="109" t="str">
        <f t="shared" si="183"/>
        <v/>
      </c>
      <c r="LD42" s="108"/>
      <c r="LE42" s="110" t="str">
        <f t="shared" si="184"/>
        <v/>
      </c>
      <c r="LF42" s="109" t="str">
        <f t="shared" si="185"/>
        <v/>
      </c>
      <c r="LG42" s="108"/>
      <c r="LH42" s="110" t="str">
        <f t="shared" si="186"/>
        <v/>
      </c>
      <c r="LI42" s="109" t="str">
        <f t="shared" si="187"/>
        <v/>
      </c>
      <c r="LJ42" s="108"/>
      <c r="LK42" s="109" t="str">
        <f t="shared" si="188"/>
        <v/>
      </c>
    </row>
    <row r="43" spans="1:323" ht="21.65" hidden="1" customHeight="1" x14ac:dyDescent="0.2">
      <c r="A43" s="120"/>
      <c r="B43" s="150">
        <f>IFERROR(VLOOKUP($D43,[1]受注ﾌｧｲﾙ!$A$3:$BZ$1314,5,FALSE),"-")</f>
        <v>46112.436539351853</v>
      </c>
      <c r="C43" s="541">
        <f>IFERROR(VLOOKUP($D43,[1]受注ﾌｧｲﾙ!$A$3:$BZ$1314,6,FALSE),"-")</f>
        <v>0</v>
      </c>
      <c r="D43" s="3" t="s">
        <v>854</v>
      </c>
      <c r="E43" s="39">
        <f>IFERROR(VLOOKUP($D43,[1]受注ﾌｧｲﾙ!$A$3:$BZ$1314,17,FALSE),"-")</f>
        <v>6710</v>
      </c>
      <c r="F43" s="5" t="str">
        <f>IFERROR(VLOOKUP($D43,[1]受注ﾌｧｲﾙ!$A$3:$BZ$1314,18,FALSE),"-")</f>
        <v>30040-AG00-1000X200</v>
      </c>
      <c r="G43" s="5" t="str">
        <f>IFERROR(VLOOKUP($D43,[1]受注ﾌｧｲﾙ!$A$3:$BZ$1314,19,FALSE),"-")</f>
        <v>FA</v>
      </c>
      <c r="H43" s="5" t="str">
        <f>IFERROR(VLOOKUP($D43,[1]受注ﾌｧｲﾙ!$A$3:$BZ$1314,20,FALSE),"-")</f>
        <v xml:space="preserve">   </v>
      </c>
      <c r="I43" s="5" t="str">
        <f>IFERROR(VLOOKUP($D43,[1]受注ﾌｧｲﾙ!$A$3:$BZ$1314,21,FALSE),"-")</f>
        <v>C</v>
      </c>
      <c r="J43" s="15">
        <f>IFERROR(VLOOKUP($D43,[1]受注ﾌｧｲﾙ!$A$3:$BZ$1314,22,FALSE),"-")</f>
        <v>600</v>
      </c>
      <c r="K43" s="5" t="str">
        <f>IFERROR(VLOOKUP($D43,[1]受注ﾌｧｲﾙ!$A$3:$BZ$1314,8,FALSE),"-")</f>
        <v>30020-8G00- 310X200</v>
      </c>
      <c r="L43" s="5" t="str">
        <f>IFERROR(VLOOKUP($D43,[1]受注ﾌｧｲﾙ!$A$3:$BZ$1314,9,FALSE),"-")</f>
        <v>HA</v>
      </c>
      <c r="M43" s="5" t="str">
        <f>IFERROR(VLOOKUP($D43,[1]受注ﾌｧｲﾙ!$A$3:$BZ$1314,10,FALSE),"-")</f>
        <v xml:space="preserve">   </v>
      </c>
      <c r="N43" s="5" t="str">
        <f>IFERROR(VLOOKUP($D43,[1]受注ﾌｧｲﾙ!$A$3:$BZ$1314,11,FALSE),"-")</f>
        <v>C</v>
      </c>
      <c r="O43" s="15">
        <f>IFERROR(VLOOKUP($D43,[1]受注ﾌｧｲﾙ!$A$3:$BZ$1314,13,FALSE),"-")</f>
        <v>3600</v>
      </c>
      <c r="P43" s="5">
        <f>IFERROR(VLOOKUP($D43,[1]受注ﾌｧｲﾙ!$A$3:$BZ$1314,15,FALSE),"-")</f>
        <v>0</v>
      </c>
      <c r="Q43" s="40">
        <f>IFERROR((VLOOKUP($D43,[1]受注ﾌｧｲﾙ!$A$3:$BZ$1314,16,FALSE)*J43),"-")</f>
        <v>600</v>
      </c>
      <c r="R43" s="557" t="str">
        <f>IFERROR(VLOOKUP(D43,#REF!,107,FALSE),"-")</f>
        <v>-</v>
      </c>
      <c r="S43" s="5" t="str">
        <f>IFERROR(VLOOKUP($D43,[1]受注ﾌｧｲﾙ!$A$3:$BZ$1314,26,FALSE),"-")</f>
        <v>SEC,スリット</v>
      </c>
      <c r="T43" s="86" t="str">
        <f>IFERROR(VLOOKUP($D43,[1]受注ﾌｧｲﾙ!$A$3:$BZ$1314,23,FALSE),"-")</f>
        <v>湖南</v>
      </c>
      <c r="U43" s="4"/>
      <c r="V43" s="5">
        <f t="shared" si="0"/>
        <v>4</v>
      </c>
      <c r="W43" s="4">
        <f>IFERROR(VLOOKUP($D43,[1]受注ﾌｧｲﾙ!$A$3:$BZ$1314,25,FALSE),"-")</f>
        <v>46119</v>
      </c>
      <c r="X43" s="4">
        <f>IFERROR(VLOOKUP($D43,[1]受注ﾌｧｲﾙ!$A$3:$BZ$1314,32,FALSE),"-")</f>
        <v>46125</v>
      </c>
      <c r="Y43" s="4">
        <f>IFERROR(VLOOKUP($D43,[1]受注ﾌｧｲﾙ!$A$3:$BZ$1314,33,FALSE),"-")</f>
        <v>46125</v>
      </c>
      <c r="Z43" s="4">
        <f t="shared" si="1"/>
        <v>46121</v>
      </c>
      <c r="AA43" s="57" t="str">
        <f>IFERROR(VLOOKUP(D43,#REF!,2,FALSE),"-")</f>
        <v>-</v>
      </c>
      <c r="AB43" s="58">
        <f t="shared" si="2"/>
        <v>600</v>
      </c>
      <c r="AC43" s="821">
        <f t="shared" si="3"/>
        <v>600</v>
      </c>
      <c r="AD43" s="410" t="str">
        <f>IFERROR(VLOOKUP($D43,[1]受注ﾌｧｲﾙ!$A$3:$BZ$1314,27,FALSE),"-")&amp;"　"&amp;IFERROR(VLOOKUP($D43,[1]受注ﾌｧｲﾙ!$A$3:$BZ$1314,28,FALSE),"-")&amp;"　"&amp;IFERROR(VLOOKUP($D43,[1]受注ﾌｧｲﾙ!$A$3:$BZ$1314,29,FALSE),"-")</f>
        <v>　　</v>
      </c>
      <c r="AE43" s="3"/>
      <c r="AF43" s="31" t="str">
        <f>IFERROR(VLOOKUP($D43,[2]加工日報SEC!$A$5:$DZ$1089,94,FALSE),"-")</f>
        <v>完</v>
      </c>
      <c r="AG43" s="38" t="str">
        <f>IFERROR(VLOOKUP($D43,[1]受注ﾌｧｲﾙ!$A$3:$BZ$1314,2,FALSE),"-")</f>
        <v>通常入力</v>
      </c>
      <c r="AH43" s="38" t="str">
        <f>IFERROR(VLOOKUP($D43,[1]受注ﾌｧｲﾙ!$A$3:$BZ$1314,3,FALSE),"-")</f>
        <v>後加工</v>
      </c>
      <c r="AI43" s="43" t="str">
        <f>IFERROR(VLOOKUP($D43,[1]受注ﾌｧｲﾙ!$A$3:$BZ$1314,31,FALSE),"-")</f>
        <v>ゼネラル化成</v>
      </c>
      <c r="AJ43" s="43" t="str">
        <f>IFERROR(VLOOKUP($D43,[1]受注ﾌｧｲﾙ!$A$3:$BZ$1314,12,FALSE),"-")</f>
        <v xml:space="preserve"> </v>
      </c>
      <c r="AK43" s="228" t="str">
        <f>IFERROR(VLOOKUP($D43,[1]受注ﾌｧｲﾙ!$A$3:$BZ$1314,24,FALSE),"-")</f>
        <v>SEC</v>
      </c>
      <c r="AL43" s="3"/>
      <c r="AM43" s="3"/>
      <c r="AN43" s="3"/>
      <c r="AO43" s="3"/>
      <c r="AP43" s="3"/>
      <c r="AQ43" s="43" t="s">
        <v>522</v>
      </c>
      <c r="AR43" s="521"/>
      <c r="AS43" s="109" t="str">
        <f t="shared" si="4"/>
        <v/>
      </c>
      <c r="AT43" s="438"/>
      <c r="AU43" s="110" t="str">
        <f t="shared" si="5"/>
        <v/>
      </c>
      <c r="AV43" s="109" t="str">
        <f t="shared" si="6"/>
        <v/>
      </c>
      <c r="AW43" s="260"/>
      <c r="AX43" s="110" t="str">
        <f t="shared" si="7"/>
        <v/>
      </c>
      <c r="AY43" s="109" t="str">
        <f t="shared" si="8"/>
        <v/>
      </c>
      <c r="AZ43" s="260"/>
      <c r="BA43" s="110" t="str">
        <f t="shared" si="9"/>
        <v/>
      </c>
      <c r="BB43" s="109" t="str">
        <f t="shared" si="10"/>
        <v/>
      </c>
      <c r="BC43" s="438"/>
      <c r="BD43" s="110" t="str">
        <f t="shared" si="11"/>
        <v/>
      </c>
      <c r="BE43" s="109" t="str">
        <f t="shared" si="12"/>
        <v/>
      </c>
      <c r="BF43" s="438"/>
      <c r="BG43" s="110" t="str">
        <f t="shared" si="13"/>
        <v/>
      </c>
      <c r="BH43" s="109" t="str">
        <f t="shared" si="14"/>
        <v/>
      </c>
      <c r="BI43" s="439"/>
      <c r="BJ43" s="110" t="str">
        <f t="shared" si="15"/>
        <v/>
      </c>
      <c r="BK43" s="109" t="str">
        <f t="shared" si="16"/>
        <v/>
      </c>
      <c r="BL43" s="108"/>
      <c r="BM43" s="110" t="str">
        <f t="shared" si="17"/>
        <v/>
      </c>
      <c r="BN43" s="109" t="str">
        <f t="shared" si="18"/>
        <v/>
      </c>
      <c r="BO43" s="108"/>
      <c r="BP43" s="110" t="str">
        <f t="shared" si="19"/>
        <v/>
      </c>
      <c r="BQ43" s="109" t="str">
        <f t="shared" si="20"/>
        <v/>
      </c>
      <c r="BR43" s="108"/>
      <c r="BS43" s="110" t="str">
        <f t="shared" si="21"/>
        <v/>
      </c>
      <c r="BT43" s="109" t="str">
        <f t="shared" si="22"/>
        <v/>
      </c>
      <c r="BU43" s="108"/>
      <c r="BV43" s="110" t="str">
        <f t="shared" si="23"/>
        <v/>
      </c>
      <c r="BW43" s="109" t="str">
        <f t="shared" si="24"/>
        <v/>
      </c>
      <c r="BX43" s="438"/>
      <c r="BY43" s="110" t="str">
        <f t="shared" si="25"/>
        <v/>
      </c>
      <c r="BZ43" s="109" t="str">
        <f t="shared" si="26"/>
        <v/>
      </c>
      <c r="CA43" s="108"/>
      <c r="CB43" s="110" t="str">
        <f t="shared" si="27"/>
        <v/>
      </c>
      <c r="CC43" s="109" t="str">
        <f t="shared" si="28"/>
        <v/>
      </c>
      <c r="CD43" s="108"/>
      <c r="CE43" s="110" t="str">
        <f t="shared" si="29"/>
        <v/>
      </c>
      <c r="CF43" s="109" t="str">
        <f t="shared" si="30"/>
        <v/>
      </c>
      <c r="CG43" s="108"/>
      <c r="CH43" s="110" t="str">
        <f t="shared" si="31"/>
        <v/>
      </c>
      <c r="CI43" s="109" t="str">
        <f t="shared" si="32"/>
        <v/>
      </c>
      <c r="CJ43" s="108"/>
      <c r="CK43" s="110" t="str">
        <f t="shared" si="33"/>
        <v/>
      </c>
      <c r="CL43" s="109" t="str">
        <f t="shared" si="34"/>
        <v/>
      </c>
      <c r="CM43" s="108"/>
      <c r="CN43" s="110" t="str">
        <f t="shared" si="35"/>
        <v/>
      </c>
      <c r="CO43" s="109" t="str">
        <f t="shared" si="36"/>
        <v/>
      </c>
      <c r="CP43" s="108"/>
      <c r="CQ43" s="110" t="str">
        <f t="shared" si="37"/>
        <v/>
      </c>
      <c r="CR43" s="109" t="str">
        <f t="shared" si="38"/>
        <v/>
      </c>
      <c r="CS43" s="108"/>
      <c r="CT43" s="110" t="str">
        <f t="shared" si="39"/>
        <v/>
      </c>
      <c r="CU43" s="109" t="str">
        <f t="shared" si="40"/>
        <v/>
      </c>
      <c r="CV43" s="108"/>
      <c r="CW43" s="110" t="str">
        <f t="shared" si="41"/>
        <v/>
      </c>
      <c r="CX43" s="109" t="str">
        <f t="shared" si="42"/>
        <v/>
      </c>
      <c r="CY43" s="108"/>
      <c r="CZ43" s="110" t="str">
        <f t="shared" si="43"/>
        <v/>
      </c>
      <c r="DA43" s="109" t="str">
        <f t="shared" si="44"/>
        <v/>
      </c>
      <c r="DB43" s="108"/>
      <c r="DC43" s="110" t="str">
        <f t="shared" si="45"/>
        <v/>
      </c>
      <c r="DD43" s="109" t="str">
        <f t="shared" si="46"/>
        <v/>
      </c>
      <c r="DE43" s="108"/>
      <c r="DF43" s="110" t="str">
        <f t="shared" si="47"/>
        <v/>
      </c>
      <c r="DG43" s="109" t="str">
        <f t="shared" si="48"/>
        <v/>
      </c>
      <c r="DH43" s="108"/>
      <c r="DI43" s="110" t="str">
        <f t="shared" si="49"/>
        <v/>
      </c>
      <c r="DJ43" s="109" t="str">
        <f t="shared" si="50"/>
        <v/>
      </c>
      <c r="DK43" s="108"/>
      <c r="DL43" s="110" t="str">
        <f t="shared" si="51"/>
        <v/>
      </c>
      <c r="DM43" s="109" t="str">
        <f t="shared" si="52"/>
        <v/>
      </c>
      <c r="DN43" s="108"/>
      <c r="DO43" s="110" t="str">
        <f t="shared" si="53"/>
        <v/>
      </c>
      <c r="DP43" s="109" t="str">
        <f t="shared" si="54"/>
        <v/>
      </c>
      <c r="DQ43" s="108"/>
      <c r="DR43" s="110" t="str">
        <f t="shared" si="55"/>
        <v/>
      </c>
      <c r="DS43" s="109" t="str">
        <f t="shared" si="56"/>
        <v/>
      </c>
      <c r="DT43" s="108"/>
      <c r="DU43" s="110" t="str">
        <f t="shared" si="57"/>
        <v/>
      </c>
      <c r="DV43" s="109" t="str">
        <f t="shared" si="58"/>
        <v/>
      </c>
      <c r="DW43" s="108"/>
      <c r="DX43" s="110" t="str">
        <f t="shared" si="59"/>
        <v/>
      </c>
      <c r="DY43" s="109" t="str">
        <f t="shared" si="60"/>
        <v/>
      </c>
      <c r="DZ43" s="108"/>
      <c r="EA43" s="110" t="str">
        <f t="shared" si="61"/>
        <v/>
      </c>
      <c r="EB43" s="109" t="str">
        <f t="shared" si="62"/>
        <v/>
      </c>
      <c r="EC43" s="108"/>
      <c r="ED43" s="110" t="str">
        <f t="shared" si="63"/>
        <v/>
      </c>
      <c r="EE43" s="109" t="str">
        <f t="shared" si="64"/>
        <v/>
      </c>
      <c r="EF43" s="108"/>
      <c r="EG43" s="109" t="str">
        <f t="shared" si="65"/>
        <v/>
      </c>
      <c r="EH43" s="109" t="str">
        <f t="shared" si="65"/>
        <v/>
      </c>
      <c r="EI43" s="438"/>
      <c r="EJ43" s="110" t="str">
        <f t="shared" si="66"/>
        <v/>
      </c>
      <c r="EK43" s="109" t="str">
        <f t="shared" si="67"/>
        <v/>
      </c>
      <c r="EL43" s="260"/>
      <c r="EM43" s="110" t="str">
        <f t="shared" si="68"/>
        <v/>
      </c>
      <c r="EN43" s="109" t="str">
        <f t="shared" si="69"/>
        <v/>
      </c>
      <c r="EO43" s="260"/>
      <c r="EP43" s="110" t="str">
        <f t="shared" si="70"/>
        <v/>
      </c>
      <c r="EQ43" s="109" t="str">
        <f t="shared" si="71"/>
        <v/>
      </c>
      <c r="ER43" s="438"/>
      <c r="ES43" s="110" t="str">
        <f t="shared" si="72"/>
        <v/>
      </c>
      <c r="ET43" s="109" t="str">
        <f t="shared" si="73"/>
        <v/>
      </c>
      <c r="EU43" s="438"/>
      <c r="EV43" s="110" t="str">
        <f t="shared" si="74"/>
        <v/>
      </c>
      <c r="EW43" s="109" t="str">
        <f t="shared" si="75"/>
        <v/>
      </c>
      <c r="EX43" s="439"/>
      <c r="EY43" s="110" t="str">
        <f t="shared" si="76"/>
        <v/>
      </c>
      <c r="EZ43" s="109" t="str">
        <f t="shared" si="77"/>
        <v>→</v>
      </c>
      <c r="FA43" s="108"/>
      <c r="FB43" s="110" t="str">
        <f t="shared" si="78"/>
        <v/>
      </c>
      <c r="FC43" s="109" t="str">
        <f t="shared" si="79"/>
        <v/>
      </c>
      <c r="FD43" s="108"/>
      <c r="FE43" s="110" t="str">
        <f t="shared" si="80"/>
        <v/>
      </c>
      <c r="FF43" s="109" t="str">
        <f t="shared" si="81"/>
        <v/>
      </c>
      <c r="FG43" s="764">
        <v>600</v>
      </c>
      <c r="FH43" s="110" t="str">
        <f t="shared" si="82"/>
        <v/>
      </c>
      <c r="FI43" s="109" t="str">
        <f t="shared" si="83"/>
        <v/>
      </c>
      <c r="FJ43" s="108"/>
      <c r="FK43" s="110" t="str">
        <f t="shared" si="84"/>
        <v/>
      </c>
      <c r="FL43" s="109" t="str">
        <f t="shared" si="85"/>
        <v/>
      </c>
      <c r="FM43" s="438"/>
      <c r="FN43" s="110" t="str">
        <f t="shared" si="86"/>
        <v/>
      </c>
      <c r="FO43" s="109" t="str">
        <f t="shared" si="87"/>
        <v/>
      </c>
      <c r="FP43" s="108"/>
      <c r="FQ43" s="110" t="str">
        <f t="shared" si="88"/>
        <v/>
      </c>
      <c r="FR43" s="109" t="str">
        <f t="shared" si="89"/>
        <v/>
      </c>
      <c r="FS43" s="108"/>
      <c r="FT43" s="110" t="str">
        <f t="shared" si="90"/>
        <v>⇒</v>
      </c>
      <c r="FU43" s="109" t="str">
        <f t="shared" si="91"/>
        <v/>
      </c>
      <c r="FV43" s="108"/>
      <c r="FW43" s="110" t="str">
        <f t="shared" si="92"/>
        <v/>
      </c>
      <c r="FX43" s="109" t="str">
        <f t="shared" si="93"/>
        <v/>
      </c>
      <c r="FY43" s="108"/>
      <c r="FZ43" s="110" t="str">
        <f t="shared" si="94"/>
        <v/>
      </c>
      <c r="GA43" s="109" t="str">
        <f t="shared" si="95"/>
        <v/>
      </c>
      <c r="GB43" s="108"/>
      <c r="GC43" s="110" t="str">
        <f t="shared" si="96"/>
        <v/>
      </c>
      <c r="GD43" s="109" t="str">
        <f t="shared" si="97"/>
        <v/>
      </c>
      <c r="GE43" s="108"/>
      <c r="GF43" s="110" t="str">
        <f t="shared" si="98"/>
        <v/>
      </c>
      <c r="GG43" s="109" t="str">
        <f t="shared" si="99"/>
        <v/>
      </c>
      <c r="GH43" s="108"/>
      <c r="GI43" s="110" t="str">
        <f t="shared" si="100"/>
        <v/>
      </c>
      <c r="GJ43" s="109" t="str">
        <f t="shared" si="101"/>
        <v/>
      </c>
      <c r="GK43" s="108"/>
      <c r="GL43" s="110" t="str">
        <f t="shared" si="102"/>
        <v/>
      </c>
      <c r="GM43" s="109" t="str">
        <f t="shared" si="103"/>
        <v/>
      </c>
      <c r="GN43" s="108"/>
      <c r="GO43" s="110" t="str">
        <f t="shared" si="104"/>
        <v/>
      </c>
      <c r="GP43" s="109" t="str">
        <f t="shared" si="105"/>
        <v/>
      </c>
      <c r="GQ43" s="108"/>
      <c r="GR43" s="110" t="str">
        <f t="shared" si="106"/>
        <v/>
      </c>
      <c r="GS43" s="109" t="str">
        <f t="shared" si="107"/>
        <v/>
      </c>
      <c r="GT43" s="108"/>
      <c r="GU43" s="110" t="str">
        <f t="shared" si="108"/>
        <v/>
      </c>
      <c r="GV43" s="109" t="str">
        <f t="shared" si="109"/>
        <v/>
      </c>
      <c r="GW43" s="108"/>
      <c r="GX43" s="110" t="str">
        <f t="shared" si="110"/>
        <v/>
      </c>
      <c r="GY43" s="109" t="str">
        <f t="shared" si="111"/>
        <v/>
      </c>
      <c r="GZ43" s="108"/>
      <c r="HA43" s="110" t="str">
        <f t="shared" si="112"/>
        <v/>
      </c>
      <c r="HB43" s="109" t="str">
        <f t="shared" si="113"/>
        <v/>
      </c>
      <c r="HC43" s="108"/>
      <c r="HD43" s="110" t="str">
        <f t="shared" si="114"/>
        <v/>
      </c>
      <c r="HE43" s="109" t="str">
        <f t="shared" si="115"/>
        <v/>
      </c>
      <c r="HF43" s="108"/>
      <c r="HG43" s="110" t="str">
        <f t="shared" si="116"/>
        <v/>
      </c>
      <c r="HH43" s="109" t="str">
        <f t="shared" si="117"/>
        <v/>
      </c>
      <c r="HI43" s="108"/>
      <c r="HJ43" s="110" t="str">
        <f t="shared" si="118"/>
        <v/>
      </c>
      <c r="HK43" s="109" t="str">
        <f t="shared" si="119"/>
        <v/>
      </c>
      <c r="HL43" s="108"/>
      <c r="HM43" s="110" t="str">
        <f t="shared" si="120"/>
        <v/>
      </c>
      <c r="HN43" s="109" t="str">
        <f t="shared" si="121"/>
        <v/>
      </c>
      <c r="HO43" s="108"/>
      <c r="HP43" s="110" t="str">
        <f t="shared" si="122"/>
        <v/>
      </c>
      <c r="HQ43" s="109" t="str">
        <f t="shared" si="123"/>
        <v/>
      </c>
      <c r="HR43" s="108"/>
      <c r="HS43" s="110" t="str">
        <f t="shared" si="124"/>
        <v/>
      </c>
      <c r="HT43" s="109" t="str">
        <f t="shared" si="125"/>
        <v/>
      </c>
      <c r="HU43" s="108"/>
      <c r="HV43" s="109" t="str">
        <f t="shared" si="126"/>
        <v/>
      </c>
      <c r="HW43" s="109" t="str">
        <f t="shared" si="127"/>
        <v/>
      </c>
      <c r="HX43" s="438"/>
      <c r="HY43" s="110" t="str">
        <f t="shared" si="128"/>
        <v/>
      </c>
      <c r="HZ43" s="109" t="str">
        <f t="shared" si="129"/>
        <v/>
      </c>
      <c r="IA43" s="260"/>
      <c r="IB43" s="110" t="str">
        <f t="shared" si="130"/>
        <v/>
      </c>
      <c r="IC43" s="109" t="str">
        <f t="shared" si="131"/>
        <v/>
      </c>
      <c r="ID43" s="260"/>
      <c r="IE43" s="110" t="str">
        <f t="shared" si="132"/>
        <v/>
      </c>
      <c r="IF43" s="109" t="str">
        <f t="shared" si="133"/>
        <v/>
      </c>
      <c r="IG43" s="438"/>
      <c r="IH43" s="110" t="str">
        <f t="shared" si="134"/>
        <v/>
      </c>
      <c r="II43" s="109" t="str">
        <f t="shared" si="135"/>
        <v/>
      </c>
      <c r="IJ43" s="438"/>
      <c r="IK43" s="110" t="str">
        <f t="shared" si="136"/>
        <v/>
      </c>
      <c r="IL43" s="109" t="str">
        <f t="shared" si="137"/>
        <v/>
      </c>
      <c r="IM43" s="439"/>
      <c r="IN43" s="110" t="str">
        <f t="shared" si="138"/>
        <v/>
      </c>
      <c r="IO43" s="109" t="str">
        <f t="shared" si="139"/>
        <v/>
      </c>
      <c r="IP43" s="108"/>
      <c r="IQ43" s="110" t="str">
        <f t="shared" si="140"/>
        <v/>
      </c>
      <c r="IR43" s="109" t="str">
        <f t="shared" si="141"/>
        <v/>
      </c>
      <c r="IS43" s="108"/>
      <c r="IT43" s="110" t="str">
        <f t="shared" si="142"/>
        <v/>
      </c>
      <c r="IU43" s="109" t="str">
        <f t="shared" si="143"/>
        <v/>
      </c>
      <c r="IV43" s="108"/>
      <c r="IW43" s="110" t="str">
        <f t="shared" si="144"/>
        <v/>
      </c>
      <c r="IX43" s="109" t="str">
        <f t="shared" si="145"/>
        <v/>
      </c>
      <c r="IY43" s="108"/>
      <c r="IZ43" s="110" t="str">
        <f t="shared" si="146"/>
        <v/>
      </c>
      <c r="JA43" s="109" t="str">
        <f t="shared" si="147"/>
        <v/>
      </c>
      <c r="JB43" s="438"/>
      <c r="JC43" s="110" t="str">
        <f t="shared" si="148"/>
        <v/>
      </c>
      <c r="JD43" s="109" t="str">
        <f t="shared" si="149"/>
        <v/>
      </c>
      <c r="JE43" s="108"/>
      <c r="JF43" s="110" t="str">
        <f t="shared" si="150"/>
        <v/>
      </c>
      <c r="JG43" s="109" t="str">
        <f t="shared" si="151"/>
        <v/>
      </c>
      <c r="JH43" s="108"/>
      <c r="JI43" s="110" t="str">
        <f t="shared" si="152"/>
        <v/>
      </c>
      <c r="JJ43" s="109" t="str">
        <f t="shared" si="153"/>
        <v/>
      </c>
      <c r="JK43" s="108"/>
      <c r="JL43" s="110" t="str">
        <f t="shared" si="154"/>
        <v/>
      </c>
      <c r="JM43" s="109" t="str">
        <f t="shared" si="155"/>
        <v/>
      </c>
      <c r="JN43" s="108"/>
      <c r="JO43" s="110" t="str">
        <f t="shared" si="156"/>
        <v/>
      </c>
      <c r="JP43" s="109" t="str">
        <f t="shared" si="157"/>
        <v/>
      </c>
      <c r="JQ43" s="108"/>
      <c r="JR43" s="110" t="str">
        <f t="shared" si="158"/>
        <v/>
      </c>
      <c r="JS43" s="109" t="str">
        <f t="shared" si="159"/>
        <v/>
      </c>
      <c r="JT43" s="108"/>
      <c r="JU43" s="110" t="str">
        <f t="shared" si="160"/>
        <v/>
      </c>
      <c r="JV43" s="109" t="str">
        <f t="shared" si="161"/>
        <v/>
      </c>
      <c r="JW43" s="108"/>
      <c r="JX43" s="110" t="str">
        <f t="shared" si="162"/>
        <v/>
      </c>
      <c r="JY43" s="109" t="str">
        <f t="shared" si="163"/>
        <v/>
      </c>
      <c r="JZ43" s="108"/>
      <c r="KA43" s="110" t="str">
        <f t="shared" si="164"/>
        <v/>
      </c>
      <c r="KB43" s="109" t="str">
        <f t="shared" si="165"/>
        <v/>
      </c>
      <c r="KC43" s="108"/>
      <c r="KD43" s="110" t="str">
        <f t="shared" si="166"/>
        <v/>
      </c>
      <c r="KE43" s="109" t="str">
        <f t="shared" si="167"/>
        <v/>
      </c>
      <c r="KF43" s="108"/>
      <c r="KG43" s="110" t="str">
        <f t="shared" si="168"/>
        <v/>
      </c>
      <c r="KH43" s="109" t="str">
        <f t="shared" si="169"/>
        <v/>
      </c>
      <c r="KI43" s="108"/>
      <c r="KJ43" s="110" t="str">
        <f t="shared" si="170"/>
        <v/>
      </c>
      <c r="KK43" s="109" t="str">
        <f t="shared" si="171"/>
        <v/>
      </c>
      <c r="KL43" s="108"/>
      <c r="KM43" s="110" t="str">
        <f t="shared" si="172"/>
        <v/>
      </c>
      <c r="KN43" s="109" t="str">
        <f t="shared" si="173"/>
        <v/>
      </c>
      <c r="KO43" s="108"/>
      <c r="KP43" s="110" t="str">
        <f t="shared" si="174"/>
        <v/>
      </c>
      <c r="KQ43" s="109" t="str">
        <f t="shared" si="175"/>
        <v/>
      </c>
      <c r="KR43" s="108"/>
      <c r="KS43" s="110" t="str">
        <f t="shared" si="176"/>
        <v/>
      </c>
      <c r="KT43" s="109" t="str">
        <f t="shared" si="177"/>
        <v/>
      </c>
      <c r="KU43" s="108"/>
      <c r="KV43" s="110" t="str">
        <f t="shared" si="178"/>
        <v/>
      </c>
      <c r="KW43" s="109" t="str">
        <f t="shared" si="179"/>
        <v/>
      </c>
      <c r="KX43" s="108"/>
      <c r="KY43" s="110" t="str">
        <f t="shared" si="180"/>
        <v/>
      </c>
      <c r="KZ43" s="109" t="str">
        <f t="shared" si="181"/>
        <v/>
      </c>
      <c r="LA43" s="108"/>
      <c r="LB43" s="110" t="str">
        <f t="shared" si="182"/>
        <v/>
      </c>
      <c r="LC43" s="109" t="str">
        <f t="shared" si="183"/>
        <v/>
      </c>
      <c r="LD43" s="108"/>
      <c r="LE43" s="110" t="str">
        <f t="shared" si="184"/>
        <v/>
      </c>
      <c r="LF43" s="109" t="str">
        <f t="shared" si="185"/>
        <v/>
      </c>
      <c r="LG43" s="108"/>
      <c r="LH43" s="110" t="str">
        <f t="shared" si="186"/>
        <v/>
      </c>
      <c r="LI43" s="109" t="str">
        <f t="shared" si="187"/>
        <v/>
      </c>
      <c r="LJ43" s="108"/>
      <c r="LK43" s="109" t="str">
        <f t="shared" si="188"/>
        <v/>
      </c>
    </row>
    <row r="44" spans="1:323" ht="21.65" customHeight="1" x14ac:dyDescent="0.2">
      <c r="A44" s="120"/>
      <c r="B44" s="150">
        <f>IFERROR(VLOOKUP($D44,[1]受注ﾌｧｲﾙ!$A$3:$BZ$1314,5,FALSE),"-")</f>
        <v>46111.602418981478</v>
      </c>
      <c r="C44" s="541">
        <f>IFERROR(VLOOKUP($D44,[1]受注ﾌｧｲﾙ!$A$3:$BZ$1314,6,FALSE),"-")</f>
        <v>0</v>
      </c>
      <c r="D44" s="3" t="s">
        <v>844</v>
      </c>
      <c r="E44" s="39">
        <f>IFERROR(VLOOKUP($D44,[1]受注ﾌｧｲﾙ!$A$3:$BZ$1314,17,FALSE),"-")</f>
        <v>6710</v>
      </c>
      <c r="F44" s="5" t="str">
        <f>IFERROR(VLOOKUP($D44,[1]受注ﾌｧｲﾙ!$A$3:$BZ$1314,18,FALSE),"-")</f>
        <v>50080-AY0B- 870X200</v>
      </c>
      <c r="G44" s="5" t="str">
        <f>IFERROR(VLOOKUP($D44,[1]受注ﾌｧｲﾙ!$A$3:$BZ$1314,19,FALSE),"-")</f>
        <v>FA</v>
      </c>
      <c r="H44" s="5" t="str">
        <f>IFERROR(VLOOKUP($D44,[1]受注ﾌｧｲﾙ!$A$3:$BZ$1314,20,FALSE),"-")</f>
        <v>GA1</v>
      </c>
      <c r="I44" s="5" t="str">
        <f>IFERROR(VLOOKUP($D44,[1]受注ﾌｧｲﾙ!$A$3:$BZ$1314,21,FALSE),"-")</f>
        <v>C</v>
      </c>
      <c r="J44" s="15">
        <f>IFERROR(VLOOKUP($D44,[1]受注ﾌｧｲﾙ!$A$3:$BZ$1314,22,FALSE),"-")</f>
        <v>9000</v>
      </c>
      <c r="K44" s="5" t="str">
        <f>IFERROR(VLOOKUP($D44,[1]受注ﾌｧｲﾙ!$A$3:$BZ$1314,8,FALSE),"-")</f>
        <v>0R040-8Y0B- 870X200
0R040-8Y0B- 870X200</v>
      </c>
      <c r="L44" s="5" t="str">
        <f>IFERROR(VLOOKUP($D44,[1]受注ﾌｧｲﾙ!$A$3:$BZ$1314,9,FALSE),"-")</f>
        <v>FA
FA</v>
      </c>
      <c r="M44" s="5" t="str">
        <f>IFERROR(VLOOKUP($D44,[1]受注ﾌｧｲﾙ!$A$3:$BZ$1314,10,FALSE),"-")</f>
        <v>GA1
GA1</v>
      </c>
      <c r="N44" s="5" t="str">
        <f>IFERROR(VLOOKUP($D44,[1]受注ﾌｧｲﾙ!$A$3:$BZ$1314,11,FALSE),"-")</f>
        <v>H
Q</v>
      </c>
      <c r="O44" s="15" t="str">
        <f>IFERROR(VLOOKUP($D44,[1]受注ﾌｧｲﾙ!$A$3:$BZ$1314,13,FALSE),"-")</f>
        <v>9000
9000</v>
      </c>
      <c r="P44" s="5">
        <f>IFERROR(VLOOKUP($D44,[1]受注ﾌｧｲﾙ!$A$3:$BZ$1314,15,FALSE),"-")</f>
        <v>0</v>
      </c>
      <c r="Q44" s="40">
        <f>IFERROR((VLOOKUP($D44,[1]受注ﾌｧｲﾙ!$A$3:$BZ$1314,16,FALSE)*J44),"-")</f>
        <v>9000</v>
      </c>
      <c r="R44" s="557" t="str">
        <f>IFERROR(VLOOKUP(D44,#REF!,107,FALSE),"-")</f>
        <v>-</v>
      </c>
      <c r="S44" s="5" t="str">
        <f>IFERROR(VLOOKUP($D44,[1]受注ﾌｧｲﾙ!$A$3:$BZ$1314,26,FALSE),"-")</f>
        <v>SEC</v>
      </c>
      <c r="T44" s="86" t="str">
        <f>IFERROR(VLOOKUP($D44,[1]受注ﾌｧｲﾙ!$A$3:$BZ$1314,23,FALSE),"-")</f>
        <v>滋賀</v>
      </c>
      <c r="U44" s="4"/>
      <c r="V44" s="5">
        <f t="shared" si="0"/>
        <v>4</v>
      </c>
      <c r="W44" s="4">
        <f>IFERROR(VLOOKUP($D44,[1]受注ﾌｧｲﾙ!$A$3:$BZ$1314,25,FALSE),"-")</f>
        <v>46121</v>
      </c>
      <c r="X44" s="4">
        <f>IFERROR(VLOOKUP($D44,[1]受注ﾌｧｲﾙ!$A$3:$BZ$1314,32,FALSE),"-")</f>
        <v>46129</v>
      </c>
      <c r="Y44" s="4">
        <f>IFERROR(VLOOKUP($D44,[1]受注ﾌｧｲﾙ!$A$3:$BZ$1314,33,FALSE),"-")</f>
        <v>46129</v>
      </c>
      <c r="Z44" s="4">
        <f t="shared" si="1"/>
        <v>46125</v>
      </c>
      <c r="AA44" s="57" t="str">
        <f>IFERROR(VLOOKUP(D44,#REF!,2,FALSE),"-")</f>
        <v>-</v>
      </c>
      <c r="AB44" s="58">
        <f t="shared" si="2"/>
        <v>9000</v>
      </c>
      <c r="AC44" s="821">
        <f t="shared" si="3"/>
        <v>9000</v>
      </c>
      <c r="AD44" s="410" t="str">
        <f>IFERROR(VLOOKUP($D44,[1]受注ﾌｧｲﾙ!$A$3:$BZ$1314,27,FALSE),"-")&amp;"　"&amp;IFERROR(VLOOKUP($D44,[1]受注ﾌｧｲﾙ!$A$3:$BZ$1314,28,FALSE),"-")&amp;"　"&amp;IFERROR(VLOOKUP($D44,[1]受注ﾌｧｲﾙ!$A$3:$BZ$1314,29,FALSE),"-")</f>
        <v>検査前入庫依頼　　</v>
      </c>
      <c r="AE44" s="3"/>
      <c r="AF44" s="31" t="str">
        <f>IFERROR(VLOOKUP($D44,[2]加工日報SEC!$A$5:$DZ$1089,94,FALSE),"-")</f>
        <v>完</v>
      </c>
      <c r="AG44" s="38" t="str">
        <f>IFERROR(VLOOKUP($D44,[1]受注ﾌｧｲﾙ!$A$3:$BZ$1314,2,FALSE),"-")</f>
        <v>通常入力</v>
      </c>
      <c r="AH44" s="38" t="str">
        <f>IFERROR(VLOOKUP($D44,[1]受注ﾌｧｲﾙ!$A$3:$BZ$1314,3,FALSE),"-")</f>
        <v>後加工</v>
      </c>
      <c r="AI44" s="43" t="str">
        <f>IFERROR(VLOOKUP($D44,[1]受注ﾌｧｲﾙ!$A$3:$BZ$1314,31,FALSE),"-")</f>
        <v>屋根</v>
      </c>
      <c r="AJ44" s="43" t="str">
        <f>IFERROR(VLOOKUP($D44,[1]受注ﾌｧｲﾙ!$A$3:$BZ$1314,12,FALSE),"-")</f>
        <v xml:space="preserve"> </v>
      </c>
      <c r="AK44" s="228" t="str">
        <f>IFERROR(VLOOKUP($D44,[1]受注ﾌｧｲﾙ!$A$3:$BZ$1314,24,FALSE),"-")</f>
        <v>SEC</v>
      </c>
      <c r="AL44" s="3"/>
      <c r="AM44" s="3"/>
      <c r="AN44" s="3"/>
      <c r="AO44" s="3"/>
      <c r="AP44" s="3"/>
      <c r="AQ44" s="43" t="s">
        <v>522</v>
      </c>
      <c r="AR44" s="521"/>
      <c r="AS44" s="109" t="str">
        <f t="shared" si="4"/>
        <v/>
      </c>
      <c r="AT44" s="438"/>
      <c r="AU44" s="110" t="str">
        <f t="shared" si="5"/>
        <v/>
      </c>
      <c r="AV44" s="109" t="str">
        <f t="shared" si="6"/>
        <v/>
      </c>
      <c r="AW44" s="260"/>
      <c r="AX44" s="110" t="str">
        <f t="shared" si="7"/>
        <v/>
      </c>
      <c r="AY44" s="109" t="str">
        <f t="shared" si="8"/>
        <v/>
      </c>
      <c r="AZ44" s="260"/>
      <c r="BA44" s="110" t="str">
        <f t="shared" si="9"/>
        <v/>
      </c>
      <c r="BB44" s="109" t="str">
        <f t="shared" si="10"/>
        <v/>
      </c>
      <c r="BC44" s="438"/>
      <c r="BD44" s="110" t="str">
        <f t="shared" si="11"/>
        <v/>
      </c>
      <c r="BE44" s="109" t="str">
        <f t="shared" si="12"/>
        <v/>
      </c>
      <c r="BF44" s="438"/>
      <c r="BG44" s="110" t="str">
        <f t="shared" si="13"/>
        <v/>
      </c>
      <c r="BH44" s="109" t="str">
        <f t="shared" si="14"/>
        <v/>
      </c>
      <c r="BI44" s="439"/>
      <c r="BJ44" s="110" t="str">
        <f t="shared" si="15"/>
        <v/>
      </c>
      <c r="BK44" s="109" t="str">
        <f t="shared" si="16"/>
        <v/>
      </c>
      <c r="BL44" s="108"/>
      <c r="BM44" s="110" t="str">
        <f t="shared" si="17"/>
        <v/>
      </c>
      <c r="BN44" s="109" t="str">
        <f t="shared" si="18"/>
        <v/>
      </c>
      <c r="BO44" s="108"/>
      <c r="BP44" s="110" t="str">
        <f t="shared" si="19"/>
        <v/>
      </c>
      <c r="BQ44" s="109" t="str">
        <f t="shared" si="20"/>
        <v/>
      </c>
      <c r="BR44" s="108"/>
      <c r="BS44" s="110" t="str">
        <f t="shared" si="21"/>
        <v/>
      </c>
      <c r="BT44" s="109" t="str">
        <f t="shared" si="22"/>
        <v/>
      </c>
      <c r="BU44" s="108"/>
      <c r="BV44" s="110" t="str">
        <f t="shared" si="23"/>
        <v/>
      </c>
      <c r="BW44" s="109" t="str">
        <f t="shared" si="24"/>
        <v/>
      </c>
      <c r="BX44" s="438"/>
      <c r="BY44" s="110" t="str">
        <f t="shared" si="25"/>
        <v/>
      </c>
      <c r="BZ44" s="109" t="str">
        <f t="shared" si="26"/>
        <v/>
      </c>
      <c r="CA44" s="108"/>
      <c r="CB44" s="110" t="str">
        <f t="shared" si="27"/>
        <v/>
      </c>
      <c r="CC44" s="109" t="str">
        <f t="shared" si="28"/>
        <v/>
      </c>
      <c r="CD44" s="108"/>
      <c r="CE44" s="110" t="str">
        <f t="shared" si="29"/>
        <v/>
      </c>
      <c r="CF44" s="109" t="str">
        <f t="shared" si="30"/>
        <v/>
      </c>
      <c r="CG44" s="108"/>
      <c r="CH44" s="110" t="str">
        <f t="shared" si="31"/>
        <v/>
      </c>
      <c r="CI44" s="109" t="str">
        <f t="shared" si="32"/>
        <v/>
      </c>
      <c r="CJ44" s="108"/>
      <c r="CK44" s="110" t="str">
        <f t="shared" si="33"/>
        <v/>
      </c>
      <c r="CL44" s="109" t="str">
        <f t="shared" si="34"/>
        <v/>
      </c>
      <c r="CM44" s="108"/>
      <c r="CN44" s="110" t="str">
        <f t="shared" si="35"/>
        <v/>
      </c>
      <c r="CO44" s="109" t="str">
        <f t="shared" si="36"/>
        <v/>
      </c>
      <c r="CP44" s="108"/>
      <c r="CQ44" s="110" t="str">
        <f t="shared" si="37"/>
        <v/>
      </c>
      <c r="CR44" s="109" t="str">
        <f t="shared" si="38"/>
        <v/>
      </c>
      <c r="CS44" s="108"/>
      <c r="CT44" s="110" t="str">
        <f t="shared" si="39"/>
        <v/>
      </c>
      <c r="CU44" s="109" t="str">
        <f t="shared" si="40"/>
        <v/>
      </c>
      <c r="CV44" s="108"/>
      <c r="CW44" s="110" t="str">
        <f t="shared" si="41"/>
        <v/>
      </c>
      <c r="CX44" s="109" t="str">
        <f t="shared" si="42"/>
        <v/>
      </c>
      <c r="CY44" s="108"/>
      <c r="CZ44" s="110" t="str">
        <f t="shared" si="43"/>
        <v/>
      </c>
      <c r="DA44" s="109" t="str">
        <f t="shared" si="44"/>
        <v/>
      </c>
      <c r="DB44" s="108"/>
      <c r="DC44" s="110" t="str">
        <f t="shared" si="45"/>
        <v/>
      </c>
      <c r="DD44" s="109" t="str">
        <f t="shared" si="46"/>
        <v/>
      </c>
      <c r="DE44" s="108"/>
      <c r="DF44" s="110" t="str">
        <f t="shared" si="47"/>
        <v/>
      </c>
      <c r="DG44" s="109" t="str">
        <f t="shared" si="48"/>
        <v/>
      </c>
      <c r="DH44" s="108"/>
      <c r="DI44" s="110" t="str">
        <f t="shared" si="49"/>
        <v/>
      </c>
      <c r="DJ44" s="109" t="str">
        <f t="shared" si="50"/>
        <v/>
      </c>
      <c r="DK44" s="108"/>
      <c r="DL44" s="110" t="str">
        <f t="shared" si="51"/>
        <v/>
      </c>
      <c r="DM44" s="109" t="str">
        <f t="shared" si="52"/>
        <v/>
      </c>
      <c r="DN44" s="108"/>
      <c r="DO44" s="110" t="str">
        <f t="shared" si="53"/>
        <v/>
      </c>
      <c r="DP44" s="109" t="str">
        <f t="shared" si="54"/>
        <v/>
      </c>
      <c r="DQ44" s="108"/>
      <c r="DR44" s="110" t="str">
        <f t="shared" si="55"/>
        <v/>
      </c>
      <c r="DS44" s="109" t="str">
        <f t="shared" si="56"/>
        <v/>
      </c>
      <c r="DT44" s="108"/>
      <c r="DU44" s="110" t="str">
        <f t="shared" si="57"/>
        <v/>
      </c>
      <c r="DV44" s="109" t="str">
        <f t="shared" si="58"/>
        <v/>
      </c>
      <c r="DW44" s="108"/>
      <c r="DX44" s="110" t="str">
        <f t="shared" si="59"/>
        <v/>
      </c>
      <c r="DY44" s="109" t="str">
        <f t="shared" si="60"/>
        <v/>
      </c>
      <c r="DZ44" s="108"/>
      <c r="EA44" s="110" t="str">
        <f t="shared" si="61"/>
        <v/>
      </c>
      <c r="EB44" s="109" t="str">
        <f t="shared" si="62"/>
        <v/>
      </c>
      <c r="EC44" s="108"/>
      <c r="ED44" s="110" t="str">
        <f t="shared" si="63"/>
        <v/>
      </c>
      <c r="EE44" s="109" t="str">
        <f t="shared" si="64"/>
        <v/>
      </c>
      <c r="EF44" s="108"/>
      <c r="EG44" s="109" t="str">
        <f t="shared" si="65"/>
        <v/>
      </c>
      <c r="EH44" s="109" t="str">
        <f t="shared" si="65"/>
        <v/>
      </c>
      <c r="EI44" s="438"/>
      <c r="EJ44" s="110" t="str">
        <f t="shared" si="66"/>
        <v/>
      </c>
      <c r="EK44" s="109" t="str">
        <f t="shared" si="67"/>
        <v/>
      </c>
      <c r="EL44" s="260"/>
      <c r="EM44" s="110" t="str">
        <f t="shared" si="68"/>
        <v/>
      </c>
      <c r="EN44" s="109" t="str">
        <f t="shared" si="69"/>
        <v/>
      </c>
      <c r="EO44" s="260"/>
      <c r="EP44" s="110" t="str">
        <f t="shared" si="70"/>
        <v/>
      </c>
      <c r="EQ44" s="109" t="str">
        <f t="shared" si="71"/>
        <v/>
      </c>
      <c r="ER44" s="438"/>
      <c r="ES44" s="110" t="str">
        <f t="shared" si="72"/>
        <v/>
      </c>
      <c r="ET44" s="109" t="str">
        <f t="shared" si="73"/>
        <v/>
      </c>
      <c r="EU44" s="438"/>
      <c r="EV44" s="110" t="str">
        <f t="shared" si="74"/>
        <v/>
      </c>
      <c r="EW44" s="109" t="str">
        <f t="shared" si="75"/>
        <v/>
      </c>
      <c r="EX44" s="439"/>
      <c r="EY44" s="110" t="str">
        <f t="shared" si="76"/>
        <v/>
      </c>
      <c r="EZ44" s="109" t="str">
        <f t="shared" si="77"/>
        <v/>
      </c>
      <c r="FA44" s="108"/>
      <c r="FB44" s="110" t="str">
        <f t="shared" si="78"/>
        <v/>
      </c>
      <c r="FC44" s="109" t="str">
        <f t="shared" si="79"/>
        <v/>
      </c>
      <c r="FD44" s="108"/>
      <c r="FE44" s="110" t="str">
        <f t="shared" si="80"/>
        <v/>
      </c>
      <c r="FF44" s="109" t="str">
        <f t="shared" si="81"/>
        <v>→</v>
      </c>
      <c r="FG44" s="108"/>
      <c r="FH44" s="110" t="str">
        <f t="shared" si="82"/>
        <v/>
      </c>
      <c r="FI44" s="109" t="str">
        <f t="shared" si="83"/>
        <v/>
      </c>
      <c r="FJ44" s="108"/>
      <c r="FK44" s="110" t="str">
        <f t="shared" si="84"/>
        <v/>
      </c>
      <c r="FL44" s="109" t="str">
        <f t="shared" si="85"/>
        <v/>
      </c>
      <c r="FM44" s="438"/>
      <c r="FN44" s="110" t="str">
        <f t="shared" si="86"/>
        <v/>
      </c>
      <c r="FO44" s="109" t="str">
        <f t="shared" si="87"/>
        <v/>
      </c>
      <c r="FP44" s="108"/>
      <c r="FQ44" s="110" t="str">
        <f t="shared" si="88"/>
        <v/>
      </c>
      <c r="FR44" s="109" t="str">
        <f t="shared" si="89"/>
        <v/>
      </c>
      <c r="FS44" s="108">
        <v>9000</v>
      </c>
      <c r="FT44" s="110" t="str">
        <f t="shared" si="90"/>
        <v/>
      </c>
      <c r="FU44" s="109" t="str">
        <f t="shared" si="91"/>
        <v/>
      </c>
      <c r="FV44" s="108"/>
      <c r="FW44" s="110" t="str">
        <f t="shared" si="92"/>
        <v/>
      </c>
      <c r="FX44" s="109" t="str">
        <f t="shared" si="93"/>
        <v/>
      </c>
      <c r="FY44" s="108"/>
      <c r="FZ44" s="110" t="str">
        <f t="shared" si="94"/>
        <v/>
      </c>
      <c r="GA44" s="109" t="str">
        <f t="shared" si="95"/>
        <v/>
      </c>
      <c r="GB44" s="108"/>
      <c r="GC44" s="110" t="str">
        <f t="shared" si="96"/>
        <v/>
      </c>
      <c r="GD44" s="109" t="str">
        <f t="shared" si="97"/>
        <v/>
      </c>
      <c r="GE44" s="108"/>
      <c r="GF44" s="110" t="str">
        <f t="shared" si="98"/>
        <v>⇒</v>
      </c>
      <c r="GG44" s="109" t="str">
        <f t="shared" si="99"/>
        <v/>
      </c>
      <c r="GH44" s="108"/>
      <c r="GI44" s="110" t="str">
        <f t="shared" si="100"/>
        <v/>
      </c>
      <c r="GJ44" s="109" t="str">
        <f t="shared" si="101"/>
        <v/>
      </c>
      <c r="GK44" s="108"/>
      <c r="GL44" s="110" t="str">
        <f t="shared" si="102"/>
        <v/>
      </c>
      <c r="GM44" s="109" t="str">
        <f t="shared" si="103"/>
        <v/>
      </c>
      <c r="GN44" s="108"/>
      <c r="GO44" s="110" t="str">
        <f t="shared" si="104"/>
        <v/>
      </c>
      <c r="GP44" s="109" t="str">
        <f t="shared" si="105"/>
        <v/>
      </c>
      <c r="GQ44" s="108"/>
      <c r="GR44" s="110" t="str">
        <f t="shared" si="106"/>
        <v/>
      </c>
      <c r="GS44" s="109" t="str">
        <f t="shared" si="107"/>
        <v/>
      </c>
      <c r="GT44" s="108"/>
      <c r="GU44" s="110" t="str">
        <f t="shared" si="108"/>
        <v/>
      </c>
      <c r="GV44" s="109" t="str">
        <f t="shared" si="109"/>
        <v/>
      </c>
      <c r="GW44" s="108"/>
      <c r="GX44" s="110" t="str">
        <f t="shared" si="110"/>
        <v/>
      </c>
      <c r="GY44" s="109" t="str">
        <f t="shared" si="111"/>
        <v/>
      </c>
      <c r="GZ44" s="108"/>
      <c r="HA44" s="110" t="str">
        <f t="shared" si="112"/>
        <v/>
      </c>
      <c r="HB44" s="109" t="str">
        <f t="shared" si="113"/>
        <v/>
      </c>
      <c r="HC44" s="108"/>
      <c r="HD44" s="110" t="str">
        <f t="shared" si="114"/>
        <v/>
      </c>
      <c r="HE44" s="109" t="str">
        <f t="shared" si="115"/>
        <v/>
      </c>
      <c r="HF44" s="108"/>
      <c r="HG44" s="110" t="str">
        <f t="shared" si="116"/>
        <v/>
      </c>
      <c r="HH44" s="109" t="str">
        <f t="shared" si="117"/>
        <v/>
      </c>
      <c r="HI44" s="108"/>
      <c r="HJ44" s="110" t="str">
        <f t="shared" si="118"/>
        <v/>
      </c>
      <c r="HK44" s="109" t="str">
        <f t="shared" si="119"/>
        <v/>
      </c>
      <c r="HL44" s="108"/>
      <c r="HM44" s="110" t="str">
        <f t="shared" si="120"/>
        <v/>
      </c>
      <c r="HN44" s="109" t="str">
        <f t="shared" si="121"/>
        <v/>
      </c>
      <c r="HO44" s="108"/>
      <c r="HP44" s="110" t="str">
        <f t="shared" si="122"/>
        <v/>
      </c>
      <c r="HQ44" s="109" t="str">
        <f t="shared" si="123"/>
        <v/>
      </c>
      <c r="HR44" s="108"/>
      <c r="HS44" s="110" t="str">
        <f t="shared" si="124"/>
        <v/>
      </c>
      <c r="HT44" s="109" t="str">
        <f t="shared" si="125"/>
        <v/>
      </c>
      <c r="HU44" s="108"/>
      <c r="HV44" s="109" t="str">
        <f t="shared" si="126"/>
        <v/>
      </c>
      <c r="HW44" s="109" t="str">
        <f t="shared" si="127"/>
        <v/>
      </c>
      <c r="HX44" s="438"/>
      <c r="HY44" s="110" t="str">
        <f t="shared" si="128"/>
        <v/>
      </c>
      <c r="HZ44" s="109" t="str">
        <f t="shared" si="129"/>
        <v/>
      </c>
      <c r="IA44" s="260"/>
      <c r="IB44" s="110" t="str">
        <f t="shared" si="130"/>
        <v/>
      </c>
      <c r="IC44" s="109" t="str">
        <f t="shared" si="131"/>
        <v/>
      </c>
      <c r="ID44" s="260"/>
      <c r="IE44" s="110" t="str">
        <f t="shared" si="132"/>
        <v/>
      </c>
      <c r="IF44" s="109" t="str">
        <f t="shared" si="133"/>
        <v/>
      </c>
      <c r="IG44" s="438"/>
      <c r="IH44" s="110" t="str">
        <f t="shared" si="134"/>
        <v/>
      </c>
      <c r="II44" s="109" t="str">
        <f t="shared" si="135"/>
        <v/>
      </c>
      <c r="IJ44" s="438"/>
      <c r="IK44" s="110" t="str">
        <f t="shared" si="136"/>
        <v/>
      </c>
      <c r="IL44" s="109" t="str">
        <f t="shared" si="137"/>
        <v/>
      </c>
      <c r="IM44" s="439"/>
      <c r="IN44" s="110" t="str">
        <f t="shared" si="138"/>
        <v/>
      </c>
      <c r="IO44" s="109" t="str">
        <f t="shared" si="139"/>
        <v/>
      </c>
      <c r="IP44" s="108"/>
      <c r="IQ44" s="110" t="str">
        <f t="shared" si="140"/>
        <v/>
      </c>
      <c r="IR44" s="109" t="str">
        <f t="shared" si="141"/>
        <v/>
      </c>
      <c r="IS44" s="108"/>
      <c r="IT44" s="110" t="str">
        <f t="shared" si="142"/>
        <v/>
      </c>
      <c r="IU44" s="109" t="str">
        <f t="shared" si="143"/>
        <v/>
      </c>
      <c r="IV44" s="108"/>
      <c r="IW44" s="110" t="str">
        <f t="shared" si="144"/>
        <v/>
      </c>
      <c r="IX44" s="109" t="str">
        <f t="shared" si="145"/>
        <v/>
      </c>
      <c r="IY44" s="108"/>
      <c r="IZ44" s="110" t="str">
        <f t="shared" si="146"/>
        <v/>
      </c>
      <c r="JA44" s="109" t="str">
        <f t="shared" si="147"/>
        <v/>
      </c>
      <c r="JB44" s="438"/>
      <c r="JC44" s="110" t="str">
        <f t="shared" si="148"/>
        <v/>
      </c>
      <c r="JD44" s="109" t="str">
        <f t="shared" si="149"/>
        <v/>
      </c>
      <c r="JE44" s="108"/>
      <c r="JF44" s="110" t="str">
        <f t="shared" si="150"/>
        <v/>
      </c>
      <c r="JG44" s="109" t="str">
        <f t="shared" si="151"/>
        <v/>
      </c>
      <c r="JH44" s="108"/>
      <c r="JI44" s="110" t="str">
        <f t="shared" si="152"/>
        <v/>
      </c>
      <c r="JJ44" s="109" t="str">
        <f t="shared" si="153"/>
        <v/>
      </c>
      <c r="JK44" s="108"/>
      <c r="JL44" s="110" t="str">
        <f t="shared" si="154"/>
        <v/>
      </c>
      <c r="JM44" s="109" t="str">
        <f t="shared" si="155"/>
        <v/>
      </c>
      <c r="JN44" s="108"/>
      <c r="JO44" s="110" t="str">
        <f t="shared" si="156"/>
        <v/>
      </c>
      <c r="JP44" s="109" t="str">
        <f t="shared" si="157"/>
        <v/>
      </c>
      <c r="JQ44" s="108"/>
      <c r="JR44" s="110" t="str">
        <f t="shared" si="158"/>
        <v/>
      </c>
      <c r="JS44" s="109" t="str">
        <f t="shared" si="159"/>
        <v/>
      </c>
      <c r="JT44" s="108"/>
      <c r="JU44" s="110" t="str">
        <f t="shared" si="160"/>
        <v/>
      </c>
      <c r="JV44" s="109" t="str">
        <f t="shared" si="161"/>
        <v/>
      </c>
      <c r="JW44" s="108"/>
      <c r="JX44" s="110" t="str">
        <f t="shared" si="162"/>
        <v/>
      </c>
      <c r="JY44" s="109" t="str">
        <f t="shared" si="163"/>
        <v/>
      </c>
      <c r="JZ44" s="108"/>
      <c r="KA44" s="110" t="str">
        <f t="shared" si="164"/>
        <v/>
      </c>
      <c r="KB44" s="109" t="str">
        <f t="shared" si="165"/>
        <v/>
      </c>
      <c r="KC44" s="108"/>
      <c r="KD44" s="110" t="str">
        <f t="shared" si="166"/>
        <v/>
      </c>
      <c r="KE44" s="109" t="str">
        <f t="shared" si="167"/>
        <v/>
      </c>
      <c r="KF44" s="108"/>
      <c r="KG44" s="110" t="str">
        <f t="shared" si="168"/>
        <v/>
      </c>
      <c r="KH44" s="109" t="str">
        <f t="shared" si="169"/>
        <v/>
      </c>
      <c r="KI44" s="108"/>
      <c r="KJ44" s="110" t="str">
        <f t="shared" si="170"/>
        <v/>
      </c>
      <c r="KK44" s="109" t="str">
        <f t="shared" si="171"/>
        <v/>
      </c>
      <c r="KL44" s="108"/>
      <c r="KM44" s="110" t="str">
        <f t="shared" si="172"/>
        <v/>
      </c>
      <c r="KN44" s="109" t="str">
        <f t="shared" si="173"/>
        <v/>
      </c>
      <c r="KO44" s="108"/>
      <c r="KP44" s="110" t="str">
        <f t="shared" si="174"/>
        <v/>
      </c>
      <c r="KQ44" s="109" t="str">
        <f t="shared" si="175"/>
        <v/>
      </c>
      <c r="KR44" s="108"/>
      <c r="KS44" s="110" t="str">
        <f t="shared" si="176"/>
        <v/>
      </c>
      <c r="KT44" s="109" t="str">
        <f t="shared" si="177"/>
        <v/>
      </c>
      <c r="KU44" s="108"/>
      <c r="KV44" s="110" t="str">
        <f t="shared" si="178"/>
        <v/>
      </c>
      <c r="KW44" s="109" t="str">
        <f t="shared" si="179"/>
        <v/>
      </c>
      <c r="KX44" s="108"/>
      <c r="KY44" s="110" t="str">
        <f t="shared" si="180"/>
        <v/>
      </c>
      <c r="KZ44" s="109" t="str">
        <f t="shared" si="181"/>
        <v/>
      </c>
      <c r="LA44" s="108"/>
      <c r="LB44" s="110" t="str">
        <f t="shared" si="182"/>
        <v/>
      </c>
      <c r="LC44" s="109" t="str">
        <f t="shared" si="183"/>
        <v/>
      </c>
      <c r="LD44" s="108"/>
      <c r="LE44" s="110" t="str">
        <f t="shared" si="184"/>
        <v/>
      </c>
      <c r="LF44" s="109" t="str">
        <f t="shared" si="185"/>
        <v/>
      </c>
      <c r="LG44" s="108"/>
      <c r="LH44" s="110" t="str">
        <f t="shared" si="186"/>
        <v/>
      </c>
      <c r="LI44" s="109" t="str">
        <f t="shared" si="187"/>
        <v/>
      </c>
      <c r="LJ44" s="108"/>
      <c r="LK44" s="109" t="str">
        <f t="shared" si="188"/>
        <v/>
      </c>
    </row>
    <row r="45" spans="1:323" ht="21.65" customHeight="1" x14ac:dyDescent="0.2">
      <c r="A45" s="120"/>
      <c r="B45" s="150">
        <f>IFERROR(VLOOKUP($D45,[1]受注ﾌｧｲﾙ!$A$3:$BZ$1314,5,FALSE),"-")</f>
        <v>46106.665706018517</v>
      </c>
      <c r="C45" s="541">
        <f>IFERROR(VLOOKUP($D45,[1]受注ﾌｧｲﾙ!$A$3:$BZ$1314,6,FALSE),"-")</f>
        <v>0</v>
      </c>
      <c r="D45" s="3" t="s">
        <v>814</v>
      </c>
      <c r="E45" s="39">
        <f>IFERROR(VLOOKUP($D45,[1]受注ﾌｧｲﾙ!$A$3:$BZ$1314,17,FALSE),"-")</f>
        <v>6710</v>
      </c>
      <c r="F45" s="5" t="str">
        <f>IFERROR(VLOOKUP($D45,[1]受注ﾌｧｲﾙ!$A$3:$BZ$1314,18,FALSE),"-")</f>
        <v>50080-AY0B- 870X200</v>
      </c>
      <c r="G45" s="5" t="str">
        <f>IFERROR(VLOOKUP($D45,[1]受注ﾌｧｲﾙ!$A$3:$BZ$1314,19,FALSE),"-")</f>
        <v>FA</v>
      </c>
      <c r="H45" s="5" t="str">
        <f>IFERROR(VLOOKUP($D45,[1]受注ﾌｧｲﾙ!$A$3:$BZ$1314,20,FALSE),"-")</f>
        <v>BG1</v>
      </c>
      <c r="I45" s="5" t="str">
        <f>IFERROR(VLOOKUP($D45,[1]受注ﾌｧｲﾙ!$A$3:$BZ$1314,21,FALSE),"-")</f>
        <v>F</v>
      </c>
      <c r="J45" s="15">
        <f>IFERROR(VLOOKUP($D45,[1]受注ﾌｧｲﾙ!$A$3:$BZ$1314,22,FALSE),"-")</f>
        <v>1000</v>
      </c>
      <c r="K45" s="5" t="str">
        <f>IFERROR(VLOOKUP($D45,[1]受注ﾌｧｲﾙ!$A$3:$BZ$1314,8,FALSE),"-")</f>
        <v>0R040-8Y0B- 870X200</v>
      </c>
      <c r="L45" s="5" t="str">
        <f>IFERROR(VLOOKUP($D45,[1]受注ﾌｧｲﾙ!$A$3:$BZ$1314,9,FALSE),"-")</f>
        <v>FA</v>
      </c>
      <c r="M45" s="5" t="str">
        <f>IFERROR(VLOOKUP($D45,[1]受注ﾌｧｲﾙ!$A$3:$BZ$1314,10,FALSE),"-")</f>
        <v>BG1</v>
      </c>
      <c r="N45" s="5" t="str">
        <f>IFERROR(VLOOKUP($D45,[1]受注ﾌｧｲﾙ!$A$3:$BZ$1314,11,FALSE),"-")</f>
        <v>C</v>
      </c>
      <c r="O45" s="15">
        <f>IFERROR(VLOOKUP($D45,[1]受注ﾌｧｲﾙ!$A$3:$BZ$1314,13,FALSE),"-")</f>
        <v>2000</v>
      </c>
      <c r="P45" s="5">
        <f>IFERROR(VLOOKUP($D45,[1]受注ﾌｧｲﾙ!$A$3:$BZ$1314,15,FALSE),"-")</f>
        <v>0</v>
      </c>
      <c r="Q45" s="40">
        <f>IFERROR((VLOOKUP($D45,[1]受注ﾌｧｲﾙ!$A$3:$BZ$1314,16,FALSE)*J45),"-")</f>
        <v>1000</v>
      </c>
      <c r="R45" s="557" t="str">
        <f>IFERROR(VLOOKUP(D45,#REF!,107,FALSE),"-")</f>
        <v>-</v>
      </c>
      <c r="S45" s="5" t="str">
        <f>IFERROR(VLOOKUP($D45,[1]受注ﾌｧｲﾙ!$A$3:$BZ$1314,26,FALSE),"-")</f>
        <v>SEC,融着</v>
      </c>
      <c r="T45" s="86" t="str">
        <f>IFERROR(VLOOKUP($D45,[1]受注ﾌｧｲﾙ!$A$3:$BZ$1314,23,FALSE),"-")</f>
        <v>滋賀</v>
      </c>
      <c r="U45" s="4"/>
      <c r="V45" s="5">
        <f t="shared" si="0"/>
        <v>4</v>
      </c>
      <c r="W45" s="4">
        <f>IFERROR(VLOOKUP($D45,[1]受注ﾌｧｲﾙ!$A$3:$BZ$1314,25,FALSE),"-")</f>
        <v>46127</v>
      </c>
      <c r="X45" s="4">
        <f>IFERROR(VLOOKUP($D45,[1]受注ﾌｧｲﾙ!$A$3:$BZ$1314,32,FALSE),"-")</f>
        <v>46133</v>
      </c>
      <c r="Y45" s="4">
        <f>IFERROR(VLOOKUP($D45,[1]受注ﾌｧｲﾙ!$A$3:$BZ$1314,33,FALSE),"-")</f>
        <v>46133</v>
      </c>
      <c r="Z45" s="4">
        <f t="shared" si="1"/>
        <v>46128</v>
      </c>
      <c r="AA45" s="57" t="str">
        <f>IFERROR(VLOOKUP(D45,#REF!,2,FALSE),"-")</f>
        <v>-</v>
      </c>
      <c r="AB45" s="58">
        <f t="shared" si="2"/>
        <v>1000</v>
      </c>
      <c r="AC45" s="821">
        <f t="shared" si="3"/>
        <v>1000</v>
      </c>
      <c r="AD45" s="410" t="str">
        <f>IFERROR(VLOOKUP($D45,[1]受注ﾌｧｲﾙ!$A$3:$BZ$1314,27,FALSE),"-")&amp;"　"&amp;IFERROR(VLOOKUP($D45,[1]受注ﾌｧｲﾙ!$A$3:$BZ$1314,28,FALSE),"-")&amp;"　"&amp;IFERROR(VLOOKUP($D45,[1]受注ﾌｧｲﾙ!$A$3:$BZ$1314,29,FALSE),"-")</f>
        <v>　　</v>
      </c>
      <c r="AE45" s="3"/>
      <c r="AF45" s="31" t="str">
        <f>IFERROR(VLOOKUP($D45,[2]加工日報SEC!$A$5:$DZ$1089,94,FALSE),"-")</f>
        <v>完</v>
      </c>
      <c r="AG45" s="38" t="str">
        <f>IFERROR(VLOOKUP($D45,[1]受注ﾌｧｲﾙ!$A$3:$BZ$1314,2,FALSE),"-")</f>
        <v>通常入力</v>
      </c>
      <c r="AH45" s="38" t="str">
        <f>IFERROR(VLOOKUP($D45,[1]受注ﾌｧｲﾙ!$A$3:$BZ$1314,3,FALSE),"-")</f>
        <v>後加工</v>
      </c>
      <c r="AI45" s="43">
        <f>IFERROR(VLOOKUP($D45,[1]受注ﾌｧｲﾙ!$A$3:$BZ$1314,31,FALSE),"-")</f>
        <v>0</v>
      </c>
      <c r="AJ45" s="43" t="str">
        <f>IFERROR(VLOOKUP($D45,[1]受注ﾌｧｲﾙ!$A$3:$BZ$1314,12,FALSE),"-")</f>
        <v xml:space="preserve"> </v>
      </c>
      <c r="AK45" s="228" t="str">
        <f>IFERROR(VLOOKUP($D45,[1]受注ﾌｧｲﾙ!$A$3:$BZ$1314,24,FALSE),"-")</f>
        <v>融着</v>
      </c>
      <c r="AL45" s="3"/>
      <c r="AM45" s="3"/>
      <c r="AN45" s="3"/>
      <c r="AO45" s="3"/>
      <c r="AP45" s="3"/>
      <c r="AQ45" s="43" t="s">
        <v>522</v>
      </c>
      <c r="AR45" s="521"/>
      <c r="AS45" s="109" t="str">
        <f t="shared" si="4"/>
        <v/>
      </c>
      <c r="AT45" s="438"/>
      <c r="AU45" s="110" t="str">
        <f t="shared" si="5"/>
        <v/>
      </c>
      <c r="AV45" s="109" t="str">
        <f t="shared" si="6"/>
        <v/>
      </c>
      <c r="AW45" s="260"/>
      <c r="AX45" s="110" t="str">
        <f t="shared" si="7"/>
        <v/>
      </c>
      <c r="AY45" s="109" t="str">
        <f t="shared" si="8"/>
        <v/>
      </c>
      <c r="AZ45" s="260"/>
      <c r="BA45" s="110" t="str">
        <f t="shared" si="9"/>
        <v/>
      </c>
      <c r="BB45" s="109" t="str">
        <f t="shared" si="10"/>
        <v/>
      </c>
      <c r="BC45" s="438"/>
      <c r="BD45" s="110" t="str">
        <f t="shared" si="11"/>
        <v/>
      </c>
      <c r="BE45" s="109" t="str">
        <f t="shared" si="12"/>
        <v/>
      </c>
      <c r="BF45" s="438"/>
      <c r="BG45" s="110" t="str">
        <f t="shared" si="13"/>
        <v/>
      </c>
      <c r="BH45" s="109" t="str">
        <f t="shared" si="14"/>
        <v/>
      </c>
      <c r="BI45" s="439"/>
      <c r="BJ45" s="110" t="str">
        <f t="shared" si="15"/>
        <v/>
      </c>
      <c r="BK45" s="109" t="str">
        <f t="shared" si="16"/>
        <v/>
      </c>
      <c r="BL45" s="108"/>
      <c r="BM45" s="110" t="str">
        <f t="shared" si="17"/>
        <v/>
      </c>
      <c r="BN45" s="109" t="str">
        <f t="shared" si="18"/>
        <v/>
      </c>
      <c r="BO45" s="108"/>
      <c r="BP45" s="110" t="str">
        <f t="shared" si="19"/>
        <v/>
      </c>
      <c r="BQ45" s="109" t="str">
        <f t="shared" si="20"/>
        <v/>
      </c>
      <c r="BR45" s="108"/>
      <c r="BS45" s="110" t="str">
        <f t="shared" si="21"/>
        <v/>
      </c>
      <c r="BT45" s="109" t="str">
        <f t="shared" si="22"/>
        <v/>
      </c>
      <c r="BU45" s="108"/>
      <c r="BV45" s="110" t="str">
        <f t="shared" si="23"/>
        <v/>
      </c>
      <c r="BW45" s="109" t="str">
        <f t="shared" si="24"/>
        <v/>
      </c>
      <c r="BX45" s="438"/>
      <c r="BY45" s="110" t="str">
        <f t="shared" si="25"/>
        <v/>
      </c>
      <c r="BZ45" s="109" t="str">
        <f t="shared" si="26"/>
        <v/>
      </c>
      <c r="CA45" s="108"/>
      <c r="CB45" s="110" t="str">
        <f t="shared" si="27"/>
        <v/>
      </c>
      <c r="CC45" s="109" t="str">
        <f t="shared" si="28"/>
        <v/>
      </c>
      <c r="CD45" s="108"/>
      <c r="CE45" s="110" t="str">
        <f t="shared" si="29"/>
        <v/>
      </c>
      <c r="CF45" s="109" t="str">
        <f t="shared" si="30"/>
        <v/>
      </c>
      <c r="CG45" s="108"/>
      <c r="CH45" s="110" t="str">
        <f t="shared" si="31"/>
        <v/>
      </c>
      <c r="CI45" s="109" t="str">
        <f t="shared" si="32"/>
        <v/>
      </c>
      <c r="CJ45" s="108"/>
      <c r="CK45" s="110" t="str">
        <f t="shared" si="33"/>
        <v/>
      </c>
      <c r="CL45" s="109" t="str">
        <f t="shared" si="34"/>
        <v/>
      </c>
      <c r="CM45" s="108"/>
      <c r="CN45" s="110" t="str">
        <f t="shared" si="35"/>
        <v/>
      </c>
      <c r="CO45" s="109" t="str">
        <f t="shared" si="36"/>
        <v/>
      </c>
      <c r="CP45" s="108"/>
      <c r="CQ45" s="110" t="str">
        <f t="shared" si="37"/>
        <v/>
      </c>
      <c r="CR45" s="109" t="str">
        <f t="shared" si="38"/>
        <v/>
      </c>
      <c r="CS45" s="108"/>
      <c r="CT45" s="110" t="str">
        <f t="shared" si="39"/>
        <v/>
      </c>
      <c r="CU45" s="109" t="str">
        <f t="shared" si="40"/>
        <v/>
      </c>
      <c r="CV45" s="108"/>
      <c r="CW45" s="110" t="str">
        <f t="shared" si="41"/>
        <v/>
      </c>
      <c r="CX45" s="109" t="str">
        <f t="shared" si="42"/>
        <v/>
      </c>
      <c r="CY45" s="108"/>
      <c r="CZ45" s="110" t="str">
        <f t="shared" si="43"/>
        <v/>
      </c>
      <c r="DA45" s="109" t="str">
        <f t="shared" si="44"/>
        <v/>
      </c>
      <c r="DB45" s="108"/>
      <c r="DC45" s="110" t="str">
        <f t="shared" si="45"/>
        <v/>
      </c>
      <c r="DD45" s="109" t="str">
        <f t="shared" si="46"/>
        <v/>
      </c>
      <c r="DE45" s="108"/>
      <c r="DF45" s="110" t="str">
        <f t="shared" si="47"/>
        <v/>
      </c>
      <c r="DG45" s="109" t="str">
        <f t="shared" si="48"/>
        <v/>
      </c>
      <c r="DH45" s="108"/>
      <c r="DI45" s="110" t="str">
        <f t="shared" si="49"/>
        <v/>
      </c>
      <c r="DJ45" s="109" t="str">
        <f t="shared" si="50"/>
        <v/>
      </c>
      <c r="DK45" s="108"/>
      <c r="DL45" s="110" t="str">
        <f t="shared" si="51"/>
        <v/>
      </c>
      <c r="DM45" s="109" t="str">
        <f t="shared" si="52"/>
        <v/>
      </c>
      <c r="DN45" s="108"/>
      <c r="DO45" s="110" t="str">
        <f t="shared" si="53"/>
        <v/>
      </c>
      <c r="DP45" s="109" t="str">
        <f t="shared" si="54"/>
        <v/>
      </c>
      <c r="DQ45" s="108"/>
      <c r="DR45" s="110" t="str">
        <f t="shared" si="55"/>
        <v/>
      </c>
      <c r="DS45" s="109" t="str">
        <f t="shared" si="56"/>
        <v/>
      </c>
      <c r="DT45" s="108"/>
      <c r="DU45" s="110" t="str">
        <f t="shared" si="57"/>
        <v/>
      </c>
      <c r="DV45" s="109" t="str">
        <f t="shared" si="58"/>
        <v/>
      </c>
      <c r="DW45" s="108"/>
      <c r="DX45" s="110" t="str">
        <f t="shared" si="59"/>
        <v/>
      </c>
      <c r="DY45" s="109" t="str">
        <f t="shared" si="60"/>
        <v/>
      </c>
      <c r="DZ45" s="108"/>
      <c r="EA45" s="110" t="str">
        <f t="shared" si="61"/>
        <v/>
      </c>
      <c r="EB45" s="109" t="str">
        <f t="shared" si="62"/>
        <v/>
      </c>
      <c r="EC45" s="108"/>
      <c r="ED45" s="110" t="str">
        <f t="shared" si="63"/>
        <v/>
      </c>
      <c r="EE45" s="109" t="str">
        <f t="shared" si="64"/>
        <v/>
      </c>
      <c r="EF45" s="108"/>
      <c r="EG45" s="109" t="str">
        <f t="shared" si="65"/>
        <v/>
      </c>
      <c r="EH45" s="109" t="str">
        <f t="shared" si="65"/>
        <v/>
      </c>
      <c r="EI45" s="438"/>
      <c r="EJ45" s="110" t="str">
        <f t="shared" si="66"/>
        <v/>
      </c>
      <c r="EK45" s="109" t="str">
        <f t="shared" si="67"/>
        <v/>
      </c>
      <c r="EL45" s="260"/>
      <c r="EM45" s="110" t="str">
        <f t="shared" si="68"/>
        <v/>
      </c>
      <c r="EN45" s="109" t="str">
        <f t="shared" si="69"/>
        <v/>
      </c>
      <c r="EO45" s="260"/>
      <c r="EP45" s="110" t="str">
        <f t="shared" si="70"/>
        <v/>
      </c>
      <c r="EQ45" s="109" t="str">
        <f t="shared" si="71"/>
        <v/>
      </c>
      <c r="ER45" s="438"/>
      <c r="ES45" s="110" t="str">
        <f t="shared" si="72"/>
        <v/>
      </c>
      <c r="ET45" s="109" t="str">
        <f t="shared" si="73"/>
        <v/>
      </c>
      <c r="EU45" s="438"/>
      <c r="EV45" s="110" t="str">
        <f t="shared" si="74"/>
        <v/>
      </c>
      <c r="EW45" s="109" t="str">
        <f t="shared" si="75"/>
        <v/>
      </c>
      <c r="EX45" s="439"/>
      <c r="EY45" s="110" t="str">
        <f t="shared" si="76"/>
        <v/>
      </c>
      <c r="EZ45" s="109" t="str">
        <f t="shared" si="77"/>
        <v/>
      </c>
      <c r="FA45" s="108"/>
      <c r="FB45" s="110" t="str">
        <f t="shared" si="78"/>
        <v/>
      </c>
      <c r="FC45" s="109" t="str">
        <f t="shared" si="79"/>
        <v/>
      </c>
      <c r="FD45" s="108"/>
      <c r="FE45" s="110" t="str">
        <f t="shared" si="80"/>
        <v/>
      </c>
      <c r="FF45" s="109" t="str">
        <f t="shared" si="81"/>
        <v/>
      </c>
      <c r="FG45" s="108"/>
      <c r="FH45" s="110" t="str">
        <f t="shared" si="82"/>
        <v/>
      </c>
      <c r="FI45" s="109" t="str">
        <f t="shared" si="83"/>
        <v/>
      </c>
      <c r="FJ45" s="108"/>
      <c r="FK45" s="110" t="str">
        <f t="shared" si="84"/>
        <v/>
      </c>
      <c r="FL45" s="109" t="str">
        <f t="shared" si="85"/>
        <v/>
      </c>
      <c r="FM45" s="438"/>
      <c r="FN45" s="110" t="str">
        <f t="shared" si="86"/>
        <v/>
      </c>
      <c r="FO45" s="109" t="str">
        <f t="shared" si="87"/>
        <v/>
      </c>
      <c r="FP45" s="108"/>
      <c r="FQ45" s="110" t="str">
        <f t="shared" si="88"/>
        <v/>
      </c>
      <c r="FR45" s="109" t="str">
        <f t="shared" si="89"/>
        <v/>
      </c>
      <c r="FS45" s="108"/>
      <c r="FT45" s="110" t="str">
        <f t="shared" si="90"/>
        <v/>
      </c>
      <c r="FU45" s="109" t="str">
        <f t="shared" si="91"/>
        <v/>
      </c>
      <c r="FV45" s="108"/>
      <c r="FW45" s="110" t="str">
        <f t="shared" si="92"/>
        <v/>
      </c>
      <c r="FX45" s="109" t="str">
        <f t="shared" si="93"/>
        <v>→</v>
      </c>
      <c r="FY45" s="108"/>
      <c r="FZ45" s="110" t="str">
        <f t="shared" si="94"/>
        <v/>
      </c>
      <c r="GA45" s="109" t="str">
        <f t="shared" si="95"/>
        <v/>
      </c>
      <c r="GB45" s="108">
        <v>1000</v>
      </c>
      <c r="GC45" s="110" t="str">
        <f t="shared" si="96"/>
        <v/>
      </c>
      <c r="GD45" s="109" t="str">
        <f t="shared" si="97"/>
        <v/>
      </c>
      <c r="GE45" s="108"/>
      <c r="GF45" s="110" t="str">
        <f t="shared" si="98"/>
        <v/>
      </c>
      <c r="GG45" s="109" t="str">
        <f t="shared" si="99"/>
        <v/>
      </c>
      <c r="GH45" s="108"/>
      <c r="GI45" s="110" t="str">
        <f t="shared" si="100"/>
        <v/>
      </c>
      <c r="GJ45" s="109" t="str">
        <f t="shared" si="101"/>
        <v/>
      </c>
      <c r="GK45" s="108"/>
      <c r="GL45" s="110" t="str">
        <f t="shared" si="102"/>
        <v/>
      </c>
      <c r="GM45" s="109" t="str">
        <f t="shared" si="103"/>
        <v/>
      </c>
      <c r="GN45" s="108"/>
      <c r="GO45" s="110" t="str">
        <f t="shared" si="104"/>
        <v/>
      </c>
      <c r="GP45" s="109" t="str">
        <f t="shared" si="105"/>
        <v/>
      </c>
      <c r="GQ45" s="108"/>
      <c r="GR45" s="110" t="str">
        <f t="shared" si="106"/>
        <v>⇒</v>
      </c>
      <c r="GS45" s="109" t="str">
        <f t="shared" si="107"/>
        <v/>
      </c>
      <c r="GT45" s="108"/>
      <c r="GU45" s="110" t="str">
        <f t="shared" si="108"/>
        <v/>
      </c>
      <c r="GV45" s="109" t="str">
        <f t="shared" si="109"/>
        <v/>
      </c>
      <c r="GW45" s="108"/>
      <c r="GX45" s="110" t="str">
        <f t="shared" si="110"/>
        <v/>
      </c>
      <c r="GY45" s="109" t="str">
        <f t="shared" si="111"/>
        <v/>
      </c>
      <c r="GZ45" s="108"/>
      <c r="HA45" s="110" t="str">
        <f t="shared" si="112"/>
        <v/>
      </c>
      <c r="HB45" s="109" t="str">
        <f t="shared" si="113"/>
        <v/>
      </c>
      <c r="HC45" s="108"/>
      <c r="HD45" s="110" t="str">
        <f t="shared" si="114"/>
        <v/>
      </c>
      <c r="HE45" s="109" t="str">
        <f t="shared" si="115"/>
        <v/>
      </c>
      <c r="HF45" s="108"/>
      <c r="HG45" s="110" t="str">
        <f t="shared" si="116"/>
        <v/>
      </c>
      <c r="HH45" s="109" t="str">
        <f t="shared" si="117"/>
        <v/>
      </c>
      <c r="HI45" s="108"/>
      <c r="HJ45" s="110" t="str">
        <f t="shared" si="118"/>
        <v/>
      </c>
      <c r="HK45" s="109" t="str">
        <f t="shared" si="119"/>
        <v/>
      </c>
      <c r="HL45" s="108"/>
      <c r="HM45" s="110" t="str">
        <f t="shared" si="120"/>
        <v/>
      </c>
      <c r="HN45" s="109" t="str">
        <f t="shared" si="121"/>
        <v/>
      </c>
      <c r="HO45" s="108"/>
      <c r="HP45" s="110" t="str">
        <f t="shared" si="122"/>
        <v/>
      </c>
      <c r="HQ45" s="109" t="str">
        <f t="shared" si="123"/>
        <v/>
      </c>
      <c r="HR45" s="108"/>
      <c r="HS45" s="110" t="str">
        <f t="shared" si="124"/>
        <v/>
      </c>
      <c r="HT45" s="109" t="str">
        <f t="shared" si="125"/>
        <v/>
      </c>
      <c r="HU45" s="108"/>
      <c r="HV45" s="109" t="str">
        <f t="shared" si="126"/>
        <v/>
      </c>
      <c r="HW45" s="109" t="str">
        <f t="shared" si="127"/>
        <v/>
      </c>
      <c r="HX45" s="438"/>
      <c r="HY45" s="110" t="str">
        <f t="shared" si="128"/>
        <v/>
      </c>
      <c r="HZ45" s="109" t="str">
        <f t="shared" si="129"/>
        <v/>
      </c>
      <c r="IA45" s="260"/>
      <c r="IB45" s="110" t="str">
        <f t="shared" si="130"/>
        <v/>
      </c>
      <c r="IC45" s="109" t="str">
        <f t="shared" si="131"/>
        <v/>
      </c>
      <c r="ID45" s="260"/>
      <c r="IE45" s="110" t="str">
        <f t="shared" si="132"/>
        <v/>
      </c>
      <c r="IF45" s="109" t="str">
        <f t="shared" si="133"/>
        <v/>
      </c>
      <c r="IG45" s="438"/>
      <c r="IH45" s="110" t="str">
        <f t="shared" si="134"/>
        <v/>
      </c>
      <c r="II45" s="109" t="str">
        <f t="shared" si="135"/>
        <v/>
      </c>
      <c r="IJ45" s="438"/>
      <c r="IK45" s="110" t="str">
        <f t="shared" si="136"/>
        <v/>
      </c>
      <c r="IL45" s="109" t="str">
        <f t="shared" si="137"/>
        <v/>
      </c>
      <c r="IM45" s="439"/>
      <c r="IN45" s="110" t="str">
        <f t="shared" si="138"/>
        <v/>
      </c>
      <c r="IO45" s="109" t="str">
        <f t="shared" si="139"/>
        <v/>
      </c>
      <c r="IP45" s="108"/>
      <c r="IQ45" s="110" t="str">
        <f t="shared" si="140"/>
        <v/>
      </c>
      <c r="IR45" s="109" t="str">
        <f t="shared" si="141"/>
        <v/>
      </c>
      <c r="IS45" s="108"/>
      <c r="IT45" s="110" t="str">
        <f t="shared" si="142"/>
        <v/>
      </c>
      <c r="IU45" s="109" t="str">
        <f t="shared" si="143"/>
        <v/>
      </c>
      <c r="IV45" s="108"/>
      <c r="IW45" s="110" t="str">
        <f t="shared" si="144"/>
        <v/>
      </c>
      <c r="IX45" s="109" t="str">
        <f t="shared" si="145"/>
        <v/>
      </c>
      <c r="IY45" s="108"/>
      <c r="IZ45" s="110" t="str">
        <f t="shared" si="146"/>
        <v/>
      </c>
      <c r="JA45" s="109" t="str">
        <f t="shared" si="147"/>
        <v/>
      </c>
      <c r="JB45" s="438"/>
      <c r="JC45" s="110" t="str">
        <f t="shared" si="148"/>
        <v/>
      </c>
      <c r="JD45" s="109" t="str">
        <f t="shared" si="149"/>
        <v/>
      </c>
      <c r="JE45" s="108"/>
      <c r="JF45" s="110" t="str">
        <f t="shared" si="150"/>
        <v/>
      </c>
      <c r="JG45" s="109" t="str">
        <f t="shared" si="151"/>
        <v/>
      </c>
      <c r="JH45" s="108"/>
      <c r="JI45" s="110" t="str">
        <f t="shared" si="152"/>
        <v/>
      </c>
      <c r="JJ45" s="109" t="str">
        <f t="shared" si="153"/>
        <v/>
      </c>
      <c r="JK45" s="108"/>
      <c r="JL45" s="110" t="str">
        <f t="shared" si="154"/>
        <v/>
      </c>
      <c r="JM45" s="109" t="str">
        <f t="shared" si="155"/>
        <v/>
      </c>
      <c r="JN45" s="108"/>
      <c r="JO45" s="110" t="str">
        <f t="shared" si="156"/>
        <v/>
      </c>
      <c r="JP45" s="109" t="str">
        <f t="shared" si="157"/>
        <v/>
      </c>
      <c r="JQ45" s="108"/>
      <c r="JR45" s="110" t="str">
        <f t="shared" si="158"/>
        <v/>
      </c>
      <c r="JS45" s="109" t="str">
        <f t="shared" si="159"/>
        <v/>
      </c>
      <c r="JT45" s="108"/>
      <c r="JU45" s="110" t="str">
        <f t="shared" si="160"/>
        <v/>
      </c>
      <c r="JV45" s="109" t="str">
        <f t="shared" si="161"/>
        <v/>
      </c>
      <c r="JW45" s="108"/>
      <c r="JX45" s="110" t="str">
        <f t="shared" si="162"/>
        <v/>
      </c>
      <c r="JY45" s="109" t="str">
        <f t="shared" si="163"/>
        <v/>
      </c>
      <c r="JZ45" s="108"/>
      <c r="KA45" s="110" t="str">
        <f t="shared" si="164"/>
        <v/>
      </c>
      <c r="KB45" s="109" t="str">
        <f t="shared" si="165"/>
        <v/>
      </c>
      <c r="KC45" s="108"/>
      <c r="KD45" s="110" t="str">
        <f t="shared" si="166"/>
        <v/>
      </c>
      <c r="KE45" s="109" t="str">
        <f t="shared" si="167"/>
        <v/>
      </c>
      <c r="KF45" s="108"/>
      <c r="KG45" s="110" t="str">
        <f t="shared" si="168"/>
        <v/>
      </c>
      <c r="KH45" s="109" t="str">
        <f t="shared" si="169"/>
        <v/>
      </c>
      <c r="KI45" s="108"/>
      <c r="KJ45" s="110" t="str">
        <f t="shared" si="170"/>
        <v/>
      </c>
      <c r="KK45" s="109" t="str">
        <f t="shared" si="171"/>
        <v/>
      </c>
      <c r="KL45" s="108"/>
      <c r="KM45" s="110" t="str">
        <f t="shared" si="172"/>
        <v/>
      </c>
      <c r="KN45" s="109" t="str">
        <f t="shared" si="173"/>
        <v/>
      </c>
      <c r="KO45" s="108"/>
      <c r="KP45" s="110" t="str">
        <f t="shared" si="174"/>
        <v/>
      </c>
      <c r="KQ45" s="109" t="str">
        <f t="shared" si="175"/>
        <v/>
      </c>
      <c r="KR45" s="108"/>
      <c r="KS45" s="110" t="str">
        <f t="shared" si="176"/>
        <v/>
      </c>
      <c r="KT45" s="109" t="str">
        <f t="shared" si="177"/>
        <v/>
      </c>
      <c r="KU45" s="108"/>
      <c r="KV45" s="110" t="str">
        <f t="shared" si="178"/>
        <v/>
      </c>
      <c r="KW45" s="109" t="str">
        <f t="shared" si="179"/>
        <v/>
      </c>
      <c r="KX45" s="108"/>
      <c r="KY45" s="110" t="str">
        <f t="shared" si="180"/>
        <v/>
      </c>
      <c r="KZ45" s="109" t="str">
        <f t="shared" si="181"/>
        <v/>
      </c>
      <c r="LA45" s="108"/>
      <c r="LB45" s="110" t="str">
        <f t="shared" si="182"/>
        <v/>
      </c>
      <c r="LC45" s="109" t="str">
        <f t="shared" si="183"/>
        <v/>
      </c>
      <c r="LD45" s="108"/>
      <c r="LE45" s="110" t="str">
        <f t="shared" si="184"/>
        <v/>
      </c>
      <c r="LF45" s="109" t="str">
        <f t="shared" si="185"/>
        <v/>
      </c>
      <c r="LG45" s="108"/>
      <c r="LH45" s="110" t="str">
        <f t="shared" si="186"/>
        <v/>
      </c>
      <c r="LI45" s="109" t="str">
        <f t="shared" si="187"/>
        <v/>
      </c>
      <c r="LJ45" s="108"/>
      <c r="LK45" s="109" t="str">
        <f t="shared" si="188"/>
        <v/>
      </c>
    </row>
    <row r="46" spans="1:323" ht="21.65" customHeight="1" x14ac:dyDescent="0.2">
      <c r="A46" s="120"/>
      <c r="B46" s="150">
        <f>IFERROR(VLOOKUP($D46,[1]受注ﾌｧｲﾙ!$A$3:$BZ$1314,5,FALSE),"-")</f>
        <v>46106.68550925926</v>
      </c>
      <c r="C46" s="541">
        <f>IFERROR(VLOOKUP($D46,[1]受注ﾌｧｲﾙ!$A$3:$BZ$1314,6,FALSE),"-")</f>
        <v>0</v>
      </c>
      <c r="D46" s="3" t="s">
        <v>815</v>
      </c>
      <c r="E46" s="39">
        <f>IFERROR(VLOOKUP($D46,[1]受注ﾌｧｲﾙ!$A$3:$BZ$1314,17,FALSE),"-")</f>
        <v>6710</v>
      </c>
      <c r="F46" s="5" t="str">
        <f>IFERROR(VLOOKUP($D46,[1]受注ﾌｧｲﾙ!$A$3:$BZ$1314,18,FALSE),"-")</f>
        <v>50080-AY0B- 680X200</v>
      </c>
      <c r="G46" s="5" t="str">
        <f>IFERROR(VLOOKUP($D46,[1]受注ﾌｧｲﾙ!$A$3:$BZ$1314,19,FALSE),"-")</f>
        <v>FA</v>
      </c>
      <c r="H46" s="5" t="str">
        <f>IFERROR(VLOOKUP($D46,[1]受注ﾌｧｲﾙ!$A$3:$BZ$1314,20,FALSE),"-")</f>
        <v>GA1</v>
      </c>
      <c r="I46" s="5" t="str">
        <f>IFERROR(VLOOKUP($D46,[1]受注ﾌｧｲﾙ!$A$3:$BZ$1314,21,FALSE),"-")</f>
        <v>F</v>
      </c>
      <c r="J46" s="15">
        <f>IFERROR(VLOOKUP($D46,[1]受注ﾌｧｲﾙ!$A$3:$BZ$1314,22,FALSE),"-")</f>
        <v>1600</v>
      </c>
      <c r="K46" s="5" t="str">
        <f>IFERROR(VLOOKUP($D46,[1]受注ﾌｧｲﾙ!$A$3:$BZ$1314,8,FALSE),"-")</f>
        <v>0R040-8Y0B- 680X200</v>
      </c>
      <c r="L46" s="5" t="str">
        <f>IFERROR(VLOOKUP($D46,[1]受注ﾌｧｲﾙ!$A$3:$BZ$1314,9,FALSE),"-")</f>
        <v>FA</v>
      </c>
      <c r="M46" s="5" t="str">
        <f>IFERROR(VLOOKUP($D46,[1]受注ﾌｧｲﾙ!$A$3:$BZ$1314,10,FALSE),"-")</f>
        <v>GA1</v>
      </c>
      <c r="N46" s="5" t="str">
        <f>IFERROR(VLOOKUP($D46,[1]受注ﾌｧｲﾙ!$A$3:$BZ$1314,11,FALSE),"-")</f>
        <v>C</v>
      </c>
      <c r="O46" s="15">
        <f>IFERROR(VLOOKUP($D46,[1]受注ﾌｧｲﾙ!$A$3:$BZ$1314,13,FALSE),"-")</f>
        <v>1600</v>
      </c>
      <c r="P46" s="5">
        <f>IFERROR(VLOOKUP($D46,[1]受注ﾌｧｲﾙ!$A$3:$BZ$1314,15,FALSE),"-")</f>
        <v>0</v>
      </c>
      <c r="Q46" s="40">
        <f>IFERROR((VLOOKUP($D46,[1]受注ﾌｧｲﾙ!$A$3:$BZ$1314,16,FALSE)*J46),"-")</f>
        <v>1600</v>
      </c>
      <c r="R46" s="557" t="str">
        <f>IFERROR(VLOOKUP(D46,#REF!,107,FALSE),"-")</f>
        <v>-</v>
      </c>
      <c r="S46" s="5" t="str">
        <f>IFERROR(VLOOKUP($D46,[1]受注ﾌｧｲﾙ!$A$3:$BZ$1314,26,FALSE),"-")</f>
        <v>SEC,融着</v>
      </c>
      <c r="T46" s="86" t="str">
        <f>IFERROR(VLOOKUP($D46,[1]受注ﾌｧｲﾙ!$A$3:$BZ$1314,23,FALSE),"-")</f>
        <v>滋賀</v>
      </c>
      <c r="U46" s="4"/>
      <c r="V46" s="5">
        <f t="shared" si="0"/>
        <v>4</v>
      </c>
      <c r="W46" s="4">
        <f>IFERROR(VLOOKUP($D46,[1]受注ﾌｧｲﾙ!$A$3:$BZ$1314,25,FALSE),"-")</f>
        <v>46127</v>
      </c>
      <c r="X46" s="4">
        <f>IFERROR(VLOOKUP($D46,[1]受注ﾌｧｲﾙ!$A$3:$BZ$1314,32,FALSE),"-")</f>
        <v>46133</v>
      </c>
      <c r="Y46" s="4">
        <f>IFERROR(VLOOKUP($D46,[1]受注ﾌｧｲﾙ!$A$3:$BZ$1314,33,FALSE),"-")</f>
        <v>46133</v>
      </c>
      <c r="Z46" s="4">
        <f t="shared" si="1"/>
        <v>46128</v>
      </c>
      <c r="AA46" s="57" t="str">
        <f>IFERROR(VLOOKUP(D46,#REF!,2,FALSE),"-")</f>
        <v>-</v>
      </c>
      <c r="AB46" s="58">
        <f t="shared" si="2"/>
        <v>800</v>
      </c>
      <c r="AC46" s="821">
        <f t="shared" si="3"/>
        <v>800</v>
      </c>
      <c r="AD46" s="410" t="str">
        <f>IFERROR(VLOOKUP($D46,[1]受注ﾌｧｲﾙ!$A$3:$BZ$1314,27,FALSE),"-")&amp;"　"&amp;IFERROR(VLOOKUP($D46,[1]受注ﾌｧｲﾙ!$A$3:$BZ$1314,28,FALSE),"-")&amp;"　"&amp;IFERROR(VLOOKUP($D46,[1]受注ﾌｧｲﾙ!$A$3:$BZ$1314,29,FALSE),"-")</f>
        <v>　　</v>
      </c>
      <c r="AE46" s="3"/>
      <c r="AF46" s="31" t="str">
        <f>IFERROR(VLOOKUP($D46,[2]加工日報SEC!$A$5:$DZ$1089,94,FALSE),"-")</f>
        <v>完</v>
      </c>
      <c r="AG46" s="38" t="str">
        <f>IFERROR(VLOOKUP($D46,[1]受注ﾌｧｲﾙ!$A$3:$BZ$1314,2,FALSE),"-")</f>
        <v>通常入力</v>
      </c>
      <c r="AH46" s="38" t="str">
        <f>IFERROR(VLOOKUP($D46,[1]受注ﾌｧｲﾙ!$A$3:$BZ$1314,3,FALSE),"-")</f>
        <v>後加工</v>
      </c>
      <c r="AI46" s="43">
        <f>IFERROR(VLOOKUP($D46,[1]受注ﾌｧｲﾙ!$A$3:$BZ$1314,31,FALSE),"-")</f>
        <v>0</v>
      </c>
      <c r="AJ46" s="43" t="str">
        <f>IFERROR(VLOOKUP($D46,[1]受注ﾌｧｲﾙ!$A$3:$BZ$1314,12,FALSE),"-")</f>
        <v xml:space="preserve"> </v>
      </c>
      <c r="AK46" s="228" t="str">
        <f>IFERROR(VLOOKUP($D46,[1]受注ﾌｧｲﾙ!$A$3:$BZ$1314,24,FALSE),"-")</f>
        <v>融着</v>
      </c>
      <c r="AL46" s="3"/>
      <c r="AM46" s="3"/>
      <c r="AN46" s="3"/>
      <c r="AO46" s="3"/>
      <c r="AP46" s="3"/>
      <c r="AQ46" s="43" t="s">
        <v>522</v>
      </c>
      <c r="AR46" s="521"/>
      <c r="AS46" s="109" t="str">
        <f t="shared" si="4"/>
        <v/>
      </c>
      <c r="AT46" s="438"/>
      <c r="AU46" s="110" t="str">
        <f t="shared" si="5"/>
        <v/>
      </c>
      <c r="AV46" s="109" t="str">
        <f t="shared" si="6"/>
        <v/>
      </c>
      <c r="AW46" s="260"/>
      <c r="AX46" s="110" t="str">
        <f t="shared" si="7"/>
        <v/>
      </c>
      <c r="AY46" s="109" t="str">
        <f t="shared" si="8"/>
        <v/>
      </c>
      <c r="AZ46" s="260"/>
      <c r="BA46" s="110" t="str">
        <f t="shared" si="9"/>
        <v/>
      </c>
      <c r="BB46" s="109" t="str">
        <f t="shared" si="10"/>
        <v/>
      </c>
      <c r="BC46" s="438"/>
      <c r="BD46" s="110" t="str">
        <f t="shared" si="11"/>
        <v/>
      </c>
      <c r="BE46" s="109" t="str">
        <f t="shared" si="12"/>
        <v/>
      </c>
      <c r="BF46" s="438"/>
      <c r="BG46" s="110" t="str">
        <f t="shared" si="13"/>
        <v/>
      </c>
      <c r="BH46" s="109" t="str">
        <f t="shared" si="14"/>
        <v/>
      </c>
      <c r="BI46" s="439"/>
      <c r="BJ46" s="110" t="str">
        <f t="shared" si="15"/>
        <v/>
      </c>
      <c r="BK46" s="109" t="str">
        <f t="shared" si="16"/>
        <v/>
      </c>
      <c r="BL46" s="108"/>
      <c r="BM46" s="110" t="str">
        <f t="shared" si="17"/>
        <v/>
      </c>
      <c r="BN46" s="109" t="str">
        <f t="shared" si="18"/>
        <v/>
      </c>
      <c r="BO46" s="108"/>
      <c r="BP46" s="110" t="str">
        <f t="shared" si="19"/>
        <v/>
      </c>
      <c r="BQ46" s="109" t="str">
        <f t="shared" si="20"/>
        <v/>
      </c>
      <c r="BR46" s="108"/>
      <c r="BS46" s="110" t="str">
        <f t="shared" si="21"/>
        <v/>
      </c>
      <c r="BT46" s="109" t="str">
        <f t="shared" si="22"/>
        <v/>
      </c>
      <c r="BU46" s="108"/>
      <c r="BV46" s="110" t="str">
        <f t="shared" si="23"/>
        <v/>
      </c>
      <c r="BW46" s="109" t="str">
        <f t="shared" si="24"/>
        <v/>
      </c>
      <c r="BX46" s="438"/>
      <c r="BY46" s="110" t="str">
        <f t="shared" si="25"/>
        <v/>
      </c>
      <c r="BZ46" s="109" t="str">
        <f t="shared" si="26"/>
        <v/>
      </c>
      <c r="CA46" s="108"/>
      <c r="CB46" s="110" t="str">
        <f t="shared" si="27"/>
        <v/>
      </c>
      <c r="CC46" s="109" t="str">
        <f t="shared" si="28"/>
        <v/>
      </c>
      <c r="CD46" s="108"/>
      <c r="CE46" s="110" t="str">
        <f t="shared" si="29"/>
        <v/>
      </c>
      <c r="CF46" s="109" t="str">
        <f t="shared" si="30"/>
        <v/>
      </c>
      <c r="CG46" s="108"/>
      <c r="CH46" s="110" t="str">
        <f t="shared" si="31"/>
        <v/>
      </c>
      <c r="CI46" s="109" t="str">
        <f t="shared" si="32"/>
        <v/>
      </c>
      <c r="CJ46" s="108"/>
      <c r="CK46" s="110" t="str">
        <f t="shared" si="33"/>
        <v/>
      </c>
      <c r="CL46" s="109" t="str">
        <f t="shared" si="34"/>
        <v/>
      </c>
      <c r="CM46" s="108"/>
      <c r="CN46" s="110" t="str">
        <f t="shared" si="35"/>
        <v/>
      </c>
      <c r="CO46" s="109" t="str">
        <f t="shared" si="36"/>
        <v/>
      </c>
      <c r="CP46" s="108"/>
      <c r="CQ46" s="110" t="str">
        <f t="shared" si="37"/>
        <v/>
      </c>
      <c r="CR46" s="109" t="str">
        <f t="shared" si="38"/>
        <v/>
      </c>
      <c r="CS46" s="108"/>
      <c r="CT46" s="110" t="str">
        <f t="shared" si="39"/>
        <v/>
      </c>
      <c r="CU46" s="109" t="str">
        <f t="shared" si="40"/>
        <v/>
      </c>
      <c r="CV46" s="108"/>
      <c r="CW46" s="110" t="str">
        <f t="shared" si="41"/>
        <v/>
      </c>
      <c r="CX46" s="109" t="str">
        <f t="shared" si="42"/>
        <v/>
      </c>
      <c r="CY46" s="108"/>
      <c r="CZ46" s="110" t="str">
        <f t="shared" si="43"/>
        <v/>
      </c>
      <c r="DA46" s="109" t="str">
        <f t="shared" si="44"/>
        <v/>
      </c>
      <c r="DB46" s="108"/>
      <c r="DC46" s="110" t="str">
        <f t="shared" si="45"/>
        <v/>
      </c>
      <c r="DD46" s="109" t="str">
        <f t="shared" si="46"/>
        <v/>
      </c>
      <c r="DE46" s="108"/>
      <c r="DF46" s="110" t="str">
        <f t="shared" si="47"/>
        <v/>
      </c>
      <c r="DG46" s="109" t="str">
        <f t="shared" si="48"/>
        <v/>
      </c>
      <c r="DH46" s="108"/>
      <c r="DI46" s="110" t="str">
        <f t="shared" si="49"/>
        <v/>
      </c>
      <c r="DJ46" s="109" t="str">
        <f t="shared" si="50"/>
        <v/>
      </c>
      <c r="DK46" s="108"/>
      <c r="DL46" s="110" t="str">
        <f t="shared" si="51"/>
        <v/>
      </c>
      <c r="DM46" s="109" t="str">
        <f t="shared" si="52"/>
        <v/>
      </c>
      <c r="DN46" s="108"/>
      <c r="DO46" s="110" t="str">
        <f t="shared" si="53"/>
        <v/>
      </c>
      <c r="DP46" s="109" t="str">
        <f t="shared" si="54"/>
        <v/>
      </c>
      <c r="DQ46" s="108"/>
      <c r="DR46" s="110" t="str">
        <f t="shared" si="55"/>
        <v/>
      </c>
      <c r="DS46" s="109" t="str">
        <f t="shared" si="56"/>
        <v/>
      </c>
      <c r="DT46" s="108"/>
      <c r="DU46" s="110" t="str">
        <f t="shared" si="57"/>
        <v/>
      </c>
      <c r="DV46" s="109" t="str">
        <f t="shared" si="58"/>
        <v/>
      </c>
      <c r="DW46" s="108"/>
      <c r="DX46" s="110" t="str">
        <f t="shared" si="59"/>
        <v/>
      </c>
      <c r="DY46" s="109" t="str">
        <f t="shared" si="60"/>
        <v/>
      </c>
      <c r="DZ46" s="108"/>
      <c r="EA46" s="110" t="str">
        <f t="shared" si="61"/>
        <v/>
      </c>
      <c r="EB46" s="109" t="str">
        <f t="shared" si="62"/>
        <v/>
      </c>
      <c r="EC46" s="108"/>
      <c r="ED46" s="110" t="str">
        <f t="shared" si="63"/>
        <v/>
      </c>
      <c r="EE46" s="109" t="str">
        <f t="shared" si="64"/>
        <v/>
      </c>
      <c r="EF46" s="108"/>
      <c r="EG46" s="109" t="str">
        <f t="shared" si="65"/>
        <v/>
      </c>
      <c r="EH46" s="109" t="str">
        <f t="shared" si="65"/>
        <v/>
      </c>
      <c r="EI46" s="438"/>
      <c r="EJ46" s="110" t="str">
        <f t="shared" si="66"/>
        <v/>
      </c>
      <c r="EK46" s="109" t="str">
        <f t="shared" si="67"/>
        <v/>
      </c>
      <c r="EL46" s="260"/>
      <c r="EM46" s="110" t="str">
        <f t="shared" si="68"/>
        <v/>
      </c>
      <c r="EN46" s="109" t="str">
        <f t="shared" si="69"/>
        <v/>
      </c>
      <c r="EO46" s="260"/>
      <c r="EP46" s="110" t="str">
        <f t="shared" si="70"/>
        <v/>
      </c>
      <c r="EQ46" s="109" t="str">
        <f t="shared" si="71"/>
        <v/>
      </c>
      <c r="ER46" s="438"/>
      <c r="ES46" s="110" t="str">
        <f t="shared" si="72"/>
        <v/>
      </c>
      <c r="ET46" s="109" t="str">
        <f t="shared" si="73"/>
        <v/>
      </c>
      <c r="EU46" s="438"/>
      <c r="EV46" s="110" t="str">
        <f t="shared" si="74"/>
        <v/>
      </c>
      <c r="EW46" s="109" t="str">
        <f t="shared" si="75"/>
        <v/>
      </c>
      <c r="EX46" s="439"/>
      <c r="EY46" s="110" t="str">
        <f t="shared" si="76"/>
        <v/>
      </c>
      <c r="EZ46" s="109" t="str">
        <f t="shared" si="77"/>
        <v/>
      </c>
      <c r="FA46" s="108"/>
      <c r="FB46" s="110" t="str">
        <f t="shared" si="78"/>
        <v/>
      </c>
      <c r="FC46" s="109" t="str">
        <f t="shared" si="79"/>
        <v/>
      </c>
      <c r="FD46" s="108"/>
      <c r="FE46" s="110" t="str">
        <f t="shared" si="80"/>
        <v/>
      </c>
      <c r="FF46" s="109" t="str">
        <f t="shared" si="81"/>
        <v/>
      </c>
      <c r="FG46" s="108"/>
      <c r="FH46" s="110" t="str">
        <f t="shared" si="82"/>
        <v/>
      </c>
      <c r="FI46" s="109" t="str">
        <f t="shared" si="83"/>
        <v/>
      </c>
      <c r="FJ46" s="108"/>
      <c r="FK46" s="110" t="str">
        <f t="shared" si="84"/>
        <v/>
      </c>
      <c r="FL46" s="109" t="str">
        <f t="shared" si="85"/>
        <v/>
      </c>
      <c r="FM46" s="438"/>
      <c r="FN46" s="110" t="str">
        <f t="shared" si="86"/>
        <v/>
      </c>
      <c r="FO46" s="109" t="str">
        <f t="shared" si="87"/>
        <v/>
      </c>
      <c r="FP46" s="108"/>
      <c r="FQ46" s="110" t="str">
        <f t="shared" si="88"/>
        <v/>
      </c>
      <c r="FR46" s="109" t="str">
        <f t="shared" si="89"/>
        <v/>
      </c>
      <c r="FS46" s="108"/>
      <c r="FT46" s="110" t="str">
        <f t="shared" si="90"/>
        <v/>
      </c>
      <c r="FU46" s="109" t="str">
        <f t="shared" si="91"/>
        <v/>
      </c>
      <c r="FV46" s="108"/>
      <c r="FW46" s="110" t="str">
        <f t="shared" si="92"/>
        <v/>
      </c>
      <c r="FX46" s="109" t="str">
        <f t="shared" si="93"/>
        <v>→</v>
      </c>
      <c r="FY46" s="108"/>
      <c r="FZ46" s="110" t="str">
        <f t="shared" si="94"/>
        <v/>
      </c>
      <c r="GA46" s="109" t="str">
        <f t="shared" si="95"/>
        <v/>
      </c>
      <c r="GB46" s="108">
        <v>800</v>
      </c>
      <c r="GC46" s="110" t="str">
        <f t="shared" si="96"/>
        <v/>
      </c>
      <c r="GD46" s="109" t="str">
        <f t="shared" si="97"/>
        <v/>
      </c>
      <c r="GE46" s="108"/>
      <c r="GF46" s="110" t="str">
        <f t="shared" si="98"/>
        <v/>
      </c>
      <c r="GG46" s="109" t="str">
        <f t="shared" si="99"/>
        <v/>
      </c>
      <c r="GH46" s="108"/>
      <c r="GI46" s="110" t="str">
        <f t="shared" si="100"/>
        <v/>
      </c>
      <c r="GJ46" s="109" t="str">
        <f t="shared" si="101"/>
        <v/>
      </c>
      <c r="GK46" s="108"/>
      <c r="GL46" s="110" t="str">
        <f t="shared" si="102"/>
        <v/>
      </c>
      <c r="GM46" s="109" t="str">
        <f t="shared" si="103"/>
        <v/>
      </c>
      <c r="GN46" s="108"/>
      <c r="GO46" s="110" t="str">
        <f t="shared" si="104"/>
        <v/>
      </c>
      <c r="GP46" s="109" t="str">
        <f t="shared" si="105"/>
        <v/>
      </c>
      <c r="GQ46" s="108"/>
      <c r="GR46" s="110" t="str">
        <f t="shared" si="106"/>
        <v>⇒</v>
      </c>
      <c r="GS46" s="109" t="str">
        <f t="shared" si="107"/>
        <v/>
      </c>
      <c r="GT46" s="108"/>
      <c r="GU46" s="110" t="str">
        <f t="shared" si="108"/>
        <v/>
      </c>
      <c r="GV46" s="109" t="str">
        <f t="shared" si="109"/>
        <v/>
      </c>
      <c r="GW46" s="108"/>
      <c r="GX46" s="110" t="str">
        <f t="shared" si="110"/>
        <v/>
      </c>
      <c r="GY46" s="109" t="str">
        <f t="shared" si="111"/>
        <v/>
      </c>
      <c r="GZ46" s="108"/>
      <c r="HA46" s="110" t="str">
        <f t="shared" si="112"/>
        <v/>
      </c>
      <c r="HB46" s="109" t="str">
        <f t="shared" si="113"/>
        <v/>
      </c>
      <c r="HC46" s="108"/>
      <c r="HD46" s="110" t="str">
        <f t="shared" si="114"/>
        <v/>
      </c>
      <c r="HE46" s="109" t="str">
        <f t="shared" si="115"/>
        <v/>
      </c>
      <c r="HF46" s="108"/>
      <c r="HG46" s="110" t="str">
        <f t="shared" si="116"/>
        <v/>
      </c>
      <c r="HH46" s="109" t="str">
        <f t="shared" si="117"/>
        <v/>
      </c>
      <c r="HI46" s="108"/>
      <c r="HJ46" s="110" t="str">
        <f t="shared" si="118"/>
        <v/>
      </c>
      <c r="HK46" s="109" t="str">
        <f t="shared" si="119"/>
        <v/>
      </c>
      <c r="HL46" s="108"/>
      <c r="HM46" s="110" t="str">
        <f t="shared" si="120"/>
        <v/>
      </c>
      <c r="HN46" s="109" t="str">
        <f t="shared" si="121"/>
        <v/>
      </c>
      <c r="HO46" s="108"/>
      <c r="HP46" s="110" t="str">
        <f t="shared" si="122"/>
        <v/>
      </c>
      <c r="HQ46" s="109" t="str">
        <f t="shared" si="123"/>
        <v/>
      </c>
      <c r="HR46" s="108"/>
      <c r="HS46" s="110" t="str">
        <f t="shared" si="124"/>
        <v/>
      </c>
      <c r="HT46" s="109" t="str">
        <f t="shared" si="125"/>
        <v/>
      </c>
      <c r="HU46" s="108"/>
      <c r="HV46" s="109" t="str">
        <f t="shared" si="126"/>
        <v/>
      </c>
      <c r="HW46" s="109" t="str">
        <f t="shared" si="127"/>
        <v/>
      </c>
      <c r="HX46" s="438"/>
      <c r="HY46" s="110" t="str">
        <f t="shared" si="128"/>
        <v/>
      </c>
      <c r="HZ46" s="109" t="str">
        <f t="shared" si="129"/>
        <v/>
      </c>
      <c r="IA46" s="260"/>
      <c r="IB46" s="110" t="str">
        <f t="shared" si="130"/>
        <v/>
      </c>
      <c r="IC46" s="109" t="str">
        <f t="shared" si="131"/>
        <v/>
      </c>
      <c r="ID46" s="260"/>
      <c r="IE46" s="110" t="str">
        <f t="shared" si="132"/>
        <v/>
      </c>
      <c r="IF46" s="109" t="str">
        <f t="shared" si="133"/>
        <v/>
      </c>
      <c r="IG46" s="438"/>
      <c r="IH46" s="110" t="str">
        <f t="shared" si="134"/>
        <v/>
      </c>
      <c r="II46" s="109" t="str">
        <f t="shared" si="135"/>
        <v/>
      </c>
      <c r="IJ46" s="438"/>
      <c r="IK46" s="110" t="str">
        <f t="shared" si="136"/>
        <v/>
      </c>
      <c r="IL46" s="109" t="str">
        <f t="shared" si="137"/>
        <v/>
      </c>
      <c r="IM46" s="439"/>
      <c r="IN46" s="110" t="str">
        <f t="shared" si="138"/>
        <v/>
      </c>
      <c r="IO46" s="109" t="str">
        <f t="shared" si="139"/>
        <v/>
      </c>
      <c r="IP46" s="108"/>
      <c r="IQ46" s="110" t="str">
        <f t="shared" si="140"/>
        <v/>
      </c>
      <c r="IR46" s="109" t="str">
        <f t="shared" si="141"/>
        <v/>
      </c>
      <c r="IS46" s="108"/>
      <c r="IT46" s="110" t="str">
        <f t="shared" si="142"/>
        <v/>
      </c>
      <c r="IU46" s="109" t="str">
        <f t="shared" si="143"/>
        <v/>
      </c>
      <c r="IV46" s="108"/>
      <c r="IW46" s="110" t="str">
        <f t="shared" si="144"/>
        <v/>
      </c>
      <c r="IX46" s="109" t="str">
        <f t="shared" si="145"/>
        <v/>
      </c>
      <c r="IY46" s="108"/>
      <c r="IZ46" s="110" t="str">
        <f t="shared" si="146"/>
        <v/>
      </c>
      <c r="JA46" s="109" t="str">
        <f t="shared" si="147"/>
        <v/>
      </c>
      <c r="JB46" s="438"/>
      <c r="JC46" s="110" t="str">
        <f t="shared" si="148"/>
        <v/>
      </c>
      <c r="JD46" s="109" t="str">
        <f t="shared" si="149"/>
        <v/>
      </c>
      <c r="JE46" s="108"/>
      <c r="JF46" s="110" t="str">
        <f t="shared" si="150"/>
        <v/>
      </c>
      <c r="JG46" s="109" t="str">
        <f t="shared" si="151"/>
        <v/>
      </c>
      <c r="JH46" s="108"/>
      <c r="JI46" s="110" t="str">
        <f t="shared" si="152"/>
        <v/>
      </c>
      <c r="JJ46" s="109" t="str">
        <f t="shared" si="153"/>
        <v/>
      </c>
      <c r="JK46" s="108"/>
      <c r="JL46" s="110" t="str">
        <f t="shared" si="154"/>
        <v/>
      </c>
      <c r="JM46" s="109" t="str">
        <f t="shared" si="155"/>
        <v/>
      </c>
      <c r="JN46" s="108"/>
      <c r="JO46" s="110" t="str">
        <f t="shared" si="156"/>
        <v/>
      </c>
      <c r="JP46" s="109" t="str">
        <f t="shared" si="157"/>
        <v/>
      </c>
      <c r="JQ46" s="108"/>
      <c r="JR46" s="110" t="str">
        <f t="shared" si="158"/>
        <v/>
      </c>
      <c r="JS46" s="109" t="str">
        <f t="shared" si="159"/>
        <v/>
      </c>
      <c r="JT46" s="108"/>
      <c r="JU46" s="110" t="str">
        <f t="shared" si="160"/>
        <v/>
      </c>
      <c r="JV46" s="109" t="str">
        <f t="shared" si="161"/>
        <v/>
      </c>
      <c r="JW46" s="108"/>
      <c r="JX46" s="110" t="str">
        <f t="shared" si="162"/>
        <v/>
      </c>
      <c r="JY46" s="109" t="str">
        <f t="shared" si="163"/>
        <v/>
      </c>
      <c r="JZ46" s="108"/>
      <c r="KA46" s="110" t="str">
        <f t="shared" si="164"/>
        <v/>
      </c>
      <c r="KB46" s="109" t="str">
        <f t="shared" si="165"/>
        <v/>
      </c>
      <c r="KC46" s="108"/>
      <c r="KD46" s="110" t="str">
        <f t="shared" si="166"/>
        <v/>
      </c>
      <c r="KE46" s="109" t="str">
        <f t="shared" si="167"/>
        <v/>
      </c>
      <c r="KF46" s="108"/>
      <c r="KG46" s="110" t="str">
        <f t="shared" si="168"/>
        <v/>
      </c>
      <c r="KH46" s="109" t="str">
        <f t="shared" si="169"/>
        <v/>
      </c>
      <c r="KI46" s="108"/>
      <c r="KJ46" s="110" t="str">
        <f t="shared" si="170"/>
        <v/>
      </c>
      <c r="KK46" s="109" t="str">
        <f t="shared" si="171"/>
        <v/>
      </c>
      <c r="KL46" s="108"/>
      <c r="KM46" s="110" t="str">
        <f t="shared" si="172"/>
        <v/>
      </c>
      <c r="KN46" s="109" t="str">
        <f t="shared" si="173"/>
        <v/>
      </c>
      <c r="KO46" s="108"/>
      <c r="KP46" s="110" t="str">
        <f t="shared" si="174"/>
        <v/>
      </c>
      <c r="KQ46" s="109" t="str">
        <f t="shared" si="175"/>
        <v/>
      </c>
      <c r="KR46" s="108"/>
      <c r="KS46" s="110" t="str">
        <f t="shared" si="176"/>
        <v/>
      </c>
      <c r="KT46" s="109" t="str">
        <f t="shared" si="177"/>
        <v/>
      </c>
      <c r="KU46" s="108"/>
      <c r="KV46" s="110" t="str">
        <f t="shared" si="178"/>
        <v/>
      </c>
      <c r="KW46" s="109" t="str">
        <f t="shared" si="179"/>
        <v/>
      </c>
      <c r="KX46" s="108"/>
      <c r="KY46" s="110" t="str">
        <f t="shared" si="180"/>
        <v/>
      </c>
      <c r="KZ46" s="109" t="str">
        <f t="shared" si="181"/>
        <v/>
      </c>
      <c r="LA46" s="108"/>
      <c r="LB46" s="110" t="str">
        <f t="shared" si="182"/>
        <v/>
      </c>
      <c r="LC46" s="109" t="str">
        <f t="shared" si="183"/>
        <v/>
      </c>
      <c r="LD46" s="108"/>
      <c r="LE46" s="110" t="str">
        <f t="shared" si="184"/>
        <v/>
      </c>
      <c r="LF46" s="109" t="str">
        <f t="shared" si="185"/>
        <v/>
      </c>
      <c r="LG46" s="108"/>
      <c r="LH46" s="110" t="str">
        <f t="shared" si="186"/>
        <v/>
      </c>
      <c r="LI46" s="109" t="str">
        <f t="shared" si="187"/>
        <v/>
      </c>
      <c r="LJ46" s="108"/>
      <c r="LK46" s="109" t="str">
        <f t="shared" si="188"/>
        <v/>
      </c>
    </row>
    <row r="47" spans="1:323" ht="21.65" customHeight="1" x14ac:dyDescent="0.2">
      <c r="A47" s="120"/>
      <c r="B47" s="150">
        <f>IFERROR(VLOOKUP($D47,[1]受注ﾌｧｲﾙ!$A$3:$BZ$1314,5,FALSE),"-")</f>
        <v>46111.603043981479</v>
      </c>
      <c r="C47" s="541">
        <f>IFERROR(VLOOKUP($D47,[1]受注ﾌｧｲﾙ!$A$3:$BZ$1314,6,FALSE),"-")</f>
        <v>0</v>
      </c>
      <c r="D47" s="3" t="s">
        <v>845</v>
      </c>
      <c r="E47" s="39">
        <f>IFERROR(VLOOKUP($D47,[1]受注ﾌｧｲﾙ!$A$3:$BZ$1314,17,FALSE),"-")</f>
        <v>6710</v>
      </c>
      <c r="F47" s="5" t="str">
        <f>IFERROR(VLOOKUP($D47,[1]受注ﾌｧｲﾙ!$A$3:$BZ$1314,18,FALSE),"-")</f>
        <v>50080-AY0B- 870X200</v>
      </c>
      <c r="G47" s="5" t="str">
        <f>IFERROR(VLOOKUP($D47,[1]受注ﾌｧｲﾙ!$A$3:$BZ$1314,19,FALSE),"-")</f>
        <v>FA</v>
      </c>
      <c r="H47" s="5" t="str">
        <f>IFERROR(VLOOKUP($D47,[1]受注ﾌｧｲﾙ!$A$3:$BZ$1314,20,FALSE),"-")</f>
        <v>GA1</v>
      </c>
      <c r="I47" s="5" t="str">
        <f>IFERROR(VLOOKUP($D47,[1]受注ﾌｧｲﾙ!$A$3:$BZ$1314,21,FALSE),"-")</f>
        <v>C</v>
      </c>
      <c r="J47" s="15">
        <f>IFERROR(VLOOKUP($D47,[1]受注ﾌｧｲﾙ!$A$3:$BZ$1314,22,FALSE),"-")</f>
        <v>9000</v>
      </c>
      <c r="K47" s="5" t="str">
        <f>IFERROR(VLOOKUP($D47,[1]受注ﾌｧｲﾙ!$A$3:$BZ$1314,8,FALSE),"-")</f>
        <v>0R040-8Y0B- 870X200
0R040-8Y0B- 870X200</v>
      </c>
      <c r="L47" s="5" t="str">
        <f>IFERROR(VLOOKUP($D47,[1]受注ﾌｧｲﾙ!$A$3:$BZ$1314,9,FALSE),"-")</f>
        <v>FA
FA</v>
      </c>
      <c r="M47" s="5" t="str">
        <f>IFERROR(VLOOKUP($D47,[1]受注ﾌｧｲﾙ!$A$3:$BZ$1314,10,FALSE),"-")</f>
        <v>GA1
GA1</v>
      </c>
      <c r="N47" s="5" t="str">
        <f>IFERROR(VLOOKUP($D47,[1]受注ﾌｧｲﾙ!$A$3:$BZ$1314,11,FALSE),"-")</f>
        <v>H
Q</v>
      </c>
      <c r="O47" s="15" t="str">
        <f>IFERROR(VLOOKUP($D47,[1]受注ﾌｧｲﾙ!$A$3:$BZ$1314,13,FALSE),"-")</f>
        <v>9000
9000</v>
      </c>
      <c r="P47" s="5">
        <f>IFERROR(VLOOKUP($D47,[1]受注ﾌｧｲﾙ!$A$3:$BZ$1314,15,FALSE),"-")</f>
        <v>0</v>
      </c>
      <c r="Q47" s="40">
        <f>IFERROR((VLOOKUP($D47,[1]受注ﾌｧｲﾙ!$A$3:$BZ$1314,16,FALSE)*J47),"-")</f>
        <v>9000</v>
      </c>
      <c r="R47" s="557" t="str">
        <f>IFERROR(VLOOKUP(D47,#REF!,107,FALSE),"-")</f>
        <v>-</v>
      </c>
      <c r="S47" s="5" t="str">
        <f>IFERROR(VLOOKUP($D47,[1]受注ﾌｧｲﾙ!$A$3:$BZ$1314,26,FALSE),"-")</f>
        <v>SEC</v>
      </c>
      <c r="T47" s="86" t="str">
        <f>IFERROR(VLOOKUP($D47,[1]受注ﾌｧｲﾙ!$A$3:$BZ$1314,23,FALSE),"-")</f>
        <v>滋賀</v>
      </c>
      <c r="U47" s="4"/>
      <c r="V47" s="5">
        <f t="shared" si="0"/>
        <v>4</v>
      </c>
      <c r="W47" s="4">
        <f>IFERROR(VLOOKUP($D47,[1]受注ﾌｧｲﾙ!$A$3:$BZ$1314,25,FALSE),"-")</f>
        <v>46120</v>
      </c>
      <c r="X47" s="4">
        <f>IFERROR(VLOOKUP($D47,[1]受注ﾌｧｲﾙ!$A$3:$BZ$1314,32,FALSE),"-")</f>
        <v>46125</v>
      </c>
      <c r="Y47" s="4">
        <f>IFERROR(VLOOKUP($D47,[1]受注ﾌｧｲﾙ!$A$3:$BZ$1314,33,FALSE),"-")</f>
        <v>46125</v>
      </c>
      <c r="Z47" s="4">
        <f t="shared" si="1"/>
        <v>46121</v>
      </c>
      <c r="AA47" s="57" t="str">
        <f>IFERROR(VLOOKUP(D47,#REF!,2,FALSE),"-")</f>
        <v>-</v>
      </c>
      <c r="AB47" s="58">
        <f t="shared" si="2"/>
        <v>9000</v>
      </c>
      <c r="AC47" s="821">
        <f t="shared" si="3"/>
        <v>9000</v>
      </c>
      <c r="AD47" s="410" t="str">
        <f>IFERROR(VLOOKUP($D47,[1]受注ﾌｧｲﾙ!$A$3:$BZ$1314,27,FALSE),"-")&amp;"　"&amp;IFERROR(VLOOKUP($D47,[1]受注ﾌｧｲﾙ!$A$3:$BZ$1314,28,FALSE),"-")&amp;"　"&amp;IFERROR(VLOOKUP($D47,[1]受注ﾌｧｲﾙ!$A$3:$BZ$1314,29,FALSE),"-")</f>
        <v>検査前入庫依頼　　</v>
      </c>
      <c r="AE47" s="3"/>
      <c r="AF47" s="31" t="str">
        <f>IFERROR(VLOOKUP($D47,[2]加工日報SEC!$A$5:$DZ$1089,94,FALSE),"-")</f>
        <v>完</v>
      </c>
      <c r="AG47" s="38" t="str">
        <f>IFERROR(VLOOKUP($D47,[1]受注ﾌｧｲﾙ!$A$3:$BZ$1314,2,FALSE),"-")</f>
        <v>通常入力</v>
      </c>
      <c r="AH47" s="38" t="str">
        <f>IFERROR(VLOOKUP($D47,[1]受注ﾌｧｲﾙ!$A$3:$BZ$1314,3,FALSE),"-")</f>
        <v>後加工</v>
      </c>
      <c r="AI47" s="43" t="str">
        <f>IFERROR(VLOOKUP($D47,[1]受注ﾌｧｲﾙ!$A$3:$BZ$1314,31,FALSE),"-")</f>
        <v>屋根</v>
      </c>
      <c r="AJ47" s="43" t="str">
        <f>IFERROR(VLOOKUP($D47,[1]受注ﾌｧｲﾙ!$A$3:$BZ$1314,12,FALSE),"-")</f>
        <v xml:space="preserve"> </v>
      </c>
      <c r="AK47" s="228" t="str">
        <f>IFERROR(VLOOKUP($D47,[1]受注ﾌｧｲﾙ!$A$3:$BZ$1314,24,FALSE),"-")</f>
        <v>SEC</v>
      </c>
      <c r="AL47" s="3"/>
      <c r="AM47" s="3"/>
      <c r="AN47" s="3"/>
      <c r="AO47" s="3"/>
      <c r="AP47" s="3"/>
      <c r="AQ47" s="43" t="s">
        <v>522</v>
      </c>
      <c r="AR47" s="521"/>
      <c r="AS47" s="109" t="str">
        <f t="shared" si="4"/>
        <v/>
      </c>
      <c r="AT47" s="438"/>
      <c r="AU47" s="110" t="str">
        <f t="shared" si="5"/>
        <v/>
      </c>
      <c r="AV47" s="109" t="str">
        <f t="shared" si="6"/>
        <v/>
      </c>
      <c r="AW47" s="260"/>
      <c r="AX47" s="110" t="str">
        <f t="shared" si="7"/>
        <v/>
      </c>
      <c r="AY47" s="109" t="str">
        <f t="shared" si="8"/>
        <v/>
      </c>
      <c r="AZ47" s="260"/>
      <c r="BA47" s="110" t="str">
        <f t="shared" si="9"/>
        <v/>
      </c>
      <c r="BB47" s="109" t="str">
        <f t="shared" si="10"/>
        <v/>
      </c>
      <c r="BC47" s="438"/>
      <c r="BD47" s="110" t="str">
        <f t="shared" si="11"/>
        <v/>
      </c>
      <c r="BE47" s="109" t="str">
        <f t="shared" si="12"/>
        <v/>
      </c>
      <c r="BF47" s="438"/>
      <c r="BG47" s="110" t="str">
        <f t="shared" si="13"/>
        <v/>
      </c>
      <c r="BH47" s="109" t="str">
        <f t="shared" si="14"/>
        <v/>
      </c>
      <c r="BI47" s="439"/>
      <c r="BJ47" s="110" t="str">
        <f t="shared" si="15"/>
        <v/>
      </c>
      <c r="BK47" s="109" t="str">
        <f t="shared" si="16"/>
        <v/>
      </c>
      <c r="BL47" s="108"/>
      <c r="BM47" s="110" t="str">
        <f t="shared" si="17"/>
        <v/>
      </c>
      <c r="BN47" s="109" t="str">
        <f t="shared" si="18"/>
        <v/>
      </c>
      <c r="BO47" s="108"/>
      <c r="BP47" s="110" t="str">
        <f t="shared" si="19"/>
        <v/>
      </c>
      <c r="BQ47" s="109" t="str">
        <f t="shared" si="20"/>
        <v/>
      </c>
      <c r="BR47" s="108"/>
      <c r="BS47" s="110" t="str">
        <f t="shared" si="21"/>
        <v/>
      </c>
      <c r="BT47" s="109" t="str">
        <f t="shared" si="22"/>
        <v/>
      </c>
      <c r="BU47" s="108"/>
      <c r="BV47" s="110" t="str">
        <f t="shared" si="23"/>
        <v/>
      </c>
      <c r="BW47" s="109" t="str">
        <f t="shared" si="24"/>
        <v/>
      </c>
      <c r="BX47" s="438"/>
      <c r="BY47" s="110" t="str">
        <f t="shared" si="25"/>
        <v/>
      </c>
      <c r="BZ47" s="109" t="str">
        <f t="shared" si="26"/>
        <v/>
      </c>
      <c r="CA47" s="108"/>
      <c r="CB47" s="110" t="str">
        <f t="shared" si="27"/>
        <v/>
      </c>
      <c r="CC47" s="109" t="str">
        <f t="shared" si="28"/>
        <v/>
      </c>
      <c r="CD47" s="108"/>
      <c r="CE47" s="110" t="str">
        <f t="shared" si="29"/>
        <v/>
      </c>
      <c r="CF47" s="109" t="str">
        <f t="shared" si="30"/>
        <v/>
      </c>
      <c r="CG47" s="108"/>
      <c r="CH47" s="110" t="str">
        <f t="shared" si="31"/>
        <v/>
      </c>
      <c r="CI47" s="109" t="str">
        <f t="shared" si="32"/>
        <v/>
      </c>
      <c r="CJ47" s="108"/>
      <c r="CK47" s="110" t="str">
        <f t="shared" si="33"/>
        <v/>
      </c>
      <c r="CL47" s="109" t="str">
        <f t="shared" si="34"/>
        <v/>
      </c>
      <c r="CM47" s="108"/>
      <c r="CN47" s="110" t="str">
        <f t="shared" si="35"/>
        <v/>
      </c>
      <c r="CO47" s="109" t="str">
        <f t="shared" si="36"/>
        <v/>
      </c>
      <c r="CP47" s="108"/>
      <c r="CQ47" s="110" t="str">
        <f t="shared" si="37"/>
        <v/>
      </c>
      <c r="CR47" s="109" t="str">
        <f t="shared" si="38"/>
        <v/>
      </c>
      <c r="CS47" s="108"/>
      <c r="CT47" s="110" t="str">
        <f t="shared" si="39"/>
        <v/>
      </c>
      <c r="CU47" s="109" t="str">
        <f t="shared" si="40"/>
        <v/>
      </c>
      <c r="CV47" s="108"/>
      <c r="CW47" s="110" t="str">
        <f t="shared" si="41"/>
        <v/>
      </c>
      <c r="CX47" s="109" t="str">
        <f t="shared" si="42"/>
        <v/>
      </c>
      <c r="CY47" s="108"/>
      <c r="CZ47" s="110" t="str">
        <f t="shared" si="43"/>
        <v/>
      </c>
      <c r="DA47" s="109" t="str">
        <f t="shared" si="44"/>
        <v/>
      </c>
      <c r="DB47" s="108"/>
      <c r="DC47" s="110" t="str">
        <f t="shared" si="45"/>
        <v/>
      </c>
      <c r="DD47" s="109" t="str">
        <f t="shared" si="46"/>
        <v/>
      </c>
      <c r="DE47" s="108"/>
      <c r="DF47" s="110" t="str">
        <f t="shared" si="47"/>
        <v/>
      </c>
      <c r="DG47" s="109" t="str">
        <f t="shared" si="48"/>
        <v/>
      </c>
      <c r="DH47" s="108"/>
      <c r="DI47" s="110" t="str">
        <f t="shared" si="49"/>
        <v/>
      </c>
      <c r="DJ47" s="109" t="str">
        <f t="shared" si="50"/>
        <v/>
      </c>
      <c r="DK47" s="108"/>
      <c r="DL47" s="110" t="str">
        <f t="shared" si="51"/>
        <v/>
      </c>
      <c r="DM47" s="109" t="str">
        <f t="shared" si="52"/>
        <v/>
      </c>
      <c r="DN47" s="108"/>
      <c r="DO47" s="110" t="str">
        <f t="shared" si="53"/>
        <v/>
      </c>
      <c r="DP47" s="109" t="str">
        <f t="shared" si="54"/>
        <v/>
      </c>
      <c r="DQ47" s="108"/>
      <c r="DR47" s="110" t="str">
        <f t="shared" si="55"/>
        <v/>
      </c>
      <c r="DS47" s="109" t="str">
        <f t="shared" si="56"/>
        <v/>
      </c>
      <c r="DT47" s="108"/>
      <c r="DU47" s="110" t="str">
        <f t="shared" si="57"/>
        <v/>
      </c>
      <c r="DV47" s="109" t="str">
        <f t="shared" si="58"/>
        <v/>
      </c>
      <c r="DW47" s="108"/>
      <c r="DX47" s="110" t="str">
        <f t="shared" si="59"/>
        <v/>
      </c>
      <c r="DY47" s="109" t="str">
        <f t="shared" si="60"/>
        <v/>
      </c>
      <c r="DZ47" s="108"/>
      <c r="EA47" s="110" t="str">
        <f t="shared" si="61"/>
        <v/>
      </c>
      <c r="EB47" s="109" t="str">
        <f t="shared" si="62"/>
        <v/>
      </c>
      <c r="EC47" s="108"/>
      <c r="ED47" s="110" t="str">
        <f t="shared" si="63"/>
        <v/>
      </c>
      <c r="EE47" s="109" t="str">
        <f t="shared" si="64"/>
        <v/>
      </c>
      <c r="EF47" s="108"/>
      <c r="EG47" s="109" t="str">
        <f t="shared" si="65"/>
        <v/>
      </c>
      <c r="EH47" s="109" t="str">
        <f t="shared" si="65"/>
        <v/>
      </c>
      <c r="EI47" s="438"/>
      <c r="EJ47" s="110" t="str">
        <f t="shared" si="66"/>
        <v/>
      </c>
      <c r="EK47" s="109" t="str">
        <f t="shared" si="67"/>
        <v/>
      </c>
      <c r="EL47" s="260"/>
      <c r="EM47" s="110" t="str">
        <f t="shared" si="68"/>
        <v/>
      </c>
      <c r="EN47" s="109" t="str">
        <f t="shared" si="69"/>
        <v/>
      </c>
      <c r="EO47" s="260"/>
      <c r="EP47" s="110" t="str">
        <f t="shared" si="70"/>
        <v/>
      </c>
      <c r="EQ47" s="109" t="str">
        <f t="shared" si="71"/>
        <v/>
      </c>
      <c r="ER47" s="438"/>
      <c r="ES47" s="110" t="str">
        <f t="shared" si="72"/>
        <v/>
      </c>
      <c r="ET47" s="109" t="str">
        <f t="shared" si="73"/>
        <v/>
      </c>
      <c r="EU47" s="438"/>
      <c r="EV47" s="110" t="str">
        <f t="shared" si="74"/>
        <v/>
      </c>
      <c r="EW47" s="109" t="str">
        <f t="shared" si="75"/>
        <v/>
      </c>
      <c r="EX47" s="439"/>
      <c r="EY47" s="110" t="str">
        <f t="shared" si="76"/>
        <v/>
      </c>
      <c r="EZ47" s="109" t="str">
        <f t="shared" si="77"/>
        <v/>
      </c>
      <c r="FA47" s="108"/>
      <c r="FB47" s="110" t="str">
        <f t="shared" si="78"/>
        <v/>
      </c>
      <c r="FC47" s="109" t="str">
        <f t="shared" si="79"/>
        <v>→</v>
      </c>
      <c r="FD47" s="108"/>
      <c r="FE47" s="110" t="str">
        <f t="shared" si="80"/>
        <v/>
      </c>
      <c r="FF47" s="109" t="str">
        <f t="shared" si="81"/>
        <v/>
      </c>
      <c r="FG47" s="764">
        <v>2000</v>
      </c>
      <c r="FH47" s="110" t="str">
        <f t="shared" si="82"/>
        <v/>
      </c>
      <c r="FI47" s="109" t="str">
        <f t="shared" si="83"/>
        <v/>
      </c>
      <c r="FJ47" s="108">
        <v>6000</v>
      </c>
      <c r="FK47" s="110" t="str">
        <f t="shared" si="84"/>
        <v/>
      </c>
      <c r="FL47" s="109" t="str">
        <f t="shared" si="85"/>
        <v/>
      </c>
      <c r="FM47" s="438"/>
      <c r="FN47" s="110" t="str">
        <f t="shared" si="86"/>
        <v/>
      </c>
      <c r="FO47" s="109" t="str">
        <f t="shared" si="87"/>
        <v/>
      </c>
      <c r="FP47" s="108"/>
      <c r="FQ47" s="110" t="str">
        <f t="shared" si="88"/>
        <v/>
      </c>
      <c r="FR47" s="109" t="str">
        <f t="shared" si="89"/>
        <v/>
      </c>
      <c r="FS47" s="108">
        <v>1000</v>
      </c>
      <c r="FT47" s="110" t="str">
        <f t="shared" si="90"/>
        <v>⇒</v>
      </c>
      <c r="FU47" s="109" t="str">
        <f t="shared" si="91"/>
        <v/>
      </c>
      <c r="FV47" s="108"/>
      <c r="FW47" s="110" t="str">
        <f t="shared" si="92"/>
        <v/>
      </c>
      <c r="FX47" s="109" t="str">
        <f t="shared" si="93"/>
        <v/>
      </c>
      <c r="FY47" s="108"/>
      <c r="FZ47" s="110" t="str">
        <f t="shared" si="94"/>
        <v/>
      </c>
      <c r="GA47" s="109" t="str">
        <f t="shared" si="95"/>
        <v/>
      </c>
      <c r="GB47" s="108"/>
      <c r="GC47" s="110" t="str">
        <f t="shared" si="96"/>
        <v/>
      </c>
      <c r="GD47" s="109" t="str">
        <f t="shared" si="97"/>
        <v/>
      </c>
      <c r="GE47" s="108"/>
      <c r="GF47" s="110" t="str">
        <f t="shared" si="98"/>
        <v/>
      </c>
      <c r="GG47" s="109" t="str">
        <f t="shared" si="99"/>
        <v/>
      </c>
      <c r="GH47" s="108"/>
      <c r="GI47" s="110" t="str">
        <f t="shared" si="100"/>
        <v/>
      </c>
      <c r="GJ47" s="109" t="str">
        <f t="shared" si="101"/>
        <v/>
      </c>
      <c r="GK47" s="108"/>
      <c r="GL47" s="110" t="str">
        <f t="shared" si="102"/>
        <v/>
      </c>
      <c r="GM47" s="109" t="str">
        <f t="shared" si="103"/>
        <v/>
      </c>
      <c r="GN47" s="108"/>
      <c r="GO47" s="110" t="str">
        <f t="shared" si="104"/>
        <v/>
      </c>
      <c r="GP47" s="109" t="str">
        <f t="shared" si="105"/>
        <v/>
      </c>
      <c r="GQ47" s="108"/>
      <c r="GR47" s="110" t="str">
        <f t="shared" si="106"/>
        <v/>
      </c>
      <c r="GS47" s="109" t="str">
        <f t="shared" si="107"/>
        <v/>
      </c>
      <c r="GT47" s="108"/>
      <c r="GU47" s="110" t="str">
        <f t="shared" si="108"/>
        <v/>
      </c>
      <c r="GV47" s="109" t="str">
        <f t="shared" si="109"/>
        <v/>
      </c>
      <c r="GW47" s="108"/>
      <c r="GX47" s="110" t="str">
        <f t="shared" si="110"/>
        <v/>
      </c>
      <c r="GY47" s="109" t="str">
        <f t="shared" si="111"/>
        <v/>
      </c>
      <c r="GZ47" s="108"/>
      <c r="HA47" s="110" t="str">
        <f t="shared" si="112"/>
        <v/>
      </c>
      <c r="HB47" s="109" t="str">
        <f t="shared" si="113"/>
        <v/>
      </c>
      <c r="HC47" s="108"/>
      <c r="HD47" s="110" t="str">
        <f t="shared" si="114"/>
        <v/>
      </c>
      <c r="HE47" s="109" t="str">
        <f t="shared" si="115"/>
        <v/>
      </c>
      <c r="HF47" s="108"/>
      <c r="HG47" s="110" t="str">
        <f t="shared" si="116"/>
        <v/>
      </c>
      <c r="HH47" s="109" t="str">
        <f t="shared" si="117"/>
        <v/>
      </c>
      <c r="HI47" s="108"/>
      <c r="HJ47" s="110" t="str">
        <f t="shared" si="118"/>
        <v/>
      </c>
      <c r="HK47" s="109" t="str">
        <f t="shared" si="119"/>
        <v/>
      </c>
      <c r="HL47" s="108"/>
      <c r="HM47" s="110" t="str">
        <f t="shared" si="120"/>
        <v/>
      </c>
      <c r="HN47" s="109" t="str">
        <f t="shared" si="121"/>
        <v/>
      </c>
      <c r="HO47" s="108"/>
      <c r="HP47" s="110" t="str">
        <f t="shared" si="122"/>
        <v/>
      </c>
      <c r="HQ47" s="109" t="str">
        <f t="shared" si="123"/>
        <v/>
      </c>
      <c r="HR47" s="108"/>
      <c r="HS47" s="110" t="str">
        <f t="shared" si="124"/>
        <v/>
      </c>
      <c r="HT47" s="109" t="str">
        <f t="shared" si="125"/>
        <v/>
      </c>
      <c r="HU47" s="108"/>
      <c r="HV47" s="109" t="str">
        <f t="shared" si="126"/>
        <v/>
      </c>
      <c r="HW47" s="109" t="str">
        <f t="shared" si="127"/>
        <v/>
      </c>
      <c r="HX47" s="438"/>
      <c r="HY47" s="110" t="str">
        <f t="shared" si="128"/>
        <v/>
      </c>
      <c r="HZ47" s="109" t="str">
        <f t="shared" si="129"/>
        <v/>
      </c>
      <c r="IA47" s="260"/>
      <c r="IB47" s="110" t="str">
        <f t="shared" si="130"/>
        <v/>
      </c>
      <c r="IC47" s="109" t="str">
        <f t="shared" si="131"/>
        <v/>
      </c>
      <c r="ID47" s="260"/>
      <c r="IE47" s="110" t="str">
        <f t="shared" si="132"/>
        <v/>
      </c>
      <c r="IF47" s="109" t="str">
        <f t="shared" si="133"/>
        <v/>
      </c>
      <c r="IG47" s="438"/>
      <c r="IH47" s="110" t="str">
        <f t="shared" si="134"/>
        <v/>
      </c>
      <c r="II47" s="109" t="str">
        <f t="shared" si="135"/>
        <v/>
      </c>
      <c r="IJ47" s="438"/>
      <c r="IK47" s="110" t="str">
        <f t="shared" si="136"/>
        <v/>
      </c>
      <c r="IL47" s="109" t="str">
        <f t="shared" si="137"/>
        <v/>
      </c>
      <c r="IM47" s="439"/>
      <c r="IN47" s="110" t="str">
        <f t="shared" si="138"/>
        <v/>
      </c>
      <c r="IO47" s="109" t="str">
        <f t="shared" si="139"/>
        <v/>
      </c>
      <c r="IP47" s="108"/>
      <c r="IQ47" s="110" t="str">
        <f t="shared" si="140"/>
        <v/>
      </c>
      <c r="IR47" s="109" t="str">
        <f t="shared" si="141"/>
        <v/>
      </c>
      <c r="IS47" s="108"/>
      <c r="IT47" s="110" t="str">
        <f t="shared" si="142"/>
        <v/>
      </c>
      <c r="IU47" s="109" t="str">
        <f t="shared" si="143"/>
        <v/>
      </c>
      <c r="IV47" s="108"/>
      <c r="IW47" s="110" t="str">
        <f t="shared" si="144"/>
        <v/>
      </c>
      <c r="IX47" s="109" t="str">
        <f t="shared" si="145"/>
        <v/>
      </c>
      <c r="IY47" s="108"/>
      <c r="IZ47" s="110" t="str">
        <f t="shared" si="146"/>
        <v/>
      </c>
      <c r="JA47" s="109" t="str">
        <f t="shared" si="147"/>
        <v/>
      </c>
      <c r="JB47" s="438"/>
      <c r="JC47" s="110" t="str">
        <f t="shared" si="148"/>
        <v/>
      </c>
      <c r="JD47" s="109" t="str">
        <f t="shared" si="149"/>
        <v/>
      </c>
      <c r="JE47" s="108"/>
      <c r="JF47" s="110" t="str">
        <f t="shared" si="150"/>
        <v/>
      </c>
      <c r="JG47" s="109" t="str">
        <f t="shared" si="151"/>
        <v/>
      </c>
      <c r="JH47" s="108"/>
      <c r="JI47" s="110" t="str">
        <f t="shared" si="152"/>
        <v/>
      </c>
      <c r="JJ47" s="109" t="str">
        <f t="shared" si="153"/>
        <v/>
      </c>
      <c r="JK47" s="108"/>
      <c r="JL47" s="110" t="str">
        <f t="shared" si="154"/>
        <v/>
      </c>
      <c r="JM47" s="109" t="str">
        <f t="shared" si="155"/>
        <v/>
      </c>
      <c r="JN47" s="108"/>
      <c r="JO47" s="110" t="str">
        <f t="shared" si="156"/>
        <v/>
      </c>
      <c r="JP47" s="109" t="str">
        <f t="shared" si="157"/>
        <v/>
      </c>
      <c r="JQ47" s="108"/>
      <c r="JR47" s="110" t="str">
        <f t="shared" si="158"/>
        <v/>
      </c>
      <c r="JS47" s="109" t="str">
        <f t="shared" si="159"/>
        <v/>
      </c>
      <c r="JT47" s="108"/>
      <c r="JU47" s="110" t="str">
        <f t="shared" si="160"/>
        <v/>
      </c>
      <c r="JV47" s="109" t="str">
        <f t="shared" si="161"/>
        <v/>
      </c>
      <c r="JW47" s="108"/>
      <c r="JX47" s="110" t="str">
        <f t="shared" si="162"/>
        <v/>
      </c>
      <c r="JY47" s="109" t="str">
        <f t="shared" si="163"/>
        <v/>
      </c>
      <c r="JZ47" s="108"/>
      <c r="KA47" s="110" t="str">
        <f t="shared" si="164"/>
        <v/>
      </c>
      <c r="KB47" s="109" t="str">
        <f t="shared" si="165"/>
        <v/>
      </c>
      <c r="KC47" s="108"/>
      <c r="KD47" s="110" t="str">
        <f t="shared" si="166"/>
        <v/>
      </c>
      <c r="KE47" s="109" t="str">
        <f t="shared" si="167"/>
        <v/>
      </c>
      <c r="KF47" s="108"/>
      <c r="KG47" s="110" t="str">
        <f t="shared" si="168"/>
        <v/>
      </c>
      <c r="KH47" s="109" t="str">
        <f t="shared" si="169"/>
        <v/>
      </c>
      <c r="KI47" s="108"/>
      <c r="KJ47" s="110" t="str">
        <f t="shared" si="170"/>
        <v/>
      </c>
      <c r="KK47" s="109" t="str">
        <f t="shared" si="171"/>
        <v/>
      </c>
      <c r="KL47" s="108"/>
      <c r="KM47" s="110" t="str">
        <f t="shared" si="172"/>
        <v/>
      </c>
      <c r="KN47" s="109" t="str">
        <f t="shared" si="173"/>
        <v/>
      </c>
      <c r="KO47" s="108"/>
      <c r="KP47" s="110" t="str">
        <f t="shared" si="174"/>
        <v/>
      </c>
      <c r="KQ47" s="109" t="str">
        <f t="shared" si="175"/>
        <v/>
      </c>
      <c r="KR47" s="108"/>
      <c r="KS47" s="110" t="str">
        <f t="shared" si="176"/>
        <v/>
      </c>
      <c r="KT47" s="109" t="str">
        <f t="shared" si="177"/>
        <v/>
      </c>
      <c r="KU47" s="108"/>
      <c r="KV47" s="110" t="str">
        <f t="shared" si="178"/>
        <v/>
      </c>
      <c r="KW47" s="109" t="str">
        <f t="shared" si="179"/>
        <v/>
      </c>
      <c r="KX47" s="108"/>
      <c r="KY47" s="110" t="str">
        <f t="shared" si="180"/>
        <v/>
      </c>
      <c r="KZ47" s="109" t="str">
        <f t="shared" si="181"/>
        <v/>
      </c>
      <c r="LA47" s="108"/>
      <c r="LB47" s="110" t="str">
        <f t="shared" si="182"/>
        <v/>
      </c>
      <c r="LC47" s="109" t="str">
        <f t="shared" si="183"/>
        <v/>
      </c>
      <c r="LD47" s="108"/>
      <c r="LE47" s="110" t="str">
        <f t="shared" si="184"/>
        <v/>
      </c>
      <c r="LF47" s="109" t="str">
        <f t="shared" si="185"/>
        <v/>
      </c>
      <c r="LG47" s="108"/>
      <c r="LH47" s="110" t="str">
        <f t="shared" si="186"/>
        <v/>
      </c>
      <c r="LI47" s="109" t="str">
        <f t="shared" si="187"/>
        <v/>
      </c>
      <c r="LJ47" s="108"/>
      <c r="LK47" s="109" t="str">
        <f t="shared" si="188"/>
        <v/>
      </c>
    </row>
    <row r="48" spans="1:323" ht="21.65" customHeight="1" x14ac:dyDescent="0.2">
      <c r="A48" s="120"/>
      <c r="B48" s="150">
        <f>IFERROR(VLOOKUP($D48,[1]受注ﾌｧｲﾙ!$A$3:$BZ$1314,5,FALSE),"-")</f>
        <v>46111.606145833335</v>
      </c>
      <c r="C48" s="541">
        <f>IFERROR(VLOOKUP($D48,[1]受注ﾌｧｲﾙ!$A$3:$BZ$1314,6,FALSE),"-")</f>
        <v>0</v>
      </c>
      <c r="D48" s="3" t="s">
        <v>848</v>
      </c>
      <c r="E48" s="39">
        <f>IFERROR(VLOOKUP($D48,[1]受注ﾌｧｲﾙ!$A$3:$BZ$1314,17,FALSE),"-")</f>
        <v>6710</v>
      </c>
      <c r="F48" s="5" t="str">
        <f>IFERROR(VLOOKUP($D48,[1]受注ﾌｧｲﾙ!$A$3:$BZ$1314,18,FALSE),"-")</f>
        <v>0R040-8Y0B- 680X200</v>
      </c>
      <c r="G48" s="5" t="str">
        <f>IFERROR(VLOOKUP($D48,[1]受注ﾌｧｲﾙ!$A$3:$BZ$1314,19,FALSE),"-")</f>
        <v>FA</v>
      </c>
      <c r="H48" s="5" t="str">
        <f>IFERROR(VLOOKUP($D48,[1]受注ﾌｧｲﾙ!$A$3:$BZ$1314,20,FALSE),"-")</f>
        <v>BG1</v>
      </c>
      <c r="I48" s="5" t="str">
        <f>IFERROR(VLOOKUP($D48,[1]受注ﾌｧｲﾙ!$A$3:$BZ$1314,21,FALSE),"-")</f>
        <v>C</v>
      </c>
      <c r="J48" s="15">
        <f>IFERROR(VLOOKUP($D48,[1]受注ﾌｧｲﾙ!$A$3:$BZ$1314,22,FALSE),"-")</f>
        <v>200</v>
      </c>
      <c r="K48" s="5" t="str">
        <f>IFERROR(VLOOKUP($D48,[1]受注ﾌｧｲﾙ!$A$3:$BZ$1314,8,FALSE),"-")</f>
        <v>0R040-8Y0B- 530X200</v>
      </c>
      <c r="L48" s="5" t="str">
        <f>IFERROR(VLOOKUP($D48,[1]受注ﾌｧｲﾙ!$A$3:$BZ$1314,9,FALSE),"-")</f>
        <v>FA</v>
      </c>
      <c r="M48" s="5" t="str">
        <f>IFERROR(VLOOKUP($D48,[1]受注ﾌｧｲﾙ!$A$3:$BZ$1314,10,FALSE),"-")</f>
        <v>BG1</v>
      </c>
      <c r="N48" s="5" t="str">
        <f>IFERROR(VLOOKUP($D48,[1]受注ﾌｧｲﾙ!$A$3:$BZ$1314,11,FALSE),"-")</f>
        <v>C</v>
      </c>
      <c r="O48" s="15">
        <f>IFERROR(VLOOKUP($D48,[1]受注ﾌｧｲﾙ!$A$3:$BZ$1314,13,FALSE),"-")</f>
        <v>400</v>
      </c>
      <c r="P48" s="5">
        <f>IFERROR(VLOOKUP($D48,[1]受注ﾌｧｲﾙ!$A$3:$BZ$1314,15,FALSE),"-")</f>
        <v>0</v>
      </c>
      <c r="Q48" s="40">
        <f>IFERROR((VLOOKUP($D48,[1]受注ﾌｧｲﾙ!$A$3:$BZ$1314,16,FALSE)*J48),"-")</f>
        <v>200</v>
      </c>
      <c r="R48" s="557" t="str">
        <f>IFERROR(VLOOKUP(D48,#REF!,107,FALSE),"-")</f>
        <v>-</v>
      </c>
      <c r="S48" s="5" t="str">
        <f>IFERROR(VLOOKUP($D48,[1]受注ﾌｧｲﾙ!$A$3:$BZ$1314,26,FALSE),"-")</f>
        <v>SEC,  ｽﾘｯﾄ</v>
      </c>
      <c r="T48" s="86" t="str">
        <f>IFERROR(VLOOKUP($D48,[1]受注ﾌｧｲﾙ!$A$3:$BZ$1314,23,FALSE),"-")</f>
        <v>湖南</v>
      </c>
      <c r="U48" s="4"/>
      <c r="V48" s="5">
        <f t="shared" si="0"/>
        <v>4</v>
      </c>
      <c r="W48" s="4">
        <f>IFERROR(VLOOKUP($D48,[1]受注ﾌｧｲﾙ!$A$3:$BZ$1314,25,FALSE),"-")</f>
        <v>46127</v>
      </c>
      <c r="X48" s="4">
        <f>IFERROR(VLOOKUP($D48,[1]受注ﾌｧｲﾙ!$A$3:$BZ$1314,32,FALSE),"-")</f>
        <v>46134</v>
      </c>
      <c r="Y48" s="4">
        <f>IFERROR(VLOOKUP($D48,[1]受注ﾌｧｲﾙ!$A$3:$BZ$1314,33,FALSE),"-")</f>
        <v>46134</v>
      </c>
      <c r="Z48" s="4">
        <f t="shared" si="1"/>
        <v>46128</v>
      </c>
      <c r="AA48" s="57" t="str">
        <f>IFERROR(VLOOKUP(D48,#REF!,2,FALSE),"-")</f>
        <v>-</v>
      </c>
      <c r="AB48" s="58">
        <f t="shared" si="2"/>
        <v>200</v>
      </c>
      <c r="AC48" s="821">
        <f t="shared" si="3"/>
        <v>200</v>
      </c>
      <c r="AD48" s="410" t="str">
        <f>IFERROR(VLOOKUP($D48,[1]受注ﾌｧｲﾙ!$A$3:$BZ$1314,27,FALSE),"-")&amp;"　"&amp;IFERROR(VLOOKUP($D48,[1]受注ﾌｧｲﾙ!$A$3:$BZ$1314,28,FALSE),"-")&amp;"　"&amp;IFERROR(VLOOKUP($D48,[1]受注ﾌｧｲﾙ!$A$3:$BZ$1314,29,FALSE),"-")</f>
        <v>ﾛｯﾄ指定5Ｃ22220（ｷｽﾞ品）　　</v>
      </c>
      <c r="AE48" s="3"/>
      <c r="AF48" s="31" t="str">
        <f>IFERROR(VLOOKUP($D48,[2]加工日報SEC!$A$5:$DZ$1089,94,FALSE),"-")</f>
        <v>完</v>
      </c>
      <c r="AG48" s="38" t="str">
        <f>IFERROR(VLOOKUP($D48,[1]受注ﾌｧｲﾙ!$A$3:$BZ$1314,2,FALSE),"-")</f>
        <v>通常入力</v>
      </c>
      <c r="AH48" s="38" t="str">
        <f>IFERROR(VLOOKUP($D48,[1]受注ﾌｧｲﾙ!$A$3:$BZ$1314,3,FALSE),"-")</f>
        <v>後加工</v>
      </c>
      <c r="AI48" s="43" t="str">
        <f>IFERROR(VLOOKUP($D48,[1]受注ﾌｧｲﾙ!$A$3:$BZ$1314,31,FALSE),"-")</f>
        <v>屋根</v>
      </c>
      <c r="AJ48" s="43" t="str">
        <f>IFERROR(VLOOKUP($D48,[1]受注ﾌｧｲﾙ!$A$3:$BZ$1314,12,FALSE),"-")</f>
        <v xml:space="preserve"> </v>
      </c>
      <c r="AK48" s="228" t="str">
        <f>IFERROR(VLOOKUP($D48,[1]受注ﾌｧｲﾙ!$A$3:$BZ$1314,24,FALSE),"-")</f>
        <v>ｽﾘｯﾄ</v>
      </c>
      <c r="AL48" s="3"/>
      <c r="AM48" s="3"/>
      <c r="AN48" s="3"/>
      <c r="AO48" s="3"/>
      <c r="AP48" s="3"/>
      <c r="AQ48" s="43" t="s">
        <v>522</v>
      </c>
      <c r="AR48" s="521"/>
      <c r="AS48" s="109" t="str">
        <f t="shared" si="4"/>
        <v/>
      </c>
      <c r="AT48" s="438"/>
      <c r="AU48" s="110" t="str">
        <f t="shared" si="5"/>
        <v/>
      </c>
      <c r="AV48" s="109" t="str">
        <f t="shared" si="6"/>
        <v/>
      </c>
      <c r="AW48" s="260"/>
      <c r="AX48" s="110" t="str">
        <f t="shared" si="7"/>
        <v/>
      </c>
      <c r="AY48" s="109" t="str">
        <f t="shared" si="8"/>
        <v/>
      </c>
      <c r="AZ48" s="260"/>
      <c r="BA48" s="110" t="str">
        <f t="shared" si="9"/>
        <v/>
      </c>
      <c r="BB48" s="109" t="str">
        <f t="shared" si="10"/>
        <v/>
      </c>
      <c r="BC48" s="438"/>
      <c r="BD48" s="110" t="str">
        <f t="shared" si="11"/>
        <v/>
      </c>
      <c r="BE48" s="109" t="str">
        <f t="shared" si="12"/>
        <v/>
      </c>
      <c r="BF48" s="438"/>
      <c r="BG48" s="110" t="str">
        <f t="shared" si="13"/>
        <v/>
      </c>
      <c r="BH48" s="109" t="str">
        <f t="shared" si="14"/>
        <v/>
      </c>
      <c r="BI48" s="439"/>
      <c r="BJ48" s="110" t="str">
        <f t="shared" si="15"/>
        <v/>
      </c>
      <c r="BK48" s="109" t="str">
        <f t="shared" si="16"/>
        <v/>
      </c>
      <c r="BL48" s="108"/>
      <c r="BM48" s="110" t="str">
        <f t="shared" si="17"/>
        <v/>
      </c>
      <c r="BN48" s="109" t="str">
        <f t="shared" si="18"/>
        <v/>
      </c>
      <c r="BO48" s="108"/>
      <c r="BP48" s="110" t="str">
        <f t="shared" si="19"/>
        <v/>
      </c>
      <c r="BQ48" s="109" t="str">
        <f t="shared" si="20"/>
        <v/>
      </c>
      <c r="BR48" s="108"/>
      <c r="BS48" s="110" t="str">
        <f t="shared" si="21"/>
        <v/>
      </c>
      <c r="BT48" s="109" t="str">
        <f t="shared" si="22"/>
        <v/>
      </c>
      <c r="BU48" s="108"/>
      <c r="BV48" s="110" t="str">
        <f t="shared" si="23"/>
        <v/>
      </c>
      <c r="BW48" s="109" t="str">
        <f t="shared" si="24"/>
        <v/>
      </c>
      <c r="BX48" s="438"/>
      <c r="BY48" s="110" t="str">
        <f t="shared" si="25"/>
        <v/>
      </c>
      <c r="BZ48" s="109" t="str">
        <f t="shared" si="26"/>
        <v/>
      </c>
      <c r="CA48" s="108"/>
      <c r="CB48" s="110" t="str">
        <f t="shared" si="27"/>
        <v/>
      </c>
      <c r="CC48" s="109" t="str">
        <f t="shared" si="28"/>
        <v/>
      </c>
      <c r="CD48" s="108"/>
      <c r="CE48" s="110" t="str">
        <f t="shared" si="29"/>
        <v/>
      </c>
      <c r="CF48" s="109" t="str">
        <f t="shared" si="30"/>
        <v/>
      </c>
      <c r="CG48" s="108"/>
      <c r="CH48" s="110" t="str">
        <f t="shared" si="31"/>
        <v/>
      </c>
      <c r="CI48" s="109" t="str">
        <f t="shared" si="32"/>
        <v/>
      </c>
      <c r="CJ48" s="108"/>
      <c r="CK48" s="110" t="str">
        <f t="shared" si="33"/>
        <v/>
      </c>
      <c r="CL48" s="109" t="str">
        <f t="shared" si="34"/>
        <v/>
      </c>
      <c r="CM48" s="108"/>
      <c r="CN48" s="110" t="str">
        <f t="shared" si="35"/>
        <v/>
      </c>
      <c r="CO48" s="109" t="str">
        <f t="shared" si="36"/>
        <v/>
      </c>
      <c r="CP48" s="108"/>
      <c r="CQ48" s="110" t="str">
        <f t="shared" si="37"/>
        <v/>
      </c>
      <c r="CR48" s="109" t="str">
        <f t="shared" si="38"/>
        <v/>
      </c>
      <c r="CS48" s="108"/>
      <c r="CT48" s="110" t="str">
        <f t="shared" si="39"/>
        <v/>
      </c>
      <c r="CU48" s="109" t="str">
        <f t="shared" si="40"/>
        <v/>
      </c>
      <c r="CV48" s="108"/>
      <c r="CW48" s="110" t="str">
        <f t="shared" si="41"/>
        <v/>
      </c>
      <c r="CX48" s="109" t="str">
        <f t="shared" si="42"/>
        <v/>
      </c>
      <c r="CY48" s="108"/>
      <c r="CZ48" s="110" t="str">
        <f t="shared" si="43"/>
        <v/>
      </c>
      <c r="DA48" s="109" t="str">
        <f t="shared" si="44"/>
        <v/>
      </c>
      <c r="DB48" s="108"/>
      <c r="DC48" s="110" t="str">
        <f t="shared" si="45"/>
        <v/>
      </c>
      <c r="DD48" s="109" t="str">
        <f t="shared" si="46"/>
        <v/>
      </c>
      <c r="DE48" s="108"/>
      <c r="DF48" s="110" t="str">
        <f t="shared" si="47"/>
        <v/>
      </c>
      <c r="DG48" s="109" t="str">
        <f t="shared" si="48"/>
        <v/>
      </c>
      <c r="DH48" s="108"/>
      <c r="DI48" s="110" t="str">
        <f t="shared" si="49"/>
        <v/>
      </c>
      <c r="DJ48" s="109" t="str">
        <f t="shared" si="50"/>
        <v/>
      </c>
      <c r="DK48" s="108"/>
      <c r="DL48" s="110" t="str">
        <f t="shared" si="51"/>
        <v/>
      </c>
      <c r="DM48" s="109" t="str">
        <f t="shared" si="52"/>
        <v/>
      </c>
      <c r="DN48" s="108"/>
      <c r="DO48" s="110" t="str">
        <f t="shared" si="53"/>
        <v/>
      </c>
      <c r="DP48" s="109" t="str">
        <f t="shared" si="54"/>
        <v/>
      </c>
      <c r="DQ48" s="108"/>
      <c r="DR48" s="110" t="str">
        <f t="shared" si="55"/>
        <v/>
      </c>
      <c r="DS48" s="109" t="str">
        <f t="shared" si="56"/>
        <v/>
      </c>
      <c r="DT48" s="108"/>
      <c r="DU48" s="110" t="str">
        <f t="shared" si="57"/>
        <v/>
      </c>
      <c r="DV48" s="109" t="str">
        <f t="shared" si="58"/>
        <v/>
      </c>
      <c r="DW48" s="108"/>
      <c r="DX48" s="110" t="str">
        <f t="shared" si="59"/>
        <v/>
      </c>
      <c r="DY48" s="109" t="str">
        <f t="shared" si="60"/>
        <v/>
      </c>
      <c r="DZ48" s="108"/>
      <c r="EA48" s="110" t="str">
        <f t="shared" si="61"/>
        <v/>
      </c>
      <c r="EB48" s="109" t="str">
        <f t="shared" si="62"/>
        <v/>
      </c>
      <c r="EC48" s="108"/>
      <c r="ED48" s="110" t="str">
        <f t="shared" si="63"/>
        <v/>
      </c>
      <c r="EE48" s="109" t="str">
        <f t="shared" si="64"/>
        <v/>
      </c>
      <c r="EF48" s="108"/>
      <c r="EG48" s="109" t="str">
        <f t="shared" si="65"/>
        <v/>
      </c>
      <c r="EH48" s="109" t="str">
        <f t="shared" si="65"/>
        <v/>
      </c>
      <c r="EI48" s="438"/>
      <c r="EJ48" s="110" t="str">
        <f t="shared" si="66"/>
        <v/>
      </c>
      <c r="EK48" s="109" t="str">
        <f t="shared" si="67"/>
        <v/>
      </c>
      <c r="EL48" s="260"/>
      <c r="EM48" s="110" t="str">
        <f t="shared" si="68"/>
        <v/>
      </c>
      <c r="EN48" s="109" t="str">
        <f t="shared" si="69"/>
        <v/>
      </c>
      <c r="EO48" s="260"/>
      <c r="EP48" s="110" t="str">
        <f t="shared" si="70"/>
        <v/>
      </c>
      <c r="EQ48" s="109" t="str">
        <f t="shared" si="71"/>
        <v/>
      </c>
      <c r="ER48" s="438"/>
      <c r="ES48" s="110" t="str">
        <f t="shared" si="72"/>
        <v/>
      </c>
      <c r="ET48" s="109" t="str">
        <f t="shared" si="73"/>
        <v/>
      </c>
      <c r="EU48" s="438"/>
      <c r="EV48" s="110" t="str">
        <f t="shared" si="74"/>
        <v/>
      </c>
      <c r="EW48" s="109" t="str">
        <f t="shared" si="75"/>
        <v/>
      </c>
      <c r="EX48" s="439"/>
      <c r="EY48" s="110" t="str">
        <f t="shared" si="76"/>
        <v/>
      </c>
      <c r="EZ48" s="109" t="str">
        <f t="shared" si="77"/>
        <v/>
      </c>
      <c r="FA48" s="108"/>
      <c r="FB48" s="110" t="str">
        <f t="shared" si="78"/>
        <v/>
      </c>
      <c r="FC48" s="109" t="str">
        <f t="shared" si="79"/>
        <v/>
      </c>
      <c r="FD48" s="108"/>
      <c r="FE48" s="110" t="str">
        <f t="shared" si="80"/>
        <v/>
      </c>
      <c r="FF48" s="109" t="str">
        <f t="shared" si="81"/>
        <v/>
      </c>
      <c r="FG48" s="108"/>
      <c r="FH48" s="110" t="str">
        <f t="shared" si="82"/>
        <v/>
      </c>
      <c r="FI48" s="109" t="str">
        <f t="shared" si="83"/>
        <v/>
      </c>
      <c r="FJ48" s="108"/>
      <c r="FK48" s="110" t="str">
        <f t="shared" si="84"/>
        <v/>
      </c>
      <c r="FL48" s="109" t="str">
        <f t="shared" si="85"/>
        <v/>
      </c>
      <c r="FM48" s="438"/>
      <c r="FN48" s="110" t="str">
        <f t="shared" si="86"/>
        <v/>
      </c>
      <c r="FO48" s="109" t="str">
        <f t="shared" si="87"/>
        <v/>
      </c>
      <c r="FP48" s="108"/>
      <c r="FQ48" s="110" t="str">
        <f t="shared" si="88"/>
        <v/>
      </c>
      <c r="FR48" s="109" t="str">
        <f t="shared" si="89"/>
        <v/>
      </c>
      <c r="FS48" s="108"/>
      <c r="FT48" s="110" t="str">
        <f t="shared" si="90"/>
        <v/>
      </c>
      <c r="FU48" s="109" t="str">
        <f t="shared" si="91"/>
        <v/>
      </c>
      <c r="FV48" s="108"/>
      <c r="FW48" s="110" t="str">
        <f t="shared" si="92"/>
        <v/>
      </c>
      <c r="FX48" s="109" t="str">
        <f t="shared" si="93"/>
        <v>→</v>
      </c>
      <c r="FY48" s="108"/>
      <c r="FZ48" s="110" t="str">
        <f t="shared" si="94"/>
        <v/>
      </c>
      <c r="GA48" s="109" t="str">
        <f t="shared" si="95"/>
        <v/>
      </c>
      <c r="GB48" s="108">
        <v>200</v>
      </c>
      <c r="GC48" s="110" t="str">
        <f t="shared" si="96"/>
        <v/>
      </c>
      <c r="GD48" s="109" t="str">
        <f t="shared" si="97"/>
        <v/>
      </c>
      <c r="GE48" s="108"/>
      <c r="GF48" s="110" t="str">
        <f t="shared" si="98"/>
        <v/>
      </c>
      <c r="GG48" s="109" t="str">
        <f t="shared" si="99"/>
        <v/>
      </c>
      <c r="GH48" s="108"/>
      <c r="GI48" s="110" t="str">
        <f t="shared" si="100"/>
        <v/>
      </c>
      <c r="GJ48" s="109" t="str">
        <f t="shared" si="101"/>
        <v/>
      </c>
      <c r="GK48" s="108"/>
      <c r="GL48" s="110" t="str">
        <f t="shared" si="102"/>
        <v/>
      </c>
      <c r="GM48" s="109" t="str">
        <f t="shared" si="103"/>
        <v/>
      </c>
      <c r="GN48" s="108"/>
      <c r="GO48" s="110" t="str">
        <f t="shared" si="104"/>
        <v/>
      </c>
      <c r="GP48" s="109" t="str">
        <f t="shared" si="105"/>
        <v/>
      </c>
      <c r="GQ48" s="108"/>
      <c r="GR48" s="110" t="str">
        <f t="shared" si="106"/>
        <v/>
      </c>
      <c r="GS48" s="109" t="str">
        <f t="shared" si="107"/>
        <v/>
      </c>
      <c r="GT48" s="108"/>
      <c r="GU48" s="110" t="str">
        <f t="shared" si="108"/>
        <v>⇒</v>
      </c>
      <c r="GV48" s="109" t="str">
        <f t="shared" si="109"/>
        <v/>
      </c>
      <c r="GW48" s="108"/>
      <c r="GX48" s="110" t="str">
        <f t="shared" si="110"/>
        <v/>
      </c>
      <c r="GY48" s="109" t="str">
        <f t="shared" si="111"/>
        <v/>
      </c>
      <c r="GZ48" s="108"/>
      <c r="HA48" s="110" t="str">
        <f t="shared" si="112"/>
        <v/>
      </c>
      <c r="HB48" s="109" t="str">
        <f t="shared" si="113"/>
        <v/>
      </c>
      <c r="HC48" s="108"/>
      <c r="HD48" s="110" t="str">
        <f t="shared" si="114"/>
        <v/>
      </c>
      <c r="HE48" s="109" t="str">
        <f t="shared" si="115"/>
        <v/>
      </c>
      <c r="HF48" s="108"/>
      <c r="HG48" s="110" t="str">
        <f t="shared" si="116"/>
        <v/>
      </c>
      <c r="HH48" s="109" t="str">
        <f t="shared" si="117"/>
        <v/>
      </c>
      <c r="HI48" s="108"/>
      <c r="HJ48" s="110" t="str">
        <f t="shared" si="118"/>
        <v/>
      </c>
      <c r="HK48" s="109" t="str">
        <f t="shared" si="119"/>
        <v/>
      </c>
      <c r="HL48" s="108"/>
      <c r="HM48" s="110" t="str">
        <f t="shared" si="120"/>
        <v/>
      </c>
      <c r="HN48" s="109" t="str">
        <f t="shared" si="121"/>
        <v/>
      </c>
      <c r="HO48" s="108"/>
      <c r="HP48" s="110" t="str">
        <f t="shared" si="122"/>
        <v/>
      </c>
      <c r="HQ48" s="109" t="str">
        <f t="shared" si="123"/>
        <v/>
      </c>
      <c r="HR48" s="108"/>
      <c r="HS48" s="110" t="str">
        <f t="shared" si="124"/>
        <v/>
      </c>
      <c r="HT48" s="109" t="str">
        <f t="shared" si="125"/>
        <v/>
      </c>
      <c r="HU48" s="108"/>
      <c r="HV48" s="109" t="str">
        <f t="shared" si="126"/>
        <v/>
      </c>
      <c r="HW48" s="109" t="str">
        <f t="shared" si="127"/>
        <v/>
      </c>
      <c r="HX48" s="438"/>
      <c r="HY48" s="110" t="str">
        <f t="shared" si="128"/>
        <v/>
      </c>
      <c r="HZ48" s="109" t="str">
        <f t="shared" si="129"/>
        <v/>
      </c>
      <c r="IA48" s="260"/>
      <c r="IB48" s="110" t="str">
        <f t="shared" si="130"/>
        <v/>
      </c>
      <c r="IC48" s="109" t="str">
        <f t="shared" si="131"/>
        <v/>
      </c>
      <c r="ID48" s="260"/>
      <c r="IE48" s="110" t="str">
        <f t="shared" si="132"/>
        <v/>
      </c>
      <c r="IF48" s="109" t="str">
        <f t="shared" si="133"/>
        <v/>
      </c>
      <c r="IG48" s="438"/>
      <c r="IH48" s="110" t="str">
        <f t="shared" si="134"/>
        <v/>
      </c>
      <c r="II48" s="109" t="str">
        <f t="shared" si="135"/>
        <v/>
      </c>
      <c r="IJ48" s="438"/>
      <c r="IK48" s="110" t="str">
        <f t="shared" si="136"/>
        <v/>
      </c>
      <c r="IL48" s="109" t="str">
        <f t="shared" si="137"/>
        <v/>
      </c>
      <c r="IM48" s="439"/>
      <c r="IN48" s="110" t="str">
        <f t="shared" si="138"/>
        <v/>
      </c>
      <c r="IO48" s="109" t="str">
        <f t="shared" si="139"/>
        <v/>
      </c>
      <c r="IP48" s="108"/>
      <c r="IQ48" s="110" t="str">
        <f t="shared" si="140"/>
        <v/>
      </c>
      <c r="IR48" s="109" t="str">
        <f t="shared" si="141"/>
        <v/>
      </c>
      <c r="IS48" s="108"/>
      <c r="IT48" s="110" t="str">
        <f t="shared" si="142"/>
        <v/>
      </c>
      <c r="IU48" s="109" t="str">
        <f t="shared" si="143"/>
        <v/>
      </c>
      <c r="IV48" s="108"/>
      <c r="IW48" s="110" t="str">
        <f t="shared" si="144"/>
        <v/>
      </c>
      <c r="IX48" s="109" t="str">
        <f t="shared" si="145"/>
        <v/>
      </c>
      <c r="IY48" s="108"/>
      <c r="IZ48" s="110" t="str">
        <f t="shared" si="146"/>
        <v/>
      </c>
      <c r="JA48" s="109" t="str">
        <f t="shared" si="147"/>
        <v/>
      </c>
      <c r="JB48" s="438"/>
      <c r="JC48" s="110" t="str">
        <f t="shared" si="148"/>
        <v/>
      </c>
      <c r="JD48" s="109" t="str">
        <f t="shared" si="149"/>
        <v/>
      </c>
      <c r="JE48" s="108"/>
      <c r="JF48" s="110" t="str">
        <f t="shared" si="150"/>
        <v/>
      </c>
      <c r="JG48" s="109" t="str">
        <f t="shared" si="151"/>
        <v/>
      </c>
      <c r="JH48" s="108"/>
      <c r="JI48" s="110" t="str">
        <f t="shared" si="152"/>
        <v/>
      </c>
      <c r="JJ48" s="109" t="str">
        <f t="shared" si="153"/>
        <v/>
      </c>
      <c r="JK48" s="108"/>
      <c r="JL48" s="110" t="str">
        <f t="shared" si="154"/>
        <v/>
      </c>
      <c r="JM48" s="109" t="str">
        <f t="shared" si="155"/>
        <v/>
      </c>
      <c r="JN48" s="108"/>
      <c r="JO48" s="110" t="str">
        <f t="shared" si="156"/>
        <v/>
      </c>
      <c r="JP48" s="109" t="str">
        <f t="shared" si="157"/>
        <v/>
      </c>
      <c r="JQ48" s="108"/>
      <c r="JR48" s="110" t="str">
        <f t="shared" si="158"/>
        <v/>
      </c>
      <c r="JS48" s="109" t="str">
        <f t="shared" si="159"/>
        <v/>
      </c>
      <c r="JT48" s="108"/>
      <c r="JU48" s="110" t="str">
        <f t="shared" si="160"/>
        <v/>
      </c>
      <c r="JV48" s="109" t="str">
        <f t="shared" si="161"/>
        <v/>
      </c>
      <c r="JW48" s="108"/>
      <c r="JX48" s="110" t="str">
        <f t="shared" si="162"/>
        <v/>
      </c>
      <c r="JY48" s="109" t="str">
        <f t="shared" si="163"/>
        <v/>
      </c>
      <c r="JZ48" s="108"/>
      <c r="KA48" s="110" t="str">
        <f t="shared" si="164"/>
        <v/>
      </c>
      <c r="KB48" s="109" t="str">
        <f t="shared" si="165"/>
        <v/>
      </c>
      <c r="KC48" s="108"/>
      <c r="KD48" s="110" t="str">
        <f t="shared" si="166"/>
        <v/>
      </c>
      <c r="KE48" s="109" t="str">
        <f t="shared" si="167"/>
        <v/>
      </c>
      <c r="KF48" s="108"/>
      <c r="KG48" s="110" t="str">
        <f t="shared" si="168"/>
        <v/>
      </c>
      <c r="KH48" s="109" t="str">
        <f t="shared" si="169"/>
        <v/>
      </c>
      <c r="KI48" s="108"/>
      <c r="KJ48" s="110" t="str">
        <f t="shared" si="170"/>
        <v/>
      </c>
      <c r="KK48" s="109" t="str">
        <f t="shared" si="171"/>
        <v/>
      </c>
      <c r="KL48" s="108"/>
      <c r="KM48" s="110" t="str">
        <f t="shared" si="172"/>
        <v/>
      </c>
      <c r="KN48" s="109" t="str">
        <f t="shared" si="173"/>
        <v/>
      </c>
      <c r="KO48" s="108"/>
      <c r="KP48" s="110" t="str">
        <f t="shared" si="174"/>
        <v/>
      </c>
      <c r="KQ48" s="109" t="str">
        <f t="shared" si="175"/>
        <v/>
      </c>
      <c r="KR48" s="108"/>
      <c r="KS48" s="110" t="str">
        <f t="shared" si="176"/>
        <v/>
      </c>
      <c r="KT48" s="109" t="str">
        <f t="shared" si="177"/>
        <v/>
      </c>
      <c r="KU48" s="108"/>
      <c r="KV48" s="110" t="str">
        <f t="shared" si="178"/>
        <v/>
      </c>
      <c r="KW48" s="109" t="str">
        <f t="shared" si="179"/>
        <v/>
      </c>
      <c r="KX48" s="108"/>
      <c r="KY48" s="110" t="str">
        <f t="shared" si="180"/>
        <v/>
      </c>
      <c r="KZ48" s="109" t="str">
        <f t="shared" si="181"/>
        <v/>
      </c>
      <c r="LA48" s="108"/>
      <c r="LB48" s="110" t="str">
        <f t="shared" si="182"/>
        <v/>
      </c>
      <c r="LC48" s="109" t="str">
        <f t="shared" si="183"/>
        <v/>
      </c>
      <c r="LD48" s="108"/>
      <c r="LE48" s="110" t="str">
        <f t="shared" si="184"/>
        <v/>
      </c>
      <c r="LF48" s="109" t="str">
        <f t="shared" si="185"/>
        <v/>
      </c>
      <c r="LG48" s="108"/>
      <c r="LH48" s="110" t="str">
        <f t="shared" si="186"/>
        <v/>
      </c>
      <c r="LI48" s="109" t="str">
        <f t="shared" si="187"/>
        <v/>
      </c>
      <c r="LJ48" s="108"/>
      <c r="LK48" s="109" t="str">
        <f t="shared" si="188"/>
        <v/>
      </c>
    </row>
    <row r="49" spans="1:323" ht="21.65" customHeight="1" x14ac:dyDescent="0.2">
      <c r="A49" s="120"/>
      <c r="B49" s="150">
        <f>IFERROR(VLOOKUP($D49,[1]受注ﾌｧｲﾙ!$A$3:$BZ$1314,5,FALSE),"-")</f>
        <v>46111.607210648152</v>
      </c>
      <c r="C49" s="541">
        <f>IFERROR(VLOOKUP($D49,[1]受注ﾌｧｲﾙ!$A$3:$BZ$1314,6,FALSE),"-")</f>
        <v>0</v>
      </c>
      <c r="D49" s="3" t="s">
        <v>850</v>
      </c>
      <c r="E49" s="39">
        <f>IFERROR(VLOOKUP($D49,[1]受注ﾌｧｲﾙ!$A$3:$BZ$1314,17,FALSE),"-")</f>
        <v>6710</v>
      </c>
      <c r="F49" s="5" t="str">
        <f>IFERROR(VLOOKUP($D49,[1]受注ﾌｧｲﾙ!$A$3:$BZ$1314,18,FALSE),"-")</f>
        <v>0R040-8Y0B- 680X200</v>
      </c>
      <c r="G49" s="5" t="str">
        <f>IFERROR(VLOOKUP($D49,[1]受注ﾌｧｲﾙ!$A$3:$BZ$1314,19,FALSE),"-")</f>
        <v>FA</v>
      </c>
      <c r="H49" s="5" t="str">
        <f>IFERROR(VLOOKUP($D49,[1]受注ﾌｧｲﾙ!$A$3:$BZ$1314,20,FALSE),"-")</f>
        <v>BG1</v>
      </c>
      <c r="I49" s="5" t="str">
        <f>IFERROR(VLOOKUP($D49,[1]受注ﾌｧｲﾙ!$A$3:$BZ$1314,21,FALSE),"-")</f>
        <v>C</v>
      </c>
      <c r="J49" s="15">
        <f>IFERROR(VLOOKUP($D49,[1]受注ﾌｧｲﾙ!$A$3:$BZ$1314,22,FALSE),"-")</f>
        <v>1600</v>
      </c>
      <c r="K49" s="5" t="str">
        <f>IFERROR(VLOOKUP($D49,[1]受注ﾌｧｲﾙ!$A$3:$BZ$1314,8,FALSE),"-")</f>
        <v>0R040-8Y0B- 530X200</v>
      </c>
      <c r="L49" s="5" t="str">
        <f>IFERROR(VLOOKUP($D49,[1]受注ﾌｧｲﾙ!$A$3:$BZ$1314,9,FALSE),"-")</f>
        <v>FA</v>
      </c>
      <c r="M49" s="5" t="str">
        <f>IFERROR(VLOOKUP($D49,[1]受注ﾌｧｲﾙ!$A$3:$BZ$1314,10,FALSE),"-")</f>
        <v>BG1</v>
      </c>
      <c r="N49" s="5" t="str">
        <f>IFERROR(VLOOKUP($D49,[1]受注ﾌｧｲﾙ!$A$3:$BZ$1314,11,FALSE),"-")</f>
        <v>C</v>
      </c>
      <c r="O49" s="15">
        <f>IFERROR(VLOOKUP($D49,[1]受注ﾌｧｲﾙ!$A$3:$BZ$1314,13,FALSE),"-")</f>
        <v>3200</v>
      </c>
      <c r="P49" s="5">
        <f>IFERROR(VLOOKUP($D49,[1]受注ﾌｧｲﾙ!$A$3:$BZ$1314,15,FALSE),"-")</f>
        <v>0</v>
      </c>
      <c r="Q49" s="40">
        <f>IFERROR((VLOOKUP($D49,[1]受注ﾌｧｲﾙ!$A$3:$BZ$1314,16,FALSE)*J49),"-")</f>
        <v>1600</v>
      </c>
      <c r="R49" s="557" t="str">
        <f>IFERROR(VLOOKUP(D49,#REF!,107,FALSE),"-")</f>
        <v>-</v>
      </c>
      <c r="S49" s="5" t="str">
        <f>IFERROR(VLOOKUP($D49,[1]受注ﾌｧｲﾙ!$A$3:$BZ$1314,26,FALSE),"-")</f>
        <v>SEC,ｽﾘｯﾄ</v>
      </c>
      <c r="T49" s="86" t="str">
        <f>IFERROR(VLOOKUP($D49,[1]受注ﾌｧｲﾙ!$A$3:$BZ$1314,23,FALSE),"-")</f>
        <v>滋賀</v>
      </c>
      <c r="U49" s="4"/>
      <c r="V49" s="5">
        <f t="shared" si="0"/>
        <v>4</v>
      </c>
      <c r="W49" s="4">
        <f>IFERROR(VLOOKUP($D49,[1]受注ﾌｧｲﾙ!$A$3:$BZ$1314,25,FALSE),"-")</f>
        <v>46127</v>
      </c>
      <c r="X49" s="4">
        <f>IFERROR(VLOOKUP($D49,[1]受注ﾌｧｲﾙ!$A$3:$BZ$1314,32,FALSE),"-")</f>
        <v>46134</v>
      </c>
      <c r="Y49" s="4">
        <f>IFERROR(VLOOKUP($D49,[1]受注ﾌｧｲﾙ!$A$3:$BZ$1314,33,FALSE),"-")</f>
        <v>46134</v>
      </c>
      <c r="Z49" s="4">
        <f t="shared" si="1"/>
        <v>46128</v>
      </c>
      <c r="AA49" s="57" t="str">
        <f>IFERROR(VLOOKUP(D49,#REF!,2,FALSE),"-")</f>
        <v>-</v>
      </c>
      <c r="AB49" s="58">
        <f t="shared" si="2"/>
        <v>1600</v>
      </c>
      <c r="AC49" s="821">
        <f t="shared" si="3"/>
        <v>1600</v>
      </c>
      <c r="AD49" s="410" t="str">
        <f>IFERROR(VLOOKUP($D49,[1]受注ﾌｧｲﾙ!$A$3:$BZ$1314,27,FALSE),"-")&amp;"　"&amp;IFERROR(VLOOKUP($D49,[1]受注ﾌｧｲﾙ!$A$3:$BZ$1314,28,FALSE),"-")&amp;"　"&amp;IFERROR(VLOOKUP($D49,[1]受注ﾌｧｲﾙ!$A$3:$BZ$1314,29,FALSE),"-")</f>
        <v>検査前入庫依頼　　</v>
      </c>
      <c r="AE49" s="3"/>
      <c r="AF49" s="31" t="str">
        <f>IFERROR(VLOOKUP($D49,[2]加工日報SEC!$A$5:$DZ$1089,94,FALSE),"-")</f>
        <v>完</v>
      </c>
      <c r="AG49" s="38" t="str">
        <f>IFERROR(VLOOKUP($D49,[1]受注ﾌｧｲﾙ!$A$3:$BZ$1314,2,FALSE),"-")</f>
        <v>通常入力</v>
      </c>
      <c r="AH49" s="38" t="str">
        <f>IFERROR(VLOOKUP($D49,[1]受注ﾌｧｲﾙ!$A$3:$BZ$1314,3,FALSE),"-")</f>
        <v>後加工</v>
      </c>
      <c r="AI49" s="43" t="str">
        <f>IFERROR(VLOOKUP($D49,[1]受注ﾌｧｲﾙ!$A$3:$BZ$1314,31,FALSE),"-")</f>
        <v>屋根</v>
      </c>
      <c r="AJ49" s="43" t="str">
        <f>IFERROR(VLOOKUP($D49,[1]受注ﾌｧｲﾙ!$A$3:$BZ$1314,12,FALSE),"-")</f>
        <v xml:space="preserve"> </v>
      </c>
      <c r="AK49" s="228" t="str">
        <f>IFERROR(VLOOKUP($D49,[1]受注ﾌｧｲﾙ!$A$3:$BZ$1314,24,FALSE),"-")</f>
        <v>SEC</v>
      </c>
      <c r="AL49" s="3"/>
      <c r="AM49" s="3"/>
      <c r="AN49" s="3"/>
      <c r="AO49" s="3"/>
      <c r="AP49" s="3"/>
      <c r="AQ49" s="43" t="s">
        <v>522</v>
      </c>
      <c r="AR49" s="521"/>
      <c r="AS49" s="109" t="str">
        <f t="shared" si="4"/>
        <v/>
      </c>
      <c r="AT49" s="438"/>
      <c r="AU49" s="110" t="str">
        <f t="shared" si="5"/>
        <v/>
      </c>
      <c r="AV49" s="109" t="str">
        <f t="shared" si="6"/>
        <v/>
      </c>
      <c r="AW49" s="260"/>
      <c r="AX49" s="110" t="str">
        <f t="shared" si="7"/>
        <v/>
      </c>
      <c r="AY49" s="109" t="str">
        <f t="shared" si="8"/>
        <v/>
      </c>
      <c r="AZ49" s="260"/>
      <c r="BA49" s="110" t="str">
        <f t="shared" si="9"/>
        <v/>
      </c>
      <c r="BB49" s="109" t="str">
        <f t="shared" si="10"/>
        <v/>
      </c>
      <c r="BC49" s="438"/>
      <c r="BD49" s="110" t="str">
        <f t="shared" si="11"/>
        <v/>
      </c>
      <c r="BE49" s="109" t="str">
        <f t="shared" si="12"/>
        <v/>
      </c>
      <c r="BF49" s="438"/>
      <c r="BG49" s="110" t="str">
        <f t="shared" si="13"/>
        <v/>
      </c>
      <c r="BH49" s="109" t="str">
        <f t="shared" si="14"/>
        <v/>
      </c>
      <c r="BI49" s="439"/>
      <c r="BJ49" s="110" t="str">
        <f t="shared" si="15"/>
        <v/>
      </c>
      <c r="BK49" s="109" t="str">
        <f t="shared" si="16"/>
        <v/>
      </c>
      <c r="BL49" s="108"/>
      <c r="BM49" s="110" t="str">
        <f t="shared" si="17"/>
        <v/>
      </c>
      <c r="BN49" s="109" t="str">
        <f t="shared" si="18"/>
        <v/>
      </c>
      <c r="BO49" s="108"/>
      <c r="BP49" s="110" t="str">
        <f t="shared" si="19"/>
        <v/>
      </c>
      <c r="BQ49" s="109" t="str">
        <f t="shared" si="20"/>
        <v/>
      </c>
      <c r="BR49" s="108"/>
      <c r="BS49" s="110" t="str">
        <f t="shared" si="21"/>
        <v/>
      </c>
      <c r="BT49" s="109" t="str">
        <f t="shared" si="22"/>
        <v/>
      </c>
      <c r="BU49" s="108"/>
      <c r="BV49" s="110" t="str">
        <f t="shared" si="23"/>
        <v/>
      </c>
      <c r="BW49" s="109" t="str">
        <f t="shared" si="24"/>
        <v/>
      </c>
      <c r="BX49" s="438"/>
      <c r="BY49" s="110" t="str">
        <f t="shared" si="25"/>
        <v/>
      </c>
      <c r="BZ49" s="109" t="str">
        <f t="shared" si="26"/>
        <v/>
      </c>
      <c r="CA49" s="108"/>
      <c r="CB49" s="110" t="str">
        <f t="shared" si="27"/>
        <v/>
      </c>
      <c r="CC49" s="109" t="str">
        <f t="shared" si="28"/>
        <v/>
      </c>
      <c r="CD49" s="108"/>
      <c r="CE49" s="110" t="str">
        <f t="shared" si="29"/>
        <v/>
      </c>
      <c r="CF49" s="109" t="str">
        <f t="shared" si="30"/>
        <v/>
      </c>
      <c r="CG49" s="108"/>
      <c r="CH49" s="110" t="str">
        <f t="shared" si="31"/>
        <v/>
      </c>
      <c r="CI49" s="109" t="str">
        <f t="shared" si="32"/>
        <v/>
      </c>
      <c r="CJ49" s="108"/>
      <c r="CK49" s="110" t="str">
        <f t="shared" si="33"/>
        <v/>
      </c>
      <c r="CL49" s="109" t="str">
        <f t="shared" si="34"/>
        <v/>
      </c>
      <c r="CM49" s="108"/>
      <c r="CN49" s="110" t="str">
        <f t="shared" si="35"/>
        <v/>
      </c>
      <c r="CO49" s="109" t="str">
        <f t="shared" si="36"/>
        <v/>
      </c>
      <c r="CP49" s="108"/>
      <c r="CQ49" s="110" t="str">
        <f t="shared" si="37"/>
        <v/>
      </c>
      <c r="CR49" s="109" t="str">
        <f t="shared" si="38"/>
        <v/>
      </c>
      <c r="CS49" s="108"/>
      <c r="CT49" s="110" t="str">
        <f t="shared" si="39"/>
        <v/>
      </c>
      <c r="CU49" s="109" t="str">
        <f t="shared" si="40"/>
        <v/>
      </c>
      <c r="CV49" s="108"/>
      <c r="CW49" s="110" t="str">
        <f t="shared" si="41"/>
        <v/>
      </c>
      <c r="CX49" s="109" t="str">
        <f t="shared" si="42"/>
        <v/>
      </c>
      <c r="CY49" s="108"/>
      <c r="CZ49" s="110" t="str">
        <f t="shared" si="43"/>
        <v/>
      </c>
      <c r="DA49" s="109" t="str">
        <f t="shared" si="44"/>
        <v/>
      </c>
      <c r="DB49" s="108"/>
      <c r="DC49" s="110" t="str">
        <f t="shared" si="45"/>
        <v/>
      </c>
      <c r="DD49" s="109" t="str">
        <f t="shared" si="46"/>
        <v/>
      </c>
      <c r="DE49" s="108"/>
      <c r="DF49" s="110" t="str">
        <f t="shared" si="47"/>
        <v/>
      </c>
      <c r="DG49" s="109" t="str">
        <f t="shared" si="48"/>
        <v/>
      </c>
      <c r="DH49" s="108"/>
      <c r="DI49" s="110" t="str">
        <f t="shared" si="49"/>
        <v/>
      </c>
      <c r="DJ49" s="109" t="str">
        <f t="shared" si="50"/>
        <v/>
      </c>
      <c r="DK49" s="108"/>
      <c r="DL49" s="110" t="str">
        <f t="shared" si="51"/>
        <v/>
      </c>
      <c r="DM49" s="109" t="str">
        <f t="shared" si="52"/>
        <v/>
      </c>
      <c r="DN49" s="108"/>
      <c r="DO49" s="110" t="str">
        <f t="shared" si="53"/>
        <v/>
      </c>
      <c r="DP49" s="109" t="str">
        <f t="shared" si="54"/>
        <v/>
      </c>
      <c r="DQ49" s="108"/>
      <c r="DR49" s="110" t="str">
        <f t="shared" si="55"/>
        <v/>
      </c>
      <c r="DS49" s="109" t="str">
        <f t="shared" si="56"/>
        <v/>
      </c>
      <c r="DT49" s="108"/>
      <c r="DU49" s="110" t="str">
        <f t="shared" si="57"/>
        <v/>
      </c>
      <c r="DV49" s="109" t="str">
        <f t="shared" si="58"/>
        <v/>
      </c>
      <c r="DW49" s="108"/>
      <c r="DX49" s="110" t="str">
        <f t="shared" si="59"/>
        <v/>
      </c>
      <c r="DY49" s="109" t="str">
        <f t="shared" si="60"/>
        <v/>
      </c>
      <c r="DZ49" s="108"/>
      <c r="EA49" s="110" t="str">
        <f t="shared" si="61"/>
        <v/>
      </c>
      <c r="EB49" s="109" t="str">
        <f t="shared" si="62"/>
        <v/>
      </c>
      <c r="EC49" s="108"/>
      <c r="ED49" s="110" t="str">
        <f t="shared" si="63"/>
        <v/>
      </c>
      <c r="EE49" s="109" t="str">
        <f t="shared" si="64"/>
        <v/>
      </c>
      <c r="EF49" s="108"/>
      <c r="EG49" s="109" t="str">
        <f t="shared" si="65"/>
        <v/>
      </c>
      <c r="EH49" s="109" t="str">
        <f t="shared" si="65"/>
        <v/>
      </c>
      <c r="EI49" s="438"/>
      <c r="EJ49" s="110" t="str">
        <f t="shared" si="66"/>
        <v/>
      </c>
      <c r="EK49" s="109" t="str">
        <f t="shared" si="67"/>
        <v/>
      </c>
      <c r="EL49" s="260"/>
      <c r="EM49" s="110" t="str">
        <f t="shared" si="68"/>
        <v/>
      </c>
      <c r="EN49" s="109" t="str">
        <f t="shared" si="69"/>
        <v/>
      </c>
      <c r="EO49" s="260"/>
      <c r="EP49" s="110" t="str">
        <f t="shared" si="70"/>
        <v/>
      </c>
      <c r="EQ49" s="109" t="str">
        <f t="shared" si="71"/>
        <v/>
      </c>
      <c r="ER49" s="438"/>
      <c r="ES49" s="110" t="str">
        <f t="shared" si="72"/>
        <v/>
      </c>
      <c r="ET49" s="109" t="str">
        <f t="shared" si="73"/>
        <v/>
      </c>
      <c r="EU49" s="438"/>
      <c r="EV49" s="110" t="str">
        <f t="shared" si="74"/>
        <v/>
      </c>
      <c r="EW49" s="109" t="str">
        <f t="shared" si="75"/>
        <v/>
      </c>
      <c r="EX49" s="439"/>
      <c r="EY49" s="110" t="str">
        <f t="shared" si="76"/>
        <v/>
      </c>
      <c r="EZ49" s="109" t="str">
        <f t="shared" si="77"/>
        <v/>
      </c>
      <c r="FA49" s="108"/>
      <c r="FB49" s="110" t="str">
        <f t="shared" si="78"/>
        <v/>
      </c>
      <c r="FC49" s="109" t="str">
        <f t="shared" si="79"/>
        <v/>
      </c>
      <c r="FD49" s="108"/>
      <c r="FE49" s="110" t="str">
        <f t="shared" si="80"/>
        <v/>
      </c>
      <c r="FF49" s="109" t="str">
        <f t="shared" si="81"/>
        <v/>
      </c>
      <c r="FG49" s="108"/>
      <c r="FH49" s="110" t="str">
        <f t="shared" si="82"/>
        <v/>
      </c>
      <c r="FI49" s="109" t="str">
        <f t="shared" si="83"/>
        <v/>
      </c>
      <c r="FJ49" s="108"/>
      <c r="FK49" s="110" t="str">
        <f t="shared" si="84"/>
        <v/>
      </c>
      <c r="FL49" s="109" t="str">
        <f t="shared" si="85"/>
        <v/>
      </c>
      <c r="FM49" s="438"/>
      <c r="FN49" s="110" t="str">
        <f t="shared" si="86"/>
        <v/>
      </c>
      <c r="FO49" s="109" t="str">
        <f t="shared" si="87"/>
        <v/>
      </c>
      <c r="FP49" s="108"/>
      <c r="FQ49" s="110" t="str">
        <f t="shared" si="88"/>
        <v/>
      </c>
      <c r="FR49" s="109" t="str">
        <f t="shared" si="89"/>
        <v/>
      </c>
      <c r="FS49" s="108"/>
      <c r="FT49" s="110" t="str">
        <f t="shared" si="90"/>
        <v/>
      </c>
      <c r="FU49" s="109" t="str">
        <f t="shared" si="91"/>
        <v/>
      </c>
      <c r="FV49" s="108"/>
      <c r="FW49" s="110" t="str">
        <f t="shared" si="92"/>
        <v/>
      </c>
      <c r="FX49" s="109" t="str">
        <f t="shared" si="93"/>
        <v>→</v>
      </c>
      <c r="FY49" s="108"/>
      <c r="FZ49" s="110" t="str">
        <f t="shared" si="94"/>
        <v/>
      </c>
      <c r="GA49" s="109" t="str">
        <f t="shared" si="95"/>
        <v/>
      </c>
      <c r="GB49" s="108">
        <v>1600</v>
      </c>
      <c r="GC49" s="110" t="str">
        <f t="shared" si="96"/>
        <v/>
      </c>
      <c r="GD49" s="109" t="str">
        <f t="shared" si="97"/>
        <v/>
      </c>
      <c r="GE49" s="108"/>
      <c r="GF49" s="110" t="str">
        <f t="shared" si="98"/>
        <v/>
      </c>
      <c r="GG49" s="109" t="str">
        <f t="shared" si="99"/>
        <v/>
      </c>
      <c r="GH49" s="108"/>
      <c r="GI49" s="110" t="str">
        <f t="shared" si="100"/>
        <v/>
      </c>
      <c r="GJ49" s="109" t="str">
        <f t="shared" si="101"/>
        <v/>
      </c>
      <c r="GK49" s="108"/>
      <c r="GL49" s="110" t="str">
        <f t="shared" si="102"/>
        <v/>
      </c>
      <c r="GM49" s="109" t="str">
        <f t="shared" si="103"/>
        <v/>
      </c>
      <c r="GN49" s="108"/>
      <c r="GO49" s="110" t="str">
        <f t="shared" si="104"/>
        <v/>
      </c>
      <c r="GP49" s="109" t="str">
        <f t="shared" si="105"/>
        <v/>
      </c>
      <c r="GQ49" s="108"/>
      <c r="GR49" s="110" t="str">
        <f t="shared" si="106"/>
        <v/>
      </c>
      <c r="GS49" s="109" t="str">
        <f t="shared" si="107"/>
        <v/>
      </c>
      <c r="GT49" s="108"/>
      <c r="GU49" s="110" t="str">
        <f t="shared" si="108"/>
        <v>⇒</v>
      </c>
      <c r="GV49" s="109" t="str">
        <f t="shared" si="109"/>
        <v/>
      </c>
      <c r="GW49" s="108"/>
      <c r="GX49" s="110" t="str">
        <f t="shared" si="110"/>
        <v/>
      </c>
      <c r="GY49" s="109" t="str">
        <f t="shared" si="111"/>
        <v/>
      </c>
      <c r="GZ49" s="108"/>
      <c r="HA49" s="110" t="str">
        <f t="shared" si="112"/>
        <v/>
      </c>
      <c r="HB49" s="109" t="str">
        <f t="shared" si="113"/>
        <v/>
      </c>
      <c r="HC49" s="108"/>
      <c r="HD49" s="110" t="str">
        <f t="shared" si="114"/>
        <v/>
      </c>
      <c r="HE49" s="109" t="str">
        <f t="shared" si="115"/>
        <v/>
      </c>
      <c r="HF49" s="108"/>
      <c r="HG49" s="110" t="str">
        <f t="shared" si="116"/>
        <v/>
      </c>
      <c r="HH49" s="109" t="str">
        <f t="shared" si="117"/>
        <v/>
      </c>
      <c r="HI49" s="108"/>
      <c r="HJ49" s="110" t="str">
        <f t="shared" si="118"/>
        <v/>
      </c>
      <c r="HK49" s="109" t="str">
        <f t="shared" si="119"/>
        <v/>
      </c>
      <c r="HL49" s="108"/>
      <c r="HM49" s="110" t="str">
        <f t="shared" si="120"/>
        <v/>
      </c>
      <c r="HN49" s="109" t="str">
        <f t="shared" si="121"/>
        <v/>
      </c>
      <c r="HO49" s="108"/>
      <c r="HP49" s="110" t="str">
        <f t="shared" si="122"/>
        <v/>
      </c>
      <c r="HQ49" s="109" t="str">
        <f t="shared" si="123"/>
        <v/>
      </c>
      <c r="HR49" s="108"/>
      <c r="HS49" s="110" t="str">
        <f t="shared" si="124"/>
        <v/>
      </c>
      <c r="HT49" s="109" t="str">
        <f t="shared" si="125"/>
        <v/>
      </c>
      <c r="HU49" s="108"/>
      <c r="HV49" s="109" t="str">
        <f t="shared" si="126"/>
        <v/>
      </c>
      <c r="HW49" s="109" t="str">
        <f t="shared" si="127"/>
        <v/>
      </c>
      <c r="HX49" s="438"/>
      <c r="HY49" s="110" t="str">
        <f t="shared" si="128"/>
        <v/>
      </c>
      <c r="HZ49" s="109" t="str">
        <f t="shared" si="129"/>
        <v/>
      </c>
      <c r="IA49" s="260"/>
      <c r="IB49" s="110" t="str">
        <f t="shared" si="130"/>
        <v/>
      </c>
      <c r="IC49" s="109" t="str">
        <f t="shared" si="131"/>
        <v/>
      </c>
      <c r="ID49" s="260"/>
      <c r="IE49" s="110" t="str">
        <f t="shared" si="132"/>
        <v/>
      </c>
      <c r="IF49" s="109" t="str">
        <f t="shared" si="133"/>
        <v/>
      </c>
      <c r="IG49" s="438"/>
      <c r="IH49" s="110" t="str">
        <f t="shared" si="134"/>
        <v/>
      </c>
      <c r="II49" s="109" t="str">
        <f t="shared" si="135"/>
        <v/>
      </c>
      <c r="IJ49" s="438"/>
      <c r="IK49" s="110" t="str">
        <f t="shared" si="136"/>
        <v/>
      </c>
      <c r="IL49" s="109" t="str">
        <f t="shared" si="137"/>
        <v/>
      </c>
      <c r="IM49" s="439"/>
      <c r="IN49" s="110" t="str">
        <f t="shared" si="138"/>
        <v/>
      </c>
      <c r="IO49" s="109" t="str">
        <f t="shared" si="139"/>
        <v/>
      </c>
      <c r="IP49" s="108"/>
      <c r="IQ49" s="110" t="str">
        <f t="shared" si="140"/>
        <v/>
      </c>
      <c r="IR49" s="109" t="str">
        <f t="shared" si="141"/>
        <v/>
      </c>
      <c r="IS49" s="108"/>
      <c r="IT49" s="110" t="str">
        <f t="shared" si="142"/>
        <v/>
      </c>
      <c r="IU49" s="109" t="str">
        <f t="shared" si="143"/>
        <v/>
      </c>
      <c r="IV49" s="108"/>
      <c r="IW49" s="110" t="str">
        <f t="shared" si="144"/>
        <v/>
      </c>
      <c r="IX49" s="109" t="str">
        <f t="shared" si="145"/>
        <v/>
      </c>
      <c r="IY49" s="108"/>
      <c r="IZ49" s="110" t="str">
        <f t="shared" si="146"/>
        <v/>
      </c>
      <c r="JA49" s="109" t="str">
        <f t="shared" si="147"/>
        <v/>
      </c>
      <c r="JB49" s="438"/>
      <c r="JC49" s="110" t="str">
        <f t="shared" si="148"/>
        <v/>
      </c>
      <c r="JD49" s="109" t="str">
        <f t="shared" si="149"/>
        <v/>
      </c>
      <c r="JE49" s="108"/>
      <c r="JF49" s="110" t="str">
        <f t="shared" si="150"/>
        <v/>
      </c>
      <c r="JG49" s="109" t="str">
        <f t="shared" si="151"/>
        <v/>
      </c>
      <c r="JH49" s="108"/>
      <c r="JI49" s="110" t="str">
        <f t="shared" si="152"/>
        <v/>
      </c>
      <c r="JJ49" s="109" t="str">
        <f t="shared" si="153"/>
        <v/>
      </c>
      <c r="JK49" s="108"/>
      <c r="JL49" s="110" t="str">
        <f t="shared" si="154"/>
        <v/>
      </c>
      <c r="JM49" s="109" t="str">
        <f t="shared" si="155"/>
        <v/>
      </c>
      <c r="JN49" s="108"/>
      <c r="JO49" s="110" t="str">
        <f t="shared" si="156"/>
        <v/>
      </c>
      <c r="JP49" s="109" t="str">
        <f t="shared" si="157"/>
        <v/>
      </c>
      <c r="JQ49" s="108"/>
      <c r="JR49" s="110" t="str">
        <f t="shared" si="158"/>
        <v/>
      </c>
      <c r="JS49" s="109" t="str">
        <f t="shared" si="159"/>
        <v/>
      </c>
      <c r="JT49" s="108"/>
      <c r="JU49" s="110" t="str">
        <f t="shared" si="160"/>
        <v/>
      </c>
      <c r="JV49" s="109" t="str">
        <f t="shared" si="161"/>
        <v/>
      </c>
      <c r="JW49" s="108"/>
      <c r="JX49" s="110" t="str">
        <f t="shared" si="162"/>
        <v/>
      </c>
      <c r="JY49" s="109" t="str">
        <f t="shared" si="163"/>
        <v/>
      </c>
      <c r="JZ49" s="108"/>
      <c r="KA49" s="110" t="str">
        <f t="shared" si="164"/>
        <v/>
      </c>
      <c r="KB49" s="109" t="str">
        <f t="shared" si="165"/>
        <v/>
      </c>
      <c r="KC49" s="108"/>
      <c r="KD49" s="110" t="str">
        <f t="shared" si="166"/>
        <v/>
      </c>
      <c r="KE49" s="109" t="str">
        <f t="shared" si="167"/>
        <v/>
      </c>
      <c r="KF49" s="108"/>
      <c r="KG49" s="110" t="str">
        <f t="shared" si="168"/>
        <v/>
      </c>
      <c r="KH49" s="109" t="str">
        <f t="shared" si="169"/>
        <v/>
      </c>
      <c r="KI49" s="108"/>
      <c r="KJ49" s="110" t="str">
        <f t="shared" si="170"/>
        <v/>
      </c>
      <c r="KK49" s="109" t="str">
        <f t="shared" si="171"/>
        <v/>
      </c>
      <c r="KL49" s="108"/>
      <c r="KM49" s="110" t="str">
        <f t="shared" si="172"/>
        <v/>
      </c>
      <c r="KN49" s="109" t="str">
        <f t="shared" si="173"/>
        <v/>
      </c>
      <c r="KO49" s="108"/>
      <c r="KP49" s="110" t="str">
        <f t="shared" si="174"/>
        <v/>
      </c>
      <c r="KQ49" s="109" t="str">
        <f t="shared" si="175"/>
        <v/>
      </c>
      <c r="KR49" s="108"/>
      <c r="KS49" s="110" t="str">
        <f t="shared" si="176"/>
        <v/>
      </c>
      <c r="KT49" s="109" t="str">
        <f t="shared" si="177"/>
        <v/>
      </c>
      <c r="KU49" s="108"/>
      <c r="KV49" s="110" t="str">
        <f t="shared" si="178"/>
        <v/>
      </c>
      <c r="KW49" s="109" t="str">
        <f t="shared" si="179"/>
        <v/>
      </c>
      <c r="KX49" s="108"/>
      <c r="KY49" s="110" t="str">
        <f t="shared" si="180"/>
        <v/>
      </c>
      <c r="KZ49" s="109" t="str">
        <f t="shared" si="181"/>
        <v/>
      </c>
      <c r="LA49" s="108"/>
      <c r="LB49" s="110" t="str">
        <f t="shared" si="182"/>
        <v/>
      </c>
      <c r="LC49" s="109" t="str">
        <f t="shared" si="183"/>
        <v/>
      </c>
      <c r="LD49" s="108"/>
      <c r="LE49" s="110" t="str">
        <f t="shared" si="184"/>
        <v/>
      </c>
      <c r="LF49" s="109" t="str">
        <f t="shared" si="185"/>
        <v/>
      </c>
      <c r="LG49" s="108"/>
      <c r="LH49" s="110" t="str">
        <f t="shared" si="186"/>
        <v/>
      </c>
      <c r="LI49" s="109" t="str">
        <f t="shared" si="187"/>
        <v/>
      </c>
      <c r="LJ49" s="108"/>
      <c r="LK49" s="109" t="str">
        <f t="shared" si="188"/>
        <v/>
      </c>
    </row>
    <row r="50" spans="1:323" ht="21.65" customHeight="1" x14ac:dyDescent="0.2">
      <c r="A50" s="120"/>
      <c r="B50" s="150">
        <f>IFERROR(VLOOKUP($D50,[1]受注ﾌｧｲﾙ!$A$3:$BZ$1314,5,FALSE),"-")</f>
        <v>46111.604317129626</v>
      </c>
      <c r="C50" s="541">
        <f>IFERROR(VLOOKUP($D50,[1]受注ﾌｧｲﾙ!$A$3:$BZ$1314,6,FALSE),"-")</f>
        <v>0</v>
      </c>
      <c r="D50" s="3" t="s">
        <v>846</v>
      </c>
      <c r="E50" s="39">
        <f>IFERROR(VLOOKUP($D50,[1]受注ﾌｧｲﾙ!$A$3:$BZ$1314,17,FALSE),"-")</f>
        <v>6710</v>
      </c>
      <c r="F50" s="5" t="str">
        <f>IFERROR(VLOOKUP($D50,[1]受注ﾌｧｲﾙ!$A$3:$BZ$1314,18,FALSE),"-")</f>
        <v>50080-AY0B- 680X200</v>
      </c>
      <c r="G50" s="5" t="str">
        <f>IFERROR(VLOOKUP($D50,[1]受注ﾌｧｲﾙ!$A$3:$BZ$1314,19,FALSE),"-")</f>
        <v>FA</v>
      </c>
      <c r="H50" s="5" t="str">
        <f>IFERROR(VLOOKUP($D50,[1]受注ﾌｧｲﾙ!$A$3:$BZ$1314,20,FALSE),"-")</f>
        <v>GA1</v>
      </c>
      <c r="I50" s="5" t="str">
        <f>IFERROR(VLOOKUP($D50,[1]受注ﾌｧｲﾙ!$A$3:$BZ$1314,21,FALSE),"-")</f>
        <v>C</v>
      </c>
      <c r="J50" s="15">
        <f>IFERROR(VLOOKUP($D50,[1]受注ﾌｧｲﾙ!$A$3:$BZ$1314,22,FALSE),"-")</f>
        <v>6000</v>
      </c>
      <c r="K50" s="5" t="str">
        <f>IFERROR(VLOOKUP($D50,[1]受注ﾌｧｲﾙ!$A$3:$BZ$1314,8,FALSE),"-")</f>
        <v>0R040-8Y0B- 680X200</v>
      </c>
      <c r="L50" s="5" t="str">
        <f>IFERROR(VLOOKUP($D50,[1]受注ﾌｧｲﾙ!$A$3:$BZ$1314,9,FALSE),"-")</f>
        <v>FA</v>
      </c>
      <c r="M50" s="5" t="str">
        <f>IFERROR(VLOOKUP($D50,[1]受注ﾌｧｲﾙ!$A$3:$BZ$1314,10,FALSE),"-")</f>
        <v>GA1</v>
      </c>
      <c r="N50" s="5" t="str">
        <f>IFERROR(VLOOKUP($D50,[1]受注ﾌｧｲﾙ!$A$3:$BZ$1314,11,FALSE),"-")</f>
        <v>C</v>
      </c>
      <c r="O50" s="15">
        <f>IFERROR(VLOOKUP($D50,[1]受注ﾌｧｲﾙ!$A$3:$BZ$1314,13,FALSE),"-")</f>
        <v>12000</v>
      </c>
      <c r="P50" s="5">
        <f>IFERROR(VLOOKUP($D50,[1]受注ﾌｧｲﾙ!$A$3:$BZ$1314,15,FALSE),"-")</f>
        <v>0</v>
      </c>
      <c r="Q50" s="40">
        <f>IFERROR((VLOOKUP($D50,[1]受注ﾌｧｲﾙ!$A$3:$BZ$1314,16,FALSE)*J50),"-")</f>
        <v>6000</v>
      </c>
      <c r="R50" s="557" t="str">
        <f>IFERROR(VLOOKUP(D50,#REF!,107,FALSE),"-")</f>
        <v>-</v>
      </c>
      <c r="S50" s="5" t="str">
        <f>IFERROR(VLOOKUP($D50,[1]受注ﾌｧｲﾙ!$A$3:$BZ$1314,26,FALSE),"-")</f>
        <v>SEC</v>
      </c>
      <c r="T50" s="86" t="str">
        <f>IFERROR(VLOOKUP($D50,[1]受注ﾌｧｲﾙ!$A$3:$BZ$1314,23,FALSE),"-")</f>
        <v>滋賀</v>
      </c>
      <c r="U50" s="4"/>
      <c r="V50" s="5">
        <f t="shared" si="0"/>
        <v>4</v>
      </c>
      <c r="W50" s="4">
        <f>IFERROR(VLOOKUP($D50,[1]受注ﾌｧｲﾙ!$A$3:$BZ$1314,25,FALSE),"-")</f>
        <v>46129</v>
      </c>
      <c r="X50" s="4">
        <f>IFERROR(VLOOKUP($D50,[1]受注ﾌｧｲﾙ!$A$3:$BZ$1314,32,FALSE),"-")</f>
        <v>46135</v>
      </c>
      <c r="Y50" s="4">
        <f>IFERROR(VLOOKUP($D50,[1]受注ﾌｧｲﾙ!$A$3:$BZ$1314,33,FALSE),"-")</f>
        <v>46135</v>
      </c>
      <c r="Z50" s="4">
        <f t="shared" si="1"/>
        <v>46129</v>
      </c>
      <c r="AA50" s="57" t="str">
        <f>IFERROR(VLOOKUP(D50,#REF!,2,FALSE),"-")</f>
        <v>-</v>
      </c>
      <c r="AB50" s="58">
        <f t="shared" si="2"/>
        <v>6000</v>
      </c>
      <c r="AC50" s="821">
        <f t="shared" si="3"/>
        <v>6000</v>
      </c>
      <c r="AD50" s="410" t="str">
        <f>IFERROR(VLOOKUP($D50,[1]受注ﾌｧｲﾙ!$A$3:$BZ$1314,27,FALSE),"-")&amp;"　"&amp;IFERROR(VLOOKUP($D50,[1]受注ﾌｧｲﾙ!$A$3:$BZ$1314,28,FALSE),"-")&amp;"　"&amp;IFERROR(VLOOKUP($D50,[1]受注ﾌｧｲﾙ!$A$3:$BZ$1314,29,FALSE),"-")</f>
        <v>検査前入庫依頼　　</v>
      </c>
      <c r="AE50" s="3"/>
      <c r="AF50" s="31" t="str">
        <f>IFERROR(VLOOKUP($D50,[2]加工日報SEC!$A$5:$DZ$1089,94,FALSE),"-")</f>
        <v>完</v>
      </c>
      <c r="AG50" s="38" t="str">
        <f>IFERROR(VLOOKUP($D50,[1]受注ﾌｧｲﾙ!$A$3:$BZ$1314,2,FALSE),"-")</f>
        <v>通常入力</v>
      </c>
      <c r="AH50" s="38" t="str">
        <f>IFERROR(VLOOKUP($D50,[1]受注ﾌｧｲﾙ!$A$3:$BZ$1314,3,FALSE),"-")</f>
        <v>後加工</v>
      </c>
      <c r="AI50" s="43" t="str">
        <f>IFERROR(VLOOKUP($D50,[1]受注ﾌｧｲﾙ!$A$3:$BZ$1314,31,FALSE),"-")</f>
        <v>屋根</v>
      </c>
      <c r="AJ50" s="43" t="str">
        <f>IFERROR(VLOOKUP($D50,[1]受注ﾌｧｲﾙ!$A$3:$BZ$1314,12,FALSE),"-")</f>
        <v xml:space="preserve"> </v>
      </c>
      <c r="AK50" s="228" t="str">
        <f>IFERROR(VLOOKUP($D50,[1]受注ﾌｧｲﾙ!$A$3:$BZ$1314,24,FALSE),"-")</f>
        <v>SEC</v>
      </c>
      <c r="AL50" s="3"/>
      <c r="AM50" s="3"/>
      <c r="AN50" s="3"/>
      <c r="AO50" s="3"/>
      <c r="AP50" s="3"/>
      <c r="AQ50" s="43" t="s">
        <v>522</v>
      </c>
      <c r="AR50" s="521"/>
      <c r="AS50" s="109" t="str">
        <f t="shared" si="4"/>
        <v/>
      </c>
      <c r="AT50" s="438"/>
      <c r="AU50" s="110" t="str">
        <f t="shared" si="5"/>
        <v/>
      </c>
      <c r="AV50" s="109" t="str">
        <f t="shared" si="6"/>
        <v/>
      </c>
      <c r="AW50" s="260"/>
      <c r="AX50" s="110" t="str">
        <f t="shared" si="7"/>
        <v/>
      </c>
      <c r="AY50" s="109" t="str">
        <f t="shared" si="8"/>
        <v/>
      </c>
      <c r="AZ50" s="260"/>
      <c r="BA50" s="110" t="str">
        <f t="shared" si="9"/>
        <v/>
      </c>
      <c r="BB50" s="109" t="str">
        <f t="shared" si="10"/>
        <v/>
      </c>
      <c r="BC50" s="438"/>
      <c r="BD50" s="110" t="str">
        <f t="shared" si="11"/>
        <v/>
      </c>
      <c r="BE50" s="109" t="str">
        <f t="shared" si="12"/>
        <v/>
      </c>
      <c r="BF50" s="438"/>
      <c r="BG50" s="110" t="str">
        <f t="shared" si="13"/>
        <v/>
      </c>
      <c r="BH50" s="109" t="str">
        <f t="shared" si="14"/>
        <v/>
      </c>
      <c r="BI50" s="439"/>
      <c r="BJ50" s="110" t="str">
        <f t="shared" si="15"/>
        <v/>
      </c>
      <c r="BK50" s="109" t="str">
        <f t="shared" si="16"/>
        <v/>
      </c>
      <c r="BL50" s="108"/>
      <c r="BM50" s="110" t="str">
        <f t="shared" si="17"/>
        <v/>
      </c>
      <c r="BN50" s="109" t="str">
        <f t="shared" si="18"/>
        <v/>
      </c>
      <c r="BO50" s="108"/>
      <c r="BP50" s="110" t="str">
        <f t="shared" si="19"/>
        <v/>
      </c>
      <c r="BQ50" s="109" t="str">
        <f t="shared" si="20"/>
        <v/>
      </c>
      <c r="BR50" s="108"/>
      <c r="BS50" s="110" t="str">
        <f t="shared" si="21"/>
        <v/>
      </c>
      <c r="BT50" s="109" t="str">
        <f t="shared" si="22"/>
        <v/>
      </c>
      <c r="BU50" s="108"/>
      <c r="BV50" s="110" t="str">
        <f t="shared" si="23"/>
        <v/>
      </c>
      <c r="BW50" s="109" t="str">
        <f t="shared" si="24"/>
        <v/>
      </c>
      <c r="BX50" s="438"/>
      <c r="BY50" s="110" t="str">
        <f t="shared" si="25"/>
        <v/>
      </c>
      <c r="BZ50" s="109" t="str">
        <f t="shared" si="26"/>
        <v/>
      </c>
      <c r="CA50" s="108"/>
      <c r="CB50" s="110" t="str">
        <f t="shared" si="27"/>
        <v/>
      </c>
      <c r="CC50" s="109" t="str">
        <f t="shared" si="28"/>
        <v/>
      </c>
      <c r="CD50" s="108"/>
      <c r="CE50" s="110" t="str">
        <f t="shared" si="29"/>
        <v/>
      </c>
      <c r="CF50" s="109" t="str">
        <f t="shared" si="30"/>
        <v/>
      </c>
      <c r="CG50" s="108"/>
      <c r="CH50" s="110" t="str">
        <f t="shared" si="31"/>
        <v/>
      </c>
      <c r="CI50" s="109" t="str">
        <f t="shared" si="32"/>
        <v/>
      </c>
      <c r="CJ50" s="108"/>
      <c r="CK50" s="110" t="str">
        <f t="shared" si="33"/>
        <v/>
      </c>
      <c r="CL50" s="109" t="str">
        <f t="shared" si="34"/>
        <v/>
      </c>
      <c r="CM50" s="108"/>
      <c r="CN50" s="110" t="str">
        <f t="shared" si="35"/>
        <v/>
      </c>
      <c r="CO50" s="109" t="str">
        <f t="shared" si="36"/>
        <v/>
      </c>
      <c r="CP50" s="108"/>
      <c r="CQ50" s="110" t="str">
        <f t="shared" si="37"/>
        <v/>
      </c>
      <c r="CR50" s="109" t="str">
        <f t="shared" si="38"/>
        <v/>
      </c>
      <c r="CS50" s="108"/>
      <c r="CT50" s="110" t="str">
        <f t="shared" si="39"/>
        <v/>
      </c>
      <c r="CU50" s="109" t="str">
        <f t="shared" si="40"/>
        <v/>
      </c>
      <c r="CV50" s="108"/>
      <c r="CW50" s="110" t="str">
        <f t="shared" si="41"/>
        <v/>
      </c>
      <c r="CX50" s="109" t="str">
        <f t="shared" si="42"/>
        <v/>
      </c>
      <c r="CY50" s="108"/>
      <c r="CZ50" s="110" t="str">
        <f t="shared" si="43"/>
        <v/>
      </c>
      <c r="DA50" s="109" t="str">
        <f t="shared" si="44"/>
        <v/>
      </c>
      <c r="DB50" s="108"/>
      <c r="DC50" s="110" t="str">
        <f t="shared" si="45"/>
        <v/>
      </c>
      <c r="DD50" s="109" t="str">
        <f t="shared" si="46"/>
        <v/>
      </c>
      <c r="DE50" s="108"/>
      <c r="DF50" s="110" t="str">
        <f t="shared" si="47"/>
        <v/>
      </c>
      <c r="DG50" s="109" t="str">
        <f t="shared" si="48"/>
        <v/>
      </c>
      <c r="DH50" s="108"/>
      <c r="DI50" s="110" t="str">
        <f t="shared" si="49"/>
        <v/>
      </c>
      <c r="DJ50" s="109" t="str">
        <f t="shared" si="50"/>
        <v/>
      </c>
      <c r="DK50" s="108"/>
      <c r="DL50" s="110" t="str">
        <f t="shared" si="51"/>
        <v/>
      </c>
      <c r="DM50" s="109" t="str">
        <f t="shared" si="52"/>
        <v/>
      </c>
      <c r="DN50" s="108"/>
      <c r="DO50" s="110" t="str">
        <f t="shared" si="53"/>
        <v/>
      </c>
      <c r="DP50" s="109" t="str">
        <f t="shared" si="54"/>
        <v/>
      </c>
      <c r="DQ50" s="108"/>
      <c r="DR50" s="110" t="str">
        <f t="shared" si="55"/>
        <v/>
      </c>
      <c r="DS50" s="109" t="str">
        <f t="shared" si="56"/>
        <v/>
      </c>
      <c r="DT50" s="108"/>
      <c r="DU50" s="110" t="str">
        <f t="shared" si="57"/>
        <v/>
      </c>
      <c r="DV50" s="109" t="str">
        <f t="shared" si="58"/>
        <v/>
      </c>
      <c r="DW50" s="108"/>
      <c r="DX50" s="110" t="str">
        <f t="shared" si="59"/>
        <v/>
      </c>
      <c r="DY50" s="109" t="str">
        <f t="shared" si="60"/>
        <v/>
      </c>
      <c r="DZ50" s="108"/>
      <c r="EA50" s="110" t="str">
        <f t="shared" si="61"/>
        <v/>
      </c>
      <c r="EB50" s="109" t="str">
        <f t="shared" si="62"/>
        <v/>
      </c>
      <c r="EC50" s="108"/>
      <c r="ED50" s="110" t="str">
        <f t="shared" si="63"/>
        <v/>
      </c>
      <c r="EE50" s="109" t="str">
        <f t="shared" si="64"/>
        <v/>
      </c>
      <c r="EF50" s="108"/>
      <c r="EG50" s="109" t="str">
        <f t="shared" si="65"/>
        <v/>
      </c>
      <c r="EH50" s="109" t="str">
        <f t="shared" si="65"/>
        <v/>
      </c>
      <c r="EI50" s="438"/>
      <c r="EJ50" s="110" t="str">
        <f t="shared" si="66"/>
        <v/>
      </c>
      <c r="EK50" s="109" t="str">
        <f t="shared" si="67"/>
        <v/>
      </c>
      <c r="EL50" s="260"/>
      <c r="EM50" s="110" t="str">
        <f t="shared" si="68"/>
        <v/>
      </c>
      <c r="EN50" s="109" t="str">
        <f t="shared" si="69"/>
        <v/>
      </c>
      <c r="EO50" s="260"/>
      <c r="EP50" s="110" t="str">
        <f t="shared" si="70"/>
        <v/>
      </c>
      <c r="EQ50" s="109" t="str">
        <f t="shared" si="71"/>
        <v/>
      </c>
      <c r="ER50" s="438"/>
      <c r="ES50" s="110" t="str">
        <f t="shared" si="72"/>
        <v/>
      </c>
      <c r="ET50" s="109" t="str">
        <f t="shared" si="73"/>
        <v/>
      </c>
      <c r="EU50" s="438"/>
      <c r="EV50" s="110" t="str">
        <f t="shared" si="74"/>
        <v/>
      </c>
      <c r="EW50" s="109" t="str">
        <f t="shared" si="75"/>
        <v/>
      </c>
      <c r="EX50" s="439"/>
      <c r="EY50" s="110" t="str">
        <f t="shared" si="76"/>
        <v/>
      </c>
      <c r="EZ50" s="109" t="str">
        <f t="shared" si="77"/>
        <v/>
      </c>
      <c r="FA50" s="108"/>
      <c r="FB50" s="110" t="str">
        <f t="shared" si="78"/>
        <v/>
      </c>
      <c r="FC50" s="109" t="str">
        <f t="shared" si="79"/>
        <v/>
      </c>
      <c r="FD50" s="108"/>
      <c r="FE50" s="110" t="str">
        <f t="shared" si="80"/>
        <v/>
      </c>
      <c r="FF50" s="109" t="str">
        <f t="shared" si="81"/>
        <v/>
      </c>
      <c r="FG50" s="108"/>
      <c r="FH50" s="110" t="str">
        <f t="shared" si="82"/>
        <v/>
      </c>
      <c r="FI50" s="109" t="str">
        <f t="shared" si="83"/>
        <v/>
      </c>
      <c r="FJ50" s="108"/>
      <c r="FK50" s="110" t="str">
        <f t="shared" si="84"/>
        <v/>
      </c>
      <c r="FL50" s="109" t="str">
        <f t="shared" si="85"/>
        <v/>
      </c>
      <c r="FM50" s="438"/>
      <c r="FN50" s="110" t="str">
        <f t="shared" si="86"/>
        <v/>
      </c>
      <c r="FO50" s="109" t="str">
        <f t="shared" si="87"/>
        <v/>
      </c>
      <c r="FP50" s="108"/>
      <c r="FQ50" s="110" t="str">
        <f t="shared" si="88"/>
        <v/>
      </c>
      <c r="FR50" s="109" t="str">
        <f t="shared" si="89"/>
        <v/>
      </c>
      <c r="FS50" s="108"/>
      <c r="FT50" s="110" t="str">
        <f t="shared" si="90"/>
        <v/>
      </c>
      <c r="FU50" s="109" t="str">
        <f t="shared" si="91"/>
        <v/>
      </c>
      <c r="FV50" s="108"/>
      <c r="FW50" s="110" t="str">
        <f t="shared" si="92"/>
        <v/>
      </c>
      <c r="FX50" s="109" t="str">
        <f t="shared" si="93"/>
        <v/>
      </c>
      <c r="FY50" s="108"/>
      <c r="FZ50" s="110" t="str">
        <f t="shared" si="94"/>
        <v/>
      </c>
      <c r="GA50" s="109" t="str">
        <f t="shared" si="95"/>
        <v/>
      </c>
      <c r="GB50" s="108"/>
      <c r="GC50" s="110" t="str">
        <f t="shared" si="96"/>
        <v/>
      </c>
      <c r="GD50" s="109" t="str">
        <f t="shared" si="97"/>
        <v>→</v>
      </c>
      <c r="GE50" s="108">
        <v>3000</v>
      </c>
      <c r="GF50" s="110" t="str">
        <f t="shared" si="98"/>
        <v/>
      </c>
      <c r="GG50" s="109" t="str">
        <f t="shared" si="99"/>
        <v/>
      </c>
      <c r="GH50" s="108"/>
      <c r="GI50" s="110" t="str">
        <f t="shared" si="100"/>
        <v/>
      </c>
      <c r="GJ50" s="109" t="str">
        <f t="shared" si="101"/>
        <v/>
      </c>
      <c r="GK50" s="108"/>
      <c r="GL50" s="110" t="str">
        <f t="shared" si="102"/>
        <v/>
      </c>
      <c r="GM50" s="109" t="str">
        <f t="shared" si="103"/>
        <v/>
      </c>
      <c r="GN50" s="108">
        <v>3000</v>
      </c>
      <c r="GO50" s="110" t="str">
        <f t="shared" si="104"/>
        <v/>
      </c>
      <c r="GP50" s="109" t="str">
        <f t="shared" si="105"/>
        <v/>
      </c>
      <c r="GQ50" s="108"/>
      <c r="GR50" s="110" t="str">
        <f t="shared" si="106"/>
        <v/>
      </c>
      <c r="GS50" s="109" t="str">
        <f t="shared" si="107"/>
        <v/>
      </c>
      <c r="GT50" s="108"/>
      <c r="GU50" s="110" t="str">
        <f t="shared" si="108"/>
        <v/>
      </c>
      <c r="GV50" s="109" t="str">
        <f t="shared" si="109"/>
        <v/>
      </c>
      <c r="GW50" s="108"/>
      <c r="GX50" s="110" t="str">
        <f t="shared" si="110"/>
        <v>⇒</v>
      </c>
      <c r="GY50" s="109" t="str">
        <f t="shared" si="111"/>
        <v/>
      </c>
      <c r="GZ50" s="108"/>
      <c r="HA50" s="110" t="str">
        <f t="shared" si="112"/>
        <v/>
      </c>
      <c r="HB50" s="109" t="str">
        <f t="shared" si="113"/>
        <v/>
      </c>
      <c r="HC50" s="108"/>
      <c r="HD50" s="110" t="str">
        <f t="shared" si="114"/>
        <v/>
      </c>
      <c r="HE50" s="109" t="str">
        <f t="shared" si="115"/>
        <v/>
      </c>
      <c r="HF50" s="108"/>
      <c r="HG50" s="110" t="str">
        <f t="shared" si="116"/>
        <v/>
      </c>
      <c r="HH50" s="109" t="str">
        <f t="shared" si="117"/>
        <v/>
      </c>
      <c r="HI50" s="108"/>
      <c r="HJ50" s="110" t="str">
        <f t="shared" si="118"/>
        <v/>
      </c>
      <c r="HK50" s="109" t="str">
        <f t="shared" si="119"/>
        <v/>
      </c>
      <c r="HL50" s="108"/>
      <c r="HM50" s="110" t="str">
        <f t="shared" si="120"/>
        <v/>
      </c>
      <c r="HN50" s="109" t="str">
        <f t="shared" si="121"/>
        <v/>
      </c>
      <c r="HO50" s="108"/>
      <c r="HP50" s="110" t="str">
        <f t="shared" si="122"/>
        <v/>
      </c>
      <c r="HQ50" s="109" t="str">
        <f t="shared" si="123"/>
        <v/>
      </c>
      <c r="HR50" s="108"/>
      <c r="HS50" s="110" t="str">
        <f t="shared" si="124"/>
        <v/>
      </c>
      <c r="HT50" s="109" t="str">
        <f t="shared" si="125"/>
        <v/>
      </c>
      <c r="HU50" s="108"/>
      <c r="HV50" s="109" t="str">
        <f t="shared" si="126"/>
        <v/>
      </c>
      <c r="HW50" s="109" t="str">
        <f t="shared" ref="HW50:HW56" si="189">IF($W50="","",IF($W50=HX$4,"→",""))</f>
        <v/>
      </c>
      <c r="HX50" s="438"/>
      <c r="HY50" s="110" t="str">
        <f t="shared" si="128"/>
        <v/>
      </c>
      <c r="HZ50" s="109" t="str">
        <f t="shared" si="129"/>
        <v/>
      </c>
      <c r="IA50" s="260"/>
      <c r="IB50" s="110" t="str">
        <f t="shared" si="130"/>
        <v/>
      </c>
      <c r="IC50" s="109" t="str">
        <f t="shared" si="131"/>
        <v/>
      </c>
      <c r="ID50" s="260"/>
      <c r="IE50" s="110" t="str">
        <f t="shared" si="132"/>
        <v/>
      </c>
      <c r="IF50" s="109" t="str">
        <f t="shared" si="133"/>
        <v/>
      </c>
      <c r="IG50" s="438"/>
      <c r="IH50" s="110" t="str">
        <f t="shared" si="134"/>
        <v/>
      </c>
      <c r="II50" s="109" t="str">
        <f t="shared" si="135"/>
        <v/>
      </c>
      <c r="IJ50" s="438"/>
      <c r="IK50" s="110" t="str">
        <f t="shared" si="136"/>
        <v/>
      </c>
      <c r="IL50" s="109" t="str">
        <f t="shared" si="137"/>
        <v/>
      </c>
      <c r="IM50" s="439"/>
      <c r="IN50" s="110" t="str">
        <f t="shared" si="138"/>
        <v/>
      </c>
      <c r="IO50" s="109" t="str">
        <f t="shared" si="139"/>
        <v/>
      </c>
      <c r="IP50" s="108"/>
      <c r="IQ50" s="110" t="str">
        <f t="shared" si="140"/>
        <v/>
      </c>
      <c r="IR50" s="109" t="str">
        <f t="shared" si="141"/>
        <v/>
      </c>
      <c r="IS50" s="108"/>
      <c r="IT50" s="110" t="str">
        <f t="shared" si="142"/>
        <v/>
      </c>
      <c r="IU50" s="109" t="str">
        <f t="shared" si="143"/>
        <v/>
      </c>
      <c r="IV50" s="108"/>
      <c r="IW50" s="110" t="str">
        <f t="shared" si="144"/>
        <v/>
      </c>
      <c r="IX50" s="109" t="str">
        <f t="shared" si="145"/>
        <v/>
      </c>
      <c r="IY50" s="108"/>
      <c r="IZ50" s="110" t="str">
        <f t="shared" si="146"/>
        <v/>
      </c>
      <c r="JA50" s="109" t="str">
        <f t="shared" si="147"/>
        <v/>
      </c>
      <c r="JB50" s="438"/>
      <c r="JC50" s="110" t="str">
        <f t="shared" si="148"/>
        <v/>
      </c>
      <c r="JD50" s="109" t="str">
        <f t="shared" si="149"/>
        <v/>
      </c>
      <c r="JE50" s="108"/>
      <c r="JF50" s="110" t="str">
        <f t="shared" si="150"/>
        <v/>
      </c>
      <c r="JG50" s="109" t="str">
        <f t="shared" si="151"/>
        <v/>
      </c>
      <c r="JH50" s="108"/>
      <c r="JI50" s="110" t="str">
        <f t="shared" si="152"/>
        <v/>
      </c>
      <c r="JJ50" s="109" t="str">
        <f t="shared" si="153"/>
        <v/>
      </c>
      <c r="JK50" s="108"/>
      <c r="JL50" s="110" t="str">
        <f t="shared" si="154"/>
        <v/>
      </c>
      <c r="JM50" s="109" t="str">
        <f t="shared" si="155"/>
        <v/>
      </c>
      <c r="JN50" s="108"/>
      <c r="JO50" s="110" t="str">
        <f t="shared" si="156"/>
        <v/>
      </c>
      <c r="JP50" s="109" t="str">
        <f t="shared" si="157"/>
        <v/>
      </c>
      <c r="JQ50" s="108"/>
      <c r="JR50" s="110" t="str">
        <f t="shared" si="158"/>
        <v/>
      </c>
      <c r="JS50" s="109" t="str">
        <f t="shared" si="159"/>
        <v/>
      </c>
      <c r="JT50" s="108"/>
      <c r="JU50" s="110" t="str">
        <f t="shared" si="160"/>
        <v/>
      </c>
      <c r="JV50" s="109" t="str">
        <f t="shared" si="161"/>
        <v/>
      </c>
      <c r="JW50" s="108"/>
      <c r="JX50" s="110" t="str">
        <f t="shared" si="162"/>
        <v/>
      </c>
      <c r="JY50" s="109" t="str">
        <f t="shared" si="163"/>
        <v/>
      </c>
      <c r="JZ50" s="108"/>
      <c r="KA50" s="110" t="str">
        <f t="shared" si="164"/>
        <v/>
      </c>
      <c r="KB50" s="109" t="str">
        <f t="shared" si="165"/>
        <v/>
      </c>
      <c r="KC50" s="108"/>
      <c r="KD50" s="110" t="str">
        <f t="shared" si="166"/>
        <v/>
      </c>
      <c r="KE50" s="109" t="str">
        <f t="shared" si="167"/>
        <v/>
      </c>
      <c r="KF50" s="108"/>
      <c r="KG50" s="110" t="str">
        <f t="shared" si="168"/>
        <v/>
      </c>
      <c r="KH50" s="109" t="str">
        <f t="shared" si="169"/>
        <v/>
      </c>
      <c r="KI50" s="108"/>
      <c r="KJ50" s="110" t="str">
        <f t="shared" si="170"/>
        <v/>
      </c>
      <c r="KK50" s="109" t="str">
        <f t="shared" si="171"/>
        <v/>
      </c>
      <c r="KL50" s="108"/>
      <c r="KM50" s="110" t="str">
        <f t="shared" si="172"/>
        <v/>
      </c>
      <c r="KN50" s="109" t="str">
        <f t="shared" si="173"/>
        <v/>
      </c>
      <c r="KO50" s="108"/>
      <c r="KP50" s="110" t="str">
        <f t="shared" si="174"/>
        <v/>
      </c>
      <c r="KQ50" s="109" t="str">
        <f t="shared" si="175"/>
        <v/>
      </c>
      <c r="KR50" s="108"/>
      <c r="KS50" s="110" t="str">
        <f t="shared" si="176"/>
        <v/>
      </c>
      <c r="KT50" s="109" t="str">
        <f t="shared" si="177"/>
        <v/>
      </c>
      <c r="KU50" s="108"/>
      <c r="KV50" s="110" t="str">
        <f t="shared" si="178"/>
        <v/>
      </c>
      <c r="KW50" s="109" t="str">
        <f t="shared" si="179"/>
        <v/>
      </c>
      <c r="KX50" s="108"/>
      <c r="KY50" s="110" t="str">
        <f t="shared" si="180"/>
        <v/>
      </c>
      <c r="KZ50" s="109" t="str">
        <f t="shared" si="181"/>
        <v/>
      </c>
      <c r="LA50" s="108"/>
      <c r="LB50" s="110" t="str">
        <f t="shared" si="182"/>
        <v/>
      </c>
      <c r="LC50" s="109" t="str">
        <f t="shared" si="183"/>
        <v/>
      </c>
      <c r="LD50" s="108"/>
      <c r="LE50" s="110" t="str">
        <f t="shared" si="184"/>
        <v/>
      </c>
      <c r="LF50" s="109" t="str">
        <f t="shared" si="185"/>
        <v/>
      </c>
      <c r="LG50" s="108"/>
      <c r="LH50" s="110" t="str">
        <f t="shared" si="186"/>
        <v/>
      </c>
      <c r="LI50" s="109" t="str">
        <f t="shared" si="187"/>
        <v/>
      </c>
      <c r="LJ50" s="108"/>
      <c r="LK50" s="109" t="str">
        <f t="shared" si="188"/>
        <v/>
      </c>
    </row>
    <row r="51" spans="1:323" ht="21.65" customHeight="1" x14ac:dyDescent="0.2">
      <c r="A51" s="120"/>
      <c r="B51" s="150">
        <f>IFERROR(VLOOKUP($D51,[1]受注ﾌｧｲﾙ!$A$3:$BZ$1314,5,FALSE),"-")</f>
        <v>46111.60496527778</v>
      </c>
      <c r="C51" s="541">
        <f>IFERROR(VLOOKUP($D51,[1]受注ﾌｧｲﾙ!$A$3:$BZ$1314,6,FALSE),"-")</f>
        <v>0</v>
      </c>
      <c r="D51" s="3" t="s">
        <v>847</v>
      </c>
      <c r="E51" s="39">
        <f>IFERROR(VLOOKUP($D51,[1]受注ﾌｧｲﾙ!$A$3:$BZ$1314,17,FALSE),"-")</f>
        <v>6710</v>
      </c>
      <c r="F51" s="5" t="str">
        <f>IFERROR(VLOOKUP($D51,[1]受注ﾌｧｲﾙ!$A$3:$BZ$1314,18,FALSE),"-")</f>
        <v>50080-AY0B- 870X200</v>
      </c>
      <c r="G51" s="5" t="str">
        <f>IFERROR(VLOOKUP($D51,[1]受注ﾌｧｲﾙ!$A$3:$BZ$1314,19,FALSE),"-")</f>
        <v>FA</v>
      </c>
      <c r="H51" s="5" t="str">
        <f>IFERROR(VLOOKUP($D51,[1]受注ﾌｧｲﾙ!$A$3:$BZ$1314,20,FALSE),"-")</f>
        <v>GA1</v>
      </c>
      <c r="I51" s="5" t="str">
        <f>IFERROR(VLOOKUP($D51,[1]受注ﾌｧｲﾙ!$A$3:$BZ$1314,21,FALSE),"-")</f>
        <v>C</v>
      </c>
      <c r="J51" s="15">
        <f>IFERROR(VLOOKUP($D51,[1]受注ﾌｧｲﾙ!$A$3:$BZ$1314,22,FALSE),"-")</f>
        <v>9000</v>
      </c>
      <c r="K51" s="5" t="str">
        <f>IFERROR(VLOOKUP($D51,[1]受注ﾌｧｲﾙ!$A$3:$BZ$1314,8,FALSE),"-")</f>
        <v>0R040-8Y0B- 870X200
0R040-8Y0B- 870X200</v>
      </c>
      <c r="L51" s="5" t="str">
        <f>IFERROR(VLOOKUP($D51,[1]受注ﾌｧｲﾙ!$A$3:$BZ$1314,9,FALSE),"-")</f>
        <v>FA
FA</v>
      </c>
      <c r="M51" s="5" t="str">
        <f>IFERROR(VLOOKUP($D51,[1]受注ﾌｧｲﾙ!$A$3:$BZ$1314,10,FALSE),"-")</f>
        <v>GA1
GA1</v>
      </c>
      <c r="N51" s="5" t="str">
        <f>IFERROR(VLOOKUP($D51,[1]受注ﾌｧｲﾙ!$A$3:$BZ$1314,11,FALSE),"-")</f>
        <v>H
Q</v>
      </c>
      <c r="O51" s="15" t="str">
        <f>IFERROR(VLOOKUP($D51,[1]受注ﾌｧｲﾙ!$A$3:$BZ$1314,13,FALSE),"-")</f>
        <v>9000
9000</v>
      </c>
      <c r="P51" s="5">
        <f>IFERROR(VLOOKUP($D51,[1]受注ﾌｧｲﾙ!$A$3:$BZ$1314,15,FALSE),"-")</f>
        <v>0</v>
      </c>
      <c r="Q51" s="40">
        <f>IFERROR((VLOOKUP($D51,[1]受注ﾌｧｲﾙ!$A$3:$BZ$1314,16,FALSE)*J51),"-")</f>
        <v>9000</v>
      </c>
      <c r="R51" s="557" t="str">
        <f>IFERROR(VLOOKUP(D51,#REF!,107,FALSE),"-")</f>
        <v>-</v>
      </c>
      <c r="S51" s="5" t="str">
        <f>IFERROR(VLOOKUP($D51,[1]受注ﾌｧｲﾙ!$A$3:$BZ$1314,26,FALSE),"-")</f>
        <v>SEC</v>
      </c>
      <c r="T51" s="86" t="str">
        <f>IFERROR(VLOOKUP($D51,[1]受注ﾌｧｲﾙ!$A$3:$BZ$1314,23,FALSE),"-")</f>
        <v>滋賀</v>
      </c>
      <c r="U51" s="4"/>
      <c r="V51" s="5">
        <f t="shared" si="0"/>
        <v>4</v>
      </c>
      <c r="W51" s="4">
        <f>IFERROR(VLOOKUP($D51,[1]受注ﾌｧｲﾙ!$A$3:$BZ$1314,25,FALSE),"-")</f>
        <v>46132</v>
      </c>
      <c r="X51" s="4">
        <f>IFERROR(VLOOKUP($D51,[1]受注ﾌｧｲﾙ!$A$3:$BZ$1314,32,FALSE),"-")</f>
        <v>46136</v>
      </c>
      <c r="Y51" s="4">
        <f>IFERROR(VLOOKUP($D51,[1]受注ﾌｧｲﾙ!$A$3:$BZ$1314,33,FALSE),"-")</f>
        <v>46136</v>
      </c>
      <c r="Z51" s="4">
        <f t="shared" si="1"/>
        <v>46133</v>
      </c>
      <c r="AA51" s="57" t="str">
        <f>IFERROR(VLOOKUP(D51,#REF!,2,FALSE),"-")</f>
        <v>-</v>
      </c>
      <c r="AB51" s="58">
        <f t="shared" si="2"/>
        <v>9000</v>
      </c>
      <c r="AC51" s="821">
        <f t="shared" si="3"/>
        <v>9000</v>
      </c>
      <c r="AD51" s="410" t="str">
        <f>IFERROR(VLOOKUP($D51,[1]受注ﾌｧｲﾙ!$A$3:$BZ$1314,27,FALSE),"-")&amp;"　"&amp;IFERROR(VLOOKUP($D51,[1]受注ﾌｧｲﾙ!$A$3:$BZ$1314,28,FALSE),"-")&amp;"　"&amp;IFERROR(VLOOKUP($D51,[1]受注ﾌｧｲﾙ!$A$3:$BZ$1314,29,FALSE),"-")</f>
        <v>検査前入庫依頼　　</v>
      </c>
      <c r="AE51" s="3"/>
      <c r="AF51" s="31" t="str">
        <f>IFERROR(VLOOKUP($D51,[2]加工日報SEC!$A$5:$DZ$1089,94,FALSE),"-")</f>
        <v>完</v>
      </c>
      <c r="AG51" s="38" t="str">
        <f>IFERROR(VLOOKUP($D51,[1]受注ﾌｧｲﾙ!$A$3:$BZ$1314,2,FALSE),"-")</f>
        <v>通常入力</v>
      </c>
      <c r="AH51" s="38" t="str">
        <f>IFERROR(VLOOKUP($D51,[1]受注ﾌｧｲﾙ!$A$3:$BZ$1314,3,FALSE),"-")</f>
        <v>後加工</v>
      </c>
      <c r="AI51" s="43" t="str">
        <f>IFERROR(VLOOKUP($D51,[1]受注ﾌｧｲﾙ!$A$3:$BZ$1314,31,FALSE),"-")</f>
        <v>屋根</v>
      </c>
      <c r="AJ51" s="43" t="str">
        <f>IFERROR(VLOOKUP($D51,[1]受注ﾌｧｲﾙ!$A$3:$BZ$1314,12,FALSE),"-")</f>
        <v xml:space="preserve"> </v>
      </c>
      <c r="AK51" s="228" t="str">
        <f>IFERROR(VLOOKUP($D51,[1]受注ﾌｧｲﾙ!$A$3:$BZ$1314,24,FALSE),"-")</f>
        <v>SEC</v>
      </c>
      <c r="AL51" s="3"/>
      <c r="AM51" s="3"/>
      <c r="AN51" s="3"/>
      <c r="AO51" s="3"/>
      <c r="AP51" s="3"/>
      <c r="AQ51" s="43" t="s">
        <v>522</v>
      </c>
      <c r="AR51" s="521"/>
      <c r="AS51" s="109" t="str">
        <f t="shared" si="4"/>
        <v/>
      </c>
      <c r="AT51" s="438"/>
      <c r="AU51" s="110" t="str">
        <f t="shared" si="5"/>
        <v/>
      </c>
      <c r="AV51" s="109" t="str">
        <f t="shared" si="6"/>
        <v/>
      </c>
      <c r="AW51" s="260"/>
      <c r="AX51" s="110" t="str">
        <f t="shared" si="7"/>
        <v/>
      </c>
      <c r="AY51" s="109" t="str">
        <f t="shared" si="8"/>
        <v/>
      </c>
      <c r="AZ51" s="260"/>
      <c r="BA51" s="110" t="str">
        <f t="shared" si="9"/>
        <v/>
      </c>
      <c r="BB51" s="109" t="str">
        <f t="shared" si="10"/>
        <v/>
      </c>
      <c r="BC51" s="438"/>
      <c r="BD51" s="110" t="str">
        <f t="shared" si="11"/>
        <v/>
      </c>
      <c r="BE51" s="109" t="str">
        <f t="shared" si="12"/>
        <v/>
      </c>
      <c r="BF51" s="438"/>
      <c r="BG51" s="110" t="str">
        <f t="shared" si="13"/>
        <v/>
      </c>
      <c r="BH51" s="109" t="str">
        <f t="shared" si="14"/>
        <v/>
      </c>
      <c r="BI51" s="439"/>
      <c r="BJ51" s="110" t="str">
        <f t="shared" si="15"/>
        <v/>
      </c>
      <c r="BK51" s="109" t="str">
        <f t="shared" si="16"/>
        <v/>
      </c>
      <c r="BL51" s="108"/>
      <c r="BM51" s="110" t="str">
        <f t="shared" si="17"/>
        <v/>
      </c>
      <c r="BN51" s="109" t="str">
        <f t="shared" si="18"/>
        <v/>
      </c>
      <c r="BO51" s="108"/>
      <c r="BP51" s="110" t="str">
        <f t="shared" si="19"/>
        <v/>
      </c>
      <c r="BQ51" s="109" t="str">
        <f t="shared" si="20"/>
        <v/>
      </c>
      <c r="BR51" s="108"/>
      <c r="BS51" s="110" t="str">
        <f t="shared" si="21"/>
        <v/>
      </c>
      <c r="BT51" s="109" t="str">
        <f t="shared" si="22"/>
        <v/>
      </c>
      <c r="BU51" s="108"/>
      <c r="BV51" s="110" t="str">
        <f t="shared" si="23"/>
        <v/>
      </c>
      <c r="BW51" s="109" t="str">
        <f t="shared" si="24"/>
        <v/>
      </c>
      <c r="BX51" s="438"/>
      <c r="BY51" s="110" t="str">
        <f t="shared" si="25"/>
        <v/>
      </c>
      <c r="BZ51" s="109" t="str">
        <f t="shared" si="26"/>
        <v/>
      </c>
      <c r="CA51" s="108"/>
      <c r="CB51" s="110" t="str">
        <f t="shared" si="27"/>
        <v/>
      </c>
      <c r="CC51" s="109" t="str">
        <f t="shared" si="28"/>
        <v/>
      </c>
      <c r="CD51" s="108"/>
      <c r="CE51" s="110" t="str">
        <f t="shared" si="29"/>
        <v/>
      </c>
      <c r="CF51" s="109" t="str">
        <f t="shared" si="30"/>
        <v/>
      </c>
      <c r="CG51" s="108"/>
      <c r="CH51" s="110" t="str">
        <f t="shared" si="31"/>
        <v/>
      </c>
      <c r="CI51" s="109" t="str">
        <f t="shared" si="32"/>
        <v/>
      </c>
      <c r="CJ51" s="108"/>
      <c r="CK51" s="110" t="str">
        <f t="shared" si="33"/>
        <v/>
      </c>
      <c r="CL51" s="109" t="str">
        <f t="shared" si="34"/>
        <v/>
      </c>
      <c r="CM51" s="108"/>
      <c r="CN51" s="110" t="str">
        <f t="shared" si="35"/>
        <v/>
      </c>
      <c r="CO51" s="109" t="str">
        <f t="shared" si="36"/>
        <v/>
      </c>
      <c r="CP51" s="108"/>
      <c r="CQ51" s="110" t="str">
        <f t="shared" si="37"/>
        <v/>
      </c>
      <c r="CR51" s="109" t="str">
        <f t="shared" si="38"/>
        <v/>
      </c>
      <c r="CS51" s="108"/>
      <c r="CT51" s="110" t="str">
        <f t="shared" si="39"/>
        <v/>
      </c>
      <c r="CU51" s="109" t="str">
        <f t="shared" si="40"/>
        <v/>
      </c>
      <c r="CV51" s="108"/>
      <c r="CW51" s="110" t="str">
        <f t="shared" si="41"/>
        <v/>
      </c>
      <c r="CX51" s="109" t="str">
        <f t="shared" si="42"/>
        <v/>
      </c>
      <c r="CY51" s="108"/>
      <c r="CZ51" s="110" t="str">
        <f t="shared" si="43"/>
        <v/>
      </c>
      <c r="DA51" s="109" t="str">
        <f t="shared" si="44"/>
        <v/>
      </c>
      <c r="DB51" s="108"/>
      <c r="DC51" s="110" t="str">
        <f t="shared" si="45"/>
        <v/>
      </c>
      <c r="DD51" s="109" t="str">
        <f t="shared" si="46"/>
        <v/>
      </c>
      <c r="DE51" s="108"/>
      <c r="DF51" s="110" t="str">
        <f t="shared" si="47"/>
        <v/>
      </c>
      <c r="DG51" s="109" t="str">
        <f t="shared" si="48"/>
        <v/>
      </c>
      <c r="DH51" s="108"/>
      <c r="DI51" s="110" t="str">
        <f t="shared" si="49"/>
        <v/>
      </c>
      <c r="DJ51" s="109" t="str">
        <f t="shared" si="50"/>
        <v/>
      </c>
      <c r="DK51" s="108"/>
      <c r="DL51" s="110" t="str">
        <f t="shared" si="51"/>
        <v/>
      </c>
      <c r="DM51" s="109" t="str">
        <f t="shared" si="52"/>
        <v/>
      </c>
      <c r="DN51" s="108"/>
      <c r="DO51" s="110" t="str">
        <f t="shared" si="53"/>
        <v/>
      </c>
      <c r="DP51" s="109" t="str">
        <f t="shared" si="54"/>
        <v/>
      </c>
      <c r="DQ51" s="108"/>
      <c r="DR51" s="110" t="str">
        <f t="shared" si="55"/>
        <v/>
      </c>
      <c r="DS51" s="109" t="str">
        <f t="shared" si="56"/>
        <v/>
      </c>
      <c r="DT51" s="108"/>
      <c r="DU51" s="110" t="str">
        <f t="shared" si="57"/>
        <v/>
      </c>
      <c r="DV51" s="109" t="str">
        <f t="shared" si="58"/>
        <v/>
      </c>
      <c r="DW51" s="108"/>
      <c r="DX51" s="110" t="str">
        <f t="shared" si="59"/>
        <v/>
      </c>
      <c r="DY51" s="109" t="str">
        <f t="shared" si="60"/>
        <v/>
      </c>
      <c r="DZ51" s="108"/>
      <c r="EA51" s="110" t="str">
        <f t="shared" si="61"/>
        <v/>
      </c>
      <c r="EB51" s="109" t="str">
        <f t="shared" si="62"/>
        <v/>
      </c>
      <c r="EC51" s="108"/>
      <c r="ED51" s="110" t="str">
        <f t="shared" si="63"/>
        <v/>
      </c>
      <c r="EE51" s="109" t="str">
        <f t="shared" si="64"/>
        <v/>
      </c>
      <c r="EF51" s="108"/>
      <c r="EG51" s="109" t="str">
        <f t="shared" si="65"/>
        <v/>
      </c>
      <c r="EH51" s="109" t="str">
        <f t="shared" si="65"/>
        <v/>
      </c>
      <c r="EI51" s="438"/>
      <c r="EJ51" s="110" t="str">
        <f t="shared" si="66"/>
        <v/>
      </c>
      <c r="EK51" s="109" t="str">
        <f t="shared" si="67"/>
        <v/>
      </c>
      <c r="EL51" s="260"/>
      <c r="EM51" s="110" t="str">
        <f t="shared" si="68"/>
        <v/>
      </c>
      <c r="EN51" s="109" t="str">
        <f t="shared" si="69"/>
        <v/>
      </c>
      <c r="EO51" s="260"/>
      <c r="EP51" s="110" t="str">
        <f t="shared" si="70"/>
        <v/>
      </c>
      <c r="EQ51" s="109" t="str">
        <f t="shared" si="71"/>
        <v/>
      </c>
      <c r="ER51" s="438"/>
      <c r="ES51" s="110" t="str">
        <f t="shared" si="72"/>
        <v/>
      </c>
      <c r="ET51" s="109" t="str">
        <f t="shared" si="73"/>
        <v/>
      </c>
      <c r="EU51" s="438"/>
      <c r="EV51" s="110" t="str">
        <f t="shared" si="74"/>
        <v/>
      </c>
      <c r="EW51" s="109" t="str">
        <f t="shared" si="75"/>
        <v/>
      </c>
      <c r="EX51" s="439"/>
      <c r="EY51" s="110" t="str">
        <f t="shared" si="76"/>
        <v/>
      </c>
      <c r="EZ51" s="109" t="str">
        <f t="shared" si="77"/>
        <v/>
      </c>
      <c r="FA51" s="108"/>
      <c r="FB51" s="110" t="str">
        <f t="shared" si="78"/>
        <v/>
      </c>
      <c r="FC51" s="109" t="str">
        <f t="shared" si="79"/>
        <v/>
      </c>
      <c r="FD51" s="108"/>
      <c r="FE51" s="110" t="str">
        <f t="shared" si="80"/>
        <v/>
      </c>
      <c r="FF51" s="109" t="str">
        <f t="shared" si="81"/>
        <v/>
      </c>
      <c r="FG51" s="108"/>
      <c r="FH51" s="110" t="str">
        <f t="shared" si="82"/>
        <v/>
      </c>
      <c r="FI51" s="109" t="str">
        <f t="shared" si="83"/>
        <v/>
      </c>
      <c r="FJ51" s="108"/>
      <c r="FK51" s="110" t="str">
        <f t="shared" si="84"/>
        <v/>
      </c>
      <c r="FL51" s="109" t="str">
        <f t="shared" si="85"/>
        <v/>
      </c>
      <c r="FM51" s="438"/>
      <c r="FN51" s="110" t="str">
        <f t="shared" si="86"/>
        <v/>
      </c>
      <c r="FO51" s="109" t="str">
        <f t="shared" si="87"/>
        <v/>
      </c>
      <c r="FP51" s="108"/>
      <c r="FQ51" s="110" t="str">
        <f t="shared" si="88"/>
        <v/>
      </c>
      <c r="FR51" s="109" t="str">
        <f t="shared" si="89"/>
        <v/>
      </c>
      <c r="FS51" s="108"/>
      <c r="FT51" s="110" t="str">
        <f t="shared" si="90"/>
        <v/>
      </c>
      <c r="FU51" s="109" t="str">
        <f t="shared" si="91"/>
        <v/>
      </c>
      <c r="FV51" s="108"/>
      <c r="FW51" s="110" t="str">
        <f t="shared" si="92"/>
        <v/>
      </c>
      <c r="FX51" s="109" t="str">
        <f t="shared" si="93"/>
        <v/>
      </c>
      <c r="FY51" s="108"/>
      <c r="FZ51" s="110" t="str">
        <f t="shared" si="94"/>
        <v/>
      </c>
      <c r="GA51" s="109" t="str">
        <f t="shared" si="95"/>
        <v/>
      </c>
      <c r="GB51" s="108"/>
      <c r="GC51" s="110" t="str">
        <f t="shared" si="96"/>
        <v/>
      </c>
      <c r="GD51" s="109" t="str">
        <f t="shared" si="97"/>
        <v/>
      </c>
      <c r="GE51" s="108"/>
      <c r="GF51" s="110" t="str">
        <f t="shared" si="98"/>
        <v/>
      </c>
      <c r="GG51" s="109" t="str">
        <f t="shared" si="99"/>
        <v/>
      </c>
      <c r="GH51" s="108"/>
      <c r="GI51" s="110" t="str">
        <f t="shared" si="100"/>
        <v/>
      </c>
      <c r="GJ51" s="109" t="str">
        <f t="shared" si="101"/>
        <v/>
      </c>
      <c r="GK51" s="108"/>
      <c r="GL51" s="110" t="str">
        <f t="shared" si="102"/>
        <v/>
      </c>
      <c r="GM51" s="109" t="str">
        <f t="shared" si="103"/>
        <v>→</v>
      </c>
      <c r="GN51" s="108"/>
      <c r="GO51" s="110" t="str">
        <f t="shared" si="104"/>
        <v/>
      </c>
      <c r="GP51" s="109" t="str">
        <f t="shared" si="105"/>
        <v/>
      </c>
      <c r="GQ51" s="108">
        <v>9000</v>
      </c>
      <c r="GR51" s="110" t="str">
        <f t="shared" si="106"/>
        <v/>
      </c>
      <c r="GS51" s="109" t="str">
        <f t="shared" si="107"/>
        <v/>
      </c>
      <c r="GT51" s="108"/>
      <c r="GU51" s="110" t="str">
        <f t="shared" si="108"/>
        <v/>
      </c>
      <c r="GV51" s="109" t="str">
        <f t="shared" si="109"/>
        <v/>
      </c>
      <c r="GW51" s="108"/>
      <c r="GX51" s="110" t="str">
        <f t="shared" si="110"/>
        <v/>
      </c>
      <c r="GY51" s="109" t="str">
        <f t="shared" si="111"/>
        <v/>
      </c>
      <c r="GZ51" s="108"/>
      <c r="HA51" s="110" t="str">
        <f t="shared" si="112"/>
        <v>⇒</v>
      </c>
      <c r="HB51" s="109" t="str">
        <f t="shared" si="113"/>
        <v/>
      </c>
      <c r="HC51" s="108"/>
      <c r="HD51" s="110" t="str">
        <f t="shared" si="114"/>
        <v/>
      </c>
      <c r="HE51" s="109" t="str">
        <f t="shared" si="115"/>
        <v/>
      </c>
      <c r="HF51" s="108"/>
      <c r="HG51" s="110" t="str">
        <f t="shared" si="116"/>
        <v/>
      </c>
      <c r="HH51" s="109" t="str">
        <f t="shared" si="117"/>
        <v/>
      </c>
      <c r="HI51" s="108"/>
      <c r="HJ51" s="110" t="str">
        <f t="shared" si="118"/>
        <v/>
      </c>
      <c r="HK51" s="109" t="str">
        <f t="shared" si="119"/>
        <v/>
      </c>
      <c r="HL51" s="108"/>
      <c r="HM51" s="110" t="str">
        <f t="shared" si="120"/>
        <v/>
      </c>
      <c r="HN51" s="109" t="str">
        <f t="shared" si="121"/>
        <v/>
      </c>
      <c r="HO51" s="108"/>
      <c r="HP51" s="110" t="str">
        <f t="shared" si="122"/>
        <v/>
      </c>
      <c r="HQ51" s="109" t="str">
        <f t="shared" si="123"/>
        <v/>
      </c>
      <c r="HR51" s="108"/>
      <c r="HS51" s="110" t="str">
        <f t="shared" si="124"/>
        <v/>
      </c>
      <c r="HT51" s="109" t="str">
        <f t="shared" si="125"/>
        <v/>
      </c>
      <c r="HU51" s="108"/>
      <c r="HV51" s="109" t="str">
        <f t="shared" si="126"/>
        <v/>
      </c>
      <c r="HW51" s="109" t="str">
        <f t="shared" si="189"/>
        <v/>
      </c>
      <c r="HX51" s="438"/>
      <c r="HY51" s="110" t="str">
        <f t="shared" si="128"/>
        <v/>
      </c>
      <c r="HZ51" s="109" t="str">
        <f t="shared" si="129"/>
        <v/>
      </c>
      <c r="IA51" s="260"/>
      <c r="IB51" s="110" t="str">
        <f t="shared" si="130"/>
        <v/>
      </c>
      <c r="IC51" s="109" t="str">
        <f t="shared" si="131"/>
        <v/>
      </c>
      <c r="ID51" s="260"/>
      <c r="IE51" s="110" t="str">
        <f t="shared" si="132"/>
        <v/>
      </c>
      <c r="IF51" s="109" t="str">
        <f t="shared" si="133"/>
        <v/>
      </c>
      <c r="IG51" s="438"/>
      <c r="IH51" s="110" t="str">
        <f t="shared" si="134"/>
        <v/>
      </c>
      <c r="II51" s="109" t="str">
        <f t="shared" si="135"/>
        <v/>
      </c>
      <c r="IJ51" s="438"/>
      <c r="IK51" s="110" t="str">
        <f t="shared" si="136"/>
        <v/>
      </c>
      <c r="IL51" s="109" t="str">
        <f t="shared" si="137"/>
        <v/>
      </c>
      <c r="IM51" s="439"/>
      <c r="IN51" s="110" t="str">
        <f t="shared" si="138"/>
        <v/>
      </c>
      <c r="IO51" s="109" t="str">
        <f t="shared" si="139"/>
        <v/>
      </c>
      <c r="IP51" s="108"/>
      <c r="IQ51" s="110" t="str">
        <f t="shared" si="140"/>
        <v/>
      </c>
      <c r="IR51" s="109" t="str">
        <f t="shared" si="141"/>
        <v/>
      </c>
      <c r="IS51" s="108"/>
      <c r="IT51" s="110" t="str">
        <f t="shared" si="142"/>
        <v/>
      </c>
      <c r="IU51" s="109" t="str">
        <f t="shared" si="143"/>
        <v/>
      </c>
      <c r="IV51" s="108"/>
      <c r="IW51" s="110" t="str">
        <f t="shared" si="144"/>
        <v/>
      </c>
      <c r="IX51" s="109" t="str">
        <f t="shared" si="145"/>
        <v/>
      </c>
      <c r="IY51" s="108"/>
      <c r="IZ51" s="110" t="str">
        <f t="shared" si="146"/>
        <v/>
      </c>
      <c r="JA51" s="109" t="str">
        <f t="shared" si="147"/>
        <v/>
      </c>
      <c r="JB51" s="438"/>
      <c r="JC51" s="110" t="str">
        <f t="shared" si="148"/>
        <v/>
      </c>
      <c r="JD51" s="109" t="str">
        <f t="shared" si="149"/>
        <v/>
      </c>
      <c r="JE51" s="108"/>
      <c r="JF51" s="110" t="str">
        <f t="shared" si="150"/>
        <v/>
      </c>
      <c r="JG51" s="109" t="str">
        <f t="shared" si="151"/>
        <v/>
      </c>
      <c r="JH51" s="108"/>
      <c r="JI51" s="110" t="str">
        <f t="shared" si="152"/>
        <v/>
      </c>
      <c r="JJ51" s="109" t="str">
        <f t="shared" si="153"/>
        <v/>
      </c>
      <c r="JK51" s="108"/>
      <c r="JL51" s="110" t="str">
        <f t="shared" si="154"/>
        <v/>
      </c>
      <c r="JM51" s="109" t="str">
        <f t="shared" si="155"/>
        <v/>
      </c>
      <c r="JN51" s="108"/>
      <c r="JO51" s="110" t="str">
        <f t="shared" si="156"/>
        <v/>
      </c>
      <c r="JP51" s="109" t="str">
        <f t="shared" si="157"/>
        <v/>
      </c>
      <c r="JQ51" s="108"/>
      <c r="JR51" s="110" t="str">
        <f t="shared" si="158"/>
        <v/>
      </c>
      <c r="JS51" s="109" t="str">
        <f t="shared" si="159"/>
        <v/>
      </c>
      <c r="JT51" s="108"/>
      <c r="JU51" s="110" t="str">
        <f t="shared" si="160"/>
        <v/>
      </c>
      <c r="JV51" s="109" t="str">
        <f t="shared" si="161"/>
        <v/>
      </c>
      <c r="JW51" s="108"/>
      <c r="JX51" s="110" t="str">
        <f t="shared" si="162"/>
        <v/>
      </c>
      <c r="JY51" s="109" t="str">
        <f t="shared" si="163"/>
        <v/>
      </c>
      <c r="JZ51" s="108"/>
      <c r="KA51" s="110" t="str">
        <f t="shared" si="164"/>
        <v/>
      </c>
      <c r="KB51" s="109" t="str">
        <f t="shared" si="165"/>
        <v/>
      </c>
      <c r="KC51" s="108"/>
      <c r="KD51" s="110" t="str">
        <f t="shared" si="166"/>
        <v/>
      </c>
      <c r="KE51" s="109" t="str">
        <f t="shared" si="167"/>
        <v/>
      </c>
      <c r="KF51" s="108"/>
      <c r="KG51" s="110" t="str">
        <f t="shared" si="168"/>
        <v/>
      </c>
      <c r="KH51" s="109" t="str">
        <f t="shared" si="169"/>
        <v/>
      </c>
      <c r="KI51" s="108"/>
      <c r="KJ51" s="110" t="str">
        <f t="shared" si="170"/>
        <v/>
      </c>
      <c r="KK51" s="109" t="str">
        <f t="shared" si="171"/>
        <v/>
      </c>
      <c r="KL51" s="108"/>
      <c r="KM51" s="110" t="str">
        <f t="shared" si="172"/>
        <v/>
      </c>
      <c r="KN51" s="109" t="str">
        <f t="shared" si="173"/>
        <v/>
      </c>
      <c r="KO51" s="108"/>
      <c r="KP51" s="110" t="str">
        <f t="shared" si="174"/>
        <v/>
      </c>
      <c r="KQ51" s="109" t="str">
        <f t="shared" si="175"/>
        <v/>
      </c>
      <c r="KR51" s="108"/>
      <c r="KS51" s="110" t="str">
        <f t="shared" si="176"/>
        <v/>
      </c>
      <c r="KT51" s="109" t="str">
        <f t="shared" si="177"/>
        <v/>
      </c>
      <c r="KU51" s="108"/>
      <c r="KV51" s="110" t="str">
        <f t="shared" si="178"/>
        <v/>
      </c>
      <c r="KW51" s="109" t="str">
        <f t="shared" si="179"/>
        <v/>
      </c>
      <c r="KX51" s="108"/>
      <c r="KY51" s="110" t="str">
        <f t="shared" si="180"/>
        <v/>
      </c>
      <c r="KZ51" s="109" t="str">
        <f t="shared" si="181"/>
        <v/>
      </c>
      <c r="LA51" s="108"/>
      <c r="LB51" s="110" t="str">
        <f t="shared" si="182"/>
        <v/>
      </c>
      <c r="LC51" s="109" t="str">
        <f t="shared" si="183"/>
        <v/>
      </c>
      <c r="LD51" s="108"/>
      <c r="LE51" s="110" t="str">
        <f t="shared" si="184"/>
        <v/>
      </c>
      <c r="LF51" s="109" t="str">
        <f t="shared" si="185"/>
        <v/>
      </c>
      <c r="LG51" s="108"/>
      <c r="LH51" s="110" t="str">
        <f t="shared" si="186"/>
        <v/>
      </c>
      <c r="LI51" s="109" t="str">
        <f t="shared" si="187"/>
        <v/>
      </c>
      <c r="LJ51" s="108"/>
      <c r="LK51" s="109" t="str">
        <f>IF($W51="","",IF($W51=LL$4,"→",""))</f>
        <v/>
      </c>
    </row>
    <row r="52" spans="1:323" s="33" customFormat="1" ht="21.65" hidden="1" customHeight="1" x14ac:dyDescent="0.2">
      <c r="A52" s="553"/>
      <c r="B52" s="554">
        <f>IFERROR(VLOOKUP($D52,[1]受注ﾌｧｲﾙ!$A$3:$BZ$1314,5,FALSE),"-")</f>
        <v>46114</v>
      </c>
      <c r="C52" s="559">
        <f>IFERROR(VLOOKUP($D52,[1]受注ﾌｧｲﾙ!$A$3:$BZ$1314,6,FALSE),"-")</f>
        <v>0</v>
      </c>
      <c r="D52" s="435" t="s">
        <v>969</v>
      </c>
      <c r="E52" s="551">
        <f>IFERROR(VLOOKUP($D52,[1]受注ﾌｧｲﾙ!$A$3:$BZ$1314,17,FALSE),"-")</f>
        <v>6713</v>
      </c>
      <c r="F52" s="552" t="str">
        <f>IFERROR(VLOOKUP($D52,[1]受注ﾌｧｲﾙ!$A$3:$BZ$1314,18,FALSE),"-")</f>
        <v>0R040-8Y0B- 870X200</v>
      </c>
      <c r="G52" s="552" t="str">
        <f>IFERROR(VLOOKUP($D52,[1]受注ﾌｧｲﾙ!$A$3:$BZ$1314,19,FALSE),"-")</f>
        <v>FA</v>
      </c>
      <c r="H52" s="552" t="str">
        <f>IFERROR(VLOOKUP($D52,[1]受注ﾌｧｲﾙ!$A$3:$BZ$1314,20,FALSE),"-")</f>
        <v>GA1</v>
      </c>
      <c r="I52" s="552" t="str">
        <f>IFERROR(VLOOKUP($D52,[1]受注ﾌｧｲﾙ!$A$3:$BZ$1314,21,FALSE),"-")</f>
        <v>C</v>
      </c>
      <c r="J52" s="556">
        <f>IFERROR(VLOOKUP($D52,[1]受注ﾌｧｲﾙ!$A$3:$BZ$1314,22,FALSE),"-")</f>
        <v>2600</v>
      </c>
      <c r="K52" s="552" t="str">
        <f>IFERROR(VLOOKUP($D52,[1]受注ﾌｧｲﾙ!$A$3:$BZ$1314,8,FALSE),"-")</f>
        <v>0R040-8Y0B- 400X200
0R040-8Y0B-400X198</v>
      </c>
      <c r="L52" s="552" t="str">
        <f>IFERROR(VLOOKUP($D52,[1]受注ﾌｧｲﾙ!$A$3:$BZ$1314,9,FALSE),"-")</f>
        <v>GA</v>
      </c>
      <c r="M52" s="552" t="str">
        <f>IFERROR(VLOOKUP($D52,[1]受注ﾌｧｲﾙ!$A$3:$BZ$1314,10,FALSE),"-")</f>
        <v>GA1</v>
      </c>
      <c r="N52" s="552" t="str">
        <f>IFERROR(VLOOKUP($D52,[1]受注ﾌｧｲﾙ!$A$3:$BZ$1314,11,FALSE),"-")</f>
        <v>C</v>
      </c>
      <c r="O52" s="556" t="str">
        <f>IFERROR(VLOOKUP($D52,[1]受注ﾌｧｲﾙ!$A$3:$BZ$1314,13,FALSE),"-")</f>
        <v>9600
792</v>
      </c>
      <c r="P52" s="552">
        <f>IFERROR(VLOOKUP($D52,[1]受注ﾌｧｲﾙ!$A$3:$BZ$1314,15,FALSE),"-")</f>
        <v>0</v>
      </c>
      <c r="Q52" s="557">
        <f>IFERROR((VLOOKUP($D52,[1]受注ﾌｧｲﾙ!$A$3:$BZ$1314,16,FALSE)*J52),"-")</f>
        <v>2600</v>
      </c>
      <c r="R52" s="557" t="str">
        <f>IFERROR(VLOOKUP(D52,#REF!,107,FALSE),"-")</f>
        <v>-</v>
      </c>
      <c r="S52" s="552" t="str">
        <f>IFERROR(VLOOKUP($D52,[1]受注ﾌｧｲﾙ!$A$3:$BZ$1314,26,FALSE),"-")</f>
        <v>SEC,スリット</v>
      </c>
      <c r="T52" s="558" t="str">
        <f>IFERROR(VLOOKUP($D52,[1]受注ﾌｧｲﾙ!$A$3:$BZ$1314,23,FALSE),"-")</f>
        <v>滋賀</v>
      </c>
      <c r="U52" s="559"/>
      <c r="V52" s="552">
        <f>IFERROR(MONTH(Y52)," ")</f>
        <v>4</v>
      </c>
      <c r="W52" s="559">
        <f>IFERROR(VLOOKUP($D52,[1]受注ﾌｧｲﾙ!$A$3:$BZ$1314,25,FALSE),"-")</f>
        <v>46120</v>
      </c>
      <c r="X52" s="559">
        <f>IFERROR(VLOOKUP($D52,[1]受注ﾌｧｲﾙ!$A$3:$BZ$1314,32,FALSE),"-")</f>
        <v>46125</v>
      </c>
      <c r="Y52" s="559">
        <f>IFERROR(VLOOKUP($D52,[1]受注ﾌｧｲﾙ!$A$3:$BZ$1314,33,FALSE),"-")</f>
        <v>46125</v>
      </c>
      <c r="Z52" s="559">
        <f t="shared" si="1"/>
        <v>46121</v>
      </c>
      <c r="AA52" s="560" t="str">
        <f>IFERROR(VLOOKUP(D52,#REF!,2,FALSE),"-")</f>
        <v>-</v>
      </c>
      <c r="AB52" s="561">
        <f>SUM(AT52:LK52)</f>
        <v>2600</v>
      </c>
      <c r="AC52" s="928">
        <f>SUM(AT52:LK52)</f>
        <v>2600</v>
      </c>
      <c r="AD52" s="410" t="str">
        <f>IFERROR(VLOOKUP($D52,[1]受注ﾌｧｲﾙ!$A$3:$BZ$1314,27,FALSE),"-")&amp;"　"&amp;IFERROR(VLOOKUP($D52,[1]受注ﾌｧｲﾙ!$A$3:$BZ$1314,28,FALSE),"-")&amp;"　"&amp;IFERROR(VLOOKUP($D52,[1]受注ﾌｧｲﾙ!$A$3:$BZ$1314,29,FALSE),"-")</f>
        <v>　　</v>
      </c>
      <c r="AE52" s="435"/>
      <c r="AF52" s="563" t="str">
        <f>IFERROR(VLOOKUP($D52,[2]加工日報SEC!$A$5:$DZ$1089,94,FALSE),"-")</f>
        <v>完</v>
      </c>
      <c r="AG52" s="564" t="str">
        <f>IFERROR(VLOOKUP($D52,[1]受注ﾌｧｲﾙ!$A$3:$BZ$1314,2,FALSE),"-")</f>
        <v>通常入力</v>
      </c>
      <c r="AH52" s="564" t="str">
        <f>IFERROR(VLOOKUP($D52,[1]受注ﾌｧｲﾙ!$A$3:$BZ$1314,3,FALSE),"-")</f>
        <v>後加工</v>
      </c>
      <c r="AI52" s="564" t="str">
        <f>IFERROR(VLOOKUP($D52,[1]受注ﾌｧｲﾙ!$A$3:$BZ$1314,31,FALSE),"-")</f>
        <v>屋根</v>
      </c>
      <c r="AJ52" s="564" t="str">
        <f>IFERROR(VLOOKUP($D52,[1]受注ﾌｧｲﾙ!$A$3:$BZ$1314,12,FALSE),"-")</f>
        <v xml:space="preserve"> </v>
      </c>
      <c r="AK52" s="552" t="str">
        <f>IFERROR(VLOOKUP($D52,[1]受注ﾌｧｲﾙ!$A$3:$BZ$1314,24,FALSE),"-")</f>
        <v>SEC</v>
      </c>
      <c r="AL52" s="435"/>
      <c r="AM52" s="435"/>
      <c r="AN52" s="435"/>
      <c r="AO52" s="435"/>
      <c r="AP52" s="435"/>
      <c r="AQ52" s="564" t="s">
        <v>522</v>
      </c>
      <c r="AR52" s="929"/>
      <c r="AS52" s="264" t="str">
        <f t="shared" si="4"/>
        <v/>
      </c>
      <c r="AT52" s="436"/>
      <c r="AU52" s="266" t="str">
        <f>IF($Y52="","",IF($Y52=AT$4,"⇒",""))</f>
        <v/>
      </c>
      <c r="AV52" s="264" t="str">
        <f>IF($W52="","",IF($W52=AW$4,"→",""))</f>
        <v/>
      </c>
      <c r="AW52" s="436"/>
      <c r="AX52" s="266" t="str">
        <f>IF($Y52="","",IF($Y52=AW$4,"⇒",""))</f>
        <v/>
      </c>
      <c r="AY52" s="264" t="str">
        <f>IF($W52="","",IF($W52=AZ$4,"→",""))</f>
        <v/>
      </c>
      <c r="AZ52" s="436"/>
      <c r="BA52" s="266" t="str">
        <f>IF($Y52="","",IF($Y52=AZ$4,"⇒",""))</f>
        <v/>
      </c>
      <c r="BB52" s="264" t="str">
        <f>IF($W52="","",IF($W52=BC$4,"→",""))</f>
        <v/>
      </c>
      <c r="BC52" s="436"/>
      <c r="BD52" s="266" t="str">
        <f>IF($Y52="","",IF($Y52=BC$4,"⇒",""))</f>
        <v/>
      </c>
      <c r="BE52" s="264" t="str">
        <f>IF($W52="","",IF($W52=BF$4,"→",""))</f>
        <v/>
      </c>
      <c r="BF52" s="436"/>
      <c r="BG52" s="266" t="str">
        <f>IF($Y52="","",IF($Y52=BF$4,"⇒",""))</f>
        <v/>
      </c>
      <c r="BH52" s="264" t="str">
        <f>IF($W52="","",IF($W52=BI$4,"→",""))</f>
        <v/>
      </c>
      <c r="BI52" s="265"/>
      <c r="BJ52" s="266" t="str">
        <f>IF($Y52="","",IF($Y52=BI$4,"⇒",""))</f>
        <v/>
      </c>
      <c r="BK52" s="264" t="str">
        <f>IF($W52="","",IF($W52=BL$4,"→",""))</f>
        <v/>
      </c>
      <c r="BL52" s="265"/>
      <c r="BM52" s="266" t="str">
        <f>IF($Y52="","",IF($Y52=BL$4,"⇒",""))</f>
        <v/>
      </c>
      <c r="BN52" s="264" t="str">
        <f>IF($W52="","",IF($W52=BO$4,"→",""))</f>
        <v/>
      </c>
      <c r="BO52" s="265"/>
      <c r="BP52" s="266" t="str">
        <f>IF($Y52="","",IF($Y52=BO$4,"⇒",""))</f>
        <v/>
      </c>
      <c r="BQ52" s="264" t="str">
        <f>IF($W52="","",IF($W52=BR$4,"→",""))</f>
        <v/>
      </c>
      <c r="BR52" s="265"/>
      <c r="BS52" s="266" t="str">
        <f>IF($Y52="","",IF($Y52=BR$4,"⇒",""))</f>
        <v/>
      </c>
      <c r="BT52" s="264" t="str">
        <f>IF($W52="","",IF($W52=BU$4,"→",""))</f>
        <v/>
      </c>
      <c r="BU52" s="265"/>
      <c r="BV52" s="266" t="str">
        <f>IF($Y52="","",IF($Y52=BU$4,"⇒",""))</f>
        <v/>
      </c>
      <c r="BW52" s="264" t="str">
        <f>IF($W52="","",IF($W52=BX$4,"→",""))</f>
        <v/>
      </c>
      <c r="BX52" s="436"/>
      <c r="BY52" s="266" t="str">
        <f>IF($Y52="","",IF($Y52=BX$4,"⇒",""))</f>
        <v/>
      </c>
      <c r="BZ52" s="264" t="str">
        <f>IF($W52="","",IF($W52=CA$4,"→",""))</f>
        <v/>
      </c>
      <c r="CA52" s="265"/>
      <c r="CB52" s="266" t="str">
        <f>IF($Y52="","",IF($Y52=CA$4,"⇒",""))</f>
        <v/>
      </c>
      <c r="CC52" s="264" t="str">
        <f>IF($W52="","",IF($W52=CD$4,"→",""))</f>
        <v/>
      </c>
      <c r="CD52" s="265"/>
      <c r="CE52" s="266" t="str">
        <f>IF($Y52="","",IF($Y52=CD$4,"⇒",""))</f>
        <v/>
      </c>
      <c r="CF52" s="264" t="str">
        <f>IF($W52="","",IF($W52=CG$4,"→",""))</f>
        <v/>
      </c>
      <c r="CG52" s="265"/>
      <c r="CH52" s="266" t="str">
        <f>IF($Y52="","",IF($Y52=CG$4,"⇒",""))</f>
        <v/>
      </c>
      <c r="CI52" s="264" t="str">
        <f>IF($W52="","",IF($W52=CJ$4,"→",""))</f>
        <v/>
      </c>
      <c r="CJ52" s="265"/>
      <c r="CK52" s="266" t="str">
        <f>IF($Y52="","",IF($Y52=CJ$4,"⇒",""))</f>
        <v/>
      </c>
      <c r="CL52" s="264" t="str">
        <f>IF($W52="","",IF($W52=CM$4,"→",""))</f>
        <v/>
      </c>
      <c r="CM52" s="265"/>
      <c r="CN52" s="266" t="str">
        <f>IF($Y52="","",IF($Y52=CM$4,"⇒",""))</f>
        <v/>
      </c>
      <c r="CO52" s="264" t="str">
        <f>IF($W52="","",IF($W52=CP$4,"→",""))</f>
        <v/>
      </c>
      <c r="CP52" s="265"/>
      <c r="CQ52" s="266" t="str">
        <f>IF($Y52="","",IF($Y52=CP$4,"⇒",""))</f>
        <v/>
      </c>
      <c r="CR52" s="264" t="str">
        <f>IF($W52="","",IF($W52=CS$4,"→",""))</f>
        <v/>
      </c>
      <c r="CS52" s="265"/>
      <c r="CT52" s="266" t="str">
        <f>IF($Y52="","",IF($Y52=CS$4,"⇒",""))</f>
        <v/>
      </c>
      <c r="CU52" s="264" t="str">
        <f>IF($W52="","",IF($W52=CV$4,"→",""))</f>
        <v/>
      </c>
      <c r="CV52" s="265"/>
      <c r="CW52" s="266" t="str">
        <f>IF($Y52="","",IF($Y52=CV$4,"⇒",""))</f>
        <v/>
      </c>
      <c r="CX52" s="264" t="str">
        <f>IF($W52="","",IF($W52=CY$4,"→",""))</f>
        <v/>
      </c>
      <c r="CY52" s="265"/>
      <c r="CZ52" s="266" t="str">
        <f>IF($Y52="","",IF($Y52=CY$4,"⇒",""))</f>
        <v/>
      </c>
      <c r="DA52" s="264" t="str">
        <f>IF($W52="","",IF($W52=DB$4,"→",""))</f>
        <v/>
      </c>
      <c r="DB52" s="265"/>
      <c r="DC52" s="266" t="str">
        <f>IF($Y52="","",IF($Y52=DB$4,"⇒",""))</f>
        <v/>
      </c>
      <c r="DD52" s="264" t="str">
        <f>IF($W52="","",IF($W52=DE$4,"→",""))</f>
        <v/>
      </c>
      <c r="DE52" s="265"/>
      <c r="DF52" s="266" t="str">
        <f>IF($Y52="","",IF($Y52=DE$4,"⇒",""))</f>
        <v/>
      </c>
      <c r="DG52" s="264" t="str">
        <f>IF($W52="","",IF($W52=DH$4,"→",""))</f>
        <v/>
      </c>
      <c r="DH52" s="265"/>
      <c r="DI52" s="266" t="str">
        <f>IF($Y52="","",IF($Y52=DH$4,"⇒",""))</f>
        <v/>
      </c>
      <c r="DJ52" s="264" t="str">
        <f>IF($W52="","",IF($W52=DK$4,"→",""))</f>
        <v/>
      </c>
      <c r="DK52" s="265"/>
      <c r="DL52" s="266" t="str">
        <f>IF($Y52="","",IF($Y52=DK$4,"⇒",""))</f>
        <v/>
      </c>
      <c r="DM52" s="264" t="str">
        <f>IF($W52="","",IF($W52=DN$4,"→",""))</f>
        <v/>
      </c>
      <c r="DN52" s="265"/>
      <c r="DO52" s="266" t="str">
        <f>IF($Y52="","",IF($Y52=DN$4,"⇒",""))</f>
        <v/>
      </c>
      <c r="DP52" s="264" t="str">
        <f>IF($W52="","",IF($W52=DQ$4,"→",""))</f>
        <v/>
      </c>
      <c r="DQ52" s="265"/>
      <c r="DR52" s="266" t="str">
        <f>IF($Y52="","",IF($Y52=DQ$4,"⇒",""))</f>
        <v/>
      </c>
      <c r="DS52" s="264" t="str">
        <f>IF($W52="","",IF($W52=DT$4,"→",""))</f>
        <v/>
      </c>
      <c r="DT52" s="265"/>
      <c r="DU52" s="266" t="str">
        <f>IF($Y52="","",IF($Y52=DT$4,"⇒",""))</f>
        <v/>
      </c>
      <c r="DV52" s="264" t="str">
        <f>IF($W52="","",IF($W52=DW$4,"→",""))</f>
        <v/>
      </c>
      <c r="DW52" s="265"/>
      <c r="DX52" s="266" t="str">
        <f>IF($Y52="","",IF($Y52=DW$4,"⇒",""))</f>
        <v/>
      </c>
      <c r="DY52" s="264" t="str">
        <f>IF($W52="","",IF($W52=DZ$4,"→",""))</f>
        <v/>
      </c>
      <c r="DZ52" s="265"/>
      <c r="EA52" s="266" t="str">
        <f>IF($Y52="","",IF($Y52=DZ$4,"⇒",""))</f>
        <v/>
      </c>
      <c r="EB52" s="264" t="str">
        <f>IF($W52="","",IF($W52=EC$4,"→",""))</f>
        <v/>
      </c>
      <c r="EC52" s="265"/>
      <c r="ED52" s="266" t="str">
        <f>IF($Y52="","",IF($Y52=EC$4,"⇒",""))</f>
        <v/>
      </c>
      <c r="EE52" s="264" t="str">
        <f>IF($W52="","",IF($W52=EF$4,"→",""))</f>
        <v/>
      </c>
      <c r="EF52" s="265"/>
      <c r="EG52" s="264" t="str">
        <f t="shared" si="65"/>
        <v/>
      </c>
      <c r="EH52" s="264" t="str">
        <f t="shared" si="65"/>
        <v/>
      </c>
      <c r="EI52" s="436"/>
      <c r="EJ52" s="266" t="str">
        <f>IF($Y52="","",IF($Y52=EI$4,"⇒",""))</f>
        <v/>
      </c>
      <c r="EK52" s="264" t="str">
        <f>IF($W52="","",IF($W52=EL$4,"→",""))</f>
        <v/>
      </c>
      <c r="EL52" s="436"/>
      <c r="EM52" s="266" t="str">
        <f>IF($Y52="","",IF($Y52=EL$4,"⇒",""))</f>
        <v/>
      </c>
      <c r="EN52" s="264" t="str">
        <f>IF($W52="","",IF($W52=EO$4,"→",""))</f>
        <v/>
      </c>
      <c r="EO52" s="436"/>
      <c r="EP52" s="266" t="str">
        <f>IF($Y52="","",IF($Y52=EO$4,"⇒",""))</f>
        <v/>
      </c>
      <c r="EQ52" s="264" t="str">
        <f>IF($W52="","",IF($W52=ER$4,"→",""))</f>
        <v/>
      </c>
      <c r="ER52" s="436"/>
      <c r="ES52" s="266" t="str">
        <f>IF($Y52="","",IF($Y52=ER$4,"⇒",""))</f>
        <v/>
      </c>
      <c r="ET52" s="264" t="str">
        <f>IF($W52="","",IF($W52=EU$4,"→",""))</f>
        <v/>
      </c>
      <c r="EU52" s="436"/>
      <c r="EV52" s="266" t="str">
        <f>IF($Y52="","",IF($Y52=EU$4,"⇒",""))</f>
        <v/>
      </c>
      <c r="EW52" s="264" t="str">
        <f>IF($W52="","",IF($W52=EX$4,"→",""))</f>
        <v/>
      </c>
      <c r="EX52" s="265"/>
      <c r="EY52" s="266" t="str">
        <f>IF($Y52="","",IF($Y52=EX$4,"⇒",""))</f>
        <v/>
      </c>
      <c r="EZ52" s="264" t="str">
        <f>IF($W52="","",IF($W52=FA$4,"→",""))</f>
        <v/>
      </c>
      <c r="FA52" s="265"/>
      <c r="FB52" s="266" t="str">
        <f>IF($Y52="","",IF($Y52=FA$4,"⇒",""))</f>
        <v/>
      </c>
      <c r="FC52" s="264" t="str">
        <f>IF($W52="","",IF($W52=FD$4,"→",""))</f>
        <v>→</v>
      </c>
      <c r="FD52" s="265"/>
      <c r="FE52" s="266" t="str">
        <f>IF($Y52="","",IF($Y52=FD$4,"⇒",""))</f>
        <v/>
      </c>
      <c r="FF52" s="264" t="str">
        <f>IF($W52="","",IF($W52=FG$4,"→",""))</f>
        <v/>
      </c>
      <c r="FG52" s="887">
        <v>2600</v>
      </c>
      <c r="FH52" s="266" t="str">
        <f>IF($Y52="","",IF($Y52=FG$4,"⇒",""))</f>
        <v/>
      </c>
      <c r="FI52" s="264" t="str">
        <f>IF($W52="","",IF($W52=FJ$4,"→",""))</f>
        <v/>
      </c>
      <c r="FJ52" s="265"/>
      <c r="FK52" s="266" t="str">
        <f>IF($Y52="","",IF($Y52=FJ$4,"⇒",""))</f>
        <v/>
      </c>
      <c r="FL52" s="264" t="str">
        <f>IF($W52="","",IF($W52=FM$4,"→",""))</f>
        <v/>
      </c>
      <c r="FM52" s="436"/>
      <c r="FN52" s="266" t="str">
        <f>IF($Y52="","",IF($Y52=FM$4,"⇒",""))</f>
        <v/>
      </c>
      <c r="FO52" s="264" t="str">
        <f>IF($W52="","",IF($W52=FP$4,"→",""))</f>
        <v/>
      </c>
      <c r="FP52" s="265"/>
      <c r="FQ52" s="266" t="str">
        <f>IF($Y52="","",IF($Y52=FP$4,"⇒",""))</f>
        <v/>
      </c>
      <c r="FR52" s="264" t="str">
        <f>IF($W52="","",IF($W52=FS$4,"→",""))</f>
        <v/>
      </c>
      <c r="FS52" s="265"/>
      <c r="FT52" s="266" t="str">
        <f>IF($Y52="","",IF($Y52=FS$4,"⇒",""))</f>
        <v>⇒</v>
      </c>
      <c r="FU52" s="264" t="str">
        <f>IF($W52="","",IF($W52=FV$4,"→",""))</f>
        <v/>
      </c>
      <c r="FV52" s="265"/>
      <c r="FW52" s="266" t="str">
        <f>IF($Y52="","",IF($Y52=FV$4,"⇒",""))</f>
        <v/>
      </c>
      <c r="FX52" s="264" t="str">
        <f>IF($W52="","",IF($W52=FY$4,"→",""))</f>
        <v/>
      </c>
      <c r="FY52" s="265"/>
      <c r="FZ52" s="266" t="str">
        <f>IF($Y52="","",IF($Y52=FY$4,"⇒",""))</f>
        <v/>
      </c>
      <c r="GA52" s="264" t="str">
        <f>IF($W52="","",IF($W52=GB$4,"→",""))</f>
        <v/>
      </c>
      <c r="GB52" s="265"/>
      <c r="GC52" s="266" t="str">
        <f>IF($Y52="","",IF($Y52=GB$4,"⇒",""))</f>
        <v/>
      </c>
      <c r="GD52" s="264" t="str">
        <f>IF($W52="","",IF($W52=GE$4,"→",""))</f>
        <v/>
      </c>
      <c r="GE52" s="265"/>
      <c r="GF52" s="266" t="str">
        <f>IF($Y52="","",IF($Y52=GE$4,"⇒",""))</f>
        <v/>
      </c>
      <c r="GG52" s="264" t="str">
        <f>IF($W52="","",IF($W52=GH$4,"→",""))</f>
        <v/>
      </c>
      <c r="GH52" s="265"/>
      <c r="GI52" s="266" t="str">
        <f>IF($Y52="","",IF($Y52=GH$4,"⇒",""))</f>
        <v/>
      </c>
      <c r="GJ52" s="264" t="str">
        <f>IF($W52="","",IF($W52=GK$4,"→",""))</f>
        <v/>
      </c>
      <c r="GK52" s="265"/>
      <c r="GL52" s="266" t="str">
        <f>IF($Y52="","",IF($Y52=GK$4,"⇒",""))</f>
        <v/>
      </c>
      <c r="GM52" s="264" t="str">
        <f>IF($W52="","",IF($W52=GN$4,"→",""))</f>
        <v/>
      </c>
      <c r="GN52" s="265"/>
      <c r="GO52" s="266" t="str">
        <f>IF($Y52="","",IF($Y52=GN$4,"⇒",""))</f>
        <v/>
      </c>
      <c r="GP52" s="264" t="str">
        <f>IF($W52="","",IF($W52=GQ$4,"→",""))</f>
        <v/>
      </c>
      <c r="GQ52" s="265"/>
      <c r="GR52" s="266" t="str">
        <f>IF($Y52="","",IF($Y52=GQ$4,"⇒",""))</f>
        <v/>
      </c>
      <c r="GS52" s="264" t="str">
        <f>IF($W52="","",IF($W52=GT$4,"→",""))</f>
        <v/>
      </c>
      <c r="GT52" s="265"/>
      <c r="GU52" s="266" t="str">
        <f>IF($Y52="","",IF($Y52=GT$4,"⇒",""))</f>
        <v/>
      </c>
      <c r="GV52" s="264" t="str">
        <f>IF($W52="","",IF($W52=GW$4,"→",""))</f>
        <v/>
      </c>
      <c r="GW52" s="265"/>
      <c r="GX52" s="266" t="str">
        <f>IF($Y52="","",IF($Y52=GW$4,"⇒",""))</f>
        <v/>
      </c>
      <c r="GY52" s="264" t="str">
        <f>IF($W52="","",IF($W52=GZ$4,"→",""))</f>
        <v/>
      </c>
      <c r="GZ52" s="265"/>
      <c r="HA52" s="266" t="str">
        <f>IF($Y52="","",IF($Y52=GZ$4,"⇒",""))</f>
        <v/>
      </c>
      <c r="HB52" s="264" t="str">
        <f>IF($W52="","",IF($W52=HC$4,"→",""))</f>
        <v/>
      </c>
      <c r="HC52" s="265"/>
      <c r="HD52" s="266" t="str">
        <f>IF($Y52="","",IF($Y52=HC$4,"⇒",""))</f>
        <v/>
      </c>
      <c r="HE52" s="264" t="str">
        <f>IF($W52="","",IF($W52=HF$4,"→",""))</f>
        <v/>
      </c>
      <c r="HF52" s="265"/>
      <c r="HG52" s="266" t="str">
        <f>IF($Y52="","",IF($Y52=HF$4,"⇒",""))</f>
        <v/>
      </c>
      <c r="HH52" s="264" t="str">
        <f>IF($W52="","",IF($W52=HI$4,"→",""))</f>
        <v/>
      </c>
      <c r="HI52" s="265"/>
      <c r="HJ52" s="266" t="str">
        <f>IF($Y52="","",IF($Y52=HI$4,"⇒",""))</f>
        <v/>
      </c>
      <c r="HK52" s="264" t="str">
        <f>IF($W52="","",IF($W52=HL$4,"→",""))</f>
        <v/>
      </c>
      <c r="HL52" s="265"/>
      <c r="HM52" s="266" t="str">
        <f>IF($Y52="","",IF($Y52=HL$4,"⇒",""))</f>
        <v/>
      </c>
      <c r="HN52" s="264" t="str">
        <f>IF($W52="","",IF($W52=HO$4,"→",""))</f>
        <v/>
      </c>
      <c r="HO52" s="265"/>
      <c r="HP52" s="266" t="str">
        <f>IF($Y52="","",IF($Y52=HO$4,"⇒",""))</f>
        <v/>
      </c>
      <c r="HQ52" s="264" t="str">
        <f>IF($W52="","",IF($W52=HR$4,"→",""))</f>
        <v/>
      </c>
      <c r="HR52" s="265"/>
      <c r="HS52" s="266" t="str">
        <f>IF($Y52="","",IF($Y52=HR$4,"⇒",""))</f>
        <v/>
      </c>
      <c r="HT52" s="264" t="str">
        <f>IF($W52="","",IF($W52=HU$4,"→",""))</f>
        <v/>
      </c>
      <c r="HU52" s="265"/>
      <c r="HV52" s="264" t="str">
        <f>IF($W52="","",IF($W52=HW$4,"→",""))</f>
        <v/>
      </c>
      <c r="HW52" s="264" t="str">
        <f t="shared" si="189"/>
        <v/>
      </c>
      <c r="HX52" s="436"/>
      <c r="HY52" s="266" t="str">
        <f>IF($Y52="","",IF($Y52=HX$4,"⇒",""))</f>
        <v/>
      </c>
      <c r="HZ52" s="264" t="str">
        <f>IF($W52="","",IF($W52=IA$4,"→",""))</f>
        <v/>
      </c>
      <c r="IA52" s="436"/>
      <c r="IB52" s="266" t="str">
        <f>IF($Y52="","",IF($Y52=IA$4,"⇒",""))</f>
        <v/>
      </c>
      <c r="IC52" s="264" t="str">
        <f>IF($W52="","",IF($W52=ID$4,"→",""))</f>
        <v/>
      </c>
      <c r="ID52" s="436"/>
      <c r="IE52" s="266" t="str">
        <f>IF($Y52="","",IF($Y52=ID$4,"⇒",""))</f>
        <v/>
      </c>
      <c r="IF52" s="264" t="str">
        <f>IF($W52="","",IF($W52=IG$4,"→",""))</f>
        <v/>
      </c>
      <c r="IG52" s="436"/>
      <c r="IH52" s="266" t="str">
        <f>IF($Y52="","",IF($Y52=IG$4,"⇒",""))</f>
        <v/>
      </c>
      <c r="II52" s="264" t="str">
        <f>IF($W52="","",IF($W52=IJ$4,"→",""))</f>
        <v/>
      </c>
      <c r="IJ52" s="436"/>
      <c r="IK52" s="266" t="str">
        <f>IF($Y52="","",IF($Y52=IJ$4,"⇒",""))</f>
        <v/>
      </c>
      <c r="IL52" s="264" t="str">
        <f>IF($W52="","",IF($W52=IM$4,"→",""))</f>
        <v/>
      </c>
      <c r="IM52" s="265"/>
      <c r="IN52" s="266" t="str">
        <f>IF($Y52="","",IF($Y52=IM$4,"⇒",""))</f>
        <v/>
      </c>
      <c r="IO52" s="264" t="str">
        <f>IF($W52="","",IF($W52=IP$4,"→",""))</f>
        <v/>
      </c>
      <c r="IP52" s="265"/>
      <c r="IQ52" s="266" t="str">
        <f>IF($Y52="","",IF($Y52=IP$4,"⇒",""))</f>
        <v/>
      </c>
      <c r="IR52" s="264" t="str">
        <f>IF($W52="","",IF($W52=IS$4,"→",""))</f>
        <v/>
      </c>
      <c r="IS52" s="265"/>
      <c r="IT52" s="266" t="str">
        <f>IF($Y52="","",IF($Y52=IS$4,"⇒",""))</f>
        <v/>
      </c>
      <c r="IU52" s="264" t="str">
        <f>IF($W52="","",IF($W52=IV$4,"→",""))</f>
        <v/>
      </c>
      <c r="IV52" s="265"/>
      <c r="IW52" s="266" t="str">
        <f>IF($Y52="","",IF($Y52=IV$4,"⇒",""))</f>
        <v/>
      </c>
      <c r="IX52" s="264" t="str">
        <f>IF($W52="","",IF($W52=IY$4,"→",""))</f>
        <v/>
      </c>
      <c r="IY52" s="265"/>
      <c r="IZ52" s="266" t="str">
        <f>IF($Y52="","",IF($Y52=IY$4,"⇒",""))</f>
        <v/>
      </c>
      <c r="JA52" s="264" t="str">
        <f>IF($W52="","",IF($W52=JB$4,"→",""))</f>
        <v/>
      </c>
      <c r="JB52" s="436"/>
      <c r="JC52" s="266" t="str">
        <f>IF($Y52="","",IF($Y52=JB$4,"⇒",""))</f>
        <v/>
      </c>
      <c r="JD52" s="264" t="str">
        <f>IF($W52="","",IF($W52=JE$4,"→",""))</f>
        <v/>
      </c>
      <c r="JE52" s="265"/>
      <c r="JF52" s="266" t="str">
        <f>IF($Y52="","",IF($Y52=JE$4,"⇒",""))</f>
        <v/>
      </c>
      <c r="JG52" s="264" t="str">
        <f>IF($W52="","",IF($W52=JH$4,"→",""))</f>
        <v/>
      </c>
      <c r="JH52" s="265"/>
      <c r="JI52" s="266" t="str">
        <f>IF($Y52="","",IF($Y52=JH$4,"⇒",""))</f>
        <v/>
      </c>
      <c r="JJ52" s="264" t="str">
        <f>IF($W52="","",IF($W52=JK$4,"→",""))</f>
        <v/>
      </c>
      <c r="JK52" s="265"/>
      <c r="JL52" s="266" t="str">
        <f>IF($Y52="","",IF($Y52=JK$4,"⇒",""))</f>
        <v/>
      </c>
      <c r="JM52" s="264" t="str">
        <f>IF($W52="","",IF($W52=JN$4,"→",""))</f>
        <v/>
      </c>
      <c r="JN52" s="265"/>
      <c r="JO52" s="266" t="str">
        <f>IF($Y52="","",IF($Y52=JN$4,"⇒",""))</f>
        <v/>
      </c>
      <c r="JP52" s="264" t="str">
        <f>IF($W52="","",IF($W52=JQ$4,"→",""))</f>
        <v/>
      </c>
      <c r="JQ52" s="265"/>
      <c r="JR52" s="266" t="str">
        <f>IF($Y52="","",IF($Y52=JQ$4,"⇒",""))</f>
        <v/>
      </c>
      <c r="JS52" s="264" t="str">
        <f>IF($W52="","",IF($W52=JT$4,"→",""))</f>
        <v/>
      </c>
      <c r="JT52" s="265"/>
      <c r="JU52" s="266" t="str">
        <f>IF($Y52="","",IF($Y52=JT$4,"⇒",""))</f>
        <v/>
      </c>
      <c r="JV52" s="264" t="str">
        <f>IF($W52="","",IF($W52=JW$4,"→",""))</f>
        <v/>
      </c>
      <c r="JW52" s="265"/>
      <c r="JX52" s="266" t="str">
        <f>IF($Y52="","",IF($Y52=JW$4,"⇒",""))</f>
        <v/>
      </c>
      <c r="JY52" s="264" t="str">
        <f>IF($W52="","",IF($W52=JZ$4,"→",""))</f>
        <v/>
      </c>
      <c r="JZ52" s="265"/>
      <c r="KA52" s="266" t="str">
        <f>IF($Y52="","",IF($Y52=JZ$4,"⇒",""))</f>
        <v/>
      </c>
      <c r="KB52" s="264" t="str">
        <f>IF($W52="","",IF($W52=KC$4,"→",""))</f>
        <v/>
      </c>
      <c r="KC52" s="265"/>
      <c r="KD52" s="266" t="str">
        <f>IF($Y52="","",IF($Y52=KC$4,"⇒",""))</f>
        <v/>
      </c>
      <c r="KE52" s="264" t="str">
        <f>IF($W52="","",IF($W52=KF$4,"→",""))</f>
        <v/>
      </c>
      <c r="KF52" s="265"/>
      <c r="KG52" s="266" t="str">
        <f>IF($Y52="","",IF($Y52=KF$4,"⇒",""))</f>
        <v/>
      </c>
      <c r="KH52" s="264" t="str">
        <f>IF($W52="","",IF($W52=KI$4,"→",""))</f>
        <v/>
      </c>
      <c r="KI52" s="265"/>
      <c r="KJ52" s="266" t="str">
        <f>IF($Y52="","",IF($Y52=KI$4,"⇒",""))</f>
        <v/>
      </c>
      <c r="KK52" s="264" t="str">
        <f>IF($W52="","",IF($W52=KL$4,"→",""))</f>
        <v/>
      </c>
      <c r="KL52" s="265"/>
      <c r="KM52" s="266" t="str">
        <f>IF($Y52="","",IF($Y52=KL$4,"⇒",""))</f>
        <v/>
      </c>
      <c r="KN52" s="264" t="str">
        <f>IF($W52="","",IF($W52=KO$4,"→",""))</f>
        <v/>
      </c>
      <c r="KO52" s="265"/>
      <c r="KP52" s="266" t="str">
        <f>IF($Y52="","",IF($Y52=KO$4,"⇒",""))</f>
        <v/>
      </c>
      <c r="KQ52" s="264" t="str">
        <f>IF($W52="","",IF($W52=KR$4,"→",""))</f>
        <v/>
      </c>
      <c r="KR52" s="265"/>
      <c r="KS52" s="266" t="str">
        <f>IF($Y52="","",IF($Y52=KR$4,"⇒",""))</f>
        <v/>
      </c>
      <c r="KT52" s="264" t="str">
        <f>IF($W52="","",IF($W52=KU$4,"→",""))</f>
        <v/>
      </c>
      <c r="KU52" s="265"/>
      <c r="KV52" s="266" t="str">
        <f>IF($Y52="","",IF($Y52=KU$4,"⇒",""))</f>
        <v/>
      </c>
      <c r="KW52" s="264" t="str">
        <f>IF($W52="","",IF($W52=KX$4,"→",""))</f>
        <v/>
      </c>
      <c r="KX52" s="265"/>
      <c r="KY52" s="266" t="str">
        <f>IF($Y52="","",IF($Y52=KX$4,"⇒",""))</f>
        <v/>
      </c>
      <c r="KZ52" s="264" t="str">
        <f>IF($W52="","",IF($W52=LA$4,"→",""))</f>
        <v/>
      </c>
      <c r="LA52" s="265"/>
      <c r="LB52" s="266" t="str">
        <f>IF($Y52="","",IF($Y52=LA$4,"⇒",""))</f>
        <v/>
      </c>
      <c r="LC52" s="264" t="str">
        <f>IF($W52="","",IF($W52=LD$4,"→",""))</f>
        <v/>
      </c>
      <c r="LD52" s="265"/>
      <c r="LE52" s="266" t="str">
        <f>IF($Y52="","",IF($Y52=LD$4,"⇒",""))</f>
        <v/>
      </c>
      <c r="LF52" s="264" t="str">
        <f>IF($W52="","",IF($W52=LG$4,"→",""))</f>
        <v/>
      </c>
      <c r="LG52" s="265"/>
      <c r="LH52" s="266" t="str">
        <f>IF($Y52="","",IF($Y52=LG$4,"⇒",""))</f>
        <v/>
      </c>
      <c r="LI52" s="264" t="str">
        <f>IF($W52="","",IF($W52=LJ$4,"→",""))</f>
        <v/>
      </c>
      <c r="LJ52" s="265"/>
      <c r="LK52" s="264" t="str">
        <f>IF($W52="","",IF($W52=LL$4,"→",""))</f>
        <v/>
      </c>
    </row>
    <row r="53" spans="1:323" ht="21.65" hidden="1" customHeight="1" x14ac:dyDescent="0.2">
      <c r="A53" s="120"/>
      <c r="B53" s="150">
        <f>IFERROR(VLOOKUP($D53,[1]受注ﾌｧｲﾙ!$A$3:$BZ$1314,5,FALSE),"-")</f>
        <v>46114</v>
      </c>
      <c r="C53" s="541">
        <f>IFERROR(VLOOKUP($D53,[1]受注ﾌｧｲﾙ!$A$3:$BZ$1314,6,FALSE),"-")</f>
        <v>0</v>
      </c>
      <c r="D53" s="3" t="s">
        <v>970</v>
      </c>
      <c r="E53" s="39">
        <f>IFERROR(VLOOKUP($D53,[1]受注ﾌｧｲﾙ!$A$3:$BZ$1314,17,FALSE),"-")</f>
        <v>6710</v>
      </c>
      <c r="F53" s="5" t="str">
        <f>IFERROR(VLOOKUP($D53,[1]受注ﾌｧｲﾙ!$A$3:$BZ$1314,18,FALSE),"-")</f>
        <v>50080-AY0B- 870X200</v>
      </c>
      <c r="G53" s="5" t="str">
        <f>IFERROR(VLOOKUP($D53,[1]受注ﾌｧｲﾙ!$A$3:$BZ$1314,19,FALSE),"-")</f>
        <v>FA</v>
      </c>
      <c r="H53" s="5" t="str">
        <f>IFERROR(VLOOKUP($D53,[1]受注ﾌｧｲﾙ!$A$3:$BZ$1314,20,FALSE),"-")</f>
        <v>GA1</v>
      </c>
      <c r="I53" s="5" t="str">
        <f>IFERROR(VLOOKUP($D53,[1]受注ﾌｧｲﾙ!$A$3:$BZ$1314,21,FALSE),"-")</f>
        <v>C</v>
      </c>
      <c r="J53" s="15">
        <f>IFERROR(VLOOKUP($D53,[1]受注ﾌｧｲﾙ!$A$3:$BZ$1314,22,FALSE),"-")</f>
        <v>800</v>
      </c>
      <c r="K53" s="5" t="str">
        <f>IFERROR(VLOOKUP($D53,[1]受注ﾌｧｲﾙ!$A$3:$BZ$1314,8,FALSE),"-")</f>
        <v>0R040-8Y0B- 250X200
0R040-8Y0B-250X199</v>
      </c>
      <c r="L53" s="5" t="str">
        <f>IFERROR(VLOOKUP($D53,[1]受注ﾌｧｲﾙ!$A$3:$BZ$1314,9,FALSE),"-")</f>
        <v>HA</v>
      </c>
      <c r="M53" s="5" t="str">
        <f>IFERROR(VLOOKUP($D53,[1]受注ﾌｧｲﾙ!$A$3:$BZ$1314,10,FALSE),"-")</f>
        <v>GA1</v>
      </c>
      <c r="N53" s="5" t="str">
        <f>IFERROR(VLOOKUP($D53,[1]受注ﾌｧｲﾙ!$A$3:$BZ$1314,11,FALSE),"-")</f>
        <v>C</v>
      </c>
      <c r="O53" s="15" t="str">
        <f>IFERROR(VLOOKUP($D53,[1]受注ﾌｧｲﾙ!$A$3:$BZ$1314,13,FALSE),"-")</f>
        <v>4200
597</v>
      </c>
      <c r="P53" s="5">
        <f>IFERROR(VLOOKUP($D53,[1]受注ﾌｧｲﾙ!$A$3:$BZ$1314,15,FALSE),"-")</f>
        <v>0</v>
      </c>
      <c r="Q53" s="40">
        <f>IFERROR((VLOOKUP($D53,[1]受注ﾌｧｲﾙ!$A$3:$BZ$1314,16,FALSE)*J53),"-")</f>
        <v>800</v>
      </c>
      <c r="R53" s="557" t="str">
        <f>IFERROR(VLOOKUP(D53,#REF!,107,FALSE),"-")</f>
        <v>-</v>
      </c>
      <c r="S53" s="5" t="str">
        <f>IFERROR(VLOOKUP($D53,[1]受注ﾌｧｲﾙ!$A$3:$BZ$1314,26,FALSE),"-")</f>
        <v>SEC,ｽﾘｯﾄ</v>
      </c>
      <c r="T53" s="86" t="str">
        <f>IFERROR(VLOOKUP($D53,[1]受注ﾌｧｲﾙ!$A$3:$BZ$1314,23,FALSE),"-")</f>
        <v>滋賀</v>
      </c>
      <c r="U53" s="4"/>
      <c r="V53" s="5">
        <f>IFERROR(MONTH(Y53)," ")</f>
        <v>4</v>
      </c>
      <c r="W53" s="4">
        <f>IFERROR(VLOOKUP($D53,[1]受注ﾌｧｲﾙ!$A$3:$BZ$1314,25,FALSE),"-")</f>
        <v>46120</v>
      </c>
      <c r="X53" s="4">
        <f>IFERROR(VLOOKUP($D53,[1]受注ﾌｧｲﾙ!$A$3:$BZ$1314,32,FALSE),"-")</f>
        <v>46132</v>
      </c>
      <c r="Y53" s="4">
        <f>IFERROR(VLOOKUP($D53,[1]受注ﾌｧｲﾙ!$A$3:$BZ$1314,33,FALSE),"-")</f>
        <v>46132</v>
      </c>
      <c r="Z53" s="4">
        <f t="shared" si="1"/>
        <v>46121</v>
      </c>
      <c r="AA53" s="57" t="str">
        <f>IFERROR(VLOOKUP(D53,#REF!,2,FALSE),"-")</f>
        <v>-</v>
      </c>
      <c r="AB53" s="58">
        <f>SUM(AT53:LK53)</f>
        <v>800</v>
      </c>
      <c r="AC53" s="821">
        <f>SUM(AT53:LK53)</f>
        <v>800</v>
      </c>
      <c r="AD53" s="410" t="str">
        <f>IFERROR(VLOOKUP($D53,[1]受注ﾌｧｲﾙ!$A$3:$BZ$1314,27,FALSE),"-")&amp;"　"&amp;IFERROR(VLOOKUP($D53,[1]受注ﾌｧｲﾙ!$A$3:$BZ$1314,28,FALSE),"-")&amp;"　"&amp;IFERROR(VLOOKUP($D53,[1]受注ﾌｧｲﾙ!$A$3:$BZ$1314,29,FALSE),"-")</f>
        <v>　　</v>
      </c>
      <c r="AE53" s="3"/>
      <c r="AF53" s="31" t="str">
        <f>IFERROR(VLOOKUP($D53,[2]加工日報SEC!$A$5:$DZ$1089,94,FALSE),"-")</f>
        <v>完</v>
      </c>
      <c r="AG53" s="38" t="str">
        <f>IFERROR(VLOOKUP($D53,[1]受注ﾌｧｲﾙ!$A$3:$BZ$1314,2,FALSE),"-")</f>
        <v>通常入力</v>
      </c>
      <c r="AH53" s="38" t="str">
        <f>IFERROR(VLOOKUP($D53,[1]受注ﾌｧｲﾙ!$A$3:$BZ$1314,3,FALSE),"-")</f>
        <v>後加工</v>
      </c>
      <c r="AI53" s="43" t="str">
        <f>IFERROR(VLOOKUP($D53,[1]受注ﾌｧｲﾙ!$A$3:$BZ$1314,31,FALSE),"-")</f>
        <v>屋根</v>
      </c>
      <c r="AJ53" s="43" t="str">
        <f>IFERROR(VLOOKUP($D53,[1]受注ﾌｧｲﾙ!$A$3:$BZ$1314,12,FALSE),"-")</f>
        <v xml:space="preserve"> </v>
      </c>
      <c r="AK53" s="228" t="str">
        <f>IFERROR(VLOOKUP($D53,[1]受注ﾌｧｲﾙ!$A$3:$BZ$1314,24,FALSE),"-")</f>
        <v>SEC</v>
      </c>
      <c r="AL53" s="3"/>
      <c r="AM53" s="3"/>
      <c r="AN53" s="3"/>
      <c r="AO53" s="3"/>
      <c r="AP53" s="3"/>
      <c r="AQ53" s="43" t="s">
        <v>522</v>
      </c>
      <c r="AR53" s="521"/>
      <c r="AS53" s="109" t="str">
        <f t="shared" si="4"/>
        <v/>
      </c>
      <c r="AT53" s="438"/>
      <c r="AU53" s="110" t="str">
        <f>IF($Y53="","",IF($Y53=AT$4,"⇒",""))</f>
        <v/>
      </c>
      <c r="AV53" s="109" t="str">
        <f>IF($W53="","",IF($W53=AW$4,"→",""))</f>
        <v/>
      </c>
      <c r="AW53" s="260"/>
      <c r="AX53" s="110" t="str">
        <f>IF($Y53="","",IF($Y53=AW$4,"⇒",""))</f>
        <v/>
      </c>
      <c r="AY53" s="109" t="str">
        <f>IF($W53="","",IF($W53=AZ$4,"→",""))</f>
        <v/>
      </c>
      <c r="AZ53" s="260"/>
      <c r="BA53" s="110" t="str">
        <f>IF($Y53="","",IF($Y53=AZ$4,"⇒",""))</f>
        <v/>
      </c>
      <c r="BB53" s="109" t="str">
        <f>IF($W53="","",IF($W53=BC$4,"→",""))</f>
        <v/>
      </c>
      <c r="BC53" s="438"/>
      <c r="BD53" s="110" t="str">
        <f>IF($Y53="","",IF($Y53=BC$4,"⇒",""))</f>
        <v/>
      </c>
      <c r="BE53" s="109" t="str">
        <f>IF($W53="","",IF($W53=BF$4,"→",""))</f>
        <v/>
      </c>
      <c r="BF53" s="438"/>
      <c r="BG53" s="110" t="str">
        <f>IF($Y53="","",IF($Y53=BF$4,"⇒",""))</f>
        <v/>
      </c>
      <c r="BH53" s="109" t="str">
        <f>IF($W53="","",IF($W53=BI$4,"→",""))</f>
        <v/>
      </c>
      <c r="BI53" s="439"/>
      <c r="BJ53" s="110" t="str">
        <f>IF($Y53="","",IF($Y53=BI$4,"⇒",""))</f>
        <v/>
      </c>
      <c r="BK53" s="109" t="str">
        <f>IF($W53="","",IF($W53=BL$4,"→",""))</f>
        <v/>
      </c>
      <c r="BL53" s="108"/>
      <c r="BM53" s="110" t="str">
        <f>IF($Y53="","",IF($Y53=BL$4,"⇒",""))</f>
        <v/>
      </c>
      <c r="BN53" s="109" t="str">
        <f>IF($W53="","",IF($W53=BO$4,"→",""))</f>
        <v/>
      </c>
      <c r="BO53" s="108"/>
      <c r="BP53" s="110" t="str">
        <f>IF($Y53="","",IF($Y53=BO$4,"⇒",""))</f>
        <v/>
      </c>
      <c r="BQ53" s="109" t="str">
        <f>IF($W53="","",IF($W53=BR$4,"→",""))</f>
        <v/>
      </c>
      <c r="BR53" s="108"/>
      <c r="BS53" s="110" t="str">
        <f>IF($Y53="","",IF($Y53=BR$4,"⇒",""))</f>
        <v/>
      </c>
      <c r="BT53" s="109" t="str">
        <f>IF($W53="","",IF($W53=BU$4,"→",""))</f>
        <v/>
      </c>
      <c r="BU53" s="108"/>
      <c r="BV53" s="110" t="str">
        <f>IF($Y53="","",IF($Y53=BU$4,"⇒",""))</f>
        <v/>
      </c>
      <c r="BW53" s="109" t="str">
        <f>IF($W53="","",IF($W53=BX$4,"→",""))</f>
        <v/>
      </c>
      <c r="BX53" s="438"/>
      <c r="BY53" s="110" t="str">
        <f>IF($Y53="","",IF($Y53=BX$4,"⇒",""))</f>
        <v/>
      </c>
      <c r="BZ53" s="109" t="str">
        <f>IF($W53="","",IF($W53=CA$4,"→",""))</f>
        <v/>
      </c>
      <c r="CA53" s="108"/>
      <c r="CB53" s="110" t="str">
        <f>IF($Y53="","",IF($Y53=CA$4,"⇒",""))</f>
        <v/>
      </c>
      <c r="CC53" s="109" t="str">
        <f>IF($W53="","",IF($W53=CD$4,"→",""))</f>
        <v/>
      </c>
      <c r="CD53" s="108"/>
      <c r="CE53" s="110" t="str">
        <f>IF($Y53="","",IF($Y53=CD$4,"⇒",""))</f>
        <v/>
      </c>
      <c r="CF53" s="109" t="str">
        <f>IF($W53="","",IF($W53=CG$4,"→",""))</f>
        <v/>
      </c>
      <c r="CG53" s="108"/>
      <c r="CH53" s="110" t="str">
        <f>IF($Y53="","",IF($Y53=CG$4,"⇒",""))</f>
        <v/>
      </c>
      <c r="CI53" s="109" t="str">
        <f>IF($W53="","",IF($W53=CJ$4,"→",""))</f>
        <v/>
      </c>
      <c r="CJ53" s="108"/>
      <c r="CK53" s="110" t="str">
        <f>IF($Y53="","",IF($Y53=CJ$4,"⇒",""))</f>
        <v/>
      </c>
      <c r="CL53" s="109" t="str">
        <f>IF($W53="","",IF($W53=CM$4,"→",""))</f>
        <v/>
      </c>
      <c r="CM53" s="108"/>
      <c r="CN53" s="110" t="str">
        <f>IF($Y53="","",IF($Y53=CM$4,"⇒",""))</f>
        <v/>
      </c>
      <c r="CO53" s="109" t="str">
        <f>IF($W53="","",IF($W53=CP$4,"→",""))</f>
        <v/>
      </c>
      <c r="CP53" s="108"/>
      <c r="CQ53" s="110" t="str">
        <f>IF($Y53="","",IF($Y53=CP$4,"⇒",""))</f>
        <v/>
      </c>
      <c r="CR53" s="109" t="str">
        <f>IF($W53="","",IF($W53=CS$4,"→",""))</f>
        <v/>
      </c>
      <c r="CS53" s="108"/>
      <c r="CT53" s="110" t="str">
        <f>IF($Y53="","",IF($Y53=CS$4,"⇒",""))</f>
        <v/>
      </c>
      <c r="CU53" s="109" t="str">
        <f>IF($W53="","",IF($W53=CV$4,"→",""))</f>
        <v/>
      </c>
      <c r="CV53" s="108"/>
      <c r="CW53" s="110" t="str">
        <f>IF($Y53="","",IF($Y53=CV$4,"⇒",""))</f>
        <v/>
      </c>
      <c r="CX53" s="109" t="str">
        <f>IF($W53="","",IF($W53=CY$4,"→",""))</f>
        <v/>
      </c>
      <c r="CY53" s="108"/>
      <c r="CZ53" s="110" t="str">
        <f>IF($Y53="","",IF($Y53=CY$4,"⇒",""))</f>
        <v/>
      </c>
      <c r="DA53" s="109" t="str">
        <f>IF($W53="","",IF($W53=DB$4,"→",""))</f>
        <v/>
      </c>
      <c r="DB53" s="108"/>
      <c r="DC53" s="110" t="str">
        <f>IF($Y53="","",IF($Y53=DB$4,"⇒",""))</f>
        <v/>
      </c>
      <c r="DD53" s="109" t="str">
        <f>IF($W53="","",IF($W53=DE$4,"→",""))</f>
        <v/>
      </c>
      <c r="DE53" s="108"/>
      <c r="DF53" s="110" t="str">
        <f>IF($Y53="","",IF($Y53=DE$4,"⇒",""))</f>
        <v/>
      </c>
      <c r="DG53" s="109" t="str">
        <f>IF($W53="","",IF($W53=DH$4,"→",""))</f>
        <v/>
      </c>
      <c r="DH53" s="108"/>
      <c r="DI53" s="110" t="str">
        <f>IF($Y53="","",IF($Y53=DH$4,"⇒",""))</f>
        <v/>
      </c>
      <c r="DJ53" s="109" t="str">
        <f>IF($W53="","",IF($W53=DK$4,"→",""))</f>
        <v/>
      </c>
      <c r="DK53" s="108"/>
      <c r="DL53" s="110" t="str">
        <f>IF($Y53="","",IF($Y53=DK$4,"⇒",""))</f>
        <v/>
      </c>
      <c r="DM53" s="109" t="str">
        <f>IF($W53="","",IF($W53=DN$4,"→",""))</f>
        <v/>
      </c>
      <c r="DN53" s="108"/>
      <c r="DO53" s="110" t="str">
        <f>IF($Y53="","",IF($Y53=DN$4,"⇒",""))</f>
        <v/>
      </c>
      <c r="DP53" s="109" t="str">
        <f>IF($W53="","",IF($W53=DQ$4,"→",""))</f>
        <v/>
      </c>
      <c r="DQ53" s="108"/>
      <c r="DR53" s="110" t="str">
        <f>IF($Y53="","",IF($Y53=DQ$4,"⇒",""))</f>
        <v/>
      </c>
      <c r="DS53" s="109" t="str">
        <f>IF($W53="","",IF($W53=DT$4,"→",""))</f>
        <v/>
      </c>
      <c r="DT53" s="108"/>
      <c r="DU53" s="110" t="str">
        <f>IF($Y53="","",IF($Y53=DT$4,"⇒",""))</f>
        <v/>
      </c>
      <c r="DV53" s="109" t="str">
        <f>IF($W53="","",IF($W53=DW$4,"→",""))</f>
        <v/>
      </c>
      <c r="DW53" s="108"/>
      <c r="DX53" s="110" t="str">
        <f>IF($Y53="","",IF($Y53=DW$4,"⇒",""))</f>
        <v/>
      </c>
      <c r="DY53" s="109" t="str">
        <f>IF($W53="","",IF($W53=DZ$4,"→",""))</f>
        <v/>
      </c>
      <c r="DZ53" s="108"/>
      <c r="EA53" s="110" t="str">
        <f>IF($Y53="","",IF($Y53=DZ$4,"⇒",""))</f>
        <v/>
      </c>
      <c r="EB53" s="109" t="str">
        <f>IF($W53="","",IF($W53=EC$4,"→",""))</f>
        <v/>
      </c>
      <c r="EC53" s="108"/>
      <c r="ED53" s="110" t="str">
        <f>IF($Y53="","",IF($Y53=EC$4,"⇒",""))</f>
        <v/>
      </c>
      <c r="EE53" s="109" t="str">
        <f>IF($W53="","",IF($W53=EF$4,"→",""))</f>
        <v/>
      </c>
      <c r="EF53" s="108"/>
      <c r="EG53" s="109" t="str">
        <f t="shared" si="65"/>
        <v/>
      </c>
      <c r="EH53" s="109" t="str">
        <f t="shared" si="65"/>
        <v/>
      </c>
      <c r="EI53" s="438"/>
      <c r="EJ53" s="110" t="str">
        <f>IF($Y53="","",IF($Y53=EI$4,"⇒",""))</f>
        <v/>
      </c>
      <c r="EK53" s="109" t="str">
        <f>IF($W53="","",IF($W53=EL$4,"→",""))</f>
        <v/>
      </c>
      <c r="EL53" s="260"/>
      <c r="EM53" s="110" t="str">
        <f>IF($Y53="","",IF($Y53=EL$4,"⇒",""))</f>
        <v/>
      </c>
      <c r="EN53" s="109" t="str">
        <f>IF($W53="","",IF($W53=EO$4,"→",""))</f>
        <v/>
      </c>
      <c r="EO53" s="260"/>
      <c r="EP53" s="110" t="str">
        <f>IF($Y53="","",IF($Y53=EO$4,"⇒",""))</f>
        <v/>
      </c>
      <c r="EQ53" s="109" t="str">
        <f>IF($W53="","",IF($W53=ER$4,"→",""))</f>
        <v/>
      </c>
      <c r="ER53" s="438"/>
      <c r="ES53" s="110" t="str">
        <f>IF($Y53="","",IF($Y53=ER$4,"⇒",""))</f>
        <v/>
      </c>
      <c r="ET53" s="109" t="str">
        <f>IF($W53="","",IF($W53=EU$4,"→",""))</f>
        <v/>
      </c>
      <c r="EU53" s="438"/>
      <c r="EV53" s="110" t="str">
        <f>IF($Y53="","",IF($Y53=EU$4,"⇒",""))</f>
        <v/>
      </c>
      <c r="EW53" s="109" t="str">
        <f>IF($W53="","",IF($W53=EX$4,"→",""))</f>
        <v/>
      </c>
      <c r="EX53" s="439"/>
      <c r="EY53" s="110" t="str">
        <f>IF($Y53="","",IF($Y53=EX$4,"⇒",""))</f>
        <v/>
      </c>
      <c r="EZ53" s="109" t="str">
        <f>IF($W53="","",IF($W53=FA$4,"→",""))</f>
        <v/>
      </c>
      <c r="FA53" s="108"/>
      <c r="FB53" s="110" t="str">
        <f>IF($Y53="","",IF($Y53=FA$4,"⇒",""))</f>
        <v/>
      </c>
      <c r="FC53" s="109" t="str">
        <f>IF($W53="","",IF($W53=FD$4,"→",""))</f>
        <v>→</v>
      </c>
      <c r="FD53" s="108"/>
      <c r="FE53" s="110" t="str">
        <f>IF($Y53="","",IF($Y53=FD$4,"⇒",""))</f>
        <v/>
      </c>
      <c r="FF53" s="109" t="str">
        <f>IF($W53="","",IF($W53=FG$4,"→",""))</f>
        <v/>
      </c>
      <c r="FG53" s="764">
        <v>800</v>
      </c>
      <c r="FH53" s="110" t="str">
        <f>IF($Y53="","",IF($Y53=FG$4,"⇒",""))</f>
        <v/>
      </c>
      <c r="FI53" s="109" t="str">
        <f>IF($W53="","",IF($W53=FJ$4,"→",""))</f>
        <v/>
      </c>
      <c r="FJ53" s="108"/>
      <c r="FK53" s="110" t="str">
        <f>IF($Y53="","",IF($Y53=FJ$4,"⇒",""))</f>
        <v/>
      </c>
      <c r="FL53" s="109" t="str">
        <f>IF($W53="","",IF($W53=FM$4,"→",""))</f>
        <v/>
      </c>
      <c r="FM53" s="438"/>
      <c r="FN53" s="110" t="str">
        <f>IF($Y53="","",IF($Y53=FM$4,"⇒",""))</f>
        <v/>
      </c>
      <c r="FO53" s="109" t="str">
        <f>IF($W53="","",IF($W53=FP$4,"→",""))</f>
        <v/>
      </c>
      <c r="FP53" s="108"/>
      <c r="FQ53" s="110" t="str">
        <f>IF($Y53="","",IF($Y53=FP$4,"⇒",""))</f>
        <v/>
      </c>
      <c r="FR53" s="109" t="str">
        <f>IF($W53="","",IF($W53=FS$4,"→",""))</f>
        <v/>
      </c>
      <c r="FS53" s="108"/>
      <c r="FT53" s="110" t="str">
        <f>IF($Y53="","",IF($Y53=FS$4,"⇒",""))</f>
        <v/>
      </c>
      <c r="FU53" s="109" t="str">
        <f>IF($W53="","",IF($W53=FV$4,"→",""))</f>
        <v/>
      </c>
      <c r="FV53" s="108"/>
      <c r="FW53" s="110" t="str">
        <f>IF($Y53="","",IF($Y53=FV$4,"⇒",""))</f>
        <v/>
      </c>
      <c r="FX53" s="109" t="str">
        <f>IF($W53="","",IF($W53=FY$4,"→",""))</f>
        <v/>
      </c>
      <c r="FY53" s="108"/>
      <c r="FZ53" s="110" t="str">
        <f>IF($Y53="","",IF($Y53=FY$4,"⇒",""))</f>
        <v/>
      </c>
      <c r="GA53" s="109" t="str">
        <f>IF($W53="","",IF($W53=GB$4,"→",""))</f>
        <v/>
      </c>
      <c r="GB53" s="108"/>
      <c r="GC53" s="110" t="str">
        <f>IF($Y53="","",IF($Y53=GB$4,"⇒",""))</f>
        <v/>
      </c>
      <c r="GD53" s="109" t="str">
        <f>IF($W53="","",IF($W53=GE$4,"→",""))</f>
        <v/>
      </c>
      <c r="GE53" s="108"/>
      <c r="GF53" s="110" t="str">
        <f>IF($Y53="","",IF($Y53=GE$4,"⇒",""))</f>
        <v/>
      </c>
      <c r="GG53" s="109" t="str">
        <f>IF($W53="","",IF($W53=GH$4,"→",""))</f>
        <v/>
      </c>
      <c r="GH53" s="108"/>
      <c r="GI53" s="110" t="str">
        <f>IF($Y53="","",IF($Y53=GH$4,"⇒",""))</f>
        <v/>
      </c>
      <c r="GJ53" s="109" t="str">
        <f>IF($W53="","",IF($W53=GK$4,"→",""))</f>
        <v/>
      </c>
      <c r="GK53" s="108"/>
      <c r="GL53" s="110" t="str">
        <f>IF($Y53="","",IF($Y53=GK$4,"⇒",""))</f>
        <v/>
      </c>
      <c r="GM53" s="109" t="str">
        <f>IF($W53="","",IF($W53=GN$4,"→",""))</f>
        <v/>
      </c>
      <c r="GN53" s="108"/>
      <c r="GO53" s="110" t="str">
        <f>IF($Y53="","",IF($Y53=GN$4,"⇒",""))</f>
        <v>⇒</v>
      </c>
      <c r="GP53" s="109" t="str">
        <f>IF($W53="","",IF($W53=GQ$4,"→",""))</f>
        <v/>
      </c>
      <c r="GQ53" s="108"/>
      <c r="GR53" s="110" t="str">
        <f>IF($Y53="","",IF($Y53=GQ$4,"⇒",""))</f>
        <v/>
      </c>
      <c r="GS53" s="109" t="str">
        <f>IF($W53="","",IF($W53=GT$4,"→",""))</f>
        <v/>
      </c>
      <c r="GT53" s="108"/>
      <c r="GU53" s="110" t="str">
        <f>IF($Y53="","",IF($Y53=GT$4,"⇒",""))</f>
        <v/>
      </c>
      <c r="GV53" s="109" t="str">
        <f>IF($W53="","",IF($W53=GW$4,"→",""))</f>
        <v/>
      </c>
      <c r="GW53" s="108"/>
      <c r="GX53" s="110" t="str">
        <f>IF($Y53="","",IF($Y53=GW$4,"⇒",""))</f>
        <v/>
      </c>
      <c r="GY53" s="109" t="str">
        <f>IF($W53="","",IF($W53=GZ$4,"→",""))</f>
        <v/>
      </c>
      <c r="GZ53" s="108"/>
      <c r="HA53" s="110" t="str">
        <f>IF($Y53="","",IF($Y53=GZ$4,"⇒",""))</f>
        <v/>
      </c>
      <c r="HB53" s="109" t="str">
        <f>IF($W53="","",IF($W53=HC$4,"→",""))</f>
        <v/>
      </c>
      <c r="HC53" s="108"/>
      <c r="HD53" s="110" t="str">
        <f>IF($Y53="","",IF($Y53=HC$4,"⇒",""))</f>
        <v/>
      </c>
      <c r="HE53" s="109" t="str">
        <f>IF($W53="","",IF($W53=HF$4,"→",""))</f>
        <v/>
      </c>
      <c r="HF53" s="108"/>
      <c r="HG53" s="110" t="str">
        <f>IF($Y53="","",IF($Y53=HF$4,"⇒",""))</f>
        <v/>
      </c>
      <c r="HH53" s="109" t="str">
        <f>IF($W53="","",IF($W53=HI$4,"→",""))</f>
        <v/>
      </c>
      <c r="HI53" s="108"/>
      <c r="HJ53" s="110" t="str">
        <f>IF($Y53="","",IF($Y53=HI$4,"⇒",""))</f>
        <v/>
      </c>
      <c r="HK53" s="109" t="str">
        <f>IF($W53="","",IF($W53=HL$4,"→",""))</f>
        <v/>
      </c>
      <c r="HL53" s="108"/>
      <c r="HM53" s="110" t="str">
        <f>IF($Y53="","",IF($Y53=HL$4,"⇒",""))</f>
        <v/>
      </c>
      <c r="HN53" s="109" t="str">
        <f>IF($W53="","",IF($W53=HO$4,"→",""))</f>
        <v/>
      </c>
      <c r="HO53" s="108"/>
      <c r="HP53" s="110" t="str">
        <f>IF($Y53="","",IF($Y53=HO$4,"⇒",""))</f>
        <v/>
      </c>
      <c r="HQ53" s="109" t="str">
        <f>IF($W53="","",IF($W53=HR$4,"→",""))</f>
        <v/>
      </c>
      <c r="HR53" s="108"/>
      <c r="HS53" s="110" t="str">
        <f>IF($Y53="","",IF($Y53=HR$4,"⇒",""))</f>
        <v/>
      </c>
      <c r="HT53" s="109" t="str">
        <f>IF($W53="","",IF($W53=HU$4,"→",""))</f>
        <v/>
      </c>
      <c r="HU53" s="108"/>
      <c r="HV53" s="109" t="str">
        <f>IF($W53="","",IF($W53=HW$4,"→",""))</f>
        <v/>
      </c>
      <c r="HW53" s="109" t="str">
        <f t="shared" si="189"/>
        <v/>
      </c>
      <c r="HX53" s="438"/>
      <c r="HY53" s="110" t="str">
        <f>IF($Y53="","",IF($Y53=HX$4,"⇒",""))</f>
        <v/>
      </c>
      <c r="HZ53" s="109" t="str">
        <f>IF($W53="","",IF($W53=IA$4,"→",""))</f>
        <v/>
      </c>
      <c r="IA53" s="260"/>
      <c r="IB53" s="110" t="str">
        <f>IF($Y53="","",IF($Y53=IA$4,"⇒",""))</f>
        <v/>
      </c>
      <c r="IC53" s="109" t="str">
        <f>IF($W53="","",IF($W53=ID$4,"→",""))</f>
        <v/>
      </c>
      <c r="ID53" s="260"/>
      <c r="IE53" s="110" t="str">
        <f>IF($Y53="","",IF($Y53=ID$4,"⇒",""))</f>
        <v/>
      </c>
      <c r="IF53" s="109" t="str">
        <f>IF($W53="","",IF($W53=IG$4,"→",""))</f>
        <v/>
      </c>
      <c r="IG53" s="438"/>
      <c r="IH53" s="110" t="str">
        <f>IF($Y53="","",IF($Y53=IG$4,"⇒",""))</f>
        <v/>
      </c>
      <c r="II53" s="109" t="str">
        <f>IF($W53="","",IF($W53=IJ$4,"→",""))</f>
        <v/>
      </c>
      <c r="IJ53" s="438"/>
      <c r="IK53" s="110" t="str">
        <f>IF($Y53="","",IF($Y53=IJ$4,"⇒",""))</f>
        <v/>
      </c>
      <c r="IL53" s="109" t="str">
        <f>IF($W53="","",IF($W53=IM$4,"→",""))</f>
        <v/>
      </c>
      <c r="IM53" s="439"/>
      <c r="IN53" s="110" t="str">
        <f>IF($Y53="","",IF($Y53=IM$4,"⇒",""))</f>
        <v/>
      </c>
      <c r="IO53" s="109" t="str">
        <f>IF($W53="","",IF($W53=IP$4,"→",""))</f>
        <v/>
      </c>
      <c r="IP53" s="108"/>
      <c r="IQ53" s="110" t="str">
        <f>IF($Y53="","",IF($Y53=IP$4,"⇒",""))</f>
        <v/>
      </c>
      <c r="IR53" s="109" t="str">
        <f>IF($W53="","",IF($W53=IS$4,"→",""))</f>
        <v/>
      </c>
      <c r="IS53" s="108"/>
      <c r="IT53" s="110" t="str">
        <f>IF($Y53="","",IF($Y53=IS$4,"⇒",""))</f>
        <v/>
      </c>
      <c r="IU53" s="109" t="str">
        <f>IF($W53="","",IF($W53=IV$4,"→",""))</f>
        <v/>
      </c>
      <c r="IV53" s="108"/>
      <c r="IW53" s="110" t="str">
        <f>IF($Y53="","",IF($Y53=IV$4,"⇒",""))</f>
        <v/>
      </c>
      <c r="IX53" s="109" t="str">
        <f>IF($W53="","",IF($W53=IY$4,"→",""))</f>
        <v/>
      </c>
      <c r="IY53" s="108"/>
      <c r="IZ53" s="110" t="str">
        <f>IF($Y53="","",IF($Y53=IY$4,"⇒",""))</f>
        <v/>
      </c>
      <c r="JA53" s="109" t="str">
        <f>IF($W53="","",IF($W53=JB$4,"→",""))</f>
        <v/>
      </c>
      <c r="JB53" s="438"/>
      <c r="JC53" s="110" t="str">
        <f>IF($Y53="","",IF($Y53=JB$4,"⇒",""))</f>
        <v/>
      </c>
      <c r="JD53" s="109" t="str">
        <f>IF($W53="","",IF($W53=JE$4,"→",""))</f>
        <v/>
      </c>
      <c r="JE53" s="108"/>
      <c r="JF53" s="110" t="str">
        <f>IF($Y53="","",IF($Y53=JE$4,"⇒",""))</f>
        <v/>
      </c>
      <c r="JG53" s="109" t="str">
        <f>IF($W53="","",IF($W53=JH$4,"→",""))</f>
        <v/>
      </c>
      <c r="JH53" s="108"/>
      <c r="JI53" s="110" t="str">
        <f>IF($Y53="","",IF($Y53=JH$4,"⇒",""))</f>
        <v/>
      </c>
      <c r="JJ53" s="109" t="str">
        <f>IF($W53="","",IF($W53=JK$4,"→",""))</f>
        <v/>
      </c>
      <c r="JK53" s="108"/>
      <c r="JL53" s="110" t="str">
        <f>IF($Y53="","",IF($Y53=JK$4,"⇒",""))</f>
        <v/>
      </c>
      <c r="JM53" s="109" t="str">
        <f>IF($W53="","",IF($W53=JN$4,"→",""))</f>
        <v/>
      </c>
      <c r="JN53" s="108"/>
      <c r="JO53" s="110" t="str">
        <f>IF($Y53="","",IF($Y53=JN$4,"⇒",""))</f>
        <v/>
      </c>
      <c r="JP53" s="109" t="str">
        <f>IF($W53="","",IF($W53=JQ$4,"→",""))</f>
        <v/>
      </c>
      <c r="JQ53" s="108"/>
      <c r="JR53" s="110" t="str">
        <f>IF($Y53="","",IF($Y53=JQ$4,"⇒",""))</f>
        <v/>
      </c>
      <c r="JS53" s="109" t="str">
        <f>IF($W53="","",IF($W53=JT$4,"→",""))</f>
        <v/>
      </c>
      <c r="JT53" s="108"/>
      <c r="JU53" s="110" t="str">
        <f>IF($Y53="","",IF($Y53=JT$4,"⇒",""))</f>
        <v/>
      </c>
      <c r="JV53" s="109" t="str">
        <f>IF($W53="","",IF($W53=JW$4,"→",""))</f>
        <v/>
      </c>
      <c r="JW53" s="108"/>
      <c r="JX53" s="110" t="str">
        <f>IF($Y53="","",IF($Y53=JW$4,"⇒",""))</f>
        <v/>
      </c>
      <c r="JY53" s="109" t="str">
        <f>IF($W53="","",IF($W53=JZ$4,"→",""))</f>
        <v/>
      </c>
      <c r="JZ53" s="108"/>
      <c r="KA53" s="110" t="str">
        <f>IF($Y53="","",IF($Y53=JZ$4,"⇒",""))</f>
        <v/>
      </c>
      <c r="KB53" s="109" t="str">
        <f>IF($W53="","",IF($W53=KC$4,"→",""))</f>
        <v/>
      </c>
      <c r="KC53" s="108"/>
      <c r="KD53" s="110" t="str">
        <f>IF($Y53="","",IF($Y53=KC$4,"⇒",""))</f>
        <v/>
      </c>
      <c r="KE53" s="109" t="str">
        <f>IF($W53="","",IF($W53=KF$4,"→",""))</f>
        <v/>
      </c>
      <c r="KF53" s="108"/>
      <c r="KG53" s="110" t="str">
        <f>IF($Y53="","",IF($Y53=KF$4,"⇒",""))</f>
        <v/>
      </c>
      <c r="KH53" s="109" t="str">
        <f>IF($W53="","",IF($W53=KI$4,"→",""))</f>
        <v/>
      </c>
      <c r="KI53" s="108"/>
      <c r="KJ53" s="110" t="str">
        <f>IF($Y53="","",IF($Y53=KI$4,"⇒",""))</f>
        <v/>
      </c>
      <c r="KK53" s="109" t="str">
        <f>IF($W53="","",IF($W53=KL$4,"→",""))</f>
        <v/>
      </c>
      <c r="KL53" s="108"/>
      <c r="KM53" s="110" t="str">
        <f>IF($Y53="","",IF($Y53=KL$4,"⇒",""))</f>
        <v/>
      </c>
      <c r="KN53" s="109" t="str">
        <f>IF($W53="","",IF($W53=KO$4,"→",""))</f>
        <v/>
      </c>
      <c r="KO53" s="108"/>
      <c r="KP53" s="110" t="str">
        <f>IF($Y53="","",IF($Y53=KO$4,"⇒",""))</f>
        <v/>
      </c>
      <c r="KQ53" s="109" t="str">
        <f>IF($W53="","",IF($W53=KR$4,"→",""))</f>
        <v/>
      </c>
      <c r="KR53" s="108"/>
      <c r="KS53" s="110" t="str">
        <f>IF($Y53="","",IF($Y53=KR$4,"⇒",""))</f>
        <v/>
      </c>
      <c r="KT53" s="109" t="str">
        <f>IF($W53="","",IF($W53=KU$4,"→",""))</f>
        <v/>
      </c>
      <c r="KU53" s="108"/>
      <c r="KV53" s="110" t="str">
        <f>IF($Y53="","",IF($Y53=KU$4,"⇒",""))</f>
        <v/>
      </c>
      <c r="KW53" s="109" t="str">
        <f>IF($W53="","",IF($W53=KX$4,"→",""))</f>
        <v/>
      </c>
      <c r="KX53" s="108"/>
      <c r="KY53" s="110" t="str">
        <f>IF($Y53="","",IF($Y53=KX$4,"⇒",""))</f>
        <v/>
      </c>
      <c r="KZ53" s="109" t="str">
        <f>IF($W53="","",IF($W53=LA$4,"→",""))</f>
        <v/>
      </c>
      <c r="LA53" s="108"/>
      <c r="LB53" s="110" t="str">
        <f>IF($Y53="","",IF($Y53=LA$4,"⇒",""))</f>
        <v/>
      </c>
      <c r="LC53" s="109" t="str">
        <f>IF($W53="","",IF($W53=LD$4,"→",""))</f>
        <v/>
      </c>
      <c r="LD53" s="108"/>
      <c r="LE53" s="110" t="str">
        <f>IF($Y53="","",IF($Y53=LD$4,"⇒",""))</f>
        <v/>
      </c>
      <c r="LF53" s="109" t="str">
        <f>IF($W53="","",IF($W53=LG$4,"→",""))</f>
        <v/>
      </c>
      <c r="LG53" s="108"/>
      <c r="LH53" s="110" t="str">
        <f>IF($Y53="","",IF($Y53=LG$4,"⇒",""))</f>
        <v/>
      </c>
      <c r="LI53" s="109" t="str">
        <f>IF($W53="","",IF($W53=LJ$4,"→",""))</f>
        <v/>
      </c>
      <c r="LJ53" s="108"/>
      <c r="LK53" s="109" t="str">
        <f>IF($W53="","",IF($W53=LL$4,"→",""))</f>
        <v/>
      </c>
    </row>
    <row r="54" spans="1:323" s="886" customFormat="1" ht="21.65" customHeight="1" x14ac:dyDescent="0.2">
      <c r="A54" s="870"/>
      <c r="B54" s="871">
        <f>IFERROR(VLOOKUP($D54,[1]受注ﾌｧｲﾙ!$A$3:$BZ$1314,5,FALSE),"-")</f>
        <v>46114.445509259262</v>
      </c>
      <c r="C54" s="525">
        <f>IFERROR(VLOOKUP($D54,[1]受注ﾌｧｲﾙ!$A$3:$BZ$1314,6,FALSE),"-")</f>
        <v>0</v>
      </c>
      <c r="D54" s="872" t="s">
        <v>971</v>
      </c>
      <c r="E54" s="522">
        <f>IFERROR(VLOOKUP($D54,[1]受注ﾌｧｲﾙ!$A$3:$BZ$1314,17,FALSE),"-")</f>
        <v>6710</v>
      </c>
      <c r="F54" s="523" t="str">
        <f>IFERROR(VLOOKUP($D54,[1]受注ﾌｧｲﾙ!$A$3:$BZ$1314,18,FALSE),"-")</f>
        <v>50080-AY0B- 680X200</v>
      </c>
      <c r="G54" s="523" t="str">
        <f>IFERROR(VLOOKUP($D54,[1]受注ﾌｧｲﾙ!$A$3:$BZ$1314,19,FALSE),"-")</f>
        <v>FA</v>
      </c>
      <c r="H54" s="523" t="str">
        <f>IFERROR(VLOOKUP($D54,[1]受注ﾌｧｲﾙ!$A$3:$BZ$1314,20,FALSE),"-")</f>
        <v>BG1</v>
      </c>
      <c r="I54" s="523" t="str">
        <f>IFERROR(VLOOKUP($D54,[1]受注ﾌｧｲﾙ!$A$3:$BZ$1314,21,FALSE),"-")</f>
        <v>C</v>
      </c>
      <c r="J54" s="873">
        <f>IFERROR(VLOOKUP($D54,[1]受注ﾌｧｲﾙ!$A$3:$BZ$1314,22,FALSE),"-")</f>
        <v>0</v>
      </c>
      <c r="K54" s="523" t="str">
        <f>IFERROR(VLOOKUP($D54,[1]受注ﾌｧｲﾙ!$A$3:$BZ$1314,8,FALSE),"-")</f>
        <v>0R040-8Y0B- 530X200</v>
      </c>
      <c r="L54" s="523" t="str">
        <f>IFERROR(VLOOKUP($D54,[1]受注ﾌｧｲﾙ!$A$3:$BZ$1314,9,FALSE),"-")</f>
        <v>FA</v>
      </c>
      <c r="M54" s="523" t="str">
        <f>IFERROR(VLOOKUP($D54,[1]受注ﾌｧｲﾙ!$A$3:$BZ$1314,10,FALSE),"-")</f>
        <v>BG1</v>
      </c>
      <c r="N54" s="523" t="str">
        <f>IFERROR(VLOOKUP($D54,[1]受注ﾌｧｲﾙ!$A$3:$BZ$1314,11,FALSE),"-")</f>
        <v>C</v>
      </c>
      <c r="O54" s="873">
        <f>IFERROR(VLOOKUP($D54,[1]受注ﾌｧｲﾙ!$A$3:$BZ$1314,13,FALSE),"-")</f>
        <v>0</v>
      </c>
      <c r="P54" s="523">
        <f>IFERROR(VLOOKUP($D54,[1]受注ﾌｧｲﾙ!$A$3:$BZ$1314,15,FALSE),"-")</f>
        <v>0</v>
      </c>
      <c r="Q54" s="524">
        <f>IFERROR((VLOOKUP($D54,[1]受注ﾌｧｲﾙ!$A$3:$BZ$1314,16,FALSE)*J54),"-")</f>
        <v>0</v>
      </c>
      <c r="R54" s="524" t="str">
        <f>IFERROR(VLOOKUP(D54,#REF!,107,FALSE),"-")</f>
        <v>-</v>
      </c>
      <c r="S54" s="523" t="str">
        <f>IFERROR(VLOOKUP($D54,[1]受注ﾌｧｲﾙ!$A$3:$BZ$1314,26,FALSE),"-")</f>
        <v>SEC,スリット</v>
      </c>
      <c r="T54" s="874" t="str">
        <f>IFERROR(VLOOKUP($D54,[1]受注ﾌｧｲﾙ!$A$3:$BZ$1314,23,FALSE),"-")</f>
        <v>滋賀</v>
      </c>
      <c r="U54" s="525"/>
      <c r="V54" s="523">
        <f t="shared" si="0"/>
        <v>4</v>
      </c>
      <c r="W54" s="525">
        <f>IFERROR(VLOOKUP($D54,[1]受注ﾌｧｲﾙ!$A$3:$BZ$1314,25,FALSE),"-")</f>
        <v>46126</v>
      </c>
      <c r="X54" s="525">
        <f>IFERROR(VLOOKUP($D54,[1]受注ﾌｧｲﾙ!$A$3:$BZ$1314,32,FALSE),"-")</f>
        <v>46134</v>
      </c>
      <c r="Y54" s="525">
        <f>IFERROR(VLOOKUP($D54,[1]受注ﾌｧｲﾙ!$A$3:$BZ$1314,33,FALSE),"-")</f>
        <v>46134</v>
      </c>
      <c r="Z54" s="525" t="str">
        <f t="shared" si="1"/>
        <v>-</v>
      </c>
      <c r="AA54" s="875" t="str">
        <f>IFERROR(VLOOKUP(D54,#REF!,2,FALSE),"-")</f>
        <v>-</v>
      </c>
      <c r="AB54" s="876">
        <f t="shared" si="2"/>
        <v>0</v>
      </c>
      <c r="AC54" s="877">
        <f t="shared" si="3"/>
        <v>0</v>
      </c>
      <c r="AD54" s="878" t="str">
        <f>IFERROR(VLOOKUP($D54,[1]受注ﾌｧｲﾙ!$A$3:$BZ$1314,27,FALSE),"-")&amp;"　"&amp;IFERROR(VLOOKUP($D54,[1]受注ﾌｧｲﾙ!$A$3:$BZ$1314,28,FALSE),"-")&amp;"　"&amp;IFERROR(VLOOKUP($D54,[1]受注ﾌｧｲﾙ!$A$3:$BZ$1314,29,FALSE),"-")</f>
        <v>キャンセル　　</v>
      </c>
      <c r="AE54" s="872"/>
      <c r="AF54" s="879" t="str">
        <f>IFERROR(VLOOKUP($D54,[2]加工日報SEC!$A$5:$DZ$1089,94,FALSE),"-")</f>
        <v>-</v>
      </c>
      <c r="AG54" s="880" t="str">
        <f>IFERROR(VLOOKUP($D54,[1]受注ﾌｧｲﾙ!$A$3:$BZ$1314,2,FALSE),"-")</f>
        <v>通常入力</v>
      </c>
      <c r="AH54" s="880" t="str">
        <f>IFERROR(VLOOKUP($D54,[1]受注ﾌｧｲﾙ!$A$3:$BZ$1314,3,FALSE),"-")</f>
        <v>後加工</v>
      </c>
      <c r="AI54" s="880" t="str">
        <f>IFERROR(VLOOKUP($D54,[1]受注ﾌｧｲﾙ!$A$3:$BZ$1314,31,FALSE),"-")</f>
        <v>屋根</v>
      </c>
      <c r="AJ54" s="880" t="str">
        <f>IFERROR(VLOOKUP($D54,[1]受注ﾌｧｲﾙ!$A$3:$BZ$1314,12,FALSE),"-")</f>
        <v xml:space="preserve"> </v>
      </c>
      <c r="AK54" s="523" t="str">
        <f>IFERROR(VLOOKUP($D54,[1]受注ﾌｧｲﾙ!$A$3:$BZ$1314,24,FALSE),"-")</f>
        <v>ｽﾘｯﾄ</v>
      </c>
      <c r="AL54" s="872"/>
      <c r="AM54" s="872"/>
      <c r="AN54" s="872"/>
      <c r="AO54" s="872"/>
      <c r="AP54" s="872"/>
      <c r="AQ54" s="880" t="s">
        <v>522</v>
      </c>
      <c r="AR54" s="881"/>
      <c r="AS54" s="882" t="str">
        <f t="shared" si="4"/>
        <v/>
      </c>
      <c r="AT54" s="883"/>
      <c r="AU54" s="884" t="str">
        <f t="shared" si="5"/>
        <v/>
      </c>
      <c r="AV54" s="882" t="str">
        <f t="shared" si="6"/>
        <v/>
      </c>
      <c r="AW54" s="883"/>
      <c r="AX54" s="884" t="str">
        <f t="shared" si="7"/>
        <v/>
      </c>
      <c r="AY54" s="882" t="str">
        <f t="shared" si="8"/>
        <v/>
      </c>
      <c r="AZ54" s="883"/>
      <c r="BA54" s="884" t="str">
        <f t="shared" si="9"/>
        <v/>
      </c>
      <c r="BB54" s="882" t="str">
        <f t="shared" si="10"/>
        <v/>
      </c>
      <c r="BC54" s="883"/>
      <c r="BD54" s="884" t="str">
        <f t="shared" si="11"/>
        <v/>
      </c>
      <c r="BE54" s="882" t="str">
        <f t="shared" si="12"/>
        <v/>
      </c>
      <c r="BF54" s="883"/>
      <c r="BG54" s="884" t="str">
        <f t="shared" si="13"/>
        <v/>
      </c>
      <c r="BH54" s="882" t="str">
        <f t="shared" si="14"/>
        <v/>
      </c>
      <c r="BI54" s="885"/>
      <c r="BJ54" s="884" t="str">
        <f t="shared" si="15"/>
        <v/>
      </c>
      <c r="BK54" s="882" t="str">
        <f t="shared" si="16"/>
        <v/>
      </c>
      <c r="BL54" s="885"/>
      <c r="BM54" s="884" t="str">
        <f t="shared" si="17"/>
        <v/>
      </c>
      <c r="BN54" s="882" t="str">
        <f t="shared" si="18"/>
        <v/>
      </c>
      <c r="BO54" s="885"/>
      <c r="BP54" s="884" t="str">
        <f t="shared" si="19"/>
        <v/>
      </c>
      <c r="BQ54" s="882" t="str">
        <f t="shared" si="20"/>
        <v/>
      </c>
      <c r="BR54" s="885"/>
      <c r="BS54" s="884" t="str">
        <f t="shared" si="21"/>
        <v/>
      </c>
      <c r="BT54" s="882" t="str">
        <f t="shared" si="22"/>
        <v/>
      </c>
      <c r="BU54" s="885"/>
      <c r="BV54" s="884" t="str">
        <f t="shared" si="23"/>
        <v/>
      </c>
      <c r="BW54" s="882" t="str">
        <f t="shared" si="24"/>
        <v/>
      </c>
      <c r="BX54" s="883"/>
      <c r="BY54" s="884" t="str">
        <f t="shared" si="25"/>
        <v/>
      </c>
      <c r="BZ54" s="882" t="str">
        <f t="shared" si="26"/>
        <v/>
      </c>
      <c r="CA54" s="885"/>
      <c r="CB54" s="884" t="str">
        <f t="shared" si="27"/>
        <v/>
      </c>
      <c r="CC54" s="882" t="str">
        <f t="shared" si="28"/>
        <v/>
      </c>
      <c r="CD54" s="885"/>
      <c r="CE54" s="884" t="str">
        <f t="shared" si="29"/>
        <v/>
      </c>
      <c r="CF54" s="882" t="str">
        <f t="shared" si="30"/>
        <v/>
      </c>
      <c r="CG54" s="885"/>
      <c r="CH54" s="884" t="str">
        <f t="shared" si="31"/>
        <v/>
      </c>
      <c r="CI54" s="882" t="str">
        <f t="shared" si="32"/>
        <v/>
      </c>
      <c r="CJ54" s="885"/>
      <c r="CK54" s="884" t="str">
        <f t="shared" si="33"/>
        <v/>
      </c>
      <c r="CL54" s="882" t="str">
        <f t="shared" si="34"/>
        <v/>
      </c>
      <c r="CM54" s="885"/>
      <c r="CN54" s="884" t="str">
        <f t="shared" si="35"/>
        <v/>
      </c>
      <c r="CO54" s="882" t="str">
        <f t="shared" si="36"/>
        <v/>
      </c>
      <c r="CP54" s="885"/>
      <c r="CQ54" s="884" t="str">
        <f t="shared" si="37"/>
        <v/>
      </c>
      <c r="CR54" s="882" t="str">
        <f t="shared" si="38"/>
        <v/>
      </c>
      <c r="CS54" s="885"/>
      <c r="CT54" s="884" t="str">
        <f t="shared" si="39"/>
        <v/>
      </c>
      <c r="CU54" s="882" t="str">
        <f t="shared" si="40"/>
        <v/>
      </c>
      <c r="CV54" s="885"/>
      <c r="CW54" s="884" t="str">
        <f t="shared" si="41"/>
        <v/>
      </c>
      <c r="CX54" s="882" t="str">
        <f t="shared" si="42"/>
        <v/>
      </c>
      <c r="CY54" s="885"/>
      <c r="CZ54" s="884" t="str">
        <f t="shared" si="43"/>
        <v/>
      </c>
      <c r="DA54" s="882" t="str">
        <f t="shared" si="44"/>
        <v/>
      </c>
      <c r="DB54" s="885"/>
      <c r="DC54" s="884" t="str">
        <f t="shared" si="45"/>
        <v/>
      </c>
      <c r="DD54" s="882" t="str">
        <f t="shared" si="46"/>
        <v/>
      </c>
      <c r="DE54" s="885"/>
      <c r="DF54" s="884" t="str">
        <f t="shared" si="47"/>
        <v/>
      </c>
      <c r="DG54" s="882" t="str">
        <f t="shared" si="48"/>
        <v/>
      </c>
      <c r="DH54" s="885"/>
      <c r="DI54" s="884" t="str">
        <f t="shared" si="49"/>
        <v/>
      </c>
      <c r="DJ54" s="882" t="str">
        <f t="shared" si="50"/>
        <v/>
      </c>
      <c r="DK54" s="885"/>
      <c r="DL54" s="884" t="str">
        <f t="shared" si="51"/>
        <v/>
      </c>
      <c r="DM54" s="882" t="str">
        <f t="shared" si="52"/>
        <v/>
      </c>
      <c r="DN54" s="885"/>
      <c r="DO54" s="884" t="str">
        <f t="shared" si="53"/>
        <v/>
      </c>
      <c r="DP54" s="882" t="str">
        <f t="shared" si="54"/>
        <v/>
      </c>
      <c r="DQ54" s="885"/>
      <c r="DR54" s="884" t="str">
        <f t="shared" si="55"/>
        <v/>
      </c>
      <c r="DS54" s="882" t="str">
        <f t="shared" si="56"/>
        <v/>
      </c>
      <c r="DT54" s="885"/>
      <c r="DU54" s="884" t="str">
        <f t="shared" si="57"/>
        <v/>
      </c>
      <c r="DV54" s="882" t="str">
        <f t="shared" si="58"/>
        <v/>
      </c>
      <c r="DW54" s="885"/>
      <c r="DX54" s="884" t="str">
        <f t="shared" si="59"/>
        <v/>
      </c>
      <c r="DY54" s="882" t="str">
        <f t="shared" si="60"/>
        <v/>
      </c>
      <c r="DZ54" s="885"/>
      <c r="EA54" s="884" t="str">
        <f t="shared" si="61"/>
        <v/>
      </c>
      <c r="EB54" s="882" t="str">
        <f t="shared" si="62"/>
        <v/>
      </c>
      <c r="EC54" s="885"/>
      <c r="ED54" s="884" t="str">
        <f t="shared" si="63"/>
        <v/>
      </c>
      <c r="EE54" s="882" t="str">
        <f t="shared" si="64"/>
        <v/>
      </c>
      <c r="EF54" s="885"/>
      <c r="EG54" s="882" t="str">
        <f t="shared" si="65"/>
        <v/>
      </c>
      <c r="EH54" s="882" t="str">
        <f t="shared" si="65"/>
        <v/>
      </c>
      <c r="EI54" s="883"/>
      <c r="EJ54" s="884" t="str">
        <f t="shared" si="66"/>
        <v/>
      </c>
      <c r="EK54" s="882" t="str">
        <f t="shared" si="67"/>
        <v/>
      </c>
      <c r="EL54" s="883"/>
      <c r="EM54" s="884" t="str">
        <f t="shared" si="68"/>
        <v/>
      </c>
      <c r="EN54" s="882" t="str">
        <f t="shared" si="69"/>
        <v/>
      </c>
      <c r="EO54" s="883"/>
      <c r="EP54" s="884" t="str">
        <f t="shared" si="70"/>
        <v/>
      </c>
      <c r="EQ54" s="882" t="str">
        <f t="shared" si="71"/>
        <v/>
      </c>
      <c r="ER54" s="883"/>
      <c r="ES54" s="884" t="str">
        <f t="shared" si="72"/>
        <v/>
      </c>
      <c r="ET54" s="882" t="str">
        <f t="shared" si="73"/>
        <v/>
      </c>
      <c r="EU54" s="883"/>
      <c r="EV54" s="884" t="str">
        <f t="shared" si="74"/>
        <v/>
      </c>
      <c r="EW54" s="882" t="str">
        <f t="shared" si="75"/>
        <v/>
      </c>
      <c r="EX54" s="885"/>
      <c r="EY54" s="884" t="str">
        <f t="shared" si="76"/>
        <v/>
      </c>
      <c r="EZ54" s="882" t="str">
        <f t="shared" si="77"/>
        <v/>
      </c>
      <c r="FA54" s="885"/>
      <c r="FB54" s="884" t="str">
        <f t="shared" si="78"/>
        <v/>
      </c>
      <c r="FC54" s="882" t="str">
        <f t="shared" si="79"/>
        <v/>
      </c>
      <c r="FD54" s="885"/>
      <c r="FE54" s="884" t="str">
        <f t="shared" si="80"/>
        <v/>
      </c>
      <c r="FF54" s="882" t="str">
        <f t="shared" si="81"/>
        <v/>
      </c>
      <c r="FG54" s="885"/>
      <c r="FH54" s="884" t="str">
        <f t="shared" si="82"/>
        <v/>
      </c>
      <c r="FI54" s="882" t="str">
        <f t="shared" si="83"/>
        <v/>
      </c>
      <c r="FJ54" s="885"/>
      <c r="FK54" s="884" t="str">
        <f t="shared" si="84"/>
        <v/>
      </c>
      <c r="FL54" s="882" t="str">
        <f t="shared" si="85"/>
        <v/>
      </c>
      <c r="FM54" s="883"/>
      <c r="FN54" s="884" t="str">
        <f t="shared" si="86"/>
        <v/>
      </c>
      <c r="FO54" s="882" t="str">
        <f t="shared" si="87"/>
        <v/>
      </c>
      <c r="FP54" s="885"/>
      <c r="FQ54" s="884" t="str">
        <f t="shared" si="88"/>
        <v/>
      </c>
      <c r="FR54" s="882" t="str">
        <f t="shared" si="89"/>
        <v/>
      </c>
      <c r="FS54" s="885"/>
      <c r="FT54" s="884" t="str">
        <f t="shared" si="90"/>
        <v/>
      </c>
      <c r="FU54" s="882" t="str">
        <f t="shared" si="91"/>
        <v>→</v>
      </c>
      <c r="FV54" s="885"/>
      <c r="FW54" s="884" t="str">
        <f t="shared" si="92"/>
        <v/>
      </c>
      <c r="FX54" s="882" t="str">
        <f t="shared" si="93"/>
        <v/>
      </c>
      <c r="FY54" s="885"/>
      <c r="FZ54" s="884" t="str">
        <f t="shared" si="94"/>
        <v/>
      </c>
      <c r="GA54" s="882" t="str">
        <f t="shared" si="95"/>
        <v/>
      </c>
      <c r="GB54" s="885"/>
      <c r="GC54" s="884" t="str">
        <f t="shared" si="96"/>
        <v/>
      </c>
      <c r="GD54" s="882" t="str">
        <f t="shared" si="97"/>
        <v/>
      </c>
      <c r="GE54" s="885"/>
      <c r="GF54" s="884" t="str">
        <f t="shared" si="98"/>
        <v/>
      </c>
      <c r="GG54" s="882" t="str">
        <f t="shared" si="99"/>
        <v/>
      </c>
      <c r="GH54" s="885"/>
      <c r="GI54" s="884" t="str">
        <f t="shared" si="100"/>
        <v/>
      </c>
      <c r="GJ54" s="882" t="str">
        <f t="shared" si="101"/>
        <v/>
      </c>
      <c r="GK54" s="885"/>
      <c r="GL54" s="884" t="str">
        <f t="shared" si="102"/>
        <v/>
      </c>
      <c r="GM54" s="882" t="str">
        <f t="shared" si="103"/>
        <v/>
      </c>
      <c r="GN54" s="885"/>
      <c r="GO54" s="884" t="str">
        <f t="shared" si="104"/>
        <v/>
      </c>
      <c r="GP54" s="882" t="str">
        <f t="shared" si="105"/>
        <v/>
      </c>
      <c r="GQ54" s="885">
        <v>0</v>
      </c>
      <c r="GR54" s="884" t="str">
        <f t="shared" si="106"/>
        <v/>
      </c>
      <c r="GS54" s="882" t="str">
        <f t="shared" si="107"/>
        <v/>
      </c>
      <c r="GT54" s="885"/>
      <c r="GU54" s="884" t="str">
        <f t="shared" si="108"/>
        <v>⇒</v>
      </c>
      <c r="GV54" s="882" t="str">
        <f t="shared" si="109"/>
        <v/>
      </c>
      <c r="GW54" s="885"/>
      <c r="GX54" s="884" t="str">
        <f t="shared" si="110"/>
        <v/>
      </c>
      <c r="GY54" s="882" t="str">
        <f t="shared" si="111"/>
        <v/>
      </c>
      <c r="GZ54" s="885"/>
      <c r="HA54" s="884" t="str">
        <f t="shared" si="112"/>
        <v/>
      </c>
      <c r="HB54" s="882" t="str">
        <f t="shared" si="113"/>
        <v/>
      </c>
      <c r="HC54" s="885"/>
      <c r="HD54" s="884" t="str">
        <f t="shared" si="114"/>
        <v/>
      </c>
      <c r="HE54" s="882" t="str">
        <f t="shared" si="115"/>
        <v/>
      </c>
      <c r="HF54" s="885"/>
      <c r="HG54" s="884" t="str">
        <f t="shared" si="116"/>
        <v/>
      </c>
      <c r="HH54" s="882" t="str">
        <f t="shared" si="117"/>
        <v/>
      </c>
      <c r="HI54" s="885"/>
      <c r="HJ54" s="884" t="str">
        <f t="shared" si="118"/>
        <v/>
      </c>
      <c r="HK54" s="882" t="str">
        <f t="shared" si="119"/>
        <v/>
      </c>
      <c r="HL54" s="885"/>
      <c r="HM54" s="884" t="str">
        <f t="shared" si="120"/>
        <v/>
      </c>
      <c r="HN54" s="882" t="str">
        <f t="shared" si="121"/>
        <v/>
      </c>
      <c r="HO54" s="885"/>
      <c r="HP54" s="884" t="str">
        <f t="shared" si="122"/>
        <v/>
      </c>
      <c r="HQ54" s="882" t="str">
        <f t="shared" si="123"/>
        <v/>
      </c>
      <c r="HR54" s="885"/>
      <c r="HS54" s="884" t="str">
        <f t="shared" si="124"/>
        <v/>
      </c>
      <c r="HT54" s="882" t="str">
        <f t="shared" si="125"/>
        <v/>
      </c>
      <c r="HU54" s="885"/>
      <c r="HV54" s="882" t="str">
        <f t="shared" si="126"/>
        <v/>
      </c>
      <c r="HW54" s="882" t="str">
        <f t="shared" si="189"/>
        <v/>
      </c>
      <c r="HX54" s="883"/>
      <c r="HY54" s="884" t="str">
        <f t="shared" si="128"/>
        <v/>
      </c>
      <c r="HZ54" s="882" t="str">
        <f t="shared" si="129"/>
        <v/>
      </c>
      <c r="IA54" s="883"/>
      <c r="IB54" s="884" t="str">
        <f t="shared" si="130"/>
        <v/>
      </c>
      <c r="IC54" s="882" t="str">
        <f t="shared" si="131"/>
        <v/>
      </c>
      <c r="ID54" s="883"/>
      <c r="IE54" s="884" t="str">
        <f t="shared" si="132"/>
        <v/>
      </c>
      <c r="IF54" s="882" t="str">
        <f t="shared" si="133"/>
        <v/>
      </c>
      <c r="IG54" s="883"/>
      <c r="IH54" s="884" t="str">
        <f t="shared" si="134"/>
        <v/>
      </c>
      <c r="II54" s="882" t="str">
        <f t="shared" si="135"/>
        <v/>
      </c>
      <c r="IJ54" s="883"/>
      <c r="IK54" s="884" t="str">
        <f t="shared" si="136"/>
        <v/>
      </c>
      <c r="IL54" s="882" t="str">
        <f t="shared" si="137"/>
        <v/>
      </c>
      <c r="IM54" s="885"/>
      <c r="IN54" s="884" t="str">
        <f t="shared" si="138"/>
        <v/>
      </c>
      <c r="IO54" s="882" t="str">
        <f t="shared" si="139"/>
        <v/>
      </c>
      <c r="IP54" s="885"/>
      <c r="IQ54" s="884" t="str">
        <f t="shared" si="140"/>
        <v/>
      </c>
      <c r="IR54" s="882" t="str">
        <f t="shared" si="141"/>
        <v/>
      </c>
      <c r="IS54" s="885"/>
      <c r="IT54" s="884" t="str">
        <f t="shared" si="142"/>
        <v/>
      </c>
      <c r="IU54" s="882" t="str">
        <f t="shared" si="143"/>
        <v/>
      </c>
      <c r="IV54" s="885"/>
      <c r="IW54" s="884" t="str">
        <f t="shared" si="144"/>
        <v/>
      </c>
      <c r="IX54" s="882" t="str">
        <f t="shared" si="145"/>
        <v/>
      </c>
      <c r="IY54" s="885"/>
      <c r="IZ54" s="884" t="str">
        <f t="shared" si="146"/>
        <v/>
      </c>
      <c r="JA54" s="882" t="str">
        <f t="shared" si="147"/>
        <v/>
      </c>
      <c r="JB54" s="883"/>
      <c r="JC54" s="884" t="str">
        <f t="shared" si="148"/>
        <v/>
      </c>
      <c r="JD54" s="882" t="str">
        <f t="shared" si="149"/>
        <v/>
      </c>
      <c r="JE54" s="885"/>
      <c r="JF54" s="884" t="str">
        <f t="shared" si="150"/>
        <v/>
      </c>
      <c r="JG54" s="882" t="str">
        <f t="shared" si="151"/>
        <v/>
      </c>
      <c r="JH54" s="885"/>
      <c r="JI54" s="884" t="str">
        <f t="shared" si="152"/>
        <v/>
      </c>
      <c r="JJ54" s="882" t="str">
        <f t="shared" si="153"/>
        <v/>
      </c>
      <c r="JK54" s="885"/>
      <c r="JL54" s="884" t="str">
        <f t="shared" si="154"/>
        <v/>
      </c>
      <c r="JM54" s="882" t="str">
        <f t="shared" si="155"/>
        <v/>
      </c>
      <c r="JN54" s="885"/>
      <c r="JO54" s="884" t="str">
        <f t="shared" si="156"/>
        <v/>
      </c>
      <c r="JP54" s="882" t="str">
        <f t="shared" si="157"/>
        <v/>
      </c>
      <c r="JQ54" s="885"/>
      <c r="JR54" s="884" t="str">
        <f t="shared" si="158"/>
        <v/>
      </c>
      <c r="JS54" s="882" t="str">
        <f t="shared" si="159"/>
        <v/>
      </c>
      <c r="JT54" s="885"/>
      <c r="JU54" s="884" t="str">
        <f t="shared" si="160"/>
        <v/>
      </c>
      <c r="JV54" s="882" t="str">
        <f t="shared" si="161"/>
        <v/>
      </c>
      <c r="JW54" s="885"/>
      <c r="JX54" s="884" t="str">
        <f t="shared" si="162"/>
        <v/>
      </c>
      <c r="JY54" s="882" t="str">
        <f t="shared" si="163"/>
        <v/>
      </c>
      <c r="JZ54" s="885"/>
      <c r="KA54" s="884" t="str">
        <f t="shared" si="164"/>
        <v/>
      </c>
      <c r="KB54" s="882" t="str">
        <f t="shared" si="165"/>
        <v/>
      </c>
      <c r="KC54" s="885"/>
      <c r="KD54" s="884" t="str">
        <f t="shared" si="166"/>
        <v/>
      </c>
      <c r="KE54" s="882" t="str">
        <f t="shared" si="167"/>
        <v/>
      </c>
      <c r="KF54" s="885"/>
      <c r="KG54" s="884" t="str">
        <f t="shared" si="168"/>
        <v/>
      </c>
      <c r="KH54" s="882" t="str">
        <f t="shared" si="169"/>
        <v/>
      </c>
      <c r="KI54" s="885"/>
      <c r="KJ54" s="884" t="str">
        <f t="shared" si="170"/>
        <v/>
      </c>
      <c r="KK54" s="882" t="str">
        <f t="shared" si="171"/>
        <v/>
      </c>
      <c r="KL54" s="885"/>
      <c r="KM54" s="884" t="str">
        <f t="shared" si="172"/>
        <v/>
      </c>
      <c r="KN54" s="882" t="str">
        <f t="shared" si="173"/>
        <v/>
      </c>
      <c r="KO54" s="885"/>
      <c r="KP54" s="884" t="str">
        <f t="shared" si="174"/>
        <v/>
      </c>
      <c r="KQ54" s="882" t="str">
        <f t="shared" si="175"/>
        <v/>
      </c>
      <c r="KR54" s="885"/>
      <c r="KS54" s="884" t="str">
        <f t="shared" si="176"/>
        <v/>
      </c>
      <c r="KT54" s="882" t="str">
        <f t="shared" si="177"/>
        <v/>
      </c>
      <c r="KU54" s="885"/>
      <c r="KV54" s="884" t="str">
        <f t="shared" si="178"/>
        <v/>
      </c>
      <c r="KW54" s="882" t="str">
        <f t="shared" si="179"/>
        <v/>
      </c>
      <c r="KX54" s="885"/>
      <c r="KY54" s="884" t="str">
        <f t="shared" si="180"/>
        <v/>
      </c>
      <c r="KZ54" s="882" t="str">
        <f t="shared" si="181"/>
        <v/>
      </c>
      <c r="LA54" s="885"/>
      <c r="LB54" s="884" t="str">
        <f t="shared" si="182"/>
        <v/>
      </c>
      <c r="LC54" s="882" t="str">
        <f t="shared" si="183"/>
        <v/>
      </c>
      <c r="LD54" s="885"/>
      <c r="LE54" s="884" t="str">
        <f t="shared" si="184"/>
        <v/>
      </c>
      <c r="LF54" s="882" t="str">
        <f t="shared" si="185"/>
        <v/>
      </c>
      <c r="LG54" s="885"/>
      <c r="LH54" s="884" t="str">
        <f t="shared" si="186"/>
        <v/>
      </c>
      <c r="LI54" s="882" t="str">
        <f t="shared" si="187"/>
        <v/>
      </c>
      <c r="LJ54" s="885"/>
      <c r="LK54" s="882" t="str">
        <f t="shared" si="188"/>
        <v/>
      </c>
    </row>
    <row r="55" spans="1:323" ht="21.65" customHeight="1" x14ac:dyDescent="0.2">
      <c r="A55" s="120"/>
      <c r="B55" s="150">
        <f>IFERROR(VLOOKUP($D55,[1]受注ﾌｧｲﾙ!$A$3:$BZ$1314,5,FALSE),"-")</f>
        <v>46114.446226851855</v>
      </c>
      <c r="C55" s="541">
        <f>IFERROR(VLOOKUP($D55,[1]受注ﾌｧｲﾙ!$A$3:$BZ$1314,6,FALSE),"-")</f>
        <v>0</v>
      </c>
      <c r="D55" s="3" t="s">
        <v>974</v>
      </c>
      <c r="E55" s="39">
        <f>IFERROR(VLOOKUP($D55,[1]受注ﾌｧｲﾙ!$A$3:$BZ$1314,17,FALSE),"-")</f>
        <v>6710</v>
      </c>
      <c r="F55" s="5" t="str">
        <f>IFERROR(VLOOKUP($D55,[1]受注ﾌｧｲﾙ!$A$3:$BZ$1314,18,FALSE),"-")</f>
        <v>50080-AY0B- 680X200</v>
      </c>
      <c r="G55" s="5" t="str">
        <f>IFERROR(VLOOKUP($D55,[1]受注ﾌｧｲﾙ!$A$3:$BZ$1314,19,FALSE),"-")</f>
        <v>FA</v>
      </c>
      <c r="H55" s="5" t="str">
        <f>IFERROR(VLOOKUP($D55,[1]受注ﾌｧｲﾙ!$A$3:$BZ$1314,20,FALSE),"-")</f>
        <v>BG1</v>
      </c>
      <c r="I55" s="5" t="str">
        <f>IFERROR(VLOOKUP($D55,[1]受注ﾌｧｲﾙ!$A$3:$BZ$1314,21,FALSE),"-")</f>
        <v>C</v>
      </c>
      <c r="J55" s="15">
        <f>IFERROR(VLOOKUP($D55,[1]受注ﾌｧｲﾙ!$A$3:$BZ$1314,22,FALSE),"-")</f>
        <v>3000</v>
      </c>
      <c r="K55" s="5" t="str">
        <f>IFERROR(VLOOKUP($D55,[1]受注ﾌｧｲﾙ!$A$3:$BZ$1314,8,FALSE),"-")</f>
        <v>0R040-8Y0B- 680X200</v>
      </c>
      <c r="L55" s="5" t="str">
        <f>IFERROR(VLOOKUP($D55,[1]受注ﾌｧｲﾙ!$A$3:$BZ$1314,9,FALSE),"-")</f>
        <v>FA</v>
      </c>
      <c r="M55" s="5" t="str">
        <f>IFERROR(VLOOKUP($D55,[1]受注ﾌｧｲﾙ!$A$3:$BZ$1314,10,FALSE),"-")</f>
        <v>BG1</v>
      </c>
      <c r="N55" s="5" t="str">
        <f>IFERROR(VLOOKUP($D55,[1]受注ﾌｧｲﾙ!$A$3:$BZ$1314,11,FALSE),"-")</f>
        <v>C</v>
      </c>
      <c r="O55" s="15">
        <f>IFERROR(VLOOKUP($D55,[1]受注ﾌｧｲﾙ!$A$3:$BZ$1314,13,FALSE),"-")</f>
        <v>6000</v>
      </c>
      <c r="P55" s="5">
        <f>IFERROR(VLOOKUP($D55,[1]受注ﾌｧｲﾙ!$A$3:$BZ$1314,15,FALSE),"-")</f>
        <v>0</v>
      </c>
      <c r="Q55" s="40">
        <f>IFERROR((VLOOKUP($D55,[1]受注ﾌｧｲﾙ!$A$3:$BZ$1314,16,FALSE)*J55),"-")</f>
        <v>3000</v>
      </c>
      <c r="R55" s="557" t="str">
        <f>IFERROR(VLOOKUP(D55,#REF!,107,FALSE),"-")</f>
        <v>-</v>
      </c>
      <c r="S55" s="5" t="str">
        <f>IFERROR(VLOOKUP($D55,[1]受注ﾌｧｲﾙ!$A$3:$BZ$1314,26,FALSE),"-")</f>
        <v>SEC</v>
      </c>
      <c r="T55" s="86" t="str">
        <f>IFERROR(VLOOKUP($D55,[1]受注ﾌｧｲﾙ!$A$3:$BZ$1314,23,FALSE),"-")</f>
        <v>滋賀</v>
      </c>
      <c r="U55" s="4"/>
      <c r="V55" s="5">
        <f>IFERROR(MONTH(Y55)," ")</f>
        <v>4</v>
      </c>
      <c r="W55" s="4">
        <f>IFERROR(VLOOKUP($D55,[1]受注ﾌｧｲﾙ!$A$3:$BZ$1314,25,FALSE),"-")</f>
        <v>46126</v>
      </c>
      <c r="X55" s="4">
        <f>IFERROR(VLOOKUP($D55,[1]受注ﾌｧｲﾙ!$A$3:$BZ$1314,32,FALSE),"-")</f>
        <v>46132</v>
      </c>
      <c r="Y55" s="4">
        <f>IFERROR(VLOOKUP($D55,[1]受注ﾌｧｲﾙ!$A$3:$BZ$1314,33,FALSE),"-")</f>
        <v>46132</v>
      </c>
      <c r="Z55" s="4">
        <f>IFERROR(IF(COUNT($AT55:$LJ55),INDEX($AT$4:$LJ$4,MATCH(0,INDEX(0/($AT55:$LJ55),),0)),"-"),"-")</f>
        <v>46129</v>
      </c>
      <c r="AA55" s="57" t="str">
        <f>IFERROR(VLOOKUP(D55,#REF!,2,FALSE),"-")</f>
        <v>-</v>
      </c>
      <c r="AB55" s="58">
        <f>SUM(AT55:LK55)</f>
        <v>3000</v>
      </c>
      <c r="AC55" s="821">
        <f>SUM(AT55:LK55)</f>
        <v>3000</v>
      </c>
      <c r="AD55" s="410" t="str">
        <f>IFERROR(VLOOKUP($D55,[1]受注ﾌｧｲﾙ!$A$3:$BZ$1314,27,FALSE),"-")&amp;"　"&amp;IFERROR(VLOOKUP($D55,[1]受注ﾌｧｲﾙ!$A$3:$BZ$1314,28,FALSE),"-")&amp;"　"&amp;IFERROR(VLOOKUP($D55,[1]受注ﾌｧｲﾙ!$A$3:$BZ$1314,29,FALSE),"-")</f>
        <v>　　</v>
      </c>
      <c r="AE55" s="3"/>
      <c r="AF55" s="31" t="str">
        <f>IFERROR(VLOOKUP($D55,[2]加工日報SEC!$A$5:$DZ$1089,94,FALSE),"-")</f>
        <v>完</v>
      </c>
      <c r="AG55" s="38" t="str">
        <f>IFERROR(VLOOKUP($D55,[1]受注ﾌｧｲﾙ!$A$3:$BZ$1314,2,FALSE),"-")</f>
        <v>通常入力</v>
      </c>
      <c r="AH55" s="38" t="str">
        <f>IFERROR(VLOOKUP($D55,[1]受注ﾌｧｲﾙ!$A$3:$BZ$1314,3,FALSE),"-")</f>
        <v>後加工</v>
      </c>
      <c r="AI55" s="43" t="str">
        <f>IFERROR(VLOOKUP($D55,[1]受注ﾌｧｲﾙ!$A$3:$BZ$1314,31,FALSE),"-")</f>
        <v>屋根</v>
      </c>
      <c r="AJ55" s="43" t="str">
        <f>IFERROR(VLOOKUP($D55,[1]受注ﾌｧｲﾙ!$A$3:$BZ$1314,12,FALSE),"-")</f>
        <v xml:space="preserve"> </v>
      </c>
      <c r="AK55" s="228" t="str">
        <f>IFERROR(VLOOKUP($D55,[1]受注ﾌｧｲﾙ!$A$3:$BZ$1314,24,FALSE),"-")</f>
        <v>SEC</v>
      </c>
      <c r="AL55" s="3"/>
      <c r="AM55" s="3"/>
      <c r="AN55" s="3"/>
      <c r="AO55" s="3"/>
      <c r="AP55" s="3"/>
      <c r="AQ55" s="43" t="s">
        <v>522</v>
      </c>
      <c r="AR55" s="521"/>
      <c r="AS55" s="109" t="str">
        <f t="shared" si="4"/>
        <v/>
      </c>
      <c r="AT55" s="438"/>
      <c r="AU55" s="110" t="str">
        <f>IF($Y55="","",IF($Y55=AT$4,"⇒",""))</f>
        <v/>
      </c>
      <c r="AV55" s="109" t="str">
        <f>IF($W55="","",IF($W55=AW$4,"→",""))</f>
        <v/>
      </c>
      <c r="AW55" s="260"/>
      <c r="AX55" s="110" t="str">
        <f>IF($Y55="","",IF($Y55=AW$4,"⇒",""))</f>
        <v/>
      </c>
      <c r="AY55" s="109" t="str">
        <f>IF($W55="","",IF($W55=AZ$4,"→",""))</f>
        <v/>
      </c>
      <c r="AZ55" s="260"/>
      <c r="BA55" s="110" t="str">
        <f>IF($Y55="","",IF($Y55=AZ$4,"⇒",""))</f>
        <v/>
      </c>
      <c r="BB55" s="109" t="str">
        <f>IF($W55="","",IF($W55=BC$4,"→",""))</f>
        <v/>
      </c>
      <c r="BC55" s="438"/>
      <c r="BD55" s="110" t="str">
        <f>IF($Y55="","",IF($Y55=BC$4,"⇒",""))</f>
        <v/>
      </c>
      <c r="BE55" s="109" t="str">
        <f>IF($W55="","",IF($W55=BF$4,"→",""))</f>
        <v/>
      </c>
      <c r="BF55" s="438"/>
      <c r="BG55" s="110" t="str">
        <f>IF($Y55="","",IF($Y55=BF$4,"⇒",""))</f>
        <v/>
      </c>
      <c r="BH55" s="109" t="str">
        <f>IF($W55="","",IF($W55=BI$4,"→",""))</f>
        <v/>
      </c>
      <c r="BI55" s="439"/>
      <c r="BJ55" s="110" t="str">
        <f>IF($Y55="","",IF($Y55=BI$4,"⇒",""))</f>
        <v/>
      </c>
      <c r="BK55" s="109" t="str">
        <f>IF($W55="","",IF($W55=BL$4,"→",""))</f>
        <v/>
      </c>
      <c r="BL55" s="108"/>
      <c r="BM55" s="110" t="str">
        <f>IF($Y55="","",IF($Y55=BL$4,"⇒",""))</f>
        <v/>
      </c>
      <c r="BN55" s="109" t="str">
        <f>IF($W55="","",IF($W55=BO$4,"→",""))</f>
        <v/>
      </c>
      <c r="BO55" s="108"/>
      <c r="BP55" s="110" t="str">
        <f>IF($Y55="","",IF($Y55=BO$4,"⇒",""))</f>
        <v/>
      </c>
      <c r="BQ55" s="109" t="str">
        <f>IF($W55="","",IF($W55=BR$4,"→",""))</f>
        <v/>
      </c>
      <c r="BR55" s="108"/>
      <c r="BS55" s="110" t="str">
        <f>IF($Y55="","",IF($Y55=BR$4,"⇒",""))</f>
        <v/>
      </c>
      <c r="BT55" s="109" t="str">
        <f>IF($W55="","",IF($W55=BU$4,"→",""))</f>
        <v/>
      </c>
      <c r="BU55" s="108"/>
      <c r="BV55" s="110" t="str">
        <f>IF($Y55="","",IF($Y55=BU$4,"⇒",""))</f>
        <v/>
      </c>
      <c r="BW55" s="109" t="str">
        <f>IF($W55="","",IF($W55=BX$4,"→",""))</f>
        <v/>
      </c>
      <c r="BX55" s="438"/>
      <c r="BY55" s="110" t="str">
        <f>IF($Y55="","",IF($Y55=BX$4,"⇒",""))</f>
        <v/>
      </c>
      <c r="BZ55" s="109" t="str">
        <f>IF($W55="","",IF($W55=CA$4,"→",""))</f>
        <v/>
      </c>
      <c r="CA55" s="108"/>
      <c r="CB55" s="110" t="str">
        <f>IF($Y55="","",IF($Y55=CA$4,"⇒",""))</f>
        <v/>
      </c>
      <c r="CC55" s="109" t="str">
        <f>IF($W55="","",IF($W55=CD$4,"→",""))</f>
        <v/>
      </c>
      <c r="CD55" s="108"/>
      <c r="CE55" s="110" t="str">
        <f>IF($Y55="","",IF($Y55=CD$4,"⇒",""))</f>
        <v/>
      </c>
      <c r="CF55" s="109" t="str">
        <f>IF($W55="","",IF($W55=CG$4,"→",""))</f>
        <v/>
      </c>
      <c r="CG55" s="108"/>
      <c r="CH55" s="110" t="str">
        <f>IF($Y55="","",IF($Y55=CG$4,"⇒",""))</f>
        <v/>
      </c>
      <c r="CI55" s="109" t="str">
        <f>IF($W55="","",IF($W55=CJ$4,"→",""))</f>
        <v/>
      </c>
      <c r="CJ55" s="108"/>
      <c r="CK55" s="110" t="str">
        <f>IF($Y55="","",IF($Y55=CJ$4,"⇒",""))</f>
        <v/>
      </c>
      <c r="CL55" s="109" t="str">
        <f>IF($W55="","",IF($W55=CM$4,"→",""))</f>
        <v/>
      </c>
      <c r="CM55" s="108"/>
      <c r="CN55" s="110" t="str">
        <f>IF($Y55="","",IF($Y55=CM$4,"⇒",""))</f>
        <v/>
      </c>
      <c r="CO55" s="109" t="str">
        <f>IF($W55="","",IF($W55=CP$4,"→",""))</f>
        <v/>
      </c>
      <c r="CP55" s="108"/>
      <c r="CQ55" s="110" t="str">
        <f>IF($Y55="","",IF($Y55=CP$4,"⇒",""))</f>
        <v/>
      </c>
      <c r="CR55" s="109" t="str">
        <f>IF($W55="","",IF($W55=CS$4,"→",""))</f>
        <v/>
      </c>
      <c r="CS55" s="108"/>
      <c r="CT55" s="110" t="str">
        <f>IF($Y55="","",IF($Y55=CS$4,"⇒",""))</f>
        <v/>
      </c>
      <c r="CU55" s="109" t="str">
        <f>IF($W55="","",IF($W55=CV$4,"→",""))</f>
        <v/>
      </c>
      <c r="CV55" s="108"/>
      <c r="CW55" s="110" t="str">
        <f>IF($Y55="","",IF($Y55=CV$4,"⇒",""))</f>
        <v/>
      </c>
      <c r="CX55" s="109" t="str">
        <f>IF($W55="","",IF($W55=CY$4,"→",""))</f>
        <v/>
      </c>
      <c r="CY55" s="108"/>
      <c r="CZ55" s="110" t="str">
        <f>IF($Y55="","",IF($Y55=CY$4,"⇒",""))</f>
        <v/>
      </c>
      <c r="DA55" s="109" t="str">
        <f>IF($W55="","",IF($W55=DB$4,"→",""))</f>
        <v/>
      </c>
      <c r="DB55" s="108"/>
      <c r="DC55" s="110" t="str">
        <f>IF($Y55="","",IF($Y55=DB$4,"⇒",""))</f>
        <v/>
      </c>
      <c r="DD55" s="109" t="str">
        <f>IF($W55="","",IF($W55=DE$4,"→",""))</f>
        <v/>
      </c>
      <c r="DE55" s="108"/>
      <c r="DF55" s="110" t="str">
        <f>IF($Y55="","",IF($Y55=DE$4,"⇒",""))</f>
        <v/>
      </c>
      <c r="DG55" s="109" t="str">
        <f>IF($W55="","",IF($W55=DH$4,"→",""))</f>
        <v/>
      </c>
      <c r="DH55" s="108"/>
      <c r="DI55" s="110" t="str">
        <f>IF($Y55="","",IF($Y55=DH$4,"⇒",""))</f>
        <v/>
      </c>
      <c r="DJ55" s="109" t="str">
        <f>IF($W55="","",IF($W55=DK$4,"→",""))</f>
        <v/>
      </c>
      <c r="DK55" s="108"/>
      <c r="DL55" s="110" t="str">
        <f>IF($Y55="","",IF($Y55=DK$4,"⇒",""))</f>
        <v/>
      </c>
      <c r="DM55" s="109" t="str">
        <f>IF($W55="","",IF($W55=DN$4,"→",""))</f>
        <v/>
      </c>
      <c r="DN55" s="108"/>
      <c r="DO55" s="110" t="str">
        <f>IF($Y55="","",IF($Y55=DN$4,"⇒",""))</f>
        <v/>
      </c>
      <c r="DP55" s="109" t="str">
        <f>IF($W55="","",IF($W55=DQ$4,"→",""))</f>
        <v/>
      </c>
      <c r="DQ55" s="108"/>
      <c r="DR55" s="110" t="str">
        <f>IF($Y55="","",IF($Y55=DQ$4,"⇒",""))</f>
        <v/>
      </c>
      <c r="DS55" s="109" t="str">
        <f>IF($W55="","",IF($W55=DT$4,"→",""))</f>
        <v/>
      </c>
      <c r="DT55" s="108"/>
      <c r="DU55" s="110" t="str">
        <f>IF($Y55="","",IF($Y55=DT$4,"⇒",""))</f>
        <v/>
      </c>
      <c r="DV55" s="109" t="str">
        <f>IF($W55="","",IF($W55=DW$4,"→",""))</f>
        <v/>
      </c>
      <c r="DW55" s="108"/>
      <c r="DX55" s="110" t="str">
        <f>IF($Y55="","",IF($Y55=DW$4,"⇒",""))</f>
        <v/>
      </c>
      <c r="DY55" s="109" t="str">
        <f>IF($W55="","",IF($W55=DZ$4,"→",""))</f>
        <v/>
      </c>
      <c r="DZ55" s="108"/>
      <c r="EA55" s="110" t="str">
        <f>IF($Y55="","",IF($Y55=DZ$4,"⇒",""))</f>
        <v/>
      </c>
      <c r="EB55" s="109" t="str">
        <f>IF($W55="","",IF($W55=EC$4,"→",""))</f>
        <v/>
      </c>
      <c r="EC55" s="108"/>
      <c r="ED55" s="110" t="str">
        <f>IF($Y55="","",IF($Y55=EC$4,"⇒",""))</f>
        <v/>
      </c>
      <c r="EE55" s="109" t="str">
        <f>IF($W55="","",IF($W55=EF$4,"→",""))</f>
        <v/>
      </c>
      <c r="EF55" s="108"/>
      <c r="EG55" s="109" t="str">
        <f t="shared" si="65"/>
        <v/>
      </c>
      <c r="EH55" s="109" t="str">
        <f t="shared" si="65"/>
        <v/>
      </c>
      <c r="EI55" s="438"/>
      <c r="EJ55" s="110" t="str">
        <f>IF($Y55="","",IF($Y55=EI$4,"⇒",""))</f>
        <v/>
      </c>
      <c r="EK55" s="109" t="str">
        <f>IF($W55="","",IF($W55=EL$4,"→",""))</f>
        <v/>
      </c>
      <c r="EL55" s="260"/>
      <c r="EM55" s="110" t="str">
        <f>IF($Y55="","",IF($Y55=EL$4,"⇒",""))</f>
        <v/>
      </c>
      <c r="EN55" s="109" t="str">
        <f>IF($W55="","",IF($W55=EO$4,"→",""))</f>
        <v/>
      </c>
      <c r="EO55" s="260"/>
      <c r="EP55" s="110" t="str">
        <f>IF($Y55="","",IF($Y55=EO$4,"⇒",""))</f>
        <v/>
      </c>
      <c r="EQ55" s="109" t="str">
        <f>IF($W55="","",IF($W55=ER$4,"→",""))</f>
        <v/>
      </c>
      <c r="ER55" s="438"/>
      <c r="ES55" s="110" t="str">
        <f>IF($Y55="","",IF($Y55=ER$4,"⇒",""))</f>
        <v/>
      </c>
      <c r="ET55" s="109" t="str">
        <f>IF($W55="","",IF($W55=EU$4,"→",""))</f>
        <v/>
      </c>
      <c r="EU55" s="438"/>
      <c r="EV55" s="110" t="str">
        <f>IF($Y55="","",IF($Y55=EU$4,"⇒",""))</f>
        <v/>
      </c>
      <c r="EW55" s="109" t="str">
        <f>IF($W55="","",IF($W55=EX$4,"→",""))</f>
        <v/>
      </c>
      <c r="EX55" s="439"/>
      <c r="EY55" s="110" t="str">
        <f>IF($Y55="","",IF($Y55=EX$4,"⇒",""))</f>
        <v/>
      </c>
      <c r="EZ55" s="109" t="str">
        <f>IF($W55="","",IF($W55=FA$4,"→",""))</f>
        <v/>
      </c>
      <c r="FA55" s="108"/>
      <c r="FB55" s="110" t="str">
        <f>IF($Y55="","",IF($Y55=FA$4,"⇒",""))</f>
        <v/>
      </c>
      <c r="FC55" s="109" t="str">
        <f>IF($W55="","",IF($W55=FD$4,"→",""))</f>
        <v/>
      </c>
      <c r="FD55" s="108"/>
      <c r="FE55" s="110" t="str">
        <f>IF($Y55="","",IF($Y55=FD$4,"⇒",""))</f>
        <v/>
      </c>
      <c r="FF55" s="109" t="str">
        <f>IF($W55="","",IF($W55=FG$4,"→",""))</f>
        <v/>
      </c>
      <c r="FG55" s="108"/>
      <c r="FH55" s="110" t="str">
        <f>IF($Y55="","",IF($Y55=FG$4,"⇒",""))</f>
        <v/>
      </c>
      <c r="FI55" s="109" t="str">
        <f>IF($W55="","",IF($W55=FJ$4,"→",""))</f>
        <v/>
      </c>
      <c r="FJ55" s="108"/>
      <c r="FK55" s="110" t="str">
        <f>IF($Y55="","",IF($Y55=FJ$4,"⇒",""))</f>
        <v/>
      </c>
      <c r="FL55" s="109" t="str">
        <f>IF($W55="","",IF($W55=FM$4,"→",""))</f>
        <v/>
      </c>
      <c r="FM55" s="438"/>
      <c r="FN55" s="110" t="str">
        <f>IF($Y55="","",IF($Y55=FM$4,"⇒",""))</f>
        <v/>
      </c>
      <c r="FO55" s="109" t="str">
        <f>IF($W55="","",IF($W55=FP$4,"→",""))</f>
        <v/>
      </c>
      <c r="FP55" s="108"/>
      <c r="FQ55" s="110" t="str">
        <f>IF($Y55="","",IF($Y55=FP$4,"⇒",""))</f>
        <v/>
      </c>
      <c r="FR55" s="109" t="str">
        <f>IF($W55="","",IF($W55=FS$4,"→",""))</f>
        <v/>
      </c>
      <c r="FS55" s="108"/>
      <c r="FT55" s="110" t="str">
        <f>IF($Y55="","",IF($Y55=FS$4,"⇒",""))</f>
        <v/>
      </c>
      <c r="FU55" s="109" t="str">
        <f>IF($W55="","",IF($W55=FV$4,"→",""))</f>
        <v>→</v>
      </c>
      <c r="FV55" s="108"/>
      <c r="FW55" s="110" t="str">
        <f>IF($Y55="","",IF($Y55=FV$4,"⇒",""))</f>
        <v/>
      </c>
      <c r="FX55" s="109" t="str">
        <f>IF($W55="","",IF($W55=FY$4,"→",""))</f>
        <v/>
      </c>
      <c r="FY55" s="108"/>
      <c r="FZ55" s="110" t="str">
        <f>IF($Y55="","",IF($Y55=FY$4,"⇒",""))</f>
        <v/>
      </c>
      <c r="GA55" s="109" t="str">
        <f>IF($W55="","",IF($W55=GB$4,"→",""))</f>
        <v/>
      </c>
      <c r="GB55" s="108"/>
      <c r="GC55" s="110" t="str">
        <f>IF($Y55="","",IF($Y55=GB$4,"⇒",""))</f>
        <v/>
      </c>
      <c r="GD55" s="109" t="str">
        <f>IF($W55="","",IF($W55=GE$4,"→",""))</f>
        <v/>
      </c>
      <c r="GE55" s="108">
        <v>3000</v>
      </c>
      <c r="GF55" s="110" t="str">
        <f>IF($Y55="","",IF($Y55=GE$4,"⇒",""))</f>
        <v/>
      </c>
      <c r="GG55" s="109" t="str">
        <f>IF($W55="","",IF($W55=GH$4,"→",""))</f>
        <v/>
      </c>
      <c r="GH55" s="108"/>
      <c r="GI55" s="110" t="str">
        <f>IF($Y55="","",IF($Y55=GH$4,"⇒",""))</f>
        <v/>
      </c>
      <c r="GJ55" s="109" t="str">
        <f>IF($W55="","",IF($W55=GK$4,"→",""))</f>
        <v/>
      </c>
      <c r="GK55" s="108"/>
      <c r="GL55" s="110" t="str">
        <f>IF($Y55="","",IF($Y55=GK$4,"⇒",""))</f>
        <v/>
      </c>
      <c r="GM55" s="109" t="str">
        <f>IF($W55="","",IF($W55=GN$4,"→",""))</f>
        <v/>
      </c>
      <c r="GN55" s="108"/>
      <c r="GO55" s="110" t="str">
        <f>IF($Y55="","",IF($Y55=GN$4,"⇒",""))</f>
        <v>⇒</v>
      </c>
      <c r="GP55" s="109" t="str">
        <f>IF($W55="","",IF($W55=GQ$4,"→",""))</f>
        <v/>
      </c>
      <c r="GQ55" s="108"/>
      <c r="GR55" s="110" t="str">
        <f>IF($Y55="","",IF($Y55=GQ$4,"⇒",""))</f>
        <v/>
      </c>
      <c r="GS55" s="109" t="str">
        <f>IF($W55="","",IF($W55=GT$4,"→",""))</f>
        <v/>
      </c>
      <c r="GT55" s="108"/>
      <c r="GU55" s="110" t="str">
        <f>IF($Y55="","",IF($Y55=GT$4,"⇒",""))</f>
        <v/>
      </c>
      <c r="GV55" s="109" t="str">
        <f>IF($W55="","",IF($W55=GW$4,"→",""))</f>
        <v/>
      </c>
      <c r="GW55" s="108"/>
      <c r="GX55" s="110" t="str">
        <f>IF($Y55="","",IF($Y55=GW$4,"⇒",""))</f>
        <v/>
      </c>
      <c r="GY55" s="109" t="str">
        <f>IF($W55="","",IF($W55=GZ$4,"→",""))</f>
        <v/>
      </c>
      <c r="GZ55" s="108"/>
      <c r="HA55" s="110" t="str">
        <f>IF($Y55="","",IF($Y55=GZ$4,"⇒",""))</f>
        <v/>
      </c>
      <c r="HB55" s="109" t="str">
        <f>IF($W55="","",IF($W55=HC$4,"→",""))</f>
        <v/>
      </c>
      <c r="HC55" s="108"/>
      <c r="HD55" s="110" t="str">
        <f>IF($Y55="","",IF($Y55=HC$4,"⇒",""))</f>
        <v/>
      </c>
      <c r="HE55" s="109" t="str">
        <f>IF($W55="","",IF($W55=HF$4,"→",""))</f>
        <v/>
      </c>
      <c r="HF55" s="108"/>
      <c r="HG55" s="110" t="str">
        <f>IF($Y55="","",IF($Y55=HF$4,"⇒",""))</f>
        <v/>
      </c>
      <c r="HH55" s="109" t="str">
        <f>IF($W55="","",IF($W55=HI$4,"→",""))</f>
        <v/>
      </c>
      <c r="HI55" s="108"/>
      <c r="HJ55" s="110" t="str">
        <f>IF($Y55="","",IF($Y55=HI$4,"⇒",""))</f>
        <v/>
      </c>
      <c r="HK55" s="109" t="str">
        <f>IF($W55="","",IF($W55=HL$4,"→",""))</f>
        <v/>
      </c>
      <c r="HL55" s="108"/>
      <c r="HM55" s="110" t="str">
        <f>IF($Y55="","",IF($Y55=HL$4,"⇒",""))</f>
        <v/>
      </c>
      <c r="HN55" s="109" t="str">
        <f>IF($W55="","",IF($W55=HO$4,"→",""))</f>
        <v/>
      </c>
      <c r="HO55" s="108"/>
      <c r="HP55" s="110" t="str">
        <f>IF($Y55="","",IF($Y55=HO$4,"⇒",""))</f>
        <v/>
      </c>
      <c r="HQ55" s="109" t="str">
        <f>IF($W55="","",IF($W55=HR$4,"→",""))</f>
        <v/>
      </c>
      <c r="HR55" s="108"/>
      <c r="HS55" s="110" t="str">
        <f>IF($Y55="","",IF($Y55=HR$4,"⇒",""))</f>
        <v/>
      </c>
      <c r="HT55" s="109" t="str">
        <f>IF($W55="","",IF($W55=HU$4,"→",""))</f>
        <v/>
      </c>
      <c r="HU55" s="108"/>
      <c r="HV55" s="109" t="str">
        <f>IF($W55="","",IF($W55=HW$4,"→",""))</f>
        <v/>
      </c>
      <c r="HW55" s="109" t="str">
        <f t="shared" si="189"/>
        <v/>
      </c>
      <c r="HX55" s="438"/>
      <c r="HY55" s="110" t="str">
        <f>IF($Y55="","",IF($Y55=HX$4,"⇒",""))</f>
        <v/>
      </c>
      <c r="HZ55" s="109" t="str">
        <f>IF($W55="","",IF($W55=IA$4,"→",""))</f>
        <v/>
      </c>
      <c r="IA55" s="260"/>
      <c r="IB55" s="110" t="str">
        <f>IF($Y55="","",IF($Y55=IA$4,"⇒",""))</f>
        <v/>
      </c>
      <c r="IC55" s="109" t="str">
        <f>IF($W55="","",IF($W55=ID$4,"→",""))</f>
        <v/>
      </c>
      <c r="ID55" s="260"/>
      <c r="IE55" s="110" t="str">
        <f>IF($Y55="","",IF($Y55=ID$4,"⇒",""))</f>
        <v/>
      </c>
      <c r="IF55" s="109" t="str">
        <f>IF($W55="","",IF($W55=IG$4,"→",""))</f>
        <v/>
      </c>
      <c r="IG55" s="438"/>
      <c r="IH55" s="110" t="str">
        <f>IF($Y55="","",IF($Y55=IG$4,"⇒",""))</f>
        <v/>
      </c>
      <c r="II55" s="109" t="str">
        <f>IF($W55="","",IF($W55=IJ$4,"→",""))</f>
        <v/>
      </c>
      <c r="IJ55" s="438"/>
      <c r="IK55" s="110" t="str">
        <f>IF($Y55="","",IF($Y55=IJ$4,"⇒",""))</f>
        <v/>
      </c>
      <c r="IL55" s="109" t="str">
        <f>IF($W55="","",IF($W55=IM$4,"→",""))</f>
        <v/>
      </c>
      <c r="IM55" s="439"/>
      <c r="IN55" s="110" t="str">
        <f>IF($Y55="","",IF($Y55=IM$4,"⇒",""))</f>
        <v/>
      </c>
      <c r="IO55" s="109" t="str">
        <f>IF($W55="","",IF($W55=IP$4,"→",""))</f>
        <v/>
      </c>
      <c r="IP55" s="108"/>
      <c r="IQ55" s="110" t="str">
        <f>IF($Y55="","",IF($Y55=IP$4,"⇒",""))</f>
        <v/>
      </c>
      <c r="IR55" s="109" t="str">
        <f>IF($W55="","",IF($W55=IS$4,"→",""))</f>
        <v/>
      </c>
      <c r="IS55" s="108"/>
      <c r="IT55" s="110" t="str">
        <f>IF($Y55="","",IF($Y55=IS$4,"⇒",""))</f>
        <v/>
      </c>
      <c r="IU55" s="109" t="str">
        <f>IF($W55="","",IF($W55=IV$4,"→",""))</f>
        <v/>
      </c>
      <c r="IV55" s="108"/>
      <c r="IW55" s="110" t="str">
        <f>IF($Y55="","",IF($Y55=IV$4,"⇒",""))</f>
        <v/>
      </c>
      <c r="IX55" s="109" t="str">
        <f>IF($W55="","",IF($W55=IY$4,"→",""))</f>
        <v/>
      </c>
      <c r="IY55" s="108"/>
      <c r="IZ55" s="110" t="str">
        <f>IF($Y55="","",IF($Y55=IY$4,"⇒",""))</f>
        <v/>
      </c>
      <c r="JA55" s="109" t="str">
        <f>IF($W55="","",IF($W55=JB$4,"→",""))</f>
        <v/>
      </c>
      <c r="JB55" s="438"/>
      <c r="JC55" s="110" t="str">
        <f>IF($Y55="","",IF($Y55=JB$4,"⇒",""))</f>
        <v/>
      </c>
      <c r="JD55" s="109" t="str">
        <f>IF($W55="","",IF($W55=JE$4,"→",""))</f>
        <v/>
      </c>
      <c r="JE55" s="108"/>
      <c r="JF55" s="110" t="str">
        <f>IF($Y55="","",IF($Y55=JE$4,"⇒",""))</f>
        <v/>
      </c>
      <c r="JG55" s="109" t="str">
        <f>IF($W55="","",IF($W55=JH$4,"→",""))</f>
        <v/>
      </c>
      <c r="JH55" s="108"/>
      <c r="JI55" s="110" t="str">
        <f>IF($Y55="","",IF($Y55=JH$4,"⇒",""))</f>
        <v/>
      </c>
      <c r="JJ55" s="109" t="str">
        <f>IF($W55="","",IF($W55=JK$4,"→",""))</f>
        <v/>
      </c>
      <c r="JK55" s="108"/>
      <c r="JL55" s="110" t="str">
        <f>IF($Y55="","",IF($Y55=JK$4,"⇒",""))</f>
        <v/>
      </c>
      <c r="JM55" s="109" t="str">
        <f>IF($W55="","",IF($W55=JN$4,"→",""))</f>
        <v/>
      </c>
      <c r="JN55" s="108"/>
      <c r="JO55" s="110" t="str">
        <f>IF($Y55="","",IF($Y55=JN$4,"⇒",""))</f>
        <v/>
      </c>
      <c r="JP55" s="109" t="str">
        <f>IF($W55="","",IF($W55=JQ$4,"→",""))</f>
        <v/>
      </c>
      <c r="JQ55" s="108"/>
      <c r="JR55" s="110" t="str">
        <f>IF($Y55="","",IF($Y55=JQ$4,"⇒",""))</f>
        <v/>
      </c>
      <c r="JS55" s="109" t="str">
        <f>IF($W55="","",IF($W55=JT$4,"→",""))</f>
        <v/>
      </c>
      <c r="JT55" s="108"/>
      <c r="JU55" s="110" t="str">
        <f>IF($Y55="","",IF($Y55=JT$4,"⇒",""))</f>
        <v/>
      </c>
      <c r="JV55" s="109" t="str">
        <f>IF($W55="","",IF($W55=JW$4,"→",""))</f>
        <v/>
      </c>
      <c r="JW55" s="108"/>
      <c r="JX55" s="110" t="str">
        <f>IF($Y55="","",IF($Y55=JW$4,"⇒",""))</f>
        <v/>
      </c>
      <c r="JY55" s="109" t="str">
        <f>IF($W55="","",IF($W55=JZ$4,"→",""))</f>
        <v/>
      </c>
      <c r="JZ55" s="108"/>
      <c r="KA55" s="110" t="str">
        <f>IF($Y55="","",IF($Y55=JZ$4,"⇒",""))</f>
        <v/>
      </c>
      <c r="KB55" s="109" t="str">
        <f>IF($W55="","",IF($W55=KC$4,"→",""))</f>
        <v/>
      </c>
      <c r="KC55" s="108"/>
      <c r="KD55" s="110" t="str">
        <f>IF($Y55="","",IF($Y55=KC$4,"⇒",""))</f>
        <v/>
      </c>
      <c r="KE55" s="109" t="str">
        <f>IF($W55="","",IF($W55=KF$4,"→",""))</f>
        <v/>
      </c>
      <c r="KF55" s="108"/>
      <c r="KG55" s="110" t="str">
        <f>IF($Y55="","",IF($Y55=KF$4,"⇒",""))</f>
        <v/>
      </c>
      <c r="KH55" s="109" t="str">
        <f>IF($W55="","",IF($W55=KI$4,"→",""))</f>
        <v/>
      </c>
      <c r="KI55" s="108"/>
      <c r="KJ55" s="110" t="str">
        <f>IF($Y55="","",IF($Y55=KI$4,"⇒",""))</f>
        <v/>
      </c>
      <c r="KK55" s="109" t="str">
        <f>IF($W55="","",IF($W55=KL$4,"→",""))</f>
        <v/>
      </c>
      <c r="KL55" s="108"/>
      <c r="KM55" s="110" t="str">
        <f>IF($Y55="","",IF($Y55=KL$4,"⇒",""))</f>
        <v/>
      </c>
      <c r="KN55" s="109" t="str">
        <f>IF($W55="","",IF($W55=KO$4,"→",""))</f>
        <v/>
      </c>
      <c r="KO55" s="108"/>
      <c r="KP55" s="110" t="str">
        <f>IF($Y55="","",IF($Y55=KO$4,"⇒",""))</f>
        <v/>
      </c>
      <c r="KQ55" s="109" t="str">
        <f>IF($W55="","",IF($W55=KR$4,"→",""))</f>
        <v/>
      </c>
      <c r="KR55" s="108"/>
      <c r="KS55" s="110" t="str">
        <f>IF($Y55="","",IF($Y55=KR$4,"⇒",""))</f>
        <v/>
      </c>
      <c r="KT55" s="109" t="str">
        <f>IF($W55="","",IF($W55=KU$4,"→",""))</f>
        <v/>
      </c>
      <c r="KU55" s="108"/>
      <c r="KV55" s="110" t="str">
        <f>IF($Y55="","",IF($Y55=KU$4,"⇒",""))</f>
        <v/>
      </c>
      <c r="KW55" s="109" t="str">
        <f>IF($W55="","",IF($W55=KX$4,"→",""))</f>
        <v/>
      </c>
      <c r="KX55" s="108"/>
      <c r="KY55" s="110" t="str">
        <f>IF($Y55="","",IF($Y55=KX$4,"⇒",""))</f>
        <v/>
      </c>
      <c r="KZ55" s="109" t="str">
        <f>IF($W55="","",IF($W55=LA$4,"→",""))</f>
        <v/>
      </c>
      <c r="LA55" s="108"/>
      <c r="LB55" s="110" t="str">
        <f>IF($Y55="","",IF($Y55=LA$4,"⇒",""))</f>
        <v/>
      </c>
      <c r="LC55" s="109" t="str">
        <f>IF($W55="","",IF($W55=LD$4,"→",""))</f>
        <v/>
      </c>
      <c r="LD55" s="108"/>
      <c r="LE55" s="110" t="str">
        <f>IF($Y55="","",IF($Y55=LD$4,"⇒",""))</f>
        <v/>
      </c>
      <c r="LF55" s="109" t="str">
        <f>IF($W55="","",IF($W55=LG$4,"→",""))</f>
        <v/>
      </c>
      <c r="LG55" s="108"/>
      <c r="LH55" s="110" t="str">
        <f>IF($Y55="","",IF($Y55=LG$4,"⇒",""))</f>
        <v/>
      </c>
      <c r="LI55" s="109" t="str">
        <f>IF($W55="","",IF($W55=LJ$4,"→",""))</f>
        <v/>
      </c>
      <c r="LJ55" s="108"/>
      <c r="LK55" s="109" t="str">
        <f>IF($W55="","",IF($W55=LL$4,"→",""))</f>
        <v/>
      </c>
    </row>
    <row r="56" spans="1:323" ht="21.65" customHeight="1" x14ac:dyDescent="0.2">
      <c r="A56" s="120"/>
      <c r="B56" s="150">
        <f>IFERROR(VLOOKUP($D56,[1]受注ﾌｧｲﾙ!$A$3:$BZ$1314,5,FALSE),"-")</f>
        <v>46118.488622685189</v>
      </c>
      <c r="C56" s="541">
        <f>IFERROR(VLOOKUP($D56,[1]受注ﾌｧｲﾙ!$A$3:$BZ$1314,6,FALSE),"-")</f>
        <v>0</v>
      </c>
      <c r="D56" s="3" t="s">
        <v>851</v>
      </c>
      <c r="E56" s="39" t="str">
        <f>IFERROR(VLOOKUP($D56,[1]受注ﾌｧｲﾙ!$A$3:$BZ$1314,17,FALSE),"-")</f>
        <v>7A1</v>
      </c>
      <c r="F56" s="5" t="str">
        <f>IFERROR(VLOOKUP($D56,[1]受注ﾌｧｲﾙ!$A$3:$BZ$1314,18,FALSE),"-")</f>
        <v>FEL3002BY05WDLG</v>
      </c>
      <c r="G56" s="5" t="str">
        <f>IFERROR(VLOOKUP($D56,[1]受注ﾌｧｲﾙ!$A$3:$BZ$1314,19,FALSE),"-")</f>
        <v>FA</v>
      </c>
      <c r="H56" s="5" t="str">
        <f>IFERROR(VLOOKUP($D56,[1]受注ﾌｧｲﾙ!$A$3:$BZ$1314,20,FALSE),"-")</f>
        <v xml:space="preserve">   </v>
      </c>
      <c r="I56" s="5">
        <f>IFERROR(VLOOKUP($D56,[1]受注ﾌｧｲﾙ!$A$3:$BZ$1314,21,FALSE),"-")</f>
        <v>0</v>
      </c>
      <c r="J56" s="15">
        <f>IFERROR(VLOOKUP($D56,[1]受注ﾌｧｲﾙ!$A$3:$BZ$1314,22,FALSE),"-")</f>
        <v>2000</v>
      </c>
      <c r="K56" s="5" t="str">
        <f>IFERROR(VLOOKUP($D56,[1]受注ﾌｧｲﾙ!$A$3:$BZ$1314,8,FALSE),"-")</f>
        <v>FEL3002BY05WDLG-EC</v>
      </c>
      <c r="L56" s="5" t="str">
        <f>IFERROR(VLOOKUP($D56,[1]受注ﾌｧｲﾙ!$A$3:$BZ$1314,9,FALSE),"-")</f>
        <v>FA</v>
      </c>
      <c r="M56" s="5" t="str">
        <f>IFERROR(VLOOKUP($D56,[1]受注ﾌｧｲﾙ!$A$3:$BZ$1314,10,FALSE),"-")</f>
        <v xml:space="preserve">   </v>
      </c>
      <c r="N56" s="5">
        <f>IFERROR(VLOOKUP($D56,[1]受注ﾌｧｲﾙ!$A$3:$BZ$1314,11,FALSE),"-")</f>
        <v>0</v>
      </c>
      <c r="O56" s="15">
        <f>IFERROR(VLOOKUP($D56,[1]受注ﾌｧｲﾙ!$A$3:$BZ$1314,13,FALSE),"-")</f>
        <v>2000</v>
      </c>
      <c r="P56" s="5">
        <f>IFERROR(VLOOKUP($D56,[1]受注ﾌｧｲﾙ!$A$3:$BZ$1314,15,FALSE),"-")</f>
        <v>0</v>
      </c>
      <c r="Q56" s="40">
        <f>IFERROR((VLOOKUP($D56,[1]受注ﾌｧｲﾙ!$A$3:$BZ$1314,16,FALSE)*J56),"-")</f>
        <v>2000</v>
      </c>
      <c r="R56" s="557" t="str">
        <f>IFERROR(VLOOKUP(D56,#REF!,107,FALSE),"-")</f>
        <v>-</v>
      </c>
      <c r="S56" s="5" t="str">
        <f>IFERROR(VLOOKUP($D56,[1]受注ﾌｧｲﾙ!$A$3:$BZ$1314,26,FALSE),"-")</f>
        <v>EC</v>
      </c>
      <c r="T56" s="86" t="str">
        <f>IFERROR(VLOOKUP($D56,[1]受注ﾌｧｲﾙ!$A$3:$BZ$1314,23,FALSE),"-")</f>
        <v>湖南</v>
      </c>
      <c r="U56" s="4"/>
      <c r="V56" s="5">
        <f>IFERROR(MONTH(Y56)," ")</f>
        <v>4</v>
      </c>
      <c r="W56" s="4">
        <f>IFERROR(VLOOKUP($D56,[1]受注ﾌｧｲﾙ!$A$3:$BZ$1314,25,FALSE),"-")</f>
        <v>46129</v>
      </c>
      <c r="X56" s="4">
        <f>IFERROR(VLOOKUP($D56,[1]受注ﾌｧｲﾙ!$A$3:$BZ$1314,32,FALSE),"-")</f>
        <v>46133</v>
      </c>
      <c r="Y56" s="4">
        <f>IFERROR(VLOOKUP($D56,[1]受注ﾌｧｲﾙ!$A$3:$BZ$1314,33,FALSE),"-")</f>
        <v>46133</v>
      </c>
      <c r="Z56" s="4">
        <f>IFERROR(IF(COUNT($AT56:$LJ56),INDEX($AT$4:$LJ$4,MATCH(0,INDEX(0/($AT56:$LJ56),),0)),"-"),"-")</f>
        <v>46128</v>
      </c>
      <c r="AA56" s="57" t="str">
        <f>IFERROR(VLOOKUP(D56,#REF!,2,FALSE),"-")</f>
        <v>-</v>
      </c>
      <c r="AB56" s="58">
        <f>SUM(AT56:LK56)</f>
        <v>2000</v>
      </c>
      <c r="AC56" s="821">
        <f>SUM(AT56:LK56)</f>
        <v>2000</v>
      </c>
      <c r="AD56" s="410" t="str">
        <f>IFERROR(VLOOKUP($D56,[1]受注ﾌｧｲﾙ!$A$3:$BZ$1314,27,FALSE),"-")&amp;"　"&amp;IFERROR(VLOOKUP($D56,[1]受注ﾌｧｲﾙ!$A$3:$BZ$1314,28,FALSE),"-")&amp;"　"&amp;IFERROR(VLOOKUP($D56,[1]受注ﾌｧｲﾙ!$A$3:$BZ$1314,29,FALSE),"-")</f>
        <v>ﾂﾅｷﾞﾅｼ　　</v>
      </c>
      <c r="AE56" s="3"/>
      <c r="AF56" s="31" t="str">
        <f>IFERROR(VLOOKUP($D56,[2]加工日報SEC!$A$5:$DZ$1089,94,FALSE),"-")</f>
        <v>完</v>
      </c>
      <c r="AG56" s="38" t="str">
        <f>IFERROR(VLOOKUP($D56,[1]受注ﾌｧｲﾙ!$A$3:$BZ$1314,2,FALSE),"-")</f>
        <v>通常入力</v>
      </c>
      <c r="AH56" s="38" t="str">
        <f>IFERROR(VLOOKUP($D56,[1]受注ﾌｧｲﾙ!$A$3:$BZ$1314,3,FALSE),"-")</f>
        <v>TPI</v>
      </c>
      <c r="AI56" s="43" t="str">
        <f>IFERROR(VLOOKUP($D56,[1]受注ﾌｧｲﾙ!$A$3:$BZ$1314,31,FALSE),"-")</f>
        <v>TPI</v>
      </c>
      <c r="AJ56" s="43" t="str">
        <f>IFERROR(VLOOKUP($D56,[1]受注ﾌｧｲﾙ!$A$3:$BZ$1314,12,FALSE),"-")</f>
        <v xml:space="preserve"> </v>
      </c>
      <c r="AK56" s="228" t="str">
        <f>IFERROR(VLOOKUP($D56,[1]受注ﾌｧｲﾙ!$A$3:$BZ$1314,24,FALSE),"-")</f>
        <v>SEC</v>
      </c>
      <c r="AL56" s="3"/>
      <c r="AM56" s="3"/>
      <c r="AN56" s="3"/>
      <c r="AO56" s="3"/>
      <c r="AP56" s="3"/>
      <c r="AQ56" s="43" t="s">
        <v>522</v>
      </c>
      <c r="AR56" s="521"/>
      <c r="AS56" s="109" t="str">
        <f t="shared" si="4"/>
        <v/>
      </c>
      <c r="AT56" s="438"/>
      <c r="AU56" s="110" t="str">
        <f>IF($Y56="","",IF($Y56=AT$4,"⇒",""))</f>
        <v/>
      </c>
      <c r="AV56" s="109" t="str">
        <f>IF($W56="","",IF($W56=AW$4,"→",""))</f>
        <v/>
      </c>
      <c r="AW56" s="260"/>
      <c r="AX56" s="110" t="str">
        <f>IF($Y56="","",IF($Y56=AW$4,"⇒",""))</f>
        <v/>
      </c>
      <c r="AY56" s="109" t="str">
        <f>IF($W56="","",IF($W56=AZ$4,"→",""))</f>
        <v/>
      </c>
      <c r="AZ56" s="260"/>
      <c r="BA56" s="110" t="str">
        <f>IF($Y56="","",IF($Y56=AZ$4,"⇒",""))</f>
        <v/>
      </c>
      <c r="BB56" s="109" t="str">
        <f>IF($W56="","",IF($W56=BC$4,"→",""))</f>
        <v/>
      </c>
      <c r="BC56" s="438"/>
      <c r="BD56" s="110" t="str">
        <f>IF($Y56="","",IF($Y56=BC$4,"⇒",""))</f>
        <v/>
      </c>
      <c r="BE56" s="109" t="str">
        <f>IF($W56="","",IF($W56=BF$4,"→",""))</f>
        <v/>
      </c>
      <c r="BF56" s="438"/>
      <c r="BG56" s="110" t="str">
        <f>IF($Y56="","",IF($Y56=BF$4,"⇒",""))</f>
        <v/>
      </c>
      <c r="BH56" s="109" t="str">
        <f>IF($W56="","",IF($W56=BI$4,"→",""))</f>
        <v/>
      </c>
      <c r="BI56" s="439"/>
      <c r="BJ56" s="110" t="str">
        <f>IF($Y56="","",IF($Y56=BI$4,"⇒",""))</f>
        <v/>
      </c>
      <c r="BK56" s="109" t="str">
        <f>IF($W56="","",IF($W56=BL$4,"→",""))</f>
        <v/>
      </c>
      <c r="BL56" s="108"/>
      <c r="BM56" s="110" t="str">
        <f>IF($Y56="","",IF($Y56=BL$4,"⇒",""))</f>
        <v/>
      </c>
      <c r="BN56" s="109" t="str">
        <f>IF($W56="","",IF($W56=BO$4,"→",""))</f>
        <v/>
      </c>
      <c r="BO56" s="108"/>
      <c r="BP56" s="110" t="str">
        <f>IF($Y56="","",IF($Y56=BO$4,"⇒",""))</f>
        <v/>
      </c>
      <c r="BQ56" s="109" t="str">
        <f>IF($W56="","",IF($W56=BR$4,"→",""))</f>
        <v/>
      </c>
      <c r="BR56" s="108"/>
      <c r="BS56" s="110" t="str">
        <f>IF($Y56="","",IF($Y56=BR$4,"⇒",""))</f>
        <v/>
      </c>
      <c r="BT56" s="109" t="str">
        <f>IF($W56="","",IF($W56=BU$4,"→",""))</f>
        <v/>
      </c>
      <c r="BU56" s="108"/>
      <c r="BV56" s="110" t="str">
        <f>IF($Y56="","",IF($Y56=BU$4,"⇒",""))</f>
        <v/>
      </c>
      <c r="BW56" s="109" t="str">
        <f>IF($W56="","",IF($W56=BX$4,"→",""))</f>
        <v/>
      </c>
      <c r="BX56" s="438"/>
      <c r="BY56" s="110" t="str">
        <f>IF($Y56="","",IF($Y56=BX$4,"⇒",""))</f>
        <v/>
      </c>
      <c r="BZ56" s="109" t="str">
        <f>IF($W56="","",IF($W56=CA$4,"→",""))</f>
        <v/>
      </c>
      <c r="CA56" s="108"/>
      <c r="CB56" s="110" t="str">
        <f>IF($Y56="","",IF($Y56=CA$4,"⇒",""))</f>
        <v/>
      </c>
      <c r="CC56" s="109" t="str">
        <f>IF($W56="","",IF($W56=CD$4,"→",""))</f>
        <v/>
      </c>
      <c r="CD56" s="108"/>
      <c r="CE56" s="110" t="str">
        <f>IF($Y56="","",IF($Y56=CD$4,"⇒",""))</f>
        <v/>
      </c>
      <c r="CF56" s="109" t="str">
        <f>IF($W56="","",IF($W56=CG$4,"→",""))</f>
        <v/>
      </c>
      <c r="CG56" s="108"/>
      <c r="CH56" s="110" t="str">
        <f>IF($Y56="","",IF($Y56=CG$4,"⇒",""))</f>
        <v/>
      </c>
      <c r="CI56" s="109" t="str">
        <f>IF($W56="","",IF($W56=CJ$4,"→",""))</f>
        <v/>
      </c>
      <c r="CJ56" s="108"/>
      <c r="CK56" s="110" t="str">
        <f>IF($Y56="","",IF($Y56=CJ$4,"⇒",""))</f>
        <v/>
      </c>
      <c r="CL56" s="109" t="str">
        <f>IF($W56="","",IF($W56=CM$4,"→",""))</f>
        <v/>
      </c>
      <c r="CM56" s="108"/>
      <c r="CN56" s="110" t="str">
        <f>IF($Y56="","",IF($Y56=CM$4,"⇒",""))</f>
        <v/>
      </c>
      <c r="CO56" s="109" t="str">
        <f>IF($W56="","",IF($W56=CP$4,"→",""))</f>
        <v/>
      </c>
      <c r="CP56" s="108"/>
      <c r="CQ56" s="110" t="str">
        <f>IF($Y56="","",IF($Y56=CP$4,"⇒",""))</f>
        <v/>
      </c>
      <c r="CR56" s="109" t="str">
        <f>IF($W56="","",IF($W56=CS$4,"→",""))</f>
        <v/>
      </c>
      <c r="CS56" s="108"/>
      <c r="CT56" s="110" t="str">
        <f>IF($Y56="","",IF($Y56=CS$4,"⇒",""))</f>
        <v/>
      </c>
      <c r="CU56" s="109" t="str">
        <f>IF($W56="","",IF($W56=CV$4,"→",""))</f>
        <v/>
      </c>
      <c r="CV56" s="108"/>
      <c r="CW56" s="110" t="str">
        <f>IF($Y56="","",IF($Y56=CV$4,"⇒",""))</f>
        <v/>
      </c>
      <c r="CX56" s="109" t="str">
        <f>IF($W56="","",IF($W56=CY$4,"→",""))</f>
        <v/>
      </c>
      <c r="CY56" s="108"/>
      <c r="CZ56" s="110" t="str">
        <f>IF($Y56="","",IF($Y56=CY$4,"⇒",""))</f>
        <v/>
      </c>
      <c r="DA56" s="109" t="str">
        <f>IF($W56="","",IF($W56=DB$4,"→",""))</f>
        <v/>
      </c>
      <c r="DB56" s="108"/>
      <c r="DC56" s="110" t="str">
        <f>IF($Y56="","",IF($Y56=DB$4,"⇒",""))</f>
        <v/>
      </c>
      <c r="DD56" s="109" t="str">
        <f>IF($W56="","",IF($W56=DE$4,"→",""))</f>
        <v/>
      </c>
      <c r="DE56" s="108"/>
      <c r="DF56" s="110" t="str">
        <f>IF($Y56="","",IF($Y56=DE$4,"⇒",""))</f>
        <v/>
      </c>
      <c r="DG56" s="109" t="str">
        <f>IF($W56="","",IF($W56=DH$4,"→",""))</f>
        <v/>
      </c>
      <c r="DH56" s="108"/>
      <c r="DI56" s="110" t="str">
        <f>IF($Y56="","",IF($Y56=DH$4,"⇒",""))</f>
        <v/>
      </c>
      <c r="DJ56" s="109" t="str">
        <f>IF($W56="","",IF($W56=DK$4,"→",""))</f>
        <v/>
      </c>
      <c r="DK56" s="108"/>
      <c r="DL56" s="110" t="str">
        <f>IF($Y56="","",IF($Y56=DK$4,"⇒",""))</f>
        <v/>
      </c>
      <c r="DM56" s="109" t="str">
        <f>IF($W56="","",IF($W56=DN$4,"→",""))</f>
        <v/>
      </c>
      <c r="DN56" s="108"/>
      <c r="DO56" s="110" t="str">
        <f>IF($Y56="","",IF($Y56=DN$4,"⇒",""))</f>
        <v/>
      </c>
      <c r="DP56" s="109" t="str">
        <f>IF($W56="","",IF($W56=DQ$4,"→",""))</f>
        <v/>
      </c>
      <c r="DQ56" s="108"/>
      <c r="DR56" s="110" t="str">
        <f>IF($Y56="","",IF($Y56=DQ$4,"⇒",""))</f>
        <v/>
      </c>
      <c r="DS56" s="109" t="str">
        <f>IF($W56="","",IF($W56=DT$4,"→",""))</f>
        <v/>
      </c>
      <c r="DT56" s="108"/>
      <c r="DU56" s="110" t="str">
        <f>IF($Y56="","",IF($Y56=DT$4,"⇒",""))</f>
        <v/>
      </c>
      <c r="DV56" s="109" t="str">
        <f>IF($W56="","",IF($W56=DW$4,"→",""))</f>
        <v/>
      </c>
      <c r="DW56" s="108"/>
      <c r="DX56" s="110" t="str">
        <f>IF($Y56="","",IF($Y56=DW$4,"⇒",""))</f>
        <v/>
      </c>
      <c r="DY56" s="109" t="str">
        <f>IF($W56="","",IF($W56=DZ$4,"→",""))</f>
        <v/>
      </c>
      <c r="DZ56" s="108"/>
      <c r="EA56" s="110" t="str">
        <f>IF($Y56="","",IF($Y56=DZ$4,"⇒",""))</f>
        <v/>
      </c>
      <c r="EB56" s="109" t="str">
        <f>IF($W56="","",IF($W56=EC$4,"→",""))</f>
        <v/>
      </c>
      <c r="EC56" s="108"/>
      <c r="ED56" s="110" t="str">
        <f>IF($Y56="","",IF($Y56=EC$4,"⇒",""))</f>
        <v/>
      </c>
      <c r="EE56" s="109" t="str">
        <f>IF($W56="","",IF($W56=EF$4,"→",""))</f>
        <v/>
      </c>
      <c r="EF56" s="108"/>
      <c r="EG56" s="109" t="str">
        <f t="shared" si="65"/>
        <v/>
      </c>
      <c r="EH56" s="109" t="str">
        <f t="shared" si="65"/>
        <v/>
      </c>
      <c r="EI56" s="438"/>
      <c r="EJ56" s="110" t="str">
        <f>IF($Y56="","",IF($Y56=EI$4,"⇒",""))</f>
        <v/>
      </c>
      <c r="EK56" s="109" t="str">
        <f>IF($W56="","",IF($W56=EL$4,"→",""))</f>
        <v/>
      </c>
      <c r="EL56" s="260"/>
      <c r="EM56" s="110" t="str">
        <f>IF($Y56="","",IF($Y56=EL$4,"⇒",""))</f>
        <v/>
      </c>
      <c r="EN56" s="109" t="str">
        <f>IF($W56="","",IF($W56=EO$4,"→",""))</f>
        <v/>
      </c>
      <c r="EO56" s="260"/>
      <c r="EP56" s="110" t="str">
        <f>IF($Y56="","",IF($Y56=EO$4,"⇒",""))</f>
        <v/>
      </c>
      <c r="EQ56" s="109" t="str">
        <f>IF($W56="","",IF($W56=ER$4,"→",""))</f>
        <v/>
      </c>
      <c r="ER56" s="438"/>
      <c r="ES56" s="110" t="str">
        <f>IF($Y56="","",IF($Y56=ER$4,"⇒",""))</f>
        <v/>
      </c>
      <c r="ET56" s="109" t="str">
        <f>IF($W56="","",IF($W56=EU$4,"→",""))</f>
        <v/>
      </c>
      <c r="EU56" s="438"/>
      <c r="EV56" s="110" t="str">
        <f>IF($Y56="","",IF($Y56=EU$4,"⇒",""))</f>
        <v/>
      </c>
      <c r="EW56" s="109" t="str">
        <f>IF($W56="","",IF($W56=EX$4,"→",""))</f>
        <v/>
      </c>
      <c r="EX56" s="439"/>
      <c r="EY56" s="110" t="str">
        <f>IF($Y56="","",IF($Y56=EX$4,"⇒",""))</f>
        <v/>
      </c>
      <c r="EZ56" s="109" t="str">
        <f>IF($W56="","",IF($W56=FA$4,"→",""))</f>
        <v/>
      </c>
      <c r="FA56" s="108"/>
      <c r="FB56" s="110" t="str">
        <f>IF($Y56="","",IF($Y56=FA$4,"⇒",""))</f>
        <v/>
      </c>
      <c r="FC56" s="109" t="str">
        <f>IF($W56="","",IF($W56=FD$4,"→",""))</f>
        <v/>
      </c>
      <c r="FD56" s="108"/>
      <c r="FE56" s="110" t="str">
        <f>IF($Y56="","",IF($Y56=FD$4,"⇒",""))</f>
        <v/>
      </c>
      <c r="FF56" s="109" t="str">
        <f>IF($W56="","",IF($W56=FG$4,"→",""))</f>
        <v/>
      </c>
      <c r="FG56" s="108"/>
      <c r="FH56" s="110" t="str">
        <f>IF($Y56="","",IF($Y56=FG$4,"⇒",""))</f>
        <v/>
      </c>
      <c r="FI56" s="109" t="str">
        <f>IF($W56="","",IF($W56=FJ$4,"→",""))</f>
        <v/>
      </c>
      <c r="FJ56" s="108"/>
      <c r="FK56" s="110" t="str">
        <f>IF($Y56="","",IF($Y56=FJ$4,"⇒",""))</f>
        <v/>
      </c>
      <c r="FL56" s="109" t="str">
        <f>IF($W56="","",IF($W56=FM$4,"→",""))</f>
        <v/>
      </c>
      <c r="FM56" s="438"/>
      <c r="FN56" s="110" t="str">
        <f>IF($Y56="","",IF($Y56=FM$4,"⇒",""))</f>
        <v/>
      </c>
      <c r="FO56" s="109" t="str">
        <f>IF($W56="","",IF($W56=FP$4,"→",""))</f>
        <v/>
      </c>
      <c r="FP56" s="108"/>
      <c r="FQ56" s="110" t="str">
        <f>IF($Y56="","",IF($Y56=FP$4,"⇒",""))</f>
        <v/>
      </c>
      <c r="FR56" s="109" t="str">
        <f>IF($W56="","",IF($W56=FS$4,"→",""))</f>
        <v/>
      </c>
      <c r="FS56" s="108"/>
      <c r="FT56" s="110" t="str">
        <f>IF($Y56="","",IF($Y56=FS$4,"⇒",""))</f>
        <v/>
      </c>
      <c r="FU56" s="109" t="str">
        <f>IF($W56="","",IF($W56=FV$4,"→",""))</f>
        <v/>
      </c>
      <c r="FV56" s="108"/>
      <c r="FW56" s="110" t="str">
        <f>IF($Y56="","",IF($Y56=FV$4,"⇒",""))</f>
        <v/>
      </c>
      <c r="FX56" s="109" t="str">
        <f>IF($W56="","",IF($W56=FY$4,"→",""))</f>
        <v/>
      </c>
      <c r="FY56" s="108"/>
      <c r="FZ56" s="110" t="str">
        <f>IF($Y56="","",IF($Y56=FY$4,"⇒",""))</f>
        <v/>
      </c>
      <c r="GA56" s="109" t="str">
        <f>IF($W56="","",IF($W56=GB$4,"→",""))</f>
        <v/>
      </c>
      <c r="GB56" s="108">
        <v>2000</v>
      </c>
      <c r="GC56" s="110" t="str">
        <f>IF($Y56="","",IF($Y56=GB$4,"⇒",""))</f>
        <v/>
      </c>
      <c r="GD56" s="109" t="str">
        <f>IF($W56="","",IF($W56=GE$4,"→",""))</f>
        <v>→</v>
      </c>
      <c r="GE56" s="108"/>
      <c r="GF56" s="110" t="str">
        <f>IF($Y56="","",IF($Y56=GE$4,"⇒",""))</f>
        <v/>
      </c>
      <c r="GG56" s="109" t="str">
        <f>IF($W56="","",IF($W56=GH$4,"→",""))</f>
        <v/>
      </c>
      <c r="GH56" s="108"/>
      <c r="GI56" s="110" t="str">
        <f>IF($Y56="","",IF($Y56=GH$4,"⇒",""))</f>
        <v/>
      </c>
      <c r="GJ56" s="109" t="str">
        <f>IF($W56="","",IF($W56=GK$4,"→",""))</f>
        <v/>
      </c>
      <c r="GK56" s="108"/>
      <c r="GL56" s="110" t="str">
        <f>IF($Y56="","",IF($Y56=GK$4,"⇒",""))</f>
        <v/>
      </c>
      <c r="GM56" s="109" t="str">
        <f>IF($W56="","",IF($W56=GN$4,"→",""))</f>
        <v/>
      </c>
      <c r="GN56" s="108"/>
      <c r="GO56" s="110" t="str">
        <f>IF($Y56="","",IF($Y56=GN$4,"⇒",""))</f>
        <v/>
      </c>
      <c r="GP56" s="109" t="str">
        <f>IF($W56="","",IF($W56=GQ$4,"→",""))</f>
        <v/>
      </c>
      <c r="GQ56" s="108"/>
      <c r="GR56" s="110" t="str">
        <f>IF($Y56="","",IF($Y56=GQ$4,"⇒",""))</f>
        <v>⇒</v>
      </c>
      <c r="GS56" s="109" t="str">
        <f>IF($W56="","",IF($W56=GT$4,"→",""))</f>
        <v/>
      </c>
      <c r="GT56" s="108"/>
      <c r="GU56" s="110" t="str">
        <f>IF($Y56="","",IF($Y56=GT$4,"⇒",""))</f>
        <v/>
      </c>
      <c r="GV56" s="109" t="str">
        <f>IF($W56="","",IF($W56=GW$4,"→",""))</f>
        <v/>
      </c>
      <c r="GW56" s="108"/>
      <c r="GX56" s="110" t="str">
        <f>IF($Y56="","",IF($Y56=GW$4,"⇒",""))</f>
        <v/>
      </c>
      <c r="GY56" s="109" t="str">
        <f>IF($W56="","",IF($W56=GZ$4,"→",""))</f>
        <v/>
      </c>
      <c r="GZ56" s="108"/>
      <c r="HA56" s="110" t="str">
        <f>IF($Y56="","",IF($Y56=GZ$4,"⇒",""))</f>
        <v/>
      </c>
      <c r="HB56" s="109" t="str">
        <f>IF($W56="","",IF($W56=HC$4,"→",""))</f>
        <v/>
      </c>
      <c r="HC56" s="108"/>
      <c r="HD56" s="110" t="str">
        <f>IF($Y56="","",IF($Y56=HC$4,"⇒",""))</f>
        <v/>
      </c>
      <c r="HE56" s="109" t="str">
        <f>IF($W56="","",IF($W56=HF$4,"→",""))</f>
        <v/>
      </c>
      <c r="HF56" s="108"/>
      <c r="HG56" s="110" t="str">
        <f>IF($Y56="","",IF($Y56=HF$4,"⇒",""))</f>
        <v/>
      </c>
      <c r="HH56" s="109" t="str">
        <f>IF($W56="","",IF($W56=HI$4,"→",""))</f>
        <v/>
      </c>
      <c r="HI56" s="108"/>
      <c r="HJ56" s="110" t="str">
        <f>IF($Y56="","",IF($Y56=HI$4,"⇒",""))</f>
        <v/>
      </c>
      <c r="HK56" s="109" t="str">
        <f>IF($W56="","",IF($W56=HL$4,"→",""))</f>
        <v/>
      </c>
      <c r="HL56" s="108"/>
      <c r="HM56" s="110" t="str">
        <f>IF($Y56="","",IF($Y56=HL$4,"⇒",""))</f>
        <v/>
      </c>
      <c r="HN56" s="109" t="str">
        <f>IF($W56="","",IF($W56=HO$4,"→",""))</f>
        <v/>
      </c>
      <c r="HO56" s="108"/>
      <c r="HP56" s="110" t="str">
        <f>IF($Y56="","",IF($Y56=HO$4,"⇒",""))</f>
        <v/>
      </c>
      <c r="HQ56" s="109" t="str">
        <f>IF($W56="","",IF($W56=HR$4,"→",""))</f>
        <v/>
      </c>
      <c r="HR56" s="108"/>
      <c r="HS56" s="110" t="str">
        <f>IF($Y56="","",IF($Y56=HR$4,"⇒",""))</f>
        <v/>
      </c>
      <c r="HT56" s="109" t="str">
        <f>IF($W56="","",IF($W56=HU$4,"→",""))</f>
        <v/>
      </c>
      <c r="HU56" s="108"/>
      <c r="HV56" s="109" t="str">
        <f>IF($W56="","",IF($W56=HW$4,"→",""))</f>
        <v/>
      </c>
      <c r="HW56" s="109" t="str">
        <f t="shared" si="189"/>
        <v/>
      </c>
      <c r="HX56" s="438"/>
      <c r="HY56" s="110" t="str">
        <f>IF($Y56="","",IF($Y56=HX$4,"⇒",""))</f>
        <v/>
      </c>
      <c r="HZ56" s="109" t="str">
        <f>IF($W56="","",IF($W56=IA$4,"→",""))</f>
        <v/>
      </c>
      <c r="IA56" s="260"/>
      <c r="IB56" s="110" t="str">
        <f>IF($Y56="","",IF($Y56=IA$4,"⇒",""))</f>
        <v/>
      </c>
      <c r="IC56" s="109" t="str">
        <f>IF($W56="","",IF($W56=ID$4,"→",""))</f>
        <v/>
      </c>
      <c r="ID56" s="260"/>
      <c r="IE56" s="110" t="str">
        <f>IF($Y56="","",IF($Y56=ID$4,"⇒",""))</f>
        <v/>
      </c>
      <c r="IF56" s="109" t="str">
        <f>IF($W56="","",IF($W56=IG$4,"→",""))</f>
        <v/>
      </c>
      <c r="IG56" s="438"/>
      <c r="IH56" s="110" t="str">
        <f>IF($Y56="","",IF($Y56=IG$4,"⇒",""))</f>
        <v/>
      </c>
      <c r="II56" s="109" t="str">
        <f>IF($W56="","",IF($W56=IJ$4,"→",""))</f>
        <v/>
      </c>
      <c r="IJ56" s="438"/>
      <c r="IK56" s="110" t="str">
        <f>IF($Y56="","",IF($Y56=IJ$4,"⇒",""))</f>
        <v/>
      </c>
      <c r="IL56" s="109" t="str">
        <f>IF($W56="","",IF($W56=IM$4,"→",""))</f>
        <v/>
      </c>
      <c r="IM56" s="439"/>
      <c r="IN56" s="110" t="str">
        <f>IF($Y56="","",IF($Y56=IM$4,"⇒",""))</f>
        <v/>
      </c>
      <c r="IO56" s="109" t="str">
        <f>IF($W56="","",IF($W56=IP$4,"→",""))</f>
        <v/>
      </c>
      <c r="IP56" s="108"/>
      <c r="IQ56" s="110" t="str">
        <f>IF($Y56="","",IF($Y56=IP$4,"⇒",""))</f>
        <v/>
      </c>
      <c r="IR56" s="109" t="str">
        <f>IF($W56="","",IF($W56=IS$4,"→",""))</f>
        <v/>
      </c>
      <c r="IS56" s="108"/>
      <c r="IT56" s="110" t="str">
        <f>IF($Y56="","",IF($Y56=IS$4,"⇒",""))</f>
        <v/>
      </c>
      <c r="IU56" s="109" t="str">
        <f>IF($W56="","",IF($W56=IV$4,"→",""))</f>
        <v/>
      </c>
      <c r="IV56" s="108"/>
      <c r="IW56" s="110" t="str">
        <f>IF($Y56="","",IF($Y56=IV$4,"⇒",""))</f>
        <v/>
      </c>
      <c r="IX56" s="109" t="str">
        <f>IF($W56="","",IF($W56=IY$4,"→",""))</f>
        <v/>
      </c>
      <c r="IY56" s="108"/>
      <c r="IZ56" s="110" t="str">
        <f>IF($Y56="","",IF($Y56=IY$4,"⇒",""))</f>
        <v/>
      </c>
      <c r="JA56" s="109" t="str">
        <f>IF($W56="","",IF($W56=JB$4,"→",""))</f>
        <v/>
      </c>
      <c r="JB56" s="438"/>
      <c r="JC56" s="110" t="str">
        <f>IF($Y56="","",IF($Y56=JB$4,"⇒",""))</f>
        <v/>
      </c>
      <c r="JD56" s="109" t="str">
        <f>IF($W56="","",IF($W56=JE$4,"→",""))</f>
        <v/>
      </c>
      <c r="JE56" s="108"/>
      <c r="JF56" s="110" t="str">
        <f>IF($Y56="","",IF($Y56=JE$4,"⇒",""))</f>
        <v/>
      </c>
      <c r="JG56" s="109" t="str">
        <f>IF($W56="","",IF($W56=JH$4,"→",""))</f>
        <v/>
      </c>
      <c r="JH56" s="108"/>
      <c r="JI56" s="110" t="str">
        <f>IF($Y56="","",IF($Y56=JH$4,"⇒",""))</f>
        <v/>
      </c>
      <c r="JJ56" s="109" t="str">
        <f>IF($W56="","",IF($W56=JK$4,"→",""))</f>
        <v/>
      </c>
      <c r="JK56" s="108"/>
      <c r="JL56" s="110" t="str">
        <f>IF($Y56="","",IF($Y56=JK$4,"⇒",""))</f>
        <v/>
      </c>
      <c r="JM56" s="109" t="str">
        <f>IF($W56="","",IF($W56=JN$4,"→",""))</f>
        <v/>
      </c>
      <c r="JN56" s="108"/>
      <c r="JO56" s="110" t="str">
        <f>IF($Y56="","",IF($Y56=JN$4,"⇒",""))</f>
        <v/>
      </c>
      <c r="JP56" s="109" t="str">
        <f>IF($W56="","",IF($W56=JQ$4,"→",""))</f>
        <v/>
      </c>
      <c r="JQ56" s="108"/>
      <c r="JR56" s="110" t="str">
        <f>IF($Y56="","",IF($Y56=JQ$4,"⇒",""))</f>
        <v/>
      </c>
      <c r="JS56" s="109" t="str">
        <f>IF($W56="","",IF($W56=JT$4,"→",""))</f>
        <v/>
      </c>
      <c r="JT56" s="108"/>
      <c r="JU56" s="110" t="str">
        <f>IF($Y56="","",IF($Y56=JT$4,"⇒",""))</f>
        <v/>
      </c>
      <c r="JV56" s="109" t="str">
        <f>IF($W56="","",IF($W56=JW$4,"→",""))</f>
        <v/>
      </c>
      <c r="JW56" s="108"/>
      <c r="JX56" s="110" t="str">
        <f>IF($Y56="","",IF($Y56=JW$4,"⇒",""))</f>
        <v/>
      </c>
      <c r="JY56" s="109" t="str">
        <f>IF($W56="","",IF($W56=JZ$4,"→",""))</f>
        <v/>
      </c>
      <c r="JZ56" s="108"/>
      <c r="KA56" s="110" t="str">
        <f>IF($Y56="","",IF($Y56=JZ$4,"⇒",""))</f>
        <v/>
      </c>
      <c r="KB56" s="109" t="str">
        <f>IF($W56="","",IF($W56=KC$4,"→",""))</f>
        <v/>
      </c>
      <c r="KC56" s="108"/>
      <c r="KD56" s="110" t="str">
        <f>IF($Y56="","",IF($Y56=KC$4,"⇒",""))</f>
        <v/>
      </c>
      <c r="KE56" s="109" t="str">
        <f>IF($W56="","",IF($W56=KF$4,"→",""))</f>
        <v/>
      </c>
      <c r="KF56" s="108"/>
      <c r="KG56" s="110" t="str">
        <f>IF($Y56="","",IF($Y56=KF$4,"⇒",""))</f>
        <v/>
      </c>
      <c r="KH56" s="109" t="str">
        <f>IF($W56="","",IF($W56=KI$4,"→",""))</f>
        <v/>
      </c>
      <c r="KI56" s="108"/>
      <c r="KJ56" s="110" t="str">
        <f>IF($Y56="","",IF($Y56=KI$4,"⇒",""))</f>
        <v/>
      </c>
      <c r="KK56" s="109" t="str">
        <f>IF($W56="","",IF($W56=KL$4,"→",""))</f>
        <v/>
      </c>
      <c r="KL56" s="108"/>
      <c r="KM56" s="110" t="str">
        <f>IF($Y56="","",IF($Y56=KL$4,"⇒",""))</f>
        <v/>
      </c>
      <c r="KN56" s="109" t="str">
        <f>IF($W56="","",IF($W56=KO$4,"→",""))</f>
        <v/>
      </c>
      <c r="KO56" s="108"/>
      <c r="KP56" s="110" t="str">
        <f>IF($Y56="","",IF($Y56=KO$4,"⇒",""))</f>
        <v/>
      </c>
      <c r="KQ56" s="109" t="str">
        <f>IF($W56="","",IF($W56=KR$4,"→",""))</f>
        <v/>
      </c>
      <c r="KR56" s="108"/>
      <c r="KS56" s="110" t="str">
        <f>IF($Y56="","",IF($Y56=KR$4,"⇒",""))</f>
        <v/>
      </c>
      <c r="KT56" s="109" t="str">
        <f>IF($W56="","",IF($W56=KU$4,"→",""))</f>
        <v/>
      </c>
      <c r="KU56" s="108"/>
      <c r="KV56" s="110" t="str">
        <f>IF($Y56="","",IF($Y56=KU$4,"⇒",""))</f>
        <v/>
      </c>
      <c r="KW56" s="109" t="str">
        <f>IF($W56="","",IF($W56=KX$4,"→",""))</f>
        <v/>
      </c>
      <c r="KX56" s="108"/>
      <c r="KY56" s="110" t="str">
        <f>IF($Y56="","",IF($Y56=KX$4,"⇒",""))</f>
        <v/>
      </c>
      <c r="KZ56" s="109" t="str">
        <f>IF($W56="","",IF($W56=LA$4,"→",""))</f>
        <v/>
      </c>
      <c r="LA56" s="108"/>
      <c r="LB56" s="110" t="str">
        <f>IF($Y56="","",IF($Y56=LA$4,"⇒",""))</f>
        <v/>
      </c>
      <c r="LC56" s="109" t="str">
        <f>IF($W56="","",IF($W56=LD$4,"→",""))</f>
        <v/>
      </c>
      <c r="LD56" s="108"/>
      <c r="LE56" s="110" t="str">
        <f>IF($Y56="","",IF($Y56=LD$4,"⇒",""))</f>
        <v/>
      </c>
      <c r="LF56" s="109" t="str">
        <f>IF($W56="","",IF($W56=LG$4,"→",""))</f>
        <v/>
      </c>
      <c r="LG56" s="108"/>
      <c r="LH56" s="110" t="str">
        <f>IF($Y56="","",IF($Y56=LG$4,"⇒",""))</f>
        <v/>
      </c>
      <c r="LI56" s="109" t="str">
        <f>IF($W56="","",IF($W56=LJ$4,"→",""))</f>
        <v/>
      </c>
      <c r="LJ56" s="108"/>
      <c r="LK56" s="109" t="str">
        <f>IF($W56="","",IF($W56=LL$4,"→",""))</f>
        <v/>
      </c>
    </row>
    <row r="57" spans="1:323" ht="21.65" customHeight="1" x14ac:dyDescent="0.2">
      <c r="A57" s="120"/>
      <c r="B57" s="150">
        <f>IFERROR(VLOOKUP($D57,[1]受注ﾌｧｲﾙ!$A$3:$BZ$1314,5,FALSE),"-")</f>
        <v>46119.420451388891</v>
      </c>
      <c r="C57" s="541">
        <f>IFERROR(VLOOKUP($D57,[1]受注ﾌｧｲﾙ!$A$3:$BZ$1314,6,FALSE),"-")</f>
        <v>0</v>
      </c>
      <c r="D57" s="3" t="s">
        <v>984</v>
      </c>
      <c r="E57" s="39" t="str">
        <f>IFERROR(VLOOKUP($D57,[1]受注ﾌｧｲﾙ!$A$3:$BZ$1314,17,FALSE),"-")</f>
        <v>7A1</v>
      </c>
      <c r="F57" s="5" t="str">
        <f>IFERROR(VLOOKUP($D57,[1]受注ﾌｧｲﾙ!$A$3:$BZ$1314,18,FALSE),"-")</f>
        <v>FEL4004AY-10WD-1000X100</v>
      </c>
      <c r="G57" s="5" t="str">
        <f>IFERROR(VLOOKUP($D57,[1]受注ﾌｧｲﾙ!$A$3:$BZ$1314,19,FALSE),"-")</f>
        <v xml:space="preserve">  </v>
      </c>
      <c r="H57" s="5" t="str">
        <f>IFERROR(VLOOKUP($D57,[1]受注ﾌｧｲﾙ!$A$3:$BZ$1314,20,FALSE),"-")</f>
        <v xml:space="preserve">LG </v>
      </c>
      <c r="I57" s="5" t="str">
        <f>IFERROR(VLOOKUP($D57,[1]受注ﾌｧｲﾙ!$A$3:$BZ$1314,21,FALSE),"-")</f>
        <v xml:space="preserve"> </v>
      </c>
      <c r="J57" s="15">
        <f>IFERROR(VLOOKUP($D57,[1]受注ﾌｧｲﾙ!$A$3:$BZ$1314,22,FALSE),"-")</f>
        <v>500</v>
      </c>
      <c r="K57" s="5" t="str">
        <f>IFERROR(VLOOKUP($D57,[1]受注ﾌｧｲﾙ!$A$3:$BZ$1314,8,FALSE),"-")</f>
        <v>40040-R10W- 870X 95</v>
      </c>
      <c r="L57" s="5" t="str">
        <f>IFERROR(VLOOKUP($D57,[1]受注ﾌｧｲﾙ!$A$3:$BZ$1314,9,FALSE),"-")</f>
        <v xml:space="preserve">  </v>
      </c>
      <c r="M57" s="5" t="str">
        <f>IFERROR(VLOOKUP($D57,[1]受注ﾌｧｲﾙ!$A$3:$BZ$1314,10,FALSE),"-")</f>
        <v xml:space="preserve">LG </v>
      </c>
      <c r="N57" s="5" t="str">
        <f>IFERROR(VLOOKUP($D57,[1]受注ﾌｧｲﾙ!$A$3:$BZ$1314,11,FALSE),"-")</f>
        <v xml:space="preserve"> </v>
      </c>
      <c r="O57" s="15">
        <f>IFERROR(VLOOKUP($D57,[1]受注ﾌｧｲﾙ!$A$3:$BZ$1314,13,FALSE),"-")</f>
        <v>475</v>
      </c>
      <c r="P57" s="5">
        <f>IFERROR(VLOOKUP($D57,[1]受注ﾌｧｲﾙ!$A$3:$BZ$1314,15,FALSE),"-")</f>
        <v>0</v>
      </c>
      <c r="Q57" s="40">
        <f>IFERROR((VLOOKUP($D57,[1]受注ﾌｧｲﾙ!$A$3:$BZ$1314,16,FALSE)*J57),"-")</f>
        <v>500</v>
      </c>
      <c r="R57" s="557" t="str">
        <f>IFERROR(VLOOKUP(D57,#REF!,107,FALSE),"-")</f>
        <v>-</v>
      </c>
      <c r="S57" s="5" t="str">
        <f>IFERROR(VLOOKUP($D57,[1]受注ﾌｧｲﾙ!$A$3:$BZ$1314,26,FALSE),"-")</f>
        <v>SEC,ｽﾘｯﾄ(JR)</v>
      </c>
      <c r="T57" s="86" t="str">
        <f>IFERROR(VLOOKUP($D57,[1]受注ﾌｧｲﾙ!$A$3:$BZ$1314,23,FALSE),"-")</f>
        <v>湖南</v>
      </c>
      <c r="U57" s="4"/>
      <c r="V57" s="5">
        <f t="shared" ref="V57:V80" si="190">IFERROR(MONTH(Y57)," ")</f>
        <v>4</v>
      </c>
      <c r="W57" s="4">
        <f>IFERROR(VLOOKUP($D57,[1]受注ﾌｧｲﾙ!$A$3:$BZ$1314,25,FALSE),"-")</f>
        <v>46129</v>
      </c>
      <c r="X57" s="4">
        <f>IFERROR(VLOOKUP($D57,[1]受注ﾌｧｲﾙ!$A$3:$BZ$1314,32,FALSE),"-")</f>
        <v>46133</v>
      </c>
      <c r="Y57" s="4">
        <f>IFERROR(VLOOKUP($D57,[1]受注ﾌｧｲﾙ!$A$3:$BZ$1314,33,FALSE),"-")</f>
        <v>46133</v>
      </c>
      <c r="Z57" s="4">
        <f t="shared" si="1"/>
        <v>46128</v>
      </c>
      <c r="AA57" s="57" t="str">
        <f>IFERROR(VLOOKUP(D57,#REF!,2,FALSE),"-")</f>
        <v>-</v>
      </c>
      <c r="AB57" s="58">
        <f t="shared" ref="AB57:AB80" si="191">SUM(AT57:LK57)</f>
        <v>500</v>
      </c>
      <c r="AC57" s="821">
        <f t="shared" ref="AC57:AC80" si="192">SUM(AT57:LK57)</f>
        <v>500</v>
      </c>
      <c r="AD57" s="410" t="str">
        <f>IFERROR(VLOOKUP($D57,[1]受注ﾌｧｲﾙ!$A$3:$BZ$1314,27,FALSE),"-")&amp;"　"&amp;IFERROR(VLOOKUP($D57,[1]受注ﾌｧｲﾙ!$A$3:$BZ$1314,28,FALSE),"-")&amp;"　"&amp;IFERROR(VLOOKUP($D57,[1]受注ﾌｧｲﾙ!$A$3:$BZ$1314,29,FALSE),"-")</f>
        <v>　　</v>
      </c>
      <c r="AE57" s="3"/>
      <c r="AF57" s="31" t="str">
        <f>IFERROR(VLOOKUP($D57,[2]加工日報SEC!$A$5:$DZ$1089,94,FALSE),"-")</f>
        <v>完</v>
      </c>
      <c r="AG57" s="38" t="str">
        <f>IFERROR(VLOOKUP($D57,[1]受注ﾌｧｲﾙ!$A$3:$BZ$1314,2,FALSE),"-")</f>
        <v>通常入力</v>
      </c>
      <c r="AH57" s="38" t="str">
        <f>IFERROR(VLOOKUP($D57,[1]受注ﾌｧｲﾙ!$A$3:$BZ$1314,3,FALSE),"-")</f>
        <v>TPI</v>
      </c>
      <c r="AI57" s="43">
        <f>IFERROR(VLOOKUP($D57,[1]受注ﾌｧｲﾙ!$A$3:$BZ$1314,31,FALSE),"-")</f>
        <v>0</v>
      </c>
      <c r="AJ57" s="43" t="str">
        <f>IFERROR(VLOOKUP($D57,[1]受注ﾌｧｲﾙ!$A$3:$BZ$1314,12,FALSE),"-")</f>
        <v xml:space="preserve"> </v>
      </c>
      <c r="AK57" s="228" t="str">
        <f>IFERROR(VLOOKUP($D57,[1]受注ﾌｧｲﾙ!$A$3:$BZ$1314,24,FALSE),"-")</f>
        <v>SEC</v>
      </c>
      <c r="AL57" s="3"/>
      <c r="AM57" s="3"/>
      <c r="AN57" s="3"/>
      <c r="AO57" s="3"/>
      <c r="AP57" s="3"/>
      <c r="AQ57" s="43" t="s">
        <v>522</v>
      </c>
      <c r="AR57" s="521"/>
      <c r="AS57" s="109" t="str">
        <f t="shared" ref="AS57:AS72" si="193">IF($W57="","",IF($W57=AT$4,"→",""))</f>
        <v/>
      </c>
      <c r="AT57" s="438"/>
      <c r="AU57" s="110" t="str">
        <f t="shared" ref="AU57:AU80" si="194">IF($Y57="","",IF($Y57=AT$4,"⇒",""))</f>
        <v/>
      </c>
      <c r="AV57" s="109" t="str">
        <f t="shared" ref="AV57:AV80" si="195">IF($W57="","",IF($W57=AW$4,"→",""))</f>
        <v/>
      </c>
      <c r="AW57" s="260"/>
      <c r="AX57" s="110" t="str">
        <f t="shared" ref="AX57:AX80" si="196">IF($Y57="","",IF($Y57=AW$4,"⇒",""))</f>
        <v/>
      </c>
      <c r="AY57" s="109" t="str">
        <f t="shared" ref="AY57:AY80" si="197">IF($W57="","",IF($W57=AZ$4,"→",""))</f>
        <v/>
      </c>
      <c r="AZ57" s="260"/>
      <c r="BA57" s="110" t="str">
        <f t="shared" ref="BA57:BA80" si="198">IF($Y57="","",IF($Y57=AZ$4,"⇒",""))</f>
        <v/>
      </c>
      <c r="BB57" s="109" t="str">
        <f t="shared" ref="BB57:BB80" si="199">IF($W57="","",IF($W57=BC$4,"→",""))</f>
        <v/>
      </c>
      <c r="BC57" s="438"/>
      <c r="BD57" s="110" t="str">
        <f t="shared" ref="BD57:BD80" si="200">IF($Y57="","",IF($Y57=BC$4,"⇒",""))</f>
        <v/>
      </c>
      <c r="BE57" s="109" t="str">
        <f t="shared" ref="BE57:BE80" si="201">IF($W57="","",IF($W57=BF$4,"→",""))</f>
        <v/>
      </c>
      <c r="BF57" s="438"/>
      <c r="BG57" s="110" t="str">
        <f t="shared" ref="BG57:BG80" si="202">IF($Y57="","",IF($Y57=BF$4,"⇒",""))</f>
        <v/>
      </c>
      <c r="BH57" s="109" t="str">
        <f t="shared" ref="BH57:BH80" si="203">IF($W57="","",IF($W57=BI$4,"→",""))</f>
        <v/>
      </c>
      <c r="BI57" s="439"/>
      <c r="BJ57" s="110" t="str">
        <f t="shared" ref="BJ57:BJ80" si="204">IF($Y57="","",IF($Y57=BI$4,"⇒",""))</f>
        <v/>
      </c>
      <c r="BK57" s="109" t="str">
        <f t="shared" ref="BK57:BK80" si="205">IF($W57="","",IF($W57=BL$4,"→",""))</f>
        <v/>
      </c>
      <c r="BL57" s="108"/>
      <c r="BM57" s="110" t="str">
        <f t="shared" ref="BM57:BM80" si="206">IF($Y57="","",IF($Y57=BL$4,"⇒",""))</f>
        <v/>
      </c>
      <c r="BN57" s="109" t="str">
        <f t="shared" ref="BN57:BN80" si="207">IF($W57="","",IF($W57=BO$4,"→",""))</f>
        <v/>
      </c>
      <c r="BO57" s="108"/>
      <c r="BP57" s="110" t="str">
        <f t="shared" ref="BP57:BP80" si="208">IF($Y57="","",IF($Y57=BO$4,"⇒",""))</f>
        <v/>
      </c>
      <c r="BQ57" s="109" t="str">
        <f t="shared" ref="BQ57:BQ80" si="209">IF($W57="","",IF($W57=BR$4,"→",""))</f>
        <v/>
      </c>
      <c r="BR57" s="108"/>
      <c r="BS57" s="110" t="str">
        <f t="shared" ref="BS57:BS80" si="210">IF($Y57="","",IF($Y57=BR$4,"⇒",""))</f>
        <v/>
      </c>
      <c r="BT57" s="109" t="str">
        <f t="shared" ref="BT57:BT80" si="211">IF($W57="","",IF($W57=BU$4,"→",""))</f>
        <v/>
      </c>
      <c r="BU57" s="108"/>
      <c r="BV57" s="110" t="str">
        <f t="shared" ref="BV57:BV80" si="212">IF($Y57="","",IF($Y57=BU$4,"⇒",""))</f>
        <v/>
      </c>
      <c r="BW57" s="109" t="str">
        <f t="shared" ref="BW57:BW80" si="213">IF($W57="","",IF($W57=BX$4,"→",""))</f>
        <v/>
      </c>
      <c r="BX57" s="438"/>
      <c r="BY57" s="110" t="str">
        <f t="shared" ref="BY57:BY80" si="214">IF($Y57="","",IF($Y57=BX$4,"⇒",""))</f>
        <v/>
      </c>
      <c r="BZ57" s="109" t="str">
        <f t="shared" ref="BZ57:BZ80" si="215">IF($W57="","",IF($W57=CA$4,"→",""))</f>
        <v/>
      </c>
      <c r="CA57" s="108"/>
      <c r="CB57" s="110" t="str">
        <f t="shared" ref="CB57:CB80" si="216">IF($Y57="","",IF($Y57=CA$4,"⇒",""))</f>
        <v/>
      </c>
      <c r="CC57" s="109" t="str">
        <f t="shared" ref="CC57:CC80" si="217">IF($W57="","",IF($W57=CD$4,"→",""))</f>
        <v/>
      </c>
      <c r="CD57" s="108"/>
      <c r="CE57" s="110" t="str">
        <f t="shared" ref="CE57:CE80" si="218">IF($Y57="","",IF($Y57=CD$4,"⇒",""))</f>
        <v/>
      </c>
      <c r="CF57" s="109" t="str">
        <f t="shared" ref="CF57:CF80" si="219">IF($W57="","",IF($W57=CG$4,"→",""))</f>
        <v/>
      </c>
      <c r="CG57" s="108"/>
      <c r="CH57" s="110" t="str">
        <f t="shared" ref="CH57:CH80" si="220">IF($Y57="","",IF($Y57=CG$4,"⇒",""))</f>
        <v/>
      </c>
      <c r="CI57" s="109" t="str">
        <f t="shared" ref="CI57:CI80" si="221">IF($W57="","",IF($W57=CJ$4,"→",""))</f>
        <v/>
      </c>
      <c r="CJ57" s="108"/>
      <c r="CK57" s="110" t="str">
        <f t="shared" ref="CK57:CK80" si="222">IF($Y57="","",IF($Y57=CJ$4,"⇒",""))</f>
        <v/>
      </c>
      <c r="CL57" s="109" t="str">
        <f t="shared" ref="CL57:CL80" si="223">IF($W57="","",IF($W57=CM$4,"→",""))</f>
        <v/>
      </c>
      <c r="CM57" s="108"/>
      <c r="CN57" s="110" t="str">
        <f t="shared" ref="CN57:CN80" si="224">IF($Y57="","",IF($Y57=CM$4,"⇒",""))</f>
        <v/>
      </c>
      <c r="CO57" s="109" t="str">
        <f t="shared" ref="CO57:CO80" si="225">IF($W57="","",IF($W57=CP$4,"→",""))</f>
        <v/>
      </c>
      <c r="CP57" s="108"/>
      <c r="CQ57" s="110" t="str">
        <f t="shared" ref="CQ57:CQ80" si="226">IF($Y57="","",IF($Y57=CP$4,"⇒",""))</f>
        <v/>
      </c>
      <c r="CR57" s="109" t="str">
        <f t="shared" ref="CR57:CR80" si="227">IF($W57="","",IF($W57=CS$4,"→",""))</f>
        <v/>
      </c>
      <c r="CS57" s="108"/>
      <c r="CT57" s="110" t="str">
        <f t="shared" ref="CT57:CT80" si="228">IF($Y57="","",IF($Y57=CS$4,"⇒",""))</f>
        <v/>
      </c>
      <c r="CU57" s="109" t="str">
        <f t="shared" ref="CU57:CU80" si="229">IF($W57="","",IF($W57=CV$4,"→",""))</f>
        <v/>
      </c>
      <c r="CV57" s="108"/>
      <c r="CW57" s="110" t="str">
        <f t="shared" ref="CW57:CW80" si="230">IF($Y57="","",IF($Y57=CV$4,"⇒",""))</f>
        <v/>
      </c>
      <c r="CX57" s="109" t="str">
        <f t="shared" ref="CX57:CX80" si="231">IF($W57="","",IF($W57=CY$4,"→",""))</f>
        <v/>
      </c>
      <c r="CY57" s="108"/>
      <c r="CZ57" s="110" t="str">
        <f t="shared" ref="CZ57:CZ80" si="232">IF($Y57="","",IF($Y57=CY$4,"⇒",""))</f>
        <v/>
      </c>
      <c r="DA57" s="109" t="str">
        <f t="shared" ref="DA57:DA80" si="233">IF($W57="","",IF($W57=DB$4,"→",""))</f>
        <v/>
      </c>
      <c r="DB57" s="108"/>
      <c r="DC57" s="110" t="str">
        <f t="shared" ref="DC57:DC80" si="234">IF($Y57="","",IF($Y57=DB$4,"⇒",""))</f>
        <v/>
      </c>
      <c r="DD57" s="109" t="str">
        <f t="shared" ref="DD57:DD80" si="235">IF($W57="","",IF($W57=DE$4,"→",""))</f>
        <v/>
      </c>
      <c r="DE57" s="108"/>
      <c r="DF57" s="110" t="str">
        <f t="shared" ref="DF57:DF80" si="236">IF($Y57="","",IF($Y57=DE$4,"⇒",""))</f>
        <v/>
      </c>
      <c r="DG57" s="109" t="str">
        <f t="shared" ref="DG57:DG80" si="237">IF($W57="","",IF($W57=DH$4,"→",""))</f>
        <v/>
      </c>
      <c r="DH57" s="108"/>
      <c r="DI57" s="110" t="str">
        <f t="shared" ref="DI57:DI80" si="238">IF($Y57="","",IF($Y57=DH$4,"⇒",""))</f>
        <v/>
      </c>
      <c r="DJ57" s="109" t="str">
        <f t="shared" ref="DJ57:DJ80" si="239">IF($W57="","",IF($W57=DK$4,"→",""))</f>
        <v/>
      </c>
      <c r="DK57" s="108"/>
      <c r="DL57" s="110" t="str">
        <f t="shared" ref="DL57:DL80" si="240">IF($Y57="","",IF($Y57=DK$4,"⇒",""))</f>
        <v/>
      </c>
      <c r="DM57" s="109" t="str">
        <f t="shared" ref="DM57:DM80" si="241">IF($W57="","",IF($W57=DN$4,"→",""))</f>
        <v/>
      </c>
      <c r="DN57" s="108"/>
      <c r="DO57" s="110" t="str">
        <f t="shared" ref="DO57:DO80" si="242">IF($Y57="","",IF($Y57=DN$4,"⇒",""))</f>
        <v/>
      </c>
      <c r="DP57" s="109" t="str">
        <f t="shared" ref="DP57:DP80" si="243">IF($W57="","",IF($W57=DQ$4,"→",""))</f>
        <v/>
      </c>
      <c r="DQ57" s="108"/>
      <c r="DR57" s="110" t="str">
        <f t="shared" ref="DR57:DR80" si="244">IF($Y57="","",IF($Y57=DQ$4,"⇒",""))</f>
        <v/>
      </c>
      <c r="DS57" s="109" t="str">
        <f t="shared" ref="DS57:DS80" si="245">IF($W57="","",IF($W57=DT$4,"→",""))</f>
        <v/>
      </c>
      <c r="DT57" s="108"/>
      <c r="DU57" s="110" t="str">
        <f t="shared" ref="DU57:DU80" si="246">IF($Y57="","",IF($Y57=DT$4,"⇒",""))</f>
        <v/>
      </c>
      <c r="DV57" s="109" t="str">
        <f t="shared" ref="DV57:DV80" si="247">IF($W57="","",IF($W57=DW$4,"→",""))</f>
        <v/>
      </c>
      <c r="DW57" s="108"/>
      <c r="DX57" s="110" t="str">
        <f t="shared" ref="DX57:DX80" si="248">IF($Y57="","",IF($Y57=DW$4,"⇒",""))</f>
        <v/>
      </c>
      <c r="DY57" s="109" t="str">
        <f t="shared" ref="DY57:DY80" si="249">IF($W57="","",IF($W57=DZ$4,"→",""))</f>
        <v/>
      </c>
      <c r="DZ57" s="108"/>
      <c r="EA57" s="110" t="str">
        <f t="shared" ref="EA57:EA80" si="250">IF($Y57="","",IF($Y57=DZ$4,"⇒",""))</f>
        <v/>
      </c>
      <c r="EB57" s="109" t="str">
        <f t="shared" ref="EB57:EB80" si="251">IF($W57="","",IF($W57=EC$4,"→",""))</f>
        <v/>
      </c>
      <c r="EC57" s="108"/>
      <c r="ED57" s="110" t="str">
        <f t="shared" ref="ED57:ED80" si="252">IF($Y57="","",IF($Y57=EC$4,"⇒",""))</f>
        <v/>
      </c>
      <c r="EE57" s="109" t="str">
        <f t="shared" ref="EE57:EE80" si="253">IF($W57="","",IF($W57=EF$4,"→",""))</f>
        <v/>
      </c>
      <c r="EF57" s="108"/>
      <c r="EG57" s="109" t="str">
        <f t="shared" ref="EG57:EG72" si="254">IF($W57="","",IF($W57=EH$4,"→",""))</f>
        <v/>
      </c>
      <c r="EH57" s="109" t="str">
        <f t="shared" ref="EH57:EH72" si="255">IF($W57="","",IF($W57=EI$4,"→",""))</f>
        <v/>
      </c>
      <c r="EI57" s="438"/>
      <c r="EJ57" s="110" t="str">
        <f t="shared" ref="EJ57:EJ80" si="256">IF($Y57="","",IF($Y57=EI$4,"⇒",""))</f>
        <v/>
      </c>
      <c r="EK57" s="109" t="str">
        <f t="shared" ref="EK57:EK80" si="257">IF($W57="","",IF($W57=EL$4,"→",""))</f>
        <v/>
      </c>
      <c r="EL57" s="260"/>
      <c r="EM57" s="110" t="str">
        <f t="shared" ref="EM57:EM80" si="258">IF($Y57="","",IF($Y57=EL$4,"⇒",""))</f>
        <v/>
      </c>
      <c r="EN57" s="109" t="str">
        <f t="shared" ref="EN57:EN80" si="259">IF($W57="","",IF($W57=EO$4,"→",""))</f>
        <v/>
      </c>
      <c r="EO57" s="260"/>
      <c r="EP57" s="110" t="str">
        <f t="shared" ref="EP57:EP80" si="260">IF($Y57="","",IF($Y57=EO$4,"⇒",""))</f>
        <v/>
      </c>
      <c r="EQ57" s="109" t="str">
        <f t="shared" ref="EQ57:EQ80" si="261">IF($W57="","",IF($W57=ER$4,"→",""))</f>
        <v/>
      </c>
      <c r="ER57" s="438"/>
      <c r="ES57" s="110" t="str">
        <f t="shared" ref="ES57:ES80" si="262">IF($Y57="","",IF($Y57=ER$4,"⇒",""))</f>
        <v/>
      </c>
      <c r="ET57" s="109" t="str">
        <f t="shared" ref="ET57:ET80" si="263">IF($W57="","",IF($W57=EU$4,"→",""))</f>
        <v/>
      </c>
      <c r="EU57" s="438"/>
      <c r="EV57" s="110" t="str">
        <f t="shared" ref="EV57:EV80" si="264">IF($Y57="","",IF($Y57=EU$4,"⇒",""))</f>
        <v/>
      </c>
      <c r="EW57" s="109" t="str">
        <f t="shared" ref="EW57:EW80" si="265">IF($W57="","",IF($W57=EX$4,"→",""))</f>
        <v/>
      </c>
      <c r="EX57" s="439"/>
      <c r="EY57" s="110" t="str">
        <f t="shared" ref="EY57:EY80" si="266">IF($Y57="","",IF($Y57=EX$4,"⇒",""))</f>
        <v/>
      </c>
      <c r="EZ57" s="109" t="str">
        <f t="shared" ref="EZ57:EZ80" si="267">IF($W57="","",IF($W57=FA$4,"→",""))</f>
        <v/>
      </c>
      <c r="FA57" s="108"/>
      <c r="FB57" s="110" t="str">
        <f t="shared" ref="FB57:FB80" si="268">IF($Y57="","",IF($Y57=FA$4,"⇒",""))</f>
        <v/>
      </c>
      <c r="FC57" s="109" t="str">
        <f t="shared" ref="FC57:FC80" si="269">IF($W57="","",IF($W57=FD$4,"→",""))</f>
        <v/>
      </c>
      <c r="FD57" s="108"/>
      <c r="FE57" s="110" t="str">
        <f t="shared" ref="FE57:FE80" si="270">IF($Y57="","",IF($Y57=FD$4,"⇒",""))</f>
        <v/>
      </c>
      <c r="FF57" s="109" t="str">
        <f t="shared" ref="FF57:FF80" si="271">IF($W57="","",IF($W57=FG$4,"→",""))</f>
        <v/>
      </c>
      <c r="FG57" s="108"/>
      <c r="FH57" s="110" t="str">
        <f t="shared" ref="FH57:FH80" si="272">IF($Y57="","",IF($Y57=FG$4,"⇒",""))</f>
        <v/>
      </c>
      <c r="FI57" s="109" t="str">
        <f t="shared" ref="FI57:FI80" si="273">IF($W57="","",IF($W57=FJ$4,"→",""))</f>
        <v/>
      </c>
      <c r="FJ57" s="108"/>
      <c r="FK57" s="110" t="str">
        <f t="shared" ref="FK57:FK80" si="274">IF($Y57="","",IF($Y57=FJ$4,"⇒",""))</f>
        <v/>
      </c>
      <c r="FL57" s="109" t="str">
        <f t="shared" ref="FL57:FL80" si="275">IF($W57="","",IF($W57=FM$4,"→",""))</f>
        <v/>
      </c>
      <c r="FM57" s="438"/>
      <c r="FN57" s="110" t="str">
        <f t="shared" ref="FN57:FN80" si="276">IF($Y57="","",IF($Y57=FM$4,"⇒",""))</f>
        <v/>
      </c>
      <c r="FO57" s="109" t="str">
        <f t="shared" ref="FO57:FO80" si="277">IF($W57="","",IF($W57=FP$4,"→",""))</f>
        <v/>
      </c>
      <c r="FP57" s="108"/>
      <c r="FQ57" s="110" t="str">
        <f t="shared" ref="FQ57:FQ80" si="278">IF($Y57="","",IF($Y57=FP$4,"⇒",""))</f>
        <v/>
      </c>
      <c r="FR57" s="109" t="str">
        <f t="shared" ref="FR57:FR80" si="279">IF($W57="","",IF($W57=FS$4,"→",""))</f>
        <v/>
      </c>
      <c r="FS57" s="108"/>
      <c r="FT57" s="110" t="str">
        <f t="shared" ref="FT57:FT80" si="280">IF($Y57="","",IF($Y57=FS$4,"⇒",""))</f>
        <v/>
      </c>
      <c r="FU57" s="109" t="str">
        <f t="shared" ref="FU57:FU80" si="281">IF($W57="","",IF($W57=FV$4,"→",""))</f>
        <v/>
      </c>
      <c r="FV57" s="108"/>
      <c r="FW57" s="110" t="str">
        <f t="shared" ref="FW57:FW80" si="282">IF($Y57="","",IF($Y57=FV$4,"⇒",""))</f>
        <v/>
      </c>
      <c r="FX57" s="109" t="str">
        <f t="shared" ref="FX57:FX80" si="283">IF($W57="","",IF($W57=FY$4,"→",""))</f>
        <v/>
      </c>
      <c r="FY57" s="108"/>
      <c r="FZ57" s="110" t="str">
        <f t="shared" ref="FZ57:FZ80" si="284">IF($Y57="","",IF($Y57=FY$4,"⇒",""))</f>
        <v/>
      </c>
      <c r="GA57" s="109" t="str">
        <f t="shared" ref="GA57:GA80" si="285">IF($W57="","",IF($W57=GB$4,"→",""))</f>
        <v/>
      </c>
      <c r="GB57" s="108">
        <v>500</v>
      </c>
      <c r="GC57" s="110" t="str">
        <f t="shared" ref="GC57:GC80" si="286">IF($Y57="","",IF($Y57=GB$4,"⇒",""))</f>
        <v/>
      </c>
      <c r="GD57" s="109" t="str">
        <f t="shared" ref="GD57:GD80" si="287">IF($W57="","",IF($W57=GE$4,"→",""))</f>
        <v>→</v>
      </c>
      <c r="GE57" s="108"/>
      <c r="GF57" s="110" t="str">
        <f t="shared" ref="GF57:GF80" si="288">IF($Y57="","",IF($Y57=GE$4,"⇒",""))</f>
        <v/>
      </c>
      <c r="GG57" s="109" t="str">
        <f t="shared" ref="GG57:GG80" si="289">IF($W57="","",IF($W57=GH$4,"→",""))</f>
        <v/>
      </c>
      <c r="GH57" s="108"/>
      <c r="GI57" s="110" t="str">
        <f t="shared" ref="GI57:GI80" si="290">IF($Y57="","",IF($Y57=GH$4,"⇒",""))</f>
        <v/>
      </c>
      <c r="GJ57" s="109" t="str">
        <f t="shared" ref="GJ57:GJ80" si="291">IF($W57="","",IF($W57=GK$4,"→",""))</f>
        <v/>
      </c>
      <c r="GK57" s="108"/>
      <c r="GL57" s="110" t="str">
        <f t="shared" ref="GL57:GL80" si="292">IF($Y57="","",IF($Y57=GK$4,"⇒",""))</f>
        <v/>
      </c>
      <c r="GM57" s="109" t="str">
        <f t="shared" ref="GM57:GM80" si="293">IF($W57="","",IF($W57=GN$4,"→",""))</f>
        <v/>
      </c>
      <c r="GN57" s="108"/>
      <c r="GO57" s="110" t="str">
        <f t="shared" ref="GO57:GO80" si="294">IF($Y57="","",IF($Y57=GN$4,"⇒",""))</f>
        <v/>
      </c>
      <c r="GP57" s="109" t="str">
        <f t="shared" ref="GP57:GP80" si="295">IF($W57="","",IF($W57=GQ$4,"→",""))</f>
        <v/>
      </c>
      <c r="GQ57" s="108"/>
      <c r="GR57" s="110" t="str">
        <f t="shared" ref="GR57:GR80" si="296">IF($Y57="","",IF($Y57=GQ$4,"⇒",""))</f>
        <v>⇒</v>
      </c>
      <c r="GS57" s="109" t="str">
        <f t="shared" ref="GS57:GS80" si="297">IF($W57="","",IF($W57=GT$4,"→",""))</f>
        <v/>
      </c>
      <c r="GT57" s="108"/>
      <c r="GU57" s="110" t="str">
        <f t="shared" ref="GU57:GU80" si="298">IF($Y57="","",IF($Y57=GT$4,"⇒",""))</f>
        <v/>
      </c>
      <c r="GV57" s="109" t="str">
        <f t="shared" ref="GV57:GV80" si="299">IF($W57="","",IF($W57=GW$4,"→",""))</f>
        <v/>
      </c>
      <c r="GW57" s="108"/>
      <c r="GX57" s="110" t="str">
        <f t="shared" ref="GX57:GX80" si="300">IF($Y57="","",IF($Y57=GW$4,"⇒",""))</f>
        <v/>
      </c>
      <c r="GY57" s="109" t="str">
        <f t="shared" ref="GY57:GY80" si="301">IF($W57="","",IF($W57=GZ$4,"→",""))</f>
        <v/>
      </c>
      <c r="GZ57" s="108"/>
      <c r="HA57" s="110" t="str">
        <f t="shared" ref="HA57:HA80" si="302">IF($Y57="","",IF($Y57=GZ$4,"⇒",""))</f>
        <v/>
      </c>
      <c r="HB57" s="109" t="str">
        <f t="shared" ref="HB57:HB80" si="303">IF($W57="","",IF($W57=HC$4,"→",""))</f>
        <v/>
      </c>
      <c r="HC57" s="108"/>
      <c r="HD57" s="110" t="str">
        <f t="shared" ref="HD57:HD80" si="304">IF($Y57="","",IF($Y57=HC$4,"⇒",""))</f>
        <v/>
      </c>
      <c r="HE57" s="109" t="str">
        <f t="shared" ref="HE57:HE80" si="305">IF($W57="","",IF($W57=HF$4,"→",""))</f>
        <v/>
      </c>
      <c r="HF57" s="108"/>
      <c r="HG57" s="110" t="str">
        <f t="shared" ref="HG57:HG80" si="306">IF($Y57="","",IF($Y57=HF$4,"⇒",""))</f>
        <v/>
      </c>
      <c r="HH57" s="109" t="str">
        <f t="shared" ref="HH57:HH80" si="307">IF($W57="","",IF($W57=HI$4,"→",""))</f>
        <v/>
      </c>
      <c r="HI57" s="108"/>
      <c r="HJ57" s="110" t="str">
        <f t="shared" ref="HJ57:HJ80" si="308">IF($Y57="","",IF($Y57=HI$4,"⇒",""))</f>
        <v/>
      </c>
      <c r="HK57" s="109" t="str">
        <f t="shared" ref="HK57:HK80" si="309">IF($W57="","",IF($W57=HL$4,"→",""))</f>
        <v/>
      </c>
      <c r="HL57" s="108"/>
      <c r="HM57" s="110" t="str">
        <f t="shared" ref="HM57:HM80" si="310">IF($Y57="","",IF($Y57=HL$4,"⇒",""))</f>
        <v/>
      </c>
      <c r="HN57" s="109" t="str">
        <f t="shared" ref="HN57:HN80" si="311">IF($W57="","",IF($W57=HO$4,"→",""))</f>
        <v/>
      </c>
      <c r="HO57" s="108"/>
      <c r="HP57" s="110" t="str">
        <f t="shared" ref="HP57:HP80" si="312">IF($Y57="","",IF($Y57=HO$4,"⇒",""))</f>
        <v/>
      </c>
      <c r="HQ57" s="109" t="str">
        <f t="shared" ref="HQ57:HQ80" si="313">IF($W57="","",IF($W57=HR$4,"→",""))</f>
        <v/>
      </c>
      <c r="HR57" s="108"/>
      <c r="HS57" s="110" t="str">
        <f t="shared" ref="HS57:HS80" si="314">IF($Y57="","",IF($Y57=HR$4,"⇒",""))</f>
        <v/>
      </c>
      <c r="HT57" s="109" t="str">
        <f t="shared" ref="HT57:HT80" si="315">IF($W57="","",IF($W57=HU$4,"→",""))</f>
        <v/>
      </c>
      <c r="HU57" s="108"/>
      <c r="HV57" s="109" t="str">
        <f t="shared" ref="HV57:HV80" si="316">IF($W57="","",IF($W57=HW$4,"→",""))</f>
        <v/>
      </c>
      <c r="HW57" s="109" t="str">
        <f t="shared" ref="HW57:HW72" si="317">IF($W57="","",IF($W57=HX$4,"→",""))</f>
        <v/>
      </c>
      <c r="HX57" s="438"/>
      <c r="HY57" s="110" t="str">
        <f t="shared" ref="HY57:HY80" si="318">IF($Y57="","",IF($Y57=HX$4,"⇒",""))</f>
        <v/>
      </c>
      <c r="HZ57" s="109" t="str">
        <f t="shared" ref="HZ57:HZ80" si="319">IF($W57="","",IF($W57=IA$4,"→",""))</f>
        <v/>
      </c>
      <c r="IA57" s="260"/>
      <c r="IB57" s="110" t="str">
        <f t="shared" ref="IB57:IB80" si="320">IF($Y57="","",IF($Y57=IA$4,"⇒",""))</f>
        <v/>
      </c>
      <c r="IC57" s="109" t="str">
        <f t="shared" ref="IC57:IC80" si="321">IF($W57="","",IF($W57=ID$4,"→",""))</f>
        <v/>
      </c>
      <c r="ID57" s="260"/>
      <c r="IE57" s="110" t="str">
        <f t="shared" ref="IE57:IE80" si="322">IF($Y57="","",IF($Y57=ID$4,"⇒",""))</f>
        <v/>
      </c>
      <c r="IF57" s="109" t="str">
        <f t="shared" ref="IF57:IF80" si="323">IF($W57="","",IF($W57=IG$4,"→",""))</f>
        <v/>
      </c>
      <c r="IG57" s="438"/>
      <c r="IH57" s="110" t="str">
        <f t="shared" ref="IH57:IH80" si="324">IF($Y57="","",IF($Y57=IG$4,"⇒",""))</f>
        <v/>
      </c>
      <c r="II57" s="109" t="str">
        <f t="shared" ref="II57:II80" si="325">IF($W57="","",IF($W57=IJ$4,"→",""))</f>
        <v/>
      </c>
      <c r="IJ57" s="438"/>
      <c r="IK57" s="110" t="str">
        <f t="shared" ref="IK57:IK80" si="326">IF($Y57="","",IF($Y57=IJ$4,"⇒",""))</f>
        <v/>
      </c>
      <c r="IL57" s="109" t="str">
        <f t="shared" ref="IL57:IL80" si="327">IF($W57="","",IF($W57=IM$4,"→",""))</f>
        <v/>
      </c>
      <c r="IM57" s="439"/>
      <c r="IN57" s="110" t="str">
        <f t="shared" ref="IN57:IN80" si="328">IF($Y57="","",IF($Y57=IM$4,"⇒",""))</f>
        <v/>
      </c>
      <c r="IO57" s="109" t="str">
        <f t="shared" ref="IO57:IO80" si="329">IF($W57="","",IF($W57=IP$4,"→",""))</f>
        <v/>
      </c>
      <c r="IP57" s="108"/>
      <c r="IQ57" s="110" t="str">
        <f t="shared" ref="IQ57:IQ80" si="330">IF($Y57="","",IF($Y57=IP$4,"⇒",""))</f>
        <v/>
      </c>
      <c r="IR57" s="109" t="str">
        <f t="shared" ref="IR57:IR80" si="331">IF($W57="","",IF($W57=IS$4,"→",""))</f>
        <v/>
      </c>
      <c r="IS57" s="108"/>
      <c r="IT57" s="110" t="str">
        <f t="shared" ref="IT57:IT80" si="332">IF($Y57="","",IF($Y57=IS$4,"⇒",""))</f>
        <v/>
      </c>
      <c r="IU57" s="109" t="str">
        <f t="shared" ref="IU57:IU80" si="333">IF($W57="","",IF($W57=IV$4,"→",""))</f>
        <v/>
      </c>
      <c r="IV57" s="108"/>
      <c r="IW57" s="110" t="str">
        <f t="shared" ref="IW57:IW80" si="334">IF($Y57="","",IF($Y57=IV$4,"⇒",""))</f>
        <v/>
      </c>
      <c r="IX57" s="109" t="str">
        <f t="shared" ref="IX57:IX80" si="335">IF($W57="","",IF($W57=IY$4,"→",""))</f>
        <v/>
      </c>
      <c r="IY57" s="108"/>
      <c r="IZ57" s="110" t="str">
        <f t="shared" ref="IZ57:IZ80" si="336">IF($Y57="","",IF($Y57=IY$4,"⇒",""))</f>
        <v/>
      </c>
      <c r="JA57" s="109" t="str">
        <f t="shared" ref="JA57:JA80" si="337">IF($W57="","",IF($W57=JB$4,"→",""))</f>
        <v/>
      </c>
      <c r="JB57" s="438"/>
      <c r="JC57" s="110" t="str">
        <f t="shared" ref="JC57:JC80" si="338">IF($Y57="","",IF($Y57=JB$4,"⇒",""))</f>
        <v/>
      </c>
      <c r="JD57" s="109" t="str">
        <f t="shared" ref="JD57:JD80" si="339">IF($W57="","",IF($W57=JE$4,"→",""))</f>
        <v/>
      </c>
      <c r="JE57" s="108"/>
      <c r="JF57" s="110" t="str">
        <f t="shared" ref="JF57:JF80" si="340">IF($Y57="","",IF($Y57=JE$4,"⇒",""))</f>
        <v/>
      </c>
      <c r="JG57" s="109" t="str">
        <f t="shared" ref="JG57:JG80" si="341">IF($W57="","",IF($W57=JH$4,"→",""))</f>
        <v/>
      </c>
      <c r="JH57" s="108"/>
      <c r="JI57" s="110" t="str">
        <f t="shared" ref="JI57:JI80" si="342">IF($Y57="","",IF($Y57=JH$4,"⇒",""))</f>
        <v/>
      </c>
      <c r="JJ57" s="109" t="str">
        <f t="shared" ref="JJ57:JJ80" si="343">IF($W57="","",IF($W57=JK$4,"→",""))</f>
        <v/>
      </c>
      <c r="JK57" s="108"/>
      <c r="JL57" s="110" t="str">
        <f t="shared" ref="JL57:JL80" si="344">IF($Y57="","",IF($Y57=JK$4,"⇒",""))</f>
        <v/>
      </c>
      <c r="JM57" s="109" t="str">
        <f t="shared" ref="JM57:JM80" si="345">IF($W57="","",IF($W57=JN$4,"→",""))</f>
        <v/>
      </c>
      <c r="JN57" s="108"/>
      <c r="JO57" s="110" t="str">
        <f t="shared" ref="JO57:JO80" si="346">IF($Y57="","",IF($Y57=JN$4,"⇒",""))</f>
        <v/>
      </c>
      <c r="JP57" s="109" t="str">
        <f t="shared" ref="JP57:JP80" si="347">IF($W57="","",IF($W57=JQ$4,"→",""))</f>
        <v/>
      </c>
      <c r="JQ57" s="108"/>
      <c r="JR57" s="110" t="str">
        <f t="shared" ref="JR57:JR80" si="348">IF($Y57="","",IF($Y57=JQ$4,"⇒",""))</f>
        <v/>
      </c>
      <c r="JS57" s="109" t="str">
        <f t="shared" ref="JS57:JS80" si="349">IF($W57="","",IF($W57=JT$4,"→",""))</f>
        <v/>
      </c>
      <c r="JT57" s="108"/>
      <c r="JU57" s="110" t="str">
        <f t="shared" ref="JU57:JU80" si="350">IF($Y57="","",IF($Y57=JT$4,"⇒",""))</f>
        <v/>
      </c>
      <c r="JV57" s="109" t="str">
        <f t="shared" ref="JV57:JV80" si="351">IF($W57="","",IF($W57=JW$4,"→",""))</f>
        <v/>
      </c>
      <c r="JW57" s="108"/>
      <c r="JX57" s="110" t="str">
        <f t="shared" ref="JX57:JX80" si="352">IF($Y57="","",IF($Y57=JW$4,"⇒",""))</f>
        <v/>
      </c>
      <c r="JY57" s="109" t="str">
        <f t="shared" ref="JY57:JY80" si="353">IF($W57="","",IF($W57=JZ$4,"→",""))</f>
        <v/>
      </c>
      <c r="JZ57" s="108"/>
      <c r="KA57" s="110" t="str">
        <f t="shared" ref="KA57:KA80" si="354">IF($Y57="","",IF($Y57=JZ$4,"⇒",""))</f>
        <v/>
      </c>
      <c r="KB57" s="109" t="str">
        <f t="shared" ref="KB57:KB80" si="355">IF($W57="","",IF($W57=KC$4,"→",""))</f>
        <v/>
      </c>
      <c r="KC57" s="108"/>
      <c r="KD57" s="110" t="str">
        <f t="shared" ref="KD57:KD80" si="356">IF($Y57="","",IF($Y57=KC$4,"⇒",""))</f>
        <v/>
      </c>
      <c r="KE57" s="109" t="str">
        <f t="shared" ref="KE57:KE80" si="357">IF($W57="","",IF($W57=KF$4,"→",""))</f>
        <v/>
      </c>
      <c r="KF57" s="108"/>
      <c r="KG57" s="110" t="str">
        <f t="shared" ref="KG57:KG80" si="358">IF($Y57="","",IF($Y57=KF$4,"⇒",""))</f>
        <v/>
      </c>
      <c r="KH57" s="109" t="str">
        <f t="shared" ref="KH57:KH80" si="359">IF($W57="","",IF($W57=KI$4,"→",""))</f>
        <v/>
      </c>
      <c r="KI57" s="108"/>
      <c r="KJ57" s="110" t="str">
        <f t="shared" ref="KJ57:KJ80" si="360">IF($Y57="","",IF($Y57=KI$4,"⇒",""))</f>
        <v/>
      </c>
      <c r="KK57" s="109" t="str">
        <f t="shared" ref="KK57:KK80" si="361">IF($W57="","",IF($W57=KL$4,"→",""))</f>
        <v/>
      </c>
      <c r="KL57" s="108"/>
      <c r="KM57" s="110" t="str">
        <f t="shared" ref="KM57:KM80" si="362">IF($Y57="","",IF($Y57=KL$4,"⇒",""))</f>
        <v/>
      </c>
      <c r="KN57" s="109" t="str">
        <f t="shared" ref="KN57:KN80" si="363">IF($W57="","",IF($W57=KO$4,"→",""))</f>
        <v/>
      </c>
      <c r="KO57" s="108"/>
      <c r="KP57" s="110" t="str">
        <f t="shared" ref="KP57:KP80" si="364">IF($Y57="","",IF($Y57=KO$4,"⇒",""))</f>
        <v/>
      </c>
      <c r="KQ57" s="109" t="str">
        <f t="shared" ref="KQ57:KQ80" si="365">IF($W57="","",IF($W57=KR$4,"→",""))</f>
        <v/>
      </c>
      <c r="KR57" s="108"/>
      <c r="KS57" s="110" t="str">
        <f t="shared" ref="KS57:KS80" si="366">IF($Y57="","",IF($Y57=KR$4,"⇒",""))</f>
        <v/>
      </c>
      <c r="KT57" s="109" t="str">
        <f t="shared" ref="KT57:KT80" si="367">IF($W57="","",IF($W57=KU$4,"→",""))</f>
        <v/>
      </c>
      <c r="KU57" s="108"/>
      <c r="KV57" s="110" t="str">
        <f t="shared" ref="KV57:KV80" si="368">IF($Y57="","",IF($Y57=KU$4,"⇒",""))</f>
        <v/>
      </c>
      <c r="KW57" s="109" t="str">
        <f t="shared" ref="KW57:KW80" si="369">IF($W57="","",IF($W57=KX$4,"→",""))</f>
        <v/>
      </c>
      <c r="KX57" s="108"/>
      <c r="KY57" s="110" t="str">
        <f t="shared" ref="KY57:KY80" si="370">IF($Y57="","",IF($Y57=KX$4,"⇒",""))</f>
        <v/>
      </c>
      <c r="KZ57" s="109" t="str">
        <f t="shared" ref="KZ57:KZ80" si="371">IF($W57="","",IF($W57=LA$4,"→",""))</f>
        <v/>
      </c>
      <c r="LA57" s="108"/>
      <c r="LB57" s="110" t="str">
        <f t="shared" ref="LB57:LB80" si="372">IF($Y57="","",IF($Y57=LA$4,"⇒",""))</f>
        <v/>
      </c>
      <c r="LC57" s="109" t="str">
        <f t="shared" ref="LC57:LC80" si="373">IF($W57="","",IF($W57=LD$4,"→",""))</f>
        <v/>
      </c>
      <c r="LD57" s="108"/>
      <c r="LE57" s="110" t="str">
        <f t="shared" ref="LE57:LE80" si="374">IF($Y57="","",IF($Y57=LD$4,"⇒",""))</f>
        <v/>
      </c>
      <c r="LF57" s="109" t="str">
        <f t="shared" ref="LF57:LF80" si="375">IF($W57="","",IF($W57=LG$4,"→",""))</f>
        <v/>
      </c>
      <c r="LG57" s="108"/>
      <c r="LH57" s="110" t="str">
        <f t="shared" ref="LH57:LH80" si="376">IF($Y57="","",IF($Y57=LG$4,"⇒",""))</f>
        <v/>
      </c>
      <c r="LI57" s="109" t="str">
        <f t="shared" ref="LI57:LI80" si="377">IF($W57="","",IF($W57=LJ$4,"→",""))</f>
        <v/>
      </c>
      <c r="LJ57" s="108"/>
      <c r="LK57" s="109" t="str">
        <f t="shared" ref="LK57:LK72" si="378">IF($W57="","",IF($W57=LL$4,"→",""))</f>
        <v/>
      </c>
    </row>
    <row r="58" spans="1:323" ht="21.65" customHeight="1" x14ac:dyDescent="0.2">
      <c r="A58" s="120"/>
      <c r="B58" s="150">
        <f>IFERROR(VLOOKUP($D58,[1]受注ﾌｧｲﾙ!$A$3:$BZ$1314,5,FALSE),"-")</f>
        <v>46121.423333333332</v>
      </c>
      <c r="C58" s="541">
        <f>IFERROR(VLOOKUP($D58,[1]受注ﾌｧｲﾙ!$A$3:$BZ$1314,6,FALSE),"-")</f>
        <v>0</v>
      </c>
      <c r="D58" s="3" t="s">
        <v>1000</v>
      </c>
      <c r="E58" s="39">
        <f>IFERROR(VLOOKUP($D58,[1]受注ﾌｧｲﾙ!$A$3:$BZ$1314,17,FALSE),"-")</f>
        <v>6710</v>
      </c>
      <c r="F58" s="5" t="str">
        <f>IFERROR(VLOOKUP($D58,[1]受注ﾌｧｲﾙ!$A$3:$BZ$1314,18,FALSE),"-")</f>
        <v>50080-AY0B- 870X200</v>
      </c>
      <c r="G58" s="5" t="str">
        <f>IFERROR(VLOOKUP($D58,[1]受注ﾌｧｲﾙ!$A$3:$BZ$1314,19,FALSE),"-")</f>
        <v>FA</v>
      </c>
      <c r="H58" s="5" t="str">
        <f>IFERROR(VLOOKUP($D58,[1]受注ﾌｧｲﾙ!$A$3:$BZ$1314,20,FALSE),"-")</f>
        <v xml:space="preserve">   </v>
      </c>
      <c r="I58" s="5" t="str">
        <f>IFERROR(VLOOKUP($D58,[1]受注ﾌｧｲﾙ!$A$3:$BZ$1314,21,FALSE),"-")</f>
        <v>C</v>
      </c>
      <c r="J58" s="15">
        <f>IFERROR(VLOOKUP($D58,[1]受注ﾌｧｲﾙ!$A$3:$BZ$1314,22,FALSE),"-")</f>
        <v>3000</v>
      </c>
      <c r="K58" s="5" t="str">
        <f>IFERROR(VLOOKUP($D58,[1]受注ﾌｧｲﾙ!$A$3:$BZ$1314,8,FALSE),"-")</f>
        <v>0R040-8Y0B- 870X200</v>
      </c>
      <c r="L58" s="5" t="str">
        <f>IFERROR(VLOOKUP($D58,[1]受注ﾌｧｲﾙ!$A$3:$BZ$1314,9,FALSE),"-")</f>
        <v>FA</v>
      </c>
      <c r="M58" s="5" t="str">
        <f>IFERROR(VLOOKUP($D58,[1]受注ﾌｧｲﾙ!$A$3:$BZ$1314,10,FALSE),"-")</f>
        <v xml:space="preserve">   </v>
      </c>
      <c r="N58" s="5" t="str">
        <f>IFERROR(VLOOKUP($D58,[1]受注ﾌｧｲﾙ!$A$3:$BZ$1314,11,FALSE),"-")</f>
        <v>C</v>
      </c>
      <c r="O58" s="15">
        <f>IFERROR(VLOOKUP($D58,[1]受注ﾌｧｲﾙ!$A$3:$BZ$1314,13,FALSE),"-")</f>
        <v>6000</v>
      </c>
      <c r="P58" s="5">
        <f>IFERROR(VLOOKUP($D58,[1]受注ﾌｧｲﾙ!$A$3:$BZ$1314,15,FALSE),"-")</f>
        <v>0</v>
      </c>
      <c r="Q58" s="40">
        <f>IFERROR((VLOOKUP($D58,[1]受注ﾌｧｲﾙ!$A$3:$BZ$1314,16,FALSE)*J58),"-")</f>
        <v>3000</v>
      </c>
      <c r="R58" s="557" t="str">
        <f>IFERROR(VLOOKUP(D58,#REF!,107,FALSE),"-")</f>
        <v>-</v>
      </c>
      <c r="S58" s="5" t="str">
        <f>IFERROR(VLOOKUP($D58,[1]受注ﾌｧｲﾙ!$A$3:$BZ$1314,26,FALSE),"-")</f>
        <v>SEC</v>
      </c>
      <c r="T58" s="86" t="str">
        <f>IFERROR(VLOOKUP($D58,[1]受注ﾌｧｲﾙ!$A$3:$BZ$1314,23,FALSE),"-")</f>
        <v>滋賀</v>
      </c>
      <c r="U58" s="4"/>
      <c r="V58" s="5">
        <f>IFERROR(MONTH(Y58)," ")</f>
        <v>4</v>
      </c>
      <c r="W58" s="4">
        <f>IFERROR(VLOOKUP($D58,[1]受注ﾌｧｲﾙ!$A$3:$BZ$1314,25,FALSE),"-")</f>
        <v>46133</v>
      </c>
      <c r="X58" s="4">
        <f>IFERROR(VLOOKUP($D58,[1]受注ﾌｧｲﾙ!$A$3:$BZ$1314,32,FALSE),"-")</f>
        <v>46136</v>
      </c>
      <c r="Y58" s="4">
        <f>IFERROR(VLOOKUP($D58,[1]受注ﾌｧｲﾙ!$A$3:$BZ$1314,33,FALSE),"-")</f>
        <v>46136</v>
      </c>
      <c r="Z58" s="4">
        <f>IFERROR(IF(COUNT($AT58:$LJ58),INDEX($AT$4:$LJ$4,MATCH(0,INDEX(0/($AT58:$LJ58),),0)),"-"),"-")</f>
        <v>46134</v>
      </c>
      <c r="AA58" s="57" t="str">
        <f>IFERROR(VLOOKUP(D58,#REF!,2,FALSE),"-")</f>
        <v>-</v>
      </c>
      <c r="AB58" s="58">
        <f>SUM(AT58:LK58)</f>
        <v>3000</v>
      </c>
      <c r="AC58" s="821">
        <f>SUM(AT58:LK58)</f>
        <v>3000</v>
      </c>
      <c r="AD58" s="410" t="str">
        <f>IFERROR(VLOOKUP($D58,[1]受注ﾌｧｲﾙ!$A$3:$BZ$1314,27,FALSE),"-")&amp;"　"&amp;IFERROR(VLOOKUP($D58,[1]受注ﾌｧｲﾙ!$A$3:$BZ$1314,28,FALSE),"-")&amp;"　"&amp;IFERROR(VLOOKUP($D58,[1]受注ﾌｧｲﾙ!$A$3:$BZ$1314,29,FALSE),"-")</f>
        <v>　　</v>
      </c>
      <c r="AE58" s="3"/>
      <c r="AF58" s="31" t="str">
        <f>IFERROR(VLOOKUP($D58,[2]加工日報SEC!$A$5:$DZ$1089,94,FALSE),"-")</f>
        <v>-</v>
      </c>
      <c r="AG58" s="38" t="str">
        <f>IFERROR(VLOOKUP($D58,[1]受注ﾌｧｲﾙ!$A$3:$BZ$1314,2,FALSE),"-")</f>
        <v>通常入力</v>
      </c>
      <c r="AH58" s="38" t="str">
        <f>IFERROR(VLOOKUP($D58,[1]受注ﾌｧｲﾙ!$A$3:$BZ$1314,3,FALSE),"-")</f>
        <v>後加工</v>
      </c>
      <c r="AI58" s="43" t="str">
        <f>IFERROR(VLOOKUP($D58,[1]受注ﾌｧｲﾙ!$A$3:$BZ$1314,31,FALSE),"-")</f>
        <v>屋根</v>
      </c>
      <c r="AJ58" s="43" t="str">
        <f>IFERROR(VLOOKUP($D58,[1]受注ﾌｧｲﾙ!$A$3:$BZ$1314,12,FALSE),"-")</f>
        <v xml:space="preserve"> </v>
      </c>
      <c r="AK58" s="228" t="str">
        <f>IFERROR(VLOOKUP($D58,[1]受注ﾌｧｲﾙ!$A$3:$BZ$1314,24,FALSE),"-")</f>
        <v>SEC</v>
      </c>
      <c r="AL58" s="3"/>
      <c r="AM58" s="3"/>
      <c r="AN58" s="3"/>
      <c r="AO58" s="3"/>
      <c r="AP58" s="3"/>
      <c r="AQ58" s="43" t="s">
        <v>522</v>
      </c>
      <c r="AR58" s="521"/>
      <c r="AS58" s="109" t="str">
        <f>IF($W58="","",IF($W58=AT$4,"→",""))</f>
        <v/>
      </c>
      <c r="AT58" s="438"/>
      <c r="AU58" s="110" t="str">
        <f>IF($Y58="","",IF($Y58=AT$4,"⇒",""))</f>
        <v/>
      </c>
      <c r="AV58" s="109" t="str">
        <f>IF($W58="","",IF($W58=AW$4,"→",""))</f>
        <v/>
      </c>
      <c r="AW58" s="260"/>
      <c r="AX58" s="110" t="str">
        <f>IF($Y58="","",IF($Y58=AW$4,"⇒",""))</f>
        <v/>
      </c>
      <c r="AY58" s="109" t="str">
        <f>IF($W58="","",IF($W58=AZ$4,"→",""))</f>
        <v/>
      </c>
      <c r="AZ58" s="260"/>
      <c r="BA58" s="110" t="str">
        <f>IF($Y58="","",IF($Y58=AZ$4,"⇒",""))</f>
        <v/>
      </c>
      <c r="BB58" s="109" t="str">
        <f>IF($W58="","",IF($W58=BC$4,"→",""))</f>
        <v/>
      </c>
      <c r="BC58" s="438"/>
      <c r="BD58" s="110" t="str">
        <f>IF($Y58="","",IF($Y58=BC$4,"⇒",""))</f>
        <v/>
      </c>
      <c r="BE58" s="109" t="str">
        <f>IF($W58="","",IF($W58=BF$4,"→",""))</f>
        <v/>
      </c>
      <c r="BF58" s="438"/>
      <c r="BG58" s="110" t="str">
        <f>IF($Y58="","",IF($Y58=BF$4,"⇒",""))</f>
        <v/>
      </c>
      <c r="BH58" s="109" t="str">
        <f>IF($W58="","",IF($W58=BI$4,"→",""))</f>
        <v/>
      </c>
      <c r="BI58" s="439"/>
      <c r="BJ58" s="110" t="str">
        <f>IF($Y58="","",IF($Y58=BI$4,"⇒",""))</f>
        <v/>
      </c>
      <c r="BK58" s="109" t="str">
        <f>IF($W58="","",IF($W58=BL$4,"→",""))</f>
        <v/>
      </c>
      <c r="BL58" s="108"/>
      <c r="BM58" s="110" t="str">
        <f>IF($Y58="","",IF($Y58=BL$4,"⇒",""))</f>
        <v/>
      </c>
      <c r="BN58" s="109" t="str">
        <f>IF($W58="","",IF($W58=BO$4,"→",""))</f>
        <v/>
      </c>
      <c r="BO58" s="108"/>
      <c r="BP58" s="110" t="str">
        <f>IF($Y58="","",IF($Y58=BO$4,"⇒",""))</f>
        <v/>
      </c>
      <c r="BQ58" s="109" t="str">
        <f>IF($W58="","",IF($W58=BR$4,"→",""))</f>
        <v/>
      </c>
      <c r="BR58" s="108"/>
      <c r="BS58" s="110" t="str">
        <f>IF($Y58="","",IF($Y58=BR$4,"⇒",""))</f>
        <v/>
      </c>
      <c r="BT58" s="109" t="str">
        <f>IF($W58="","",IF($W58=BU$4,"→",""))</f>
        <v/>
      </c>
      <c r="BU58" s="108"/>
      <c r="BV58" s="110" t="str">
        <f>IF($Y58="","",IF($Y58=BU$4,"⇒",""))</f>
        <v/>
      </c>
      <c r="BW58" s="109" t="str">
        <f>IF($W58="","",IF($W58=BX$4,"→",""))</f>
        <v/>
      </c>
      <c r="BX58" s="438"/>
      <c r="BY58" s="110" t="str">
        <f>IF($Y58="","",IF($Y58=BX$4,"⇒",""))</f>
        <v/>
      </c>
      <c r="BZ58" s="109" t="str">
        <f>IF($W58="","",IF($W58=CA$4,"→",""))</f>
        <v/>
      </c>
      <c r="CA58" s="108"/>
      <c r="CB58" s="110" t="str">
        <f>IF($Y58="","",IF($Y58=CA$4,"⇒",""))</f>
        <v/>
      </c>
      <c r="CC58" s="109" t="str">
        <f>IF($W58="","",IF($W58=CD$4,"→",""))</f>
        <v/>
      </c>
      <c r="CD58" s="108"/>
      <c r="CE58" s="110" t="str">
        <f>IF($Y58="","",IF($Y58=CD$4,"⇒",""))</f>
        <v/>
      </c>
      <c r="CF58" s="109" t="str">
        <f>IF($W58="","",IF($W58=CG$4,"→",""))</f>
        <v/>
      </c>
      <c r="CG58" s="108"/>
      <c r="CH58" s="110" t="str">
        <f>IF($Y58="","",IF($Y58=CG$4,"⇒",""))</f>
        <v/>
      </c>
      <c r="CI58" s="109" t="str">
        <f>IF($W58="","",IF($W58=CJ$4,"→",""))</f>
        <v/>
      </c>
      <c r="CJ58" s="108"/>
      <c r="CK58" s="110" t="str">
        <f>IF($Y58="","",IF($Y58=CJ$4,"⇒",""))</f>
        <v/>
      </c>
      <c r="CL58" s="109" t="str">
        <f>IF($W58="","",IF($W58=CM$4,"→",""))</f>
        <v/>
      </c>
      <c r="CM58" s="108"/>
      <c r="CN58" s="110" t="str">
        <f>IF($Y58="","",IF($Y58=CM$4,"⇒",""))</f>
        <v/>
      </c>
      <c r="CO58" s="109" t="str">
        <f>IF($W58="","",IF($W58=CP$4,"→",""))</f>
        <v/>
      </c>
      <c r="CP58" s="108"/>
      <c r="CQ58" s="110" t="str">
        <f>IF($Y58="","",IF($Y58=CP$4,"⇒",""))</f>
        <v/>
      </c>
      <c r="CR58" s="109" t="str">
        <f>IF($W58="","",IF($W58=CS$4,"→",""))</f>
        <v/>
      </c>
      <c r="CS58" s="108"/>
      <c r="CT58" s="110" t="str">
        <f>IF($Y58="","",IF($Y58=CS$4,"⇒",""))</f>
        <v/>
      </c>
      <c r="CU58" s="109" t="str">
        <f>IF($W58="","",IF($W58=CV$4,"→",""))</f>
        <v/>
      </c>
      <c r="CV58" s="108"/>
      <c r="CW58" s="110" t="str">
        <f>IF($Y58="","",IF($Y58=CV$4,"⇒",""))</f>
        <v/>
      </c>
      <c r="CX58" s="109" t="str">
        <f>IF($W58="","",IF($W58=CY$4,"→",""))</f>
        <v/>
      </c>
      <c r="CY58" s="108"/>
      <c r="CZ58" s="110" t="str">
        <f>IF($Y58="","",IF($Y58=CY$4,"⇒",""))</f>
        <v/>
      </c>
      <c r="DA58" s="109" t="str">
        <f>IF($W58="","",IF($W58=DB$4,"→",""))</f>
        <v/>
      </c>
      <c r="DB58" s="108"/>
      <c r="DC58" s="110" t="str">
        <f>IF($Y58="","",IF($Y58=DB$4,"⇒",""))</f>
        <v/>
      </c>
      <c r="DD58" s="109" t="str">
        <f>IF($W58="","",IF($W58=DE$4,"→",""))</f>
        <v/>
      </c>
      <c r="DE58" s="108"/>
      <c r="DF58" s="110" t="str">
        <f>IF($Y58="","",IF($Y58=DE$4,"⇒",""))</f>
        <v/>
      </c>
      <c r="DG58" s="109" t="str">
        <f>IF($W58="","",IF($W58=DH$4,"→",""))</f>
        <v/>
      </c>
      <c r="DH58" s="108"/>
      <c r="DI58" s="110" t="str">
        <f>IF($Y58="","",IF($Y58=DH$4,"⇒",""))</f>
        <v/>
      </c>
      <c r="DJ58" s="109" t="str">
        <f>IF($W58="","",IF($W58=DK$4,"→",""))</f>
        <v/>
      </c>
      <c r="DK58" s="108"/>
      <c r="DL58" s="110" t="str">
        <f>IF($Y58="","",IF($Y58=DK$4,"⇒",""))</f>
        <v/>
      </c>
      <c r="DM58" s="109" t="str">
        <f>IF($W58="","",IF($W58=DN$4,"→",""))</f>
        <v/>
      </c>
      <c r="DN58" s="108"/>
      <c r="DO58" s="110" t="str">
        <f>IF($Y58="","",IF($Y58=DN$4,"⇒",""))</f>
        <v/>
      </c>
      <c r="DP58" s="109" t="str">
        <f>IF($W58="","",IF($W58=DQ$4,"→",""))</f>
        <v/>
      </c>
      <c r="DQ58" s="108"/>
      <c r="DR58" s="110" t="str">
        <f>IF($Y58="","",IF($Y58=DQ$4,"⇒",""))</f>
        <v/>
      </c>
      <c r="DS58" s="109" t="str">
        <f>IF($W58="","",IF($W58=DT$4,"→",""))</f>
        <v/>
      </c>
      <c r="DT58" s="108"/>
      <c r="DU58" s="110" t="str">
        <f>IF($Y58="","",IF($Y58=DT$4,"⇒",""))</f>
        <v/>
      </c>
      <c r="DV58" s="109" t="str">
        <f>IF($W58="","",IF($W58=DW$4,"→",""))</f>
        <v/>
      </c>
      <c r="DW58" s="108"/>
      <c r="DX58" s="110" t="str">
        <f>IF($Y58="","",IF($Y58=DW$4,"⇒",""))</f>
        <v/>
      </c>
      <c r="DY58" s="109" t="str">
        <f>IF($W58="","",IF($W58=DZ$4,"→",""))</f>
        <v/>
      </c>
      <c r="DZ58" s="108"/>
      <c r="EA58" s="110" t="str">
        <f>IF($Y58="","",IF($Y58=DZ$4,"⇒",""))</f>
        <v/>
      </c>
      <c r="EB58" s="109" t="str">
        <f>IF($W58="","",IF($W58=EC$4,"→",""))</f>
        <v/>
      </c>
      <c r="EC58" s="108"/>
      <c r="ED58" s="110" t="str">
        <f>IF($Y58="","",IF($Y58=EC$4,"⇒",""))</f>
        <v/>
      </c>
      <c r="EE58" s="109" t="str">
        <f>IF($W58="","",IF($W58=EF$4,"→",""))</f>
        <v/>
      </c>
      <c r="EF58" s="108"/>
      <c r="EG58" s="109" t="str">
        <f t="shared" ref="EG58:EH61" si="379">IF($W58="","",IF($W58=EH$4,"→",""))</f>
        <v/>
      </c>
      <c r="EH58" s="109" t="str">
        <f t="shared" si="379"/>
        <v/>
      </c>
      <c r="EI58" s="438"/>
      <c r="EJ58" s="110" t="str">
        <f>IF($Y58="","",IF($Y58=EI$4,"⇒",""))</f>
        <v/>
      </c>
      <c r="EK58" s="109" t="str">
        <f>IF($W58="","",IF($W58=EL$4,"→",""))</f>
        <v/>
      </c>
      <c r="EL58" s="260"/>
      <c r="EM58" s="110" t="str">
        <f>IF($Y58="","",IF($Y58=EL$4,"⇒",""))</f>
        <v/>
      </c>
      <c r="EN58" s="109" t="str">
        <f>IF($W58="","",IF($W58=EO$4,"→",""))</f>
        <v/>
      </c>
      <c r="EO58" s="260"/>
      <c r="EP58" s="110" t="str">
        <f>IF($Y58="","",IF($Y58=EO$4,"⇒",""))</f>
        <v/>
      </c>
      <c r="EQ58" s="109" t="str">
        <f>IF($W58="","",IF($W58=ER$4,"→",""))</f>
        <v/>
      </c>
      <c r="ER58" s="438"/>
      <c r="ES58" s="110" t="str">
        <f>IF($Y58="","",IF($Y58=ER$4,"⇒",""))</f>
        <v/>
      </c>
      <c r="ET58" s="109" t="str">
        <f>IF($W58="","",IF($W58=EU$4,"→",""))</f>
        <v/>
      </c>
      <c r="EU58" s="438"/>
      <c r="EV58" s="110" t="str">
        <f>IF($Y58="","",IF($Y58=EU$4,"⇒",""))</f>
        <v/>
      </c>
      <c r="EW58" s="109" t="str">
        <f>IF($W58="","",IF($W58=EX$4,"→",""))</f>
        <v/>
      </c>
      <c r="EX58" s="439"/>
      <c r="EY58" s="110" t="str">
        <f>IF($Y58="","",IF($Y58=EX$4,"⇒",""))</f>
        <v/>
      </c>
      <c r="EZ58" s="109" t="str">
        <f>IF($W58="","",IF($W58=FA$4,"→",""))</f>
        <v/>
      </c>
      <c r="FA58" s="108"/>
      <c r="FB58" s="110" t="str">
        <f>IF($Y58="","",IF($Y58=FA$4,"⇒",""))</f>
        <v/>
      </c>
      <c r="FC58" s="109" t="str">
        <f>IF($W58="","",IF($W58=FD$4,"→",""))</f>
        <v/>
      </c>
      <c r="FD58" s="108"/>
      <c r="FE58" s="110" t="str">
        <f>IF($Y58="","",IF($Y58=FD$4,"⇒",""))</f>
        <v/>
      </c>
      <c r="FF58" s="109" t="str">
        <f>IF($W58="","",IF($W58=FG$4,"→",""))</f>
        <v/>
      </c>
      <c r="FG58" s="108"/>
      <c r="FH58" s="110" t="str">
        <f>IF($Y58="","",IF($Y58=FG$4,"⇒",""))</f>
        <v/>
      </c>
      <c r="FI58" s="109" t="str">
        <f>IF($W58="","",IF($W58=FJ$4,"→",""))</f>
        <v/>
      </c>
      <c r="FJ58" s="108"/>
      <c r="FK58" s="110" t="str">
        <f>IF($Y58="","",IF($Y58=FJ$4,"⇒",""))</f>
        <v/>
      </c>
      <c r="FL58" s="109" t="str">
        <f>IF($W58="","",IF($W58=FM$4,"→",""))</f>
        <v/>
      </c>
      <c r="FM58" s="438"/>
      <c r="FN58" s="110" t="str">
        <f>IF($Y58="","",IF($Y58=FM$4,"⇒",""))</f>
        <v/>
      </c>
      <c r="FO58" s="109" t="str">
        <f>IF($W58="","",IF($W58=FP$4,"→",""))</f>
        <v/>
      </c>
      <c r="FP58" s="108"/>
      <c r="FQ58" s="110" t="str">
        <f>IF($Y58="","",IF($Y58=FP$4,"⇒",""))</f>
        <v/>
      </c>
      <c r="FR58" s="109" t="str">
        <f>IF($W58="","",IF($W58=FS$4,"→",""))</f>
        <v/>
      </c>
      <c r="FS58" s="108"/>
      <c r="FT58" s="110" t="str">
        <f>IF($Y58="","",IF($Y58=FS$4,"⇒",""))</f>
        <v/>
      </c>
      <c r="FU58" s="109" t="str">
        <f>IF($W58="","",IF($W58=FV$4,"→",""))</f>
        <v/>
      </c>
      <c r="FV58" s="108"/>
      <c r="FW58" s="110" t="str">
        <f>IF($Y58="","",IF($Y58=FV$4,"⇒",""))</f>
        <v/>
      </c>
      <c r="FX58" s="109" t="str">
        <f>IF($W58="","",IF($W58=FY$4,"→",""))</f>
        <v/>
      </c>
      <c r="FY58" s="108"/>
      <c r="FZ58" s="110" t="str">
        <f>IF($Y58="","",IF($Y58=FY$4,"⇒",""))</f>
        <v/>
      </c>
      <c r="GA58" s="109" t="str">
        <f>IF($W58="","",IF($W58=GB$4,"→",""))</f>
        <v/>
      </c>
      <c r="GB58" s="108"/>
      <c r="GC58" s="110" t="str">
        <f>IF($Y58="","",IF($Y58=GB$4,"⇒",""))</f>
        <v/>
      </c>
      <c r="GD58" s="109" t="str">
        <f>IF($W58="","",IF($W58=GE$4,"→",""))</f>
        <v/>
      </c>
      <c r="GE58" s="108"/>
      <c r="GF58" s="110" t="str">
        <f>IF($Y58="","",IF($Y58=GE$4,"⇒",""))</f>
        <v/>
      </c>
      <c r="GG58" s="109" t="str">
        <f>IF($W58="","",IF($W58=GH$4,"→",""))</f>
        <v/>
      </c>
      <c r="GH58" s="108"/>
      <c r="GI58" s="110" t="str">
        <f>IF($Y58="","",IF($Y58=GH$4,"⇒",""))</f>
        <v/>
      </c>
      <c r="GJ58" s="109" t="str">
        <f>IF($W58="","",IF($W58=GK$4,"→",""))</f>
        <v/>
      </c>
      <c r="GK58" s="108"/>
      <c r="GL58" s="110" t="str">
        <f>IF($Y58="","",IF($Y58=GK$4,"⇒",""))</f>
        <v/>
      </c>
      <c r="GM58" s="109" t="str">
        <f>IF($W58="","",IF($W58=GN$4,"→",""))</f>
        <v/>
      </c>
      <c r="GN58" s="108"/>
      <c r="GO58" s="110" t="str">
        <f>IF($Y58="","",IF($Y58=GN$4,"⇒",""))</f>
        <v/>
      </c>
      <c r="GP58" s="109" t="str">
        <f>IF($W58="","",IF($W58=GQ$4,"→",""))</f>
        <v>→</v>
      </c>
      <c r="GQ58" s="108"/>
      <c r="GR58" s="110" t="str">
        <f>IF($Y58="","",IF($Y58=GQ$4,"⇒",""))</f>
        <v/>
      </c>
      <c r="GS58" s="109" t="str">
        <f>IF($W58="","",IF($W58=GT$4,"→",""))</f>
        <v/>
      </c>
      <c r="GT58" s="108">
        <v>3000</v>
      </c>
      <c r="GU58" s="110" t="str">
        <f>IF($Y58="","",IF($Y58=GT$4,"⇒",""))</f>
        <v/>
      </c>
      <c r="GV58" s="109" t="str">
        <f>IF($W58="","",IF($W58=GW$4,"→",""))</f>
        <v/>
      </c>
      <c r="GW58" s="108"/>
      <c r="GX58" s="110" t="str">
        <f>IF($Y58="","",IF($Y58=GW$4,"⇒",""))</f>
        <v/>
      </c>
      <c r="GY58" s="109" t="str">
        <f>IF($W58="","",IF($W58=GZ$4,"→",""))</f>
        <v/>
      </c>
      <c r="GZ58" s="108"/>
      <c r="HA58" s="110" t="str">
        <f>IF($Y58="","",IF($Y58=GZ$4,"⇒",""))</f>
        <v>⇒</v>
      </c>
      <c r="HB58" s="109" t="str">
        <f>IF($W58="","",IF($W58=HC$4,"→",""))</f>
        <v/>
      </c>
      <c r="HC58" s="108"/>
      <c r="HD58" s="110" t="str">
        <f>IF($Y58="","",IF($Y58=HC$4,"⇒",""))</f>
        <v/>
      </c>
      <c r="HE58" s="109" t="str">
        <f>IF($W58="","",IF($W58=HF$4,"→",""))</f>
        <v/>
      </c>
      <c r="HF58" s="108"/>
      <c r="HG58" s="110" t="str">
        <f>IF($Y58="","",IF($Y58=HF$4,"⇒",""))</f>
        <v/>
      </c>
      <c r="HH58" s="109" t="str">
        <f>IF($W58="","",IF($W58=HI$4,"→",""))</f>
        <v/>
      </c>
      <c r="HI58" s="108"/>
      <c r="HJ58" s="110" t="str">
        <f>IF($Y58="","",IF($Y58=HI$4,"⇒",""))</f>
        <v/>
      </c>
      <c r="HK58" s="109" t="str">
        <f>IF($W58="","",IF($W58=HL$4,"→",""))</f>
        <v/>
      </c>
      <c r="HL58" s="108"/>
      <c r="HM58" s="110" t="str">
        <f>IF($Y58="","",IF($Y58=HL$4,"⇒",""))</f>
        <v/>
      </c>
      <c r="HN58" s="109" t="str">
        <f>IF($W58="","",IF($W58=HO$4,"→",""))</f>
        <v/>
      </c>
      <c r="HO58" s="108"/>
      <c r="HP58" s="110" t="str">
        <f>IF($Y58="","",IF($Y58=HO$4,"⇒",""))</f>
        <v/>
      </c>
      <c r="HQ58" s="109" t="str">
        <f>IF($W58="","",IF($W58=HR$4,"→",""))</f>
        <v/>
      </c>
      <c r="HR58" s="108"/>
      <c r="HS58" s="110" t="str">
        <f>IF($Y58="","",IF($Y58=HR$4,"⇒",""))</f>
        <v/>
      </c>
      <c r="HT58" s="109" t="str">
        <f>IF($W58="","",IF($W58=HU$4,"→",""))</f>
        <v/>
      </c>
      <c r="HU58" s="108"/>
      <c r="HV58" s="109" t="str">
        <f t="shared" ref="HV58:HW61" si="380">IF($W58="","",IF($W58=HW$4,"→",""))</f>
        <v/>
      </c>
      <c r="HW58" s="109" t="str">
        <f t="shared" si="380"/>
        <v/>
      </c>
      <c r="HX58" s="438"/>
      <c r="HY58" s="110" t="str">
        <f>IF($Y58="","",IF($Y58=HX$4,"⇒",""))</f>
        <v/>
      </c>
      <c r="HZ58" s="109" t="str">
        <f>IF($W58="","",IF($W58=IA$4,"→",""))</f>
        <v/>
      </c>
      <c r="IA58" s="260"/>
      <c r="IB58" s="110" t="str">
        <f>IF($Y58="","",IF($Y58=IA$4,"⇒",""))</f>
        <v/>
      </c>
      <c r="IC58" s="109" t="str">
        <f>IF($W58="","",IF($W58=ID$4,"→",""))</f>
        <v/>
      </c>
      <c r="ID58" s="260"/>
      <c r="IE58" s="110" t="str">
        <f>IF($Y58="","",IF($Y58=ID$4,"⇒",""))</f>
        <v/>
      </c>
      <c r="IF58" s="109" t="str">
        <f>IF($W58="","",IF($W58=IG$4,"→",""))</f>
        <v/>
      </c>
      <c r="IG58" s="438"/>
      <c r="IH58" s="110" t="str">
        <f>IF($Y58="","",IF($Y58=IG$4,"⇒",""))</f>
        <v/>
      </c>
      <c r="II58" s="109" t="str">
        <f>IF($W58="","",IF($W58=IJ$4,"→",""))</f>
        <v/>
      </c>
      <c r="IJ58" s="438"/>
      <c r="IK58" s="110" t="str">
        <f>IF($Y58="","",IF($Y58=IJ$4,"⇒",""))</f>
        <v/>
      </c>
      <c r="IL58" s="109" t="str">
        <f>IF($W58="","",IF($W58=IM$4,"→",""))</f>
        <v/>
      </c>
      <c r="IM58" s="439"/>
      <c r="IN58" s="110" t="str">
        <f>IF($Y58="","",IF($Y58=IM$4,"⇒",""))</f>
        <v/>
      </c>
      <c r="IO58" s="109" t="str">
        <f>IF($W58="","",IF($W58=IP$4,"→",""))</f>
        <v/>
      </c>
      <c r="IP58" s="108"/>
      <c r="IQ58" s="110" t="str">
        <f>IF($Y58="","",IF($Y58=IP$4,"⇒",""))</f>
        <v/>
      </c>
      <c r="IR58" s="109" t="str">
        <f>IF($W58="","",IF($W58=IS$4,"→",""))</f>
        <v/>
      </c>
      <c r="IS58" s="108"/>
      <c r="IT58" s="110" t="str">
        <f>IF($Y58="","",IF($Y58=IS$4,"⇒",""))</f>
        <v/>
      </c>
      <c r="IU58" s="109" t="str">
        <f>IF($W58="","",IF($W58=IV$4,"→",""))</f>
        <v/>
      </c>
      <c r="IV58" s="108"/>
      <c r="IW58" s="110" t="str">
        <f>IF($Y58="","",IF($Y58=IV$4,"⇒",""))</f>
        <v/>
      </c>
      <c r="IX58" s="109" t="str">
        <f>IF($W58="","",IF($W58=IY$4,"→",""))</f>
        <v/>
      </c>
      <c r="IY58" s="108"/>
      <c r="IZ58" s="110" t="str">
        <f>IF($Y58="","",IF($Y58=IY$4,"⇒",""))</f>
        <v/>
      </c>
      <c r="JA58" s="109" t="str">
        <f>IF($W58="","",IF($W58=JB$4,"→",""))</f>
        <v/>
      </c>
      <c r="JB58" s="438"/>
      <c r="JC58" s="110" t="str">
        <f>IF($Y58="","",IF($Y58=JB$4,"⇒",""))</f>
        <v/>
      </c>
      <c r="JD58" s="109" t="str">
        <f>IF($W58="","",IF($W58=JE$4,"→",""))</f>
        <v/>
      </c>
      <c r="JE58" s="108"/>
      <c r="JF58" s="110" t="str">
        <f>IF($Y58="","",IF($Y58=JE$4,"⇒",""))</f>
        <v/>
      </c>
      <c r="JG58" s="109" t="str">
        <f>IF($W58="","",IF($W58=JH$4,"→",""))</f>
        <v/>
      </c>
      <c r="JH58" s="108"/>
      <c r="JI58" s="110" t="str">
        <f>IF($Y58="","",IF($Y58=JH$4,"⇒",""))</f>
        <v/>
      </c>
      <c r="JJ58" s="109" t="str">
        <f>IF($W58="","",IF($W58=JK$4,"→",""))</f>
        <v/>
      </c>
      <c r="JK58" s="108"/>
      <c r="JL58" s="110" t="str">
        <f>IF($Y58="","",IF($Y58=JK$4,"⇒",""))</f>
        <v/>
      </c>
      <c r="JM58" s="109" t="str">
        <f>IF($W58="","",IF($W58=JN$4,"→",""))</f>
        <v/>
      </c>
      <c r="JN58" s="108"/>
      <c r="JO58" s="110" t="str">
        <f>IF($Y58="","",IF($Y58=JN$4,"⇒",""))</f>
        <v/>
      </c>
      <c r="JP58" s="109" t="str">
        <f>IF($W58="","",IF($W58=JQ$4,"→",""))</f>
        <v/>
      </c>
      <c r="JQ58" s="108"/>
      <c r="JR58" s="110" t="str">
        <f>IF($Y58="","",IF($Y58=JQ$4,"⇒",""))</f>
        <v/>
      </c>
      <c r="JS58" s="109" t="str">
        <f>IF($W58="","",IF($W58=JT$4,"→",""))</f>
        <v/>
      </c>
      <c r="JT58" s="108"/>
      <c r="JU58" s="110" t="str">
        <f>IF($Y58="","",IF($Y58=JT$4,"⇒",""))</f>
        <v/>
      </c>
      <c r="JV58" s="109" t="str">
        <f>IF($W58="","",IF($W58=JW$4,"→",""))</f>
        <v/>
      </c>
      <c r="JW58" s="108"/>
      <c r="JX58" s="110" t="str">
        <f>IF($Y58="","",IF($Y58=JW$4,"⇒",""))</f>
        <v/>
      </c>
      <c r="JY58" s="109" t="str">
        <f>IF($W58="","",IF($W58=JZ$4,"→",""))</f>
        <v/>
      </c>
      <c r="JZ58" s="108"/>
      <c r="KA58" s="110" t="str">
        <f>IF($Y58="","",IF($Y58=JZ$4,"⇒",""))</f>
        <v/>
      </c>
      <c r="KB58" s="109" t="str">
        <f>IF($W58="","",IF($W58=KC$4,"→",""))</f>
        <v/>
      </c>
      <c r="KC58" s="108"/>
      <c r="KD58" s="110" t="str">
        <f>IF($Y58="","",IF($Y58=KC$4,"⇒",""))</f>
        <v/>
      </c>
      <c r="KE58" s="109" t="str">
        <f>IF($W58="","",IF($W58=KF$4,"→",""))</f>
        <v/>
      </c>
      <c r="KF58" s="108"/>
      <c r="KG58" s="110" t="str">
        <f>IF($Y58="","",IF($Y58=KF$4,"⇒",""))</f>
        <v/>
      </c>
      <c r="KH58" s="109" t="str">
        <f>IF($W58="","",IF($W58=KI$4,"→",""))</f>
        <v/>
      </c>
      <c r="KI58" s="108"/>
      <c r="KJ58" s="110" t="str">
        <f>IF($Y58="","",IF($Y58=KI$4,"⇒",""))</f>
        <v/>
      </c>
      <c r="KK58" s="109" t="str">
        <f>IF($W58="","",IF($W58=KL$4,"→",""))</f>
        <v/>
      </c>
      <c r="KL58" s="108"/>
      <c r="KM58" s="110" t="str">
        <f>IF($Y58="","",IF($Y58=KL$4,"⇒",""))</f>
        <v/>
      </c>
      <c r="KN58" s="109" t="str">
        <f>IF($W58="","",IF($W58=KO$4,"→",""))</f>
        <v/>
      </c>
      <c r="KO58" s="108"/>
      <c r="KP58" s="110" t="str">
        <f>IF($Y58="","",IF($Y58=KO$4,"⇒",""))</f>
        <v/>
      </c>
      <c r="KQ58" s="109" t="str">
        <f>IF($W58="","",IF($W58=KR$4,"→",""))</f>
        <v/>
      </c>
      <c r="KR58" s="108"/>
      <c r="KS58" s="110" t="str">
        <f>IF($Y58="","",IF($Y58=KR$4,"⇒",""))</f>
        <v/>
      </c>
      <c r="KT58" s="109" t="str">
        <f>IF($W58="","",IF($W58=KU$4,"→",""))</f>
        <v/>
      </c>
      <c r="KU58" s="108"/>
      <c r="KV58" s="110" t="str">
        <f>IF($Y58="","",IF($Y58=KU$4,"⇒",""))</f>
        <v/>
      </c>
      <c r="KW58" s="109" t="str">
        <f>IF($W58="","",IF($W58=KX$4,"→",""))</f>
        <v/>
      </c>
      <c r="KX58" s="108"/>
      <c r="KY58" s="110" t="str">
        <f>IF($Y58="","",IF($Y58=KX$4,"⇒",""))</f>
        <v/>
      </c>
      <c r="KZ58" s="109" t="str">
        <f>IF($W58="","",IF($W58=LA$4,"→",""))</f>
        <v/>
      </c>
      <c r="LA58" s="108"/>
      <c r="LB58" s="110" t="str">
        <f>IF($Y58="","",IF($Y58=LA$4,"⇒",""))</f>
        <v/>
      </c>
      <c r="LC58" s="109" t="str">
        <f>IF($W58="","",IF($W58=LD$4,"→",""))</f>
        <v/>
      </c>
      <c r="LD58" s="108"/>
      <c r="LE58" s="110" t="str">
        <f>IF($Y58="","",IF($Y58=LD$4,"⇒",""))</f>
        <v/>
      </c>
      <c r="LF58" s="109" t="str">
        <f>IF($W58="","",IF($W58=LG$4,"→",""))</f>
        <v/>
      </c>
      <c r="LG58" s="108"/>
      <c r="LH58" s="110" t="str">
        <f>IF($Y58="","",IF($Y58=LG$4,"⇒",""))</f>
        <v/>
      </c>
      <c r="LI58" s="109" t="str">
        <f>IF($W58="","",IF($W58=LJ$4,"→",""))</f>
        <v/>
      </c>
      <c r="LJ58" s="108"/>
      <c r="LK58" s="109" t="str">
        <f>IF($W58="","",IF($W58=LL$4,"→",""))</f>
        <v/>
      </c>
    </row>
    <row r="59" spans="1:323" ht="21.65" customHeight="1" x14ac:dyDescent="0.2">
      <c r="A59" s="120"/>
      <c r="B59" s="150">
        <f>IFERROR(VLOOKUP($D59,[1]受注ﾌｧｲﾙ!$A$3:$BZ$1314,5,FALSE),"-")</f>
        <v>46121.424444444441</v>
      </c>
      <c r="C59" s="541">
        <f>IFERROR(VLOOKUP($D59,[1]受注ﾌｧｲﾙ!$A$3:$BZ$1314,6,FALSE),"-")</f>
        <v>0</v>
      </c>
      <c r="D59" s="3" t="s">
        <v>998</v>
      </c>
      <c r="E59" s="39">
        <f>IFERROR(VLOOKUP($D59,[1]受注ﾌｧｲﾙ!$A$3:$BZ$1314,17,FALSE),"-")</f>
        <v>6710</v>
      </c>
      <c r="F59" s="5" t="str">
        <f>IFERROR(VLOOKUP($D59,[1]受注ﾌｧｲﾙ!$A$3:$BZ$1314,18,FALSE),"-")</f>
        <v>50080-AY0B- 870X200</v>
      </c>
      <c r="G59" s="5" t="str">
        <f>IFERROR(VLOOKUP($D59,[1]受注ﾌｧｲﾙ!$A$3:$BZ$1314,19,FALSE),"-")</f>
        <v>FA</v>
      </c>
      <c r="H59" s="5" t="str">
        <f>IFERROR(VLOOKUP($D59,[1]受注ﾌｧｲﾙ!$A$3:$BZ$1314,20,FALSE),"-")</f>
        <v xml:space="preserve"> </v>
      </c>
      <c r="I59" s="5" t="str">
        <f>IFERROR(VLOOKUP($D59,[1]受注ﾌｧｲﾙ!$A$3:$BZ$1314,21,FALSE),"-")</f>
        <v>C</v>
      </c>
      <c r="J59" s="15">
        <f>IFERROR(VLOOKUP($D59,[1]受注ﾌｧｲﾙ!$A$3:$BZ$1314,22,FALSE),"-")</f>
        <v>1000</v>
      </c>
      <c r="K59" s="5" t="str">
        <f>IFERROR(VLOOKUP($D59,[1]受注ﾌｧｲﾙ!$A$3:$BZ$1314,8,FALSE),"-")</f>
        <v>0R040-8Y0B- 820X200</v>
      </c>
      <c r="L59" s="5" t="str">
        <f>IFERROR(VLOOKUP($D59,[1]受注ﾌｧｲﾙ!$A$3:$BZ$1314,9,FALSE),"-")</f>
        <v>FA</v>
      </c>
      <c r="M59" s="5" t="str">
        <f>IFERROR(VLOOKUP($D59,[1]受注ﾌｧｲﾙ!$A$3:$BZ$1314,10,FALSE),"-")</f>
        <v xml:space="preserve"> </v>
      </c>
      <c r="N59" s="5" t="str">
        <f>IFERROR(VLOOKUP($D59,[1]受注ﾌｧｲﾙ!$A$3:$BZ$1314,11,FALSE),"-")</f>
        <v>C</v>
      </c>
      <c r="O59" s="15">
        <f>IFERROR(VLOOKUP($D59,[1]受注ﾌｧｲﾙ!$A$3:$BZ$1314,13,FALSE),"-")</f>
        <v>2000</v>
      </c>
      <c r="P59" s="5">
        <f>IFERROR(VLOOKUP($D59,[1]受注ﾌｧｲﾙ!$A$3:$BZ$1314,15,FALSE),"-")</f>
        <v>0</v>
      </c>
      <c r="Q59" s="40">
        <f>IFERROR((VLOOKUP($D59,[1]受注ﾌｧｲﾙ!$A$3:$BZ$1314,16,FALSE)*J59),"-")</f>
        <v>1000</v>
      </c>
      <c r="R59" s="557" t="str">
        <f>IFERROR(VLOOKUP(D59,#REF!,107,FALSE),"-")</f>
        <v>-</v>
      </c>
      <c r="S59" s="5" t="str">
        <f>IFERROR(VLOOKUP($D59,[1]受注ﾌｧｲﾙ!$A$3:$BZ$1314,26,FALSE),"-")</f>
        <v>ｽﾘｯﾄ,SEC</v>
      </c>
      <c r="T59" s="86" t="str">
        <f>IFERROR(VLOOKUP($D59,[1]受注ﾌｧｲﾙ!$A$3:$BZ$1314,23,FALSE),"-")</f>
        <v>滋賀</v>
      </c>
      <c r="U59" s="4"/>
      <c r="V59" s="5">
        <f>IFERROR(MONTH(Y59)," ")</f>
        <v>4</v>
      </c>
      <c r="W59" s="4">
        <f>IFERROR(VLOOKUP($D59,[1]受注ﾌｧｲﾙ!$A$3:$BZ$1314,25,FALSE),"-")</f>
        <v>46126</v>
      </c>
      <c r="X59" s="4">
        <f>IFERROR(VLOOKUP($D59,[1]受注ﾌｧｲﾙ!$A$3:$BZ$1314,32,FALSE),"-")</f>
        <v>46133</v>
      </c>
      <c r="Y59" s="4">
        <f>IFERROR(VLOOKUP($D59,[1]受注ﾌｧｲﾙ!$A$3:$BZ$1314,33,FALSE),"-")</f>
        <v>46133</v>
      </c>
      <c r="Z59" s="4">
        <f t="shared" si="1"/>
        <v>46128</v>
      </c>
      <c r="AA59" s="57" t="str">
        <f>IFERROR(VLOOKUP(D59,#REF!,2,FALSE),"-")</f>
        <v>-</v>
      </c>
      <c r="AB59" s="58">
        <f>SUM(AT59:LK59)</f>
        <v>1000</v>
      </c>
      <c r="AC59" s="821">
        <f>SUM(AT59:LK59)</f>
        <v>1000</v>
      </c>
      <c r="AD59" s="410" t="str">
        <f>IFERROR(VLOOKUP($D59,[1]受注ﾌｧｲﾙ!$A$3:$BZ$1314,27,FALSE),"-")&amp;"　"&amp;IFERROR(VLOOKUP($D59,[1]受注ﾌｧｲﾙ!$A$3:$BZ$1314,28,FALSE),"-")&amp;"　"&amp;IFERROR(VLOOKUP($D59,[1]受注ﾌｧｲﾙ!$A$3:$BZ$1314,29,FALSE),"-")</f>
        <v>　　</v>
      </c>
      <c r="AE59" s="3"/>
      <c r="AF59" s="31" t="str">
        <f>IFERROR(VLOOKUP($D59,[2]加工日報SEC!$A$5:$DZ$1089,94,FALSE),"-")</f>
        <v>完</v>
      </c>
      <c r="AG59" s="38" t="str">
        <f>IFERROR(VLOOKUP($D59,[1]受注ﾌｧｲﾙ!$A$3:$BZ$1314,2,FALSE),"-")</f>
        <v>通常入力</v>
      </c>
      <c r="AH59" s="38" t="str">
        <f>IFERROR(VLOOKUP($D59,[1]受注ﾌｧｲﾙ!$A$3:$BZ$1314,3,FALSE),"-")</f>
        <v>後加工</v>
      </c>
      <c r="AI59" s="43" t="str">
        <f>IFERROR(VLOOKUP($D59,[1]受注ﾌｧｲﾙ!$A$3:$BZ$1314,31,FALSE),"-")</f>
        <v>屋根</v>
      </c>
      <c r="AJ59" s="43" t="str">
        <f>IFERROR(VLOOKUP($D59,[1]受注ﾌｧｲﾙ!$A$3:$BZ$1314,12,FALSE),"-")</f>
        <v xml:space="preserve"> </v>
      </c>
      <c r="AK59" s="228" t="str">
        <f>IFERROR(VLOOKUP($D59,[1]受注ﾌｧｲﾙ!$A$3:$BZ$1314,24,FALSE),"-")</f>
        <v>ｽﾘｯﾄ</v>
      </c>
      <c r="AL59" s="3"/>
      <c r="AM59" s="3"/>
      <c r="AN59" s="3"/>
      <c r="AO59" s="3"/>
      <c r="AP59" s="3"/>
      <c r="AQ59" s="43" t="s">
        <v>522</v>
      </c>
      <c r="AR59" s="521"/>
      <c r="AS59" s="109" t="str">
        <f>IF($W59="","",IF($W59=AT$4,"→",""))</f>
        <v/>
      </c>
      <c r="AT59" s="438"/>
      <c r="AU59" s="110" t="str">
        <f>IF($Y59="","",IF($Y59=AT$4,"⇒",""))</f>
        <v/>
      </c>
      <c r="AV59" s="109" t="str">
        <f>IF($W59="","",IF($W59=AW$4,"→",""))</f>
        <v/>
      </c>
      <c r="AW59" s="260"/>
      <c r="AX59" s="110" t="str">
        <f>IF($Y59="","",IF($Y59=AW$4,"⇒",""))</f>
        <v/>
      </c>
      <c r="AY59" s="109" t="str">
        <f>IF($W59="","",IF($W59=AZ$4,"→",""))</f>
        <v/>
      </c>
      <c r="AZ59" s="260"/>
      <c r="BA59" s="110" t="str">
        <f>IF($Y59="","",IF($Y59=AZ$4,"⇒",""))</f>
        <v/>
      </c>
      <c r="BB59" s="109" t="str">
        <f>IF($W59="","",IF($W59=BC$4,"→",""))</f>
        <v/>
      </c>
      <c r="BC59" s="438"/>
      <c r="BD59" s="110" t="str">
        <f>IF($Y59="","",IF($Y59=BC$4,"⇒",""))</f>
        <v/>
      </c>
      <c r="BE59" s="109" t="str">
        <f>IF($W59="","",IF($W59=BF$4,"→",""))</f>
        <v/>
      </c>
      <c r="BF59" s="438"/>
      <c r="BG59" s="110" t="str">
        <f>IF($Y59="","",IF($Y59=BF$4,"⇒",""))</f>
        <v/>
      </c>
      <c r="BH59" s="109" t="str">
        <f>IF($W59="","",IF($W59=BI$4,"→",""))</f>
        <v/>
      </c>
      <c r="BI59" s="439"/>
      <c r="BJ59" s="110" t="str">
        <f>IF($Y59="","",IF($Y59=BI$4,"⇒",""))</f>
        <v/>
      </c>
      <c r="BK59" s="109" t="str">
        <f>IF($W59="","",IF($W59=BL$4,"→",""))</f>
        <v/>
      </c>
      <c r="BL59" s="108"/>
      <c r="BM59" s="110" t="str">
        <f>IF($Y59="","",IF($Y59=BL$4,"⇒",""))</f>
        <v/>
      </c>
      <c r="BN59" s="109" t="str">
        <f>IF($W59="","",IF($W59=BO$4,"→",""))</f>
        <v/>
      </c>
      <c r="BO59" s="108"/>
      <c r="BP59" s="110" t="str">
        <f>IF($Y59="","",IF($Y59=BO$4,"⇒",""))</f>
        <v/>
      </c>
      <c r="BQ59" s="109" t="str">
        <f>IF($W59="","",IF($W59=BR$4,"→",""))</f>
        <v/>
      </c>
      <c r="BR59" s="108"/>
      <c r="BS59" s="110" t="str">
        <f>IF($Y59="","",IF($Y59=BR$4,"⇒",""))</f>
        <v/>
      </c>
      <c r="BT59" s="109" t="str">
        <f>IF($W59="","",IF($W59=BU$4,"→",""))</f>
        <v/>
      </c>
      <c r="BU59" s="108"/>
      <c r="BV59" s="110" t="str">
        <f>IF($Y59="","",IF($Y59=BU$4,"⇒",""))</f>
        <v/>
      </c>
      <c r="BW59" s="109" t="str">
        <f>IF($W59="","",IF($W59=BX$4,"→",""))</f>
        <v/>
      </c>
      <c r="BX59" s="438"/>
      <c r="BY59" s="110" t="str">
        <f>IF($Y59="","",IF($Y59=BX$4,"⇒",""))</f>
        <v/>
      </c>
      <c r="BZ59" s="109" t="str">
        <f>IF($W59="","",IF($W59=CA$4,"→",""))</f>
        <v/>
      </c>
      <c r="CA59" s="108"/>
      <c r="CB59" s="110" t="str">
        <f>IF($Y59="","",IF($Y59=CA$4,"⇒",""))</f>
        <v/>
      </c>
      <c r="CC59" s="109" t="str">
        <f>IF($W59="","",IF($W59=CD$4,"→",""))</f>
        <v/>
      </c>
      <c r="CD59" s="108"/>
      <c r="CE59" s="110" t="str">
        <f>IF($Y59="","",IF($Y59=CD$4,"⇒",""))</f>
        <v/>
      </c>
      <c r="CF59" s="109" t="str">
        <f>IF($W59="","",IF($W59=CG$4,"→",""))</f>
        <v/>
      </c>
      <c r="CG59" s="108"/>
      <c r="CH59" s="110" t="str">
        <f>IF($Y59="","",IF($Y59=CG$4,"⇒",""))</f>
        <v/>
      </c>
      <c r="CI59" s="109" t="str">
        <f>IF($W59="","",IF($W59=CJ$4,"→",""))</f>
        <v/>
      </c>
      <c r="CJ59" s="108"/>
      <c r="CK59" s="110" t="str">
        <f>IF($Y59="","",IF($Y59=CJ$4,"⇒",""))</f>
        <v/>
      </c>
      <c r="CL59" s="109" t="str">
        <f>IF($W59="","",IF($W59=CM$4,"→",""))</f>
        <v/>
      </c>
      <c r="CM59" s="108"/>
      <c r="CN59" s="110" t="str">
        <f>IF($Y59="","",IF($Y59=CM$4,"⇒",""))</f>
        <v/>
      </c>
      <c r="CO59" s="109" t="str">
        <f>IF($W59="","",IF($W59=CP$4,"→",""))</f>
        <v/>
      </c>
      <c r="CP59" s="108"/>
      <c r="CQ59" s="110" t="str">
        <f>IF($Y59="","",IF($Y59=CP$4,"⇒",""))</f>
        <v/>
      </c>
      <c r="CR59" s="109" t="str">
        <f>IF($W59="","",IF($W59=CS$4,"→",""))</f>
        <v/>
      </c>
      <c r="CS59" s="108"/>
      <c r="CT59" s="110" t="str">
        <f>IF($Y59="","",IF($Y59=CS$4,"⇒",""))</f>
        <v/>
      </c>
      <c r="CU59" s="109" t="str">
        <f>IF($W59="","",IF($W59=CV$4,"→",""))</f>
        <v/>
      </c>
      <c r="CV59" s="108"/>
      <c r="CW59" s="110" t="str">
        <f>IF($Y59="","",IF($Y59=CV$4,"⇒",""))</f>
        <v/>
      </c>
      <c r="CX59" s="109" t="str">
        <f>IF($W59="","",IF($W59=CY$4,"→",""))</f>
        <v/>
      </c>
      <c r="CY59" s="108"/>
      <c r="CZ59" s="110" t="str">
        <f>IF($Y59="","",IF($Y59=CY$4,"⇒",""))</f>
        <v/>
      </c>
      <c r="DA59" s="109" t="str">
        <f>IF($W59="","",IF($W59=DB$4,"→",""))</f>
        <v/>
      </c>
      <c r="DB59" s="108"/>
      <c r="DC59" s="110" t="str">
        <f>IF($Y59="","",IF($Y59=DB$4,"⇒",""))</f>
        <v/>
      </c>
      <c r="DD59" s="109" t="str">
        <f>IF($W59="","",IF($W59=DE$4,"→",""))</f>
        <v/>
      </c>
      <c r="DE59" s="108"/>
      <c r="DF59" s="110" t="str">
        <f>IF($Y59="","",IF($Y59=DE$4,"⇒",""))</f>
        <v/>
      </c>
      <c r="DG59" s="109" t="str">
        <f>IF($W59="","",IF($W59=DH$4,"→",""))</f>
        <v/>
      </c>
      <c r="DH59" s="108"/>
      <c r="DI59" s="110" t="str">
        <f>IF($Y59="","",IF($Y59=DH$4,"⇒",""))</f>
        <v/>
      </c>
      <c r="DJ59" s="109" t="str">
        <f>IF($W59="","",IF($W59=DK$4,"→",""))</f>
        <v/>
      </c>
      <c r="DK59" s="108"/>
      <c r="DL59" s="110" t="str">
        <f>IF($Y59="","",IF($Y59=DK$4,"⇒",""))</f>
        <v/>
      </c>
      <c r="DM59" s="109" t="str">
        <f>IF($W59="","",IF($W59=DN$4,"→",""))</f>
        <v/>
      </c>
      <c r="DN59" s="108"/>
      <c r="DO59" s="110" t="str">
        <f>IF($Y59="","",IF($Y59=DN$4,"⇒",""))</f>
        <v/>
      </c>
      <c r="DP59" s="109" t="str">
        <f>IF($W59="","",IF($W59=DQ$4,"→",""))</f>
        <v/>
      </c>
      <c r="DQ59" s="108"/>
      <c r="DR59" s="110" t="str">
        <f>IF($Y59="","",IF($Y59=DQ$4,"⇒",""))</f>
        <v/>
      </c>
      <c r="DS59" s="109" t="str">
        <f>IF($W59="","",IF($W59=DT$4,"→",""))</f>
        <v/>
      </c>
      <c r="DT59" s="108"/>
      <c r="DU59" s="110" t="str">
        <f>IF($Y59="","",IF($Y59=DT$4,"⇒",""))</f>
        <v/>
      </c>
      <c r="DV59" s="109" t="str">
        <f>IF($W59="","",IF($W59=DW$4,"→",""))</f>
        <v/>
      </c>
      <c r="DW59" s="108"/>
      <c r="DX59" s="110" t="str">
        <f>IF($Y59="","",IF($Y59=DW$4,"⇒",""))</f>
        <v/>
      </c>
      <c r="DY59" s="109" t="str">
        <f>IF($W59="","",IF($W59=DZ$4,"→",""))</f>
        <v/>
      </c>
      <c r="DZ59" s="108"/>
      <c r="EA59" s="110" t="str">
        <f>IF($Y59="","",IF($Y59=DZ$4,"⇒",""))</f>
        <v/>
      </c>
      <c r="EB59" s="109" t="str">
        <f>IF($W59="","",IF($W59=EC$4,"→",""))</f>
        <v/>
      </c>
      <c r="EC59" s="108"/>
      <c r="ED59" s="110" t="str">
        <f>IF($Y59="","",IF($Y59=EC$4,"⇒",""))</f>
        <v/>
      </c>
      <c r="EE59" s="109" t="str">
        <f>IF($W59="","",IF($W59=EF$4,"→",""))</f>
        <v/>
      </c>
      <c r="EF59" s="108"/>
      <c r="EG59" s="109" t="str">
        <f t="shared" si="379"/>
        <v/>
      </c>
      <c r="EH59" s="109" t="str">
        <f t="shared" si="379"/>
        <v/>
      </c>
      <c r="EI59" s="438"/>
      <c r="EJ59" s="110" t="str">
        <f>IF($Y59="","",IF($Y59=EI$4,"⇒",""))</f>
        <v/>
      </c>
      <c r="EK59" s="109" t="str">
        <f>IF($W59="","",IF($W59=EL$4,"→",""))</f>
        <v/>
      </c>
      <c r="EL59" s="260"/>
      <c r="EM59" s="110" t="str">
        <f>IF($Y59="","",IF($Y59=EL$4,"⇒",""))</f>
        <v/>
      </c>
      <c r="EN59" s="109" t="str">
        <f>IF($W59="","",IF($W59=EO$4,"→",""))</f>
        <v/>
      </c>
      <c r="EO59" s="260"/>
      <c r="EP59" s="110" t="str">
        <f>IF($Y59="","",IF($Y59=EO$4,"⇒",""))</f>
        <v/>
      </c>
      <c r="EQ59" s="109" t="str">
        <f>IF($W59="","",IF($W59=ER$4,"→",""))</f>
        <v/>
      </c>
      <c r="ER59" s="438"/>
      <c r="ES59" s="110" t="str">
        <f>IF($Y59="","",IF($Y59=ER$4,"⇒",""))</f>
        <v/>
      </c>
      <c r="ET59" s="109" t="str">
        <f>IF($W59="","",IF($W59=EU$4,"→",""))</f>
        <v/>
      </c>
      <c r="EU59" s="438"/>
      <c r="EV59" s="110" t="str">
        <f>IF($Y59="","",IF($Y59=EU$4,"⇒",""))</f>
        <v/>
      </c>
      <c r="EW59" s="109" t="str">
        <f>IF($W59="","",IF($W59=EX$4,"→",""))</f>
        <v/>
      </c>
      <c r="EX59" s="439"/>
      <c r="EY59" s="110" t="str">
        <f>IF($Y59="","",IF($Y59=EX$4,"⇒",""))</f>
        <v/>
      </c>
      <c r="EZ59" s="109" t="str">
        <f>IF($W59="","",IF($W59=FA$4,"→",""))</f>
        <v/>
      </c>
      <c r="FA59" s="108"/>
      <c r="FB59" s="110" t="str">
        <f>IF($Y59="","",IF($Y59=FA$4,"⇒",""))</f>
        <v/>
      </c>
      <c r="FC59" s="109" t="str">
        <f>IF($W59="","",IF($W59=FD$4,"→",""))</f>
        <v/>
      </c>
      <c r="FD59" s="108"/>
      <c r="FE59" s="110" t="str">
        <f>IF($Y59="","",IF($Y59=FD$4,"⇒",""))</f>
        <v/>
      </c>
      <c r="FF59" s="109" t="str">
        <f>IF($W59="","",IF($W59=FG$4,"→",""))</f>
        <v/>
      </c>
      <c r="FG59" s="108"/>
      <c r="FH59" s="110" t="str">
        <f>IF($Y59="","",IF($Y59=FG$4,"⇒",""))</f>
        <v/>
      </c>
      <c r="FI59" s="109" t="str">
        <f>IF($W59="","",IF($W59=FJ$4,"→",""))</f>
        <v/>
      </c>
      <c r="FJ59" s="108"/>
      <c r="FK59" s="110" t="str">
        <f>IF($Y59="","",IF($Y59=FJ$4,"⇒",""))</f>
        <v/>
      </c>
      <c r="FL59" s="109" t="str">
        <f>IF($W59="","",IF($W59=FM$4,"→",""))</f>
        <v/>
      </c>
      <c r="FM59" s="438"/>
      <c r="FN59" s="110" t="str">
        <f>IF($Y59="","",IF($Y59=FM$4,"⇒",""))</f>
        <v/>
      </c>
      <c r="FO59" s="109" t="str">
        <f>IF($W59="","",IF($W59=FP$4,"→",""))</f>
        <v/>
      </c>
      <c r="FP59" s="108"/>
      <c r="FQ59" s="110" t="str">
        <f>IF($Y59="","",IF($Y59=FP$4,"⇒",""))</f>
        <v/>
      </c>
      <c r="FR59" s="109" t="str">
        <f>IF($W59="","",IF($W59=FS$4,"→",""))</f>
        <v/>
      </c>
      <c r="FS59" s="108"/>
      <c r="FT59" s="110" t="str">
        <f>IF($Y59="","",IF($Y59=FS$4,"⇒",""))</f>
        <v/>
      </c>
      <c r="FU59" s="109" t="str">
        <f>IF($W59="","",IF($W59=FV$4,"→",""))</f>
        <v>→</v>
      </c>
      <c r="FV59" s="108"/>
      <c r="FW59" s="110" t="str">
        <f>IF($Y59="","",IF($Y59=FV$4,"⇒",""))</f>
        <v/>
      </c>
      <c r="FX59" s="109" t="str">
        <f>IF($W59="","",IF($W59=FY$4,"→",""))</f>
        <v/>
      </c>
      <c r="FY59" s="108"/>
      <c r="FZ59" s="110" t="str">
        <f>IF($Y59="","",IF($Y59=FY$4,"⇒",""))</f>
        <v/>
      </c>
      <c r="GA59" s="109" t="str">
        <f>IF($W59="","",IF($W59=GB$4,"→",""))</f>
        <v/>
      </c>
      <c r="GB59" s="108">
        <v>1000</v>
      </c>
      <c r="GC59" s="110" t="str">
        <f>IF($Y59="","",IF($Y59=GB$4,"⇒",""))</f>
        <v/>
      </c>
      <c r="GD59" s="109" t="str">
        <f>IF($W59="","",IF($W59=GE$4,"→",""))</f>
        <v/>
      </c>
      <c r="GE59" s="108"/>
      <c r="GF59" s="110" t="str">
        <f>IF($Y59="","",IF($Y59=GE$4,"⇒",""))</f>
        <v/>
      </c>
      <c r="GG59" s="109" t="str">
        <f>IF($W59="","",IF($W59=GH$4,"→",""))</f>
        <v/>
      </c>
      <c r="GH59" s="108"/>
      <c r="GI59" s="110" t="str">
        <f>IF($Y59="","",IF($Y59=GH$4,"⇒",""))</f>
        <v/>
      </c>
      <c r="GJ59" s="109" t="str">
        <f>IF($W59="","",IF($W59=GK$4,"→",""))</f>
        <v/>
      </c>
      <c r="GK59" s="108"/>
      <c r="GL59" s="110" t="str">
        <f>IF($Y59="","",IF($Y59=GK$4,"⇒",""))</f>
        <v/>
      </c>
      <c r="GM59" s="109" t="str">
        <f>IF($W59="","",IF($W59=GN$4,"→",""))</f>
        <v/>
      </c>
      <c r="GN59" s="108"/>
      <c r="GO59" s="110" t="str">
        <f>IF($Y59="","",IF($Y59=GN$4,"⇒",""))</f>
        <v/>
      </c>
      <c r="GP59" s="109" t="str">
        <f>IF($W59="","",IF($W59=GQ$4,"→",""))</f>
        <v/>
      </c>
      <c r="GQ59" s="108"/>
      <c r="GR59" s="110" t="str">
        <f>IF($Y59="","",IF($Y59=GQ$4,"⇒",""))</f>
        <v>⇒</v>
      </c>
      <c r="GS59" s="109" t="str">
        <f>IF($W59="","",IF($W59=GT$4,"→",""))</f>
        <v/>
      </c>
      <c r="GT59" s="108"/>
      <c r="GU59" s="110" t="str">
        <f>IF($Y59="","",IF($Y59=GT$4,"⇒",""))</f>
        <v/>
      </c>
      <c r="GV59" s="109" t="str">
        <f>IF($W59="","",IF($W59=GW$4,"→",""))</f>
        <v/>
      </c>
      <c r="GW59" s="108"/>
      <c r="GX59" s="110" t="str">
        <f>IF($Y59="","",IF($Y59=GW$4,"⇒",""))</f>
        <v/>
      </c>
      <c r="GY59" s="109" t="str">
        <f>IF($W59="","",IF($W59=GZ$4,"→",""))</f>
        <v/>
      </c>
      <c r="GZ59" s="108"/>
      <c r="HA59" s="110" t="str">
        <f>IF($Y59="","",IF($Y59=GZ$4,"⇒",""))</f>
        <v/>
      </c>
      <c r="HB59" s="109" t="str">
        <f>IF($W59="","",IF($W59=HC$4,"→",""))</f>
        <v/>
      </c>
      <c r="HC59" s="108"/>
      <c r="HD59" s="110" t="str">
        <f>IF($Y59="","",IF($Y59=HC$4,"⇒",""))</f>
        <v/>
      </c>
      <c r="HE59" s="109" t="str">
        <f>IF($W59="","",IF($W59=HF$4,"→",""))</f>
        <v/>
      </c>
      <c r="HF59" s="108"/>
      <c r="HG59" s="110" t="str">
        <f>IF($Y59="","",IF($Y59=HF$4,"⇒",""))</f>
        <v/>
      </c>
      <c r="HH59" s="109" t="str">
        <f>IF($W59="","",IF($W59=HI$4,"→",""))</f>
        <v/>
      </c>
      <c r="HI59" s="108"/>
      <c r="HJ59" s="110" t="str">
        <f>IF($Y59="","",IF($Y59=HI$4,"⇒",""))</f>
        <v/>
      </c>
      <c r="HK59" s="109" t="str">
        <f>IF($W59="","",IF($W59=HL$4,"→",""))</f>
        <v/>
      </c>
      <c r="HL59" s="108"/>
      <c r="HM59" s="110" t="str">
        <f>IF($Y59="","",IF($Y59=HL$4,"⇒",""))</f>
        <v/>
      </c>
      <c r="HN59" s="109" t="str">
        <f>IF($W59="","",IF($W59=HO$4,"→",""))</f>
        <v/>
      </c>
      <c r="HO59" s="108"/>
      <c r="HP59" s="110" t="str">
        <f>IF($Y59="","",IF($Y59=HO$4,"⇒",""))</f>
        <v/>
      </c>
      <c r="HQ59" s="109" t="str">
        <f>IF($W59="","",IF($W59=HR$4,"→",""))</f>
        <v/>
      </c>
      <c r="HR59" s="108"/>
      <c r="HS59" s="110" t="str">
        <f>IF($Y59="","",IF($Y59=HR$4,"⇒",""))</f>
        <v/>
      </c>
      <c r="HT59" s="109" t="str">
        <f>IF($W59="","",IF($W59=HU$4,"→",""))</f>
        <v/>
      </c>
      <c r="HU59" s="108"/>
      <c r="HV59" s="109" t="str">
        <f t="shared" si="380"/>
        <v/>
      </c>
      <c r="HW59" s="109" t="str">
        <f t="shared" si="380"/>
        <v/>
      </c>
      <c r="HX59" s="438"/>
      <c r="HY59" s="110" t="str">
        <f>IF($Y59="","",IF($Y59=HX$4,"⇒",""))</f>
        <v/>
      </c>
      <c r="HZ59" s="109" t="str">
        <f>IF($W59="","",IF($W59=IA$4,"→",""))</f>
        <v/>
      </c>
      <c r="IA59" s="260"/>
      <c r="IB59" s="110" t="str">
        <f>IF($Y59="","",IF($Y59=IA$4,"⇒",""))</f>
        <v/>
      </c>
      <c r="IC59" s="109" t="str">
        <f>IF($W59="","",IF($W59=ID$4,"→",""))</f>
        <v/>
      </c>
      <c r="ID59" s="260"/>
      <c r="IE59" s="110" t="str">
        <f>IF($Y59="","",IF($Y59=ID$4,"⇒",""))</f>
        <v/>
      </c>
      <c r="IF59" s="109" t="str">
        <f>IF($W59="","",IF($W59=IG$4,"→",""))</f>
        <v/>
      </c>
      <c r="IG59" s="438"/>
      <c r="IH59" s="110" t="str">
        <f>IF($Y59="","",IF($Y59=IG$4,"⇒",""))</f>
        <v/>
      </c>
      <c r="II59" s="109" t="str">
        <f>IF($W59="","",IF($W59=IJ$4,"→",""))</f>
        <v/>
      </c>
      <c r="IJ59" s="438"/>
      <c r="IK59" s="110" t="str">
        <f>IF($Y59="","",IF($Y59=IJ$4,"⇒",""))</f>
        <v/>
      </c>
      <c r="IL59" s="109" t="str">
        <f>IF($W59="","",IF($W59=IM$4,"→",""))</f>
        <v/>
      </c>
      <c r="IM59" s="439"/>
      <c r="IN59" s="110" t="str">
        <f>IF($Y59="","",IF($Y59=IM$4,"⇒",""))</f>
        <v/>
      </c>
      <c r="IO59" s="109" t="str">
        <f>IF($W59="","",IF($W59=IP$4,"→",""))</f>
        <v/>
      </c>
      <c r="IP59" s="108"/>
      <c r="IQ59" s="110" t="str">
        <f>IF($Y59="","",IF($Y59=IP$4,"⇒",""))</f>
        <v/>
      </c>
      <c r="IR59" s="109" t="str">
        <f>IF($W59="","",IF($W59=IS$4,"→",""))</f>
        <v/>
      </c>
      <c r="IS59" s="108"/>
      <c r="IT59" s="110" t="str">
        <f>IF($Y59="","",IF($Y59=IS$4,"⇒",""))</f>
        <v/>
      </c>
      <c r="IU59" s="109" t="str">
        <f>IF($W59="","",IF($W59=IV$4,"→",""))</f>
        <v/>
      </c>
      <c r="IV59" s="108"/>
      <c r="IW59" s="110" t="str">
        <f>IF($Y59="","",IF($Y59=IV$4,"⇒",""))</f>
        <v/>
      </c>
      <c r="IX59" s="109" t="str">
        <f>IF($W59="","",IF($W59=IY$4,"→",""))</f>
        <v/>
      </c>
      <c r="IY59" s="108"/>
      <c r="IZ59" s="110" t="str">
        <f>IF($Y59="","",IF($Y59=IY$4,"⇒",""))</f>
        <v/>
      </c>
      <c r="JA59" s="109" t="str">
        <f>IF($W59="","",IF($W59=JB$4,"→",""))</f>
        <v/>
      </c>
      <c r="JB59" s="438"/>
      <c r="JC59" s="110" t="str">
        <f>IF($Y59="","",IF($Y59=JB$4,"⇒",""))</f>
        <v/>
      </c>
      <c r="JD59" s="109" t="str">
        <f>IF($W59="","",IF($W59=JE$4,"→",""))</f>
        <v/>
      </c>
      <c r="JE59" s="108"/>
      <c r="JF59" s="110" t="str">
        <f>IF($Y59="","",IF($Y59=JE$4,"⇒",""))</f>
        <v/>
      </c>
      <c r="JG59" s="109" t="str">
        <f>IF($W59="","",IF($W59=JH$4,"→",""))</f>
        <v/>
      </c>
      <c r="JH59" s="108"/>
      <c r="JI59" s="110" t="str">
        <f>IF($Y59="","",IF($Y59=JH$4,"⇒",""))</f>
        <v/>
      </c>
      <c r="JJ59" s="109" t="str">
        <f>IF($W59="","",IF($W59=JK$4,"→",""))</f>
        <v/>
      </c>
      <c r="JK59" s="108"/>
      <c r="JL59" s="110" t="str">
        <f>IF($Y59="","",IF($Y59=JK$4,"⇒",""))</f>
        <v/>
      </c>
      <c r="JM59" s="109" t="str">
        <f>IF($W59="","",IF($W59=JN$4,"→",""))</f>
        <v/>
      </c>
      <c r="JN59" s="108"/>
      <c r="JO59" s="110" t="str">
        <f>IF($Y59="","",IF($Y59=JN$4,"⇒",""))</f>
        <v/>
      </c>
      <c r="JP59" s="109" t="str">
        <f>IF($W59="","",IF($W59=JQ$4,"→",""))</f>
        <v/>
      </c>
      <c r="JQ59" s="108"/>
      <c r="JR59" s="110" t="str">
        <f>IF($Y59="","",IF($Y59=JQ$4,"⇒",""))</f>
        <v/>
      </c>
      <c r="JS59" s="109" t="str">
        <f>IF($W59="","",IF($W59=JT$4,"→",""))</f>
        <v/>
      </c>
      <c r="JT59" s="108"/>
      <c r="JU59" s="110" t="str">
        <f>IF($Y59="","",IF($Y59=JT$4,"⇒",""))</f>
        <v/>
      </c>
      <c r="JV59" s="109" t="str">
        <f>IF($W59="","",IF($W59=JW$4,"→",""))</f>
        <v/>
      </c>
      <c r="JW59" s="108"/>
      <c r="JX59" s="110" t="str">
        <f>IF($Y59="","",IF($Y59=JW$4,"⇒",""))</f>
        <v/>
      </c>
      <c r="JY59" s="109" t="str">
        <f>IF($W59="","",IF($W59=JZ$4,"→",""))</f>
        <v/>
      </c>
      <c r="JZ59" s="108"/>
      <c r="KA59" s="110" t="str">
        <f>IF($Y59="","",IF($Y59=JZ$4,"⇒",""))</f>
        <v/>
      </c>
      <c r="KB59" s="109" t="str">
        <f>IF($W59="","",IF($W59=KC$4,"→",""))</f>
        <v/>
      </c>
      <c r="KC59" s="108"/>
      <c r="KD59" s="110" t="str">
        <f>IF($Y59="","",IF($Y59=KC$4,"⇒",""))</f>
        <v/>
      </c>
      <c r="KE59" s="109" t="str">
        <f>IF($W59="","",IF($W59=KF$4,"→",""))</f>
        <v/>
      </c>
      <c r="KF59" s="108"/>
      <c r="KG59" s="110" t="str">
        <f>IF($Y59="","",IF($Y59=KF$4,"⇒",""))</f>
        <v/>
      </c>
      <c r="KH59" s="109" t="str">
        <f>IF($W59="","",IF($W59=KI$4,"→",""))</f>
        <v/>
      </c>
      <c r="KI59" s="108"/>
      <c r="KJ59" s="110" t="str">
        <f>IF($Y59="","",IF($Y59=KI$4,"⇒",""))</f>
        <v/>
      </c>
      <c r="KK59" s="109" t="str">
        <f>IF($W59="","",IF($W59=KL$4,"→",""))</f>
        <v/>
      </c>
      <c r="KL59" s="108"/>
      <c r="KM59" s="110" t="str">
        <f>IF($Y59="","",IF($Y59=KL$4,"⇒",""))</f>
        <v/>
      </c>
      <c r="KN59" s="109" t="str">
        <f>IF($W59="","",IF($W59=KO$4,"→",""))</f>
        <v/>
      </c>
      <c r="KO59" s="108"/>
      <c r="KP59" s="110" t="str">
        <f>IF($Y59="","",IF($Y59=KO$4,"⇒",""))</f>
        <v/>
      </c>
      <c r="KQ59" s="109" t="str">
        <f>IF($W59="","",IF($W59=KR$4,"→",""))</f>
        <v/>
      </c>
      <c r="KR59" s="108"/>
      <c r="KS59" s="110" t="str">
        <f>IF($Y59="","",IF($Y59=KR$4,"⇒",""))</f>
        <v/>
      </c>
      <c r="KT59" s="109" t="str">
        <f>IF($W59="","",IF($W59=KU$4,"→",""))</f>
        <v/>
      </c>
      <c r="KU59" s="108"/>
      <c r="KV59" s="110" t="str">
        <f>IF($Y59="","",IF($Y59=KU$4,"⇒",""))</f>
        <v/>
      </c>
      <c r="KW59" s="109" t="str">
        <f>IF($W59="","",IF($W59=KX$4,"→",""))</f>
        <v/>
      </c>
      <c r="KX59" s="108"/>
      <c r="KY59" s="110" t="str">
        <f>IF($Y59="","",IF($Y59=KX$4,"⇒",""))</f>
        <v/>
      </c>
      <c r="KZ59" s="109" t="str">
        <f>IF($W59="","",IF($W59=LA$4,"→",""))</f>
        <v/>
      </c>
      <c r="LA59" s="108"/>
      <c r="LB59" s="110" t="str">
        <f>IF($Y59="","",IF($Y59=LA$4,"⇒",""))</f>
        <v/>
      </c>
      <c r="LC59" s="109" t="str">
        <f>IF($W59="","",IF($W59=LD$4,"→",""))</f>
        <v/>
      </c>
      <c r="LD59" s="108"/>
      <c r="LE59" s="110" t="str">
        <f>IF($Y59="","",IF($Y59=LD$4,"⇒",""))</f>
        <v/>
      </c>
      <c r="LF59" s="109" t="str">
        <f>IF($W59="","",IF($W59=LG$4,"→",""))</f>
        <v/>
      </c>
      <c r="LG59" s="108"/>
      <c r="LH59" s="110" t="str">
        <f>IF($Y59="","",IF($Y59=LG$4,"⇒",""))</f>
        <v/>
      </c>
      <c r="LI59" s="109" t="str">
        <f>IF($W59="","",IF($W59=LJ$4,"→",""))</f>
        <v/>
      </c>
      <c r="LJ59" s="108"/>
      <c r="LK59" s="109" t="str">
        <f>IF($W59="","",IF($W59=LL$4,"→",""))</f>
        <v/>
      </c>
    </row>
    <row r="60" spans="1:323" ht="21.65" customHeight="1" x14ac:dyDescent="0.2">
      <c r="A60" s="120"/>
      <c r="B60" s="150">
        <f>IFERROR(VLOOKUP($D60,[1]受注ﾌｧｲﾙ!$A$3:$BZ$1314,5,FALSE),"-")</f>
        <v>46121.425219907411</v>
      </c>
      <c r="C60" s="541">
        <f>IFERROR(VLOOKUP($D60,[1]受注ﾌｧｲﾙ!$A$3:$BZ$1314,6,FALSE),"-")</f>
        <v>0</v>
      </c>
      <c r="D60" s="3" t="s">
        <v>999</v>
      </c>
      <c r="E60" s="39">
        <f>IFERROR(VLOOKUP($D60,[1]受注ﾌｧｲﾙ!$A$3:$BZ$1314,17,FALSE),"-")</f>
        <v>6710</v>
      </c>
      <c r="F60" s="5" t="str">
        <f>IFERROR(VLOOKUP($D60,[1]受注ﾌｧｲﾙ!$A$3:$BZ$1314,18,FALSE),"-")</f>
        <v>50080-AY0B- 870X200</v>
      </c>
      <c r="G60" s="5" t="str">
        <f>IFERROR(VLOOKUP($D60,[1]受注ﾌｧｲﾙ!$A$3:$BZ$1314,19,FALSE),"-")</f>
        <v>FA</v>
      </c>
      <c r="H60" s="5" t="str">
        <f>IFERROR(VLOOKUP($D60,[1]受注ﾌｧｲﾙ!$A$3:$BZ$1314,20,FALSE),"-")</f>
        <v>BG1</v>
      </c>
      <c r="I60" s="5" t="str">
        <f>IFERROR(VLOOKUP($D60,[1]受注ﾌｧｲﾙ!$A$3:$BZ$1314,21,FALSE),"-")</f>
        <v>C</v>
      </c>
      <c r="J60" s="15">
        <f>IFERROR(VLOOKUP($D60,[1]受注ﾌｧｲﾙ!$A$3:$BZ$1314,22,FALSE),"-")</f>
        <v>1600</v>
      </c>
      <c r="K60" s="5" t="str">
        <f>IFERROR(VLOOKUP($D60,[1]受注ﾌｧｲﾙ!$A$3:$BZ$1314,8,FALSE),"-")</f>
        <v>0R040-8Y0B- 830X200</v>
      </c>
      <c r="L60" s="5" t="str">
        <f>IFERROR(VLOOKUP($D60,[1]受注ﾌｧｲﾙ!$A$3:$BZ$1314,9,FALSE),"-")</f>
        <v>FA</v>
      </c>
      <c r="M60" s="5" t="str">
        <f>IFERROR(VLOOKUP($D60,[1]受注ﾌｧｲﾙ!$A$3:$BZ$1314,10,FALSE),"-")</f>
        <v>BG1</v>
      </c>
      <c r="N60" s="5" t="str">
        <f>IFERROR(VLOOKUP($D60,[1]受注ﾌｧｲﾙ!$A$3:$BZ$1314,11,FALSE),"-")</f>
        <v>C</v>
      </c>
      <c r="O60" s="15">
        <f>IFERROR(VLOOKUP($D60,[1]受注ﾌｧｲﾙ!$A$3:$BZ$1314,13,FALSE),"-")</f>
        <v>3200</v>
      </c>
      <c r="P60" s="5">
        <f>IFERROR(VLOOKUP($D60,[1]受注ﾌｧｲﾙ!$A$3:$BZ$1314,15,FALSE),"-")</f>
        <v>0</v>
      </c>
      <c r="Q60" s="40">
        <f>IFERROR((VLOOKUP($D60,[1]受注ﾌｧｲﾙ!$A$3:$BZ$1314,16,FALSE)*J60),"-")</f>
        <v>1600</v>
      </c>
      <c r="R60" s="557" t="str">
        <f>IFERROR(VLOOKUP(D60,#REF!,107,FALSE),"-")</f>
        <v>-</v>
      </c>
      <c r="S60" s="5" t="str">
        <f>IFERROR(VLOOKUP($D60,[1]受注ﾌｧｲﾙ!$A$3:$BZ$1314,26,FALSE),"-")</f>
        <v>ｽﾘｯﾄ,SEC</v>
      </c>
      <c r="T60" s="86" t="str">
        <f>IFERROR(VLOOKUP($D60,[1]受注ﾌｧｲﾙ!$A$3:$BZ$1314,23,FALSE),"-")</f>
        <v>滋賀</v>
      </c>
      <c r="U60" s="4"/>
      <c r="V60" s="5">
        <f>IFERROR(MONTH(Y60)," ")</f>
        <v>4</v>
      </c>
      <c r="W60" s="4">
        <f>IFERROR(VLOOKUP($D60,[1]受注ﾌｧｲﾙ!$A$3:$BZ$1314,25,FALSE),"-")</f>
        <v>46126</v>
      </c>
      <c r="X60" s="4">
        <f>IFERROR(VLOOKUP($D60,[1]受注ﾌｧｲﾙ!$A$3:$BZ$1314,32,FALSE),"-")</f>
        <v>46133</v>
      </c>
      <c r="Y60" s="4">
        <f>IFERROR(VLOOKUP($D60,[1]受注ﾌｧｲﾙ!$A$3:$BZ$1314,33,FALSE),"-")</f>
        <v>46133</v>
      </c>
      <c r="Z60" s="4">
        <f t="shared" si="1"/>
        <v>46128</v>
      </c>
      <c r="AA60" s="57" t="str">
        <f>IFERROR(VLOOKUP(D60,#REF!,2,FALSE),"-")</f>
        <v>-</v>
      </c>
      <c r="AB60" s="58">
        <f>SUM(AT60:LK60)</f>
        <v>1600</v>
      </c>
      <c r="AC60" s="821">
        <f>SUM(AT60:LK60)</f>
        <v>1600</v>
      </c>
      <c r="AD60" s="410" t="str">
        <f>IFERROR(VLOOKUP($D60,[1]受注ﾌｧｲﾙ!$A$3:$BZ$1314,27,FALSE),"-")&amp;"　"&amp;IFERROR(VLOOKUP($D60,[1]受注ﾌｧｲﾙ!$A$3:$BZ$1314,28,FALSE),"-")&amp;"　"&amp;IFERROR(VLOOKUP($D60,[1]受注ﾌｧｲﾙ!$A$3:$BZ$1314,29,FALSE),"-")</f>
        <v>　　</v>
      </c>
      <c r="AE60" s="3"/>
      <c r="AF60" s="31" t="str">
        <f>IFERROR(VLOOKUP($D60,[2]加工日報SEC!$A$5:$DZ$1089,94,FALSE),"-")</f>
        <v>完</v>
      </c>
      <c r="AG60" s="38" t="str">
        <f>IFERROR(VLOOKUP($D60,[1]受注ﾌｧｲﾙ!$A$3:$BZ$1314,2,FALSE),"-")</f>
        <v>通常入力</v>
      </c>
      <c r="AH60" s="38" t="str">
        <f>IFERROR(VLOOKUP($D60,[1]受注ﾌｧｲﾙ!$A$3:$BZ$1314,3,FALSE),"-")</f>
        <v>後加工</v>
      </c>
      <c r="AI60" s="43" t="str">
        <f>IFERROR(VLOOKUP($D60,[1]受注ﾌｧｲﾙ!$A$3:$BZ$1314,31,FALSE),"-")</f>
        <v>屋根</v>
      </c>
      <c r="AJ60" s="43" t="str">
        <f>IFERROR(VLOOKUP($D60,[1]受注ﾌｧｲﾙ!$A$3:$BZ$1314,12,FALSE),"-")</f>
        <v xml:space="preserve"> </v>
      </c>
      <c r="AK60" s="228" t="str">
        <f>IFERROR(VLOOKUP($D60,[1]受注ﾌｧｲﾙ!$A$3:$BZ$1314,24,FALSE),"-")</f>
        <v>ｽﾘｯﾄ</v>
      </c>
      <c r="AL60" s="3"/>
      <c r="AM60" s="3"/>
      <c r="AN60" s="3"/>
      <c r="AO60" s="3"/>
      <c r="AP60" s="3"/>
      <c r="AQ60" s="43" t="s">
        <v>522</v>
      </c>
      <c r="AR60" s="521"/>
      <c r="AS60" s="109" t="str">
        <f>IF($W60="","",IF($W60=AT$4,"→",""))</f>
        <v/>
      </c>
      <c r="AT60" s="438"/>
      <c r="AU60" s="110" t="str">
        <f>IF($Y60="","",IF($Y60=AT$4,"⇒",""))</f>
        <v/>
      </c>
      <c r="AV60" s="109" t="str">
        <f>IF($W60="","",IF($W60=AW$4,"→",""))</f>
        <v/>
      </c>
      <c r="AW60" s="260"/>
      <c r="AX60" s="110" t="str">
        <f>IF($Y60="","",IF($Y60=AW$4,"⇒",""))</f>
        <v/>
      </c>
      <c r="AY60" s="109" t="str">
        <f>IF($W60="","",IF($W60=AZ$4,"→",""))</f>
        <v/>
      </c>
      <c r="AZ60" s="260"/>
      <c r="BA60" s="110" t="str">
        <f>IF($Y60="","",IF($Y60=AZ$4,"⇒",""))</f>
        <v/>
      </c>
      <c r="BB60" s="109" t="str">
        <f>IF($W60="","",IF($W60=BC$4,"→",""))</f>
        <v/>
      </c>
      <c r="BC60" s="438"/>
      <c r="BD60" s="110" t="str">
        <f>IF($Y60="","",IF($Y60=BC$4,"⇒",""))</f>
        <v/>
      </c>
      <c r="BE60" s="109" t="str">
        <f>IF($W60="","",IF($W60=BF$4,"→",""))</f>
        <v/>
      </c>
      <c r="BF60" s="438"/>
      <c r="BG60" s="110" t="str">
        <f>IF($Y60="","",IF($Y60=BF$4,"⇒",""))</f>
        <v/>
      </c>
      <c r="BH60" s="109" t="str">
        <f>IF($W60="","",IF($W60=BI$4,"→",""))</f>
        <v/>
      </c>
      <c r="BI60" s="439"/>
      <c r="BJ60" s="110" t="str">
        <f>IF($Y60="","",IF($Y60=BI$4,"⇒",""))</f>
        <v/>
      </c>
      <c r="BK60" s="109" t="str">
        <f>IF($W60="","",IF($W60=BL$4,"→",""))</f>
        <v/>
      </c>
      <c r="BL60" s="108"/>
      <c r="BM60" s="110" t="str">
        <f>IF($Y60="","",IF($Y60=BL$4,"⇒",""))</f>
        <v/>
      </c>
      <c r="BN60" s="109" t="str">
        <f>IF($W60="","",IF($W60=BO$4,"→",""))</f>
        <v/>
      </c>
      <c r="BO60" s="108"/>
      <c r="BP60" s="110" t="str">
        <f>IF($Y60="","",IF($Y60=BO$4,"⇒",""))</f>
        <v/>
      </c>
      <c r="BQ60" s="109" t="str">
        <f>IF($W60="","",IF($W60=BR$4,"→",""))</f>
        <v/>
      </c>
      <c r="BR60" s="108"/>
      <c r="BS60" s="110" t="str">
        <f>IF($Y60="","",IF($Y60=BR$4,"⇒",""))</f>
        <v/>
      </c>
      <c r="BT60" s="109" t="str">
        <f>IF($W60="","",IF($W60=BU$4,"→",""))</f>
        <v/>
      </c>
      <c r="BU60" s="108"/>
      <c r="BV60" s="110" t="str">
        <f>IF($Y60="","",IF($Y60=BU$4,"⇒",""))</f>
        <v/>
      </c>
      <c r="BW60" s="109" t="str">
        <f>IF($W60="","",IF($W60=BX$4,"→",""))</f>
        <v/>
      </c>
      <c r="BX60" s="438"/>
      <c r="BY60" s="110" t="str">
        <f>IF($Y60="","",IF($Y60=BX$4,"⇒",""))</f>
        <v/>
      </c>
      <c r="BZ60" s="109" t="str">
        <f>IF($W60="","",IF($W60=CA$4,"→",""))</f>
        <v/>
      </c>
      <c r="CA60" s="108"/>
      <c r="CB60" s="110" t="str">
        <f>IF($Y60="","",IF($Y60=CA$4,"⇒",""))</f>
        <v/>
      </c>
      <c r="CC60" s="109" t="str">
        <f>IF($W60="","",IF($W60=CD$4,"→",""))</f>
        <v/>
      </c>
      <c r="CD60" s="108"/>
      <c r="CE60" s="110" t="str">
        <f>IF($Y60="","",IF($Y60=CD$4,"⇒",""))</f>
        <v/>
      </c>
      <c r="CF60" s="109" t="str">
        <f>IF($W60="","",IF($W60=CG$4,"→",""))</f>
        <v/>
      </c>
      <c r="CG60" s="108"/>
      <c r="CH60" s="110" t="str">
        <f>IF($Y60="","",IF($Y60=CG$4,"⇒",""))</f>
        <v/>
      </c>
      <c r="CI60" s="109" t="str">
        <f>IF($W60="","",IF($W60=CJ$4,"→",""))</f>
        <v/>
      </c>
      <c r="CJ60" s="108"/>
      <c r="CK60" s="110" t="str">
        <f>IF($Y60="","",IF($Y60=CJ$4,"⇒",""))</f>
        <v/>
      </c>
      <c r="CL60" s="109" t="str">
        <f>IF($W60="","",IF($W60=CM$4,"→",""))</f>
        <v/>
      </c>
      <c r="CM60" s="108"/>
      <c r="CN60" s="110" t="str">
        <f>IF($Y60="","",IF($Y60=CM$4,"⇒",""))</f>
        <v/>
      </c>
      <c r="CO60" s="109" t="str">
        <f>IF($W60="","",IF($W60=CP$4,"→",""))</f>
        <v/>
      </c>
      <c r="CP60" s="108"/>
      <c r="CQ60" s="110" t="str">
        <f>IF($Y60="","",IF($Y60=CP$4,"⇒",""))</f>
        <v/>
      </c>
      <c r="CR60" s="109" t="str">
        <f>IF($W60="","",IF($W60=CS$4,"→",""))</f>
        <v/>
      </c>
      <c r="CS60" s="108"/>
      <c r="CT60" s="110" t="str">
        <f>IF($Y60="","",IF($Y60=CS$4,"⇒",""))</f>
        <v/>
      </c>
      <c r="CU60" s="109" t="str">
        <f>IF($W60="","",IF($W60=CV$4,"→",""))</f>
        <v/>
      </c>
      <c r="CV60" s="108"/>
      <c r="CW60" s="110" t="str">
        <f>IF($Y60="","",IF($Y60=CV$4,"⇒",""))</f>
        <v/>
      </c>
      <c r="CX60" s="109" t="str">
        <f>IF($W60="","",IF($W60=CY$4,"→",""))</f>
        <v/>
      </c>
      <c r="CY60" s="108"/>
      <c r="CZ60" s="110" t="str">
        <f>IF($Y60="","",IF($Y60=CY$4,"⇒",""))</f>
        <v/>
      </c>
      <c r="DA60" s="109" t="str">
        <f>IF($W60="","",IF($W60=DB$4,"→",""))</f>
        <v/>
      </c>
      <c r="DB60" s="108"/>
      <c r="DC60" s="110" t="str">
        <f>IF($Y60="","",IF($Y60=DB$4,"⇒",""))</f>
        <v/>
      </c>
      <c r="DD60" s="109" t="str">
        <f>IF($W60="","",IF($W60=DE$4,"→",""))</f>
        <v/>
      </c>
      <c r="DE60" s="108"/>
      <c r="DF60" s="110" t="str">
        <f>IF($Y60="","",IF($Y60=DE$4,"⇒",""))</f>
        <v/>
      </c>
      <c r="DG60" s="109" t="str">
        <f>IF($W60="","",IF($W60=DH$4,"→",""))</f>
        <v/>
      </c>
      <c r="DH60" s="108"/>
      <c r="DI60" s="110" t="str">
        <f>IF($Y60="","",IF($Y60=DH$4,"⇒",""))</f>
        <v/>
      </c>
      <c r="DJ60" s="109" t="str">
        <f>IF($W60="","",IF($W60=DK$4,"→",""))</f>
        <v/>
      </c>
      <c r="DK60" s="108"/>
      <c r="DL60" s="110" t="str">
        <f>IF($Y60="","",IF($Y60=DK$4,"⇒",""))</f>
        <v/>
      </c>
      <c r="DM60" s="109" t="str">
        <f>IF($W60="","",IF($W60=DN$4,"→",""))</f>
        <v/>
      </c>
      <c r="DN60" s="108"/>
      <c r="DO60" s="110" t="str">
        <f>IF($Y60="","",IF($Y60=DN$4,"⇒",""))</f>
        <v/>
      </c>
      <c r="DP60" s="109" t="str">
        <f>IF($W60="","",IF($W60=DQ$4,"→",""))</f>
        <v/>
      </c>
      <c r="DQ60" s="108"/>
      <c r="DR60" s="110" t="str">
        <f>IF($Y60="","",IF($Y60=DQ$4,"⇒",""))</f>
        <v/>
      </c>
      <c r="DS60" s="109" t="str">
        <f>IF($W60="","",IF($W60=DT$4,"→",""))</f>
        <v/>
      </c>
      <c r="DT60" s="108"/>
      <c r="DU60" s="110" t="str">
        <f>IF($Y60="","",IF($Y60=DT$4,"⇒",""))</f>
        <v/>
      </c>
      <c r="DV60" s="109" t="str">
        <f>IF($W60="","",IF($W60=DW$4,"→",""))</f>
        <v/>
      </c>
      <c r="DW60" s="108"/>
      <c r="DX60" s="110" t="str">
        <f>IF($Y60="","",IF($Y60=DW$4,"⇒",""))</f>
        <v/>
      </c>
      <c r="DY60" s="109" t="str">
        <f>IF($W60="","",IF($W60=DZ$4,"→",""))</f>
        <v/>
      </c>
      <c r="DZ60" s="108"/>
      <c r="EA60" s="110" t="str">
        <f>IF($Y60="","",IF($Y60=DZ$4,"⇒",""))</f>
        <v/>
      </c>
      <c r="EB60" s="109" t="str">
        <f>IF($W60="","",IF($W60=EC$4,"→",""))</f>
        <v/>
      </c>
      <c r="EC60" s="108"/>
      <c r="ED60" s="110" t="str">
        <f>IF($Y60="","",IF($Y60=EC$4,"⇒",""))</f>
        <v/>
      </c>
      <c r="EE60" s="109" t="str">
        <f>IF($W60="","",IF($W60=EF$4,"→",""))</f>
        <v/>
      </c>
      <c r="EF60" s="108"/>
      <c r="EG60" s="109" t="str">
        <f t="shared" si="379"/>
        <v/>
      </c>
      <c r="EH60" s="109" t="str">
        <f t="shared" si="379"/>
        <v/>
      </c>
      <c r="EI60" s="438"/>
      <c r="EJ60" s="110" t="str">
        <f>IF($Y60="","",IF($Y60=EI$4,"⇒",""))</f>
        <v/>
      </c>
      <c r="EK60" s="109" t="str">
        <f>IF($W60="","",IF($W60=EL$4,"→",""))</f>
        <v/>
      </c>
      <c r="EL60" s="260"/>
      <c r="EM60" s="110" t="str">
        <f>IF($Y60="","",IF($Y60=EL$4,"⇒",""))</f>
        <v/>
      </c>
      <c r="EN60" s="109" t="str">
        <f>IF($W60="","",IF($W60=EO$4,"→",""))</f>
        <v/>
      </c>
      <c r="EO60" s="260"/>
      <c r="EP60" s="110" t="str">
        <f>IF($Y60="","",IF($Y60=EO$4,"⇒",""))</f>
        <v/>
      </c>
      <c r="EQ60" s="109" t="str">
        <f>IF($W60="","",IF($W60=ER$4,"→",""))</f>
        <v/>
      </c>
      <c r="ER60" s="438"/>
      <c r="ES60" s="110" t="str">
        <f>IF($Y60="","",IF($Y60=ER$4,"⇒",""))</f>
        <v/>
      </c>
      <c r="ET60" s="109" t="str">
        <f>IF($W60="","",IF($W60=EU$4,"→",""))</f>
        <v/>
      </c>
      <c r="EU60" s="438"/>
      <c r="EV60" s="110" t="str">
        <f>IF($Y60="","",IF($Y60=EU$4,"⇒",""))</f>
        <v/>
      </c>
      <c r="EW60" s="109" t="str">
        <f>IF($W60="","",IF($W60=EX$4,"→",""))</f>
        <v/>
      </c>
      <c r="EX60" s="439"/>
      <c r="EY60" s="110" t="str">
        <f>IF($Y60="","",IF($Y60=EX$4,"⇒",""))</f>
        <v/>
      </c>
      <c r="EZ60" s="109" t="str">
        <f>IF($W60="","",IF($W60=FA$4,"→",""))</f>
        <v/>
      </c>
      <c r="FA60" s="108"/>
      <c r="FB60" s="110" t="str">
        <f>IF($Y60="","",IF($Y60=FA$4,"⇒",""))</f>
        <v/>
      </c>
      <c r="FC60" s="109" t="str">
        <f>IF($W60="","",IF($W60=FD$4,"→",""))</f>
        <v/>
      </c>
      <c r="FD60" s="108"/>
      <c r="FE60" s="110" t="str">
        <f>IF($Y60="","",IF($Y60=FD$4,"⇒",""))</f>
        <v/>
      </c>
      <c r="FF60" s="109" t="str">
        <f>IF($W60="","",IF($W60=FG$4,"→",""))</f>
        <v/>
      </c>
      <c r="FG60" s="108"/>
      <c r="FH60" s="110" t="str">
        <f>IF($Y60="","",IF($Y60=FG$4,"⇒",""))</f>
        <v/>
      </c>
      <c r="FI60" s="109" t="str">
        <f>IF($W60="","",IF($W60=FJ$4,"→",""))</f>
        <v/>
      </c>
      <c r="FJ60" s="108"/>
      <c r="FK60" s="110" t="str">
        <f>IF($Y60="","",IF($Y60=FJ$4,"⇒",""))</f>
        <v/>
      </c>
      <c r="FL60" s="109" t="str">
        <f>IF($W60="","",IF($W60=FM$4,"→",""))</f>
        <v/>
      </c>
      <c r="FM60" s="438"/>
      <c r="FN60" s="110" t="str">
        <f>IF($Y60="","",IF($Y60=FM$4,"⇒",""))</f>
        <v/>
      </c>
      <c r="FO60" s="109" t="str">
        <f>IF($W60="","",IF($W60=FP$4,"→",""))</f>
        <v/>
      </c>
      <c r="FP60" s="108"/>
      <c r="FQ60" s="110" t="str">
        <f>IF($Y60="","",IF($Y60=FP$4,"⇒",""))</f>
        <v/>
      </c>
      <c r="FR60" s="109" t="str">
        <f>IF($W60="","",IF($W60=FS$4,"→",""))</f>
        <v/>
      </c>
      <c r="FS60" s="108"/>
      <c r="FT60" s="110" t="str">
        <f>IF($Y60="","",IF($Y60=FS$4,"⇒",""))</f>
        <v/>
      </c>
      <c r="FU60" s="109" t="str">
        <f>IF($W60="","",IF($W60=FV$4,"→",""))</f>
        <v>→</v>
      </c>
      <c r="FV60" s="108"/>
      <c r="FW60" s="110" t="str">
        <f>IF($Y60="","",IF($Y60=FV$4,"⇒",""))</f>
        <v/>
      </c>
      <c r="FX60" s="109" t="str">
        <f>IF($W60="","",IF($W60=FY$4,"→",""))</f>
        <v/>
      </c>
      <c r="FY60" s="108"/>
      <c r="FZ60" s="110" t="str">
        <f>IF($Y60="","",IF($Y60=FY$4,"⇒",""))</f>
        <v/>
      </c>
      <c r="GA60" s="109" t="str">
        <f>IF($W60="","",IF($W60=GB$4,"→",""))</f>
        <v/>
      </c>
      <c r="GB60" s="108">
        <v>1600</v>
      </c>
      <c r="GC60" s="110" t="str">
        <f>IF($Y60="","",IF($Y60=GB$4,"⇒",""))</f>
        <v/>
      </c>
      <c r="GD60" s="109" t="str">
        <f>IF($W60="","",IF($W60=GE$4,"→",""))</f>
        <v/>
      </c>
      <c r="GE60" s="108"/>
      <c r="GF60" s="110" t="str">
        <f>IF($Y60="","",IF($Y60=GE$4,"⇒",""))</f>
        <v/>
      </c>
      <c r="GG60" s="109" t="str">
        <f>IF($W60="","",IF($W60=GH$4,"→",""))</f>
        <v/>
      </c>
      <c r="GH60" s="108"/>
      <c r="GI60" s="110" t="str">
        <f>IF($Y60="","",IF($Y60=GH$4,"⇒",""))</f>
        <v/>
      </c>
      <c r="GJ60" s="109" t="str">
        <f>IF($W60="","",IF($W60=GK$4,"→",""))</f>
        <v/>
      </c>
      <c r="GK60" s="108"/>
      <c r="GL60" s="110" t="str">
        <f>IF($Y60="","",IF($Y60=GK$4,"⇒",""))</f>
        <v/>
      </c>
      <c r="GM60" s="109" t="str">
        <f>IF($W60="","",IF($W60=GN$4,"→",""))</f>
        <v/>
      </c>
      <c r="GN60" s="108"/>
      <c r="GO60" s="110" t="str">
        <f>IF($Y60="","",IF($Y60=GN$4,"⇒",""))</f>
        <v/>
      </c>
      <c r="GP60" s="109" t="str">
        <f>IF($W60="","",IF($W60=GQ$4,"→",""))</f>
        <v/>
      </c>
      <c r="GQ60" s="108"/>
      <c r="GR60" s="110" t="str">
        <f>IF($Y60="","",IF($Y60=GQ$4,"⇒",""))</f>
        <v>⇒</v>
      </c>
      <c r="GS60" s="109" t="str">
        <f>IF($W60="","",IF($W60=GT$4,"→",""))</f>
        <v/>
      </c>
      <c r="GT60" s="108"/>
      <c r="GU60" s="110" t="str">
        <f>IF($Y60="","",IF($Y60=GT$4,"⇒",""))</f>
        <v/>
      </c>
      <c r="GV60" s="109" t="str">
        <f>IF($W60="","",IF($W60=GW$4,"→",""))</f>
        <v/>
      </c>
      <c r="GW60" s="108"/>
      <c r="GX60" s="110" t="str">
        <f>IF($Y60="","",IF($Y60=GW$4,"⇒",""))</f>
        <v/>
      </c>
      <c r="GY60" s="109" t="str">
        <f>IF($W60="","",IF($W60=GZ$4,"→",""))</f>
        <v/>
      </c>
      <c r="GZ60" s="108"/>
      <c r="HA60" s="110" t="str">
        <f>IF($Y60="","",IF($Y60=GZ$4,"⇒",""))</f>
        <v/>
      </c>
      <c r="HB60" s="109" t="str">
        <f>IF($W60="","",IF($W60=HC$4,"→",""))</f>
        <v/>
      </c>
      <c r="HC60" s="108"/>
      <c r="HD60" s="110" t="str">
        <f>IF($Y60="","",IF($Y60=HC$4,"⇒",""))</f>
        <v/>
      </c>
      <c r="HE60" s="109" t="str">
        <f>IF($W60="","",IF($W60=HF$4,"→",""))</f>
        <v/>
      </c>
      <c r="HF60" s="108"/>
      <c r="HG60" s="110" t="str">
        <f>IF($Y60="","",IF($Y60=HF$4,"⇒",""))</f>
        <v/>
      </c>
      <c r="HH60" s="109" t="str">
        <f>IF($W60="","",IF($W60=HI$4,"→",""))</f>
        <v/>
      </c>
      <c r="HI60" s="108"/>
      <c r="HJ60" s="110" t="str">
        <f>IF($Y60="","",IF($Y60=HI$4,"⇒",""))</f>
        <v/>
      </c>
      <c r="HK60" s="109" t="str">
        <f>IF($W60="","",IF($W60=HL$4,"→",""))</f>
        <v/>
      </c>
      <c r="HL60" s="108"/>
      <c r="HM60" s="110" t="str">
        <f>IF($Y60="","",IF($Y60=HL$4,"⇒",""))</f>
        <v/>
      </c>
      <c r="HN60" s="109" t="str">
        <f>IF($W60="","",IF($W60=HO$4,"→",""))</f>
        <v/>
      </c>
      <c r="HO60" s="108"/>
      <c r="HP60" s="110" t="str">
        <f>IF($Y60="","",IF($Y60=HO$4,"⇒",""))</f>
        <v/>
      </c>
      <c r="HQ60" s="109" t="str">
        <f>IF($W60="","",IF($W60=HR$4,"→",""))</f>
        <v/>
      </c>
      <c r="HR60" s="108"/>
      <c r="HS60" s="110" t="str">
        <f>IF($Y60="","",IF($Y60=HR$4,"⇒",""))</f>
        <v/>
      </c>
      <c r="HT60" s="109" t="str">
        <f>IF($W60="","",IF($W60=HU$4,"→",""))</f>
        <v/>
      </c>
      <c r="HU60" s="108"/>
      <c r="HV60" s="109" t="str">
        <f t="shared" si="380"/>
        <v/>
      </c>
      <c r="HW60" s="109" t="str">
        <f t="shared" si="380"/>
        <v/>
      </c>
      <c r="HX60" s="438"/>
      <c r="HY60" s="110" t="str">
        <f>IF($Y60="","",IF($Y60=HX$4,"⇒",""))</f>
        <v/>
      </c>
      <c r="HZ60" s="109" t="str">
        <f>IF($W60="","",IF($W60=IA$4,"→",""))</f>
        <v/>
      </c>
      <c r="IA60" s="260"/>
      <c r="IB60" s="110" t="str">
        <f>IF($Y60="","",IF($Y60=IA$4,"⇒",""))</f>
        <v/>
      </c>
      <c r="IC60" s="109" t="str">
        <f>IF($W60="","",IF($W60=ID$4,"→",""))</f>
        <v/>
      </c>
      <c r="ID60" s="260"/>
      <c r="IE60" s="110" t="str">
        <f>IF($Y60="","",IF($Y60=ID$4,"⇒",""))</f>
        <v/>
      </c>
      <c r="IF60" s="109" t="str">
        <f>IF($W60="","",IF($W60=IG$4,"→",""))</f>
        <v/>
      </c>
      <c r="IG60" s="438"/>
      <c r="IH60" s="110" t="str">
        <f>IF($Y60="","",IF($Y60=IG$4,"⇒",""))</f>
        <v/>
      </c>
      <c r="II60" s="109" t="str">
        <f>IF($W60="","",IF($W60=IJ$4,"→",""))</f>
        <v/>
      </c>
      <c r="IJ60" s="438"/>
      <c r="IK60" s="110" t="str">
        <f>IF($Y60="","",IF($Y60=IJ$4,"⇒",""))</f>
        <v/>
      </c>
      <c r="IL60" s="109" t="str">
        <f>IF($W60="","",IF($W60=IM$4,"→",""))</f>
        <v/>
      </c>
      <c r="IM60" s="439"/>
      <c r="IN60" s="110" t="str">
        <f>IF($Y60="","",IF($Y60=IM$4,"⇒",""))</f>
        <v/>
      </c>
      <c r="IO60" s="109" t="str">
        <f>IF($W60="","",IF($W60=IP$4,"→",""))</f>
        <v/>
      </c>
      <c r="IP60" s="108"/>
      <c r="IQ60" s="110" t="str">
        <f>IF($Y60="","",IF($Y60=IP$4,"⇒",""))</f>
        <v/>
      </c>
      <c r="IR60" s="109" t="str">
        <f>IF($W60="","",IF($W60=IS$4,"→",""))</f>
        <v/>
      </c>
      <c r="IS60" s="108"/>
      <c r="IT60" s="110" t="str">
        <f>IF($Y60="","",IF($Y60=IS$4,"⇒",""))</f>
        <v/>
      </c>
      <c r="IU60" s="109" t="str">
        <f>IF($W60="","",IF($W60=IV$4,"→",""))</f>
        <v/>
      </c>
      <c r="IV60" s="108"/>
      <c r="IW60" s="110" t="str">
        <f>IF($Y60="","",IF($Y60=IV$4,"⇒",""))</f>
        <v/>
      </c>
      <c r="IX60" s="109" t="str">
        <f>IF($W60="","",IF($W60=IY$4,"→",""))</f>
        <v/>
      </c>
      <c r="IY60" s="108"/>
      <c r="IZ60" s="110" t="str">
        <f>IF($Y60="","",IF($Y60=IY$4,"⇒",""))</f>
        <v/>
      </c>
      <c r="JA60" s="109" t="str">
        <f>IF($W60="","",IF($W60=JB$4,"→",""))</f>
        <v/>
      </c>
      <c r="JB60" s="438"/>
      <c r="JC60" s="110" t="str">
        <f>IF($Y60="","",IF($Y60=JB$4,"⇒",""))</f>
        <v/>
      </c>
      <c r="JD60" s="109" t="str">
        <f>IF($W60="","",IF($W60=JE$4,"→",""))</f>
        <v/>
      </c>
      <c r="JE60" s="108"/>
      <c r="JF60" s="110" t="str">
        <f>IF($Y60="","",IF($Y60=JE$4,"⇒",""))</f>
        <v/>
      </c>
      <c r="JG60" s="109" t="str">
        <f>IF($W60="","",IF($W60=JH$4,"→",""))</f>
        <v/>
      </c>
      <c r="JH60" s="108"/>
      <c r="JI60" s="110" t="str">
        <f>IF($Y60="","",IF($Y60=JH$4,"⇒",""))</f>
        <v/>
      </c>
      <c r="JJ60" s="109" t="str">
        <f>IF($W60="","",IF($W60=JK$4,"→",""))</f>
        <v/>
      </c>
      <c r="JK60" s="108"/>
      <c r="JL60" s="110" t="str">
        <f>IF($Y60="","",IF($Y60=JK$4,"⇒",""))</f>
        <v/>
      </c>
      <c r="JM60" s="109" t="str">
        <f>IF($W60="","",IF($W60=JN$4,"→",""))</f>
        <v/>
      </c>
      <c r="JN60" s="108"/>
      <c r="JO60" s="110" t="str">
        <f>IF($Y60="","",IF($Y60=JN$4,"⇒",""))</f>
        <v/>
      </c>
      <c r="JP60" s="109" t="str">
        <f>IF($W60="","",IF($W60=JQ$4,"→",""))</f>
        <v/>
      </c>
      <c r="JQ60" s="108"/>
      <c r="JR60" s="110" t="str">
        <f>IF($Y60="","",IF($Y60=JQ$4,"⇒",""))</f>
        <v/>
      </c>
      <c r="JS60" s="109" t="str">
        <f>IF($W60="","",IF($W60=JT$4,"→",""))</f>
        <v/>
      </c>
      <c r="JT60" s="108"/>
      <c r="JU60" s="110" t="str">
        <f>IF($Y60="","",IF($Y60=JT$4,"⇒",""))</f>
        <v/>
      </c>
      <c r="JV60" s="109" t="str">
        <f>IF($W60="","",IF($W60=JW$4,"→",""))</f>
        <v/>
      </c>
      <c r="JW60" s="108"/>
      <c r="JX60" s="110" t="str">
        <f>IF($Y60="","",IF($Y60=JW$4,"⇒",""))</f>
        <v/>
      </c>
      <c r="JY60" s="109" t="str">
        <f>IF($W60="","",IF($W60=JZ$4,"→",""))</f>
        <v/>
      </c>
      <c r="JZ60" s="108"/>
      <c r="KA60" s="110" t="str">
        <f>IF($Y60="","",IF($Y60=JZ$4,"⇒",""))</f>
        <v/>
      </c>
      <c r="KB60" s="109" t="str">
        <f>IF($W60="","",IF($W60=KC$4,"→",""))</f>
        <v/>
      </c>
      <c r="KC60" s="108"/>
      <c r="KD60" s="110" t="str">
        <f>IF($Y60="","",IF($Y60=KC$4,"⇒",""))</f>
        <v/>
      </c>
      <c r="KE60" s="109" t="str">
        <f>IF($W60="","",IF($W60=KF$4,"→",""))</f>
        <v/>
      </c>
      <c r="KF60" s="108"/>
      <c r="KG60" s="110" t="str">
        <f>IF($Y60="","",IF($Y60=KF$4,"⇒",""))</f>
        <v/>
      </c>
      <c r="KH60" s="109" t="str">
        <f>IF($W60="","",IF($W60=KI$4,"→",""))</f>
        <v/>
      </c>
      <c r="KI60" s="108"/>
      <c r="KJ60" s="110" t="str">
        <f>IF($Y60="","",IF($Y60=KI$4,"⇒",""))</f>
        <v/>
      </c>
      <c r="KK60" s="109" t="str">
        <f>IF($W60="","",IF($W60=KL$4,"→",""))</f>
        <v/>
      </c>
      <c r="KL60" s="108"/>
      <c r="KM60" s="110" t="str">
        <f>IF($Y60="","",IF($Y60=KL$4,"⇒",""))</f>
        <v/>
      </c>
      <c r="KN60" s="109" t="str">
        <f>IF($W60="","",IF($W60=KO$4,"→",""))</f>
        <v/>
      </c>
      <c r="KO60" s="108"/>
      <c r="KP60" s="110" t="str">
        <f>IF($Y60="","",IF($Y60=KO$4,"⇒",""))</f>
        <v/>
      </c>
      <c r="KQ60" s="109" t="str">
        <f>IF($W60="","",IF($W60=KR$4,"→",""))</f>
        <v/>
      </c>
      <c r="KR60" s="108"/>
      <c r="KS60" s="110" t="str">
        <f>IF($Y60="","",IF($Y60=KR$4,"⇒",""))</f>
        <v/>
      </c>
      <c r="KT60" s="109" t="str">
        <f>IF($W60="","",IF($W60=KU$4,"→",""))</f>
        <v/>
      </c>
      <c r="KU60" s="108"/>
      <c r="KV60" s="110" t="str">
        <f>IF($Y60="","",IF($Y60=KU$4,"⇒",""))</f>
        <v/>
      </c>
      <c r="KW60" s="109" t="str">
        <f>IF($W60="","",IF($W60=KX$4,"→",""))</f>
        <v/>
      </c>
      <c r="KX60" s="108"/>
      <c r="KY60" s="110" t="str">
        <f>IF($Y60="","",IF($Y60=KX$4,"⇒",""))</f>
        <v/>
      </c>
      <c r="KZ60" s="109" t="str">
        <f>IF($W60="","",IF($W60=LA$4,"→",""))</f>
        <v/>
      </c>
      <c r="LA60" s="108"/>
      <c r="LB60" s="110" t="str">
        <f>IF($Y60="","",IF($Y60=LA$4,"⇒",""))</f>
        <v/>
      </c>
      <c r="LC60" s="109" t="str">
        <f>IF($W60="","",IF($W60=LD$4,"→",""))</f>
        <v/>
      </c>
      <c r="LD60" s="108"/>
      <c r="LE60" s="110" t="str">
        <f>IF($Y60="","",IF($Y60=LD$4,"⇒",""))</f>
        <v/>
      </c>
      <c r="LF60" s="109" t="str">
        <f>IF($W60="","",IF($W60=LG$4,"→",""))</f>
        <v/>
      </c>
      <c r="LG60" s="108"/>
      <c r="LH60" s="110" t="str">
        <f>IF($Y60="","",IF($Y60=LG$4,"⇒",""))</f>
        <v/>
      </c>
      <c r="LI60" s="109" t="str">
        <f>IF($W60="","",IF($W60=LJ$4,"→",""))</f>
        <v/>
      </c>
      <c r="LJ60" s="108"/>
      <c r="LK60" s="109" t="str">
        <f>IF($W60="","",IF($W60=LL$4,"→",""))</f>
        <v/>
      </c>
    </row>
    <row r="61" spans="1:323" ht="21.65" customHeight="1" x14ac:dyDescent="0.2">
      <c r="A61" s="120"/>
      <c r="B61" s="150">
        <f>IFERROR(VLOOKUP($D61,[1]受注ﾌｧｲﾙ!$A$3:$BZ$1314,5,FALSE),"-")</f>
        <v>46121.426226851851</v>
      </c>
      <c r="C61" s="541">
        <f>IFERROR(VLOOKUP($D61,[1]受注ﾌｧｲﾙ!$A$3:$BZ$1314,6,FALSE),"-")</f>
        <v>0</v>
      </c>
      <c r="D61" s="3" t="s">
        <v>1001</v>
      </c>
      <c r="E61" s="39">
        <f>IFERROR(VLOOKUP($D61,[1]受注ﾌｧｲﾙ!$A$3:$BZ$1314,17,FALSE),"-")</f>
        <v>6710</v>
      </c>
      <c r="F61" s="5" t="str">
        <f>IFERROR(VLOOKUP($D61,[1]受注ﾌｧｲﾙ!$A$3:$BZ$1314,18,FALSE),"-")</f>
        <v>50080-AY0B- 870X200</v>
      </c>
      <c r="G61" s="5" t="str">
        <f>IFERROR(VLOOKUP($D61,[1]受注ﾌｧｲﾙ!$A$3:$BZ$1314,19,FALSE),"-")</f>
        <v>FA</v>
      </c>
      <c r="H61" s="5" t="str">
        <f>IFERROR(VLOOKUP($D61,[1]受注ﾌｧｲﾙ!$A$3:$BZ$1314,20,FALSE),"-")</f>
        <v>GA1</v>
      </c>
      <c r="I61" s="5" t="str">
        <f>IFERROR(VLOOKUP($D61,[1]受注ﾌｧｲﾙ!$A$3:$BZ$1314,21,FALSE),"-")</f>
        <v>F</v>
      </c>
      <c r="J61" s="15">
        <f>IFERROR(VLOOKUP($D61,[1]受注ﾌｧｲﾙ!$A$3:$BZ$1314,22,FALSE),"-")</f>
        <v>3000</v>
      </c>
      <c r="K61" s="5" t="str">
        <f>IFERROR(VLOOKUP($D61,[1]受注ﾌｧｲﾙ!$A$3:$BZ$1314,8,FALSE),"-")</f>
        <v>0R040-8Y0B- 870X200
0R040-8Y0B- 870X200</v>
      </c>
      <c r="L61" s="5" t="str">
        <f>IFERROR(VLOOKUP($D61,[1]受注ﾌｧｲﾙ!$A$3:$BZ$1314,9,FALSE),"-")</f>
        <v>FA
FA</v>
      </c>
      <c r="M61" s="5" t="str">
        <f>IFERROR(VLOOKUP($D61,[1]受注ﾌｧｲﾙ!$A$3:$BZ$1314,10,FALSE),"-")</f>
        <v>GA1
GA1</v>
      </c>
      <c r="N61" s="5" t="str">
        <f>IFERROR(VLOOKUP($D61,[1]受注ﾌｧｲﾙ!$A$3:$BZ$1314,11,FALSE),"-")</f>
        <v>H
Q</v>
      </c>
      <c r="O61" s="15" t="str">
        <f>IFERROR(VLOOKUP($D61,[1]受注ﾌｧｲﾙ!$A$3:$BZ$1314,13,FALSE),"-")</f>
        <v>3000
3000</v>
      </c>
      <c r="P61" s="5">
        <f>IFERROR(VLOOKUP($D61,[1]受注ﾌｧｲﾙ!$A$3:$BZ$1314,15,FALSE),"-")</f>
        <v>0</v>
      </c>
      <c r="Q61" s="40">
        <f>IFERROR((VLOOKUP($D61,[1]受注ﾌｧｲﾙ!$A$3:$BZ$1314,16,FALSE)*J61),"-")</f>
        <v>3000</v>
      </c>
      <c r="R61" s="557" t="str">
        <f>IFERROR(VLOOKUP(D61,#REF!,107,FALSE),"-")</f>
        <v>-</v>
      </c>
      <c r="S61" s="5" t="str">
        <f>IFERROR(VLOOKUP($D61,[1]受注ﾌｧｲﾙ!$A$3:$BZ$1314,26,FALSE),"-")</f>
        <v>SEC,熱融着</v>
      </c>
      <c r="T61" s="86" t="str">
        <f>IFERROR(VLOOKUP($D61,[1]受注ﾌｧｲﾙ!$A$3:$BZ$1314,23,FALSE),"-")</f>
        <v>滋賀</v>
      </c>
      <c r="U61" s="4"/>
      <c r="V61" s="5">
        <f>IFERROR(MONTH(Y61)," ")</f>
        <v>4</v>
      </c>
      <c r="W61" s="4">
        <f>IFERROR(VLOOKUP($D61,[1]受注ﾌｧｲﾙ!$A$3:$BZ$1314,25,FALSE),"-")</f>
        <v>46127</v>
      </c>
      <c r="X61" s="4">
        <f>IFERROR(VLOOKUP($D61,[1]受注ﾌｧｲﾙ!$A$3:$BZ$1314,32,FALSE),"-")</f>
        <v>46135</v>
      </c>
      <c r="Y61" s="4">
        <f>IFERROR(VLOOKUP($D61,[1]受注ﾌｧｲﾙ!$A$3:$BZ$1314,33,FALSE),"-")</f>
        <v>46135</v>
      </c>
      <c r="Z61" s="4">
        <f t="shared" si="1"/>
        <v>46129</v>
      </c>
      <c r="AA61" s="57" t="str">
        <f>IFERROR(VLOOKUP(D61,#REF!,2,FALSE),"-")</f>
        <v>-</v>
      </c>
      <c r="AB61" s="58">
        <f>SUM(AT61:LK61)</f>
        <v>3000</v>
      </c>
      <c r="AC61" s="821">
        <f>SUM(AT61:LK61)</f>
        <v>3000</v>
      </c>
      <c r="AD61" s="410" t="str">
        <f>IFERROR(VLOOKUP($D61,[1]受注ﾌｧｲﾙ!$A$3:$BZ$1314,27,FALSE),"-")&amp;"　"&amp;IFERROR(VLOOKUP($D61,[1]受注ﾌｧｲﾙ!$A$3:$BZ$1314,28,FALSE),"-")&amp;"　"&amp;IFERROR(VLOOKUP($D61,[1]受注ﾌｧｲﾙ!$A$3:$BZ$1314,29,FALSE),"-")</f>
        <v>　　</v>
      </c>
      <c r="AE61" s="3"/>
      <c r="AF61" s="31" t="str">
        <f>IFERROR(VLOOKUP($D61,[2]加工日報SEC!$A$5:$DZ$1089,94,FALSE),"-")</f>
        <v>完</v>
      </c>
      <c r="AG61" s="38" t="str">
        <f>IFERROR(VLOOKUP($D61,[1]受注ﾌｧｲﾙ!$A$3:$BZ$1314,2,FALSE),"-")</f>
        <v>通常入力</v>
      </c>
      <c r="AH61" s="38" t="str">
        <f>IFERROR(VLOOKUP($D61,[1]受注ﾌｧｲﾙ!$A$3:$BZ$1314,3,FALSE),"-")</f>
        <v>後加工</v>
      </c>
      <c r="AI61" s="43" t="str">
        <f>IFERROR(VLOOKUP($D61,[1]受注ﾌｧｲﾙ!$A$3:$BZ$1314,31,FALSE),"-")</f>
        <v>屋根</v>
      </c>
      <c r="AJ61" s="43" t="str">
        <f>IFERROR(VLOOKUP($D61,[1]受注ﾌｧｲﾙ!$A$3:$BZ$1314,12,FALSE),"-")</f>
        <v xml:space="preserve"> </v>
      </c>
      <c r="AK61" s="228" t="str">
        <f>IFERROR(VLOOKUP($D61,[1]受注ﾌｧｲﾙ!$A$3:$BZ$1314,24,FALSE),"-")</f>
        <v>融着</v>
      </c>
      <c r="AL61" s="3"/>
      <c r="AM61" s="3"/>
      <c r="AN61" s="3"/>
      <c r="AO61" s="3"/>
      <c r="AP61" s="3"/>
      <c r="AQ61" s="43" t="s">
        <v>522</v>
      </c>
      <c r="AR61" s="521"/>
      <c r="AS61" s="109" t="str">
        <f>IF($W61="","",IF($W61=AT$4,"→",""))</f>
        <v/>
      </c>
      <c r="AT61" s="438"/>
      <c r="AU61" s="110" t="str">
        <f>IF($Y61="","",IF($Y61=AT$4,"⇒",""))</f>
        <v/>
      </c>
      <c r="AV61" s="109" t="str">
        <f>IF($W61="","",IF($W61=AW$4,"→",""))</f>
        <v/>
      </c>
      <c r="AW61" s="260"/>
      <c r="AX61" s="110" t="str">
        <f>IF($Y61="","",IF($Y61=AW$4,"⇒",""))</f>
        <v/>
      </c>
      <c r="AY61" s="109" t="str">
        <f>IF($W61="","",IF($W61=AZ$4,"→",""))</f>
        <v/>
      </c>
      <c r="AZ61" s="260"/>
      <c r="BA61" s="110" t="str">
        <f>IF($Y61="","",IF($Y61=AZ$4,"⇒",""))</f>
        <v/>
      </c>
      <c r="BB61" s="109" t="str">
        <f>IF($W61="","",IF($W61=BC$4,"→",""))</f>
        <v/>
      </c>
      <c r="BC61" s="438"/>
      <c r="BD61" s="110" t="str">
        <f>IF($Y61="","",IF($Y61=BC$4,"⇒",""))</f>
        <v/>
      </c>
      <c r="BE61" s="109" t="str">
        <f>IF($W61="","",IF($W61=BF$4,"→",""))</f>
        <v/>
      </c>
      <c r="BF61" s="438"/>
      <c r="BG61" s="110" t="str">
        <f>IF($Y61="","",IF($Y61=BF$4,"⇒",""))</f>
        <v/>
      </c>
      <c r="BH61" s="109" t="str">
        <f>IF($W61="","",IF($W61=BI$4,"→",""))</f>
        <v/>
      </c>
      <c r="BI61" s="439"/>
      <c r="BJ61" s="110" t="str">
        <f>IF($Y61="","",IF($Y61=BI$4,"⇒",""))</f>
        <v/>
      </c>
      <c r="BK61" s="109" t="str">
        <f>IF($W61="","",IF($W61=BL$4,"→",""))</f>
        <v/>
      </c>
      <c r="BL61" s="108"/>
      <c r="BM61" s="110" t="str">
        <f>IF($Y61="","",IF($Y61=BL$4,"⇒",""))</f>
        <v/>
      </c>
      <c r="BN61" s="109" t="str">
        <f>IF($W61="","",IF($W61=BO$4,"→",""))</f>
        <v/>
      </c>
      <c r="BO61" s="108"/>
      <c r="BP61" s="110" t="str">
        <f>IF($Y61="","",IF($Y61=BO$4,"⇒",""))</f>
        <v/>
      </c>
      <c r="BQ61" s="109" t="str">
        <f>IF($W61="","",IF($W61=BR$4,"→",""))</f>
        <v/>
      </c>
      <c r="BR61" s="108"/>
      <c r="BS61" s="110" t="str">
        <f>IF($Y61="","",IF($Y61=BR$4,"⇒",""))</f>
        <v/>
      </c>
      <c r="BT61" s="109" t="str">
        <f>IF($W61="","",IF($W61=BU$4,"→",""))</f>
        <v/>
      </c>
      <c r="BU61" s="108"/>
      <c r="BV61" s="110" t="str">
        <f>IF($Y61="","",IF($Y61=BU$4,"⇒",""))</f>
        <v/>
      </c>
      <c r="BW61" s="109" t="str">
        <f>IF($W61="","",IF($W61=BX$4,"→",""))</f>
        <v/>
      </c>
      <c r="BX61" s="438"/>
      <c r="BY61" s="110" t="str">
        <f>IF($Y61="","",IF($Y61=BX$4,"⇒",""))</f>
        <v/>
      </c>
      <c r="BZ61" s="109" t="str">
        <f>IF($W61="","",IF($W61=CA$4,"→",""))</f>
        <v/>
      </c>
      <c r="CA61" s="108"/>
      <c r="CB61" s="110" t="str">
        <f>IF($Y61="","",IF($Y61=CA$4,"⇒",""))</f>
        <v/>
      </c>
      <c r="CC61" s="109" t="str">
        <f>IF($W61="","",IF($W61=CD$4,"→",""))</f>
        <v/>
      </c>
      <c r="CD61" s="108"/>
      <c r="CE61" s="110" t="str">
        <f>IF($Y61="","",IF($Y61=CD$4,"⇒",""))</f>
        <v/>
      </c>
      <c r="CF61" s="109" t="str">
        <f>IF($W61="","",IF($W61=CG$4,"→",""))</f>
        <v/>
      </c>
      <c r="CG61" s="108"/>
      <c r="CH61" s="110" t="str">
        <f>IF($Y61="","",IF($Y61=CG$4,"⇒",""))</f>
        <v/>
      </c>
      <c r="CI61" s="109" t="str">
        <f>IF($W61="","",IF($W61=CJ$4,"→",""))</f>
        <v/>
      </c>
      <c r="CJ61" s="108"/>
      <c r="CK61" s="110" t="str">
        <f>IF($Y61="","",IF($Y61=CJ$4,"⇒",""))</f>
        <v/>
      </c>
      <c r="CL61" s="109" t="str">
        <f>IF($W61="","",IF($W61=CM$4,"→",""))</f>
        <v/>
      </c>
      <c r="CM61" s="108"/>
      <c r="CN61" s="110" t="str">
        <f>IF($Y61="","",IF($Y61=CM$4,"⇒",""))</f>
        <v/>
      </c>
      <c r="CO61" s="109" t="str">
        <f>IF($W61="","",IF($W61=CP$4,"→",""))</f>
        <v/>
      </c>
      <c r="CP61" s="108"/>
      <c r="CQ61" s="110" t="str">
        <f>IF($Y61="","",IF($Y61=CP$4,"⇒",""))</f>
        <v/>
      </c>
      <c r="CR61" s="109" t="str">
        <f>IF($W61="","",IF($W61=CS$4,"→",""))</f>
        <v/>
      </c>
      <c r="CS61" s="108"/>
      <c r="CT61" s="110" t="str">
        <f>IF($Y61="","",IF($Y61=CS$4,"⇒",""))</f>
        <v/>
      </c>
      <c r="CU61" s="109" t="str">
        <f>IF($W61="","",IF($W61=CV$4,"→",""))</f>
        <v/>
      </c>
      <c r="CV61" s="108"/>
      <c r="CW61" s="110" t="str">
        <f>IF($Y61="","",IF($Y61=CV$4,"⇒",""))</f>
        <v/>
      </c>
      <c r="CX61" s="109" t="str">
        <f>IF($W61="","",IF($W61=CY$4,"→",""))</f>
        <v/>
      </c>
      <c r="CY61" s="108"/>
      <c r="CZ61" s="110" t="str">
        <f>IF($Y61="","",IF($Y61=CY$4,"⇒",""))</f>
        <v/>
      </c>
      <c r="DA61" s="109" t="str">
        <f>IF($W61="","",IF($W61=DB$4,"→",""))</f>
        <v/>
      </c>
      <c r="DB61" s="108"/>
      <c r="DC61" s="110" t="str">
        <f>IF($Y61="","",IF($Y61=DB$4,"⇒",""))</f>
        <v/>
      </c>
      <c r="DD61" s="109" t="str">
        <f>IF($W61="","",IF($W61=DE$4,"→",""))</f>
        <v/>
      </c>
      <c r="DE61" s="108"/>
      <c r="DF61" s="110" t="str">
        <f>IF($Y61="","",IF($Y61=DE$4,"⇒",""))</f>
        <v/>
      </c>
      <c r="DG61" s="109" t="str">
        <f>IF($W61="","",IF($W61=DH$4,"→",""))</f>
        <v/>
      </c>
      <c r="DH61" s="108"/>
      <c r="DI61" s="110" t="str">
        <f>IF($Y61="","",IF($Y61=DH$4,"⇒",""))</f>
        <v/>
      </c>
      <c r="DJ61" s="109" t="str">
        <f>IF($W61="","",IF($W61=DK$4,"→",""))</f>
        <v/>
      </c>
      <c r="DK61" s="108"/>
      <c r="DL61" s="110" t="str">
        <f>IF($Y61="","",IF($Y61=DK$4,"⇒",""))</f>
        <v/>
      </c>
      <c r="DM61" s="109" t="str">
        <f>IF($W61="","",IF($W61=DN$4,"→",""))</f>
        <v/>
      </c>
      <c r="DN61" s="108"/>
      <c r="DO61" s="110" t="str">
        <f>IF($Y61="","",IF($Y61=DN$4,"⇒",""))</f>
        <v/>
      </c>
      <c r="DP61" s="109" t="str">
        <f>IF($W61="","",IF($W61=DQ$4,"→",""))</f>
        <v/>
      </c>
      <c r="DQ61" s="108"/>
      <c r="DR61" s="110" t="str">
        <f>IF($Y61="","",IF($Y61=DQ$4,"⇒",""))</f>
        <v/>
      </c>
      <c r="DS61" s="109" t="str">
        <f>IF($W61="","",IF($W61=DT$4,"→",""))</f>
        <v/>
      </c>
      <c r="DT61" s="108"/>
      <c r="DU61" s="110" t="str">
        <f>IF($Y61="","",IF($Y61=DT$4,"⇒",""))</f>
        <v/>
      </c>
      <c r="DV61" s="109" t="str">
        <f>IF($W61="","",IF($W61=DW$4,"→",""))</f>
        <v/>
      </c>
      <c r="DW61" s="108"/>
      <c r="DX61" s="110" t="str">
        <f>IF($Y61="","",IF($Y61=DW$4,"⇒",""))</f>
        <v/>
      </c>
      <c r="DY61" s="109" t="str">
        <f>IF($W61="","",IF($W61=DZ$4,"→",""))</f>
        <v/>
      </c>
      <c r="DZ61" s="108"/>
      <c r="EA61" s="110" t="str">
        <f>IF($Y61="","",IF($Y61=DZ$4,"⇒",""))</f>
        <v/>
      </c>
      <c r="EB61" s="109" t="str">
        <f>IF($W61="","",IF($W61=EC$4,"→",""))</f>
        <v/>
      </c>
      <c r="EC61" s="108"/>
      <c r="ED61" s="110" t="str">
        <f>IF($Y61="","",IF($Y61=EC$4,"⇒",""))</f>
        <v/>
      </c>
      <c r="EE61" s="109" t="str">
        <f>IF($W61="","",IF($W61=EF$4,"→",""))</f>
        <v/>
      </c>
      <c r="EF61" s="108"/>
      <c r="EG61" s="109" t="str">
        <f t="shared" si="379"/>
        <v/>
      </c>
      <c r="EH61" s="109" t="str">
        <f t="shared" si="379"/>
        <v/>
      </c>
      <c r="EI61" s="438"/>
      <c r="EJ61" s="110" t="str">
        <f>IF($Y61="","",IF($Y61=EI$4,"⇒",""))</f>
        <v/>
      </c>
      <c r="EK61" s="109" t="str">
        <f>IF($W61="","",IF($W61=EL$4,"→",""))</f>
        <v/>
      </c>
      <c r="EL61" s="260"/>
      <c r="EM61" s="110" t="str">
        <f>IF($Y61="","",IF($Y61=EL$4,"⇒",""))</f>
        <v/>
      </c>
      <c r="EN61" s="109" t="str">
        <f>IF($W61="","",IF($W61=EO$4,"→",""))</f>
        <v/>
      </c>
      <c r="EO61" s="260"/>
      <c r="EP61" s="110" t="str">
        <f>IF($Y61="","",IF($Y61=EO$4,"⇒",""))</f>
        <v/>
      </c>
      <c r="EQ61" s="109" t="str">
        <f>IF($W61="","",IF($W61=ER$4,"→",""))</f>
        <v/>
      </c>
      <c r="ER61" s="438"/>
      <c r="ES61" s="110" t="str">
        <f>IF($Y61="","",IF($Y61=ER$4,"⇒",""))</f>
        <v/>
      </c>
      <c r="ET61" s="109" t="str">
        <f>IF($W61="","",IF($W61=EU$4,"→",""))</f>
        <v/>
      </c>
      <c r="EU61" s="438"/>
      <c r="EV61" s="110" t="str">
        <f>IF($Y61="","",IF($Y61=EU$4,"⇒",""))</f>
        <v/>
      </c>
      <c r="EW61" s="109" t="str">
        <f>IF($W61="","",IF($W61=EX$4,"→",""))</f>
        <v/>
      </c>
      <c r="EX61" s="439"/>
      <c r="EY61" s="110" t="str">
        <f>IF($Y61="","",IF($Y61=EX$4,"⇒",""))</f>
        <v/>
      </c>
      <c r="EZ61" s="109" t="str">
        <f>IF($W61="","",IF($W61=FA$4,"→",""))</f>
        <v/>
      </c>
      <c r="FA61" s="108"/>
      <c r="FB61" s="110" t="str">
        <f>IF($Y61="","",IF($Y61=FA$4,"⇒",""))</f>
        <v/>
      </c>
      <c r="FC61" s="109" t="str">
        <f>IF($W61="","",IF($W61=FD$4,"→",""))</f>
        <v/>
      </c>
      <c r="FD61" s="108"/>
      <c r="FE61" s="110" t="str">
        <f>IF($Y61="","",IF($Y61=FD$4,"⇒",""))</f>
        <v/>
      </c>
      <c r="FF61" s="109" t="str">
        <f>IF($W61="","",IF($W61=FG$4,"→",""))</f>
        <v/>
      </c>
      <c r="FG61" s="108"/>
      <c r="FH61" s="110" t="str">
        <f>IF($Y61="","",IF($Y61=FG$4,"⇒",""))</f>
        <v/>
      </c>
      <c r="FI61" s="109" t="str">
        <f>IF($W61="","",IF($W61=FJ$4,"→",""))</f>
        <v/>
      </c>
      <c r="FJ61" s="108"/>
      <c r="FK61" s="110" t="str">
        <f>IF($Y61="","",IF($Y61=FJ$4,"⇒",""))</f>
        <v/>
      </c>
      <c r="FL61" s="109" t="str">
        <f>IF($W61="","",IF($W61=FM$4,"→",""))</f>
        <v/>
      </c>
      <c r="FM61" s="438"/>
      <c r="FN61" s="110" t="str">
        <f>IF($Y61="","",IF($Y61=FM$4,"⇒",""))</f>
        <v/>
      </c>
      <c r="FO61" s="109" t="str">
        <f>IF($W61="","",IF($W61=FP$4,"→",""))</f>
        <v/>
      </c>
      <c r="FP61" s="108"/>
      <c r="FQ61" s="110" t="str">
        <f>IF($Y61="","",IF($Y61=FP$4,"⇒",""))</f>
        <v/>
      </c>
      <c r="FR61" s="109" t="str">
        <f>IF($W61="","",IF($W61=FS$4,"→",""))</f>
        <v/>
      </c>
      <c r="FS61" s="108"/>
      <c r="FT61" s="110" t="str">
        <f>IF($Y61="","",IF($Y61=FS$4,"⇒",""))</f>
        <v/>
      </c>
      <c r="FU61" s="109" t="str">
        <f>IF($W61="","",IF($W61=FV$4,"→",""))</f>
        <v/>
      </c>
      <c r="FV61" s="108"/>
      <c r="FW61" s="110" t="str">
        <f>IF($Y61="","",IF($Y61=FV$4,"⇒",""))</f>
        <v/>
      </c>
      <c r="FX61" s="109" t="str">
        <f>IF($W61="","",IF($W61=FY$4,"→",""))</f>
        <v>→</v>
      </c>
      <c r="FY61" s="108"/>
      <c r="FZ61" s="110" t="str">
        <f>IF($Y61="","",IF($Y61=FY$4,"⇒",""))</f>
        <v/>
      </c>
      <c r="GA61" s="109" t="str">
        <f>IF($W61="","",IF($W61=GB$4,"→",""))</f>
        <v/>
      </c>
      <c r="GB61" s="108"/>
      <c r="GC61" s="110" t="str">
        <f>IF($Y61="","",IF($Y61=GB$4,"⇒",""))</f>
        <v/>
      </c>
      <c r="GD61" s="109" t="str">
        <f>IF($W61="","",IF($W61=GE$4,"→",""))</f>
        <v/>
      </c>
      <c r="GE61" s="108">
        <v>3000</v>
      </c>
      <c r="GF61" s="110" t="str">
        <f>IF($Y61="","",IF($Y61=GE$4,"⇒",""))</f>
        <v/>
      </c>
      <c r="GG61" s="109" t="str">
        <f>IF($W61="","",IF($W61=GH$4,"→",""))</f>
        <v/>
      </c>
      <c r="GH61" s="108"/>
      <c r="GI61" s="110" t="str">
        <f>IF($Y61="","",IF($Y61=GH$4,"⇒",""))</f>
        <v/>
      </c>
      <c r="GJ61" s="109" t="str">
        <f>IF($W61="","",IF($W61=GK$4,"→",""))</f>
        <v/>
      </c>
      <c r="GK61" s="108"/>
      <c r="GL61" s="110" t="str">
        <f>IF($Y61="","",IF($Y61=GK$4,"⇒",""))</f>
        <v/>
      </c>
      <c r="GM61" s="109" t="str">
        <f>IF($W61="","",IF($W61=GN$4,"→",""))</f>
        <v/>
      </c>
      <c r="GN61" s="108"/>
      <c r="GO61" s="110" t="str">
        <f>IF($Y61="","",IF($Y61=GN$4,"⇒",""))</f>
        <v/>
      </c>
      <c r="GP61" s="109" t="str">
        <f>IF($W61="","",IF($W61=GQ$4,"→",""))</f>
        <v/>
      </c>
      <c r="GQ61" s="108"/>
      <c r="GR61" s="110" t="str">
        <f>IF($Y61="","",IF($Y61=GQ$4,"⇒",""))</f>
        <v/>
      </c>
      <c r="GS61" s="109" t="str">
        <f>IF($W61="","",IF($W61=GT$4,"→",""))</f>
        <v/>
      </c>
      <c r="GT61" s="108"/>
      <c r="GU61" s="110" t="str">
        <f>IF($Y61="","",IF($Y61=GT$4,"⇒",""))</f>
        <v/>
      </c>
      <c r="GV61" s="109" t="str">
        <f>IF($W61="","",IF($W61=GW$4,"→",""))</f>
        <v/>
      </c>
      <c r="GW61" s="108"/>
      <c r="GX61" s="110" t="str">
        <f>IF($Y61="","",IF($Y61=GW$4,"⇒",""))</f>
        <v>⇒</v>
      </c>
      <c r="GY61" s="109" t="str">
        <f>IF($W61="","",IF($W61=GZ$4,"→",""))</f>
        <v/>
      </c>
      <c r="GZ61" s="108"/>
      <c r="HA61" s="110" t="str">
        <f>IF($Y61="","",IF($Y61=GZ$4,"⇒",""))</f>
        <v/>
      </c>
      <c r="HB61" s="109" t="str">
        <f>IF($W61="","",IF($W61=HC$4,"→",""))</f>
        <v/>
      </c>
      <c r="HC61" s="108"/>
      <c r="HD61" s="110" t="str">
        <f>IF($Y61="","",IF($Y61=HC$4,"⇒",""))</f>
        <v/>
      </c>
      <c r="HE61" s="109" t="str">
        <f>IF($W61="","",IF($W61=HF$4,"→",""))</f>
        <v/>
      </c>
      <c r="HF61" s="108"/>
      <c r="HG61" s="110" t="str">
        <f>IF($Y61="","",IF($Y61=HF$4,"⇒",""))</f>
        <v/>
      </c>
      <c r="HH61" s="109" t="str">
        <f>IF($W61="","",IF($W61=HI$4,"→",""))</f>
        <v/>
      </c>
      <c r="HI61" s="108"/>
      <c r="HJ61" s="110" t="str">
        <f>IF($Y61="","",IF($Y61=HI$4,"⇒",""))</f>
        <v/>
      </c>
      <c r="HK61" s="109" t="str">
        <f>IF($W61="","",IF($W61=HL$4,"→",""))</f>
        <v/>
      </c>
      <c r="HL61" s="108"/>
      <c r="HM61" s="110" t="str">
        <f>IF($Y61="","",IF($Y61=HL$4,"⇒",""))</f>
        <v/>
      </c>
      <c r="HN61" s="109" t="str">
        <f>IF($W61="","",IF($W61=HO$4,"→",""))</f>
        <v/>
      </c>
      <c r="HO61" s="108"/>
      <c r="HP61" s="110" t="str">
        <f>IF($Y61="","",IF($Y61=HO$4,"⇒",""))</f>
        <v/>
      </c>
      <c r="HQ61" s="109" t="str">
        <f>IF($W61="","",IF($W61=HR$4,"→",""))</f>
        <v/>
      </c>
      <c r="HR61" s="108"/>
      <c r="HS61" s="110" t="str">
        <f>IF($Y61="","",IF($Y61=HR$4,"⇒",""))</f>
        <v/>
      </c>
      <c r="HT61" s="109" t="str">
        <f>IF($W61="","",IF($W61=HU$4,"→",""))</f>
        <v/>
      </c>
      <c r="HU61" s="108"/>
      <c r="HV61" s="109" t="str">
        <f t="shared" si="380"/>
        <v/>
      </c>
      <c r="HW61" s="109" t="str">
        <f t="shared" si="380"/>
        <v/>
      </c>
      <c r="HX61" s="438"/>
      <c r="HY61" s="110" t="str">
        <f>IF($Y61="","",IF($Y61=HX$4,"⇒",""))</f>
        <v/>
      </c>
      <c r="HZ61" s="109" t="str">
        <f>IF($W61="","",IF($W61=IA$4,"→",""))</f>
        <v/>
      </c>
      <c r="IA61" s="260"/>
      <c r="IB61" s="110" t="str">
        <f>IF($Y61="","",IF($Y61=IA$4,"⇒",""))</f>
        <v/>
      </c>
      <c r="IC61" s="109" t="str">
        <f>IF($W61="","",IF($W61=ID$4,"→",""))</f>
        <v/>
      </c>
      <c r="ID61" s="260"/>
      <c r="IE61" s="110" t="str">
        <f>IF($Y61="","",IF($Y61=ID$4,"⇒",""))</f>
        <v/>
      </c>
      <c r="IF61" s="109" t="str">
        <f>IF($W61="","",IF($W61=IG$4,"→",""))</f>
        <v/>
      </c>
      <c r="IG61" s="438"/>
      <c r="IH61" s="110" t="str">
        <f>IF($Y61="","",IF($Y61=IG$4,"⇒",""))</f>
        <v/>
      </c>
      <c r="II61" s="109" t="str">
        <f>IF($W61="","",IF($W61=IJ$4,"→",""))</f>
        <v/>
      </c>
      <c r="IJ61" s="438"/>
      <c r="IK61" s="110" t="str">
        <f>IF($Y61="","",IF($Y61=IJ$4,"⇒",""))</f>
        <v/>
      </c>
      <c r="IL61" s="109" t="str">
        <f>IF($W61="","",IF($W61=IM$4,"→",""))</f>
        <v/>
      </c>
      <c r="IM61" s="439"/>
      <c r="IN61" s="110" t="str">
        <f>IF($Y61="","",IF($Y61=IM$4,"⇒",""))</f>
        <v/>
      </c>
      <c r="IO61" s="109" t="str">
        <f>IF($W61="","",IF($W61=IP$4,"→",""))</f>
        <v/>
      </c>
      <c r="IP61" s="108"/>
      <c r="IQ61" s="110" t="str">
        <f>IF($Y61="","",IF($Y61=IP$4,"⇒",""))</f>
        <v/>
      </c>
      <c r="IR61" s="109" t="str">
        <f>IF($W61="","",IF($W61=IS$4,"→",""))</f>
        <v/>
      </c>
      <c r="IS61" s="108"/>
      <c r="IT61" s="110" t="str">
        <f>IF($Y61="","",IF($Y61=IS$4,"⇒",""))</f>
        <v/>
      </c>
      <c r="IU61" s="109" t="str">
        <f>IF($W61="","",IF($W61=IV$4,"→",""))</f>
        <v/>
      </c>
      <c r="IV61" s="108"/>
      <c r="IW61" s="110" t="str">
        <f>IF($Y61="","",IF($Y61=IV$4,"⇒",""))</f>
        <v/>
      </c>
      <c r="IX61" s="109" t="str">
        <f>IF($W61="","",IF($W61=IY$4,"→",""))</f>
        <v/>
      </c>
      <c r="IY61" s="108"/>
      <c r="IZ61" s="110" t="str">
        <f>IF($Y61="","",IF($Y61=IY$4,"⇒",""))</f>
        <v/>
      </c>
      <c r="JA61" s="109" t="str">
        <f>IF($W61="","",IF($W61=JB$4,"→",""))</f>
        <v/>
      </c>
      <c r="JB61" s="438"/>
      <c r="JC61" s="110" t="str">
        <f>IF($Y61="","",IF($Y61=JB$4,"⇒",""))</f>
        <v/>
      </c>
      <c r="JD61" s="109" t="str">
        <f>IF($W61="","",IF($W61=JE$4,"→",""))</f>
        <v/>
      </c>
      <c r="JE61" s="108"/>
      <c r="JF61" s="110" t="str">
        <f>IF($Y61="","",IF($Y61=JE$4,"⇒",""))</f>
        <v/>
      </c>
      <c r="JG61" s="109" t="str">
        <f>IF($W61="","",IF($W61=JH$4,"→",""))</f>
        <v/>
      </c>
      <c r="JH61" s="108"/>
      <c r="JI61" s="110" t="str">
        <f>IF($Y61="","",IF($Y61=JH$4,"⇒",""))</f>
        <v/>
      </c>
      <c r="JJ61" s="109" t="str">
        <f>IF($W61="","",IF($W61=JK$4,"→",""))</f>
        <v/>
      </c>
      <c r="JK61" s="108"/>
      <c r="JL61" s="110" t="str">
        <f>IF($Y61="","",IF($Y61=JK$4,"⇒",""))</f>
        <v/>
      </c>
      <c r="JM61" s="109" t="str">
        <f>IF($W61="","",IF($W61=JN$4,"→",""))</f>
        <v/>
      </c>
      <c r="JN61" s="108"/>
      <c r="JO61" s="110" t="str">
        <f>IF($Y61="","",IF($Y61=JN$4,"⇒",""))</f>
        <v/>
      </c>
      <c r="JP61" s="109" t="str">
        <f>IF($W61="","",IF($W61=JQ$4,"→",""))</f>
        <v/>
      </c>
      <c r="JQ61" s="108"/>
      <c r="JR61" s="110" t="str">
        <f>IF($Y61="","",IF($Y61=JQ$4,"⇒",""))</f>
        <v/>
      </c>
      <c r="JS61" s="109" t="str">
        <f>IF($W61="","",IF($W61=JT$4,"→",""))</f>
        <v/>
      </c>
      <c r="JT61" s="108"/>
      <c r="JU61" s="110" t="str">
        <f>IF($Y61="","",IF($Y61=JT$4,"⇒",""))</f>
        <v/>
      </c>
      <c r="JV61" s="109" t="str">
        <f>IF($W61="","",IF($W61=JW$4,"→",""))</f>
        <v/>
      </c>
      <c r="JW61" s="108"/>
      <c r="JX61" s="110" t="str">
        <f>IF($Y61="","",IF($Y61=JW$4,"⇒",""))</f>
        <v/>
      </c>
      <c r="JY61" s="109" t="str">
        <f>IF($W61="","",IF($W61=JZ$4,"→",""))</f>
        <v/>
      </c>
      <c r="JZ61" s="108"/>
      <c r="KA61" s="110" t="str">
        <f>IF($Y61="","",IF($Y61=JZ$4,"⇒",""))</f>
        <v/>
      </c>
      <c r="KB61" s="109" t="str">
        <f>IF($W61="","",IF($W61=KC$4,"→",""))</f>
        <v/>
      </c>
      <c r="KC61" s="108"/>
      <c r="KD61" s="110" t="str">
        <f>IF($Y61="","",IF($Y61=KC$4,"⇒",""))</f>
        <v/>
      </c>
      <c r="KE61" s="109" t="str">
        <f>IF($W61="","",IF($W61=KF$4,"→",""))</f>
        <v/>
      </c>
      <c r="KF61" s="108"/>
      <c r="KG61" s="110" t="str">
        <f>IF($Y61="","",IF($Y61=KF$4,"⇒",""))</f>
        <v/>
      </c>
      <c r="KH61" s="109" t="str">
        <f>IF($W61="","",IF($W61=KI$4,"→",""))</f>
        <v/>
      </c>
      <c r="KI61" s="108"/>
      <c r="KJ61" s="110" t="str">
        <f>IF($Y61="","",IF($Y61=KI$4,"⇒",""))</f>
        <v/>
      </c>
      <c r="KK61" s="109" t="str">
        <f>IF($W61="","",IF($W61=KL$4,"→",""))</f>
        <v/>
      </c>
      <c r="KL61" s="108"/>
      <c r="KM61" s="110" t="str">
        <f>IF($Y61="","",IF($Y61=KL$4,"⇒",""))</f>
        <v/>
      </c>
      <c r="KN61" s="109" t="str">
        <f>IF($W61="","",IF($W61=KO$4,"→",""))</f>
        <v/>
      </c>
      <c r="KO61" s="108"/>
      <c r="KP61" s="110" t="str">
        <f>IF($Y61="","",IF($Y61=KO$4,"⇒",""))</f>
        <v/>
      </c>
      <c r="KQ61" s="109" t="str">
        <f>IF($W61="","",IF($W61=KR$4,"→",""))</f>
        <v/>
      </c>
      <c r="KR61" s="108"/>
      <c r="KS61" s="110" t="str">
        <f>IF($Y61="","",IF($Y61=KR$4,"⇒",""))</f>
        <v/>
      </c>
      <c r="KT61" s="109" t="str">
        <f>IF($W61="","",IF($W61=KU$4,"→",""))</f>
        <v/>
      </c>
      <c r="KU61" s="108"/>
      <c r="KV61" s="110" t="str">
        <f>IF($Y61="","",IF($Y61=KU$4,"⇒",""))</f>
        <v/>
      </c>
      <c r="KW61" s="109" t="str">
        <f>IF($W61="","",IF($W61=KX$4,"→",""))</f>
        <v/>
      </c>
      <c r="KX61" s="108"/>
      <c r="KY61" s="110" t="str">
        <f>IF($Y61="","",IF($Y61=KX$4,"⇒",""))</f>
        <v/>
      </c>
      <c r="KZ61" s="109" t="str">
        <f>IF($W61="","",IF($W61=LA$4,"→",""))</f>
        <v/>
      </c>
      <c r="LA61" s="108"/>
      <c r="LB61" s="110" t="str">
        <f>IF($Y61="","",IF($Y61=LA$4,"⇒",""))</f>
        <v/>
      </c>
      <c r="LC61" s="109" t="str">
        <f>IF($W61="","",IF($W61=LD$4,"→",""))</f>
        <v/>
      </c>
      <c r="LD61" s="108"/>
      <c r="LE61" s="110" t="str">
        <f>IF($Y61="","",IF($Y61=LD$4,"⇒",""))</f>
        <v/>
      </c>
      <c r="LF61" s="109" t="str">
        <f>IF($W61="","",IF($W61=LG$4,"→",""))</f>
        <v/>
      </c>
      <c r="LG61" s="108"/>
      <c r="LH61" s="110" t="str">
        <f>IF($Y61="","",IF($Y61=LG$4,"⇒",""))</f>
        <v/>
      </c>
      <c r="LI61" s="109" t="str">
        <f>IF($W61="","",IF($W61=LJ$4,"→",""))</f>
        <v/>
      </c>
      <c r="LJ61" s="108"/>
      <c r="LK61" s="109" t="str">
        <f>IF($W61="","",IF($W61=LL$4,"→",""))</f>
        <v/>
      </c>
    </row>
    <row r="62" spans="1:323" ht="21.65" customHeight="1" x14ac:dyDescent="0.2">
      <c r="A62" s="120"/>
      <c r="B62" s="150">
        <f>IFERROR(VLOOKUP($D62,[1]受注ﾌｧｲﾙ!$A$3:$BZ$1314,5,FALSE),"-")</f>
        <v>46121.42696759259</v>
      </c>
      <c r="C62" s="541">
        <f>IFERROR(VLOOKUP($D62,[1]受注ﾌｧｲﾙ!$A$3:$BZ$1314,6,FALSE),"-")</f>
        <v>0</v>
      </c>
      <c r="D62" s="3" t="s">
        <v>1003</v>
      </c>
      <c r="E62" s="39">
        <f>IFERROR(VLOOKUP($D62,[1]受注ﾌｧｲﾙ!$A$3:$BZ$1314,17,FALSE),"-")</f>
        <v>6710</v>
      </c>
      <c r="F62" s="5" t="str">
        <f>IFERROR(VLOOKUP($D62,[1]受注ﾌｧｲﾙ!$A$3:$BZ$1314,18,FALSE),"-")</f>
        <v>50080-AY0B- 870X200</v>
      </c>
      <c r="G62" s="5" t="str">
        <f>IFERROR(VLOOKUP($D62,[1]受注ﾌｧｲﾙ!$A$3:$BZ$1314,19,FALSE),"-")</f>
        <v>FA</v>
      </c>
      <c r="H62" s="5" t="str">
        <f>IFERROR(VLOOKUP($D62,[1]受注ﾌｧｲﾙ!$A$3:$BZ$1314,20,FALSE),"-")</f>
        <v>BG1</v>
      </c>
      <c r="I62" s="5" t="str">
        <f>IFERROR(VLOOKUP($D62,[1]受注ﾌｧｲﾙ!$A$3:$BZ$1314,21,FALSE),"-")</f>
        <v>C</v>
      </c>
      <c r="J62" s="15">
        <f>IFERROR(VLOOKUP($D62,[1]受注ﾌｧｲﾙ!$A$3:$BZ$1314,22,FALSE),"-")</f>
        <v>9000</v>
      </c>
      <c r="K62" s="5" t="str">
        <f>IFERROR(VLOOKUP($D62,[1]受注ﾌｧｲﾙ!$A$3:$BZ$1314,8,FALSE),"-")</f>
        <v>0R040-8Y0B- 870X200</v>
      </c>
      <c r="L62" s="5" t="str">
        <f>IFERROR(VLOOKUP($D62,[1]受注ﾌｧｲﾙ!$A$3:$BZ$1314,9,FALSE),"-")</f>
        <v>FA</v>
      </c>
      <c r="M62" s="5" t="str">
        <f>IFERROR(VLOOKUP($D62,[1]受注ﾌｧｲﾙ!$A$3:$BZ$1314,10,FALSE),"-")</f>
        <v>BG1</v>
      </c>
      <c r="N62" s="5" t="str">
        <f>IFERROR(VLOOKUP($D62,[1]受注ﾌｧｲﾙ!$A$3:$BZ$1314,11,FALSE),"-")</f>
        <v>C</v>
      </c>
      <c r="O62" s="15">
        <f>IFERROR(VLOOKUP($D62,[1]受注ﾌｧｲﾙ!$A$3:$BZ$1314,13,FALSE),"-")</f>
        <v>18000</v>
      </c>
      <c r="P62" s="5">
        <f>IFERROR(VLOOKUP($D62,[1]受注ﾌｧｲﾙ!$A$3:$BZ$1314,15,FALSE),"-")</f>
        <v>0</v>
      </c>
      <c r="Q62" s="40">
        <f>IFERROR((VLOOKUP($D62,[1]受注ﾌｧｲﾙ!$A$3:$BZ$1314,16,FALSE)*J62),"-")</f>
        <v>9000</v>
      </c>
      <c r="R62" s="557" t="str">
        <f>IFERROR(VLOOKUP(D62,#REF!,107,FALSE),"-")</f>
        <v>-</v>
      </c>
      <c r="S62" s="5" t="str">
        <f>IFERROR(VLOOKUP($D62,[1]受注ﾌｧｲﾙ!$A$3:$BZ$1314,26,FALSE),"-")</f>
        <v>SEC</v>
      </c>
      <c r="T62" s="86" t="str">
        <f>IFERROR(VLOOKUP($D62,[1]受注ﾌｧｲﾙ!$A$3:$BZ$1314,23,FALSE),"-")</f>
        <v>滋賀</v>
      </c>
      <c r="U62" s="4"/>
      <c r="V62" s="5">
        <f t="shared" si="190"/>
        <v>4</v>
      </c>
      <c r="W62" s="4">
        <f>IFERROR(VLOOKUP($D62,[1]受注ﾌｧｲﾙ!$A$3:$BZ$1314,25,FALSE),"-")</f>
        <v>46133</v>
      </c>
      <c r="X62" s="4">
        <f>IFERROR(VLOOKUP($D62,[1]受注ﾌｧｲﾙ!$A$3:$BZ$1314,32,FALSE),"-")</f>
        <v>46139</v>
      </c>
      <c r="Y62" s="4">
        <f>IFERROR(VLOOKUP($D62,[1]受注ﾌｧｲﾙ!$A$3:$BZ$1314,33,FALSE),"-")</f>
        <v>46139</v>
      </c>
      <c r="Z62" s="4">
        <f t="shared" si="1"/>
        <v>46134</v>
      </c>
      <c r="AA62" s="57" t="str">
        <f>IFERROR(VLOOKUP(D62,#REF!,2,FALSE),"-")</f>
        <v>-</v>
      </c>
      <c r="AB62" s="58">
        <f t="shared" si="191"/>
        <v>9000</v>
      </c>
      <c r="AC62" s="821">
        <f t="shared" si="192"/>
        <v>9000</v>
      </c>
      <c r="AD62" s="410" t="str">
        <f>IFERROR(VLOOKUP($D62,[1]受注ﾌｧｲﾙ!$A$3:$BZ$1314,27,FALSE),"-")&amp;"　"&amp;IFERROR(VLOOKUP($D62,[1]受注ﾌｧｲﾙ!$A$3:$BZ$1314,28,FALSE),"-")&amp;"　"&amp;IFERROR(VLOOKUP($D62,[1]受注ﾌｧｲﾙ!$A$3:$BZ$1314,29,FALSE),"-")</f>
        <v>　　</v>
      </c>
      <c r="AE62" s="3"/>
      <c r="AF62" s="31" t="str">
        <f>IFERROR(VLOOKUP($D62,[2]加工日報SEC!$A$5:$DZ$1089,94,FALSE),"-")</f>
        <v>-</v>
      </c>
      <c r="AG62" s="38" t="str">
        <f>IFERROR(VLOOKUP($D62,[1]受注ﾌｧｲﾙ!$A$3:$BZ$1314,2,FALSE),"-")</f>
        <v>通常入力</v>
      </c>
      <c r="AH62" s="38" t="str">
        <f>IFERROR(VLOOKUP($D62,[1]受注ﾌｧｲﾙ!$A$3:$BZ$1314,3,FALSE),"-")</f>
        <v>後加工</v>
      </c>
      <c r="AI62" s="43" t="str">
        <f>IFERROR(VLOOKUP($D62,[1]受注ﾌｧｲﾙ!$A$3:$BZ$1314,31,FALSE),"-")</f>
        <v>屋根</v>
      </c>
      <c r="AJ62" s="43" t="str">
        <f>IFERROR(VLOOKUP($D62,[1]受注ﾌｧｲﾙ!$A$3:$BZ$1314,12,FALSE),"-")</f>
        <v xml:space="preserve"> </v>
      </c>
      <c r="AK62" s="228" t="str">
        <f>IFERROR(VLOOKUP($D62,[1]受注ﾌｧｲﾙ!$A$3:$BZ$1314,24,FALSE),"-")</f>
        <v>SEC</v>
      </c>
      <c r="AL62" s="3"/>
      <c r="AM62" s="3"/>
      <c r="AN62" s="3"/>
      <c r="AO62" s="3"/>
      <c r="AP62" s="3"/>
      <c r="AQ62" s="43" t="s">
        <v>522</v>
      </c>
      <c r="AR62" s="521"/>
      <c r="AS62" s="109" t="str">
        <f t="shared" si="193"/>
        <v/>
      </c>
      <c r="AT62" s="438"/>
      <c r="AU62" s="110" t="str">
        <f t="shared" si="194"/>
        <v/>
      </c>
      <c r="AV62" s="109" t="str">
        <f t="shared" si="195"/>
        <v/>
      </c>
      <c r="AW62" s="260"/>
      <c r="AX62" s="110" t="str">
        <f t="shared" si="196"/>
        <v/>
      </c>
      <c r="AY62" s="109" t="str">
        <f t="shared" si="197"/>
        <v/>
      </c>
      <c r="AZ62" s="260"/>
      <c r="BA62" s="110" t="str">
        <f t="shared" si="198"/>
        <v/>
      </c>
      <c r="BB62" s="109" t="str">
        <f t="shared" si="199"/>
        <v/>
      </c>
      <c r="BC62" s="438"/>
      <c r="BD62" s="110" t="str">
        <f t="shared" si="200"/>
        <v/>
      </c>
      <c r="BE62" s="109" t="str">
        <f t="shared" si="201"/>
        <v/>
      </c>
      <c r="BF62" s="438"/>
      <c r="BG62" s="110" t="str">
        <f t="shared" si="202"/>
        <v/>
      </c>
      <c r="BH62" s="109" t="str">
        <f t="shared" si="203"/>
        <v/>
      </c>
      <c r="BI62" s="439"/>
      <c r="BJ62" s="110" t="str">
        <f t="shared" si="204"/>
        <v/>
      </c>
      <c r="BK62" s="109" t="str">
        <f t="shared" si="205"/>
        <v/>
      </c>
      <c r="BL62" s="108"/>
      <c r="BM62" s="110" t="str">
        <f t="shared" si="206"/>
        <v/>
      </c>
      <c r="BN62" s="109" t="str">
        <f t="shared" si="207"/>
        <v/>
      </c>
      <c r="BO62" s="108"/>
      <c r="BP62" s="110" t="str">
        <f t="shared" si="208"/>
        <v/>
      </c>
      <c r="BQ62" s="109" t="str">
        <f t="shared" si="209"/>
        <v/>
      </c>
      <c r="BR62" s="108"/>
      <c r="BS62" s="110" t="str">
        <f t="shared" si="210"/>
        <v/>
      </c>
      <c r="BT62" s="109" t="str">
        <f t="shared" si="211"/>
        <v/>
      </c>
      <c r="BU62" s="108"/>
      <c r="BV62" s="110" t="str">
        <f t="shared" si="212"/>
        <v/>
      </c>
      <c r="BW62" s="109" t="str">
        <f t="shared" si="213"/>
        <v/>
      </c>
      <c r="BX62" s="438"/>
      <c r="BY62" s="110" t="str">
        <f t="shared" si="214"/>
        <v/>
      </c>
      <c r="BZ62" s="109" t="str">
        <f t="shared" si="215"/>
        <v/>
      </c>
      <c r="CA62" s="108"/>
      <c r="CB62" s="110" t="str">
        <f t="shared" si="216"/>
        <v/>
      </c>
      <c r="CC62" s="109" t="str">
        <f t="shared" si="217"/>
        <v/>
      </c>
      <c r="CD62" s="108"/>
      <c r="CE62" s="110" t="str">
        <f t="shared" si="218"/>
        <v/>
      </c>
      <c r="CF62" s="109" t="str">
        <f t="shared" si="219"/>
        <v/>
      </c>
      <c r="CG62" s="108"/>
      <c r="CH62" s="110" t="str">
        <f t="shared" si="220"/>
        <v/>
      </c>
      <c r="CI62" s="109" t="str">
        <f t="shared" si="221"/>
        <v/>
      </c>
      <c r="CJ62" s="108"/>
      <c r="CK62" s="110" t="str">
        <f t="shared" si="222"/>
        <v/>
      </c>
      <c r="CL62" s="109" t="str">
        <f t="shared" si="223"/>
        <v/>
      </c>
      <c r="CM62" s="108"/>
      <c r="CN62" s="110" t="str">
        <f t="shared" si="224"/>
        <v/>
      </c>
      <c r="CO62" s="109" t="str">
        <f t="shared" si="225"/>
        <v/>
      </c>
      <c r="CP62" s="108"/>
      <c r="CQ62" s="110" t="str">
        <f t="shared" si="226"/>
        <v/>
      </c>
      <c r="CR62" s="109" t="str">
        <f t="shared" si="227"/>
        <v/>
      </c>
      <c r="CS62" s="108"/>
      <c r="CT62" s="110" t="str">
        <f t="shared" si="228"/>
        <v/>
      </c>
      <c r="CU62" s="109" t="str">
        <f t="shared" si="229"/>
        <v/>
      </c>
      <c r="CV62" s="108"/>
      <c r="CW62" s="110" t="str">
        <f t="shared" si="230"/>
        <v/>
      </c>
      <c r="CX62" s="109" t="str">
        <f t="shared" si="231"/>
        <v/>
      </c>
      <c r="CY62" s="108"/>
      <c r="CZ62" s="110" t="str">
        <f t="shared" si="232"/>
        <v/>
      </c>
      <c r="DA62" s="109" t="str">
        <f t="shared" si="233"/>
        <v/>
      </c>
      <c r="DB62" s="108"/>
      <c r="DC62" s="110" t="str">
        <f t="shared" si="234"/>
        <v/>
      </c>
      <c r="DD62" s="109" t="str">
        <f t="shared" si="235"/>
        <v/>
      </c>
      <c r="DE62" s="108"/>
      <c r="DF62" s="110" t="str">
        <f t="shared" si="236"/>
        <v/>
      </c>
      <c r="DG62" s="109" t="str">
        <f t="shared" si="237"/>
        <v/>
      </c>
      <c r="DH62" s="108"/>
      <c r="DI62" s="110" t="str">
        <f t="shared" si="238"/>
        <v/>
      </c>
      <c r="DJ62" s="109" t="str">
        <f t="shared" si="239"/>
        <v/>
      </c>
      <c r="DK62" s="108"/>
      <c r="DL62" s="110" t="str">
        <f t="shared" si="240"/>
        <v/>
      </c>
      <c r="DM62" s="109" t="str">
        <f t="shared" si="241"/>
        <v/>
      </c>
      <c r="DN62" s="108"/>
      <c r="DO62" s="110" t="str">
        <f t="shared" si="242"/>
        <v/>
      </c>
      <c r="DP62" s="109" t="str">
        <f t="shared" si="243"/>
        <v/>
      </c>
      <c r="DQ62" s="108"/>
      <c r="DR62" s="110" t="str">
        <f t="shared" si="244"/>
        <v/>
      </c>
      <c r="DS62" s="109" t="str">
        <f t="shared" si="245"/>
        <v/>
      </c>
      <c r="DT62" s="108"/>
      <c r="DU62" s="110" t="str">
        <f t="shared" si="246"/>
        <v/>
      </c>
      <c r="DV62" s="109" t="str">
        <f t="shared" si="247"/>
        <v/>
      </c>
      <c r="DW62" s="108"/>
      <c r="DX62" s="110" t="str">
        <f t="shared" si="248"/>
        <v/>
      </c>
      <c r="DY62" s="109" t="str">
        <f t="shared" si="249"/>
        <v/>
      </c>
      <c r="DZ62" s="108"/>
      <c r="EA62" s="110" t="str">
        <f t="shared" si="250"/>
        <v/>
      </c>
      <c r="EB62" s="109" t="str">
        <f t="shared" si="251"/>
        <v/>
      </c>
      <c r="EC62" s="108"/>
      <c r="ED62" s="110" t="str">
        <f t="shared" si="252"/>
        <v/>
      </c>
      <c r="EE62" s="109" t="str">
        <f t="shared" si="253"/>
        <v/>
      </c>
      <c r="EF62" s="108"/>
      <c r="EG62" s="109" t="str">
        <f t="shared" si="254"/>
        <v/>
      </c>
      <c r="EH62" s="109" t="str">
        <f t="shared" si="255"/>
        <v/>
      </c>
      <c r="EI62" s="438"/>
      <c r="EJ62" s="110" t="str">
        <f t="shared" si="256"/>
        <v/>
      </c>
      <c r="EK62" s="109" t="str">
        <f t="shared" si="257"/>
        <v/>
      </c>
      <c r="EL62" s="260"/>
      <c r="EM62" s="110" t="str">
        <f t="shared" si="258"/>
        <v/>
      </c>
      <c r="EN62" s="109" t="str">
        <f t="shared" si="259"/>
        <v/>
      </c>
      <c r="EO62" s="260"/>
      <c r="EP62" s="110" t="str">
        <f t="shared" si="260"/>
        <v/>
      </c>
      <c r="EQ62" s="109" t="str">
        <f t="shared" si="261"/>
        <v/>
      </c>
      <c r="ER62" s="438"/>
      <c r="ES62" s="110" t="str">
        <f t="shared" si="262"/>
        <v/>
      </c>
      <c r="ET62" s="109" t="str">
        <f t="shared" si="263"/>
        <v/>
      </c>
      <c r="EU62" s="438"/>
      <c r="EV62" s="110" t="str">
        <f t="shared" si="264"/>
        <v/>
      </c>
      <c r="EW62" s="109" t="str">
        <f t="shared" si="265"/>
        <v/>
      </c>
      <c r="EX62" s="439"/>
      <c r="EY62" s="110" t="str">
        <f t="shared" si="266"/>
        <v/>
      </c>
      <c r="EZ62" s="109" t="str">
        <f t="shared" si="267"/>
        <v/>
      </c>
      <c r="FA62" s="108"/>
      <c r="FB62" s="110" t="str">
        <f t="shared" si="268"/>
        <v/>
      </c>
      <c r="FC62" s="109" t="str">
        <f t="shared" si="269"/>
        <v/>
      </c>
      <c r="FD62" s="108"/>
      <c r="FE62" s="110" t="str">
        <f t="shared" si="270"/>
        <v/>
      </c>
      <c r="FF62" s="109" t="str">
        <f t="shared" si="271"/>
        <v/>
      </c>
      <c r="FG62" s="108"/>
      <c r="FH62" s="110" t="str">
        <f t="shared" si="272"/>
        <v/>
      </c>
      <c r="FI62" s="109" t="str">
        <f t="shared" si="273"/>
        <v/>
      </c>
      <c r="FJ62" s="108"/>
      <c r="FK62" s="110" t="str">
        <f t="shared" si="274"/>
        <v/>
      </c>
      <c r="FL62" s="109" t="str">
        <f t="shared" si="275"/>
        <v/>
      </c>
      <c r="FM62" s="438"/>
      <c r="FN62" s="110" t="str">
        <f t="shared" si="276"/>
        <v/>
      </c>
      <c r="FO62" s="109" t="str">
        <f t="shared" si="277"/>
        <v/>
      </c>
      <c r="FP62" s="108"/>
      <c r="FQ62" s="110" t="str">
        <f t="shared" si="278"/>
        <v/>
      </c>
      <c r="FR62" s="109" t="str">
        <f t="shared" si="279"/>
        <v/>
      </c>
      <c r="FS62" s="108"/>
      <c r="FT62" s="110" t="str">
        <f t="shared" si="280"/>
        <v/>
      </c>
      <c r="FU62" s="109" t="str">
        <f t="shared" si="281"/>
        <v/>
      </c>
      <c r="FV62" s="108"/>
      <c r="FW62" s="110" t="str">
        <f t="shared" si="282"/>
        <v/>
      </c>
      <c r="FX62" s="109" t="str">
        <f t="shared" si="283"/>
        <v/>
      </c>
      <c r="FY62" s="108"/>
      <c r="FZ62" s="110" t="str">
        <f t="shared" si="284"/>
        <v/>
      </c>
      <c r="GA62" s="109" t="str">
        <f t="shared" si="285"/>
        <v/>
      </c>
      <c r="GB62" s="108"/>
      <c r="GC62" s="110" t="str">
        <f t="shared" si="286"/>
        <v/>
      </c>
      <c r="GD62" s="109" t="str">
        <f t="shared" si="287"/>
        <v/>
      </c>
      <c r="GE62" s="108"/>
      <c r="GF62" s="110" t="str">
        <f t="shared" si="288"/>
        <v/>
      </c>
      <c r="GG62" s="109" t="str">
        <f t="shared" si="289"/>
        <v/>
      </c>
      <c r="GH62" s="108"/>
      <c r="GI62" s="110" t="str">
        <f t="shared" si="290"/>
        <v/>
      </c>
      <c r="GJ62" s="109" t="str">
        <f t="shared" si="291"/>
        <v/>
      </c>
      <c r="GK62" s="108"/>
      <c r="GL62" s="110" t="str">
        <f t="shared" si="292"/>
        <v/>
      </c>
      <c r="GM62" s="109" t="str">
        <f t="shared" si="293"/>
        <v/>
      </c>
      <c r="GN62" s="108"/>
      <c r="GO62" s="110" t="str">
        <f t="shared" si="294"/>
        <v/>
      </c>
      <c r="GP62" s="109" t="str">
        <f t="shared" si="295"/>
        <v>→</v>
      </c>
      <c r="GQ62" s="108"/>
      <c r="GR62" s="110" t="str">
        <f t="shared" si="296"/>
        <v/>
      </c>
      <c r="GS62" s="109" t="str">
        <f t="shared" si="297"/>
        <v/>
      </c>
      <c r="GT62" s="108">
        <v>6000</v>
      </c>
      <c r="GU62" s="110" t="str">
        <f t="shared" si="298"/>
        <v/>
      </c>
      <c r="GV62" s="109" t="str">
        <f t="shared" si="299"/>
        <v/>
      </c>
      <c r="GW62" s="108">
        <v>3000</v>
      </c>
      <c r="GX62" s="110" t="str">
        <f t="shared" si="300"/>
        <v/>
      </c>
      <c r="GY62" s="109" t="str">
        <f t="shared" si="301"/>
        <v/>
      </c>
      <c r="GZ62" s="108"/>
      <c r="HA62" s="110" t="str">
        <f t="shared" si="302"/>
        <v/>
      </c>
      <c r="HB62" s="109" t="str">
        <f t="shared" si="303"/>
        <v/>
      </c>
      <c r="HC62" s="108"/>
      <c r="HD62" s="110" t="str">
        <f t="shared" si="304"/>
        <v/>
      </c>
      <c r="HE62" s="109" t="str">
        <f t="shared" si="305"/>
        <v/>
      </c>
      <c r="HF62" s="108"/>
      <c r="HG62" s="110" t="str">
        <f t="shared" si="306"/>
        <v/>
      </c>
      <c r="HH62" s="109" t="str">
        <f t="shared" si="307"/>
        <v/>
      </c>
      <c r="HI62" s="108"/>
      <c r="HJ62" s="110" t="str">
        <f t="shared" si="308"/>
        <v>⇒</v>
      </c>
      <c r="HK62" s="109" t="str">
        <f t="shared" si="309"/>
        <v/>
      </c>
      <c r="HL62" s="108"/>
      <c r="HM62" s="110" t="str">
        <f t="shared" si="310"/>
        <v/>
      </c>
      <c r="HN62" s="109" t="str">
        <f t="shared" si="311"/>
        <v/>
      </c>
      <c r="HO62" s="108"/>
      <c r="HP62" s="110" t="str">
        <f t="shared" si="312"/>
        <v/>
      </c>
      <c r="HQ62" s="109" t="str">
        <f t="shared" si="313"/>
        <v/>
      </c>
      <c r="HR62" s="108"/>
      <c r="HS62" s="110" t="str">
        <f t="shared" si="314"/>
        <v/>
      </c>
      <c r="HT62" s="109" t="str">
        <f t="shared" si="315"/>
        <v/>
      </c>
      <c r="HU62" s="108"/>
      <c r="HV62" s="109" t="str">
        <f t="shared" si="316"/>
        <v/>
      </c>
      <c r="HW62" s="109" t="str">
        <f t="shared" si="317"/>
        <v/>
      </c>
      <c r="HX62" s="438"/>
      <c r="HY62" s="110" t="str">
        <f t="shared" si="318"/>
        <v/>
      </c>
      <c r="HZ62" s="109" t="str">
        <f t="shared" si="319"/>
        <v/>
      </c>
      <c r="IA62" s="260"/>
      <c r="IB62" s="110" t="str">
        <f t="shared" si="320"/>
        <v/>
      </c>
      <c r="IC62" s="109" t="str">
        <f t="shared" si="321"/>
        <v/>
      </c>
      <c r="ID62" s="260"/>
      <c r="IE62" s="110" t="str">
        <f t="shared" si="322"/>
        <v/>
      </c>
      <c r="IF62" s="109" t="str">
        <f t="shared" si="323"/>
        <v/>
      </c>
      <c r="IG62" s="438"/>
      <c r="IH62" s="110" t="str">
        <f t="shared" si="324"/>
        <v/>
      </c>
      <c r="II62" s="109" t="str">
        <f t="shared" si="325"/>
        <v/>
      </c>
      <c r="IJ62" s="438"/>
      <c r="IK62" s="110" t="str">
        <f t="shared" si="326"/>
        <v/>
      </c>
      <c r="IL62" s="109" t="str">
        <f t="shared" si="327"/>
        <v/>
      </c>
      <c r="IM62" s="439"/>
      <c r="IN62" s="110" t="str">
        <f t="shared" si="328"/>
        <v/>
      </c>
      <c r="IO62" s="109" t="str">
        <f t="shared" si="329"/>
        <v/>
      </c>
      <c r="IP62" s="108"/>
      <c r="IQ62" s="110" t="str">
        <f t="shared" si="330"/>
        <v/>
      </c>
      <c r="IR62" s="109" t="str">
        <f t="shared" si="331"/>
        <v/>
      </c>
      <c r="IS62" s="108"/>
      <c r="IT62" s="110" t="str">
        <f t="shared" si="332"/>
        <v/>
      </c>
      <c r="IU62" s="109" t="str">
        <f t="shared" si="333"/>
        <v/>
      </c>
      <c r="IV62" s="108"/>
      <c r="IW62" s="110" t="str">
        <f t="shared" si="334"/>
        <v/>
      </c>
      <c r="IX62" s="109" t="str">
        <f t="shared" si="335"/>
        <v/>
      </c>
      <c r="IY62" s="108"/>
      <c r="IZ62" s="110" t="str">
        <f t="shared" si="336"/>
        <v/>
      </c>
      <c r="JA62" s="109" t="str">
        <f t="shared" si="337"/>
        <v/>
      </c>
      <c r="JB62" s="438"/>
      <c r="JC62" s="110" t="str">
        <f t="shared" si="338"/>
        <v/>
      </c>
      <c r="JD62" s="109" t="str">
        <f t="shared" si="339"/>
        <v/>
      </c>
      <c r="JE62" s="108"/>
      <c r="JF62" s="110" t="str">
        <f t="shared" si="340"/>
        <v/>
      </c>
      <c r="JG62" s="109" t="str">
        <f t="shared" si="341"/>
        <v/>
      </c>
      <c r="JH62" s="108"/>
      <c r="JI62" s="110" t="str">
        <f t="shared" si="342"/>
        <v/>
      </c>
      <c r="JJ62" s="109" t="str">
        <f t="shared" si="343"/>
        <v/>
      </c>
      <c r="JK62" s="108"/>
      <c r="JL62" s="110" t="str">
        <f t="shared" si="344"/>
        <v/>
      </c>
      <c r="JM62" s="109" t="str">
        <f t="shared" si="345"/>
        <v/>
      </c>
      <c r="JN62" s="108"/>
      <c r="JO62" s="110" t="str">
        <f t="shared" si="346"/>
        <v/>
      </c>
      <c r="JP62" s="109" t="str">
        <f t="shared" si="347"/>
        <v/>
      </c>
      <c r="JQ62" s="108"/>
      <c r="JR62" s="110" t="str">
        <f t="shared" si="348"/>
        <v/>
      </c>
      <c r="JS62" s="109" t="str">
        <f t="shared" si="349"/>
        <v/>
      </c>
      <c r="JT62" s="108"/>
      <c r="JU62" s="110" t="str">
        <f t="shared" si="350"/>
        <v/>
      </c>
      <c r="JV62" s="109" t="str">
        <f t="shared" si="351"/>
        <v/>
      </c>
      <c r="JW62" s="108"/>
      <c r="JX62" s="110" t="str">
        <f t="shared" si="352"/>
        <v/>
      </c>
      <c r="JY62" s="109" t="str">
        <f t="shared" si="353"/>
        <v/>
      </c>
      <c r="JZ62" s="108"/>
      <c r="KA62" s="110" t="str">
        <f t="shared" si="354"/>
        <v/>
      </c>
      <c r="KB62" s="109" t="str">
        <f t="shared" si="355"/>
        <v/>
      </c>
      <c r="KC62" s="108"/>
      <c r="KD62" s="110" t="str">
        <f t="shared" si="356"/>
        <v/>
      </c>
      <c r="KE62" s="109" t="str">
        <f t="shared" si="357"/>
        <v/>
      </c>
      <c r="KF62" s="108"/>
      <c r="KG62" s="110" t="str">
        <f t="shared" si="358"/>
        <v/>
      </c>
      <c r="KH62" s="109" t="str">
        <f t="shared" si="359"/>
        <v/>
      </c>
      <c r="KI62" s="108"/>
      <c r="KJ62" s="110" t="str">
        <f t="shared" si="360"/>
        <v/>
      </c>
      <c r="KK62" s="109" t="str">
        <f t="shared" si="361"/>
        <v/>
      </c>
      <c r="KL62" s="108"/>
      <c r="KM62" s="110" t="str">
        <f t="shared" si="362"/>
        <v/>
      </c>
      <c r="KN62" s="109" t="str">
        <f t="shared" si="363"/>
        <v/>
      </c>
      <c r="KO62" s="108"/>
      <c r="KP62" s="110" t="str">
        <f t="shared" si="364"/>
        <v/>
      </c>
      <c r="KQ62" s="109" t="str">
        <f t="shared" si="365"/>
        <v/>
      </c>
      <c r="KR62" s="108"/>
      <c r="KS62" s="110" t="str">
        <f t="shared" si="366"/>
        <v/>
      </c>
      <c r="KT62" s="109" t="str">
        <f t="shared" si="367"/>
        <v/>
      </c>
      <c r="KU62" s="108"/>
      <c r="KV62" s="110" t="str">
        <f t="shared" si="368"/>
        <v/>
      </c>
      <c r="KW62" s="109" t="str">
        <f t="shared" si="369"/>
        <v/>
      </c>
      <c r="KX62" s="108"/>
      <c r="KY62" s="110" t="str">
        <f t="shared" si="370"/>
        <v/>
      </c>
      <c r="KZ62" s="109" t="str">
        <f t="shared" si="371"/>
        <v/>
      </c>
      <c r="LA62" s="108"/>
      <c r="LB62" s="110" t="str">
        <f t="shared" si="372"/>
        <v/>
      </c>
      <c r="LC62" s="109" t="str">
        <f t="shared" si="373"/>
        <v/>
      </c>
      <c r="LD62" s="108"/>
      <c r="LE62" s="110" t="str">
        <f t="shared" si="374"/>
        <v/>
      </c>
      <c r="LF62" s="109" t="str">
        <f t="shared" si="375"/>
        <v/>
      </c>
      <c r="LG62" s="108"/>
      <c r="LH62" s="110" t="str">
        <f t="shared" si="376"/>
        <v/>
      </c>
      <c r="LI62" s="109" t="str">
        <f t="shared" si="377"/>
        <v/>
      </c>
      <c r="LJ62" s="108"/>
      <c r="LK62" s="109" t="str">
        <f t="shared" si="378"/>
        <v/>
      </c>
    </row>
    <row r="63" spans="1:323" ht="21.65" customHeight="1" x14ac:dyDescent="0.2">
      <c r="A63" s="120"/>
      <c r="B63" s="150">
        <f>IFERROR(VLOOKUP($D63,[1]受注ﾌｧｲﾙ!$A$3:$BZ$1314,5,FALSE),"-")</f>
        <v>46122.696655092594</v>
      </c>
      <c r="C63" s="541">
        <f>IFERROR(VLOOKUP($D63,[1]受注ﾌｧｲﾙ!$A$3:$BZ$1314,6,FALSE),"-")</f>
        <v>0</v>
      </c>
      <c r="D63" s="3" t="s">
        <v>1009</v>
      </c>
      <c r="E63" s="39" t="str">
        <f>IFERROR(VLOOKUP($D63,[1]受注ﾌｧｲﾙ!$A$3:$BZ$1314,17,FALSE),"-")</f>
        <v>7A1</v>
      </c>
      <c r="F63" s="5" t="str">
        <f>IFERROR(VLOOKUP($D63,[1]受注ﾌｧｲﾙ!$A$3:$BZ$1314,18,FALSE),"-")</f>
        <v>FEL4004AY-10WD-1000X100</v>
      </c>
      <c r="G63" s="5" t="str">
        <f>IFERROR(VLOOKUP($D63,[1]受注ﾌｧｲﾙ!$A$3:$BZ$1314,19,FALSE),"-")</f>
        <v xml:space="preserve">  </v>
      </c>
      <c r="H63" s="5" t="str">
        <f>IFERROR(VLOOKUP($D63,[1]受注ﾌｧｲﾙ!$A$3:$BZ$1314,20,FALSE),"-")</f>
        <v xml:space="preserve">   </v>
      </c>
      <c r="I63" s="5">
        <f>IFERROR(VLOOKUP($D63,[1]受注ﾌｧｲﾙ!$A$3:$BZ$1314,21,FALSE),"-")</f>
        <v>0</v>
      </c>
      <c r="J63" s="15">
        <f>IFERROR(VLOOKUP($D63,[1]受注ﾌｧｲﾙ!$A$3:$BZ$1314,22,FALSE),"-")</f>
        <v>1000</v>
      </c>
      <c r="K63" s="5" t="str">
        <f>IFERROR(VLOOKUP($D63,[1]受注ﾌｧｲﾙ!$A$3:$BZ$1314,8,FALSE),"-")</f>
        <v>40040-R10W- 316X 95</v>
      </c>
      <c r="L63" s="5" t="str">
        <f>IFERROR(VLOOKUP($D63,[1]受注ﾌｧｲﾙ!$A$3:$BZ$1314,9,FALSE),"-")</f>
        <v xml:space="preserve">  </v>
      </c>
      <c r="M63" s="5" t="str">
        <f>IFERROR(VLOOKUP($D63,[1]受注ﾌｧｲﾙ!$A$3:$BZ$1314,10,FALSE),"-")</f>
        <v xml:space="preserve">   </v>
      </c>
      <c r="N63" s="5" t="str">
        <f>IFERROR(VLOOKUP($D63,[1]受注ﾌｧｲﾙ!$A$3:$BZ$1314,11,FALSE),"-")</f>
        <v xml:space="preserve"> </v>
      </c>
      <c r="O63" s="15">
        <f>IFERROR(VLOOKUP($D63,[1]受注ﾌｧｲﾙ!$A$3:$BZ$1314,13,FALSE),"-")</f>
        <v>2850</v>
      </c>
      <c r="P63" s="5">
        <f>IFERROR(VLOOKUP($D63,[1]受注ﾌｧｲﾙ!$A$3:$BZ$1314,15,FALSE),"-")</f>
        <v>0</v>
      </c>
      <c r="Q63" s="40">
        <f>IFERROR((VLOOKUP($D63,[1]受注ﾌｧｲﾙ!$A$3:$BZ$1314,16,FALSE)*J63),"-")</f>
        <v>1000</v>
      </c>
      <c r="R63" s="557" t="str">
        <f>IFERROR(VLOOKUP(D63,#REF!,107,FALSE),"-")</f>
        <v>-</v>
      </c>
      <c r="S63" s="5" t="str">
        <f>IFERROR(VLOOKUP($D63,[1]受注ﾌｧｲﾙ!$A$3:$BZ$1314,26,FALSE),"-")</f>
        <v>SEC,ｽﾘｯﾄ(JR)</v>
      </c>
      <c r="T63" s="86" t="str">
        <f>IFERROR(VLOOKUP($D63,[1]受注ﾌｧｲﾙ!$A$3:$BZ$1314,23,FALSE),"-")</f>
        <v>湖南</v>
      </c>
      <c r="U63" s="4"/>
      <c r="V63" s="5">
        <f t="shared" si="190"/>
        <v>4</v>
      </c>
      <c r="W63" s="4">
        <f>IFERROR(VLOOKUP($D63,[1]受注ﾌｧｲﾙ!$A$3:$BZ$1314,25,FALSE),"-")</f>
        <v>46134</v>
      </c>
      <c r="X63" s="4">
        <f>IFERROR(VLOOKUP($D63,[1]受注ﾌｧｲﾙ!$A$3:$BZ$1314,32,FALSE),"-")</f>
        <v>46136</v>
      </c>
      <c r="Y63" s="4">
        <f>IFERROR(VLOOKUP($D63,[1]受注ﾌｧｲﾙ!$A$3:$BZ$1314,33,FALSE),"-")</f>
        <v>46136</v>
      </c>
      <c r="Z63" s="4">
        <f t="shared" si="1"/>
        <v>46135</v>
      </c>
      <c r="AA63" s="57" t="str">
        <f>IFERROR(VLOOKUP(D63,#REF!,2,FALSE),"-")</f>
        <v>-</v>
      </c>
      <c r="AB63" s="58">
        <f t="shared" si="191"/>
        <v>1000</v>
      </c>
      <c r="AC63" s="821">
        <f t="shared" si="192"/>
        <v>1000</v>
      </c>
      <c r="AD63" s="410" t="str">
        <f>IFERROR(VLOOKUP($D63,[1]受注ﾌｧｲﾙ!$A$3:$BZ$1314,27,FALSE),"-")&amp;"　"&amp;IFERROR(VLOOKUP($D63,[1]受注ﾌｧｲﾙ!$A$3:$BZ$1314,28,FALSE),"-")&amp;"　"&amp;IFERROR(VLOOKUP($D63,[1]受注ﾌｧｲﾙ!$A$3:$BZ$1314,29,FALSE),"-")</f>
        <v>EC穴あけ幅３分割仕様　　</v>
      </c>
      <c r="AE63" s="3"/>
      <c r="AF63" s="31" t="str">
        <f>IFERROR(VLOOKUP($D63,[2]加工日報SEC!$A$5:$DZ$1089,94,FALSE),"-")</f>
        <v>-</v>
      </c>
      <c r="AG63" s="38" t="str">
        <f>IFERROR(VLOOKUP($D63,[1]受注ﾌｧｲﾙ!$A$3:$BZ$1314,2,FALSE),"-")</f>
        <v>通常入力</v>
      </c>
      <c r="AH63" s="38" t="str">
        <f>IFERROR(VLOOKUP($D63,[1]受注ﾌｧｲﾙ!$A$3:$BZ$1314,3,FALSE),"-")</f>
        <v>TPI</v>
      </c>
      <c r="AI63" s="43">
        <f>IFERROR(VLOOKUP($D63,[1]受注ﾌｧｲﾙ!$A$3:$BZ$1314,31,FALSE),"-")</f>
        <v>0</v>
      </c>
      <c r="AJ63" s="43" t="str">
        <f>IFERROR(VLOOKUP($D63,[1]受注ﾌｧｲﾙ!$A$3:$BZ$1314,12,FALSE),"-")</f>
        <v xml:space="preserve"> </v>
      </c>
      <c r="AK63" s="228" t="str">
        <f>IFERROR(VLOOKUP($D63,[1]受注ﾌｧｲﾙ!$A$3:$BZ$1314,24,FALSE),"-")</f>
        <v>SEC</v>
      </c>
      <c r="AL63" s="3"/>
      <c r="AM63" s="3"/>
      <c r="AN63" s="3"/>
      <c r="AO63" s="3"/>
      <c r="AP63" s="3"/>
      <c r="AQ63" s="43" t="s">
        <v>522</v>
      </c>
      <c r="AR63" s="521"/>
      <c r="AS63" s="109" t="str">
        <f t="shared" si="193"/>
        <v/>
      </c>
      <c r="AT63" s="438"/>
      <c r="AU63" s="110" t="str">
        <f t="shared" si="194"/>
        <v/>
      </c>
      <c r="AV63" s="109" t="str">
        <f t="shared" si="195"/>
        <v/>
      </c>
      <c r="AW63" s="260"/>
      <c r="AX63" s="110" t="str">
        <f t="shared" si="196"/>
        <v/>
      </c>
      <c r="AY63" s="109" t="str">
        <f t="shared" si="197"/>
        <v/>
      </c>
      <c r="AZ63" s="260"/>
      <c r="BA63" s="110" t="str">
        <f t="shared" si="198"/>
        <v/>
      </c>
      <c r="BB63" s="109" t="str">
        <f t="shared" si="199"/>
        <v/>
      </c>
      <c r="BC63" s="438"/>
      <c r="BD63" s="110" t="str">
        <f t="shared" si="200"/>
        <v/>
      </c>
      <c r="BE63" s="109" t="str">
        <f t="shared" si="201"/>
        <v/>
      </c>
      <c r="BF63" s="438"/>
      <c r="BG63" s="110" t="str">
        <f t="shared" si="202"/>
        <v/>
      </c>
      <c r="BH63" s="109" t="str">
        <f t="shared" si="203"/>
        <v/>
      </c>
      <c r="BI63" s="439"/>
      <c r="BJ63" s="110" t="str">
        <f t="shared" si="204"/>
        <v/>
      </c>
      <c r="BK63" s="109" t="str">
        <f t="shared" si="205"/>
        <v/>
      </c>
      <c r="BL63" s="108"/>
      <c r="BM63" s="110" t="str">
        <f t="shared" si="206"/>
        <v/>
      </c>
      <c r="BN63" s="109" t="str">
        <f t="shared" si="207"/>
        <v/>
      </c>
      <c r="BO63" s="108"/>
      <c r="BP63" s="110" t="str">
        <f t="shared" si="208"/>
        <v/>
      </c>
      <c r="BQ63" s="109" t="str">
        <f t="shared" si="209"/>
        <v/>
      </c>
      <c r="BR63" s="108"/>
      <c r="BS63" s="110" t="str">
        <f t="shared" si="210"/>
        <v/>
      </c>
      <c r="BT63" s="109" t="str">
        <f t="shared" si="211"/>
        <v/>
      </c>
      <c r="BU63" s="108"/>
      <c r="BV63" s="110" t="str">
        <f t="shared" si="212"/>
        <v/>
      </c>
      <c r="BW63" s="109" t="str">
        <f t="shared" si="213"/>
        <v/>
      </c>
      <c r="BX63" s="438"/>
      <c r="BY63" s="110" t="str">
        <f t="shared" si="214"/>
        <v/>
      </c>
      <c r="BZ63" s="109" t="str">
        <f t="shared" si="215"/>
        <v/>
      </c>
      <c r="CA63" s="108"/>
      <c r="CB63" s="110" t="str">
        <f t="shared" si="216"/>
        <v/>
      </c>
      <c r="CC63" s="109" t="str">
        <f t="shared" si="217"/>
        <v/>
      </c>
      <c r="CD63" s="108"/>
      <c r="CE63" s="110" t="str">
        <f t="shared" si="218"/>
        <v/>
      </c>
      <c r="CF63" s="109" t="str">
        <f t="shared" si="219"/>
        <v/>
      </c>
      <c r="CG63" s="108"/>
      <c r="CH63" s="110" t="str">
        <f t="shared" si="220"/>
        <v/>
      </c>
      <c r="CI63" s="109" t="str">
        <f t="shared" si="221"/>
        <v/>
      </c>
      <c r="CJ63" s="108"/>
      <c r="CK63" s="110" t="str">
        <f t="shared" si="222"/>
        <v/>
      </c>
      <c r="CL63" s="109" t="str">
        <f t="shared" si="223"/>
        <v/>
      </c>
      <c r="CM63" s="108"/>
      <c r="CN63" s="110" t="str">
        <f t="shared" si="224"/>
        <v/>
      </c>
      <c r="CO63" s="109" t="str">
        <f t="shared" si="225"/>
        <v/>
      </c>
      <c r="CP63" s="108"/>
      <c r="CQ63" s="110" t="str">
        <f t="shared" si="226"/>
        <v/>
      </c>
      <c r="CR63" s="109" t="str">
        <f t="shared" si="227"/>
        <v/>
      </c>
      <c r="CS63" s="108"/>
      <c r="CT63" s="110" t="str">
        <f t="shared" si="228"/>
        <v/>
      </c>
      <c r="CU63" s="109" t="str">
        <f t="shared" si="229"/>
        <v/>
      </c>
      <c r="CV63" s="108"/>
      <c r="CW63" s="110" t="str">
        <f t="shared" si="230"/>
        <v/>
      </c>
      <c r="CX63" s="109" t="str">
        <f t="shared" si="231"/>
        <v/>
      </c>
      <c r="CY63" s="108"/>
      <c r="CZ63" s="110" t="str">
        <f t="shared" si="232"/>
        <v/>
      </c>
      <c r="DA63" s="109" t="str">
        <f t="shared" si="233"/>
        <v/>
      </c>
      <c r="DB63" s="108"/>
      <c r="DC63" s="110" t="str">
        <f t="shared" si="234"/>
        <v/>
      </c>
      <c r="DD63" s="109" t="str">
        <f t="shared" si="235"/>
        <v/>
      </c>
      <c r="DE63" s="108"/>
      <c r="DF63" s="110" t="str">
        <f t="shared" si="236"/>
        <v/>
      </c>
      <c r="DG63" s="109" t="str">
        <f t="shared" si="237"/>
        <v/>
      </c>
      <c r="DH63" s="108"/>
      <c r="DI63" s="110" t="str">
        <f t="shared" si="238"/>
        <v/>
      </c>
      <c r="DJ63" s="109" t="str">
        <f t="shared" si="239"/>
        <v/>
      </c>
      <c r="DK63" s="108"/>
      <c r="DL63" s="110" t="str">
        <f t="shared" si="240"/>
        <v/>
      </c>
      <c r="DM63" s="109" t="str">
        <f t="shared" si="241"/>
        <v/>
      </c>
      <c r="DN63" s="108"/>
      <c r="DO63" s="110" t="str">
        <f t="shared" si="242"/>
        <v/>
      </c>
      <c r="DP63" s="109" t="str">
        <f t="shared" si="243"/>
        <v/>
      </c>
      <c r="DQ63" s="108"/>
      <c r="DR63" s="110" t="str">
        <f t="shared" si="244"/>
        <v/>
      </c>
      <c r="DS63" s="109" t="str">
        <f t="shared" si="245"/>
        <v/>
      </c>
      <c r="DT63" s="108"/>
      <c r="DU63" s="110" t="str">
        <f t="shared" si="246"/>
        <v/>
      </c>
      <c r="DV63" s="109" t="str">
        <f t="shared" si="247"/>
        <v/>
      </c>
      <c r="DW63" s="108"/>
      <c r="DX63" s="110" t="str">
        <f t="shared" si="248"/>
        <v/>
      </c>
      <c r="DY63" s="109" t="str">
        <f t="shared" si="249"/>
        <v/>
      </c>
      <c r="DZ63" s="108"/>
      <c r="EA63" s="110" t="str">
        <f t="shared" si="250"/>
        <v/>
      </c>
      <c r="EB63" s="109" t="str">
        <f t="shared" si="251"/>
        <v/>
      </c>
      <c r="EC63" s="108"/>
      <c r="ED63" s="110" t="str">
        <f t="shared" si="252"/>
        <v/>
      </c>
      <c r="EE63" s="109" t="str">
        <f t="shared" si="253"/>
        <v/>
      </c>
      <c r="EF63" s="108"/>
      <c r="EG63" s="109" t="str">
        <f t="shared" si="254"/>
        <v/>
      </c>
      <c r="EH63" s="109" t="str">
        <f t="shared" si="255"/>
        <v/>
      </c>
      <c r="EI63" s="438"/>
      <c r="EJ63" s="110" t="str">
        <f t="shared" si="256"/>
        <v/>
      </c>
      <c r="EK63" s="109" t="str">
        <f t="shared" si="257"/>
        <v/>
      </c>
      <c r="EL63" s="260"/>
      <c r="EM63" s="110" t="str">
        <f t="shared" si="258"/>
        <v/>
      </c>
      <c r="EN63" s="109" t="str">
        <f t="shared" si="259"/>
        <v/>
      </c>
      <c r="EO63" s="260"/>
      <c r="EP63" s="110" t="str">
        <f t="shared" si="260"/>
        <v/>
      </c>
      <c r="EQ63" s="109" t="str">
        <f t="shared" si="261"/>
        <v/>
      </c>
      <c r="ER63" s="438"/>
      <c r="ES63" s="110" t="str">
        <f t="shared" si="262"/>
        <v/>
      </c>
      <c r="ET63" s="109" t="str">
        <f t="shared" si="263"/>
        <v/>
      </c>
      <c r="EU63" s="438"/>
      <c r="EV63" s="110" t="str">
        <f t="shared" si="264"/>
        <v/>
      </c>
      <c r="EW63" s="109" t="str">
        <f t="shared" si="265"/>
        <v/>
      </c>
      <c r="EX63" s="439"/>
      <c r="EY63" s="110" t="str">
        <f t="shared" si="266"/>
        <v/>
      </c>
      <c r="EZ63" s="109" t="str">
        <f t="shared" si="267"/>
        <v/>
      </c>
      <c r="FA63" s="108"/>
      <c r="FB63" s="110" t="str">
        <f t="shared" si="268"/>
        <v/>
      </c>
      <c r="FC63" s="109" t="str">
        <f t="shared" si="269"/>
        <v/>
      </c>
      <c r="FD63" s="108"/>
      <c r="FE63" s="110" t="str">
        <f t="shared" si="270"/>
        <v/>
      </c>
      <c r="FF63" s="109" t="str">
        <f t="shared" si="271"/>
        <v/>
      </c>
      <c r="FG63" s="108"/>
      <c r="FH63" s="110" t="str">
        <f t="shared" si="272"/>
        <v/>
      </c>
      <c r="FI63" s="109" t="str">
        <f t="shared" si="273"/>
        <v/>
      </c>
      <c r="FJ63" s="108"/>
      <c r="FK63" s="110" t="str">
        <f t="shared" si="274"/>
        <v/>
      </c>
      <c r="FL63" s="109" t="str">
        <f t="shared" si="275"/>
        <v/>
      </c>
      <c r="FM63" s="438"/>
      <c r="FN63" s="110" t="str">
        <f t="shared" si="276"/>
        <v/>
      </c>
      <c r="FO63" s="109" t="str">
        <f t="shared" si="277"/>
        <v/>
      </c>
      <c r="FP63" s="108"/>
      <c r="FQ63" s="110" t="str">
        <f t="shared" si="278"/>
        <v/>
      </c>
      <c r="FR63" s="109" t="str">
        <f t="shared" si="279"/>
        <v/>
      </c>
      <c r="FS63" s="108"/>
      <c r="FT63" s="110" t="str">
        <f t="shared" si="280"/>
        <v/>
      </c>
      <c r="FU63" s="109" t="str">
        <f t="shared" si="281"/>
        <v/>
      </c>
      <c r="FV63" s="108"/>
      <c r="FW63" s="110" t="str">
        <f t="shared" si="282"/>
        <v/>
      </c>
      <c r="FX63" s="109" t="str">
        <f t="shared" si="283"/>
        <v/>
      </c>
      <c r="FY63" s="108"/>
      <c r="FZ63" s="110" t="str">
        <f t="shared" si="284"/>
        <v/>
      </c>
      <c r="GA63" s="109" t="str">
        <f t="shared" si="285"/>
        <v/>
      </c>
      <c r="GB63" s="108"/>
      <c r="GC63" s="110" t="str">
        <f t="shared" si="286"/>
        <v/>
      </c>
      <c r="GD63" s="109" t="str">
        <f t="shared" si="287"/>
        <v/>
      </c>
      <c r="GE63" s="108"/>
      <c r="GF63" s="110" t="str">
        <f t="shared" si="288"/>
        <v/>
      </c>
      <c r="GG63" s="109" t="str">
        <f t="shared" si="289"/>
        <v/>
      </c>
      <c r="GH63" s="108"/>
      <c r="GI63" s="110" t="str">
        <f t="shared" si="290"/>
        <v/>
      </c>
      <c r="GJ63" s="109" t="str">
        <f t="shared" si="291"/>
        <v/>
      </c>
      <c r="GK63" s="108"/>
      <c r="GL63" s="110" t="str">
        <f t="shared" si="292"/>
        <v/>
      </c>
      <c r="GM63" s="109" t="str">
        <f t="shared" si="293"/>
        <v/>
      </c>
      <c r="GN63" s="108"/>
      <c r="GO63" s="110" t="str">
        <f t="shared" si="294"/>
        <v/>
      </c>
      <c r="GP63" s="109" t="str">
        <f t="shared" si="295"/>
        <v/>
      </c>
      <c r="GQ63" s="108"/>
      <c r="GR63" s="110" t="str">
        <f t="shared" si="296"/>
        <v/>
      </c>
      <c r="GS63" s="109" t="str">
        <f t="shared" si="297"/>
        <v>→</v>
      </c>
      <c r="GT63" s="108"/>
      <c r="GU63" s="110" t="str">
        <f t="shared" si="298"/>
        <v/>
      </c>
      <c r="GV63" s="109" t="str">
        <f t="shared" si="299"/>
        <v/>
      </c>
      <c r="GW63" s="108">
        <v>1000</v>
      </c>
      <c r="GX63" s="110" t="str">
        <f t="shared" si="300"/>
        <v/>
      </c>
      <c r="GY63" s="109" t="str">
        <f t="shared" si="301"/>
        <v/>
      </c>
      <c r="GZ63" s="108"/>
      <c r="HA63" s="110" t="str">
        <f t="shared" si="302"/>
        <v>⇒</v>
      </c>
      <c r="HB63" s="109" t="str">
        <f t="shared" si="303"/>
        <v/>
      </c>
      <c r="HC63" s="108"/>
      <c r="HD63" s="110" t="str">
        <f t="shared" si="304"/>
        <v/>
      </c>
      <c r="HE63" s="109" t="str">
        <f t="shared" si="305"/>
        <v/>
      </c>
      <c r="HF63" s="108"/>
      <c r="HG63" s="110" t="str">
        <f t="shared" si="306"/>
        <v/>
      </c>
      <c r="HH63" s="109" t="str">
        <f t="shared" si="307"/>
        <v/>
      </c>
      <c r="HI63" s="108"/>
      <c r="HJ63" s="110" t="str">
        <f t="shared" si="308"/>
        <v/>
      </c>
      <c r="HK63" s="109" t="str">
        <f t="shared" si="309"/>
        <v/>
      </c>
      <c r="HL63" s="108"/>
      <c r="HM63" s="110" t="str">
        <f t="shared" si="310"/>
        <v/>
      </c>
      <c r="HN63" s="109" t="str">
        <f t="shared" si="311"/>
        <v/>
      </c>
      <c r="HO63" s="108"/>
      <c r="HP63" s="110" t="str">
        <f t="shared" si="312"/>
        <v/>
      </c>
      <c r="HQ63" s="109" t="str">
        <f t="shared" si="313"/>
        <v/>
      </c>
      <c r="HR63" s="108"/>
      <c r="HS63" s="110" t="str">
        <f t="shared" si="314"/>
        <v/>
      </c>
      <c r="HT63" s="109" t="str">
        <f t="shared" si="315"/>
        <v/>
      </c>
      <c r="HU63" s="108"/>
      <c r="HV63" s="109" t="str">
        <f t="shared" si="316"/>
        <v/>
      </c>
      <c r="HW63" s="109" t="str">
        <f t="shared" si="317"/>
        <v/>
      </c>
      <c r="HX63" s="438"/>
      <c r="HY63" s="110" t="str">
        <f t="shared" si="318"/>
        <v/>
      </c>
      <c r="HZ63" s="109" t="str">
        <f t="shared" si="319"/>
        <v/>
      </c>
      <c r="IA63" s="260"/>
      <c r="IB63" s="110" t="str">
        <f t="shared" si="320"/>
        <v/>
      </c>
      <c r="IC63" s="109" t="str">
        <f t="shared" si="321"/>
        <v/>
      </c>
      <c r="ID63" s="260"/>
      <c r="IE63" s="110" t="str">
        <f t="shared" si="322"/>
        <v/>
      </c>
      <c r="IF63" s="109" t="str">
        <f t="shared" si="323"/>
        <v/>
      </c>
      <c r="IG63" s="438"/>
      <c r="IH63" s="110" t="str">
        <f t="shared" si="324"/>
        <v/>
      </c>
      <c r="II63" s="109" t="str">
        <f t="shared" si="325"/>
        <v/>
      </c>
      <c r="IJ63" s="438"/>
      <c r="IK63" s="110" t="str">
        <f t="shared" si="326"/>
        <v/>
      </c>
      <c r="IL63" s="109" t="str">
        <f t="shared" si="327"/>
        <v/>
      </c>
      <c r="IM63" s="439"/>
      <c r="IN63" s="110" t="str">
        <f t="shared" si="328"/>
        <v/>
      </c>
      <c r="IO63" s="109" t="str">
        <f t="shared" si="329"/>
        <v/>
      </c>
      <c r="IP63" s="108"/>
      <c r="IQ63" s="110" t="str">
        <f t="shared" si="330"/>
        <v/>
      </c>
      <c r="IR63" s="109" t="str">
        <f t="shared" si="331"/>
        <v/>
      </c>
      <c r="IS63" s="108"/>
      <c r="IT63" s="110" t="str">
        <f t="shared" si="332"/>
        <v/>
      </c>
      <c r="IU63" s="109" t="str">
        <f t="shared" si="333"/>
        <v/>
      </c>
      <c r="IV63" s="108"/>
      <c r="IW63" s="110" t="str">
        <f t="shared" si="334"/>
        <v/>
      </c>
      <c r="IX63" s="109" t="str">
        <f t="shared" si="335"/>
        <v/>
      </c>
      <c r="IY63" s="108"/>
      <c r="IZ63" s="110" t="str">
        <f t="shared" si="336"/>
        <v/>
      </c>
      <c r="JA63" s="109" t="str">
        <f t="shared" si="337"/>
        <v/>
      </c>
      <c r="JB63" s="438"/>
      <c r="JC63" s="110" t="str">
        <f t="shared" si="338"/>
        <v/>
      </c>
      <c r="JD63" s="109" t="str">
        <f t="shared" si="339"/>
        <v/>
      </c>
      <c r="JE63" s="108"/>
      <c r="JF63" s="110" t="str">
        <f t="shared" si="340"/>
        <v/>
      </c>
      <c r="JG63" s="109" t="str">
        <f t="shared" si="341"/>
        <v/>
      </c>
      <c r="JH63" s="108"/>
      <c r="JI63" s="110" t="str">
        <f t="shared" si="342"/>
        <v/>
      </c>
      <c r="JJ63" s="109" t="str">
        <f t="shared" si="343"/>
        <v/>
      </c>
      <c r="JK63" s="108"/>
      <c r="JL63" s="110" t="str">
        <f t="shared" si="344"/>
        <v/>
      </c>
      <c r="JM63" s="109" t="str">
        <f t="shared" si="345"/>
        <v/>
      </c>
      <c r="JN63" s="108"/>
      <c r="JO63" s="110" t="str">
        <f t="shared" si="346"/>
        <v/>
      </c>
      <c r="JP63" s="109" t="str">
        <f t="shared" si="347"/>
        <v/>
      </c>
      <c r="JQ63" s="108"/>
      <c r="JR63" s="110" t="str">
        <f t="shared" si="348"/>
        <v/>
      </c>
      <c r="JS63" s="109" t="str">
        <f t="shared" si="349"/>
        <v/>
      </c>
      <c r="JT63" s="108"/>
      <c r="JU63" s="110" t="str">
        <f t="shared" si="350"/>
        <v/>
      </c>
      <c r="JV63" s="109" t="str">
        <f t="shared" si="351"/>
        <v/>
      </c>
      <c r="JW63" s="108"/>
      <c r="JX63" s="110" t="str">
        <f t="shared" si="352"/>
        <v/>
      </c>
      <c r="JY63" s="109" t="str">
        <f t="shared" si="353"/>
        <v/>
      </c>
      <c r="JZ63" s="108"/>
      <c r="KA63" s="110" t="str">
        <f t="shared" si="354"/>
        <v/>
      </c>
      <c r="KB63" s="109" t="str">
        <f t="shared" si="355"/>
        <v/>
      </c>
      <c r="KC63" s="108"/>
      <c r="KD63" s="110" t="str">
        <f t="shared" si="356"/>
        <v/>
      </c>
      <c r="KE63" s="109" t="str">
        <f t="shared" si="357"/>
        <v/>
      </c>
      <c r="KF63" s="108"/>
      <c r="KG63" s="110" t="str">
        <f t="shared" si="358"/>
        <v/>
      </c>
      <c r="KH63" s="109" t="str">
        <f t="shared" si="359"/>
        <v/>
      </c>
      <c r="KI63" s="108"/>
      <c r="KJ63" s="110" t="str">
        <f t="shared" si="360"/>
        <v/>
      </c>
      <c r="KK63" s="109" t="str">
        <f t="shared" si="361"/>
        <v/>
      </c>
      <c r="KL63" s="108"/>
      <c r="KM63" s="110" t="str">
        <f t="shared" si="362"/>
        <v/>
      </c>
      <c r="KN63" s="109" t="str">
        <f t="shared" si="363"/>
        <v/>
      </c>
      <c r="KO63" s="108"/>
      <c r="KP63" s="110" t="str">
        <f t="shared" si="364"/>
        <v/>
      </c>
      <c r="KQ63" s="109" t="str">
        <f t="shared" si="365"/>
        <v/>
      </c>
      <c r="KR63" s="108"/>
      <c r="KS63" s="110" t="str">
        <f t="shared" si="366"/>
        <v/>
      </c>
      <c r="KT63" s="109" t="str">
        <f t="shared" si="367"/>
        <v/>
      </c>
      <c r="KU63" s="108"/>
      <c r="KV63" s="110" t="str">
        <f t="shared" si="368"/>
        <v/>
      </c>
      <c r="KW63" s="109" t="str">
        <f t="shared" si="369"/>
        <v/>
      </c>
      <c r="KX63" s="108"/>
      <c r="KY63" s="110" t="str">
        <f t="shared" si="370"/>
        <v/>
      </c>
      <c r="KZ63" s="109" t="str">
        <f t="shared" si="371"/>
        <v/>
      </c>
      <c r="LA63" s="108"/>
      <c r="LB63" s="110" t="str">
        <f t="shared" si="372"/>
        <v/>
      </c>
      <c r="LC63" s="109" t="str">
        <f t="shared" si="373"/>
        <v/>
      </c>
      <c r="LD63" s="108"/>
      <c r="LE63" s="110" t="str">
        <f t="shared" si="374"/>
        <v/>
      </c>
      <c r="LF63" s="109" t="str">
        <f t="shared" si="375"/>
        <v/>
      </c>
      <c r="LG63" s="108"/>
      <c r="LH63" s="110" t="str">
        <f t="shared" si="376"/>
        <v/>
      </c>
      <c r="LI63" s="109" t="str">
        <f t="shared" si="377"/>
        <v/>
      </c>
      <c r="LJ63" s="108"/>
      <c r="LK63" s="109" t="str">
        <f t="shared" si="378"/>
        <v/>
      </c>
    </row>
    <row r="64" spans="1:323" ht="21.65" customHeight="1" x14ac:dyDescent="0.2">
      <c r="A64" s="120"/>
      <c r="B64" s="150">
        <f>IFERROR(VLOOKUP($D64,[1]受注ﾌｧｲﾙ!$A$3:$BZ$1314,5,FALSE),"-")</f>
        <v>46125.71361111111</v>
      </c>
      <c r="C64" s="541">
        <f>IFERROR(VLOOKUP($D64,[1]受注ﾌｧｲﾙ!$A$3:$BZ$1314,6,FALSE),"-")</f>
        <v>0</v>
      </c>
      <c r="D64" s="3" t="s">
        <v>1014</v>
      </c>
      <c r="E64" s="39">
        <f>IFERROR(VLOOKUP($D64,[1]受注ﾌｧｲﾙ!$A$3:$BZ$1314,17,FALSE),"-")</f>
        <v>6710</v>
      </c>
      <c r="F64" s="5" t="str">
        <f>IFERROR(VLOOKUP($D64,[1]受注ﾌｧｲﾙ!$A$3:$BZ$1314,18,FALSE),"-")</f>
        <v>50080-AY0B- 680X200</v>
      </c>
      <c r="G64" s="5" t="str">
        <f>IFERROR(VLOOKUP($D64,[1]受注ﾌｧｲﾙ!$A$3:$BZ$1314,19,FALSE),"-")</f>
        <v>FA</v>
      </c>
      <c r="H64" s="5" t="str">
        <f>IFERROR(VLOOKUP($D64,[1]受注ﾌｧｲﾙ!$A$3:$BZ$1314,20,FALSE),"-")</f>
        <v xml:space="preserve">   </v>
      </c>
      <c r="I64" s="5" t="str">
        <f>IFERROR(VLOOKUP($D64,[1]受注ﾌｧｲﾙ!$A$3:$BZ$1314,21,FALSE),"-")</f>
        <v>C</v>
      </c>
      <c r="J64" s="15">
        <f>IFERROR(VLOOKUP($D64,[1]受注ﾌｧｲﾙ!$A$3:$BZ$1314,22,FALSE),"-")</f>
        <v>3000</v>
      </c>
      <c r="K64" s="5" t="str">
        <f>IFERROR(VLOOKUP($D64,[1]受注ﾌｧｲﾙ!$A$3:$BZ$1314,8,FALSE),"-")</f>
        <v>0R040-8Y0B- 680X200</v>
      </c>
      <c r="L64" s="5" t="str">
        <f>IFERROR(VLOOKUP($D64,[1]受注ﾌｧｲﾙ!$A$3:$BZ$1314,9,FALSE),"-")</f>
        <v>FA</v>
      </c>
      <c r="M64" s="5" t="str">
        <f>IFERROR(VLOOKUP($D64,[1]受注ﾌｧｲﾙ!$A$3:$BZ$1314,10,FALSE),"-")</f>
        <v xml:space="preserve">   </v>
      </c>
      <c r="N64" s="5" t="str">
        <f>IFERROR(VLOOKUP($D64,[1]受注ﾌｧｲﾙ!$A$3:$BZ$1314,11,FALSE),"-")</f>
        <v>C</v>
      </c>
      <c r="O64" s="15">
        <f>IFERROR(VLOOKUP($D64,[1]受注ﾌｧｲﾙ!$A$3:$BZ$1314,13,FALSE),"-")</f>
        <v>6000</v>
      </c>
      <c r="P64" s="5">
        <f>IFERROR(VLOOKUP($D64,[1]受注ﾌｧｲﾙ!$A$3:$BZ$1314,15,FALSE),"-")</f>
        <v>0</v>
      </c>
      <c r="Q64" s="40">
        <f>IFERROR((VLOOKUP($D64,[1]受注ﾌｧｲﾙ!$A$3:$BZ$1314,16,FALSE)*J64),"-")</f>
        <v>3000</v>
      </c>
      <c r="R64" s="557" t="str">
        <f>IFERROR(VLOOKUP(D64,#REF!,107,FALSE),"-")</f>
        <v>-</v>
      </c>
      <c r="S64" s="5" t="str">
        <f>IFERROR(VLOOKUP($D64,[1]受注ﾌｧｲﾙ!$A$3:$BZ$1314,26,FALSE),"-")</f>
        <v>SEC</v>
      </c>
      <c r="T64" s="86" t="str">
        <f>IFERROR(VLOOKUP($D64,[1]受注ﾌｧｲﾙ!$A$3:$BZ$1314,23,FALSE),"-")</f>
        <v>湖南</v>
      </c>
      <c r="U64" s="4"/>
      <c r="V64" s="5">
        <f t="shared" si="190"/>
        <v>4</v>
      </c>
      <c r="W64" s="4">
        <f>IFERROR(VLOOKUP($D64,[1]受注ﾌｧｲﾙ!$A$3:$BZ$1314,25,FALSE),"-")</f>
        <v>46132</v>
      </c>
      <c r="X64" s="4">
        <f>IFERROR(VLOOKUP($D64,[1]受注ﾌｧｲﾙ!$A$3:$BZ$1314,32,FALSE),"-")</f>
        <v>46134</v>
      </c>
      <c r="Y64" s="4">
        <f>IFERROR(VLOOKUP($D64,[1]受注ﾌｧｲﾙ!$A$3:$BZ$1314,33,FALSE),"-")</f>
        <v>46134</v>
      </c>
      <c r="Z64" s="4">
        <f t="shared" si="1"/>
        <v>46132</v>
      </c>
      <c r="AA64" s="57" t="str">
        <f>IFERROR(VLOOKUP(D64,#REF!,2,FALSE),"-")</f>
        <v>-</v>
      </c>
      <c r="AB64" s="58">
        <f t="shared" si="191"/>
        <v>3000</v>
      </c>
      <c r="AC64" s="821">
        <f t="shared" si="192"/>
        <v>3000</v>
      </c>
      <c r="AD64" s="410" t="str">
        <f>IFERROR(VLOOKUP($D64,[1]受注ﾌｧｲﾙ!$A$3:$BZ$1314,27,FALSE),"-")&amp;"　"&amp;IFERROR(VLOOKUP($D64,[1]受注ﾌｧｲﾙ!$A$3:$BZ$1314,28,FALSE),"-")&amp;"　"&amp;IFERROR(VLOOKUP($D64,[1]受注ﾌｧｲﾙ!$A$3:$BZ$1314,29,FALSE),"-")</f>
        <v>　　</v>
      </c>
      <c r="AE64" s="3"/>
      <c r="AF64" s="31" t="str">
        <f>IFERROR(VLOOKUP($D64,[2]加工日報SEC!$A$5:$DZ$1089,94,FALSE),"-")</f>
        <v>完</v>
      </c>
      <c r="AG64" s="38" t="str">
        <f>IFERROR(VLOOKUP($D64,[1]受注ﾌｧｲﾙ!$A$3:$BZ$1314,2,FALSE),"-")</f>
        <v>通常入力</v>
      </c>
      <c r="AH64" s="38" t="str">
        <f>IFERROR(VLOOKUP($D64,[1]受注ﾌｧｲﾙ!$A$3:$BZ$1314,3,FALSE),"-")</f>
        <v>後加工</v>
      </c>
      <c r="AI64" s="43" t="str">
        <f>IFERROR(VLOOKUP($D64,[1]受注ﾌｧｲﾙ!$A$3:$BZ$1314,31,FALSE),"-")</f>
        <v>屋根</v>
      </c>
      <c r="AJ64" s="43" t="str">
        <f>IFERROR(VLOOKUP($D64,[1]受注ﾌｧｲﾙ!$A$3:$BZ$1314,12,FALSE),"-")</f>
        <v xml:space="preserve"> </v>
      </c>
      <c r="AK64" s="228" t="str">
        <f>IFERROR(VLOOKUP($D64,[1]受注ﾌｧｲﾙ!$A$3:$BZ$1314,24,FALSE),"-")</f>
        <v>SEC</v>
      </c>
      <c r="AL64" s="3"/>
      <c r="AM64" s="3"/>
      <c r="AN64" s="3"/>
      <c r="AO64" s="3"/>
      <c r="AP64" s="3"/>
      <c r="AQ64" s="43" t="s">
        <v>522</v>
      </c>
      <c r="AR64" s="521"/>
      <c r="AS64" s="109" t="str">
        <f t="shared" si="193"/>
        <v/>
      </c>
      <c r="AT64" s="438"/>
      <c r="AU64" s="110" t="str">
        <f t="shared" si="194"/>
        <v/>
      </c>
      <c r="AV64" s="109" t="str">
        <f t="shared" si="195"/>
        <v/>
      </c>
      <c r="AW64" s="260"/>
      <c r="AX64" s="110" t="str">
        <f t="shared" si="196"/>
        <v/>
      </c>
      <c r="AY64" s="109" t="str">
        <f t="shared" si="197"/>
        <v/>
      </c>
      <c r="AZ64" s="260"/>
      <c r="BA64" s="110" t="str">
        <f t="shared" si="198"/>
        <v/>
      </c>
      <c r="BB64" s="109" t="str">
        <f t="shared" si="199"/>
        <v/>
      </c>
      <c r="BC64" s="438"/>
      <c r="BD64" s="110" t="str">
        <f t="shared" si="200"/>
        <v/>
      </c>
      <c r="BE64" s="109" t="str">
        <f t="shared" si="201"/>
        <v/>
      </c>
      <c r="BF64" s="438"/>
      <c r="BG64" s="110" t="str">
        <f t="shared" si="202"/>
        <v/>
      </c>
      <c r="BH64" s="109" t="str">
        <f t="shared" si="203"/>
        <v/>
      </c>
      <c r="BI64" s="439"/>
      <c r="BJ64" s="110" t="str">
        <f t="shared" si="204"/>
        <v/>
      </c>
      <c r="BK64" s="109" t="str">
        <f t="shared" si="205"/>
        <v/>
      </c>
      <c r="BL64" s="108"/>
      <c r="BM64" s="110" t="str">
        <f t="shared" si="206"/>
        <v/>
      </c>
      <c r="BN64" s="109" t="str">
        <f t="shared" si="207"/>
        <v/>
      </c>
      <c r="BO64" s="108"/>
      <c r="BP64" s="110" t="str">
        <f t="shared" si="208"/>
        <v/>
      </c>
      <c r="BQ64" s="109" t="str">
        <f t="shared" si="209"/>
        <v/>
      </c>
      <c r="BR64" s="108"/>
      <c r="BS64" s="110" t="str">
        <f t="shared" si="210"/>
        <v/>
      </c>
      <c r="BT64" s="109" t="str">
        <f t="shared" si="211"/>
        <v/>
      </c>
      <c r="BU64" s="108"/>
      <c r="BV64" s="110" t="str">
        <f t="shared" si="212"/>
        <v/>
      </c>
      <c r="BW64" s="109" t="str">
        <f t="shared" si="213"/>
        <v/>
      </c>
      <c r="BX64" s="438"/>
      <c r="BY64" s="110" t="str">
        <f t="shared" si="214"/>
        <v/>
      </c>
      <c r="BZ64" s="109" t="str">
        <f t="shared" si="215"/>
        <v/>
      </c>
      <c r="CA64" s="108"/>
      <c r="CB64" s="110" t="str">
        <f t="shared" si="216"/>
        <v/>
      </c>
      <c r="CC64" s="109" t="str">
        <f t="shared" si="217"/>
        <v/>
      </c>
      <c r="CD64" s="108"/>
      <c r="CE64" s="110" t="str">
        <f t="shared" si="218"/>
        <v/>
      </c>
      <c r="CF64" s="109" t="str">
        <f t="shared" si="219"/>
        <v/>
      </c>
      <c r="CG64" s="108"/>
      <c r="CH64" s="110" t="str">
        <f t="shared" si="220"/>
        <v/>
      </c>
      <c r="CI64" s="109" t="str">
        <f t="shared" si="221"/>
        <v/>
      </c>
      <c r="CJ64" s="108"/>
      <c r="CK64" s="110" t="str">
        <f t="shared" si="222"/>
        <v/>
      </c>
      <c r="CL64" s="109" t="str">
        <f t="shared" si="223"/>
        <v/>
      </c>
      <c r="CM64" s="108"/>
      <c r="CN64" s="110" t="str">
        <f t="shared" si="224"/>
        <v/>
      </c>
      <c r="CO64" s="109" t="str">
        <f t="shared" si="225"/>
        <v/>
      </c>
      <c r="CP64" s="108"/>
      <c r="CQ64" s="110" t="str">
        <f t="shared" si="226"/>
        <v/>
      </c>
      <c r="CR64" s="109" t="str">
        <f t="shared" si="227"/>
        <v/>
      </c>
      <c r="CS64" s="108"/>
      <c r="CT64" s="110" t="str">
        <f t="shared" si="228"/>
        <v/>
      </c>
      <c r="CU64" s="109" t="str">
        <f t="shared" si="229"/>
        <v/>
      </c>
      <c r="CV64" s="108"/>
      <c r="CW64" s="110" t="str">
        <f t="shared" si="230"/>
        <v/>
      </c>
      <c r="CX64" s="109" t="str">
        <f t="shared" si="231"/>
        <v/>
      </c>
      <c r="CY64" s="108"/>
      <c r="CZ64" s="110" t="str">
        <f t="shared" si="232"/>
        <v/>
      </c>
      <c r="DA64" s="109" t="str">
        <f t="shared" si="233"/>
        <v/>
      </c>
      <c r="DB64" s="108"/>
      <c r="DC64" s="110" t="str">
        <f t="shared" si="234"/>
        <v/>
      </c>
      <c r="DD64" s="109" t="str">
        <f t="shared" si="235"/>
        <v/>
      </c>
      <c r="DE64" s="108"/>
      <c r="DF64" s="110" t="str">
        <f t="shared" si="236"/>
        <v/>
      </c>
      <c r="DG64" s="109" t="str">
        <f t="shared" si="237"/>
        <v/>
      </c>
      <c r="DH64" s="108"/>
      <c r="DI64" s="110" t="str">
        <f t="shared" si="238"/>
        <v/>
      </c>
      <c r="DJ64" s="109" t="str">
        <f t="shared" si="239"/>
        <v/>
      </c>
      <c r="DK64" s="108"/>
      <c r="DL64" s="110" t="str">
        <f t="shared" si="240"/>
        <v/>
      </c>
      <c r="DM64" s="109" t="str">
        <f t="shared" si="241"/>
        <v/>
      </c>
      <c r="DN64" s="108"/>
      <c r="DO64" s="110" t="str">
        <f t="shared" si="242"/>
        <v/>
      </c>
      <c r="DP64" s="109" t="str">
        <f t="shared" si="243"/>
        <v/>
      </c>
      <c r="DQ64" s="108"/>
      <c r="DR64" s="110" t="str">
        <f t="shared" si="244"/>
        <v/>
      </c>
      <c r="DS64" s="109" t="str">
        <f t="shared" si="245"/>
        <v/>
      </c>
      <c r="DT64" s="108"/>
      <c r="DU64" s="110" t="str">
        <f t="shared" si="246"/>
        <v/>
      </c>
      <c r="DV64" s="109" t="str">
        <f t="shared" si="247"/>
        <v/>
      </c>
      <c r="DW64" s="108"/>
      <c r="DX64" s="110" t="str">
        <f t="shared" si="248"/>
        <v/>
      </c>
      <c r="DY64" s="109" t="str">
        <f t="shared" si="249"/>
        <v/>
      </c>
      <c r="DZ64" s="108"/>
      <c r="EA64" s="110" t="str">
        <f t="shared" si="250"/>
        <v/>
      </c>
      <c r="EB64" s="109" t="str">
        <f t="shared" si="251"/>
        <v/>
      </c>
      <c r="EC64" s="108"/>
      <c r="ED64" s="110" t="str">
        <f t="shared" si="252"/>
        <v/>
      </c>
      <c r="EE64" s="109" t="str">
        <f t="shared" si="253"/>
        <v/>
      </c>
      <c r="EF64" s="108"/>
      <c r="EG64" s="109" t="str">
        <f t="shared" si="254"/>
        <v/>
      </c>
      <c r="EH64" s="109" t="str">
        <f t="shared" si="255"/>
        <v/>
      </c>
      <c r="EI64" s="438"/>
      <c r="EJ64" s="110" t="str">
        <f t="shared" si="256"/>
        <v/>
      </c>
      <c r="EK64" s="109" t="str">
        <f t="shared" si="257"/>
        <v/>
      </c>
      <c r="EL64" s="260"/>
      <c r="EM64" s="110" t="str">
        <f t="shared" si="258"/>
        <v/>
      </c>
      <c r="EN64" s="109" t="str">
        <f t="shared" si="259"/>
        <v/>
      </c>
      <c r="EO64" s="260"/>
      <c r="EP64" s="110" t="str">
        <f t="shared" si="260"/>
        <v/>
      </c>
      <c r="EQ64" s="109" t="str">
        <f t="shared" si="261"/>
        <v/>
      </c>
      <c r="ER64" s="438"/>
      <c r="ES64" s="110" t="str">
        <f t="shared" si="262"/>
        <v/>
      </c>
      <c r="ET64" s="109" t="str">
        <f t="shared" si="263"/>
        <v/>
      </c>
      <c r="EU64" s="438"/>
      <c r="EV64" s="110" t="str">
        <f t="shared" si="264"/>
        <v/>
      </c>
      <c r="EW64" s="109" t="str">
        <f t="shared" si="265"/>
        <v/>
      </c>
      <c r="EX64" s="439"/>
      <c r="EY64" s="110" t="str">
        <f t="shared" si="266"/>
        <v/>
      </c>
      <c r="EZ64" s="109" t="str">
        <f t="shared" si="267"/>
        <v/>
      </c>
      <c r="FA64" s="108"/>
      <c r="FB64" s="110" t="str">
        <f t="shared" si="268"/>
        <v/>
      </c>
      <c r="FC64" s="109" t="str">
        <f t="shared" si="269"/>
        <v/>
      </c>
      <c r="FD64" s="108"/>
      <c r="FE64" s="110" t="str">
        <f t="shared" si="270"/>
        <v/>
      </c>
      <c r="FF64" s="109" t="str">
        <f t="shared" si="271"/>
        <v/>
      </c>
      <c r="FG64" s="108"/>
      <c r="FH64" s="110" t="str">
        <f t="shared" si="272"/>
        <v/>
      </c>
      <c r="FI64" s="109" t="str">
        <f t="shared" si="273"/>
        <v/>
      </c>
      <c r="FJ64" s="108"/>
      <c r="FK64" s="110" t="str">
        <f t="shared" si="274"/>
        <v/>
      </c>
      <c r="FL64" s="109" t="str">
        <f t="shared" si="275"/>
        <v/>
      </c>
      <c r="FM64" s="438"/>
      <c r="FN64" s="110" t="str">
        <f t="shared" si="276"/>
        <v/>
      </c>
      <c r="FO64" s="109" t="str">
        <f t="shared" si="277"/>
        <v/>
      </c>
      <c r="FP64" s="108"/>
      <c r="FQ64" s="110" t="str">
        <f t="shared" si="278"/>
        <v/>
      </c>
      <c r="FR64" s="109" t="str">
        <f t="shared" si="279"/>
        <v/>
      </c>
      <c r="FS64" s="108"/>
      <c r="FT64" s="110" t="str">
        <f t="shared" si="280"/>
        <v/>
      </c>
      <c r="FU64" s="109" t="str">
        <f t="shared" si="281"/>
        <v/>
      </c>
      <c r="FV64" s="108"/>
      <c r="FW64" s="110" t="str">
        <f t="shared" si="282"/>
        <v/>
      </c>
      <c r="FX64" s="109" t="str">
        <f t="shared" si="283"/>
        <v/>
      </c>
      <c r="FY64" s="108"/>
      <c r="FZ64" s="110" t="str">
        <f t="shared" si="284"/>
        <v/>
      </c>
      <c r="GA64" s="109" t="str">
        <f t="shared" si="285"/>
        <v/>
      </c>
      <c r="GB64" s="108"/>
      <c r="GC64" s="110" t="str">
        <f t="shared" si="286"/>
        <v/>
      </c>
      <c r="GD64" s="109" t="str">
        <f t="shared" si="287"/>
        <v/>
      </c>
      <c r="GE64" s="108"/>
      <c r="GF64" s="110" t="str">
        <f t="shared" si="288"/>
        <v/>
      </c>
      <c r="GG64" s="109" t="str">
        <f t="shared" si="289"/>
        <v/>
      </c>
      <c r="GH64" s="108"/>
      <c r="GI64" s="110" t="str">
        <f t="shared" si="290"/>
        <v/>
      </c>
      <c r="GJ64" s="109" t="str">
        <f t="shared" si="291"/>
        <v/>
      </c>
      <c r="GK64" s="108"/>
      <c r="GL64" s="110" t="str">
        <f t="shared" si="292"/>
        <v/>
      </c>
      <c r="GM64" s="109" t="str">
        <f t="shared" si="293"/>
        <v>→</v>
      </c>
      <c r="GN64" s="108">
        <v>3000</v>
      </c>
      <c r="GO64" s="110" t="str">
        <f t="shared" si="294"/>
        <v/>
      </c>
      <c r="GP64" s="109" t="str">
        <f t="shared" si="295"/>
        <v/>
      </c>
      <c r="GQ64" s="108"/>
      <c r="GR64" s="110" t="str">
        <f t="shared" si="296"/>
        <v/>
      </c>
      <c r="GS64" s="109" t="str">
        <f t="shared" si="297"/>
        <v/>
      </c>
      <c r="GT64" s="108"/>
      <c r="GU64" s="110" t="str">
        <f t="shared" si="298"/>
        <v>⇒</v>
      </c>
      <c r="GV64" s="109" t="str">
        <f t="shared" si="299"/>
        <v/>
      </c>
      <c r="GW64" s="108"/>
      <c r="GX64" s="110" t="str">
        <f t="shared" si="300"/>
        <v/>
      </c>
      <c r="GY64" s="109" t="str">
        <f t="shared" si="301"/>
        <v/>
      </c>
      <c r="GZ64" s="108"/>
      <c r="HA64" s="110" t="str">
        <f t="shared" si="302"/>
        <v/>
      </c>
      <c r="HB64" s="109" t="str">
        <f t="shared" si="303"/>
        <v/>
      </c>
      <c r="HC64" s="108"/>
      <c r="HD64" s="110" t="str">
        <f t="shared" si="304"/>
        <v/>
      </c>
      <c r="HE64" s="109" t="str">
        <f t="shared" si="305"/>
        <v/>
      </c>
      <c r="HF64" s="108"/>
      <c r="HG64" s="110" t="str">
        <f t="shared" si="306"/>
        <v/>
      </c>
      <c r="HH64" s="109" t="str">
        <f t="shared" si="307"/>
        <v/>
      </c>
      <c r="HI64" s="108"/>
      <c r="HJ64" s="110" t="str">
        <f t="shared" si="308"/>
        <v/>
      </c>
      <c r="HK64" s="109" t="str">
        <f t="shared" si="309"/>
        <v/>
      </c>
      <c r="HL64" s="108"/>
      <c r="HM64" s="110" t="str">
        <f t="shared" si="310"/>
        <v/>
      </c>
      <c r="HN64" s="109" t="str">
        <f t="shared" si="311"/>
        <v/>
      </c>
      <c r="HO64" s="108"/>
      <c r="HP64" s="110" t="str">
        <f t="shared" si="312"/>
        <v/>
      </c>
      <c r="HQ64" s="109" t="str">
        <f t="shared" si="313"/>
        <v/>
      </c>
      <c r="HR64" s="108"/>
      <c r="HS64" s="110" t="str">
        <f t="shared" si="314"/>
        <v/>
      </c>
      <c r="HT64" s="109" t="str">
        <f t="shared" si="315"/>
        <v/>
      </c>
      <c r="HU64" s="108"/>
      <c r="HV64" s="109" t="str">
        <f t="shared" si="316"/>
        <v/>
      </c>
      <c r="HW64" s="109" t="str">
        <f t="shared" si="317"/>
        <v/>
      </c>
      <c r="HX64" s="438"/>
      <c r="HY64" s="110" t="str">
        <f t="shared" si="318"/>
        <v/>
      </c>
      <c r="HZ64" s="109" t="str">
        <f t="shared" si="319"/>
        <v/>
      </c>
      <c r="IA64" s="260"/>
      <c r="IB64" s="110" t="str">
        <f t="shared" si="320"/>
        <v/>
      </c>
      <c r="IC64" s="109" t="str">
        <f t="shared" si="321"/>
        <v/>
      </c>
      <c r="ID64" s="260"/>
      <c r="IE64" s="110" t="str">
        <f t="shared" si="322"/>
        <v/>
      </c>
      <c r="IF64" s="109" t="str">
        <f t="shared" si="323"/>
        <v/>
      </c>
      <c r="IG64" s="438"/>
      <c r="IH64" s="110" t="str">
        <f t="shared" si="324"/>
        <v/>
      </c>
      <c r="II64" s="109" t="str">
        <f t="shared" si="325"/>
        <v/>
      </c>
      <c r="IJ64" s="438"/>
      <c r="IK64" s="110" t="str">
        <f t="shared" si="326"/>
        <v/>
      </c>
      <c r="IL64" s="109" t="str">
        <f t="shared" si="327"/>
        <v/>
      </c>
      <c r="IM64" s="439"/>
      <c r="IN64" s="110" t="str">
        <f t="shared" si="328"/>
        <v/>
      </c>
      <c r="IO64" s="109" t="str">
        <f t="shared" si="329"/>
        <v/>
      </c>
      <c r="IP64" s="108"/>
      <c r="IQ64" s="110" t="str">
        <f t="shared" si="330"/>
        <v/>
      </c>
      <c r="IR64" s="109" t="str">
        <f t="shared" si="331"/>
        <v/>
      </c>
      <c r="IS64" s="108"/>
      <c r="IT64" s="110" t="str">
        <f t="shared" si="332"/>
        <v/>
      </c>
      <c r="IU64" s="109" t="str">
        <f t="shared" si="333"/>
        <v/>
      </c>
      <c r="IV64" s="108"/>
      <c r="IW64" s="110" t="str">
        <f t="shared" si="334"/>
        <v/>
      </c>
      <c r="IX64" s="109" t="str">
        <f t="shared" si="335"/>
        <v/>
      </c>
      <c r="IY64" s="108"/>
      <c r="IZ64" s="110" t="str">
        <f t="shared" si="336"/>
        <v/>
      </c>
      <c r="JA64" s="109" t="str">
        <f t="shared" si="337"/>
        <v/>
      </c>
      <c r="JB64" s="438"/>
      <c r="JC64" s="110" t="str">
        <f t="shared" si="338"/>
        <v/>
      </c>
      <c r="JD64" s="109" t="str">
        <f t="shared" si="339"/>
        <v/>
      </c>
      <c r="JE64" s="108"/>
      <c r="JF64" s="110" t="str">
        <f t="shared" si="340"/>
        <v/>
      </c>
      <c r="JG64" s="109" t="str">
        <f t="shared" si="341"/>
        <v/>
      </c>
      <c r="JH64" s="108"/>
      <c r="JI64" s="110" t="str">
        <f t="shared" si="342"/>
        <v/>
      </c>
      <c r="JJ64" s="109" t="str">
        <f t="shared" si="343"/>
        <v/>
      </c>
      <c r="JK64" s="108"/>
      <c r="JL64" s="110" t="str">
        <f t="shared" si="344"/>
        <v/>
      </c>
      <c r="JM64" s="109" t="str">
        <f t="shared" si="345"/>
        <v/>
      </c>
      <c r="JN64" s="108"/>
      <c r="JO64" s="110" t="str">
        <f t="shared" si="346"/>
        <v/>
      </c>
      <c r="JP64" s="109" t="str">
        <f t="shared" si="347"/>
        <v/>
      </c>
      <c r="JQ64" s="108"/>
      <c r="JR64" s="110" t="str">
        <f t="shared" si="348"/>
        <v/>
      </c>
      <c r="JS64" s="109" t="str">
        <f t="shared" si="349"/>
        <v/>
      </c>
      <c r="JT64" s="108"/>
      <c r="JU64" s="110" t="str">
        <f t="shared" si="350"/>
        <v/>
      </c>
      <c r="JV64" s="109" t="str">
        <f t="shared" si="351"/>
        <v/>
      </c>
      <c r="JW64" s="108"/>
      <c r="JX64" s="110" t="str">
        <f t="shared" si="352"/>
        <v/>
      </c>
      <c r="JY64" s="109" t="str">
        <f t="shared" si="353"/>
        <v/>
      </c>
      <c r="JZ64" s="108"/>
      <c r="KA64" s="110" t="str">
        <f t="shared" si="354"/>
        <v/>
      </c>
      <c r="KB64" s="109" t="str">
        <f t="shared" si="355"/>
        <v/>
      </c>
      <c r="KC64" s="108"/>
      <c r="KD64" s="110" t="str">
        <f t="shared" si="356"/>
        <v/>
      </c>
      <c r="KE64" s="109" t="str">
        <f t="shared" si="357"/>
        <v/>
      </c>
      <c r="KF64" s="108"/>
      <c r="KG64" s="110" t="str">
        <f t="shared" si="358"/>
        <v/>
      </c>
      <c r="KH64" s="109" t="str">
        <f t="shared" si="359"/>
        <v/>
      </c>
      <c r="KI64" s="108"/>
      <c r="KJ64" s="110" t="str">
        <f t="shared" si="360"/>
        <v/>
      </c>
      <c r="KK64" s="109" t="str">
        <f t="shared" si="361"/>
        <v/>
      </c>
      <c r="KL64" s="108"/>
      <c r="KM64" s="110" t="str">
        <f t="shared" si="362"/>
        <v/>
      </c>
      <c r="KN64" s="109" t="str">
        <f t="shared" si="363"/>
        <v/>
      </c>
      <c r="KO64" s="108"/>
      <c r="KP64" s="110" t="str">
        <f t="shared" si="364"/>
        <v/>
      </c>
      <c r="KQ64" s="109" t="str">
        <f t="shared" si="365"/>
        <v/>
      </c>
      <c r="KR64" s="108"/>
      <c r="KS64" s="110" t="str">
        <f t="shared" si="366"/>
        <v/>
      </c>
      <c r="KT64" s="109" t="str">
        <f t="shared" si="367"/>
        <v/>
      </c>
      <c r="KU64" s="108"/>
      <c r="KV64" s="110" t="str">
        <f t="shared" si="368"/>
        <v/>
      </c>
      <c r="KW64" s="109" t="str">
        <f t="shared" si="369"/>
        <v/>
      </c>
      <c r="KX64" s="108"/>
      <c r="KY64" s="110" t="str">
        <f t="shared" si="370"/>
        <v/>
      </c>
      <c r="KZ64" s="109" t="str">
        <f t="shared" si="371"/>
        <v/>
      </c>
      <c r="LA64" s="108"/>
      <c r="LB64" s="110" t="str">
        <f t="shared" si="372"/>
        <v/>
      </c>
      <c r="LC64" s="109" t="str">
        <f t="shared" si="373"/>
        <v/>
      </c>
      <c r="LD64" s="108"/>
      <c r="LE64" s="110" t="str">
        <f t="shared" si="374"/>
        <v/>
      </c>
      <c r="LF64" s="109" t="str">
        <f t="shared" si="375"/>
        <v/>
      </c>
      <c r="LG64" s="108"/>
      <c r="LH64" s="110" t="str">
        <f t="shared" si="376"/>
        <v/>
      </c>
      <c r="LI64" s="109" t="str">
        <f t="shared" si="377"/>
        <v/>
      </c>
      <c r="LJ64" s="108"/>
      <c r="LK64" s="109" t="str">
        <f t="shared" si="378"/>
        <v/>
      </c>
    </row>
    <row r="65" spans="1:323" ht="21.65" customHeight="1" x14ac:dyDescent="0.2">
      <c r="A65" s="120"/>
      <c r="B65" s="150">
        <f>IFERROR(VLOOKUP($D65,[1]受注ﾌｧｲﾙ!$A$3:$BZ$1314,5,FALSE),"-")</f>
        <v>46125.714687500003</v>
      </c>
      <c r="C65" s="541">
        <f>IFERROR(VLOOKUP($D65,[1]受注ﾌｧｲﾙ!$A$3:$BZ$1314,6,FALSE),"-")</f>
        <v>0</v>
      </c>
      <c r="D65" s="3" t="s">
        <v>1015</v>
      </c>
      <c r="E65" s="39">
        <f>IFERROR(VLOOKUP($D65,[1]受注ﾌｧｲﾙ!$A$3:$BZ$1314,17,FALSE),"-")</f>
        <v>6710</v>
      </c>
      <c r="F65" s="5" t="str">
        <f>IFERROR(VLOOKUP($D65,[1]受注ﾌｧｲﾙ!$A$3:$BZ$1314,18,FALSE),"-")</f>
        <v>50080-AY0B- 870X200</v>
      </c>
      <c r="G65" s="5" t="str">
        <f>IFERROR(VLOOKUP($D65,[1]受注ﾌｧｲﾙ!$A$3:$BZ$1314,19,FALSE),"-")</f>
        <v>FA</v>
      </c>
      <c r="H65" s="5" t="str">
        <f>IFERROR(VLOOKUP($D65,[1]受注ﾌｧｲﾙ!$A$3:$BZ$1314,20,FALSE),"-")</f>
        <v xml:space="preserve">   </v>
      </c>
      <c r="I65" s="5" t="str">
        <f>IFERROR(VLOOKUP($D65,[1]受注ﾌｧｲﾙ!$A$3:$BZ$1314,21,FALSE),"-")</f>
        <v>C</v>
      </c>
      <c r="J65" s="15">
        <f>IFERROR(VLOOKUP($D65,[1]受注ﾌｧｲﾙ!$A$3:$BZ$1314,22,FALSE),"-")</f>
        <v>3000</v>
      </c>
      <c r="K65" s="5" t="str">
        <f>IFERROR(VLOOKUP($D65,[1]受注ﾌｧｲﾙ!$A$3:$BZ$1314,8,FALSE),"-")</f>
        <v>0R040-8Y0B- 870X200</v>
      </c>
      <c r="L65" s="5" t="str">
        <f>IFERROR(VLOOKUP($D65,[1]受注ﾌｧｲﾙ!$A$3:$BZ$1314,9,FALSE),"-")</f>
        <v>FA</v>
      </c>
      <c r="M65" s="5" t="str">
        <f>IFERROR(VLOOKUP($D65,[1]受注ﾌｧｲﾙ!$A$3:$BZ$1314,10,FALSE),"-")</f>
        <v xml:space="preserve">   </v>
      </c>
      <c r="N65" s="5" t="str">
        <f>IFERROR(VLOOKUP($D65,[1]受注ﾌｧｲﾙ!$A$3:$BZ$1314,11,FALSE),"-")</f>
        <v>C</v>
      </c>
      <c r="O65" s="15">
        <f>IFERROR(VLOOKUP($D65,[1]受注ﾌｧｲﾙ!$A$3:$BZ$1314,13,FALSE),"-")</f>
        <v>6000</v>
      </c>
      <c r="P65" s="5">
        <f>IFERROR(VLOOKUP($D65,[1]受注ﾌｧｲﾙ!$A$3:$BZ$1314,15,FALSE),"-")</f>
        <v>0</v>
      </c>
      <c r="Q65" s="40">
        <f>IFERROR((VLOOKUP($D65,[1]受注ﾌｧｲﾙ!$A$3:$BZ$1314,16,FALSE)*J65),"-")</f>
        <v>3000</v>
      </c>
      <c r="R65" s="557" t="str">
        <f>IFERROR(VLOOKUP(D65,#REF!,107,FALSE),"-")</f>
        <v>-</v>
      </c>
      <c r="S65" s="5" t="str">
        <f>IFERROR(VLOOKUP($D65,[1]受注ﾌｧｲﾙ!$A$3:$BZ$1314,26,FALSE),"-")</f>
        <v>SEC</v>
      </c>
      <c r="T65" s="86" t="str">
        <f>IFERROR(VLOOKUP($D65,[1]受注ﾌｧｲﾙ!$A$3:$BZ$1314,23,FALSE),"-")</f>
        <v>滋賀</v>
      </c>
      <c r="U65" s="4"/>
      <c r="V65" s="5">
        <f t="shared" si="190"/>
        <v>4</v>
      </c>
      <c r="W65" s="4">
        <f>IFERROR(VLOOKUP($D65,[1]受注ﾌｧｲﾙ!$A$3:$BZ$1314,25,FALSE),"-")</f>
        <v>46132</v>
      </c>
      <c r="X65" s="4">
        <f>IFERROR(VLOOKUP($D65,[1]受注ﾌｧｲﾙ!$A$3:$BZ$1314,32,FALSE),"-")</f>
        <v>46135</v>
      </c>
      <c r="Y65" s="4">
        <f>IFERROR(VLOOKUP($D65,[1]受注ﾌｧｲﾙ!$A$3:$BZ$1314,33,FALSE),"-")</f>
        <v>46135</v>
      </c>
      <c r="Z65" s="4">
        <f t="shared" si="1"/>
        <v>46132</v>
      </c>
      <c r="AA65" s="57" t="str">
        <f>IFERROR(VLOOKUP(D65,#REF!,2,FALSE),"-")</f>
        <v>-</v>
      </c>
      <c r="AB65" s="58">
        <f t="shared" si="191"/>
        <v>3000</v>
      </c>
      <c r="AC65" s="821">
        <f t="shared" si="192"/>
        <v>3000</v>
      </c>
      <c r="AD65" s="410" t="str">
        <f>IFERROR(VLOOKUP($D65,[1]受注ﾌｧｲﾙ!$A$3:$BZ$1314,27,FALSE),"-")&amp;"　"&amp;IFERROR(VLOOKUP($D65,[1]受注ﾌｧｲﾙ!$A$3:$BZ$1314,28,FALSE),"-")&amp;"　"&amp;IFERROR(VLOOKUP($D65,[1]受注ﾌｧｲﾙ!$A$3:$BZ$1314,29,FALSE),"-")</f>
        <v>　　</v>
      </c>
      <c r="AE65" s="3"/>
      <c r="AF65" s="31" t="str">
        <f>IFERROR(VLOOKUP($D65,[2]加工日報SEC!$A$5:$DZ$1089,94,FALSE),"-")</f>
        <v>完</v>
      </c>
      <c r="AG65" s="38" t="str">
        <f>IFERROR(VLOOKUP($D65,[1]受注ﾌｧｲﾙ!$A$3:$BZ$1314,2,FALSE),"-")</f>
        <v>通常入力</v>
      </c>
      <c r="AH65" s="38" t="str">
        <f>IFERROR(VLOOKUP($D65,[1]受注ﾌｧｲﾙ!$A$3:$BZ$1314,3,FALSE),"-")</f>
        <v>後加工</v>
      </c>
      <c r="AI65" s="43" t="str">
        <f>IFERROR(VLOOKUP($D65,[1]受注ﾌｧｲﾙ!$A$3:$BZ$1314,31,FALSE),"-")</f>
        <v>屋根</v>
      </c>
      <c r="AJ65" s="43" t="str">
        <f>IFERROR(VLOOKUP($D65,[1]受注ﾌｧｲﾙ!$A$3:$BZ$1314,12,FALSE),"-")</f>
        <v xml:space="preserve"> </v>
      </c>
      <c r="AK65" s="228" t="str">
        <f>IFERROR(VLOOKUP($D65,[1]受注ﾌｧｲﾙ!$A$3:$BZ$1314,24,FALSE),"-")</f>
        <v>SEC</v>
      </c>
      <c r="AL65" s="3"/>
      <c r="AM65" s="3"/>
      <c r="AN65" s="3"/>
      <c r="AO65" s="3"/>
      <c r="AP65" s="3"/>
      <c r="AQ65" s="43" t="s">
        <v>522</v>
      </c>
      <c r="AR65" s="521"/>
      <c r="AS65" s="109" t="str">
        <f t="shared" si="193"/>
        <v/>
      </c>
      <c r="AT65" s="438"/>
      <c r="AU65" s="110" t="str">
        <f t="shared" si="194"/>
        <v/>
      </c>
      <c r="AV65" s="109" t="str">
        <f t="shared" si="195"/>
        <v/>
      </c>
      <c r="AW65" s="260"/>
      <c r="AX65" s="110" t="str">
        <f t="shared" si="196"/>
        <v/>
      </c>
      <c r="AY65" s="109" t="str">
        <f t="shared" si="197"/>
        <v/>
      </c>
      <c r="AZ65" s="260"/>
      <c r="BA65" s="110" t="str">
        <f t="shared" si="198"/>
        <v/>
      </c>
      <c r="BB65" s="109" t="str">
        <f t="shared" si="199"/>
        <v/>
      </c>
      <c r="BC65" s="438"/>
      <c r="BD65" s="110" t="str">
        <f t="shared" si="200"/>
        <v/>
      </c>
      <c r="BE65" s="109" t="str">
        <f t="shared" si="201"/>
        <v/>
      </c>
      <c r="BF65" s="438"/>
      <c r="BG65" s="110" t="str">
        <f t="shared" si="202"/>
        <v/>
      </c>
      <c r="BH65" s="109" t="str">
        <f t="shared" si="203"/>
        <v/>
      </c>
      <c r="BI65" s="439"/>
      <c r="BJ65" s="110" t="str">
        <f t="shared" si="204"/>
        <v/>
      </c>
      <c r="BK65" s="109" t="str">
        <f t="shared" si="205"/>
        <v/>
      </c>
      <c r="BL65" s="108"/>
      <c r="BM65" s="110" t="str">
        <f t="shared" si="206"/>
        <v/>
      </c>
      <c r="BN65" s="109" t="str">
        <f t="shared" si="207"/>
        <v/>
      </c>
      <c r="BO65" s="108"/>
      <c r="BP65" s="110" t="str">
        <f t="shared" si="208"/>
        <v/>
      </c>
      <c r="BQ65" s="109" t="str">
        <f t="shared" si="209"/>
        <v/>
      </c>
      <c r="BR65" s="108"/>
      <c r="BS65" s="110" t="str">
        <f t="shared" si="210"/>
        <v/>
      </c>
      <c r="BT65" s="109" t="str">
        <f t="shared" si="211"/>
        <v/>
      </c>
      <c r="BU65" s="108"/>
      <c r="BV65" s="110" t="str">
        <f t="shared" si="212"/>
        <v/>
      </c>
      <c r="BW65" s="109" t="str">
        <f t="shared" si="213"/>
        <v/>
      </c>
      <c r="BX65" s="438"/>
      <c r="BY65" s="110" t="str">
        <f t="shared" si="214"/>
        <v/>
      </c>
      <c r="BZ65" s="109" t="str">
        <f t="shared" si="215"/>
        <v/>
      </c>
      <c r="CA65" s="108"/>
      <c r="CB65" s="110" t="str">
        <f t="shared" si="216"/>
        <v/>
      </c>
      <c r="CC65" s="109" t="str">
        <f t="shared" si="217"/>
        <v/>
      </c>
      <c r="CD65" s="108"/>
      <c r="CE65" s="110" t="str">
        <f t="shared" si="218"/>
        <v/>
      </c>
      <c r="CF65" s="109" t="str">
        <f t="shared" si="219"/>
        <v/>
      </c>
      <c r="CG65" s="108"/>
      <c r="CH65" s="110" t="str">
        <f t="shared" si="220"/>
        <v/>
      </c>
      <c r="CI65" s="109" t="str">
        <f t="shared" si="221"/>
        <v/>
      </c>
      <c r="CJ65" s="108"/>
      <c r="CK65" s="110" t="str">
        <f t="shared" si="222"/>
        <v/>
      </c>
      <c r="CL65" s="109" t="str">
        <f t="shared" si="223"/>
        <v/>
      </c>
      <c r="CM65" s="108"/>
      <c r="CN65" s="110" t="str">
        <f t="shared" si="224"/>
        <v/>
      </c>
      <c r="CO65" s="109" t="str">
        <f t="shared" si="225"/>
        <v/>
      </c>
      <c r="CP65" s="108"/>
      <c r="CQ65" s="110" t="str">
        <f t="shared" si="226"/>
        <v/>
      </c>
      <c r="CR65" s="109" t="str">
        <f t="shared" si="227"/>
        <v/>
      </c>
      <c r="CS65" s="108"/>
      <c r="CT65" s="110" t="str">
        <f t="shared" si="228"/>
        <v/>
      </c>
      <c r="CU65" s="109" t="str">
        <f t="shared" si="229"/>
        <v/>
      </c>
      <c r="CV65" s="108"/>
      <c r="CW65" s="110" t="str">
        <f t="shared" si="230"/>
        <v/>
      </c>
      <c r="CX65" s="109" t="str">
        <f t="shared" si="231"/>
        <v/>
      </c>
      <c r="CY65" s="108"/>
      <c r="CZ65" s="110" t="str">
        <f t="shared" si="232"/>
        <v/>
      </c>
      <c r="DA65" s="109" t="str">
        <f t="shared" si="233"/>
        <v/>
      </c>
      <c r="DB65" s="108"/>
      <c r="DC65" s="110" t="str">
        <f t="shared" si="234"/>
        <v/>
      </c>
      <c r="DD65" s="109" t="str">
        <f t="shared" si="235"/>
        <v/>
      </c>
      <c r="DE65" s="108"/>
      <c r="DF65" s="110" t="str">
        <f t="shared" si="236"/>
        <v/>
      </c>
      <c r="DG65" s="109" t="str">
        <f t="shared" si="237"/>
        <v/>
      </c>
      <c r="DH65" s="108"/>
      <c r="DI65" s="110" t="str">
        <f t="shared" si="238"/>
        <v/>
      </c>
      <c r="DJ65" s="109" t="str">
        <f t="shared" si="239"/>
        <v/>
      </c>
      <c r="DK65" s="108"/>
      <c r="DL65" s="110" t="str">
        <f t="shared" si="240"/>
        <v/>
      </c>
      <c r="DM65" s="109" t="str">
        <f t="shared" si="241"/>
        <v/>
      </c>
      <c r="DN65" s="108"/>
      <c r="DO65" s="110" t="str">
        <f t="shared" si="242"/>
        <v/>
      </c>
      <c r="DP65" s="109" t="str">
        <f t="shared" si="243"/>
        <v/>
      </c>
      <c r="DQ65" s="108"/>
      <c r="DR65" s="110" t="str">
        <f t="shared" si="244"/>
        <v/>
      </c>
      <c r="DS65" s="109" t="str">
        <f t="shared" si="245"/>
        <v/>
      </c>
      <c r="DT65" s="108"/>
      <c r="DU65" s="110" t="str">
        <f t="shared" si="246"/>
        <v/>
      </c>
      <c r="DV65" s="109" t="str">
        <f t="shared" si="247"/>
        <v/>
      </c>
      <c r="DW65" s="108"/>
      <c r="DX65" s="110" t="str">
        <f t="shared" si="248"/>
        <v/>
      </c>
      <c r="DY65" s="109" t="str">
        <f t="shared" si="249"/>
        <v/>
      </c>
      <c r="DZ65" s="108"/>
      <c r="EA65" s="110" t="str">
        <f t="shared" si="250"/>
        <v/>
      </c>
      <c r="EB65" s="109" t="str">
        <f t="shared" si="251"/>
        <v/>
      </c>
      <c r="EC65" s="108"/>
      <c r="ED65" s="110" t="str">
        <f t="shared" si="252"/>
        <v/>
      </c>
      <c r="EE65" s="109" t="str">
        <f t="shared" si="253"/>
        <v/>
      </c>
      <c r="EF65" s="108"/>
      <c r="EG65" s="109" t="str">
        <f t="shared" si="254"/>
        <v/>
      </c>
      <c r="EH65" s="109" t="str">
        <f t="shared" si="255"/>
        <v/>
      </c>
      <c r="EI65" s="438"/>
      <c r="EJ65" s="110" t="str">
        <f t="shared" si="256"/>
        <v/>
      </c>
      <c r="EK65" s="109" t="str">
        <f t="shared" si="257"/>
        <v/>
      </c>
      <c r="EL65" s="260"/>
      <c r="EM65" s="110" t="str">
        <f t="shared" si="258"/>
        <v/>
      </c>
      <c r="EN65" s="109" t="str">
        <f t="shared" si="259"/>
        <v/>
      </c>
      <c r="EO65" s="260"/>
      <c r="EP65" s="110" t="str">
        <f t="shared" si="260"/>
        <v/>
      </c>
      <c r="EQ65" s="109" t="str">
        <f t="shared" si="261"/>
        <v/>
      </c>
      <c r="ER65" s="438"/>
      <c r="ES65" s="110" t="str">
        <f t="shared" si="262"/>
        <v/>
      </c>
      <c r="ET65" s="109" t="str">
        <f t="shared" si="263"/>
        <v/>
      </c>
      <c r="EU65" s="438"/>
      <c r="EV65" s="110" t="str">
        <f t="shared" si="264"/>
        <v/>
      </c>
      <c r="EW65" s="109" t="str">
        <f t="shared" si="265"/>
        <v/>
      </c>
      <c r="EX65" s="439"/>
      <c r="EY65" s="110" t="str">
        <f t="shared" si="266"/>
        <v/>
      </c>
      <c r="EZ65" s="109" t="str">
        <f t="shared" si="267"/>
        <v/>
      </c>
      <c r="FA65" s="108"/>
      <c r="FB65" s="110" t="str">
        <f t="shared" si="268"/>
        <v/>
      </c>
      <c r="FC65" s="109" t="str">
        <f t="shared" si="269"/>
        <v/>
      </c>
      <c r="FD65" s="108"/>
      <c r="FE65" s="110" t="str">
        <f t="shared" si="270"/>
        <v/>
      </c>
      <c r="FF65" s="109" t="str">
        <f t="shared" si="271"/>
        <v/>
      </c>
      <c r="FG65" s="108"/>
      <c r="FH65" s="110" t="str">
        <f t="shared" si="272"/>
        <v/>
      </c>
      <c r="FI65" s="109" t="str">
        <f t="shared" si="273"/>
        <v/>
      </c>
      <c r="FJ65" s="108"/>
      <c r="FK65" s="110" t="str">
        <f t="shared" si="274"/>
        <v/>
      </c>
      <c r="FL65" s="109" t="str">
        <f t="shared" si="275"/>
        <v/>
      </c>
      <c r="FM65" s="438"/>
      <c r="FN65" s="110" t="str">
        <f t="shared" si="276"/>
        <v/>
      </c>
      <c r="FO65" s="109" t="str">
        <f t="shared" si="277"/>
        <v/>
      </c>
      <c r="FP65" s="108"/>
      <c r="FQ65" s="110" t="str">
        <f t="shared" si="278"/>
        <v/>
      </c>
      <c r="FR65" s="109" t="str">
        <f t="shared" si="279"/>
        <v/>
      </c>
      <c r="FS65" s="108"/>
      <c r="FT65" s="110" t="str">
        <f t="shared" si="280"/>
        <v/>
      </c>
      <c r="FU65" s="109" t="str">
        <f t="shared" si="281"/>
        <v/>
      </c>
      <c r="FV65" s="108"/>
      <c r="FW65" s="110" t="str">
        <f t="shared" si="282"/>
        <v/>
      </c>
      <c r="FX65" s="109" t="str">
        <f t="shared" si="283"/>
        <v/>
      </c>
      <c r="FY65" s="108"/>
      <c r="FZ65" s="110" t="str">
        <f t="shared" si="284"/>
        <v/>
      </c>
      <c r="GA65" s="109" t="str">
        <f t="shared" si="285"/>
        <v/>
      </c>
      <c r="GB65" s="108"/>
      <c r="GC65" s="110" t="str">
        <f t="shared" si="286"/>
        <v/>
      </c>
      <c r="GD65" s="109" t="str">
        <f t="shared" si="287"/>
        <v/>
      </c>
      <c r="GE65" s="108"/>
      <c r="GF65" s="110" t="str">
        <f t="shared" si="288"/>
        <v/>
      </c>
      <c r="GG65" s="109" t="str">
        <f t="shared" si="289"/>
        <v/>
      </c>
      <c r="GH65" s="108"/>
      <c r="GI65" s="110" t="str">
        <f t="shared" si="290"/>
        <v/>
      </c>
      <c r="GJ65" s="109" t="str">
        <f t="shared" si="291"/>
        <v/>
      </c>
      <c r="GK65" s="108"/>
      <c r="GL65" s="110" t="str">
        <f t="shared" si="292"/>
        <v/>
      </c>
      <c r="GM65" s="109" t="str">
        <f t="shared" si="293"/>
        <v>→</v>
      </c>
      <c r="GN65" s="108">
        <v>3000</v>
      </c>
      <c r="GO65" s="110" t="str">
        <f t="shared" si="294"/>
        <v/>
      </c>
      <c r="GP65" s="109" t="str">
        <f t="shared" si="295"/>
        <v/>
      </c>
      <c r="GQ65" s="108"/>
      <c r="GR65" s="110" t="str">
        <f t="shared" si="296"/>
        <v/>
      </c>
      <c r="GS65" s="109" t="str">
        <f t="shared" si="297"/>
        <v/>
      </c>
      <c r="GT65" s="108"/>
      <c r="GU65" s="110" t="str">
        <f t="shared" si="298"/>
        <v/>
      </c>
      <c r="GV65" s="109" t="str">
        <f t="shared" si="299"/>
        <v/>
      </c>
      <c r="GW65" s="108"/>
      <c r="GX65" s="110" t="str">
        <f t="shared" si="300"/>
        <v>⇒</v>
      </c>
      <c r="GY65" s="109" t="str">
        <f t="shared" si="301"/>
        <v/>
      </c>
      <c r="GZ65" s="108"/>
      <c r="HA65" s="110" t="str">
        <f t="shared" si="302"/>
        <v/>
      </c>
      <c r="HB65" s="109" t="str">
        <f t="shared" si="303"/>
        <v/>
      </c>
      <c r="HC65" s="108"/>
      <c r="HD65" s="110" t="str">
        <f t="shared" si="304"/>
        <v/>
      </c>
      <c r="HE65" s="109" t="str">
        <f t="shared" si="305"/>
        <v/>
      </c>
      <c r="HF65" s="108"/>
      <c r="HG65" s="110" t="str">
        <f t="shared" si="306"/>
        <v/>
      </c>
      <c r="HH65" s="109" t="str">
        <f t="shared" si="307"/>
        <v/>
      </c>
      <c r="HI65" s="108"/>
      <c r="HJ65" s="110" t="str">
        <f t="shared" si="308"/>
        <v/>
      </c>
      <c r="HK65" s="109" t="str">
        <f t="shared" si="309"/>
        <v/>
      </c>
      <c r="HL65" s="108"/>
      <c r="HM65" s="110" t="str">
        <f t="shared" si="310"/>
        <v/>
      </c>
      <c r="HN65" s="109" t="str">
        <f t="shared" si="311"/>
        <v/>
      </c>
      <c r="HO65" s="108"/>
      <c r="HP65" s="110" t="str">
        <f t="shared" si="312"/>
        <v/>
      </c>
      <c r="HQ65" s="109" t="str">
        <f t="shared" si="313"/>
        <v/>
      </c>
      <c r="HR65" s="108"/>
      <c r="HS65" s="110" t="str">
        <f t="shared" si="314"/>
        <v/>
      </c>
      <c r="HT65" s="109" t="str">
        <f t="shared" si="315"/>
        <v/>
      </c>
      <c r="HU65" s="108"/>
      <c r="HV65" s="109" t="str">
        <f t="shared" si="316"/>
        <v/>
      </c>
      <c r="HW65" s="109" t="str">
        <f t="shared" si="317"/>
        <v/>
      </c>
      <c r="HX65" s="438"/>
      <c r="HY65" s="110" t="str">
        <f t="shared" si="318"/>
        <v/>
      </c>
      <c r="HZ65" s="109" t="str">
        <f t="shared" si="319"/>
        <v/>
      </c>
      <c r="IA65" s="260"/>
      <c r="IB65" s="110" t="str">
        <f t="shared" si="320"/>
        <v/>
      </c>
      <c r="IC65" s="109" t="str">
        <f t="shared" si="321"/>
        <v/>
      </c>
      <c r="ID65" s="260"/>
      <c r="IE65" s="110" t="str">
        <f t="shared" si="322"/>
        <v/>
      </c>
      <c r="IF65" s="109" t="str">
        <f t="shared" si="323"/>
        <v/>
      </c>
      <c r="IG65" s="438"/>
      <c r="IH65" s="110" t="str">
        <f t="shared" si="324"/>
        <v/>
      </c>
      <c r="II65" s="109" t="str">
        <f t="shared" si="325"/>
        <v/>
      </c>
      <c r="IJ65" s="438"/>
      <c r="IK65" s="110" t="str">
        <f t="shared" si="326"/>
        <v/>
      </c>
      <c r="IL65" s="109" t="str">
        <f t="shared" si="327"/>
        <v/>
      </c>
      <c r="IM65" s="439"/>
      <c r="IN65" s="110" t="str">
        <f t="shared" si="328"/>
        <v/>
      </c>
      <c r="IO65" s="109" t="str">
        <f t="shared" si="329"/>
        <v/>
      </c>
      <c r="IP65" s="108"/>
      <c r="IQ65" s="110" t="str">
        <f t="shared" si="330"/>
        <v/>
      </c>
      <c r="IR65" s="109" t="str">
        <f t="shared" si="331"/>
        <v/>
      </c>
      <c r="IS65" s="108"/>
      <c r="IT65" s="110" t="str">
        <f t="shared" si="332"/>
        <v/>
      </c>
      <c r="IU65" s="109" t="str">
        <f t="shared" si="333"/>
        <v/>
      </c>
      <c r="IV65" s="108"/>
      <c r="IW65" s="110" t="str">
        <f t="shared" si="334"/>
        <v/>
      </c>
      <c r="IX65" s="109" t="str">
        <f t="shared" si="335"/>
        <v/>
      </c>
      <c r="IY65" s="108"/>
      <c r="IZ65" s="110" t="str">
        <f t="shared" si="336"/>
        <v/>
      </c>
      <c r="JA65" s="109" t="str">
        <f t="shared" si="337"/>
        <v/>
      </c>
      <c r="JB65" s="438"/>
      <c r="JC65" s="110" t="str">
        <f t="shared" si="338"/>
        <v/>
      </c>
      <c r="JD65" s="109" t="str">
        <f t="shared" si="339"/>
        <v/>
      </c>
      <c r="JE65" s="108"/>
      <c r="JF65" s="110" t="str">
        <f t="shared" si="340"/>
        <v/>
      </c>
      <c r="JG65" s="109" t="str">
        <f t="shared" si="341"/>
        <v/>
      </c>
      <c r="JH65" s="108"/>
      <c r="JI65" s="110" t="str">
        <f t="shared" si="342"/>
        <v/>
      </c>
      <c r="JJ65" s="109" t="str">
        <f t="shared" si="343"/>
        <v/>
      </c>
      <c r="JK65" s="108"/>
      <c r="JL65" s="110" t="str">
        <f t="shared" si="344"/>
        <v/>
      </c>
      <c r="JM65" s="109" t="str">
        <f t="shared" si="345"/>
        <v/>
      </c>
      <c r="JN65" s="108"/>
      <c r="JO65" s="110" t="str">
        <f t="shared" si="346"/>
        <v/>
      </c>
      <c r="JP65" s="109" t="str">
        <f t="shared" si="347"/>
        <v/>
      </c>
      <c r="JQ65" s="108"/>
      <c r="JR65" s="110" t="str">
        <f t="shared" si="348"/>
        <v/>
      </c>
      <c r="JS65" s="109" t="str">
        <f t="shared" si="349"/>
        <v/>
      </c>
      <c r="JT65" s="108"/>
      <c r="JU65" s="110" t="str">
        <f t="shared" si="350"/>
        <v/>
      </c>
      <c r="JV65" s="109" t="str">
        <f t="shared" si="351"/>
        <v/>
      </c>
      <c r="JW65" s="108"/>
      <c r="JX65" s="110" t="str">
        <f t="shared" si="352"/>
        <v/>
      </c>
      <c r="JY65" s="109" t="str">
        <f t="shared" si="353"/>
        <v/>
      </c>
      <c r="JZ65" s="108"/>
      <c r="KA65" s="110" t="str">
        <f t="shared" si="354"/>
        <v/>
      </c>
      <c r="KB65" s="109" t="str">
        <f t="shared" si="355"/>
        <v/>
      </c>
      <c r="KC65" s="108"/>
      <c r="KD65" s="110" t="str">
        <f t="shared" si="356"/>
        <v/>
      </c>
      <c r="KE65" s="109" t="str">
        <f t="shared" si="357"/>
        <v/>
      </c>
      <c r="KF65" s="108"/>
      <c r="KG65" s="110" t="str">
        <f t="shared" si="358"/>
        <v/>
      </c>
      <c r="KH65" s="109" t="str">
        <f t="shared" si="359"/>
        <v/>
      </c>
      <c r="KI65" s="108"/>
      <c r="KJ65" s="110" t="str">
        <f t="shared" si="360"/>
        <v/>
      </c>
      <c r="KK65" s="109" t="str">
        <f t="shared" si="361"/>
        <v/>
      </c>
      <c r="KL65" s="108"/>
      <c r="KM65" s="110" t="str">
        <f t="shared" si="362"/>
        <v/>
      </c>
      <c r="KN65" s="109" t="str">
        <f t="shared" si="363"/>
        <v/>
      </c>
      <c r="KO65" s="108"/>
      <c r="KP65" s="110" t="str">
        <f t="shared" si="364"/>
        <v/>
      </c>
      <c r="KQ65" s="109" t="str">
        <f t="shared" si="365"/>
        <v/>
      </c>
      <c r="KR65" s="108"/>
      <c r="KS65" s="110" t="str">
        <f t="shared" si="366"/>
        <v/>
      </c>
      <c r="KT65" s="109" t="str">
        <f t="shared" si="367"/>
        <v/>
      </c>
      <c r="KU65" s="108"/>
      <c r="KV65" s="110" t="str">
        <f t="shared" si="368"/>
        <v/>
      </c>
      <c r="KW65" s="109" t="str">
        <f t="shared" si="369"/>
        <v/>
      </c>
      <c r="KX65" s="108"/>
      <c r="KY65" s="110" t="str">
        <f t="shared" si="370"/>
        <v/>
      </c>
      <c r="KZ65" s="109" t="str">
        <f t="shared" si="371"/>
        <v/>
      </c>
      <c r="LA65" s="108"/>
      <c r="LB65" s="110" t="str">
        <f t="shared" si="372"/>
        <v/>
      </c>
      <c r="LC65" s="109" t="str">
        <f t="shared" si="373"/>
        <v/>
      </c>
      <c r="LD65" s="108"/>
      <c r="LE65" s="110" t="str">
        <f t="shared" si="374"/>
        <v/>
      </c>
      <c r="LF65" s="109" t="str">
        <f t="shared" si="375"/>
        <v/>
      </c>
      <c r="LG65" s="108"/>
      <c r="LH65" s="110" t="str">
        <f t="shared" si="376"/>
        <v/>
      </c>
      <c r="LI65" s="109" t="str">
        <f t="shared" si="377"/>
        <v/>
      </c>
      <c r="LJ65" s="108"/>
      <c r="LK65" s="109" t="str">
        <f t="shared" si="378"/>
        <v/>
      </c>
    </row>
    <row r="66" spans="1:323" ht="21.65" customHeight="1" x14ac:dyDescent="0.2">
      <c r="A66" s="120"/>
      <c r="B66" s="150">
        <f>IFERROR(VLOOKUP($D66,[1]受注ﾌｧｲﾙ!$A$3:$BZ$1314,5,FALSE),"-")</f>
        <v>46126.736898148149</v>
      </c>
      <c r="C66" s="541">
        <f>IFERROR(VLOOKUP($D66,[1]受注ﾌｧｲﾙ!$A$3:$BZ$1314,6,FALSE),"-")</f>
        <v>0</v>
      </c>
      <c r="D66" s="3" t="s">
        <v>1019</v>
      </c>
      <c r="E66" s="39" t="str">
        <f>IFERROR(VLOOKUP($D66,[1]受注ﾌｧｲﾙ!$A$3:$BZ$1314,17,FALSE),"-")</f>
        <v>7A1</v>
      </c>
      <c r="F66" s="5" t="str">
        <f>IFERROR(VLOOKUP($D66,[1]受注ﾌｧｲﾙ!$A$3:$BZ$1314,18,FALSE),"-")</f>
        <v>FEL3002BY0510WD-1000X 95
FEL3002BY0510WD-1000X100</v>
      </c>
      <c r="G66" s="5" t="str">
        <f>IFERROR(VLOOKUP($D66,[1]受注ﾌｧｲﾙ!$A$3:$BZ$1314,19,FALSE),"-")</f>
        <v xml:space="preserve"> </v>
      </c>
      <c r="H66" s="5" t="str">
        <f>IFERROR(VLOOKUP($D66,[1]受注ﾌｧｲﾙ!$A$3:$BZ$1314,20,FALSE),"-")</f>
        <v>LG</v>
      </c>
      <c r="I66" s="5">
        <f>IFERROR(VLOOKUP($D66,[1]受注ﾌｧｲﾙ!$A$3:$BZ$1314,21,FALSE),"-")</f>
        <v>0</v>
      </c>
      <c r="J66" s="15" t="str">
        <f>IFERROR(VLOOKUP($D66,[1]受注ﾌｧｲﾙ!$A$3:$BZ$1314,22,FALSE),"-")</f>
        <v>190
500</v>
      </c>
      <c r="K66" s="5" t="str">
        <f>IFERROR(VLOOKUP($D66,[1]受注ﾌｧｲﾙ!$A$3:$BZ$1314,8,FALSE),"-")</f>
        <v>30020-A05W- 870X 97</v>
      </c>
      <c r="L66" s="5">
        <f>IFERROR(VLOOKUP($D66,[1]受注ﾌｧｲﾙ!$A$3:$BZ$1314,9,FALSE),"-")</f>
        <v>0</v>
      </c>
      <c r="M66" s="5" t="str">
        <f>IFERROR(VLOOKUP($D66,[1]受注ﾌｧｲﾙ!$A$3:$BZ$1314,10,FALSE),"-")</f>
        <v>LG</v>
      </c>
      <c r="N66" s="5">
        <f>IFERROR(VLOOKUP($D66,[1]受注ﾌｧｲﾙ!$A$3:$BZ$1314,11,FALSE),"-")</f>
        <v>0</v>
      </c>
      <c r="O66" s="15">
        <f>IFERROR(VLOOKUP($D66,[1]受注ﾌｧｲﾙ!$A$3:$BZ$1314,13,FALSE),"-")</f>
        <v>679</v>
      </c>
      <c r="P66" s="5">
        <f>IFERROR(VLOOKUP($D66,[1]受注ﾌｧｲﾙ!$A$3:$BZ$1314,15,FALSE),"-")</f>
        <v>0</v>
      </c>
      <c r="Q66" s="40" t="str">
        <f>IFERROR((VLOOKUP($D66,[1]受注ﾌｧｲﾙ!$A$3:$BZ$1314,16,FALSE)*J66),"-")</f>
        <v>-</v>
      </c>
      <c r="R66" s="557" t="str">
        <f>IFERROR(VLOOKUP(D66,#REF!,107,FALSE),"-")</f>
        <v>-</v>
      </c>
      <c r="S66" s="5" t="str">
        <f>IFERROR(VLOOKUP($D66,[1]受注ﾌｧｲﾙ!$A$3:$BZ$1314,26,FALSE),"-")</f>
        <v>SEC,ｽﾘｯﾄ(JR)</v>
      </c>
      <c r="T66" s="86" t="str">
        <f>IFERROR(VLOOKUP($D66,[1]受注ﾌｧｲﾙ!$A$3:$BZ$1314,23,FALSE),"-")</f>
        <v>湖南</v>
      </c>
      <c r="U66" s="4"/>
      <c r="V66" s="5">
        <f t="shared" si="190"/>
        <v>4</v>
      </c>
      <c r="W66" s="4">
        <f>IFERROR(VLOOKUP($D66,[1]受注ﾌｧｲﾙ!$A$3:$BZ$1314,25,FALSE),"-")</f>
        <v>46135</v>
      </c>
      <c r="X66" s="4">
        <f>IFERROR(VLOOKUP($D66,[1]受注ﾌｧｲﾙ!$A$3:$BZ$1314,32,FALSE),"-")</f>
        <v>46140</v>
      </c>
      <c r="Y66" s="4">
        <f>IFERROR(VLOOKUP($D66,[1]受注ﾌｧｲﾙ!$A$3:$BZ$1314,33,FALSE),"-")</f>
        <v>46140</v>
      </c>
      <c r="Z66" s="4">
        <f t="shared" si="1"/>
        <v>46135</v>
      </c>
      <c r="AA66" s="57" t="str">
        <f>IFERROR(VLOOKUP(D66,#REF!,2,FALSE),"-")</f>
        <v>-</v>
      </c>
      <c r="AB66" s="58">
        <f t="shared" si="191"/>
        <v>700</v>
      </c>
      <c r="AC66" s="821">
        <f t="shared" si="192"/>
        <v>700</v>
      </c>
      <c r="AD66" s="410" t="str">
        <f>IFERROR(VLOOKUP($D66,[1]受注ﾌｧｲﾙ!$A$3:$BZ$1314,27,FALSE),"-")&amp;"　"&amp;IFERROR(VLOOKUP($D66,[1]受注ﾌｧｲﾙ!$A$3:$BZ$1314,28,FALSE),"-")&amp;"　"&amp;IFERROR(VLOOKUP($D66,[1]受注ﾌｧｲﾙ!$A$3:$BZ$1314,29,FALSE),"-")</f>
        <v>　　</v>
      </c>
      <c r="AE66" s="3"/>
      <c r="AF66" s="31" t="str">
        <f>IFERROR(VLOOKUP($D66,[2]加工日報SEC!$A$5:$DZ$1089,94,FALSE),"-")</f>
        <v>-</v>
      </c>
      <c r="AG66" s="38" t="str">
        <f>IFERROR(VLOOKUP($D66,[1]受注ﾌｧｲﾙ!$A$3:$BZ$1314,2,FALSE),"-")</f>
        <v>通常入力</v>
      </c>
      <c r="AH66" s="38" t="str">
        <f>IFERROR(VLOOKUP($D66,[1]受注ﾌｧｲﾙ!$A$3:$BZ$1314,3,FALSE),"-")</f>
        <v>TPI</v>
      </c>
      <c r="AI66" s="43">
        <f>IFERROR(VLOOKUP($D66,[1]受注ﾌｧｲﾙ!$A$3:$BZ$1314,31,FALSE),"-")</f>
        <v>0</v>
      </c>
      <c r="AJ66" s="43" t="str">
        <f>IFERROR(VLOOKUP($D66,[1]受注ﾌｧｲﾙ!$A$3:$BZ$1314,12,FALSE),"-")</f>
        <v xml:space="preserve"> </v>
      </c>
      <c r="AK66" s="228" t="str">
        <f>IFERROR(VLOOKUP($D66,[1]受注ﾌｧｲﾙ!$A$3:$BZ$1314,24,FALSE),"-")</f>
        <v>SEC</v>
      </c>
      <c r="AL66" s="3"/>
      <c r="AM66" s="3"/>
      <c r="AN66" s="3"/>
      <c r="AO66" s="3"/>
      <c r="AP66" s="3"/>
      <c r="AQ66" s="43" t="s">
        <v>522</v>
      </c>
      <c r="AR66" s="521"/>
      <c r="AS66" s="109" t="str">
        <f t="shared" si="193"/>
        <v/>
      </c>
      <c r="AT66" s="438"/>
      <c r="AU66" s="110" t="str">
        <f t="shared" si="194"/>
        <v/>
      </c>
      <c r="AV66" s="109" t="str">
        <f t="shared" si="195"/>
        <v/>
      </c>
      <c r="AW66" s="260"/>
      <c r="AX66" s="110" t="str">
        <f t="shared" si="196"/>
        <v/>
      </c>
      <c r="AY66" s="109" t="str">
        <f t="shared" si="197"/>
        <v/>
      </c>
      <c r="AZ66" s="260"/>
      <c r="BA66" s="110" t="str">
        <f t="shared" si="198"/>
        <v/>
      </c>
      <c r="BB66" s="109" t="str">
        <f t="shared" si="199"/>
        <v/>
      </c>
      <c r="BC66" s="438"/>
      <c r="BD66" s="110" t="str">
        <f t="shared" si="200"/>
        <v/>
      </c>
      <c r="BE66" s="109" t="str">
        <f t="shared" si="201"/>
        <v/>
      </c>
      <c r="BF66" s="438"/>
      <c r="BG66" s="110" t="str">
        <f t="shared" si="202"/>
        <v/>
      </c>
      <c r="BH66" s="109" t="str">
        <f t="shared" si="203"/>
        <v/>
      </c>
      <c r="BI66" s="439"/>
      <c r="BJ66" s="110" t="str">
        <f t="shared" si="204"/>
        <v/>
      </c>
      <c r="BK66" s="109" t="str">
        <f t="shared" si="205"/>
        <v/>
      </c>
      <c r="BL66" s="108"/>
      <c r="BM66" s="110" t="str">
        <f t="shared" si="206"/>
        <v/>
      </c>
      <c r="BN66" s="109" t="str">
        <f t="shared" si="207"/>
        <v/>
      </c>
      <c r="BO66" s="108"/>
      <c r="BP66" s="110" t="str">
        <f t="shared" si="208"/>
        <v/>
      </c>
      <c r="BQ66" s="109" t="str">
        <f t="shared" si="209"/>
        <v/>
      </c>
      <c r="BR66" s="108"/>
      <c r="BS66" s="110" t="str">
        <f t="shared" si="210"/>
        <v/>
      </c>
      <c r="BT66" s="109" t="str">
        <f t="shared" si="211"/>
        <v/>
      </c>
      <c r="BU66" s="108"/>
      <c r="BV66" s="110" t="str">
        <f t="shared" si="212"/>
        <v/>
      </c>
      <c r="BW66" s="109" t="str">
        <f t="shared" si="213"/>
        <v/>
      </c>
      <c r="BX66" s="438"/>
      <c r="BY66" s="110" t="str">
        <f t="shared" si="214"/>
        <v/>
      </c>
      <c r="BZ66" s="109" t="str">
        <f t="shared" si="215"/>
        <v/>
      </c>
      <c r="CA66" s="108"/>
      <c r="CB66" s="110" t="str">
        <f t="shared" si="216"/>
        <v/>
      </c>
      <c r="CC66" s="109" t="str">
        <f t="shared" si="217"/>
        <v/>
      </c>
      <c r="CD66" s="108"/>
      <c r="CE66" s="110" t="str">
        <f t="shared" si="218"/>
        <v/>
      </c>
      <c r="CF66" s="109" t="str">
        <f t="shared" si="219"/>
        <v/>
      </c>
      <c r="CG66" s="108"/>
      <c r="CH66" s="110" t="str">
        <f t="shared" si="220"/>
        <v/>
      </c>
      <c r="CI66" s="109" t="str">
        <f t="shared" si="221"/>
        <v/>
      </c>
      <c r="CJ66" s="108"/>
      <c r="CK66" s="110" t="str">
        <f t="shared" si="222"/>
        <v/>
      </c>
      <c r="CL66" s="109" t="str">
        <f t="shared" si="223"/>
        <v/>
      </c>
      <c r="CM66" s="108"/>
      <c r="CN66" s="110" t="str">
        <f t="shared" si="224"/>
        <v/>
      </c>
      <c r="CO66" s="109" t="str">
        <f t="shared" si="225"/>
        <v/>
      </c>
      <c r="CP66" s="108"/>
      <c r="CQ66" s="110" t="str">
        <f t="shared" si="226"/>
        <v/>
      </c>
      <c r="CR66" s="109" t="str">
        <f t="shared" si="227"/>
        <v/>
      </c>
      <c r="CS66" s="108"/>
      <c r="CT66" s="110" t="str">
        <f t="shared" si="228"/>
        <v/>
      </c>
      <c r="CU66" s="109" t="str">
        <f t="shared" si="229"/>
        <v/>
      </c>
      <c r="CV66" s="108"/>
      <c r="CW66" s="110" t="str">
        <f t="shared" si="230"/>
        <v/>
      </c>
      <c r="CX66" s="109" t="str">
        <f t="shared" si="231"/>
        <v/>
      </c>
      <c r="CY66" s="108"/>
      <c r="CZ66" s="110" t="str">
        <f t="shared" si="232"/>
        <v/>
      </c>
      <c r="DA66" s="109" t="str">
        <f t="shared" si="233"/>
        <v/>
      </c>
      <c r="DB66" s="108"/>
      <c r="DC66" s="110" t="str">
        <f t="shared" si="234"/>
        <v/>
      </c>
      <c r="DD66" s="109" t="str">
        <f t="shared" si="235"/>
        <v/>
      </c>
      <c r="DE66" s="108"/>
      <c r="DF66" s="110" t="str">
        <f t="shared" si="236"/>
        <v/>
      </c>
      <c r="DG66" s="109" t="str">
        <f t="shared" si="237"/>
        <v/>
      </c>
      <c r="DH66" s="108"/>
      <c r="DI66" s="110" t="str">
        <f t="shared" si="238"/>
        <v/>
      </c>
      <c r="DJ66" s="109" t="str">
        <f t="shared" si="239"/>
        <v/>
      </c>
      <c r="DK66" s="108"/>
      <c r="DL66" s="110" t="str">
        <f t="shared" si="240"/>
        <v/>
      </c>
      <c r="DM66" s="109" t="str">
        <f t="shared" si="241"/>
        <v/>
      </c>
      <c r="DN66" s="108"/>
      <c r="DO66" s="110" t="str">
        <f t="shared" si="242"/>
        <v/>
      </c>
      <c r="DP66" s="109" t="str">
        <f t="shared" si="243"/>
        <v/>
      </c>
      <c r="DQ66" s="108"/>
      <c r="DR66" s="110" t="str">
        <f t="shared" si="244"/>
        <v/>
      </c>
      <c r="DS66" s="109" t="str">
        <f t="shared" si="245"/>
        <v/>
      </c>
      <c r="DT66" s="108"/>
      <c r="DU66" s="110" t="str">
        <f t="shared" si="246"/>
        <v/>
      </c>
      <c r="DV66" s="109" t="str">
        <f t="shared" si="247"/>
        <v/>
      </c>
      <c r="DW66" s="108"/>
      <c r="DX66" s="110" t="str">
        <f t="shared" si="248"/>
        <v/>
      </c>
      <c r="DY66" s="109" t="str">
        <f t="shared" si="249"/>
        <v/>
      </c>
      <c r="DZ66" s="108"/>
      <c r="EA66" s="110" t="str">
        <f t="shared" si="250"/>
        <v/>
      </c>
      <c r="EB66" s="109" t="str">
        <f t="shared" si="251"/>
        <v/>
      </c>
      <c r="EC66" s="108"/>
      <c r="ED66" s="110" t="str">
        <f t="shared" si="252"/>
        <v/>
      </c>
      <c r="EE66" s="109" t="str">
        <f t="shared" si="253"/>
        <v/>
      </c>
      <c r="EF66" s="108"/>
      <c r="EG66" s="109" t="str">
        <f t="shared" si="254"/>
        <v/>
      </c>
      <c r="EH66" s="109" t="str">
        <f t="shared" si="255"/>
        <v/>
      </c>
      <c r="EI66" s="438"/>
      <c r="EJ66" s="110" t="str">
        <f t="shared" si="256"/>
        <v/>
      </c>
      <c r="EK66" s="109" t="str">
        <f t="shared" si="257"/>
        <v/>
      </c>
      <c r="EL66" s="260"/>
      <c r="EM66" s="110" t="str">
        <f t="shared" si="258"/>
        <v/>
      </c>
      <c r="EN66" s="109" t="str">
        <f t="shared" si="259"/>
        <v/>
      </c>
      <c r="EO66" s="260"/>
      <c r="EP66" s="110" t="str">
        <f t="shared" si="260"/>
        <v/>
      </c>
      <c r="EQ66" s="109" t="str">
        <f t="shared" si="261"/>
        <v/>
      </c>
      <c r="ER66" s="438"/>
      <c r="ES66" s="110" t="str">
        <f t="shared" si="262"/>
        <v/>
      </c>
      <c r="ET66" s="109" t="str">
        <f t="shared" si="263"/>
        <v/>
      </c>
      <c r="EU66" s="438"/>
      <c r="EV66" s="110" t="str">
        <f t="shared" si="264"/>
        <v/>
      </c>
      <c r="EW66" s="109" t="str">
        <f t="shared" si="265"/>
        <v/>
      </c>
      <c r="EX66" s="439"/>
      <c r="EY66" s="110" t="str">
        <f t="shared" si="266"/>
        <v/>
      </c>
      <c r="EZ66" s="109" t="str">
        <f t="shared" si="267"/>
        <v/>
      </c>
      <c r="FA66" s="108"/>
      <c r="FB66" s="110" t="str">
        <f t="shared" si="268"/>
        <v/>
      </c>
      <c r="FC66" s="109" t="str">
        <f t="shared" si="269"/>
        <v/>
      </c>
      <c r="FD66" s="108"/>
      <c r="FE66" s="110" t="str">
        <f t="shared" si="270"/>
        <v/>
      </c>
      <c r="FF66" s="109" t="str">
        <f t="shared" si="271"/>
        <v/>
      </c>
      <c r="FG66" s="108"/>
      <c r="FH66" s="110" t="str">
        <f t="shared" si="272"/>
        <v/>
      </c>
      <c r="FI66" s="109" t="str">
        <f t="shared" si="273"/>
        <v/>
      </c>
      <c r="FJ66" s="108"/>
      <c r="FK66" s="110" t="str">
        <f t="shared" si="274"/>
        <v/>
      </c>
      <c r="FL66" s="109" t="str">
        <f t="shared" si="275"/>
        <v/>
      </c>
      <c r="FM66" s="438"/>
      <c r="FN66" s="110" t="str">
        <f t="shared" si="276"/>
        <v/>
      </c>
      <c r="FO66" s="109" t="str">
        <f t="shared" si="277"/>
        <v/>
      </c>
      <c r="FP66" s="108"/>
      <c r="FQ66" s="110" t="str">
        <f t="shared" si="278"/>
        <v/>
      </c>
      <c r="FR66" s="109" t="str">
        <f t="shared" si="279"/>
        <v/>
      </c>
      <c r="FS66" s="108"/>
      <c r="FT66" s="110" t="str">
        <f t="shared" si="280"/>
        <v/>
      </c>
      <c r="FU66" s="109" t="str">
        <f t="shared" si="281"/>
        <v/>
      </c>
      <c r="FV66" s="108"/>
      <c r="FW66" s="110" t="str">
        <f t="shared" si="282"/>
        <v/>
      </c>
      <c r="FX66" s="109" t="str">
        <f t="shared" si="283"/>
        <v/>
      </c>
      <c r="FY66" s="108"/>
      <c r="FZ66" s="110" t="str">
        <f t="shared" si="284"/>
        <v/>
      </c>
      <c r="GA66" s="109" t="str">
        <f t="shared" si="285"/>
        <v/>
      </c>
      <c r="GB66" s="108"/>
      <c r="GC66" s="110" t="str">
        <f t="shared" si="286"/>
        <v/>
      </c>
      <c r="GD66" s="109" t="str">
        <f t="shared" si="287"/>
        <v/>
      </c>
      <c r="GE66" s="108"/>
      <c r="GF66" s="110" t="str">
        <f t="shared" si="288"/>
        <v/>
      </c>
      <c r="GG66" s="109" t="str">
        <f t="shared" si="289"/>
        <v/>
      </c>
      <c r="GH66" s="108"/>
      <c r="GI66" s="110" t="str">
        <f t="shared" si="290"/>
        <v/>
      </c>
      <c r="GJ66" s="109" t="str">
        <f t="shared" si="291"/>
        <v/>
      </c>
      <c r="GK66" s="108"/>
      <c r="GL66" s="110" t="str">
        <f t="shared" si="292"/>
        <v/>
      </c>
      <c r="GM66" s="109" t="str">
        <f t="shared" si="293"/>
        <v/>
      </c>
      <c r="GN66" s="108"/>
      <c r="GO66" s="110" t="str">
        <f t="shared" si="294"/>
        <v/>
      </c>
      <c r="GP66" s="109" t="str">
        <f t="shared" si="295"/>
        <v/>
      </c>
      <c r="GQ66" s="108"/>
      <c r="GR66" s="110" t="str">
        <f t="shared" si="296"/>
        <v/>
      </c>
      <c r="GS66" s="109" t="str">
        <f t="shared" si="297"/>
        <v/>
      </c>
      <c r="GT66" s="108"/>
      <c r="GU66" s="110" t="str">
        <f t="shared" si="298"/>
        <v/>
      </c>
      <c r="GV66" s="109" t="str">
        <f t="shared" si="299"/>
        <v>→</v>
      </c>
      <c r="GW66" s="108">
        <v>700</v>
      </c>
      <c r="GX66" s="110" t="str">
        <f t="shared" si="300"/>
        <v/>
      </c>
      <c r="GY66" s="109" t="str">
        <f t="shared" si="301"/>
        <v/>
      </c>
      <c r="GZ66" s="108"/>
      <c r="HA66" s="110" t="str">
        <f t="shared" si="302"/>
        <v/>
      </c>
      <c r="HB66" s="109" t="str">
        <f t="shared" si="303"/>
        <v/>
      </c>
      <c r="HC66" s="108"/>
      <c r="HD66" s="110" t="str">
        <f t="shared" si="304"/>
        <v/>
      </c>
      <c r="HE66" s="109" t="str">
        <f t="shared" si="305"/>
        <v/>
      </c>
      <c r="HF66" s="108"/>
      <c r="HG66" s="110" t="str">
        <f t="shared" si="306"/>
        <v/>
      </c>
      <c r="HH66" s="109" t="str">
        <f t="shared" si="307"/>
        <v/>
      </c>
      <c r="HI66" s="108"/>
      <c r="HJ66" s="110" t="str">
        <f t="shared" si="308"/>
        <v/>
      </c>
      <c r="HK66" s="109" t="str">
        <f t="shared" si="309"/>
        <v/>
      </c>
      <c r="HL66" s="108"/>
      <c r="HM66" s="110" t="str">
        <f t="shared" si="310"/>
        <v>⇒</v>
      </c>
      <c r="HN66" s="109" t="str">
        <f t="shared" si="311"/>
        <v/>
      </c>
      <c r="HO66" s="108"/>
      <c r="HP66" s="110" t="str">
        <f t="shared" si="312"/>
        <v/>
      </c>
      <c r="HQ66" s="109" t="str">
        <f t="shared" si="313"/>
        <v/>
      </c>
      <c r="HR66" s="108"/>
      <c r="HS66" s="110" t="str">
        <f t="shared" si="314"/>
        <v/>
      </c>
      <c r="HT66" s="109" t="str">
        <f t="shared" si="315"/>
        <v/>
      </c>
      <c r="HU66" s="108"/>
      <c r="HV66" s="109" t="str">
        <f t="shared" si="316"/>
        <v/>
      </c>
      <c r="HW66" s="109" t="str">
        <f t="shared" si="317"/>
        <v/>
      </c>
      <c r="HX66" s="438"/>
      <c r="HY66" s="110" t="str">
        <f t="shared" si="318"/>
        <v/>
      </c>
      <c r="HZ66" s="109" t="str">
        <f t="shared" si="319"/>
        <v/>
      </c>
      <c r="IA66" s="260"/>
      <c r="IB66" s="110" t="str">
        <f t="shared" si="320"/>
        <v/>
      </c>
      <c r="IC66" s="109" t="str">
        <f t="shared" si="321"/>
        <v/>
      </c>
      <c r="ID66" s="260"/>
      <c r="IE66" s="110" t="str">
        <f t="shared" si="322"/>
        <v/>
      </c>
      <c r="IF66" s="109" t="str">
        <f t="shared" si="323"/>
        <v/>
      </c>
      <c r="IG66" s="438"/>
      <c r="IH66" s="110" t="str">
        <f t="shared" si="324"/>
        <v/>
      </c>
      <c r="II66" s="109" t="str">
        <f t="shared" si="325"/>
        <v/>
      </c>
      <c r="IJ66" s="438"/>
      <c r="IK66" s="110" t="str">
        <f t="shared" si="326"/>
        <v/>
      </c>
      <c r="IL66" s="109" t="str">
        <f t="shared" si="327"/>
        <v/>
      </c>
      <c r="IM66" s="439"/>
      <c r="IN66" s="110" t="str">
        <f t="shared" si="328"/>
        <v/>
      </c>
      <c r="IO66" s="109" t="str">
        <f t="shared" si="329"/>
        <v/>
      </c>
      <c r="IP66" s="108"/>
      <c r="IQ66" s="110" t="str">
        <f t="shared" si="330"/>
        <v/>
      </c>
      <c r="IR66" s="109" t="str">
        <f t="shared" si="331"/>
        <v/>
      </c>
      <c r="IS66" s="108"/>
      <c r="IT66" s="110" t="str">
        <f t="shared" si="332"/>
        <v/>
      </c>
      <c r="IU66" s="109" t="str">
        <f t="shared" si="333"/>
        <v/>
      </c>
      <c r="IV66" s="108"/>
      <c r="IW66" s="110" t="str">
        <f t="shared" si="334"/>
        <v/>
      </c>
      <c r="IX66" s="109" t="str">
        <f t="shared" si="335"/>
        <v/>
      </c>
      <c r="IY66" s="108"/>
      <c r="IZ66" s="110" t="str">
        <f t="shared" si="336"/>
        <v/>
      </c>
      <c r="JA66" s="109" t="str">
        <f t="shared" si="337"/>
        <v/>
      </c>
      <c r="JB66" s="438"/>
      <c r="JC66" s="110" t="str">
        <f t="shared" si="338"/>
        <v/>
      </c>
      <c r="JD66" s="109" t="str">
        <f t="shared" si="339"/>
        <v/>
      </c>
      <c r="JE66" s="108"/>
      <c r="JF66" s="110" t="str">
        <f t="shared" si="340"/>
        <v/>
      </c>
      <c r="JG66" s="109" t="str">
        <f t="shared" si="341"/>
        <v/>
      </c>
      <c r="JH66" s="108"/>
      <c r="JI66" s="110" t="str">
        <f t="shared" si="342"/>
        <v/>
      </c>
      <c r="JJ66" s="109" t="str">
        <f t="shared" si="343"/>
        <v/>
      </c>
      <c r="JK66" s="108"/>
      <c r="JL66" s="110" t="str">
        <f t="shared" si="344"/>
        <v/>
      </c>
      <c r="JM66" s="109" t="str">
        <f t="shared" si="345"/>
        <v/>
      </c>
      <c r="JN66" s="108"/>
      <c r="JO66" s="110" t="str">
        <f t="shared" si="346"/>
        <v/>
      </c>
      <c r="JP66" s="109" t="str">
        <f t="shared" si="347"/>
        <v/>
      </c>
      <c r="JQ66" s="108"/>
      <c r="JR66" s="110" t="str">
        <f t="shared" si="348"/>
        <v/>
      </c>
      <c r="JS66" s="109" t="str">
        <f t="shared" si="349"/>
        <v/>
      </c>
      <c r="JT66" s="108"/>
      <c r="JU66" s="110" t="str">
        <f t="shared" si="350"/>
        <v/>
      </c>
      <c r="JV66" s="109" t="str">
        <f t="shared" si="351"/>
        <v/>
      </c>
      <c r="JW66" s="108"/>
      <c r="JX66" s="110" t="str">
        <f t="shared" si="352"/>
        <v/>
      </c>
      <c r="JY66" s="109" t="str">
        <f t="shared" si="353"/>
        <v/>
      </c>
      <c r="JZ66" s="108"/>
      <c r="KA66" s="110" t="str">
        <f t="shared" si="354"/>
        <v/>
      </c>
      <c r="KB66" s="109" t="str">
        <f t="shared" si="355"/>
        <v/>
      </c>
      <c r="KC66" s="108"/>
      <c r="KD66" s="110" t="str">
        <f t="shared" si="356"/>
        <v/>
      </c>
      <c r="KE66" s="109" t="str">
        <f t="shared" si="357"/>
        <v/>
      </c>
      <c r="KF66" s="108"/>
      <c r="KG66" s="110" t="str">
        <f t="shared" si="358"/>
        <v/>
      </c>
      <c r="KH66" s="109" t="str">
        <f t="shared" si="359"/>
        <v/>
      </c>
      <c r="KI66" s="108"/>
      <c r="KJ66" s="110" t="str">
        <f t="shared" si="360"/>
        <v/>
      </c>
      <c r="KK66" s="109" t="str">
        <f t="shared" si="361"/>
        <v/>
      </c>
      <c r="KL66" s="108"/>
      <c r="KM66" s="110" t="str">
        <f t="shared" si="362"/>
        <v/>
      </c>
      <c r="KN66" s="109" t="str">
        <f t="shared" si="363"/>
        <v/>
      </c>
      <c r="KO66" s="108"/>
      <c r="KP66" s="110" t="str">
        <f t="shared" si="364"/>
        <v/>
      </c>
      <c r="KQ66" s="109" t="str">
        <f t="shared" si="365"/>
        <v/>
      </c>
      <c r="KR66" s="108"/>
      <c r="KS66" s="110" t="str">
        <f t="shared" si="366"/>
        <v/>
      </c>
      <c r="KT66" s="109" t="str">
        <f t="shared" si="367"/>
        <v/>
      </c>
      <c r="KU66" s="108"/>
      <c r="KV66" s="110" t="str">
        <f t="shared" si="368"/>
        <v/>
      </c>
      <c r="KW66" s="109" t="str">
        <f t="shared" si="369"/>
        <v/>
      </c>
      <c r="KX66" s="108"/>
      <c r="KY66" s="110" t="str">
        <f t="shared" si="370"/>
        <v/>
      </c>
      <c r="KZ66" s="109" t="str">
        <f t="shared" si="371"/>
        <v/>
      </c>
      <c r="LA66" s="108"/>
      <c r="LB66" s="110" t="str">
        <f t="shared" si="372"/>
        <v/>
      </c>
      <c r="LC66" s="109" t="str">
        <f t="shared" si="373"/>
        <v/>
      </c>
      <c r="LD66" s="108"/>
      <c r="LE66" s="110" t="str">
        <f t="shared" si="374"/>
        <v/>
      </c>
      <c r="LF66" s="109" t="str">
        <f t="shared" si="375"/>
        <v/>
      </c>
      <c r="LG66" s="108"/>
      <c r="LH66" s="110" t="str">
        <f t="shared" si="376"/>
        <v/>
      </c>
      <c r="LI66" s="109" t="str">
        <f t="shared" si="377"/>
        <v/>
      </c>
      <c r="LJ66" s="108"/>
      <c r="LK66" s="109" t="str">
        <f t="shared" si="378"/>
        <v/>
      </c>
    </row>
    <row r="67" spans="1:323" ht="21.65" customHeight="1" x14ac:dyDescent="0.2">
      <c r="A67" s="120"/>
      <c r="B67" s="150">
        <f>IFERROR(VLOOKUP($D67,[1]受注ﾌｧｲﾙ!$A$3:$BZ$1314,5,FALSE),"-")</f>
        <v>46127.448935185188</v>
      </c>
      <c r="C67" s="541">
        <f>IFERROR(VLOOKUP($D67,[1]受注ﾌｧｲﾙ!$A$3:$BZ$1314,6,FALSE),"-")</f>
        <v>0</v>
      </c>
      <c r="D67" s="3" t="s">
        <v>1021</v>
      </c>
      <c r="E67" s="39">
        <f>IFERROR(VLOOKUP($D67,[1]受注ﾌｧｲﾙ!$A$3:$BZ$1314,17,FALSE),"-")</f>
        <v>6710</v>
      </c>
      <c r="F67" s="5" t="str">
        <f>IFERROR(VLOOKUP($D67,[1]受注ﾌｧｲﾙ!$A$3:$BZ$1314,18,FALSE),"-")</f>
        <v>50080-AY0B- 870X200</v>
      </c>
      <c r="G67" s="5" t="str">
        <f>IFERROR(VLOOKUP($D67,[1]受注ﾌｧｲﾙ!$A$3:$BZ$1314,19,FALSE),"-")</f>
        <v>FA</v>
      </c>
      <c r="H67" s="5" t="str">
        <f>IFERROR(VLOOKUP($D67,[1]受注ﾌｧｲﾙ!$A$3:$BZ$1314,20,FALSE),"-")</f>
        <v>GA1</v>
      </c>
      <c r="I67" s="5" t="str">
        <f>IFERROR(VLOOKUP($D67,[1]受注ﾌｧｲﾙ!$A$3:$BZ$1314,21,FALSE),"-")</f>
        <v>C</v>
      </c>
      <c r="J67" s="15">
        <f>IFERROR(VLOOKUP($D67,[1]受注ﾌｧｲﾙ!$A$3:$BZ$1314,22,FALSE),"-")</f>
        <v>400</v>
      </c>
      <c r="K67" s="5" t="str">
        <f>IFERROR(VLOOKUP($D67,[1]受注ﾌｧｲﾙ!$A$3:$BZ$1314,8,FALSE),"-")</f>
        <v>0R040-8Y0B- 870X200
0R040-8Y0B- 870X200</v>
      </c>
      <c r="L67" s="5" t="str">
        <f>IFERROR(VLOOKUP($D67,[1]受注ﾌｧｲﾙ!$A$3:$BZ$1314,9,FALSE),"-")</f>
        <v>FA
FA</v>
      </c>
      <c r="M67" s="5" t="str">
        <f>IFERROR(VLOOKUP($D67,[1]受注ﾌｧｲﾙ!$A$3:$BZ$1314,10,FALSE),"-")</f>
        <v>GA1
GA1</v>
      </c>
      <c r="N67" s="5" t="str">
        <f>IFERROR(VLOOKUP($D67,[1]受注ﾌｧｲﾙ!$A$3:$BZ$1314,11,FALSE),"-")</f>
        <v>H
Q</v>
      </c>
      <c r="O67" s="15" t="str">
        <f>IFERROR(VLOOKUP($D67,[1]受注ﾌｧｲﾙ!$A$3:$BZ$1314,13,FALSE),"-")</f>
        <v>400
400</v>
      </c>
      <c r="P67" s="5">
        <f>IFERROR(VLOOKUP($D67,[1]受注ﾌｧｲﾙ!$A$3:$BZ$1314,15,FALSE),"-")</f>
        <v>0</v>
      </c>
      <c r="Q67" s="40">
        <f>IFERROR((VLOOKUP($D67,[1]受注ﾌｧｲﾙ!$A$3:$BZ$1314,16,FALSE)*J67),"-")</f>
        <v>400</v>
      </c>
      <c r="R67" s="557" t="str">
        <f>IFERROR(VLOOKUP(D67,#REF!,107,FALSE),"-")</f>
        <v>-</v>
      </c>
      <c r="S67" s="5" t="str">
        <f>IFERROR(VLOOKUP($D67,[1]受注ﾌｧｲﾙ!$A$3:$BZ$1314,26,FALSE),"-")</f>
        <v>SEC</v>
      </c>
      <c r="T67" s="86" t="str">
        <f>IFERROR(VLOOKUP($D67,[1]受注ﾌｧｲﾙ!$A$3:$BZ$1314,23,FALSE),"-")</f>
        <v>滋賀</v>
      </c>
      <c r="U67" s="4"/>
      <c r="V67" s="5">
        <f t="shared" si="190"/>
        <v>4</v>
      </c>
      <c r="W67" s="4">
        <f>IFERROR(VLOOKUP($D67,[1]受注ﾌｧｲﾙ!$A$3:$BZ$1314,25,FALSE),"-")</f>
        <v>46136</v>
      </c>
      <c r="X67" s="4">
        <f>IFERROR(VLOOKUP($D67,[1]受注ﾌｧｲﾙ!$A$3:$BZ$1314,32,FALSE),"-")</f>
        <v>46142</v>
      </c>
      <c r="Y67" s="4">
        <f>IFERROR(VLOOKUP($D67,[1]受注ﾌｧｲﾙ!$A$3:$BZ$1314,33,FALSE),"-")</f>
        <v>46142</v>
      </c>
      <c r="Z67" s="4">
        <f t="shared" si="1"/>
        <v>46139</v>
      </c>
      <c r="AA67" s="57" t="str">
        <f>IFERROR(VLOOKUP(D67,#REF!,2,FALSE),"-")</f>
        <v>-</v>
      </c>
      <c r="AB67" s="58">
        <f t="shared" si="191"/>
        <v>400</v>
      </c>
      <c r="AC67" s="821">
        <f t="shared" si="192"/>
        <v>400</v>
      </c>
      <c r="AD67" s="410" t="str">
        <f>IFERROR(VLOOKUP($D67,[1]受注ﾌｧｲﾙ!$A$3:$BZ$1314,27,FALSE),"-")&amp;"　"&amp;IFERROR(VLOOKUP($D67,[1]受注ﾌｧｲﾙ!$A$3:$BZ$1314,28,FALSE),"-")&amp;"　"&amp;IFERROR(VLOOKUP($D67,[1]受注ﾌｧｲﾙ!$A$3:$BZ$1314,29,FALSE),"-")</f>
        <v>　　</v>
      </c>
      <c r="AE67" s="3"/>
      <c r="AF67" s="31" t="str">
        <f>IFERROR(VLOOKUP($D67,[2]加工日報SEC!$A$5:$DZ$1089,94,FALSE),"-")</f>
        <v>-</v>
      </c>
      <c r="AG67" s="38" t="str">
        <f>IFERROR(VLOOKUP($D67,[1]受注ﾌｧｲﾙ!$A$3:$BZ$1314,2,FALSE),"-")</f>
        <v>通常入力</v>
      </c>
      <c r="AH67" s="38" t="str">
        <f>IFERROR(VLOOKUP($D67,[1]受注ﾌｧｲﾙ!$A$3:$BZ$1314,3,FALSE),"-")</f>
        <v>後加工</v>
      </c>
      <c r="AI67" s="43" t="str">
        <f>IFERROR(VLOOKUP($D67,[1]受注ﾌｧｲﾙ!$A$3:$BZ$1314,31,FALSE),"-")</f>
        <v>屋根</v>
      </c>
      <c r="AJ67" s="43" t="str">
        <f>IFERROR(VLOOKUP($D67,[1]受注ﾌｧｲﾙ!$A$3:$BZ$1314,12,FALSE),"-")</f>
        <v xml:space="preserve"> </v>
      </c>
      <c r="AK67" s="228" t="str">
        <f>IFERROR(VLOOKUP($D67,[1]受注ﾌｧｲﾙ!$A$3:$BZ$1314,24,FALSE),"-")</f>
        <v>SEC</v>
      </c>
      <c r="AL67" s="3"/>
      <c r="AM67" s="3"/>
      <c r="AN67" s="3"/>
      <c r="AO67" s="3"/>
      <c r="AP67" s="3"/>
      <c r="AQ67" s="43" t="s">
        <v>522</v>
      </c>
      <c r="AR67" s="521"/>
      <c r="AS67" s="109" t="str">
        <f t="shared" si="193"/>
        <v/>
      </c>
      <c r="AT67" s="438"/>
      <c r="AU67" s="110" t="str">
        <f t="shared" si="194"/>
        <v/>
      </c>
      <c r="AV67" s="109" t="str">
        <f t="shared" si="195"/>
        <v/>
      </c>
      <c r="AW67" s="260"/>
      <c r="AX67" s="110" t="str">
        <f t="shared" si="196"/>
        <v/>
      </c>
      <c r="AY67" s="109" t="str">
        <f t="shared" si="197"/>
        <v/>
      </c>
      <c r="AZ67" s="260"/>
      <c r="BA67" s="110" t="str">
        <f t="shared" si="198"/>
        <v/>
      </c>
      <c r="BB67" s="109" t="str">
        <f t="shared" si="199"/>
        <v/>
      </c>
      <c r="BC67" s="438"/>
      <c r="BD67" s="110" t="str">
        <f t="shared" si="200"/>
        <v/>
      </c>
      <c r="BE67" s="109" t="str">
        <f t="shared" si="201"/>
        <v/>
      </c>
      <c r="BF67" s="438"/>
      <c r="BG67" s="110" t="str">
        <f t="shared" si="202"/>
        <v/>
      </c>
      <c r="BH67" s="109" t="str">
        <f t="shared" si="203"/>
        <v/>
      </c>
      <c r="BI67" s="439"/>
      <c r="BJ67" s="110" t="str">
        <f t="shared" si="204"/>
        <v/>
      </c>
      <c r="BK67" s="109" t="str">
        <f t="shared" si="205"/>
        <v/>
      </c>
      <c r="BL67" s="108"/>
      <c r="BM67" s="110" t="str">
        <f t="shared" si="206"/>
        <v/>
      </c>
      <c r="BN67" s="109" t="str">
        <f t="shared" si="207"/>
        <v/>
      </c>
      <c r="BO67" s="108"/>
      <c r="BP67" s="110" t="str">
        <f t="shared" si="208"/>
        <v/>
      </c>
      <c r="BQ67" s="109" t="str">
        <f t="shared" si="209"/>
        <v/>
      </c>
      <c r="BR67" s="108"/>
      <c r="BS67" s="110" t="str">
        <f t="shared" si="210"/>
        <v/>
      </c>
      <c r="BT67" s="109" t="str">
        <f t="shared" si="211"/>
        <v/>
      </c>
      <c r="BU67" s="108"/>
      <c r="BV67" s="110" t="str">
        <f t="shared" si="212"/>
        <v/>
      </c>
      <c r="BW67" s="109" t="str">
        <f t="shared" si="213"/>
        <v/>
      </c>
      <c r="BX67" s="438"/>
      <c r="BY67" s="110" t="str">
        <f t="shared" si="214"/>
        <v/>
      </c>
      <c r="BZ67" s="109" t="str">
        <f t="shared" si="215"/>
        <v/>
      </c>
      <c r="CA67" s="108"/>
      <c r="CB67" s="110" t="str">
        <f t="shared" si="216"/>
        <v/>
      </c>
      <c r="CC67" s="109" t="str">
        <f t="shared" si="217"/>
        <v/>
      </c>
      <c r="CD67" s="108"/>
      <c r="CE67" s="110" t="str">
        <f t="shared" si="218"/>
        <v/>
      </c>
      <c r="CF67" s="109" t="str">
        <f t="shared" si="219"/>
        <v/>
      </c>
      <c r="CG67" s="108"/>
      <c r="CH67" s="110" t="str">
        <f t="shared" si="220"/>
        <v/>
      </c>
      <c r="CI67" s="109" t="str">
        <f t="shared" si="221"/>
        <v/>
      </c>
      <c r="CJ67" s="108"/>
      <c r="CK67" s="110" t="str">
        <f t="shared" si="222"/>
        <v/>
      </c>
      <c r="CL67" s="109" t="str">
        <f t="shared" si="223"/>
        <v/>
      </c>
      <c r="CM67" s="108"/>
      <c r="CN67" s="110" t="str">
        <f t="shared" si="224"/>
        <v/>
      </c>
      <c r="CO67" s="109" t="str">
        <f t="shared" si="225"/>
        <v/>
      </c>
      <c r="CP67" s="108"/>
      <c r="CQ67" s="110" t="str">
        <f t="shared" si="226"/>
        <v/>
      </c>
      <c r="CR67" s="109" t="str">
        <f t="shared" si="227"/>
        <v/>
      </c>
      <c r="CS67" s="108"/>
      <c r="CT67" s="110" t="str">
        <f t="shared" si="228"/>
        <v/>
      </c>
      <c r="CU67" s="109" t="str">
        <f t="shared" si="229"/>
        <v/>
      </c>
      <c r="CV67" s="108"/>
      <c r="CW67" s="110" t="str">
        <f t="shared" si="230"/>
        <v/>
      </c>
      <c r="CX67" s="109" t="str">
        <f t="shared" si="231"/>
        <v/>
      </c>
      <c r="CY67" s="108"/>
      <c r="CZ67" s="110" t="str">
        <f t="shared" si="232"/>
        <v/>
      </c>
      <c r="DA67" s="109" t="str">
        <f t="shared" si="233"/>
        <v/>
      </c>
      <c r="DB67" s="108"/>
      <c r="DC67" s="110" t="str">
        <f t="shared" si="234"/>
        <v/>
      </c>
      <c r="DD67" s="109" t="str">
        <f t="shared" si="235"/>
        <v/>
      </c>
      <c r="DE67" s="108"/>
      <c r="DF67" s="110" t="str">
        <f t="shared" si="236"/>
        <v/>
      </c>
      <c r="DG67" s="109" t="str">
        <f t="shared" si="237"/>
        <v/>
      </c>
      <c r="DH67" s="108"/>
      <c r="DI67" s="110" t="str">
        <f t="shared" si="238"/>
        <v/>
      </c>
      <c r="DJ67" s="109" t="str">
        <f t="shared" si="239"/>
        <v/>
      </c>
      <c r="DK67" s="108"/>
      <c r="DL67" s="110" t="str">
        <f t="shared" si="240"/>
        <v/>
      </c>
      <c r="DM67" s="109" t="str">
        <f t="shared" si="241"/>
        <v/>
      </c>
      <c r="DN67" s="108"/>
      <c r="DO67" s="110" t="str">
        <f t="shared" si="242"/>
        <v/>
      </c>
      <c r="DP67" s="109" t="str">
        <f t="shared" si="243"/>
        <v/>
      </c>
      <c r="DQ67" s="108"/>
      <c r="DR67" s="110" t="str">
        <f t="shared" si="244"/>
        <v/>
      </c>
      <c r="DS67" s="109" t="str">
        <f t="shared" si="245"/>
        <v/>
      </c>
      <c r="DT67" s="108"/>
      <c r="DU67" s="110" t="str">
        <f t="shared" si="246"/>
        <v/>
      </c>
      <c r="DV67" s="109" t="str">
        <f t="shared" si="247"/>
        <v/>
      </c>
      <c r="DW67" s="108"/>
      <c r="DX67" s="110" t="str">
        <f t="shared" si="248"/>
        <v/>
      </c>
      <c r="DY67" s="109" t="str">
        <f t="shared" si="249"/>
        <v/>
      </c>
      <c r="DZ67" s="108"/>
      <c r="EA67" s="110" t="str">
        <f t="shared" si="250"/>
        <v/>
      </c>
      <c r="EB67" s="109" t="str">
        <f t="shared" si="251"/>
        <v/>
      </c>
      <c r="EC67" s="108"/>
      <c r="ED67" s="110" t="str">
        <f t="shared" si="252"/>
        <v/>
      </c>
      <c r="EE67" s="109" t="str">
        <f t="shared" si="253"/>
        <v/>
      </c>
      <c r="EF67" s="108"/>
      <c r="EG67" s="109" t="str">
        <f t="shared" si="254"/>
        <v/>
      </c>
      <c r="EH67" s="109" t="str">
        <f t="shared" si="255"/>
        <v/>
      </c>
      <c r="EI67" s="438"/>
      <c r="EJ67" s="110" t="str">
        <f t="shared" si="256"/>
        <v/>
      </c>
      <c r="EK67" s="109" t="str">
        <f t="shared" si="257"/>
        <v/>
      </c>
      <c r="EL67" s="260"/>
      <c r="EM67" s="110" t="str">
        <f t="shared" si="258"/>
        <v/>
      </c>
      <c r="EN67" s="109" t="str">
        <f t="shared" si="259"/>
        <v/>
      </c>
      <c r="EO67" s="260"/>
      <c r="EP67" s="110" t="str">
        <f t="shared" si="260"/>
        <v/>
      </c>
      <c r="EQ67" s="109" t="str">
        <f t="shared" si="261"/>
        <v/>
      </c>
      <c r="ER67" s="438"/>
      <c r="ES67" s="110" t="str">
        <f t="shared" si="262"/>
        <v/>
      </c>
      <c r="ET67" s="109" t="str">
        <f t="shared" si="263"/>
        <v/>
      </c>
      <c r="EU67" s="438"/>
      <c r="EV67" s="110" t="str">
        <f t="shared" si="264"/>
        <v/>
      </c>
      <c r="EW67" s="109" t="str">
        <f t="shared" si="265"/>
        <v/>
      </c>
      <c r="EX67" s="439"/>
      <c r="EY67" s="110" t="str">
        <f t="shared" si="266"/>
        <v/>
      </c>
      <c r="EZ67" s="109" t="str">
        <f t="shared" si="267"/>
        <v/>
      </c>
      <c r="FA67" s="108"/>
      <c r="FB67" s="110" t="str">
        <f t="shared" si="268"/>
        <v/>
      </c>
      <c r="FC67" s="109" t="str">
        <f t="shared" si="269"/>
        <v/>
      </c>
      <c r="FD67" s="108"/>
      <c r="FE67" s="110" t="str">
        <f t="shared" si="270"/>
        <v/>
      </c>
      <c r="FF67" s="109" t="str">
        <f t="shared" si="271"/>
        <v/>
      </c>
      <c r="FG67" s="108"/>
      <c r="FH67" s="110" t="str">
        <f t="shared" si="272"/>
        <v/>
      </c>
      <c r="FI67" s="109" t="str">
        <f t="shared" si="273"/>
        <v/>
      </c>
      <c r="FJ67" s="108"/>
      <c r="FK67" s="110" t="str">
        <f t="shared" si="274"/>
        <v/>
      </c>
      <c r="FL67" s="109" t="str">
        <f t="shared" si="275"/>
        <v/>
      </c>
      <c r="FM67" s="438"/>
      <c r="FN67" s="110" t="str">
        <f t="shared" si="276"/>
        <v/>
      </c>
      <c r="FO67" s="109" t="str">
        <f t="shared" si="277"/>
        <v/>
      </c>
      <c r="FP67" s="108"/>
      <c r="FQ67" s="110" t="str">
        <f t="shared" si="278"/>
        <v/>
      </c>
      <c r="FR67" s="109" t="str">
        <f t="shared" si="279"/>
        <v/>
      </c>
      <c r="FS67" s="108"/>
      <c r="FT67" s="110" t="str">
        <f t="shared" si="280"/>
        <v/>
      </c>
      <c r="FU67" s="109" t="str">
        <f t="shared" si="281"/>
        <v/>
      </c>
      <c r="FV67" s="108"/>
      <c r="FW67" s="110" t="str">
        <f t="shared" si="282"/>
        <v/>
      </c>
      <c r="FX67" s="109" t="str">
        <f t="shared" si="283"/>
        <v/>
      </c>
      <c r="FY67" s="108"/>
      <c r="FZ67" s="110" t="str">
        <f t="shared" si="284"/>
        <v/>
      </c>
      <c r="GA67" s="109" t="str">
        <f t="shared" si="285"/>
        <v/>
      </c>
      <c r="GB67" s="108"/>
      <c r="GC67" s="110" t="str">
        <f t="shared" si="286"/>
        <v/>
      </c>
      <c r="GD67" s="109" t="str">
        <f t="shared" si="287"/>
        <v/>
      </c>
      <c r="GE67" s="108"/>
      <c r="GF67" s="110" t="str">
        <f t="shared" si="288"/>
        <v/>
      </c>
      <c r="GG67" s="109" t="str">
        <f t="shared" si="289"/>
        <v/>
      </c>
      <c r="GH67" s="108"/>
      <c r="GI67" s="110" t="str">
        <f t="shared" si="290"/>
        <v/>
      </c>
      <c r="GJ67" s="109" t="str">
        <f t="shared" si="291"/>
        <v/>
      </c>
      <c r="GK67" s="108"/>
      <c r="GL67" s="110" t="str">
        <f t="shared" si="292"/>
        <v/>
      </c>
      <c r="GM67" s="109" t="str">
        <f t="shared" si="293"/>
        <v/>
      </c>
      <c r="GN67" s="108"/>
      <c r="GO67" s="110" t="str">
        <f t="shared" si="294"/>
        <v/>
      </c>
      <c r="GP67" s="109" t="str">
        <f t="shared" si="295"/>
        <v/>
      </c>
      <c r="GQ67" s="108"/>
      <c r="GR67" s="110" t="str">
        <f t="shared" si="296"/>
        <v/>
      </c>
      <c r="GS67" s="109" t="str">
        <f t="shared" si="297"/>
        <v/>
      </c>
      <c r="GT67" s="108"/>
      <c r="GU67" s="110" t="str">
        <f t="shared" si="298"/>
        <v/>
      </c>
      <c r="GV67" s="109" t="str">
        <f t="shared" si="299"/>
        <v/>
      </c>
      <c r="GW67" s="108"/>
      <c r="GX67" s="110" t="str">
        <f t="shared" si="300"/>
        <v/>
      </c>
      <c r="GY67" s="109" t="str">
        <f t="shared" si="301"/>
        <v>→</v>
      </c>
      <c r="GZ67" s="108"/>
      <c r="HA67" s="110" t="str">
        <f t="shared" si="302"/>
        <v/>
      </c>
      <c r="HB67" s="109" t="str">
        <f t="shared" si="303"/>
        <v/>
      </c>
      <c r="HC67" s="108"/>
      <c r="HD67" s="110" t="str">
        <f t="shared" si="304"/>
        <v/>
      </c>
      <c r="HE67" s="109" t="str">
        <f t="shared" si="305"/>
        <v/>
      </c>
      <c r="HF67" s="108"/>
      <c r="HG67" s="110" t="str">
        <f t="shared" si="306"/>
        <v/>
      </c>
      <c r="HH67" s="109" t="str">
        <f t="shared" si="307"/>
        <v/>
      </c>
      <c r="HI67" s="108">
        <v>400</v>
      </c>
      <c r="HJ67" s="110" t="str">
        <f t="shared" si="308"/>
        <v/>
      </c>
      <c r="HK67" s="109" t="str">
        <f t="shared" si="309"/>
        <v/>
      </c>
      <c r="HL67" s="108"/>
      <c r="HM67" s="110" t="str">
        <f t="shared" si="310"/>
        <v/>
      </c>
      <c r="HN67" s="109" t="str">
        <f t="shared" si="311"/>
        <v/>
      </c>
      <c r="HO67" s="108"/>
      <c r="HP67" s="110" t="str">
        <f t="shared" si="312"/>
        <v/>
      </c>
      <c r="HQ67" s="109" t="str">
        <f t="shared" si="313"/>
        <v/>
      </c>
      <c r="HR67" s="108"/>
      <c r="HS67" s="110" t="str">
        <f t="shared" si="314"/>
        <v>⇒</v>
      </c>
      <c r="HT67" s="109" t="str">
        <f t="shared" si="315"/>
        <v/>
      </c>
      <c r="HU67" s="108"/>
      <c r="HV67" s="109" t="str">
        <f t="shared" si="316"/>
        <v/>
      </c>
      <c r="HW67" s="109" t="str">
        <f t="shared" si="317"/>
        <v/>
      </c>
      <c r="HX67" s="438"/>
      <c r="HY67" s="110" t="str">
        <f t="shared" si="318"/>
        <v/>
      </c>
      <c r="HZ67" s="109" t="str">
        <f t="shared" si="319"/>
        <v/>
      </c>
      <c r="IA67" s="260"/>
      <c r="IB67" s="110" t="str">
        <f t="shared" si="320"/>
        <v/>
      </c>
      <c r="IC67" s="109" t="str">
        <f t="shared" si="321"/>
        <v/>
      </c>
      <c r="ID67" s="260"/>
      <c r="IE67" s="110" t="str">
        <f t="shared" si="322"/>
        <v/>
      </c>
      <c r="IF67" s="109" t="str">
        <f t="shared" si="323"/>
        <v/>
      </c>
      <c r="IG67" s="438"/>
      <c r="IH67" s="110" t="str">
        <f t="shared" si="324"/>
        <v/>
      </c>
      <c r="II67" s="109" t="str">
        <f t="shared" si="325"/>
        <v/>
      </c>
      <c r="IJ67" s="438"/>
      <c r="IK67" s="110" t="str">
        <f t="shared" si="326"/>
        <v/>
      </c>
      <c r="IL67" s="109" t="str">
        <f t="shared" si="327"/>
        <v/>
      </c>
      <c r="IM67" s="439"/>
      <c r="IN67" s="110" t="str">
        <f t="shared" si="328"/>
        <v/>
      </c>
      <c r="IO67" s="109" t="str">
        <f t="shared" si="329"/>
        <v/>
      </c>
      <c r="IP67" s="108"/>
      <c r="IQ67" s="110" t="str">
        <f t="shared" si="330"/>
        <v/>
      </c>
      <c r="IR67" s="109" t="str">
        <f t="shared" si="331"/>
        <v/>
      </c>
      <c r="IS67" s="108"/>
      <c r="IT67" s="110" t="str">
        <f t="shared" si="332"/>
        <v/>
      </c>
      <c r="IU67" s="109" t="str">
        <f t="shared" si="333"/>
        <v/>
      </c>
      <c r="IV67" s="108"/>
      <c r="IW67" s="110" t="str">
        <f t="shared" si="334"/>
        <v/>
      </c>
      <c r="IX67" s="109" t="str">
        <f t="shared" si="335"/>
        <v/>
      </c>
      <c r="IY67" s="108"/>
      <c r="IZ67" s="110" t="str">
        <f t="shared" si="336"/>
        <v/>
      </c>
      <c r="JA67" s="109" t="str">
        <f t="shared" si="337"/>
        <v/>
      </c>
      <c r="JB67" s="438"/>
      <c r="JC67" s="110" t="str">
        <f t="shared" si="338"/>
        <v/>
      </c>
      <c r="JD67" s="109" t="str">
        <f t="shared" si="339"/>
        <v/>
      </c>
      <c r="JE67" s="108"/>
      <c r="JF67" s="110" t="str">
        <f t="shared" si="340"/>
        <v/>
      </c>
      <c r="JG67" s="109" t="str">
        <f t="shared" si="341"/>
        <v/>
      </c>
      <c r="JH67" s="108"/>
      <c r="JI67" s="110" t="str">
        <f t="shared" si="342"/>
        <v/>
      </c>
      <c r="JJ67" s="109" t="str">
        <f t="shared" si="343"/>
        <v/>
      </c>
      <c r="JK67" s="108"/>
      <c r="JL67" s="110" t="str">
        <f t="shared" si="344"/>
        <v/>
      </c>
      <c r="JM67" s="109" t="str">
        <f t="shared" si="345"/>
        <v/>
      </c>
      <c r="JN67" s="108"/>
      <c r="JO67" s="110" t="str">
        <f t="shared" si="346"/>
        <v/>
      </c>
      <c r="JP67" s="109" t="str">
        <f t="shared" si="347"/>
        <v/>
      </c>
      <c r="JQ67" s="108"/>
      <c r="JR67" s="110" t="str">
        <f t="shared" si="348"/>
        <v/>
      </c>
      <c r="JS67" s="109" t="str">
        <f t="shared" si="349"/>
        <v/>
      </c>
      <c r="JT67" s="108"/>
      <c r="JU67" s="110" t="str">
        <f t="shared" si="350"/>
        <v/>
      </c>
      <c r="JV67" s="109" t="str">
        <f t="shared" si="351"/>
        <v/>
      </c>
      <c r="JW67" s="108"/>
      <c r="JX67" s="110" t="str">
        <f t="shared" si="352"/>
        <v/>
      </c>
      <c r="JY67" s="109" t="str">
        <f t="shared" si="353"/>
        <v/>
      </c>
      <c r="JZ67" s="108"/>
      <c r="KA67" s="110" t="str">
        <f t="shared" si="354"/>
        <v/>
      </c>
      <c r="KB67" s="109" t="str">
        <f t="shared" si="355"/>
        <v/>
      </c>
      <c r="KC67" s="108"/>
      <c r="KD67" s="110" t="str">
        <f t="shared" si="356"/>
        <v/>
      </c>
      <c r="KE67" s="109" t="str">
        <f t="shared" si="357"/>
        <v/>
      </c>
      <c r="KF67" s="108"/>
      <c r="KG67" s="110" t="str">
        <f t="shared" si="358"/>
        <v/>
      </c>
      <c r="KH67" s="109" t="str">
        <f t="shared" si="359"/>
        <v/>
      </c>
      <c r="KI67" s="108"/>
      <c r="KJ67" s="110" t="str">
        <f t="shared" si="360"/>
        <v/>
      </c>
      <c r="KK67" s="109" t="str">
        <f t="shared" si="361"/>
        <v/>
      </c>
      <c r="KL67" s="108"/>
      <c r="KM67" s="110" t="str">
        <f t="shared" si="362"/>
        <v/>
      </c>
      <c r="KN67" s="109" t="str">
        <f t="shared" si="363"/>
        <v/>
      </c>
      <c r="KO67" s="108"/>
      <c r="KP67" s="110" t="str">
        <f t="shared" si="364"/>
        <v/>
      </c>
      <c r="KQ67" s="109" t="str">
        <f t="shared" si="365"/>
        <v/>
      </c>
      <c r="KR67" s="108"/>
      <c r="KS67" s="110" t="str">
        <f t="shared" si="366"/>
        <v/>
      </c>
      <c r="KT67" s="109" t="str">
        <f t="shared" si="367"/>
        <v/>
      </c>
      <c r="KU67" s="108"/>
      <c r="KV67" s="110" t="str">
        <f t="shared" si="368"/>
        <v/>
      </c>
      <c r="KW67" s="109" t="str">
        <f t="shared" si="369"/>
        <v/>
      </c>
      <c r="KX67" s="108"/>
      <c r="KY67" s="110" t="str">
        <f t="shared" si="370"/>
        <v/>
      </c>
      <c r="KZ67" s="109" t="str">
        <f t="shared" si="371"/>
        <v/>
      </c>
      <c r="LA67" s="108"/>
      <c r="LB67" s="110" t="str">
        <f t="shared" si="372"/>
        <v/>
      </c>
      <c r="LC67" s="109" t="str">
        <f t="shared" si="373"/>
        <v/>
      </c>
      <c r="LD67" s="108"/>
      <c r="LE67" s="110" t="str">
        <f t="shared" si="374"/>
        <v/>
      </c>
      <c r="LF67" s="109" t="str">
        <f t="shared" si="375"/>
        <v/>
      </c>
      <c r="LG67" s="108"/>
      <c r="LH67" s="110" t="str">
        <f t="shared" si="376"/>
        <v/>
      </c>
      <c r="LI67" s="109" t="str">
        <f t="shared" si="377"/>
        <v/>
      </c>
      <c r="LJ67" s="108"/>
      <c r="LK67" s="109" t="str">
        <f t="shared" si="378"/>
        <v/>
      </c>
    </row>
    <row r="68" spans="1:323" ht="21.65" customHeight="1" x14ac:dyDescent="0.2">
      <c r="A68" s="120"/>
      <c r="B68" s="150">
        <f>IFERROR(VLOOKUP($D68,[1]受注ﾌｧｲﾙ!$A$3:$BZ$1314,5,FALSE),"-")</f>
        <v>46127.449965277781</v>
      </c>
      <c r="C68" s="541">
        <f>IFERROR(VLOOKUP($D68,[1]受注ﾌｧｲﾙ!$A$3:$BZ$1314,6,FALSE),"-")</f>
        <v>0</v>
      </c>
      <c r="D68" s="3" t="s">
        <v>1022</v>
      </c>
      <c r="E68" s="39">
        <f>IFERROR(VLOOKUP($D68,[1]受注ﾌｧｲﾙ!$A$3:$BZ$1314,17,FALSE),"-")</f>
        <v>6710</v>
      </c>
      <c r="F68" s="5" t="str">
        <f>IFERROR(VLOOKUP($D68,[1]受注ﾌｧｲﾙ!$A$3:$BZ$1314,18,FALSE),"-")</f>
        <v>50080-AY0B- 870X200</v>
      </c>
      <c r="G68" s="5" t="str">
        <f>IFERROR(VLOOKUP($D68,[1]受注ﾌｧｲﾙ!$A$3:$BZ$1314,19,FALSE),"-")</f>
        <v>FA</v>
      </c>
      <c r="H68" s="5" t="str">
        <f>IFERROR(VLOOKUP($D68,[1]受注ﾌｧｲﾙ!$A$3:$BZ$1314,20,FALSE),"-")</f>
        <v>BG1</v>
      </c>
      <c r="I68" s="5" t="str">
        <f>IFERROR(VLOOKUP($D68,[1]受注ﾌｧｲﾙ!$A$3:$BZ$1314,21,FALSE),"-")</f>
        <v>C</v>
      </c>
      <c r="J68" s="15">
        <f>IFERROR(VLOOKUP($D68,[1]受注ﾌｧｲﾙ!$A$3:$BZ$1314,22,FALSE),"-")</f>
        <v>1000</v>
      </c>
      <c r="K68" s="5" t="str">
        <f>IFERROR(VLOOKUP($D68,[1]受注ﾌｧｲﾙ!$A$3:$BZ$1314,8,FALSE),"-")</f>
        <v>0R040-8Y0B- 870X200</v>
      </c>
      <c r="L68" s="5" t="str">
        <f>IFERROR(VLOOKUP($D68,[1]受注ﾌｧｲﾙ!$A$3:$BZ$1314,9,FALSE),"-")</f>
        <v>FA</v>
      </c>
      <c r="M68" s="5" t="str">
        <f>IFERROR(VLOOKUP($D68,[1]受注ﾌｧｲﾙ!$A$3:$BZ$1314,10,FALSE),"-")</f>
        <v>BG1</v>
      </c>
      <c r="N68" s="5" t="str">
        <f>IFERROR(VLOOKUP($D68,[1]受注ﾌｧｲﾙ!$A$3:$BZ$1314,11,FALSE),"-")</f>
        <v>C</v>
      </c>
      <c r="O68" s="15">
        <f>IFERROR(VLOOKUP($D68,[1]受注ﾌｧｲﾙ!$A$3:$BZ$1314,13,FALSE),"-")</f>
        <v>2000</v>
      </c>
      <c r="P68" s="5">
        <f>IFERROR(VLOOKUP($D68,[1]受注ﾌｧｲﾙ!$A$3:$BZ$1314,15,FALSE),"-")</f>
        <v>0</v>
      </c>
      <c r="Q68" s="40">
        <f>IFERROR((VLOOKUP($D68,[1]受注ﾌｧｲﾙ!$A$3:$BZ$1314,16,FALSE)*J68),"-")</f>
        <v>1000</v>
      </c>
      <c r="R68" s="557" t="str">
        <f>IFERROR(VLOOKUP(D68,#REF!,107,FALSE),"-")</f>
        <v>-</v>
      </c>
      <c r="S68" s="5" t="str">
        <f>IFERROR(VLOOKUP($D68,[1]受注ﾌｧｲﾙ!$A$3:$BZ$1314,26,FALSE),"-")</f>
        <v>SEC</v>
      </c>
      <c r="T68" s="86" t="str">
        <f>IFERROR(VLOOKUP($D68,[1]受注ﾌｧｲﾙ!$A$3:$BZ$1314,23,FALSE),"-")</f>
        <v>滋賀</v>
      </c>
      <c r="U68" s="4"/>
      <c r="V68" s="5">
        <f t="shared" si="190"/>
        <v>4</v>
      </c>
      <c r="W68" s="4">
        <f>IFERROR(VLOOKUP($D68,[1]受注ﾌｧｲﾙ!$A$3:$BZ$1314,25,FALSE),"-")</f>
        <v>46136</v>
      </c>
      <c r="X68" s="4">
        <f>IFERROR(VLOOKUP($D68,[1]受注ﾌｧｲﾙ!$A$3:$BZ$1314,32,FALSE),"-")</f>
        <v>46142</v>
      </c>
      <c r="Y68" s="4">
        <f>IFERROR(VLOOKUP($D68,[1]受注ﾌｧｲﾙ!$A$3:$BZ$1314,33,FALSE),"-")</f>
        <v>46142</v>
      </c>
      <c r="Z68" s="4">
        <f t="shared" si="1"/>
        <v>46139</v>
      </c>
      <c r="AA68" s="57" t="str">
        <f>IFERROR(VLOOKUP(D68,#REF!,2,FALSE),"-")</f>
        <v>-</v>
      </c>
      <c r="AB68" s="58">
        <f t="shared" si="191"/>
        <v>1000</v>
      </c>
      <c r="AC68" s="821">
        <f t="shared" si="192"/>
        <v>1000</v>
      </c>
      <c r="AD68" s="410" t="str">
        <f>IFERROR(VLOOKUP($D68,[1]受注ﾌｧｲﾙ!$A$3:$BZ$1314,27,FALSE),"-")&amp;"　"&amp;IFERROR(VLOOKUP($D68,[1]受注ﾌｧｲﾙ!$A$3:$BZ$1314,28,FALSE),"-")&amp;"　"&amp;IFERROR(VLOOKUP($D68,[1]受注ﾌｧｲﾙ!$A$3:$BZ$1314,29,FALSE),"-")</f>
        <v>　　</v>
      </c>
      <c r="AE68" s="3"/>
      <c r="AF68" s="31" t="str">
        <f>IFERROR(VLOOKUP($D68,[2]加工日報SEC!$A$5:$DZ$1089,94,FALSE),"-")</f>
        <v>-</v>
      </c>
      <c r="AG68" s="38" t="str">
        <f>IFERROR(VLOOKUP($D68,[1]受注ﾌｧｲﾙ!$A$3:$BZ$1314,2,FALSE),"-")</f>
        <v>通常入力</v>
      </c>
      <c r="AH68" s="38" t="str">
        <f>IFERROR(VLOOKUP($D68,[1]受注ﾌｧｲﾙ!$A$3:$BZ$1314,3,FALSE),"-")</f>
        <v>後加工</v>
      </c>
      <c r="AI68" s="43" t="str">
        <f>IFERROR(VLOOKUP($D68,[1]受注ﾌｧｲﾙ!$A$3:$BZ$1314,31,FALSE),"-")</f>
        <v>屋根</v>
      </c>
      <c r="AJ68" s="43" t="str">
        <f>IFERROR(VLOOKUP($D68,[1]受注ﾌｧｲﾙ!$A$3:$BZ$1314,12,FALSE),"-")</f>
        <v xml:space="preserve"> </v>
      </c>
      <c r="AK68" s="228" t="str">
        <f>IFERROR(VLOOKUP($D68,[1]受注ﾌｧｲﾙ!$A$3:$BZ$1314,24,FALSE),"-")</f>
        <v>SEC</v>
      </c>
      <c r="AL68" s="3"/>
      <c r="AM68" s="3"/>
      <c r="AN68" s="3"/>
      <c r="AO68" s="3"/>
      <c r="AP68" s="3"/>
      <c r="AQ68" s="43" t="s">
        <v>522</v>
      </c>
      <c r="AR68" s="521"/>
      <c r="AS68" s="109" t="str">
        <f t="shared" si="193"/>
        <v/>
      </c>
      <c r="AT68" s="438"/>
      <c r="AU68" s="110" t="str">
        <f t="shared" si="194"/>
        <v/>
      </c>
      <c r="AV68" s="109" t="str">
        <f t="shared" si="195"/>
        <v/>
      </c>
      <c r="AW68" s="260"/>
      <c r="AX68" s="110" t="str">
        <f t="shared" si="196"/>
        <v/>
      </c>
      <c r="AY68" s="109" t="str">
        <f t="shared" si="197"/>
        <v/>
      </c>
      <c r="AZ68" s="260"/>
      <c r="BA68" s="110" t="str">
        <f t="shared" si="198"/>
        <v/>
      </c>
      <c r="BB68" s="109" t="str">
        <f t="shared" si="199"/>
        <v/>
      </c>
      <c r="BC68" s="438"/>
      <c r="BD68" s="110" t="str">
        <f t="shared" si="200"/>
        <v/>
      </c>
      <c r="BE68" s="109" t="str">
        <f t="shared" si="201"/>
        <v/>
      </c>
      <c r="BF68" s="438"/>
      <c r="BG68" s="110" t="str">
        <f t="shared" si="202"/>
        <v/>
      </c>
      <c r="BH68" s="109" t="str">
        <f t="shared" si="203"/>
        <v/>
      </c>
      <c r="BI68" s="439"/>
      <c r="BJ68" s="110" t="str">
        <f t="shared" si="204"/>
        <v/>
      </c>
      <c r="BK68" s="109" t="str">
        <f t="shared" si="205"/>
        <v/>
      </c>
      <c r="BL68" s="108"/>
      <c r="BM68" s="110" t="str">
        <f t="shared" si="206"/>
        <v/>
      </c>
      <c r="BN68" s="109" t="str">
        <f t="shared" si="207"/>
        <v/>
      </c>
      <c r="BO68" s="108"/>
      <c r="BP68" s="110" t="str">
        <f t="shared" si="208"/>
        <v/>
      </c>
      <c r="BQ68" s="109" t="str">
        <f t="shared" si="209"/>
        <v/>
      </c>
      <c r="BR68" s="108"/>
      <c r="BS68" s="110" t="str">
        <f t="shared" si="210"/>
        <v/>
      </c>
      <c r="BT68" s="109" t="str">
        <f t="shared" si="211"/>
        <v/>
      </c>
      <c r="BU68" s="108"/>
      <c r="BV68" s="110" t="str">
        <f t="shared" si="212"/>
        <v/>
      </c>
      <c r="BW68" s="109" t="str">
        <f t="shared" si="213"/>
        <v/>
      </c>
      <c r="BX68" s="438"/>
      <c r="BY68" s="110" t="str">
        <f t="shared" si="214"/>
        <v/>
      </c>
      <c r="BZ68" s="109" t="str">
        <f t="shared" si="215"/>
        <v/>
      </c>
      <c r="CA68" s="108"/>
      <c r="CB68" s="110" t="str">
        <f t="shared" si="216"/>
        <v/>
      </c>
      <c r="CC68" s="109" t="str">
        <f t="shared" si="217"/>
        <v/>
      </c>
      <c r="CD68" s="108"/>
      <c r="CE68" s="110" t="str">
        <f t="shared" si="218"/>
        <v/>
      </c>
      <c r="CF68" s="109" t="str">
        <f t="shared" si="219"/>
        <v/>
      </c>
      <c r="CG68" s="108"/>
      <c r="CH68" s="110" t="str">
        <f t="shared" si="220"/>
        <v/>
      </c>
      <c r="CI68" s="109" t="str">
        <f t="shared" si="221"/>
        <v/>
      </c>
      <c r="CJ68" s="108"/>
      <c r="CK68" s="110" t="str">
        <f t="shared" si="222"/>
        <v/>
      </c>
      <c r="CL68" s="109" t="str">
        <f t="shared" si="223"/>
        <v/>
      </c>
      <c r="CM68" s="108"/>
      <c r="CN68" s="110" t="str">
        <f t="shared" si="224"/>
        <v/>
      </c>
      <c r="CO68" s="109" t="str">
        <f t="shared" si="225"/>
        <v/>
      </c>
      <c r="CP68" s="108"/>
      <c r="CQ68" s="110" t="str">
        <f t="shared" si="226"/>
        <v/>
      </c>
      <c r="CR68" s="109" t="str">
        <f t="shared" si="227"/>
        <v/>
      </c>
      <c r="CS68" s="108"/>
      <c r="CT68" s="110" t="str">
        <f t="shared" si="228"/>
        <v/>
      </c>
      <c r="CU68" s="109" t="str">
        <f t="shared" si="229"/>
        <v/>
      </c>
      <c r="CV68" s="108"/>
      <c r="CW68" s="110" t="str">
        <f t="shared" si="230"/>
        <v/>
      </c>
      <c r="CX68" s="109" t="str">
        <f t="shared" si="231"/>
        <v/>
      </c>
      <c r="CY68" s="108"/>
      <c r="CZ68" s="110" t="str">
        <f t="shared" si="232"/>
        <v/>
      </c>
      <c r="DA68" s="109" t="str">
        <f t="shared" si="233"/>
        <v/>
      </c>
      <c r="DB68" s="108"/>
      <c r="DC68" s="110" t="str">
        <f t="shared" si="234"/>
        <v/>
      </c>
      <c r="DD68" s="109" t="str">
        <f t="shared" si="235"/>
        <v/>
      </c>
      <c r="DE68" s="108"/>
      <c r="DF68" s="110" t="str">
        <f t="shared" si="236"/>
        <v/>
      </c>
      <c r="DG68" s="109" t="str">
        <f t="shared" si="237"/>
        <v/>
      </c>
      <c r="DH68" s="108"/>
      <c r="DI68" s="110" t="str">
        <f t="shared" si="238"/>
        <v/>
      </c>
      <c r="DJ68" s="109" t="str">
        <f t="shared" si="239"/>
        <v/>
      </c>
      <c r="DK68" s="108"/>
      <c r="DL68" s="110" t="str">
        <f t="shared" si="240"/>
        <v/>
      </c>
      <c r="DM68" s="109" t="str">
        <f t="shared" si="241"/>
        <v/>
      </c>
      <c r="DN68" s="108"/>
      <c r="DO68" s="110" t="str">
        <f t="shared" si="242"/>
        <v/>
      </c>
      <c r="DP68" s="109" t="str">
        <f t="shared" si="243"/>
        <v/>
      </c>
      <c r="DQ68" s="108"/>
      <c r="DR68" s="110" t="str">
        <f t="shared" si="244"/>
        <v/>
      </c>
      <c r="DS68" s="109" t="str">
        <f t="shared" si="245"/>
        <v/>
      </c>
      <c r="DT68" s="108"/>
      <c r="DU68" s="110" t="str">
        <f t="shared" si="246"/>
        <v/>
      </c>
      <c r="DV68" s="109" t="str">
        <f t="shared" si="247"/>
        <v/>
      </c>
      <c r="DW68" s="108"/>
      <c r="DX68" s="110" t="str">
        <f t="shared" si="248"/>
        <v/>
      </c>
      <c r="DY68" s="109" t="str">
        <f t="shared" si="249"/>
        <v/>
      </c>
      <c r="DZ68" s="108"/>
      <c r="EA68" s="110" t="str">
        <f t="shared" si="250"/>
        <v/>
      </c>
      <c r="EB68" s="109" t="str">
        <f t="shared" si="251"/>
        <v/>
      </c>
      <c r="EC68" s="108"/>
      <c r="ED68" s="110" t="str">
        <f t="shared" si="252"/>
        <v/>
      </c>
      <c r="EE68" s="109" t="str">
        <f t="shared" si="253"/>
        <v/>
      </c>
      <c r="EF68" s="108"/>
      <c r="EG68" s="109" t="str">
        <f t="shared" si="254"/>
        <v/>
      </c>
      <c r="EH68" s="109" t="str">
        <f t="shared" si="255"/>
        <v/>
      </c>
      <c r="EI68" s="438"/>
      <c r="EJ68" s="110" t="str">
        <f t="shared" si="256"/>
        <v/>
      </c>
      <c r="EK68" s="109" t="str">
        <f t="shared" si="257"/>
        <v/>
      </c>
      <c r="EL68" s="260"/>
      <c r="EM68" s="110" t="str">
        <f t="shared" si="258"/>
        <v/>
      </c>
      <c r="EN68" s="109" t="str">
        <f t="shared" si="259"/>
        <v/>
      </c>
      <c r="EO68" s="260"/>
      <c r="EP68" s="110" t="str">
        <f t="shared" si="260"/>
        <v/>
      </c>
      <c r="EQ68" s="109" t="str">
        <f t="shared" si="261"/>
        <v/>
      </c>
      <c r="ER68" s="438"/>
      <c r="ES68" s="110" t="str">
        <f t="shared" si="262"/>
        <v/>
      </c>
      <c r="ET68" s="109" t="str">
        <f t="shared" si="263"/>
        <v/>
      </c>
      <c r="EU68" s="438"/>
      <c r="EV68" s="110" t="str">
        <f t="shared" si="264"/>
        <v/>
      </c>
      <c r="EW68" s="109" t="str">
        <f t="shared" si="265"/>
        <v/>
      </c>
      <c r="EX68" s="439"/>
      <c r="EY68" s="110" t="str">
        <f t="shared" si="266"/>
        <v/>
      </c>
      <c r="EZ68" s="109" t="str">
        <f t="shared" si="267"/>
        <v/>
      </c>
      <c r="FA68" s="108"/>
      <c r="FB68" s="110" t="str">
        <f t="shared" si="268"/>
        <v/>
      </c>
      <c r="FC68" s="109" t="str">
        <f t="shared" si="269"/>
        <v/>
      </c>
      <c r="FD68" s="108"/>
      <c r="FE68" s="110" t="str">
        <f t="shared" si="270"/>
        <v/>
      </c>
      <c r="FF68" s="109" t="str">
        <f t="shared" si="271"/>
        <v/>
      </c>
      <c r="FG68" s="108"/>
      <c r="FH68" s="110" t="str">
        <f t="shared" si="272"/>
        <v/>
      </c>
      <c r="FI68" s="109" t="str">
        <f t="shared" si="273"/>
        <v/>
      </c>
      <c r="FJ68" s="108"/>
      <c r="FK68" s="110" t="str">
        <f t="shared" si="274"/>
        <v/>
      </c>
      <c r="FL68" s="109" t="str">
        <f t="shared" si="275"/>
        <v/>
      </c>
      <c r="FM68" s="438"/>
      <c r="FN68" s="110" t="str">
        <f t="shared" si="276"/>
        <v/>
      </c>
      <c r="FO68" s="109" t="str">
        <f t="shared" si="277"/>
        <v/>
      </c>
      <c r="FP68" s="108"/>
      <c r="FQ68" s="110" t="str">
        <f t="shared" si="278"/>
        <v/>
      </c>
      <c r="FR68" s="109" t="str">
        <f t="shared" si="279"/>
        <v/>
      </c>
      <c r="FS68" s="108"/>
      <c r="FT68" s="110" t="str">
        <f t="shared" si="280"/>
        <v/>
      </c>
      <c r="FU68" s="109" t="str">
        <f t="shared" si="281"/>
        <v/>
      </c>
      <c r="FV68" s="108"/>
      <c r="FW68" s="110" t="str">
        <f t="shared" si="282"/>
        <v/>
      </c>
      <c r="FX68" s="109" t="str">
        <f t="shared" si="283"/>
        <v/>
      </c>
      <c r="FY68" s="108"/>
      <c r="FZ68" s="110" t="str">
        <f t="shared" si="284"/>
        <v/>
      </c>
      <c r="GA68" s="109" t="str">
        <f t="shared" si="285"/>
        <v/>
      </c>
      <c r="GB68" s="108"/>
      <c r="GC68" s="110" t="str">
        <f t="shared" si="286"/>
        <v/>
      </c>
      <c r="GD68" s="109" t="str">
        <f t="shared" si="287"/>
        <v/>
      </c>
      <c r="GE68" s="108"/>
      <c r="GF68" s="110" t="str">
        <f t="shared" si="288"/>
        <v/>
      </c>
      <c r="GG68" s="109" t="str">
        <f t="shared" si="289"/>
        <v/>
      </c>
      <c r="GH68" s="108"/>
      <c r="GI68" s="110" t="str">
        <f t="shared" si="290"/>
        <v/>
      </c>
      <c r="GJ68" s="109" t="str">
        <f t="shared" si="291"/>
        <v/>
      </c>
      <c r="GK68" s="108"/>
      <c r="GL68" s="110" t="str">
        <f t="shared" si="292"/>
        <v/>
      </c>
      <c r="GM68" s="109" t="str">
        <f t="shared" si="293"/>
        <v/>
      </c>
      <c r="GN68" s="108"/>
      <c r="GO68" s="110" t="str">
        <f t="shared" si="294"/>
        <v/>
      </c>
      <c r="GP68" s="109" t="str">
        <f t="shared" si="295"/>
        <v/>
      </c>
      <c r="GQ68" s="108"/>
      <c r="GR68" s="110" t="str">
        <f t="shared" si="296"/>
        <v/>
      </c>
      <c r="GS68" s="109" t="str">
        <f t="shared" si="297"/>
        <v/>
      </c>
      <c r="GT68" s="108"/>
      <c r="GU68" s="110" t="str">
        <f t="shared" si="298"/>
        <v/>
      </c>
      <c r="GV68" s="109" t="str">
        <f t="shared" si="299"/>
        <v/>
      </c>
      <c r="GW68" s="108"/>
      <c r="GX68" s="110" t="str">
        <f t="shared" si="300"/>
        <v/>
      </c>
      <c r="GY68" s="109" t="str">
        <f t="shared" si="301"/>
        <v>→</v>
      </c>
      <c r="GZ68" s="108"/>
      <c r="HA68" s="110" t="str">
        <f t="shared" si="302"/>
        <v/>
      </c>
      <c r="HB68" s="109" t="str">
        <f t="shared" si="303"/>
        <v/>
      </c>
      <c r="HC68" s="108"/>
      <c r="HD68" s="110" t="str">
        <f t="shared" si="304"/>
        <v/>
      </c>
      <c r="HE68" s="109" t="str">
        <f t="shared" si="305"/>
        <v/>
      </c>
      <c r="HF68" s="108"/>
      <c r="HG68" s="110" t="str">
        <f t="shared" si="306"/>
        <v/>
      </c>
      <c r="HH68" s="109" t="str">
        <f t="shared" si="307"/>
        <v/>
      </c>
      <c r="HI68" s="108">
        <v>1000</v>
      </c>
      <c r="HJ68" s="110" t="str">
        <f t="shared" si="308"/>
        <v/>
      </c>
      <c r="HK68" s="109" t="str">
        <f t="shared" si="309"/>
        <v/>
      </c>
      <c r="HL68" s="108"/>
      <c r="HM68" s="110" t="str">
        <f t="shared" si="310"/>
        <v/>
      </c>
      <c r="HN68" s="109" t="str">
        <f t="shared" si="311"/>
        <v/>
      </c>
      <c r="HO68" s="108"/>
      <c r="HP68" s="110" t="str">
        <f t="shared" si="312"/>
        <v/>
      </c>
      <c r="HQ68" s="109" t="str">
        <f t="shared" si="313"/>
        <v/>
      </c>
      <c r="HR68" s="108"/>
      <c r="HS68" s="110" t="str">
        <f t="shared" si="314"/>
        <v>⇒</v>
      </c>
      <c r="HT68" s="109" t="str">
        <f t="shared" si="315"/>
        <v/>
      </c>
      <c r="HU68" s="108"/>
      <c r="HV68" s="109" t="str">
        <f t="shared" si="316"/>
        <v/>
      </c>
      <c r="HW68" s="109" t="str">
        <f t="shared" si="317"/>
        <v/>
      </c>
      <c r="HX68" s="438"/>
      <c r="HY68" s="110" t="str">
        <f t="shared" si="318"/>
        <v/>
      </c>
      <c r="HZ68" s="109" t="str">
        <f t="shared" si="319"/>
        <v/>
      </c>
      <c r="IA68" s="260"/>
      <c r="IB68" s="110" t="str">
        <f t="shared" si="320"/>
        <v/>
      </c>
      <c r="IC68" s="109" t="str">
        <f t="shared" si="321"/>
        <v/>
      </c>
      <c r="ID68" s="260"/>
      <c r="IE68" s="110" t="str">
        <f t="shared" si="322"/>
        <v/>
      </c>
      <c r="IF68" s="109" t="str">
        <f t="shared" si="323"/>
        <v/>
      </c>
      <c r="IG68" s="438"/>
      <c r="IH68" s="110" t="str">
        <f t="shared" si="324"/>
        <v/>
      </c>
      <c r="II68" s="109" t="str">
        <f t="shared" si="325"/>
        <v/>
      </c>
      <c r="IJ68" s="438"/>
      <c r="IK68" s="110" t="str">
        <f t="shared" si="326"/>
        <v/>
      </c>
      <c r="IL68" s="109" t="str">
        <f t="shared" si="327"/>
        <v/>
      </c>
      <c r="IM68" s="439"/>
      <c r="IN68" s="110" t="str">
        <f t="shared" si="328"/>
        <v/>
      </c>
      <c r="IO68" s="109" t="str">
        <f t="shared" si="329"/>
        <v/>
      </c>
      <c r="IP68" s="108"/>
      <c r="IQ68" s="110" t="str">
        <f t="shared" si="330"/>
        <v/>
      </c>
      <c r="IR68" s="109" t="str">
        <f t="shared" si="331"/>
        <v/>
      </c>
      <c r="IS68" s="108"/>
      <c r="IT68" s="110" t="str">
        <f t="shared" si="332"/>
        <v/>
      </c>
      <c r="IU68" s="109" t="str">
        <f t="shared" si="333"/>
        <v/>
      </c>
      <c r="IV68" s="108"/>
      <c r="IW68" s="110" t="str">
        <f t="shared" si="334"/>
        <v/>
      </c>
      <c r="IX68" s="109" t="str">
        <f t="shared" si="335"/>
        <v/>
      </c>
      <c r="IY68" s="108"/>
      <c r="IZ68" s="110" t="str">
        <f t="shared" si="336"/>
        <v/>
      </c>
      <c r="JA68" s="109" t="str">
        <f t="shared" si="337"/>
        <v/>
      </c>
      <c r="JB68" s="438"/>
      <c r="JC68" s="110" t="str">
        <f t="shared" si="338"/>
        <v/>
      </c>
      <c r="JD68" s="109" t="str">
        <f t="shared" si="339"/>
        <v/>
      </c>
      <c r="JE68" s="108"/>
      <c r="JF68" s="110" t="str">
        <f t="shared" si="340"/>
        <v/>
      </c>
      <c r="JG68" s="109" t="str">
        <f t="shared" si="341"/>
        <v/>
      </c>
      <c r="JH68" s="108"/>
      <c r="JI68" s="110" t="str">
        <f t="shared" si="342"/>
        <v/>
      </c>
      <c r="JJ68" s="109" t="str">
        <f t="shared" si="343"/>
        <v/>
      </c>
      <c r="JK68" s="108"/>
      <c r="JL68" s="110" t="str">
        <f t="shared" si="344"/>
        <v/>
      </c>
      <c r="JM68" s="109" t="str">
        <f t="shared" si="345"/>
        <v/>
      </c>
      <c r="JN68" s="108"/>
      <c r="JO68" s="110" t="str">
        <f t="shared" si="346"/>
        <v/>
      </c>
      <c r="JP68" s="109" t="str">
        <f t="shared" si="347"/>
        <v/>
      </c>
      <c r="JQ68" s="108"/>
      <c r="JR68" s="110" t="str">
        <f t="shared" si="348"/>
        <v/>
      </c>
      <c r="JS68" s="109" t="str">
        <f t="shared" si="349"/>
        <v/>
      </c>
      <c r="JT68" s="108"/>
      <c r="JU68" s="110" t="str">
        <f t="shared" si="350"/>
        <v/>
      </c>
      <c r="JV68" s="109" t="str">
        <f t="shared" si="351"/>
        <v/>
      </c>
      <c r="JW68" s="108"/>
      <c r="JX68" s="110" t="str">
        <f t="shared" si="352"/>
        <v/>
      </c>
      <c r="JY68" s="109" t="str">
        <f t="shared" si="353"/>
        <v/>
      </c>
      <c r="JZ68" s="108"/>
      <c r="KA68" s="110" t="str">
        <f t="shared" si="354"/>
        <v/>
      </c>
      <c r="KB68" s="109" t="str">
        <f t="shared" si="355"/>
        <v/>
      </c>
      <c r="KC68" s="108"/>
      <c r="KD68" s="110" t="str">
        <f t="shared" si="356"/>
        <v/>
      </c>
      <c r="KE68" s="109" t="str">
        <f t="shared" si="357"/>
        <v/>
      </c>
      <c r="KF68" s="108"/>
      <c r="KG68" s="110" t="str">
        <f t="shared" si="358"/>
        <v/>
      </c>
      <c r="KH68" s="109" t="str">
        <f t="shared" si="359"/>
        <v/>
      </c>
      <c r="KI68" s="108"/>
      <c r="KJ68" s="110" t="str">
        <f t="shared" si="360"/>
        <v/>
      </c>
      <c r="KK68" s="109" t="str">
        <f t="shared" si="361"/>
        <v/>
      </c>
      <c r="KL68" s="108"/>
      <c r="KM68" s="110" t="str">
        <f t="shared" si="362"/>
        <v/>
      </c>
      <c r="KN68" s="109" t="str">
        <f t="shared" si="363"/>
        <v/>
      </c>
      <c r="KO68" s="108"/>
      <c r="KP68" s="110" t="str">
        <f t="shared" si="364"/>
        <v/>
      </c>
      <c r="KQ68" s="109" t="str">
        <f t="shared" si="365"/>
        <v/>
      </c>
      <c r="KR68" s="108"/>
      <c r="KS68" s="110" t="str">
        <f t="shared" si="366"/>
        <v/>
      </c>
      <c r="KT68" s="109" t="str">
        <f t="shared" si="367"/>
        <v/>
      </c>
      <c r="KU68" s="108"/>
      <c r="KV68" s="110" t="str">
        <f t="shared" si="368"/>
        <v/>
      </c>
      <c r="KW68" s="109" t="str">
        <f t="shared" si="369"/>
        <v/>
      </c>
      <c r="KX68" s="108"/>
      <c r="KY68" s="110" t="str">
        <f t="shared" si="370"/>
        <v/>
      </c>
      <c r="KZ68" s="109" t="str">
        <f t="shared" si="371"/>
        <v/>
      </c>
      <c r="LA68" s="108"/>
      <c r="LB68" s="110" t="str">
        <f t="shared" si="372"/>
        <v/>
      </c>
      <c r="LC68" s="109" t="str">
        <f t="shared" si="373"/>
        <v/>
      </c>
      <c r="LD68" s="108"/>
      <c r="LE68" s="110" t="str">
        <f t="shared" si="374"/>
        <v/>
      </c>
      <c r="LF68" s="109" t="str">
        <f t="shared" si="375"/>
        <v/>
      </c>
      <c r="LG68" s="108"/>
      <c r="LH68" s="110" t="str">
        <f t="shared" si="376"/>
        <v/>
      </c>
      <c r="LI68" s="109" t="str">
        <f t="shared" si="377"/>
        <v/>
      </c>
      <c r="LJ68" s="108"/>
      <c r="LK68" s="109" t="str">
        <f t="shared" si="378"/>
        <v/>
      </c>
    </row>
    <row r="69" spans="1:323" ht="21.65" customHeight="1" x14ac:dyDescent="0.2">
      <c r="A69" s="120"/>
      <c r="B69" s="150">
        <f>IFERROR(VLOOKUP($D69,[1]受注ﾌｧｲﾙ!$A$3:$BZ$1314,5,FALSE),"-")</f>
        <v>46127.451481481483</v>
      </c>
      <c r="C69" s="541">
        <f>IFERROR(VLOOKUP($D69,[1]受注ﾌｧｲﾙ!$A$3:$BZ$1314,6,FALSE),"-")</f>
        <v>0</v>
      </c>
      <c r="D69" s="3" t="s">
        <v>1023</v>
      </c>
      <c r="E69" s="39">
        <f>IFERROR(VLOOKUP($D69,[1]受注ﾌｧｲﾙ!$A$3:$BZ$1314,17,FALSE),"-")</f>
        <v>6710</v>
      </c>
      <c r="F69" s="5" t="str">
        <f>IFERROR(VLOOKUP($D69,[1]受注ﾌｧｲﾙ!$A$3:$BZ$1314,18,FALSE),"-")</f>
        <v>50080-AY0B- 870X200</v>
      </c>
      <c r="G69" s="5" t="str">
        <f>IFERROR(VLOOKUP($D69,[1]受注ﾌｧｲﾙ!$A$3:$BZ$1314,19,FALSE),"-")</f>
        <v>FA</v>
      </c>
      <c r="H69" s="5" t="str">
        <f>IFERROR(VLOOKUP($D69,[1]受注ﾌｧｲﾙ!$A$3:$BZ$1314,20,FALSE),"-")</f>
        <v>BG1</v>
      </c>
      <c r="I69" s="5" t="str">
        <f>IFERROR(VLOOKUP($D69,[1]受注ﾌｧｲﾙ!$A$3:$BZ$1314,21,FALSE),"-")</f>
        <v>F</v>
      </c>
      <c r="J69" s="15">
        <f>IFERROR(VLOOKUP($D69,[1]受注ﾌｧｲﾙ!$A$3:$BZ$1314,22,FALSE),"-")</f>
        <v>1000</v>
      </c>
      <c r="K69" s="5" t="str">
        <f>IFERROR(VLOOKUP($D69,[1]受注ﾌｧｲﾙ!$A$3:$BZ$1314,8,FALSE),"-")</f>
        <v>0R040-8Y0B- 870X200</v>
      </c>
      <c r="L69" s="5" t="str">
        <f>IFERROR(VLOOKUP($D69,[1]受注ﾌｧｲﾙ!$A$3:$BZ$1314,9,FALSE),"-")</f>
        <v>FA</v>
      </c>
      <c r="M69" s="5" t="str">
        <f>IFERROR(VLOOKUP($D69,[1]受注ﾌｧｲﾙ!$A$3:$BZ$1314,10,FALSE),"-")</f>
        <v>BG1</v>
      </c>
      <c r="N69" s="5" t="str">
        <f>IFERROR(VLOOKUP($D69,[1]受注ﾌｧｲﾙ!$A$3:$BZ$1314,11,FALSE),"-")</f>
        <v>C</v>
      </c>
      <c r="O69" s="15">
        <f>IFERROR(VLOOKUP($D69,[1]受注ﾌｧｲﾙ!$A$3:$BZ$1314,13,FALSE),"-")</f>
        <v>2000</v>
      </c>
      <c r="P69" s="5">
        <f>IFERROR(VLOOKUP($D69,[1]受注ﾌｧｲﾙ!$A$3:$BZ$1314,15,FALSE),"-")</f>
        <v>0</v>
      </c>
      <c r="Q69" s="40">
        <f>IFERROR((VLOOKUP($D69,[1]受注ﾌｧｲﾙ!$A$3:$BZ$1314,16,FALSE)*J69),"-")</f>
        <v>1000</v>
      </c>
      <c r="R69" s="557" t="str">
        <f>IFERROR(VLOOKUP(D69,#REF!,107,FALSE),"-")</f>
        <v>-</v>
      </c>
      <c r="S69" s="5" t="str">
        <f>IFERROR(VLOOKUP($D69,[1]受注ﾌｧｲﾙ!$A$3:$BZ$1314,26,FALSE),"-")</f>
        <v>熱融着，SEC</v>
      </c>
      <c r="T69" s="86" t="str">
        <f>IFERROR(VLOOKUP($D69,[1]受注ﾌｧｲﾙ!$A$3:$BZ$1314,23,FALSE),"-")</f>
        <v>滋賀</v>
      </c>
      <c r="U69" s="4"/>
      <c r="V69" s="5">
        <f t="shared" si="190"/>
        <v>4</v>
      </c>
      <c r="W69" s="4">
        <f>IFERROR(VLOOKUP($D69,[1]受注ﾌｧｲﾙ!$A$3:$BZ$1314,25,FALSE),"-")</f>
        <v>46136</v>
      </c>
      <c r="X69" s="4">
        <f>IFERROR(VLOOKUP($D69,[1]受注ﾌｧｲﾙ!$A$3:$BZ$1314,32,FALSE),"-")</f>
        <v>46142</v>
      </c>
      <c r="Y69" s="4">
        <f>IFERROR(VLOOKUP($D69,[1]受注ﾌｧｲﾙ!$A$3:$BZ$1314,33,FALSE),"-")</f>
        <v>46142</v>
      </c>
      <c r="Z69" s="4">
        <f t="shared" si="1"/>
        <v>46140</v>
      </c>
      <c r="AA69" s="57" t="str">
        <f>IFERROR(VLOOKUP(D69,#REF!,2,FALSE),"-")</f>
        <v>-</v>
      </c>
      <c r="AB69" s="58">
        <f t="shared" si="191"/>
        <v>1000</v>
      </c>
      <c r="AC69" s="821">
        <f t="shared" si="192"/>
        <v>1000</v>
      </c>
      <c r="AD69" s="410" t="str">
        <f>IFERROR(VLOOKUP($D69,[1]受注ﾌｧｲﾙ!$A$3:$BZ$1314,27,FALSE),"-")&amp;"　"&amp;IFERROR(VLOOKUP($D69,[1]受注ﾌｧｲﾙ!$A$3:$BZ$1314,28,FALSE),"-")&amp;"　"&amp;IFERROR(VLOOKUP($D69,[1]受注ﾌｧｲﾙ!$A$3:$BZ$1314,29,FALSE),"-")</f>
        <v>検査前入庫依頼　　</v>
      </c>
      <c r="AE69" s="3"/>
      <c r="AF69" s="31" t="str">
        <f>IFERROR(VLOOKUP($D69,[2]加工日報SEC!$A$5:$DZ$1089,94,FALSE),"-")</f>
        <v>-</v>
      </c>
      <c r="AG69" s="38" t="str">
        <f>IFERROR(VLOOKUP($D69,[1]受注ﾌｧｲﾙ!$A$3:$BZ$1314,2,FALSE),"-")</f>
        <v>通常入力</v>
      </c>
      <c r="AH69" s="38" t="str">
        <f>IFERROR(VLOOKUP($D69,[1]受注ﾌｧｲﾙ!$A$3:$BZ$1314,3,FALSE),"-")</f>
        <v>後加工</v>
      </c>
      <c r="AI69" s="43" t="str">
        <f>IFERROR(VLOOKUP($D69,[1]受注ﾌｧｲﾙ!$A$3:$BZ$1314,31,FALSE),"-")</f>
        <v>屋根</v>
      </c>
      <c r="AJ69" s="43" t="str">
        <f>IFERROR(VLOOKUP($D69,[1]受注ﾌｧｲﾙ!$A$3:$BZ$1314,12,FALSE),"-")</f>
        <v xml:space="preserve"> </v>
      </c>
      <c r="AK69" s="228" t="str">
        <f>IFERROR(VLOOKUP($D69,[1]受注ﾌｧｲﾙ!$A$3:$BZ$1314,24,FALSE),"-")</f>
        <v>熱融着</v>
      </c>
      <c r="AL69" s="3"/>
      <c r="AM69" s="3"/>
      <c r="AN69" s="3"/>
      <c r="AO69" s="3"/>
      <c r="AP69" s="3"/>
      <c r="AQ69" s="43" t="s">
        <v>522</v>
      </c>
      <c r="AR69" s="521"/>
      <c r="AS69" s="109" t="str">
        <f t="shared" si="193"/>
        <v/>
      </c>
      <c r="AT69" s="438"/>
      <c r="AU69" s="110" t="str">
        <f t="shared" si="194"/>
        <v/>
      </c>
      <c r="AV69" s="109" t="str">
        <f t="shared" si="195"/>
        <v/>
      </c>
      <c r="AW69" s="260"/>
      <c r="AX69" s="110" t="str">
        <f t="shared" si="196"/>
        <v/>
      </c>
      <c r="AY69" s="109" t="str">
        <f t="shared" si="197"/>
        <v/>
      </c>
      <c r="AZ69" s="260"/>
      <c r="BA69" s="110" t="str">
        <f t="shared" si="198"/>
        <v/>
      </c>
      <c r="BB69" s="109" t="str">
        <f t="shared" si="199"/>
        <v/>
      </c>
      <c r="BC69" s="438"/>
      <c r="BD69" s="110" t="str">
        <f t="shared" si="200"/>
        <v/>
      </c>
      <c r="BE69" s="109" t="str">
        <f t="shared" si="201"/>
        <v/>
      </c>
      <c r="BF69" s="438"/>
      <c r="BG69" s="110" t="str">
        <f t="shared" si="202"/>
        <v/>
      </c>
      <c r="BH69" s="109" t="str">
        <f t="shared" si="203"/>
        <v/>
      </c>
      <c r="BI69" s="439"/>
      <c r="BJ69" s="110" t="str">
        <f t="shared" si="204"/>
        <v/>
      </c>
      <c r="BK69" s="109" t="str">
        <f t="shared" si="205"/>
        <v/>
      </c>
      <c r="BL69" s="108"/>
      <c r="BM69" s="110" t="str">
        <f t="shared" si="206"/>
        <v/>
      </c>
      <c r="BN69" s="109" t="str">
        <f t="shared" si="207"/>
        <v/>
      </c>
      <c r="BO69" s="108"/>
      <c r="BP69" s="110" t="str">
        <f t="shared" si="208"/>
        <v/>
      </c>
      <c r="BQ69" s="109" t="str">
        <f t="shared" si="209"/>
        <v/>
      </c>
      <c r="BR69" s="108"/>
      <c r="BS69" s="110" t="str">
        <f t="shared" si="210"/>
        <v/>
      </c>
      <c r="BT69" s="109" t="str">
        <f t="shared" si="211"/>
        <v/>
      </c>
      <c r="BU69" s="108"/>
      <c r="BV69" s="110" t="str">
        <f t="shared" si="212"/>
        <v/>
      </c>
      <c r="BW69" s="109" t="str">
        <f t="shared" si="213"/>
        <v/>
      </c>
      <c r="BX69" s="438"/>
      <c r="BY69" s="110" t="str">
        <f t="shared" si="214"/>
        <v/>
      </c>
      <c r="BZ69" s="109" t="str">
        <f t="shared" si="215"/>
        <v/>
      </c>
      <c r="CA69" s="108"/>
      <c r="CB69" s="110" t="str">
        <f t="shared" si="216"/>
        <v/>
      </c>
      <c r="CC69" s="109" t="str">
        <f t="shared" si="217"/>
        <v/>
      </c>
      <c r="CD69" s="108"/>
      <c r="CE69" s="110" t="str">
        <f t="shared" si="218"/>
        <v/>
      </c>
      <c r="CF69" s="109" t="str">
        <f t="shared" si="219"/>
        <v/>
      </c>
      <c r="CG69" s="108"/>
      <c r="CH69" s="110" t="str">
        <f t="shared" si="220"/>
        <v/>
      </c>
      <c r="CI69" s="109" t="str">
        <f t="shared" si="221"/>
        <v/>
      </c>
      <c r="CJ69" s="108"/>
      <c r="CK69" s="110" t="str">
        <f t="shared" si="222"/>
        <v/>
      </c>
      <c r="CL69" s="109" t="str">
        <f t="shared" si="223"/>
        <v/>
      </c>
      <c r="CM69" s="108"/>
      <c r="CN69" s="110" t="str">
        <f t="shared" si="224"/>
        <v/>
      </c>
      <c r="CO69" s="109" t="str">
        <f t="shared" si="225"/>
        <v/>
      </c>
      <c r="CP69" s="108"/>
      <c r="CQ69" s="110" t="str">
        <f t="shared" si="226"/>
        <v/>
      </c>
      <c r="CR69" s="109" t="str">
        <f t="shared" si="227"/>
        <v/>
      </c>
      <c r="CS69" s="108"/>
      <c r="CT69" s="110" t="str">
        <f t="shared" si="228"/>
        <v/>
      </c>
      <c r="CU69" s="109" t="str">
        <f t="shared" si="229"/>
        <v/>
      </c>
      <c r="CV69" s="108"/>
      <c r="CW69" s="110" t="str">
        <f t="shared" si="230"/>
        <v/>
      </c>
      <c r="CX69" s="109" t="str">
        <f t="shared" si="231"/>
        <v/>
      </c>
      <c r="CY69" s="108"/>
      <c r="CZ69" s="110" t="str">
        <f t="shared" si="232"/>
        <v/>
      </c>
      <c r="DA69" s="109" t="str">
        <f t="shared" si="233"/>
        <v/>
      </c>
      <c r="DB69" s="108"/>
      <c r="DC69" s="110" t="str">
        <f t="shared" si="234"/>
        <v/>
      </c>
      <c r="DD69" s="109" t="str">
        <f t="shared" si="235"/>
        <v/>
      </c>
      <c r="DE69" s="108"/>
      <c r="DF69" s="110" t="str">
        <f t="shared" si="236"/>
        <v/>
      </c>
      <c r="DG69" s="109" t="str">
        <f t="shared" si="237"/>
        <v/>
      </c>
      <c r="DH69" s="108"/>
      <c r="DI69" s="110" t="str">
        <f t="shared" si="238"/>
        <v/>
      </c>
      <c r="DJ69" s="109" t="str">
        <f t="shared" si="239"/>
        <v/>
      </c>
      <c r="DK69" s="108"/>
      <c r="DL69" s="110" t="str">
        <f t="shared" si="240"/>
        <v/>
      </c>
      <c r="DM69" s="109" t="str">
        <f t="shared" si="241"/>
        <v/>
      </c>
      <c r="DN69" s="108"/>
      <c r="DO69" s="110" t="str">
        <f t="shared" si="242"/>
        <v/>
      </c>
      <c r="DP69" s="109" t="str">
        <f t="shared" si="243"/>
        <v/>
      </c>
      <c r="DQ69" s="108"/>
      <c r="DR69" s="110" t="str">
        <f t="shared" si="244"/>
        <v/>
      </c>
      <c r="DS69" s="109" t="str">
        <f t="shared" si="245"/>
        <v/>
      </c>
      <c r="DT69" s="108"/>
      <c r="DU69" s="110" t="str">
        <f t="shared" si="246"/>
        <v/>
      </c>
      <c r="DV69" s="109" t="str">
        <f t="shared" si="247"/>
        <v/>
      </c>
      <c r="DW69" s="108"/>
      <c r="DX69" s="110" t="str">
        <f t="shared" si="248"/>
        <v/>
      </c>
      <c r="DY69" s="109" t="str">
        <f t="shared" si="249"/>
        <v/>
      </c>
      <c r="DZ69" s="108"/>
      <c r="EA69" s="110" t="str">
        <f t="shared" si="250"/>
        <v/>
      </c>
      <c r="EB69" s="109" t="str">
        <f t="shared" si="251"/>
        <v/>
      </c>
      <c r="EC69" s="108"/>
      <c r="ED69" s="110" t="str">
        <f t="shared" si="252"/>
        <v/>
      </c>
      <c r="EE69" s="109" t="str">
        <f t="shared" si="253"/>
        <v/>
      </c>
      <c r="EF69" s="108"/>
      <c r="EG69" s="109" t="str">
        <f t="shared" si="254"/>
        <v/>
      </c>
      <c r="EH69" s="109" t="str">
        <f t="shared" si="255"/>
        <v/>
      </c>
      <c r="EI69" s="438"/>
      <c r="EJ69" s="110" t="str">
        <f t="shared" si="256"/>
        <v/>
      </c>
      <c r="EK69" s="109" t="str">
        <f t="shared" si="257"/>
        <v/>
      </c>
      <c r="EL69" s="260"/>
      <c r="EM69" s="110" t="str">
        <f t="shared" si="258"/>
        <v/>
      </c>
      <c r="EN69" s="109" t="str">
        <f t="shared" si="259"/>
        <v/>
      </c>
      <c r="EO69" s="260"/>
      <c r="EP69" s="110" t="str">
        <f t="shared" si="260"/>
        <v/>
      </c>
      <c r="EQ69" s="109" t="str">
        <f t="shared" si="261"/>
        <v/>
      </c>
      <c r="ER69" s="438"/>
      <c r="ES69" s="110" t="str">
        <f t="shared" si="262"/>
        <v/>
      </c>
      <c r="ET69" s="109" t="str">
        <f t="shared" si="263"/>
        <v/>
      </c>
      <c r="EU69" s="438"/>
      <c r="EV69" s="110" t="str">
        <f t="shared" si="264"/>
        <v/>
      </c>
      <c r="EW69" s="109" t="str">
        <f t="shared" si="265"/>
        <v/>
      </c>
      <c r="EX69" s="439"/>
      <c r="EY69" s="110" t="str">
        <f t="shared" si="266"/>
        <v/>
      </c>
      <c r="EZ69" s="109" t="str">
        <f t="shared" si="267"/>
        <v/>
      </c>
      <c r="FA69" s="108"/>
      <c r="FB69" s="110" t="str">
        <f t="shared" si="268"/>
        <v/>
      </c>
      <c r="FC69" s="109" t="str">
        <f t="shared" si="269"/>
        <v/>
      </c>
      <c r="FD69" s="108"/>
      <c r="FE69" s="110" t="str">
        <f t="shared" si="270"/>
        <v/>
      </c>
      <c r="FF69" s="109" t="str">
        <f t="shared" si="271"/>
        <v/>
      </c>
      <c r="FG69" s="108"/>
      <c r="FH69" s="110" t="str">
        <f t="shared" si="272"/>
        <v/>
      </c>
      <c r="FI69" s="109" t="str">
        <f t="shared" si="273"/>
        <v/>
      </c>
      <c r="FJ69" s="108"/>
      <c r="FK69" s="110" t="str">
        <f t="shared" si="274"/>
        <v/>
      </c>
      <c r="FL69" s="109" t="str">
        <f t="shared" si="275"/>
        <v/>
      </c>
      <c r="FM69" s="438"/>
      <c r="FN69" s="110" t="str">
        <f t="shared" si="276"/>
        <v/>
      </c>
      <c r="FO69" s="109" t="str">
        <f t="shared" si="277"/>
        <v/>
      </c>
      <c r="FP69" s="108"/>
      <c r="FQ69" s="110" t="str">
        <f t="shared" si="278"/>
        <v/>
      </c>
      <c r="FR69" s="109" t="str">
        <f t="shared" si="279"/>
        <v/>
      </c>
      <c r="FS69" s="108"/>
      <c r="FT69" s="110" t="str">
        <f t="shared" si="280"/>
        <v/>
      </c>
      <c r="FU69" s="109" t="str">
        <f t="shared" si="281"/>
        <v/>
      </c>
      <c r="FV69" s="108"/>
      <c r="FW69" s="110" t="str">
        <f t="shared" si="282"/>
        <v/>
      </c>
      <c r="FX69" s="109" t="str">
        <f t="shared" si="283"/>
        <v/>
      </c>
      <c r="FY69" s="108"/>
      <c r="FZ69" s="110" t="str">
        <f t="shared" si="284"/>
        <v/>
      </c>
      <c r="GA69" s="109" t="str">
        <f t="shared" si="285"/>
        <v/>
      </c>
      <c r="GB69" s="108"/>
      <c r="GC69" s="110" t="str">
        <f t="shared" si="286"/>
        <v/>
      </c>
      <c r="GD69" s="109" t="str">
        <f t="shared" si="287"/>
        <v/>
      </c>
      <c r="GE69" s="108"/>
      <c r="GF69" s="110" t="str">
        <f t="shared" si="288"/>
        <v/>
      </c>
      <c r="GG69" s="109" t="str">
        <f t="shared" si="289"/>
        <v/>
      </c>
      <c r="GH69" s="108"/>
      <c r="GI69" s="110" t="str">
        <f t="shared" si="290"/>
        <v/>
      </c>
      <c r="GJ69" s="109" t="str">
        <f t="shared" si="291"/>
        <v/>
      </c>
      <c r="GK69" s="108"/>
      <c r="GL69" s="110" t="str">
        <f t="shared" si="292"/>
        <v/>
      </c>
      <c r="GM69" s="109" t="str">
        <f t="shared" si="293"/>
        <v/>
      </c>
      <c r="GN69" s="108"/>
      <c r="GO69" s="110" t="str">
        <f t="shared" si="294"/>
        <v/>
      </c>
      <c r="GP69" s="109" t="str">
        <f t="shared" si="295"/>
        <v/>
      </c>
      <c r="GQ69" s="108"/>
      <c r="GR69" s="110" t="str">
        <f t="shared" si="296"/>
        <v/>
      </c>
      <c r="GS69" s="109" t="str">
        <f t="shared" si="297"/>
        <v/>
      </c>
      <c r="GT69" s="108"/>
      <c r="GU69" s="110" t="str">
        <f t="shared" si="298"/>
        <v/>
      </c>
      <c r="GV69" s="109" t="str">
        <f t="shared" si="299"/>
        <v/>
      </c>
      <c r="GW69" s="108"/>
      <c r="GX69" s="110" t="str">
        <f t="shared" si="300"/>
        <v/>
      </c>
      <c r="GY69" s="109" t="str">
        <f t="shared" si="301"/>
        <v>→</v>
      </c>
      <c r="GZ69" s="108"/>
      <c r="HA69" s="110" t="str">
        <f t="shared" si="302"/>
        <v/>
      </c>
      <c r="HB69" s="109" t="str">
        <f t="shared" si="303"/>
        <v/>
      </c>
      <c r="HC69" s="108"/>
      <c r="HD69" s="110" t="str">
        <f t="shared" si="304"/>
        <v/>
      </c>
      <c r="HE69" s="109" t="str">
        <f t="shared" si="305"/>
        <v/>
      </c>
      <c r="HF69" s="108"/>
      <c r="HG69" s="110" t="str">
        <f t="shared" si="306"/>
        <v/>
      </c>
      <c r="HH69" s="109" t="str">
        <f t="shared" si="307"/>
        <v/>
      </c>
      <c r="HI69" s="108"/>
      <c r="HJ69" s="110" t="str">
        <f t="shared" si="308"/>
        <v/>
      </c>
      <c r="HK69" s="109" t="str">
        <f t="shared" si="309"/>
        <v/>
      </c>
      <c r="HL69" s="108">
        <v>1000</v>
      </c>
      <c r="HM69" s="110" t="str">
        <f t="shared" si="310"/>
        <v/>
      </c>
      <c r="HN69" s="109" t="str">
        <f t="shared" si="311"/>
        <v/>
      </c>
      <c r="HO69" s="108"/>
      <c r="HP69" s="110" t="str">
        <f t="shared" si="312"/>
        <v/>
      </c>
      <c r="HQ69" s="109" t="str">
        <f t="shared" si="313"/>
        <v/>
      </c>
      <c r="HR69" s="108"/>
      <c r="HS69" s="110" t="str">
        <f t="shared" si="314"/>
        <v>⇒</v>
      </c>
      <c r="HT69" s="109" t="str">
        <f t="shared" si="315"/>
        <v/>
      </c>
      <c r="HU69" s="108"/>
      <c r="HV69" s="109" t="str">
        <f t="shared" si="316"/>
        <v/>
      </c>
      <c r="HW69" s="109" t="str">
        <f t="shared" si="317"/>
        <v/>
      </c>
      <c r="HX69" s="438"/>
      <c r="HY69" s="110" t="str">
        <f t="shared" si="318"/>
        <v/>
      </c>
      <c r="HZ69" s="109" t="str">
        <f t="shared" si="319"/>
        <v/>
      </c>
      <c r="IA69" s="260"/>
      <c r="IB69" s="110" t="str">
        <f t="shared" si="320"/>
        <v/>
      </c>
      <c r="IC69" s="109" t="str">
        <f t="shared" si="321"/>
        <v/>
      </c>
      <c r="ID69" s="260"/>
      <c r="IE69" s="110" t="str">
        <f t="shared" si="322"/>
        <v/>
      </c>
      <c r="IF69" s="109" t="str">
        <f t="shared" si="323"/>
        <v/>
      </c>
      <c r="IG69" s="438"/>
      <c r="IH69" s="110" t="str">
        <f t="shared" si="324"/>
        <v/>
      </c>
      <c r="II69" s="109" t="str">
        <f t="shared" si="325"/>
        <v/>
      </c>
      <c r="IJ69" s="438"/>
      <c r="IK69" s="110" t="str">
        <f t="shared" si="326"/>
        <v/>
      </c>
      <c r="IL69" s="109" t="str">
        <f t="shared" si="327"/>
        <v/>
      </c>
      <c r="IM69" s="439"/>
      <c r="IN69" s="110" t="str">
        <f t="shared" si="328"/>
        <v/>
      </c>
      <c r="IO69" s="109" t="str">
        <f t="shared" si="329"/>
        <v/>
      </c>
      <c r="IP69" s="108"/>
      <c r="IQ69" s="110" t="str">
        <f t="shared" si="330"/>
        <v/>
      </c>
      <c r="IR69" s="109" t="str">
        <f t="shared" si="331"/>
        <v/>
      </c>
      <c r="IS69" s="108"/>
      <c r="IT69" s="110" t="str">
        <f t="shared" si="332"/>
        <v/>
      </c>
      <c r="IU69" s="109" t="str">
        <f t="shared" si="333"/>
        <v/>
      </c>
      <c r="IV69" s="108"/>
      <c r="IW69" s="110" t="str">
        <f t="shared" si="334"/>
        <v/>
      </c>
      <c r="IX69" s="109" t="str">
        <f t="shared" si="335"/>
        <v/>
      </c>
      <c r="IY69" s="108"/>
      <c r="IZ69" s="110" t="str">
        <f t="shared" si="336"/>
        <v/>
      </c>
      <c r="JA69" s="109" t="str">
        <f t="shared" si="337"/>
        <v/>
      </c>
      <c r="JB69" s="438"/>
      <c r="JC69" s="110" t="str">
        <f t="shared" si="338"/>
        <v/>
      </c>
      <c r="JD69" s="109" t="str">
        <f t="shared" si="339"/>
        <v/>
      </c>
      <c r="JE69" s="108"/>
      <c r="JF69" s="110" t="str">
        <f t="shared" si="340"/>
        <v/>
      </c>
      <c r="JG69" s="109" t="str">
        <f t="shared" si="341"/>
        <v/>
      </c>
      <c r="JH69" s="108"/>
      <c r="JI69" s="110" t="str">
        <f t="shared" si="342"/>
        <v/>
      </c>
      <c r="JJ69" s="109" t="str">
        <f t="shared" si="343"/>
        <v/>
      </c>
      <c r="JK69" s="108"/>
      <c r="JL69" s="110" t="str">
        <f t="shared" si="344"/>
        <v/>
      </c>
      <c r="JM69" s="109" t="str">
        <f t="shared" si="345"/>
        <v/>
      </c>
      <c r="JN69" s="108"/>
      <c r="JO69" s="110" t="str">
        <f t="shared" si="346"/>
        <v/>
      </c>
      <c r="JP69" s="109" t="str">
        <f t="shared" si="347"/>
        <v/>
      </c>
      <c r="JQ69" s="108"/>
      <c r="JR69" s="110" t="str">
        <f t="shared" si="348"/>
        <v/>
      </c>
      <c r="JS69" s="109" t="str">
        <f t="shared" si="349"/>
        <v/>
      </c>
      <c r="JT69" s="108"/>
      <c r="JU69" s="110" t="str">
        <f t="shared" si="350"/>
        <v/>
      </c>
      <c r="JV69" s="109" t="str">
        <f t="shared" si="351"/>
        <v/>
      </c>
      <c r="JW69" s="108"/>
      <c r="JX69" s="110" t="str">
        <f t="shared" si="352"/>
        <v/>
      </c>
      <c r="JY69" s="109" t="str">
        <f t="shared" si="353"/>
        <v/>
      </c>
      <c r="JZ69" s="108"/>
      <c r="KA69" s="110" t="str">
        <f t="shared" si="354"/>
        <v/>
      </c>
      <c r="KB69" s="109" t="str">
        <f t="shared" si="355"/>
        <v/>
      </c>
      <c r="KC69" s="108"/>
      <c r="KD69" s="110" t="str">
        <f t="shared" si="356"/>
        <v/>
      </c>
      <c r="KE69" s="109" t="str">
        <f t="shared" si="357"/>
        <v/>
      </c>
      <c r="KF69" s="108"/>
      <c r="KG69" s="110" t="str">
        <f t="shared" si="358"/>
        <v/>
      </c>
      <c r="KH69" s="109" t="str">
        <f t="shared" si="359"/>
        <v/>
      </c>
      <c r="KI69" s="108"/>
      <c r="KJ69" s="110" t="str">
        <f t="shared" si="360"/>
        <v/>
      </c>
      <c r="KK69" s="109" t="str">
        <f t="shared" si="361"/>
        <v/>
      </c>
      <c r="KL69" s="108"/>
      <c r="KM69" s="110" t="str">
        <f t="shared" si="362"/>
        <v/>
      </c>
      <c r="KN69" s="109" t="str">
        <f t="shared" si="363"/>
        <v/>
      </c>
      <c r="KO69" s="108"/>
      <c r="KP69" s="110" t="str">
        <f t="shared" si="364"/>
        <v/>
      </c>
      <c r="KQ69" s="109" t="str">
        <f t="shared" si="365"/>
        <v/>
      </c>
      <c r="KR69" s="108"/>
      <c r="KS69" s="110" t="str">
        <f t="shared" si="366"/>
        <v/>
      </c>
      <c r="KT69" s="109" t="str">
        <f t="shared" si="367"/>
        <v/>
      </c>
      <c r="KU69" s="108"/>
      <c r="KV69" s="110" t="str">
        <f t="shared" si="368"/>
        <v/>
      </c>
      <c r="KW69" s="109" t="str">
        <f t="shared" si="369"/>
        <v/>
      </c>
      <c r="KX69" s="108"/>
      <c r="KY69" s="110" t="str">
        <f t="shared" si="370"/>
        <v/>
      </c>
      <c r="KZ69" s="109" t="str">
        <f t="shared" si="371"/>
        <v/>
      </c>
      <c r="LA69" s="108"/>
      <c r="LB69" s="110" t="str">
        <f t="shared" si="372"/>
        <v/>
      </c>
      <c r="LC69" s="109" t="str">
        <f t="shared" si="373"/>
        <v/>
      </c>
      <c r="LD69" s="108"/>
      <c r="LE69" s="110" t="str">
        <f t="shared" si="374"/>
        <v/>
      </c>
      <c r="LF69" s="109" t="str">
        <f t="shared" si="375"/>
        <v/>
      </c>
      <c r="LG69" s="108"/>
      <c r="LH69" s="110" t="str">
        <f t="shared" si="376"/>
        <v/>
      </c>
      <c r="LI69" s="109" t="str">
        <f t="shared" si="377"/>
        <v/>
      </c>
      <c r="LJ69" s="108"/>
      <c r="LK69" s="109" t="str">
        <f t="shared" si="378"/>
        <v/>
      </c>
    </row>
    <row r="70" spans="1:323" ht="21.65" customHeight="1" x14ac:dyDescent="0.2">
      <c r="A70" s="120"/>
      <c r="B70" s="150">
        <f>IFERROR(VLOOKUP($D70,[1]受注ﾌｧｲﾙ!$A$3:$BZ$1314,5,FALSE),"-")</f>
        <v>46127.452222222222</v>
      </c>
      <c r="C70" s="541">
        <f>IFERROR(VLOOKUP($D70,[1]受注ﾌｧｲﾙ!$A$3:$BZ$1314,6,FALSE),"-")</f>
        <v>0</v>
      </c>
      <c r="D70" s="3" t="s">
        <v>1025</v>
      </c>
      <c r="E70" s="39">
        <f>IFERROR(VLOOKUP($D70,[1]受注ﾌｧｲﾙ!$A$3:$BZ$1314,17,FALSE),"-")</f>
        <v>6710</v>
      </c>
      <c r="F70" s="5" t="str">
        <f>IFERROR(VLOOKUP($D70,[1]受注ﾌｧｲﾙ!$A$3:$BZ$1314,18,FALSE),"-")</f>
        <v>50080-AY0B- 870X200</v>
      </c>
      <c r="G70" s="5" t="str">
        <f>IFERROR(VLOOKUP($D70,[1]受注ﾌｧｲﾙ!$A$3:$BZ$1314,19,FALSE),"-")</f>
        <v>FA</v>
      </c>
      <c r="H70" s="5">
        <f>IFERROR(VLOOKUP($D70,[1]受注ﾌｧｲﾙ!$A$3:$BZ$1314,20,FALSE),"-")</f>
        <v>0</v>
      </c>
      <c r="I70" s="5" t="str">
        <f>IFERROR(VLOOKUP($D70,[1]受注ﾌｧｲﾙ!$A$3:$BZ$1314,21,FALSE),"-")</f>
        <v>C</v>
      </c>
      <c r="J70" s="15">
        <f>IFERROR(VLOOKUP($D70,[1]受注ﾌｧｲﾙ!$A$3:$BZ$1314,22,FALSE),"-")</f>
        <v>1000</v>
      </c>
      <c r="K70" s="5" t="str">
        <f>IFERROR(VLOOKUP($D70,[1]受注ﾌｧｲﾙ!$A$3:$BZ$1314,8,FALSE),"-")</f>
        <v>0R040-8Y0B- 820X200</v>
      </c>
      <c r="L70" s="5" t="str">
        <f>IFERROR(VLOOKUP($D70,[1]受注ﾌｧｲﾙ!$A$3:$BZ$1314,9,FALSE),"-")</f>
        <v>FA</v>
      </c>
      <c r="M70" s="5">
        <f>IFERROR(VLOOKUP($D70,[1]受注ﾌｧｲﾙ!$A$3:$BZ$1314,10,FALSE),"-")</f>
        <v>0</v>
      </c>
      <c r="N70" s="5" t="str">
        <f>IFERROR(VLOOKUP($D70,[1]受注ﾌｧｲﾙ!$A$3:$BZ$1314,11,FALSE),"-")</f>
        <v>C</v>
      </c>
      <c r="O70" s="15">
        <f>IFERROR(VLOOKUP($D70,[1]受注ﾌｧｲﾙ!$A$3:$BZ$1314,13,FALSE),"-")</f>
        <v>2000</v>
      </c>
      <c r="P70" s="5">
        <f>IFERROR(VLOOKUP($D70,[1]受注ﾌｧｲﾙ!$A$3:$BZ$1314,15,FALSE),"-")</f>
        <v>0</v>
      </c>
      <c r="Q70" s="40">
        <f>IFERROR((VLOOKUP($D70,[1]受注ﾌｧｲﾙ!$A$3:$BZ$1314,16,FALSE)*J70),"-")</f>
        <v>1000</v>
      </c>
      <c r="R70" s="557" t="str">
        <f>IFERROR(VLOOKUP(D70,#REF!,107,FALSE),"-")</f>
        <v>-</v>
      </c>
      <c r="S70" s="5" t="str">
        <f>IFERROR(VLOOKUP($D70,[1]受注ﾌｧｲﾙ!$A$3:$BZ$1314,26,FALSE),"-")</f>
        <v>ｽﾘｯﾄ,SEC</v>
      </c>
      <c r="T70" s="86" t="str">
        <f>IFERROR(VLOOKUP($D70,[1]受注ﾌｧｲﾙ!$A$3:$BZ$1314,23,FALSE),"-")</f>
        <v>湖南</v>
      </c>
      <c r="U70" s="4"/>
      <c r="V70" s="5">
        <f t="shared" si="190"/>
        <v>4</v>
      </c>
      <c r="W70" s="4">
        <f>IFERROR(VLOOKUP($D70,[1]受注ﾌｧｲﾙ!$A$3:$BZ$1314,25,FALSE),"-")</f>
        <v>46135</v>
      </c>
      <c r="X70" s="4">
        <f>IFERROR(VLOOKUP($D70,[1]受注ﾌｧｲﾙ!$A$3:$BZ$1314,32,FALSE),"-")</f>
        <v>46142</v>
      </c>
      <c r="Y70" s="4">
        <f>IFERROR(VLOOKUP($D70,[1]受注ﾌｧｲﾙ!$A$3:$BZ$1314,33,FALSE),"-")</f>
        <v>46142</v>
      </c>
      <c r="Z70" s="4">
        <f t="shared" si="1"/>
        <v>46139</v>
      </c>
      <c r="AA70" s="57" t="str">
        <f>IFERROR(VLOOKUP(D70,#REF!,2,FALSE),"-")</f>
        <v>-</v>
      </c>
      <c r="AB70" s="58">
        <f t="shared" si="191"/>
        <v>1000</v>
      </c>
      <c r="AC70" s="821">
        <f t="shared" si="192"/>
        <v>1000</v>
      </c>
      <c r="AD70" s="410" t="str">
        <f>IFERROR(VLOOKUP($D70,[1]受注ﾌｧｲﾙ!$A$3:$BZ$1314,27,FALSE),"-")&amp;"　"&amp;IFERROR(VLOOKUP($D70,[1]受注ﾌｧｲﾙ!$A$3:$BZ$1314,28,FALSE),"-")&amp;"　"&amp;IFERROR(VLOOKUP($D70,[1]受注ﾌｧｲﾙ!$A$3:$BZ$1314,29,FALSE),"-")</f>
        <v>　　</v>
      </c>
      <c r="AE70" s="3"/>
      <c r="AF70" s="31" t="str">
        <f>IFERROR(VLOOKUP($D70,[2]加工日報SEC!$A$5:$DZ$1089,94,FALSE),"-")</f>
        <v>-</v>
      </c>
      <c r="AG70" s="38" t="str">
        <f>IFERROR(VLOOKUP($D70,[1]受注ﾌｧｲﾙ!$A$3:$BZ$1314,2,FALSE),"-")</f>
        <v>通常入力</v>
      </c>
      <c r="AH70" s="38" t="str">
        <f>IFERROR(VLOOKUP($D70,[1]受注ﾌｧｲﾙ!$A$3:$BZ$1314,3,FALSE),"-")</f>
        <v>後加工</v>
      </c>
      <c r="AI70" s="43" t="str">
        <f>IFERROR(VLOOKUP($D70,[1]受注ﾌｧｲﾙ!$A$3:$BZ$1314,31,FALSE),"-")</f>
        <v>屋根</v>
      </c>
      <c r="AJ70" s="43" t="str">
        <f>IFERROR(VLOOKUP($D70,[1]受注ﾌｧｲﾙ!$A$3:$BZ$1314,12,FALSE),"-")</f>
        <v xml:space="preserve"> </v>
      </c>
      <c r="AK70" s="228" t="str">
        <f>IFERROR(VLOOKUP($D70,[1]受注ﾌｧｲﾙ!$A$3:$BZ$1314,24,FALSE),"-")</f>
        <v>ｽﾘｯﾄ</v>
      </c>
      <c r="AL70" s="3"/>
      <c r="AM70" s="3"/>
      <c r="AN70" s="3"/>
      <c r="AO70" s="3"/>
      <c r="AP70" s="3"/>
      <c r="AQ70" s="43" t="s">
        <v>522</v>
      </c>
      <c r="AR70" s="521"/>
      <c r="AS70" s="109" t="str">
        <f t="shared" si="193"/>
        <v/>
      </c>
      <c r="AT70" s="438"/>
      <c r="AU70" s="110" t="str">
        <f t="shared" si="194"/>
        <v/>
      </c>
      <c r="AV70" s="109" t="str">
        <f t="shared" si="195"/>
        <v/>
      </c>
      <c r="AW70" s="260"/>
      <c r="AX70" s="110" t="str">
        <f t="shared" si="196"/>
        <v/>
      </c>
      <c r="AY70" s="109" t="str">
        <f t="shared" si="197"/>
        <v/>
      </c>
      <c r="AZ70" s="260"/>
      <c r="BA70" s="110" t="str">
        <f t="shared" si="198"/>
        <v/>
      </c>
      <c r="BB70" s="109" t="str">
        <f t="shared" si="199"/>
        <v/>
      </c>
      <c r="BC70" s="438"/>
      <c r="BD70" s="110" t="str">
        <f t="shared" si="200"/>
        <v/>
      </c>
      <c r="BE70" s="109" t="str">
        <f t="shared" si="201"/>
        <v/>
      </c>
      <c r="BF70" s="438"/>
      <c r="BG70" s="110" t="str">
        <f t="shared" si="202"/>
        <v/>
      </c>
      <c r="BH70" s="109" t="str">
        <f t="shared" si="203"/>
        <v/>
      </c>
      <c r="BI70" s="439"/>
      <c r="BJ70" s="110" t="str">
        <f t="shared" si="204"/>
        <v/>
      </c>
      <c r="BK70" s="109" t="str">
        <f t="shared" si="205"/>
        <v/>
      </c>
      <c r="BL70" s="108"/>
      <c r="BM70" s="110" t="str">
        <f t="shared" si="206"/>
        <v/>
      </c>
      <c r="BN70" s="109" t="str">
        <f t="shared" si="207"/>
        <v/>
      </c>
      <c r="BO70" s="108"/>
      <c r="BP70" s="110" t="str">
        <f t="shared" si="208"/>
        <v/>
      </c>
      <c r="BQ70" s="109" t="str">
        <f t="shared" si="209"/>
        <v/>
      </c>
      <c r="BR70" s="108"/>
      <c r="BS70" s="110" t="str">
        <f t="shared" si="210"/>
        <v/>
      </c>
      <c r="BT70" s="109" t="str">
        <f t="shared" si="211"/>
        <v/>
      </c>
      <c r="BU70" s="108"/>
      <c r="BV70" s="110" t="str">
        <f t="shared" si="212"/>
        <v/>
      </c>
      <c r="BW70" s="109" t="str">
        <f t="shared" si="213"/>
        <v/>
      </c>
      <c r="BX70" s="438"/>
      <c r="BY70" s="110" t="str">
        <f t="shared" si="214"/>
        <v/>
      </c>
      <c r="BZ70" s="109" t="str">
        <f t="shared" si="215"/>
        <v/>
      </c>
      <c r="CA70" s="108"/>
      <c r="CB70" s="110" t="str">
        <f t="shared" si="216"/>
        <v/>
      </c>
      <c r="CC70" s="109" t="str">
        <f t="shared" si="217"/>
        <v/>
      </c>
      <c r="CD70" s="108"/>
      <c r="CE70" s="110" t="str">
        <f t="shared" si="218"/>
        <v/>
      </c>
      <c r="CF70" s="109" t="str">
        <f t="shared" si="219"/>
        <v/>
      </c>
      <c r="CG70" s="108"/>
      <c r="CH70" s="110" t="str">
        <f t="shared" si="220"/>
        <v/>
      </c>
      <c r="CI70" s="109" t="str">
        <f t="shared" si="221"/>
        <v/>
      </c>
      <c r="CJ70" s="108"/>
      <c r="CK70" s="110" t="str">
        <f t="shared" si="222"/>
        <v/>
      </c>
      <c r="CL70" s="109" t="str">
        <f t="shared" si="223"/>
        <v/>
      </c>
      <c r="CM70" s="108"/>
      <c r="CN70" s="110" t="str">
        <f t="shared" si="224"/>
        <v/>
      </c>
      <c r="CO70" s="109" t="str">
        <f t="shared" si="225"/>
        <v/>
      </c>
      <c r="CP70" s="108"/>
      <c r="CQ70" s="110" t="str">
        <f t="shared" si="226"/>
        <v/>
      </c>
      <c r="CR70" s="109" t="str">
        <f t="shared" si="227"/>
        <v/>
      </c>
      <c r="CS70" s="108"/>
      <c r="CT70" s="110" t="str">
        <f t="shared" si="228"/>
        <v/>
      </c>
      <c r="CU70" s="109" t="str">
        <f t="shared" si="229"/>
        <v/>
      </c>
      <c r="CV70" s="108"/>
      <c r="CW70" s="110" t="str">
        <f t="shared" si="230"/>
        <v/>
      </c>
      <c r="CX70" s="109" t="str">
        <f t="shared" si="231"/>
        <v/>
      </c>
      <c r="CY70" s="108"/>
      <c r="CZ70" s="110" t="str">
        <f t="shared" si="232"/>
        <v/>
      </c>
      <c r="DA70" s="109" t="str">
        <f t="shared" si="233"/>
        <v/>
      </c>
      <c r="DB70" s="108"/>
      <c r="DC70" s="110" t="str">
        <f t="shared" si="234"/>
        <v/>
      </c>
      <c r="DD70" s="109" t="str">
        <f t="shared" si="235"/>
        <v/>
      </c>
      <c r="DE70" s="108"/>
      <c r="DF70" s="110" t="str">
        <f t="shared" si="236"/>
        <v/>
      </c>
      <c r="DG70" s="109" t="str">
        <f t="shared" si="237"/>
        <v/>
      </c>
      <c r="DH70" s="108"/>
      <c r="DI70" s="110" t="str">
        <f t="shared" si="238"/>
        <v/>
      </c>
      <c r="DJ70" s="109" t="str">
        <f t="shared" si="239"/>
        <v/>
      </c>
      <c r="DK70" s="108"/>
      <c r="DL70" s="110" t="str">
        <f t="shared" si="240"/>
        <v/>
      </c>
      <c r="DM70" s="109" t="str">
        <f t="shared" si="241"/>
        <v/>
      </c>
      <c r="DN70" s="108"/>
      <c r="DO70" s="110" t="str">
        <f t="shared" si="242"/>
        <v/>
      </c>
      <c r="DP70" s="109" t="str">
        <f t="shared" si="243"/>
        <v/>
      </c>
      <c r="DQ70" s="108"/>
      <c r="DR70" s="110" t="str">
        <f t="shared" si="244"/>
        <v/>
      </c>
      <c r="DS70" s="109" t="str">
        <f t="shared" si="245"/>
        <v/>
      </c>
      <c r="DT70" s="108"/>
      <c r="DU70" s="110" t="str">
        <f t="shared" si="246"/>
        <v/>
      </c>
      <c r="DV70" s="109" t="str">
        <f t="shared" si="247"/>
        <v/>
      </c>
      <c r="DW70" s="108"/>
      <c r="DX70" s="110" t="str">
        <f t="shared" si="248"/>
        <v/>
      </c>
      <c r="DY70" s="109" t="str">
        <f t="shared" si="249"/>
        <v/>
      </c>
      <c r="DZ70" s="108"/>
      <c r="EA70" s="110" t="str">
        <f t="shared" si="250"/>
        <v/>
      </c>
      <c r="EB70" s="109" t="str">
        <f t="shared" si="251"/>
        <v/>
      </c>
      <c r="EC70" s="108"/>
      <c r="ED70" s="110" t="str">
        <f t="shared" si="252"/>
        <v/>
      </c>
      <c r="EE70" s="109" t="str">
        <f t="shared" si="253"/>
        <v/>
      </c>
      <c r="EF70" s="108"/>
      <c r="EG70" s="109" t="str">
        <f t="shared" si="254"/>
        <v/>
      </c>
      <c r="EH70" s="109" t="str">
        <f t="shared" si="255"/>
        <v/>
      </c>
      <c r="EI70" s="438"/>
      <c r="EJ70" s="110" t="str">
        <f t="shared" si="256"/>
        <v/>
      </c>
      <c r="EK70" s="109" t="str">
        <f t="shared" si="257"/>
        <v/>
      </c>
      <c r="EL70" s="260"/>
      <c r="EM70" s="110" t="str">
        <f t="shared" si="258"/>
        <v/>
      </c>
      <c r="EN70" s="109" t="str">
        <f t="shared" si="259"/>
        <v/>
      </c>
      <c r="EO70" s="260"/>
      <c r="EP70" s="110" t="str">
        <f t="shared" si="260"/>
        <v/>
      </c>
      <c r="EQ70" s="109" t="str">
        <f t="shared" si="261"/>
        <v/>
      </c>
      <c r="ER70" s="438"/>
      <c r="ES70" s="110" t="str">
        <f t="shared" si="262"/>
        <v/>
      </c>
      <c r="ET70" s="109" t="str">
        <f t="shared" si="263"/>
        <v/>
      </c>
      <c r="EU70" s="438"/>
      <c r="EV70" s="110" t="str">
        <f t="shared" si="264"/>
        <v/>
      </c>
      <c r="EW70" s="109" t="str">
        <f t="shared" si="265"/>
        <v/>
      </c>
      <c r="EX70" s="439"/>
      <c r="EY70" s="110" t="str">
        <f t="shared" si="266"/>
        <v/>
      </c>
      <c r="EZ70" s="109" t="str">
        <f t="shared" si="267"/>
        <v/>
      </c>
      <c r="FA70" s="108"/>
      <c r="FB70" s="110" t="str">
        <f t="shared" si="268"/>
        <v/>
      </c>
      <c r="FC70" s="109" t="str">
        <f t="shared" si="269"/>
        <v/>
      </c>
      <c r="FD70" s="108"/>
      <c r="FE70" s="110" t="str">
        <f t="shared" si="270"/>
        <v/>
      </c>
      <c r="FF70" s="109" t="str">
        <f t="shared" si="271"/>
        <v/>
      </c>
      <c r="FG70" s="108"/>
      <c r="FH70" s="110" t="str">
        <f t="shared" si="272"/>
        <v/>
      </c>
      <c r="FI70" s="109" t="str">
        <f t="shared" si="273"/>
        <v/>
      </c>
      <c r="FJ70" s="108"/>
      <c r="FK70" s="110" t="str">
        <f t="shared" si="274"/>
        <v/>
      </c>
      <c r="FL70" s="109" t="str">
        <f t="shared" si="275"/>
        <v/>
      </c>
      <c r="FM70" s="438"/>
      <c r="FN70" s="110" t="str">
        <f t="shared" si="276"/>
        <v/>
      </c>
      <c r="FO70" s="109" t="str">
        <f t="shared" si="277"/>
        <v/>
      </c>
      <c r="FP70" s="108"/>
      <c r="FQ70" s="110" t="str">
        <f t="shared" si="278"/>
        <v/>
      </c>
      <c r="FR70" s="109" t="str">
        <f t="shared" si="279"/>
        <v/>
      </c>
      <c r="FS70" s="108"/>
      <c r="FT70" s="110" t="str">
        <f t="shared" si="280"/>
        <v/>
      </c>
      <c r="FU70" s="109" t="str">
        <f t="shared" si="281"/>
        <v/>
      </c>
      <c r="FV70" s="108"/>
      <c r="FW70" s="110" t="str">
        <f t="shared" si="282"/>
        <v/>
      </c>
      <c r="FX70" s="109" t="str">
        <f t="shared" si="283"/>
        <v/>
      </c>
      <c r="FY70" s="108"/>
      <c r="FZ70" s="110" t="str">
        <f t="shared" si="284"/>
        <v/>
      </c>
      <c r="GA70" s="109" t="str">
        <f t="shared" si="285"/>
        <v/>
      </c>
      <c r="GB70" s="108"/>
      <c r="GC70" s="110" t="str">
        <f t="shared" si="286"/>
        <v/>
      </c>
      <c r="GD70" s="109" t="str">
        <f t="shared" si="287"/>
        <v/>
      </c>
      <c r="GE70" s="108"/>
      <c r="GF70" s="110" t="str">
        <f t="shared" si="288"/>
        <v/>
      </c>
      <c r="GG70" s="109" t="str">
        <f t="shared" si="289"/>
        <v/>
      </c>
      <c r="GH70" s="108"/>
      <c r="GI70" s="110" t="str">
        <f t="shared" si="290"/>
        <v/>
      </c>
      <c r="GJ70" s="109" t="str">
        <f t="shared" si="291"/>
        <v/>
      </c>
      <c r="GK70" s="108"/>
      <c r="GL70" s="110" t="str">
        <f t="shared" si="292"/>
        <v/>
      </c>
      <c r="GM70" s="109" t="str">
        <f t="shared" si="293"/>
        <v/>
      </c>
      <c r="GN70" s="108"/>
      <c r="GO70" s="110" t="str">
        <f t="shared" si="294"/>
        <v/>
      </c>
      <c r="GP70" s="109" t="str">
        <f t="shared" si="295"/>
        <v/>
      </c>
      <c r="GQ70" s="108"/>
      <c r="GR70" s="110" t="str">
        <f t="shared" si="296"/>
        <v/>
      </c>
      <c r="GS70" s="109" t="str">
        <f t="shared" si="297"/>
        <v/>
      </c>
      <c r="GT70" s="108"/>
      <c r="GU70" s="110" t="str">
        <f t="shared" si="298"/>
        <v/>
      </c>
      <c r="GV70" s="109" t="str">
        <f t="shared" si="299"/>
        <v>→</v>
      </c>
      <c r="GW70" s="108"/>
      <c r="GX70" s="110" t="str">
        <f t="shared" si="300"/>
        <v/>
      </c>
      <c r="GY70" s="109" t="str">
        <f t="shared" si="301"/>
        <v/>
      </c>
      <c r="GZ70" s="108"/>
      <c r="HA70" s="110" t="str">
        <f t="shared" si="302"/>
        <v/>
      </c>
      <c r="HB70" s="109" t="str">
        <f t="shared" si="303"/>
        <v/>
      </c>
      <c r="HC70" s="108"/>
      <c r="HD70" s="110" t="str">
        <f t="shared" si="304"/>
        <v/>
      </c>
      <c r="HE70" s="109" t="str">
        <f t="shared" si="305"/>
        <v/>
      </c>
      <c r="HF70" s="108"/>
      <c r="HG70" s="110" t="str">
        <f t="shared" si="306"/>
        <v/>
      </c>
      <c r="HH70" s="109" t="str">
        <f t="shared" si="307"/>
        <v/>
      </c>
      <c r="HI70" s="108">
        <v>1000</v>
      </c>
      <c r="HJ70" s="110" t="str">
        <f t="shared" si="308"/>
        <v/>
      </c>
      <c r="HK70" s="109" t="str">
        <f t="shared" si="309"/>
        <v/>
      </c>
      <c r="HL70" s="108"/>
      <c r="HM70" s="110" t="str">
        <f t="shared" si="310"/>
        <v/>
      </c>
      <c r="HN70" s="109" t="str">
        <f t="shared" si="311"/>
        <v/>
      </c>
      <c r="HO70" s="108"/>
      <c r="HP70" s="110" t="str">
        <f t="shared" si="312"/>
        <v/>
      </c>
      <c r="HQ70" s="109" t="str">
        <f t="shared" si="313"/>
        <v/>
      </c>
      <c r="HR70" s="108"/>
      <c r="HS70" s="110" t="str">
        <f t="shared" si="314"/>
        <v>⇒</v>
      </c>
      <c r="HT70" s="109" t="str">
        <f t="shared" si="315"/>
        <v/>
      </c>
      <c r="HU70" s="108"/>
      <c r="HV70" s="109" t="str">
        <f t="shared" si="316"/>
        <v/>
      </c>
      <c r="HW70" s="109" t="str">
        <f t="shared" si="317"/>
        <v/>
      </c>
      <c r="HX70" s="438"/>
      <c r="HY70" s="110" t="str">
        <f t="shared" si="318"/>
        <v/>
      </c>
      <c r="HZ70" s="109" t="str">
        <f t="shared" si="319"/>
        <v/>
      </c>
      <c r="IA70" s="260"/>
      <c r="IB70" s="110" t="str">
        <f t="shared" si="320"/>
        <v/>
      </c>
      <c r="IC70" s="109" t="str">
        <f t="shared" si="321"/>
        <v/>
      </c>
      <c r="ID70" s="260"/>
      <c r="IE70" s="110" t="str">
        <f t="shared" si="322"/>
        <v/>
      </c>
      <c r="IF70" s="109" t="str">
        <f t="shared" si="323"/>
        <v/>
      </c>
      <c r="IG70" s="438"/>
      <c r="IH70" s="110" t="str">
        <f t="shared" si="324"/>
        <v/>
      </c>
      <c r="II70" s="109" t="str">
        <f t="shared" si="325"/>
        <v/>
      </c>
      <c r="IJ70" s="438"/>
      <c r="IK70" s="110" t="str">
        <f t="shared" si="326"/>
        <v/>
      </c>
      <c r="IL70" s="109" t="str">
        <f t="shared" si="327"/>
        <v/>
      </c>
      <c r="IM70" s="439"/>
      <c r="IN70" s="110" t="str">
        <f t="shared" si="328"/>
        <v/>
      </c>
      <c r="IO70" s="109" t="str">
        <f t="shared" si="329"/>
        <v/>
      </c>
      <c r="IP70" s="108"/>
      <c r="IQ70" s="110" t="str">
        <f t="shared" si="330"/>
        <v/>
      </c>
      <c r="IR70" s="109" t="str">
        <f t="shared" si="331"/>
        <v/>
      </c>
      <c r="IS70" s="108"/>
      <c r="IT70" s="110" t="str">
        <f t="shared" si="332"/>
        <v/>
      </c>
      <c r="IU70" s="109" t="str">
        <f t="shared" si="333"/>
        <v/>
      </c>
      <c r="IV70" s="108"/>
      <c r="IW70" s="110" t="str">
        <f t="shared" si="334"/>
        <v/>
      </c>
      <c r="IX70" s="109" t="str">
        <f t="shared" si="335"/>
        <v/>
      </c>
      <c r="IY70" s="108"/>
      <c r="IZ70" s="110" t="str">
        <f t="shared" si="336"/>
        <v/>
      </c>
      <c r="JA70" s="109" t="str">
        <f t="shared" si="337"/>
        <v/>
      </c>
      <c r="JB70" s="438"/>
      <c r="JC70" s="110" t="str">
        <f t="shared" si="338"/>
        <v/>
      </c>
      <c r="JD70" s="109" t="str">
        <f t="shared" si="339"/>
        <v/>
      </c>
      <c r="JE70" s="108"/>
      <c r="JF70" s="110" t="str">
        <f t="shared" si="340"/>
        <v/>
      </c>
      <c r="JG70" s="109" t="str">
        <f t="shared" si="341"/>
        <v/>
      </c>
      <c r="JH70" s="108"/>
      <c r="JI70" s="110" t="str">
        <f t="shared" si="342"/>
        <v/>
      </c>
      <c r="JJ70" s="109" t="str">
        <f t="shared" si="343"/>
        <v/>
      </c>
      <c r="JK70" s="108"/>
      <c r="JL70" s="110" t="str">
        <f t="shared" si="344"/>
        <v/>
      </c>
      <c r="JM70" s="109" t="str">
        <f t="shared" si="345"/>
        <v/>
      </c>
      <c r="JN70" s="108"/>
      <c r="JO70" s="110" t="str">
        <f t="shared" si="346"/>
        <v/>
      </c>
      <c r="JP70" s="109" t="str">
        <f t="shared" si="347"/>
        <v/>
      </c>
      <c r="JQ70" s="108"/>
      <c r="JR70" s="110" t="str">
        <f t="shared" si="348"/>
        <v/>
      </c>
      <c r="JS70" s="109" t="str">
        <f t="shared" si="349"/>
        <v/>
      </c>
      <c r="JT70" s="108"/>
      <c r="JU70" s="110" t="str">
        <f t="shared" si="350"/>
        <v/>
      </c>
      <c r="JV70" s="109" t="str">
        <f t="shared" si="351"/>
        <v/>
      </c>
      <c r="JW70" s="108"/>
      <c r="JX70" s="110" t="str">
        <f t="shared" si="352"/>
        <v/>
      </c>
      <c r="JY70" s="109" t="str">
        <f t="shared" si="353"/>
        <v/>
      </c>
      <c r="JZ70" s="108"/>
      <c r="KA70" s="110" t="str">
        <f t="shared" si="354"/>
        <v/>
      </c>
      <c r="KB70" s="109" t="str">
        <f t="shared" si="355"/>
        <v/>
      </c>
      <c r="KC70" s="108"/>
      <c r="KD70" s="110" t="str">
        <f t="shared" si="356"/>
        <v/>
      </c>
      <c r="KE70" s="109" t="str">
        <f t="shared" si="357"/>
        <v/>
      </c>
      <c r="KF70" s="108"/>
      <c r="KG70" s="110" t="str">
        <f t="shared" si="358"/>
        <v/>
      </c>
      <c r="KH70" s="109" t="str">
        <f t="shared" si="359"/>
        <v/>
      </c>
      <c r="KI70" s="108"/>
      <c r="KJ70" s="110" t="str">
        <f t="shared" si="360"/>
        <v/>
      </c>
      <c r="KK70" s="109" t="str">
        <f t="shared" si="361"/>
        <v/>
      </c>
      <c r="KL70" s="108"/>
      <c r="KM70" s="110" t="str">
        <f t="shared" si="362"/>
        <v/>
      </c>
      <c r="KN70" s="109" t="str">
        <f t="shared" si="363"/>
        <v/>
      </c>
      <c r="KO70" s="108"/>
      <c r="KP70" s="110" t="str">
        <f t="shared" si="364"/>
        <v/>
      </c>
      <c r="KQ70" s="109" t="str">
        <f t="shared" si="365"/>
        <v/>
      </c>
      <c r="KR70" s="108"/>
      <c r="KS70" s="110" t="str">
        <f t="shared" si="366"/>
        <v/>
      </c>
      <c r="KT70" s="109" t="str">
        <f t="shared" si="367"/>
        <v/>
      </c>
      <c r="KU70" s="108"/>
      <c r="KV70" s="110" t="str">
        <f t="shared" si="368"/>
        <v/>
      </c>
      <c r="KW70" s="109" t="str">
        <f t="shared" si="369"/>
        <v/>
      </c>
      <c r="KX70" s="108"/>
      <c r="KY70" s="110" t="str">
        <f t="shared" si="370"/>
        <v/>
      </c>
      <c r="KZ70" s="109" t="str">
        <f t="shared" si="371"/>
        <v/>
      </c>
      <c r="LA70" s="108"/>
      <c r="LB70" s="110" t="str">
        <f t="shared" si="372"/>
        <v/>
      </c>
      <c r="LC70" s="109" t="str">
        <f t="shared" si="373"/>
        <v/>
      </c>
      <c r="LD70" s="108"/>
      <c r="LE70" s="110" t="str">
        <f t="shared" si="374"/>
        <v/>
      </c>
      <c r="LF70" s="109" t="str">
        <f t="shared" si="375"/>
        <v/>
      </c>
      <c r="LG70" s="108"/>
      <c r="LH70" s="110" t="str">
        <f t="shared" si="376"/>
        <v/>
      </c>
      <c r="LI70" s="109" t="str">
        <f t="shared" si="377"/>
        <v/>
      </c>
      <c r="LJ70" s="108"/>
      <c r="LK70" s="109" t="str">
        <f t="shared" si="378"/>
        <v/>
      </c>
    </row>
    <row r="71" spans="1:323" ht="21.65" customHeight="1" x14ac:dyDescent="0.2">
      <c r="A71" s="120"/>
      <c r="B71" s="150">
        <f>IFERROR(VLOOKUP($D71,[1]受注ﾌｧｲﾙ!$A$3:$BZ$1314,5,FALSE),"-")</f>
        <v>46127.452789351853</v>
      </c>
      <c r="C71" s="541">
        <f>IFERROR(VLOOKUP($D71,[1]受注ﾌｧｲﾙ!$A$3:$BZ$1314,6,FALSE),"-")</f>
        <v>0</v>
      </c>
      <c r="D71" s="3" t="s">
        <v>1027</v>
      </c>
      <c r="E71" s="39">
        <f>IFERROR(VLOOKUP($D71,[1]受注ﾌｧｲﾙ!$A$3:$BZ$1314,17,FALSE),"-")</f>
        <v>6710</v>
      </c>
      <c r="F71" s="5" t="str">
        <f>IFERROR(VLOOKUP($D71,[1]受注ﾌｧｲﾙ!$A$3:$BZ$1314,18,FALSE),"-")</f>
        <v>50080-AY0B- 870X200</v>
      </c>
      <c r="G71" s="5" t="str">
        <f>IFERROR(VLOOKUP($D71,[1]受注ﾌｧｲﾙ!$A$3:$BZ$1314,19,FALSE),"-")</f>
        <v>FA</v>
      </c>
      <c r="H71" s="5" t="str">
        <f>IFERROR(VLOOKUP($D71,[1]受注ﾌｧｲﾙ!$A$3:$BZ$1314,20,FALSE),"-")</f>
        <v xml:space="preserve">   </v>
      </c>
      <c r="I71" s="5" t="str">
        <f>IFERROR(VLOOKUP($D71,[1]受注ﾌｧｲﾙ!$A$3:$BZ$1314,21,FALSE),"-")</f>
        <v>C</v>
      </c>
      <c r="J71" s="15">
        <f>IFERROR(VLOOKUP($D71,[1]受注ﾌｧｲﾙ!$A$3:$BZ$1314,22,FALSE),"-")</f>
        <v>2200</v>
      </c>
      <c r="K71" s="5" t="str">
        <f>IFERROR(VLOOKUP($D71,[1]受注ﾌｧｲﾙ!$A$3:$BZ$1314,8,FALSE),"-")</f>
        <v>0R040-8Y0B- 870X200</v>
      </c>
      <c r="L71" s="5" t="str">
        <f>IFERROR(VLOOKUP($D71,[1]受注ﾌｧｲﾙ!$A$3:$BZ$1314,9,FALSE),"-")</f>
        <v>FA</v>
      </c>
      <c r="M71" s="5" t="str">
        <f>IFERROR(VLOOKUP($D71,[1]受注ﾌｧｲﾙ!$A$3:$BZ$1314,10,FALSE),"-")</f>
        <v xml:space="preserve">   </v>
      </c>
      <c r="N71" s="5" t="str">
        <f>IFERROR(VLOOKUP($D71,[1]受注ﾌｧｲﾙ!$A$3:$BZ$1314,11,FALSE),"-")</f>
        <v>C</v>
      </c>
      <c r="O71" s="15">
        <f>IFERROR(VLOOKUP($D71,[1]受注ﾌｧｲﾙ!$A$3:$BZ$1314,13,FALSE),"-")</f>
        <v>4400</v>
      </c>
      <c r="P71" s="5">
        <f>IFERROR(VLOOKUP($D71,[1]受注ﾌｧｲﾙ!$A$3:$BZ$1314,15,FALSE),"-")</f>
        <v>0</v>
      </c>
      <c r="Q71" s="40">
        <f>IFERROR((VLOOKUP($D71,[1]受注ﾌｧｲﾙ!$A$3:$BZ$1314,16,FALSE)*J71),"-")</f>
        <v>2200</v>
      </c>
      <c r="R71" s="557" t="str">
        <f>IFERROR(VLOOKUP(D71,#REF!,107,FALSE),"-")</f>
        <v>-</v>
      </c>
      <c r="S71" s="5" t="str">
        <f>IFERROR(VLOOKUP($D71,[1]受注ﾌｧｲﾙ!$A$3:$BZ$1314,26,FALSE),"-")</f>
        <v>SEC</v>
      </c>
      <c r="T71" s="86" t="str">
        <f>IFERROR(VLOOKUP($D71,[1]受注ﾌｧｲﾙ!$A$3:$BZ$1314,23,FALSE),"-")</f>
        <v>湖南</v>
      </c>
      <c r="U71" s="4"/>
      <c r="V71" s="5">
        <f t="shared" si="190"/>
        <v>4</v>
      </c>
      <c r="W71" s="4">
        <f>IFERROR(VLOOKUP($D71,[1]受注ﾌｧｲﾙ!$A$3:$BZ$1314,25,FALSE),"-")</f>
        <v>46135</v>
      </c>
      <c r="X71" s="4">
        <f>IFERROR(VLOOKUP($D71,[1]受注ﾌｧｲﾙ!$A$3:$BZ$1314,32,FALSE),"-")</f>
        <v>46142</v>
      </c>
      <c r="Y71" s="4">
        <f>IFERROR(VLOOKUP($D71,[1]受注ﾌｧｲﾙ!$A$3:$BZ$1314,33,FALSE),"-")</f>
        <v>46142</v>
      </c>
      <c r="Z71" s="4">
        <f t="shared" si="1"/>
        <v>46139</v>
      </c>
      <c r="AA71" s="57" t="str">
        <f>IFERROR(VLOOKUP(D71,#REF!,2,FALSE),"-")</f>
        <v>-</v>
      </c>
      <c r="AB71" s="58">
        <f t="shared" si="191"/>
        <v>2200</v>
      </c>
      <c r="AC71" s="821">
        <f t="shared" si="192"/>
        <v>2200</v>
      </c>
      <c r="AD71" s="410" t="str">
        <f>IFERROR(VLOOKUP($D71,[1]受注ﾌｧｲﾙ!$A$3:$BZ$1314,27,FALSE),"-")&amp;"　"&amp;IFERROR(VLOOKUP($D71,[1]受注ﾌｧｲﾙ!$A$3:$BZ$1314,28,FALSE),"-")&amp;"　"&amp;IFERROR(VLOOKUP($D71,[1]受注ﾌｧｲﾙ!$A$3:$BZ$1314,29,FALSE),"-")</f>
        <v>傷品投入№63Ｔ2110　　</v>
      </c>
      <c r="AE71" s="3"/>
      <c r="AF71" s="31" t="str">
        <f>IFERROR(VLOOKUP($D71,[2]加工日報SEC!$A$5:$DZ$1089,94,FALSE),"-")</f>
        <v>-</v>
      </c>
      <c r="AG71" s="38" t="str">
        <f>IFERROR(VLOOKUP($D71,[1]受注ﾌｧｲﾙ!$A$3:$BZ$1314,2,FALSE),"-")</f>
        <v>通常入力</v>
      </c>
      <c r="AH71" s="38" t="str">
        <f>IFERROR(VLOOKUP($D71,[1]受注ﾌｧｲﾙ!$A$3:$BZ$1314,3,FALSE),"-")</f>
        <v>後加工</v>
      </c>
      <c r="AI71" s="43" t="str">
        <f>IFERROR(VLOOKUP($D71,[1]受注ﾌｧｲﾙ!$A$3:$BZ$1314,31,FALSE),"-")</f>
        <v>屋根</v>
      </c>
      <c r="AJ71" s="43" t="str">
        <f>IFERROR(VLOOKUP($D71,[1]受注ﾌｧｲﾙ!$A$3:$BZ$1314,12,FALSE),"-")</f>
        <v xml:space="preserve"> </v>
      </c>
      <c r="AK71" s="228" t="str">
        <f>IFERROR(VLOOKUP($D71,[1]受注ﾌｧｲﾙ!$A$3:$BZ$1314,24,FALSE),"-")</f>
        <v>SEC</v>
      </c>
      <c r="AL71" s="3"/>
      <c r="AM71" s="3"/>
      <c r="AN71" s="3"/>
      <c r="AO71" s="3"/>
      <c r="AP71" s="3"/>
      <c r="AQ71" s="43" t="s">
        <v>522</v>
      </c>
      <c r="AR71" s="521"/>
      <c r="AS71" s="109" t="str">
        <f t="shared" si="193"/>
        <v/>
      </c>
      <c r="AT71" s="438"/>
      <c r="AU71" s="110" t="str">
        <f t="shared" si="194"/>
        <v/>
      </c>
      <c r="AV71" s="109" t="str">
        <f t="shared" si="195"/>
        <v/>
      </c>
      <c r="AW71" s="260"/>
      <c r="AX71" s="110" t="str">
        <f t="shared" si="196"/>
        <v/>
      </c>
      <c r="AY71" s="109" t="str">
        <f t="shared" si="197"/>
        <v/>
      </c>
      <c r="AZ71" s="260"/>
      <c r="BA71" s="110" t="str">
        <f t="shared" si="198"/>
        <v/>
      </c>
      <c r="BB71" s="109" t="str">
        <f t="shared" si="199"/>
        <v/>
      </c>
      <c r="BC71" s="438"/>
      <c r="BD71" s="110" t="str">
        <f t="shared" si="200"/>
        <v/>
      </c>
      <c r="BE71" s="109" t="str">
        <f t="shared" si="201"/>
        <v/>
      </c>
      <c r="BF71" s="438"/>
      <c r="BG71" s="110" t="str">
        <f t="shared" si="202"/>
        <v/>
      </c>
      <c r="BH71" s="109" t="str">
        <f t="shared" si="203"/>
        <v/>
      </c>
      <c r="BI71" s="439"/>
      <c r="BJ71" s="110" t="str">
        <f t="shared" si="204"/>
        <v/>
      </c>
      <c r="BK71" s="109" t="str">
        <f t="shared" si="205"/>
        <v/>
      </c>
      <c r="BL71" s="108"/>
      <c r="BM71" s="110" t="str">
        <f t="shared" si="206"/>
        <v/>
      </c>
      <c r="BN71" s="109" t="str">
        <f t="shared" si="207"/>
        <v/>
      </c>
      <c r="BO71" s="108"/>
      <c r="BP71" s="110" t="str">
        <f t="shared" si="208"/>
        <v/>
      </c>
      <c r="BQ71" s="109" t="str">
        <f t="shared" si="209"/>
        <v/>
      </c>
      <c r="BR71" s="108"/>
      <c r="BS71" s="110" t="str">
        <f t="shared" si="210"/>
        <v/>
      </c>
      <c r="BT71" s="109" t="str">
        <f t="shared" si="211"/>
        <v/>
      </c>
      <c r="BU71" s="108"/>
      <c r="BV71" s="110" t="str">
        <f t="shared" si="212"/>
        <v/>
      </c>
      <c r="BW71" s="109" t="str">
        <f t="shared" si="213"/>
        <v/>
      </c>
      <c r="BX71" s="438"/>
      <c r="BY71" s="110" t="str">
        <f t="shared" si="214"/>
        <v/>
      </c>
      <c r="BZ71" s="109" t="str">
        <f t="shared" si="215"/>
        <v/>
      </c>
      <c r="CA71" s="108"/>
      <c r="CB71" s="110" t="str">
        <f t="shared" si="216"/>
        <v/>
      </c>
      <c r="CC71" s="109" t="str">
        <f t="shared" si="217"/>
        <v/>
      </c>
      <c r="CD71" s="108"/>
      <c r="CE71" s="110" t="str">
        <f t="shared" si="218"/>
        <v/>
      </c>
      <c r="CF71" s="109" t="str">
        <f t="shared" si="219"/>
        <v/>
      </c>
      <c r="CG71" s="108"/>
      <c r="CH71" s="110" t="str">
        <f t="shared" si="220"/>
        <v/>
      </c>
      <c r="CI71" s="109" t="str">
        <f t="shared" si="221"/>
        <v/>
      </c>
      <c r="CJ71" s="108"/>
      <c r="CK71" s="110" t="str">
        <f t="shared" si="222"/>
        <v/>
      </c>
      <c r="CL71" s="109" t="str">
        <f t="shared" si="223"/>
        <v/>
      </c>
      <c r="CM71" s="108"/>
      <c r="CN71" s="110" t="str">
        <f t="shared" si="224"/>
        <v/>
      </c>
      <c r="CO71" s="109" t="str">
        <f t="shared" si="225"/>
        <v/>
      </c>
      <c r="CP71" s="108"/>
      <c r="CQ71" s="110" t="str">
        <f t="shared" si="226"/>
        <v/>
      </c>
      <c r="CR71" s="109" t="str">
        <f t="shared" si="227"/>
        <v/>
      </c>
      <c r="CS71" s="108"/>
      <c r="CT71" s="110" t="str">
        <f t="shared" si="228"/>
        <v/>
      </c>
      <c r="CU71" s="109" t="str">
        <f t="shared" si="229"/>
        <v/>
      </c>
      <c r="CV71" s="108"/>
      <c r="CW71" s="110" t="str">
        <f t="shared" si="230"/>
        <v/>
      </c>
      <c r="CX71" s="109" t="str">
        <f t="shared" si="231"/>
        <v/>
      </c>
      <c r="CY71" s="108"/>
      <c r="CZ71" s="110" t="str">
        <f t="shared" si="232"/>
        <v/>
      </c>
      <c r="DA71" s="109" t="str">
        <f t="shared" si="233"/>
        <v/>
      </c>
      <c r="DB71" s="108"/>
      <c r="DC71" s="110" t="str">
        <f t="shared" si="234"/>
        <v/>
      </c>
      <c r="DD71" s="109" t="str">
        <f t="shared" si="235"/>
        <v/>
      </c>
      <c r="DE71" s="108"/>
      <c r="DF71" s="110" t="str">
        <f t="shared" si="236"/>
        <v/>
      </c>
      <c r="DG71" s="109" t="str">
        <f t="shared" si="237"/>
        <v/>
      </c>
      <c r="DH71" s="108"/>
      <c r="DI71" s="110" t="str">
        <f t="shared" si="238"/>
        <v/>
      </c>
      <c r="DJ71" s="109" t="str">
        <f t="shared" si="239"/>
        <v/>
      </c>
      <c r="DK71" s="108"/>
      <c r="DL71" s="110" t="str">
        <f t="shared" si="240"/>
        <v/>
      </c>
      <c r="DM71" s="109" t="str">
        <f t="shared" si="241"/>
        <v/>
      </c>
      <c r="DN71" s="108"/>
      <c r="DO71" s="110" t="str">
        <f t="shared" si="242"/>
        <v/>
      </c>
      <c r="DP71" s="109" t="str">
        <f t="shared" si="243"/>
        <v/>
      </c>
      <c r="DQ71" s="108"/>
      <c r="DR71" s="110" t="str">
        <f t="shared" si="244"/>
        <v/>
      </c>
      <c r="DS71" s="109" t="str">
        <f t="shared" si="245"/>
        <v/>
      </c>
      <c r="DT71" s="108"/>
      <c r="DU71" s="110" t="str">
        <f t="shared" si="246"/>
        <v/>
      </c>
      <c r="DV71" s="109" t="str">
        <f t="shared" si="247"/>
        <v/>
      </c>
      <c r="DW71" s="108"/>
      <c r="DX71" s="110" t="str">
        <f t="shared" si="248"/>
        <v/>
      </c>
      <c r="DY71" s="109" t="str">
        <f t="shared" si="249"/>
        <v/>
      </c>
      <c r="DZ71" s="108"/>
      <c r="EA71" s="110" t="str">
        <f t="shared" si="250"/>
        <v/>
      </c>
      <c r="EB71" s="109" t="str">
        <f t="shared" si="251"/>
        <v/>
      </c>
      <c r="EC71" s="108"/>
      <c r="ED71" s="110" t="str">
        <f t="shared" si="252"/>
        <v/>
      </c>
      <c r="EE71" s="109" t="str">
        <f t="shared" si="253"/>
        <v/>
      </c>
      <c r="EF71" s="108"/>
      <c r="EG71" s="109" t="str">
        <f t="shared" si="254"/>
        <v/>
      </c>
      <c r="EH71" s="109" t="str">
        <f t="shared" si="255"/>
        <v/>
      </c>
      <c r="EI71" s="438"/>
      <c r="EJ71" s="110" t="str">
        <f t="shared" si="256"/>
        <v/>
      </c>
      <c r="EK71" s="109" t="str">
        <f t="shared" si="257"/>
        <v/>
      </c>
      <c r="EL71" s="260"/>
      <c r="EM71" s="110" t="str">
        <f t="shared" si="258"/>
        <v/>
      </c>
      <c r="EN71" s="109" t="str">
        <f t="shared" si="259"/>
        <v/>
      </c>
      <c r="EO71" s="260"/>
      <c r="EP71" s="110" t="str">
        <f t="shared" si="260"/>
        <v/>
      </c>
      <c r="EQ71" s="109" t="str">
        <f t="shared" si="261"/>
        <v/>
      </c>
      <c r="ER71" s="438"/>
      <c r="ES71" s="110" t="str">
        <f t="shared" si="262"/>
        <v/>
      </c>
      <c r="ET71" s="109" t="str">
        <f t="shared" si="263"/>
        <v/>
      </c>
      <c r="EU71" s="438"/>
      <c r="EV71" s="110" t="str">
        <f t="shared" si="264"/>
        <v/>
      </c>
      <c r="EW71" s="109" t="str">
        <f t="shared" si="265"/>
        <v/>
      </c>
      <c r="EX71" s="439"/>
      <c r="EY71" s="110" t="str">
        <f t="shared" si="266"/>
        <v/>
      </c>
      <c r="EZ71" s="109" t="str">
        <f t="shared" si="267"/>
        <v/>
      </c>
      <c r="FA71" s="108"/>
      <c r="FB71" s="110" t="str">
        <f t="shared" si="268"/>
        <v/>
      </c>
      <c r="FC71" s="109" t="str">
        <f t="shared" si="269"/>
        <v/>
      </c>
      <c r="FD71" s="108"/>
      <c r="FE71" s="110" t="str">
        <f t="shared" si="270"/>
        <v/>
      </c>
      <c r="FF71" s="109" t="str">
        <f t="shared" si="271"/>
        <v/>
      </c>
      <c r="FG71" s="108"/>
      <c r="FH71" s="110" t="str">
        <f t="shared" si="272"/>
        <v/>
      </c>
      <c r="FI71" s="109" t="str">
        <f t="shared" si="273"/>
        <v/>
      </c>
      <c r="FJ71" s="108"/>
      <c r="FK71" s="110" t="str">
        <f t="shared" si="274"/>
        <v/>
      </c>
      <c r="FL71" s="109" t="str">
        <f t="shared" si="275"/>
        <v/>
      </c>
      <c r="FM71" s="438"/>
      <c r="FN71" s="110" t="str">
        <f t="shared" si="276"/>
        <v/>
      </c>
      <c r="FO71" s="109" t="str">
        <f t="shared" si="277"/>
        <v/>
      </c>
      <c r="FP71" s="108"/>
      <c r="FQ71" s="110" t="str">
        <f t="shared" si="278"/>
        <v/>
      </c>
      <c r="FR71" s="109" t="str">
        <f t="shared" si="279"/>
        <v/>
      </c>
      <c r="FS71" s="108"/>
      <c r="FT71" s="110" t="str">
        <f t="shared" si="280"/>
        <v/>
      </c>
      <c r="FU71" s="109" t="str">
        <f t="shared" si="281"/>
        <v/>
      </c>
      <c r="FV71" s="108"/>
      <c r="FW71" s="110" t="str">
        <f t="shared" si="282"/>
        <v/>
      </c>
      <c r="FX71" s="109" t="str">
        <f t="shared" si="283"/>
        <v/>
      </c>
      <c r="FY71" s="108"/>
      <c r="FZ71" s="110" t="str">
        <f t="shared" si="284"/>
        <v/>
      </c>
      <c r="GA71" s="109" t="str">
        <f t="shared" si="285"/>
        <v/>
      </c>
      <c r="GB71" s="108"/>
      <c r="GC71" s="110" t="str">
        <f t="shared" si="286"/>
        <v/>
      </c>
      <c r="GD71" s="109" t="str">
        <f t="shared" si="287"/>
        <v/>
      </c>
      <c r="GE71" s="108"/>
      <c r="GF71" s="110" t="str">
        <f t="shared" si="288"/>
        <v/>
      </c>
      <c r="GG71" s="109" t="str">
        <f t="shared" si="289"/>
        <v/>
      </c>
      <c r="GH71" s="108"/>
      <c r="GI71" s="110" t="str">
        <f t="shared" si="290"/>
        <v/>
      </c>
      <c r="GJ71" s="109" t="str">
        <f t="shared" si="291"/>
        <v/>
      </c>
      <c r="GK71" s="108"/>
      <c r="GL71" s="110" t="str">
        <f t="shared" si="292"/>
        <v/>
      </c>
      <c r="GM71" s="109" t="str">
        <f t="shared" si="293"/>
        <v/>
      </c>
      <c r="GN71" s="108"/>
      <c r="GO71" s="110" t="str">
        <f t="shared" si="294"/>
        <v/>
      </c>
      <c r="GP71" s="109" t="str">
        <f t="shared" si="295"/>
        <v/>
      </c>
      <c r="GQ71" s="108"/>
      <c r="GR71" s="110" t="str">
        <f t="shared" si="296"/>
        <v/>
      </c>
      <c r="GS71" s="109" t="str">
        <f t="shared" si="297"/>
        <v/>
      </c>
      <c r="GT71" s="108"/>
      <c r="GU71" s="110" t="str">
        <f t="shared" si="298"/>
        <v/>
      </c>
      <c r="GV71" s="109" t="str">
        <f t="shared" si="299"/>
        <v>→</v>
      </c>
      <c r="GW71" s="108"/>
      <c r="GX71" s="110" t="str">
        <f t="shared" si="300"/>
        <v/>
      </c>
      <c r="GY71" s="109" t="str">
        <f t="shared" si="301"/>
        <v/>
      </c>
      <c r="GZ71" s="108"/>
      <c r="HA71" s="110" t="str">
        <f t="shared" si="302"/>
        <v/>
      </c>
      <c r="HB71" s="109" t="str">
        <f t="shared" si="303"/>
        <v/>
      </c>
      <c r="HC71" s="108"/>
      <c r="HD71" s="110" t="str">
        <f t="shared" si="304"/>
        <v/>
      </c>
      <c r="HE71" s="109" t="str">
        <f t="shared" si="305"/>
        <v/>
      </c>
      <c r="HF71" s="108"/>
      <c r="HG71" s="110" t="str">
        <f t="shared" si="306"/>
        <v/>
      </c>
      <c r="HH71" s="109" t="str">
        <f t="shared" si="307"/>
        <v/>
      </c>
      <c r="HI71" s="108">
        <v>2200</v>
      </c>
      <c r="HJ71" s="110" t="str">
        <f t="shared" si="308"/>
        <v/>
      </c>
      <c r="HK71" s="109" t="str">
        <f t="shared" si="309"/>
        <v/>
      </c>
      <c r="HL71" s="108"/>
      <c r="HM71" s="110" t="str">
        <f t="shared" si="310"/>
        <v/>
      </c>
      <c r="HN71" s="109" t="str">
        <f t="shared" si="311"/>
        <v/>
      </c>
      <c r="HO71" s="108"/>
      <c r="HP71" s="110" t="str">
        <f t="shared" si="312"/>
        <v/>
      </c>
      <c r="HQ71" s="109" t="str">
        <f t="shared" si="313"/>
        <v/>
      </c>
      <c r="HR71" s="108"/>
      <c r="HS71" s="110" t="str">
        <f t="shared" si="314"/>
        <v>⇒</v>
      </c>
      <c r="HT71" s="109" t="str">
        <f t="shared" si="315"/>
        <v/>
      </c>
      <c r="HU71" s="108"/>
      <c r="HV71" s="109" t="str">
        <f t="shared" si="316"/>
        <v/>
      </c>
      <c r="HW71" s="109" t="str">
        <f t="shared" si="317"/>
        <v/>
      </c>
      <c r="HX71" s="438"/>
      <c r="HY71" s="110" t="str">
        <f t="shared" si="318"/>
        <v/>
      </c>
      <c r="HZ71" s="109" t="str">
        <f t="shared" si="319"/>
        <v/>
      </c>
      <c r="IA71" s="260"/>
      <c r="IB71" s="110" t="str">
        <f t="shared" si="320"/>
        <v/>
      </c>
      <c r="IC71" s="109" t="str">
        <f t="shared" si="321"/>
        <v/>
      </c>
      <c r="ID71" s="260"/>
      <c r="IE71" s="110" t="str">
        <f t="shared" si="322"/>
        <v/>
      </c>
      <c r="IF71" s="109" t="str">
        <f t="shared" si="323"/>
        <v/>
      </c>
      <c r="IG71" s="438"/>
      <c r="IH71" s="110" t="str">
        <f t="shared" si="324"/>
        <v/>
      </c>
      <c r="II71" s="109" t="str">
        <f t="shared" si="325"/>
        <v/>
      </c>
      <c r="IJ71" s="438"/>
      <c r="IK71" s="110" t="str">
        <f t="shared" si="326"/>
        <v/>
      </c>
      <c r="IL71" s="109" t="str">
        <f t="shared" si="327"/>
        <v/>
      </c>
      <c r="IM71" s="439"/>
      <c r="IN71" s="110" t="str">
        <f t="shared" si="328"/>
        <v/>
      </c>
      <c r="IO71" s="109" t="str">
        <f t="shared" si="329"/>
        <v/>
      </c>
      <c r="IP71" s="108"/>
      <c r="IQ71" s="110" t="str">
        <f t="shared" si="330"/>
        <v/>
      </c>
      <c r="IR71" s="109" t="str">
        <f t="shared" si="331"/>
        <v/>
      </c>
      <c r="IS71" s="108"/>
      <c r="IT71" s="110" t="str">
        <f t="shared" si="332"/>
        <v/>
      </c>
      <c r="IU71" s="109" t="str">
        <f t="shared" si="333"/>
        <v/>
      </c>
      <c r="IV71" s="108"/>
      <c r="IW71" s="110" t="str">
        <f t="shared" si="334"/>
        <v/>
      </c>
      <c r="IX71" s="109" t="str">
        <f t="shared" si="335"/>
        <v/>
      </c>
      <c r="IY71" s="108"/>
      <c r="IZ71" s="110" t="str">
        <f t="shared" si="336"/>
        <v/>
      </c>
      <c r="JA71" s="109" t="str">
        <f t="shared" si="337"/>
        <v/>
      </c>
      <c r="JB71" s="438"/>
      <c r="JC71" s="110" t="str">
        <f t="shared" si="338"/>
        <v/>
      </c>
      <c r="JD71" s="109" t="str">
        <f t="shared" si="339"/>
        <v/>
      </c>
      <c r="JE71" s="108"/>
      <c r="JF71" s="110" t="str">
        <f t="shared" si="340"/>
        <v/>
      </c>
      <c r="JG71" s="109" t="str">
        <f t="shared" si="341"/>
        <v/>
      </c>
      <c r="JH71" s="108"/>
      <c r="JI71" s="110" t="str">
        <f t="shared" si="342"/>
        <v/>
      </c>
      <c r="JJ71" s="109" t="str">
        <f t="shared" si="343"/>
        <v/>
      </c>
      <c r="JK71" s="108"/>
      <c r="JL71" s="110" t="str">
        <f t="shared" si="344"/>
        <v/>
      </c>
      <c r="JM71" s="109" t="str">
        <f t="shared" si="345"/>
        <v/>
      </c>
      <c r="JN71" s="108"/>
      <c r="JO71" s="110" t="str">
        <f t="shared" si="346"/>
        <v/>
      </c>
      <c r="JP71" s="109" t="str">
        <f t="shared" si="347"/>
        <v/>
      </c>
      <c r="JQ71" s="108"/>
      <c r="JR71" s="110" t="str">
        <f t="shared" si="348"/>
        <v/>
      </c>
      <c r="JS71" s="109" t="str">
        <f t="shared" si="349"/>
        <v/>
      </c>
      <c r="JT71" s="108"/>
      <c r="JU71" s="110" t="str">
        <f t="shared" si="350"/>
        <v/>
      </c>
      <c r="JV71" s="109" t="str">
        <f t="shared" si="351"/>
        <v/>
      </c>
      <c r="JW71" s="108"/>
      <c r="JX71" s="110" t="str">
        <f t="shared" si="352"/>
        <v/>
      </c>
      <c r="JY71" s="109" t="str">
        <f t="shared" si="353"/>
        <v/>
      </c>
      <c r="JZ71" s="108"/>
      <c r="KA71" s="110" t="str">
        <f t="shared" si="354"/>
        <v/>
      </c>
      <c r="KB71" s="109" t="str">
        <f t="shared" si="355"/>
        <v/>
      </c>
      <c r="KC71" s="108"/>
      <c r="KD71" s="110" t="str">
        <f t="shared" si="356"/>
        <v/>
      </c>
      <c r="KE71" s="109" t="str">
        <f t="shared" si="357"/>
        <v/>
      </c>
      <c r="KF71" s="108"/>
      <c r="KG71" s="110" t="str">
        <f t="shared" si="358"/>
        <v/>
      </c>
      <c r="KH71" s="109" t="str">
        <f t="shared" si="359"/>
        <v/>
      </c>
      <c r="KI71" s="108"/>
      <c r="KJ71" s="110" t="str">
        <f t="shared" si="360"/>
        <v/>
      </c>
      <c r="KK71" s="109" t="str">
        <f t="shared" si="361"/>
        <v/>
      </c>
      <c r="KL71" s="108"/>
      <c r="KM71" s="110" t="str">
        <f t="shared" si="362"/>
        <v/>
      </c>
      <c r="KN71" s="109" t="str">
        <f t="shared" si="363"/>
        <v/>
      </c>
      <c r="KO71" s="108"/>
      <c r="KP71" s="110" t="str">
        <f t="shared" si="364"/>
        <v/>
      </c>
      <c r="KQ71" s="109" t="str">
        <f t="shared" si="365"/>
        <v/>
      </c>
      <c r="KR71" s="108"/>
      <c r="KS71" s="110" t="str">
        <f t="shared" si="366"/>
        <v/>
      </c>
      <c r="KT71" s="109" t="str">
        <f t="shared" si="367"/>
        <v/>
      </c>
      <c r="KU71" s="108"/>
      <c r="KV71" s="110" t="str">
        <f t="shared" si="368"/>
        <v/>
      </c>
      <c r="KW71" s="109" t="str">
        <f t="shared" si="369"/>
        <v/>
      </c>
      <c r="KX71" s="108"/>
      <c r="KY71" s="110" t="str">
        <f t="shared" si="370"/>
        <v/>
      </c>
      <c r="KZ71" s="109" t="str">
        <f t="shared" si="371"/>
        <v/>
      </c>
      <c r="LA71" s="108"/>
      <c r="LB71" s="110" t="str">
        <f t="shared" si="372"/>
        <v/>
      </c>
      <c r="LC71" s="109" t="str">
        <f t="shared" si="373"/>
        <v/>
      </c>
      <c r="LD71" s="108"/>
      <c r="LE71" s="110" t="str">
        <f t="shared" si="374"/>
        <v/>
      </c>
      <c r="LF71" s="109" t="str">
        <f t="shared" si="375"/>
        <v/>
      </c>
      <c r="LG71" s="108"/>
      <c r="LH71" s="110" t="str">
        <f t="shared" si="376"/>
        <v/>
      </c>
      <c r="LI71" s="109" t="str">
        <f t="shared" si="377"/>
        <v/>
      </c>
      <c r="LJ71" s="108"/>
      <c r="LK71" s="109" t="str">
        <f t="shared" si="378"/>
        <v/>
      </c>
    </row>
    <row r="72" spans="1:323" ht="21.65" customHeight="1" x14ac:dyDescent="0.2">
      <c r="A72" s="120"/>
      <c r="B72" s="150">
        <f>IFERROR(VLOOKUP($D72,[1]受注ﾌｧｲﾙ!$A$3:$BZ$1314,5,FALSE),"-")</f>
        <v>46127.453449074077</v>
      </c>
      <c r="C72" s="541">
        <f>IFERROR(VLOOKUP($D72,[1]受注ﾌｧｲﾙ!$A$3:$BZ$1314,6,FALSE),"-")</f>
        <v>0</v>
      </c>
      <c r="D72" s="3" t="s">
        <v>1028</v>
      </c>
      <c r="E72" s="39">
        <f>IFERROR(VLOOKUP($D72,[1]受注ﾌｧｲﾙ!$A$3:$BZ$1314,17,FALSE),"-")</f>
        <v>6710</v>
      </c>
      <c r="F72" s="5" t="str">
        <f>IFERROR(VLOOKUP($D72,[1]受注ﾌｧｲﾙ!$A$3:$BZ$1314,18,FALSE),"-")</f>
        <v>50080-AY0B- 680X200</v>
      </c>
      <c r="G72" s="5" t="str">
        <f>IFERROR(VLOOKUP($D72,[1]受注ﾌｧｲﾙ!$A$3:$BZ$1314,19,FALSE),"-")</f>
        <v>FA</v>
      </c>
      <c r="H72" s="5" t="str">
        <f>IFERROR(VLOOKUP($D72,[1]受注ﾌｧｲﾙ!$A$3:$BZ$1314,20,FALSE),"-")</f>
        <v>BG1</v>
      </c>
      <c r="I72" s="5" t="str">
        <f>IFERROR(VLOOKUP($D72,[1]受注ﾌｧｲﾙ!$A$3:$BZ$1314,21,FALSE),"-")</f>
        <v>C</v>
      </c>
      <c r="J72" s="15">
        <f>IFERROR(VLOOKUP($D72,[1]受注ﾌｧｲﾙ!$A$3:$BZ$1314,22,FALSE),"-")</f>
        <v>1000</v>
      </c>
      <c r="K72" s="5" t="str">
        <f>IFERROR(VLOOKUP($D72,[1]受注ﾌｧｲﾙ!$A$3:$BZ$1314,8,FALSE),"-")</f>
        <v>0R040-8Y0B- 680X200</v>
      </c>
      <c r="L72" s="5" t="str">
        <f>IFERROR(VLOOKUP($D72,[1]受注ﾌｧｲﾙ!$A$3:$BZ$1314,9,FALSE),"-")</f>
        <v>FA</v>
      </c>
      <c r="M72" s="5" t="str">
        <f>IFERROR(VLOOKUP($D72,[1]受注ﾌｧｲﾙ!$A$3:$BZ$1314,10,FALSE),"-")</f>
        <v>BG1</v>
      </c>
      <c r="N72" s="5" t="str">
        <f>IFERROR(VLOOKUP($D72,[1]受注ﾌｧｲﾙ!$A$3:$BZ$1314,11,FALSE),"-")</f>
        <v>C</v>
      </c>
      <c r="O72" s="15">
        <f>IFERROR(VLOOKUP($D72,[1]受注ﾌｧｲﾙ!$A$3:$BZ$1314,13,FALSE),"-")</f>
        <v>2000</v>
      </c>
      <c r="P72" s="5">
        <f>IFERROR(VLOOKUP($D72,[1]受注ﾌｧｲﾙ!$A$3:$BZ$1314,15,FALSE),"-")</f>
        <v>0</v>
      </c>
      <c r="Q72" s="40">
        <f>IFERROR((VLOOKUP($D72,[1]受注ﾌｧｲﾙ!$A$3:$BZ$1314,16,FALSE)*J72),"-")</f>
        <v>1000</v>
      </c>
      <c r="R72" s="557" t="str">
        <f>IFERROR(VLOOKUP(D72,#REF!,107,FALSE),"-")</f>
        <v>-</v>
      </c>
      <c r="S72" s="5" t="str">
        <f>IFERROR(VLOOKUP($D72,[1]受注ﾌｧｲﾙ!$A$3:$BZ$1314,26,FALSE),"-")</f>
        <v>SEC</v>
      </c>
      <c r="T72" s="86" t="str">
        <f>IFERROR(VLOOKUP($D72,[1]受注ﾌｧｲﾙ!$A$3:$BZ$1314,23,FALSE),"-")</f>
        <v>滋賀</v>
      </c>
      <c r="U72" s="4"/>
      <c r="V72" s="5">
        <f t="shared" si="190"/>
        <v>4</v>
      </c>
      <c r="W72" s="4">
        <f>IFERROR(VLOOKUP($D72,[1]受注ﾌｧｲﾙ!$A$3:$BZ$1314,25,FALSE),"-")</f>
        <v>46136</v>
      </c>
      <c r="X72" s="4">
        <f>IFERROR(VLOOKUP($D72,[1]受注ﾌｧｲﾙ!$A$3:$BZ$1314,32,FALSE),"-")</f>
        <v>46142</v>
      </c>
      <c r="Y72" s="4">
        <f>IFERROR(VLOOKUP($D72,[1]受注ﾌｧｲﾙ!$A$3:$BZ$1314,33,FALSE),"-")</f>
        <v>46142</v>
      </c>
      <c r="Z72" s="4">
        <f t="shared" si="1"/>
        <v>46139</v>
      </c>
      <c r="AA72" s="57" t="str">
        <f>IFERROR(VLOOKUP(D72,#REF!,2,FALSE),"-")</f>
        <v>-</v>
      </c>
      <c r="AB72" s="58">
        <f t="shared" si="191"/>
        <v>1000</v>
      </c>
      <c r="AC72" s="821">
        <f t="shared" si="192"/>
        <v>1000</v>
      </c>
      <c r="AD72" s="410" t="str">
        <f>IFERROR(VLOOKUP($D72,[1]受注ﾌｧｲﾙ!$A$3:$BZ$1314,27,FALSE),"-")&amp;"　"&amp;IFERROR(VLOOKUP($D72,[1]受注ﾌｧｲﾙ!$A$3:$BZ$1314,28,FALSE),"-")&amp;"　"&amp;IFERROR(VLOOKUP($D72,[1]受注ﾌｧｲﾙ!$A$3:$BZ$1314,29,FALSE),"-")</f>
        <v>検査前入庫依頼　　</v>
      </c>
      <c r="AE72" s="3"/>
      <c r="AF72" s="31" t="str">
        <f>IFERROR(VLOOKUP($D72,[2]加工日報SEC!$A$5:$DZ$1089,94,FALSE),"-")</f>
        <v>-</v>
      </c>
      <c r="AG72" s="38" t="str">
        <f>IFERROR(VLOOKUP($D72,[1]受注ﾌｧｲﾙ!$A$3:$BZ$1314,2,FALSE),"-")</f>
        <v>通常入力</v>
      </c>
      <c r="AH72" s="38" t="str">
        <f>IFERROR(VLOOKUP($D72,[1]受注ﾌｧｲﾙ!$A$3:$BZ$1314,3,FALSE),"-")</f>
        <v>後加工</v>
      </c>
      <c r="AI72" s="43" t="str">
        <f>IFERROR(VLOOKUP($D72,[1]受注ﾌｧｲﾙ!$A$3:$BZ$1314,31,FALSE),"-")</f>
        <v>屋根</v>
      </c>
      <c r="AJ72" s="43" t="str">
        <f>IFERROR(VLOOKUP($D72,[1]受注ﾌｧｲﾙ!$A$3:$BZ$1314,12,FALSE),"-")</f>
        <v xml:space="preserve"> </v>
      </c>
      <c r="AK72" s="228" t="str">
        <f>IFERROR(VLOOKUP($D72,[1]受注ﾌｧｲﾙ!$A$3:$BZ$1314,24,FALSE),"-")</f>
        <v>SEC</v>
      </c>
      <c r="AL72" s="3"/>
      <c r="AM72" s="3"/>
      <c r="AN72" s="3"/>
      <c r="AO72" s="3"/>
      <c r="AP72" s="3"/>
      <c r="AQ72" s="43" t="s">
        <v>522</v>
      </c>
      <c r="AR72" s="521"/>
      <c r="AS72" s="109" t="str">
        <f t="shared" si="193"/>
        <v/>
      </c>
      <c r="AT72" s="438"/>
      <c r="AU72" s="110" t="str">
        <f t="shared" si="194"/>
        <v/>
      </c>
      <c r="AV72" s="109" t="str">
        <f t="shared" si="195"/>
        <v/>
      </c>
      <c r="AW72" s="260"/>
      <c r="AX72" s="110" t="str">
        <f t="shared" si="196"/>
        <v/>
      </c>
      <c r="AY72" s="109" t="str">
        <f t="shared" si="197"/>
        <v/>
      </c>
      <c r="AZ72" s="260"/>
      <c r="BA72" s="110" t="str">
        <f t="shared" si="198"/>
        <v/>
      </c>
      <c r="BB72" s="109" t="str">
        <f t="shared" si="199"/>
        <v/>
      </c>
      <c r="BC72" s="438"/>
      <c r="BD72" s="110" t="str">
        <f t="shared" si="200"/>
        <v/>
      </c>
      <c r="BE72" s="109" t="str">
        <f t="shared" si="201"/>
        <v/>
      </c>
      <c r="BF72" s="438"/>
      <c r="BG72" s="110" t="str">
        <f t="shared" si="202"/>
        <v/>
      </c>
      <c r="BH72" s="109" t="str">
        <f t="shared" si="203"/>
        <v/>
      </c>
      <c r="BI72" s="439"/>
      <c r="BJ72" s="110" t="str">
        <f t="shared" si="204"/>
        <v/>
      </c>
      <c r="BK72" s="109" t="str">
        <f t="shared" si="205"/>
        <v/>
      </c>
      <c r="BL72" s="108"/>
      <c r="BM72" s="110" t="str">
        <f t="shared" si="206"/>
        <v/>
      </c>
      <c r="BN72" s="109" t="str">
        <f t="shared" si="207"/>
        <v/>
      </c>
      <c r="BO72" s="108"/>
      <c r="BP72" s="110" t="str">
        <f t="shared" si="208"/>
        <v/>
      </c>
      <c r="BQ72" s="109" t="str">
        <f t="shared" si="209"/>
        <v/>
      </c>
      <c r="BR72" s="108"/>
      <c r="BS72" s="110" t="str">
        <f t="shared" si="210"/>
        <v/>
      </c>
      <c r="BT72" s="109" t="str">
        <f t="shared" si="211"/>
        <v/>
      </c>
      <c r="BU72" s="108"/>
      <c r="BV72" s="110" t="str">
        <f t="shared" si="212"/>
        <v/>
      </c>
      <c r="BW72" s="109" t="str">
        <f t="shared" si="213"/>
        <v/>
      </c>
      <c r="BX72" s="438"/>
      <c r="BY72" s="110" t="str">
        <f t="shared" si="214"/>
        <v/>
      </c>
      <c r="BZ72" s="109" t="str">
        <f t="shared" si="215"/>
        <v/>
      </c>
      <c r="CA72" s="108"/>
      <c r="CB72" s="110" t="str">
        <f t="shared" si="216"/>
        <v/>
      </c>
      <c r="CC72" s="109" t="str">
        <f t="shared" si="217"/>
        <v/>
      </c>
      <c r="CD72" s="108"/>
      <c r="CE72" s="110" t="str">
        <f t="shared" si="218"/>
        <v/>
      </c>
      <c r="CF72" s="109" t="str">
        <f t="shared" si="219"/>
        <v/>
      </c>
      <c r="CG72" s="108"/>
      <c r="CH72" s="110" t="str">
        <f t="shared" si="220"/>
        <v/>
      </c>
      <c r="CI72" s="109" t="str">
        <f t="shared" si="221"/>
        <v/>
      </c>
      <c r="CJ72" s="108"/>
      <c r="CK72" s="110" t="str">
        <f t="shared" si="222"/>
        <v/>
      </c>
      <c r="CL72" s="109" t="str">
        <f t="shared" si="223"/>
        <v/>
      </c>
      <c r="CM72" s="108"/>
      <c r="CN72" s="110" t="str">
        <f t="shared" si="224"/>
        <v/>
      </c>
      <c r="CO72" s="109" t="str">
        <f t="shared" si="225"/>
        <v/>
      </c>
      <c r="CP72" s="108"/>
      <c r="CQ72" s="110" t="str">
        <f t="shared" si="226"/>
        <v/>
      </c>
      <c r="CR72" s="109" t="str">
        <f t="shared" si="227"/>
        <v/>
      </c>
      <c r="CS72" s="108"/>
      <c r="CT72" s="110" t="str">
        <f t="shared" si="228"/>
        <v/>
      </c>
      <c r="CU72" s="109" t="str">
        <f t="shared" si="229"/>
        <v/>
      </c>
      <c r="CV72" s="108"/>
      <c r="CW72" s="110" t="str">
        <f t="shared" si="230"/>
        <v/>
      </c>
      <c r="CX72" s="109" t="str">
        <f t="shared" si="231"/>
        <v/>
      </c>
      <c r="CY72" s="108"/>
      <c r="CZ72" s="110" t="str">
        <f t="shared" si="232"/>
        <v/>
      </c>
      <c r="DA72" s="109" t="str">
        <f t="shared" si="233"/>
        <v/>
      </c>
      <c r="DB72" s="108"/>
      <c r="DC72" s="110" t="str">
        <f t="shared" si="234"/>
        <v/>
      </c>
      <c r="DD72" s="109" t="str">
        <f t="shared" si="235"/>
        <v/>
      </c>
      <c r="DE72" s="108"/>
      <c r="DF72" s="110" t="str">
        <f t="shared" si="236"/>
        <v/>
      </c>
      <c r="DG72" s="109" t="str">
        <f t="shared" si="237"/>
        <v/>
      </c>
      <c r="DH72" s="108"/>
      <c r="DI72" s="110" t="str">
        <f t="shared" si="238"/>
        <v/>
      </c>
      <c r="DJ72" s="109" t="str">
        <f t="shared" si="239"/>
        <v/>
      </c>
      <c r="DK72" s="108"/>
      <c r="DL72" s="110" t="str">
        <f t="shared" si="240"/>
        <v/>
      </c>
      <c r="DM72" s="109" t="str">
        <f t="shared" si="241"/>
        <v/>
      </c>
      <c r="DN72" s="108"/>
      <c r="DO72" s="110" t="str">
        <f t="shared" si="242"/>
        <v/>
      </c>
      <c r="DP72" s="109" t="str">
        <f t="shared" si="243"/>
        <v/>
      </c>
      <c r="DQ72" s="108"/>
      <c r="DR72" s="110" t="str">
        <f t="shared" si="244"/>
        <v/>
      </c>
      <c r="DS72" s="109" t="str">
        <f t="shared" si="245"/>
        <v/>
      </c>
      <c r="DT72" s="108"/>
      <c r="DU72" s="110" t="str">
        <f t="shared" si="246"/>
        <v/>
      </c>
      <c r="DV72" s="109" t="str">
        <f t="shared" si="247"/>
        <v/>
      </c>
      <c r="DW72" s="108"/>
      <c r="DX72" s="110" t="str">
        <f t="shared" si="248"/>
        <v/>
      </c>
      <c r="DY72" s="109" t="str">
        <f t="shared" si="249"/>
        <v/>
      </c>
      <c r="DZ72" s="108"/>
      <c r="EA72" s="110" t="str">
        <f t="shared" si="250"/>
        <v/>
      </c>
      <c r="EB72" s="109" t="str">
        <f t="shared" si="251"/>
        <v/>
      </c>
      <c r="EC72" s="108"/>
      <c r="ED72" s="110" t="str">
        <f t="shared" si="252"/>
        <v/>
      </c>
      <c r="EE72" s="109" t="str">
        <f t="shared" si="253"/>
        <v/>
      </c>
      <c r="EF72" s="108"/>
      <c r="EG72" s="109" t="str">
        <f t="shared" si="254"/>
        <v/>
      </c>
      <c r="EH72" s="109" t="str">
        <f t="shared" si="255"/>
        <v/>
      </c>
      <c r="EI72" s="438"/>
      <c r="EJ72" s="110" t="str">
        <f t="shared" si="256"/>
        <v/>
      </c>
      <c r="EK72" s="109" t="str">
        <f t="shared" si="257"/>
        <v/>
      </c>
      <c r="EL72" s="260"/>
      <c r="EM72" s="110" t="str">
        <f t="shared" si="258"/>
        <v/>
      </c>
      <c r="EN72" s="109" t="str">
        <f t="shared" si="259"/>
        <v/>
      </c>
      <c r="EO72" s="260"/>
      <c r="EP72" s="110" t="str">
        <f t="shared" si="260"/>
        <v/>
      </c>
      <c r="EQ72" s="109" t="str">
        <f t="shared" si="261"/>
        <v/>
      </c>
      <c r="ER72" s="438"/>
      <c r="ES72" s="110" t="str">
        <f t="shared" si="262"/>
        <v/>
      </c>
      <c r="ET72" s="109" t="str">
        <f t="shared" si="263"/>
        <v/>
      </c>
      <c r="EU72" s="438"/>
      <c r="EV72" s="110" t="str">
        <f t="shared" si="264"/>
        <v/>
      </c>
      <c r="EW72" s="109" t="str">
        <f t="shared" si="265"/>
        <v/>
      </c>
      <c r="EX72" s="439"/>
      <c r="EY72" s="110" t="str">
        <f t="shared" si="266"/>
        <v/>
      </c>
      <c r="EZ72" s="109" t="str">
        <f t="shared" si="267"/>
        <v/>
      </c>
      <c r="FA72" s="108"/>
      <c r="FB72" s="110" t="str">
        <f t="shared" si="268"/>
        <v/>
      </c>
      <c r="FC72" s="109" t="str">
        <f t="shared" si="269"/>
        <v/>
      </c>
      <c r="FD72" s="108"/>
      <c r="FE72" s="110" t="str">
        <f t="shared" si="270"/>
        <v/>
      </c>
      <c r="FF72" s="109" t="str">
        <f t="shared" si="271"/>
        <v/>
      </c>
      <c r="FG72" s="108"/>
      <c r="FH72" s="110" t="str">
        <f t="shared" si="272"/>
        <v/>
      </c>
      <c r="FI72" s="109" t="str">
        <f t="shared" si="273"/>
        <v/>
      </c>
      <c r="FJ72" s="108"/>
      <c r="FK72" s="110" t="str">
        <f t="shared" si="274"/>
        <v/>
      </c>
      <c r="FL72" s="109" t="str">
        <f t="shared" si="275"/>
        <v/>
      </c>
      <c r="FM72" s="438"/>
      <c r="FN72" s="110" t="str">
        <f t="shared" si="276"/>
        <v/>
      </c>
      <c r="FO72" s="109" t="str">
        <f t="shared" si="277"/>
        <v/>
      </c>
      <c r="FP72" s="108"/>
      <c r="FQ72" s="110" t="str">
        <f t="shared" si="278"/>
        <v/>
      </c>
      <c r="FR72" s="109" t="str">
        <f t="shared" si="279"/>
        <v/>
      </c>
      <c r="FS72" s="108"/>
      <c r="FT72" s="110" t="str">
        <f t="shared" si="280"/>
        <v/>
      </c>
      <c r="FU72" s="109" t="str">
        <f t="shared" si="281"/>
        <v/>
      </c>
      <c r="FV72" s="108"/>
      <c r="FW72" s="110" t="str">
        <f t="shared" si="282"/>
        <v/>
      </c>
      <c r="FX72" s="109" t="str">
        <f t="shared" si="283"/>
        <v/>
      </c>
      <c r="FY72" s="108"/>
      <c r="FZ72" s="110" t="str">
        <f t="shared" si="284"/>
        <v/>
      </c>
      <c r="GA72" s="109" t="str">
        <f t="shared" si="285"/>
        <v/>
      </c>
      <c r="GB72" s="108"/>
      <c r="GC72" s="110" t="str">
        <f t="shared" si="286"/>
        <v/>
      </c>
      <c r="GD72" s="109" t="str">
        <f t="shared" si="287"/>
        <v/>
      </c>
      <c r="GE72" s="108"/>
      <c r="GF72" s="110" t="str">
        <f t="shared" si="288"/>
        <v/>
      </c>
      <c r="GG72" s="109" t="str">
        <f t="shared" si="289"/>
        <v/>
      </c>
      <c r="GH72" s="108"/>
      <c r="GI72" s="110" t="str">
        <f t="shared" si="290"/>
        <v/>
      </c>
      <c r="GJ72" s="109" t="str">
        <f t="shared" si="291"/>
        <v/>
      </c>
      <c r="GK72" s="108"/>
      <c r="GL72" s="110" t="str">
        <f t="shared" si="292"/>
        <v/>
      </c>
      <c r="GM72" s="109" t="str">
        <f t="shared" si="293"/>
        <v/>
      </c>
      <c r="GN72" s="108"/>
      <c r="GO72" s="110" t="str">
        <f t="shared" si="294"/>
        <v/>
      </c>
      <c r="GP72" s="109" t="str">
        <f t="shared" si="295"/>
        <v/>
      </c>
      <c r="GQ72" s="108"/>
      <c r="GR72" s="110" t="str">
        <f t="shared" si="296"/>
        <v/>
      </c>
      <c r="GS72" s="109" t="str">
        <f t="shared" si="297"/>
        <v/>
      </c>
      <c r="GT72" s="108"/>
      <c r="GU72" s="110" t="str">
        <f t="shared" si="298"/>
        <v/>
      </c>
      <c r="GV72" s="109" t="str">
        <f t="shared" si="299"/>
        <v/>
      </c>
      <c r="GW72" s="108"/>
      <c r="GX72" s="110" t="str">
        <f t="shared" si="300"/>
        <v/>
      </c>
      <c r="GY72" s="109" t="str">
        <f t="shared" si="301"/>
        <v>→</v>
      </c>
      <c r="GZ72" s="108"/>
      <c r="HA72" s="110" t="str">
        <f t="shared" si="302"/>
        <v/>
      </c>
      <c r="HB72" s="109" t="str">
        <f t="shared" si="303"/>
        <v/>
      </c>
      <c r="HC72" s="108"/>
      <c r="HD72" s="110" t="str">
        <f t="shared" si="304"/>
        <v/>
      </c>
      <c r="HE72" s="109" t="str">
        <f t="shared" si="305"/>
        <v/>
      </c>
      <c r="HF72" s="108"/>
      <c r="HG72" s="110" t="str">
        <f t="shared" si="306"/>
        <v/>
      </c>
      <c r="HH72" s="109" t="str">
        <f t="shared" si="307"/>
        <v/>
      </c>
      <c r="HI72" s="108">
        <v>1000</v>
      </c>
      <c r="HJ72" s="110" t="str">
        <f t="shared" si="308"/>
        <v/>
      </c>
      <c r="HK72" s="109" t="str">
        <f t="shared" si="309"/>
        <v/>
      </c>
      <c r="HL72" s="108"/>
      <c r="HM72" s="110" t="str">
        <f t="shared" si="310"/>
        <v/>
      </c>
      <c r="HN72" s="109" t="str">
        <f t="shared" si="311"/>
        <v/>
      </c>
      <c r="HO72" s="108"/>
      <c r="HP72" s="110" t="str">
        <f t="shared" si="312"/>
        <v/>
      </c>
      <c r="HQ72" s="109" t="str">
        <f t="shared" si="313"/>
        <v/>
      </c>
      <c r="HR72" s="108"/>
      <c r="HS72" s="110" t="str">
        <f t="shared" si="314"/>
        <v>⇒</v>
      </c>
      <c r="HT72" s="109" t="str">
        <f t="shared" si="315"/>
        <v/>
      </c>
      <c r="HU72" s="108"/>
      <c r="HV72" s="109" t="str">
        <f t="shared" si="316"/>
        <v/>
      </c>
      <c r="HW72" s="109" t="str">
        <f t="shared" si="317"/>
        <v/>
      </c>
      <c r="HX72" s="438"/>
      <c r="HY72" s="110" t="str">
        <f t="shared" si="318"/>
        <v/>
      </c>
      <c r="HZ72" s="109" t="str">
        <f t="shared" si="319"/>
        <v/>
      </c>
      <c r="IA72" s="260"/>
      <c r="IB72" s="110" t="str">
        <f t="shared" si="320"/>
        <v/>
      </c>
      <c r="IC72" s="109" t="str">
        <f t="shared" si="321"/>
        <v/>
      </c>
      <c r="ID72" s="260"/>
      <c r="IE72" s="110" t="str">
        <f t="shared" si="322"/>
        <v/>
      </c>
      <c r="IF72" s="109" t="str">
        <f t="shared" si="323"/>
        <v/>
      </c>
      <c r="IG72" s="438"/>
      <c r="IH72" s="110" t="str">
        <f t="shared" si="324"/>
        <v/>
      </c>
      <c r="II72" s="109" t="str">
        <f t="shared" si="325"/>
        <v/>
      </c>
      <c r="IJ72" s="438"/>
      <c r="IK72" s="110" t="str">
        <f t="shared" si="326"/>
        <v/>
      </c>
      <c r="IL72" s="109" t="str">
        <f t="shared" si="327"/>
        <v/>
      </c>
      <c r="IM72" s="439"/>
      <c r="IN72" s="110" t="str">
        <f t="shared" si="328"/>
        <v/>
      </c>
      <c r="IO72" s="109" t="str">
        <f t="shared" si="329"/>
        <v/>
      </c>
      <c r="IP72" s="108"/>
      <c r="IQ72" s="110" t="str">
        <f t="shared" si="330"/>
        <v/>
      </c>
      <c r="IR72" s="109" t="str">
        <f t="shared" si="331"/>
        <v/>
      </c>
      <c r="IS72" s="108"/>
      <c r="IT72" s="110" t="str">
        <f t="shared" si="332"/>
        <v/>
      </c>
      <c r="IU72" s="109" t="str">
        <f t="shared" si="333"/>
        <v/>
      </c>
      <c r="IV72" s="108"/>
      <c r="IW72" s="110" t="str">
        <f t="shared" si="334"/>
        <v/>
      </c>
      <c r="IX72" s="109" t="str">
        <f t="shared" si="335"/>
        <v/>
      </c>
      <c r="IY72" s="108"/>
      <c r="IZ72" s="110" t="str">
        <f t="shared" si="336"/>
        <v/>
      </c>
      <c r="JA72" s="109" t="str">
        <f t="shared" si="337"/>
        <v/>
      </c>
      <c r="JB72" s="438"/>
      <c r="JC72" s="110" t="str">
        <f t="shared" si="338"/>
        <v/>
      </c>
      <c r="JD72" s="109" t="str">
        <f t="shared" si="339"/>
        <v/>
      </c>
      <c r="JE72" s="108"/>
      <c r="JF72" s="110" t="str">
        <f t="shared" si="340"/>
        <v/>
      </c>
      <c r="JG72" s="109" t="str">
        <f t="shared" si="341"/>
        <v/>
      </c>
      <c r="JH72" s="108"/>
      <c r="JI72" s="110" t="str">
        <f t="shared" si="342"/>
        <v/>
      </c>
      <c r="JJ72" s="109" t="str">
        <f t="shared" si="343"/>
        <v/>
      </c>
      <c r="JK72" s="108"/>
      <c r="JL72" s="110" t="str">
        <f t="shared" si="344"/>
        <v/>
      </c>
      <c r="JM72" s="109" t="str">
        <f t="shared" si="345"/>
        <v/>
      </c>
      <c r="JN72" s="108"/>
      <c r="JO72" s="110" t="str">
        <f t="shared" si="346"/>
        <v/>
      </c>
      <c r="JP72" s="109" t="str">
        <f t="shared" si="347"/>
        <v/>
      </c>
      <c r="JQ72" s="108"/>
      <c r="JR72" s="110" t="str">
        <f t="shared" si="348"/>
        <v/>
      </c>
      <c r="JS72" s="109" t="str">
        <f t="shared" si="349"/>
        <v/>
      </c>
      <c r="JT72" s="108"/>
      <c r="JU72" s="110" t="str">
        <f t="shared" si="350"/>
        <v/>
      </c>
      <c r="JV72" s="109" t="str">
        <f t="shared" si="351"/>
        <v/>
      </c>
      <c r="JW72" s="108"/>
      <c r="JX72" s="110" t="str">
        <f t="shared" si="352"/>
        <v/>
      </c>
      <c r="JY72" s="109" t="str">
        <f t="shared" si="353"/>
        <v/>
      </c>
      <c r="JZ72" s="108"/>
      <c r="KA72" s="110" t="str">
        <f t="shared" si="354"/>
        <v/>
      </c>
      <c r="KB72" s="109" t="str">
        <f t="shared" si="355"/>
        <v/>
      </c>
      <c r="KC72" s="108"/>
      <c r="KD72" s="110" t="str">
        <f t="shared" si="356"/>
        <v/>
      </c>
      <c r="KE72" s="109" t="str">
        <f t="shared" si="357"/>
        <v/>
      </c>
      <c r="KF72" s="108"/>
      <c r="KG72" s="110" t="str">
        <f t="shared" si="358"/>
        <v/>
      </c>
      <c r="KH72" s="109" t="str">
        <f t="shared" si="359"/>
        <v/>
      </c>
      <c r="KI72" s="108"/>
      <c r="KJ72" s="110" t="str">
        <f t="shared" si="360"/>
        <v/>
      </c>
      <c r="KK72" s="109" t="str">
        <f t="shared" si="361"/>
        <v/>
      </c>
      <c r="KL72" s="108"/>
      <c r="KM72" s="110" t="str">
        <f t="shared" si="362"/>
        <v/>
      </c>
      <c r="KN72" s="109" t="str">
        <f t="shared" si="363"/>
        <v/>
      </c>
      <c r="KO72" s="108"/>
      <c r="KP72" s="110" t="str">
        <f t="shared" si="364"/>
        <v/>
      </c>
      <c r="KQ72" s="109" t="str">
        <f t="shared" si="365"/>
        <v/>
      </c>
      <c r="KR72" s="108"/>
      <c r="KS72" s="110" t="str">
        <f t="shared" si="366"/>
        <v/>
      </c>
      <c r="KT72" s="109" t="str">
        <f t="shared" si="367"/>
        <v/>
      </c>
      <c r="KU72" s="108"/>
      <c r="KV72" s="110" t="str">
        <f t="shared" si="368"/>
        <v/>
      </c>
      <c r="KW72" s="109" t="str">
        <f t="shared" si="369"/>
        <v/>
      </c>
      <c r="KX72" s="108"/>
      <c r="KY72" s="110" t="str">
        <f t="shared" si="370"/>
        <v/>
      </c>
      <c r="KZ72" s="109" t="str">
        <f t="shared" si="371"/>
        <v/>
      </c>
      <c r="LA72" s="108"/>
      <c r="LB72" s="110" t="str">
        <f t="shared" si="372"/>
        <v/>
      </c>
      <c r="LC72" s="109" t="str">
        <f t="shared" si="373"/>
        <v/>
      </c>
      <c r="LD72" s="108"/>
      <c r="LE72" s="110" t="str">
        <f t="shared" si="374"/>
        <v/>
      </c>
      <c r="LF72" s="109" t="str">
        <f t="shared" si="375"/>
        <v/>
      </c>
      <c r="LG72" s="108"/>
      <c r="LH72" s="110" t="str">
        <f t="shared" si="376"/>
        <v/>
      </c>
      <c r="LI72" s="109" t="str">
        <f t="shared" si="377"/>
        <v/>
      </c>
      <c r="LJ72" s="108"/>
      <c r="LK72" s="109" t="str">
        <f t="shared" si="378"/>
        <v/>
      </c>
    </row>
    <row r="73" spans="1:323" ht="21.65" customHeight="1" x14ac:dyDescent="0.2">
      <c r="A73" s="120"/>
      <c r="B73" s="150">
        <f>IFERROR(VLOOKUP($D73,[1]受注ﾌｧｲﾙ!$A$3:$BZ$1314,5,FALSE),"-")</f>
        <v>46127.454444444447</v>
      </c>
      <c r="C73" s="541">
        <f>IFERROR(VLOOKUP($D73,[1]受注ﾌｧｲﾙ!$A$3:$BZ$1314,6,FALSE),"-")</f>
        <v>0</v>
      </c>
      <c r="D73" s="3" t="s">
        <v>1029</v>
      </c>
      <c r="E73" s="39">
        <f>IFERROR(VLOOKUP($D73,[1]受注ﾌｧｲﾙ!$A$3:$BZ$1314,17,FALSE),"-")</f>
        <v>6710</v>
      </c>
      <c r="F73" s="5" t="str">
        <f>IFERROR(VLOOKUP($D73,[1]受注ﾌｧｲﾙ!$A$3:$BZ$1314,18,FALSE),"-")</f>
        <v>50080-AY0B- 680X200</v>
      </c>
      <c r="G73" s="5" t="str">
        <f>IFERROR(VLOOKUP($D73,[1]受注ﾌｧｲﾙ!$A$3:$BZ$1314,19,FALSE),"-")</f>
        <v>FA</v>
      </c>
      <c r="H73" s="5" t="str">
        <f>IFERROR(VLOOKUP($D73,[1]受注ﾌｧｲﾙ!$A$3:$BZ$1314,20,FALSE),"-")</f>
        <v>BG1</v>
      </c>
      <c r="I73" s="5" t="str">
        <f>IFERROR(VLOOKUP($D73,[1]受注ﾌｧｲﾙ!$A$3:$BZ$1314,21,FALSE),"-")</f>
        <v>F</v>
      </c>
      <c r="J73" s="15">
        <f>IFERROR(VLOOKUP($D73,[1]受注ﾌｧｲﾙ!$A$3:$BZ$1314,22,FALSE),"-")</f>
        <v>600</v>
      </c>
      <c r="K73" s="5" t="str">
        <f>IFERROR(VLOOKUP($D73,[1]受注ﾌｧｲﾙ!$A$3:$BZ$1314,8,FALSE),"-")</f>
        <v>0R040-8Y0B- 680X200</v>
      </c>
      <c r="L73" s="5" t="str">
        <f>IFERROR(VLOOKUP($D73,[1]受注ﾌｧｲﾙ!$A$3:$BZ$1314,9,FALSE),"-")</f>
        <v>FA</v>
      </c>
      <c r="M73" s="5" t="str">
        <f>IFERROR(VLOOKUP($D73,[1]受注ﾌｧｲﾙ!$A$3:$BZ$1314,10,FALSE),"-")</f>
        <v>BG1</v>
      </c>
      <c r="N73" s="5" t="str">
        <f>IFERROR(VLOOKUP($D73,[1]受注ﾌｧｲﾙ!$A$3:$BZ$1314,11,FALSE),"-")</f>
        <v>C</v>
      </c>
      <c r="O73" s="15">
        <f>IFERROR(VLOOKUP($D73,[1]受注ﾌｧｲﾙ!$A$3:$BZ$1314,13,FALSE),"-")</f>
        <v>1200</v>
      </c>
      <c r="P73" s="5">
        <f>IFERROR(VLOOKUP($D73,[1]受注ﾌｧｲﾙ!$A$3:$BZ$1314,15,FALSE),"-")</f>
        <v>0</v>
      </c>
      <c r="Q73" s="40">
        <f>IFERROR((VLOOKUP($D73,[1]受注ﾌｧｲﾙ!$A$3:$BZ$1314,16,FALSE)*J73),"-")</f>
        <v>600</v>
      </c>
      <c r="R73" s="557" t="str">
        <f>IFERROR(VLOOKUP(D73,#REF!,107,FALSE),"-")</f>
        <v>-</v>
      </c>
      <c r="S73" s="5" t="str">
        <f>IFERROR(VLOOKUP($D73,[1]受注ﾌｧｲﾙ!$A$3:$BZ$1314,26,FALSE),"-")</f>
        <v>熱融着，SEC</v>
      </c>
      <c r="T73" s="86" t="str">
        <f>IFERROR(VLOOKUP($D73,[1]受注ﾌｧｲﾙ!$A$3:$BZ$1314,23,FALSE),"-")</f>
        <v>滋賀</v>
      </c>
      <c r="U73" s="4"/>
      <c r="V73" s="5">
        <f t="shared" si="190"/>
        <v>4</v>
      </c>
      <c r="W73" s="4">
        <f>IFERROR(VLOOKUP($D73,[1]受注ﾌｧｲﾙ!$A$3:$BZ$1314,25,FALSE),"-")</f>
        <v>46139</v>
      </c>
      <c r="X73" s="4">
        <f>IFERROR(VLOOKUP($D73,[1]受注ﾌｧｲﾙ!$A$3:$BZ$1314,32,FALSE),"-")</f>
        <v>46142</v>
      </c>
      <c r="Y73" s="4">
        <f>IFERROR(VLOOKUP($D73,[1]受注ﾌｧｲﾙ!$A$3:$BZ$1314,33,FALSE),"-")</f>
        <v>46142</v>
      </c>
      <c r="Z73" s="4">
        <f t="shared" si="1"/>
        <v>46140</v>
      </c>
      <c r="AA73" s="57" t="str">
        <f>IFERROR(VLOOKUP(D73,#REF!,2,FALSE),"-")</f>
        <v>-</v>
      </c>
      <c r="AB73" s="58">
        <f t="shared" si="191"/>
        <v>600</v>
      </c>
      <c r="AC73" s="821">
        <f t="shared" si="192"/>
        <v>600</v>
      </c>
      <c r="AD73" s="410" t="str">
        <f>IFERROR(VLOOKUP($D73,[1]受注ﾌｧｲﾙ!$A$3:$BZ$1314,27,FALSE),"-")&amp;"　"&amp;IFERROR(VLOOKUP($D73,[1]受注ﾌｧｲﾙ!$A$3:$BZ$1314,28,FALSE),"-")&amp;"　"&amp;IFERROR(VLOOKUP($D73,[1]受注ﾌｧｲﾙ!$A$3:$BZ$1314,29,FALSE),"-")</f>
        <v>検査前入庫依頼　　</v>
      </c>
      <c r="AE73" s="3"/>
      <c r="AF73" s="31" t="str">
        <f>IFERROR(VLOOKUP($D73,[2]加工日報SEC!$A$5:$DZ$1089,94,FALSE),"-")</f>
        <v>-</v>
      </c>
      <c r="AG73" s="38" t="str">
        <f>IFERROR(VLOOKUP($D73,[1]受注ﾌｧｲﾙ!$A$3:$BZ$1314,2,FALSE),"-")</f>
        <v>通常入力</v>
      </c>
      <c r="AH73" s="38" t="str">
        <f>IFERROR(VLOOKUP($D73,[1]受注ﾌｧｲﾙ!$A$3:$BZ$1314,3,FALSE),"-")</f>
        <v>後加工</v>
      </c>
      <c r="AI73" s="43" t="str">
        <f>IFERROR(VLOOKUP($D73,[1]受注ﾌｧｲﾙ!$A$3:$BZ$1314,31,FALSE),"-")</f>
        <v>屋根</v>
      </c>
      <c r="AJ73" s="43" t="str">
        <f>IFERROR(VLOOKUP($D73,[1]受注ﾌｧｲﾙ!$A$3:$BZ$1314,12,FALSE),"-")</f>
        <v xml:space="preserve"> </v>
      </c>
      <c r="AK73" s="228" t="str">
        <f>IFERROR(VLOOKUP($D73,[1]受注ﾌｧｲﾙ!$A$3:$BZ$1314,24,FALSE),"-")</f>
        <v>熱融着</v>
      </c>
      <c r="AL73" s="3"/>
      <c r="AM73" s="3"/>
      <c r="AN73" s="3"/>
      <c r="AO73" s="3"/>
      <c r="AP73" s="3"/>
      <c r="AQ73" s="43" t="s">
        <v>522</v>
      </c>
      <c r="AR73" s="521"/>
      <c r="AS73" s="109" t="str">
        <f>IF($W73="","",IF($W73=AT$4,"→",""))</f>
        <v/>
      </c>
      <c r="AT73" s="438"/>
      <c r="AU73" s="110" t="str">
        <f t="shared" si="194"/>
        <v/>
      </c>
      <c r="AV73" s="109" t="str">
        <f t="shared" si="195"/>
        <v/>
      </c>
      <c r="AW73" s="260"/>
      <c r="AX73" s="110" t="str">
        <f t="shared" si="196"/>
        <v/>
      </c>
      <c r="AY73" s="109" t="str">
        <f t="shared" si="197"/>
        <v/>
      </c>
      <c r="AZ73" s="260"/>
      <c r="BA73" s="110" t="str">
        <f t="shared" si="198"/>
        <v/>
      </c>
      <c r="BB73" s="109" t="str">
        <f t="shared" si="199"/>
        <v/>
      </c>
      <c r="BC73" s="438"/>
      <c r="BD73" s="110" t="str">
        <f t="shared" si="200"/>
        <v/>
      </c>
      <c r="BE73" s="109" t="str">
        <f t="shared" si="201"/>
        <v/>
      </c>
      <c r="BF73" s="438"/>
      <c r="BG73" s="110" t="str">
        <f t="shared" si="202"/>
        <v/>
      </c>
      <c r="BH73" s="109" t="str">
        <f t="shared" si="203"/>
        <v/>
      </c>
      <c r="BI73" s="439"/>
      <c r="BJ73" s="110" t="str">
        <f t="shared" si="204"/>
        <v/>
      </c>
      <c r="BK73" s="109" t="str">
        <f t="shared" si="205"/>
        <v/>
      </c>
      <c r="BL73" s="108"/>
      <c r="BM73" s="110" t="str">
        <f t="shared" si="206"/>
        <v/>
      </c>
      <c r="BN73" s="109" t="str">
        <f t="shared" si="207"/>
        <v/>
      </c>
      <c r="BO73" s="108"/>
      <c r="BP73" s="110" t="str">
        <f t="shared" si="208"/>
        <v/>
      </c>
      <c r="BQ73" s="109" t="str">
        <f t="shared" si="209"/>
        <v/>
      </c>
      <c r="BR73" s="108"/>
      <c r="BS73" s="110" t="str">
        <f t="shared" si="210"/>
        <v/>
      </c>
      <c r="BT73" s="109" t="str">
        <f t="shared" si="211"/>
        <v/>
      </c>
      <c r="BU73" s="108"/>
      <c r="BV73" s="110" t="str">
        <f t="shared" si="212"/>
        <v/>
      </c>
      <c r="BW73" s="109" t="str">
        <f t="shared" si="213"/>
        <v/>
      </c>
      <c r="BX73" s="438"/>
      <c r="BY73" s="110" t="str">
        <f t="shared" si="214"/>
        <v/>
      </c>
      <c r="BZ73" s="109" t="str">
        <f t="shared" si="215"/>
        <v/>
      </c>
      <c r="CA73" s="108"/>
      <c r="CB73" s="110" t="str">
        <f t="shared" si="216"/>
        <v/>
      </c>
      <c r="CC73" s="109" t="str">
        <f t="shared" si="217"/>
        <v/>
      </c>
      <c r="CD73" s="108"/>
      <c r="CE73" s="110" t="str">
        <f t="shared" si="218"/>
        <v/>
      </c>
      <c r="CF73" s="109" t="str">
        <f t="shared" si="219"/>
        <v/>
      </c>
      <c r="CG73" s="108"/>
      <c r="CH73" s="110" t="str">
        <f t="shared" si="220"/>
        <v/>
      </c>
      <c r="CI73" s="109" t="str">
        <f t="shared" si="221"/>
        <v/>
      </c>
      <c r="CJ73" s="108"/>
      <c r="CK73" s="110" t="str">
        <f t="shared" si="222"/>
        <v/>
      </c>
      <c r="CL73" s="109" t="str">
        <f t="shared" si="223"/>
        <v/>
      </c>
      <c r="CM73" s="108"/>
      <c r="CN73" s="110" t="str">
        <f t="shared" si="224"/>
        <v/>
      </c>
      <c r="CO73" s="109" t="str">
        <f t="shared" si="225"/>
        <v/>
      </c>
      <c r="CP73" s="108"/>
      <c r="CQ73" s="110" t="str">
        <f t="shared" si="226"/>
        <v/>
      </c>
      <c r="CR73" s="109" t="str">
        <f t="shared" si="227"/>
        <v/>
      </c>
      <c r="CS73" s="108"/>
      <c r="CT73" s="110" t="str">
        <f t="shared" si="228"/>
        <v/>
      </c>
      <c r="CU73" s="109" t="str">
        <f t="shared" si="229"/>
        <v/>
      </c>
      <c r="CV73" s="108"/>
      <c r="CW73" s="110" t="str">
        <f t="shared" si="230"/>
        <v/>
      </c>
      <c r="CX73" s="109" t="str">
        <f t="shared" si="231"/>
        <v/>
      </c>
      <c r="CY73" s="108"/>
      <c r="CZ73" s="110" t="str">
        <f t="shared" si="232"/>
        <v/>
      </c>
      <c r="DA73" s="109" t="str">
        <f t="shared" si="233"/>
        <v/>
      </c>
      <c r="DB73" s="108"/>
      <c r="DC73" s="110" t="str">
        <f t="shared" si="234"/>
        <v/>
      </c>
      <c r="DD73" s="109" t="str">
        <f t="shared" si="235"/>
        <v/>
      </c>
      <c r="DE73" s="108"/>
      <c r="DF73" s="110" t="str">
        <f t="shared" si="236"/>
        <v/>
      </c>
      <c r="DG73" s="109" t="str">
        <f t="shared" si="237"/>
        <v/>
      </c>
      <c r="DH73" s="108"/>
      <c r="DI73" s="110" t="str">
        <f t="shared" si="238"/>
        <v/>
      </c>
      <c r="DJ73" s="109" t="str">
        <f t="shared" si="239"/>
        <v/>
      </c>
      <c r="DK73" s="108"/>
      <c r="DL73" s="110" t="str">
        <f t="shared" si="240"/>
        <v/>
      </c>
      <c r="DM73" s="109" t="str">
        <f t="shared" si="241"/>
        <v/>
      </c>
      <c r="DN73" s="108"/>
      <c r="DO73" s="110" t="str">
        <f t="shared" si="242"/>
        <v/>
      </c>
      <c r="DP73" s="109" t="str">
        <f t="shared" si="243"/>
        <v/>
      </c>
      <c r="DQ73" s="108"/>
      <c r="DR73" s="110" t="str">
        <f t="shared" si="244"/>
        <v/>
      </c>
      <c r="DS73" s="109" t="str">
        <f t="shared" si="245"/>
        <v/>
      </c>
      <c r="DT73" s="108"/>
      <c r="DU73" s="110" t="str">
        <f t="shared" si="246"/>
        <v/>
      </c>
      <c r="DV73" s="109" t="str">
        <f t="shared" si="247"/>
        <v/>
      </c>
      <c r="DW73" s="108"/>
      <c r="DX73" s="110" t="str">
        <f t="shared" si="248"/>
        <v/>
      </c>
      <c r="DY73" s="109" t="str">
        <f t="shared" si="249"/>
        <v/>
      </c>
      <c r="DZ73" s="108"/>
      <c r="EA73" s="110" t="str">
        <f t="shared" si="250"/>
        <v/>
      </c>
      <c r="EB73" s="109" t="str">
        <f t="shared" si="251"/>
        <v/>
      </c>
      <c r="EC73" s="108"/>
      <c r="ED73" s="110" t="str">
        <f t="shared" si="252"/>
        <v/>
      </c>
      <c r="EE73" s="109" t="str">
        <f t="shared" si="253"/>
        <v/>
      </c>
      <c r="EF73" s="108"/>
      <c r="EG73" s="109" t="str">
        <f t="shared" ref="EG73:EH81" si="381">IF($W73="","",IF($W73=EH$4,"→",""))</f>
        <v/>
      </c>
      <c r="EH73" s="109" t="str">
        <f t="shared" si="381"/>
        <v/>
      </c>
      <c r="EI73" s="438"/>
      <c r="EJ73" s="110" t="str">
        <f t="shared" si="256"/>
        <v/>
      </c>
      <c r="EK73" s="109" t="str">
        <f t="shared" si="257"/>
        <v/>
      </c>
      <c r="EL73" s="260"/>
      <c r="EM73" s="110" t="str">
        <f t="shared" si="258"/>
        <v/>
      </c>
      <c r="EN73" s="109" t="str">
        <f t="shared" si="259"/>
        <v/>
      </c>
      <c r="EO73" s="260"/>
      <c r="EP73" s="110" t="str">
        <f t="shared" si="260"/>
        <v/>
      </c>
      <c r="EQ73" s="109" t="str">
        <f t="shared" si="261"/>
        <v/>
      </c>
      <c r="ER73" s="438"/>
      <c r="ES73" s="110" t="str">
        <f t="shared" si="262"/>
        <v/>
      </c>
      <c r="ET73" s="109" t="str">
        <f t="shared" si="263"/>
        <v/>
      </c>
      <c r="EU73" s="438"/>
      <c r="EV73" s="110" t="str">
        <f t="shared" si="264"/>
        <v/>
      </c>
      <c r="EW73" s="109" t="str">
        <f t="shared" si="265"/>
        <v/>
      </c>
      <c r="EX73" s="439"/>
      <c r="EY73" s="110" t="str">
        <f t="shared" si="266"/>
        <v/>
      </c>
      <c r="EZ73" s="109" t="str">
        <f t="shared" si="267"/>
        <v/>
      </c>
      <c r="FA73" s="108"/>
      <c r="FB73" s="110" t="str">
        <f t="shared" si="268"/>
        <v/>
      </c>
      <c r="FC73" s="109" t="str">
        <f t="shared" si="269"/>
        <v/>
      </c>
      <c r="FD73" s="108"/>
      <c r="FE73" s="110" t="str">
        <f t="shared" si="270"/>
        <v/>
      </c>
      <c r="FF73" s="109" t="str">
        <f t="shared" si="271"/>
        <v/>
      </c>
      <c r="FG73" s="108"/>
      <c r="FH73" s="110" t="str">
        <f t="shared" si="272"/>
        <v/>
      </c>
      <c r="FI73" s="109" t="str">
        <f t="shared" si="273"/>
        <v/>
      </c>
      <c r="FJ73" s="108"/>
      <c r="FK73" s="110" t="str">
        <f t="shared" si="274"/>
        <v/>
      </c>
      <c r="FL73" s="109" t="str">
        <f t="shared" si="275"/>
        <v/>
      </c>
      <c r="FM73" s="438"/>
      <c r="FN73" s="110" t="str">
        <f t="shared" si="276"/>
        <v/>
      </c>
      <c r="FO73" s="109" t="str">
        <f t="shared" si="277"/>
        <v/>
      </c>
      <c r="FP73" s="108"/>
      <c r="FQ73" s="110" t="str">
        <f t="shared" si="278"/>
        <v/>
      </c>
      <c r="FR73" s="109" t="str">
        <f t="shared" si="279"/>
        <v/>
      </c>
      <c r="FS73" s="108"/>
      <c r="FT73" s="110" t="str">
        <f t="shared" si="280"/>
        <v/>
      </c>
      <c r="FU73" s="109" t="str">
        <f t="shared" si="281"/>
        <v/>
      </c>
      <c r="FV73" s="108"/>
      <c r="FW73" s="110" t="str">
        <f t="shared" si="282"/>
        <v/>
      </c>
      <c r="FX73" s="109" t="str">
        <f t="shared" si="283"/>
        <v/>
      </c>
      <c r="FY73" s="108"/>
      <c r="FZ73" s="110" t="str">
        <f t="shared" si="284"/>
        <v/>
      </c>
      <c r="GA73" s="109" t="str">
        <f t="shared" si="285"/>
        <v/>
      </c>
      <c r="GB73" s="108"/>
      <c r="GC73" s="110" t="str">
        <f t="shared" si="286"/>
        <v/>
      </c>
      <c r="GD73" s="109" t="str">
        <f t="shared" si="287"/>
        <v/>
      </c>
      <c r="GE73" s="108"/>
      <c r="GF73" s="110" t="str">
        <f t="shared" si="288"/>
        <v/>
      </c>
      <c r="GG73" s="109" t="str">
        <f t="shared" si="289"/>
        <v/>
      </c>
      <c r="GH73" s="108"/>
      <c r="GI73" s="110" t="str">
        <f t="shared" si="290"/>
        <v/>
      </c>
      <c r="GJ73" s="109" t="str">
        <f t="shared" si="291"/>
        <v/>
      </c>
      <c r="GK73" s="108"/>
      <c r="GL73" s="110" t="str">
        <f t="shared" si="292"/>
        <v/>
      </c>
      <c r="GM73" s="109" t="str">
        <f t="shared" si="293"/>
        <v/>
      </c>
      <c r="GN73" s="108"/>
      <c r="GO73" s="110" t="str">
        <f t="shared" si="294"/>
        <v/>
      </c>
      <c r="GP73" s="109" t="str">
        <f t="shared" si="295"/>
        <v/>
      </c>
      <c r="GQ73" s="108"/>
      <c r="GR73" s="110" t="str">
        <f t="shared" si="296"/>
        <v/>
      </c>
      <c r="GS73" s="109" t="str">
        <f t="shared" si="297"/>
        <v/>
      </c>
      <c r="GT73" s="108"/>
      <c r="GU73" s="110" t="str">
        <f t="shared" si="298"/>
        <v/>
      </c>
      <c r="GV73" s="109" t="str">
        <f t="shared" si="299"/>
        <v/>
      </c>
      <c r="GW73" s="108"/>
      <c r="GX73" s="110" t="str">
        <f t="shared" si="300"/>
        <v/>
      </c>
      <c r="GY73" s="109" t="str">
        <f t="shared" si="301"/>
        <v/>
      </c>
      <c r="GZ73" s="108"/>
      <c r="HA73" s="110" t="str">
        <f t="shared" si="302"/>
        <v/>
      </c>
      <c r="HB73" s="109" t="str">
        <f t="shared" si="303"/>
        <v/>
      </c>
      <c r="HC73" s="108"/>
      <c r="HD73" s="110" t="str">
        <f t="shared" si="304"/>
        <v/>
      </c>
      <c r="HE73" s="109" t="str">
        <f t="shared" si="305"/>
        <v/>
      </c>
      <c r="HF73" s="108"/>
      <c r="HG73" s="110" t="str">
        <f t="shared" si="306"/>
        <v/>
      </c>
      <c r="HH73" s="109" t="str">
        <f t="shared" si="307"/>
        <v>→</v>
      </c>
      <c r="HI73" s="108"/>
      <c r="HJ73" s="110" t="str">
        <f t="shared" si="308"/>
        <v/>
      </c>
      <c r="HK73" s="109" t="str">
        <f t="shared" si="309"/>
        <v/>
      </c>
      <c r="HL73" s="108">
        <v>600</v>
      </c>
      <c r="HM73" s="110" t="str">
        <f t="shared" si="310"/>
        <v/>
      </c>
      <c r="HN73" s="109" t="str">
        <f t="shared" si="311"/>
        <v/>
      </c>
      <c r="HO73" s="108"/>
      <c r="HP73" s="110" t="str">
        <f t="shared" si="312"/>
        <v/>
      </c>
      <c r="HQ73" s="109" t="str">
        <f t="shared" si="313"/>
        <v/>
      </c>
      <c r="HR73" s="108"/>
      <c r="HS73" s="110" t="str">
        <f t="shared" si="314"/>
        <v>⇒</v>
      </c>
      <c r="HT73" s="109" t="str">
        <f t="shared" si="315"/>
        <v/>
      </c>
      <c r="HU73" s="108"/>
      <c r="HV73" s="109" t="str">
        <f t="shared" si="316"/>
        <v/>
      </c>
      <c r="HW73" s="109" t="str">
        <f>IF($W73="","",IF($W73=HX$4,"→",""))</f>
        <v/>
      </c>
      <c r="HX73" s="438"/>
      <c r="HY73" s="110" t="str">
        <f t="shared" si="318"/>
        <v/>
      </c>
      <c r="HZ73" s="109" t="str">
        <f t="shared" si="319"/>
        <v/>
      </c>
      <c r="IA73" s="260"/>
      <c r="IB73" s="110" t="str">
        <f t="shared" si="320"/>
        <v/>
      </c>
      <c r="IC73" s="109" t="str">
        <f t="shared" si="321"/>
        <v/>
      </c>
      <c r="ID73" s="260"/>
      <c r="IE73" s="110" t="str">
        <f t="shared" si="322"/>
        <v/>
      </c>
      <c r="IF73" s="109" t="str">
        <f t="shared" si="323"/>
        <v/>
      </c>
      <c r="IG73" s="438"/>
      <c r="IH73" s="110" t="str">
        <f t="shared" si="324"/>
        <v/>
      </c>
      <c r="II73" s="109" t="str">
        <f t="shared" si="325"/>
        <v/>
      </c>
      <c r="IJ73" s="438"/>
      <c r="IK73" s="110" t="str">
        <f t="shared" si="326"/>
        <v/>
      </c>
      <c r="IL73" s="109" t="str">
        <f t="shared" si="327"/>
        <v/>
      </c>
      <c r="IM73" s="439"/>
      <c r="IN73" s="110" t="str">
        <f t="shared" si="328"/>
        <v/>
      </c>
      <c r="IO73" s="109" t="str">
        <f t="shared" si="329"/>
        <v/>
      </c>
      <c r="IP73" s="108"/>
      <c r="IQ73" s="110" t="str">
        <f t="shared" si="330"/>
        <v/>
      </c>
      <c r="IR73" s="109" t="str">
        <f t="shared" si="331"/>
        <v/>
      </c>
      <c r="IS73" s="108"/>
      <c r="IT73" s="110" t="str">
        <f t="shared" si="332"/>
        <v/>
      </c>
      <c r="IU73" s="109" t="str">
        <f t="shared" si="333"/>
        <v/>
      </c>
      <c r="IV73" s="108"/>
      <c r="IW73" s="110" t="str">
        <f t="shared" si="334"/>
        <v/>
      </c>
      <c r="IX73" s="109" t="str">
        <f t="shared" si="335"/>
        <v/>
      </c>
      <c r="IY73" s="108"/>
      <c r="IZ73" s="110" t="str">
        <f t="shared" si="336"/>
        <v/>
      </c>
      <c r="JA73" s="109" t="str">
        <f t="shared" si="337"/>
        <v/>
      </c>
      <c r="JB73" s="438"/>
      <c r="JC73" s="110" t="str">
        <f t="shared" si="338"/>
        <v/>
      </c>
      <c r="JD73" s="109" t="str">
        <f t="shared" si="339"/>
        <v/>
      </c>
      <c r="JE73" s="108"/>
      <c r="JF73" s="110" t="str">
        <f t="shared" si="340"/>
        <v/>
      </c>
      <c r="JG73" s="109" t="str">
        <f t="shared" si="341"/>
        <v/>
      </c>
      <c r="JH73" s="108"/>
      <c r="JI73" s="110" t="str">
        <f t="shared" si="342"/>
        <v/>
      </c>
      <c r="JJ73" s="109" t="str">
        <f t="shared" si="343"/>
        <v/>
      </c>
      <c r="JK73" s="108"/>
      <c r="JL73" s="110" t="str">
        <f t="shared" si="344"/>
        <v/>
      </c>
      <c r="JM73" s="109" t="str">
        <f t="shared" si="345"/>
        <v/>
      </c>
      <c r="JN73" s="108"/>
      <c r="JO73" s="110" t="str">
        <f t="shared" si="346"/>
        <v/>
      </c>
      <c r="JP73" s="109" t="str">
        <f t="shared" si="347"/>
        <v/>
      </c>
      <c r="JQ73" s="108"/>
      <c r="JR73" s="110" t="str">
        <f t="shared" si="348"/>
        <v/>
      </c>
      <c r="JS73" s="109" t="str">
        <f t="shared" si="349"/>
        <v/>
      </c>
      <c r="JT73" s="108"/>
      <c r="JU73" s="110" t="str">
        <f t="shared" si="350"/>
        <v/>
      </c>
      <c r="JV73" s="109" t="str">
        <f t="shared" si="351"/>
        <v/>
      </c>
      <c r="JW73" s="108"/>
      <c r="JX73" s="110" t="str">
        <f t="shared" si="352"/>
        <v/>
      </c>
      <c r="JY73" s="109" t="str">
        <f t="shared" si="353"/>
        <v/>
      </c>
      <c r="JZ73" s="108"/>
      <c r="KA73" s="110" t="str">
        <f t="shared" si="354"/>
        <v/>
      </c>
      <c r="KB73" s="109" t="str">
        <f t="shared" si="355"/>
        <v/>
      </c>
      <c r="KC73" s="108"/>
      <c r="KD73" s="110" t="str">
        <f t="shared" si="356"/>
        <v/>
      </c>
      <c r="KE73" s="109" t="str">
        <f t="shared" si="357"/>
        <v/>
      </c>
      <c r="KF73" s="108"/>
      <c r="KG73" s="110" t="str">
        <f t="shared" si="358"/>
        <v/>
      </c>
      <c r="KH73" s="109" t="str">
        <f t="shared" si="359"/>
        <v/>
      </c>
      <c r="KI73" s="108"/>
      <c r="KJ73" s="110" t="str">
        <f t="shared" si="360"/>
        <v/>
      </c>
      <c r="KK73" s="109" t="str">
        <f t="shared" si="361"/>
        <v/>
      </c>
      <c r="KL73" s="108"/>
      <c r="KM73" s="110" t="str">
        <f t="shared" si="362"/>
        <v/>
      </c>
      <c r="KN73" s="109" t="str">
        <f t="shared" si="363"/>
        <v/>
      </c>
      <c r="KO73" s="108"/>
      <c r="KP73" s="110" t="str">
        <f t="shared" si="364"/>
        <v/>
      </c>
      <c r="KQ73" s="109" t="str">
        <f t="shared" si="365"/>
        <v/>
      </c>
      <c r="KR73" s="108"/>
      <c r="KS73" s="110" t="str">
        <f t="shared" si="366"/>
        <v/>
      </c>
      <c r="KT73" s="109" t="str">
        <f t="shared" si="367"/>
        <v/>
      </c>
      <c r="KU73" s="108"/>
      <c r="KV73" s="110" t="str">
        <f t="shared" si="368"/>
        <v/>
      </c>
      <c r="KW73" s="109" t="str">
        <f t="shared" si="369"/>
        <v/>
      </c>
      <c r="KX73" s="108"/>
      <c r="KY73" s="110" t="str">
        <f t="shared" si="370"/>
        <v/>
      </c>
      <c r="KZ73" s="109" t="str">
        <f t="shared" si="371"/>
        <v/>
      </c>
      <c r="LA73" s="108"/>
      <c r="LB73" s="110" t="str">
        <f t="shared" si="372"/>
        <v/>
      </c>
      <c r="LC73" s="109" t="str">
        <f t="shared" si="373"/>
        <v/>
      </c>
      <c r="LD73" s="108"/>
      <c r="LE73" s="110" t="str">
        <f t="shared" si="374"/>
        <v/>
      </c>
      <c r="LF73" s="109" t="str">
        <f t="shared" si="375"/>
        <v/>
      </c>
      <c r="LG73" s="108"/>
      <c r="LH73" s="110" t="str">
        <f t="shared" si="376"/>
        <v/>
      </c>
      <c r="LI73" s="109" t="str">
        <f t="shared" si="377"/>
        <v/>
      </c>
      <c r="LJ73" s="108"/>
      <c r="LK73" s="109" t="str">
        <f>IF($W73="","",IF($W73=LL$4,"→",""))</f>
        <v/>
      </c>
    </row>
    <row r="74" spans="1:323" ht="21.65" customHeight="1" x14ac:dyDescent="0.2">
      <c r="A74" s="120"/>
      <c r="B74" s="150">
        <f>IFERROR(VLOOKUP($D74,[1]受注ﾌｧｲﾙ!$A$3:$BZ$1314,5,FALSE),"-")</f>
        <v>46128.689074074071</v>
      </c>
      <c r="C74" s="541">
        <f>IFERROR(VLOOKUP($D74,[1]受注ﾌｧｲﾙ!$A$3:$BZ$1314,6,FALSE),"-")</f>
        <v>0</v>
      </c>
      <c r="D74" s="3" t="s">
        <v>1033</v>
      </c>
      <c r="E74" s="39" t="str">
        <f>IFERROR(VLOOKUP($D74,[1]受注ﾌｧｲﾙ!$A$3:$BZ$1314,17,FALSE),"-")</f>
        <v>7A1</v>
      </c>
      <c r="F74" s="5" t="str">
        <f>IFERROR(VLOOKUP($D74,[1]受注ﾌｧｲﾙ!$A$3:$BZ$1314,18,FALSE),"-")</f>
        <v>FEL3002BY05WD</v>
      </c>
      <c r="G74" s="5">
        <f>IFERROR(VLOOKUP($D74,[1]受注ﾌｧｲﾙ!$A$3:$BZ$1314,19,FALSE),"-")</f>
        <v>0</v>
      </c>
      <c r="H74" s="5" t="str">
        <f>IFERROR(VLOOKUP($D74,[1]受注ﾌｧｲﾙ!$A$3:$BZ$1314,20,FALSE),"-")</f>
        <v>LG</v>
      </c>
      <c r="I74" s="5">
        <f>IFERROR(VLOOKUP($D74,[1]受注ﾌｧｲﾙ!$A$3:$BZ$1314,21,FALSE),"-")</f>
        <v>0</v>
      </c>
      <c r="J74" s="15">
        <f>IFERROR(VLOOKUP($D74,[1]受注ﾌｧｲﾙ!$A$3:$BZ$1314,22,FALSE),"-")</f>
        <v>2300</v>
      </c>
      <c r="K74" s="5" t="str">
        <f>IFERROR(VLOOKUP($D74,[1]受注ﾌｧｲﾙ!$A$3:$BZ$1314,8,FALSE),"-")</f>
        <v>FEL3002BY05WDLG-EC</v>
      </c>
      <c r="L74" s="5" t="str">
        <f>IFERROR(VLOOKUP($D74,[1]受注ﾌｧｲﾙ!$A$3:$BZ$1314,9,FALSE),"-")</f>
        <v>FA</v>
      </c>
      <c r="M74" s="5" t="str">
        <f>IFERROR(VLOOKUP($D74,[1]受注ﾌｧｲﾙ!$A$3:$BZ$1314,10,FALSE),"-")</f>
        <v xml:space="preserve">   </v>
      </c>
      <c r="N74" s="5" t="str">
        <f>IFERROR(VLOOKUP($D74,[1]受注ﾌｧｲﾙ!$A$3:$BZ$1314,11,FALSE),"-")</f>
        <v>C</v>
      </c>
      <c r="O74" s="15">
        <f>IFERROR(VLOOKUP($D74,[1]受注ﾌｧｲﾙ!$A$3:$BZ$1314,13,FALSE),"-")</f>
        <v>2300</v>
      </c>
      <c r="P74" s="5">
        <f>IFERROR(VLOOKUP($D74,[1]受注ﾌｧｲﾙ!$A$3:$BZ$1314,15,FALSE),"-")</f>
        <v>0</v>
      </c>
      <c r="Q74" s="40">
        <f>IFERROR((VLOOKUP($D74,[1]受注ﾌｧｲﾙ!$A$3:$BZ$1314,16,FALSE)*J74),"-")</f>
        <v>2300</v>
      </c>
      <c r="R74" s="557" t="str">
        <f>IFERROR(VLOOKUP(D74,#REF!,107,FALSE),"-")</f>
        <v>-</v>
      </c>
      <c r="S74" s="5" t="str">
        <f>IFERROR(VLOOKUP($D74,[1]受注ﾌｧｲﾙ!$A$3:$BZ$1314,26,FALSE),"-")</f>
        <v>EC</v>
      </c>
      <c r="T74" s="86" t="str">
        <f>IFERROR(VLOOKUP($D74,[1]受注ﾌｧｲﾙ!$A$3:$BZ$1314,23,FALSE),"-")</f>
        <v>湖南</v>
      </c>
      <c r="U74" s="4"/>
      <c r="V74" s="5">
        <f t="shared" si="190"/>
        <v>4</v>
      </c>
      <c r="W74" s="4">
        <f>IFERROR(VLOOKUP($D74,[1]受注ﾌｧｲﾙ!$A$3:$BZ$1314,25,FALSE),"-")</f>
        <v>46140</v>
      </c>
      <c r="X74" s="4">
        <f>IFERROR(VLOOKUP($D74,[1]受注ﾌｧｲﾙ!$A$3:$BZ$1314,32,FALSE),"-")</f>
        <v>46142</v>
      </c>
      <c r="Y74" s="4">
        <f>IFERROR(VLOOKUP($D74,[1]受注ﾌｧｲﾙ!$A$3:$BZ$1314,33,FALSE),"-")</f>
        <v>46142</v>
      </c>
      <c r="Z74" s="4">
        <f t="shared" si="1"/>
        <v>46140</v>
      </c>
      <c r="AA74" s="57" t="str">
        <f>IFERROR(VLOOKUP(D74,#REF!,2,FALSE),"-")</f>
        <v>-</v>
      </c>
      <c r="AB74" s="58">
        <f t="shared" si="191"/>
        <v>2300</v>
      </c>
      <c r="AC74" s="821">
        <f t="shared" si="192"/>
        <v>2300</v>
      </c>
      <c r="AD74" s="410" t="str">
        <f>IFERROR(VLOOKUP($D74,[1]受注ﾌｧｲﾙ!$A$3:$BZ$1314,27,FALSE),"-")&amp;"　"&amp;IFERROR(VLOOKUP($D74,[1]受注ﾌｧｲﾙ!$A$3:$BZ$1314,28,FALSE),"-")&amp;"　"&amp;IFERROR(VLOOKUP($D74,[1]受注ﾌｧｲﾙ!$A$3:$BZ$1314,29,FALSE),"-")</f>
        <v>ﾂﾅｷﾞﾅｼ　　</v>
      </c>
      <c r="AE74" s="3"/>
      <c r="AF74" s="31" t="str">
        <f>IFERROR(VLOOKUP($D74,[2]加工日報SEC!$A$5:$DZ$1089,94,FALSE),"-")</f>
        <v>-</v>
      </c>
      <c r="AG74" s="38" t="str">
        <f>IFERROR(VLOOKUP($D74,[1]受注ﾌｧｲﾙ!$A$3:$BZ$1314,2,FALSE),"-")</f>
        <v>通常入力</v>
      </c>
      <c r="AH74" s="38" t="str">
        <f>IFERROR(VLOOKUP($D74,[1]受注ﾌｧｲﾙ!$A$3:$BZ$1314,3,FALSE),"-")</f>
        <v>TPI</v>
      </c>
      <c r="AI74" s="43">
        <f>IFERROR(VLOOKUP($D74,[1]受注ﾌｧｲﾙ!$A$3:$BZ$1314,31,FALSE),"-")</f>
        <v>0</v>
      </c>
      <c r="AJ74" s="43" t="str">
        <f>IFERROR(VLOOKUP($D74,[1]受注ﾌｧｲﾙ!$A$3:$BZ$1314,12,FALSE),"-")</f>
        <v xml:space="preserve"> </v>
      </c>
      <c r="AK74" s="228" t="str">
        <f>IFERROR(VLOOKUP($D74,[1]受注ﾌｧｲﾙ!$A$3:$BZ$1314,24,FALSE),"-")</f>
        <v>SEC</v>
      </c>
      <c r="AL74" s="3"/>
      <c r="AM74" s="3"/>
      <c r="AN74" s="3"/>
      <c r="AO74" s="3"/>
      <c r="AP74" s="3"/>
      <c r="AQ74" s="43" t="s">
        <v>522</v>
      </c>
      <c r="AR74" s="521"/>
      <c r="AS74" s="109" t="str">
        <f>IF($W74="","",IF($W74=AT$4,"→",""))</f>
        <v/>
      </c>
      <c r="AT74" s="438"/>
      <c r="AU74" s="110" t="str">
        <f t="shared" si="194"/>
        <v/>
      </c>
      <c r="AV74" s="109" t="str">
        <f t="shared" si="195"/>
        <v/>
      </c>
      <c r="AW74" s="260"/>
      <c r="AX74" s="110" t="str">
        <f t="shared" si="196"/>
        <v/>
      </c>
      <c r="AY74" s="109" t="str">
        <f t="shared" si="197"/>
        <v/>
      </c>
      <c r="AZ74" s="260"/>
      <c r="BA74" s="110" t="str">
        <f t="shared" si="198"/>
        <v/>
      </c>
      <c r="BB74" s="109" t="str">
        <f t="shared" si="199"/>
        <v/>
      </c>
      <c r="BC74" s="438"/>
      <c r="BD74" s="110" t="str">
        <f t="shared" si="200"/>
        <v/>
      </c>
      <c r="BE74" s="109" t="str">
        <f t="shared" si="201"/>
        <v/>
      </c>
      <c r="BF74" s="438"/>
      <c r="BG74" s="110" t="str">
        <f t="shared" si="202"/>
        <v/>
      </c>
      <c r="BH74" s="109" t="str">
        <f t="shared" si="203"/>
        <v/>
      </c>
      <c r="BI74" s="439"/>
      <c r="BJ74" s="110" t="str">
        <f t="shared" si="204"/>
        <v/>
      </c>
      <c r="BK74" s="109" t="str">
        <f t="shared" si="205"/>
        <v/>
      </c>
      <c r="BL74" s="108"/>
      <c r="BM74" s="110" t="str">
        <f t="shared" si="206"/>
        <v/>
      </c>
      <c r="BN74" s="109" t="str">
        <f t="shared" si="207"/>
        <v/>
      </c>
      <c r="BO74" s="108"/>
      <c r="BP74" s="110" t="str">
        <f t="shared" si="208"/>
        <v/>
      </c>
      <c r="BQ74" s="109" t="str">
        <f t="shared" si="209"/>
        <v/>
      </c>
      <c r="BR74" s="108"/>
      <c r="BS74" s="110" t="str">
        <f t="shared" si="210"/>
        <v/>
      </c>
      <c r="BT74" s="109" t="str">
        <f t="shared" si="211"/>
        <v/>
      </c>
      <c r="BU74" s="108"/>
      <c r="BV74" s="110" t="str">
        <f t="shared" si="212"/>
        <v/>
      </c>
      <c r="BW74" s="109" t="str">
        <f t="shared" si="213"/>
        <v/>
      </c>
      <c r="BX74" s="438"/>
      <c r="BY74" s="110" t="str">
        <f t="shared" si="214"/>
        <v/>
      </c>
      <c r="BZ74" s="109" t="str">
        <f t="shared" si="215"/>
        <v/>
      </c>
      <c r="CA74" s="108"/>
      <c r="CB74" s="110" t="str">
        <f t="shared" si="216"/>
        <v/>
      </c>
      <c r="CC74" s="109" t="str">
        <f t="shared" si="217"/>
        <v/>
      </c>
      <c r="CD74" s="108"/>
      <c r="CE74" s="110" t="str">
        <f t="shared" si="218"/>
        <v/>
      </c>
      <c r="CF74" s="109" t="str">
        <f t="shared" si="219"/>
        <v/>
      </c>
      <c r="CG74" s="108"/>
      <c r="CH74" s="110" t="str">
        <f t="shared" si="220"/>
        <v/>
      </c>
      <c r="CI74" s="109" t="str">
        <f t="shared" si="221"/>
        <v/>
      </c>
      <c r="CJ74" s="108"/>
      <c r="CK74" s="110" t="str">
        <f t="shared" si="222"/>
        <v/>
      </c>
      <c r="CL74" s="109" t="str">
        <f t="shared" si="223"/>
        <v/>
      </c>
      <c r="CM74" s="108"/>
      <c r="CN74" s="110" t="str">
        <f t="shared" si="224"/>
        <v/>
      </c>
      <c r="CO74" s="109" t="str">
        <f t="shared" si="225"/>
        <v/>
      </c>
      <c r="CP74" s="108"/>
      <c r="CQ74" s="110" t="str">
        <f t="shared" si="226"/>
        <v/>
      </c>
      <c r="CR74" s="109" t="str">
        <f t="shared" si="227"/>
        <v/>
      </c>
      <c r="CS74" s="108"/>
      <c r="CT74" s="110" t="str">
        <f t="shared" si="228"/>
        <v/>
      </c>
      <c r="CU74" s="109" t="str">
        <f t="shared" si="229"/>
        <v/>
      </c>
      <c r="CV74" s="108"/>
      <c r="CW74" s="110" t="str">
        <f t="shared" si="230"/>
        <v/>
      </c>
      <c r="CX74" s="109" t="str">
        <f t="shared" si="231"/>
        <v/>
      </c>
      <c r="CY74" s="108"/>
      <c r="CZ74" s="110" t="str">
        <f t="shared" si="232"/>
        <v/>
      </c>
      <c r="DA74" s="109" t="str">
        <f t="shared" si="233"/>
        <v/>
      </c>
      <c r="DB74" s="108"/>
      <c r="DC74" s="110" t="str">
        <f t="shared" si="234"/>
        <v/>
      </c>
      <c r="DD74" s="109" t="str">
        <f t="shared" si="235"/>
        <v/>
      </c>
      <c r="DE74" s="108"/>
      <c r="DF74" s="110" t="str">
        <f t="shared" si="236"/>
        <v/>
      </c>
      <c r="DG74" s="109" t="str">
        <f t="shared" si="237"/>
        <v/>
      </c>
      <c r="DH74" s="108"/>
      <c r="DI74" s="110" t="str">
        <f t="shared" si="238"/>
        <v/>
      </c>
      <c r="DJ74" s="109" t="str">
        <f t="shared" si="239"/>
        <v/>
      </c>
      <c r="DK74" s="108"/>
      <c r="DL74" s="110" t="str">
        <f t="shared" si="240"/>
        <v/>
      </c>
      <c r="DM74" s="109" t="str">
        <f t="shared" si="241"/>
        <v/>
      </c>
      <c r="DN74" s="108"/>
      <c r="DO74" s="110" t="str">
        <f t="shared" si="242"/>
        <v/>
      </c>
      <c r="DP74" s="109" t="str">
        <f t="shared" si="243"/>
        <v/>
      </c>
      <c r="DQ74" s="108"/>
      <c r="DR74" s="110" t="str">
        <f t="shared" si="244"/>
        <v/>
      </c>
      <c r="DS74" s="109" t="str">
        <f t="shared" si="245"/>
        <v/>
      </c>
      <c r="DT74" s="108"/>
      <c r="DU74" s="110" t="str">
        <f t="shared" si="246"/>
        <v/>
      </c>
      <c r="DV74" s="109" t="str">
        <f t="shared" si="247"/>
        <v/>
      </c>
      <c r="DW74" s="108"/>
      <c r="DX74" s="110" t="str">
        <f t="shared" si="248"/>
        <v/>
      </c>
      <c r="DY74" s="109" t="str">
        <f t="shared" si="249"/>
        <v/>
      </c>
      <c r="DZ74" s="108"/>
      <c r="EA74" s="110" t="str">
        <f t="shared" si="250"/>
        <v/>
      </c>
      <c r="EB74" s="109" t="str">
        <f t="shared" si="251"/>
        <v/>
      </c>
      <c r="EC74" s="108"/>
      <c r="ED74" s="110" t="str">
        <f t="shared" si="252"/>
        <v/>
      </c>
      <c r="EE74" s="109" t="str">
        <f t="shared" si="253"/>
        <v/>
      </c>
      <c r="EF74" s="108"/>
      <c r="EG74" s="109" t="str">
        <f t="shared" si="381"/>
        <v/>
      </c>
      <c r="EH74" s="109" t="str">
        <f t="shared" si="381"/>
        <v/>
      </c>
      <c r="EI74" s="438"/>
      <c r="EJ74" s="110" t="str">
        <f t="shared" si="256"/>
        <v/>
      </c>
      <c r="EK74" s="109" t="str">
        <f t="shared" si="257"/>
        <v/>
      </c>
      <c r="EL74" s="260"/>
      <c r="EM74" s="110" t="str">
        <f t="shared" si="258"/>
        <v/>
      </c>
      <c r="EN74" s="109" t="str">
        <f t="shared" si="259"/>
        <v/>
      </c>
      <c r="EO74" s="260"/>
      <c r="EP74" s="110" t="str">
        <f t="shared" si="260"/>
        <v/>
      </c>
      <c r="EQ74" s="109" t="str">
        <f t="shared" si="261"/>
        <v/>
      </c>
      <c r="ER74" s="438"/>
      <c r="ES74" s="110" t="str">
        <f t="shared" si="262"/>
        <v/>
      </c>
      <c r="ET74" s="109" t="str">
        <f t="shared" si="263"/>
        <v/>
      </c>
      <c r="EU74" s="438"/>
      <c r="EV74" s="110" t="str">
        <f t="shared" si="264"/>
        <v/>
      </c>
      <c r="EW74" s="109" t="str">
        <f t="shared" si="265"/>
        <v/>
      </c>
      <c r="EX74" s="439"/>
      <c r="EY74" s="110" t="str">
        <f t="shared" si="266"/>
        <v/>
      </c>
      <c r="EZ74" s="109" t="str">
        <f t="shared" si="267"/>
        <v/>
      </c>
      <c r="FA74" s="108"/>
      <c r="FB74" s="110" t="str">
        <f t="shared" si="268"/>
        <v/>
      </c>
      <c r="FC74" s="109" t="str">
        <f t="shared" si="269"/>
        <v/>
      </c>
      <c r="FD74" s="108"/>
      <c r="FE74" s="110" t="str">
        <f t="shared" si="270"/>
        <v/>
      </c>
      <c r="FF74" s="109" t="str">
        <f t="shared" si="271"/>
        <v/>
      </c>
      <c r="FG74" s="108"/>
      <c r="FH74" s="110" t="str">
        <f t="shared" si="272"/>
        <v/>
      </c>
      <c r="FI74" s="109" t="str">
        <f t="shared" si="273"/>
        <v/>
      </c>
      <c r="FJ74" s="108"/>
      <c r="FK74" s="110" t="str">
        <f t="shared" si="274"/>
        <v/>
      </c>
      <c r="FL74" s="109" t="str">
        <f t="shared" si="275"/>
        <v/>
      </c>
      <c r="FM74" s="438"/>
      <c r="FN74" s="110" t="str">
        <f t="shared" si="276"/>
        <v/>
      </c>
      <c r="FO74" s="109" t="str">
        <f t="shared" si="277"/>
        <v/>
      </c>
      <c r="FP74" s="108"/>
      <c r="FQ74" s="110" t="str">
        <f t="shared" si="278"/>
        <v/>
      </c>
      <c r="FR74" s="109" t="str">
        <f t="shared" si="279"/>
        <v/>
      </c>
      <c r="FS74" s="108"/>
      <c r="FT74" s="110" t="str">
        <f t="shared" si="280"/>
        <v/>
      </c>
      <c r="FU74" s="109" t="str">
        <f t="shared" si="281"/>
        <v/>
      </c>
      <c r="FV74" s="108"/>
      <c r="FW74" s="110" t="str">
        <f t="shared" si="282"/>
        <v/>
      </c>
      <c r="FX74" s="109" t="str">
        <f t="shared" si="283"/>
        <v/>
      </c>
      <c r="FY74" s="108"/>
      <c r="FZ74" s="110" t="str">
        <f t="shared" si="284"/>
        <v/>
      </c>
      <c r="GA74" s="109" t="str">
        <f t="shared" si="285"/>
        <v/>
      </c>
      <c r="GB74" s="108"/>
      <c r="GC74" s="110" t="str">
        <f t="shared" si="286"/>
        <v/>
      </c>
      <c r="GD74" s="109" t="str">
        <f t="shared" si="287"/>
        <v/>
      </c>
      <c r="GE74" s="108"/>
      <c r="GF74" s="110" t="str">
        <f t="shared" si="288"/>
        <v/>
      </c>
      <c r="GG74" s="109" t="str">
        <f t="shared" si="289"/>
        <v/>
      </c>
      <c r="GH74" s="108"/>
      <c r="GI74" s="110" t="str">
        <f t="shared" si="290"/>
        <v/>
      </c>
      <c r="GJ74" s="109" t="str">
        <f t="shared" si="291"/>
        <v/>
      </c>
      <c r="GK74" s="108"/>
      <c r="GL74" s="110" t="str">
        <f t="shared" si="292"/>
        <v/>
      </c>
      <c r="GM74" s="109" t="str">
        <f t="shared" si="293"/>
        <v/>
      </c>
      <c r="GN74" s="108"/>
      <c r="GO74" s="110" t="str">
        <f t="shared" si="294"/>
        <v/>
      </c>
      <c r="GP74" s="109" t="str">
        <f t="shared" si="295"/>
        <v/>
      </c>
      <c r="GQ74" s="108"/>
      <c r="GR74" s="110" t="str">
        <f t="shared" si="296"/>
        <v/>
      </c>
      <c r="GS74" s="109" t="str">
        <f t="shared" si="297"/>
        <v/>
      </c>
      <c r="GT74" s="108"/>
      <c r="GU74" s="110" t="str">
        <f t="shared" si="298"/>
        <v/>
      </c>
      <c r="GV74" s="109" t="str">
        <f t="shared" si="299"/>
        <v/>
      </c>
      <c r="GW74" s="108"/>
      <c r="GX74" s="110" t="str">
        <f t="shared" si="300"/>
        <v/>
      </c>
      <c r="GY74" s="109" t="str">
        <f t="shared" si="301"/>
        <v/>
      </c>
      <c r="GZ74" s="108"/>
      <c r="HA74" s="110" t="str">
        <f t="shared" si="302"/>
        <v/>
      </c>
      <c r="HB74" s="109" t="str">
        <f t="shared" si="303"/>
        <v/>
      </c>
      <c r="HC74" s="108"/>
      <c r="HD74" s="110" t="str">
        <f t="shared" si="304"/>
        <v/>
      </c>
      <c r="HE74" s="109" t="str">
        <f t="shared" si="305"/>
        <v/>
      </c>
      <c r="HF74" s="108"/>
      <c r="HG74" s="110" t="str">
        <f t="shared" si="306"/>
        <v/>
      </c>
      <c r="HH74" s="109" t="str">
        <f t="shared" si="307"/>
        <v/>
      </c>
      <c r="HI74" s="108"/>
      <c r="HJ74" s="110" t="str">
        <f t="shared" si="308"/>
        <v/>
      </c>
      <c r="HK74" s="109" t="str">
        <f t="shared" si="309"/>
        <v>→</v>
      </c>
      <c r="HL74" s="108">
        <v>2300</v>
      </c>
      <c r="HM74" s="110" t="str">
        <f t="shared" si="310"/>
        <v/>
      </c>
      <c r="HN74" s="109" t="str">
        <f t="shared" si="311"/>
        <v/>
      </c>
      <c r="HO74" s="108"/>
      <c r="HP74" s="110" t="str">
        <f t="shared" si="312"/>
        <v/>
      </c>
      <c r="HQ74" s="109" t="str">
        <f t="shared" si="313"/>
        <v/>
      </c>
      <c r="HR74" s="108"/>
      <c r="HS74" s="110" t="str">
        <f t="shared" si="314"/>
        <v>⇒</v>
      </c>
      <c r="HT74" s="109" t="str">
        <f t="shared" si="315"/>
        <v/>
      </c>
      <c r="HU74" s="108"/>
      <c r="HV74" s="109" t="str">
        <f t="shared" si="316"/>
        <v/>
      </c>
      <c r="HW74" s="109" t="str">
        <f>IF($W74="","",IF($W74=HX$4,"→",""))</f>
        <v/>
      </c>
      <c r="HX74" s="438"/>
      <c r="HY74" s="110" t="str">
        <f t="shared" si="318"/>
        <v/>
      </c>
      <c r="HZ74" s="109" t="str">
        <f t="shared" si="319"/>
        <v/>
      </c>
      <c r="IA74" s="260"/>
      <c r="IB74" s="110" t="str">
        <f t="shared" si="320"/>
        <v/>
      </c>
      <c r="IC74" s="109" t="str">
        <f t="shared" si="321"/>
        <v/>
      </c>
      <c r="ID74" s="260"/>
      <c r="IE74" s="110" t="str">
        <f t="shared" si="322"/>
        <v/>
      </c>
      <c r="IF74" s="109" t="str">
        <f t="shared" si="323"/>
        <v/>
      </c>
      <c r="IG74" s="438"/>
      <c r="IH74" s="110" t="str">
        <f t="shared" si="324"/>
        <v/>
      </c>
      <c r="II74" s="109" t="str">
        <f t="shared" si="325"/>
        <v/>
      </c>
      <c r="IJ74" s="438"/>
      <c r="IK74" s="110" t="str">
        <f t="shared" si="326"/>
        <v/>
      </c>
      <c r="IL74" s="109" t="str">
        <f t="shared" si="327"/>
        <v/>
      </c>
      <c r="IM74" s="439"/>
      <c r="IN74" s="110" t="str">
        <f t="shared" si="328"/>
        <v/>
      </c>
      <c r="IO74" s="109" t="str">
        <f t="shared" si="329"/>
        <v/>
      </c>
      <c r="IP74" s="108"/>
      <c r="IQ74" s="110" t="str">
        <f t="shared" si="330"/>
        <v/>
      </c>
      <c r="IR74" s="109" t="str">
        <f t="shared" si="331"/>
        <v/>
      </c>
      <c r="IS74" s="108"/>
      <c r="IT74" s="110" t="str">
        <f t="shared" si="332"/>
        <v/>
      </c>
      <c r="IU74" s="109" t="str">
        <f t="shared" si="333"/>
        <v/>
      </c>
      <c r="IV74" s="108"/>
      <c r="IW74" s="110" t="str">
        <f t="shared" si="334"/>
        <v/>
      </c>
      <c r="IX74" s="109" t="str">
        <f t="shared" si="335"/>
        <v/>
      </c>
      <c r="IY74" s="108"/>
      <c r="IZ74" s="110" t="str">
        <f t="shared" si="336"/>
        <v/>
      </c>
      <c r="JA74" s="109" t="str">
        <f t="shared" si="337"/>
        <v/>
      </c>
      <c r="JB74" s="438"/>
      <c r="JC74" s="110" t="str">
        <f t="shared" si="338"/>
        <v/>
      </c>
      <c r="JD74" s="109" t="str">
        <f t="shared" si="339"/>
        <v/>
      </c>
      <c r="JE74" s="108"/>
      <c r="JF74" s="110" t="str">
        <f t="shared" si="340"/>
        <v/>
      </c>
      <c r="JG74" s="109" t="str">
        <f t="shared" si="341"/>
        <v/>
      </c>
      <c r="JH74" s="108"/>
      <c r="JI74" s="110" t="str">
        <f t="shared" si="342"/>
        <v/>
      </c>
      <c r="JJ74" s="109" t="str">
        <f t="shared" si="343"/>
        <v/>
      </c>
      <c r="JK74" s="108"/>
      <c r="JL74" s="110" t="str">
        <f t="shared" si="344"/>
        <v/>
      </c>
      <c r="JM74" s="109" t="str">
        <f t="shared" si="345"/>
        <v/>
      </c>
      <c r="JN74" s="108"/>
      <c r="JO74" s="110" t="str">
        <f t="shared" si="346"/>
        <v/>
      </c>
      <c r="JP74" s="109" t="str">
        <f t="shared" si="347"/>
        <v/>
      </c>
      <c r="JQ74" s="108"/>
      <c r="JR74" s="110" t="str">
        <f t="shared" si="348"/>
        <v/>
      </c>
      <c r="JS74" s="109" t="str">
        <f t="shared" si="349"/>
        <v/>
      </c>
      <c r="JT74" s="108"/>
      <c r="JU74" s="110" t="str">
        <f t="shared" si="350"/>
        <v/>
      </c>
      <c r="JV74" s="109" t="str">
        <f t="shared" si="351"/>
        <v/>
      </c>
      <c r="JW74" s="108"/>
      <c r="JX74" s="110" t="str">
        <f t="shared" si="352"/>
        <v/>
      </c>
      <c r="JY74" s="109" t="str">
        <f t="shared" si="353"/>
        <v/>
      </c>
      <c r="JZ74" s="108"/>
      <c r="KA74" s="110" t="str">
        <f t="shared" si="354"/>
        <v/>
      </c>
      <c r="KB74" s="109" t="str">
        <f t="shared" si="355"/>
        <v/>
      </c>
      <c r="KC74" s="108"/>
      <c r="KD74" s="110" t="str">
        <f t="shared" si="356"/>
        <v/>
      </c>
      <c r="KE74" s="109" t="str">
        <f t="shared" si="357"/>
        <v/>
      </c>
      <c r="KF74" s="108"/>
      <c r="KG74" s="110" t="str">
        <f t="shared" si="358"/>
        <v/>
      </c>
      <c r="KH74" s="109" t="str">
        <f t="shared" si="359"/>
        <v/>
      </c>
      <c r="KI74" s="108"/>
      <c r="KJ74" s="110" t="str">
        <f t="shared" si="360"/>
        <v/>
      </c>
      <c r="KK74" s="109" t="str">
        <f t="shared" si="361"/>
        <v/>
      </c>
      <c r="KL74" s="108"/>
      <c r="KM74" s="110" t="str">
        <f t="shared" si="362"/>
        <v/>
      </c>
      <c r="KN74" s="109" t="str">
        <f t="shared" si="363"/>
        <v/>
      </c>
      <c r="KO74" s="108"/>
      <c r="KP74" s="110" t="str">
        <f t="shared" si="364"/>
        <v/>
      </c>
      <c r="KQ74" s="109" t="str">
        <f t="shared" si="365"/>
        <v/>
      </c>
      <c r="KR74" s="108"/>
      <c r="KS74" s="110" t="str">
        <f t="shared" si="366"/>
        <v/>
      </c>
      <c r="KT74" s="109" t="str">
        <f t="shared" si="367"/>
        <v/>
      </c>
      <c r="KU74" s="108"/>
      <c r="KV74" s="110" t="str">
        <f t="shared" si="368"/>
        <v/>
      </c>
      <c r="KW74" s="109" t="str">
        <f t="shared" si="369"/>
        <v/>
      </c>
      <c r="KX74" s="108"/>
      <c r="KY74" s="110" t="str">
        <f t="shared" si="370"/>
        <v/>
      </c>
      <c r="KZ74" s="109" t="str">
        <f t="shared" si="371"/>
        <v/>
      </c>
      <c r="LA74" s="108"/>
      <c r="LB74" s="110" t="str">
        <f t="shared" si="372"/>
        <v/>
      </c>
      <c r="LC74" s="109" t="str">
        <f t="shared" si="373"/>
        <v/>
      </c>
      <c r="LD74" s="108"/>
      <c r="LE74" s="110" t="str">
        <f t="shared" si="374"/>
        <v/>
      </c>
      <c r="LF74" s="109" t="str">
        <f t="shared" si="375"/>
        <v/>
      </c>
      <c r="LG74" s="108"/>
      <c r="LH74" s="110" t="str">
        <f t="shared" si="376"/>
        <v/>
      </c>
      <c r="LI74" s="109" t="str">
        <f t="shared" si="377"/>
        <v/>
      </c>
      <c r="LJ74" s="108"/>
      <c r="LK74" s="109" t="str">
        <f>IF($W74="","",IF($W74=LL$4,"→",""))</f>
        <v/>
      </c>
    </row>
    <row r="75" spans="1:323" ht="21.65" customHeight="1" x14ac:dyDescent="0.2">
      <c r="A75" s="120"/>
      <c r="B75" s="150">
        <f>IFERROR(VLOOKUP($D75,[1]受注ﾌｧｲﾙ!$A$3:$BZ$1314,5,FALSE),"-")</f>
        <v>46129.363900462966</v>
      </c>
      <c r="C75" s="541">
        <f>IFERROR(VLOOKUP($D75,[1]受注ﾌｧｲﾙ!$A$3:$BZ$1314,6,FALSE),"-")</f>
        <v>0</v>
      </c>
      <c r="D75" s="3" t="s">
        <v>1034</v>
      </c>
      <c r="E75" s="39" t="str">
        <f>IFERROR(VLOOKUP($D75,[1]受注ﾌｧｲﾙ!$A$3:$BZ$1314,17,FALSE),"-")</f>
        <v>7A1</v>
      </c>
      <c r="F75" s="5" t="str">
        <f>IFERROR(VLOOKUP($D75,[1]受注ﾌｧｲﾙ!$A$3:$BZ$1314,18,FALSE),"-")</f>
        <v>FEL4004AY-10WD-1000X100</v>
      </c>
      <c r="G75" s="5" t="str">
        <f>IFERROR(VLOOKUP($D75,[1]受注ﾌｧｲﾙ!$A$3:$BZ$1314,19,FALSE),"-")</f>
        <v xml:space="preserve">  </v>
      </c>
      <c r="H75" s="5" t="str">
        <f>IFERROR(VLOOKUP($D75,[1]受注ﾌｧｲﾙ!$A$3:$BZ$1314,20,FALSE),"-")</f>
        <v xml:space="preserve">   </v>
      </c>
      <c r="I75" s="5" t="str">
        <f>IFERROR(VLOOKUP($D75,[1]受注ﾌｧｲﾙ!$A$3:$BZ$1314,21,FALSE),"-")</f>
        <v xml:space="preserve"> </v>
      </c>
      <c r="J75" s="15">
        <f>IFERROR(VLOOKUP($D75,[1]受注ﾌｧｲﾙ!$A$3:$BZ$1314,22,FALSE),"-")</f>
        <v>1000</v>
      </c>
      <c r="K75" s="5" t="str">
        <f>IFERROR(VLOOKUP($D75,[1]受注ﾌｧｲﾙ!$A$3:$BZ$1314,8,FALSE),"-")</f>
        <v>40040-R10W- 870X 95</v>
      </c>
      <c r="L75" s="5" t="str">
        <f>IFERROR(VLOOKUP($D75,[1]受注ﾌｧｲﾙ!$A$3:$BZ$1314,9,FALSE),"-")</f>
        <v xml:space="preserve">  </v>
      </c>
      <c r="M75" s="5" t="str">
        <f>IFERROR(VLOOKUP($D75,[1]受注ﾌｧｲﾙ!$A$3:$BZ$1314,10,FALSE),"-")</f>
        <v xml:space="preserve">   </v>
      </c>
      <c r="N75" s="5" t="str">
        <f>IFERROR(VLOOKUP($D75,[1]受注ﾌｧｲﾙ!$A$3:$BZ$1314,11,FALSE),"-")</f>
        <v xml:space="preserve"> </v>
      </c>
      <c r="O75" s="15">
        <f>IFERROR(VLOOKUP($D75,[1]受注ﾌｧｲﾙ!$A$3:$BZ$1314,13,FALSE),"-")</f>
        <v>950</v>
      </c>
      <c r="P75" s="5">
        <f>IFERROR(VLOOKUP($D75,[1]受注ﾌｧｲﾙ!$A$3:$BZ$1314,15,FALSE),"-")</f>
        <v>0</v>
      </c>
      <c r="Q75" s="40">
        <f>IFERROR((VLOOKUP($D75,[1]受注ﾌｧｲﾙ!$A$3:$BZ$1314,16,FALSE)*J75),"-")</f>
        <v>1000</v>
      </c>
      <c r="R75" s="557" t="str">
        <f>IFERROR(VLOOKUP(D75,#REF!,107,FALSE),"-")</f>
        <v>-</v>
      </c>
      <c r="S75" s="5" t="str">
        <f>IFERROR(VLOOKUP($D75,[1]受注ﾌｧｲﾙ!$A$3:$BZ$1314,26,FALSE),"-")</f>
        <v>SEC,ｽﾘｯﾄ(JR)</v>
      </c>
      <c r="T75" s="86" t="str">
        <f>IFERROR(VLOOKUP($D75,[1]受注ﾌｧｲﾙ!$A$3:$BZ$1314,23,FALSE),"-")</f>
        <v>湖南</v>
      </c>
      <c r="U75" s="4"/>
      <c r="V75" s="5">
        <f t="shared" si="190"/>
        <v>4</v>
      </c>
      <c r="W75" s="4">
        <f>IFERROR(VLOOKUP($D75,[1]受注ﾌｧｲﾙ!$A$3:$BZ$1314,25,FALSE),"-")</f>
        <v>46135</v>
      </c>
      <c r="X75" s="4">
        <f>IFERROR(VLOOKUP($D75,[1]受注ﾌｧｲﾙ!$A$3:$BZ$1314,32,FALSE),"-")</f>
        <v>46139</v>
      </c>
      <c r="Y75" s="4">
        <f>IFERROR(VLOOKUP($D75,[1]受注ﾌｧｲﾙ!$A$3:$BZ$1314,33,FALSE),"-")</f>
        <v>46139</v>
      </c>
      <c r="Z75" s="4">
        <f t="shared" si="1"/>
        <v>46135</v>
      </c>
      <c r="AA75" s="57" t="str">
        <f>IFERROR(VLOOKUP(D75,#REF!,2,FALSE),"-")</f>
        <v>-</v>
      </c>
      <c r="AB75" s="58">
        <f t="shared" si="191"/>
        <v>1000</v>
      </c>
      <c r="AC75" s="821">
        <f t="shared" si="192"/>
        <v>1000</v>
      </c>
      <c r="AD75" s="410" t="str">
        <f>IFERROR(VLOOKUP($D75,[1]受注ﾌｧｲﾙ!$A$3:$BZ$1314,27,FALSE),"-")&amp;"　"&amp;IFERROR(VLOOKUP($D75,[1]受注ﾌｧｲﾙ!$A$3:$BZ$1314,28,FALSE),"-")&amp;"　"&amp;IFERROR(VLOOKUP($D75,[1]受注ﾌｧｲﾙ!$A$3:$BZ$1314,29,FALSE),"-")</f>
        <v>　　</v>
      </c>
      <c r="AE75" s="3"/>
      <c r="AF75" s="31" t="str">
        <f>IFERROR(VLOOKUP($D75,[2]加工日報SEC!$A$5:$DZ$1089,94,FALSE),"-")</f>
        <v>-</v>
      </c>
      <c r="AG75" s="38" t="str">
        <f>IFERROR(VLOOKUP($D75,[1]受注ﾌｧｲﾙ!$A$3:$BZ$1314,2,FALSE),"-")</f>
        <v>通常入力</v>
      </c>
      <c r="AH75" s="38" t="str">
        <f>IFERROR(VLOOKUP($D75,[1]受注ﾌｧｲﾙ!$A$3:$BZ$1314,3,FALSE),"-")</f>
        <v>TPI</v>
      </c>
      <c r="AI75" s="43">
        <f>IFERROR(VLOOKUP($D75,[1]受注ﾌｧｲﾙ!$A$3:$BZ$1314,31,FALSE),"-")</f>
        <v>0</v>
      </c>
      <c r="AJ75" s="43" t="str">
        <f>IFERROR(VLOOKUP($D75,[1]受注ﾌｧｲﾙ!$A$3:$BZ$1314,12,FALSE),"-")</f>
        <v xml:space="preserve"> </v>
      </c>
      <c r="AK75" s="228" t="str">
        <f>IFERROR(VLOOKUP($D75,[1]受注ﾌｧｲﾙ!$A$3:$BZ$1314,24,FALSE),"-")</f>
        <v>SEC</v>
      </c>
      <c r="AL75" s="3"/>
      <c r="AM75" s="3"/>
      <c r="AN75" s="3"/>
      <c r="AO75" s="3"/>
      <c r="AP75" s="3"/>
      <c r="AQ75" s="43" t="s">
        <v>522</v>
      </c>
      <c r="AR75" s="521"/>
      <c r="AS75" s="109" t="str">
        <f t="shared" ref="AS75:AS80" si="382">IF($W75="","",IF($W75=AT$4,"→",""))</f>
        <v/>
      </c>
      <c r="AT75" s="438"/>
      <c r="AU75" s="110" t="str">
        <f t="shared" si="194"/>
        <v/>
      </c>
      <c r="AV75" s="109" t="str">
        <f t="shared" si="195"/>
        <v/>
      </c>
      <c r="AW75" s="260"/>
      <c r="AX75" s="110" t="str">
        <f t="shared" si="196"/>
        <v/>
      </c>
      <c r="AY75" s="109" t="str">
        <f t="shared" si="197"/>
        <v/>
      </c>
      <c r="AZ75" s="260"/>
      <c r="BA75" s="110" t="str">
        <f t="shared" si="198"/>
        <v/>
      </c>
      <c r="BB75" s="109" t="str">
        <f t="shared" si="199"/>
        <v/>
      </c>
      <c r="BC75" s="438"/>
      <c r="BD75" s="110" t="str">
        <f t="shared" si="200"/>
        <v/>
      </c>
      <c r="BE75" s="109" t="str">
        <f t="shared" si="201"/>
        <v/>
      </c>
      <c r="BF75" s="438"/>
      <c r="BG75" s="110" t="str">
        <f t="shared" si="202"/>
        <v/>
      </c>
      <c r="BH75" s="109" t="str">
        <f t="shared" si="203"/>
        <v/>
      </c>
      <c r="BI75" s="439"/>
      <c r="BJ75" s="110" t="str">
        <f t="shared" si="204"/>
        <v/>
      </c>
      <c r="BK75" s="109" t="str">
        <f t="shared" si="205"/>
        <v/>
      </c>
      <c r="BL75" s="108"/>
      <c r="BM75" s="110" t="str">
        <f t="shared" si="206"/>
        <v/>
      </c>
      <c r="BN75" s="109" t="str">
        <f t="shared" si="207"/>
        <v/>
      </c>
      <c r="BO75" s="108"/>
      <c r="BP75" s="110" t="str">
        <f t="shared" si="208"/>
        <v/>
      </c>
      <c r="BQ75" s="109" t="str">
        <f t="shared" si="209"/>
        <v/>
      </c>
      <c r="BR75" s="108"/>
      <c r="BS75" s="110" t="str">
        <f t="shared" si="210"/>
        <v/>
      </c>
      <c r="BT75" s="109" t="str">
        <f t="shared" si="211"/>
        <v/>
      </c>
      <c r="BU75" s="108"/>
      <c r="BV75" s="110" t="str">
        <f t="shared" si="212"/>
        <v/>
      </c>
      <c r="BW75" s="109" t="str">
        <f t="shared" si="213"/>
        <v/>
      </c>
      <c r="BX75" s="438"/>
      <c r="BY75" s="110" t="str">
        <f t="shared" si="214"/>
        <v/>
      </c>
      <c r="BZ75" s="109" t="str">
        <f t="shared" si="215"/>
        <v/>
      </c>
      <c r="CA75" s="108"/>
      <c r="CB75" s="110" t="str">
        <f t="shared" si="216"/>
        <v/>
      </c>
      <c r="CC75" s="109" t="str">
        <f t="shared" si="217"/>
        <v/>
      </c>
      <c r="CD75" s="108"/>
      <c r="CE75" s="110" t="str">
        <f t="shared" si="218"/>
        <v/>
      </c>
      <c r="CF75" s="109" t="str">
        <f t="shared" si="219"/>
        <v/>
      </c>
      <c r="CG75" s="108"/>
      <c r="CH75" s="110" t="str">
        <f t="shared" si="220"/>
        <v/>
      </c>
      <c r="CI75" s="109" t="str">
        <f t="shared" si="221"/>
        <v/>
      </c>
      <c r="CJ75" s="108"/>
      <c r="CK75" s="110" t="str">
        <f t="shared" si="222"/>
        <v/>
      </c>
      <c r="CL75" s="109" t="str">
        <f t="shared" si="223"/>
        <v/>
      </c>
      <c r="CM75" s="108"/>
      <c r="CN75" s="110" t="str">
        <f t="shared" si="224"/>
        <v/>
      </c>
      <c r="CO75" s="109" t="str">
        <f t="shared" si="225"/>
        <v/>
      </c>
      <c r="CP75" s="108"/>
      <c r="CQ75" s="110" t="str">
        <f t="shared" si="226"/>
        <v/>
      </c>
      <c r="CR75" s="109" t="str">
        <f t="shared" si="227"/>
        <v/>
      </c>
      <c r="CS75" s="108"/>
      <c r="CT75" s="110" t="str">
        <f t="shared" si="228"/>
        <v/>
      </c>
      <c r="CU75" s="109" t="str">
        <f t="shared" si="229"/>
        <v/>
      </c>
      <c r="CV75" s="108"/>
      <c r="CW75" s="110" t="str">
        <f t="shared" si="230"/>
        <v/>
      </c>
      <c r="CX75" s="109" t="str">
        <f t="shared" si="231"/>
        <v/>
      </c>
      <c r="CY75" s="108"/>
      <c r="CZ75" s="110" t="str">
        <f t="shared" si="232"/>
        <v/>
      </c>
      <c r="DA75" s="109" t="str">
        <f t="shared" si="233"/>
        <v/>
      </c>
      <c r="DB75" s="108"/>
      <c r="DC75" s="110" t="str">
        <f t="shared" si="234"/>
        <v/>
      </c>
      <c r="DD75" s="109" t="str">
        <f t="shared" si="235"/>
        <v/>
      </c>
      <c r="DE75" s="108"/>
      <c r="DF75" s="110" t="str">
        <f t="shared" si="236"/>
        <v/>
      </c>
      <c r="DG75" s="109" t="str">
        <f t="shared" si="237"/>
        <v/>
      </c>
      <c r="DH75" s="108"/>
      <c r="DI75" s="110" t="str">
        <f t="shared" si="238"/>
        <v/>
      </c>
      <c r="DJ75" s="109" t="str">
        <f t="shared" si="239"/>
        <v/>
      </c>
      <c r="DK75" s="108"/>
      <c r="DL75" s="110" t="str">
        <f t="shared" si="240"/>
        <v/>
      </c>
      <c r="DM75" s="109" t="str">
        <f t="shared" si="241"/>
        <v/>
      </c>
      <c r="DN75" s="108"/>
      <c r="DO75" s="110" t="str">
        <f t="shared" si="242"/>
        <v/>
      </c>
      <c r="DP75" s="109" t="str">
        <f t="shared" si="243"/>
        <v/>
      </c>
      <c r="DQ75" s="108"/>
      <c r="DR75" s="110" t="str">
        <f t="shared" si="244"/>
        <v/>
      </c>
      <c r="DS75" s="109" t="str">
        <f t="shared" si="245"/>
        <v/>
      </c>
      <c r="DT75" s="108"/>
      <c r="DU75" s="110" t="str">
        <f t="shared" si="246"/>
        <v/>
      </c>
      <c r="DV75" s="109" t="str">
        <f t="shared" si="247"/>
        <v/>
      </c>
      <c r="DW75" s="108"/>
      <c r="DX75" s="110" t="str">
        <f t="shared" si="248"/>
        <v/>
      </c>
      <c r="DY75" s="109" t="str">
        <f t="shared" si="249"/>
        <v/>
      </c>
      <c r="DZ75" s="108"/>
      <c r="EA75" s="110" t="str">
        <f t="shared" si="250"/>
        <v/>
      </c>
      <c r="EB75" s="109" t="str">
        <f t="shared" si="251"/>
        <v/>
      </c>
      <c r="EC75" s="108"/>
      <c r="ED75" s="110" t="str">
        <f t="shared" si="252"/>
        <v/>
      </c>
      <c r="EE75" s="109" t="str">
        <f t="shared" si="253"/>
        <v/>
      </c>
      <c r="EF75" s="108"/>
      <c r="EG75" s="109" t="str">
        <f t="shared" ref="EG75:EG80" si="383">IF($W75="","",IF($W75=EH$4,"→",""))</f>
        <v/>
      </c>
      <c r="EH75" s="109" t="str">
        <f t="shared" ref="EH75:EH80" si="384">IF($W75="","",IF($W75=EI$4,"→",""))</f>
        <v/>
      </c>
      <c r="EI75" s="438"/>
      <c r="EJ75" s="110" t="str">
        <f t="shared" si="256"/>
        <v/>
      </c>
      <c r="EK75" s="109" t="str">
        <f t="shared" si="257"/>
        <v/>
      </c>
      <c r="EL75" s="260"/>
      <c r="EM75" s="110" t="str">
        <f t="shared" si="258"/>
        <v/>
      </c>
      <c r="EN75" s="109" t="str">
        <f t="shared" si="259"/>
        <v/>
      </c>
      <c r="EO75" s="260"/>
      <c r="EP75" s="110" t="str">
        <f t="shared" si="260"/>
        <v/>
      </c>
      <c r="EQ75" s="109" t="str">
        <f t="shared" si="261"/>
        <v/>
      </c>
      <c r="ER75" s="438"/>
      <c r="ES75" s="110" t="str">
        <f t="shared" si="262"/>
        <v/>
      </c>
      <c r="ET75" s="109" t="str">
        <f t="shared" si="263"/>
        <v/>
      </c>
      <c r="EU75" s="438"/>
      <c r="EV75" s="110" t="str">
        <f t="shared" si="264"/>
        <v/>
      </c>
      <c r="EW75" s="109" t="str">
        <f t="shared" si="265"/>
        <v/>
      </c>
      <c r="EX75" s="439"/>
      <c r="EY75" s="110" t="str">
        <f t="shared" si="266"/>
        <v/>
      </c>
      <c r="EZ75" s="109" t="str">
        <f t="shared" si="267"/>
        <v/>
      </c>
      <c r="FA75" s="108"/>
      <c r="FB75" s="110" t="str">
        <f t="shared" si="268"/>
        <v/>
      </c>
      <c r="FC75" s="109" t="str">
        <f t="shared" si="269"/>
        <v/>
      </c>
      <c r="FD75" s="108"/>
      <c r="FE75" s="110" t="str">
        <f t="shared" si="270"/>
        <v/>
      </c>
      <c r="FF75" s="109" t="str">
        <f t="shared" si="271"/>
        <v/>
      </c>
      <c r="FG75" s="108"/>
      <c r="FH75" s="110" t="str">
        <f t="shared" si="272"/>
        <v/>
      </c>
      <c r="FI75" s="109" t="str">
        <f t="shared" si="273"/>
        <v/>
      </c>
      <c r="FJ75" s="108"/>
      <c r="FK75" s="110" t="str">
        <f t="shared" si="274"/>
        <v/>
      </c>
      <c r="FL75" s="109" t="str">
        <f t="shared" si="275"/>
        <v/>
      </c>
      <c r="FM75" s="438"/>
      <c r="FN75" s="110" t="str">
        <f t="shared" si="276"/>
        <v/>
      </c>
      <c r="FO75" s="109" t="str">
        <f t="shared" si="277"/>
        <v/>
      </c>
      <c r="FP75" s="108"/>
      <c r="FQ75" s="110" t="str">
        <f t="shared" si="278"/>
        <v/>
      </c>
      <c r="FR75" s="109" t="str">
        <f t="shared" si="279"/>
        <v/>
      </c>
      <c r="FS75" s="108"/>
      <c r="FT75" s="110" t="str">
        <f t="shared" si="280"/>
        <v/>
      </c>
      <c r="FU75" s="109" t="str">
        <f t="shared" si="281"/>
        <v/>
      </c>
      <c r="FV75" s="108"/>
      <c r="FW75" s="110" t="str">
        <f t="shared" si="282"/>
        <v/>
      </c>
      <c r="FX75" s="109" t="str">
        <f t="shared" si="283"/>
        <v/>
      </c>
      <c r="FY75" s="108"/>
      <c r="FZ75" s="110" t="str">
        <f t="shared" si="284"/>
        <v/>
      </c>
      <c r="GA75" s="109" t="str">
        <f t="shared" si="285"/>
        <v/>
      </c>
      <c r="GB75" s="108"/>
      <c r="GC75" s="110" t="str">
        <f t="shared" si="286"/>
        <v/>
      </c>
      <c r="GD75" s="109" t="str">
        <f t="shared" si="287"/>
        <v/>
      </c>
      <c r="GE75" s="108"/>
      <c r="GF75" s="110" t="str">
        <f t="shared" si="288"/>
        <v/>
      </c>
      <c r="GG75" s="109" t="str">
        <f t="shared" si="289"/>
        <v/>
      </c>
      <c r="GH75" s="108"/>
      <c r="GI75" s="110" t="str">
        <f t="shared" si="290"/>
        <v/>
      </c>
      <c r="GJ75" s="109" t="str">
        <f t="shared" si="291"/>
        <v/>
      </c>
      <c r="GK75" s="108"/>
      <c r="GL75" s="110" t="str">
        <f t="shared" si="292"/>
        <v/>
      </c>
      <c r="GM75" s="109" t="str">
        <f t="shared" si="293"/>
        <v/>
      </c>
      <c r="GN75" s="108"/>
      <c r="GO75" s="110" t="str">
        <f t="shared" si="294"/>
        <v/>
      </c>
      <c r="GP75" s="109" t="str">
        <f t="shared" si="295"/>
        <v/>
      </c>
      <c r="GQ75" s="108"/>
      <c r="GR75" s="110" t="str">
        <f t="shared" si="296"/>
        <v/>
      </c>
      <c r="GS75" s="109" t="str">
        <f t="shared" si="297"/>
        <v/>
      </c>
      <c r="GT75" s="108"/>
      <c r="GU75" s="110" t="str">
        <f t="shared" si="298"/>
        <v/>
      </c>
      <c r="GV75" s="109" t="str">
        <f t="shared" si="299"/>
        <v>→</v>
      </c>
      <c r="GW75" s="108">
        <v>1000</v>
      </c>
      <c r="GX75" s="110" t="str">
        <f t="shared" si="300"/>
        <v/>
      </c>
      <c r="GY75" s="109" t="str">
        <f t="shared" si="301"/>
        <v/>
      </c>
      <c r="GZ75" s="108"/>
      <c r="HA75" s="110" t="str">
        <f t="shared" si="302"/>
        <v/>
      </c>
      <c r="HB75" s="109" t="str">
        <f t="shared" si="303"/>
        <v/>
      </c>
      <c r="HC75" s="108"/>
      <c r="HD75" s="110" t="str">
        <f t="shared" si="304"/>
        <v/>
      </c>
      <c r="HE75" s="109" t="str">
        <f t="shared" si="305"/>
        <v/>
      </c>
      <c r="HF75" s="108"/>
      <c r="HG75" s="110" t="str">
        <f t="shared" si="306"/>
        <v/>
      </c>
      <c r="HH75" s="109" t="str">
        <f t="shared" si="307"/>
        <v/>
      </c>
      <c r="HI75" s="108"/>
      <c r="HJ75" s="110" t="str">
        <f t="shared" si="308"/>
        <v>⇒</v>
      </c>
      <c r="HK75" s="109" t="str">
        <f t="shared" si="309"/>
        <v/>
      </c>
      <c r="HL75" s="108"/>
      <c r="HM75" s="110" t="str">
        <f t="shared" si="310"/>
        <v/>
      </c>
      <c r="HN75" s="109" t="str">
        <f t="shared" si="311"/>
        <v/>
      </c>
      <c r="HO75" s="108"/>
      <c r="HP75" s="110" t="str">
        <f t="shared" si="312"/>
        <v/>
      </c>
      <c r="HQ75" s="109" t="str">
        <f t="shared" si="313"/>
        <v/>
      </c>
      <c r="HR75" s="108"/>
      <c r="HS75" s="110" t="str">
        <f t="shared" si="314"/>
        <v/>
      </c>
      <c r="HT75" s="109" t="str">
        <f t="shared" si="315"/>
        <v/>
      </c>
      <c r="HU75" s="108"/>
      <c r="HV75" s="109" t="str">
        <f t="shared" si="316"/>
        <v/>
      </c>
      <c r="HW75" s="109" t="str">
        <f t="shared" ref="HW75:HW80" si="385">IF($W75="","",IF($W75=HX$4,"→",""))</f>
        <v/>
      </c>
      <c r="HX75" s="438"/>
      <c r="HY75" s="110" t="str">
        <f t="shared" si="318"/>
        <v/>
      </c>
      <c r="HZ75" s="109" t="str">
        <f t="shared" si="319"/>
        <v/>
      </c>
      <c r="IA75" s="260"/>
      <c r="IB75" s="110" t="str">
        <f t="shared" si="320"/>
        <v/>
      </c>
      <c r="IC75" s="109" t="str">
        <f t="shared" si="321"/>
        <v/>
      </c>
      <c r="ID75" s="260"/>
      <c r="IE75" s="110" t="str">
        <f t="shared" si="322"/>
        <v/>
      </c>
      <c r="IF75" s="109" t="str">
        <f t="shared" si="323"/>
        <v/>
      </c>
      <c r="IG75" s="438"/>
      <c r="IH75" s="110" t="str">
        <f t="shared" si="324"/>
        <v/>
      </c>
      <c r="II75" s="109" t="str">
        <f t="shared" si="325"/>
        <v/>
      </c>
      <c r="IJ75" s="438"/>
      <c r="IK75" s="110" t="str">
        <f t="shared" si="326"/>
        <v/>
      </c>
      <c r="IL75" s="109" t="str">
        <f t="shared" si="327"/>
        <v/>
      </c>
      <c r="IM75" s="439"/>
      <c r="IN75" s="110" t="str">
        <f t="shared" si="328"/>
        <v/>
      </c>
      <c r="IO75" s="109" t="str">
        <f t="shared" si="329"/>
        <v/>
      </c>
      <c r="IP75" s="108"/>
      <c r="IQ75" s="110" t="str">
        <f t="shared" si="330"/>
        <v/>
      </c>
      <c r="IR75" s="109" t="str">
        <f t="shared" si="331"/>
        <v/>
      </c>
      <c r="IS75" s="108"/>
      <c r="IT75" s="110" t="str">
        <f t="shared" si="332"/>
        <v/>
      </c>
      <c r="IU75" s="109" t="str">
        <f t="shared" si="333"/>
        <v/>
      </c>
      <c r="IV75" s="108"/>
      <c r="IW75" s="110" t="str">
        <f t="shared" si="334"/>
        <v/>
      </c>
      <c r="IX75" s="109" t="str">
        <f t="shared" si="335"/>
        <v/>
      </c>
      <c r="IY75" s="108"/>
      <c r="IZ75" s="110" t="str">
        <f t="shared" si="336"/>
        <v/>
      </c>
      <c r="JA75" s="109" t="str">
        <f t="shared" si="337"/>
        <v/>
      </c>
      <c r="JB75" s="438"/>
      <c r="JC75" s="110" t="str">
        <f t="shared" si="338"/>
        <v/>
      </c>
      <c r="JD75" s="109" t="str">
        <f t="shared" si="339"/>
        <v/>
      </c>
      <c r="JE75" s="108"/>
      <c r="JF75" s="110" t="str">
        <f t="shared" si="340"/>
        <v/>
      </c>
      <c r="JG75" s="109" t="str">
        <f t="shared" si="341"/>
        <v/>
      </c>
      <c r="JH75" s="108"/>
      <c r="JI75" s="110" t="str">
        <f t="shared" si="342"/>
        <v/>
      </c>
      <c r="JJ75" s="109" t="str">
        <f t="shared" si="343"/>
        <v/>
      </c>
      <c r="JK75" s="108"/>
      <c r="JL75" s="110" t="str">
        <f t="shared" si="344"/>
        <v/>
      </c>
      <c r="JM75" s="109" t="str">
        <f t="shared" si="345"/>
        <v/>
      </c>
      <c r="JN75" s="108"/>
      <c r="JO75" s="110" t="str">
        <f t="shared" si="346"/>
        <v/>
      </c>
      <c r="JP75" s="109" t="str">
        <f t="shared" si="347"/>
        <v/>
      </c>
      <c r="JQ75" s="108"/>
      <c r="JR75" s="110" t="str">
        <f t="shared" si="348"/>
        <v/>
      </c>
      <c r="JS75" s="109" t="str">
        <f t="shared" si="349"/>
        <v/>
      </c>
      <c r="JT75" s="108"/>
      <c r="JU75" s="110" t="str">
        <f t="shared" si="350"/>
        <v/>
      </c>
      <c r="JV75" s="109" t="str">
        <f t="shared" si="351"/>
        <v/>
      </c>
      <c r="JW75" s="108"/>
      <c r="JX75" s="110" t="str">
        <f t="shared" si="352"/>
        <v/>
      </c>
      <c r="JY75" s="109" t="str">
        <f t="shared" si="353"/>
        <v/>
      </c>
      <c r="JZ75" s="108"/>
      <c r="KA75" s="110" t="str">
        <f t="shared" si="354"/>
        <v/>
      </c>
      <c r="KB75" s="109" t="str">
        <f t="shared" si="355"/>
        <v/>
      </c>
      <c r="KC75" s="108"/>
      <c r="KD75" s="110" t="str">
        <f t="shared" si="356"/>
        <v/>
      </c>
      <c r="KE75" s="109" t="str">
        <f t="shared" si="357"/>
        <v/>
      </c>
      <c r="KF75" s="108"/>
      <c r="KG75" s="110" t="str">
        <f t="shared" si="358"/>
        <v/>
      </c>
      <c r="KH75" s="109" t="str">
        <f t="shared" si="359"/>
        <v/>
      </c>
      <c r="KI75" s="108"/>
      <c r="KJ75" s="110" t="str">
        <f t="shared" si="360"/>
        <v/>
      </c>
      <c r="KK75" s="109" t="str">
        <f t="shared" si="361"/>
        <v/>
      </c>
      <c r="KL75" s="108"/>
      <c r="KM75" s="110" t="str">
        <f t="shared" si="362"/>
        <v/>
      </c>
      <c r="KN75" s="109" t="str">
        <f t="shared" si="363"/>
        <v/>
      </c>
      <c r="KO75" s="108"/>
      <c r="KP75" s="110" t="str">
        <f t="shared" si="364"/>
        <v/>
      </c>
      <c r="KQ75" s="109" t="str">
        <f t="shared" si="365"/>
        <v/>
      </c>
      <c r="KR75" s="108"/>
      <c r="KS75" s="110" t="str">
        <f t="shared" si="366"/>
        <v/>
      </c>
      <c r="KT75" s="109" t="str">
        <f t="shared" si="367"/>
        <v/>
      </c>
      <c r="KU75" s="108"/>
      <c r="KV75" s="110" t="str">
        <f t="shared" si="368"/>
        <v/>
      </c>
      <c r="KW75" s="109" t="str">
        <f t="shared" si="369"/>
        <v/>
      </c>
      <c r="KX75" s="108"/>
      <c r="KY75" s="110" t="str">
        <f t="shared" si="370"/>
        <v/>
      </c>
      <c r="KZ75" s="109" t="str">
        <f t="shared" si="371"/>
        <v/>
      </c>
      <c r="LA75" s="108"/>
      <c r="LB75" s="110" t="str">
        <f t="shared" si="372"/>
        <v/>
      </c>
      <c r="LC75" s="109" t="str">
        <f t="shared" si="373"/>
        <v/>
      </c>
      <c r="LD75" s="108"/>
      <c r="LE75" s="110" t="str">
        <f t="shared" si="374"/>
        <v/>
      </c>
      <c r="LF75" s="109" t="str">
        <f t="shared" si="375"/>
        <v/>
      </c>
      <c r="LG75" s="108"/>
      <c r="LH75" s="110" t="str">
        <f t="shared" si="376"/>
        <v/>
      </c>
      <c r="LI75" s="109" t="str">
        <f t="shared" si="377"/>
        <v/>
      </c>
      <c r="LJ75" s="108"/>
      <c r="LK75" s="109" t="str">
        <f t="shared" ref="LK75:LK80" si="386">IF($W75="","",IF($W75=LL$4,"→",""))</f>
        <v/>
      </c>
    </row>
    <row r="76" spans="1:323" ht="21.65" customHeight="1" x14ac:dyDescent="0.2">
      <c r="A76" s="120"/>
      <c r="B76" s="150">
        <f>IFERROR(VLOOKUP($D76,[1]受注ﾌｧｲﾙ!$A$3:$BZ$1314,5,FALSE),"-")</f>
        <v>46134.447800925926</v>
      </c>
      <c r="C76" s="541">
        <f>IFERROR(VLOOKUP($D76,[1]受注ﾌｧｲﾙ!$A$3:$BZ$1314,6,FALSE),"-")</f>
        <v>0</v>
      </c>
      <c r="D76" s="3" t="s">
        <v>1048</v>
      </c>
      <c r="E76" s="39" t="str">
        <f>IFERROR(VLOOKUP($D76,[1]受注ﾌｧｲﾙ!$A$3:$BZ$1314,17,FALSE),"-")</f>
        <v>7A1</v>
      </c>
      <c r="F76" s="5" t="str">
        <f>IFERROR(VLOOKUP($D76,[1]受注ﾌｧｲﾙ!$A$3:$BZ$1314,18,FALSE),"-")</f>
        <v>FEL4004AY-10WD-1000X100</v>
      </c>
      <c r="G76" s="5" t="str">
        <f>IFERROR(VLOOKUP($D76,[1]受注ﾌｧｲﾙ!$A$3:$BZ$1314,19,FALSE),"-")</f>
        <v xml:space="preserve">  </v>
      </c>
      <c r="H76" s="5" t="str">
        <f>IFERROR(VLOOKUP($D76,[1]受注ﾌｧｲﾙ!$A$3:$BZ$1314,20,FALSE),"-")</f>
        <v xml:space="preserve">   </v>
      </c>
      <c r="I76" s="5" t="str">
        <f>IFERROR(VLOOKUP($D76,[1]受注ﾌｧｲﾙ!$A$3:$BZ$1314,21,FALSE),"-")</f>
        <v xml:space="preserve"> </v>
      </c>
      <c r="J76" s="15">
        <f>IFERROR(VLOOKUP($D76,[1]受注ﾌｧｲﾙ!$A$3:$BZ$1314,22,FALSE),"-")</f>
        <v>300</v>
      </c>
      <c r="K76" s="5" t="str">
        <f>IFERROR(VLOOKUP($D76,[1]受注ﾌｧｲﾙ!$A$3:$BZ$1314,8,FALSE),"-")</f>
        <v>40040-E10W- 870X 95</v>
      </c>
      <c r="L76" s="5" t="str">
        <f>IFERROR(VLOOKUP($D76,[1]受注ﾌｧｲﾙ!$A$3:$BZ$1314,9,FALSE),"-")</f>
        <v xml:space="preserve">  </v>
      </c>
      <c r="M76" s="5" t="str">
        <f>IFERROR(VLOOKUP($D76,[1]受注ﾌｧｲﾙ!$A$3:$BZ$1314,10,FALSE),"-")</f>
        <v xml:space="preserve">   </v>
      </c>
      <c r="N76" s="5" t="str">
        <f>IFERROR(VLOOKUP($D76,[1]受注ﾌｧｲﾙ!$A$3:$BZ$1314,11,FALSE),"-")</f>
        <v xml:space="preserve"> </v>
      </c>
      <c r="O76" s="15">
        <f>IFERROR(VLOOKUP($D76,[1]受注ﾌｧｲﾙ!$A$3:$BZ$1314,13,FALSE),"-")</f>
        <v>285</v>
      </c>
      <c r="P76" s="5">
        <f>IFERROR(VLOOKUP($D76,[1]受注ﾌｧｲﾙ!$A$3:$BZ$1314,15,FALSE),"-")</f>
        <v>0</v>
      </c>
      <c r="Q76" s="40">
        <f>IFERROR((VLOOKUP($D76,[1]受注ﾌｧｲﾙ!$A$3:$BZ$1314,16,FALSE)*J76),"-")</f>
        <v>300</v>
      </c>
      <c r="R76" s="557" t="str">
        <f>IFERROR(VLOOKUP(D76,#REF!,107,FALSE),"-")</f>
        <v>-</v>
      </c>
      <c r="S76" s="5" t="str">
        <f>IFERROR(VLOOKUP($D76,[1]受注ﾌｧｲﾙ!$A$3:$BZ$1314,26,FALSE),"-")</f>
        <v>SEC,ｽﾘｯﾄ(JR)</v>
      </c>
      <c r="T76" s="86" t="str">
        <f>IFERROR(VLOOKUP($D76,[1]受注ﾌｧｲﾙ!$A$3:$BZ$1314,23,FALSE),"-")</f>
        <v>湖南</v>
      </c>
      <c r="U76" s="4"/>
      <c r="V76" s="5">
        <f t="shared" si="190"/>
        <v>5</v>
      </c>
      <c r="W76" s="4">
        <f>IFERROR(VLOOKUP($D76,[1]受注ﾌｧｲﾙ!$A$3:$BZ$1314,25,FALSE),"-")</f>
        <v>46143</v>
      </c>
      <c r="X76" s="4">
        <f>IFERROR(VLOOKUP($D76,[1]受注ﾌｧｲﾙ!$A$3:$BZ$1314,32,FALSE),"-")</f>
        <v>46150</v>
      </c>
      <c r="Y76" s="4">
        <f>IFERROR(VLOOKUP($D76,[1]受注ﾌｧｲﾙ!$A$3:$BZ$1314,33,FALSE),"-")</f>
        <v>46150</v>
      </c>
      <c r="Z76" s="4">
        <f t="shared" si="1"/>
        <v>46143</v>
      </c>
      <c r="AA76" s="57" t="str">
        <f>IFERROR(VLOOKUP(D76,#REF!,2,FALSE),"-")</f>
        <v>-</v>
      </c>
      <c r="AB76" s="58">
        <f t="shared" si="191"/>
        <v>300</v>
      </c>
      <c r="AC76" s="821">
        <f t="shared" si="192"/>
        <v>300</v>
      </c>
      <c r="AD76" s="410" t="str">
        <f>IFERROR(VLOOKUP($D76,[1]受注ﾌｧｲﾙ!$A$3:$BZ$1314,27,FALSE),"-")&amp;"　"&amp;IFERROR(VLOOKUP($D76,[1]受注ﾌｧｲﾙ!$A$3:$BZ$1314,28,FALSE),"-")&amp;"　"&amp;IFERROR(VLOOKUP($D76,[1]受注ﾌｧｲﾙ!$A$3:$BZ$1314,29,FALSE),"-")</f>
        <v>　　</v>
      </c>
      <c r="AE76" s="3"/>
      <c r="AF76" s="31" t="str">
        <f>IFERROR(VLOOKUP($D76,[2]加工日報SEC!$A$5:$DZ$1089,94,FALSE),"-")</f>
        <v>-</v>
      </c>
      <c r="AG76" s="38" t="str">
        <f>IFERROR(VLOOKUP($D76,[1]受注ﾌｧｲﾙ!$A$3:$BZ$1314,2,FALSE),"-")</f>
        <v>通常入力</v>
      </c>
      <c r="AH76" s="38" t="str">
        <f>IFERROR(VLOOKUP($D76,[1]受注ﾌｧｲﾙ!$A$3:$BZ$1314,3,FALSE),"-")</f>
        <v>後加工</v>
      </c>
      <c r="AI76" s="43">
        <f>IFERROR(VLOOKUP($D76,[1]受注ﾌｧｲﾙ!$A$3:$BZ$1314,31,FALSE),"-")</f>
        <v>0</v>
      </c>
      <c r="AJ76" s="43" t="str">
        <f>IFERROR(VLOOKUP($D76,[1]受注ﾌｧｲﾙ!$A$3:$BZ$1314,12,FALSE),"-")</f>
        <v xml:space="preserve"> </v>
      </c>
      <c r="AK76" s="228" t="str">
        <f>IFERROR(VLOOKUP($D76,[1]受注ﾌｧｲﾙ!$A$3:$BZ$1314,24,FALSE),"-")</f>
        <v>SEC</v>
      </c>
      <c r="AL76" s="3"/>
      <c r="AM76" s="3"/>
      <c r="AN76" s="3"/>
      <c r="AO76" s="3"/>
      <c r="AP76" s="3"/>
      <c r="AQ76" s="43" t="s">
        <v>522</v>
      </c>
      <c r="AR76" s="521"/>
      <c r="AS76" s="109" t="str">
        <f t="shared" si="382"/>
        <v/>
      </c>
      <c r="AT76" s="438"/>
      <c r="AU76" s="110" t="str">
        <f t="shared" si="194"/>
        <v/>
      </c>
      <c r="AV76" s="109" t="str">
        <f t="shared" si="195"/>
        <v/>
      </c>
      <c r="AW76" s="260"/>
      <c r="AX76" s="110" t="str">
        <f t="shared" si="196"/>
        <v/>
      </c>
      <c r="AY76" s="109" t="str">
        <f t="shared" si="197"/>
        <v/>
      </c>
      <c r="AZ76" s="260"/>
      <c r="BA76" s="110" t="str">
        <f t="shared" si="198"/>
        <v/>
      </c>
      <c r="BB76" s="109" t="str">
        <f t="shared" si="199"/>
        <v/>
      </c>
      <c r="BC76" s="438"/>
      <c r="BD76" s="110" t="str">
        <f t="shared" si="200"/>
        <v/>
      </c>
      <c r="BE76" s="109" t="str">
        <f t="shared" si="201"/>
        <v/>
      </c>
      <c r="BF76" s="438"/>
      <c r="BG76" s="110" t="str">
        <f t="shared" si="202"/>
        <v/>
      </c>
      <c r="BH76" s="109" t="str">
        <f t="shared" si="203"/>
        <v/>
      </c>
      <c r="BI76" s="439"/>
      <c r="BJ76" s="110" t="str">
        <f t="shared" si="204"/>
        <v/>
      </c>
      <c r="BK76" s="109" t="str">
        <f t="shared" si="205"/>
        <v/>
      </c>
      <c r="BL76" s="108"/>
      <c r="BM76" s="110" t="str">
        <f t="shared" si="206"/>
        <v/>
      </c>
      <c r="BN76" s="109" t="str">
        <f t="shared" si="207"/>
        <v/>
      </c>
      <c r="BO76" s="108"/>
      <c r="BP76" s="110" t="str">
        <f t="shared" si="208"/>
        <v/>
      </c>
      <c r="BQ76" s="109" t="str">
        <f t="shared" si="209"/>
        <v/>
      </c>
      <c r="BR76" s="108"/>
      <c r="BS76" s="110" t="str">
        <f t="shared" si="210"/>
        <v/>
      </c>
      <c r="BT76" s="109" t="str">
        <f t="shared" si="211"/>
        <v/>
      </c>
      <c r="BU76" s="108"/>
      <c r="BV76" s="110" t="str">
        <f t="shared" si="212"/>
        <v/>
      </c>
      <c r="BW76" s="109" t="str">
        <f t="shared" si="213"/>
        <v/>
      </c>
      <c r="BX76" s="438"/>
      <c r="BY76" s="110" t="str">
        <f t="shared" si="214"/>
        <v/>
      </c>
      <c r="BZ76" s="109" t="str">
        <f t="shared" si="215"/>
        <v/>
      </c>
      <c r="CA76" s="108"/>
      <c r="CB76" s="110" t="str">
        <f t="shared" si="216"/>
        <v/>
      </c>
      <c r="CC76" s="109" t="str">
        <f t="shared" si="217"/>
        <v/>
      </c>
      <c r="CD76" s="108"/>
      <c r="CE76" s="110" t="str">
        <f t="shared" si="218"/>
        <v/>
      </c>
      <c r="CF76" s="109" t="str">
        <f t="shared" si="219"/>
        <v/>
      </c>
      <c r="CG76" s="108"/>
      <c r="CH76" s="110" t="str">
        <f t="shared" si="220"/>
        <v/>
      </c>
      <c r="CI76" s="109" t="str">
        <f t="shared" si="221"/>
        <v/>
      </c>
      <c r="CJ76" s="108"/>
      <c r="CK76" s="110" t="str">
        <f t="shared" si="222"/>
        <v/>
      </c>
      <c r="CL76" s="109" t="str">
        <f t="shared" si="223"/>
        <v/>
      </c>
      <c r="CM76" s="108"/>
      <c r="CN76" s="110" t="str">
        <f t="shared" si="224"/>
        <v/>
      </c>
      <c r="CO76" s="109" t="str">
        <f t="shared" si="225"/>
        <v/>
      </c>
      <c r="CP76" s="108"/>
      <c r="CQ76" s="110" t="str">
        <f t="shared" si="226"/>
        <v/>
      </c>
      <c r="CR76" s="109" t="str">
        <f t="shared" si="227"/>
        <v/>
      </c>
      <c r="CS76" s="108"/>
      <c r="CT76" s="110" t="str">
        <f t="shared" si="228"/>
        <v/>
      </c>
      <c r="CU76" s="109" t="str">
        <f t="shared" si="229"/>
        <v/>
      </c>
      <c r="CV76" s="108"/>
      <c r="CW76" s="110" t="str">
        <f t="shared" si="230"/>
        <v/>
      </c>
      <c r="CX76" s="109" t="str">
        <f t="shared" si="231"/>
        <v/>
      </c>
      <c r="CY76" s="108"/>
      <c r="CZ76" s="110" t="str">
        <f t="shared" si="232"/>
        <v/>
      </c>
      <c r="DA76" s="109" t="str">
        <f t="shared" si="233"/>
        <v/>
      </c>
      <c r="DB76" s="108"/>
      <c r="DC76" s="110" t="str">
        <f t="shared" si="234"/>
        <v/>
      </c>
      <c r="DD76" s="109" t="str">
        <f t="shared" si="235"/>
        <v/>
      </c>
      <c r="DE76" s="108"/>
      <c r="DF76" s="110" t="str">
        <f t="shared" si="236"/>
        <v/>
      </c>
      <c r="DG76" s="109" t="str">
        <f t="shared" si="237"/>
        <v/>
      </c>
      <c r="DH76" s="108"/>
      <c r="DI76" s="110" t="str">
        <f t="shared" si="238"/>
        <v/>
      </c>
      <c r="DJ76" s="109" t="str">
        <f t="shared" si="239"/>
        <v/>
      </c>
      <c r="DK76" s="108"/>
      <c r="DL76" s="110" t="str">
        <f t="shared" si="240"/>
        <v/>
      </c>
      <c r="DM76" s="109" t="str">
        <f t="shared" si="241"/>
        <v/>
      </c>
      <c r="DN76" s="108"/>
      <c r="DO76" s="110" t="str">
        <f t="shared" si="242"/>
        <v/>
      </c>
      <c r="DP76" s="109" t="str">
        <f t="shared" si="243"/>
        <v/>
      </c>
      <c r="DQ76" s="108"/>
      <c r="DR76" s="110" t="str">
        <f t="shared" si="244"/>
        <v/>
      </c>
      <c r="DS76" s="109" t="str">
        <f t="shared" si="245"/>
        <v/>
      </c>
      <c r="DT76" s="108"/>
      <c r="DU76" s="110" t="str">
        <f t="shared" si="246"/>
        <v/>
      </c>
      <c r="DV76" s="109" t="str">
        <f t="shared" si="247"/>
        <v/>
      </c>
      <c r="DW76" s="108"/>
      <c r="DX76" s="110" t="str">
        <f t="shared" si="248"/>
        <v/>
      </c>
      <c r="DY76" s="109" t="str">
        <f t="shared" si="249"/>
        <v/>
      </c>
      <c r="DZ76" s="108"/>
      <c r="EA76" s="110" t="str">
        <f t="shared" si="250"/>
        <v/>
      </c>
      <c r="EB76" s="109" t="str">
        <f t="shared" si="251"/>
        <v/>
      </c>
      <c r="EC76" s="108"/>
      <c r="ED76" s="110" t="str">
        <f t="shared" si="252"/>
        <v/>
      </c>
      <c r="EE76" s="109" t="str">
        <f t="shared" si="253"/>
        <v/>
      </c>
      <c r="EF76" s="108"/>
      <c r="EG76" s="109" t="str">
        <f t="shared" si="383"/>
        <v/>
      </c>
      <c r="EH76" s="109" t="str">
        <f t="shared" si="384"/>
        <v/>
      </c>
      <c r="EI76" s="438"/>
      <c r="EJ76" s="110" t="str">
        <f t="shared" si="256"/>
        <v/>
      </c>
      <c r="EK76" s="109" t="str">
        <f t="shared" si="257"/>
        <v/>
      </c>
      <c r="EL76" s="260"/>
      <c r="EM76" s="110" t="str">
        <f t="shared" si="258"/>
        <v/>
      </c>
      <c r="EN76" s="109" t="str">
        <f t="shared" si="259"/>
        <v/>
      </c>
      <c r="EO76" s="260"/>
      <c r="EP76" s="110" t="str">
        <f t="shared" si="260"/>
        <v/>
      </c>
      <c r="EQ76" s="109" t="str">
        <f t="shared" si="261"/>
        <v/>
      </c>
      <c r="ER76" s="438"/>
      <c r="ES76" s="110" t="str">
        <f t="shared" si="262"/>
        <v/>
      </c>
      <c r="ET76" s="109" t="str">
        <f t="shared" si="263"/>
        <v/>
      </c>
      <c r="EU76" s="438"/>
      <c r="EV76" s="110" t="str">
        <f t="shared" si="264"/>
        <v/>
      </c>
      <c r="EW76" s="109" t="str">
        <f t="shared" si="265"/>
        <v/>
      </c>
      <c r="EX76" s="439"/>
      <c r="EY76" s="110" t="str">
        <f t="shared" si="266"/>
        <v/>
      </c>
      <c r="EZ76" s="109" t="str">
        <f t="shared" si="267"/>
        <v/>
      </c>
      <c r="FA76" s="108"/>
      <c r="FB76" s="110" t="str">
        <f t="shared" si="268"/>
        <v/>
      </c>
      <c r="FC76" s="109" t="str">
        <f t="shared" si="269"/>
        <v/>
      </c>
      <c r="FD76" s="108"/>
      <c r="FE76" s="110" t="str">
        <f t="shared" si="270"/>
        <v/>
      </c>
      <c r="FF76" s="109" t="str">
        <f t="shared" si="271"/>
        <v/>
      </c>
      <c r="FG76" s="108"/>
      <c r="FH76" s="110" t="str">
        <f t="shared" si="272"/>
        <v/>
      </c>
      <c r="FI76" s="109" t="str">
        <f t="shared" si="273"/>
        <v/>
      </c>
      <c r="FJ76" s="108"/>
      <c r="FK76" s="110" t="str">
        <f t="shared" si="274"/>
        <v/>
      </c>
      <c r="FL76" s="109" t="str">
        <f t="shared" si="275"/>
        <v/>
      </c>
      <c r="FM76" s="438"/>
      <c r="FN76" s="110" t="str">
        <f t="shared" si="276"/>
        <v/>
      </c>
      <c r="FO76" s="109" t="str">
        <f t="shared" si="277"/>
        <v/>
      </c>
      <c r="FP76" s="108"/>
      <c r="FQ76" s="110" t="str">
        <f t="shared" si="278"/>
        <v/>
      </c>
      <c r="FR76" s="109" t="str">
        <f t="shared" si="279"/>
        <v/>
      </c>
      <c r="FS76" s="108"/>
      <c r="FT76" s="110" t="str">
        <f t="shared" si="280"/>
        <v/>
      </c>
      <c r="FU76" s="109" t="str">
        <f t="shared" si="281"/>
        <v/>
      </c>
      <c r="FV76" s="108"/>
      <c r="FW76" s="110" t="str">
        <f t="shared" si="282"/>
        <v/>
      </c>
      <c r="FX76" s="109" t="str">
        <f t="shared" si="283"/>
        <v/>
      </c>
      <c r="FY76" s="108"/>
      <c r="FZ76" s="110" t="str">
        <f t="shared" si="284"/>
        <v/>
      </c>
      <c r="GA76" s="109" t="str">
        <f t="shared" si="285"/>
        <v/>
      </c>
      <c r="GB76" s="108"/>
      <c r="GC76" s="110" t="str">
        <f t="shared" si="286"/>
        <v/>
      </c>
      <c r="GD76" s="109" t="str">
        <f t="shared" si="287"/>
        <v/>
      </c>
      <c r="GE76" s="108"/>
      <c r="GF76" s="110" t="str">
        <f t="shared" si="288"/>
        <v/>
      </c>
      <c r="GG76" s="109" t="str">
        <f t="shared" si="289"/>
        <v/>
      </c>
      <c r="GH76" s="108"/>
      <c r="GI76" s="110" t="str">
        <f t="shared" si="290"/>
        <v/>
      </c>
      <c r="GJ76" s="109" t="str">
        <f t="shared" si="291"/>
        <v/>
      </c>
      <c r="GK76" s="108"/>
      <c r="GL76" s="110" t="str">
        <f t="shared" si="292"/>
        <v/>
      </c>
      <c r="GM76" s="109" t="str">
        <f t="shared" si="293"/>
        <v/>
      </c>
      <c r="GN76" s="108"/>
      <c r="GO76" s="110" t="str">
        <f t="shared" si="294"/>
        <v/>
      </c>
      <c r="GP76" s="109" t="str">
        <f t="shared" si="295"/>
        <v/>
      </c>
      <c r="GQ76" s="108"/>
      <c r="GR76" s="110" t="str">
        <f t="shared" si="296"/>
        <v/>
      </c>
      <c r="GS76" s="109" t="str">
        <f t="shared" si="297"/>
        <v/>
      </c>
      <c r="GT76" s="108"/>
      <c r="GU76" s="110" t="str">
        <f t="shared" si="298"/>
        <v/>
      </c>
      <c r="GV76" s="109" t="str">
        <f t="shared" si="299"/>
        <v/>
      </c>
      <c r="GW76" s="108"/>
      <c r="GX76" s="110" t="str">
        <f t="shared" si="300"/>
        <v/>
      </c>
      <c r="GY76" s="109" t="str">
        <f t="shared" si="301"/>
        <v/>
      </c>
      <c r="GZ76" s="108"/>
      <c r="HA76" s="110" t="str">
        <f t="shared" si="302"/>
        <v/>
      </c>
      <c r="HB76" s="109" t="str">
        <f t="shared" si="303"/>
        <v/>
      </c>
      <c r="HC76" s="108"/>
      <c r="HD76" s="110" t="str">
        <f t="shared" si="304"/>
        <v/>
      </c>
      <c r="HE76" s="109" t="str">
        <f t="shared" si="305"/>
        <v/>
      </c>
      <c r="HF76" s="108"/>
      <c r="HG76" s="110" t="str">
        <f t="shared" si="306"/>
        <v/>
      </c>
      <c r="HH76" s="109" t="str">
        <f t="shared" si="307"/>
        <v/>
      </c>
      <c r="HI76" s="108"/>
      <c r="HJ76" s="110" t="str">
        <f t="shared" si="308"/>
        <v/>
      </c>
      <c r="HK76" s="109" t="str">
        <f t="shared" si="309"/>
        <v/>
      </c>
      <c r="HL76" s="108"/>
      <c r="HM76" s="110" t="str">
        <f t="shared" si="310"/>
        <v/>
      </c>
      <c r="HN76" s="109" t="str">
        <f t="shared" si="311"/>
        <v/>
      </c>
      <c r="HO76" s="108"/>
      <c r="HP76" s="110" t="str">
        <f t="shared" si="312"/>
        <v/>
      </c>
      <c r="HQ76" s="109" t="str">
        <f t="shared" si="313"/>
        <v/>
      </c>
      <c r="HR76" s="108"/>
      <c r="HS76" s="110" t="str">
        <f t="shared" si="314"/>
        <v/>
      </c>
      <c r="HT76" s="109" t="str">
        <f t="shared" si="315"/>
        <v/>
      </c>
      <c r="HU76" s="108"/>
      <c r="HV76" s="109" t="str">
        <f t="shared" si="316"/>
        <v/>
      </c>
      <c r="HW76" s="109" t="str">
        <f t="shared" si="385"/>
        <v>→</v>
      </c>
      <c r="HX76" s="438">
        <v>300</v>
      </c>
      <c r="HY76" s="110" t="str">
        <f t="shared" si="318"/>
        <v/>
      </c>
      <c r="HZ76" s="109" t="str">
        <f t="shared" si="319"/>
        <v/>
      </c>
      <c r="IA76" s="260"/>
      <c r="IB76" s="110" t="str">
        <f t="shared" si="320"/>
        <v/>
      </c>
      <c r="IC76" s="109" t="str">
        <f t="shared" si="321"/>
        <v/>
      </c>
      <c r="ID76" s="260"/>
      <c r="IE76" s="110" t="str">
        <f t="shared" si="322"/>
        <v/>
      </c>
      <c r="IF76" s="109" t="str">
        <f t="shared" si="323"/>
        <v/>
      </c>
      <c r="IG76" s="438"/>
      <c r="IH76" s="110" t="str">
        <f t="shared" si="324"/>
        <v/>
      </c>
      <c r="II76" s="109" t="str">
        <f t="shared" si="325"/>
        <v/>
      </c>
      <c r="IJ76" s="438"/>
      <c r="IK76" s="110" t="str">
        <f t="shared" si="326"/>
        <v/>
      </c>
      <c r="IL76" s="109" t="str">
        <f t="shared" si="327"/>
        <v/>
      </c>
      <c r="IM76" s="439"/>
      <c r="IN76" s="110" t="str">
        <f t="shared" si="328"/>
        <v/>
      </c>
      <c r="IO76" s="109" t="str">
        <f t="shared" si="329"/>
        <v/>
      </c>
      <c r="IP76" s="108"/>
      <c r="IQ76" s="110" t="str">
        <f t="shared" si="330"/>
        <v/>
      </c>
      <c r="IR76" s="109" t="str">
        <f t="shared" si="331"/>
        <v/>
      </c>
      <c r="IS76" s="108"/>
      <c r="IT76" s="110" t="str">
        <f t="shared" si="332"/>
        <v>⇒</v>
      </c>
      <c r="IU76" s="109" t="str">
        <f t="shared" si="333"/>
        <v/>
      </c>
      <c r="IV76" s="108"/>
      <c r="IW76" s="110" t="str">
        <f t="shared" si="334"/>
        <v/>
      </c>
      <c r="IX76" s="109" t="str">
        <f t="shared" si="335"/>
        <v/>
      </c>
      <c r="IY76" s="108"/>
      <c r="IZ76" s="110" t="str">
        <f t="shared" si="336"/>
        <v/>
      </c>
      <c r="JA76" s="109" t="str">
        <f t="shared" si="337"/>
        <v/>
      </c>
      <c r="JB76" s="438"/>
      <c r="JC76" s="110" t="str">
        <f t="shared" si="338"/>
        <v/>
      </c>
      <c r="JD76" s="109" t="str">
        <f t="shared" si="339"/>
        <v/>
      </c>
      <c r="JE76" s="108"/>
      <c r="JF76" s="110" t="str">
        <f t="shared" si="340"/>
        <v/>
      </c>
      <c r="JG76" s="109" t="str">
        <f t="shared" si="341"/>
        <v/>
      </c>
      <c r="JH76" s="108"/>
      <c r="JI76" s="110" t="str">
        <f t="shared" si="342"/>
        <v/>
      </c>
      <c r="JJ76" s="109" t="str">
        <f t="shared" si="343"/>
        <v/>
      </c>
      <c r="JK76" s="108"/>
      <c r="JL76" s="110" t="str">
        <f t="shared" si="344"/>
        <v/>
      </c>
      <c r="JM76" s="109" t="str">
        <f t="shared" si="345"/>
        <v/>
      </c>
      <c r="JN76" s="108"/>
      <c r="JO76" s="110" t="str">
        <f t="shared" si="346"/>
        <v/>
      </c>
      <c r="JP76" s="109" t="str">
        <f t="shared" si="347"/>
        <v/>
      </c>
      <c r="JQ76" s="108"/>
      <c r="JR76" s="110" t="str">
        <f t="shared" si="348"/>
        <v/>
      </c>
      <c r="JS76" s="109" t="str">
        <f t="shared" si="349"/>
        <v/>
      </c>
      <c r="JT76" s="108"/>
      <c r="JU76" s="110" t="str">
        <f t="shared" si="350"/>
        <v/>
      </c>
      <c r="JV76" s="109" t="str">
        <f t="shared" si="351"/>
        <v/>
      </c>
      <c r="JW76" s="108"/>
      <c r="JX76" s="110" t="str">
        <f t="shared" si="352"/>
        <v/>
      </c>
      <c r="JY76" s="109" t="str">
        <f t="shared" si="353"/>
        <v/>
      </c>
      <c r="JZ76" s="108"/>
      <c r="KA76" s="110" t="str">
        <f t="shared" si="354"/>
        <v/>
      </c>
      <c r="KB76" s="109" t="str">
        <f t="shared" si="355"/>
        <v/>
      </c>
      <c r="KC76" s="108"/>
      <c r="KD76" s="110" t="str">
        <f t="shared" si="356"/>
        <v/>
      </c>
      <c r="KE76" s="109" t="str">
        <f t="shared" si="357"/>
        <v/>
      </c>
      <c r="KF76" s="108"/>
      <c r="KG76" s="110" t="str">
        <f t="shared" si="358"/>
        <v/>
      </c>
      <c r="KH76" s="109" t="str">
        <f t="shared" si="359"/>
        <v/>
      </c>
      <c r="KI76" s="108"/>
      <c r="KJ76" s="110" t="str">
        <f t="shared" si="360"/>
        <v/>
      </c>
      <c r="KK76" s="109" t="str">
        <f t="shared" si="361"/>
        <v/>
      </c>
      <c r="KL76" s="108"/>
      <c r="KM76" s="110" t="str">
        <f t="shared" si="362"/>
        <v/>
      </c>
      <c r="KN76" s="109" t="str">
        <f t="shared" si="363"/>
        <v/>
      </c>
      <c r="KO76" s="108"/>
      <c r="KP76" s="110" t="str">
        <f t="shared" si="364"/>
        <v/>
      </c>
      <c r="KQ76" s="109" t="str">
        <f t="shared" si="365"/>
        <v/>
      </c>
      <c r="KR76" s="108"/>
      <c r="KS76" s="110" t="str">
        <f t="shared" si="366"/>
        <v/>
      </c>
      <c r="KT76" s="109" t="str">
        <f t="shared" si="367"/>
        <v/>
      </c>
      <c r="KU76" s="108"/>
      <c r="KV76" s="110" t="str">
        <f t="shared" si="368"/>
        <v/>
      </c>
      <c r="KW76" s="109" t="str">
        <f t="shared" si="369"/>
        <v/>
      </c>
      <c r="KX76" s="108"/>
      <c r="KY76" s="110" t="str">
        <f t="shared" si="370"/>
        <v/>
      </c>
      <c r="KZ76" s="109" t="str">
        <f t="shared" si="371"/>
        <v/>
      </c>
      <c r="LA76" s="108"/>
      <c r="LB76" s="110" t="str">
        <f t="shared" si="372"/>
        <v/>
      </c>
      <c r="LC76" s="109" t="str">
        <f t="shared" si="373"/>
        <v/>
      </c>
      <c r="LD76" s="108"/>
      <c r="LE76" s="110" t="str">
        <f t="shared" si="374"/>
        <v/>
      </c>
      <c r="LF76" s="109" t="str">
        <f t="shared" si="375"/>
        <v/>
      </c>
      <c r="LG76" s="108"/>
      <c r="LH76" s="110" t="str">
        <f t="shared" si="376"/>
        <v/>
      </c>
      <c r="LI76" s="109" t="str">
        <f t="shared" si="377"/>
        <v/>
      </c>
      <c r="LJ76" s="108"/>
      <c r="LK76" s="109" t="str">
        <f t="shared" si="386"/>
        <v/>
      </c>
    </row>
    <row r="77" spans="1:323" ht="21.65" customHeight="1" x14ac:dyDescent="0.2">
      <c r="A77" s="120"/>
      <c r="B77" s="150">
        <f>IFERROR(VLOOKUP($D77,[1]受注ﾌｧｲﾙ!$A$3:$BZ$1314,5,FALSE),"-")</f>
        <v>46134.452094907407</v>
      </c>
      <c r="C77" s="541">
        <f>IFERROR(VLOOKUP($D77,[1]受注ﾌｧｲﾙ!$A$3:$BZ$1314,6,FALSE),"-")</f>
        <v>0</v>
      </c>
      <c r="D77" s="3" t="s">
        <v>1052</v>
      </c>
      <c r="E77" s="39">
        <f>IFERROR(VLOOKUP($D77,[1]受注ﾌｧｲﾙ!$A$3:$BZ$1314,17,FALSE),"-")</f>
        <v>6710</v>
      </c>
      <c r="F77" s="5" t="str">
        <f>IFERROR(VLOOKUP($D77,[1]受注ﾌｧｲﾙ!$A$3:$BZ$1314,18,FALSE),"-")</f>
        <v>50080-AY0B- 870X200</v>
      </c>
      <c r="G77" s="5" t="str">
        <f>IFERROR(VLOOKUP($D77,[1]受注ﾌｧｲﾙ!$A$3:$BZ$1314,19,FALSE),"-")</f>
        <v>FA</v>
      </c>
      <c r="H77" s="5" t="str">
        <f>IFERROR(VLOOKUP($D77,[1]受注ﾌｧｲﾙ!$A$3:$BZ$1314,20,FALSE),"-")</f>
        <v xml:space="preserve">   </v>
      </c>
      <c r="I77" s="5" t="str">
        <f>IFERROR(VLOOKUP($D77,[1]受注ﾌｧｲﾙ!$A$3:$BZ$1314,21,FALSE),"-")</f>
        <v>F</v>
      </c>
      <c r="J77" s="15">
        <f>IFERROR(VLOOKUP($D77,[1]受注ﾌｧｲﾙ!$A$3:$BZ$1314,22,FALSE),"-")</f>
        <v>2299</v>
      </c>
      <c r="K77" s="5" t="str">
        <f>IFERROR(VLOOKUP($D77,[1]受注ﾌｧｲﾙ!$A$3:$BZ$1314,8,FALSE),"-")</f>
        <v>0R040-8Y0B- 870X200</v>
      </c>
      <c r="L77" s="5" t="str">
        <f>IFERROR(VLOOKUP($D77,[1]受注ﾌｧｲﾙ!$A$3:$BZ$1314,9,FALSE),"-")</f>
        <v>FA</v>
      </c>
      <c r="M77" s="5" t="str">
        <f>IFERROR(VLOOKUP($D77,[1]受注ﾌｧｲﾙ!$A$3:$BZ$1314,10,FALSE),"-")</f>
        <v xml:space="preserve">   </v>
      </c>
      <c r="N77" s="5" t="str">
        <f>IFERROR(VLOOKUP($D77,[1]受注ﾌｧｲﾙ!$A$3:$BZ$1314,11,FALSE),"-")</f>
        <v>C</v>
      </c>
      <c r="O77" s="15">
        <f>IFERROR(VLOOKUP($D77,[1]受注ﾌｧｲﾙ!$A$3:$BZ$1314,13,FALSE),"-")</f>
        <v>4400</v>
      </c>
      <c r="P77" s="5">
        <f>IFERROR(VLOOKUP($D77,[1]受注ﾌｧｲﾙ!$A$3:$BZ$1314,15,FALSE),"-")</f>
        <v>0</v>
      </c>
      <c r="Q77" s="40">
        <f>IFERROR((VLOOKUP($D77,[1]受注ﾌｧｲﾙ!$A$3:$BZ$1314,16,FALSE)*J77),"-")</f>
        <v>2299</v>
      </c>
      <c r="R77" s="557" t="str">
        <f>IFERROR(VLOOKUP(D77,#REF!,107,FALSE),"-")</f>
        <v>-</v>
      </c>
      <c r="S77" s="5" t="str">
        <f>IFERROR(VLOOKUP($D77,[1]受注ﾌｧｲﾙ!$A$3:$BZ$1314,26,FALSE),"-")</f>
        <v>熱融着，SEC</v>
      </c>
      <c r="T77" s="86" t="str">
        <f>IFERROR(VLOOKUP($D77,[1]受注ﾌｧｲﾙ!$A$3:$BZ$1314,23,FALSE),"-")</f>
        <v>滋賀</v>
      </c>
      <c r="U77" s="4"/>
      <c r="V77" s="5">
        <f t="shared" si="190"/>
        <v>5</v>
      </c>
      <c r="W77" s="4">
        <f>IFERROR(VLOOKUP($D77,[1]受注ﾌｧｲﾙ!$A$3:$BZ$1314,25,FALSE),"-")</f>
        <v>46149</v>
      </c>
      <c r="X77" s="4">
        <f>IFERROR(VLOOKUP($D77,[1]受注ﾌｧｲﾙ!$A$3:$BZ$1314,32,FALSE),"-")</f>
        <v>46155</v>
      </c>
      <c r="Y77" s="4">
        <f>IFERROR(VLOOKUP($D77,[1]受注ﾌｧｲﾙ!$A$3:$BZ$1314,33,FALSE),"-")</f>
        <v>46155</v>
      </c>
      <c r="Z77" s="4">
        <f t="shared" si="1"/>
        <v>46153</v>
      </c>
      <c r="AA77" s="57" t="str">
        <f>IFERROR(VLOOKUP(D77,#REF!,2,FALSE),"-")</f>
        <v>-</v>
      </c>
      <c r="AB77" s="58">
        <f t="shared" si="191"/>
        <v>2299</v>
      </c>
      <c r="AC77" s="821">
        <f t="shared" si="192"/>
        <v>2299</v>
      </c>
      <c r="AD77" s="410" t="str">
        <f>IFERROR(VLOOKUP($D77,[1]受注ﾌｧｲﾙ!$A$3:$BZ$1314,27,FALSE),"-")&amp;"　"&amp;IFERROR(VLOOKUP($D77,[1]受注ﾌｧｲﾙ!$A$3:$BZ$1314,28,FALSE),"-")&amp;"　"&amp;IFERROR(VLOOKUP($D77,[1]受注ﾌｧｲﾙ!$A$3:$BZ$1314,29,FALSE),"-")</f>
        <v>　　</v>
      </c>
      <c r="AE77" s="3"/>
      <c r="AF77" s="31" t="str">
        <f>IFERROR(VLOOKUP($D77,[2]加工日報SEC!$A$5:$DZ$1089,94,FALSE),"-")</f>
        <v>-</v>
      </c>
      <c r="AG77" s="38" t="str">
        <f>IFERROR(VLOOKUP($D77,[1]受注ﾌｧｲﾙ!$A$3:$BZ$1314,2,FALSE),"-")</f>
        <v>通常入力</v>
      </c>
      <c r="AH77" s="38" t="str">
        <f>IFERROR(VLOOKUP($D77,[1]受注ﾌｧｲﾙ!$A$3:$BZ$1314,3,FALSE),"-")</f>
        <v>後加工</v>
      </c>
      <c r="AI77" s="43" t="str">
        <f>IFERROR(VLOOKUP($D77,[1]受注ﾌｧｲﾙ!$A$3:$BZ$1314,31,FALSE),"-")</f>
        <v>屋根</v>
      </c>
      <c r="AJ77" s="43" t="str">
        <f>IFERROR(VLOOKUP($D77,[1]受注ﾌｧｲﾙ!$A$3:$BZ$1314,12,FALSE),"-")</f>
        <v xml:space="preserve"> </v>
      </c>
      <c r="AK77" s="228" t="str">
        <f>IFERROR(VLOOKUP($D77,[1]受注ﾌｧｲﾙ!$A$3:$BZ$1314,24,FALSE),"-")</f>
        <v>熱融着</v>
      </c>
      <c r="AL77" s="3"/>
      <c r="AM77" s="3"/>
      <c r="AN77" s="3"/>
      <c r="AO77" s="3"/>
      <c r="AP77" s="3"/>
      <c r="AQ77" s="43" t="s">
        <v>522</v>
      </c>
      <c r="AR77" s="521"/>
      <c r="AS77" s="109" t="str">
        <f t="shared" si="382"/>
        <v/>
      </c>
      <c r="AT77" s="438"/>
      <c r="AU77" s="110" t="str">
        <f t="shared" si="194"/>
        <v/>
      </c>
      <c r="AV77" s="109" t="str">
        <f t="shared" si="195"/>
        <v/>
      </c>
      <c r="AW77" s="260"/>
      <c r="AX77" s="110" t="str">
        <f t="shared" si="196"/>
        <v/>
      </c>
      <c r="AY77" s="109" t="str">
        <f t="shared" si="197"/>
        <v/>
      </c>
      <c r="AZ77" s="260"/>
      <c r="BA77" s="110" t="str">
        <f t="shared" si="198"/>
        <v/>
      </c>
      <c r="BB77" s="109" t="str">
        <f t="shared" si="199"/>
        <v/>
      </c>
      <c r="BC77" s="438"/>
      <c r="BD77" s="110" t="str">
        <f t="shared" si="200"/>
        <v/>
      </c>
      <c r="BE77" s="109" t="str">
        <f t="shared" si="201"/>
        <v/>
      </c>
      <c r="BF77" s="438"/>
      <c r="BG77" s="110" t="str">
        <f t="shared" si="202"/>
        <v/>
      </c>
      <c r="BH77" s="109" t="str">
        <f t="shared" si="203"/>
        <v/>
      </c>
      <c r="BI77" s="439"/>
      <c r="BJ77" s="110" t="str">
        <f t="shared" si="204"/>
        <v/>
      </c>
      <c r="BK77" s="109" t="str">
        <f t="shared" si="205"/>
        <v/>
      </c>
      <c r="BL77" s="108"/>
      <c r="BM77" s="110" t="str">
        <f t="shared" si="206"/>
        <v/>
      </c>
      <c r="BN77" s="109" t="str">
        <f t="shared" si="207"/>
        <v/>
      </c>
      <c r="BO77" s="108"/>
      <c r="BP77" s="110" t="str">
        <f t="shared" si="208"/>
        <v/>
      </c>
      <c r="BQ77" s="109" t="str">
        <f t="shared" si="209"/>
        <v/>
      </c>
      <c r="BR77" s="108"/>
      <c r="BS77" s="110" t="str">
        <f t="shared" si="210"/>
        <v/>
      </c>
      <c r="BT77" s="109" t="str">
        <f t="shared" si="211"/>
        <v/>
      </c>
      <c r="BU77" s="108"/>
      <c r="BV77" s="110" t="str">
        <f t="shared" si="212"/>
        <v/>
      </c>
      <c r="BW77" s="109" t="str">
        <f t="shared" si="213"/>
        <v/>
      </c>
      <c r="BX77" s="438"/>
      <c r="BY77" s="110" t="str">
        <f t="shared" si="214"/>
        <v/>
      </c>
      <c r="BZ77" s="109" t="str">
        <f t="shared" si="215"/>
        <v/>
      </c>
      <c r="CA77" s="108"/>
      <c r="CB77" s="110" t="str">
        <f t="shared" si="216"/>
        <v/>
      </c>
      <c r="CC77" s="109" t="str">
        <f t="shared" si="217"/>
        <v/>
      </c>
      <c r="CD77" s="108"/>
      <c r="CE77" s="110" t="str">
        <f t="shared" si="218"/>
        <v/>
      </c>
      <c r="CF77" s="109" t="str">
        <f t="shared" si="219"/>
        <v/>
      </c>
      <c r="CG77" s="108"/>
      <c r="CH77" s="110" t="str">
        <f t="shared" si="220"/>
        <v/>
      </c>
      <c r="CI77" s="109" t="str">
        <f t="shared" si="221"/>
        <v/>
      </c>
      <c r="CJ77" s="108"/>
      <c r="CK77" s="110" t="str">
        <f t="shared" si="222"/>
        <v/>
      </c>
      <c r="CL77" s="109" t="str">
        <f t="shared" si="223"/>
        <v/>
      </c>
      <c r="CM77" s="108"/>
      <c r="CN77" s="110" t="str">
        <f t="shared" si="224"/>
        <v/>
      </c>
      <c r="CO77" s="109" t="str">
        <f t="shared" si="225"/>
        <v/>
      </c>
      <c r="CP77" s="108"/>
      <c r="CQ77" s="110" t="str">
        <f t="shared" si="226"/>
        <v/>
      </c>
      <c r="CR77" s="109" t="str">
        <f t="shared" si="227"/>
        <v/>
      </c>
      <c r="CS77" s="108"/>
      <c r="CT77" s="110" t="str">
        <f t="shared" si="228"/>
        <v/>
      </c>
      <c r="CU77" s="109" t="str">
        <f t="shared" si="229"/>
        <v/>
      </c>
      <c r="CV77" s="108"/>
      <c r="CW77" s="110" t="str">
        <f t="shared" si="230"/>
        <v/>
      </c>
      <c r="CX77" s="109" t="str">
        <f t="shared" si="231"/>
        <v/>
      </c>
      <c r="CY77" s="108"/>
      <c r="CZ77" s="110" t="str">
        <f t="shared" si="232"/>
        <v/>
      </c>
      <c r="DA77" s="109" t="str">
        <f t="shared" si="233"/>
        <v/>
      </c>
      <c r="DB77" s="108"/>
      <c r="DC77" s="110" t="str">
        <f t="shared" si="234"/>
        <v/>
      </c>
      <c r="DD77" s="109" t="str">
        <f t="shared" si="235"/>
        <v/>
      </c>
      <c r="DE77" s="108"/>
      <c r="DF77" s="110" t="str">
        <f t="shared" si="236"/>
        <v/>
      </c>
      <c r="DG77" s="109" t="str">
        <f t="shared" si="237"/>
        <v/>
      </c>
      <c r="DH77" s="108"/>
      <c r="DI77" s="110" t="str">
        <f t="shared" si="238"/>
        <v/>
      </c>
      <c r="DJ77" s="109" t="str">
        <f t="shared" si="239"/>
        <v/>
      </c>
      <c r="DK77" s="108"/>
      <c r="DL77" s="110" t="str">
        <f t="shared" si="240"/>
        <v/>
      </c>
      <c r="DM77" s="109" t="str">
        <f t="shared" si="241"/>
        <v/>
      </c>
      <c r="DN77" s="108"/>
      <c r="DO77" s="110" t="str">
        <f t="shared" si="242"/>
        <v/>
      </c>
      <c r="DP77" s="109" t="str">
        <f t="shared" si="243"/>
        <v/>
      </c>
      <c r="DQ77" s="108"/>
      <c r="DR77" s="110" t="str">
        <f t="shared" si="244"/>
        <v/>
      </c>
      <c r="DS77" s="109" t="str">
        <f t="shared" si="245"/>
        <v/>
      </c>
      <c r="DT77" s="108"/>
      <c r="DU77" s="110" t="str">
        <f t="shared" si="246"/>
        <v/>
      </c>
      <c r="DV77" s="109" t="str">
        <f t="shared" si="247"/>
        <v/>
      </c>
      <c r="DW77" s="108"/>
      <c r="DX77" s="110" t="str">
        <f t="shared" si="248"/>
        <v/>
      </c>
      <c r="DY77" s="109" t="str">
        <f t="shared" si="249"/>
        <v/>
      </c>
      <c r="DZ77" s="108"/>
      <c r="EA77" s="110" t="str">
        <f t="shared" si="250"/>
        <v/>
      </c>
      <c r="EB77" s="109" t="str">
        <f t="shared" si="251"/>
        <v/>
      </c>
      <c r="EC77" s="108"/>
      <c r="ED77" s="110" t="str">
        <f t="shared" si="252"/>
        <v/>
      </c>
      <c r="EE77" s="109" t="str">
        <f t="shared" si="253"/>
        <v/>
      </c>
      <c r="EF77" s="108"/>
      <c r="EG77" s="109" t="str">
        <f t="shared" si="383"/>
        <v/>
      </c>
      <c r="EH77" s="109" t="str">
        <f t="shared" si="384"/>
        <v/>
      </c>
      <c r="EI77" s="438"/>
      <c r="EJ77" s="110" t="str">
        <f t="shared" si="256"/>
        <v/>
      </c>
      <c r="EK77" s="109" t="str">
        <f t="shared" si="257"/>
        <v/>
      </c>
      <c r="EL77" s="260"/>
      <c r="EM77" s="110" t="str">
        <f t="shared" si="258"/>
        <v/>
      </c>
      <c r="EN77" s="109" t="str">
        <f t="shared" si="259"/>
        <v/>
      </c>
      <c r="EO77" s="260"/>
      <c r="EP77" s="110" t="str">
        <f t="shared" si="260"/>
        <v/>
      </c>
      <c r="EQ77" s="109" t="str">
        <f t="shared" si="261"/>
        <v/>
      </c>
      <c r="ER77" s="438"/>
      <c r="ES77" s="110" t="str">
        <f t="shared" si="262"/>
        <v/>
      </c>
      <c r="ET77" s="109" t="str">
        <f t="shared" si="263"/>
        <v/>
      </c>
      <c r="EU77" s="438"/>
      <c r="EV77" s="110" t="str">
        <f t="shared" si="264"/>
        <v/>
      </c>
      <c r="EW77" s="109" t="str">
        <f t="shared" si="265"/>
        <v/>
      </c>
      <c r="EX77" s="439"/>
      <c r="EY77" s="110" t="str">
        <f t="shared" si="266"/>
        <v/>
      </c>
      <c r="EZ77" s="109" t="str">
        <f t="shared" si="267"/>
        <v/>
      </c>
      <c r="FA77" s="108"/>
      <c r="FB77" s="110" t="str">
        <f t="shared" si="268"/>
        <v/>
      </c>
      <c r="FC77" s="109" t="str">
        <f t="shared" si="269"/>
        <v/>
      </c>
      <c r="FD77" s="108"/>
      <c r="FE77" s="110" t="str">
        <f t="shared" si="270"/>
        <v/>
      </c>
      <c r="FF77" s="109" t="str">
        <f t="shared" si="271"/>
        <v/>
      </c>
      <c r="FG77" s="108"/>
      <c r="FH77" s="110" t="str">
        <f t="shared" si="272"/>
        <v/>
      </c>
      <c r="FI77" s="109" t="str">
        <f t="shared" si="273"/>
        <v/>
      </c>
      <c r="FJ77" s="108"/>
      <c r="FK77" s="110" t="str">
        <f t="shared" si="274"/>
        <v/>
      </c>
      <c r="FL77" s="109" t="str">
        <f t="shared" si="275"/>
        <v/>
      </c>
      <c r="FM77" s="438"/>
      <c r="FN77" s="110" t="str">
        <f t="shared" si="276"/>
        <v/>
      </c>
      <c r="FO77" s="109" t="str">
        <f t="shared" si="277"/>
        <v/>
      </c>
      <c r="FP77" s="108"/>
      <c r="FQ77" s="110" t="str">
        <f t="shared" si="278"/>
        <v/>
      </c>
      <c r="FR77" s="109" t="str">
        <f t="shared" si="279"/>
        <v/>
      </c>
      <c r="FS77" s="108"/>
      <c r="FT77" s="110" t="str">
        <f t="shared" si="280"/>
        <v/>
      </c>
      <c r="FU77" s="109" t="str">
        <f t="shared" si="281"/>
        <v/>
      </c>
      <c r="FV77" s="108"/>
      <c r="FW77" s="110" t="str">
        <f t="shared" si="282"/>
        <v/>
      </c>
      <c r="FX77" s="109" t="str">
        <f t="shared" si="283"/>
        <v/>
      </c>
      <c r="FY77" s="108"/>
      <c r="FZ77" s="110" t="str">
        <f t="shared" si="284"/>
        <v/>
      </c>
      <c r="GA77" s="109" t="str">
        <f t="shared" si="285"/>
        <v/>
      </c>
      <c r="GB77" s="108"/>
      <c r="GC77" s="110" t="str">
        <f t="shared" si="286"/>
        <v/>
      </c>
      <c r="GD77" s="109" t="str">
        <f t="shared" si="287"/>
        <v/>
      </c>
      <c r="GE77" s="108"/>
      <c r="GF77" s="110" t="str">
        <f t="shared" si="288"/>
        <v/>
      </c>
      <c r="GG77" s="109" t="str">
        <f t="shared" si="289"/>
        <v/>
      </c>
      <c r="GH77" s="108"/>
      <c r="GI77" s="110" t="str">
        <f t="shared" si="290"/>
        <v/>
      </c>
      <c r="GJ77" s="109" t="str">
        <f t="shared" si="291"/>
        <v/>
      </c>
      <c r="GK77" s="108"/>
      <c r="GL77" s="110" t="str">
        <f t="shared" si="292"/>
        <v/>
      </c>
      <c r="GM77" s="109" t="str">
        <f t="shared" si="293"/>
        <v/>
      </c>
      <c r="GN77" s="108"/>
      <c r="GO77" s="110" t="str">
        <f t="shared" si="294"/>
        <v/>
      </c>
      <c r="GP77" s="109" t="str">
        <f t="shared" si="295"/>
        <v/>
      </c>
      <c r="GQ77" s="108"/>
      <c r="GR77" s="110" t="str">
        <f t="shared" si="296"/>
        <v/>
      </c>
      <c r="GS77" s="109" t="str">
        <f t="shared" si="297"/>
        <v/>
      </c>
      <c r="GT77" s="108"/>
      <c r="GU77" s="110" t="str">
        <f t="shared" si="298"/>
        <v/>
      </c>
      <c r="GV77" s="109" t="str">
        <f t="shared" si="299"/>
        <v/>
      </c>
      <c r="GW77" s="108"/>
      <c r="GX77" s="110" t="str">
        <f t="shared" si="300"/>
        <v/>
      </c>
      <c r="GY77" s="109" t="str">
        <f t="shared" si="301"/>
        <v/>
      </c>
      <c r="GZ77" s="108"/>
      <c r="HA77" s="110" t="str">
        <f t="shared" si="302"/>
        <v/>
      </c>
      <c r="HB77" s="109" t="str">
        <f t="shared" si="303"/>
        <v/>
      </c>
      <c r="HC77" s="108"/>
      <c r="HD77" s="110" t="str">
        <f t="shared" si="304"/>
        <v/>
      </c>
      <c r="HE77" s="109" t="str">
        <f t="shared" si="305"/>
        <v/>
      </c>
      <c r="HF77" s="108"/>
      <c r="HG77" s="110" t="str">
        <f t="shared" si="306"/>
        <v/>
      </c>
      <c r="HH77" s="109" t="str">
        <f t="shared" si="307"/>
        <v/>
      </c>
      <c r="HI77" s="108"/>
      <c r="HJ77" s="110" t="str">
        <f t="shared" si="308"/>
        <v/>
      </c>
      <c r="HK77" s="109" t="str">
        <f t="shared" si="309"/>
        <v/>
      </c>
      <c r="HL77" s="108"/>
      <c r="HM77" s="110" t="str">
        <f t="shared" si="310"/>
        <v/>
      </c>
      <c r="HN77" s="109" t="str">
        <f t="shared" si="311"/>
        <v/>
      </c>
      <c r="HO77" s="108"/>
      <c r="HP77" s="110" t="str">
        <f t="shared" si="312"/>
        <v/>
      </c>
      <c r="HQ77" s="109" t="str">
        <f t="shared" si="313"/>
        <v/>
      </c>
      <c r="HR77" s="108"/>
      <c r="HS77" s="110" t="str">
        <f t="shared" si="314"/>
        <v/>
      </c>
      <c r="HT77" s="109" t="str">
        <f t="shared" si="315"/>
        <v/>
      </c>
      <c r="HU77" s="108"/>
      <c r="HV77" s="109" t="str">
        <f t="shared" si="316"/>
        <v/>
      </c>
      <c r="HW77" s="109" t="str">
        <f t="shared" si="385"/>
        <v/>
      </c>
      <c r="HX77" s="438"/>
      <c r="HY77" s="110" t="str">
        <f t="shared" si="318"/>
        <v/>
      </c>
      <c r="HZ77" s="109" t="str">
        <f t="shared" si="319"/>
        <v/>
      </c>
      <c r="IA77" s="260"/>
      <c r="IB77" s="110" t="str">
        <f t="shared" si="320"/>
        <v/>
      </c>
      <c r="IC77" s="109" t="str">
        <f t="shared" si="321"/>
        <v/>
      </c>
      <c r="ID77" s="260"/>
      <c r="IE77" s="110" t="str">
        <f t="shared" si="322"/>
        <v/>
      </c>
      <c r="IF77" s="109" t="str">
        <f t="shared" si="323"/>
        <v/>
      </c>
      <c r="IG77" s="438"/>
      <c r="IH77" s="110" t="str">
        <f t="shared" si="324"/>
        <v/>
      </c>
      <c r="II77" s="109" t="str">
        <f t="shared" si="325"/>
        <v/>
      </c>
      <c r="IJ77" s="438"/>
      <c r="IK77" s="110" t="str">
        <f t="shared" si="326"/>
        <v/>
      </c>
      <c r="IL77" s="109" t="str">
        <f t="shared" si="327"/>
        <v/>
      </c>
      <c r="IM77" s="439"/>
      <c r="IN77" s="110" t="str">
        <f t="shared" si="328"/>
        <v/>
      </c>
      <c r="IO77" s="109" t="str">
        <f t="shared" si="329"/>
        <v>→</v>
      </c>
      <c r="IP77" s="108"/>
      <c r="IQ77" s="110" t="str">
        <f t="shared" si="330"/>
        <v/>
      </c>
      <c r="IR77" s="109" t="str">
        <f t="shared" si="331"/>
        <v/>
      </c>
      <c r="IS77" s="108"/>
      <c r="IT77" s="110" t="str">
        <f t="shared" si="332"/>
        <v/>
      </c>
      <c r="IU77" s="109" t="str">
        <f t="shared" si="333"/>
        <v/>
      </c>
      <c r="IV77" s="108"/>
      <c r="IW77" s="110" t="str">
        <f t="shared" si="334"/>
        <v/>
      </c>
      <c r="IX77" s="109" t="str">
        <f t="shared" si="335"/>
        <v/>
      </c>
      <c r="IY77" s="108"/>
      <c r="IZ77" s="110" t="str">
        <f t="shared" si="336"/>
        <v/>
      </c>
      <c r="JA77" s="109" t="str">
        <f t="shared" si="337"/>
        <v/>
      </c>
      <c r="JB77" s="438">
        <v>2299</v>
      </c>
      <c r="JC77" s="110" t="str">
        <f t="shared" si="338"/>
        <v/>
      </c>
      <c r="JD77" s="109" t="str">
        <f t="shared" si="339"/>
        <v/>
      </c>
      <c r="JE77" s="108"/>
      <c r="JF77" s="110" t="str">
        <f t="shared" si="340"/>
        <v/>
      </c>
      <c r="JG77" s="109" t="str">
        <f t="shared" si="341"/>
        <v/>
      </c>
      <c r="JH77" s="108"/>
      <c r="JI77" s="110" t="str">
        <f t="shared" si="342"/>
        <v>⇒</v>
      </c>
      <c r="JJ77" s="109" t="str">
        <f t="shared" si="343"/>
        <v/>
      </c>
      <c r="JK77" s="108"/>
      <c r="JL77" s="110" t="str">
        <f t="shared" si="344"/>
        <v/>
      </c>
      <c r="JM77" s="109" t="str">
        <f t="shared" si="345"/>
        <v/>
      </c>
      <c r="JN77" s="108"/>
      <c r="JO77" s="110" t="str">
        <f t="shared" si="346"/>
        <v/>
      </c>
      <c r="JP77" s="109" t="str">
        <f t="shared" si="347"/>
        <v/>
      </c>
      <c r="JQ77" s="108"/>
      <c r="JR77" s="110" t="str">
        <f t="shared" si="348"/>
        <v/>
      </c>
      <c r="JS77" s="109" t="str">
        <f t="shared" si="349"/>
        <v/>
      </c>
      <c r="JT77" s="108"/>
      <c r="JU77" s="110" t="str">
        <f t="shared" si="350"/>
        <v/>
      </c>
      <c r="JV77" s="109" t="str">
        <f t="shared" si="351"/>
        <v/>
      </c>
      <c r="JW77" s="108"/>
      <c r="JX77" s="110" t="str">
        <f t="shared" si="352"/>
        <v/>
      </c>
      <c r="JY77" s="109" t="str">
        <f t="shared" si="353"/>
        <v/>
      </c>
      <c r="JZ77" s="108"/>
      <c r="KA77" s="110" t="str">
        <f t="shared" si="354"/>
        <v/>
      </c>
      <c r="KB77" s="109" t="str">
        <f t="shared" si="355"/>
        <v/>
      </c>
      <c r="KC77" s="108"/>
      <c r="KD77" s="110" t="str">
        <f t="shared" si="356"/>
        <v/>
      </c>
      <c r="KE77" s="109" t="str">
        <f t="shared" si="357"/>
        <v/>
      </c>
      <c r="KF77" s="108"/>
      <c r="KG77" s="110" t="str">
        <f t="shared" si="358"/>
        <v/>
      </c>
      <c r="KH77" s="109" t="str">
        <f t="shared" si="359"/>
        <v/>
      </c>
      <c r="KI77" s="108"/>
      <c r="KJ77" s="110" t="str">
        <f t="shared" si="360"/>
        <v/>
      </c>
      <c r="KK77" s="109" t="str">
        <f t="shared" si="361"/>
        <v/>
      </c>
      <c r="KL77" s="108"/>
      <c r="KM77" s="110" t="str">
        <f t="shared" si="362"/>
        <v/>
      </c>
      <c r="KN77" s="109" t="str">
        <f t="shared" si="363"/>
        <v/>
      </c>
      <c r="KO77" s="108"/>
      <c r="KP77" s="110" t="str">
        <f t="shared" si="364"/>
        <v/>
      </c>
      <c r="KQ77" s="109" t="str">
        <f t="shared" si="365"/>
        <v/>
      </c>
      <c r="KR77" s="108"/>
      <c r="KS77" s="110" t="str">
        <f t="shared" si="366"/>
        <v/>
      </c>
      <c r="KT77" s="109" t="str">
        <f t="shared" si="367"/>
        <v/>
      </c>
      <c r="KU77" s="108"/>
      <c r="KV77" s="110" t="str">
        <f t="shared" si="368"/>
        <v/>
      </c>
      <c r="KW77" s="109" t="str">
        <f t="shared" si="369"/>
        <v/>
      </c>
      <c r="KX77" s="108"/>
      <c r="KY77" s="110" t="str">
        <f t="shared" si="370"/>
        <v/>
      </c>
      <c r="KZ77" s="109" t="str">
        <f t="shared" si="371"/>
        <v/>
      </c>
      <c r="LA77" s="108"/>
      <c r="LB77" s="110" t="str">
        <f t="shared" si="372"/>
        <v/>
      </c>
      <c r="LC77" s="109" t="str">
        <f t="shared" si="373"/>
        <v/>
      </c>
      <c r="LD77" s="108"/>
      <c r="LE77" s="110" t="str">
        <f t="shared" si="374"/>
        <v/>
      </c>
      <c r="LF77" s="109" t="str">
        <f t="shared" si="375"/>
        <v/>
      </c>
      <c r="LG77" s="108"/>
      <c r="LH77" s="110" t="str">
        <f t="shared" si="376"/>
        <v/>
      </c>
      <c r="LI77" s="109" t="str">
        <f t="shared" si="377"/>
        <v/>
      </c>
      <c r="LJ77" s="108"/>
      <c r="LK77" s="109" t="str">
        <f t="shared" si="386"/>
        <v/>
      </c>
    </row>
    <row r="78" spans="1:323" ht="21.65" customHeight="1" x14ac:dyDescent="0.2">
      <c r="A78" s="120"/>
      <c r="B78" s="150">
        <f>IFERROR(VLOOKUP($D78,[1]受注ﾌｧｲﾙ!$A$3:$BZ$1314,5,FALSE),"-")</f>
        <v>46134.442442129628</v>
      </c>
      <c r="C78" s="541">
        <f>IFERROR(VLOOKUP($D78,[1]受注ﾌｧｲﾙ!$A$3:$BZ$1314,6,FALSE),"-")</f>
        <v>0</v>
      </c>
      <c r="D78" s="3" t="s">
        <v>1055</v>
      </c>
      <c r="E78" s="39">
        <f>IFERROR(VLOOKUP($D78,[1]受注ﾌｧｲﾙ!$A$3:$BZ$1314,17,FALSE),"-")</f>
        <v>6710</v>
      </c>
      <c r="F78" s="5" t="str">
        <f>IFERROR(VLOOKUP($D78,[1]受注ﾌｧｲﾙ!$A$3:$BZ$1314,18,FALSE),"-")</f>
        <v>50080-AY0B- 680X200</v>
      </c>
      <c r="G78" s="5" t="str">
        <f>IFERROR(VLOOKUP($D78,[1]受注ﾌｧｲﾙ!$A$3:$BZ$1314,19,FALSE),"-")</f>
        <v>FA</v>
      </c>
      <c r="H78" s="5" t="str">
        <f>IFERROR(VLOOKUP($D78,[1]受注ﾌｧｲﾙ!$A$3:$BZ$1314,20,FALSE),"-")</f>
        <v>GA1</v>
      </c>
      <c r="I78" s="5" t="str">
        <f>IFERROR(VLOOKUP($D78,[1]受注ﾌｧｲﾙ!$A$3:$BZ$1314,21,FALSE),"-")</f>
        <v>F</v>
      </c>
      <c r="J78" s="15">
        <f>IFERROR(VLOOKUP($D78,[1]受注ﾌｧｲﾙ!$A$3:$BZ$1314,22,FALSE),"-")</f>
        <v>200</v>
      </c>
      <c r="K78" s="5" t="str">
        <f>IFERROR(VLOOKUP($D78,[1]受注ﾌｧｲﾙ!$A$3:$BZ$1314,8,FALSE),"-")</f>
        <v>0R040-8Y0B- 680X200</v>
      </c>
      <c r="L78" s="5" t="str">
        <f>IFERROR(VLOOKUP($D78,[1]受注ﾌｧｲﾙ!$A$3:$BZ$1314,9,FALSE),"-")</f>
        <v>FA</v>
      </c>
      <c r="M78" s="5" t="str">
        <f>IFERROR(VLOOKUP($D78,[1]受注ﾌｧｲﾙ!$A$3:$BZ$1314,10,FALSE),"-")</f>
        <v>GA1</v>
      </c>
      <c r="N78" s="5" t="str">
        <f>IFERROR(VLOOKUP($D78,[1]受注ﾌｧｲﾙ!$A$3:$BZ$1314,11,FALSE),"-")</f>
        <v>C</v>
      </c>
      <c r="O78" s="15">
        <f>IFERROR(VLOOKUP($D78,[1]受注ﾌｧｲﾙ!$A$3:$BZ$1314,13,FALSE),"-")</f>
        <v>400</v>
      </c>
      <c r="P78" s="5">
        <f>IFERROR(VLOOKUP($D78,[1]受注ﾌｧｲﾙ!$A$3:$BZ$1314,15,FALSE),"-")</f>
        <v>0</v>
      </c>
      <c r="Q78" s="40">
        <f>IFERROR((VLOOKUP($D78,[1]受注ﾌｧｲﾙ!$A$3:$BZ$1314,16,FALSE)*J78),"-")</f>
        <v>200</v>
      </c>
      <c r="R78" s="557" t="str">
        <f>IFERROR(VLOOKUP(D78,#REF!,107,FALSE),"-")</f>
        <v>-</v>
      </c>
      <c r="S78" s="5" t="str">
        <f>IFERROR(VLOOKUP($D78,[1]受注ﾌｧｲﾙ!$A$3:$BZ$1314,26,FALSE),"-")</f>
        <v>熱融着，SEC</v>
      </c>
      <c r="T78" s="86" t="str">
        <f>IFERROR(VLOOKUP($D78,[1]受注ﾌｧｲﾙ!$A$3:$BZ$1314,23,FALSE),"-")</f>
        <v>滋賀</v>
      </c>
      <c r="U78" s="4"/>
      <c r="V78" s="5">
        <f t="shared" si="190"/>
        <v>5</v>
      </c>
      <c r="W78" s="4">
        <f>IFERROR(VLOOKUP($D78,[1]受注ﾌｧｲﾙ!$A$3:$BZ$1314,25,FALSE),"-")</f>
        <v>46149</v>
      </c>
      <c r="X78" s="4">
        <f>IFERROR(VLOOKUP($D78,[1]受注ﾌｧｲﾙ!$A$3:$BZ$1314,32,FALSE),"-")</f>
        <v>46154</v>
      </c>
      <c r="Y78" s="4">
        <f>IFERROR(VLOOKUP($D78,[1]受注ﾌｧｲﾙ!$A$3:$BZ$1314,33,FALSE),"-")</f>
        <v>46154</v>
      </c>
      <c r="Z78" s="4">
        <f t="shared" si="1"/>
        <v>46150</v>
      </c>
      <c r="AA78" s="57" t="str">
        <f>IFERROR(VLOOKUP(D78,#REF!,2,FALSE),"-")</f>
        <v>-</v>
      </c>
      <c r="AB78" s="58">
        <f t="shared" si="191"/>
        <v>400</v>
      </c>
      <c r="AC78" s="821">
        <f t="shared" si="192"/>
        <v>400</v>
      </c>
      <c r="AD78" s="410" t="str">
        <f>IFERROR(VLOOKUP($D78,[1]受注ﾌｧｲﾙ!$A$3:$BZ$1314,27,FALSE),"-")&amp;"　"&amp;IFERROR(VLOOKUP($D78,[1]受注ﾌｧｲﾙ!$A$3:$BZ$1314,28,FALSE),"-")&amp;"　"&amp;IFERROR(VLOOKUP($D78,[1]受注ﾌｧｲﾙ!$A$3:$BZ$1314,29,FALSE),"-")</f>
        <v>　　</v>
      </c>
      <c r="AE78" s="3"/>
      <c r="AF78" s="31" t="str">
        <f>IFERROR(VLOOKUP($D78,[2]加工日報SEC!$A$5:$DZ$1089,94,FALSE),"-")</f>
        <v>-</v>
      </c>
      <c r="AG78" s="38" t="str">
        <f>IFERROR(VLOOKUP($D78,[1]受注ﾌｧｲﾙ!$A$3:$BZ$1314,2,FALSE),"-")</f>
        <v>通常入力</v>
      </c>
      <c r="AH78" s="38" t="str">
        <f>IFERROR(VLOOKUP($D78,[1]受注ﾌｧｲﾙ!$A$3:$BZ$1314,3,FALSE),"-")</f>
        <v>後加工</v>
      </c>
      <c r="AI78" s="43" t="str">
        <f>IFERROR(VLOOKUP($D78,[1]受注ﾌｧｲﾙ!$A$3:$BZ$1314,31,FALSE),"-")</f>
        <v>屋根</v>
      </c>
      <c r="AJ78" s="43" t="str">
        <f>IFERROR(VLOOKUP($D78,[1]受注ﾌｧｲﾙ!$A$3:$BZ$1314,12,FALSE),"-")</f>
        <v xml:space="preserve"> </v>
      </c>
      <c r="AK78" s="228" t="str">
        <f>IFERROR(VLOOKUP($D78,[1]受注ﾌｧｲﾙ!$A$3:$BZ$1314,24,FALSE),"-")</f>
        <v>SEC</v>
      </c>
      <c r="AL78" s="3"/>
      <c r="AM78" s="3"/>
      <c r="AN78" s="3"/>
      <c r="AO78" s="3"/>
      <c r="AP78" s="3"/>
      <c r="AQ78" s="43" t="s">
        <v>522</v>
      </c>
      <c r="AR78" s="521"/>
      <c r="AS78" s="109" t="str">
        <f t="shared" si="382"/>
        <v/>
      </c>
      <c r="AT78" s="438"/>
      <c r="AU78" s="110" t="str">
        <f t="shared" si="194"/>
        <v/>
      </c>
      <c r="AV78" s="109" t="str">
        <f t="shared" si="195"/>
        <v/>
      </c>
      <c r="AW78" s="260"/>
      <c r="AX78" s="110" t="str">
        <f t="shared" si="196"/>
        <v/>
      </c>
      <c r="AY78" s="109" t="str">
        <f t="shared" si="197"/>
        <v/>
      </c>
      <c r="AZ78" s="260"/>
      <c r="BA78" s="110" t="str">
        <f t="shared" si="198"/>
        <v/>
      </c>
      <c r="BB78" s="109" t="str">
        <f t="shared" si="199"/>
        <v/>
      </c>
      <c r="BC78" s="438"/>
      <c r="BD78" s="110" t="str">
        <f t="shared" si="200"/>
        <v/>
      </c>
      <c r="BE78" s="109" t="str">
        <f t="shared" si="201"/>
        <v/>
      </c>
      <c r="BF78" s="438"/>
      <c r="BG78" s="110" t="str">
        <f t="shared" si="202"/>
        <v/>
      </c>
      <c r="BH78" s="109" t="str">
        <f t="shared" si="203"/>
        <v/>
      </c>
      <c r="BI78" s="439"/>
      <c r="BJ78" s="110" t="str">
        <f t="shared" si="204"/>
        <v/>
      </c>
      <c r="BK78" s="109" t="str">
        <f t="shared" si="205"/>
        <v/>
      </c>
      <c r="BL78" s="108"/>
      <c r="BM78" s="110" t="str">
        <f t="shared" si="206"/>
        <v/>
      </c>
      <c r="BN78" s="109" t="str">
        <f t="shared" si="207"/>
        <v/>
      </c>
      <c r="BO78" s="108"/>
      <c r="BP78" s="110" t="str">
        <f t="shared" si="208"/>
        <v/>
      </c>
      <c r="BQ78" s="109" t="str">
        <f t="shared" si="209"/>
        <v/>
      </c>
      <c r="BR78" s="108"/>
      <c r="BS78" s="110" t="str">
        <f t="shared" si="210"/>
        <v/>
      </c>
      <c r="BT78" s="109" t="str">
        <f t="shared" si="211"/>
        <v/>
      </c>
      <c r="BU78" s="108"/>
      <c r="BV78" s="110" t="str">
        <f t="shared" si="212"/>
        <v/>
      </c>
      <c r="BW78" s="109" t="str">
        <f t="shared" si="213"/>
        <v/>
      </c>
      <c r="BX78" s="438"/>
      <c r="BY78" s="110" t="str">
        <f t="shared" si="214"/>
        <v/>
      </c>
      <c r="BZ78" s="109" t="str">
        <f t="shared" si="215"/>
        <v/>
      </c>
      <c r="CA78" s="108"/>
      <c r="CB78" s="110" t="str">
        <f t="shared" si="216"/>
        <v/>
      </c>
      <c r="CC78" s="109" t="str">
        <f t="shared" si="217"/>
        <v/>
      </c>
      <c r="CD78" s="108"/>
      <c r="CE78" s="110" t="str">
        <f t="shared" si="218"/>
        <v/>
      </c>
      <c r="CF78" s="109" t="str">
        <f t="shared" si="219"/>
        <v/>
      </c>
      <c r="CG78" s="108"/>
      <c r="CH78" s="110" t="str">
        <f t="shared" si="220"/>
        <v/>
      </c>
      <c r="CI78" s="109" t="str">
        <f t="shared" si="221"/>
        <v/>
      </c>
      <c r="CJ78" s="108"/>
      <c r="CK78" s="110" t="str">
        <f t="shared" si="222"/>
        <v/>
      </c>
      <c r="CL78" s="109" t="str">
        <f t="shared" si="223"/>
        <v/>
      </c>
      <c r="CM78" s="108"/>
      <c r="CN78" s="110" t="str">
        <f t="shared" si="224"/>
        <v/>
      </c>
      <c r="CO78" s="109" t="str">
        <f t="shared" si="225"/>
        <v/>
      </c>
      <c r="CP78" s="108"/>
      <c r="CQ78" s="110" t="str">
        <f t="shared" si="226"/>
        <v/>
      </c>
      <c r="CR78" s="109" t="str">
        <f t="shared" si="227"/>
        <v/>
      </c>
      <c r="CS78" s="108"/>
      <c r="CT78" s="110" t="str">
        <f t="shared" si="228"/>
        <v/>
      </c>
      <c r="CU78" s="109" t="str">
        <f t="shared" si="229"/>
        <v/>
      </c>
      <c r="CV78" s="108"/>
      <c r="CW78" s="110" t="str">
        <f t="shared" si="230"/>
        <v/>
      </c>
      <c r="CX78" s="109" t="str">
        <f t="shared" si="231"/>
        <v/>
      </c>
      <c r="CY78" s="108"/>
      <c r="CZ78" s="110" t="str">
        <f t="shared" si="232"/>
        <v/>
      </c>
      <c r="DA78" s="109" t="str">
        <f t="shared" si="233"/>
        <v/>
      </c>
      <c r="DB78" s="108"/>
      <c r="DC78" s="110" t="str">
        <f t="shared" si="234"/>
        <v/>
      </c>
      <c r="DD78" s="109" t="str">
        <f t="shared" si="235"/>
        <v/>
      </c>
      <c r="DE78" s="108"/>
      <c r="DF78" s="110" t="str">
        <f t="shared" si="236"/>
        <v/>
      </c>
      <c r="DG78" s="109" t="str">
        <f t="shared" si="237"/>
        <v/>
      </c>
      <c r="DH78" s="108"/>
      <c r="DI78" s="110" t="str">
        <f t="shared" si="238"/>
        <v/>
      </c>
      <c r="DJ78" s="109" t="str">
        <f t="shared" si="239"/>
        <v/>
      </c>
      <c r="DK78" s="108"/>
      <c r="DL78" s="110" t="str">
        <f t="shared" si="240"/>
        <v/>
      </c>
      <c r="DM78" s="109" t="str">
        <f t="shared" si="241"/>
        <v/>
      </c>
      <c r="DN78" s="108"/>
      <c r="DO78" s="110" t="str">
        <f t="shared" si="242"/>
        <v/>
      </c>
      <c r="DP78" s="109" t="str">
        <f t="shared" si="243"/>
        <v/>
      </c>
      <c r="DQ78" s="108"/>
      <c r="DR78" s="110" t="str">
        <f t="shared" si="244"/>
        <v/>
      </c>
      <c r="DS78" s="109" t="str">
        <f t="shared" si="245"/>
        <v/>
      </c>
      <c r="DT78" s="108"/>
      <c r="DU78" s="110" t="str">
        <f t="shared" si="246"/>
        <v/>
      </c>
      <c r="DV78" s="109" t="str">
        <f t="shared" si="247"/>
        <v/>
      </c>
      <c r="DW78" s="108"/>
      <c r="DX78" s="110" t="str">
        <f t="shared" si="248"/>
        <v/>
      </c>
      <c r="DY78" s="109" t="str">
        <f t="shared" si="249"/>
        <v/>
      </c>
      <c r="DZ78" s="108"/>
      <c r="EA78" s="110" t="str">
        <f t="shared" si="250"/>
        <v/>
      </c>
      <c r="EB78" s="109" t="str">
        <f t="shared" si="251"/>
        <v/>
      </c>
      <c r="EC78" s="108"/>
      <c r="ED78" s="110" t="str">
        <f t="shared" si="252"/>
        <v/>
      </c>
      <c r="EE78" s="109" t="str">
        <f t="shared" si="253"/>
        <v/>
      </c>
      <c r="EF78" s="108"/>
      <c r="EG78" s="109" t="str">
        <f t="shared" si="383"/>
        <v/>
      </c>
      <c r="EH78" s="109" t="str">
        <f t="shared" si="384"/>
        <v/>
      </c>
      <c r="EI78" s="438"/>
      <c r="EJ78" s="110" t="str">
        <f t="shared" si="256"/>
        <v/>
      </c>
      <c r="EK78" s="109" t="str">
        <f t="shared" si="257"/>
        <v/>
      </c>
      <c r="EL78" s="260"/>
      <c r="EM78" s="110" t="str">
        <f t="shared" si="258"/>
        <v/>
      </c>
      <c r="EN78" s="109" t="str">
        <f t="shared" si="259"/>
        <v/>
      </c>
      <c r="EO78" s="260"/>
      <c r="EP78" s="110" t="str">
        <f t="shared" si="260"/>
        <v/>
      </c>
      <c r="EQ78" s="109" t="str">
        <f t="shared" si="261"/>
        <v/>
      </c>
      <c r="ER78" s="438"/>
      <c r="ES78" s="110" t="str">
        <f t="shared" si="262"/>
        <v/>
      </c>
      <c r="ET78" s="109" t="str">
        <f t="shared" si="263"/>
        <v/>
      </c>
      <c r="EU78" s="438"/>
      <c r="EV78" s="110" t="str">
        <f t="shared" si="264"/>
        <v/>
      </c>
      <c r="EW78" s="109" t="str">
        <f t="shared" si="265"/>
        <v/>
      </c>
      <c r="EX78" s="439"/>
      <c r="EY78" s="110" t="str">
        <f t="shared" si="266"/>
        <v/>
      </c>
      <c r="EZ78" s="109" t="str">
        <f t="shared" si="267"/>
        <v/>
      </c>
      <c r="FA78" s="108"/>
      <c r="FB78" s="110" t="str">
        <f t="shared" si="268"/>
        <v/>
      </c>
      <c r="FC78" s="109" t="str">
        <f t="shared" si="269"/>
        <v/>
      </c>
      <c r="FD78" s="108"/>
      <c r="FE78" s="110" t="str">
        <f t="shared" si="270"/>
        <v/>
      </c>
      <c r="FF78" s="109" t="str">
        <f t="shared" si="271"/>
        <v/>
      </c>
      <c r="FG78" s="108"/>
      <c r="FH78" s="110" t="str">
        <f t="shared" si="272"/>
        <v/>
      </c>
      <c r="FI78" s="109" t="str">
        <f t="shared" si="273"/>
        <v/>
      </c>
      <c r="FJ78" s="108"/>
      <c r="FK78" s="110" t="str">
        <f t="shared" si="274"/>
        <v/>
      </c>
      <c r="FL78" s="109" t="str">
        <f t="shared" si="275"/>
        <v/>
      </c>
      <c r="FM78" s="438"/>
      <c r="FN78" s="110" t="str">
        <f t="shared" si="276"/>
        <v/>
      </c>
      <c r="FO78" s="109" t="str">
        <f t="shared" si="277"/>
        <v/>
      </c>
      <c r="FP78" s="108"/>
      <c r="FQ78" s="110" t="str">
        <f t="shared" si="278"/>
        <v/>
      </c>
      <c r="FR78" s="109" t="str">
        <f t="shared" si="279"/>
        <v/>
      </c>
      <c r="FS78" s="108"/>
      <c r="FT78" s="110" t="str">
        <f t="shared" si="280"/>
        <v/>
      </c>
      <c r="FU78" s="109" t="str">
        <f t="shared" si="281"/>
        <v/>
      </c>
      <c r="FV78" s="108"/>
      <c r="FW78" s="110" t="str">
        <f t="shared" si="282"/>
        <v/>
      </c>
      <c r="FX78" s="109" t="str">
        <f t="shared" si="283"/>
        <v/>
      </c>
      <c r="FY78" s="108"/>
      <c r="FZ78" s="110" t="str">
        <f t="shared" si="284"/>
        <v/>
      </c>
      <c r="GA78" s="109" t="str">
        <f t="shared" si="285"/>
        <v/>
      </c>
      <c r="GB78" s="108"/>
      <c r="GC78" s="110" t="str">
        <f t="shared" si="286"/>
        <v/>
      </c>
      <c r="GD78" s="109" t="str">
        <f t="shared" si="287"/>
        <v/>
      </c>
      <c r="GE78" s="108"/>
      <c r="GF78" s="110" t="str">
        <f t="shared" si="288"/>
        <v/>
      </c>
      <c r="GG78" s="109" t="str">
        <f t="shared" si="289"/>
        <v/>
      </c>
      <c r="GH78" s="108"/>
      <c r="GI78" s="110" t="str">
        <f t="shared" si="290"/>
        <v/>
      </c>
      <c r="GJ78" s="109" t="str">
        <f t="shared" si="291"/>
        <v/>
      </c>
      <c r="GK78" s="108"/>
      <c r="GL78" s="110" t="str">
        <f t="shared" si="292"/>
        <v/>
      </c>
      <c r="GM78" s="109" t="str">
        <f t="shared" si="293"/>
        <v/>
      </c>
      <c r="GN78" s="108"/>
      <c r="GO78" s="110" t="str">
        <f t="shared" si="294"/>
        <v/>
      </c>
      <c r="GP78" s="109" t="str">
        <f t="shared" si="295"/>
        <v/>
      </c>
      <c r="GQ78" s="108"/>
      <c r="GR78" s="110" t="str">
        <f t="shared" si="296"/>
        <v/>
      </c>
      <c r="GS78" s="109" t="str">
        <f t="shared" si="297"/>
        <v/>
      </c>
      <c r="GT78" s="108"/>
      <c r="GU78" s="110" t="str">
        <f t="shared" si="298"/>
        <v/>
      </c>
      <c r="GV78" s="109" t="str">
        <f t="shared" si="299"/>
        <v/>
      </c>
      <c r="GW78" s="108"/>
      <c r="GX78" s="110" t="str">
        <f t="shared" si="300"/>
        <v/>
      </c>
      <c r="GY78" s="109" t="str">
        <f t="shared" si="301"/>
        <v/>
      </c>
      <c r="GZ78" s="108"/>
      <c r="HA78" s="110" t="str">
        <f t="shared" si="302"/>
        <v/>
      </c>
      <c r="HB78" s="109" t="str">
        <f t="shared" si="303"/>
        <v/>
      </c>
      <c r="HC78" s="108"/>
      <c r="HD78" s="110" t="str">
        <f t="shared" si="304"/>
        <v/>
      </c>
      <c r="HE78" s="109" t="str">
        <f t="shared" si="305"/>
        <v/>
      </c>
      <c r="HF78" s="108"/>
      <c r="HG78" s="110" t="str">
        <f t="shared" si="306"/>
        <v/>
      </c>
      <c r="HH78" s="109" t="str">
        <f t="shared" si="307"/>
        <v/>
      </c>
      <c r="HI78" s="108"/>
      <c r="HJ78" s="110" t="str">
        <f t="shared" si="308"/>
        <v/>
      </c>
      <c r="HK78" s="109" t="str">
        <f t="shared" si="309"/>
        <v/>
      </c>
      <c r="HL78" s="108"/>
      <c r="HM78" s="110" t="str">
        <f t="shared" si="310"/>
        <v/>
      </c>
      <c r="HN78" s="109" t="str">
        <f t="shared" si="311"/>
        <v/>
      </c>
      <c r="HO78" s="108"/>
      <c r="HP78" s="110" t="str">
        <f t="shared" si="312"/>
        <v/>
      </c>
      <c r="HQ78" s="109" t="str">
        <f t="shared" si="313"/>
        <v/>
      </c>
      <c r="HR78" s="108"/>
      <c r="HS78" s="110" t="str">
        <f t="shared" si="314"/>
        <v/>
      </c>
      <c r="HT78" s="109" t="str">
        <f t="shared" si="315"/>
        <v/>
      </c>
      <c r="HU78" s="108"/>
      <c r="HV78" s="109" t="str">
        <f t="shared" si="316"/>
        <v/>
      </c>
      <c r="HW78" s="109" t="str">
        <f t="shared" si="385"/>
        <v/>
      </c>
      <c r="HX78" s="438"/>
      <c r="HY78" s="110" t="str">
        <f t="shared" si="318"/>
        <v/>
      </c>
      <c r="HZ78" s="109" t="str">
        <f t="shared" si="319"/>
        <v/>
      </c>
      <c r="IA78" s="260"/>
      <c r="IB78" s="110" t="str">
        <f t="shared" si="320"/>
        <v/>
      </c>
      <c r="IC78" s="109" t="str">
        <f t="shared" si="321"/>
        <v/>
      </c>
      <c r="ID78" s="260"/>
      <c r="IE78" s="110" t="str">
        <f t="shared" si="322"/>
        <v/>
      </c>
      <c r="IF78" s="109" t="str">
        <f t="shared" si="323"/>
        <v/>
      </c>
      <c r="IG78" s="438"/>
      <c r="IH78" s="110" t="str">
        <f t="shared" si="324"/>
        <v/>
      </c>
      <c r="II78" s="109" t="str">
        <f t="shared" si="325"/>
        <v/>
      </c>
      <c r="IJ78" s="438"/>
      <c r="IK78" s="110" t="str">
        <f t="shared" si="326"/>
        <v/>
      </c>
      <c r="IL78" s="109" t="str">
        <f t="shared" si="327"/>
        <v/>
      </c>
      <c r="IM78" s="439"/>
      <c r="IN78" s="110" t="str">
        <f t="shared" si="328"/>
        <v/>
      </c>
      <c r="IO78" s="109" t="str">
        <f t="shared" si="329"/>
        <v>→</v>
      </c>
      <c r="IP78" s="108"/>
      <c r="IQ78" s="110" t="str">
        <f t="shared" si="330"/>
        <v/>
      </c>
      <c r="IR78" s="109" t="str">
        <f t="shared" si="331"/>
        <v/>
      </c>
      <c r="IS78" s="108">
        <v>200</v>
      </c>
      <c r="IT78" s="110" t="str">
        <f t="shared" si="332"/>
        <v/>
      </c>
      <c r="IU78" s="109" t="str">
        <f t="shared" si="333"/>
        <v/>
      </c>
      <c r="IV78" s="108"/>
      <c r="IW78" s="110" t="str">
        <f t="shared" si="334"/>
        <v/>
      </c>
      <c r="IX78" s="109" t="str">
        <f t="shared" si="335"/>
        <v/>
      </c>
      <c r="IY78" s="108"/>
      <c r="IZ78" s="110" t="str">
        <f t="shared" si="336"/>
        <v/>
      </c>
      <c r="JA78" s="109" t="str">
        <f t="shared" si="337"/>
        <v/>
      </c>
      <c r="JB78" s="438">
        <v>200</v>
      </c>
      <c r="JC78" s="110" t="str">
        <f t="shared" si="338"/>
        <v/>
      </c>
      <c r="JD78" s="109" t="str">
        <f t="shared" si="339"/>
        <v/>
      </c>
      <c r="JE78" s="108"/>
      <c r="JF78" s="110" t="str">
        <f t="shared" si="340"/>
        <v>⇒</v>
      </c>
      <c r="JG78" s="109" t="str">
        <f t="shared" si="341"/>
        <v/>
      </c>
      <c r="JH78" s="108"/>
      <c r="JI78" s="110" t="str">
        <f t="shared" si="342"/>
        <v/>
      </c>
      <c r="JJ78" s="109" t="str">
        <f t="shared" si="343"/>
        <v/>
      </c>
      <c r="JK78" s="108"/>
      <c r="JL78" s="110" t="str">
        <f t="shared" si="344"/>
        <v/>
      </c>
      <c r="JM78" s="109" t="str">
        <f t="shared" si="345"/>
        <v/>
      </c>
      <c r="JN78" s="108"/>
      <c r="JO78" s="110" t="str">
        <f t="shared" si="346"/>
        <v/>
      </c>
      <c r="JP78" s="109" t="str">
        <f t="shared" si="347"/>
        <v/>
      </c>
      <c r="JQ78" s="108"/>
      <c r="JR78" s="110" t="str">
        <f t="shared" si="348"/>
        <v/>
      </c>
      <c r="JS78" s="109" t="str">
        <f t="shared" si="349"/>
        <v/>
      </c>
      <c r="JT78" s="108"/>
      <c r="JU78" s="110" t="str">
        <f t="shared" si="350"/>
        <v/>
      </c>
      <c r="JV78" s="109" t="str">
        <f t="shared" si="351"/>
        <v/>
      </c>
      <c r="JW78" s="108"/>
      <c r="JX78" s="110" t="str">
        <f t="shared" si="352"/>
        <v/>
      </c>
      <c r="JY78" s="109" t="str">
        <f t="shared" si="353"/>
        <v/>
      </c>
      <c r="JZ78" s="108"/>
      <c r="KA78" s="110" t="str">
        <f t="shared" si="354"/>
        <v/>
      </c>
      <c r="KB78" s="109" t="str">
        <f t="shared" si="355"/>
        <v/>
      </c>
      <c r="KC78" s="108"/>
      <c r="KD78" s="110" t="str">
        <f t="shared" si="356"/>
        <v/>
      </c>
      <c r="KE78" s="109" t="str">
        <f t="shared" si="357"/>
        <v/>
      </c>
      <c r="KF78" s="108"/>
      <c r="KG78" s="110" t="str">
        <f t="shared" si="358"/>
        <v/>
      </c>
      <c r="KH78" s="109" t="str">
        <f t="shared" si="359"/>
        <v/>
      </c>
      <c r="KI78" s="108"/>
      <c r="KJ78" s="110" t="str">
        <f t="shared" si="360"/>
        <v/>
      </c>
      <c r="KK78" s="109" t="str">
        <f t="shared" si="361"/>
        <v/>
      </c>
      <c r="KL78" s="108"/>
      <c r="KM78" s="110" t="str">
        <f t="shared" si="362"/>
        <v/>
      </c>
      <c r="KN78" s="109" t="str">
        <f t="shared" si="363"/>
        <v/>
      </c>
      <c r="KO78" s="108"/>
      <c r="KP78" s="110" t="str">
        <f t="shared" si="364"/>
        <v/>
      </c>
      <c r="KQ78" s="109" t="str">
        <f t="shared" si="365"/>
        <v/>
      </c>
      <c r="KR78" s="108"/>
      <c r="KS78" s="110" t="str">
        <f t="shared" si="366"/>
        <v/>
      </c>
      <c r="KT78" s="109" t="str">
        <f t="shared" si="367"/>
        <v/>
      </c>
      <c r="KU78" s="108"/>
      <c r="KV78" s="110" t="str">
        <f t="shared" si="368"/>
        <v/>
      </c>
      <c r="KW78" s="109" t="str">
        <f t="shared" si="369"/>
        <v/>
      </c>
      <c r="KX78" s="108"/>
      <c r="KY78" s="110" t="str">
        <f t="shared" si="370"/>
        <v/>
      </c>
      <c r="KZ78" s="109" t="str">
        <f t="shared" si="371"/>
        <v/>
      </c>
      <c r="LA78" s="108"/>
      <c r="LB78" s="110" t="str">
        <f t="shared" si="372"/>
        <v/>
      </c>
      <c r="LC78" s="109" t="str">
        <f t="shared" si="373"/>
        <v/>
      </c>
      <c r="LD78" s="108"/>
      <c r="LE78" s="110" t="str">
        <f t="shared" si="374"/>
        <v/>
      </c>
      <c r="LF78" s="109" t="str">
        <f t="shared" si="375"/>
        <v/>
      </c>
      <c r="LG78" s="108"/>
      <c r="LH78" s="110" t="str">
        <f t="shared" si="376"/>
        <v/>
      </c>
      <c r="LI78" s="109" t="str">
        <f t="shared" si="377"/>
        <v/>
      </c>
      <c r="LJ78" s="108"/>
      <c r="LK78" s="109" t="str">
        <f t="shared" si="386"/>
        <v/>
      </c>
    </row>
    <row r="79" spans="1:323" ht="21.65" customHeight="1" x14ac:dyDescent="0.2">
      <c r="A79" s="120"/>
      <c r="B79" s="150">
        <f>IFERROR(VLOOKUP($D79,[1]受注ﾌｧｲﾙ!$A$3:$BZ$1314,5,FALSE),"-")</f>
        <v>46134.443993055553</v>
      </c>
      <c r="C79" s="541">
        <f>IFERROR(VLOOKUP($D79,[1]受注ﾌｧｲﾙ!$A$3:$BZ$1314,6,FALSE),"-")</f>
        <v>0</v>
      </c>
      <c r="D79" s="3" t="s">
        <v>1056</v>
      </c>
      <c r="E79" s="39">
        <f>IFERROR(VLOOKUP($D79,[1]受注ﾌｧｲﾙ!$A$3:$BZ$1314,17,FALSE),"-")</f>
        <v>6710</v>
      </c>
      <c r="F79" s="5" t="str">
        <f>IFERROR(VLOOKUP($D79,[1]受注ﾌｧｲﾙ!$A$3:$BZ$1314,18,FALSE),"-")</f>
        <v>50080-AY0B- 680X200</v>
      </c>
      <c r="G79" s="5" t="str">
        <f>IFERROR(VLOOKUP($D79,[1]受注ﾌｧｲﾙ!$A$3:$BZ$1314,19,FALSE),"-")</f>
        <v>FA</v>
      </c>
      <c r="H79" s="5" t="str">
        <f>IFERROR(VLOOKUP($D79,[1]受注ﾌｧｲﾙ!$A$3:$BZ$1314,20,FALSE),"-")</f>
        <v>GA1</v>
      </c>
      <c r="I79" s="5" t="str">
        <f>IFERROR(VLOOKUP($D79,[1]受注ﾌｧｲﾙ!$A$3:$BZ$1314,21,FALSE),"-")</f>
        <v>C</v>
      </c>
      <c r="J79" s="15">
        <f>IFERROR(VLOOKUP($D79,[1]受注ﾌｧｲﾙ!$A$3:$BZ$1314,22,FALSE),"-")</f>
        <v>1200</v>
      </c>
      <c r="K79" s="5" t="str">
        <f>IFERROR(VLOOKUP($D79,[1]受注ﾌｧｲﾙ!$A$3:$BZ$1314,8,FALSE),"-")</f>
        <v>0R040-8Y0B- 680X200</v>
      </c>
      <c r="L79" s="5" t="str">
        <f>IFERROR(VLOOKUP($D79,[1]受注ﾌｧｲﾙ!$A$3:$BZ$1314,9,FALSE),"-")</f>
        <v>FA</v>
      </c>
      <c r="M79" s="5" t="str">
        <f>IFERROR(VLOOKUP($D79,[1]受注ﾌｧｲﾙ!$A$3:$BZ$1314,10,FALSE),"-")</f>
        <v>GA1</v>
      </c>
      <c r="N79" s="5" t="str">
        <f>IFERROR(VLOOKUP($D79,[1]受注ﾌｧｲﾙ!$A$3:$BZ$1314,11,FALSE),"-")</f>
        <v>C</v>
      </c>
      <c r="O79" s="15">
        <f>IFERROR(VLOOKUP($D79,[1]受注ﾌｧｲﾙ!$A$3:$BZ$1314,13,FALSE),"-")</f>
        <v>2400</v>
      </c>
      <c r="P79" s="5">
        <f>IFERROR(VLOOKUP($D79,[1]受注ﾌｧｲﾙ!$A$3:$BZ$1314,15,FALSE),"-")</f>
        <v>0</v>
      </c>
      <c r="Q79" s="40">
        <f>IFERROR((VLOOKUP($D79,[1]受注ﾌｧｲﾙ!$A$3:$BZ$1314,16,FALSE)*J79),"-")</f>
        <v>1200</v>
      </c>
      <c r="R79" s="557" t="str">
        <f>IFERROR(VLOOKUP(D79,#REF!,107,FALSE),"-")</f>
        <v>-</v>
      </c>
      <c r="S79" s="5" t="str">
        <f>IFERROR(VLOOKUP($D79,[1]受注ﾌｧｲﾙ!$A$3:$BZ$1314,26,FALSE),"-")</f>
        <v>SEC</v>
      </c>
      <c r="T79" s="86" t="str">
        <f>IFERROR(VLOOKUP($D79,[1]受注ﾌｧｲﾙ!$A$3:$BZ$1314,23,FALSE),"-")</f>
        <v>滋賀</v>
      </c>
      <c r="U79" s="4"/>
      <c r="V79" s="5">
        <f t="shared" si="190"/>
        <v>5</v>
      </c>
      <c r="W79" s="4">
        <f>IFERROR(VLOOKUP($D79,[1]受注ﾌｧｲﾙ!$A$3:$BZ$1314,25,FALSE),"-")</f>
        <v>46149</v>
      </c>
      <c r="X79" s="4">
        <f>IFERROR(VLOOKUP($D79,[1]受注ﾌｧｲﾙ!$A$3:$BZ$1314,32,FALSE),"-")</f>
        <v>46154</v>
      </c>
      <c r="Y79" s="4">
        <f>IFERROR(VLOOKUP($D79,[1]受注ﾌｧｲﾙ!$A$3:$BZ$1314,33,FALSE),"-")</f>
        <v>46154</v>
      </c>
      <c r="Z79" s="4">
        <f t="shared" si="1"/>
        <v>46150</v>
      </c>
      <c r="AA79" s="57" t="str">
        <f>IFERROR(VLOOKUP(D79,#REF!,2,FALSE),"-")</f>
        <v>-</v>
      </c>
      <c r="AB79" s="58">
        <f t="shared" si="191"/>
        <v>1200</v>
      </c>
      <c r="AC79" s="821">
        <f t="shared" si="192"/>
        <v>1200</v>
      </c>
      <c r="AD79" s="410" t="str">
        <f>IFERROR(VLOOKUP($D79,[1]受注ﾌｧｲﾙ!$A$3:$BZ$1314,27,FALSE),"-")&amp;"　"&amp;IFERROR(VLOOKUP($D79,[1]受注ﾌｧｲﾙ!$A$3:$BZ$1314,28,FALSE),"-")&amp;"　"&amp;IFERROR(VLOOKUP($D79,[1]受注ﾌｧｲﾙ!$A$3:$BZ$1314,29,FALSE),"-")</f>
        <v>　　</v>
      </c>
      <c r="AE79" s="3"/>
      <c r="AF79" s="31" t="str">
        <f>IFERROR(VLOOKUP($D79,[2]加工日報SEC!$A$5:$DZ$1089,94,FALSE),"-")</f>
        <v>-</v>
      </c>
      <c r="AG79" s="38" t="str">
        <f>IFERROR(VLOOKUP($D79,[1]受注ﾌｧｲﾙ!$A$3:$BZ$1314,2,FALSE),"-")</f>
        <v>通常入力</v>
      </c>
      <c r="AH79" s="38" t="str">
        <f>IFERROR(VLOOKUP($D79,[1]受注ﾌｧｲﾙ!$A$3:$BZ$1314,3,FALSE),"-")</f>
        <v>後加工</v>
      </c>
      <c r="AI79" s="43" t="str">
        <f>IFERROR(VLOOKUP($D79,[1]受注ﾌｧｲﾙ!$A$3:$BZ$1314,31,FALSE),"-")</f>
        <v>屋根</v>
      </c>
      <c r="AJ79" s="43" t="str">
        <f>IFERROR(VLOOKUP($D79,[1]受注ﾌｧｲﾙ!$A$3:$BZ$1314,12,FALSE),"-")</f>
        <v xml:space="preserve"> </v>
      </c>
      <c r="AK79" s="228" t="str">
        <f>IFERROR(VLOOKUP($D79,[1]受注ﾌｧｲﾙ!$A$3:$BZ$1314,24,FALSE),"-")</f>
        <v>SEC</v>
      </c>
      <c r="AL79" s="3"/>
      <c r="AM79" s="3"/>
      <c r="AN79" s="3"/>
      <c r="AO79" s="3"/>
      <c r="AP79" s="3"/>
      <c r="AQ79" s="43" t="s">
        <v>522</v>
      </c>
      <c r="AR79" s="521"/>
      <c r="AS79" s="109" t="str">
        <f t="shared" si="382"/>
        <v/>
      </c>
      <c r="AT79" s="438"/>
      <c r="AU79" s="110" t="str">
        <f t="shared" si="194"/>
        <v/>
      </c>
      <c r="AV79" s="109" t="str">
        <f t="shared" si="195"/>
        <v/>
      </c>
      <c r="AW79" s="260"/>
      <c r="AX79" s="110" t="str">
        <f t="shared" si="196"/>
        <v/>
      </c>
      <c r="AY79" s="109" t="str">
        <f t="shared" si="197"/>
        <v/>
      </c>
      <c r="AZ79" s="260"/>
      <c r="BA79" s="110" t="str">
        <f t="shared" si="198"/>
        <v/>
      </c>
      <c r="BB79" s="109" t="str">
        <f t="shared" si="199"/>
        <v/>
      </c>
      <c r="BC79" s="438"/>
      <c r="BD79" s="110" t="str">
        <f t="shared" si="200"/>
        <v/>
      </c>
      <c r="BE79" s="109" t="str">
        <f t="shared" si="201"/>
        <v/>
      </c>
      <c r="BF79" s="438"/>
      <c r="BG79" s="110" t="str">
        <f t="shared" si="202"/>
        <v/>
      </c>
      <c r="BH79" s="109" t="str">
        <f t="shared" si="203"/>
        <v/>
      </c>
      <c r="BI79" s="439"/>
      <c r="BJ79" s="110" t="str">
        <f t="shared" si="204"/>
        <v/>
      </c>
      <c r="BK79" s="109" t="str">
        <f t="shared" si="205"/>
        <v/>
      </c>
      <c r="BL79" s="108"/>
      <c r="BM79" s="110" t="str">
        <f t="shared" si="206"/>
        <v/>
      </c>
      <c r="BN79" s="109" t="str">
        <f t="shared" si="207"/>
        <v/>
      </c>
      <c r="BO79" s="108"/>
      <c r="BP79" s="110" t="str">
        <f t="shared" si="208"/>
        <v/>
      </c>
      <c r="BQ79" s="109" t="str">
        <f t="shared" si="209"/>
        <v/>
      </c>
      <c r="BR79" s="108"/>
      <c r="BS79" s="110" t="str">
        <f t="shared" si="210"/>
        <v/>
      </c>
      <c r="BT79" s="109" t="str">
        <f t="shared" si="211"/>
        <v/>
      </c>
      <c r="BU79" s="108"/>
      <c r="BV79" s="110" t="str">
        <f t="shared" si="212"/>
        <v/>
      </c>
      <c r="BW79" s="109" t="str">
        <f t="shared" si="213"/>
        <v/>
      </c>
      <c r="BX79" s="438"/>
      <c r="BY79" s="110" t="str">
        <f t="shared" si="214"/>
        <v/>
      </c>
      <c r="BZ79" s="109" t="str">
        <f t="shared" si="215"/>
        <v/>
      </c>
      <c r="CA79" s="108"/>
      <c r="CB79" s="110" t="str">
        <f t="shared" si="216"/>
        <v/>
      </c>
      <c r="CC79" s="109" t="str">
        <f t="shared" si="217"/>
        <v/>
      </c>
      <c r="CD79" s="108"/>
      <c r="CE79" s="110" t="str">
        <f t="shared" si="218"/>
        <v/>
      </c>
      <c r="CF79" s="109" t="str">
        <f t="shared" si="219"/>
        <v/>
      </c>
      <c r="CG79" s="108"/>
      <c r="CH79" s="110" t="str">
        <f t="shared" si="220"/>
        <v/>
      </c>
      <c r="CI79" s="109" t="str">
        <f t="shared" si="221"/>
        <v/>
      </c>
      <c r="CJ79" s="108"/>
      <c r="CK79" s="110" t="str">
        <f t="shared" si="222"/>
        <v/>
      </c>
      <c r="CL79" s="109" t="str">
        <f t="shared" si="223"/>
        <v/>
      </c>
      <c r="CM79" s="108"/>
      <c r="CN79" s="110" t="str">
        <f t="shared" si="224"/>
        <v/>
      </c>
      <c r="CO79" s="109" t="str">
        <f t="shared" si="225"/>
        <v/>
      </c>
      <c r="CP79" s="108"/>
      <c r="CQ79" s="110" t="str">
        <f t="shared" si="226"/>
        <v/>
      </c>
      <c r="CR79" s="109" t="str">
        <f t="shared" si="227"/>
        <v/>
      </c>
      <c r="CS79" s="108"/>
      <c r="CT79" s="110" t="str">
        <f t="shared" si="228"/>
        <v/>
      </c>
      <c r="CU79" s="109" t="str">
        <f t="shared" si="229"/>
        <v/>
      </c>
      <c r="CV79" s="108"/>
      <c r="CW79" s="110" t="str">
        <f t="shared" si="230"/>
        <v/>
      </c>
      <c r="CX79" s="109" t="str">
        <f t="shared" si="231"/>
        <v/>
      </c>
      <c r="CY79" s="108"/>
      <c r="CZ79" s="110" t="str">
        <f t="shared" si="232"/>
        <v/>
      </c>
      <c r="DA79" s="109" t="str">
        <f t="shared" si="233"/>
        <v/>
      </c>
      <c r="DB79" s="108"/>
      <c r="DC79" s="110" t="str">
        <f t="shared" si="234"/>
        <v/>
      </c>
      <c r="DD79" s="109" t="str">
        <f t="shared" si="235"/>
        <v/>
      </c>
      <c r="DE79" s="108"/>
      <c r="DF79" s="110" t="str">
        <f t="shared" si="236"/>
        <v/>
      </c>
      <c r="DG79" s="109" t="str">
        <f t="shared" si="237"/>
        <v/>
      </c>
      <c r="DH79" s="108"/>
      <c r="DI79" s="110" t="str">
        <f t="shared" si="238"/>
        <v/>
      </c>
      <c r="DJ79" s="109" t="str">
        <f t="shared" si="239"/>
        <v/>
      </c>
      <c r="DK79" s="108"/>
      <c r="DL79" s="110" t="str">
        <f t="shared" si="240"/>
        <v/>
      </c>
      <c r="DM79" s="109" t="str">
        <f t="shared" si="241"/>
        <v/>
      </c>
      <c r="DN79" s="108"/>
      <c r="DO79" s="110" t="str">
        <f t="shared" si="242"/>
        <v/>
      </c>
      <c r="DP79" s="109" t="str">
        <f t="shared" si="243"/>
        <v/>
      </c>
      <c r="DQ79" s="108"/>
      <c r="DR79" s="110" t="str">
        <f t="shared" si="244"/>
        <v/>
      </c>
      <c r="DS79" s="109" t="str">
        <f t="shared" si="245"/>
        <v/>
      </c>
      <c r="DT79" s="108"/>
      <c r="DU79" s="110" t="str">
        <f t="shared" si="246"/>
        <v/>
      </c>
      <c r="DV79" s="109" t="str">
        <f t="shared" si="247"/>
        <v/>
      </c>
      <c r="DW79" s="108"/>
      <c r="DX79" s="110" t="str">
        <f t="shared" si="248"/>
        <v/>
      </c>
      <c r="DY79" s="109" t="str">
        <f t="shared" si="249"/>
        <v/>
      </c>
      <c r="DZ79" s="108"/>
      <c r="EA79" s="110" t="str">
        <f t="shared" si="250"/>
        <v/>
      </c>
      <c r="EB79" s="109" t="str">
        <f t="shared" si="251"/>
        <v/>
      </c>
      <c r="EC79" s="108"/>
      <c r="ED79" s="110" t="str">
        <f t="shared" si="252"/>
        <v/>
      </c>
      <c r="EE79" s="109" t="str">
        <f t="shared" si="253"/>
        <v/>
      </c>
      <c r="EF79" s="108"/>
      <c r="EG79" s="109" t="str">
        <f t="shared" si="383"/>
        <v/>
      </c>
      <c r="EH79" s="109" t="str">
        <f t="shared" si="384"/>
        <v/>
      </c>
      <c r="EI79" s="438"/>
      <c r="EJ79" s="110" t="str">
        <f t="shared" si="256"/>
        <v/>
      </c>
      <c r="EK79" s="109" t="str">
        <f t="shared" si="257"/>
        <v/>
      </c>
      <c r="EL79" s="260"/>
      <c r="EM79" s="110" t="str">
        <f t="shared" si="258"/>
        <v/>
      </c>
      <c r="EN79" s="109" t="str">
        <f t="shared" si="259"/>
        <v/>
      </c>
      <c r="EO79" s="260"/>
      <c r="EP79" s="110" t="str">
        <f t="shared" si="260"/>
        <v/>
      </c>
      <c r="EQ79" s="109" t="str">
        <f t="shared" si="261"/>
        <v/>
      </c>
      <c r="ER79" s="438"/>
      <c r="ES79" s="110" t="str">
        <f t="shared" si="262"/>
        <v/>
      </c>
      <c r="ET79" s="109" t="str">
        <f t="shared" si="263"/>
        <v/>
      </c>
      <c r="EU79" s="438"/>
      <c r="EV79" s="110" t="str">
        <f t="shared" si="264"/>
        <v/>
      </c>
      <c r="EW79" s="109" t="str">
        <f t="shared" si="265"/>
        <v/>
      </c>
      <c r="EX79" s="439"/>
      <c r="EY79" s="110" t="str">
        <f t="shared" si="266"/>
        <v/>
      </c>
      <c r="EZ79" s="109" t="str">
        <f t="shared" si="267"/>
        <v/>
      </c>
      <c r="FA79" s="108"/>
      <c r="FB79" s="110" t="str">
        <f t="shared" si="268"/>
        <v/>
      </c>
      <c r="FC79" s="109" t="str">
        <f t="shared" si="269"/>
        <v/>
      </c>
      <c r="FD79" s="108"/>
      <c r="FE79" s="110" t="str">
        <f t="shared" si="270"/>
        <v/>
      </c>
      <c r="FF79" s="109" t="str">
        <f t="shared" si="271"/>
        <v/>
      </c>
      <c r="FG79" s="108"/>
      <c r="FH79" s="110" t="str">
        <f t="shared" si="272"/>
        <v/>
      </c>
      <c r="FI79" s="109" t="str">
        <f t="shared" si="273"/>
        <v/>
      </c>
      <c r="FJ79" s="108"/>
      <c r="FK79" s="110" t="str">
        <f t="shared" si="274"/>
        <v/>
      </c>
      <c r="FL79" s="109" t="str">
        <f t="shared" si="275"/>
        <v/>
      </c>
      <c r="FM79" s="438"/>
      <c r="FN79" s="110" t="str">
        <f t="shared" si="276"/>
        <v/>
      </c>
      <c r="FO79" s="109" t="str">
        <f t="shared" si="277"/>
        <v/>
      </c>
      <c r="FP79" s="108"/>
      <c r="FQ79" s="110" t="str">
        <f t="shared" si="278"/>
        <v/>
      </c>
      <c r="FR79" s="109" t="str">
        <f t="shared" si="279"/>
        <v/>
      </c>
      <c r="FS79" s="108"/>
      <c r="FT79" s="110" t="str">
        <f t="shared" si="280"/>
        <v/>
      </c>
      <c r="FU79" s="109" t="str">
        <f t="shared" si="281"/>
        <v/>
      </c>
      <c r="FV79" s="108"/>
      <c r="FW79" s="110" t="str">
        <f t="shared" si="282"/>
        <v/>
      </c>
      <c r="FX79" s="109" t="str">
        <f t="shared" si="283"/>
        <v/>
      </c>
      <c r="FY79" s="108"/>
      <c r="FZ79" s="110" t="str">
        <f t="shared" si="284"/>
        <v/>
      </c>
      <c r="GA79" s="109" t="str">
        <f t="shared" si="285"/>
        <v/>
      </c>
      <c r="GB79" s="108"/>
      <c r="GC79" s="110" t="str">
        <f t="shared" si="286"/>
        <v/>
      </c>
      <c r="GD79" s="109" t="str">
        <f t="shared" si="287"/>
        <v/>
      </c>
      <c r="GE79" s="108"/>
      <c r="GF79" s="110" t="str">
        <f t="shared" si="288"/>
        <v/>
      </c>
      <c r="GG79" s="109" t="str">
        <f t="shared" si="289"/>
        <v/>
      </c>
      <c r="GH79" s="108"/>
      <c r="GI79" s="110" t="str">
        <f t="shared" si="290"/>
        <v/>
      </c>
      <c r="GJ79" s="109" t="str">
        <f t="shared" si="291"/>
        <v/>
      </c>
      <c r="GK79" s="108"/>
      <c r="GL79" s="110" t="str">
        <f t="shared" si="292"/>
        <v/>
      </c>
      <c r="GM79" s="109" t="str">
        <f t="shared" si="293"/>
        <v/>
      </c>
      <c r="GN79" s="108"/>
      <c r="GO79" s="110" t="str">
        <f t="shared" si="294"/>
        <v/>
      </c>
      <c r="GP79" s="109" t="str">
        <f t="shared" si="295"/>
        <v/>
      </c>
      <c r="GQ79" s="108"/>
      <c r="GR79" s="110" t="str">
        <f t="shared" si="296"/>
        <v/>
      </c>
      <c r="GS79" s="109" t="str">
        <f t="shared" si="297"/>
        <v/>
      </c>
      <c r="GT79" s="108"/>
      <c r="GU79" s="110" t="str">
        <f t="shared" si="298"/>
        <v/>
      </c>
      <c r="GV79" s="109" t="str">
        <f t="shared" si="299"/>
        <v/>
      </c>
      <c r="GW79" s="108"/>
      <c r="GX79" s="110" t="str">
        <f t="shared" si="300"/>
        <v/>
      </c>
      <c r="GY79" s="109" t="str">
        <f t="shared" si="301"/>
        <v/>
      </c>
      <c r="GZ79" s="108"/>
      <c r="HA79" s="110" t="str">
        <f t="shared" si="302"/>
        <v/>
      </c>
      <c r="HB79" s="109" t="str">
        <f t="shared" si="303"/>
        <v/>
      </c>
      <c r="HC79" s="108"/>
      <c r="HD79" s="110" t="str">
        <f t="shared" si="304"/>
        <v/>
      </c>
      <c r="HE79" s="109" t="str">
        <f t="shared" si="305"/>
        <v/>
      </c>
      <c r="HF79" s="108"/>
      <c r="HG79" s="110" t="str">
        <f t="shared" si="306"/>
        <v/>
      </c>
      <c r="HH79" s="109" t="str">
        <f t="shared" si="307"/>
        <v/>
      </c>
      <c r="HI79" s="108"/>
      <c r="HJ79" s="110" t="str">
        <f t="shared" si="308"/>
        <v/>
      </c>
      <c r="HK79" s="109" t="str">
        <f t="shared" si="309"/>
        <v/>
      </c>
      <c r="HL79" s="108"/>
      <c r="HM79" s="110" t="str">
        <f t="shared" si="310"/>
        <v/>
      </c>
      <c r="HN79" s="109" t="str">
        <f t="shared" si="311"/>
        <v/>
      </c>
      <c r="HO79" s="108"/>
      <c r="HP79" s="110" t="str">
        <f t="shared" si="312"/>
        <v/>
      </c>
      <c r="HQ79" s="109" t="str">
        <f t="shared" si="313"/>
        <v/>
      </c>
      <c r="HR79" s="108"/>
      <c r="HS79" s="110" t="str">
        <f t="shared" si="314"/>
        <v/>
      </c>
      <c r="HT79" s="109" t="str">
        <f t="shared" si="315"/>
        <v/>
      </c>
      <c r="HU79" s="108"/>
      <c r="HV79" s="109" t="str">
        <f t="shared" si="316"/>
        <v/>
      </c>
      <c r="HW79" s="109" t="str">
        <f t="shared" si="385"/>
        <v/>
      </c>
      <c r="HX79" s="438"/>
      <c r="HY79" s="110" t="str">
        <f t="shared" si="318"/>
        <v/>
      </c>
      <c r="HZ79" s="109" t="str">
        <f t="shared" si="319"/>
        <v/>
      </c>
      <c r="IA79" s="260"/>
      <c r="IB79" s="110" t="str">
        <f t="shared" si="320"/>
        <v/>
      </c>
      <c r="IC79" s="109" t="str">
        <f t="shared" si="321"/>
        <v/>
      </c>
      <c r="ID79" s="260"/>
      <c r="IE79" s="110" t="str">
        <f t="shared" si="322"/>
        <v/>
      </c>
      <c r="IF79" s="109" t="str">
        <f t="shared" si="323"/>
        <v/>
      </c>
      <c r="IG79" s="438"/>
      <c r="IH79" s="110" t="str">
        <f t="shared" si="324"/>
        <v/>
      </c>
      <c r="II79" s="109" t="str">
        <f t="shared" si="325"/>
        <v/>
      </c>
      <c r="IJ79" s="438"/>
      <c r="IK79" s="110" t="str">
        <f t="shared" si="326"/>
        <v/>
      </c>
      <c r="IL79" s="109" t="str">
        <f t="shared" si="327"/>
        <v/>
      </c>
      <c r="IM79" s="439"/>
      <c r="IN79" s="110" t="str">
        <f t="shared" si="328"/>
        <v/>
      </c>
      <c r="IO79" s="109" t="str">
        <f t="shared" si="329"/>
        <v>→</v>
      </c>
      <c r="IP79" s="108"/>
      <c r="IQ79" s="110" t="str">
        <f t="shared" si="330"/>
        <v/>
      </c>
      <c r="IR79" s="109" t="str">
        <f t="shared" si="331"/>
        <v/>
      </c>
      <c r="IS79" s="108">
        <v>1200</v>
      </c>
      <c r="IT79" s="110" t="str">
        <f t="shared" si="332"/>
        <v/>
      </c>
      <c r="IU79" s="109" t="str">
        <f t="shared" si="333"/>
        <v/>
      </c>
      <c r="IV79" s="108"/>
      <c r="IW79" s="110" t="str">
        <f t="shared" si="334"/>
        <v/>
      </c>
      <c r="IX79" s="109" t="str">
        <f t="shared" si="335"/>
        <v/>
      </c>
      <c r="IY79" s="108"/>
      <c r="IZ79" s="110" t="str">
        <f t="shared" si="336"/>
        <v/>
      </c>
      <c r="JA79" s="109" t="str">
        <f t="shared" si="337"/>
        <v/>
      </c>
      <c r="JB79" s="438"/>
      <c r="JC79" s="110" t="str">
        <f t="shared" si="338"/>
        <v/>
      </c>
      <c r="JD79" s="109" t="str">
        <f t="shared" si="339"/>
        <v/>
      </c>
      <c r="JE79" s="108"/>
      <c r="JF79" s="110" t="str">
        <f t="shared" si="340"/>
        <v>⇒</v>
      </c>
      <c r="JG79" s="109" t="str">
        <f t="shared" si="341"/>
        <v/>
      </c>
      <c r="JH79" s="108"/>
      <c r="JI79" s="110" t="str">
        <f t="shared" si="342"/>
        <v/>
      </c>
      <c r="JJ79" s="109" t="str">
        <f t="shared" si="343"/>
        <v/>
      </c>
      <c r="JK79" s="108"/>
      <c r="JL79" s="110" t="str">
        <f t="shared" si="344"/>
        <v/>
      </c>
      <c r="JM79" s="109" t="str">
        <f t="shared" si="345"/>
        <v/>
      </c>
      <c r="JN79" s="108"/>
      <c r="JO79" s="110" t="str">
        <f t="shared" si="346"/>
        <v/>
      </c>
      <c r="JP79" s="109" t="str">
        <f t="shared" si="347"/>
        <v/>
      </c>
      <c r="JQ79" s="108"/>
      <c r="JR79" s="110" t="str">
        <f t="shared" si="348"/>
        <v/>
      </c>
      <c r="JS79" s="109" t="str">
        <f t="shared" si="349"/>
        <v/>
      </c>
      <c r="JT79" s="108"/>
      <c r="JU79" s="110" t="str">
        <f t="shared" si="350"/>
        <v/>
      </c>
      <c r="JV79" s="109" t="str">
        <f t="shared" si="351"/>
        <v/>
      </c>
      <c r="JW79" s="108"/>
      <c r="JX79" s="110" t="str">
        <f t="shared" si="352"/>
        <v/>
      </c>
      <c r="JY79" s="109" t="str">
        <f t="shared" si="353"/>
        <v/>
      </c>
      <c r="JZ79" s="108"/>
      <c r="KA79" s="110" t="str">
        <f t="shared" si="354"/>
        <v/>
      </c>
      <c r="KB79" s="109" t="str">
        <f t="shared" si="355"/>
        <v/>
      </c>
      <c r="KC79" s="108"/>
      <c r="KD79" s="110" t="str">
        <f t="shared" si="356"/>
        <v/>
      </c>
      <c r="KE79" s="109" t="str">
        <f t="shared" si="357"/>
        <v/>
      </c>
      <c r="KF79" s="108"/>
      <c r="KG79" s="110" t="str">
        <f t="shared" si="358"/>
        <v/>
      </c>
      <c r="KH79" s="109" t="str">
        <f t="shared" si="359"/>
        <v/>
      </c>
      <c r="KI79" s="108"/>
      <c r="KJ79" s="110" t="str">
        <f t="shared" si="360"/>
        <v/>
      </c>
      <c r="KK79" s="109" t="str">
        <f t="shared" si="361"/>
        <v/>
      </c>
      <c r="KL79" s="108"/>
      <c r="KM79" s="110" t="str">
        <f t="shared" si="362"/>
        <v/>
      </c>
      <c r="KN79" s="109" t="str">
        <f t="shared" si="363"/>
        <v/>
      </c>
      <c r="KO79" s="108"/>
      <c r="KP79" s="110" t="str">
        <f t="shared" si="364"/>
        <v/>
      </c>
      <c r="KQ79" s="109" t="str">
        <f t="shared" si="365"/>
        <v/>
      </c>
      <c r="KR79" s="108"/>
      <c r="KS79" s="110" t="str">
        <f t="shared" si="366"/>
        <v/>
      </c>
      <c r="KT79" s="109" t="str">
        <f t="shared" si="367"/>
        <v/>
      </c>
      <c r="KU79" s="108"/>
      <c r="KV79" s="110" t="str">
        <f t="shared" si="368"/>
        <v/>
      </c>
      <c r="KW79" s="109" t="str">
        <f t="shared" si="369"/>
        <v/>
      </c>
      <c r="KX79" s="108"/>
      <c r="KY79" s="110" t="str">
        <f t="shared" si="370"/>
        <v/>
      </c>
      <c r="KZ79" s="109" t="str">
        <f t="shared" si="371"/>
        <v/>
      </c>
      <c r="LA79" s="108"/>
      <c r="LB79" s="110" t="str">
        <f t="shared" si="372"/>
        <v/>
      </c>
      <c r="LC79" s="109" t="str">
        <f t="shared" si="373"/>
        <v/>
      </c>
      <c r="LD79" s="108"/>
      <c r="LE79" s="110" t="str">
        <f t="shared" si="374"/>
        <v/>
      </c>
      <c r="LF79" s="109" t="str">
        <f t="shared" si="375"/>
        <v/>
      </c>
      <c r="LG79" s="108"/>
      <c r="LH79" s="110" t="str">
        <f t="shared" si="376"/>
        <v/>
      </c>
      <c r="LI79" s="109" t="str">
        <f t="shared" si="377"/>
        <v/>
      </c>
      <c r="LJ79" s="108"/>
      <c r="LK79" s="109" t="str">
        <f t="shared" si="386"/>
        <v/>
      </c>
    </row>
    <row r="80" spans="1:323" ht="21.65" customHeight="1" x14ac:dyDescent="0.2">
      <c r="A80" s="120"/>
      <c r="B80" s="150">
        <f>IFERROR(VLOOKUP($D80,[1]受注ﾌｧｲﾙ!$A$3:$BZ$1314,5,FALSE),"-")</f>
        <v>46134.445208333331</v>
      </c>
      <c r="C80" s="541">
        <f>IFERROR(VLOOKUP($D80,[1]受注ﾌｧｲﾙ!$A$3:$BZ$1314,6,FALSE),"-")</f>
        <v>0</v>
      </c>
      <c r="D80" s="3" t="s">
        <v>1058</v>
      </c>
      <c r="E80" s="39">
        <f>IFERROR(VLOOKUP($D80,[1]受注ﾌｧｲﾙ!$A$3:$BZ$1314,17,FALSE),"-")</f>
        <v>6710</v>
      </c>
      <c r="F80" s="5" t="str">
        <f>IFERROR(VLOOKUP($D80,[1]受注ﾌｧｲﾙ!$A$3:$BZ$1314,18,FALSE),"-")</f>
        <v>50080-AY0B- 870X200</v>
      </c>
      <c r="G80" s="5" t="str">
        <f>IFERROR(VLOOKUP($D80,[1]受注ﾌｧｲﾙ!$A$3:$BZ$1314,19,FALSE),"-")</f>
        <v>FA</v>
      </c>
      <c r="H80" s="5">
        <f>IFERROR(VLOOKUP($D80,[1]受注ﾌｧｲﾙ!$A$3:$BZ$1314,20,FALSE),"-")</f>
        <v>0</v>
      </c>
      <c r="I80" s="5" t="str">
        <f>IFERROR(VLOOKUP($D80,[1]受注ﾌｧｲﾙ!$A$3:$BZ$1314,21,FALSE),"-")</f>
        <v>C</v>
      </c>
      <c r="J80" s="15">
        <f>IFERROR(VLOOKUP($D80,[1]受注ﾌｧｲﾙ!$A$3:$BZ$1314,22,FALSE),"-")</f>
        <v>2000</v>
      </c>
      <c r="K80" s="5" t="str">
        <f>IFERROR(VLOOKUP($D80,[1]受注ﾌｧｲﾙ!$A$3:$BZ$1314,8,FALSE),"-")</f>
        <v>0R040-8Y0B- 820X200</v>
      </c>
      <c r="L80" s="5" t="str">
        <f>IFERROR(VLOOKUP($D80,[1]受注ﾌｧｲﾙ!$A$3:$BZ$1314,9,FALSE),"-")</f>
        <v>FA</v>
      </c>
      <c r="M80" s="5">
        <f>IFERROR(VLOOKUP($D80,[1]受注ﾌｧｲﾙ!$A$3:$BZ$1314,10,FALSE),"-")</f>
        <v>0</v>
      </c>
      <c r="N80" s="5" t="str">
        <f>IFERROR(VLOOKUP($D80,[1]受注ﾌｧｲﾙ!$A$3:$BZ$1314,11,FALSE),"-")</f>
        <v>C</v>
      </c>
      <c r="O80" s="15">
        <f>IFERROR(VLOOKUP($D80,[1]受注ﾌｧｲﾙ!$A$3:$BZ$1314,13,FALSE),"-")</f>
        <v>4000</v>
      </c>
      <c r="P80" s="5">
        <f>IFERROR(VLOOKUP($D80,[1]受注ﾌｧｲﾙ!$A$3:$BZ$1314,15,FALSE),"-")</f>
        <v>0</v>
      </c>
      <c r="Q80" s="40">
        <f>IFERROR((VLOOKUP($D80,[1]受注ﾌｧｲﾙ!$A$3:$BZ$1314,16,FALSE)*J80),"-")</f>
        <v>2000</v>
      </c>
      <c r="R80" s="557" t="str">
        <f>IFERROR(VLOOKUP(D80,#REF!,107,FALSE),"-")</f>
        <v>-</v>
      </c>
      <c r="S80" s="5" t="str">
        <f>IFERROR(VLOOKUP($D80,[1]受注ﾌｧｲﾙ!$A$3:$BZ$1314,26,FALSE),"-")</f>
        <v>ｽﾘｯﾄ,SEC</v>
      </c>
      <c r="T80" s="86" t="str">
        <f>IFERROR(VLOOKUP($D80,[1]受注ﾌｧｲﾙ!$A$3:$BZ$1314,23,FALSE),"-")</f>
        <v>滋賀</v>
      </c>
      <c r="U80" s="4"/>
      <c r="V80" s="5">
        <f t="shared" si="190"/>
        <v>5</v>
      </c>
      <c r="W80" s="4">
        <f>IFERROR(VLOOKUP($D80,[1]受注ﾌｧｲﾙ!$A$3:$BZ$1314,25,FALSE),"-")</f>
        <v>46149</v>
      </c>
      <c r="X80" s="4">
        <f>IFERROR(VLOOKUP($D80,[1]受注ﾌｧｲﾙ!$A$3:$BZ$1314,32,FALSE),"-")</f>
        <v>46154</v>
      </c>
      <c r="Y80" s="4">
        <f>IFERROR(VLOOKUP($D80,[1]受注ﾌｧｲﾙ!$A$3:$BZ$1314,33,FALSE),"-")</f>
        <v>46154</v>
      </c>
      <c r="Z80" s="4">
        <f t="shared" si="1"/>
        <v>46150</v>
      </c>
      <c r="AA80" s="57" t="str">
        <f>IFERROR(VLOOKUP(D80,#REF!,2,FALSE),"-")</f>
        <v>-</v>
      </c>
      <c r="AB80" s="58">
        <f t="shared" si="191"/>
        <v>2000</v>
      </c>
      <c r="AC80" s="821">
        <f t="shared" si="192"/>
        <v>2000</v>
      </c>
      <c r="AD80" s="410" t="str">
        <f>IFERROR(VLOOKUP($D80,[1]受注ﾌｧｲﾙ!$A$3:$BZ$1314,27,FALSE),"-")&amp;"　"&amp;IFERROR(VLOOKUP($D80,[1]受注ﾌｧｲﾙ!$A$3:$BZ$1314,28,FALSE),"-")&amp;"　"&amp;IFERROR(VLOOKUP($D80,[1]受注ﾌｧｲﾙ!$A$3:$BZ$1314,29,FALSE),"-")</f>
        <v>　　</v>
      </c>
      <c r="AE80" s="3"/>
      <c r="AF80" s="31" t="str">
        <f>IFERROR(VLOOKUP($D80,[2]加工日報SEC!$A$5:$DZ$1089,94,FALSE),"-")</f>
        <v>-</v>
      </c>
      <c r="AG80" s="38" t="str">
        <f>IFERROR(VLOOKUP($D80,[1]受注ﾌｧｲﾙ!$A$3:$BZ$1314,2,FALSE),"-")</f>
        <v>通常入力</v>
      </c>
      <c r="AH80" s="38" t="str">
        <f>IFERROR(VLOOKUP($D80,[1]受注ﾌｧｲﾙ!$A$3:$BZ$1314,3,FALSE),"-")</f>
        <v>後加工</v>
      </c>
      <c r="AI80" s="43" t="str">
        <f>IFERROR(VLOOKUP($D80,[1]受注ﾌｧｲﾙ!$A$3:$BZ$1314,31,FALSE),"-")</f>
        <v>屋根</v>
      </c>
      <c r="AJ80" s="43" t="str">
        <f>IFERROR(VLOOKUP($D80,[1]受注ﾌｧｲﾙ!$A$3:$BZ$1314,12,FALSE),"-")</f>
        <v xml:space="preserve"> </v>
      </c>
      <c r="AK80" s="228" t="str">
        <f>IFERROR(VLOOKUP($D80,[1]受注ﾌｧｲﾙ!$A$3:$BZ$1314,24,FALSE),"-")</f>
        <v>ｽﾘｯﾄ</v>
      </c>
      <c r="AL80" s="3"/>
      <c r="AM80" s="3"/>
      <c r="AN80" s="3"/>
      <c r="AO80" s="3"/>
      <c r="AP80" s="3"/>
      <c r="AQ80" s="43" t="s">
        <v>522</v>
      </c>
      <c r="AR80" s="521"/>
      <c r="AS80" s="109" t="str">
        <f t="shared" si="382"/>
        <v/>
      </c>
      <c r="AT80" s="438"/>
      <c r="AU80" s="110" t="str">
        <f t="shared" si="194"/>
        <v/>
      </c>
      <c r="AV80" s="109" t="str">
        <f t="shared" si="195"/>
        <v/>
      </c>
      <c r="AW80" s="260"/>
      <c r="AX80" s="110" t="str">
        <f t="shared" si="196"/>
        <v/>
      </c>
      <c r="AY80" s="109" t="str">
        <f t="shared" si="197"/>
        <v/>
      </c>
      <c r="AZ80" s="260"/>
      <c r="BA80" s="110" t="str">
        <f t="shared" si="198"/>
        <v/>
      </c>
      <c r="BB80" s="109" t="str">
        <f t="shared" si="199"/>
        <v/>
      </c>
      <c r="BC80" s="438"/>
      <c r="BD80" s="110" t="str">
        <f t="shared" si="200"/>
        <v/>
      </c>
      <c r="BE80" s="109" t="str">
        <f t="shared" si="201"/>
        <v/>
      </c>
      <c r="BF80" s="438"/>
      <c r="BG80" s="110" t="str">
        <f t="shared" si="202"/>
        <v/>
      </c>
      <c r="BH80" s="109" t="str">
        <f t="shared" si="203"/>
        <v/>
      </c>
      <c r="BI80" s="439"/>
      <c r="BJ80" s="110" t="str">
        <f t="shared" si="204"/>
        <v/>
      </c>
      <c r="BK80" s="109" t="str">
        <f t="shared" si="205"/>
        <v/>
      </c>
      <c r="BL80" s="108"/>
      <c r="BM80" s="110" t="str">
        <f t="shared" si="206"/>
        <v/>
      </c>
      <c r="BN80" s="109" t="str">
        <f t="shared" si="207"/>
        <v/>
      </c>
      <c r="BO80" s="108"/>
      <c r="BP80" s="110" t="str">
        <f t="shared" si="208"/>
        <v/>
      </c>
      <c r="BQ80" s="109" t="str">
        <f t="shared" si="209"/>
        <v/>
      </c>
      <c r="BR80" s="108"/>
      <c r="BS80" s="110" t="str">
        <f t="shared" si="210"/>
        <v/>
      </c>
      <c r="BT80" s="109" t="str">
        <f t="shared" si="211"/>
        <v/>
      </c>
      <c r="BU80" s="108"/>
      <c r="BV80" s="110" t="str">
        <f t="shared" si="212"/>
        <v/>
      </c>
      <c r="BW80" s="109" t="str">
        <f t="shared" si="213"/>
        <v/>
      </c>
      <c r="BX80" s="438"/>
      <c r="BY80" s="110" t="str">
        <f t="shared" si="214"/>
        <v/>
      </c>
      <c r="BZ80" s="109" t="str">
        <f t="shared" si="215"/>
        <v/>
      </c>
      <c r="CA80" s="108"/>
      <c r="CB80" s="110" t="str">
        <f t="shared" si="216"/>
        <v/>
      </c>
      <c r="CC80" s="109" t="str">
        <f t="shared" si="217"/>
        <v/>
      </c>
      <c r="CD80" s="108"/>
      <c r="CE80" s="110" t="str">
        <f t="shared" si="218"/>
        <v/>
      </c>
      <c r="CF80" s="109" t="str">
        <f t="shared" si="219"/>
        <v/>
      </c>
      <c r="CG80" s="108"/>
      <c r="CH80" s="110" t="str">
        <f t="shared" si="220"/>
        <v/>
      </c>
      <c r="CI80" s="109" t="str">
        <f t="shared" si="221"/>
        <v/>
      </c>
      <c r="CJ80" s="108"/>
      <c r="CK80" s="110" t="str">
        <f t="shared" si="222"/>
        <v/>
      </c>
      <c r="CL80" s="109" t="str">
        <f t="shared" si="223"/>
        <v/>
      </c>
      <c r="CM80" s="108"/>
      <c r="CN80" s="110" t="str">
        <f t="shared" si="224"/>
        <v/>
      </c>
      <c r="CO80" s="109" t="str">
        <f t="shared" si="225"/>
        <v/>
      </c>
      <c r="CP80" s="108"/>
      <c r="CQ80" s="110" t="str">
        <f t="shared" si="226"/>
        <v/>
      </c>
      <c r="CR80" s="109" t="str">
        <f t="shared" si="227"/>
        <v/>
      </c>
      <c r="CS80" s="108"/>
      <c r="CT80" s="110" t="str">
        <f t="shared" si="228"/>
        <v/>
      </c>
      <c r="CU80" s="109" t="str">
        <f t="shared" si="229"/>
        <v/>
      </c>
      <c r="CV80" s="108"/>
      <c r="CW80" s="110" t="str">
        <f t="shared" si="230"/>
        <v/>
      </c>
      <c r="CX80" s="109" t="str">
        <f t="shared" si="231"/>
        <v/>
      </c>
      <c r="CY80" s="108"/>
      <c r="CZ80" s="110" t="str">
        <f t="shared" si="232"/>
        <v/>
      </c>
      <c r="DA80" s="109" t="str">
        <f t="shared" si="233"/>
        <v/>
      </c>
      <c r="DB80" s="108"/>
      <c r="DC80" s="110" t="str">
        <f t="shared" si="234"/>
        <v/>
      </c>
      <c r="DD80" s="109" t="str">
        <f t="shared" si="235"/>
        <v/>
      </c>
      <c r="DE80" s="108"/>
      <c r="DF80" s="110" t="str">
        <f t="shared" si="236"/>
        <v/>
      </c>
      <c r="DG80" s="109" t="str">
        <f t="shared" si="237"/>
        <v/>
      </c>
      <c r="DH80" s="108"/>
      <c r="DI80" s="110" t="str">
        <f t="shared" si="238"/>
        <v/>
      </c>
      <c r="DJ80" s="109" t="str">
        <f t="shared" si="239"/>
        <v/>
      </c>
      <c r="DK80" s="108"/>
      <c r="DL80" s="110" t="str">
        <f t="shared" si="240"/>
        <v/>
      </c>
      <c r="DM80" s="109" t="str">
        <f t="shared" si="241"/>
        <v/>
      </c>
      <c r="DN80" s="108"/>
      <c r="DO80" s="110" t="str">
        <f t="shared" si="242"/>
        <v/>
      </c>
      <c r="DP80" s="109" t="str">
        <f t="shared" si="243"/>
        <v/>
      </c>
      <c r="DQ80" s="108"/>
      <c r="DR80" s="110" t="str">
        <f t="shared" si="244"/>
        <v/>
      </c>
      <c r="DS80" s="109" t="str">
        <f t="shared" si="245"/>
        <v/>
      </c>
      <c r="DT80" s="108"/>
      <c r="DU80" s="110" t="str">
        <f t="shared" si="246"/>
        <v/>
      </c>
      <c r="DV80" s="109" t="str">
        <f t="shared" si="247"/>
        <v/>
      </c>
      <c r="DW80" s="108"/>
      <c r="DX80" s="110" t="str">
        <f t="shared" si="248"/>
        <v/>
      </c>
      <c r="DY80" s="109" t="str">
        <f t="shared" si="249"/>
        <v/>
      </c>
      <c r="DZ80" s="108"/>
      <c r="EA80" s="110" t="str">
        <f t="shared" si="250"/>
        <v/>
      </c>
      <c r="EB80" s="109" t="str">
        <f t="shared" si="251"/>
        <v/>
      </c>
      <c r="EC80" s="108"/>
      <c r="ED80" s="110" t="str">
        <f t="shared" si="252"/>
        <v/>
      </c>
      <c r="EE80" s="109" t="str">
        <f t="shared" si="253"/>
        <v/>
      </c>
      <c r="EF80" s="108"/>
      <c r="EG80" s="109" t="str">
        <f t="shared" si="383"/>
        <v/>
      </c>
      <c r="EH80" s="109" t="str">
        <f t="shared" si="384"/>
        <v/>
      </c>
      <c r="EI80" s="438"/>
      <c r="EJ80" s="110" t="str">
        <f t="shared" si="256"/>
        <v/>
      </c>
      <c r="EK80" s="109" t="str">
        <f t="shared" si="257"/>
        <v/>
      </c>
      <c r="EL80" s="260"/>
      <c r="EM80" s="110" t="str">
        <f t="shared" si="258"/>
        <v/>
      </c>
      <c r="EN80" s="109" t="str">
        <f t="shared" si="259"/>
        <v/>
      </c>
      <c r="EO80" s="260"/>
      <c r="EP80" s="110" t="str">
        <f t="shared" si="260"/>
        <v/>
      </c>
      <c r="EQ80" s="109" t="str">
        <f t="shared" si="261"/>
        <v/>
      </c>
      <c r="ER80" s="438"/>
      <c r="ES80" s="110" t="str">
        <f t="shared" si="262"/>
        <v/>
      </c>
      <c r="ET80" s="109" t="str">
        <f t="shared" si="263"/>
        <v/>
      </c>
      <c r="EU80" s="438"/>
      <c r="EV80" s="110" t="str">
        <f t="shared" si="264"/>
        <v/>
      </c>
      <c r="EW80" s="109" t="str">
        <f t="shared" si="265"/>
        <v/>
      </c>
      <c r="EX80" s="439"/>
      <c r="EY80" s="110" t="str">
        <f t="shared" si="266"/>
        <v/>
      </c>
      <c r="EZ80" s="109" t="str">
        <f t="shared" si="267"/>
        <v/>
      </c>
      <c r="FA80" s="108"/>
      <c r="FB80" s="110" t="str">
        <f t="shared" si="268"/>
        <v/>
      </c>
      <c r="FC80" s="109" t="str">
        <f t="shared" si="269"/>
        <v/>
      </c>
      <c r="FD80" s="108"/>
      <c r="FE80" s="110" t="str">
        <f t="shared" si="270"/>
        <v/>
      </c>
      <c r="FF80" s="109" t="str">
        <f t="shared" si="271"/>
        <v/>
      </c>
      <c r="FG80" s="108"/>
      <c r="FH80" s="110" t="str">
        <f t="shared" si="272"/>
        <v/>
      </c>
      <c r="FI80" s="109" t="str">
        <f t="shared" si="273"/>
        <v/>
      </c>
      <c r="FJ80" s="108"/>
      <c r="FK80" s="110" t="str">
        <f t="shared" si="274"/>
        <v/>
      </c>
      <c r="FL80" s="109" t="str">
        <f t="shared" si="275"/>
        <v/>
      </c>
      <c r="FM80" s="438"/>
      <c r="FN80" s="110" t="str">
        <f t="shared" si="276"/>
        <v/>
      </c>
      <c r="FO80" s="109" t="str">
        <f t="shared" si="277"/>
        <v/>
      </c>
      <c r="FP80" s="108"/>
      <c r="FQ80" s="110" t="str">
        <f t="shared" si="278"/>
        <v/>
      </c>
      <c r="FR80" s="109" t="str">
        <f t="shared" si="279"/>
        <v/>
      </c>
      <c r="FS80" s="108"/>
      <c r="FT80" s="110" t="str">
        <f t="shared" si="280"/>
        <v/>
      </c>
      <c r="FU80" s="109" t="str">
        <f t="shared" si="281"/>
        <v/>
      </c>
      <c r="FV80" s="108"/>
      <c r="FW80" s="110" t="str">
        <f t="shared" si="282"/>
        <v/>
      </c>
      <c r="FX80" s="109" t="str">
        <f t="shared" si="283"/>
        <v/>
      </c>
      <c r="FY80" s="108"/>
      <c r="FZ80" s="110" t="str">
        <f t="shared" si="284"/>
        <v/>
      </c>
      <c r="GA80" s="109" t="str">
        <f t="shared" si="285"/>
        <v/>
      </c>
      <c r="GB80" s="108"/>
      <c r="GC80" s="110" t="str">
        <f t="shared" si="286"/>
        <v/>
      </c>
      <c r="GD80" s="109" t="str">
        <f t="shared" si="287"/>
        <v/>
      </c>
      <c r="GE80" s="108"/>
      <c r="GF80" s="110" t="str">
        <f t="shared" si="288"/>
        <v/>
      </c>
      <c r="GG80" s="109" t="str">
        <f t="shared" si="289"/>
        <v/>
      </c>
      <c r="GH80" s="108"/>
      <c r="GI80" s="110" t="str">
        <f t="shared" si="290"/>
        <v/>
      </c>
      <c r="GJ80" s="109" t="str">
        <f t="shared" si="291"/>
        <v/>
      </c>
      <c r="GK80" s="108"/>
      <c r="GL80" s="110" t="str">
        <f t="shared" si="292"/>
        <v/>
      </c>
      <c r="GM80" s="109" t="str">
        <f t="shared" si="293"/>
        <v/>
      </c>
      <c r="GN80" s="108"/>
      <c r="GO80" s="110" t="str">
        <f t="shared" si="294"/>
        <v/>
      </c>
      <c r="GP80" s="109" t="str">
        <f t="shared" si="295"/>
        <v/>
      </c>
      <c r="GQ80" s="108"/>
      <c r="GR80" s="110" t="str">
        <f t="shared" si="296"/>
        <v/>
      </c>
      <c r="GS80" s="109" t="str">
        <f t="shared" si="297"/>
        <v/>
      </c>
      <c r="GT80" s="108"/>
      <c r="GU80" s="110" t="str">
        <f t="shared" si="298"/>
        <v/>
      </c>
      <c r="GV80" s="109" t="str">
        <f t="shared" si="299"/>
        <v/>
      </c>
      <c r="GW80" s="108"/>
      <c r="GX80" s="110" t="str">
        <f t="shared" si="300"/>
        <v/>
      </c>
      <c r="GY80" s="109" t="str">
        <f t="shared" si="301"/>
        <v/>
      </c>
      <c r="GZ80" s="108"/>
      <c r="HA80" s="110" t="str">
        <f t="shared" si="302"/>
        <v/>
      </c>
      <c r="HB80" s="109" t="str">
        <f t="shared" si="303"/>
        <v/>
      </c>
      <c r="HC80" s="108"/>
      <c r="HD80" s="110" t="str">
        <f t="shared" si="304"/>
        <v/>
      </c>
      <c r="HE80" s="109" t="str">
        <f t="shared" si="305"/>
        <v/>
      </c>
      <c r="HF80" s="108"/>
      <c r="HG80" s="110" t="str">
        <f t="shared" si="306"/>
        <v/>
      </c>
      <c r="HH80" s="109" t="str">
        <f t="shared" si="307"/>
        <v/>
      </c>
      <c r="HI80" s="108"/>
      <c r="HJ80" s="110" t="str">
        <f t="shared" si="308"/>
        <v/>
      </c>
      <c r="HK80" s="109" t="str">
        <f t="shared" si="309"/>
        <v/>
      </c>
      <c r="HL80" s="108"/>
      <c r="HM80" s="110" t="str">
        <f t="shared" si="310"/>
        <v/>
      </c>
      <c r="HN80" s="109" t="str">
        <f t="shared" si="311"/>
        <v/>
      </c>
      <c r="HO80" s="108"/>
      <c r="HP80" s="110" t="str">
        <f t="shared" si="312"/>
        <v/>
      </c>
      <c r="HQ80" s="109" t="str">
        <f t="shared" si="313"/>
        <v/>
      </c>
      <c r="HR80" s="108"/>
      <c r="HS80" s="110" t="str">
        <f t="shared" si="314"/>
        <v/>
      </c>
      <c r="HT80" s="109" t="str">
        <f t="shared" si="315"/>
        <v/>
      </c>
      <c r="HU80" s="108"/>
      <c r="HV80" s="109" t="str">
        <f t="shared" si="316"/>
        <v/>
      </c>
      <c r="HW80" s="109" t="str">
        <f t="shared" si="385"/>
        <v/>
      </c>
      <c r="HX80" s="438"/>
      <c r="HY80" s="110" t="str">
        <f t="shared" si="318"/>
        <v/>
      </c>
      <c r="HZ80" s="109" t="str">
        <f t="shared" si="319"/>
        <v/>
      </c>
      <c r="IA80" s="260"/>
      <c r="IB80" s="110" t="str">
        <f t="shared" si="320"/>
        <v/>
      </c>
      <c r="IC80" s="109" t="str">
        <f t="shared" si="321"/>
        <v/>
      </c>
      <c r="ID80" s="260"/>
      <c r="IE80" s="110" t="str">
        <f t="shared" si="322"/>
        <v/>
      </c>
      <c r="IF80" s="109" t="str">
        <f t="shared" si="323"/>
        <v/>
      </c>
      <c r="IG80" s="438"/>
      <c r="IH80" s="110" t="str">
        <f t="shared" si="324"/>
        <v/>
      </c>
      <c r="II80" s="109" t="str">
        <f t="shared" si="325"/>
        <v/>
      </c>
      <c r="IJ80" s="438"/>
      <c r="IK80" s="110" t="str">
        <f t="shared" si="326"/>
        <v/>
      </c>
      <c r="IL80" s="109" t="str">
        <f t="shared" si="327"/>
        <v/>
      </c>
      <c r="IM80" s="439"/>
      <c r="IN80" s="110" t="str">
        <f t="shared" si="328"/>
        <v/>
      </c>
      <c r="IO80" s="109" t="str">
        <f t="shared" si="329"/>
        <v>→</v>
      </c>
      <c r="IP80" s="108"/>
      <c r="IQ80" s="110" t="str">
        <f t="shared" si="330"/>
        <v/>
      </c>
      <c r="IR80" s="109" t="str">
        <f t="shared" si="331"/>
        <v/>
      </c>
      <c r="IS80" s="108">
        <v>2000</v>
      </c>
      <c r="IT80" s="110" t="str">
        <f t="shared" si="332"/>
        <v/>
      </c>
      <c r="IU80" s="109" t="str">
        <f t="shared" si="333"/>
        <v/>
      </c>
      <c r="IV80" s="108"/>
      <c r="IW80" s="110" t="str">
        <f t="shared" si="334"/>
        <v/>
      </c>
      <c r="IX80" s="109" t="str">
        <f t="shared" si="335"/>
        <v/>
      </c>
      <c r="IY80" s="108"/>
      <c r="IZ80" s="110" t="str">
        <f t="shared" si="336"/>
        <v/>
      </c>
      <c r="JA80" s="109" t="str">
        <f t="shared" si="337"/>
        <v/>
      </c>
      <c r="JB80" s="438"/>
      <c r="JC80" s="110" t="str">
        <f t="shared" si="338"/>
        <v/>
      </c>
      <c r="JD80" s="109" t="str">
        <f t="shared" si="339"/>
        <v/>
      </c>
      <c r="JE80" s="108"/>
      <c r="JF80" s="110" t="str">
        <f t="shared" si="340"/>
        <v>⇒</v>
      </c>
      <c r="JG80" s="109" t="str">
        <f t="shared" si="341"/>
        <v/>
      </c>
      <c r="JH80" s="108"/>
      <c r="JI80" s="110" t="str">
        <f t="shared" si="342"/>
        <v/>
      </c>
      <c r="JJ80" s="109" t="str">
        <f t="shared" si="343"/>
        <v/>
      </c>
      <c r="JK80" s="108"/>
      <c r="JL80" s="110" t="str">
        <f t="shared" si="344"/>
        <v/>
      </c>
      <c r="JM80" s="109" t="str">
        <f t="shared" si="345"/>
        <v/>
      </c>
      <c r="JN80" s="108"/>
      <c r="JO80" s="110" t="str">
        <f t="shared" si="346"/>
        <v/>
      </c>
      <c r="JP80" s="109" t="str">
        <f t="shared" si="347"/>
        <v/>
      </c>
      <c r="JQ80" s="108"/>
      <c r="JR80" s="110" t="str">
        <f t="shared" si="348"/>
        <v/>
      </c>
      <c r="JS80" s="109" t="str">
        <f t="shared" si="349"/>
        <v/>
      </c>
      <c r="JT80" s="108"/>
      <c r="JU80" s="110" t="str">
        <f t="shared" si="350"/>
        <v/>
      </c>
      <c r="JV80" s="109" t="str">
        <f t="shared" si="351"/>
        <v/>
      </c>
      <c r="JW80" s="108"/>
      <c r="JX80" s="110" t="str">
        <f t="shared" si="352"/>
        <v/>
      </c>
      <c r="JY80" s="109" t="str">
        <f t="shared" si="353"/>
        <v/>
      </c>
      <c r="JZ80" s="108"/>
      <c r="KA80" s="110" t="str">
        <f t="shared" si="354"/>
        <v/>
      </c>
      <c r="KB80" s="109" t="str">
        <f t="shared" si="355"/>
        <v/>
      </c>
      <c r="KC80" s="108"/>
      <c r="KD80" s="110" t="str">
        <f t="shared" si="356"/>
        <v/>
      </c>
      <c r="KE80" s="109" t="str">
        <f t="shared" si="357"/>
        <v/>
      </c>
      <c r="KF80" s="108"/>
      <c r="KG80" s="110" t="str">
        <f t="shared" si="358"/>
        <v/>
      </c>
      <c r="KH80" s="109" t="str">
        <f t="shared" si="359"/>
        <v/>
      </c>
      <c r="KI80" s="108"/>
      <c r="KJ80" s="110" t="str">
        <f t="shared" si="360"/>
        <v/>
      </c>
      <c r="KK80" s="109" t="str">
        <f t="shared" si="361"/>
        <v/>
      </c>
      <c r="KL80" s="108"/>
      <c r="KM80" s="110" t="str">
        <f t="shared" si="362"/>
        <v/>
      </c>
      <c r="KN80" s="109" t="str">
        <f t="shared" si="363"/>
        <v/>
      </c>
      <c r="KO80" s="108"/>
      <c r="KP80" s="110" t="str">
        <f t="shared" si="364"/>
        <v/>
      </c>
      <c r="KQ80" s="109" t="str">
        <f t="shared" si="365"/>
        <v/>
      </c>
      <c r="KR80" s="108"/>
      <c r="KS80" s="110" t="str">
        <f t="shared" si="366"/>
        <v/>
      </c>
      <c r="KT80" s="109" t="str">
        <f t="shared" si="367"/>
        <v/>
      </c>
      <c r="KU80" s="108"/>
      <c r="KV80" s="110" t="str">
        <f t="shared" si="368"/>
        <v/>
      </c>
      <c r="KW80" s="109" t="str">
        <f t="shared" si="369"/>
        <v/>
      </c>
      <c r="KX80" s="108"/>
      <c r="KY80" s="110" t="str">
        <f t="shared" si="370"/>
        <v/>
      </c>
      <c r="KZ80" s="109" t="str">
        <f t="shared" si="371"/>
        <v/>
      </c>
      <c r="LA80" s="108"/>
      <c r="LB80" s="110" t="str">
        <f t="shared" si="372"/>
        <v/>
      </c>
      <c r="LC80" s="109" t="str">
        <f t="shared" si="373"/>
        <v/>
      </c>
      <c r="LD80" s="108"/>
      <c r="LE80" s="110" t="str">
        <f t="shared" si="374"/>
        <v/>
      </c>
      <c r="LF80" s="109" t="str">
        <f t="shared" si="375"/>
        <v/>
      </c>
      <c r="LG80" s="108"/>
      <c r="LH80" s="110" t="str">
        <f t="shared" si="376"/>
        <v/>
      </c>
      <c r="LI80" s="109" t="str">
        <f t="shared" si="377"/>
        <v/>
      </c>
      <c r="LJ80" s="108"/>
      <c r="LK80" s="109" t="str">
        <f t="shared" si="386"/>
        <v/>
      </c>
    </row>
    <row r="81" spans="1:323" ht="21.65" customHeight="1" x14ac:dyDescent="0.2">
      <c r="A81" s="120"/>
      <c r="B81" s="150" t="str">
        <f>IFERROR(VLOOKUP($D81,[1]受注ﾌｧｲﾙ!$A$3:$BZ$1314,5,FALSE),"-")</f>
        <v>-</v>
      </c>
      <c r="C81" s="541" t="str">
        <f>IFERROR(VLOOKUP($D81,[1]受注ﾌｧｲﾙ!$A$3:$BZ$1314,6,FALSE),"-")</f>
        <v>-</v>
      </c>
      <c r="D81" s="3"/>
      <c r="E81" s="39" t="str">
        <f>IFERROR(VLOOKUP($D81,[1]受注ﾌｧｲﾙ!$A$3:$BZ$1314,17,FALSE),"-")</f>
        <v>-</v>
      </c>
      <c r="F81" s="5" t="str">
        <f>IFERROR(VLOOKUP($D81,[1]受注ﾌｧｲﾙ!$A$3:$BZ$1314,18,FALSE),"-")</f>
        <v>-</v>
      </c>
      <c r="G81" s="5" t="str">
        <f>IFERROR(VLOOKUP($D81,[1]受注ﾌｧｲﾙ!$A$3:$BZ$1314,19,FALSE),"-")</f>
        <v>-</v>
      </c>
      <c r="H81" s="5" t="str">
        <f>IFERROR(VLOOKUP($D81,[1]受注ﾌｧｲﾙ!$A$3:$BZ$1314,20,FALSE),"-")</f>
        <v>-</v>
      </c>
      <c r="I81" s="5" t="str">
        <f>IFERROR(VLOOKUP($D81,[1]受注ﾌｧｲﾙ!$A$3:$BZ$1314,21,FALSE),"-")</f>
        <v>-</v>
      </c>
      <c r="J81" s="15" t="str">
        <f>IFERROR(VLOOKUP($D81,[1]受注ﾌｧｲﾙ!$A$3:$BZ$1314,22,FALSE),"-")</f>
        <v>-</v>
      </c>
      <c r="K81" s="5" t="str">
        <f>IFERROR(VLOOKUP($D81,[1]受注ﾌｧｲﾙ!$A$3:$BZ$1314,8,FALSE),"-")</f>
        <v>-</v>
      </c>
      <c r="L81" s="5" t="str">
        <f>IFERROR(VLOOKUP($D81,[1]受注ﾌｧｲﾙ!$A$3:$BZ$1314,9,FALSE),"-")</f>
        <v>-</v>
      </c>
      <c r="M81" s="5" t="str">
        <f>IFERROR(VLOOKUP($D81,[1]受注ﾌｧｲﾙ!$A$3:$BZ$1314,10,FALSE),"-")</f>
        <v>-</v>
      </c>
      <c r="N81" s="5" t="str">
        <f>IFERROR(VLOOKUP($D81,[1]受注ﾌｧｲﾙ!$A$3:$BZ$1314,11,FALSE),"-")</f>
        <v>-</v>
      </c>
      <c r="O81" s="15" t="str">
        <f>IFERROR(VLOOKUP($D81,[1]受注ﾌｧｲﾙ!$A$3:$BZ$1314,13,FALSE),"-")</f>
        <v>-</v>
      </c>
      <c r="P81" s="5" t="str">
        <f>IFERROR(VLOOKUP($D81,[1]受注ﾌｧｲﾙ!$A$3:$BZ$1314,15,FALSE),"-")</f>
        <v>-</v>
      </c>
      <c r="Q81" s="40" t="str">
        <f>IFERROR((VLOOKUP($D81,[1]受注ﾌｧｲﾙ!$A$3:$BZ$1314,16,FALSE)*J81),"-")</f>
        <v>-</v>
      </c>
      <c r="R81" s="557" t="str">
        <f>IFERROR(VLOOKUP(D81,#REF!,107,FALSE),"-")</f>
        <v>-</v>
      </c>
      <c r="S81" s="5" t="str">
        <f>IFERROR(VLOOKUP($D81,[1]受注ﾌｧｲﾙ!$A$3:$BZ$1314,26,FALSE),"-")</f>
        <v>-</v>
      </c>
      <c r="T81" s="86" t="str">
        <f>IFERROR(VLOOKUP($D81,[1]受注ﾌｧｲﾙ!$A$3:$BZ$1314,23,FALSE),"-")</f>
        <v>-</v>
      </c>
      <c r="U81" s="4"/>
      <c r="V81" s="5" t="str">
        <f t="shared" si="0"/>
        <v xml:space="preserve"> </v>
      </c>
      <c r="W81" s="4" t="str">
        <f>IFERROR(VLOOKUP($D81,[1]受注ﾌｧｲﾙ!$A$3:$BZ$1314,25,FALSE),"-")</f>
        <v>-</v>
      </c>
      <c r="X81" s="4" t="str">
        <f>IFERROR(VLOOKUP($D81,[1]受注ﾌｧｲﾙ!$A$3:$BZ$1314,32,FALSE),"-")</f>
        <v>-</v>
      </c>
      <c r="Y81" s="4" t="str">
        <f>IFERROR(VLOOKUP($D81,[1]受注ﾌｧｲﾙ!$A$3:$BZ$1314,33,FALSE),"-")</f>
        <v>-</v>
      </c>
      <c r="Z81" s="4" t="str">
        <f t="shared" si="1"/>
        <v>-</v>
      </c>
      <c r="AA81" s="57" t="str">
        <f>IFERROR(VLOOKUP(D81,#REF!,2,FALSE),"-")</f>
        <v>-</v>
      </c>
      <c r="AB81" s="58">
        <f t="shared" si="2"/>
        <v>0</v>
      </c>
      <c r="AC81" s="821">
        <f t="shared" si="3"/>
        <v>0</v>
      </c>
      <c r="AD81" s="410" t="str">
        <f>IFERROR(VLOOKUP($D81,[1]受注ﾌｧｲﾙ!$A$3:$BZ$1314,27,FALSE),"-")&amp;"　"&amp;IFERROR(VLOOKUP($D81,[1]受注ﾌｧｲﾙ!$A$3:$BZ$1314,28,FALSE),"-")&amp;"　"&amp;IFERROR(VLOOKUP($D81,[1]受注ﾌｧｲﾙ!$A$3:$BZ$1314,29,FALSE),"-")</f>
        <v>-　-　-</v>
      </c>
      <c r="AE81" s="3"/>
      <c r="AF81" s="31" t="str">
        <f>IFERROR(VLOOKUP($D81,[2]加工日報SEC!$A$5:$DZ$1089,94,FALSE),"-")</f>
        <v>-</v>
      </c>
      <c r="AG81" s="38" t="str">
        <f>IFERROR(VLOOKUP($D81,[1]受注ﾌｧｲﾙ!$A$3:$BZ$1314,2,FALSE),"-")</f>
        <v>-</v>
      </c>
      <c r="AH81" s="38" t="str">
        <f>IFERROR(VLOOKUP($D81,[1]受注ﾌｧｲﾙ!$A$3:$BZ$1314,3,FALSE),"-")</f>
        <v>-</v>
      </c>
      <c r="AI81" s="43" t="str">
        <f>IFERROR(VLOOKUP($D81,[1]受注ﾌｧｲﾙ!$A$3:$BZ$1314,31,FALSE),"-")</f>
        <v>-</v>
      </c>
      <c r="AJ81" s="43" t="str">
        <f>IFERROR(VLOOKUP($D81,[1]受注ﾌｧｲﾙ!$A$3:$BZ$1314,12,FALSE),"-")</f>
        <v>-</v>
      </c>
      <c r="AK81" s="228" t="str">
        <f>IFERROR(VLOOKUP($D81,[1]受注ﾌｧｲﾙ!$A$3:$BZ$1314,24,FALSE),"-")</f>
        <v>-</v>
      </c>
      <c r="AL81" s="3"/>
      <c r="AM81" s="3"/>
      <c r="AN81" s="3"/>
      <c r="AO81" s="3"/>
      <c r="AP81" s="3"/>
      <c r="AQ81" s="43" t="s">
        <v>522</v>
      </c>
      <c r="AR81" s="521"/>
      <c r="AS81" s="109" t="str">
        <f>IF($W81="","",IF($W81=AT$4,"→",""))</f>
        <v/>
      </c>
      <c r="AT81" s="438"/>
      <c r="AU81" s="110" t="str">
        <f t="shared" si="5"/>
        <v/>
      </c>
      <c r="AV81" s="109" t="str">
        <f t="shared" si="6"/>
        <v/>
      </c>
      <c r="AW81" s="260"/>
      <c r="AX81" s="110" t="str">
        <f t="shared" si="7"/>
        <v/>
      </c>
      <c r="AY81" s="109" t="str">
        <f t="shared" si="8"/>
        <v/>
      </c>
      <c r="AZ81" s="260"/>
      <c r="BA81" s="110" t="str">
        <f t="shared" si="9"/>
        <v/>
      </c>
      <c r="BB81" s="109" t="str">
        <f t="shared" si="10"/>
        <v/>
      </c>
      <c r="BC81" s="438"/>
      <c r="BD81" s="110" t="str">
        <f t="shared" si="11"/>
        <v/>
      </c>
      <c r="BE81" s="109" t="str">
        <f t="shared" si="12"/>
        <v/>
      </c>
      <c r="BF81" s="438"/>
      <c r="BG81" s="110" t="str">
        <f t="shared" si="13"/>
        <v/>
      </c>
      <c r="BH81" s="109" t="str">
        <f t="shared" si="14"/>
        <v/>
      </c>
      <c r="BI81" s="439"/>
      <c r="BJ81" s="110" t="str">
        <f t="shared" si="15"/>
        <v/>
      </c>
      <c r="BK81" s="109" t="str">
        <f t="shared" si="16"/>
        <v/>
      </c>
      <c r="BL81" s="108"/>
      <c r="BM81" s="110" t="str">
        <f t="shared" si="17"/>
        <v/>
      </c>
      <c r="BN81" s="109" t="str">
        <f t="shared" si="18"/>
        <v/>
      </c>
      <c r="BO81" s="108"/>
      <c r="BP81" s="110" t="str">
        <f t="shared" si="19"/>
        <v/>
      </c>
      <c r="BQ81" s="109" t="str">
        <f t="shared" si="20"/>
        <v/>
      </c>
      <c r="BR81" s="108"/>
      <c r="BS81" s="110" t="str">
        <f t="shared" si="21"/>
        <v/>
      </c>
      <c r="BT81" s="109" t="str">
        <f t="shared" si="22"/>
        <v/>
      </c>
      <c r="BU81" s="108"/>
      <c r="BV81" s="110" t="str">
        <f t="shared" si="23"/>
        <v/>
      </c>
      <c r="BW81" s="109" t="str">
        <f t="shared" si="24"/>
        <v/>
      </c>
      <c r="BX81" s="438"/>
      <c r="BY81" s="110" t="str">
        <f t="shared" si="25"/>
        <v/>
      </c>
      <c r="BZ81" s="109" t="str">
        <f t="shared" si="26"/>
        <v/>
      </c>
      <c r="CA81" s="108"/>
      <c r="CB81" s="110" t="str">
        <f t="shared" si="27"/>
        <v/>
      </c>
      <c r="CC81" s="109" t="str">
        <f t="shared" si="28"/>
        <v/>
      </c>
      <c r="CD81" s="108"/>
      <c r="CE81" s="110" t="str">
        <f t="shared" si="29"/>
        <v/>
      </c>
      <c r="CF81" s="109" t="str">
        <f t="shared" si="30"/>
        <v/>
      </c>
      <c r="CG81" s="108"/>
      <c r="CH81" s="110" t="str">
        <f t="shared" si="31"/>
        <v/>
      </c>
      <c r="CI81" s="109" t="str">
        <f t="shared" si="32"/>
        <v/>
      </c>
      <c r="CJ81" s="108"/>
      <c r="CK81" s="110" t="str">
        <f t="shared" si="33"/>
        <v/>
      </c>
      <c r="CL81" s="109" t="str">
        <f t="shared" si="34"/>
        <v/>
      </c>
      <c r="CM81" s="108"/>
      <c r="CN81" s="110" t="str">
        <f t="shared" si="35"/>
        <v/>
      </c>
      <c r="CO81" s="109" t="str">
        <f t="shared" si="36"/>
        <v/>
      </c>
      <c r="CP81" s="108"/>
      <c r="CQ81" s="110" t="str">
        <f t="shared" si="37"/>
        <v/>
      </c>
      <c r="CR81" s="109" t="str">
        <f t="shared" si="38"/>
        <v/>
      </c>
      <c r="CS81" s="108"/>
      <c r="CT81" s="110" t="str">
        <f t="shared" si="39"/>
        <v/>
      </c>
      <c r="CU81" s="109" t="str">
        <f t="shared" si="40"/>
        <v/>
      </c>
      <c r="CV81" s="108"/>
      <c r="CW81" s="110" t="str">
        <f t="shared" si="41"/>
        <v/>
      </c>
      <c r="CX81" s="109" t="str">
        <f t="shared" si="42"/>
        <v/>
      </c>
      <c r="CY81" s="108"/>
      <c r="CZ81" s="110" t="str">
        <f t="shared" si="43"/>
        <v/>
      </c>
      <c r="DA81" s="109" t="str">
        <f t="shared" si="44"/>
        <v/>
      </c>
      <c r="DB81" s="108"/>
      <c r="DC81" s="110" t="str">
        <f t="shared" si="45"/>
        <v/>
      </c>
      <c r="DD81" s="109" t="str">
        <f t="shared" si="46"/>
        <v/>
      </c>
      <c r="DE81" s="108"/>
      <c r="DF81" s="110" t="str">
        <f t="shared" si="47"/>
        <v/>
      </c>
      <c r="DG81" s="109" t="str">
        <f t="shared" si="48"/>
        <v/>
      </c>
      <c r="DH81" s="108"/>
      <c r="DI81" s="110" t="str">
        <f t="shared" si="49"/>
        <v/>
      </c>
      <c r="DJ81" s="109" t="str">
        <f t="shared" si="50"/>
        <v/>
      </c>
      <c r="DK81" s="108"/>
      <c r="DL81" s="110" t="str">
        <f t="shared" si="51"/>
        <v/>
      </c>
      <c r="DM81" s="109" t="str">
        <f t="shared" si="52"/>
        <v/>
      </c>
      <c r="DN81" s="108"/>
      <c r="DO81" s="110" t="str">
        <f t="shared" si="53"/>
        <v/>
      </c>
      <c r="DP81" s="109" t="str">
        <f t="shared" si="54"/>
        <v/>
      </c>
      <c r="DQ81" s="108"/>
      <c r="DR81" s="110" t="str">
        <f t="shared" si="55"/>
        <v/>
      </c>
      <c r="DS81" s="109" t="str">
        <f t="shared" si="56"/>
        <v/>
      </c>
      <c r="DT81" s="108"/>
      <c r="DU81" s="110" t="str">
        <f t="shared" si="57"/>
        <v/>
      </c>
      <c r="DV81" s="109" t="str">
        <f t="shared" si="58"/>
        <v/>
      </c>
      <c r="DW81" s="108"/>
      <c r="DX81" s="110" t="str">
        <f t="shared" si="59"/>
        <v/>
      </c>
      <c r="DY81" s="109" t="str">
        <f t="shared" si="60"/>
        <v/>
      </c>
      <c r="DZ81" s="108"/>
      <c r="EA81" s="110" t="str">
        <f t="shared" si="61"/>
        <v/>
      </c>
      <c r="EB81" s="109" t="str">
        <f t="shared" si="62"/>
        <v/>
      </c>
      <c r="EC81" s="108"/>
      <c r="ED81" s="110" t="str">
        <f t="shared" si="63"/>
        <v/>
      </c>
      <c r="EE81" s="109" t="str">
        <f t="shared" si="64"/>
        <v/>
      </c>
      <c r="EF81" s="108"/>
      <c r="EG81" s="109" t="str">
        <f t="shared" si="381"/>
        <v/>
      </c>
      <c r="EH81" s="109" t="str">
        <f t="shared" si="381"/>
        <v/>
      </c>
      <c r="EI81" s="438"/>
      <c r="EJ81" s="110" t="str">
        <f t="shared" si="66"/>
        <v/>
      </c>
      <c r="EK81" s="109" t="str">
        <f t="shared" si="67"/>
        <v/>
      </c>
      <c r="EL81" s="260"/>
      <c r="EM81" s="110" t="str">
        <f t="shared" si="68"/>
        <v/>
      </c>
      <c r="EN81" s="109" t="str">
        <f t="shared" si="69"/>
        <v/>
      </c>
      <c r="EO81" s="260"/>
      <c r="EP81" s="110" t="str">
        <f t="shared" si="70"/>
        <v/>
      </c>
      <c r="EQ81" s="109" t="str">
        <f t="shared" si="71"/>
        <v/>
      </c>
      <c r="ER81" s="438"/>
      <c r="ES81" s="110" t="str">
        <f t="shared" si="72"/>
        <v/>
      </c>
      <c r="ET81" s="109" t="str">
        <f t="shared" si="73"/>
        <v/>
      </c>
      <c r="EU81" s="438"/>
      <c r="EV81" s="110" t="str">
        <f t="shared" si="74"/>
        <v/>
      </c>
      <c r="EW81" s="109" t="str">
        <f t="shared" si="75"/>
        <v/>
      </c>
      <c r="EX81" s="439"/>
      <c r="EY81" s="110" t="str">
        <f t="shared" si="76"/>
        <v/>
      </c>
      <c r="EZ81" s="109" t="str">
        <f t="shared" si="77"/>
        <v/>
      </c>
      <c r="FA81" s="108"/>
      <c r="FB81" s="110" t="str">
        <f t="shared" si="78"/>
        <v/>
      </c>
      <c r="FC81" s="109" t="str">
        <f t="shared" si="79"/>
        <v/>
      </c>
      <c r="FD81" s="108"/>
      <c r="FE81" s="110" t="str">
        <f t="shared" si="80"/>
        <v/>
      </c>
      <c r="FF81" s="109" t="str">
        <f t="shared" si="81"/>
        <v/>
      </c>
      <c r="FG81" s="108"/>
      <c r="FH81" s="110" t="str">
        <f t="shared" si="82"/>
        <v/>
      </c>
      <c r="FI81" s="109" t="str">
        <f t="shared" si="83"/>
        <v/>
      </c>
      <c r="FJ81" s="108"/>
      <c r="FK81" s="110" t="str">
        <f t="shared" si="84"/>
        <v/>
      </c>
      <c r="FL81" s="109" t="str">
        <f t="shared" si="85"/>
        <v/>
      </c>
      <c r="FM81" s="438"/>
      <c r="FN81" s="110" t="str">
        <f t="shared" si="86"/>
        <v/>
      </c>
      <c r="FO81" s="109" t="str">
        <f t="shared" si="87"/>
        <v/>
      </c>
      <c r="FP81" s="108"/>
      <c r="FQ81" s="110" t="str">
        <f t="shared" si="88"/>
        <v/>
      </c>
      <c r="FR81" s="109" t="str">
        <f t="shared" si="89"/>
        <v/>
      </c>
      <c r="FS81" s="108"/>
      <c r="FT81" s="110" t="str">
        <f t="shared" si="90"/>
        <v/>
      </c>
      <c r="FU81" s="109" t="str">
        <f t="shared" si="91"/>
        <v/>
      </c>
      <c r="FV81" s="108"/>
      <c r="FW81" s="110" t="str">
        <f t="shared" si="92"/>
        <v/>
      </c>
      <c r="FX81" s="109" t="str">
        <f t="shared" si="93"/>
        <v/>
      </c>
      <c r="FY81" s="108"/>
      <c r="FZ81" s="110" t="str">
        <f t="shared" si="94"/>
        <v/>
      </c>
      <c r="GA81" s="109" t="str">
        <f t="shared" si="95"/>
        <v/>
      </c>
      <c r="GB81" s="108"/>
      <c r="GC81" s="110" t="str">
        <f t="shared" si="96"/>
        <v/>
      </c>
      <c r="GD81" s="109" t="str">
        <f t="shared" si="97"/>
        <v/>
      </c>
      <c r="GE81" s="108"/>
      <c r="GF81" s="110" t="str">
        <f t="shared" si="98"/>
        <v/>
      </c>
      <c r="GG81" s="109" t="str">
        <f t="shared" si="99"/>
        <v/>
      </c>
      <c r="GH81" s="108"/>
      <c r="GI81" s="110" t="str">
        <f t="shared" si="100"/>
        <v/>
      </c>
      <c r="GJ81" s="109" t="str">
        <f t="shared" si="101"/>
        <v/>
      </c>
      <c r="GK81" s="108"/>
      <c r="GL81" s="110" t="str">
        <f t="shared" si="102"/>
        <v/>
      </c>
      <c r="GM81" s="109" t="str">
        <f t="shared" si="103"/>
        <v/>
      </c>
      <c r="GN81" s="108"/>
      <c r="GO81" s="110" t="str">
        <f t="shared" si="104"/>
        <v/>
      </c>
      <c r="GP81" s="109" t="str">
        <f t="shared" si="105"/>
        <v/>
      </c>
      <c r="GQ81" s="108"/>
      <c r="GR81" s="110" t="str">
        <f t="shared" si="106"/>
        <v/>
      </c>
      <c r="GS81" s="109" t="str">
        <f t="shared" si="107"/>
        <v/>
      </c>
      <c r="GT81" s="108"/>
      <c r="GU81" s="110" t="str">
        <f t="shared" si="108"/>
        <v/>
      </c>
      <c r="GV81" s="109" t="str">
        <f t="shared" si="109"/>
        <v/>
      </c>
      <c r="GW81" s="108"/>
      <c r="GX81" s="110" t="str">
        <f t="shared" si="110"/>
        <v/>
      </c>
      <c r="GY81" s="109" t="str">
        <f t="shared" si="111"/>
        <v/>
      </c>
      <c r="GZ81" s="108"/>
      <c r="HA81" s="110" t="str">
        <f t="shared" si="112"/>
        <v/>
      </c>
      <c r="HB81" s="109" t="str">
        <f t="shared" si="113"/>
        <v/>
      </c>
      <c r="HC81" s="108"/>
      <c r="HD81" s="110" t="str">
        <f t="shared" si="114"/>
        <v/>
      </c>
      <c r="HE81" s="109" t="str">
        <f t="shared" si="115"/>
        <v/>
      </c>
      <c r="HF81" s="108"/>
      <c r="HG81" s="110" t="str">
        <f t="shared" si="116"/>
        <v/>
      </c>
      <c r="HH81" s="109" t="str">
        <f t="shared" si="117"/>
        <v/>
      </c>
      <c r="HI81" s="108"/>
      <c r="HJ81" s="110" t="str">
        <f t="shared" si="118"/>
        <v/>
      </c>
      <c r="HK81" s="109" t="str">
        <f t="shared" si="119"/>
        <v/>
      </c>
      <c r="HL81" s="108"/>
      <c r="HM81" s="110" t="str">
        <f t="shared" si="120"/>
        <v/>
      </c>
      <c r="HN81" s="109" t="str">
        <f t="shared" si="121"/>
        <v/>
      </c>
      <c r="HO81" s="108"/>
      <c r="HP81" s="110" t="str">
        <f t="shared" si="122"/>
        <v/>
      </c>
      <c r="HQ81" s="109" t="str">
        <f t="shared" si="123"/>
        <v/>
      </c>
      <c r="HR81" s="108"/>
      <c r="HS81" s="110" t="str">
        <f t="shared" si="124"/>
        <v/>
      </c>
      <c r="HT81" s="109" t="str">
        <f t="shared" si="125"/>
        <v/>
      </c>
      <c r="HU81" s="108"/>
      <c r="HV81" s="109" t="str">
        <f t="shared" si="126"/>
        <v/>
      </c>
      <c r="HW81" s="109" t="str">
        <f>IF($W81="","",IF($W81=HX$4,"→",""))</f>
        <v/>
      </c>
      <c r="HX81" s="438"/>
      <c r="HY81" s="110" t="str">
        <f t="shared" si="128"/>
        <v/>
      </c>
      <c r="HZ81" s="109" t="str">
        <f t="shared" si="129"/>
        <v/>
      </c>
      <c r="IA81" s="260"/>
      <c r="IB81" s="110" t="str">
        <f t="shared" si="130"/>
        <v/>
      </c>
      <c r="IC81" s="109" t="str">
        <f t="shared" si="131"/>
        <v/>
      </c>
      <c r="ID81" s="260"/>
      <c r="IE81" s="110" t="str">
        <f t="shared" si="132"/>
        <v/>
      </c>
      <c r="IF81" s="109" t="str">
        <f t="shared" si="133"/>
        <v/>
      </c>
      <c r="IG81" s="438"/>
      <c r="IH81" s="110" t="str">
        <f t="shared" si="134"/>
        <v/>
      </c>
      <c r="II81" s="109" t="str">
        <f t="shared" si="135"/>
        <v/>
      </c>
      <c r="IJ81" s="438"/>
      <c r="IK81" s="110" t="str">
        <f t="shared" si="136"/>
        <v/>
      </c>
      <c r="IL81" s="109" t="str">
        <f t="shared" si="137"/>
        <v/>
      </c>
      <c r="IM81" s="439"/>
      <c r="IN81" s="110" t="str">
        <f t="shared" si="138"/>
        <v/>
      </c>
      <c r="IO81" s="109" t="str">
        <f t="shared" si="139"/>
        <v/>
      </c>
      <c r="IP81" s="108"/>
      <c r="IQ81" s="110" t="str">
        <f t="shared" si="140"/>
        <v/>
      </c>
      <c r="IR81" s="109" t="str">
        <f t="shared" si="141"/>
        <v/>
      </c>
      <c r="IS81" s="108"/>
      <c r="IT81" s="110" t="str">
        <f t="shared" si="142"/>
        <v/>
      </c>
      <c r="IU81" s="109" t="str">
        <f t="shared" si="143"/>
        <v/>
      </c>
      <c r="IV81" s="108"/>
      <c r="IW81" s="110" t="str">
        <f t="shared" si="144"/>
        <v/>
      </c>
      <c r="IX81" s="109" t="str">
        <f t="shared" si="145"/>
        <v/>
      </c>
      <c r="IY81" s="108"/>
      <c r="IZ81" s="110" t="str">
        <f t="shared" si="146"/>
        <v/>
      </c>
      <c r="JA81" s="109" t="str">
        <f t="shared" si="147"/>
        <v/>
      </c>
      <c r="JB81" s="438"/>
      <c r="JC81" s="110" t="str">
        <f t="shared" si="148"/>
        <v/>
      </c>
      <c r="JD81" s="109" t="str">
        <f t="shared" si="149"/>
        <v/>
      </c>
      <c r="JE81" s="108"/>
      <c r="JF81" s="110" t="str">
        <f t="shared" si="150"/>
        <v/>
      </c>
      <c r="JG81" s="109" t="str">
        <f t="shared" si="151"/>
        <v/>
      </c>
      <c r="JH81" s="108"/>
      <c r="JI81" s="110" t="str">
        <f t="shared" si="152"/>
        <v/>
      </c>
      <c r="JJ81" s="109" t="str">
        <f t="shared" si="153"/>
        <v/>
      </c>
      <c r="JK81" s="108"/>
      <c r="JL81" s="110" t="str">
        <f t="shared" si="154"/>
        <v/>
      </c>
      <c r="JM81" s="109" t="str">
        <f t="shared" si="155"/>
        <v/>
      </c>
      <c r="JN81" s="108"/>
      <c r="JO81" s="110" t="str">
        <f t="shared" si="156"/>
        <v/>
      </c>
      <c r="JP81" s="109" t="str">
        <f t="shared" si="157"/>
        <v/>
      </c>
      <c r="JQ81" s="108"/>
      <c r="JR81" s="110" t="str">
        <f t="shared" si="158"/>
        <v/>
      </c>
      <c r="JS81" s="109" t="str">
        <f t="shared" si="159"/>
        <v/>
      </c>
      <c r="JT81" s="108"/>
      <c r="JU81" s="110" t="str">
        <f t="shared" si="160"/>
        <v/>
      </c>
      <c r="JV81" s="109" t="str">
        <f t="shared" si="161"/>
        <v/>
      </c>
      <c r="JW81" s="108"/>
      <c r="JX81" s="110" t="str">
        <f t="shared" si="162"/>
        <v/>
      </c>
      <c r="JY81" s="109" t="str">
        <f t="shared" si="163"/>
        <v/>
      </c>
      <c r="JZ81" s="108"/>
      <c r="KA81" s="110" t="str">
        <f t="shared" si="164"/>
        <v/>
      </c>
      <c r="KB81" s="109" t="str">
        <f t="shared" si="165"/>
        <v/>
      </c>
      <c r="KC81" s="108"/>
      <c r="KD81" s="110" t="str">
        <f t="shared" si="166"/>
        <v/>
      </c>
      <c r="KE81" s="109" t="str">
        <f t="shared" si="167"/>
        <v/>
      </c>
      <c r="KF81" s="108"/>
      <c r="KG81" s="110" t="str">
        <f t="shared" si="168"/>
        <v/>
      </c>
      <c r="KH81" s="109" t="str">
        <f t="shared" si="169"/>
        <v/>
      </c>
      <c r="KI81" s="108"/>
      <c r="KJ81" s="110" t="str">
        <f t="shared" si="170"/>
        <v/>
      </c>
      <c r="KK81" s="109" t="str">
        <f t="shared" si="171"/>
        <v/>
      </c>
      <c r="KL81" s="108"/>
      <c r="KM81" s="110" t="str">
        <f t="shared" si="172"/>
        <v/>
      </c>
      <c r="KN81" s="109" t="str">
        <f t="shared" si="173"/>
        <v/>
      </c>
      <c r="KO81" s="108"/>
      <c r="KP81" s="110" t="str">
        <f t="shared" si="174"/>
        <v/>
      </c>
      <c r="KQ81" s="109" t="str">
        <f t="shared" si="175"/>
        <v/>
      </c>
      <c r="KR81" s="108"/>
      <c r="KS81" s="110" t="str">
        <f t="shared" si="176"/>
        <v/>
      </c>
      <c r="KT81" s="109" t="str">
        <f t="shared" si="177"/>
        <v/>
      </c>
      <c r="KU81" s="108"/>
      <c r="KV81" s="110" t="str">
        <f t="shared" si="178"/>
        <v/>
      </c>
      <c r="KW81" s="109" t="str">
        <f t="shared" si="179"/>
        <v/>
      </c>
      <c r="KX81" s="108"/>
      <c r="KY81" s="110" t="str">
        <f t="shared" si="180"/>
        <v/>
      </c>
      <c r="KZ81" s="109" t="str">
        <f t="shared" si="181"/>
        <v/>
      </c>
      <c r="LA81" s="108"/>
      <c r="LB81" s="110" t="str">
        <f t="shared" si="182"/>
        <v/>
      </c>
      <c r="LC81" s="109" t="str">
        <f t="shared" si="183"/>
        <v/>
      </c>
      <c r="LD81" s="108"/>
      <c r="LE81" s="110" t="str">
        <f t="shared" si="184"/>
        <v/>
      </c>
      <c r="LF81" s="109" t="str">
        <f t="shared" si="185"/>
        <v/>
      </c>
      <c r="LG81" s="108"/>
      <c r="LH81" s="110" t="str">
        <f t="shared" si="186"/>
        <v/>
      </c>
      <c r="LI81" s="109" t="str">
        <f t="shared" si="187"/>
        <v/>
      </c>
      <c r="LJ81" s="108"/>
      <c r="LK81" s="109" t="str">
        <f>IF($W81="","",IF($W81=LL$4,"→",""))</f>
        <v/>
      </c>
    </row>
    <row r="82" spans="1:323" ht="24" customHeight="1" thickBot="1" x14ac:dyDescent="0.25">
      <c r="A82" s="120" t="s">
        <v>22</v>
      </c>
      <c r="B82" s="190"/>
      <c r="C82" s="191"/>
      <c r="D82" s="192" t="s">
        <v>129</v>
      </c>
      <c r="E82" s="193"/>
      <c r="F82" s="194"/>
      <c r="G82" s="194"/>
      <c r="H82" s="194"/>
      <c r="I82" s="194"/>
      <c r="J82" s="195"/>
      <c r="K82" s="194"/>
      <c r="L82" s="194"/>
      <c r="M82" s="194"/>
      <c r="N82" s="194"/>
      <c r="O82" s="195"/>
      <c r="P82" s="194"/>
      <c r="Q82" s="196"/>
      <c r="R82" s="196"/>
      <c r="S82" s="194"/>
      <c r="T82" s="197"/>
      <c r="U82" s="198"/>
      <c r="V82" s="198"/>
      <c r="W82" s="198"/>
      <c r="X82" s="198"/>
      <c r="Y82" s="198"/>
      <c r="Z82" s="198"/>
      <c r="AA82" s="199"/>
      <c r="AB82" s="200"/>
      <c r="AC82" s="201"/>
      <c r="AD82" s="414"/>
      <c r="AE82" s="191"/>
      <c r="AF82" s="192"/>
      <c r="AG82" s="202"/>
      <c r="AH82" s="202"/>
      <c r="AI82" s="203"/>
      <c r="AJ82" s="203"/>
      <c r="AK82" s="229"/>
      <c r="AL82" s="191"/>
      <c r="AM82" s="191"/>
      <c r="AN82" s="191"/>
      <c r="AO82" s="191"/>
      <c r="AP82" s="191"/>
      <c r="AQ82" s="204"/>
      <c r="AR82" s="191"/>
      <c r="AS82" s="364"/>
      <c r="AT82" s="365"/>
      <c r="AU82" s="363"/>
      <c r="AV82" s="364"/>
      <c r="AW82" s="382" t="s">
        <v>603</v>
      </c>
      <c r="AX82" s="363"/>
      <c r="AY82" s="364"/>
      <c r="AZ82" s="382"/>
      <c r="BA82" s="363"/>
      <c r="BB82" s="364"/>
      <c r="BC82" s="382" t="s">
        <v>544</v>
      </c>
      <c r="BD82" s="363"/>
      <c r="BE82" s="364"/>
      <c r="BF82" s="382" t="s">
        <v>547</v>
      </c>
      <c r="BG82" s="363"/>
      <c r="BH82" s="364"/>
      <c r="BI82" s="382" t="s">
        <v>635</v>
      </c>
      <c r="BJ82" s="363"/>
      <c r="BK82" s="364"/>
      <c r="BL82" s="381"/>
      <c r="BM82" s="363"/>
      <c r="BN82" s="364"/>
      <c r="BO82" s="292"/>
      <c r="BP82" s="363"/>
      <c r="BQ82" s="364"/>
      <c r="BR82" s="381"/>
      <c r="BS82" s="363"/>
      <c r="BT82" s="364"/>
      <c r="BU82" s="381"/>
      <c r="BV82" s="363"/>
      <c r="BW82" s="364"/>
      <c r="BX82" s="381" t="s">
        <v>586</v>
      </c>
      <c r="BY82" s="363"/>
      <c r="BZ82" s="364"/>
      <c r="CA82" s="381"/>
      <c r="CB82" s="363"/>
      <c r="CC82" s="364"/>
      <c r="CD82" s="292" t="s">
        <v>629</v>
      </c>
      <c r="CE82" s="363"/>
      <c r="CF82" s="364"/>
      <c r="CG82" s="381"/>
      <c r="CH82" s="363"/>
      <c r="CI82" s="364"/>
      <c r="CJ82" s="292"/>
      <c r="CK82" s="363"/>
      <c r="CL82" s="364"/>
      <c r="CM82" s="292"/>
      <c r="CN82" s="363"/>
      <c r="CO82" s="364"/>
      <c r="CP82" s="292"/>
      <c r="CQ82" s="363"/>
      <c r="CR82" s="364"/>
      <c r="CS82" s="292"/>
      <c r="CT82" s="363"/>
      <c r="CU82" s="364"/>
      <c r="CV82" s="292" t="s">
        <v>829</v>
      </c>
      <c r="CW82" s="363"/>
      <c r="CX82" s="364"/>
      <c r="CY82" s="858" t="s">
        <v>728</v>
      </c>
      <c r="CZ82" s="363"/>
      <c r="DA82" s="364"/>
      <c r="DB82" s="292"/>
      <c r="DC82" s="363"/>
      <c r="DD82" s="364"/>
      <c r="DE82" s="292"/>
      <c r="DF82" s="363"/>
      <c r="DG82" s="364"/>
      <c r="DH82" s="292"/>
      <c r="DI82" s="363"/>
      <c r="DJ82" s="364"/>
      <c r="DK82" s="292"/>
      <c r="DL82" s="363"/>
      <c r="DM82" s="364"/>
      <c r="DN82" s="292" t="s">
        <v>544</v>
      </c>
      <c r="DO82" s="363"/>
      <c r="DP82" s="364"/>
      <c r="DQ82" s="292" t="s">
        <v>830</v>
      </c>
      <c r="DR82" s="363"/>
      <c r="DS82" s="364"/>
      <c r="DT82" s="292" t="s">
        <v>831</v>
      </c>
      <c r="DU82" s="363"/>
      <c r="DV82" s="364"/>
      <c r="DW82" s="292"/>
      <c r="DX82" s="363"/>
      <c r="DY82" s="364"/>
      <c r="DZ82" s="292"/>
      <c r="EA82" s="363"/>
      <c r="EB82" s="364"/>
      <c r="EC82" s="292"/>
      <c r="ED82" s="363"/>
      <c r="EE82" s="364"/>
      <c r="EF82" s="292"/>
      <c r="EG82" s="364"/>
      <c r="EH82" s="364"/>
      <c r="EI82" s="365" t="s">
        <v>635</v>
      </c>
      <c r="EJ82" s="363"/>
      <c r="EK82" s="364"/>
      <c r="EL82" s="382" t="s">
        <v>544</v>
      </c>
      <c r="EM82" s="363"/>
      <c r="EN82" s="364"/>
      <c r="EO82" s="382" t="s">
        <v>544</v>
      </c>
      <c r="EP82" s="363"/>
      <c r="EQ82" s="364"/>
      <c r="ER82" s="382"/>
      <c r="ES82" s="363"/>
      <c r="ET82" s="364"/>
      <c r="EU82" s="382"/>
      <c r="EV82" s="363"/>
      <c r="EW82" s="364"/>
      <c r="EX82" s="382"/>
      <c r="EY82" s="363"/>
      <c r="EZ82" s="364"/>
      <c r="FA82" s="381" t="s">
        <v>1017</v>
      </c>
      <c r="FB82" s="363"/>
      <c r="FC82" s="364"/>
      <c r="FD82" s="292" t="s">
        <v>629</v>
      </c>
      <c r="FE82" s="363"/>
      <c r="FF82" s="364"/>
      <c r="FG82" s="381" t="s">
        <v>629</v>
      </c>
      <c r="FH82" s="363"/>
      <c r="FI82" s="364"/>
      <c r="FJ82" s="381"/>
      <c r="FK82" s="363"/>
      <c r="FL82" s="364"/>
      <c r="FM82" s="381"/>
      <c r="FN82" s="363"/>
      <c r="FO82" s="364"/>
      <c r="FP82" s="381"/>
      <c r="FQ82" s="363"/>
      <c r="FR82" s="364"/>
      <c r="FS82" s="292"/>
      <c r="FT82" s="363"/>
      <c r="FU82" s="364"/>
      <c r="FV82" s="381"/>
      <c r="FW82" s="363"/>
      <c r="FX82" s="364"/>
      <c r="FY82" s="292"/>
      <c r="FZ82" s="363"/>
      <c r="GA82" s="364"/>
      <c r="GB82" s="381"/>
      <c r="GC82" s="363"/>
      <c r="GD82" s="364"/>
      <c r="GE82" s="292"/>
      <c r="GF82" s="363"/>
      <c r="GG82" s="364"/>
      <c r="GH82" s="292"/>
      <c r="GI82" s="363"/>
      <c r="GJ82" s="364"/>
      <c r="GK82" s="292"/>
      <c r="GL82" s="363"/>
      <c r="GM82" s="364"/>
      <c r="GN82" s="292"/>
      <c r="GO82" s="363"/>
      <c r="GP82" s="364"/>
      <c r="GQ82" s="292"/>
      <c r="GR82" s="363"/>
      <c r="GS82" s="364"/>
      <c r="GT82" s="292"/>
      <c r="GU82" s="363"/>
      <c r="GV82" s="364"/>
      <c r="GW82" s="292"/>
      <c r="GX82" s="363"/>
      <c r="GY82" s="364"/>
      <c r="GZ82" s="292"/>
      <c r="HA82" s="363"/>
      <c r="HB82" s="364"/>
      <c r="HC82" s="292"/>
      <c r="HD82" s="363"/>
      <c r="HE82" s="364"/>
      <c r="HF82" s="292"/>
      <c r="HG82" s="363"/>
      <c r="HH82" s="364"/>
      <c r="HI82" s="292"/>
      <c r="HJ82" s="363"/>
      <c r="HK82" s="364"/>
      <c r="HL82" s="292"/>
      <c r="HM82" s="363"/>
      <c r="HN82" s="364"/>
      <c r="HO82" s="292"/>
      <c r="HP82" s="363"/>
      <c r="HQ82" s="364"/>
      <c r="HR82" s="292"/>
      <c r="HS82" s="363"/>
      <c r="HT82" s="364"/>
      <c r="HU82" s="292"/>
      <c r="HV82" s="364"/>
      <c r="HW82" s="364"/>
      <c r="HX82" s="365"/>
      <c r="HY82" s="363"/>
      <c r="HZ82" s="364"/>
      <c r="IA82" s="382"/>
      <c r="IB82" s="363"/>
      <c r="IC82" s="364"/>
      <c r="ID82" s="382"/>
      <c r="IE82" s="363"/>
      <c r="IF82" s="364"/>
      <c r="IG82" s="382"/>
      <c r="IH82" s="363"/>
      <c r="II82" s="364"/>
      <c r="IJ82" s="382"/>
      <c r="IK82" s="363"/>
      <c r="IL82" s="364"/>
      <c r="IM82" s="382"/>
      <c r="IN82" s="363"/>
      <c r="IO82" s="364"/>
      <c r="IP82" s="381"/>
      <c r="IQ82" s="363"/>
      <c r="IR82" s="364"/>
      <c r="IS82" s="381" t="s">
        <v>1062</v>
      </c>
      <c r="IT82" s="363"/>
      <c r="IU82" s="364"/>
      <c r="IV82" s="381"/>
      <c r="IW82" s="363"/>
      <c r="IX82" s="364"/>
      <c r="IY82" s="381"/>
      <c r="IZ82" s="363"/>
      <c r="JA82" s="364"/>
      <c r="JB82" s="381"/>
      <c r="JC82" s="363"/>
      <c r="JD82" s="364"/>
      <c r="JE82" s="381"/>
      <c r="JF82" s="363"/>
      <c r="JG82" s="364"/>
      <c r="JH82" s="292"/>
      <c r="JI82" s="363"/>
      <c r="JJ82" s="364"/>
      <c r="JK82" s="381"/>
      <c r="JL82" s="363"/>
      <c r="JM82" s="364"/>
      <c r="JN82" s="292"/>
      <c r="JO82" s="363"/>
      <c r="JP82" s="364"/>
      <c r="JQ82" s="381"/>
      <c r="JR82" s="363"/>
      <c r="JS82" s="364"/>
      <c r="JT82" s="292"/>
      <c r="JU82" s="363"/>
      <c r="JV82" s="364"/>
      <c r="JW82" s="292"/>
      <c r="JX82" s="363"/>
      <c r="JY82" s="364"/>
      <c r="JZ82" s="292"/>
      <c r="KA82" s="363"/>
      <c r="KB82" s="364"/>
      <c r="KC82" s="292"/>
      <c r="KD82" s="363"/>
      <c r="KE82" s="364"/>
      <c r="KF82" s="292"/>
      <c r="KG82" s="363"/>
      <c r="KH82" s="364"/>
      <c r="KI82" s="292"/>
      <c r="KJ82" s="363"/>
      <c r="KK82" s="364"/>
      <c r="KL82" s="292"/>
      <c r="KM82" s="363"/>
      <c r="KN82" s="364"/>
      <c r="KO82" s="292"/>
      <c r="KP82" s="363"/>
      <c r="KQ82" s="364"/>
      <c r="KR82" s="292"/>
      <c r="KS82" s="363"/>
      <c r="KT82" s="364"/>
      <c r="KU82" s="292"/>
      <c r="KV82" s="363"/>
      <c r="KW82" s="364"/>
      <c r="KX82" s="292"/>
      <c r="KY82" s="363"/>
      <c r="KZ82" s="364"/>
      <c r="LA82" s="292"/>
      <c r="LB82" s="363"/>
      <c r="LC82" s="364"/>
      <c r="LD82" s="292"/>
      <c r="LE82" s="363"/>
      <c r="LF82" s="364"/>
      <c r="LG82" s="292"/>
      <c r="LH82" s="363"/>
      <c r="LI82" s="364"/>
      <c r="LJ82" s="292"/>
      <c r="LK82" s="364"/>
    </row>
    <row r="83" spans="1:323" ht="24" customHeight="1" x14ac:dyDescent="0.2">
      <c r="D83" s="386"/>
      <c r="J83" s="16"/>
      <c r="O83" s="16"/>
      <c r="Q83" s="60"/>
      <c r="R83" s="20" t="s">
        <v>527</v>
      </c>
      <c r="AB83" s="17"/>
      <c r="AC83" s="17"/>
      <c r="AS83" s="17"/>
      <c r="AT83" s="17"/>
      <c r="AU83" s="17"/>
      <c r="AV83" s="17"/>
      <c r="AW83" s="841"/>
      <c r="AX83" s="17"/>
      <c r="AY83" s="17"/>
      <c r="AZ83" s="507"/>
      <c r="BA83" s="17"/>
      <c r="BB83" s="17"/>
      <c r="BC83" s="507"/>
      <c r="BD83" s="17"/>
      <c r="BE83" s="17"/>
      <c r="BF83" s="507"/>
      <c r="BG83" s="17"/>
      <c r="BH83" s="17"/>
      <c r="BI83" s="507"/>
      <c r="BJ83" s="17"/>
      <c r="BK83" s="17"/>
      <c r="BL83" s="235"/>
      <c r="BM83" s="17"/>
      <c r="BN83" s="17"/>
      <c r="BO83" s="17"/>
      <c r="BP83" s="17"/>
      <c r="BQ83" s="17"/>
      <c r="BR83" s="17"/>
      <c r="BS83" s="17"/>
      <c r="BT83" s="17"/>
      <c r="BU83" s="17"/>
      <c r="BV83" s="17"/>
      <c r="BW83" s="17"/>
      <c r="BX83" s="507"/>
      <c r="BY83" s="17"/>
      <c r="BZ83" s="17"/>
      <c r="CA83" s="17"/>
      <c r="CB83" s="17"/>
      <c r="CC83" s="17"/>
      <c r="CD83" s="17"/>
      <c r="CE83" s="17"/>
      <c r="CF83" s="17"/>
      <c r="CG83" s="17"/>
      <c r="CH83" s="17"/>
      <c r="CI83" s="17"/>
      <c r="CJ83" s="17"/>
      <c r="CK83" s="17"/>
      <c r="CL83" s="17"/>
      <c r="CM83" s="17"/>
      <c r="CN83" s="17"/>
      <c r="CO83" s="17"/>
      <c r="CP83" s="17"/>
      <c r="CQ83" s="17"/>
      <c r="CR83" s="17"/>
      <c r="CS83" s="17"/>
      <c r="CT83" s="17"/>
      <c r="CU83" s="17"/>
      <c r="CV83" s="17"/>
      <c r="CW83" s="17"/>
      <c r="CX83" s="17"/>
      <c r="CY83" s="17"/>
      <c r="CZ83" s="17"/>
      <c r="DA83" s="17"/>
      <c r="DB83" s="17"/>
      <c r="DC83" s="17"/>
      <c r="DD83" s="17"/>
      <c r="DE83" s="17"/>
      <c r="DF83" s="17"/>
      <c r="DG83" s="17"/>
      <c r="DH83" s="17"/>
      <c r="DI83" s="17"/>
      <c r="DJ83" s="17"/>
      <c r="DK83" s="17"/>
      <c r="DL83" s="17"/>
      <c r="DM83" s="17"/>
      <c r="DN83" s="17"/>
      <c r="DO83" s="17"/>
      <c r="DP83" s="17"/>
      <c r="DQ83" s="17"/>
      <c r="DR83" s="17"/>
      <c r="DS83" s="17"/>
      <c r="DT83" s="17"/>
      <c r="DU83" s="17"/>
      <c r="DV83" s="17"/>
      <c r="DW83" s="17"/>
      <c r="DX83" s="17"/>
      <c r="DY83" s="17"/>
      <c r="DZ83" s="17"/>
      <c r="EA83" s="17"/>
      <c r="EB83" s="17"/>
      <c r="EC83" s="17"/>
      <c r="ED83" s="17"/>
      <c r="EE83"/>
      <c r="EF83"/>
      <c r="EG83" s="17"/>
      <c r="EH83" s="17"/>
      <c r="EI83" s="17"/>
      <c r="EJ83" s="17"/>
      <c r="EK83" s="17"/>
      <c r="EL83" s="841"/>
      <c r="EM83" s="17"/>
      <c r="EN83" s="17"/>
      <c r="EO83" s="507"/>
      <c r="EP83" s="17"/>
      <c r="EQ83" s="17"/>
      <c r="ER83" s="507"/>
      <c r="ES83" s="17"/>
      <c r="ET83" s="17"/>
      <c r="EU83" s="507"/>
      <c r="EV83" s="17"/>
      <c r="EW83" s="17"/>
      <c r="EX83" s="507"/>
      <c r="EY83" s="17"/>
      <c r="EZ83" s="17"/>
      <c r="FA83" s="235"/>
      <c r="FB83" s="17"/>
      <c r="FC83" s="17"/>
      <c r="FD83" s="17"/>
      <c r="FE83" s="17"/>
      <c r="FF83" s="17"/>
      <c r="FG83" s="17"/>
      <c r="FH83" s="17"/>
      <c r="FI83" s="17"/>
      <c r="FJ83" s="17"/>
      <c r="FK83" s="17"/>
      <c r="FL83" s="17"/>
      <c r="FM83" s="507"/>
      <c r="FN83" s="17"/>
      <c r="FO83" s="17"/>
      <c r="FP83" s="17"/>
      <c r="FQ83" s="17"/>
      <c r="FR83" s="17"/>
      <c r="FS83" s="17"/>
      <c r="FT83" s="17"/>
      <c r="FU83" s="17"/>
      <c r="FV83" s="17"/>
      <c r="FW83" s="17"/>
      <c r="FX83" s="17"/>
      <c r="FY83" s="17"/>
      <c r="FZ83" s="17"/>
      <c r="GA83" s="17"/>
      <c r="GB83" s="17"/>
      <c r="GC83" s="17"/>
      <c r="GD83" s="17"/>
      <c r="GE83" s="17"/>
      <c r="GF83" s="17"/>
      <c r="GG83" s="17"/>
      <c r="GH83" s="17"/>
      <c r="GI83" s="17"/>
      <c r="GJ83" s="17"/>
      <c r="GK83" s="17"/>
      <c r="GL83" s="17"/>
      <c r="GM83" s="17"/>
      <c r="GN83" s="17"/>
      <c r="GO83" s="17"/>
      <c r="GP83" s="17"/>
      <c r="GQ83" s="17"/>
      <c r="GR83" s="17"/>
      <c r="GS83" s="17"/>
      <c r="GT83" s="17"/>
      <c r="GU83" s="17"/>
      <c r="GV83" s="17"/>
      <c r="GW83" s="17"/>
      <c r="GX83" s="17"/>
      <c r="GY83" s="17"/>
      <c r="GZ83" s="17"/>
      <c r="HA83" s="17"/>
      <c r="HB83" s="17"/>
      <c r="HC83" s="17"/>
      <c r="HD83" s="17"/>
      <c r="HE83" s="17"/>
      <c r="HF83" s="17"/>
      <c r="HG83" s="17"/>
      <c r="HH83" s="17"/>
      <c r="HI83" s="17"/>
      <c r="HJ83" s="17"/>
      <c r="HK83" s="17"/>
      <c r="HL83" s="17"/>
      <c r="HM83" s="17"/>
      <c r="HN83" s="17"/>
      <c r="HO83" s="17"/>
      <c r="HP83" s="17"/>
      <c r="HQ83" s="17"/>
      <c r="HR83" s="17"/>
      <c r="HS83" s="17"/>
      <c r="HT83"/>
      <c r="HU83"/>
      <c r="HV83" s="17"/>
      <c r="HW83" s="17"/>
      <c r="HX83" s="17"/>
      <c r="HY83" s="17"/>
      <c r="HZ83" s="17"/>
      <c r="IA83" s="841"/>
      <c r="IB83" s="17"/>
      <c r="IC83" s="17"/>
      <c r="ID83" s="507"/>
      <c r="IE83" s="17"/>
      <c r="IF83" s="17"/>
      <c r="IG83" s="507"/>
      <c r="IH83" s="17"/>
      <c r="II83" s="17"/>
      <c r="IJ83" s="507"/>
      <c r="IK83" s="17"/>
      <c r="IL83" s="17"/>
      <c r="IM83" s="507"/>
      <c r="IN83" s="17"/>
      <c r="IO83" s="17"/>
      <c r="IP83" s="235"/>
      <c r="IQ83" s="17"/>
      <c r="IR83" s="17"/>
      <c r="IS83" s="17"/>
      <c r="IT83" s="17"/>
      <c r="IU83" s="17"/>
      <c r="IV83" s="17"/>
      <c r="IW83" s="17"/>
      <c r="IX83" s="17"/>
      <c r="IY83" s="17"/>
      <c r="IZ83" s="17"/>
      <c r="JA83" s="17"/>
      <c r="JB83" s="507"/>
      <c r="JC83" s="17"/>
      <c r="JD83" s="17"/>
      <c r="JE83" s="17"/>
      <c r="JF83" s="17"/>
      <c r="JG83" s="17"/>
      <c r="JH83" s="17"/>
      <c r="JI83" s="17"/>
      <c r="JJ83" s="17"/>
      <c r="JK83" s="17"/>
      <c r="JL83" s="17"/>
      <c r="JM83" s="17"/>
      <c r="JN83" s="17"/>
      <c r="JO83" s="17"/>
      <c r="JP83" s="17"/>
      <c r="JQ83" s="17"/>
      <c r="JR83" s="17"/>
      <c r="JS83" s="17"/>
      <c r="JT83" s="17"/>
      <c r="JU83" s="17"/>
      <c r="JV83" s="17"/>
      <c r="JW83" s="17"/>
      <c r="JX83" s="17"/>
      <c r="JY83" s="17"/>
      <c r="JZ83" s="17"/>
      <c r="KA83" s="17"/>
      <c r="KB83" s="17"/>
      <c r="KC83" s="17"/>
      <c r="KD83" s="17"/>
      <c r="KE83" s="17"/>
      <c r="KF83" s="17"/>
      <c r="KG83" s="17"/>
      <c r="KH83" s="17"/>
      <c r="KI83" s="17"/>
      <c r="KJ83" s="17"/>
      <c r="KK83" s="17"/>
      <c r="KL83" s="17"/>
      <c r="KM83" s="17"/>
      <c r="KN83" s="17"/>
      <c r="KO83" s="17"/>
      <c r="KP83" s="17"/>
      <c r="KQ83" s="17"/>
      <c r="KR83" s="17"/>
      <c r="KS83" s="17"/>
      <c r="KT83" s="17"/>
      <c r="KU83" s="17"/>
      <c r="KV83" s="17"/>
      <c r="KW83" s="17"/>
      <c r="KX83" s="17"/>
      <c r="KY83" s="17"/>
      <c r="KZ83" s="17"/>
      <c r="LA83" s="17"/>
      <c r="LB83" s="17"/>
      <c r="LC83" s="17"/>
      <c r="LD83" s="17"/>
      <c r="LE83" s="17"/>
      <c r="LF83" s="17"/>
      <c r="LG83" s="17"/>
      <c r="LH83" s="17"/>
      <c r="LK83" s="17"/>
    </row>
    <row r="84" spans="1:323" s="424" customFormat="1" ht="24" customHeight="1" x14ac:dyDescent="0.2">
      <c r="A84" s="422"/>
      <c r="B84" s="423"/>
      <c r="E84" s="425"/>
      <c r="F84" s="422"/>
      <c r="G84" s="422"/>
      <c r="H84" s="422"/>
      <c r="I84" s="422"/>
      <c r="J84" s="426"/>
      <c r="K84" s="422"/>
      <c r="L84" s="422"/>
      <c r="M84" s="422"/>
      <c r="N84" s="422"/>
      <c r="O84" s="426"/>
      <c r="P84" s="422"/>
      <c r="Q84" s="427"/>
      <c r="R84" s="427"/>
      <c r="S84" s="422"/>
      <c r="T84" s="422"/>
      <c r="U84" s="423"/>
      <c r="W84" s="423"/>
      <c r="X84" s="423"/>
      <c r="Y84" s="423"/>
      <c r="Z84" s="423"/>
      <c r="AA84" s="423"/>
      <c r="AB84" s="428"/>
      <c r="AC84" s="428"/>
      <c r="AD84" s="429"/>
      <c r="AF84" s="430"/>
      <c r="AG84" s="422"/>
      <c r="AH84" s="422"/>
      <c r="AI84" s="422"/>
      <c r="AJ84" s="422"/>
      <c r="AS84" s="428"/>
      <c r="AT84" s="432"/>
      <c r="AU84" s="428"/>
      <c r="AV84" s="428"/>
      <c r="AW84" s="428">
        <v>3</v>
      </c>
      <c r="AX84" s="428"/>
      <c r="AY84" s="428"/>
      <c r="AZ84" s="428"/>
      <c r="BA84" s="428"/>
      <c r="BB84" s="428"/>
      <c r="BC84" s="432">
        <v>3</v>
      </c>
      <c r="BD84" s="428"/>
      <c r="BE84" s="428"/>
      <c r="BF84" s="428">
        <v>3</v>
      </c>
      <c r="BG84" s="428"/>
      <c r="BH84" s="428"/>
      <c r="BI84" s="432">
        <v>2</v>
      </c>
      <c r="BJ84" s="428"/>
      <c r="BK84" s="428"/>
      <c r="BL84" s="431"/>
      <c r="BM84" s="428"/>
      <c r="BN84" s="428"/>
      <c r="BO84" s="428"/>
      <c r="BP84" s="428"/>
      <c r="BQ84" s="428"/>
      <c r="BR84" s="428"/>
      <c r="BS84" s="428"/>
      <c r="BT84" s="428"/>
      <c r="BU84" s="428"/>
      <c r="BV84" s="428"/>
      <c r="BW84" s="428"/>
      <c r="BX84" s="428">
        <v>2</v>
      </c>
      <c r="BY84" s="428"/>
      <c r="BZ84" s="428"/>
      <c r="CA84" s="428"/>
      <c r="CB84" s="428"/>
      <c r="CC84" s="428"/>
      <c r="CD84" s="428">
        <v>3</v>
      </c>
      <c r="CE84" s="428"/>
      <c r="CF84" s="428"/>
      <c r="CG84" s="428"/>
      <c r="CH84" s="428"/>
      <c r="CI84" s="428"/>
      <c r="CJ84" s="428"/>
      <c r="CK84" s="428"/>
      <c r="CL84" s="428"/>
      <c r="CM84" s="428"/>
      <c r="CN84" s="428"/>
      <c r="CO84" s="428"/>
      <c r="CP84" s="428"/>
      <c r="CQ84" s="428"/>
      <c r="CR84" s="428"/>
      <c r="CS84" s="428"/>
      <c r="CT84" s="428"/>
      <c r="CU84" s="428"/>
      <c r="CV84" s="428">
        <v>3</v>
      </c>
      <c r="CW84" s="428"/>
      <c r="CX84" s="428"/>
      <c r="CY84" s="428"/>
      <c r="CZ84" s="428"/>
      <c r="DA84" s="428"/>
      <c r="DB84" s="428"/>
      <c r="DC84" s="428"/>
      <c r="DD84" s="428"/>
      <c r="DE84" s="428"/>
      <c r="DF84" s="428"/>
      <c r="DG84" s="428"/>
      <c r="DH84" s="428"/>
      <c r="DI84" s="428"/>
      <c r="DJ84" s="428"/>
      <c r="DK84" s="428"/>
      <c r="DL84" s="428"/>
      <c r="DM84" s="428"/>
      <c r="DN84" s="428">
        <v>3</v>
      </c>
      <c r="DO84" s="428"/>
      <c r="DP84" s="428"/>
      <c r="DQ84" s="428">
        <v>3</v>
      </c>
      <c r="DR84" s="428"/>
      <c r="DS84" s="428"/>
      <c r="DT84" s="428">
        <v>3</v>
      </c>
      <c r="DU84" s="428"/>
      <c r="DV84" s="428"/>
      <c r="DW84" s="428"/>
      <c r="DX84" s="428"/>
      <c r="DY84" s="428"/>
      <c r="DZ84" s="428"/>
      <c r="EA84" s="428"/>
      <c r="EB84" s="428"/>
      <c r="EC84" s="428"/>
      <c r="ED84" s="428"/>
      <c r="EG84" s="428"/>
      <c r="EH84" s="428"/>
      <c r="EI84" s="432">
        <v>2</v>
      </c>
      <c r="EJ84" s="428"/>
      <c r="EK84" s="428"/>
      <c r="EL84" s="428">
        <v>3</v>
      </c>
      <c r="EM84" s="428"/>
      <c r="EN84" s="428"/>
      <c r="EO84" s="428">
        <v>3</v>
      </c>
      <c r="EP84" s="428"/>
      <c r="EQ84" s="428"/>
      <c r="ER84" s="432"/>
      <c r="ES84" s="428"/>
      <c r="ET84" s="428"/>
      <c r="EU84" s="428"/>
      <c r="EV84" s="428"/>
      <c r="EW84" s="428"/>
      <c r="EX84" s="432"/>
      <c r="EY84" s="428"/>
      <c r="EZ84" s="428"/>
      <c r="FA84" s="431">
        <v>3</v>
      </c>
      <c r="FB84" s="428"/>
      <c r="FC84" s="428"/>
      <c r="FD84" s="428">
        <v>3</v>
      </c>
      <c r="FE84" s="428"/>
      <c r="FF84" s="428"/>
      <c r="FG84" s="428">
        <v>3</v>
      </c>
      <c r="FH84" s="428"/>
      <c r="FI84" s="428"/>
      <c r="FJ84" s="428">
        <v>3</v>
      </c>
      <c r="FK84" s="428"/>
      <c r="FL84" s="428"/>
      <c r="FM84" s="428"/>
      <c r="FN84" s="428"/>
      <c r="FO84" s="428"/>
      <c r="FP84" s="428"/>
      <c r="FQ84" s="428"/>
      <c r="FR84" s="428"/>
      <c r="FS84" s="428">
        <v>3</v>
      </c>
      <c r="FT84" s="428"/>
      <c r="FU84" s="428"/>
      <c r="FV84" s="428"/>
      <c r="FW84" s="428"/>
      <c r="FX84" s="428"/>
      <c r="FY84" s="428"/>
      <c r="FZ84" s="428"/>
      <c r="GA84" s="428"/>
      <c r="GB84" s="428">
        <v>3</v>
      </c>
      <c r="GC84" s="428"/>
      <c r="GD84" s="428"/>
      <c r="GE84" s="428">
        <v>3</v>
      </c>
      <c r="GF84" s="428"/>
      <c r="GG84" s="428"/>
      <c r="GH84" s="428"/>
      <c r="GI84" s="428"/>
      <c r="GJ84" s="428"/>
      <c r="GK84" s="428"/>
      <c r="GL84" s="428"/>
      <c r="GM84" s="428"/>
      <c r="GN84" s="428">
        <v>3</v>
      </c>
      <c r="GO84" s="428"/>
      <c r="GP84" s="428"/>
      <c r="GQ84" s="428">
        <v>3</v>
      </c>
      <c r="GR84" s="428"/>
      <c r="GS84" s="428"/>
      <c r="GT84" s="428">
        <v>3</v>
      </c>
      <c r="GU84" s="428"/>
      <c r="GV84" s="428"/>
      <c r="GW84" s="428">
        <v>3</v>
      </c>
      <c r="GX84" s="428"/>
      <c r="GY84" s="428"/>
      <c r="GZ84" s="428"/>
      <c r="HA84" s="428"/>
      <c r="HB84" s="428"/>
      <c r="HC84" s="428"/>
      <c r="HD84" s="428"/>
      <c r="HE84" s="428"/>
      <c r="HF84" s="428"/>
      <c r="HG84" s="428"/>
      <c r="HH84" s="428"/>
      <c r="HI84" s="428">
        <v>3</v>
      </c>
      <c r="HJ84" s="428"/>
      <c r="HK84" s="428"/>
      <c r="HL84" s="428">
        <v>3</v>
      </c>
      <c r="HM84" s="428"/>
      <c r="HN84" s="428"/>
      <c r="HO84" s="428"/>
      <c r="HP84" s="428"/>
      <c r="HQ84" s="428"/>
      <c r="HR84" s="428"/>
      <c r="HS84" s="428"/>
      <c r="HV84" s="428"/>
      <c r="HW84" s="428"/>
      <c r="HX84" s="432"/>
      <c r="HY84" s="428"/>
      <c r="HZ84" s="428"/>
      <c r="IA84" s="428"/>
      <c r="IB84" s="428"/>
      <c r="IC84" s="428"/>
      <c r="ID84" s="428"/>
      <c r="IE84" s="428"/>
      <c r="IF84" s="428"/>
      <c r="IG84" s="432"/>
      <c r="IH84" s="428"/>
      <c r="II84" s="428"/>
      <c r="IJ84" s="428"/>
      <c r="IK84" s="428"/>
      <c r="IL84" s="428"/>
      <c r="IM84" s="432"/>
      <c r="IN84" s="428"/>
      <c r="IO84" s="428"/>
      <c r="IP84" s="431"/>
      <c r="IQ84" s="428"/>
      <c r="IR84" s="428"/>
      <c r="IS84" s="428">
        <v>3</v>
      </c>
      <c r="IT84" s="428"/>
      <c r="IU84" s="428"/>
      <c r="IV84" s="428"/>
      <c r="IW84" s="428"/>
      <c r="IX84" s="428"/>
      <c r="IY84" s="428"/>
      <c r="IZ84" s="428"/>
      <c r="JA84" s="428"/>
      <c r="JB84" s="428">
        <v>3</v>
      </c>
      <c r="JC84" s="428" t="s">
        <v>1057</v>
      </c>
      <c r="JD84" s="428"/>
      <c r="JE84" s="428"/>
      <c r="JF84" s="428"/>
      <c r="JG84" s="428"/>
      <c r="JH84" s="428"/>
      <c r="JI84" s="428"/>
      <c r="JJ84" s="428"/>
      <c r="JK84" s="428"/>
      <c r="JL84" s="428"/>
      <c r="JM84" s="428"/>
      <c r="JN84" s="428"/>
      <c r="JO84" s="428"/>
      <c r="JP84" s="428"/>
      <c r="JQ84" s="428"/>
      <c r="JR84" s="428"/>
      <c r="JS84" s="428"/>
      <c r="JT84" s="428"/>
      <c r="JU84" s="428"/>
      <c r="JV84" s="428"/>
      <c r="JW84" s="428"/>
      <c r="JX84" s="428"/>
      <c r="JY84" s="428"/>
      <c r="JZ84" s="428"/>
      <c r="KA84" s="428"/>
      <c r="KB84" s="428"/>
      <c r="KC84" s="428"/>
      <c r="KD84" s="428"/>
      <c r="KE84" s="428"/>
      <c r="KF84" s="428"/>
      <c r="KG84" s="428"/>
      <c r="KH84" s="428"/>
      <c r="KI84" s="428"/>
      <c r="KJ84" s="428"/>
      <c r="KK84" s="428"/>
      <c r="KL84" s="428"/>
      <c r="KM84" s="428"/>
      <c r="KN84" s="428"/>
      <c r="KO84" s="428"/>
      <c r="KP84" s="428"/>
      <c r="KQ84" s="428"/>
      <c r="KR84" s="428"/>
      <c r="KS84" s="428"/>
      <c r="KT84" s="428"/>
      <c r="KU84" s="428"/>
      <c r="KV84" s="428"/>
      <c r="KW84" s="428"/>
      <c r="KX84" s="428"/>
      <c r="KY84" s="428"/>
      <c r="KZ84" s="428"/>
      <c r="LA84" s="428"/>
      <c r="LB84" s="428"/>
      <c r="LC84" s="428"/>
      <c r="LD84" s="428"/>
      <c r="LE84" s="428"/>
      <c r="LF84" s="428"/>
      <c r="LG84" s="428"/>
      <c r="LH84" s="428"/>
      <c r="LK84" s="428"/>
    </row>
    <row r="85" spans="1:323" ht="24" customHeight="1" x14ac:dyDescent="0.2">
      <c r="AS85" s="18"/>
      <c r="BI85" s="508"/>
      <c r="EE85"/>
      <c r="EF85"/>
      <c r="EG85" s="18"/>
      <c r="EH85" s="18"/>
      <c r="EX85" s="508"/>
      <c r="GY85" s="18"/>
      <c r="GZ85" s="18"/>
      <c r="HA85" s="18"/>
      <c r="HB85" s="18"/>
      <c r="HC85" s="18"/>
      <c r="HD85" s="18"/>
      <c r="HT85"/>
      <c r="HU85"/>
      <c r="IM85" s="508"/>
    </row>
    <row r="86" spans="1:323" ht="24" customHeight="1" x14ac:dyDescent="0.2">
      <c r="AF86" s="7" t="s">
        <v>403</v>
      </c>
      <c r="AS86" s="18"/>
      <c r="EE86"/>
      <c r="EF86"/>
      <c r="EG86" s="18"/>
      <c r="EH86" s="18"/>
      <c r="GY86" s="18"/>
      <c r="GZ86" s="18"/>
      <c r="HA86" s="18"/>
      <c r="HB86" s="18"/>
      <c r="HC86" s="18"/>
      <c r="HD86" s="18"/>
      <c r="HT86"/>
      <c r="HU86"/>
    </row>
    <row r="87" spans="1:323" ht="24" customHeight="1" x14ac:dyDescent="0.2">
      <c r="AS87" s="18"/>
      <c r="EE87"/>
      <c r="EF87"/>
      <c r="EG87" s="18"/>
      <c r="EH87" s="18"/>
      <c r="GY87" s="18"/>
      <c r="GZ87" s="18"/>
      <c r="HA87" s="18"/>
      <c r="HB87" s="18"/>
      <c r="HC87" s="18"/>
      <c r="HD87" s="18"/>
      <c r="HT87"/>
      <c r="HU87"/>
    </row>
    <row r="88" spans="1:323" ht="24" customHeight="1" x14ac:dyDescent="0.2">
      <c r="AR88" s="230"/>
      <c r="AS88" s="18"/>
      <c r="EE88"/>
      <c r="EF88"/>
      <c r="EG88" s="18"/>
      <c r="EH88" s="18"/>
      <c r="GY88" s="18"/>
      <c r="GZ88" s="18"/>
      <c r="HA88" s="18"/>
      <c r="HB88" s="18"/>
      <c r="HC88" s="18"/>
      <c r="HD88" s="18"/>
      <c r="HT88"/>
      <c r="HU88"/>
    </row>
    <row r="89" spans="1:323" x14ac:dyDescent="0.2">
      <c r="AS89" s="18"/>
      <c r="EE89"/>
      <c r="EF89"/>
      <c r="EG89" s="18"/>
      <c r="EH89" s="18"/>
      <c r="GY89" s="18"/>
      <c r="GZ89" s="18"/>
      <c r="HA89" s="18"/>
      <c r="HB89" s="18"/>
      <c r="HC89" s="18"/>
      <c r="HD89" s="18"/>
      <c r="HT89"/>
      <c r="HU89"/>
    </row>
    <row r="90" spans="1:323" x14ac:dyDescent="0.2">
      <c r="DJ90" s="268"/>
      <c r="DK90" s="268"/>
      <c r="DL90" s="263"/>
      <c r="DM90" s="36"/>
      <c r="DN90" s="36"/>
      <c r="DO90" s="36"/>
      <c r="EG90" s="18"/>
      <c r="EH90" s="18"/>
      <c r="GY90" s="18"/>
      <c r="GZ90" s="18"/>
      <c r="HA90" s="18"/>
      <c r="HB90" s="18"/>
      <c r="HC90" s="18"/>
      <c r="HD90" s="18"/>
      <c r="HT90"/>
      <c r="HU90"/>
    </row>
    <row r="91" spans="1:323" x14ac:dyDescent="0.2">
      <c r="DJ91" s="268"/>
      <c r="DK91" s="268"/>
      <c r="DL91" s="263"/>
      <c r="DM91" s="36"/>
      <c r="DN91" s="36"/>
      <c r="DO91" s="36"/>
      <c r="EG91" s="18"/>
      <c r="EH91" s="18"/>
      <c r="GY91" s="18"/>
      <c r="GZ91" s="18"/>
      <c r="HA91" s="18"/>
      <c r="HB91" s="18"/>
      <c r="HC91" s="18"/>
      <c r="HD91" s="18"/>
      <c r="HT91"/>
      <c r="HU91"/>
    </row>
    <row r="95" spans="1:323" x14ac:dyDescent="0.2">
      <c r="E95" s="114"/>
    </row>
  </sheetData>
  <autoFilter ref="A9:LJ84" xr:uid="{00000000-0009-0000-0000-000005000000}">
    <sortState xmlns:xlrd2="http://schemas.microsoft.com/office/spreadsheetml/2017/richdata2" ref="A10:LJ84">
      <sortCondition ref="Y9:Y84"/>
    </sortState>
  </autoFilter>
  <phoneticPr fontId="4"/>
  <conditionalFormatting sqref="O9:O83">
    <cfRule type="cellIs" dxfId="881" priority="752" stopIfTrue="1" operator="notEqual">
      <formula>AB9</formula>
    </cfRule>
  </conditionalFormatting>
  <conditionalFormatting sqref="Q9:Q83">
    <cfRule type="cellIs" dxfId="880" priority="751" stopIfTrue="1" operator="notEqual">
      <formula>AC9</formula>
    </cfRule>
  </conditionalFormatting>
  <conditionalFormatting sqref="AC9:AC83">
    <cfRule type="cellIs" dxfId="879" priority="750" stopIfTrue="1" operator="notEqual">
      <formula>Q9</formula>
    </cfRule>
  </conditionalFormatting>
  <conditionalFormatting sqref="R82:R83 R9">
    <cfRule type="cellIs" dxfId="878" priority="749" stopIfTrue="1" operator="notEqual">
      <formula>Q9</formula>
    </cfRule>
  </conditionalFormatting>
  <conditionalFormatting sqref="AB9:AB83">
    <cfRule type="cellIs" dxfId="877" priority="748" stopIfTrue="1" operator="notEqual">
      <formula>O9</formula>
    </cfRule>
  </conditionalFormatting>
  <conditionalFormatting sqref="A5:A82">
    <cfRule type="cellIs" dxfId="876" priority="747" stopIfTrue="1" operator="equal">
      <formula>""</formula>
    </cfRule>
  </conditionalFormatting>
  <conditionalFormatting sqref="AT6:AT7 AW6:AW7 AZ6:AZ7 BC6:BC7 BF6:BF7 BI6:BI7 BL6:BL7 BO6:BO7 BR6:BR7 BU6:BU7 BX6:BX7 CA6:CA7 CD6:CD7 CG6:CG7 CJ6:CJ7 CM6:CM7 CP6:CP7 CS6:CS7 CV6:CV7 CY6:CY7 DB6:DB7 DE6:DE7 DH6:DH7 DK6:DK7 DN6:DN7 DQ6:DQ7 DT6:DT7 DW6:DW7 DZ6:DZ7 EC6:EC7 EF6:EF7 EI6:EI7 EL6:EL7 EO6:EO7 ER6:ER7 EU6:EU7 EX6:EX7 FA6:FA7 FD6:FD7 FG6:FG7 FJ6:FJ7 FM6:FM7 FP6:FP7 FS6:FS7 FV6:FV7 FY6:FY7 GB6:GB7 GE6:GE7 GH6:GH7 GK6:GK7 GN6:GN7 GQ6:GQ7 GT6:GT7 GW6:GW7 GZ6:GZ7 HC6:HC7 HF6:HF7 HI6:HI7 HL6:HL7 HO6:HO7 HR6:HR7 HU6:HU7 HX6:HX7 IA6:IA7 ID6:ID7 IG6:IG7 IJ6:IJ7 IM6:IM7 IP6:IP7 IS6:IS7 IV6:IV7 IY6:IY7 JB6:JB7 JE6:JE7 JH6:JH7 JK6:JK7 JN6:JN7 JQ6:JQ7 JT6:JT7 JW6:JW7 JZ6:JZ7 KC6:KC7 KF6:KF7 KI6:KI7 KL6:KL7 KO6:KO7 KR6:KR7 KU6:KU7 KX6:KX7 LA6:LA7 LD6:LD7 LG6:LG7 LJ6:LJ7">
    <cfRule type="cellIs" dxfId="875" priority="700" stopIfTrue="1" operator="equal">
      <formula>""</formula>
    </cfRule>
  </conditionalFormatting>
  <conditionalFormatting sqref="O6">
    <cfRule type="cellIs" dxfId="874" priority="699" stopIfTrue="1" operator="notEqual">
      <formula>AB6</formula>
    </cfRule>
  </conditionalFormatting>
  <conditionalFormatting sqref="AC6">
    <cfRule type="cellIs" dxfId="873" priority="697" stopIfTrue="1" operator="notEqual">
      <formula>Q6</formula>
    </cfRule>
  </conditionalFormatting>
  <conditionalFormatting sqref="R6">
    <cfRule type="cellIs" dxfId="872" priority="696" stopIfTrue="1" operator="notEqual">
      <formula>Q6</formula>
    </cfRule>
  </conditionalFormatting>
  <conditionalFormatting sqref="AB6">
    <cfRule type="cellIs" dxfId="871" priority="695" stopIfTrue="1" operator="notEqual">
      <formula>O6</formula>
    </cfRule>
  </conditionalFormatting>
  <conditionalFormatting sqref="D6">
    <cfRule type="duplicateValues" dxfId="870" priority="701" stopIfTrue="1"/>
  </conditionalFormatting>
  <conditionalFormatting sqref="D83">
    <cfRule type="duplicateValues" dxfId="869" priority="1215" stopIfTrue="1"/>
  </conditionalFormatting>
  <conditionalFormatting sqref="D82">
    <cfRule type="duplicateValues" dxfId="868" priority="1392" stopIfTrue="1"/>
  </conditionalFormatting>
  <conditionalFormatting sqref="F9:F81">
    <cfRule type="expression" dxfId="867" priority="541">
      <formula>$AP9&gt;1050</formula>
    </cfRule>
  </conditionalFormatting>
  <conditionalFormatting sqref="EI4">
    <cfRule type="expression" dxfId="866" priority="171" stopIfTrue="1">
      <formula>EI5="(日)"</formula>
    </cfRule>
    <cfRule type="expression" dxfId="865" priority="172" stopIfTrue="1">
      <formula>EI5="(休)"</formula>
    </cfRule>
  </conditionalFormatting>
  <conditionalFormatting sqref="HX4:HZ4">
    <cfRule type="expression" dxfId="864" priority="169" stopIfTrue="1">
      <formula>HX5="(日)"</formula>
    </cfRule>
    <cfRule type="expression" dxfId="863" priority="170" stopIfTrue="1">
      <formula>HX5="(休)"</formula>
    </cfRule>
  </conditionalFormatting>
  <conditionalFormatting sqref="IA4:IC4">
    <cfRule type="expression" dxfId="862" priority="167" stopIfTrue="1">
      <formula>IA5="(日)"</formula>
    </cfRule>
    <cfRule type="expression" dxfId="861" priority="168" stopIfTrue="1">
      <formula>IA5="(休)"</formula>
    </cfRule>
  </conditionalFormatting>
  <conditionalFormatting sqref="ID4:IF4">
    <cfRule type="expression" dxfId="860" priority="165" stopIfTrue="1">
      <formula>ID5="(日)"</formula>
    </cfRule>
    <cfRule type="expression" dxfId="859" priority="166" stopIfTrue="1">
      <formula>ID5="(休)"</formula>
    </cfRule>
  </conditionalFormatting>
  <conditionalFormatting sqref="IG4:II4">
    <cfRule type="expression" dxfId="858" priority="163" stopIfTrue="1">
      <formula>IG5="(日)"</formula>
    </cfRule>
    <cfRule type="expression" dxfId="857" priority="164" stopIfTrue="1">
      <formula>IG5="(休)"</formula>
    </cfRule>
  </conditionalFormatting>
  <conditionalFormatting sqref="IJ4:IL4">
    <cfRule type="expression" dxfId="856" priority="161" stopIfTrue="1">
      <formula>IJ5="(日)"</formula>
    </cfRule>
    <cfRule type="expression" dxfId="855" priority="162" stopIfTrue="1">
      <formula>IJ5="(休)"</formula>
    </cfRule>
  </conditionalFormatting>
  <conditionalFormatting sqref="IM4:IO4">
    <cfRule type="expression" dxfId="854" priority="159" stopIfTrue="1">
      <formula>IM5="(日)"</formula>
    </cfRule>
    <cfRule type="expression" dxfId="853" priority="160" stopIfTrue="1">
      <formula>IM5="(休)"</formula>
    </cfRule>
  </conditionalFormatting>
  <conditionalFormatting sqref="IM4:IO4">
    <cfRule type="expression" dxfId="852" priority="157" stopIfTrue="1">
      <formula>IM5="(日)"</formula>
    </cfRule>
    <cfRule type="expression" dxfId="851" priority="158" stopIfTrue="1">
      <formula>IM5="(休)"</formula>
    </cfRule>
  </conditionalFormatting>
  <conditionalFormatting sqref="IP4:IR4">
    <cfRule type="expression" dxfId="850" priority="155" stopIfTrue="1">
      <formula>IP5="(日)"</formula>
    </cfRule>
    <cfRule type="expression" dxfId="849" priority="156" stopIfTrue="1">
      <formula>IP5="(休)"</formula>
    </cfRule>
  </conditionalFormatting>
  <conditionalFormatting sqref="IS4:IU4">
    <cfRule type="expression" dxfId="848" priority="153" stopIfTrue="1">
      <formula>IS5="(日)"</formula>
    </cfRule>
    <cfRule type="expression" dxfId="847" priority="154" stopIfTrue="1">
      <formula>IS5="(休)"</formula>
    </cfRule>
  </conditionalFormatting>
  <conditionalFormatting sqref="IV4:IX4">
    <cfRule type="expression" dxfId="846" priority="151" stopIfTrue="1">
      <formula>IV5="(日)"</formula>
    </cfRule>
    <cfRule type="expression" dxfId="845" priority="152" stopIfTrue="1">
      <formula>IV5="(休)"</formula>
    </cfRule>
  </conditionalFormatting>
  <conditionalFormatting sqref="IY4:JA4">
    <cfRule type="expression" dxfId="844" priority="149" stopIfTrue="1">
      <formula>IY5="(日)"</formula>
    </cfRule>
    <cfRule type="expression" dxfId="843" priority="150" stopIfTrue="1">
      <formula>IY5="(休)"</formula>
    </cfRule>
  </conditionalFormatting>
  <conditionalFormatting sqref="JB4">
    <cfRule type="expression" dxfId="842" priority="147" stopIfTrue="1">
      <formula>JB5="(日)"</formula>
    </cfRule>
    <cfRule type="expression" dxfId="841" priority="148" stopIfTrue="1">
      <formula>JB5="(休)"</formula>
    </cfRule>
  </conditionalFormatting>
  <conditionalFormatting sqref="JB4:JD4">
    <cfRule type="expression" dxfId="840" priority="145" stopIfTrue="1">
      <formula>JB5="(日)"</formula>
    </cfRule>
    <cfRule type="expression" dxfId="839" priority="146" stopIfTrue="1">
      <formula>JB5="(休)"</formula>
    </cfRule>
  </conditionalFormatting>
  <conditionalFormatting sqref="JB4:JD4">
    <cfRule type="expression" dxfId="838" priority="143" stopIfTrue="1">
      <formula>JB5="(日)"</formula>
    </cfRule>
    <cfRule type="expression" dxfId="837" priority="144" stopIfTrue="1">
      <formula>JB5="(休)"</formula>
    </cfRule>
  </conditionalFormatting>
  <conditionalFormatting sqref="JE4:JG4">
    <cfRule type="expression" dxfId="836" priority="141" stopIfTrue="1">
      <formula>JE5="(日)"</formula>
    </cfRule>
    <cfRule type="expression" dxfId="835" priority="142" stopIfTrue="1">
      <formula>JE5="(休)"</formula>
    </cfRule>
  </conditionalFormatting>
  <conditionalFormatting sqref="JH4:JJ4">
    <cfRule type="expression" dxfId="834" priority="139" stopIfTrue="1">
      <formula>JH5="(日)"</formula>
    </cfRule>
    <cfRule type="expression" dxfId="833" priority="140" stopIfTrue="1">
      <formula>JH5="(休)"</formula>
    </cfRule>
  </conditionalFormatting>
  <conditionalFormatting sqref="JH4:JJ4">
    <cfRule type="expression" dxfId="832" priority="137" stopIfTrue="1">
      <formula>JH5="(日)"</formula>
    </cfRule>
    <cfRule type="expression" dxfId="831" priority="138" stopIfTrue="1">
      <formula>JH5="(休)"</formula>
    </cfRule>
  </conditionalFormatting>
  <conditionalFormatting sqref="JK4:JM4">
    <cfRule type="expression" dxfId="830" priority="135" stopIfTrue="1">
      <formula>JK5="(日)"</formula>
    </cfRule>
    <cfRule type="expression" dxfId="829" priority="136" stopIfTrue="1">
      <formula>JK5="(休)"</formula>
    </cfRule>
  </conditionalFormatting>
  <conditionalFormatting sqref="JN4:JP4">
    <cfRule type="expression" dxfId="828" priority="133" stopIfTrue="1">
      <formula>JN5="(日)"</formula>
    </cfRule>
    <cfRule type="expression" dxfId="827" priority="134" stopIfTrue="1">
      <formula>JN5="(休)"</formula>
    </cfRule>
  </conditionalFormatting>
  <conditionalFormatting sqref="JQ4:JS4">
    <cfRule type="expression" dxfId="826" priority="131" stopIfTrue="1">
      <formula>JQ5="(日)"</formula>
    </cfRule>
    <cfRule type="expression" dxfId="825" priority="132" stopIfTrue="1">
      <formula>JQ5="(休)"</formula>
    </cfRule>
  </conditionalFormatting>
  <conditionalFormatting sqref="JT4:JV4">
    <cfRule type="expression" dxfId="824" priority="129" stopIfTrue="1">
      <formula>JT5="(日)"</formula>
    </cfRule>
    <cfRule type="expression" dxfId="823" priority="130" stopIfTrue="1">
      <formula>JT5="(休)"</formula>
    </cfRule>
  </conditionalFormatting>
  <conditionalFormatting sqref="JW4">
    <cfRule type="expression" dxfId="822" priority="127" stopIfTrue="1">
      <formula>JW5="(日)"</formula>
    </cfRule>
    <cfRule type="expression" dxfId="821" priority="128" stopIfTrue="1">
      <formula>JW5="(休)"</formula>
    </cfRule>
  </conditionalFormatting>
  <conditionalFormatting sqref="JW4:JY4">
    <cfRule type="expression" dxfId="820" priority="125" stopIfTrue="1">
      <formula>JW5="(日)"</formula>
    </cfRule>
    <cfRule type="expression" dxfId="819" priority="126" stopIfTrue="1">
      <formula>JW5="(休)"</formula>
    </cfRule>
  </conditionalFormatting>
  <conditionalFormatting sqref="JW4:JY4">
    <cfRule type="expression" dxfId="818" priority="123" stopIfTrue="1">
      <formula>JW5="(日)"</formula>
    </cfRule>
    <cfRule type="expression" dxfId="817" priority="124" stopIfTrue="1">
      <formula>JW5="(休)"</formula>
    </cfRule>
  </conditionalFormatting>
  <conditionalFormatting sqref="JZ4:KB4">
    <cfRule type="expression" dxfId="816" priority="121" stopIfTrue="1">
      <formula>JZ5="(日)"</formula>
    </cfRule>
    <cfRule type="expression" dxfId="815" priority="122" stopIfTrue="1">
      <formula>JZ5="(休)"</formula>
    </cfRule>
  </conditionalFormatting>
  <conditionalFormatting sqref="KC4:KE4">
    <cfRule type="expression" dxfId="814" priority="119" stopIfTrue="1">
      <formula>KC5="(日)"</formula>
    </cfRule>
    <cfRule type="expression" dxfId="813" priority="120" stopIfTrue="1">
      <formula>KC5="(休)"</formula>
    </cfRule>
  </conditionalFormatting>
  <conditionalFormatting sqref="KC4:KE4">
    <cfRule type="expression" dxfId="812" priority="117" stopIfTrue="1">
      <formula>KC5="(日)"</formula>
    </cfRule>
    <cfRule type="expression" dxfId="811" priority="118" stopIfTrue="1">
      <formula>KC5="(休)"</formula>
    </cfRule>
  </conditionalFormatting>
  <conditionalFormatting sqref="KF4:KH4">
    <cfRule type="expression" dxfId="810" priority="115" stopIfTrue="1">
      <formula>KF5="(日)"</formula>
    </cfRule>
    <cfRule type="expression" dxfId="809" priority="116" stopIfTrue="1">
      <formula>KF5="(休)"</formula>
    </cfRule>
  </conditionalFormatting>
  <conditionalFormatting sqref="KI4:KK4">
    <cfRule type="expression" dxfId="808" priority="113" stopIfTrue="1">
      <formula>KI5="(日)"</formula>
    </cfRule>
    <cfRule type="expression" dxfId="807" priority="114" stopIfTrue="1">
      <formula>KI5="(休)"</formula>
    </cfRule>
  </conditionalFormatting>
  <conditionalFormatting sqref="KL4:KN4">
    <cfRule type="expression" dxfId="806" priority="111" stopIfTrue="1">
      <formula>KL5="(日)"</formula>
    </cfRule>
    <cfRule type="expression" dxfId="805" priority="112" stopIfTrue="1">
      <formula>KL5="(休)"</formula>
    </cfRule>
  </conditionalFormatting>
  <conditionalFormatting sqref="KO4:KQ4">
    <cfRule type="expression" dxfId="804" priority="109" stopIfTrue="1">
      <formula>KO5="(日)"</formula>
    </cfRule>
    <cfRule type="expression" dxfId="803" priority="110" stopIfTrue="1">
      <formula>KO5="(休)"</formula>
    </cfRule>
  </conditionalFormatting>
  <conditionalFormatting sqref="KR4">
    <cfRule type="expression" dxfId="802" priority="107" stopIfTrue="1">
      <formula>KR5="(日)"</formula>
    </cfRule>
    <cfRule type="expression" dxfId="801" priority="108" stopIfTrue="1">
      <formula>KR5="(休)"</formula>
    </cfRule>
  </conditionalFormatting>
  <conditionalFormatting sqref="KR4:KT4">
    <cfRule type="expression" dxfId="800" priority="105" stopIfTrue="1">
      <formula>KR5="(日)"</formula>
    </cfRule>
    <cfRule type="expression" dxfId="799" priority="106" stopIfTrue="1">
      <formula>KR5="(休)"</formula>
    </cfRule>
  </conditionalFormatting>
  <conditionalFormatting sqref="KR4:KT4">
    <cfRule type="expression" dxfId="798" priority="103" stopIfTrue="1">
      <formula>KR5="(日)"</formula>
    </cfRule>
    <cfRule type="expression" dxfId="797" priority="104" stopIfTrue="1">
      <formula>KR5="(休)"</formula>
    </cfRule>
  </conditionalFormatting>
  <conditionalFormatting sqref="KU4:KW4">
    <cfRule type="expression" dxfId="796" priority="101" stopIfTrue="1">
      <formula>KU5="(日)"</formula>
    </cfRule>
    <cfRule type="expression" dxfId="795" priority="102" stopIfTrue="1">
      <formula>KU5="(休)"</formula>
    </cfRule>
  </conditionalFormatting>
  <conditionalFormatting sqref="KX4:KZ4">
    <cfRule type="expression" dxfId="794" priority="99" stopIfTrue="1">
      <formula>KX5="(日)"</formula>
    </cfRule>
    <cfRule type="expression" dxfId="793" priority="100" stopIfTrue="1">
      <formula>KX5="(休)"</formula>
    </cfRule>
  </conditionalFormatting>
  <conditionalFormatting sqref="KX4:KZ4">
    <cfRule type="expression" dxfId="792" priority="97" stopIfTrue="1">
      <formula>KX5="(日)"</formula>
    </cfRule>
    <cfRule type="expression" dxfId="791" priority="98" stopIfTrue="1">
      <formula>KX5="(休)"</formula>
    </cfRule>
  </conditionalFormatting>
  <conditionalFormatting sqref="LA4:LC4">
    <cfRule type="expression" dxfId="790" priority="95" stopIfTrue="1">
      <formula>LA5="(日)"</formula>
    </cfRule>
    <cfRule type="expression" dxfId="789" priority="96" stopIfTrue="1">
      <formula>LA5="(休)"</formula>
    </cfRule>
  </conditionalFormatting>
  <conditionalFormatting sqref="LD4:LF4">
    <cfRule type="expression" dxfId="788" priority="93" stopIfTrue="1">
      <formula>LD5="(日)"</formula>
    </cfRule>
    <cfRule type="expression" dxfId="787" priority="94" stopIfTrue="1">
      <formula>LD5="(休)"</formula>
    </cfRule>
  </conditionalFormatting>
  <conditionalFormatting sqref="LG4:LI4">
    <cfRule type="expression" dxfId="786" priority="91" stopIfTrue="1">
      <formula>LG5="(日)"</formula>
    </cfRule>
    <cfRule type="expression" dxfId="785" priority="92" stopIfTrue="1">
      <formula>LG5="(休)"</formula>
    </cfRule>
  </conditionalFormatting>
  <conditionalFormatting sqref="LK4">
    <cfRule type="expression" dxfId="784" priority="89" stopIfTrue="1">
      <formula>LK5="(日)"</formula>
    </cfRule>
    <cfRule type="expression" dxfId="783" priority="90" stopIfTrue="1">
      <formula>LK5="(休)"</formula>
    </cfRule>
  </conditionalFormatting>
  <conditionalFormatting sqref="AU4:ED4">
    <cfRule type="expression" dxfId="782" priority="87" stopIfTrue="1">
      <formula>AU5="(日)"</formula>
    </cfRule>
    <cfRule type="expression" dxfId="781" priority="88" stopIfTrue="1">
      <formula>AU5="(休)"</formula>
    </cfRule>
  </conditionalFormatting>
  <conditionalFormatting sqref="AT4">
    <cfRule type="expression" dxfId="780" priority="85" stopIfTrue="1">
      <formula>AT5="(日)"</formula>
    </cfRule>
    <cfRule type="expression" dxfId="779" priority="86" stopIfTrue="1">
      <formula>AT5="(休)"</formula>
    </cfRule>
  </conditionalFormatting>
  <conditionalFormatting sqref="HX4:LK4">
    <cfRule type="expression" dxfId="778" priority="175" stopIfTrue="1">
      <formula>HX5="(日)"</formula>
    </cfRule>
    <cfRule type="expression" dxfId="777" priority="176" stopIfTrue="1">
      <formula>HX5="(休)"</formula>
    </cfRule>
  </conditionalFormatting>
  <conditionalFormatting sqref="EJ4:HS4 HW4">
    <cfRule type="expression" dxfId="776" priority="173" stopIfTrue="1">
      <formula>EJ5="(日)"</formula>
    </cfRule>
    <cfRule type="expression" dxfId="775" priority="174" stopIfTrue="1">
      <formula>EJ5="(休)"</formula>
    </cfRule>
  </conditionalFormatting>
  <conditionalFormatting sqref="BC82">
    <cfRule type="expression" dxfId="774" priority="6">
      <formula>$B82&lt;&gt;""</formula>
    </cfRule>
  </conditionalFormatting>
  <conditionalFormatting sqref="D26">
    <cfRule type="duplicateValues" dxfId="773" priority="1" stopIfTrue="1"/>
  </conditionalFormatting>
  <conditionalFormatting sqref="D10:D25 D27:D81">
    <cfRule type="duplicateValues" dxfId="772" priority="17933" stopIfTrue="1"/>
  </conditionalFormatting>
  <pageMargins left="0.19685039370078741" right="0.19685039370078741" top="0.43307086614173229" bottom="0.47244094488188981" header="0.19685039370078741" footer="0.19685039370078741"/>
  <pageSetup paperSize="8" scale="50" orientation="landscape" r:id="rId1"/>
  <headerFooter>
    <oddFooter>&amp;L&amp;6&amp;Z&amp;F
&amp;F/&amp;A&amp;C&amp;P/&amp;N&amp;R出力日：&amp;D/&amp;T</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66FFFF"/>
  </sheetPr>
  <dimension ref="A1:LK72"/>
  <sheetViews>
    <sheetView zoomScale="80" zoomScaleNormal="80" workbookViewId="0">
      <pane xSplit="10" ySplit="9" topLeftCell="GZ56" activePane="bottomRight" state="frozen"/>
      <selection activeCell="EF3" sqref="EF3"/>
      <selection pane="topRight" activeCell="EF3" sqref="EF3"/>
      <selection pane="bottomLeft" activeCell="EF3" sqref="EF3"/>
      <selection pane="bottomRight" activeCell="K41" sqref="K41"/>
    </sheetView>
  </sheetViews>
  <sheetFormatPr defaultRowHeight="12" x14ac:dyDescent="0.2"/>
  <cols>
    <col min="1" max="1" width="6.296875" style="2" customWidth="1"/>
    <col min="2" max="2" width="7" style="1" bestFit="1" customWidth="1"/>
    <col min="3" max="3" width="6.69921875" customWidth="1"/>
    <col min="4" max="4" width="9.8984375" bestFit="1" customWidth="1"/>
    <col min="5" max="5" width="6.69921875" style="45" customWidth="1"/>
    <col min="6" max="6" width="26.59765625" style="2" customWidth="1"/>
    <col min="7" max="7" width="4.296875" style="2" customWidth="1"/>
    <col min="8" max="8" width="4.69921875" style="2" customWidth="1"/>
    <col min="9" max="9" width="2.69921875" style="2" customWidth="1"/>
    <col min="10" max="10" width="6.69921875" style="14" customWidth="1"/>
    <col min="11" max="11" width="22.09765625" style="2" customWidth="1"/>
    <col min="12" max="12" width="4.296875" style="2" customWidth="1"/>
    <col min="13" max="13" width="4.69921875" style="2" customWidth="1"/>
    <col min="14" max="14" width="2.69921875" style="2" customWidth="1"/>
    <col min="15" max="15" width="6.69921875" style="14" customWidth="1"/>
    <col min="16" max="16" width="5" style="2" customWidth="1"/>
    <col min="17" max="17" width="6.69921875" style="61" customWidth="1"/>
    <col min="18" max="18" width="6.69921875" style="19" customWidth="1"/>
    <col min="19" max="19" width="14.8984375" style="2" customWidth="1"/>
    <col min="20" max="20" width="4.59765625" style="87" customWidth="1"/>
    <col min="21" max="21" width="5.69921875" style="1" customWidth="1"/>
    <col min="22" max="22" width="4.09765625" customWidth="1"/>
    <col min="23" max="23" width="6.59765625" style="1" customWidth="1"/>
    <col min="24" max="26" width="7.09765625" style="1" customWidth="1"/>
    <col min="27" max="27" width="6.59765625" style="1" customWidth="1"/>
    <col min="28" max="29" width="6.69921875" style="18" customWidth="1"/>
    <col min="30" max="30" width="18.09765625" style="34" customWidth="1"/>
    <col min="31" max="31" width="4" customWidth="1"/>
    <col min="32" max="32" width="3.59765625" style="7" customWidth="1"/>
    <col min="33" max="33" width="3.69921875" style="2" customWidth="1"/>
    <col min="34" max="34" width="4" style="2" customWidth="1"/>
    <col min="35" max="35" width="5" style="44" customWidth="1"/>
    <col min="36" max="36" width="2.69921875" style="44" customWidth="1"/>
    <col min="37" max="37" width="5" style="46" customWidth="1"/>
    <col min="38" max="42" width="2.09765625" customWidth="1"/>
    <col min="43" max="43" width="3.3984375" style="92" customWidth="1"/>
    <col min="44" max="44" width="9.3984375" customWidth="1"/>
    <col min="45" max="45" width="2.69921875" hidden="1" customWidth="1"/>
    <col min="46" max="46" width="6.69921875" style="18" hidden="1" customWidth="1"/>
    <col min="47" max="48" width="2.69921875" style="18" hidden="1" customWidth="1"/>
    <col min="49" max="49" width="6.69921875" style="18" hidden="1" customWidth="1"/>
    <col min="50" max="51" width="2.69921875" style="18" hidden="1" customWidth="1"/>
    <col min="52" max="52" width="6.69921875" style="18" hidden="1" customWidth="1"/>
    <col min="53" max="54" width="2.69921875" style="18" hidden="1" customWidth="1"/>
    <col min="55" max="55" width="6.69921875" style="18" hidden="1" customWidth="1"/>
    <col min="56" max="57" width="2.69921875" style="18" hidden="1" customWidth="1"/>
    <col min="58" max="58" width="6.69921875" style="18" hidden="1" customWidth="1"/>
    <col min="59" max="60" width="2.69921875" style="18" hidden="1" customWidth="1"/>
    <col min="61" max="61" width="6.69921875" style="18" hidden="1" customWidth="1"/>
    <col min="62" max="63" width="2.69921875" style="18" hidden="1" customWidth="1"/>
    <col min="64" max="64" width="6.69921875" style="18" hidden="1" customWidth="1"/>
    <col min="65" max="66" width="2.69921875" style="18" hidden="1" customWidth="1"/>
    <col min="67" max="67" width="6.69921875" style="18" hidden="1" customWidth="1"/>
    <col min="68" max="69" width="2.69921875" style="18" hidden="1" customWidth="1"/>
    <col min="70" max="70" width="6.69921875" style="18" hidden="1" customWidth="1"/>
    <col min="71" max="72" width="2.69921875" style="18" hidden="1" customWidth="1"/>
    <col min="73" max="73" width="6.69921875" style="18" hidden="1" customWidth="1"/>
    <col min="74" max="75" width="2.69921875" style="18" hidden="1" customWidth="1"/>
    <col min="76" max="76" width="6.69921875" style="18" hidden="1" customWidth="1"/>
    <col min="77" max="78" width="2.69921875" style="18" hidden="1" customWidth="1"/>
    <col min="79" max="79" width="6.69921875" style="18" hidden="1" customWidth="1"/>
    <col min="80" max="81" width="2.69921875" style="18" hidden="1" customWidth="1"/>
    <col min="82" max="82" width="6.69921875" style="18" hidden="1" customWidth="1"/>
    <col min="83" max="84" width="2.69921875" style="18" hidden="1" customWidth="1"/>
    <col min="85" max="85" width="6.69921875" style="18" hidden="1" customWidth="1"/>
    <col min="86" max="87" width="2.69921875" style="18" hidden="1" customWidth="1"/>
    <col min="88" max="88" width="6.69921875" style="18" hidden="1" customWidth="1"/>
    <col min="89" max="90" width="2.69921875" style="18" hidden="1" customWidth="1"/>
    <col min="91" max="91" width="6.69921875" style="18" hidden="1" customWidth="1"/>
    <col min="92" max="93" width="2.69921875" style="18" hidden="1" customWidth="1"/>
    <col min="94" max="94" width="6.69921875" style="18" hidden="1" customWidth="1"/>
    <col min="95" max="96" width="2.69921875" style="18" hidden="1" customWidth="1"/>
    <col min="97" max="97" width="6.69921875" style="18" hidden="1" customWidth="1"/>
    <col min="98" max="99" width="2.69921875" style="18" hidden="1" customWidth="1"/>
    <col min="100" max="100" width="6.69921875" style="18" hidden="1" customWidth="1"/>
    <col min="101" max="102" width="2.69921875" style="18" hidden="1" customWidth="1"/>
    <col min="103" max="103" width="6.69921875" style="18" hidden="1" customWidth="1"/>
    <col min="104" max="105" width="2.69921875" style="18" hidden="1" customWidth="1"/>
    <col min="106" max="106" width="6.69921875" style="18" hidden="1" customWidth="1"/>
    <col min="107" max="108" width="2.69921875" style="18" hidden="1" customWidth="1"/>
    <col min="109" max="109" width="6.69921875" style="18" hidden="1" customWidth="1"/>
    <col min="110" max="111" width="2.69921875" style="18" hidden="1" customWidth="1"/>
    <col min="112" max="112" width="6.69921875" style="18" hidden="1" customWidth="1"/>
    <col min="113" max="114" width="2.69921875" style="18" hidden="1" customWidth="1"/>
    <col min="115" max="115" width="6.69921875" style="18" hidden="1" customWidth="1"/>
    <col min="116" max="117" width="2.69921875" style="18" hidden="1" customWidth="1"/>
    <col min="118" max="118" width="6.69921875" style="18" hidden="1" customWidth="1"/>
    <col min="119" max="120" width="2.69921875" style="18" hidden="1" customWidth="1"/>
    <col min="121" max="121" width="6.69921875" style="18" hidden="1" customWidth="1"/>
    <col min="122" max="123" width="2.69921875" style="18" hidden="1" customWidth="1"/>
    <col min="124" max="124" width="6.69921875" style="18" hidden="1" customWidth="1"/>
    <col min="125" max="126" width="2.69921875" style="18" hidden="1" customWidth="1"/>
    <col min="127" max="127" width="6.69921875" style="18" hidden="1" customWidth="1"/>
    <col min="128" max="129" width="2.69921875" style="18" hidden="1" customWidth="1"/>
    <col min="130" max="130" width="6.69921875" style="18" hidden="1" customWidth="1"/>
    <col min="131" max="132" width="2.69921875" style="18" hidden="1" customWidth="1"/>
    <col min="133" max="133" width="6.69921875" style="18" hidden="1" customWidth="1"/>
    <col min="134" max="135" width="2.69921875" style="18" hidden="1" customWidth="1"/>
    <col min="136" max="136" width="6.69921875" style="18" hidden="1" customWidth="1"/>
    <col min="137" max="138" width="2.69921875" hidden="1" customWidth="1"/>
    <col min="139" max="139" width="6.69921875" style="18" hidden="1" customWidth="1"/>
    <col min="140" max="141" width="2.69921875" style="18" hidden="1" customWidth="1"/>
    <col min="142" max="142" width="6.69921875" style="18" hidden="1" customWidth="1"/>
    <col min="143" max="144" width="2.69921875" style="18" hidden="1" customWidth="1"/>
    <col min="145" max="145" width="6.69921875" style="18" hidden="1" customWidth="1"/>
    <col min="146" max="147" width="2.69921875" style="18" hidden="1" customWidth="1"/>
    <col min="148" max="148" width="6.69921875" style="18" hidden="1" customWidth="1"/>
    <col min="149" max="150" width="2.69921875" style="18" hidden="1" customWidth="1"/>
    <col min="151" max="151" width="6.8984375" style="18" hidden="1" customWidth="1"/>
    <col min="152" max="153" width="2.69921875" style="18" hidden="1" customWidth="1"/>
    <col min="154" max="154" width="6.69921875" style="36" hidden="1" customWidth="1"/>
    <col min="155" max="156" width="2.69921875" style="18" hidden="1" customWidth="1"/>
    <col min="157" max="157" width="6.69921875" style="18" hidden="1" customWidth="1"/>
    <col min="158" max="159" width="2.69921875" style="18" hidden="1" customWidth="1"/>
    <col min="160" max="160" width="6.69921875" style="18" hidden="1" customWidth="1"/>
    <col min="161" max="162" width="2.69921875" style="18" hidden="1" customWidth="1"/>
    <col min="163" max="163" width="6.69921875" style="18" hidden="1" customWidth="1"/>
    <col min="164" max="164" width="3.59765625" style="18" hidden="1" customWidth="1"/>
    <col min="165" max="165" width="2.69921875" style="18" customWidth="1"/>
    <col min="166" max="166" width="6.69921875" style="18" customWidth="1"/>
    <col min="167" max="167" width="2.59765625" style="18" customWidth="1"/>
    <col min="168" max="168" width="2.69921875" style="18" customWidth="1"/>
    <col min="169" max="169" width="6.69921875" style="18" customWidth="1"/>
    <col min="170" max="170" width="2.8984375" style="18" customWidth="1"/>
    <col min="171" max="171" width="2.69921875" style="18" customWidth="1"/>
    <col min="172" max="172" width="6.59765625" style="18" customWidth="1"/>
    <col min="173" max="174" width="2.69921875" style="18" customWidth="1"/>
    <col min="175" max="175" width="6.69921875" style="18" customWidth="1"/>
    <col min="176" max="177" width="2.69921875" style="18" customWidth="1"/>
    <col min="178" max="178" width="6.69921875" style="18" customWidth="1"/>
    <col min="179" max="180" width="2.69921875" style="18" customWidth="1"/>
    <col min="181" max="181" width="6.69921875" style="18" customWidth="1"/>
    <col min="182" max="182" width="3.296875" style="18" customWidth="1"/>
    <col min="183" max="183" width="2.69921875" style="18" customWidth="1"/>
    <col min="184" max="184" width="6.69921875" style="18" customWidth="1"/>
    <col min="185" max="186" width="2.69921875" style="18" customWidth="1"/>
    <col min="187" max="187" width="6.69921875" style="18" customWidth="1"/>
    <col min="188" max="189" width="2.69921875" style="18" customWidth="1"/>
    <col min="190" max="190" width="6.69921875" style="18" customWidth="1"/>
    <col min="191" max="191" width="2.59765625" style="18" customWidth="1"/>
    <col min="192" max="192" width="2.69921875" style="18" customWidth="1"/>
    <col min="193" max="193" width="6.69921875" style="18" customWidth="1"/>
    <col min="194" max="195" width="2.69921875" style="18" customWidth="1"/>
    <col min="196" max="196" width="6.69921875" style="18" customWidth="1"/>
    <col min="197" max="198" width="2.69921875" style="18" customWidth="1"/>
    <col min="199" max="199" width="6.69921875" style="18" customWidth="1"/>
    <col min="200" max="201" width="2.69921875" style="18" customWidth="1"/>
    <col min="202" max="202" width="6.69921875" style="18" customWidth="1"/>
    <col min="203" max="203" width="3.09765625" style="18" customWidth="1"/>
    <col min="204" max="204" width="2.69921875" style="18" customWidth="1"/>
    <col min="205" max="205" width="6.69921875" style="18" customWidth="1"/>
    <col min="206" max="207" width="2.69921875" style="18" customWidth="1"/>
    <col min="208" max="208" width="6.69921875" style="18" customWidth="1"/>
    <col min="209" max="210" width="2.69921875" style="18" customWidth="1"/>
    <col min="211" max="211" width="6.69921875" style="18" customWidth="1"/>
    <col min="212" max="213" width="2.69921875" style="18" customWidth="1"/>
    <col min="214" max="214" width="6.69921875" style="18" customWidth="1"/>
    <col min="215" max="216" width="2.69921875" style="18" customWidth="1"/>
    <col min="217" max="217" width="6.69921875" style="18" customWidth="1"/>
    <col min="218" max="219" width="2.69921875" style="18" customWidth="1"/>
    <col min="220" max="220" width="6.69921875" style="18" customWidth="1"/>
    <col min="221" max="222" width="2.69921875" style="18" customWidth="1"/>
    <col min="223" max="223" width="6.69921875" style="18" customWidth="1"/>
    <col min="224" max="224" width="3.59765625" style="18" customWidth="1"/>
    <col min="225" max="225" width="2.69921875" style="18" customWidth="1"/>
    <col min="226" max="226" width="6.8984375" style="18" customWidth="1"/>
    <col min="227" max="228" width="2.69921875" style="18" customWidth="1"/>
    <col min="229" max="229" width="6.69921875" style="18" customWidth="1"/>
    <col min="230" max="231" width="2.69921875" style="18" customWidth="1"/>
    <col min="232" max="232" width="6.69921875" style="18" customWidth="1"/>
    <col min="233" max="234" width="2.69921875" style="18" customWidth="1"/>
    <col min="235" max="235" width="6.69921875" style="18" customWidth="1"/>
    <col min="236" max="237" width="2.69921875" style="18" customWidth="1"/>
    <col min="238" max="238" width="6.69921875" style="18" customWidth="1"/>
    <col min="239" max="240" width="2.69921875" style="18" customWidth="1"/>
    <col min="241" max="241" width="6.69921875" style="18" customWidth="1"/>
    <col min="242" max="243" width="2.69921875" style="18" customWidth="1"/>
    <col min="244" max="244" width="6.69921875" style="18" customWidth="1"/>
    <col min="245" max="246" width="2.69921875" style="18" customWidth="1"/>
    <col min="247" max="247" width="6.69921875" style="18" customWidth="1"/>
    <col min="248" max="249" width="2.69921875" style="18" customWidth="1"/>
    <col min="250" max="250" width="6.69921875" style="18" customWidth="1"/>
    <col min="251" max="252" width="2.69921875" style="18" customWidth="1"/>
    <col min="253" max="253" width="6.69921875" style="18" customWidth="1"/>
    <col min="254" max="255" width="2.69921875" style="18" customWidth="1"/>
    <col min="256" max="256" width="6.69921875" style="18" customWidth="1"/>
    <col min="257" max="258" width="2.69921875" style="18" customWidth="1"/>
    <col min="259" max="259" width="6.69921875" style="18" customWidth="1"/>
    <col min="260" max="261" width="2.69921875" style="18" customWidth="1"/>
    <col min="262" max="262" width="6.69921875" style="18" customWidth="1"/>
    <col min="263" max="264" width="2.69921875" style="18" customWidth="1"/>
    <col min="265" max="265" width="6.69921875" style="18" customWidth="1"/>
    <col min="266" max="267" width="2.69921875" style="18" customWidth="1"/>
    <col min="268" max="268" width="6.69921875" style="18" customWidth="1"/>
    <col min="269" max="270" width="2.69921875" style="18" customWidth="1"/>
    <col min="271" max="271" width="6.69921875" style="18" customWidth="1"/>
    <col min="272" max="273" width="2.69921875" style="18" customWidth="1"/>
    <col min="274" max="274" width="6.69921875" style="18" customWidth="1"/>
    <col min="275" max="276" width="2.69921875" style="18" customWidth="1"/>
    <col min="277" max="277" width="6.69921875" style="18" customWidth="1"/>
    <col min="278" max="279" width="2.69921875" style="18" customWidth="1"/>
    <col min="280" max="280" width="6.69921875" style="18" customWidth="1"/>
    <col min="281" max="282" width="2.69921875" style="18" customWidth="1"/>
    <col min="283" max="283" width="6.69921875" style="18" customWidth="1"/>
    <col min="284" max="285" width="2.69921875" style="18" customWidth="1"/>
    <col min="286" max="286" width="6.69921875" style="18" customWidth="1"/>
    <col min="287" max="288" width="2.69921875" style="18" customWidth="1"/>
    <col min="289" max="289" width="6.69921875" style="18" customWidth="1"/>
    <col min="290" max="291" width="2.69921875" style="18" customWidth="1"/>
    <col min="292" max="292" width="6.69921875" style="18" customWidth="1"/>
    <col min="293" max="294" width="2.69921875" style="18" customWidth="1"/>
    <col min="295" max="295" width="6.69921875" style="18" customWidth="1"/>
    <col min="296" max="297" width="2.69921875" style="18" customWidth="1"/>
    <col min="298" max="298" width="6.69921875" style="18" customWidth="1"/>
    <col min="299" max="300" width="2.69921875" style="18" customWidth="1"/>
    <col min="301" max="301" width="6.69921875" style="18" customWidth="1"/>
    <col min="302" max="303" width="2.69921875" style="18" customWidth="1"/>
    <col min="304" max="304" width="6.69921875" style="18" customWidth="1"/>
    <col min="305" max="306" width="2.69921875" style="18" customWidth="1"/>
    <col min="307" max="307" width="6.69921875" style="18" customWidth="1"/>
    <col min="308" max="309" width="2.69921875" style="18" customWidth="1"/>
    <col min="310" max="310" width="6.69921875" style="18" customWidth="1"/>
    <col min="311" max="312" width="2.69921875" style="18" customWidth="1"/>
    <col min="313" max="313" width="6.69921875" style="18" customWidth="1"/>
    <col min="314" max="315" width="2.69921875" style="18" customWidth="1"/>
    <col min="316" max="316" width="6.69921875" style="18" customWidth="1"/>
    <col min="317" max="318" width="2.69921875" style="18" customWidth="1"/>
    <col min="319" max="319" width="6.69921875" style="18" customWidth="1"/>
    <col min="320" max="321" width="2.69921875" style="18" customWidth="1"/>
    <col min="322" max="322" width="6.69921875" style="18" customWidth="1"/>
    <col min="323" max="323" width="2.69921875" style="18" customWidth="1"/>
  </cols>
  <sheetData>
    <row r="1" spans="1:323" s="33" customFormat="1" x14ac:dyDescent="0.2">
      <c r="A1" s="62">
        <v>1</v>
      </c>
      <c r="B1" s="62">
        <v>2</v>
      </c>
      <c r="C1" s="62">
        <v>3</v>
      </c>
      <c r="D1" s="62">
        <v>4</v>
      </c>
      <c r="E1" s="62">
        <v>5</v>
      </c>
      <c r="F1" s="62">
        <v>6</v>
      </c>
      <c r="G1" s="62">
        <v>7</v>
      </c>
      <c r="H1" s="62">
        <v>8</v>
      </c>
      <c r="I1" s="62">
        <v>9</v>
      </c>
      <c r="J1" s="62">
        <v>10</v>
      </c>
      <c r="K1" s="62">
        <v>11</v>
      </c>
      <c r="L1" s="62">
        <v>12</v>
      </c>
      <c r="M1" s="62">
        <v>13</v>
      </c>
      <c r="N1" s="62">
        <v>14</v>
      </c>
      <c r="O1" s="62">
        <v>15</v>
      </c>
      <c r="P1" s="62">
        <v>16</v>
      </c>
      <c r="Q1" s="62">
        <v>17</v>
      </c>
      <c r="R1" s="62">
        <v>18</v>
      </c>
      <c r="S1" s="62">
        <v>19</v>
      </c>
      <c r="T1" s="85">
        <v>20</v>
      </c>
      <c r="U1" s="62">
        <v>21</v>
      </c>
      <c r="V1" s="62">
        <v>22</v>
      </c>
      <c r="W1" s="62">
        <v>23</v>
      </c>
      <c r="X1" s="62">
        <v>24</v>
      </c>
      <c r="Y1" s="62">
        <v>25</v>
      </c>
      <c r="Z1" s="62">
        <v>26</v>
      </c>
      <c r="AA1" s="62">
        <v>27</v>
      </c>
      <c r="AB1" s="62">
        <v>28</v>
      </c>
      <c r="AC1" s="62">
        <v>29</v>
      </c>
      <c r="AD1" s="62">
        <v>30</v>
      </c>
      <c r="AE1" s="62">
        <v>31</v>
      </c>
      <c r="AF1" s="62">
        <v>32</v>
      </c>
      <c r="AG1" s="62">
        <v>33</v>
      </c>
      <c r="AH1" s="62">
        <v>34</v>
      </c>
      <c r="AI1" s="83">
        <v>35</v>
      </c>
      <c r="AJ1" s="62">
        <v>36</v>
      </c>
      <c r="AK1" s="62">
        <v>37</v>
      </c>
      <c r="AL1" s="62">
        <v>38</v>
      </c>
      <c r="AM1" s="62">
        <v>39</v>
      </c>
      <c r="AN1" s="62">
        <v>40</v>
      </c>
      <c r="AO1" s="62">
        <v>41</v>
      </c>
      <c r="AP1" s="62">
        <v>42</v>
      </c>
      <c r="AQ1" s="85">
        <v>43</v>
      </c>
      <c r="AR1" s="62">
        <v>44</v>
      </c>
      <c r="AS1" s="62">
        <v>45</v>
      </c>
      <c r="AT1" s="62">
        <v>46</v>
      </c>
      <c r="AU1" s="62">
        <v>47</v>
      </c>
      <c r="AV1" s="62">
        <v>48</v>
      </c>
      <c r="AW1" s="62">
        <v>49</v>
      </c>
      <c r="AX1" s="62">
        <v>50</v>
      </c>
      <c r="AY1" s="62">
        <v>51</v>
      </c>
      <c r="AZ1" s="62">
        <v>52</v>
      </c>
      <c r="BA1" s="62">
        <v>53</v>
      </c>
      <c r="BB1" s="62">
        <v>54</v>
      </c>
      <c r="BC1" s="62">
        <v>55</v>
      </c>
      <c r="BD1" s="62">
        <v>56</v>
      </c>
      <c r="BE1" s="62">
        <v>57</v>
      </c>
      <c r="BF1" s="62">
        <v>58</v>
      </c>
      <c r="BG1" s="62">
        <v>59</v>
      </c>
      <c r="BH1" s="62">
        <v>60</v>
      </c>
      <c r="BI1" s="62">
        <v>61</v>
      </c>
      <c r="BJ1" s="62">
        <v>62</v>
      </c>
      <c r="BK1" s="62">
        <v>63</v>
      </c>
      <c r="BL1" s="62">
        <v>64</v>
      </c>
      <c r="BM1" s="62">
        <v>65</v>
      </c>
      <c r="BN1" s="62">
        <v>66</v>
      </c>
      <c r="BO1" s="62">
        <v>67</v>
      </c>
      <c r="BP1" s="62">
        <v>68</v>
      </c>
      <c r="BQ1" s="62">
        <v>69</v>
      </c>
      <c r="BR1" s="62">
        <v>70</v>
      </c>
      <c r="BS1" s="62">
        <v>71</v>
      </c>
      <c r="BT1" s="62">
        <v>72</v>
      </c>
      <c r="BU1" s="62">
        <v>73</v>
      </c>
      <c r="BV1" s="62">
        <v>74</v>
      </c>
      <c r="BW1" s="62">
        <v>75</v>
      </c>
      <c r="BX1" s="62">
        <v>76</v>
      </c>
      <c r="BY1" s="62">
        <v>77</v>
      </c>
      <c r="BZ1" s="62">
        <v>78</v>
      </c>
      <c r="CA1" s="62">
        <v>79</v>
      </c>
      <c r="CB1" s="62">
        <v>80</v>
      </c>
      <c r="CC1" s="62">
        <v>81</v>
      </c>
      <c r="CD1" s="62">
        <v>82</v>
      </c>
      <c r="CE1" s="62">
        <v>83</v>
      </c>
      <c r="CF1" s="62">
        <v>84</v>
      </c>
      <c r="CG1" s="62">
        <v>85</v>
      </c>
      <c r="CH1" s="62">
        <v>86</v>
      </c>
      <c r="CI1" s="62">
        <v>87</v>
      </c>
      <c r="CJ1" s="62">
        <v>88</v>
      </c>
      <c r="CK1" s="62">
        <v>89</v>
      </c>
      <c r="CL1" s="62">
        <v>90</v>
      </c>
      <c r="CM1" s="62">
        <v>91</v>
      </c>
      <c r="CN1" s="62">
        <v>92</v>
      </c>
      <c r="CO1" s="62">
        <v>93</v>
      </c>
      <c r="CP1" s="62">
        <v>94</v>
      </c>
      <c r="CQ1" s="62">
        <v>95</v>
      </c>
      <c r="CR1" s="62">
        <v>96</v>
      </c>
      <c r="CS1" s="62">
        <v>97</v>
      </c>
      <c r="CT1" s="62">
        <v>98</v>
      </c>
      <c r="CU1" s="62">
        <v>99</v>
      </c>
      <c r="CV1" s="62">
        <v>100</v>
      </c>
      <c r="CW1" s="62">
        <v>101</v>
      </c>
      <c r="CX1" s="62">
        <v>102</v>
      </c>
      <c r="CY1" s="62">
        <v>103</v>
      </c>
      <c r="CZ1" s="62">
        <v>104</v>
      </c>
      <c r="DA1" s="62">
        <v>105</v>
      </c>
      <c r="DB1" s="62">
        <v>106</v>
      </c>
      <c r="DC1" s="62">
        <v>107</v>
      </c>
      <c r="DD1" s="62">
        <v>108</v>
      </c>
      <c r="DE1" s="62">
        <v>109</v>
      </c>
      <c r="DF1" s="62">
        <v>110</v>
      </c>
      <c r="DG1" s="62">
        <v>111</v>
      </c>
      <c r="DH1" s="62">
        <v>112</v>
      </c>
      <c r="DI1" s="62">
        <v>113</v>
      </c>
      <c r="DJ1" s="62">
        <v>114</v>
      </c>
      <c r="DK1" s="62">
        <v>115</v>
      </c>
      <c r="DL1" s="62">
        <v>116</v>
      </c>
      <c r="DM1" s="62">
        <v>117</v>
      </c>
      <c r="DN1" s="62">
        <v>118</v>
      </c>
      <c r="DO1" s="62">
        <v>119</v>
      </c>
      <c r="DP1" s="62">
        <v>120</v>
      </c>
      <c r="DQ1" s="62">
        <v>121</v>
      </c>
      <c r="DR1" s="62">
        <v>122</v>
      </c>
      <c r="DS1" s="62">
        <v>123</v>
      </c>
      <c r="DT1" s="62">
        <v>124</v>
      </c>
      <c r="DU1" s="62">
        <v>125</v>
      </c>
      <c r="DV1" s="62">
        <v>126</v>
      </c>
      <c r="DW1" s="62">
        <v>127</v>
      </c>
      <c r="DX1" s="62">
        <v>128</v>
      </c>
      <c r="DY1" s="62">
        <v>129</v>
      </c>
      <c r="DZ1" s="62">
        <v>130</v>
      </c>
      <c r="EA1" s="62">
        <v>131</v>
      </c>
      <c r="EB1" s="62">
        <v>132</v>
      </c>
      <c r="EC1" s="62">
        <v>133</v>
      </c>
      <c r="ED1" s="62">
        <v>134</v>
      </c>
      <c r="EE1" s="62">
        <v>135</v>
      </c>
      <c r="EF1" s="62">
        <v>136</v>
      </c>
      <c r="EG1" s="62">
        <v>137</v>
      </c>
      <c r="EH1" s="62"/>
      <c r="EI1" s="62">
        <v>46</v>
      </c>
      <c r="EJ1" s="62">
        <v>47</v>
      </c>
      <c r="EK1" s="62">
        <v>48</v>
      </c>
      <c r="EL1" s="62">
        <v>49</v>
      </c>
      <c r="EM1" s="62">
        <v>50</v>
      </c>
      <c r="EN1" s="62">
        <v>51</v>
      </c>
      <c r="EO1" s="62">
        <v>52</v>
      </c>
      <c r="EP1" s="62">
        <v>53</v>
      </c>
      <c r="EQ1" s="62">
        <v>54</v>
      </c>
      <c r="ER1" s="62">
        <v>55</v>
      </c>
      <c r="ES1" s="62">
        <v>56</v>
      </c>
      <c r="ET1" s="62">
        <v>57</v>
      </c>
      <c r="EU1" s="62">
        <v>58</v>
      </c>
      <c r="EV1" s="62">
        <v>59</v>
      </c>
      <c r="EW1" s="62">
        <v>60</v>
      </c>
      <c r="EX1" s="62">
        <v>61</v>
      </c>
      <c r="EY1" s="62">
        <v>62</v>
      </c>
      <c r="EZ1" s="62">
        <v>63</v>
      </c>
      <c r="FA1" s="62">
        <v>64</v>
      </c>
      <c r="FB1" s="62">
        <v>65</v>
      </c>
      <c r="FC1" s="62">
        <v>66</v>
      </c>
      <c r="FD1" s="62">
        <v>67</v>
      </c>
      <c r="FE1" s="62">
        <v>68</v>
      </c>
      <c r="FF1" s="62">
        <v>69</v>
      </c>
      <c r="FG1" s="62">
        <v>70</v>
      </c>
      <c r="FH1" s="62">
        <v>71</v>
      </c>
      <c r="FI1" s="62">
        <v>72</v>
      </c>
      <c r="FJ1" s="62">
        <v>73</v>
      </c>
      <c r="FK1" s="62">
        <v>74</v>
      </c>
      <c r="FL1" s="62">
        <v>75</v>
      </c>
      <c r="FM1" s="62">
        <v>76</v>
      </c>
      <c r="FN1" s="62">
        <v>77</v>
      </c>
      <c r="FO1" s="62">
        <v>78</v>
      </c>
      <c r="FP1" s="62">
        <v>79</v>
      </c>
      <c r="FQ1" s="62">
        <v>80</v>
      </c>
      <c r="FR1" s="62">
        <v>81</v>
      </c>
      <c r="FS1" s="62">
        <v>82</v>
      </c>
      <c r="FT1" s="62">
        <v>83</v>
      </c>
      <c r="FU1" s="62">
        <v>84</v>
      </c>
      <c r="FV1" s="62">
        <v>85</v>
      </c>
      <c r="FW1" s="62">
        <v>86</v>
      </c>
      <c r="FX1" s="62">
        <v>87</v>
      </c>
      <c r="FY1" s="62">
        <v>88</v>
      </c>
      <c r="FZ1" s="62">
        <v>89</v>
      </c>
      <c r="GA1" s="62">
        <v>90</v>
      </c>
      <c r="GB1" s="62">
        <v>91</v>
      </c>
      <c r="GC1" s="62">
        <v>92</v>
      </c>
      <c r="GD1" s="62">
        <v>93</v>
      </c>
      <c r="GE1" s="62">
        <v>94</v>
      </c>
      <c r="GF1" s="62">
        <v>95</v>
      </c>
      <c r="GG1" s="62">
        <v>96</v>
      </c>
      <c r="GH1" s="62">
        <v>97</v>
      </c>
      <c r="GI1" s="62">
        <v>98</v>
      </c>
      <c r="GJ1" s="62">
        <v>99</v>
      </c>
      <c r="GK1" s="62">
        <v>100</v>
      </c>
      <c r="GL1" s="62">
        <v>101</v>
      </c>
      <c r="GM1" s="62">
        <v>102</v>
      </c>
      <c r="GN1" s="62">
        <v>103</v>
      </c>
      <c r="GO1" s="62">
        <v>104</v>
      </c>
      <c r="GP1" s="62">
        <v>105</v>
      </c>
      <c r="GQ1" s="62">
        <v>106</v>
      </c>
      <c r="GR1" s="62">
        <v>107</v>
      </c>
      <c r="GS1" s="62">
        <v>108</v>
      </c>
      <c r="GT1" s="62">
        <v>109</v>
      </c>
      <c r="GU1" s="62">
        <v>110</v>
      </c>
      <c r="GV1" s="62">
        <v>111</v>
      </c>
      <c r="GW1" s="62">
        <v>112</v>
      </c>
      <c r="GX1" s="62">
        <v>113</v>
      </c>
      <c r="GY1" s="62">
        <v>114</v>
      </c>
      <c r="GZ1" s="62">
        <v>115</v>
      </c>
      <c r="HA1" s="62">
        <v>116</v>
      </c>
      <c r="HB1" s="62">
        <v>117</v>
      </c>
      <c r="HC1" s="62">
        <v>118</v>
      </c>
      <c r="HD1" s="62">
        <v>119</v>
      </c>
      <c r="HE1" s="62">
        <v>120</v>
      </c>
      <c r="HF1" s="62">
        <v>121</v>
      </c>
      <c r="HG1" s="62">
        <v>122</v>
      </c>
      <c r="HH1" s="62">
        <v>123</v>
      </c>
      <c r="HI1" s="62">
        <v>124</v>
      </c>
      <c r="HJ1" s="62">
        <v>125</v>
      </c>
      <c r="HK1" s="62">
        <v>126</v>
      </c>
      <c r="HL1" s="62">
        <v>127</v>
      </c>
      <c r="HM1" s="62">
        <v>128</v>
      </c>
      <c r="HN1" s="62">
        <v>129</v>
      </c>
      <c r="HO1" s="62">
        <v>130</v>
      </c>
      <c r="HP1" s="62">
        <v>131</v>
      </c>
      <c r="HQ1" s="62">
        <v>132</v>
      </c>
      <c r="HR1" s="62">
        <v>133</v>
      </c>
      <c r="HS1" s="62">
        <v>134</v>
      </c>
      <c r="HT1" s="62">
        <v>135</v>
      </c>
      <c r="HU1" s="62">
        <v>136</v>
      </c>
      <c r="HV1" s="62">
        <v>137</v>
      </c>
      <c r="HW1" s="62">
        <v>135</v>
      </c>
      <c r="HX1" s="62">
        <v>136</v>
      </c>
      <c r="HY1" s="62">
        <v>137</v>
      </c>
      <c r="HZ1" s="62">
        <v>138</v>
      </c>
      <c r="IA1" s="62">
        <v>139</v>
      </c>
      <c r="IB1" s="62">
        <v>140</v>
      </c>
      <c r="IC1" s="62">
        <v>141</v>
      </c>
      <c r="ID1" s="62">
        <v>142</v>
      </c>
      <c r="IE1" s="62">
        <v>143</v>
      </c>
      <c r="IF1" s="62">
        <v>144</v>
      </c>
      <c r="IG1" s="62">
        <v>145</v>
      </c>
      <c r="IH1" s="62">
        <v>146</v>
      </c>
      <c r="II1" s="62">
        <v>147</v>
      </c>
      <c r="IJ1" s="62">
        <v>148</v>
      </c>
      <c r="IK1" s="62">
        <v>149</v>
      </c>
      <c r="IL1" s="62">
        <v>150</v>
      </c>
      <c r="IM1" s="62">
        <v>151</v>
      </c>
      <c r="IN1" s="62">
        <v>152</v>
      </c>
      <c r="IO1" s="62">
        <v>153</v>
      </c>
      <c r="IP1" s="62">
        <v>154</v>
      </c>
      <c r="IQ1" s="62">
        <v>155</v>
      </c>
      <c r="IR1" s="62">
        <v>156</v>
      </c>
      <c r="IS1" s="62">
        <v>157</v>
      </c>
      <c r="IT1" s="62">
        <v>158</v>
      </c>
      <c r="IU1" s="62">
        <v>159</v>
      </c>
      <c r="IV1" s="62">
        <v>160</v>
      </c>
      <c r="IW1" s="62">
        <v>161</v>
      </c>
      <c r="IX1" s="62">
        <v>162</v>
      </c>
      <c r="IY1" s="62">
        <v>163</v>
      </c>
      <c r="IZ1" s="62">
        <v>164</v>
      </c>
      <c r="JA1" s="62">
        <v>165</v>
      </c>
      <c r="JB1" s="62">
        <v>166</v>
      </c>
      <c r="JC1" s="62">
        <v>167</v>
      </c>
      <c r="JD1" s="62">
        <v>168</v>
      </c>
      <c r="JE1" s="62">
        <v>169</v>
      </c>
      <c r="JF1" s="62">
        <v>170</v>
      </c>
      <c r="JG1" s="62">
        <v>171</v>
      </c>
      <c r="JH1" s="62">
        <v>172</v>
      </c>
      <c r="JI1" s="62">
        <v>173</v>
      </c>
      <c r="JJ1" s="62">
        <v>174</v>
      </c>
      <c r="JK1" s="62">
        <v>175</v>
      </c>
      <c r="JL1" s="62">
        <v>176</v>
      </c>
      <c r="JM1" s="62">
        <v>177</v>
      </c>
      <c r="JN1" s="62">
        <v>178</v>
      </c>
      <c r="JO1" s="62">
        <v>179</v>
      </c>
      <c r="JP1" s="62">
        <v>180</v>
      </c>
      <c r="JQ1" s="62">
        <v>181</v>
      </c>
      <c r="JR1" s="62">
        <v>182</v>
      </c>
      <c r="JS1" s="62">
        <v>183</v>
      </c>
      <c r="JT1" s="62">
        <v>184</v>
      </c>
      <c r="JU1" s="62">
        <v>185</v>
      </c>
      <c r="JV1" s="62">
        <v>186</v>
      </c>
      <c r="JW1" s="62">
        <v>187</v>
      </c>
      <c r="JX1" s="62">
        <v>188</v>
      </c>
      <c r="JY1" s="62">
        <v>189</v>
      </c>
      <c r="JZ1" s="62">
        <v>190</v>
      </c>
      <c r="KA1" s="62">
        <v>191</v>
      </c>
      <c r="KB1" s="62">
        <v>192</v>
      </c>
      <c r="KC1" s="62">
        <v>193</v>
      </c>
      <c r="KD1" s="62">
        <v>194</v>
      </c>
      <c r="KE1" s="62">
        <v>195</v>
      </c>
      <c r="KF1" s="62">
        <v>196</v>
      </c>
      <c r="KG1" s="62">
        <v>197</v>
      </c>
      <c r="KH1" s="62">
        <v>198</v>
      </c>
      <c r="KI1" s="62">
        <v>199</v>
      </c>
      <c r="KJ1" s="62">
        <v>200</v>
      </c>
      <c r="KK1" s="62">
        <v>201</v>
      </c>
      <c r="KL1" s="62">
        <v>202</v>
      </c>
      <c r="KM1" s="62">
        <v>203</v>
      </c>
      <c r="KN1" s="62">
        <v>204</v>
      </c>
      <c r="KO1" s="62">
        <v>205</v>
      </c>
      <c r="KP1" s="62">
        <v>206</v>
      </c>
      <c r="KQ1" s="62">
        <v>207</v>
      </c>
      <c r="KR1" s="62">
        <v>208</v>
      </c>
      <c r="KS1" s="62">
        <v>209</v>
      </c>
      <c r="KT1" s="62">
        <v>210</v>
      </c>
      <c r="KU1" s="62">
        <v>211</v>
      </c>
      <c r="KV1" s="62">
        <v>212</v>
      </c>
      <c r="KW1" s="62">
        <v>213</v>
      </c>
      <c r="KX1" s="62">
        <v>214</v>
      </c>
      <c r="KY1" s="62">
        <v>215</v>
      </c>
      <c r="KZ1" s="62">
        <v>216</v>
      </c>
      <c r="LA1" s="62">
        <v>217</v>
      </c>
      <c r="LB1" s="62">
        <v>218</v>
      </c>
      <c r="LC1" s="62">
        <v>219</v>
      </c>
      <c r="LD1" s="62">
        <v>220</v>
      </c>
      <c r="LE1" s="62">
        <v>221</v>
      </c>
      <c r="LF1" s="62">
        <v>222</v>
      </c>
      <c r="LG1" s="62">
        <v>223</v>
      </c>
      <c r="LH1" s="62">
        <v>224</v>
      </c>
      <c r="LI1" s="62">
        <v>225</v>
      </c>
      <c r="LJ1" s="62">
        <v>226</v>
      </c>
      <c r="LK1" s="62">
        <v>227</v>
      </c>
    </row>
    <row r="2" spans="1:323" s="33" customFormat="1" ht="15" x14ac:dyDescent="0.2">
      <c r="A2" s="828"/>
      <c r="B2" s="624"/>
      <c r="C2" s="62"/>
      <c r="D2" s="62"/>
      <c r="E2" s="62"/>
      <c r="F2" s="62"/>
      <c r="G2" s="62"/>
      <c r="H2" s="62"/>
      <c r="I2" s="62"/>
      <c r="J2" s="62"/>
      <c r="K2" s="62"/>
      <c r="L2" s="62"/>
      <c r="M2" s="62"/>
      <c r="N2" s="62"/>
      <c r="O2" s="62"/>
      <c r="P2" s="62"/>
      <c r="Q2" s="62"/>
      <c r="R2" s="62"/>
      <c r="S2" s="62"/>
      <c r="T2" s="85"/>
      <c r="U2" s="62"/>
      <c r="V2" s="62"/>
      <c r="W2" s="62"/>
      <c r="X2" s="62"/>
      <c r="Y2" s="62"/>
      <c r="Z2" s="62"/>
      <c r="AA2" s="62"/>
      <c r="AB2" s="62"/>
      <c r="AC2" s="62"/>
      <c r="AD2" s="62"/>
      <c r="AE2" s="62"/>
      <c r="AF2" s="62"/>
      <c r="AG2" s="62"/>
      <c r="AH2" s="62"/>
      <c r="AI2" s="83"/>
      <c r="AJ2" s="62"/>
      <c r="AK2" s="224"/>
      <c r="AL2" s="62"/>
      <c r="AM2" s="62"/>
      <c r="AN2" s="62"/>
      <c r="AO2" s="62"/>
      <c r="AP2" s="62"/>
      <c r="AQ2" s="85"/>
      <c r="AR2" s="62"/>
      <c r="AS2" s="217" t="s">
        <v>123</v>
      </c>
      <c r="AT2" s="218">
        <f>ｶﾚﾝﾀﾞｰ!C2</f>
        <v>46082</v>
      </c>
      <c r="AU2" s="219" t="s">
        <v>132</v>
      </c>
      <c r="AV2" s="219" t="s">
        <v>133</v>
      </c>
      <c r="AW2" s="218">
        <f>ｶﾚﾝﾀﾞｰ!D2</f>
        <v>46083</v>
      </c>
      <c r="AX2" s="219" t="s">
        <v>134</v>
      </c>
      <c r="AY2" s="219" t="s">
        <v>135</v>
      </c>
      <c r="AZ2" s="218">
        <f>ｶﾚﾝﾀﾞｰ!E2</f>
        <v>46084</v>
      </c>
      <c r="BA2" s="220" t="s">
        <v>136</v>
      </c>
      <c r="BB2" s="219" t="s">
        <v>137</v>
      </c>
      <c r="BC2" s="218">
        <f>ｶﾚﾝﾀﾞｰ!F2</f>
        <v>46085</v>
      </c>
      <c r="BD2" s="220" t="s">
        <v>138</v>
      </c>
      <c r="BE2" s="219" t="s">
        <v>139</v>
      </c>
      <c r="BF2" s="218">
        <f>ｶﾚﾝﾀﾞｰ!G2</f>
        <v>46086</v>
      </c>
      <c r="BG2" s="220" t="s">
        <v>140</v>
      </c>
      <c r="BH2" s="219" t="s">
        <v>141</v>
      </c>
      <c r="BI2" s="218">
        <f>ｶﾚﾝﾀﾞｰ!H2</f>
        <v>46087</v>
      </c>
      <c r="BJ2" s="220" t="s">
        <v>142</v>
      </c>
      <c r="BK2" s="219" t="s">
        <v>143</v>
      </c>
      <c r="BL2" s="218">
        <f>ｶﾚﾝﾀﾞｰ!I2</f>
        <v>46088</v>
      </c>
      <c r="BM2" s="220" t="s">
        <v>144</v>
      </c>
      <c r="BN2" s="219" t="s">
        <v>145</v>
      </c>
      <c r="BO2" s="218">
        <f>ｶﾚﾝﾀﾞｰ!J2</f>
        <v>46089</v>
      </c>
      <c r="BP2" s="220" t="s">
        <v>146</v>
      </c>
      <c r="BQ2" s="219" t="s">
        <v>147</v>
      </c>
      <c r="BR2" s="218">
        <f>ｶﾚﾝﾀﾞｰ!K2</f>
        <v>46090</v>
      </c>
      <c r="BS2" s="220" t="s">
        <v>148</v>
      </c>
      <c r="BT2" s="219" t="s">
        <v>149</v>
      </c>
      <c r="BU2" s="218">
        <f>ｶﾚﾝﾀﾞｰ!L2</f>
        <v>46091</v>
      </c>
      <c r="BV2" s="220" t="s">
        <v>150</v>
      </c>
      <c r="BW2" s="219" t="s">
        <v>151</v>
      </c>
      <c r="BX2" s="218">
        <f>ｶﾚﾝﾀﾞｰ!M2</f>
        <v>46092</v>
      </c>
      <c r="BY2" s="220" t="s">
        <v>152</v>
      </c>
      <c r="BZ2" s="219" t="s">
        <v>153</v>
      </c>
      <c r="CA2" s="218">
        <f>ｶﾚﾝﾀﾞｰ!N2</f>
        <v>46093</v>
      </c>
      <c r="CB2" s="220" t="s">
        <v>154</v>
      </c>
      <c r="CC2" s="219" t="s">
        <v>155</v>
      </c>
      <c r="CD2" s="218">
        <f>ｶﾚﾝﾀﾞｰ!O2</f>
        <v>46094</v>
      </c>
      <c r="CE2" s="220" t="s">
        <v>156</v>
      </c>
      <c r="CF2" s="219" t="s">
        <v>157</v>
      </c>
      <c r="CG2" s="218">
        <f>ｶﾚﾝﾀﾞｰ!P2</f>
        <v>46095</v>
      </c>
      <c r="CH2" s="220" t="s">
        <v>158</v>
      </c>
      <c r="CI2" s="219" t="s">
        <v>159</v>
      </c>
      <c r="CJ2" s="218">
        <f>ｶﾚﾝﾀﾞｰ!Q2</f>
        <v>46096</v>
      </c>
      <c r="CK2" s="220" t="s">
        <v>160</v>
      </c>
      <c r="CL2" s="219" t="s">
        <v>161</v>
      </c>
      <c r="CM2" s="218">
        <f>ｶﾚﾝﾀﾞｰ!R2</f>
        <v>46097</v>
      </c>
      <c r="CN2" s="220" t="s">
        <v>162</v>
      </c>
      <c r="CO2" s="220" t="s">
        <v>163</v>
      </c>
      <c r="CP2" s="218">
        <f>ｶﾚﾝﾀﾞｰ!S2</f>
        <v>46098</v>
      </c>
      <c r="CQ2" s="219" t="s">
        <v>164</v>
      </c>
      <c r="CR2" s="219" t="s">
        <v>165</v>
      </c>
      <c r="CS2" s="218">
        <f>ｶﾚﾝﾀﾞｰ!T2</f>
        <v>46099</v>
      </c>
      <c r="CT2" s="220" t="s">
        <v>166</v>
      </c>
      <c r="CU2" s="220" t="s">
        <v>167</v>
      </c>
      <c r="CV2" s="218">
        <f>ｶﾚﾝﾀﾞｰ!U2</f>
        <v>46100</v>
      </c>
      <c r="CW2" s="219" t="s">
        <v>168</v>
      </c>
      <c r="CX2" s="219" t="s">
        <v>169</v>
      </c>
      <c r="CY2" s="218">
        <f>ｶﾚﾝﾀﾞｰ!V2</f>
        <v>46101</v>
      </c>
      <c r="CZ2" s="220" t="s">
        <v>170</v>
      </c>
      <c r="DA2" s="220" t="s">
        <v>171</v>
      </c>
      <c r="DB2" s="218">
        <f>ｶﾚﾝﾀﾞｰ!W2</f>
        <v>46102</v>
      </c>
      <c r="DC2" s="219" t="s">
        <v>172</v>
      </c>
      <c r="DD2" s="219" t="s">
        <v>173</v>
      </c>
      <c r="DE2" s="218">
        <f>ｶﾚﾝﾀﾞｰ!X2</f>
        <v>46103</v>
      </c>
      <c r="DF2" s="221" t="s">
        <v>174</v>
      </c>
      <c r="DG2" s="221" t="s">
        <v>175</v>
      </c>
      <c r="DH2" s="218">
        <f>ｶﾚﾝﾀﾞｰ!Y2</f>
        <v>46104</v>
      </c>
      <c r="DI2" s="219" t="s">
        <v>176</v>
      </c>
      <c r="DJ2" s="219" t="s">
        <v>177</v>
      </c>
      <c r="DK2" s="218">
        <f>ｶﾚﾝﾀﾞｰ!Z2</f>
        <v>46105</v>
      </c>
      <c r="DL2" s="221" t="s">
        <v>178</v>
      </c>
      <c r="DM2" s="221" t="s">
        <v>179</v>
      </c>
      <c r="DN2" s="218">
        <f>ｶﾚﾝﾀﾞｰ!AA2</f>
        <v>46106</v>
      </c>
      <c r="DO2" s="219" t="s">
        <v>180</v>
      </c>
      <c r="DP2" s="219" t="s">
        <v>181</v>
      </c>
      <c r="DQ2" s="218">
        <f>ｶﾚﾝﾀﾞｰ!AB2</f>
        <v>46107</v>
      </c>
      <c r="DR2" s="221" t="s">
        <v>182</v>
      </c>
      <c r="DS2" s="221" t="s">
        <v>183</v>
      </c>
      <c r="DT2" s="218">
        <f>ｶﾚﾝﾀﾞｰ!AC2</f>
        <v>46108</v>
      </c>
      <c r="DU2" s="219" t="s">
        <v>184</v>
      </c>
      <c r="DV2" s="219" t="s">
        <v>185</v>
      </c>
      <c r="DW2" s="218">
        <f>ｶﾚﾝﾀﾞｰ!AD2</f>
        <v>46109</v>
      </c>
      <c r="DX2" s="221" t="s">
        <v>186</v>
      </c>
      <c r="DY2" s="221" t="s">
        <v>187</v>
      </c>
      <c r="DZ2" s="218">
        <f>ｶﾚﾝﾀﾞｰ!AE2</f>
        <v>46110</v>
      </c>
      <c r="EA2" s="219" t="s">
        <v>188</v>
      </c>
      <c r="EB2" s="219" t="s">
        <v>189</v>
      </c>
      <c r="EC2" s="218">
        <f>ｶﾚﾝﾀﾞｰ!AF2</f>
        <v>46111</v>
      </c>
      <c r="ED2" s="221" t="s">
        <v>190</v>
      </c>
      <c r="EE2" s="219" t="s">
        <v>191</v>
      </c>
      <c r="EF2" s="218">
        <f>ｶﾚﾝﾀﾞｰ!AG2</f>
        <v>46112</v>
      </c>
      <c r="EG2" s="219" t="s">
        <v>192</v>
      </c>
      <c r="EH2" s="219" t="s">
        <v>193</v>
      </c>
      <c r="EI2" s="218">
        <f>ｶﾚﾝﾀﾞｰ!C8</f>
        <v>46113</v>
      </c>
      <c r="EJ2" s="219" t="s">
        <v>194</v>
      </c>
      <c r="EK2" s="219" t="s">
        <v>195</v>
      </c>
      <c r="EL2" s="218">
        <f>ｶﾚﾝﾀﾞｰ!D8</f>
        <v>46114</v>
      </c>
      <c r="EM2" s="219" t="s">
        <v>196</v>
      </c>
      <c r="EN2" s="219" t="s">
        <v>197</v>
      </c>
      <c r="EO2" s="218">
        <f>ｶﾚﾝﾀﾞｰ!E8</f>
        <v>46115</v>
      </c>
      <c r="EP2" s="221" t="s">
        <v>198</v>
      </c>
      <c r="EQ2" s="219" t="s">
        <v>199</v>
      </c>
      <c r="ER2" s="218">
        <f>ｶﾚﾝﾀﾞｰ!F8</f>
        <v>46116</v>
      </c>
      <c r="ES2" s="221" t="s">
        <v>200</v>
      </c>
      <c r="ET2" s="219" t="s">
        <v>201</v>
      </c>
      <c r="EU2" s="218">
        <f>ｶﾚﾝﾀﾞｰ!G8</f>
        <v>46117</v>
      </c>
      <c r="EV2" s="221" t="s">
        <v>202</v>
      </c>
      <c r="EW2" s="219" t="s">
        <v>203</v>
      </c>
      <c r="EX2" s="273">
        <f>ｶﾚﾝﾀﾞｰ!H8</f>
        <v>46118</v>
      </c>
      <c r="EY2" s="221" t="s">
        <v>204</v>
      </c>
      <c r="EZ2" s="219" t="s">
        <v>205</v>
      </c>
      <c r="FA2" s="218">
        <f>ｶﾚﾝﾀﾞｰ!I8</f>
        <v>46119</v>
      </c>
      <c r="FB2" s="221" t="s">
        <v>206</v>
      </c>
      <c r="FC2" s="219" t="s">
        <v>207</v>
      </c>
      <c r="FD2" s="218">
        <f>ｶﾚﾝﾀﾞｰ!J8</f>
        <v>46120</v>
      </c>
      <c r="FE2" s="221" t="s">
        <v>208</v>
      </c>
      <c r="FF2" s="219" t="s">
        <v>209</v>
      </c>
      <c r="FG2" s="218">
        <f>ｶﾚﾝﾀﾞｰ!K8</f>
        <v>46121</v>
      </c>
      <c r="FH2" s="221" t="s">
        <v>210</v>
      </c>
      <c r="FI2" s="219" t="s">
        <v>211</v>
      </c>
      <c r="FJ2" s="218">
        <f>ｶﾚﾝﾀﾞｰ!L8</f>
        <v>46122</v>
      </c>
      <c r="FK2" s="221" t="s">
        <v>212</v>
      </c>
      <c r="FL2" s="219" t="s">
        <v>213</v>
      </c>
      <c r="FM2" s="218">
        <f>ｶﾚﾝﾀﾞｰ!M8</f>
        <v>46123</v>
      </c>
      <c r="FN2" s="221" t="s">
        <v>214</v>
      </c>
      <c r="FO2" s="219"/>
      <c r="FP2" s="218">
        <f>ｶﾚﾝﾀﾞｰ!N8</f>
        <v>46124</v>
      </c>
      <c r="FQ2" s="221"/>
      <c r="FR2" s="219" t="s">
        <v>217</v>
      </c>
      <c r="FS2" s="218">
        <f>ｶﾚﾝﾀﾞｰ!O8</f>
        <v>46125</v>
      </c>
      <c r="FT2" s="221" t="s">
        <v>218</v>
      </c>
      <c r="FU2" s="219" t="s">
        <v>219</v>
      </c>
      <c r="FV2" s="218">
        <f>ｶﾚﾝﾀﾞｰ!P8</f>
        <v>46126</v>
      </c>
      <c r="FW2" s="221" t="s">
        <v>220</v>
      </c>
      <c r="FX2" s="219" t="s">
        <v>221</v>
      </c>
      <c r="FY2" s="218">
        <f>ｶﾚﾝﾀﾞｰ!Q8</f>
        <v>46127</v>
      </c>
      <c r="FZ2" s="221" t="s">
        <v>222</v>
      </c>
      <c r="GA2" s="219" t="s">
        <v>223</v>
      </c>
      <c r="GB2" s="218">
        <f>ｶﾚﾝﾀﾞｰ!R8</f>
        <v>46128</v>
      </c>
      <c r="GC2" s="221" t="s">
        <v>224</v>
      </c>
      <c r="GD2" s="221" t="s">
        <v>225</v>
      </c>
      <c r="GE2" s="218">
        <f>ｶﾚﾝﾀﾞｰ!S8</f>
        <v>46129</v>
      </c>
      <c r="GF2" s="219" t="s">
        <v>226</v>
      </c>
      <c r="GG2" s="219" t="s">
        <v>227</v>
      </c>
      <c r="GH2" s="218">
        <f>ｶﾚﾝﾀﾞｰ!T8</f>
        <v>46130</v>
      </c>
      <c r="GI2" s="221" t="s">
        <v>228</v>
      </c>
      <c r="GJ2" s="221" t="s">
        <v>229</v>
      </c>
      <c r="GK2" s="218">
        <f>ｶﾚﾝﾀﾞｰ!U8</f>
        <v>46131</v>
      </c>
      <c r="GL2" s="219" t="s">
        <v>230</v>
      </c>
      <c r="GM2" s="219" t="s">
        <v>231</v>
      </c>
      <c r="GN2" s="218">
        <f>ｶﾚﾝﾀﾞｰ!V8</f>
        <v>46132</v>
      </c>
      <c r="GO2" s="221" t="s">
        <v>232</v>
      </c>
      <c r="GP2" s="221" t="s">
        <v>233</v>
      </c>
      <c r="GQ2" s="218">
        <f>ｶﾚﾝﾀﾞｰ!W8</f>
        <v>46133</v>
      </c>
      <c r="GR2" s="219" t="s">
        <v>234</v>
      </c>
      <c r="GS2" s="219" t="s">
        <v>235</v>
      </c>
      <c r="GT2" s="218">
        <f>ｶﾚﾝﾀﾞｰ!X8</f>
        <v>46134</v>
      </c>
      <c r="GU2" s="221" t="s">
        <v>236</v>
      </c>
      <c r="GV2" s="221" t="s">
        <v>237</v>
      </c>
      <c r="GW2" s="218">
        <f>ｶﾚﾝﾀﾞｰ!Y8</f>
        <v>46135</v>
      </c>
      <c r="GX2" s="219" t="s">
        <v>238</v>
      </c>
      <c r="GY2" s="219" t="s">
        <v>239</v>
      </c>
      <c r="GZ2" s="218">
        <f>ｶﾚﾝﾀﾞｰ!Z8</f>
        <v>46136</v>
      </c>
      <c r="HA2" s="221" t="s">
        <v>240</v>
      </c>
      <c r="HB2" s="221" t="s">
        <v>241</v>
      </c>
      <c r="HC2" s="218">
        <f>ｶﾚﾝﾀﾞｰ!AA8</f>
        <v>46137</v>
      </c>
      <c r="HD2" s="219" t="s">
        <v>242</v>
      </c>
      <c r="HE2" s="219" t="s">
        <v>243</v>
      </c>
      <c r="HF2" s="218">
        <f>ｶﾚﾝﾀﾞｰ!AB8</f>
        <v>46138</v>
      </c>
      <c r="HG2" s="221" t="s">
        <v>244</v>
      </c>
      <c r="HH2" s="221" t="s">
        <v>245</v>
      </c>
      <c r="HI2" s="218">
        <f>ｶﾚﾝﾀﾞｰ!AC8</f>
        <v>46139</v>
      </c>
      <c r="HJ2" s="219" t="s">
        <v>246</v>
      </c>
      <c r="HK2" s="219" t="s">
        <v>247</v>
      </c>
      <c r="HL2" s="218">
        <f>ｶﾚﾝﾀﾞｰ!AD8</f>
        <v>46140</v>
      </c>
      <c r="HM2" s="221" t="s">
        <v>248</v>
      </c>
      <c r="HN2" s="221" t="s">
        <v>249</v>
      </c>
      <c r="HO2" s="218">
        <f>ｶﾚﾝﾀﾞｰ!AE8</f>
        <v>46141</v>
      </c>
      <c r="HP2" s="219" t="s">
        <v>250</v>
      </c>
      <c r="HQ2" s="219" t="s">
        <v>251</v>
      </c>
      <c r="HR2" s="218">
        <f>ｶﾚﾝﾀﾞｰ!AF8</f>
        <v>46142</v>
      </c>
      <c r="HS2" s="219" t="s">
        <v>252</v>
      </c>
      <c r="HT2" s="219">
        <v>123</v>
      </c>
      <c r="HU2" s="218" t="str">
        <f>ｶﾚﾝﾀﾞｰ!AG8</f>
        <v/>
      </c>
      <c r="HV2" s="221">
        <v>124</v>
      </c>
      <c r="HW2" s="219" t="s">
        <v>253</v>
      </c>
      <c r="HX2" s="218">
        <f>ｶﾚﾝﾀﾞｰ!C14</f>
        <v>46143</v>
      </c>
      <c r="HY2" s="221" t="s">
        <v>254</v>
      </c>
      <c r="HZ2" s="219" t="s">
        <v>255</v>
      </c>
      <c r="IA2" s="218">
        <f>ｶﾚﾝﾀﾞｰ!D14</f>
        <v>46144</v>
      </c>
      <c r="IB2" s="221" t="s">
        <v>256</v>
      </c>
      <c r="IC2" s="219" t="s">
        <v>257</v>
      </c>
      <c r="ID2" s="218">
        <f>ｶﾚﾝﾀﾞｰ!E14</f>
        <v>46145</v>
      </c>
      <c r="IE2" s="221" t="s">
        <v>258</v>
      </c>
      <c r="IF2" s="219" t="s">
        <v>259</v>
      </c>
      <c r="IG2" s="218">
        <f>ｶﾚﾝﾀﾞｰ!F14</f>
        <v>46146</v>
      </c>
      <c r="IH2" s="221" t="s">
        <v>260</v>
      </c>
      <c r="II2" s="219" t="s">
        <v>261</v>
      </c>
      <c r="IJ2" s="218">
        <f>ｶﾚﾝﾀﾞｰ!G14</f>
        <v>46147</v>
      </c>
      <c r="IK2" s="221" t="s">
        <v>262</v>
      </c>
      <c r="IL2" s="219" t="s">
        <v>263</v>
      </c>
      <c r="IM2" s="218">
        <f>ｶﾚﾝﾀﾞｰ!H14</f>
        <v>46148</v>
      </c>
      <c r="IN2" s="221" t="s">
        <v>264</v>
      </c>
      <c r="IO2" s="219" t="s">
        <v>265</v>
      </c>
      <c r="IP2" s="218">
        <f>ｶﾚﾝﾀﾞｰ!I14</f>
        <v>46149</v>
      </c>
      <c r="IQ2" s="221" t="s">
        <v>266</v>
      </c>
      <c r="IR2" s="219" t="s">
        <v>267</v>
      </c>
      <c r="IS2" s="218">
        <f>ｶﾚﾝﾀﾞｰ!J14</f>
        <v>46150</v>
      </c>
      <c r="IT2" s="221" t="s">
        <v>268</v>
      </c>
      <c r="IU2" s="219" t="s">
        <v>269</v>
      </c>
      <c r="IV2" s="218">
        <f>ｶﾚﾝﾀﾞｰ!K14</f>
        <v>46151</v>
      </c>
      <c r="IW2" s="221" t="s">
        <v>270</v>
      </c>
      <c r="IX2" s="219" t="s">
        <v>271</v>
      </c>
      <c r="IY2" s="218">
        <f>ｶﾚﾝﾀﾞｰ!L14</f>
        <v>46152</v>
      </c>
      <c r="IZ2" s="221" t="s">
        <v>272</v>
      </c>
      <c r="JA2" s="219" t="s">
        <v>273</v>
      </c>
      <c r="JB2" s="218">
        <f>ｶﾚﾝﾀﾞｰ!M14</f>
        <v>46153</v>
      </c>
      <c r="JC2" s="221" t="s">
        <v>274</v>
      </c>
      <c r="JD2" s="219" t="s">
        <v>275</v>
      </c>
      <c r="JE2" s="218">
        <f>ｶﾚﾝﾀﾞｰ!N14</f>
        <v>46154</v>
      </c>
      <c r="JF2" s="221" t="s">
        <v>276</v>
      </c>
      <c r="JG2" s="219" t="s">
        <v>277</v>
      </c>
      <c r="JH2" s="218">
        <f>ｶﾚﾝﾀﾞｰ!O14</f>
        <v>46155</v>
      </c>
      <c r="JI2" s="221" t="s">
        <v>278</v>
      </c>
      <c r="JJ2" s="219" t="s">
        <v>279</v>
      </c>
      <c r="JK2" s="218">
        <f>ｶﾚﾝﾀﾞｰ!P14</f>
        <v>46156</v>
      </c>
      <c r="JL2" s="221" t="s">
        <v>280</v>
      </c>
      <c r="JM2" s="219" t="s">
        <v>281</v>
      </c>
      <c r="JN2" s="218">
        <f>ｶﾚﾝﾀﾞｰ!Q14</f>
        <v>46157</v>
      </c>
      <c r="JO2" s="221" t="s">
        <v>282</v>
      </c>
      <c r="JP2" s="219" t="s">
        <v>283</v>
      </c>
      <c r="JQ2" s="218">
        <f>ｶﾚﾝﾀﾞｰ!R14</f>
        <v>46158</v>
      </c>
      <c r="JR2" s="221" t="s">
        <v>284</v>
      </c>
      <c r="JS2" s="219" t="s">
        <v>285</v>
      </c>
      <c r="JT2" s="218">
        <f>ｶﾚﾝﾀﾞｰ!S14</f>
        <v>46159</v>
      </c>
      <c r="JU2" s="221" t="s">
        <v>286</v>
      </c>
      <c r="JV2" s="219" t="s">
        <v>287</v>
      </c>
      <c r="JW2" s="218">
        <f>ｶﾚﾝﾀﾞｰ!T14</f>
        <v>46160</v>
      </c>
      <c r="JX2" s="221" t="s">
        <v>288</v>
      </c>
      <c r="JY2" s="219" t="s">
        <v>289</v>
      </c>
      <c r="JZ2" s="218">
        <f>ｶﾚﾝﾀﾞｰ!U14</f>
        <v>46161</v>
      </c>
      <c r="KA2" s="221" t="s">
        <v>290</v>
      </c>
      <c r="KB2" s="219" t="s">
        <v>291</v>
      </c>
      <c r="KC2" s="218">
        <f>ｶﾚﾝﾀﾞｰ!V14</f>
        <v>46162</v>
      </c>
      <c r="KD2" s="221" t="s">
        <v>292</v>
      </c>
      <c r="KE2" s="219" t="s">
        <v>293</v>
      </c>
      <c r="KF2" s="218">
        <f>ｶﾚﾝﾀﾞｰ!W14</f>
        <v>46163</v>
      </c>
      <c r="KG2" s="221" t="s">
        <v>294</v>
      </c>
      <c r="KH2" s="219" t="s">
        <v>295</v>
      </c>
      <c r="KI2" s="218">
        <f>ｶﾚﾝﾀﾞｰ!X14</f>
        <v>46164</v>
      </c>
      <c r="KJ2" s="221" t="s">
        <v>296</v>
      </c>
      <c r="KK2" s="219" t="s">
        <v>297</v>
      </c>
      <c r="KL2" s="218">
        <f>ｶﾚﾝﾀﾞｰ!Y14</f>
        <v>46165</v>
      </c>
      <c r="KM2" s="221" t="s">
        <v>298</v>
      </c>
      <c r="KN2" s="219" t="s">
        <v>299</v>
      </c>
      <c r="KO2" s="218">
        <f>ｶﾚﾝﾀﾞｰ!Z14</f>
        <v>46166</v>
      </c>
      <c r="KP2" s="221" t="s">
        <v>300</v>
      </c>
      <c r="KQ2" s="219" t="s">
        <v>301</v>
      </c>
      <c r="KR2" s="218">
        <f>ｶﾚﾝﾀﾞｰ!AA14</f>
        <v>46167</v>
      </c>
      <c r="KS2" s="221" t="s">
        <v>302</v>
      </c>
      <c r="KT2" s="219" t="s">
        <v>303</v>
      </c>
      <c r="KU2" s="218">
        <f>ｶﾚﾝﾀﾞｰ!AB14</f>
        <v>46168</v>
      </c>
      <c r="KV2" s="221" t="s">
        <v>304</v>
      </c>
      <c r="KW2" s="219" t="s">
        <v>305</v>
      </c>
      <c r="KX2" s="218">
        <f>ｶﾚﾝﾀﾞｰ!AC14</f>
        <v>46169</v>
      </c>
      <c r="KY2" s="221" t="s">
        <v>306</v>
      </c>
      <c r="KZ2" s="219" t="s">
        <v>307</v>
      </c>
      <c r="LA2" s="218">
        <f>ｶﾚﾝﾀﾞｰ!AD14</f>
        <v>46170</v>
      </c>
      <c r="LB2" s="221" t="s">
        <v>308</v>
      </c>
      <c r="LC2" s="219" t="s">
        <v>309</v>
      </c>
      <c r="LD2" s="218">
        <f>ｶﾚﾝﾀﾞｰ!AE14</f>
        <v>46171</v>
      </c>
      <c r="LE2" s="221" t="s">
        <v>310</v>
      </c>
      <c r="LF2" s="219" t="s">
        <v>311</v>
      </c>
      <c r="LG2" s="218">
        <f>ｶﾚﾝﾀﾞｰ!AF14</f>
        <v>46172</v>
      </c>
      <c r="LH2" s="221" t="s">
        <v>312</v>
      </c>
      <c r="LI2" s="219" t="s">
        <v>313</v>
      </c>
      <c r="LJ2" s="218">
        <f>ｶﾚﾝﾀﾞｰ!AG14</f>
        <v>46173</v>
      </c>
      <c r="LK2" s="221" t="s">
        <v>314</v>
      </c>
    </row>
    <row r="3" spans="1:323" s="33" customFormat="1" ht="19.5" thickBot="1" x14ac:dyDescent="0.25">
      <c r="A3" s="34"/>
      <c r="D3" s="56" t="str">
        <f>ＥＣ!D3</f>
        <v>2026/3月度</v>
      </c>
      <c r="E3" s="47" t="s">
        <v>104</v>
      </c>
      <c r="F3" s="34"/>
      <c r="G3" s="34"/>
      <c r="H3" s="34"/>
      <c r="I3" s="34"/>
      <c r="J3" s="35"/>
      <c r="K3" s="34"/>
      <c r="L3" s="34"/>
      <c r="M3" s="34"/>
      <c r="N3" s="34"/>
      <c r="O3" s="35"/>
      <c r="P3" s="34"/>
      <c r="Q3" s="59"/>
      <c r="R3" s="69"/>
      <c r="S3" s="34"/>
      <c r="T3" s="84"/>
      <c r="U3" s="32"/>
      <c r="W3" s="32"/>
      <c r="X3" s="32"/>
      <c r="Y3" s="825"/>
      <c r="Z3" s="32"/>
      <c r="AA3" s="34"/>
      <c r="AB3" s="36"/>
      <c r="AC3" s="36"/>
      <c r="AD3" s="318"/>
      <c r="AF3" s="37"/>
      <c r="AG3" s="34"/>
      <c r="AH3" s="34"/>
      <c r="AI3" s="41"/>
      <c r="AJ3" s="41"/>
      <c r="AK3" s="225"/>
      <c r="AQ3" s="94"/>
      <c r="AS3" s="220"/>
      <c r="AT3" s="218" t="str">
        <f>ｶﾚﾝﾀﾞｰ!C3</f>
        <v>(日)</v>
      </c>
      <c r="AU3" s="222"/>
      <c r="AV3" s="222"/>
      <c r="AW3" s="218" t="str">
        <f>ｶﾚﾝﾀﾞｰ!D3</f>
        <v>(月)</v>
      </c>
      <c r="AX3" s="223"/>
      <c r="AY3" s="223"/>
      <c r="AZ3" s="218" t="str">
        <f>ｶﾚﾝﾀﾞｰ!E3</f>
        <v>(火)</v>
      </c>
      <c r="BA3" s="220"/>
      <c r="BB3" s="223"/>
      <c r="BC3" s="218" t="str">
        <f>ｶﾚﾝﾀﾞｰ!F3</f>
        <v>(水)</v>
      </c>
      <c r="BD3" s="220"/>
      <c r="BE3" s="223"/>
      <c r="BF3" s="218" t="str">
        <f>ｶﾚﾝﾀﾞｰ!G3</f>
        <v>(木)</v>
      </c>
      <c r="BG3" s="220"/>
      <c r="BH3" s="223"/>
      <c r="BI3" s="218" t="str">
        <f>ｶﾚﾝﾀﾞｰ!H3</f>
        <v>(金)</v>
      </c>
      <c r="BJ3" s="220"/>
      <c r="BK3" s="223"/>
      <c r="BL3" s="218" t="str">
        <f>ｶﾚﾝﾀﾞｰ!I3</f>
        <v>(休)</v>
      </c>
      <c r="BM3" s="220"/>
      <c r="BN3" s="223"/>
      <c r="BO3" s="218" t="str">
        <f>ｶﾚﾝﾀﾞｰ!J3</f>
        <v>(日)</v>
      </c>
      <c r="BP3" s="220"/>
      <c r="BQ3" s="223"/>
      <c r="BR3" s="218" t="str">
        <f>ｶﾚﾝﾀﾞｰ!K3</f>
        <v>(月)</v>
      </c>
      <c r="BS3" s="220"/>
      <c r="BT3" s="223"/>
      <c r="BU3" s="218" t="str">
        <f>ｶﾚﾝﾀﾞｰ!L3</f>
        <v>(火)</v>
      </c>
      <c r="BV3" s="220"/>
      <c r="BW3" s="223"/>
      <c r="BX3" s="218" t="str">
        <f>ｶﾚﾝﾀﾞｰ!M3</f>
        <v>(水)</v>
      </c>
      <c r="BY3" s="220"/>
      <c r="BZ3" s="223"/>
      <c r="CA3" s="218" t="str">
        <f>ｶﾚﾝﾀﾞｰ!N3</f>
        <v>(木)</v>
      </c>
      <c r="CB3" s="220"/>
      <c r="CC3" s="223"/>
      <c r="CD3" s="218" t="str">
        <f>ｶﾚﾝﾀﾞｰ!O3</f>
        <v>(金)</v>
      </c>
      <c r="CE3" s="220"/>
      <c r="CF3" s="223"/>
      <c r="CG3" s="218" t="str">
        <f>ｶﾚﾝﾀﾞｰ!P3</f>
        <v>(休)</v>
      </c>
      <c r="CH3" s="220"/>
      <c r="CI3" s="223"/>
      <c r="CJ3" s="218" t="str">
        <f>ｶﾚﾝﾀﾞｰ!Q3</f>
        <v>(日)</v>
      </c>
      <c r="CK3" s="220"/>
      <c r="CL3" s="223"/>
      <c r="CM3" s="218" t="str">
        <f>ｶﾚﾝﾀﾞｰ!R3</f>
        <v>(月)</v>
      </c>
      <c r="CN3" s="220"/>
      <c r="CO3" s="220"/>
      <c r="CP3" s="218" t="str">
        <f>ｶﾚﾝﾀﾞｰ!S3</f>
        <v>(火)</v>
      </c>
      <c r="CQ3" s="223"/>
      <c r="CR3" s="223"/>
      <c r="CS3" s="218" t="str">
        <f>ｶﾚﾝﾀﾞｰ!T3</f>
        <v>(水)</v>
      </c>
      <c r="CT3" s="220"/>
      <c r="CU3" s="220"/>
      <c r="CV3" s="218" t="str">
        <f>ｶﾚﾝﾀﾞｰ!U3</f>
        <v>(木)</v>
      </c>
      <c r="CW3" s="223"/>
      <c r="CX3" s="223"/>
      <c r="CY3" s="218" t="str">
        <f>ｶﾚﾝﾀﾞｰ!V3</f>
        <v>(金)</v>
      </c>
      <c r="CZ3" s="220"/>
      <c r="DA3" s="220"/>
      <c r="DB3" s="218" t="str">
        <f>ｶﾚﾝﾀﾞｰ!W3</f>
        <v>(休)</v>
      </c>
      <c r="DC3" s="223"/>
      <c r="DD3" s="223"/>
      <c r="DE3" s="218" t="str">
        <f>ｶﾚﾝﾀﾞｰ!X3</f>
        <v>(日)</v>
      </c>
      <c r="DF3" s="220"/>
      <c r="DG3" s="220"/>
      <c r="DH3" s="218" t="str">
        <f>ｶﾚﾝﾀﾞｰ!Y3</f>
        <v>(月)</v>
      </c>
      <c r="DI3" s="223"/>
      <c r="DJ3" s="223"/>
      <c r="DK3" s="218" t="str">
        <f>ｶﾚﾝﾀﾞｰ!Z3</f>
        <v>(火)</v>
      </c>
      <c r="DL3" s="220"/>
      <c r="DM3" s="220"/>
      <c r="DN3" s="218" t="str">
        <f>ｶﾚﾝﾀﾞｰ!AA3</f>
        <v>(水)</v>
      </c>
      <c r="DO3" s="223"/>
      <c r="DP3" s="223"/>
      <c r="DQ3" s="218" t="str">
        <f>ｶﾚﾝﾀﾞｰ!AB3</f>
        <v>(木)</v>
      </c>
      <c r="DR3" s="220"/>
      <c r="DS3" s="220"/>
      <c r="DT3" s="218" t="str">
        <f>ｶﾚﾝﾀﾞｰ!AC3</f>
        <v>(金)</v>
      </c>
      <c r="DU3" s="223"/>
      <c r="DV3" s="223"/>
      <c r="DW3" s="218" t="str">
        <f>ｶﾚﾝﾀﾞｰ!AD3</f>
        <v>(休)</v>
      </c>
      <c r="DX3" s="220"/>
      <c r="DY3" s="220"/>
      <c r="DZ3" s="218" t="str">
        <f>ｶﾚﾝﾀﾞｰ!AE3</f>
        <v>(日)</v>
      </c>
      <c r="EA3" s="223"/>
      <c r="EB3" s="223"/>
      <c r="EC3" s="218" t="str">
        <f>ｶﾚﾝﾀﾞｰ!AF3</f>
        <v>(月)</v>
      </c>
      <c r="ED3" s="220"/>
      <c r="EE3" s="223"/>
      <c r="EF3" s="218" t="str">
        <f>ｶﾚﾝﾀﾞｰ!AG3</f>
        <v>(火)</v>
      </c>
      <c r="EG3" s="220"/>
      <c r="EH3" s="220"/>
      <c r="EI3" s="218" t="str">
        <f>ｶﾚﾝﾀﾞｰ!C9</f>
        <v>(水)</v>
      </c>
      <c r="EJ3" s="222"/>
      <c r="EK3" s="222"/>
      <c r="EL3" s="218" t="str">
        <f>ｶﾚﾝﾀﾞｰ!D9</f>
        <v>(木)</v>
      </c>
      <c r="EM3" s="223"/>
      <c r="EN3" s="223"/>
      <c r="EO3" s="218" t="str">
        <f>ｶﾚﾝﾀﾞｰ!E9</f>
        <v>(金)</v>
      </c>
      <c r="EP3" s="220"/>
      <c r="EQ3" s="223"/>
      <c r="ER3" s="218" t="str">
        <f>ｶﾚﾝﾀﾞｰ!F9</f>
        <v>(休)</v>
      </c>
      <c r="ES3" s="220"/>
      <c r="ET3" s="223"/>
      <c r="EU3" s="218" t="str">
        <f>ｶﾚﾝﾀﾞｰ!G9</f>
        <v>(日)</v>
      </c>
      <c r="EV3" s="220"/>
      <c r="EW3" s="223"/>
      <c r="EX3" s="273" t="str">
        <f>ｶﾚﾝﾀﾞｰ!H9</f>
        <v>(月)</v>
      </c>
      <c r="EY3" s="220"/>
      <c r="EZ3" s="223"/>
      <c r="FA3" s="218" t="str">
        <f>ｶﾚﾝﾀﾞｰ!I9</f>
        <v>(火)</v>
      </c>
      <c r="FB3" s="220"/>
      <c r="FC3" s="223"/>
      <c r="FD3" s="218" t="str">
        <f>ｶﾚﾝﾀﾞｰ!J9</f>
        <v>(水)</v>
      </c>
      <c r="FE3" s="220"/>
      <c r="FF3" s="223"/>
      <c r="FG3" s="218" t="str">
        <f>ｶﾚﾝﾀﾞｰ!K9</f>
        <v>(木)</v>
      </c>
      <c r="FH3" s="220"/>
      <c r="FI3" s="223"/>
      <c r="FJ3" s="218" t="str">
        <f>ｶﾚﾝﾀﾞｰ!L9</f>
        <v>(金)</v>
      </c>
      <c r="FK3" s="220"/>
      <c r="FL3" s="223"/>
      <c r="FM3" s="218" t="str">
        <f>ｶﾚﾝﾀﾞｰ!M9</f>
        <v>(休)</v>
      </c>
      <c r="FN3" s="220"/>
      <c r="FO3" s="223"/>
      <c r="FP3" s="218" t="str">
        <f>ｶﾚﾝﾀﾞｰ!N9</f>
        <v>(日)</v>
      </c>
      <c r="FQ3" s="220"/>
      <c r="FR3" s="223"/>
      <c r="FS3" s="218" t="str">
        <f>ｶﾚﾝﾀﾞｰ!O9</f>
        <v>(月)</v>
      </c>
      <c r="FT3" s="220"/>
      <c r="FU3" s="223"/>
      <c r="FV3" s="218" t="str">
        <f>ｶﾚﾝﾀﾞｰ!P9</f>
        <v>(火)</v>
      </c>
      <c r="FW3" s="220"/>
      <c r="FX3" s="223"/>
      <c r="FY3" s="218" t="str">
        <f>ｶﾚﾝﾀﾞｰ!Q9</f>
        <v>(水)</v>
      </c>
      <c r="FZ3" s="220"/>
      <c r="GA3" s="223"/>
      <c r="GB3" s="218" t="str">
        <f>ｶﾚﾝﾀﾞｰ!R9</f>
        <v>(木)</v>
      </c>
      <c r="GC3" s="220"/>
      <c r="GD3" s="220"/>
      <c r="GE3" s="218" t="str">
        <f>ｶﾚﾝﾀﾞｰ!S9</f>
        <v>(金)</v>
      </c>
      <c r="GF3" s="223"/>
      <c r="GG3" s="223"/>
      <c r="GH3" s="218" t="str">
        <f>ｶﾚﾝﾀﾞｰ!T9</f>
        <v>(休)</v>
      </c>
      <c r="GI3" s="220"/>
      <c r="GJ3" s="220"/>
      <c r="GK3" s="218" t="str">
        <f>ｶﾚﾝﾀﾞｰ!U9</f>
        <v>(日)</v>
      </c>
      <c r="GL3" s="223"/>
      <c r="GM3" s="223"/>
      <c r="GN3" s="218" t="str">
        <f>ｶﾚﾝﾀﾞｰ!V9</f>
        <v>(月)</v>
      </c>
      <c r="GO3" s="220"/>
      <c r="GP3" s="220"/>
      <c r="GQ3" s="218" t="str">
        <f>ｶﾚﾝﾀﾞｰ!W9</f>
        <v>(火)</v>
      </c>
      <c r="GR3" s="223"/>
      <c r="GS3" s="223"/>
      <c r="GT3" s="218" t="str">
        <f>ｶﾚﾝﾀﾞｰ!X9</f>
        <v>(水)</v>
      </c>
      <c r="GU3" s="220"/>
      <c r="GV3" s="220"/>
      <c r="GW3" s="218" t="str">
        <f>ｶﾚﾝﾀﾞｰ!Y9</f>
        <v>(木)</v>
      </c>
      <c r="GX3" s="223"/>
      <c r="GY3" s="223"/>
      <c r="GZ3" s="218" t="str">
        <f>ｶﾚﾝﾀﾞｰ!Z9</f>
        <v>(金)</v>
      </c>
      <c r="HA3" s="220"/>
      <c r="HB3" s="220"/>
      <c r="HC3" s="218" t="str">
        <f>ｶﾚﾝﾀﾞｰ!AA9</f>
        <v>(休)</v>
      </c>
      <c r="HD3" s="223"/>
      <c r="HE3" s="223"/>
      <c r="HF3" s="218" t="str">
        <f>ｶﾚﾝﾀﾞｰ!AB9</f>
        <v>(日)</v>
      </c>
      <c r="HG3" s="220"/>
      <c r="HH3" s="220"/>
      <c r="HI3" s="218" t="str">
        <f>ｶﾚﾝﾀﾞｰ!AC9</f>
        <v>(月)</v>
      </c>
      <c r="HJ3" s="223"/>
      <c r="HK3" s="223"/>
      <c r="HL3" s="218" t="str">
        <f>ｶﾚﾝﾀﾞｰ!AD9</f>
        <v>(火)</v>
      </c>
      <c r="HM3" s="220"/>
      <c r="HN3" s="220"/>
      <c r="HO3" s="218" t="str">
        <f>ｶﾚﾝﾀﾞｰ!AE9</f>
        <v>(水)</v>
      </c>
      <c r="HP3" s="223"/>
      <c r="HQ3" s="223"/>
      <c r="HR3" s="218" t="str">
        <f>ｶﾚﾝﾀﾞｰ!AF9</f>
        <v>(木)</v>
      </c>
      <c r="HS3" s="223"/>
      <c r="HT3" s="223"/>
      <c r="HU3" s="218" t="str">
        <f>ｶﾚﾝﾀﾞｰ!AG9</f>
        <v/>
      </c>
      <c r="HV3" s="220"/>
      <c r="HW3" s="223"/>
      <c r="HX3" s="218" t="str">
        <f>ｶﾚﾝﾀﾞｰ!C15</f>
        <v>(金)</v>
      </c>
      <c r="HY3" s="220"/>
      <c r="HZ3" s="223"/>
      <c r="IA3" s="218" t="str">
        <f>ｶﾚﾝﾀﾞｰ!D15</f>
        <v>(土)</v>
      </c>
      <c r="IB3" s="220"/>
      <c r="IC3" s="223"/>
      <c r="ID3" s="218" t="str">
        <f>ｶﾚﾝﾀﾞｰ!E15</f>
        <v>(日)</v>
      </c>
      <c r="IE3" s="220"/>
      <c r="IF3" s="223"/>
      <c r="IG3" s="218" t="str">
        <f>ｶﾚﾝﾀﾞｰ!F15</f>
        <v>(休)</v>
      </c>
      <c r="IH3" s="220"/>
      <c r="II3" s="223"/>
      <c r="IJ3" s="218" t="str">
        <f>ｶﾚﾝﾀﾞｰ!G15</f>
        <v>(休)</v>
      </c>
      <c r="IK3" s="220"/>
      <c r="IL3" s="223"/>
      <c r="IM3" s="218" t="str">
        <f>ｶﾚﾝﾀﾞｰ!H15</f>
        <v>(休)</v>
      </c>
      <c r="IN3" s="220"/>
      <c r="IO3" s="223"/>
      <c r="IP3" s="218" t="str">
        <f>ｶﾚﾝﾀﾞｰ!I15</f>
        <v>(木)</v>
      </c>
      <c r="IQ3" s="220"/>
      <c r="IR3" s="223"/>
      <c r="IS3" s="218" t="str">
        <f>ｶﾚﾝﾀﾞｰ!J15</f>
        <v>(金)</v>
      </c>
      <c r="IT3" s="220"/>
      <c r="IU3" s="223"/>
      <c r="IV3" s="218" t="str">
        <f>ｶﾚﾝﾀﾞｰ!K15</f>
        <v>(休)</v>
      </c>
      <c r="IW3" s="220"/>
      <c r="IX3" s="223"/>
      <c r="IY3" s="218" t="str">
        <f>ｶﾚﾝﾀﾞｰ!L15</f>
        <v>(日)</v>
      </c>
      <c r="IZ3" s="220"/>
      <c r="JA3" s="223"/>
      <c r="JB3" s="218" t="str">
        <f>ｶﾚﾝﾀﾞｰ!M15</f>
        <v>(月)</v>
      </c>
      <c r="JC3" s="220"/>
      <c r="JD3" s="223"/>
      <c r="JE3" s="218" t="str">
        <f>ｶﾚﾝﾀﾞｰ!N15</f>
        <v>(火)</v>
      </c>
      <c r="JF3" s="220"/>
      <c r="JG3" s="223"/>
      <c r="JH3" s="218" t="str">
        <f>ｶﾚﾝﾀﾞｰ!O15</f>
        <v>(水)</v>
      </c>
      <c r="JI3" s="220"/>
      <c r="JJ3" s="223"/>
      <c r="JK3" s="218" t="str">
        <f>ｶﾚﾝﾀﾞｰ!P15</f>
        <v>(木)</v>
      </c>
      <c r="JL3" s="220"/>
      <c r="JM3" s="223"/>
      <c r="JN3" s="218" t="str">
        <f>ｶﾚﾝﾀﾞｰ!Q15</f>
        <v>(金)</v>
      </c>
      <c r="JO3" s="220"/>
      <c r="JP3" s="223"/>
      <c r="JQ3" s="218" t="str">
        <f>ｶﾚﾝﾀﾞｰ!R15</f>
        <v>(休)</v>
      </c>
      <c r="JR3" s="220"/>
      <c r="JS3" s="223"/>
      <c r="JT3" s="218" t="str">
        <f>ｶﾚﾝﾀﾞｰ!S15</f>
        <v>(日)</v>
      </c>
      <c r="JU3" s="220"/>
      <c r="JV3" s="223"/>
      <c r="JW3" s="218" t="str">
        <f>ｶﾚﾝﾀﾞｰ!T15</f>
        <v>(月)</v>
      </c>
      <c r="JX3" s="220"/>
      <c r="JY3" s="223"/>
      <c r="JZ3" s="218" t="str">
        <f>ｶﾚﾝﾀﾞｰ!U15</f>
        <v>(火)</v>
      </c>
      <c r="KA3" s="220"/>
      <c r="KB3" s="223"/>
      <c r="KC3" s="218" t="str">
        <f>ｶﾚﾝﾀﾞｰ!V15</f>
        <v>(水)</v>
      </c>
      <c r="KD3" s="220"/>
      <c r="KE3" s="223"/>
      <c r="KF3" s="218" t="str">
        <f>ｶﾚﾝﾀﾞｰ!W15</f>
        <v>(木)</v>
      </c>
      <c r="KG3" s="220"/>
      <c r="KH3" s="223"/>
      <c r="KI3" s="218" t="str">
        <f>ｶﾚﾝﾀﾞｰ!X15</f>
        <v>(金)</v>
      </c>
      <c r="KJ3" s="220"/>
      <c r="KK3" s="223"/>
      <c r="KL3" s="218" t="str">
        <f>ｶﾚﾝﾀﾞｰ!Y15</f>
        <v>(休)</v>
      </c>
      <c r="KM3" s="220"/>
      <c r="KN3" s="223"/>
      <c r="KO3" s="218" t="str">
        <f>ｶﾚﾝﾀﾞｰ!Z15</f>
        <v>(日)</v>
      </c>
      <c r="KP3" s="220"/>
      <c r="KQ3" s="223"/>
      <c r="KR3" s="218" t="str">
        <f>ｶﾚﾝﾀﾞｰ!AA15</f>
        <v>(月)</v>
      </c>
      <c r="KS3" s="220"/>
      <c r="KT3" s="223"/>
      <c r="KU3" s="218" t="str">
        <f>ｶﾚﾝﾀﾞｰ!AB15</f>
        <v>(火)</v>
      </c>
      <c r="KV3" s="220"/>
      <c r="KW3" s="223"/>
      <c r="KX3" s="218" t="str">
        <f>ｶﾚﾝﾀﾞｰ!AC15</f>
        <v>(水)</v>
      </c>
      <c r="KY3" s="220"/>
      <c r="KZ3" s="223"/>
      <c r="LA3" s="218" t="str">
        <f>ｶﾚﾝﾀﾞｰ!AD15</f>
        <v>(木)</v>
      </c>
      <c r="LB3" s="220"/>
      <c r="LC3" s="223"/>
      <c r="LD3" s="218" t="str">
        <f>ｶﾚﾝﾀﾞｰ!AE15</f>
        <v>(金)</v>
      </c>
      <c r="LE3" s="220"/>
      <c r="LF3" s="223"/>
      <c r="LG3" s="218" t="str">
        <f>ｶﾚﾝﾀﾞｰ!AF15</f>
        <v>(休)</v>
      </c>
      <c r="LH3" s="220"/>
      <c r="LI3" s="223"/>
      <c r="LJ3" s="218" t="str">
        <f>ｶﾚﾝﾀﾞｰ!AG15</f>
        <v>(日)</v>
      </c>
      <c r="LK3" s="220"/>
    </row>
    <row r="4" spans="1:323" s="11" customFormat="1" ht="44.5" thickBot="1" x14ac:dyDescent="0.25">
      <c r="A4" s="119" t="s">
        <v>0</v>
      </c>
      <c r="B4" s="121" t="s">
        <v>24</v>
      </c>
      <c r="C4" s="122" t="s">
        <v>25</v>
      </c>
      <c r="D4" s="123" t="s">
        <v>33</v>
      </c>
      <c r="E4" s="124" t="s">
        <v>52</v>
      </c>
      <c r="F4" s="124" t="s">
        <v>3</v>
      </c>
      <c r="G4" s="132" t="s">
        <v>8</v>
      </c>
      <c r="H4" s="124" t="s">
        <v>9</v>
      </c>
      <c r="I4" s="124" t="s">
        <v>10</v>
      </c>
      <c r="J4" s="125" t="s">
        <v>11</v>
      </c>
      <c r="K4" s="124" t="s">
        <v>34</v>
      </c>
      <c r="L4" s="126" t="s">
        <v>56</v>
      </c>
      <c r="M4" s="126" t="s">
        <v>57</v>
      </c>
      <c r="N4" s="126" t="s">
        <v>58</v>
      </c>
      <c r="O4" s="127" t="s">
        <v>59</v>
      </c>
      <c r="P4" s="124" t="s">
        <v>20</v>
      </c>
      <c r="Q4" s="128" t="s">
        <v>26</v>
      </c>
      <c r="R4" s="125" t="s">
        <v>4</v>
      </c>
      <c r="S4" s="129" t="s">
        <v>5</v>
      </c>
      <c r="T4" s="130" t="s">
        <v>6</v>
      </c>
      <c r="U4" s="131" t="s">
        <v>7</v>
      </c>
      <c r="V4" s="132" t="s">
        <v>13</v>
      </c>
      <c r="W4" s="133" t="s">
        <v>61</v>
      </c>
      <c r="X4" s="133" t="s">
        <v>27</v>
      </c>
      <c r="Y4" s="133" t="s">
        <v>28</v>
      </c>
      <c r="Z4" s="133" t="s">
        <v>29</v>
      </c>
      <c r="AA4" s="124" t="s">
        <v>82</v>
      </c>
      <c r="AB4" s="134" t="s">
        <v>50</v>
      </c>
      <c r="AC4" s="125" t="s">
        <v>30</v>
      </c>
      <c r="AD4" s="415" t="s">
        <v>15</v>
      </c>
      <c r="AE4" s="135" t="s">
        <v>39</v>
      </c>
      <c r="AF4" s="136" t="s">
        <v>38</v>
      </c>
      <c r="AG4" s="136" t="s">
        <v>36</v>
      </c>
      <c r="AH4" s="136" t="s">
        <v>37</v>
      </c>
      <c r="AI4" s="136" t="s">
        <v>81</v>
      </c>
      <c r="AJ4" s="136" t="s">
        <v>41</v>
      </c>
      <c r="AK4" s="129" t="s">
        <v>319</v>
      </c>
      <c r="AL4" s="132" t="s">
        <v>343</v>
      </c>
      <c r="AM4" s="132" t="s">
        <v>344</v>
      </c>
      <c r="AN4" s="132" t="s">
        <v>345</v>
      </c>
      <c r="AO4" s="132" t="s">
        <v>346</v>
      </c>
      <c r="AP4" s="132" t="s">
        <v>347</v>
      </c>
      <c r="AQ4" s="137" t="s">
        <v>23</v>
      </c>
      <c r="AR4" s="139" t="s">
        <v>14</v>
      </c>
      <c r="AS4" s="144" t="s">
        <v>123</v>
      </c>
      <c r="AT4" s="141">
        <v>46082</v>
      </c>
      <c r="AU4" s="142" t="s">
        <v>132</v>
      </c>
      <c r="AV4" s="140" t="s">
        <v>133</v>
      </c>
      <c r="AW4" s="141">
        <v>46083</v>
      </c>
      <c r="AX4" s="142" t="s">
        <v>134</v>
      </c>
      <c r="AY4" s="140" t="s">
        <v>135</v>
      </c>
      <c r="AZ4" s="141">
        <v>46084</v>
      </c>
      <c r="BA4" s="142" t="s">
        <v>136</v>
      </c>
      <c r="BB4" s="140" t="s">
        <v>137</v>
      </c>
      <c r="BC4" s="141">
        <v>46085</v>
      </c>
      <c r="BD4" s="142" t="s">
        <v>138</v>
      </c>
      <c r="BE4" s="140" t="s">
        <v>139</v>
      </c>
      <c r="BF4" s="141">
        <v>46086</v>
      </c>
      <c r="BG4" s="142" t="s">
        <v>140</v>
      </c>
      <c r="BH4" s="140" t="s">
        <v>141</v>
      </c>
      <c r="BI4" s="141">
        <v>46087</v>
      </c>
      <c r="BJ4" s="142" t="s">
        <v>142</v>
      </c>
      <c r="BK4" s="140" t="s">
        <v>143</v>
      </c>
      <c r="BL4" s="141">
        <v>46088</v>
      </c>
      <c r="BM4" s="142" t="s">
        <v>144</v>
      </c>
      <c r="BN4" s="140" t="s">
        <v>145</v>
      </c>
      <c r="BO4" s="141">
        <v>46089</v>
      </c>
      <c r="BP4" s="142" t="s">
        <v>146</v>
      </c>
      <c r="BQ4" s="140" t="s">
        <v>147</v>
      </c>
      <c r="BR4" s="141">
        <v>46090</v>
      </c>
      <c r="BS4" s="142" t="s">
        <v>148</v>
      </c>
      <c r="BT4" s="140" t="s">
        <v>149</v>
      </c>
      <c r="BU4" s="141">
        <v>46091</v>
      </c>
      <c r="BV4" s="142" t="s">
        <v>150</v>
      </c>
      <c r="BW4" s="140" t="s">
        <v>151</v>
      </c>
      <c r="BX4" s="141">
        <v>46092</v>
      </c>
      <c r="BY4" s="142" t="s">
        <v>152</v>
      </c>
      <c r="BZ4" s="140" t="s">
        <v>153</v>
      </c>
      <c r="CA4" s="232">
        <v>46093</v>
      </c>
      <c r="CB4" s="142" t="s">
        <v>154</v>
      </c>
      <c r="CC4" s="140" t="s">
        <v>155</v>
      </c>
      <c r="CD4" s="141">
        <v>46094</v>
      </c>
      <c r="CE4" s="142" t="s">
        <v>156</v>
      </c>
      <c r="CF4" s="140" t="s">
        <v>157</v>
      </c>
      <c r="CG4" s="141">
        <v>46095</v>
      </c>
      <c r="CH4" s="142" t="s">
        <v>158</v>
      </c>
      <c r="CI4" s="140" t="s">
        <v>159</v>
      </c>
      <c r="CJ4" s="141">
        <v>46096</v>
      </c>
      <c r="CK4" s="142" t="s">
        <v>160</v>
      </c>
      <c r="CL4" s="140" t="s">
        <v>161</v>
      </c>
      <c r="CM4" s="141">
        <v>46097</v>
      </c>
      <c r="CN4" s="142" t="s">
        <v>162</v>
      </c>
      <c r="CO4" s="140" t="s">
        <v>163</v>
      </c>
      <c r="CP4" s="141">
        <v>46098</v>
      </c>
      <c r="CQ4" s="142" t="s">
        <v>164</v>
      </c>
      <c r="CR4" s="140" t="s">
        <v>165</v>
      </c>
      <c r="CS4" s="141">
        <v>46099</v>
      </c>
      <c r="CT4" s="142" t="s">
        <v>166</v>
      </c>
      <c r="CU4" s="140" t="s">
        <v>167</v>
      </c>
      <c r="CV4" s="141">
        <v>46100</v>
      </c>
      <c r="CW4" s="145" t="s">
        <v>168</v>
      </c>
      <c r="CX4" s="146" t="s">
        <v>169</v>
      </c>
      <c r="CY4" s="232">
        <v>46101</v>
      </c>
      <c r="CZ4" s="145" t="s">
        <v>170</v>
      </c>
      <c r="DA4" s="146" t="s">
        <v>171</v>
      </c>
      <c r="DB4" s="141">
        <v>46102</v>
      </c>
      <c r="DC4" s="145" t="s">
        <v>172</v>
      </c>
      <c r="DD4" s="146" t="s">
        <v>173</v>
      </c>
      <c r="DE4" s="141">
        <v>46103</v>
      </c>
      <c r="DF4" s="145" t="s">
        <v>174</v>
      </c>
      <c r="DG4" s="146" t="s">
        <v>175</v>
      </c>
      <c r="DH4" s="141">
        <v>46104</v>
      </c>
      <c r="DI4" s="145" t="s">
        <v>176</v>
      </c>
      <c r="DJ4" s="146" t="s">
        <v>177</v>
      </c>
      <c r="DK4" s="141">
        <v>46105</v>
      </c>
      <c r="DL4" s="145" t="s">
        <v>178</v>
      </c>
      <c r="DM4" s="146" t="s">
        <v>179</v>
      </c>
      <c r="DN4" s="141">
        <v>46106</v>
      </c>
      <c r="DO4" s="145" t="s">
        <v>180</v>
      </c>
      <c r="DP4" s="146" t="s">
        <v>181</v>
      </c>
      <c r="DQ4" s="141">
        <v>46107</v>
      </c>
      <c r="DR4" s="145" t="s">
        <v>182</v>
      </c>
      <c r="DS4" s="146" t="s">
        <v>183</v>
      </c>
      <c r="DT4" s="141">
        <v>46108</v>
      </c>
      <c r="DU4" s="145" t="s">
        <v>184</v>
      </c>
      <c r="DV4" s="146" t="s">
        <v>185</v>
      </c>
      <c r="DW4" s="141">
        <v>46109</v>
      </c>
      <c r="DX4" s="145" t="s">
        <v>186</v>
      </c>
      <c r="DY4" s="146" t="s">
        <v>187</v>
      </c>
      <c r="DZ4" s="141">
        <v>46110</v>
      </c>
      <c r="EA4" s="145" t="s">
        <v>188</v>
      </c>
      <c r="EB4" s="146" t="s">
        <v>189</v>
      </c>
      <c r="EC4" s="141">
        <v>46111</v>
      </c>
      <c r="ED4" s="145" t="s">
        <v>190</v>
      </c>
      <c r="EE4" s="146" t="s">
        <v>191</v>
      </c>
      <c r="EF4" s="141">
        <v>46112</v>
      </c>
      <c r="EG4" s="145" t="s">
        <v>192</v>
      </c>
      <c r="EH4" s="144" t="s">
        <v>193</v>
      </c>
      <c r="EI4" s="141">
        <v>46113</v>
      </c>
      <c r="EJ4" s="142" t="s">
        <v>194</v>
      </c>
      <c r="EK4" s="140" t="s">
        <v>195</v>
      </c>
      <c r="EL4" s="141">
        <v>46114</v>
      </c>
      <c r="EM4" s="142" t="s">
        <v>196</v>
      </c>
      <c r="EN4" s="140" t="s">
        <v>197</v>
      </c>
      <c r="EO4" s="141">
        <v>46115</v>
      </c>
      <c r="EP4" s="142" t="s">
        <v>198</v>
      </c>
      <c r="EQ4" s="140" t="s">
        <v>199</v>
      </c>
      <c r="ER4" s="141">
        <v>46116</v>
      </c>
      <c r="ES4" s="142" t="s">
        <v>200</v>
      </c>
      <c r="ET4" s="140" t="s">
        <v>201</v>
      </c>
      <c r="EU4" s="141">
        <v>46117</v>
      </c>
      <c r="EV4" s="142" t="s">
        <v>202</v>
      </c>
      <c r="EW4" s="140" t="s">
        <v>203</v>
      </c>
      <c r="EX4" s="141">
        <v>46118</v>
      </c>
      <c r="EY4" s="142" t="s">
        <v>204</v>
      </c>
      <c r="EZ4" s="140" t="s">
        <v>205</v>
      </c>
      <c r="FA4" s="141">
        <v>46119</v>
      </c>
      <c r="FB4" s="142" t="s">
        <v>206</v>
      </c>
      <c r="FC4" s="140" t="s">
        <v>207</v>
      </c>
      <c r="FD4" s="141">
        <v>46120</v>
      </c>
      <c r="FE4" s="142" t="s">
        <v>208</v>
      </c>
      <c r="FF4" s="140" t="s">
        <v>209</v>
      </c>
      <c r="FG4" s="141">
        <v>46121</v>
      </c>
      <c r="FH4" s="142" t="s">
        <v>210</v>
      </c>
      <c r="FI4" s="140" t="s">
        <v>211</v>
      </c>
      <c r="FJ4" s="141">
        <v>46122</v>
      </c>
      <c r="FK4" s="142" t="s">
        <v>212</v>
      </c>
      <c r="FL4" s="140" t="s">
        <v>213</v>
      </c>
      <c r="FM4" s="141">
        <v>46123</v>
      </c>
      <c r="FN4" s="142" t="s">
        <v>214</v>
      </c>
      <c r="FO4" s="140"/>
      <c r="FP4" s="141">
        <v>46124</v>
      </c>
      <c r="FQ4" s="142"/>
      <c r="FR4" s="140" t="s">
        <v>217</v>
      </c>
      <c r="FS4" s="141">
        <v>46125</v>
      </c>
      <c r="FT4" s="142" t="s">
        <v>218</v>
      </c>
      <c r="FU4" s="140" t="s">
        <v>219</v>
      </c>
      <c r="FV4" s="141">
        <v>46126</v>
      </c>
      <c r="FW4" s="142" t="s">
        <v>220</v>
      </c>
      <c r="FX4" s="140" t="s">
        <v>221</v>
      </c>
      <c r="FY4" s="141">
        <v>46127</v>
      </c>
      <c r="FZ4" s="142" t="s">
        <v>222</v>
      </c>
      <c r="GA4" s="140" t="s">
        <v>223</v>
      </c>
      <c r="GB4" s="141">
        <v>46128</v>
      </c>
      <c r="GC4" s="142" t="s">
        <v>224</v>
      </c>
      <c r="GD4" s="140" t="s">
        <v>225</v>
      </c>
      <c r="GE4" s="141">
        <v>46129</v>
      </c>
      <c r="GF4" s="142" t="s">
        <v>226</v>
      </c>
      <c r="GG4" s="140" t="s">
        <v>227</v>
      </c>
      <c r="GH4" s="141">
        <v>46130</v>
      </c>
      <c r="GI4" s="142" t="s">
        <v>228</v>
      </c>
      <c r="GJ4" s="140" t="s">
        <v>229</v>
      </c>
      <c r="GK4" s="141">
        <v>46131</v>
      </c>
      <c r="GL4" s="145" t="s">
        <v>230</v>
      </c>
      <c r="GM4" s="146" t="s">
        <v>231</v>
      </c>
      <c r="GN4" s="232">
        <v>46132</v>
      </c>
      <c r="GO4" s="145" t="s">
        <v>232</v>
      </c>
      <c r="GP4" s="146" t="s">
        <v>233</v>
      </c>
      <c r="GQ4" s="141">
        <v>46133</v>
      </c>
      <c r="GR4" s="145" t="s">
        <v>234</v>
      </c>
      <c r="GS4" s="146" t="s">
        <v>235</v>
      </c>
      <c r="GT4" s="141">
        <v>46134</v>
      </c>
      <c r="GU4" s="145" t="s">
        <v>236</v>
      </c>
      <c r="GV4" s="146" t="s">
        <v>237</v>
      </c>
      <c r="GW4" s="141">
        <v>46135</v>
      </c>
      <c r="GX4" s="145" t="s">
        <v>238</v>
      </c>
      <c r="GY4" s="146" t="s">
        <v>239</v>
      </c>
      <c r="GZ4" s="141">
        <v>46136</v>
      </c>
      <c r="HA4" s="145" t="s">
        <v>240</v>
      </c>
      <c r="HB4" s="146" t="s">
        <v>241</v>
      </c>
      <c r="HC4" s="141">
        <v>46137</v>
      </c>
      <c r="HD4" s="145" t="s">
        <v>242</v>
      </c>
      <c r="HE4" s="146" t="s">
        <v>243</v>
      </c>
      <c r="HF4" s="141">
        <v>46138</v>
      </c>
      <c r="HG4" s="145" t="s">
        <v>244</v>
      </c>
      <c r="HH4" s="146" t="s">
        <v>245</v>
      </c>
      <c r="HI4" s="141">
        <v>46139</v>
      </c>
      <c r="HJ4" s="145" t="s">
        <v>246</v>
      </c>
      <c r="HK4" s="146" t="s">
        <v>247</v>
      </c>
      <c r="HL4" s="141">
        <v>46140</v>
      </c>
      <c r="HM4" s="145" t="s">
        <v>248</v>
      </c>
      <c r="HN4" s="146" t="s">
        <v>249</v>
      </c>
      <c r="HO4" s="141">
        <v>46141</v>
      </c>
      <c r="HP4" s="145" t="s">
        <v>250</v>
      </c>
      <c r="HQ4" s="146" t="s">
        <v>251</v>
      </c>
      <c r="HR4" s="141">
        <v>46142</v>
      </c>
      <c r="HS4" s="145" t="s">
        <v>252</v>
      </c>
      <c r="HT4" s="146">
        <v>123</v>
      </c>
      <c r="HU4" s="141" t="s">
        <v>315</v>
      </c>
      <c r="HV4" s="145">
        <v>124</v>
      </c>
      <c r="HW4" s="146" t="s">
        <v>253</v>
      </c>
      <c r="HX4" s="141">
        <v>46143</v>
      </c>
      <c r="HY4" s="145" t="s">
        <v>254</v>
      </c>
      <c r="HZ4" s="146" t="s">
        <v>255</v>
      </c>
      <c r="IA4" s="141">
        <v>46144</v>
      </c>
      <c r="IB4" s="145" t="s">
        <v>256</v>
      </c>
      <c r="IC4" s="146" t="s">
        <v>257</v>
      </c>
      <c r="ID4" s="141">
        <v>46145</v>
      </c>
      <c r="IE4" s="145" t="s">
        <v>258</v>
      </c>
      <c r="IF4" s="146" t="s">
        <v>259</v>
      </c>
      <c r="IG4" s="141">
        <v>46146</v>
      </c>
      <c r="IH4" s="145" t="s">
        <v>260</v>
      </c>
      <c r="II4" s="146" t="s">
        <v>261</v>
      </c>
      <c r="IJ4" s="141">
        <v>46147</v>
      </c>
      <c r="IK4" s="145" t="s">
        <v>262</v>
      </c>
      <c r="IL4" s="146" t="s">
        <v>263</v>
      </c>
      <c r="IM4" s="141">
        <v>46148</v>
      </c>
      <c r="IN4" s="145" t="s">
        <v>264</v>
      </c>
      <c r="IO4" s="146" t="s">
        <v>265</v>
      </c>
      <c r="IP4" s="232">
        <v>46149</v>
      </c>
      <c r="IQ4" s="145" t="s">
        <v>266</v>
      </c>
      <c r="IR4" s="146" t="s">
        <v>267</v>
      </c>
      <c r="IS4" s="141">
        <v>46150</v>
      </c>
      <c r="IT4" s="145" t="s">
        <v>268</v>
      </c>
      <c r="IU4" s="146" t="s">
        <v>269</v>
      </c>
      <c r="IV4" s="141">
        <v>46151</v>
      </c>
      <c r="IW4" s="145" t="s">
        <v>270</v>
      </c>
      <c r="IX4" s="146" t="s">
        <v>271</v>
      </c>
      <c r="IY4" s="141">
        <v>46152</v>
      </c>
      <c r="IZ4" s="145" t="s">
        <v>272</v>
      </c>
      <c r="JA4" s="146" t="s">
        <v>273</v>
      </c>
      <c r="JB4" s="141">
        <v>46153</v>
      </c>
      <c r="JC4" s="145" t="s">
        <v>274</v>
      </c>
      <c r="JD4" s="146" t="s">
        <v>275</v>
      </c>
      <c r="JE4" s="141">
        <v>46154</v>
      </c>
      <c r="JF4" s="145" t="s">
        <v>276</v>
      </c>
      <c r="JG4" s="146" t="s">
        <v>277</v>
      </c>
      <c r="JH4" s="141">
        <v>46155</v>
      </c>
      <c r="JI4" s="145" t="s">
        <v>278</v>
      </c>
      <c r="JJ4" s="146" t="s">
        <v>279</v>
      </c>
      <c r="JK4" s="141">
        <v>46156</v>
      </c>
      <c r="JL4" s="145" t="s">
        <v>280</v>
      </c>
      <c r="JM4" s="146" t="s">
        <v>281</v>
      </c>
      <c r="JN4" s="141">
        <v>46157</v>
      </c>
      <c r="JO4" s="145" t="s">
        <v>282</v>
      </c>
      <c r="JP4" s="146" t="s">
        <v>283</v>
      </c>
      <c r="JQ4" s="141">
        <v>46158</v>
      </c>
      <c r="JR4" s="145" t="s">
        <v>284</v>
      </c>
      <c r="JS4" s="146" t="s">
        <v>285</v>
      </c>
      <c r="JT4" s="141">
        <v>46159</v>
      </c>
      <c r="JU4" s="145" t="s">
        <v>286</v>
      </c>
      <c r="JV4" s="146" t="s">
        <v>287</v>
      </c>
      <c r="JW4" s="141">
        <v>46160</v>
      </c>
      <c r="JX4" s="145" t="s">
        <v>288</v>
      </c>
      <c r="JY4" s="146" t="s">
        <v>289</v>
      </c>
      <c r="JZ4" s="141">
        <v>46161</v>
      </c>
      <c r="KA4" s="145" t="s">
        <v>290</v>
      </c>
      <c r="KB4" s="146" t="s">
        <v>291</v>
      </c>
      <c r="KC4" s="141">
        <v>46162</v>
      </c>
      <c r="KD4" s="145" t="s">
        <v>292</v>
      </c>
      <c r="KE4" s="146" t="s">
        <v>293</v>
      </c>
      <c r="KF4" s="141">
        <v>46163</v>
      </c>
      <c r="KG4" s="145" t="s">
        <v>294</v>
      </c>
      <c r="KH4" s="146" t="s">
        <v>295</v>
      </c>
      <c r="KI4" s="141">
        <v>46164</v>
      </c>
      <c r="KJ4" s="145" t="s">
        <v>296</v>
      </c>
      <c r="KK4" s="146" t="s">
        <v>297</v>
      </c>
      <c r="KL4" s="141">
        <v>46165</v>
      </c>
      <c r="KM4" s="145" t="s">
        <v>298</v>
      </c>
      <c r="KN4" s="146" t="s">
        <v>299</v>
      </c>
      <c r="KO4" s="141">
        <v>46166</v>
      </c>
      <c r="KP4" s="145" t="s">
        <v>300</v>
      </c>
      <c r="KQ4" s="146" t="s">
        <v>301</v>
      </c>
      <c r="KR4" s="141">
        <v>46167</v>
      </c>
      <c r="KS4" s="145" t="s">
        <v>302</v>
      </c>
      <c r="KT4" s="146" t="s">
        <v>303</v>
      </c>
      <c r="KU4" s="141">
        <v>46168</v>
      </c>
      <c r="KV4" s="145" t="s">
        <v>304</v>
      </c>
      <c r="KW4" s="146" t="s">
        <v>305</v>
      </c>
      <c r="KX4" s="141">
        <v>46169</v>
      </c>
      <c r="KY4" s="145" t="s">
        <v>306</v>
      </c>
      <c r="KZ4" s="146" t="s">
        <v>307</v>
      </c>
      <c r="LA4" s="141">
        <v>46170</v>
      </c>
      <c r="LB4" s="145" t="s">
        <v>308</v>
      </c>
      <c r="LC4" s="146" t="s">
        <v>309</v>
      </c>
      <c r="LD4" s="141">
        <v>46171</v>
      </c>
      <c r="LE4" s="145" t="s">
        <v>310</v>
      </c>
      <c r="LF4" s="146" t="s">
        <v>311</v>
      </c>
      <c r="LG4" s="141">
        <v>46172</v>
      </c>
      <c r="LH4" s="145" t="s">
        <v>312</v>
      </c>
      <c r="LI4" s="146" t="s">
        <v>313</v>
      </c>
      <c r="LJ4" s="141">
        <v>46173</v>
      </c>
      <c r="LK4" s="147" t="s">
        <v>314</v>
      </c>
    </row>
    <row r="5" spans="1:323" s="13" customFormat="1" ht="15" x14ac:dyDescent="0.2">
      <c r="A5" s="120" t="s">
        <v>451</v>
      </c>
      <c r="B5" s="148"/>
      <c r="C5" s="73"/>
      <c r="D5" s="90" t="s">
        <v>83</v>
      </c>
      <c r="E5" s="75"/>
      <c r="F5" s="74"/>
      <c r="G5" s="74"/>
      <c r="H5" s="74"/>
      <c r="I5" s="74"/>
      <c r="J5" s="76"/>
      <c r="K5" s="74"/>
      <c r="L5" s="74"/>
      <c r="M5" s="74"/>
      <c r="N5" s="74"/>
      <c r="O5" s="77"/>
      <c r="P5" s="74"/>
      <c r="Q5" s="91" t="s">
        <v>1</v>
      </c>
      <c r="R5" s="76" t="s">
        <v>21</v>
      </c>
      <c r="S5" s="74"/>
      <c r="T5" s="79"/>
      <c r="U5" s="88" t="s">
        <v>35</v>
      </c>
      <c r="V5" s="12"/>
      <c r="W5" s="72" t="s">
        <v>35</v>
      </c>
      <c r="X5" s="72" t="s">
        <v>35</v>
      </c>
      <c r="Y5" s="72" t="s">
        <v>91</v>
      </c>
      <c r="Z5" s="72" t="s">
        <v>35</v>
      </c>
      <c r="AA5" s="74" t="s">
        <v>35</v>
      </c>
      <c r="AB5" s="78" t="s">
        <v>51</v>
      </c>
      <c r="AC5" s="78" t="s">
        <v>1</v>
      </c>
      <c r="AD5" s="411"/>
      <c r="AE5" s="42" t="s">
        <v>2</v>
      </c>
      <c r="AF5" s="73"/>
      <c r="AG5" s="79"/>
      <c r="AH5" s="79"/>
      <c r="AI5" s="80"/>
      <c r="AJ5" s="89"/>
      <c r="AK5" s="226"/>
      <c r="AL5" s="12"/>
      <c r="AM5" s="12"/>
      <c r="AN5" s="12"/>
      <c r="AO5" s="12"/>
      <c r="AP5" s="12"/>
      <c r="AQ5" s="43" t="s">
        <v>85</v>
      </c>
      <c r="AR5" s="10" t="s">
        <v>16</v>
      </c>
      <c r="AS5" s="140"/>
      <c r="AT5" s="141" t="s">
        <v>94</v>
      </c>
      <c r="AU5" s="142"/>
      <c r="AV5" s="140"/>
      <c r="AW5" s="141" t="s">
        <v>96</v>
      </c>
      <c r="AX5" s="142"/>
      <c r="AY5" s="140"/>
      <c r="AZ5" s="141" t="s">
        <v>97</v>
      </c>
      <c r="BA5" s="142"/>
      <c r="BB5" s="140"/>
      <c r="BC5" s="141" t="s">
        <v>98</v>
      </c>
      <c r="BD5" s="142"/>
      <c r="BE5" s="140"/>
      <c r="BF5" s="141" t="s">
        <v>95</v>
      </c>
      <c r="BG5" s="142"/>
      <c r="BH5" s="140"/>
      <c r="BI5" s="141" t="s">
        <v>92</v>
      </c>
      <c r="BJ5" s="142"/>
      <c r="BK5" s="140"/>
      <c r="BL5" s="141" t="s">
        <v>93</v>
      </c>
      <c r="BM5" s="142"/>
      <c r="BN5" s="140"/>
      <c r="BO5" s="141" t="s">
        <v>94</v>
      </c>
      <c r="BP5" s="142"/>
      <c r="BQ5" s="140"/>
      <c r="BR5" s="141" t="s">
        <v>96</v>
      </c>
      <c r="BS5" s="142"/>
      <c r="BT5" s="140"/>
      <c r="BU5" s="141" t="s">
        <v>97</v>
      </c>
      <c r="BV5" s="142"/>
      <c r="BW5" s="140"/>
      <c r="BX5" s="141" t="s">
        <v>98</v>
      </c>
      <c r="BY5" s="142"/>
      <c r="BZ5" s="140"/>
      <c r="CA5" s="141" t="s">
        <v>95</v>
      </c>
      <c r="CB5" s="142"/>
      <c r="CC5" s="140"/>
      <c r="CD5" s="141" t="s">
        <v>92</v>
      </c>
      <c r="CE5" s="142"/>
      <c r="CF5" s="140"/>
      <c r="CG5" s="141" t="s">
        <v>93</v>
      </c>
      <c r="CH5" s="142"/>
      <c r="CI5" s="140"/>
      <c r="CJ5" s="141" t="s">
        <v>94</v>
      </c>
      <c r="CK5" s="142"/>
      <c r="CL5" s="140"/>
      <c r="CM5" s="141" t="s">
        <v>96</v>
      </c>
      <c r="CN5" s="142"/>
      <c r="CO5" s="140"/>
      <c r="CP5" s="141" t="s">
        <v>97</v>
      </c>
      <c r="CQ5" s="142"/>
      <c r="CR5" s="140"/>
      <c r="CS5" s="141" t="s">
        <v>98</v>
      </c>
      <c r="CT5" s="142"/>
      <c r="CU5" s="140"/>
      <c r="CV5" s="141" t="s">
        <v>95</v>
      </c>
      <c r="CW5" s="142"/>
      <c r="CX5" s="140"/>
      <c r="CY5" s="141" t="s">
        <v>92</v>
      </c>
      <c r="CZ5" s="142"/>
      <c r="DA5" s="140"/>
      <c r="DB5" s="141" t="s">
        <v>93</v>
      </c>
      <c r="DC5" s="142"/>
      <c r="DD5" s="140"/>
      <c r="DE5" s="141" t="s">
        <v>94</v>
      </c>
      <c r="DF5" s="142"/>
      <c r="DG5" s="140"/>
      <c r="DH5" s="141" t="s">
        <v>96</v>
      </c>
      <c r="DI5" s="142"/>
      <c r="DJ5" s="140"/>
      <c r="DK5" s="141" t="s">
        <v>97</v>
      </c>
      <c r="DL5" s="142"/>
      <c r="DM5" s="140"/>
      <c r="DN5" s="141" t="s">
        <v>98</v>
      </c>
      <c r="DO5" s="142"/>
      <c r="DP5" s="140"/>
      <c r="DQ5" s="141" t="s">
        <v>95</v>
      </c>
      <c r="DR5" s="142"/>
      <c r="DS5" s="140"/>
      <c r="DT5" s="141" t="s">
        <v>92</v>
      </c>
      <c r="DU5" s="142"/>
      <c r="DV5" s="140"/>
      <c r="DW5" s="141" t="s">
        <v>93</v>
      </c>
      <c r="DX5" s="142"/>
      <c r="DY5" s="140"/>
      <c r="DZ5" s="141" t="s">
        <v>94</v>
      </c>
      <c r="EA5" s="142"/>
      <c r="EB5" s="140"/>
      <c r="EC5" s="141" t="s">
        <v>96</v>
      </c>
      <c r="ED5" s="142"/>
      <c r="EE5" s="140"/>
      <c r="EF5" s="141" t="s">
        <v>97</v>
      </c>
      <c r="EG5" s="143"/>
      <c r="EH5" s="144"/>
      <c r="EI5" s="141" t="s">
        <v>98</v>
      </c>
      <c r="EJ5" s="142"/>
      <c r="EK5" s="140"/>
      <c r="EL5" s="141" t="s">
        <v>95</v>
      </c>
      <c r="EM5" s="142"/>
      <c r="EN5" s="140"/>
      <c r="EO5" s="141" t="s">
        <v>92</v>
      </c>
      <c r="EP5" s="142"/>
      <c r="EQ5" s="140"/>
      <c r="ER5" s="141" t="s">
        <v>93</v>
      </c>
      <c r="ES5" s="142"/>
      <c r="ET5" s="140"/>
      <c r="EU5" s="141" t="s">
        <v>94</v>
      </c>
      <c r="EV5" s="142"/>
      <c r="EW5" s="140"/>
      <c r="EX5" s="141" t="s">
        <v>96</v>
      </c>
      <c r="EY5" s="142"/>
      <c r="EZ5" s="140"/>
      <c r="FA5" s="141" t="s">
        <v>97</v>
      </c>
      <c r="FB5" s="142"/>
      <c r="FC5" s="140"/>
      <c r="FD5" s="141" t="s">
        <v>98</v>
      </c>
      <c r="FE5" s="142"/>
      <c r="FF5" s="140"/>
      <c r="FG5" s="141" t="s">
        <v>95</v>
      </c>
      <c r="FH5" s="142"/>
      <c r="FI5" s="140"/>
      <c r="FJ5" s="141" t="s">
        <v>92</v>
      </c>
      <c r="FK5" s="142"/>
      <c r="FL5" s="140"/>
      <c r="FM5" s="141" t="s">
        <v>93</v>
      </c>
      <c r="FN5" s="142"/>
      <c r="FO5" s="140"/>
      <c r="FP5" s="141" t="s">
        <v>94</v>
      </c>
      <c r="FQ5" s="142"/>
      <c r="FR5" s="140"/>
      <c r="FS5" s="141" t="s">
        <v>96</v>
      </c>
      <c r="FT5" s="142"/>
      <c r="FU5" s="140"/>
      <c r="FV5" s="141" t="s">
        <v>97</v>
      </c>
      <c r="FW5" s="142"/>
      <c r="FX5" s="140"/>
      <c r="FY5" s="141" t="s">
        <v>98</v>
      </c>
      <c r="FZ5" s="142"/>
      <c r="GA5" s="140"/>
      <c r="GB5" s="141" t="s">
        <v>95</v>
      </c>
      <c r="GC5" s="142"/>
      <c r="GD5" s="140"/>
      <c r="GE5" s="141" t="s">
        <v>92</v>
      </c>
      <c r="GF5" s="142"/>
      <c r="GG5" s="140"/>
      <c r="GH5" s="141" t="s">
        <v>93</v>
      </c>
      <c r="GI5" s="142"/>
      <c r="GJ5" s="140"/>
      <c r="GK5" s="141" t="s">
        <v>94</v>
      </c>
      <c r="GL5" s="145"/>
      <c r="GM5" s="146"/>
      <c r="GN5" s="232" t="s">
        <v>96</v>
      </c>
      <c r="GO5" s="145"/>
      <c r="GP5" s="146"/>
      <c r="GQ5" s="141" t="s">
        <v>97</v>
      </c>
      <c r="GR5" s="145"/>
      <c r="GS5" s="146"/>
      <c r="GT5" s="141" t="s">
        <v>98</v>
      </c>
      <c r="GU5" s="145"/>
      <c r="GV5" s="146"/>
      <c r="GW5" s="141" t="s">
        <v>95</v>
      </c>
      <c r="GX5" s="145"/>
      <c r="GY5" s="146"/>
      <c r="GZ5" s="141" t="s">
        <v>92</v>
      </c>
      <c r="HA5" s="145"/>
      <c r="HB5" s="146"/>
      <c r="HC5" s="141" t="s">
        <v>93</v>
      </c>
      <c r="HD5" s="145"/>
      <c r="HE5" s="146"/>
      <c r="HF5" s="141" t="s">
        <v>94</v>
      </c>
      <c r="HG5" s="145"/>
      <c r="HH5" s="146"/>
      <c r="HI5" s="141" t="s">
        <v>96</v>
      </c>
      <c r="HJ5" s="145"/>
      <c r="HK5" s="146"/>
      <c r="HL5" s="141" t="s">
        <v>97</v>
      </c>
      <c r="HM5" s="145"/>
      <c r="HN5" s="146"/>
      <c r="HO5" s="141" t="s">
        <v>98</v>
      </c>
      <c r="HP5" s="145"/>
      <c r="HQ5" s="146"/>
      <c r="HR5" s="141" t="s">
        <v>95</v>
      </c>
      <c r="HS5" s="145"/>
      <c r="HT5" s="146"/>
      <c r="HU5" s="141" t="s">
        <v>315</v>
      </c>
      <c r="HV5" s="145"/>
      <c r="HW5" s="146"/>
      <c r="HX5" s="141" t="s">
        <v>92</v>
      </c>
      <c r="HY5" s="145"/>
      <c r="HZ5" s="146"/>
      <c r="IA5" s="141" t="s">
        <v>538</v>
      </c>
      <c r="IB5" s="145"/>
      <c r="IC5" s="146"/>
      <c r="ID5" s="141" t="s">
        <v>94</v>
      </c>
      <c r="IE5" s="145"/>
      <c r="IF5" s="146"/>
      <c r="IG5" s="141" t="s">
        <v>93</v>
      </c>
      <c r="IH5" s="145"/>
      <c r="II5" s="146"/>
      <c r="IJ5" s="141" t="s">
        <v>93</v>
      </c>
      <c r="IK5" s="145"/>
      <c r="IL5" s="146"/>
      <c r="IM5" s="141" t="s">
        <v>93</v>
      </c>
      <c r="IN5" s="145"/>
      <c r="IO5" s="146"/>
      <c r="IP5" s="232" t="s">
        <v>95</v>
      </c>
      <c r="IQ5" s="145"/>
      <c r="IR5" s="146"/>
      <c r="IS5" s="141" t="s">
        <v>92</v>
      </c>
      <c r="IT5" s="145"/>
      <c r="IU5" s="146"/>
      <c r="IV5" s="141" t="s">
        <v>93</v>
      </c>
      <c r="IW5" s="145"/>
      <c r="IX5" s="146"/>
      <c r="IY5" s="141" t="s">
        <v>94</v>
      </c>
      <c r="IZ5" s="145"/>
      <c r="JA5" s="146"/>
      <c r="JB5" s="141" t="s">
        <v>96</v>
      </c>
      <c r="JC5" s="145"/>
      <c r="JD5" s="146"/>
      <c r="JE5" s="141" t="s">
        <v>97</v>
      </c>
      <c r="JF5" s="145"/>
      <c r="JG5" s="146"/>
      <c r="JH5" s="141" t="s">
        <v>98</v>
      </c>
      <c r="JI5" s="145"/>
      <c r="JJ5" s="146"/>
      <c r="JK5" s="141" t="s">
        <v>95</v>
      </c>
      <c r="JL5" s="145"/>
      <c r="JM5" s="146"/>
      <c r="JN5" s="141" t="s">
        <v>92</v>
      </c>
      <c r="JO5" s="145"/>
      <c r="JP5" s="146"/>
      <c r="JQ5" s="141" t="s">
        <v>93</v>
      </c>
      <c r="JR5" s="145"/>
      <c r="JS5" s="146"/>
      <c r="JT5" s="141" t="s">
        <v>94</v>
      </c>
      <c r="JU5" s="145"/>
      <c r="JV5" s="146"/>
      <c r="JW5" s="141" t="s">
        <v>96</v>
      </c>
      <c r="JX5" s="145"/>
      <c r="JY5" s="146"/>
      <c r="JZ5" s="141" t="s">
        <v>97</v>
      </c>
      <c r="KA5" s="145"/>
      <c r="KB5" s="146"/>
      <c r="KC5" s="141" t="s">
        <v>98</v>
      </c>
      <c r="KD5" s="145"/>
      <c r="KE5" s="146"/>
      <c r="KF5" s="141" t="s">
        <v>95</v>
      </c>
      <c r="KG5" s="145"/>
      <c r="KH5" s="146"/>
      <c r="KI5" s="141" t="s">
        <v>92</v>
      </c>
      <c r="KJ5" s="145"/>
      <c r="KK5" s="146"/>
      <c r="KL5" s="141" t="s">
        <v>93</v>
      </c>
      <c r="KM5" s="145"/>
      <c r="KN5" s="146"/>
      <c r="KO5" s="141" t="s">
        <v>94</v>
      </c>
      <c r="KP5" s="145"/>
      <c r="KQ5" s="146"/>
      <c r="KR5" s="141" t="s">
        <v>96</v>
      </c>
      <c r="KS5" s="145"/>
      <c r="KT5" s="146"/>
      <c r="KU5" s="141" t="s">
        <v>97</v>
      </c>
      <c r="KV5" s="145"/>
      <c r="KW5" s="146"/>
      <c r="KX5" s="141" t="s">
        <v>98</v>
      </c>
      <c r="KY5" s="145"/>
      <c r="KZ5" s="146"/>
      <c r="LA5" s="141" t="s">
        <v>95</v>
      </c>
      <c r="LB5" s="145"/>
      <c r="LC5" s="146"/>
      <c r="LD5" s="141" t="s">
        <v>92</v>
      </c>
      <c r="LE5" s="145"/>
      <c r="LF5" s="146"/>
      <c r="LG5" s="141" t="s">
        <v>93</v>
      </c>
      <c r="LH5" s="145"/>
      <c r="LI5" s="146"/>
      <c r="LJ5" s="141" t="s">
        <v>94</v>
      </c>
      <c r="LK5" s="147"/>
    </row>
    <row r="6" spans="1:323" ht="15" x14ac:dyDescent="0.2">
      <c r="A6" s="185" t="s">
        <v>22</v>
      </c>
      <c r="B6" s="166" t="str">
        <f>IFERROR(VLOOKUP($D6,#REF!,5,FALSE),"-")</f>
        <v>-</v>
      </c>
      <c r="C6" s="154" t="str">
        <f>IFERROR(VLOOKUP($D6,#REF!,6,FALSE),"-")</f>
        <v>-</v>
      </c>
      <c r="D6" s="154" t="s">
        <v>83</v>
      </c>
      <c r="E6" s="167" t="str">
        <f>IFERROR(VLOOKUP($D6,#REF!,17,FALSE),"-")</f>
        <v>-</v>
      </c>
      <c r="F6" s="168" t="str">
        <f>IFERROR(VLOOKUP($D6,#REF!,18,FALSE),"-")</f>
        <v>-</v>
      </c>
      <c r="G6" s="168" t="str">
        <f>IFERROR(VLOOKUP($D6,#REF!,19,FALSE),"-")</f>
        <v>-</v>
      </c>
      <c r="H6" s="168" t="str">
        <f>IFERROR(VLOOKUP($D6,#REF!,20,FALSE),"-")</f>
        <v>-</v>
      </c>
      <c r="I6" s="168" t="str">
        <f>IFERROR(VLOOKUP($D6,#REF!,21,FALSE),"-")</f>
        <v>-</v>
      </c>
      <c r="J6" s="169" t="str">
        <f>IFERROR(VLOOKUP($D6,#REF!,22,FALSE),"-")</f>
        <v>-</v>
      </c>
      <c r="K6" s="168" t="str">
        <f>IFERROR(VLOOKUP($D6,#REF!,8,FALSE),"-")</f>
        <v>-</v>
      </c>
      <c r="L6" s="168" t="str">
        <f>IFERROR(VLOOKUP($D6,#REF!,9,FALSE),"-")</f>
        <v>-</v>
      </c>
      <c r="M6" s="168" t="str">
        <f>IFERROR(VLOOKUP($D6,#REF!,10,FALSE),"-")</f>
        <v>-</v>
      </c>
      <c r="N6" s="168" t="str">
        <f>IFERROR(VLOOKUP($D6,#REF!,11,FALSE),"-")</f>
        <v>-</v>
      </c>
      <c r="O6" s="169" t="str">
        <f>IFERROR(VLOOKUP($D6,#REF!,13,FALSE),"-")</f>
        <v>-</v>
      </c>
      <c r="P6" s="168" t="str">
        <f>IFERROR(VLOOKUP($D6,#REF!,15,FALSE),"-")</f>
        <v>-</v>
      </c>
      <c r="Q6" s="170" t="str">
        <f>IFERROR((VLOOKUP($D6,#REF!,16,FALSE)*J6),"-")</f>
        <v>-</v>
      </c>
      <c r="R6" s="170" t="str">
        <f>IFERROR(VLOOKUP($D6,#REF!,107,FALSE),"-")</f>
        <v>-</v>
      </c>
      <c r="S6" s="168" t="str">
        <f>IFERROR(VLOOKUP($D6,#REF!,26,FALSE),"-")</f>
        <v>-</v>
      </c>
      <c r="T6" s="171" t="str">
        <f>IFERROR(VLOOKUP($D6,#REF!,23,FALSE),"-")</f>
        <v>-</v>
      </c>
      <c r="U6" s="172"/>
      <c r="V6" s="172"/>
      <c r="W6" s="172" t="str">
        <f>IFERROR(VLOOKUP($D6,#REF!,25,FALSE),"-")</f>
        <v>-</v>
      </c>
      <c r="X6" s="172" t="str">
        <f>IFERROR(VLOOKUP($D6,#REF!,32,FALSE),"-")</f>
        <v>-</v>
      </c>
      <c r="Y6" s="172" t="str">
        <f>IFERROR(VLOOKUP($D6,#REF!,33,FALSE),"-")</f>
        <v>-</v>
      </c>
      <c r="Z6" s="172">
        <f>IFERROR(IF(COUNT($AT6:$LJ6),INDEX($AT$4:$LJ$4,MATCH(0,INDEX(0/($AT6:$LJ6),),0)),"-"),"-")</f>
        <v>46084</v>
      </c>
      <c r="AA6" s="173" t="str">
        <f>IFERROR(VLOOKUP($D6,#REF!,2,FALSE),"-")</f>
        <v>-</v>
      </c>
      <c r="AB6" s="174" t="str">
        <f>IFERROR(VLOOKUP($D6,#REF!,108,FALSE),"-")</f>
        <v>-</v>
      </c>
      <c r="AC6" s="175">
        <f>SUM(AT6:LK6)</f>
        <v>10898</v>
      </c>
      <c r="AD6" s="410" t="str">
        <f>IFERROR(VLOOKUP($D6,#REF!,27,FALSE),"-")&amp;"　"&amp;IFERROR(VLOOKUP($D6,#REF!,28,FALSE),"-")&amp;"　"&amp;IFERROR(VLOOKUP($D6,#REF!,29,FALSE),"-")</f>
        <v>-　-　-</v>
      </c>
      <c r="AE6" s="154"/>
      <c r="AF6" s="176" t="str">
        <f>IFERROR(VLOOKUP($D6,#REF!,94,FALSE),"-")</f>
        <v>-</v>
      </c>
      <c r="AG6" s="177" t="str">
        <f>IFERROR(VLOOKUP($D6,#REF!,2,FALSE),"-")</f>
        <v>-</v>
      </c>
      <c r="AH6" s="177" t="str">
        <f>IFERROR(VLOOKUP($D6,#REF!,3,FALSE),"-")</f>
        <v>-</v>
      </c>
      <c r="AI6" s="177" t="str">
        <f>IFERROR(VLOOKUP($D6,#REF!,31,FALSE),"-")</f>
        <v>-</v>
      </c>
      <c r="AJ6" s="177" t="str">
        <f>IFERROR(VLOOKUP($D6,#REF!,12,FALSE),"-")</f>
        <v>-</v>
      </c>
      <c r="AK6" s="168" t="str">
        <f>IFERROR(VLOOKUP($D6,#REF!,24,FALSE),"-")</f>
        <v>-</v>
      </c>
      <c r="AL6" s="3"/>
      <c r="AM6" s="3"/>
      <c r="AN6" s="3"/>
      <c r="AO6" s="3"/>
      <c r="AP6" s="3"/>
      <c r="AQ6" s="43" t="s">
        <v>85</v>
      </c>
      <c r="AR6" s="81" t="s">
        <v>352</v>
      </c>
      <c r="AS6" s="105"/>
      <c r="AT6" s="106">
        <f>SUMIF($AH$10:$AH$66,$AR$6,AT$10:AT$66)</f>
        <v>0</v>
      </c>
      <c r="AU6" s="104"/>
      <c r="AV6" s="111"/>
      <c r="AW6" s="106">
        <f>SUMIF($AH$10:$AH$66,$AR$6,AW$10:AW$66)</f>
        <v>0</v>
      </c>
      <c r="AX6" s="104"/>
      <c r="AY6" s="111"/>
      <c r="AZ6" s="106">
        <f>SUMIF($AH$10:$AH$66,$AR$6,AZ$10:AZ$66)</f>
        <v>90</v>
      </c>
      <c r="BA6" s="104"/>
      <c r="BB6" s="111"/>
      <c r="BC6" s="106">
        <f>SUMIF($AH$10:$AH$66,$AR$6,BC$10:BC$66)</f>
        <v>0</v>
      </c>
      <c r="BD6" s="104"/>
      <c r="BE6" s="111"/>
      <c r="BF6" s="106">
        <f>SUMIF($AH$10:$AH$66,$AR$6,BF$10:BF$66)</f>
        <v>0</v>
      </c>
      <c r="BG6" s="104"/>
      <c r="BH6" s="111"/>
      <c r="BI6" s="106">
        <f>SUMIF($AH$10:$AH$66,$AR$6,BI$10:BI$66)</f>
        <v>0</v>
      </c>
      <c r="BJ6" s="104"/>
      <c r="BK6" s="111"/>
      <c r="BL6" s="106">
        <f>SUMIF($AH$10:$AH$66,$AR$6,BL$10:BL$66)</f>
        <v>0</v>
      </c>
      <c r="BM6" s="104"/>
      <c r="BN6" s="111"/>
      <c r="BO6" s="106">
        <f>SUMIF($AH$10:$AH$66,$AR$6,BO$10:BO$66)</f>
        <v>0</v>
      </c>
      <c r="BP6" s="104"/>
      <c r="BQ6" s="111"/>
      <c r="BR6" s="106">
        <f>SUMIF($AH$10:$AH$66,$AR$6,BR$10:BR$66)</f>
        <v>0</v>
      </c>
      <c r="BS6" s="104"/>
      <c r="BT6" s="111"/>
      <c r="BU6" s="106">
        <f>SUMIF($AH$10:$AH$66,$AR$6,BU$10:BU$66)</f>
        <v>0</v>
      </c>
      <c r="BV6" s="104"/>
      <c r="BW6" s="111"/>
      <c r="BX6" s="106">
        <f>SUMIF($AH$10:$AH$66,$AR$6,BX$10:BX$66)</f>
        <v>190</v>
      </c>
      <c r="BY6" s="104"/>
      <c r="BZ6" s="111"/>
      <c r="CA6" s="106">
        <f>SUMIF($AH$10:$AH$66,$AR$6,CA$10:CA$66)</f>
        <v>0</v>
      </c>
      <c r="CB6" s="104"/>
      <c r="CC6" s="111"/>
      <c r="CD6" s="106">
        <f>SUMIF($AH$10:$AH$66,$AR$6,CD$10:CD$66)</f>
        <v>0</v>
      </c>
      <c r="CE6" s="104"/>
      <c r="CF6" s="111"/>
      <c r="CG6" s="106">
        <f>SUMIF($AH$10:$AH$66,$AR$6,CG$10:CG$66)</f>
        <v>0</v>
      </c>
      <c r="CH6" s="104"/>
      <c r="CI6" s="111"/>
      <c r="CJ6" s="106">
        <f>SUMIF($AH$10:$AH$66,$AR$6,CJ$10:CJ$66)</f>
        <v>0</v>
      </c>
      <c r="CK6" s="104"/>
      <c r="CL6" s="111"/>
      <c r="CM6" s="106">
        <f>SUMIF($AH$10:$AH$66,$AR$6,CM$10:CM$66)</f>
        <v>1445</v>
      </c>
      <c r="CN6" s="104"/>
      <c r="CO6" s="111"/>
      <c r="CP6" s="106">
        <f>SUMIF($AH$10:$AH$66,$AR$6,CP$10:CP$66)</f>
        <v>0</v>
      </c>
      <c r="CQ6" s="104"/>
      <c r="CR6" s="111"/>
      <c r="CS6" s="106">
        <f>SUMIF($AH$10:$AH$66,$AR$6,CS$10:CS$66)</f>
        <v>0</v>
      </c>
      <c r="CT6" s="104"/>
      <c r="CU6" s="111"/>
      <c r="CV6" s="106">
        <f>SUMIF($AH$10:$AH$66,$AR$6,CV$10:CV$66)</f>
        <v>0</v>
      </c>
      <c r="CW6" s="104"/>
      <c r="CX6" s="111"/>
      <c r="CY6" s="106">
        <f>SUMIF($AH$10:$AH$66,$AR$6,CY$10:CY$66)</f>
        <v>0</v>
      </c>
      <c r="CZ6" s="104"/>
      <c r="DA6" s="111"/>
      <c r="DB6" s="106">
        <f>SUMIF($AH$10:$AH$66,$AR$6,DB$10:DB$66)</f>
        <v>0</v>
      </c>
      <c r="DC6" s="104"/>
      <c r="DD6" s="111"/>
      <c r="DE6" s="106">
        <f>SUMIF($AH$10:$AH$66,$AR$6,DE$10:DE$66)</f>
        <v>0</v>
      </c>
      <c r="DF6" s="104"/>
      <c r="DG6" s="111"/>
      <c r="DH6" s="106">
        <f>SUMIF($AH$10:$AH$66,$AR$6,DH$10:DH$66)</f>
        <v>0</v>
      </c>
      <c r="DI6" s="104"/>
      <c r="DJ6" s="111"/>
      <c r="DK6" s="106">
        <f>SUMIF($AH$10:$AH$66,$AR$6,DK$10:DK$66)</f>
        <v>0</v>
      </c>
      <c r="DL6" s="104"/>
      <c r="DM6" s="111"/>
      <c r="DN6" s="106">
        <f>SUMIF($AH$10:$AH$66,$AR$6,DN$10:DN$66)</f>
        <v>2225</v>
      </c>
      <c r="DO6" s="104"/>
      <c r="DP6" s="111"/>
      <c r="DQ6" s="106">
        <f>SUMIF($AH$10:$AH$66,$AR$6,DQ$10:DQ$66)</f>
        <v>0</v>
      </c>
      <c r="DR6" s="104"/>
      <c r="DS6" s="111"/>
      <c r="DT6" s="106">
        <f>SUMIF($AH$10:$AH$66,$AR$6,DT$10:DT$66)</f>
        <v>0</v>
      </c>
      <c r="DU6" s="104"/>
      <c r="DV6" s="111"/>
      <c r="DW6" s="106">
        <f>SUMIF($AH$10:$AH$66,$AR$6,DW$10:DW$66)</f>
        <v>0</v>
      </c>
      <c r="DX6" s="104"/>
      <c r="DY6" s="111"/>
      <c r="DZ6" s="106">
        <f>SUMIF($AH$10:$AH$66,$AR$6,DZ$10:DZ$66)</f>
        <v>0</v>
      </c>
      <c r="EA6" s="104"/>
      <c r="EB6" s="111"/>
      <c r="EC6" s="106">
        <f>SUMIF($AH$10:$AH$66,$AR$6,EC$10:EC$66)</f>
        <v>0</v>
      </c>
      <c r="ED6" s="104"/>
      <c r="EE6" s="111"/>
      <c r="EF6" s="106">
        <f>SUMIF($AH$10:$AH$66,$AR$6,EF$10:EF$66)</f>
        <v>0</v>
      </c>
      <c r="EG6" s="118"/>
      <c r="EH6" s="117"/>
      <c r="EI6" s="106">
        <f>SUMIF($AH$10:$AH$66,$AR$6,EI$10:EI$66)</f>
        <v>1900</v>
      </c>
      <c r="EJ6" s="104"/>
      <c r="EK6" s="111"/>
      <c r="EL6" s="106">
        <f>SUMIF($AH$10:$AH$66,$AR$6,EL$10:EL$66)</f>
        <v>0</v>
      </c>
      <c r="EM6" s="104"/>
      <c r="EN6" s="111"/>
      <c r="EO6" s="106">
        <f>SUMIF($AH$10:$AH$66,$AR$6,EO$10:EO$66)</f>
        <v>0</v>
      </c>
      <c r="EP6" s="104"/>
      <c r="EQ6" s="111"/>
      <c r="ER6" s="106">
        <f>SUMIF($AH$10:$AH$66,$AR$6,ER$10:ER$66)</f>
        <v>0</v>
      </c>
      <c r="ES6" s="104"/>
      <c r="ET6" s="111"/>
      <c r="EU6" s="106">
        <f>SUMIF($AH$10:$AH$66,$AR$6,EU$10:EU$66)</f>
        <v>0</v>
      </c>
      <c r="EV6" s="104"/>
      <c r="EW6" s="111"/>
      <c r="EX6" s="343">
        <f>SUMIF($AH$10:$AH$66,$AR$6,EX$10:EX$66)</f>
        <v>0</v>
      </c>
      <c r="EY6" s="104"/>
      <c r="EZ6" s="111"/>
      <c r="FA6" s="106">
        <f>SUMIF($AH$10:$AH$66,$AR$6,FA$10:FA$66)</f>
        <v>0</v>
      </c>
      <c r="FB6" s="104"/>
      <c r="FC6" s="111"/>
      <c r="FD6" s="106">
        <f>SUMIF($AH$10:$AH$66,$AR$6,FD$10:FD$66)</f>
        <v>0</v>
      </c>
      <c r="FE6" s="104"/>
      <c r="FF6" s="111"/>
      <c r="FG6" s="106">
        <f>SUMIF($AH$10:$AH$66,$AR$6,FG$10:FG$66)</f>
        <v>0</v>
      </c>
      <c r="FH6" s="104"/>
      <c r="FI6" s="111"/>
      <c r="FJ6" s="106">
        <f>SUMIF($AH$10:$AH$66,$AR$6,FJ$10:FJ$66)</f>
        <v>0</v>
      </c>
      <c r="FK6" s="104"/>
      <c r="FL6" s="111"/>
      <c r="FM6" s="106">
        <f>SUMIF($AH$10:$AH$66,$AR$6,FM$10:FM$66)</f>
        <v>0</v>
      </c>
      <c r="FN6" s="104"/>
      <c r="FO6" s="111"/>
      <c r="FP6" s="106">
        <f>SUMIF($AH$10:$AH$66,$AR$6,FP$10:FP$66)</f>
        <v>0</v>
      </c>
      <c r="FQ6" s="104"/>
      <c r="FR6" s="111"/>
      <c r="FS6" s="106">
        <f>SUMIF($AH$10:$AH$66,$AR$6,FS$10:FS$66)</f>
        <v>0</v>
      </c>
      <c r="FT6" s="104"/>
      <c r="FU6" s="111"/>
      <c r="FV6" s="106">
        <f>SUMIF($AH$10:$AH$66,$AR$6,FV$10:FV$66)</f>
        <v>94</v>
      </c>
      <c r="FW6" s="104"/>
      <c r="FX6" s="111"/>
      <c r="FY6" s="106">
        <f>SUMIF($AH$10:$AH$66,$AR$6,FY$10:FY$66)</f>
        <v>0</v>
      </c>
      <c r="FZ6" s="104"/>
      <c r="GA6" s="111"/>
      <c r="GB6" s="106">
        <f>SUMIF($AH$10:$AH$66,$AR$6,GB$10:GB$66)</f>
        <v>0</v>
      </c>
      <c r="GC6" s="104"/>
      <c r="GD6" s="111"/>
      <c r="GE6" s="106">
        <f>SUMIF($AH$10:$AH$66,$AR$6,GE$10:GE$66)</f>
        <v>475</v>
      </c>
      <c r="GF6" s="104"/>
      <c r="GG6" s="111"/>
      <c r="GH6" s="106">
        <f>SUMIF($AH$10:$AH$66,$AR$6,GH$10:GH$66)</f>
        <v>0</v>
      </c>
      <c r="GI6" s="104"/>
      <c r="GJ6" s="111"/>
      <c r="GK6" s="106">
        <f>SUMIF($AH$10:$AH$66,$AR$6,GK$10:GK$66)</f>
        <v>0</v>
      </c>
      <c r="GL6" s="104"/>
      <c r="GM6" s="111"/>
      <c r="GN6" s="106">
        <f>SUMIF($AH$10:$AH$66,$AR$6,GN$10:GN$66)</f>
        <v>0</v>
      </c>
      <c r="GO6" s="104"/>
      <c r="GP6" s="111"/>
      <c r="GQ6" s="106">
        <f>SUMIF($AH$10:$AH$66,$AR$6,GQ$10:GQ$66)</f>
        <v>0</v>
      </c>
      <c r="GR6" s="104"/>
      <c r="GS6" s="111"/>
      <c r="GT6" s="106">
        <f>SUMIF($AH$10:$AH$66,$AR$6,GT$10:GT$66)</f>
        <v>0</v>
      </c>
      <c r="GU6" s="104"/>
      <c r="GV6" s="111"/>
      <c r="GW6" s="106">
        <f>SUMIF($AH$10:$AH$66,$AR$6,GW$10:GW$66)</f>
        <v>2850</v>
      </c>
      <c r="GX6" s="104"/>
      <c r="GY6" s="111"/>
      <c r="GZ6" s="106">
        <f>SUMIF($AH$10:$AH$66,$AR$6,GZ$10:GZ$66)</f>
        <v>1629</v>
      </c>
      <c r="HA6" s="104"/>
      <c r="HB6" s="111"/>
      <c r="HC6" s="106">
        <f>SUMIF($AH$10:$AH$66,$AR$6,HC$10:HC$66)</f>
        <v>0</v>
      </c>
      <c r="HD6" s="104"/>
      <c r="HE6" s="111"/>
      <c r="HF6" s="106">
        <f>SUMIF($AH$10:$AH$66,$AR$6,HF$10:HF$66)</f>
        <v>0</v>
      </c>
      <c r="HG6" s="104"/>
      <c r="HH6" s="111"/>
      <c r="HI6" s="106">
        <f>SUMIF($AH$10:$AH$66,$AR$6,HI$10:HI$66)</f>
        <v>0</v>
      </c>
      <c r="HJ6" s="104"/>
      <c r="HK6" s="111"/>
      <c r="HL6" s="106">
        <f>SUMIF($AH$10:$AH$66,$AR$6,HL$10:HL$66)</f>
        <v>0</v>
      </c>
      <c r="HM6" s="104"/>
      <c r="HN6" s="111"/>
      <c r="HO6" s="106">
        <f>SUMIF($AH$10:$AH$66,$AR$6,HO$10:HO$66)</f>
        <v>0</v>
      </c>
      <c r="HP6" s="104"/>
      <c r="HQ6" s="111"/>
      <c r="HR6" s="106">
        <f>SUMIF($AH$10:$AH$66,$AR$6,HR$10:HR$66)</f>
        <v>0</v>
      </c>
      <c r="HS6" s="104"/>
      <c r="HT6" s="111"/>
      <c r="HU6" s="106">
        <f>SUMIF($AH$10:$AH$66,$AR$6,HU$10:HU$66)</f>
        <v>0</v>
      </c>
      <c r="HV6" s="104"/>
      <c r="HW6" s="111"/>
      <c r="HX6" s="106">
        <f>SUMIF($AH$10:$AH$66,$AR$6,HX$10:HX$66)</f>
        <v>0</v>
      </c>
      <c r="HY6" s="104"/>
      <c r="HZ6" s="111"/>
      <c r="IA6" s="106">
        <f>SUMIF($AH$10:$AH$66,$AR$6,IA$10:IA$66)</f>
        <v>0</v>
      </c>
      <c r="IB6" s="104"/>
      <c r="IC6" s="111"/>
      <c r="ID6" s="106">
        <f>SUMIF($AH$10:$AH$66,$AR$6,ID$10:ID$66)</f>
        <v>0</v>
      </c>
      <c r="IE6" s="104"/>
      <c r="IF6" s="111"/>
      <c r="IG6" s="106">
        <f>SUMIF($AH$10:$AH$66,$AR$6,IG$10:IG$66)</f>
        <v>0</v>
      </c>
      <c r="IH6" s="104"/>
      <c r="II6" s="111"/>
      <c r="IJ6" s="106">
        <f>SUMIF($AH$10:$AH$66,$AR$6,IJ$10:IJ$66)</f>
        <v>0</v>
      </c>
      <c r="IK6" s="104"/>
      <c r="IL6" s="111"/>
      <c r="IM6" s="106">
        <f>SUMIF($AH$10:$AH$66,$AR$6,IM$10:IM$66)</f>
        <v>0</v>
      </c>
      <c r="IN6" s="104"/>
      <c r="IO6" s="111"/>
      <c r="IP6" s="106">
        <f>SUMIF($AH$10:$AH$66,$AR$6,IP$10:IP$66)</f>
        <v>0</v>
      </c>
      <c r="IQ6" s="104"/>
      <c r="IR6" s="111"/>
      <c r="IS6" s="106">
        <f>SUMIF($AH$10:$AH$66,$AR$6,IS$10:IS$66)</f>
        <v>0</v>
      </c>
      <c r="IT6" s="104"/>
      <c r="IU6" s="111"/>
      <c r="IV6" s="106">
        <f>SUMIF($AH$10:$AH$66,$AR$6,IV$10:IV$66)</f>
        <v>0</v>
      </c>
      <c r="IW6" s="104"/>
      <c r="IX6" s="111"/>
      <c r="IY6" s="106">
        <f>SUMIF($AH$10:$AH$66,$AR$6,IY$10:IY$66)</f>
        <v>0</v>
      </c>
      <c r="IZ6" s="104"/>
      <c r="JA6" s="111"/>
      <c r="JB6" s="106">
        <f>SUMIF($AH$10:$AH$66,$AR$6,JB$10:JB$66)</f>
        <v>0</v>
      </c>
      <c r="JC6" s="104"/>
      <c r="JD6" s="111"/>
      <c r="JE6" s="106">
        <f>SUMIF($AH$10:$AH$66,$AR$6,JE$10:JE$66)</f>
        <v>0</v>
      </c>
      <c r="JF6" s="104"/>
      <c r="JG6" s="111"/>
      <c r="JH6" s="106">
        <f>SUMIF($AH$10:$AH$66,$AR$6,JH$10:JH$66)</f>
        <v>0</v>
      </c>
      <c r="JI6" s="104"/>
      <c r="JJ6" s="111"/>
      <c r="JK6" s="106">
        <f>SUMIF($AH$10:$AH$66,$AR$6,JK$10:JK$66)</f>
        <v>0</v>
      </c>
      <c r="JL6" s="104"/>
      <c r="JM6" s="111"/>
      <c r="JN6" s="106">
        <f>SUMIF($AH$10:$AH$66,$AR$6,JN$10:JN$66)</f>
        <v>0</v>
      </c>
      <c r="JO6" s="104"/>
      <c r="JP6" s="111"/>
      <c r="JQ6" s="106">
        <f>SUMIF($AH$10:$AH$66,$AR$6,JQ$10:JQ$66)</f>
        <v>0</v>
      </c>
      <c r="JR6" s="104"/>
      <c r="JS6" s="111"/>
      <c r="JT6" s="106">
        <f>SUMIF($AH$10:$AH$66,$AR$6,JT$10:JT$66)</f>
        <v>0</v>
      </c>
      <c r="JU6" s="104"/>
      <c r="JV6" s="111"/>
      <c r="JW6" s="106">
        <f>SUMIF($AH$10:$AH$66,$AR$6,JW$10:JW$66)</f>
        <v>0</v>
      </c>
      <c r="JX6" s="104"/>
      <c r="JY6" s="111"/>
      <c r="JZ6" s="106">
        <f>SUMIF($AH$10:$AH$66,$AR$6,JZ$10:JZ$66)</f>
        <v>0</v>
      </c>
      <c r="KA6" s="104"/>
      <c r="KB6" s="111"/>
      <c r="KC6" s="106">
        <f>SUMIF($AH$10:$AH$66,$AR$6,KC$10:KC$66)</f>
        <v>0</v>
      </c>
      <c r="KD6" s="104"/>
      <c r="KE6" s="111"/>
      <c r="KF6" s="106">
        <f>SUMIF($AH$10:$AH$66,$AR$6,KF$10:KF$66)</f>
        <v>0</v>
      </c>
      <c r="KG6" s="104"/>
      <c r="KH6" s="111"/>
      <c r="KI6" s="106">
        <f>SUMIF($AH$10:$AH$66,$AR$6,KI$10:KI$66)</f>
        <v>0</v>
      </c>
      <c r="KJ6" s="104"/>
      <c r="KK6" s="111"/>
      <c r="KL6" s="106">
        <f>SUMIF($AH$10:$AH$66,$AR$6,KL$10:KL$66)</f>
        <v>0</v>
      </c>
      <c r="KM6" s="104"/>
      <c r="KN6" s="111"/>
      <c r="KO6" s="106">
        <f>SUMIF($AH$10:$AH$66,$AR$6,KO$10:KO$66)</f>
        <v>0</v>
      </c>
      <c r="KP6" s="104"/>
      <c r="KQ6" s="111"/>
      <c r="KR6" s="106">
        <f>SUMIF($AH$10:$AH$66,$AR$6,KR$10:KR$66)</f>
        <v>0</v>
      </c>
      <c r="KS6" s="104"/>
      <c r="KT6" s="111"/>
      <c r="KU6" s="106">
        <f>SUMIF($AH$10:$AH$66,$AR$6,KU$10:KU$66)</f>
        <v>0</v>
      </c>
      <c r="KV6" s="104"/>
      <c r="KW6" s="111"/>
      <c r="KX6" s="106">
        <f>SUMIF($AH$10:$AH$66,$AR$6,KX$10:KX$66)</f>
        <v>0</v>
      </c>
      <c r="KY6" s="104"/>
      <c r="KZ6" s="111"/>
      <c r="LA6" s="106">
        <f>SUMIF($AH$10:$AH$66,$AR$6,LA$10:LA$66)</f>
        <v>0</v>
      </c>
      <c r="LB6" s="104"/>
      <c r="LC6" s="111"/>
      <c r="LD6" s="106">
        <f>SUMIF($AH$10:$AH$66,$AR$6,LD$10:LD$66)</f>
        <v>0</v>
      </c>
      <c r="LE6" s="104"/>
      <c r="LF6" s="111"/>
      <c r="LG6" s="106">
        <f>SUMIF($AH$10:$AH$66,$AR$6,LG$10:LG$66)</f>
        <v>0</v>
      </c>
      <c r="LH6" s="104"/>
      <c r="LI6" s="111"/>
      <c r="LJ6" s="106">
        <f>SUMIF($AH$10:$AH$66,$AR$6,LJ$10:LJ$66)</f>
        <v>0</v>
      </c>
      <c r="LK6" s="149"/>
    </row>
    <row r="7" spans="1:323" ht="15" x14ac:dyDescent="0.2">
      <c r="A7" s="186" t="s">
        <v>22</v>
      </c>
      <c r="B7" s="155"/>
      <c r="C7" s="156"/>
      <c r="D7" s="157" t="s">
        <v>83</v>
      </c>
      <c r="E7" s="178"/>
      <c r="F7" s="179"/>
      <c r="G7" s="179"/>
      <c r="H7" s="179"/>
      <c r="I7" s="179"/>
      <c r="J7" s="180"/>
      <c r="K7" s="433" t="s">
        <v>332</v>
      </c>
      <c r="L7" s="179"/>
      <c r="M7" s="179"/>
      <c r="N7" s="179"/>
      <c r="O7" s="180"/>
      <c r="P7" s="179"/>
      <c r="Q7" s="181"/>
      <c r="R7" s="182"/>
      <c r="S7" s="179"/>
      <c r="T7" s="183"/>
      <c r="U7" s="161"/>
      <c r="V7" s="156"/>
      <c r="W7" s="161"/>
      <c r="X7" s="161"/>
      <c r="Y7" s="165"/>
      <c r="Z7" s="161"/>
      <c r="AA7" s="161"/>
      <c r="AB7" s="184"/>
      <c r="AC7" s="184"/>
      <c r="AD7" s="412"/>
      <c r="AE7" s="156"/>
      <c r="AF7" s="158"/>
      <c r="AG7" s="179"/>
      <c r="AH7" s="179"/>
      <c r="AI7" s="163"/>
      <c r="AJ7" s="163"/>
      <c r="AK7" s="227"/>
      <c r="AL7" s="3"/>
      <c r="AM7" s="3"/>
      <c r="AN7" s="3"/>
      <c r="AO7" s="3"/>
      <c r="AP7" s="3"/>
      <c r="AQ7" s="43" t="s">
        <v>85</v>
      </c>
      <c r="AR7" s="82" t="s">
        <v>19</v>
      </c>
      <c r="AS7" s="107"/>
      <c r="AT7" s="106">
        <f>SUMIF($AH$10:$AH$66,$AR$7,AT$10:AT$66)</f>
        <v>0</v>
      </c>
      <c r="AU7" s="104"/>
      <c r="AV7" s="111"/>
      <c r="AW7" s="106">
        <f>SUMIF($AH$10:$AH$66,$AR$7,AW$10:AW$66)</f>
        <v>3500</v>
      </c>
      <c r="AX7" s="104"/>
      <c r="AY7" s="111"/>
      <c r="AZ7" s="106">
        <f>SUMIF($AH$10:$AH$66,$AR$7,AZ$10:AZ$66)</f>
        <v>0</v>
      </c>
      <c r="BA7" s="104"/>
      <c r="BB7" s="111"/>
      <c r="BC7" s="106">
        <f>SUMIF($AH$10:$AH$66,$AR$7,BC$10:BC$66)</f>
        <v>0</v>
      </c>
      <c r="BD7" s="104"/>
      <c r="BE7" s="111"/>
      <c r="BF7" s="106">
        <f>SUMIF($AH$10:$AH$66,$AR$7,BF$10:BF$66)</f>
        <v>0</v>
      </c>
      <c r="BG7" s="104"/>
      <c r="BH7" s="111"/>
      <c r="BI7" s="106">
        <f>SUMIF($AH$10:$AH$66,$AR$7,BI$10:BI$66)</f>
        <v>0</v>
      </c>
      <c r="BJ7" s="104"/>
      <c r="BK7" s="111"/>
      <c r="BL7" s="106">
        <f>SUMIF($AH$10:$AH$66,$AR$7,BL$10:BL$66)</f>
        <v>0</v>
      </c>
      <c r="BM7" s="104"/>
      <c r="BN7" s="111"/>
      <c r="BO7" s="106">
        <f>SUMIF($AH$10:$AH$66,$AR$7,BO$10:BO$66)</f>
        <v>0</v>
      </c>
      <c r="BP7" s="104"/>
      <c r="BQ7" s="111"/>
      <c r="BR7" s="106">
        <f>SUMIF($AH$10:$AH$66,$AR$7,BR$10:BR$66)</f>
        <v>0</v>
      </c>
      <c r="BS7" s="104"/>
      <c r="BT7" s="111"/>
      <c r="BU7" s="106">
        <f>SUMIF($AH$10:$AH$66,$AR$7,BU$10:BU$66)</f>
        <v>1400</v>
      </c>
      <c r="BV7" s="104"/>
      <c r="BW7" s="111"/>
      <c r="BX7" s="106">
        <f>SUMIF($AH$10:$AH$66,$AR$7,BX$10:BX$66)</f>
        <v>0</v>
      </c>
      <c r="BY7" s="104"/>
      <c r="BZ7" s="111"/>
      <c r="CA7" s="106">
        <f>SUMIF($AH$10:$AH$66,$AR$7,CA$10:CA$66)</f>
        <v>80</v>
      </c>
      <c r="CB7" s="104"/>
      <c r="CC7" s="111"/>
      <c r="CD7" s="106">
        <f>SUMIF($AH$10:$AH$66,$AR$7,CD$10:CD$66)</f>
        <v>0</v>
      </c>
      <c r="CE7" s="104"/>
      <c r="CF7" s="111"/>
      <c r="CG7" s="106">
        <f>SUMIF($AH$10:$AH$66,$AR$7,CG$10:CG$66)</f>
        <v>0</v>
      </c>
      <c r="CH7" s="104"/>
      <c r="CI7" s="111"/>
      <c r="CJ7" s="106">
        <f>SUMIF($AH$10:$AH$66,$AR$7,CJ$10:CJ$66)</f>
        <v>0</v>
      </c>
      <c r="CK7" s="104"/>
      <c r="CL7" s="111"/>
      <c r="CM7" s="106">
        <f>SUMIF($AH$10:$AH$66,$AR$7,CM$10:CM$66)</f>
        <v>1830</v>
      </c>
      <c r="CN7" s="104"/>
      <c r="CO7" s="111"/>
      <c r="CP7" s="106">
        <f>SUMIF($AH$10:$AH$66,$AR$7,CP$10:CP$66)</f>
        <v>2750</v>
      </c>
      <c r="CQ7" s="104"/>
      <c r="CR7" s="111"/>
      <c r="CS7" s="106">
        <f>SUMIF($AH$10:$AH$66,$AR$7,CS$10:CS$66)</f>
        <v>0</v>
      </c>
      <c r="CT7" s="104"/>
      <c r="CU7" s="111"/>
      <c r="CV7" s="106">
        <f>SUMIF($AH$10:$AH$66,$AR$7,CV$10:CV$66)</f>
        <v>1192</v>
      </c>
      <c r="CW7" s="104"/>
      <c r="CX7" s="111"/>
      <c r="CY7" s="106">
        <f>SUMIF($AH$10:$AH$66,$AR$7,CY$10:CY$66)</f>
        <v>2900</v>
      </c>
      <c r="CZ7" s="104"/>
      <c r="DA7" s="111"/>
      <c r="DB7" s="106">
        <f>SUMIF($AH$10:$AH$66,$AR$7,DB$10:DB$66)</f>
        <v>0</v>
      </c>
      <c r="DC7" s="104"/>
      <c r="DD7" s="111"/>
      <c r="DE7" s="106">
        <f>SUMIF($AH$10:$AH$66,$AR$7,DE$10:DE$66)</f>
        <v>0</v>
      </c>
      <c r="DF7" s="104"/>
      <c r="DG7" s="111"/>
      <c r="DH7" s="106">
        <f>SUMIF($AH$10:$AH$66,$AR$7,DH$10:DH$66)</f>
        <v>250</v>
      </c>
      <c r="DI7" s="104"/>
      <c r="DJ7" s="111"/>
      <c r="DK7" s="106">
        <f>SUMIF($AH$10:$AH$66,$AR$7,DK$10:DK$66)</f>
        <v>0</v>
      </c>
      <c r="DL7" s="104"/>
      <c r="DM7" s="111"/>
      <c r="DN7" s="106">
        <f>SUMIF($AH$10:$AH$66,$AR$7,DN$10:DN$66)</f>
        <v>0</v>
      </c>
      <c r="DO7" s="104"/>
      <c r="DP7" s="111"/>
      <c r="DQ7" s="106">
        <f>SUMIF($AH$10:$AH$66,$AR$7,DQ$10:DQ$66)</f>
        <v>800</v>
      </c>
      <c r="DR7" s="104"/>
      <c r="DS7" s="111"/>
      <c r="DT7" s="106">
        <f>SUMIF($AH$10:$AH$66,$AR$7,DT$10:DT$66)</f>
        <v>0</v>
      </c>
      <c r="DU7" s="104"/>
      <c r="DV7" s="111"/>
      <c r="DW7" s="106">
        <f>SUMIF($AH$10:$AH$66,$AR$7,DW$10:DW$66)</f>
        <v>0</v>
      </c>
      <c r="DX7" s="104"/>
      <c r="DY7" s="111"/>
      <c r="DZ7" s="106">
        <f>SUMIF($AH$10:$AH$66,$AR$7,DZ$10:DZ$66)</f>
        <v>0</v>
      </c>
      <c r="EA7" s="104"/>
      <c r="EB7" s="111"/>
      <c r="EC7" s="106">
        <f>SUMIF($AH$10:$AH$66,$AR$7,EC$10:EC$66)</f>
        <v>0</v>
      </c>
      <c r="ED7" s="104"/>
      <c r="EE7" s="111"/>
      <c r="EF7" s="106">
        <f>SUMIF($AH$10:$AH$66,$AR$7,EF$10:EF$66)</f>
        <v>0</v>
      </c>
      <c r="EG7" s="118"/>
      <c r="EH7" s="117"/>
      <c r="EI7" s="106">
        <f>SUMIF($AH$10:$AH$66,$AR$7,EI$10:EI$66)</f>
        <v>0</v>
      </c>
      <c r="EJ7" s="104"/>
      <c r="EK7" s="111"/>
      <c r="EL7" s="106">
        <f>SUMIF($AH$10:$AH$66,$AR$7,EL$10:EL$66)</f>
        <v>0</v>
      </c>
      <c r="EM7" s="104"/>
      <c r="EN7" s="111"/>
      <c r="EO7" s="106">
        <f>SUMIF($AH$10:$AH$66,$AR$7,EO$10:EO$66)</f>
        <v>1500</v>
      </c>
      <c r="EP7" s="104"/>
      <c r="EQ7" s="111"/>
      <c r="ER7" s="106">
        <f>SUMIF($AH$10:$AH$66,$AR$7,ER$10:ER$66)</f>
        <v>0</v>
      </c>
      <c r="ES7" s="104"/>
      <c r="ET7" s="111"/>
      <c r="EU7" s="106">
        <f>SUMIF($AH$10:$AH$66,$AR$7,EU$10:EU$66)</f>
        <v>0</v>
      </c>
      <c r="EV7" s="104"/>
      <c r="EW7" s="111"/>
      <c r="EX7" s="343">
        <f>SUMIF($AH$10:$AH$66,$AR$7,EX$10:EX$66)</f>
        <v>2000</v>
      </c>
      <c r="EY7" s="104"/>
      <c r="EZ7" s="111"/>
      <c r="FA7" s="106">
        <f>SUMIF($AH$10:$AH$66,$AR$7,FA$10:FA$66)</f>
        <v>2000</v>
      </c>
      <c r="FB7" s="104"/>
      <c r="FC7" s="111"/>
      <c r="FD7" s="106">
        <f>SUMIF($AH$10:$AH$66,$AR$7,FD$10:FD$66)</f>
        <v>3000</v>
      </c>
      <c r="FE7" s="104"/>
      <c r="FF7" s="111"/>
      <c r="FG7" s="106">
        <f>SUMIF($AH$10:$AH$66,$AR$7,FG$10:FG$66)</f>
        <v>4600</v>
      </c>
      <c r="FH7" s="104"/>
      <c r="FI7" s="111"/>
      <c r="FJ7" s="106">
        <f>SUMIF($AH$10:$AH$66,$AR$7,FJ$10:FJ$66)</f>
        <v>4200</v>
      </c>
      <c r="FK7" s="104"/>
      <c r="FL7" s="111"/>
      <c r="FM7" s="106">
        <f>SUMIF($AH$10:$AH$66,$AR$7,FM$10:FM$66)</f>
        <v>0</v>
      </c>
      <c r="FN7" s="104"/>
      <c r="FO7" s="111"/>
      <c r="FP7" s="106">
        <f>SUMIF($AH$10:$AH$66,$AR$7,FP$10:FP$66)</f>
        <v>0</v>
      </c>
      <c r="FQ7" s="104"/>
      <c r="FR7" s="111"/>
      <c r="FS7" s="106">
        <f>SUMIF($AH$10:$AH$66,$AR$7,FS$10:FS$66)</f>
        <v>0</v>
      </c>
      <c r="FT7" s="104"/>
      <c r="FU7" s="111"/>
      <c r="FV7" s="106">
        <f>SUMIF($AH$10:$AH$66,$AR$7,FV$10:FV$66)</f>
        <v>2600</v>
      </c>
      <c r="FW7" s="104"/>
      <c r="FX7" s="111"/>
      <c r="FY7" s="106">
        <f>SUMIF($AH$10:$AH$66,$AR$7,FY$10:FY$66)</f>
        <v>3400</v>
      </c>
      <c r="FZ7" s="104"/>
      <c r="GA7" s="111"/>
      <c r="GB7" s="106">
        <f>SUMIF($AH$10:$AH$66,$AR$7,GB$10:GB$66)</f>
        <v>0</v>
      </c>
      <c r="GC7" s="104"/>
      <c r="GD7" s="111"/>
      <c r="GE7" s="106">
        <f>SUMIF($AH$10:$AH$66,$AR$7,GE$10:GE$66)</f>
        <v>1000</v>
      </c>
      <c r="GF7" s="104"/>
      <c r="GG7" s="111"/>
      <c r="GH7" s="106">
        <f>SUMIF($AH$10:$AH$66,$AR$7,GH$10:GH$66)</f>
        <v>0</v>
      </c>
      <c r="GI7" s="104"/>
      <c r="GJ7" s="111"/>
      <c r="GK7" s="106">
        <f>SUMIF($AH$10:$AH$66,$AR$7,GK$10:GK$66)</f>
        <v>0</v>
      </c>
      <c r="GL7" s="104"/>
      <c r="GM7" s="111"/>
      <c r="GN7" s="106">
        <f>SUMIF($AH$10:$AH$66,$AR$7,GN$10:GN$66)</f>
        <v>0</v>
      </c>
      <c r="GO7" s="104"/>
      <c r="GP7" s="111"/>
      <c r="GQ7" s="106">
        <f>SUMIF($AH$10:$AH$66,$AR$7,GQ$10:GQ$66)</f>
        <v>0</v>
      </c>
      <c r="GR7" s="104"/>
      <c r="GS7" s="111"/>
      <c r="GT7" s="106">
        <f>SUMIF($AH$10:$AH$66,$AR$7,GT$10:GT$66)</f>
        <v>0</v>
      </c>
      <c r="GU7" s="104"/>
      <c r="GV7" s="111"/>
      <c r="GW7" s="106">
        <f>SUMIF($AH$10:$AH$66,$AR$7,GW$10:GW$66)</f>
        <v>0</v>
      </c>
      <c r="GX7" s="104"/>
      <c r="GY7" s="111"/>
      <c r="GZ7" s="106">
        <f>SUMIF($AH$10:$AH$66,$AR$7,GZ$10:GZ$66)</f>
        <v>3995</v>
      </c>
      <c r="HA7" s="104"/>
      <c r="HB7" s="111"/>
      <c r="HC7" s="106">
        <f>SUMIF($AH$10:$AH$66,$AR$7,HC$10:HC$66)</f>
        <v>0</v>
      </c>
      <c r="HD7" s="104"/>
      <c r="HE7" s="111"/>
      <c r="HF7" s="106">
        <f>SUMIF($AH$10:$AH$66,$AR$7,HF$10:HF$66)</f>
        <v>0</v>
      </c>
      <c r="HG7" s="104"/>
      <c r="HH7" s="111"/>
      <c r="HI7" s="106">
        <f>SUMIF($AH$10:$AH$66,$AR$7,HI$10:HI$66)</f>
        <v>3000</v>
      </c>
      <c r="HJ7" s="104"/>
      <c r="HK7" s="111"/>
      <c r="HL7" s="106">
        <f>SUMIF($AH$10:$AH$66,$AR$7,HL$10:HL$66)</f>
        <v>3000</v>
      </c>
      <c r="HM7" s="104"/>
      <c r="HN7" s="111"/>
      <c r="HO7" s="106">
        <f>SUMIF($AH$10:$AH$66,$AR$7,HO$10:HO$66)</f>
        <v>0</v>
      </c>
      <c r="HP7" s="104"/>
      <c r="HQ7" s="111"/>
      <c r="HR7" s="106">
        <f>SUMIF($AH$10:$AH$66,$AR$7,HR$10:HR$66)</f>
        <v>0</v>
      </c>
      <c r="HS7" s="104"/>
      <c r="HT7" s="111"/>
      <c r="HU7" s="106">
        <f>SUMIF($AH$10:$AH$66,$AR$7,HU$10:HU$66)</f>
        <v>0</v>
      </c>
      <c r="HV7" s="104"/>
      <c r="HW7" s="111"/>
      <c r="HX7" s="106">
        <f>SUMIF($AH$10:$AH$66,$AR$7,HX$10:HX$66)</f>
        <v>300</v>
      </c>
      <c r="HY7" s="104"/>
      <c r="HZ7" s="111"/>
      <c r="IA7" s="106">
        <f>SUMIF($AH$10:$AH$66,$AR$7,IA$10:IA$66)</f>
        <v>0</v>
      </c>
      <c r="IB7" s="104"/>
      <c r="IC7" s="111"/>
      <c r="ID7" s="106">
        <f>SUMIF($AH$10:$AH$66,$AR$7,ID$10:ID$66)</f>
        <v>0</v>
      </c>
      <c r="IE7" s="104"/>
      <c r="IF7" s="111"/>
      <c r="IG7" s="106">
        <f>SUMIF($AH$10:$AH$66,$AR$7,IG$10:IG$66)</f>
        <v>0</v>
      </c>
      <c r="IH7" s="104"/>
      <c r="II7" s="111"/>
      <c r="IJ7" s="106">
        <f>SUMIF($AH$10:$AH$66,$AR$7,IJ$10:IJ$66)</f>
        <v>0</v>
      </c>
      <c r="IK7" s="104"/>
      <c r="IL7" s="111"/>
      <c r="IM7" s="106">
        <f>SUMIF($AH$10:$AH$66,$AR$7,IM$10:IM$66)</f>
        <v>0</v>
      </c>
      <c r="IN7" s="104"/>
      <c r="IO7" s="111"/>
      <c r="IP7" s="106">
        <f>SUMIF($AH$10:$AH$66,$AR$7,IP$10:IP$66)</f>
        <v>0</v>
      </c>
      <c r="IQ7" s="104"/>
      <c r="IR7" s="111"/>
      <c r="IS7" s="106">
        <f>SUMIF($AH$10:$AH$66,$AR$7,IS$10:IS$66)</f>
        <v>2000</v>
      </c>
      <c r="IT7" s="104"/>
      <c r="IU7" s="111"/>
      <c r="IV7" s="106">
        <f>SUMIF($AH$10:$AH$66,$AR$7,IV$10:IV$66)</f>
        <v>0</v>
      </c>
      <c r="IW7" s="104"/>
      <c r="IX7" s="111"/>
      <c r="IY7" s="106">
        <f>SUMIF($AH$10:$AH$66,$AR$7,IY$10:IY$66)</f>
        <v>0</v>
      </c>
      <c r="IZ7" s="104"/>
      <c r="JA7" s="111"/>
      <c r="JB7" s="106">
        <f>SUMIF($AH$10:$AH$66,$AR$7,JB$10:JB$66)</f>
        <v>0</v>
      </c>
      <c r="JC7" s="104"/>
      <c r="JD7" s="111"/>
      <c r="JE7" s="106">
        <f>SUMIF($AH$10:$AH$66,$AR$7,JE$10:JE$66)</f>
        <v>0</v>
      </c>
      <c r="JF7" s="104"/>
      <c r="JG7" s="111"/>
      <c r="JH7" s="106">
        <f>SUMIF($AH$10:$AH$66,$AR$7,JH$10:JH$66)</f>
        <v>0</v>
      </c>
      <c r="JI7" s="104"/>
      <c r="JJ7" s="111"/>
      <c r="JK7" s="106">
        <f>SUMIF($AH$10:$AH$66,$AR$7,JK$10:JK$66)</f>
        <v>0</v>
      </c>
      <c r="JL7" s="104"/>
      <c r="JM7" s="111"/>
      <c r="JN7" s="106">
        <f>SUMIF($AH$10:$AH$66,$AR$7,JN$10:JN$66)</f>
        <v>0</v>
      </c>
      <c r="JO7" s="104"/>
      <c r="JP7" s="111"/>
      <c r="JQ7" s="106">
        <f>SUMIF($AH$10:$AH$66,$AR$7,JQ$10:JQ$66)</f>
        <v>0</v>
      </c>
      <c r="JR7" s="104"/>
      <c r="JS7" s="111"/>
      <c r="JT7" s="106">
        <f>SUMIF($AH$10:$AH$66,$AR$7,JT$10:JT$66)</f>
        <v>0</v>
      </c>
      <c r="JU7" s="104"/>
      <c r="JV7" s="111"/>
      <c r="JW7" s="106">
        <f>SUMIF($AH$10:$AH$66,$AR$7,JW$10:JW$66)</f>
        <v>0</v>
      </c>
      <c r="JX7" s="104"/>
      <c r="JY7" s="111"/>
      <c r="JZ7" s="106">
        <f>SUMIF($AH$10:$AH$66,$AR$7,JZ$10:JZ$66)</f>
        <v>0</v>
      </c>
      <c r="KA7" s="104"/>
      <c r="KB7" s="111"/>
      <c r="KC7" s="106">
        <f>SUMIF($AH$10:$AH$66,$AR$7,KC$10:KC$66)</f>
        <v>0</v>
      </c>
      <c r="KD7" s="104"/>
      <c r="KE7" s="111"/>
      <c r="KF7" s="106">
        <f>SUMIF($AH$10:$AH$66,$AR$7,KF$10:KF$66)</f>
        <v>0</v>
      </c>
      <c r="KG7" s="104"/>
      <c r="KH7" s="111"/>
      <c r="KI7" s="106">
        <f>SUMIF($AH$10:$AH$66,$AR$7,KI$10:KI$66)</f>
        <v>0</v>
      </c>
      <c r="KJ7" s="104"/>
      <c r="KK7" s="111"/>
      <c r="KL7" s="106">
        <f>SUMIF($AH$10:$AH$66,$AR$7,KL$10:KL$66)</f>
        <v>0</v>
      </c>
      <c r="KM7" s="104"/>
      <c r="KN7" s="111"/>
      <c r="KO7" s="106">
        <f>SUMIF($AH$10:$AH$66,$AR$7,KO$10:KO$66)</f>
        <v>0</v>
      </c>
      <c r="KP7" s="104"/>
      <c r="KQ7" s="111"/>
      <c r="KR7" s="106">
        <f>SUMIF($AH$10:$AH$66,$AR$7,KR$10:KR$66)</f>
        <v>0</v>
      </c>
      <c r="KS7" s="104"/>
      <c r="KT7" s="111"/>
      <c r="KU7" s="106">
        <f>SUMIF($AH$10:$AH$66,$AR$7,KU$10:KU$66)</f>
        <v>0</v>
      </c>
      <c r="KV7" s="104"/>
      <c r="KW7" s="111"/>
      <c r="KX7" s="106">
        <f>SUMIF($AH$10:$AH$66,$AR$7,KX$10:KX$66)</f>
        <v>0</v>
      </c>
      <c r="KY7" s="104"/>
      <c r="KZ7" s="111"/>
      <c r="LA7" s="106">
        <f>SUMIF($AH$10:$AH$66,$AR$7,LA$10:LA$66)</f>
        <v>0</v>
      </c>
      <c r="LB7" s="104"/>
      <c r="LC7" s="111"/>
      <c r="LD7" s="106">
        <f>SUMIF($AH$10:$AH$66,$AR$7,LD$10:LD$66)</f>
        <v>0</v>
      </c>
      <c r="LE7" s="104"/>
      <c r="LF7" s="111"/>
      <c r="LG7" s="106">
        <f>SUMIF($AH$10:$AH$66,$AR$7,LG$10:LG$66)</f>
        <v>0</v>
      </c>
      <c r="LH7" s="104"/>
      <c r="LI7" s="111"/>
      <c r="LJ7" s="106">
        <f>SUMIF($AH$10:$AH$66,$AR$7,LJ$10:LJ$66)</f>
        <v>0</v>
      </c>
      <c r="LK7" s="149"/>
    </row>
    <row r="8" spans="1:323" ht="15" x14ac:dyDescent="0.2">
      <c r="A8" s="186" t="s">
        <v>22</v>
      </c>
      <c r="B8" s="155"/>
      <c r="C8" s="156"/>
      <c r="D8" s="157" t="s">
        <v>83</v>
      </c>
      <c r="E8" s="158"/>
      <c r="F8" s="158"/>
      <c r="G8" s="158"/>
      <c r="H8" s="158"/>
      <c r="I8" s="158"/>
      <c r="J8" s="158"/>
      <c r="K8" s="158"/>
      <c r="L8" s="158"/>
      <c r="M8" s="158"/>
      <c r="N8" s="158"/>
      <c r="O8" s="158"/>
      <c r="P8" s="158"/>
      <c r="Q8" s="159"/>
      <c r="R8" s="158"/>
      <c r="S8" s="158"/>
      <c r="T8" s="160"/>
      <c r="U8" s="158"/>
      <c r="V8" s="158"/>
      <c r="W8" s="158"/>
      <c r="X8" s="158"/>
      <c r="Y8" s="165"/>
      <c r="Z8" s="158"/>
      <c r="AA8" s="158"/>
      <c r="AB8" s="162"/>
      <c r="AC8" s="158"/>
      <c r="AD8" s="413"/>
      <c r="AE8" s="158"/>
      <c r="AF8" s="158"/>
      <c r="AG8" s="158"/>
      <c r="AH8" s="158"/>
      <c r="AI8" s="163"/>
      <c r="AJ8" s="163"/>
      <c r="AK8" s="227"/>
      <c r="AL8" s="3"/>
      <c r="AM8" s="3"/>
      <c r="AN8" s="3"/>
      <c r="AO8" s="3"/>
      <c r="AP8" s="3"/>
      <c r="AQ8" s="43" t="s">
        <v>85</v>
      </c>
      <c r="AR8" s="82" t="s">
        <v>32</v>
      </c>
      <c r="AS8" s="107"/>
      <c r="AT8" s="108">
        <f>COUNTA(#REF!)</f>
        <v>1</v>
      </c>
      <c r="AU8" s="104"/>
      <c r="AV8" s="111"/>
      <c r="AW8" s="108">
        <f>COUNTA(#REF!)</f>
        <v>1</v>
      </c>
      <c r="AX8" s="104"/>
      <c r="AY8" s="111"/>
      <c r="AZ8" s="108">
        <f>COUNTA(#REF!)</f>
        <v>1</v>
      </c>
      <c r="BA8" s="104"/>
      <c r="BB8" s="111"/>
      <c r="BC8" s="108">
        <f>COUNTA(#REF!)</f>
        <v>1</v>
      </c>
      <c r="BD8" s="104"/>
      <c r="BE8" s="111"/>
      <c r="BF8" s="108">
        <f>COUNTA(#REF!)</f>
        <v>1</v>
      </c>
      <c r="BG8" s="104"/>
      <c r="BH8" s="111"/>
      <c r="BI8" s="108">
        <f>COUNTA(#REF!)</f>
        <v>1</v>
      </c>
      <c r="BJ8" s="104"/>
      <c r="BK8" s="111"/>
      <c r="BL8" s="108">
        <f>COUNTA(#REF!)</f>
        <v>1</v>
      </c>
      <c r="BM8" s="104"/>
      <c r="BN8" s="111"/>
      <c r="BO8" s="108">
        <f>COUNTA(#REF!)</f>
        <v>1</v>
      </c>
      <c r="BP8" s="104"/>
      <c r="BQ8" s="111"/>
      <c r="BR8" s="108">
        <f>COUNTA(#REF!)</f>
        <v>1</v>
      </c>
      <c r="BS8" s="104"/>
      <c r="BT8" s="111"/>
      <c r="BU8" s="108">
        <f>COUNTA(#REF!)</f>
        <v>1</v>
      </c>
      <c r="BV8" s="104"/>
      <c r="BW8" s="111"/>
      <c r="BX8" s="108">
        <f>COUNTA(#REF!)</f>
        <v>1</v>
      </c>
      <c r="BY8" s="104"/>
      <c r="BZ8" s="111"/>
      <c r="CA8" s="108">
        <f>COUNTA(#REF!)</f>
        <v>1</v>
      </c>
      <c r="CB8" s="104"/>
      <c r="CC8" s="111"/>
      <c r="CD8" s="108">
        <f>COUNTA(#REF!)</f>
        <v>1</v>
      </c>
      <c r="CE8" s="104"/>
      <c r="CF8" s="111"/>
      <c r="CG8" s="108">
        <f>COUNTA(#REF!)</f>
        <v>1</v>
      </c>
      <c r="CH8" s="104"/>
      <c r="CI8" s="111"/>
      <c r="CJ8" s="108">
        <f>COUNTA(#REF!)</f>
        <v>1</v>
      </c>
      <c r="CK8" s="104"/>
      <c r="CL8" s="111"/>
      <c r="CM8" s="108">
        <f>COUNTA(#REF!)</f>
        <v>1</v>
      </c>
      <c r="CN8" s="104"/>
      <c r="CO8" s="111"/>
      <c r="CP8" s="108">
        <f>COUNTA(#REF!)</f>
        <v>1</v>
      </c>
      <c r="CQ8" s="104"/>
      <c r="CR8" s="111"/>
      <c r="CS8" s="108">
        <f>COUNTA(#REF!)</f>
        <v>1</v>
      </c>
      <c r="CT8" s="104"/>
      <c r="CU8" s="111"/>
      <c r="CV8" s="108">
        <f>COUNTA(#REF!)</f>
        <v>1</v>
      </c>
      <c r="CW8" s="104"/>
      <c r="CX8" s="111"/>
      <c r="CY8" s="108">
        <f>COUNTA(#REF!)</f>
        <v>1</v>
      </c>
      <c r="CZ8" s="104"/>
      <c r="DA8" s="111"/>
      <c r="DB8" s="108">
        <f>COUNTA(#REF!)</f>
        <v>1</v>
      </c>
      <c r="DC8" s="104"/>
      <c r="DD8" s="111"/>
      <c r="DE8" s="108">
        <f>COUNTA(#REF!)</f>
        <v>1</v>
      </c>
      <c r="DF8" s="104"/>
      <c r="DG8" s="111"/>
      <c r="DH8" s="108">
        <f>COUNTA(#REF!)</f>
        <v>1</v>
      </c>
      <c r="DI8" s="104"/>
      <c r="DJ8" s="111"/>
      <c r="DK8" s="108">
        <f>COUNTA(#REF!)</f>
        <v>1</v>
      </c>
      <c r="DL8" s="104"/>
      <c r="DM8" s="111"/>
      <c r="DN8" s="108">
        <f>COUNTA(#REF!)</f>
        <v>1</v>
      </c>
      <c r="DO8" s="104"/>
      <c r="DP8" s="111"/>
      <c r="DQ8" s="108">
        <f>COUNTA(#REF!)</f>
        <v>1</v>
      </c>
      <c r="DR8" s="104"/>
      <c r="DS8" s="111"/>
      <c r="DT8" s="108">
        <f>COUNTA(#REF!)</f>
        <v>1</v>
      </c>
      <c r="DU8" s="104"/>
      <c r="DV8" s="111"/>
      <c r="DW8" s="108">
        <f>COUNTA(#REF!)</f>
        <v>1</v>
      </c>
      <c r="DX8" s="104"/>
      <c r="DY8" s="111"/>
      <c r="DZ8" s="108">
        <f>COUNTA(#REF!)</f>
        <v>1</v>
      </c>
      <c r="EA8" s="104"/>
      <c r="EB8" s="111"/>
      <c r="EC8" s="108">
        <f>COUNTA(#REF!)</f>
        <v>1</v>
      </c>
      <c r="ED8" s="104"/>
      <c r="EE8" s="111"/>
      <c r="EF8" s="108">
        <f>COUNTA(#REF!)</f>
        <v>1</v>
      </c>
      <c r="EG8" s="118"/>
      <c r="EH8" s="117"/>
      <c r="EI8" s="108">
        <f>COUNTA(#REF!)</f>
        <v>1</v>
      </c>
      <c r="EJ8" s="104"/>
      <c r="EK8" s="111"/>
      <c r="EL8" s="108">
        <f>COUNTA(#REF!)</f>
        <v>1</v>
      </c>
      <c r="EM8" s="104"/>
      <c r="EN8" s="111"/>
      <c r="EO8" s="108">
        <f>COUNTA(#REF!)</f>
        <v>1</v>
      </c>
      <c r="EP8" s="104"/>
      <c r="EQ8" s="111"/>
      <c r="ER8" s="108">
        <f>COUNTA(ER9:ER62)</f>
        <v>0</v>
      </c>
      <c r="ES8" s="104"/>
      <c r="ET8" s="111"/>
      <c r="EU8" s="108">
        <f>COUNTA(EU9:EU62)</f>
        <v>0</v>
      </c>
      <c r="EV8" s="104"/>
      <c r="EW8" s="111"/>
      <c r="EX8" s="108">
        <f>COUNTA(EX9:EX62)</f>
        <v>3</v>
      </c>
      <c r="EY8" s="104"/>
      <c r="EZ8" s="111"/>
      <c r="FA8" s="108">
        <f>COUNTA(FA9:FA62)</f>
        <v>3</v>
      </c>
      <c r="FB8" s="104"/>
      <c r="FC8" s="111"/>
      <c r="FD8" s="108">
        <f>COUNTA(FD9:FD62)</f>
        <v>3</v>
      </c>
      <c r="FE8" s="104"/>
      <c r="FF8" s="111"/>
      <c r="FG8" s="108">
        <f>COUNTA(FG9:FG62)</f>
        <v>3</v>
      </c>
      <c r="FH8" s="104"/>
      <c r="FI8" s="111"/>
      <c r="FJ8" s="108">
        <f>COUNTA(FJ9:FJ62)</f>
        <v>1</v>
      </c>
      <c r="FK8" s="104"/>
      <c r="FL8" s="111"/>
      <c r="FM8" s="108">
        <f>COUNTA(FM9:FM62)</f>
        <v>0</v>
      </c>
      <c r="FN8" s="104"/>
      <c r="FO8" s="111"/>
      <c r="FP8" s="108">
        <f>COUNTA(FP9:FP62)</f>
        <v>0</v>
      </c>
      <c r="FQ8" s="104"/>
      <c r="FR8" s="111"/>
      <c r="FS8" s="108">
        <f>COUNTA(FS9:FS62)</f>
        <v>0</v>
      </c>
      <c r="FT8" s="104"/>
      <c r="FU8" s="111"/>
      <c r="FV8" s="108">
        <f>COUNTA(FV9:FV62)</f>
        <v>3</v>
      </c>
      <c r="FW8" s="104"/>
      <c r="FX8" s="111"/>
      <c r="FY8" s="108">
        <f>COUNTA(FY9:FY62)</f>
        <v>4</v>
      </c>
      <c r="FZ8" s="104"/>
      <c r="GA8" s="111"/>
      <c r="GB8" s="108">
        <f>COUNTA(GB9:GB62)</f>
        <v>0</v>
      </c>
      <c r="GC8" s="104"/>
      <c r="GD8" s="111"/>
      <c r="GE8" s="108">
        <f>COUNTA(GE9:GE62)</f>
        <v>3</v>
      </c>
      <c r="GF8" s="104"/>
      <c r="GG8" s="111"/>
      <c r="GH8" s="108">
        <f>COUNTA(GH9:GH62)</f>
        <v>0</v>
      </c>
      <c r="GI8" s="104"/>
      <c r="GJ8" s="111"/>
      <c r="GK8" s="108">
        <f>COUNTA(GK9:GK62)</f>
        <v>0</v>
      </c>
      <c r="GL8" s="104"/>
      <c r="GM8" s="111"/>
      <c r="GN8" s="108">
        <f>COUNTA(GN9:GN62)</f>
        <v>0</v>
      </c>
      <c r="GO8" s="104"/>
      <c r="GP8" s="111"/>
      <c r="GQ8" s="108">
        <f>COUNTA(GQ9:GQ62)</f>
        <v>0</v>
      </c>
      <c r="GR8" s="104"/>
      <c r="GS8" s="111"/>
      <c r="GT8" s="108">
        <f>COUNTA(GT9:GT62)</f>
        <v>0</v>
      </c>
      <c r="GU8" s="104"/>
      <c r="GV8" s="111"/>
      <c r="GW8" s="108">
        <f>COUNTA(GW9:GW62)</f>
        <v>1</v>
      </c>
      <c r="GX8" s="104"/>
      <c r="GY8" s="111"/>
      <c r="GZ8" s="108">
        <f>COUNTA(GZ9:GZ62)</f>
        <v>5</v>
      </c>
      <c r="HA8" s="104"/>
      <c r="HB8" s="111"/>
      <c r="HC8" s="108">
        <f>COUNTA(HC9:HC62)</f>
        <v>0</v>
      </c>
      <c r="HD8" s="104"/>
      <c r="HE8" s="111"/>
      <c r="HF8" s="108">
        <f>COUNTA(HF9:HF62)</f>
        <v>0</v>
      </c>
      <c r="HG8" s="104"/>
      <c r="HH8" s="111"/>
      <c r="HI8" s="108">
        <f>COUNTA(HI9:HI62)</f>
        <v>1</v>
      </c>
      <c r="HJ8" s="104"/>
      <c r="HK8" s="111"/>
      <c r="HL8" s="108">
        <f>COUNTA(HL9:HL62)</f>
        <v>1</v>
      </c>
      <c r="HM8" s="104"/>
      <c r="HN8" s="111"/>
      <c r="HO8" s="108">
        <f>COUNTA(HO9:HO62)</f>
        <v>0</v>
      </c>
      <c r="HP8" s="104"/>
      <c r="HQ8" s="111"/>
      <c r="HR8" s="108">
        <f>COUNTA(HR9:HR62)</f>
        <v>0</v>
      </c>
      <c r="HS8" s="104"/>
      <c r="HT8" s="111"/>
      <c r="HU8" s="108">
        <f>COUNTA(HU9:HU62)</f>
        <v>0</v>
      </c>
      <c r="HV8" s="104"/>
      <c r="HW8" s="111"/>
      <c r="HX8" s="108">
        <f>COUNTA(HX9:HX62)</f>
        <v>1</v>
      </c>
      <c r="HY8" s="104"/>
      <c r="HZ8" s="111"/>
      <c r="IA8" s="108">
        <f>COUNTA(IA9:IA62)</f>
        <v>0</v>
      </c>
      <c r="IB8" s="104"/>
      <c r="IC8" s="111"/>
      <c r="ID8" s="108">
        <f>COUNTA(ID9:ID62)</f>
        <v>0</v>
      </c>
      <c r="IE8" s="104"/>
      <c r="IF8" s="111"/>
      <c r="IG8" s="108">
        <f>COUNTA(IG9:IG62)</f>
        <v>0</v>
      </c>
      <c r="IH8" s="104"/>
      <c r="II8" s="111"/>
      <c r="IJ8" s="108">
        <f>COUNTA(IJ9:IJ62)</f>
        <v>0</v>
      </c>
      <c r="IK8" s="104"/>
      <c r="IL8" s="111"/>
      <c r="IM8" s="108">
        <f>COUNTA(IM9:IM62)</f>
        <v>0</v>
      </c>
      <c r="IN8" s="104"/>
      <c r="IO8" s="111"/>
      <c r="IP8" s="108">
        <f>COUNTA(IP9:IP62)</f>
        <v>0</v>
      </c>
      <c r="IQ8" s="104"/>
      <c r="IR8" s="111"/>
      <c r="IS8" s="108">
        <f>COUNTA(IS9:IS62)</f>
        <v>1</v>
      </c>
      <c r="IT8" s="104"/>
      <c r="IU8" s="111"/>
      <c r="IV8" s="108">
        <f>COUNTA(IV9:IV62)</f>
        <v>0</v>
      </c>
      <c r="IW8" s="104"/>
      <c r="IX8" s="111"/>
      <c r="IY8" s="108">
        <f>COUNTA(IY9:IY62)</f>
        <v>0</v>
      </c>
      <c r="IZ8" s="104"/>
      <c r="JA8" s="111"/>
      <c r="JB8" s="108">
        <f>COUNTA(JB9:JB62)</f>
        <v>0</v>
      </c>
      <c r="JC8" s="104"/>
      <c r="JD8" s="111"/>
      <c r="JE8" s="108">
        <f>COUNTA(JE9:JE62)</f>
        <v>0</v>
      </c>
      <c r="JF8" s="104"/>
      <c r="JG8" s="111"/>
      <c r="JH8" s="108">
        <f>COUNTA(JH9:JH62)</f>
        <v>0</v>
      </c>
      <c r="JI8" s="104"/>
      <c r="JJ8" s="111"/>
      <c r="JK8" s="108">
        <f>COUNTA(JK9:JK62)</f>
        <v>0</v>
      </c>
      <c r="JL8" s="104"/>
      <c r="JM8" s="111"/>
      <c r="JN8" s="108">
        <f>COUNTA(JN9:JN62)</f>
        <v>0</v>
      </c>
      <c r="JO8" s="104"/>
      <c r="JP8" s="111"/>
      <c r="JQ8" s="108">
        <f>COUNTA(JQ9:JQ62)</f>
        <v>0</v>
      </c>
      <c r="JR8" s="104"/>
      <c r="JS8" s="111"/>
      <c r="JT8" s="108">
        <f>COUNTA(JT9:JT62)</f>
        <v>0</v>
      </c>
      <c r="JU8" s="104"/>
      <c r="JV8" s="111"/>
      <c r="JW8" s="108">
        <f>COUNTA(JW9:JW62)</f>
        <v>0</v>
      </c>
      <c r="JX8" s="104"/>
      <c r="JY8" s="111"/>
      <c r="JZ8" s="108">
        <f>COUNTA(JZ9:JZ62)</f>
        <v>0</v>
      </c>
      <c r="KA8" s="104"/>
      <c r="KB8" s="111"/>
      <c r="KC8" s="108">
        <f>COUNTA(KC9:KC62)</f>
        <v>0</v>
      </c>
      <c r="KD8" s="104"/>
      <c r="KE8" s="111"/>
      <c r="KF8" s="108">
        <f>COUNTA(KF9:KF62)</f>
        <v>0</v>
      </c>
      <c r="KG8" s="104"/>
      <c r="KH8" s="111"/>
      <c r="KI8" s="108">
        <f>COUNTA(KI9:KI62)</f>
        <v>0</v>
      </c>
      <c r="KJ8" s="104"/>
      <c r="KK8" s="111"/>
      <c r="KL8" s="108">
        <f>COUNTA(KL9:KL62)</f>
        <v>0</v>
      </c>
      <c r="KM8" s="104"/>
      <c r="KN8" s="111"/>
      <c r="KO8" s="108">
        <f>COUNTA(KO9:KO62)</f>
        <v>0</v>
      </c>
      <c r="KP8" s="104"/>
      <c r="KQ8" s="111"/>
      <c r="KR8" s="108">
        <f>COUNTA(KR9:KR62)</f>
        <v>0</v>
      </c>
      <c r="KS8" s="104"/>
      <c r="KT8" s="111"/>
      <c r="KU8" s="108">
        <f>COUNTA(KU9:KU62)</f>
        <v>0</v>
      </c>
      <c r="KV8" s="104"/>
      <c r="KW8" s="111"/>
      <c r="KX8" s="108">
        <f>COUNTA(KX9:KX62)</f>
        <v>0</v>
      </c>
      <c r="KY8" s="104"/>
      <c r="KZ8" s="111"/>
      <c r="LA8" s="108">
        <f>COUNTA(LA9:LA62)</f>
        <v>0</v>
      </c>
      <c r="LB8" s="104"/>
      <c r="LC8" s="111"/>
      <c r="LD8" s="108">
        <f>COUNTA(LD9:LD62)</f>
        <v>0</v>
      </c>
      <c r="LE8" s="104"/>
      <c r="LF8" s="111"/>
      <c r="LG8" s="108">
        <f>COUNTA(LG9:LG62)</f>
        <v>0</v>
      </c>
      <c r="LH8" s="104"/>
      <c r="LI8" s="111"/>
      <c r="LJ8" s="108">
        <f>COUNTA(LJ9:LJ62)</f>
        <v>0</v>
      </c>
      <c r="LK8" s="149"/>
    </row>
    <row r="9" spans="1:323" ht="39" customHeight="1" x14ac:dyDescent="0.2">
      <c r="A9" s="553">
        <v>7500</v>
      </c>
      <c r="B9" s="150"/>
      <c r="C9" s="154"/>
      <c r="D9" s="164" t="s">
        <v>83</v>
      </c>
      <c r="E9" s="39"/>
      <c r="F9" s="5"/>
      <c r="G9" s="5"/>
      <c r="H9" s="5"/>
      <c r="I9" s="5"/>
      <c r="J9" s="15"/>
      <c r="K9" s="5"/>
      <c r="L9" s="5"/>
      <c r="M9" s="5"/>
      <c r="N9" s="5"/>
      <c r="O9" s="15"/>
      <c r="P9" s="5"/>
      <c r="Q9" s="40"/>
      <c r="R9" s="40"/>
      <c r="S9" s="5"/>
      <c r="T9" s="86"/>
      <c r="U9" s="4"/>
      <c r="V9" s="4"/>
      <c r="W9" s="4"/>
      <c r="X9" s="4"/>
      <c r="Y9" s="4"/>
      <c r="Z9" s="4"/>
      <c r="AA9" s="57"/>
      <c r="AB9" s="58"/>
      <c r="AC9" s="21"/>
      <c r="AD9" s="410"/>
      <c r="AE9" s="3"/>
      <c r="AF9" s="31"/>
      <c r="AG9" s="38"/>
      <c r="AH9" s="38"/>
      <c r="AI9" s="43"/>
      <c r="AJ9" s="43"/>
      <c r="AK9" s="228"/>
      <c r="AL9" s="3"/>
      <c r="AM9" s="3"/>
      <c r="AN9" s="3"/>
      <c r="AO9" s="3"/>
      <c r="AP9" s="3"/>
      <c r="AQ9" s="43" t="s">
        <v>85</v>
      </c>
      <c r="AR9" s="82" t="s">
        <v>99</v>
      </c>
      <c r="AS9" s="107"/>
      <c r="AT9" s="108"/>
      <c r="AU9" s="104"/>
      <c r="AV9" s="111"/>
      <c r="AW9" s="108"/>
      <c r="AX9" s="104"/>
      <c r="AY9" s="111"/>
      <c r="AZ9" s="108"/>
      <c r="BA9" s="104"/>
      <c r="BB9" s="111"/>
      <c r="BC9" s="108"/>
      <c r="BD9" s="104"/>
      <c r="BE9" s="111"/>
      <c r="BF9" s="108"/>
      <c r="BG9" s="104"/>
      <c r="BH9" s="111"/>
      <c r="BI9" s="108"/>
      <c r="BJ9" s="104"/>
      <c r="BK9" s="111"/>
      <c r="BL9" s="108"/>
      <c r="BM9" s="104"/>
      <c r="BN9" s="111"/>
      <c r="BO9" s="108"/>
      <c r="BP9" s="104"/>
      <c r="BQ9" s="111"/>
      <c r="BR9" s="108"/>
      <c r="BS9" s="104"/>
      <c r="BT9" s="111"/>
      <c r="BU9" s="108"/>
      <c r="BV9" s="104"/>
      <c r="BW9" s="111"/>
      <c r="BX9" s="108"/>
      <c r="BY9" s="104"/>
      <c r="BZ9" s="111"/>
      <c r="CA9" s="108"/>
      <c r="CB9" s="104"/>
      <c r="CC9" s="111"/>
      <c r="CD9" s="108"/>
      <c r="CE9" s="104"/>
      <c r="CF9" s="111"/>
      <c r="CG9" s="108"/>
      <c r="CH9" s="104"/>
      <c r="CI9" s="111"/>
      <c r="CJ9" s="108"/>
      <c r="CK9" s="104"/>
      <c r="CL9" s="111"/>
      <c r="CM9" s="108"/>
      <c r="CN9" s="104"/>
      <c r="CO9" s="111"/>
      <c r="CP9" s="108"/>
      <c r="CQ9" s="104"/>
      <c r="CR9" s="111"/>
      <c r="CS9" s="108"/>
      <c r="CT9" s="104"/>
      <c r="CU9" s="111"/>
      <c r="CV9" s="108"/>
      <c r="CW9" s="104"/>
      <c r="CX9" s="111"/>
      <c r="CY9" s="108"/>
      <c r="CZ9" s="104"/>
      <c r="DA9" s="111"/>
      <c r="DB9" s="108"/>
      <c r="DC9" s="104"/>
      <c r="DD9" s="111"/>
      <c r="DE9" s="108"/>
      <c r="DF9" s="104"/>
      <c r="DG9" s="111"/>
      <c r="DH9" s="108"/>
      <c r="DI9" s="104"/>
      <c r="DJ9" s="111"/>
      <c r="DK9" s="108"/>
      <c r="DL9" s="104"/>
      <c r="DM9" s="111"/>
      <c r="DN9" s="108"/>
      <c r="DO9" s="104"/>
      <c r="DP9" s="111"/>
      <c r="DQ9" s="108"/>
      <c r="DR9" s="104"/>
      <c r="DS9" s="111"/>
      <c r="DT9" s="108"/>
      <c r="DU9" s="104"/>
      <c r="DV9" s="111"/>
      <c r="DW9" s="108"/>
      <c r="DX9" s="104"/>
      <c r="DY9" s="111"/>
      <c r="DZ9" s="108"/>
      <c r="EA9" s="104"/>
      <c r="EB9" s="111"/>
      <c r="EC9" s="108"/>
      <c r="ED9" s="104"/>
      <c r="EE9" s="111"/>
      <c r="EF9" s="108"/>
      <c r="EG9" s="118"/>
      <c r="EH9" s="117"/>
      <c r="EI9" s="108"/>
      <c r="EJ9" s="104"/>
      <c r="EK9" s="111"/>
      <c r="EL9" s="108"/>
      <c r="EM9" s="104"/>
      <c r="EN9" s="111"/>
      <c r="EO9" s="108"/>
      <c r="EP9" s="104"/>
      <c r="EQ9" s="111"/>
      <c r="ER9" s="108"/>
      <c r="ES9" s="104"/>
      <c r="ET9" s="111"/>
      <c r="EU9" s="108"/>
      <c r="EV9" s="104"/>
      <c r="EW9" s="111"/>
      <c r="EX9" s="436"/>
      <c r="EY9" s="104"/>
      <c r="EZ9" s="111"/>
      <c r="FA9" s="108"/>
      <c r="FB9" s="104"/>
      <c r="FC9" s="111"/>
      <c r="FD9" s="108"/>
      <c r="FE9" s="104"/>
      <c r="FF9" s="111"/>
      <c r="FG9" s="108"/>
      <c r="FH9" s="104"/>
      <c r="FI9" s="111"/>
      <c r="FJ9" s="108"/>
      <c r="FK9" s="104"/>
      <c r="FL9" s="111"/>
      <c r="FM9" s="108"/>
      <c r="FN9" s="104"/>
      <c r="FO9" s="111"/>
      <c r="FP9" s="108"/>
      <c r="FQ9" s="104"/>
      <c r="FR9" s="111"/>
      <c r="FS9" s="234"/>
      <c r="FT9" s="104"/>
      <c r="FU9" s="111"/>
      <c r="FV9" s="108"/>
      <c r="FW9" s="104"/>
      <c r="FX9" s="111"/>
      <c r="FY9" s="108"/>
      <c r="FZ9" s="104"/>
      <c r="GA9" s="111"/>
      <c r="GB9" s="108"/>
      <c r="GC9" s="104"/>
      <c r="GD9" s="111"/>
      <c r="GE9" s="108"/>
      <c r="GF9" s="104"/>
      <c r="GG9" s="111"/>
      <c r="GH9" s="108"/>
      <c r="GI9" s="104"/>
      <c r="GJ9" s="111"/>
      <c r="GK9" s="108"/>
      <c r="GL9" s="104"/>
      <c r="GM9" s="111"/>
      <c r="GN9" s="108"/>
      <c r="GO9" s="104"/>
      <c r="GP9" s="111"/>
      <c r="GQ9" s="108"/>
      <c r="GR9" s="104"/>
      <c r="GS9" s="111"/>
      <c r="GT9" s="108"/>
      <c r="GU9" s="104"/>
      <c r="GV9" s="111"/>
      <c r="GW9" s="260"/>
      <c r="GX9" s="104"/>
      <c r="GY9" s="111"/>
      <c r="GZ9" s="108"/>
      <c r="HA9" s="104"/>
      <c r="HB9" s="111"/>
      <c r="HC9" s="108"/>
      <c r="HD9" s="104"/>
      <c r="HE9" s="111"/>
      <c r="HF9" s="260"/>
      <c r="HG9" s="104"/>
      <c r="HH9" s="111"/>
      <c r="HI9" s="108"/>
      <c r="HJ9" s="104"/>
      <c r="HK9" s="111"/>
      <c r="HL9" s="108"/>
      <c r="HM9" s="104"/>
      <c r="HN9" s="111"/>
      <c r="HO9" s="108"/>
      <c r="HP9" s="104"/>
      <c r="HQ9" s="111"/>
      <c r="HR9" s="108"/>
      <c r="HS9" s="104"/>
      <c r="HT9" s="111"/>
      <c r="HU9" s="108"/>
      <c r="HV9" s="103"/>
      <c r="HW9" s="111"/>
      <c r="HX9" s="108"/>
      <c r="HY9" s="104"/>
      <c r="HZ9" s="111"/>
      <c r="IA9" s="108"/>
      <c r="IB9" s="104"/>
      <c r="IC9" s="111"/>
      <c r="ID9" s="108"/>
      <c r="IE9" s="104"/>
      <c r="IF9" s="111"/>
      <c r="IG9" s="108"/>
      <c r="IH9" s="104"/>
      <c r="II9" s="111"/>
      <c r="IJ9" s="108"/>
      <c r="IK9" s="104"/>
      <c r="IL9" s="111"/>
      <c r="IM9" s="108"/>
      <c r="IN9" s="104"/>
      <c r="IO9" s="111"/>
      <c r="IP9" s="108"/>
      <c r="IQ9" s="104"/>
      <c r="IR9" s="111"/>
      <c r="IS9" s="108"/>
      <c r="IT9" s="104"/>
      <c r="IU9" s="111"/>
      <c r="IV9" s="108"/>
      <c r="IW9" s="104"/>
      <c r="IX9" s="111"/>
      <c r="IY9" s="108"/>
      <c r="IZ9" s="104"/>
      <c r="JA9" s="111"/>
      <c r="JB9" s="108"/>
      <c r="JC9" s="104"/>
      <c r="JD9" s="111"/>
      <c r="JE9" s="108"/>
      <c r="JF9" s="104"/>
      <c r="JG9" s="111"/>
      <c r="JH9" s="108"/>
      <c r="JI9" s="104"/>
      <c r="JJ9" s="111"/>
      <c r="JK9" s="108"/>
      <c r="JL9" s="104"/>
      <c r="JM9" s="111"/>
      <c r="JN9" s="108"/>
      <c r="JO9" s="104"/>
      <c r="JP9" s="111"/>
      <c r="JQ9" s="108"/>
      <c r="JR9" s="104"/>
      <c r="JS9" s="111"/>
      <c r="JT9" s="108"/>
      <c r="JU9" s="104"/>
      <c r="JV9" s="111"/>
      <c r="JW9" s="108"/>
      <c r="JX9" s="104"/>
      <c r="JY9" s="111"/>
      <c r="JZ9" s="108"/>
      <c r="KA9" s="104"/>
      <c r="KB9" s="111"/>
      <c r="KC9" s="108"/>
      <c r="KD9" s="104"/>
      <c r="KE9" s="111"/>
      <c r="KF9" s="108"/>
      <c r="KG9" s="104"/>
      <c r="KH9" s="111"/>
      <c r="KI9" s="108"/>
      <c r="KJ9" s="104"/>
      <c r="KK9" s="111"/>
      <c r="KL9" s="108"/>
      <c r="KM9" s="104"/>
      <c r="KN9" s="111"/>
      <c r="KO9" s="108"/>
      <c r="KP9" s="104"/>
      <c r="KQ9" s="111"/>
      <c r="KR9" s="108"/>
      <c r="KS9" s="104"/>
      <c r="KT9" s="111"/>
      <c r="KU9" s="108"/>
      <c r="KV9" s="104"/>
      <c r="KW9" s="111"/>
      <c r="KX9" s="108"/>
      <c r="KY9" s="104"/>
      <c r="KZ9" s="111"/>
      <c r="LA9" s="108"/>
      <c r="LB9" s="104"/>
      <c r="LC9" s="111"/>
      <c r="LD9" s="108"/>
      <c r="LE9" s="104"/>
      <c r="LF9" s="111"/>
      <c r="LG9" s="108"/>
      <c r="LH9" s="104"/>
      <c r="LI9" s="111"/>
      <c r="LJ9" s="108"/>
      <c r="LK9" s="149"/>
    </row>
    <row r="10" spans="1:323" s="33" customFormat="1" ht="24.65" hidden="1" customHeight="1" x14ac:dyDescent="0.2">
      <c r="A10" s="553" t="s">
        <v>22</v>
      </c>
      <c r="B10" s="554">
        <v>46077.5784375</v>
      </c>
      <c r="C10" s="555">
        <v>0</v>
      </c>
      <c r="D10" s="763" t="s">
        <v>636</v>
      </c>
      <c r="E10" s="551">
        <v>6780</v>
      </c>
      <c r="F10" s="552" t="s">
        <v>673</v>
      </c>
      <c r="G10" s="552" t="s">
        <v>548</v>
      </c>
      <c r="H10" s="552" t="s">
        <v>556</v>
      </c>
      <c r="I10" s="552" t="s">
        <v>571</v>
      </c>
      <c r="J10" s="556">
        <v>3500</v>
      </c>
      <c r="K10" s="552" t="s">
        <v>670</v>
      </c>
      <c r="L10" s="552" t="s">
        <v>548</v>
      </c>
      <c r="M10" s="552" t="s">
        <v>556</v>
      </c>
      <c r="N10" s="552" t="s">
        <v>671</v>
      </c>
      <c r="O10" s="556">
        <v>3500</v>
      </c>
      <c r="P10" s="552">
        <v>0</v>
      </c>
      <c r="Q10" s="557">
        <v>3500</v>
      </c>
      <c r="R10" s="557">
        <v>3500</v>
      </c>
      <c r="S10" s="552" t="s">
        <v>674</v>
      </c>
      <c r="T10" s="558" t="s">
        <v>551</v>
      </c>
      <c r="U10" s="559"/>
      <c r="V10" s="559"/>
      <c r="W10" s="559">
        <v>46083</v>
      </c>
      <c r="X10" s="559">
        <v>46085</v>
      </c>
      <c r="Y10" s="559">
        <v>46085</v>
      </c>
      <c r="Z10" s="559">
        <v>46083</v>
      </c>
      <c r="AA10" s="560">
        <v>46083</v>
      </c>
      <c r="AB10" s="561">
        <v>3500</v>
      </c>
      <c r="AC10" s="562">
        <v>3500</v>
      </c>
      <c r="AD10" s="410" t="s">
        <v>675</v>
      </c>
      <c r="AE10" s="435"/>
      <c r="AF10" s="563" t="s">
        <v>570</v>
      </c>
      <c r="AG10" s="564" t="s">
        <v>552</v>
      </c>
      <c r="AH10" s="564" t="s">
        <v>553</v>
      </c>
      <c r="AI10" s="564" t="s">
        <v>669</v>
      </c>
      <c r="AJ10" s="564" t="s">
        <v>466</v>
      </c>
      <c r="AK10" s="552" t="s">
        <v>338</v>
      </c>
      <c r="AL10" s="435"/>
      <c r="AM10" s="435"/>
      <c r="AN10" s="435"/>
      <c r="AO10" s="435"/>
      <c r="AP10" s="435"/>
      <c r="AQ10" s="564" t="s">
        <v>491</v>
      </c>
      <c r="AR10" s="435"/>
      <c r="AS10" s="109" t="s">
        <v>315</v>
      </c>
      <c r="AT10" s="265"/>
      <c r="AU10" s="266" t="s">
        <v>315</v>
      </c>
      <c r="AV10" s="109" t="s">
        <v>555</v>
      </c>
      <c r="AW10" s="806">
        <v>3500</v>
      </c>
      <c r="AX10" s="266" t="s">
        <v>315</v>
      </c>
      <c r="AY10" s="264" t="s">
        <v>315</v>
      </c>
      <c r="AZ10" s="436"/>
      <c r="BA10" s="266" t="s">
        <v>315</v>
      </c>
      <c r="BB10" s="264" t="s">
        <v>315</v>
      </c>
      <c r="BC10" s="265"/>
      <c r="BD10" s="266" t="s">
        <v>441</v>
      </c>
      <c r="BE10" s="264" t="s">
        <v>315</v>
      </c>
      <c r="BF10" s="436"/>
      <c r="BG10" s="266" t="s">
        <v>315</v>
      </c>
      <c r="BH10" s="264" t="s">
        <v>315</v>
      </c>
      <c r="BI10" s="436"/>
      <c r="BJ10" s="266" t="s">
        <v>315</v>
      </c>
      <c r="BK10" s="264" t="s">
        <v>315</v>
      </c>
      <c r="BL10" s="265"/>
      <c r="BM10" s="266" t="s">
        <v>315</v>
      </c>
      <c r="BN10" s="264" t="s">
        <v>315</v>
      </c>
      <c r="BO10" s="265"/>
      <c r="BP10" s="266" t="s">
        <v>315</v>
      </c>
      <c r="BQ10" s="264" t="s">
        <v>315</v>
      </c>
      <c r="BR10" s="265"/>
      <c r="BS10" s="266" t="s">
        <v>315</v>
      </c>
      <c r="BT10" s="264" t="s">
        <v>315</v>
      </c>
      <c r="BU10" s="265"/>
      <c r="BV10" s="266" t="s">
        <v>315</v>
      </c>
      <c r="BW10" s="264" t="s">
        <v>315</v>
      </c>
      <c r="BX10" s="265"/>
      <c r="BY10" s="266" t="s">
        <v>315</v>
      </c>
      <c r="BZ10" s="264" t="s">
        <v>315</v>
      </c>
      <c r="CA10" s="265"/>
      <c r="CB10" s="266" t="s">
        <v>315</v>
      </c>
      <c r="CC10" s="264" t="s">
        <v>315</v>
      </c>
      <c r="CD10" s="265"/>
      <c r="CE10" s="266" t="s">
        <v>315</v>
      </c>
      <c r="CF10" s="264" t="s">
        <v>315</v>
      </c>
      <c r="CG10" s="265"/>
      <c r="CH10" s="266" t="s">
        <v>315</v>
      </c>
      <c r="CI10" s="264" t="s">
        <v>315</v>
      </c>
      <c r="CJ10" s="265"/>
      <c r="CK10" s="266" t="s">
        <v>315</v>
      </c>
      <c r="CL10" s="264" t="s">
        <v>315</v>
      </c>
      <c r="CM10" s="265"/>
      <c r="CN10" s="266" t="s">
        <v>315</v>
      </c>
      <c r="CO10" s="264" t="s">
        <v>315</v>
      </c>
      <c r="CP10" s="265"/>
      <c r="CQ10" s="266" t="s">
        <v>315</v>
      </c>
      <c r="CR10" s="264" t="s">
        <v>315</v>
      </c>
      <c r="CS10" s="265"/>
      <c r="CT10" s="266" t="s">
        <v>315</v>
      </c>
      <c r="CU10" s="264" t="s">
        <v>315</v>
      </c>
      <c r="CV10" s="265"/>
      <c r="CW10" s="266" t="s">
        <v>315</v>
      </c>
      <c r="CX10" s="264" t="s">
        <v>315</v>
      </c>
      <c r="CY10" s="265"/>
      <c r="CZ10" s="266" t="s">
        <v>315</v>
      </c>
      <c r="DA10" s="264" t="s">
        <v>315</v>
      </c>
      <c r="DB10" s="265"/>
      <c r="DC10" s="266" t="s">
        <v>315</v>
      </c>
      <c r="DD10" s="264" t="s">
        <v>315</v>
      </c>
      <c r="DE10" s="265"/>
      <c r="DF10" s="266" t="s">
        <v>315</v>
      </c>
      <c r="DG10" s="264" t="s">
        <v>315</v>
      </c>
      <c r="DH10" s="265"/>
      <c r="DI10" s="266" t="s">
        <v>315</v>
      </c>
      <c r="DJ10" s="264" t="s">
        <v>315</v>
      </c>
      <c r="DK10" s="265"/>
      <c r="DL10" s="266" t="s">
        <v>315</v>
      </c>
      <c r="DM10" s="264" t="s">
        <v>315</v>
      </c>
      <c r="DN10" s="265"/>
      <c r="DO10" s="266" t="s">
        <v>315</v>
      </c>
      <c r="DP10" s="264" t="s">
        <v>315</v>
      </c>
      <c r="DQ10" s="265"/>
      <c r="DR10" s="266" t="s">
        <v>315</v>
      </c>
      <c r="DS10" s="264" t="s">
        <v>315</v>
      </c>
      <c r="DT10" s="265"/>
      <c r="DU10" s="266" t="s">
        <v>315</v>
      </c>
      <c r="DV10" s="264" t="s">
        <v>315</v>
      </c>
      <c r="DW10" s="265"/>
      <c r="DX10" s="266" t="s">
        <v>315</v>
      </c>
      <c r="DY10" s="264" t="s">
        <v>315</v>
      </c>
      <c r="DZ10" s="265"/>
      <c r="EA10" s="266" t="s">
        <v>315</v>
      </c>
      <c r="EB10" s="264" t="s">
        <v>315</v>
      </c>
      <c r="EC10" s="265"/>
      <c r="ED10" s="266" t="s">
        <v>315</v>
      </c>
      <c r="EE10" s="264" t="s">
        <v>315</v>
      </c>
      <c r="EF10" s="265"/>
      <c r="EG10" s="109" t="s">
        <v>315</v>
      </c>
      <c r="EH10" s="109" t="s">
        <v>315</v>
      </c>
      <c r="EI10" s="265"/>
      <c r="EJ10" s="266" t="s">
        <v>315</v>
      </c>
      <c r="EK10" s="109" t="s">
        <v>315</v>
      </c>
      <c r="EL10" s="265"/>
      <c r="EM10" s="266" t="s">
        <v>315</v>
      </c>
      <c r="EN10" s="264" t="s">
        <v>315</v>
      </c>
      <c r="EO10" s="436"/>
      <c r="EP10" s="266" t="s">
        <v>315</v>
      </c>
      <c r="EQ10" s="264" t="s">
        <v>315</v>
      </c>
      <c r="ER10" s="265"/>
      <c r="ES10" s="266" t="s">
        <v>315</v>
      </c>
      <c r="ET10" s="264" t="s">
        <v>315</v>
      </c>
      <c r="EU10" s="436"/>
      <c r="EV10" s="266" t="s">
        <v>315</v>
      </c>
      <c r="EW10" s="264" t="s">
        <v>315</v>
      </c>
      <c r="EX10" s="436"/>
      <c r="EY10" s="266" t="s">
        <v>315</v>
      </c>
      <c r="EZ10" s="264" t="s">
        <v>315</v>
      </c>
      <c r="FA10" s="265"/>
      <c r="FB10" s="266" t="s">
        <v>315</v>
      </c>
      <c r="FC10" s="264" t="s">
        <v>315</v>
      </c>
      <c r="FD10" s="265"/>
      <c r="FE10" s="266" t="s">
        <v>315</v>
      </c>
      <c r="FF10" s="264" t="s">
        <v>315</v>
      </c>
      <c r="FG10" s="265"/>
      <c r="FH10" s="266" t="s">
        <v>315</v>
      </c>
      <c r="FI10" s="264" t="s">
        <v>315</v>
      </c>
      <c r="FJ10" s="265"/>
      <c r="FK10" s="266" t="s">
        <v>315</v>
      </c>
      <c r="FL10" s="264" t="s">
        <v>315</v>
      </c>
      <c r="FM10" s="265"/>
      <c r="FN10" s="266" t="s">
        <v>315</v>
      </c>
      <c r="FO10" s="264" t="s">
        <v>315</v>
      </c>
      <c r="FP10" s="265"/>
      <c r="FQ10" s="266" t="s">
        <v>315</v>
      </c>
      <c r="FR10" s="264" t="s">
        <v>315</v>
      </c>
      <c r="FS10" s="265"/>
      <c r="FT10" s="266" t="s">
        <v>315</v>
      </c>
      <c r="FU10" s="264" t="s">
        <v>315</v>
      </c>
      <c r="FV10" s="265"/>
      <c r="FW10" s="266" t="s">
        <v>315</v>
      </c>
      <c r="FX10" s="264" t="s">
        <v>315</v>
      </c>
      <c r="FY10" s="265"/>
      <c r="FZ10" s="266" t="s">
        <v>315</v>
      </c>
      <c r="GA10" s="264" t="s">
        <v>315</v>
      </c>
      <c r="GB10" s="265"/>
      <c r="GC10" s="266" t="s">
        <v>315</v>
      </c>
      <c r="GD10" s="264" t="s">
        <v>315</v>
      </c>
      <c r="GE10" s="265"/>
      <c r="GF10" s="266" t="s">
        <v>315</v>
      </c>
      <c r="GG10" s="264" t="s">
        <v>315</v>
      </c>
      <c r="GH10" s="265"/>
      <c r="GI10" s="266" t="s">
        <v>315</v>
      </c>
      <c r="GJ10" s="264" t="s">
        <v>315</v>
      </c>
      <c r="GK10" s="265"/>
      <c r="GL10" s="266" t="s">
        <v>315</v>
      </c>
      <c r="GM10" s="264" t="s">
        <v>315</v>
      </c>
      <c r="GN10" s="265"/>
      <c r="GO10" s="266" t="s">
        <v>315</v>
      </c>
      <c r="GP10" s="264" t="s">
        <v>315</v>
      </c>
      <c r="GQ10" s="265"/>
      <c r="GR10" s="266" t="s">
        <v>315</v>
      </c>
      <c r="GS10" s="264" t="s">
        <v>315</v>
      </c>
      <c r="GT10" s="265"/>
      <c r="GU10" s="266" t="s">
        <v>315</v>
      </c>
      <c r="GV10" s="264" t="s">
        <v>315</v>
      </c>
      <c r="GW10" s="265"/>
      <c r="GX10" s="266" t="s">
        <v>315</v>
      </c>
      <c r="GY10" s="264" t="s">
        <v>315</v>
      </c>
      <c r="GZ10" s="265"/>
      <c r="HA10" s="266" t="s">
        <v>315</v>
      </c>
      <c r="HB10" s="264" t="s">
        <v>315</v>
      </c>
      <c r="HC10" s="265"/>
      <c r="HD10" s="266" t="s">
        <v>315</v>
      </c>
      <c r="HE10" s="264" t="s">
        <v>315</v>
      </c>
      <c r="HF10" s="265"/>
      <c r="HG10" s="266" t="s">
        <v>315</v>
      </c>
      <c r="HH10" s="264" t="s">
        <v>315</v>
      </c>
      <c r="HI10" s="265"/>
      <c r="HJ10" s="266" t="s">
        <v>315</v>
      </c>
      <c r="HK10" s="264" t="s">
        <v>315</v>
      </c>
      <c r="HL10" s="265"/>
      <c r="HM10" s="266" t="s">
        <v>315</v>
      </c>
      <c r="HN10" s="264" t="s">
        <v>315</v>
      </c>
      <c r="HO10" s="265"/>
      <c r="HP10" s="266" t="s">
        <v>315</v>
      </c>
      <c r="HQ10" s="264" t="s">
        <v>315</v>
      </c>
      <c r="HR10" s="265"/>
      <c r="HS10" s="266" t="s">
        <v>315</v>
      </c>
      <c r="HT10" s="264" t="s">
        <v>315</v>
      </c>
      <c r="HU10" s="265"/>
      <c r="HV10" s="109" t="s">
        <v>315</v>
      </c>
      <c r="HW10" s="109" t="s">
        <v>315</v>
      </c>
      <c r="HX10" s="265"/>
      <c r="HY10" s="266" t="s">
        <v>315</v>
      </c>
      <c r="HZ10" s="109" t="s">
        <v>315</v>
      </c>
      <c r="IA10" s="265"/>
      <c r="IB10" s="266" t="s">
        <v>315</v>
      </c>
      <c r="IC10" s="264" t="s">
        <v>315</v>
      </c>
      <c r="ID10" s="436"/>
      <c r="IE10" s="266" t="s">
        <v>315</v>
      </c>
      <c r="IF10" s="264" t="s">
        <v>315</v>
      </c>
      <c r="IG10" s="265"/>
      <c r="IH10" s="266" t="s">
        <v>315</v>
      </c>
      <c r="II10" s="264" t="s">
        <v>315</v>
      </c>
      <c r="IJ10" s="436"/>
      <c r="IK10" s="266" t="s">
        <v>315</v>
      </c>
      <c r="IL10" s="264" t="s">
        <v>315</v>
      </c>
      <c r="IM10" s="436"/>
      <c r="IN10" s="266" t="s">
        <v>315</v>
      </c>
      <c r="IO10" s="264" t="s">
        <v>315</v>
      </c>
      <c r="IP10" s="265"/>
      <c r="IQ10" s="266" t="s">
        <v>315</v>
      </c>
      <c r="IR10" s="264" t="s">
        <v>315</v>
      </c>
      <c r="IS10" s="265"/>
      <c r="IT10" s="266" t="s">
        <v>315</v>
      </c>
      <c r="IU10" s="264" t="s">
        <v>315</v>
      </c>
      <c r="IV10" s="265"/>
      <c r="IW10" s="266" t="s">
        <v>315</v>
      </c>
      <c r="IX10" s="264" t="s">
        <v>315</v>
      </c>
      <c r="IY10" s="265"/>
      <c r="IZ10" s="266" t="s">
        <v>315</v>
      </c>
      <c r="JA10" s="264" t="s">
        <v>315</v>
      </c>
      <c r="JB10" s="265"/>
      <c r="JC10" s="266" t="s">
        <v>315</v>
      </c>
      <c r="JD10" s="264" t="s">
        <v>315</v>
      </c>
      <c r="JE10" s="265"/>
      <c r="JF10" s="266" t="s">
        <v>315</v>
      </c>
      <c r="JG10" s="264" t="s">
        <v>315</v>
      </c>
      <c r="JH10" s="265"/>
      <c r="JI10" s="266" t="s">
        <v>315</v>
      </c>
      <c r="JJ10" s="264" t="s">
        <v>315</v>
      </c>
      <c r="JK10" s="265"/>
      <c r="JL10" s="266" t="s">
        <v>315</v>
      </c>
      <c r="JM10" s="264" t="s">
        <v>315</v>
      </c>
      <c r="JN10" s="265"/>
      <c r="JO10" s="266" t="s">
        <v>315</v>
      </c>
      <c r="JP10" s="264" t="s">
        <v>315</v>
      </c>
      <c r="JQ10" s="265"/>
      <c r="JR10" s="266" t="s">
        <v>315</v>
      </c>
      <c r="JS10" s="264" t="s">
        <v>315</v>
      </c>
      <c r="JT10" s="265"/>
      <c r="JU10" s="266" t="s">
        <v>315</v>
      </c>
      <c r="JV10" s="264" t="s">
        <v>315</v>
      </c>
      <c r="JW10" s="265"/>
      <c r="JX10" s="266" t="s">
        <v>315</v>
      </c>
      <c r="JY10" s="264" t="s">
        <v>315</v>
      </c>
      <c r="JZ10" s="265"/>
      <c r="KA10" s="266" t="s">
        <v>315</v>
      </c>
      <c r="KB10" s="264" t="s">
        <v>315</v>
      </c>
      <c r="KC10" s="265"/>
      <c r="KD10" s="266" t="s">
        <v>315</v>
      </c>
      <c r="KE10" s="264" t="s">
        <v>315</v>
      </c>
      <c r="KF10" s="265"/>
      <c r="KG10" s="266" t="s">
        <v>315</v>
      </c>
      <c r="KH10" s="264" t="s">
        <v>315</v>
      </c>
      <c r="KI10" s="265"/>
      <c r="KJ10" s="266" t="s">
        <v>315</v>
      </c>
      <c r="KK10" s="264" t="s">
        <v>315</v>
      </c>
      <c r="KL10" s="265"/>
      <c r="KM10" s="266" t="s">
        <v>315</v>
      </c>
      <c r="KN10" s="264" t="s">
        <v>315</v>
      </c>
      <c r="KO10" s="265"/>
      <c r="KP10" s="266" t="s">
        <v>315</v>
      </c>
      <c r="KQ10" s="264" t="s">
        <v>315</v>
      </c>
      <c r="KR10" s="265"/>
      <c r="KS10" s="266" t="s">
        <v>315</v>
      </c>
      <c r="KT10" s="264" t="s">
        <v>315</v>
      </c>
      <c r="KU10" s="265"/>
      <c r="KV10" s="266" t="s">
        <v>315</v>
      </c>
      <c r="KW10" s="264" t="s">
        <v>315</v>
      </c>
      <c r="KX10" s="265"/>
      <c r="KY10" s="266" t="s">
        <v>315</v>
      </c>
      <c r="KZ10" s="264" t="s">
        <v>315</v>
      </c>
      <c r="LA10" s="265"/>
      <c r="LB10" s="266" t="s">
        <v>315</v>
      </c>
      <c r="LC10" s="264" t="s">
        <v>315</v>
      </c>
      <c r="LD10" s="265"/>
      <c r="LE10" s="266" t="s">
        <v>315</v>
      </c>
      <c r="LF10" s="264" t="s">
        <v>315</v>
      </c>
      <c r="LG10" s="265"/>
      <c r="LH10" s="266" t="s">
        <v>315</v>
      </c>
      <c r="LI10" s="264" t="s">
        <v>315</v>
      </c>
      <c r="LJ10" s="265"/>
      <c r="LK10" s="109" t="s">
        <v>315</v>
      </c>
    </row>
    <row r="11" spans="1:323" s="33" customFormat="1" ht="24.65" hidden="1" customHeight="1" x14ac:dyDescent="0.2">
      <c r="A11" s="553" t="s">
        <v>22</v>
      </c>
      <c r="B11" s="554">
        <v>46080.451678240737</v>
      </c>
      <c r="C11" s="555">
        <v>0</v>
      </c>
      <c r="D11" s="3" t="s">
        <v>651</v>
      </c>
      <c r="E11" s="551" t="s">
        <v>576</v>
      </c>
      <c r="F11" s="552" t="s">
        <v>899</v>
      </c>
      <c r="G11" s="552" t="s">
        <v>466</v>
      </c>
      <c r="H11" s="552" t="s">
        <v>549</v>
      </c>
      <c r="I11" s="552">
        <v>0</v>
      </c>
      <c r="J11" s="556">
        <v>90</v>
      </c>
      <c r="K11" s="552" t="s">
        <v>900</v>
      </c>
      <c r="L11" s="552">
        <v>0</v>
      </c>
      <c r="M11" s="552" t="s">
        <v>901</v>
      </c>
      <c r="N11" s="552">
        <v>0</v>
      </c>
      <c r="O11" s="556">
        <v>90</v>
      </c>
      <c r="P11" s="552">
        <v>0</v>
      </c>
      <c r="Q11" s="557">
        <v>90</v>
      </c>
      <c r="R11" s="557">
        <v>90</v>
      </c>
      <c r="S11" s="552" t="s">
        <v>688</v>
      </c>
      <c r="T11" s="558" t="s">
        <v>551</v>
      </c>
      <c r="U11" s="559"/>
      <c r="V11" s="559"/>
      <c r="W11" s="559">
        <v>46084</v>
      </c>
      <c r="X11" s="559">
        <v>46090</v>
      </c>
      <c r="Y11" s="559">
        <v>46090</v>
      </c>
      <c r="Z11" s="559">
        <v>46084</v>
      </c>
      <c r="AA11" s="560">
        <v>46084</v>
      </c>
      <c r="AB11" s="561">
        <v>90</v>
      </c>
      <c r="AC11" s="562">
        <v>90</v>
      </c>
      <c r="AD11" s="410" t="s">
        <v>558</v>
      </c>
      <c r="AE11" s="435"/>
      <c r="AF11" s="563" t="s">
        <v>570</v>
      </c>
      <c r="AG11" s="564" t="s">
        <v>552</v>
      </c>
      <c r="AH11" s="564" t="s">
        <v>565</v>
      </c>
      <c r="AI11" s="564">
        <v>0</v>
      </c>
      <c r="AJ11" s="564" t="s">
        <v>466</v>
      </c>
      <c r="AK11" s="552" t="s">
        <v>385</v>
      </c>
      <c r="AL11" s="435"/>
      <c r="AM11" s="435"/>
      <c r="AN11" s="435"/>
      <c r="AO11" s="435"/>
      <c r="AP11" s="435"/>
      <c r="AQ11" s="564" t="s">
        <v>491</v>
      </c>
      <c r="AR11" s="435"/>
      <c r="AS11" s="109" t="s">
        <v>315</v>
      </c>
      <c r="AT11" s="265"/>
      <c r="AU11" s="266" t="s">
        <v>315</v>
      </c>
      <c r="AV11" s="109" t="s">
        <v>315</v>
      </c>
      <c r="AW11" s="265"/>
      <c r="AX11" s="266" t="s">
        <v>315</v>
      </c>
      <c r="AY11" s="264" t="s">
        <v>555</v>
      </c>
      <c r="AZ11" s="806">
        <v>90</v>
      </c>
      <c r="BA11" s="266" t="s">
        <v>315</v>
      </c>
      <c r="BB11" s="264" t="s">
        <v>315</v>
      </c>
      <c r="BC11" s="265"/>
      <c r="BD11" s="266" t="s">
        <v>315</v>
      </c>
      <c r="BE11" s="264" t="s">
        <v>315</v>
      </c>
      <c r="BF11" s="436"/>
      <c r="BG11" s="266" t="s">
        <v>315</v>
      </c>
      <c r="BH11" s="264" t="s">
        <v>315</v>
      </c>
      <c r="BI11" s="436">
        <v>0</v>
      </c>
      <c r="BJ11" s="266" t="s">
        <v>315</v>
      </c>
      <c r="BK11" s="264" t="s">
        <v>315</v>
      </c>
      <c r="BL11" s="265"/>
      <c r="BM11" s="266" t="s">
        <v>315</v>
      </c>
      <c r="BN11" s="264" t="s">
        <v>315</v>
      </c>
      <c r="BO11" s="265"/>
      <c r="BP11" s="266" t="s">
        <v>315</v>
      </c>
      <c r="BQ11" s="264" t="s">
        <v>315</v>
      </c>
      <c r="BR11" s="265"/>
      <c r="BS11" s="266" t="s">
        <v>441</v>
      </c>
      <c r="BT11" s="264" t="s">
        <v>315</v>
      </c>
      <c r="BU11" s="265"/>
      <c r="BV11" s="266" t="s">
        <v>315</v>
      </c>
      <c r="BW11" s="264" t="s">
        <v>315</v>
      </c>
      <c r="BX11" s="265"/>
      <c r="BY11" s="266" t="s">
        <v>315</v>
      </c>
      <c r="BZ11" s="264" t="s">
        <v>315</v>
      </c>
      <c r="CA11" s="265"/>
      <c r="CB11" s="266" t="s">
        <v>315</v>
      </c>
      <c r="CC11" s="264" t="s">
        <v>315</v>
      </c>
      <c r="CD11" s="265"/>
      <c r="CE11" s="266" t="s">
        <v>315</v>
      </c>
      <c r="CF11" s="264" t="s">
        <v>315</v>
      </c>
      <c r="CG11" s="265"/>
      <c r="CH11" s="266" t="s">
        <v>315</v>
      </c>
      <c r="CI11" s="264" t="s">
        <v>315</v>
      </c>
      <c r="CJ11" s="265"/>
      <c r="CK11" s="266" t="s">
        <v>315</v>
      </c>
      <c r="CL11" s="264" t="s">
        <v>315</v>
      </c>
      <c r="CM11" s="265"/>
      <c r="CN11" s="266" t="s">
        <v>315</v>
      </c>
      <c r="CO11" s="264" t="s">
        <v>315</v>
      </c>
      <c r="CP11" s="265"/>
      <c r="CQ11" s="266" t="s">
        <v>315</v>
      </c>
      <c r="CR11" s="264" t="s">
        <v>315</v>
      </c>
      <c r="CS11" s="265"/>
      <c r="CT11" s="266" t="s">
        <v>315</v>
      </c>
      <c r="CU11" s="264" t="s">
        <v>315</v>
      </c>
      <c r="CV11" s="265"/>
      <c r="CW11" s="266" t="s">
        <v>315</v>
      </c>
      <c r="CX11" s="264" t="s">
        <v>315</v>
      </c>
      <c r="CY11" s="265"/>
      <c r="CZ11" s="266" t="s">
        <v>315</v>
      </c>
      <c r="DA11" s="264" t="s">
        <v>315</v>
      </c>
      <c r="DB11" s="265"/>
      <c r="DC11" s="266" t="s">
        <v>315</v>
      </c>
      <c r="DD11" s="264" t="s">
        <v>315</v>
      </c>
      <c r="DE11" s="265"/>
      <c r="DF11" s="266" t="s">
        <v>315</v>
      </c>
      <c r="DG11" s="264" t="s">
        <v>315</v>
      </c>
      <c r="DH11" s="265"/>
      <c r="DI11" s="266" t="s">
        <v>315</v>
      </c>
      <c r="DJ11" s="264" t="s">
        <v>315</v>
      </c>
      <c r="DK11" s="265"/>
      <c r="DL11" s="266" t="s">
        <v>315</v>
      </c>
      <c r="DM11" s="264" t="s">
        <v>315</v>
      </c>
      <c r="DN11" s="265"/>
      <c r="DO11" s="266" t="s">
        <v>315</v>
      </c>
      <c r="DP11" s="264" t="s">
        <v>315</v>
      </c>
      <c r="DQ11" s="265"/>
      <c r="DR11" s="266" t="s">
        <v>315</v>
      </c>
      <c r="DS11" s="264" t="s">
        <v>315</v>
      </c>
      <c r="DT11" s="265"/>
      <c r="DU11" s="266" t="s">
        <v>315</v>
      </c>
      <c r="DV11" s="264" t="s">
        <v>315</v>
      </c>
      <c r="DW11" s="265"/>
      <c r="DX11" s="266" t="s">
        <v>315</v>
      </c>
      <c r="DY11" s="264" t="s">
        <v>315</v>
      </c>
      <c r="DZ11" s="265"/>
      <c r="EA11" s="266" t="s">
        <v>315</v>
      </c>
      <c r="EB11" s="264" t="s">
        <v>315</v>
      </c>
      <c r="EC11" s="265"/>
      <c r="ED11" s="266" t="s">
        <v>315</v>
      </c>
      <c r="EE11" s="264" t="s">
        <v>315</v>
      </c>
      <c r="EF11" s="265"/>
      <c r="EG11" s="109" t="s">
        <v>315</v>
      </c>
      <c r="EH11" s="109" t="s">
        <v>315</v>
      </c>
      <c r="EI11" s="265"/>
      <c r="EJ11" s="266" t="s">
        <v>315</v>
      </c>
      <c r="EK11" s="109" t="s">
        <v>315</v>
      </c>
      <c r="EL11" s="265"/>
      <c r="EM11" s="266" t="s">
        <v>315</v>
      </c>
      <c r="EN11" s="264" t="s">
        <v>315</v>
      </c>
      <c r="EO11" s="436"/>
      <c r="EP11" s="266" t="s">
        <v>315</v>
      </c>
      <c r="EQ11" s="264" t="s">
        <v>315</v>
      </c>
      <c r="ER11" s="265"/>
      <c r="ES11" s="266" t="s">
        <v>315</v>
      </c>
      <c r="ET11" s="264" t="s">
        <v>315</v>
      </c>
      <c r="EU11" s="436"/>
      <c r="EV11" s="266" t="s">
        <v>315</v>
      </c>
      <c r="EW11" s="264" t="s">
        <v>315</v>
      </c>
      <c r="EX11" s="436"/>
      <c r="EY11" s="266" t="s">
        <v>315</v>
      </c>
      <c r="EZ11" s="264" t="s">
        <v>315</v>
      </c>
      <c r="FA11" s="265"/>
      <c r="FB11" s="266" t="s">
        <v>315</v>
      </c>
      <c r="FC11" s="264" t="s">
        <v>315</v>
      </c>
      <c r="FD11" s="265"/>
      <c r="FE11" s="266" t="s">
        <v>315</v>
      </c>
      <c r="FF11" s="264" t="s">
        <v>315</v>
      </c>
      <c r="FG11" s="265"/>
      <c r="FH11" s="266" t="s">
        <v>315</v>
      </c>
      <c r="FI11" s="264" t="s">
        <v>315</v>
      </c>
      <c r="FJ11" s="265"/>
      <c r="FK11" s="266" t="s">
        <v>315</v>
      </c>
      <c r="FL11" s="264" t="s">
        <v>315</v>
      </c>
      <c r="FM11" s="265"/>
      <c r="FN11" s="266" t="s">
        <v>315</v>
      </c>
      <c r="FO11" s="264" t="s">
        <v>315</v>
      </c>
      <c r="FP11" s="265"/>
      <c r="FQ11" s="266" t="s">
        <v>315</v>
      </c>
      <c r="FR11" s="264" t="s">
        <v>315</v>
      </c>
      <c r="FS11" s="265"/>
      <c r="FT11" s="266" t="s">
        <v>315</v>
      </c>
      <c r="FU11" s="264" t="s">
        <v>315</v>
      </c>
      <c r="FV11" s="265"/>
      <c r="FW11" s="266" t="s">
        <v>315</v>
      </c>
      <c r="FX11" s="264" t="s">
        <v>315</v>
      </c>
      <c r="FY11" s="265"/>
      <c r="FZ11" s="266" t="s">
        <v>315</v>
      </c>
      <c r="GA11" s="264" t="s">
        <v>315</v>
      </c>
      <c r="GB11" s="265"/>
      <c r="GC11" s="266" t="s">
        <v>315</v>
      </c>
      <c r="GD11" s="264" t="s">
        <v>315</v>
      </c>
      <c r="GE11" s="265"/>
      <c r="GF11" s="266" t="s">
        <v>315</v>
      </c>
      <c r="GG11" s="264" t="s">
        <v>315</v>
      </c>
      <c r="GH11" s="265"/>
      <c r="GI11" s="266" t="s">
        <v>315</v>
      </c>
      <c r="GJ11" s="264" t="s">
        <v>315</v>
      </c>
      <c r="GK11" s="265"/>
      <c r="GL11" s="266" t="s">
        <v>315</v>
      </c>
      <c r="GM11" s="264" t="s">
        <v>315</v>
      </c>
      <c r="GN11" s="265"/>
      <c r="GO11" s="266" t="s">
        <v>315</v>
      </c>
      <c r="GP11" s="264" t="s">
        <v>315</v>
      </c>
      <c r="GQ11" s="265"/>
      <c r="GR11" s="266" t="s">
        <v>315</v>
      </c>
      <c r="GS11" s="264" t="s">
        <v>315</v>
      </c>
      <c r="GT11" s="265"/>
      <c r="GU11" s="266" t="s">
        <v>315</v>
      </c>
      <c r="GV11" s="264" t="s">
        <v>315</v>
      </c>
      <c r="GW11" s="265"/>
      <c r="GX11" s="266" t="s">
        <v>315</v>
      </c>
      <c r="GY11" s="264" t="s">
        <v>315</v>
      </c>
      <c r="GZ11" s="265"/>
      <c r="HA11" s="266" t="s">
        <v>315</v>
      </c>
      <c r="HB11" s="264" t="s">
        <v>315</v>
      </c>
      <c r="HC11" s="265"/>
      <c r="HD11" s="266" t="s">
        <v>315</v>
      </c>
      <c r="HE11" s="264" t="s">
        <v>315</v>
      </c>
      <c r="HF11" s="265"/>
      <c r="HG11" s="266" t="s">
        <v>315</v>
      </c>
      <c r="HH11" s="264" t="s">
        <v>315</v>
      </c>
      <c r="HI11" s="265"/>
      <c r="HJ11" s="266" t="s">
        <v>315</v>
      </c>
      <c r="HK11" s="264" t="s">
        <v>315</v>
      </c>
      <c r="HL11" s="265"/>
      <c r="HM11" s="266" t="s">
        <v>315</v>
      </c>
      <c r="HN11" s="264" t="s">
        <v>315</v>
      </c>
      <c r="HO11" s="265"/>
      <c r="HP11" s="266" t="s">
        <v>315</v>
      </c>
      <c r="HQ11" s="264" t="s">
        <v>315</v>
      </c>
      <c r="HR11" s="265"/>
      <c r="HS11" s="266" t="s">
        <v>315</v>
      </c>
      <c r="HT11" s="264" t="s">
        <v>315</v>
      </c>
      <c r="HU11" s="265"/>
      <c r="HV11" s="109" t="s">
        <v>315</v>
      </c>
      <c r="HW11" s="109" t="s">
        <v>315</v>
      </c>
      <c r="HX11" s="265"/>
      <c r="HY11" s="266" t="s">
        <v>315</v>
      </c>
      <c r="HZ11" s="109" t="s">
        <v>315</v>
      </c>
      <c r="IA11" s="265"/>
      <c r="IB11" s="266" t="s">
        <v>315</v>
      </c>
      <c r="IC11" s="264" t="s">
        <v>315</v>
      </c>
      <c r="ID11" s="436"/>
      <c r="IE11" s="266" t="s">
        <v>315</v>
      </c>
      <c r="IF11" s="264" t="s">
        <v>315</v>
      </c>
      <c r="IG11" s="265"/>
      <c r="IH11" s="266" t="s">
        <v>315</v>
      </c>
      <c r="II11" s="264" t="s">
        <v>315</v>
      </c>
      <c r="IJ11" s="436"/>
      <c r="IK11" s="266" t="s">
        <v>315</v>
      </c>
      <c r="IL11" s="264" t="s">
        <v>315</v>
      </c>
      <c r="IM11" s="436"/>
      <c r="IN11" s="266" t="s">
        <v>315</v>
      </c>
      <c r="IO11" s="264" t="s">
        <v>315</v>
      </c>
      <c r="IP11" s="265"/>
      <c r="IQ11" s="266" t="s">
        <v>315</v>
      </c>
      <c r="IR11" s="264" t="s">
        <v>315</v>
      </c>
      <c r="IS11" s="265"/>
      <c r="IT11" s="266" t="s">
        <v>315</v>
      </c>
      <c r="IU11" s="264" t="s">
        <v>315</v>
      </c>
      <c r="IV11" s="265"/>
      <c r="IW11" s="266" t="s">
        <v>315</v>
      </c>
      <c r="IX11" s="264" t="s">
        <v>315</v>
      </c>
      <c r="IY11" s="265"/>
      <c r="IZ11" s="266" t="s">
        <v>315</v>
      </c>
      <c r="JA11" s="264" t="s">
        <v>315</v>
      </c>
      <c r="JB11" s="265"/>
      <c r="JC11" s="266" t="s">
        <v>315</v>
      </c>
      <c r="JD11" s="264" t="s">
        <v>315</v>
      </c>
      <c r="JE11" s="265"/>
      <c r="JF11" s="266" t="s">
        <v>315</v>
      </c>
      <c r="JG11" s="264" t="s">
        <v>315</v>
      </c>
      <c r="JH11" s="265"/>
      <c r="JI11" s="266" t="s">
        <v>315</v>
      </c>
      <c r="JJ11" s="264" t="s">
        <v>315</v>
      </c>
      <c r="JK11" s="265"/>
      <c r="JL11" s="266" t="s">
        <v>315</v>
      </c>
      <c r="JM11" s="264" t="s">
        <v>315</v>
      </c>
      <c r="JN11" s="265"/>
      <c r="JO11" s="266" t="s">
        <v>315</v>
      </c>
      <c r="JP11" s="264" t="s">
        <v>315</v>
      </c>
      <c r="JQ11" s="265"/>
      <c r="JR11" s="266" t="s">
        <v>315</v>
      </c>
      <c r="JS11" s="264" t="s">
        <v>315</v>
      </c>
      <c r="JT11" s="265"/>
      <c r="JU11" s="266" t="s">
        <v>315</v>
      </c>
      <c r="JV11" s="264" t="s">
        <v>315</v>
      </c>
      <c r="JW11" s="265"/>
      <c r="JX11" s="266" t="s">
        <v>315</v>
      </c>
      <c r="JY11" s="264" t="s">
        <v>315</v>
      </c>
      <c r="JZ11" s="265"/>
      <c r="KA11" s="266" t="s">
        <v>315</v>
      </c>
      <c r="KB11" s="264" t="s">
        <v>315</v>
      </c>
      <c r="KC11" s="265"/>
      <c r="KD11" s="266" t="s">
        <v>315</v>
      </c>
      <c r="KE11" s="264" t="s">
        <v>315</v>
      </c>
      <c r="KF11" s="265"/>
      <c r="KG11" s="266" t="s">
        <v>315</v>
      </c>
      <c r="KH11" s="264" t="s">
        <v>315</v>
      </c>
      <c r="KI11" s="265"/>
      <c r="KJ11" s="266" t="s">
        <v>315</v>
      </c>
      <c r="KK11" s="264" t="s">
        <v>315</v>
      </c>
      <c r="KL11" s="265"/>
      <c r="KM11" s="266" t="s">
        <v>315</v>
      </c>
      <c r="KN11" s="264" t="s">
        <v>315</v>
      </c>
      <c r="KO11" s="265"/>
      <c r="KP11" s="266" t="s">
        <v>315</v>
      </c>
      <c r="KQ11" s="264" t="s">
        <v>315</v>
      </c>
      <c r="KR11" s="265"/>
      <c r="KS11" s="266" t="s">
        <v>315</v>
      </c>
      <c r="KT11" s="264" t="s">
        <v>315</v>
      </c>
      <c r="KU11" s="265"/>
      <c r="KV11" s="266" t="s">
        <v>315</v>
      </c>
      <c r="KW11" s="264" t="s">
        <v>315</v>
      </c>
      <c r="KX11" s="265"/>
      <c r="KY11" s="266" t="s">
        <v>315</v>
      </c>
      <c r="KZ11" s="264" t="s">
        <v>315</v>
      </c>
      <c r="LA11" s="265"/>
      <c r="LB11" s="266" t="s">
        <v>315</v>
      </c>
      <c r="LC11" s="264" t="s">
        <v>315</v>
      </c>
      <c r="LD11" s="265"/>
      <c r="LE11" s="266" t="s">
        <v>315</v>
      </c>
      <c r="LF11" s="264" t="s">
        <v>315</v>
      </c>
      <c r="LG11" s="265"/>
      <c r="LH11" s="266" t="s">
        <v>315</v>
      </c>
      <c r="LI11" s="264" t="s">
        <v>315</v>
      </c>
      <c r="LJ11" s="265"/>
      <c r="LK11" s="109" t="s">
        <v>315</v>
      </c>
    </row>
    <row r="12" spans="1:323" s="33" customFormat="1" ht="24.65" hidden="1" customHeight="1" x14ac:dyDescent="0.2">
      <c r="A12" s="553" t="s">
        <v>22</v>
      </c>
      <c r="B12" s="554">
        <v>46090.682303240741</v>
      </c>
      <c r="C12" s="555">
        <v>0</v>
      </c>
      <c r="D12" s="894" t="s">
        <v>734</v>
      </c>
      <c r="E12" s="551">
        <v>6780</v>
      </c>
      <c r="F12" s="552" t="s">
        <v>883</v>
      </c>
      <c r="G12" s="552" t="s">
        <v>548</v>
      </c>
      <c r="H12" s="552" t="s">
        <v>556</v>
      </c>
      <c r="I12" s="552" t="s">
        <v>571</v>
      </c>
      <c r="J12" s="556">
        <v>300</v>
      </c>
      <c r="K12" s="552" t="s">
        <v>884</v>
      </c>
      <c r="L12" s="552" t="s">
        <v>548</v>
      </c>
      <c r="M12" s="552" t="s">
        <v>556</v>
      </c>
      <c r="N12" s="552" t="s">
        <v>571</v>
      </c>
      <c r="O12" s="556" t="s">
        <v>885</v>
      </c>
      <c r="P12" s="552">
        <v>0</v>
      </c>
      <c r="Q12" s="557">
        <v>300</v>
      </c>
      <c r="R12" s="557">
        <v>50</v>
      </c>
      <c r="S12" s="552" t="s">
        <v>886</v>
      </c>
      <c r="T12" s="558" t="s">
        <v>557</v>
      </c>
      <c r="U12" s="559"/>
      <c r="V12" s="559"/>
      <c r="W12" s="559">
        <v>46091</v>
      </c>
      <c r="X12" s="559">
        <v>46097</v>
      </c>
      <c r="Y12" s="559">
        <v>46097</v>
      </c>
      <c r="Z12" s="559">
        <v>46093</v>
      </c>
      <c r="AA12" s="560">
        <v>46093</v>
      </c>
      <c r="AB12" s="561">
        <v>50</v>
      </c>
      <c r="AC12" s="562">
        <v>50</v>
      </c>
      <c r="AD12" s="410" t="s">
        <v>558</v>
      </c>
      <c r="AE12" s="435"/>
      <c r="AF12" s="563" t="s">
        <v>570</v>
      </c>
      <c r="AG12" s="564" t="s">
        <v>552</v>
      </c>
      <c r="AH12" s="564" t="s">
        <v>553</v>
      </c>
      <c r="AI12" s="564" t="s">
        <v>618</v>
      </c>
      <c r="AJ12" s="564" t="s">
        <v>466</v>
      </c>
      <c r="AK12" s="552" t="s">
        <v>338</v>
      </c>
      <c r="AL12" s="435"/>
      <c r="AM12" s="435"/>
      <c r="AN12" s="435"/>
      <c r="AO12" s="435"/>
      <c r="AP12" s="435"/>
      <c r="AQ12" s="564" t="s">
        <v>491</v>
      </c>
      <c r="AR12" s="435"/>
      <c r="AS12" s="109" t="s">
        <v>315</v>
      </c>
      <c r="AT12" s="265"/>
      <c r="AU12" s="266" t="s">
        <v>315</v>
      </c>
      <c r="AV12" s="109" t="s">
        <v>315</v>
      </c>
      <c r="AW12" s="265"/>
      <c r="AX12" s="266" t="s">
        <v>315</v>
      </c>
      <c r="AY12" s="264" t="s">
        <v>315</v>
      </c>
      <c r="AZ12" s="436"/>
      <c r="BA12" s="266" t="s">
        <v>315</v>
      </c>
      <c r="BB12" s="264" t="s">
        <v>315</v>
      </c>
      <c r="BC12" s="265"/>
      <c r="BD12" s="266" t="s">
        <v>315</v>
      </c>
      <c r="BE12" s="264" t="s">
        <v>315</v>
      </c>
      <c r="BF12" s="436"/>
      <c r="BG12" s="266" t="s">
        <v>315</v>
      </c>
      <c r="BH12" s="264" t="s">
        <v>315</v>
      </c>
      <c r="BI12" s="436"/>
      <c r="BJ12" s="266" t="s">
        <v>315</v>
      </c>
      <c r="BK12" s="264" t="s">
        <v>315</v>
      </c>
      <c r="BL12" s="265"/>
      <c r="BM12" s="266" t="s">
        <v>315</v>
      </c>
      <c r="BN12" s="264" t="s">
        <v>315</v>
      </c>
      <c r="BO12" s="265"/>
      <c r="BP12" s="266" t="s">
        <v>315</v>
      </c>
      <c r="BQ12" s="264" t="s">
        <v>315</v>
      </c>
      <c r="BR12" s="265"/>
      <c r="BS12" s="266" t="s">
        <v>315</v>
      </c>
      <c r="BT12" s="264" t="s">
        <v>555</v>
      </c>
      <c r="BU12" s="265">
        <v>0</v>
      </c>
      <c r="BV12" s="266" t="s">
        <v>315</v>
      </c>
      <c r="BW12" s="264" t="s">
        <v>315</v>
      </c>
      <c r="BX12" s="265">
        <v>0</v>
      </c>
      <c r="BY12" s="266" t="s">
        <v>315</v>
      </c>
      <c r="BZ12" s="264" t="s">
        <v>315</v>
      </c>
      <c r="CA12" s="806">
        <v>50</v>
      </c>
      <c r="CB12" s="266" t="s">
        <v>315</v>
      </c>
      <c r="CC12" s="264" t="s">
        <v>315</v>
      </c>
      <c r="CD12" s="265"/>
      <c r="CE12" s="266" t="s">
        <v>315</v>
      </c>
      <c r="CF12" s="264" t="s">
        <v>315</v>
      </c>
      <c r="CG12" s="265"/>
      <c r="CH12" s="266" t="s">
        <v>315</v>
      </c>
      <c r="CI12" s="264" t="s">
        <v>315</v>
      </c>
      <c r="CJ12" s="265"/>
      <c r="CK12" s="266" t="s">
        <v>315</v>
      </c>
      <c r="CL12" s="264" t="s">
        <v>315</v>
      </c>
      <c r="CM12" s="265"/>
      <c r="CN12" s="266" t="s">
        <v>441</v>
      </c>
      <c r="CO12" s="264" t="s">
        <v>315</v>
      </c>
      <c r="CP12" s="265"/>
      <c r="CQ12" s="266" t="s">
        <v>315</v>
      </c>
      <c r="CR12" s="264" t="s">
        <v>315</v>
      </c>
      <c r="CS12" s="265"/>
      <c r="CT12" s="266" t="s">
        <v>315</v>
      </c>
      <c r="CU12" s="264" t="s">
        <v>315</v>
      </c>
      <c r="CV12" s="265"/>
      <c r="CW12" s="266" t="s">
        <v>315</v>
      </c>
      <c r="CX12" s="264" t="s">
        <v>315</v>
      </c>
      <c r="CY12" s="265"/>
      <c r="CZ12" s="266" t="s">
        <v>315</v>
      </c>
      <c r="DA12" s="264" t="s">
        <v>315</v>
      </c>
      <c r="DB12" s="265"/>
      <c r="DC12" s="266" t="s">
        <v>315</v>
      </c>
      <c r="DD12" s="264" t="s">
        <v>315</v>
      </c>
      <c r="DE12" s="265"/>
      <c r="DF12" s="266" t="s">
        <v>315</v>
      </c>
      <c r="DG12" s="264" t="s">
        <v>315</v>
      </c>
      <c r="DH12" s="265"/>
      <c r="DI12" s="266" t="s">
        <v>315</v>
      </c>
      <c r="DJ12" s="264" t="s">
        <v>315</v>
      </c>
      <c r="DK12" s="265"/>
      <c r="DL12" s="266" t="s">
        <v>315</v>
      </c>
      <c r="DM12" s="264" t="s">
        <v>315</v>
      </c>
      <c r="DN12" s="265"/>
      <c r="DO12" s="266" t="s">
        <v>315</v>
      </c>
      <c r="DP12" s="264" t="s">
        <v>315</v>
      </c>
      <c r="DQ12" s="265"/>
      <c r="DR12" s="266" t="s">
        <v>315</v>
      </c>
      <c r="DS12" s="264" t="s">
        <v>315</v>
      </c>
      <c r="DT12" s="265"/>
      <c r="DU12" s="266" t="s">
        <v>315</v>
      </c>
      <c r="DV12" s="264" t="s">
        <v>315</v>
      </c>
      <c r="DW12" s="265"/>
      <c r="DX12" s="266" t="s">
        <v>315</v>
      </c>
      <c r="DY12" s="264" t="s">
        <v>315</v>
      </c>
      <c r="DZ12" s="265"/>
      <c r="EA12" s="266" t="s">
        <v>315</v>
      </c>
      <c r="EB12" s="264" t="s">
        <v>315</v>
      </c>
      <c r="EC12" s="265"/>
      <c r="ED12" s="266" t="s">
        <v>315</v>
      </c>
      <c r="EE12" s="264" t="s">
        <v>315</v>
      </c>
      <c r="EF12" s="265"/>
      <c r="EG12" s="109" t="s">
        <v>315</v>
      </c>
      <c r="EH12" s="109" t="s">
        <v>315</v>
      </c>
      <c r="EI12" s="265"/>
      <c r="EJ12" s="266" t="s">
        <v>315</v>
      </c>
      <c r="EK12" s="109" t="s">
        <v>315</v>
      </c>
      <c r="EL12" s="265"/>
      <c r="EM12" s="266" t="s">
        <v>315</v>
      </c>
      <c r="EN12" s="264" t="s">
        <v>315</v>
      </c>
      <c r="EO12" s="436"/>
      <c r="EP12" s="266" t="s">
        <v>315</v>
      </c>
      <c r="EQ12" s="264" t="s">
        <v>315</v>
      </c>
      <c r="ER12" s="265"/>
      <c r="ES12" s="266" t="s">
        <v>315</v>
      </c>
      <c r="ET12" s="264" t="s">
        <v>315</v>
      </c>
      <c r="EU12" s="436"/>
      <c r="EV12" s="266" t="s">
        <v>315</v>
      </c>
      <c r="EW12" s="264" t="s">
        <v>315</v>
      </c>
      <c r="EX12" s="436"/>
      <c r="EY12" s="266" t="s">
        <v>315</v>
      </c>
      <c r="EZ12" s="264" t="s">
        <v>315</v>
      </c>
      <c r="FA12" s="265"/>
      <c r="FB12" s="266" t="s">
        <v>315</v>
      </c>
      <c r="FC12" s="264" t="s">
        <v>315</v>
      </c>
      <c r="FD12" s="265"/>
      <c r="FE12" s="266" t="s">
        <v>315</v>
      </c>
      <c r="FF12" s="264" t="s">
        <v>315</v>
      </c>
      <c r="FG12" s="265"/>
      <c r="FH12" s="266" t="s">
        <v>315</v>
      </c>
      <c r="FI12" s="264" t="s">
        <v>315</v>
      </c>
      <c r="FJ12" s="265"/>
      <c r="FK12" s="266" t="s">
        <v>315</v>
      </c>
      <c r="FL12" s="264" t="s">
        <v>315</v>
      </c>
      <c r="FM12" s="265"/>
      <c r="FN12" s="266" t="s">
        <v>315</v>
      </c>
      <c r="FO12" s="264" t="s">
        <v>315</v>
      </c>
      <c r="FP12" s="265"/>
      <c r="FQ12" s="266" t="s">
        <v>315</v>
      </c>
      <c r="FR12" s="264" t="s">
        <v>315</v>
      </c>
      <c r="FS12" s="265"/>
      <c r="FT12" s="266" t="s">
        <v>315</v>
      </c>
      <c r="FU12" s="264" t="s">
        <v>315</v>
      </c>
      <c r="FV12" s="265"/>
      <c r="FW12" s="266" t="s">
        <v>315</v>
      </c>
      <c r="FX12" s="264" t="s">
        <v>315</v>
      </c>
      <c r="FY12" s="265"/>
      <c r="FZ12" s="266" t="s">
        <v>315</v>
      </c>
      <c r="GA12" s="264" t="s">
        <v>315</v>
      </c>
      <c r="GB12" s="265"/>
      <c r="GC12" s="266" t="s">
        <v>315</v>
      </c>
      <c r="GD12" s="264" t="s">
        <v>315</v>
      </c>
      <c r="GE12" s="265"/>
      <c r="GF12" s="266" t="s">
        <v>315</v>
      </c>
      <c r="GG12" s="264" t="s">
        <v>315</v>
      </c>
      <c r="GH12" s="265"/>
      <c r="GI12" s="266" t="s">
        <v>315</v>
      </c>
      <c r="GJ12" s="264" t="s">
        <v>315</v>
      </c>
      <c r="GK12" s="265"/>
      <c r="GL12" s="266" t="s">
        <v>315</v>
      </c>
      <c r="GM12" s="264" t="s">
        <v>315</v>
      </c>
      <c r="GN12" s="265"/>
      <c r="GO12" s="266" t="s">
        <v>315</v>
      </c>
      <c r="GP12" s="264" t="s">
        <v>315</v>
      </c>
      <c r="GQ12" s="265"/>
      <c r="GR12" s="266" t="s">
        <v>315</v>
      </c>
      <c r="GS12" s="264" t="s">
        <v>315</v>
      </c>
      <c r="GT12" s="265"/>
      <c r="GU12" s="266" t="s">
        <v>315</v>
      </c>
      <c r="GV12" s="264" t="s">
        <v>315</v>
      </c>
      <c r="GW12" s="265"/>
      <c r="GX12" s="266" t="s">
        <v>315</v>
      </c>
      <c r="GY12" s="264" t="s">
        <v>315</v>
      </c>
      <c r="GZ12" s="265"/>
      <c r="HA12" s="266" t="s">
        <v>315</v>
      </c>
      <c r="HB12" s="264" t="s">
        <v>315</v>
      </c>
      <c r="HC12" s="265"/>
      <c r="HD12" s="266" t="s">
        <v>315</v>
      </c>
      <c r="HE12" s="264" t="s">
        <v>315</v>
      </c>
      <c r="HF12" s="265"/>
      <c r="HG12" s="266" t="s">
        <v>315</v>
      </c>
      <c r="HH12" s="264" t="s">
        <v>315</v>
      </c>
      <c r="HI12" s="265"/>
      <c r="HJ12" s="266" t="s">
        <v>315</v>
      </c>
      <c r="HK12" s="264" t="s">
        <v>315</v>
      </c>
      <c r="HL12" s="265"/>
      <c r="HM12" s="266" t="s">
        <v>315</v>
      </c>
      <c r="HN12" s="264" t="s">
        <v>315</v>
      </c>
      <c r="HO12" s="265"/>
      <c r="HP12" s="266" t="s">
        <v>315</v>
      </c>
      <c r="HQ12" s="264" t="s">
        <v>315</v>
      </c>
      <c r="HR12" s="265"/>
      <c r="HS12" s="266" t="s">
        <v>315</v>
      </c>
      <c r="HT12" s="264" t="s">
        <v>315</v>
      </c>
      <c r="HU12" s="265"/>
      <c r="HV12" s="109" t="s">
        <v>315</v>
      </c>
      <c r="HW12" s="109" t="s">
        <v>315</v>
      </c>
      <c r="HX12" s="265"/>
      <c r="HY12" s="266" t="s">
        <v>315</v>
      </c>
      <c r="HZ12" s="109" t="s">
        <v>315</v>
      </c>
      <c r="IA12" s="265"/>
      <c r="IB12" s="266" t="s">
        <v>315</v>
      </c>
      <c r="IC12" s="264" t="s">
        <v>315</v>
      </c>
      <c r="ID12" s="436"/>
      <c r="IE12" s="266" t="s">
        <v>315</v>
      </c>
      <c r="IF12" s="264" t="s">
        <v>315</v>
      </c>
      <c r="IG12" s="265"/>
      <c r="IH12" s="266" t="s">
        <v>315</v>
      </c>
      <c r="II12" s="264" t="s">
        <v>315</v>
      </c>
      <c r="IJ12" s="436"/>
      <c r="IK12" s="266" t="s">
        <v>315</v>
      </c>
      <c r="IL12" s="264" t="s">
        <v>315</v>
      </c>
      <c r="IM12" s="436"/>
      <c r="IN12" s="266" t="s">
        <v>315</v>
      </c>
      <c r="IO12" s="264" t="s">
        <v>315</v>
      </c>
      <c r="IP12" s="265"/>
      <c r="IQ12" s="266" t="s">
        <v>315</v>
      </c>
      <c r="IR12" s="264" t="s">
        <v>315</v>
      </c>
      <c r="IS12" s="265"/>
      <c r="IT12" s="266" t="s">
        <v>315</v>
      </c>
      <c r="IU12" s="264" t="s">
        <v>315</v>
      </c>
      <c r="IV12" s="265"/>
      <c r="IW12" s="266" t="s">
        <v>315</v>
      </c>
      <c r="IX12" s="264" t="s">
        <v>315</v>
      </c>
      <c r="IY12" s="265"/>
      <c r="IZ12" s="266" t="s">
        <v>315</v>
      </c>
      <c r="JA12" s="264" t="s">
        <v>315</v>
      </c>
      <c r="JB12" s="265"/>
      <c r="JC12" s="266" t="s">
        <v>315</v>
      </c>
      <c r="JD12" s="264" t="s">
        <v>315</v>
      </c>
      <c r="JE12" s="265"/>
      <c r="JF12" s="266" t="s">
        <v>315</v>
      </c>
      <c r="JG12" s="264" t="s">
        <v>315</v>
      </c>
      <c r="JH12" s="265"/>
      <c r="JI12" s="266" t="s">
        <v>315</v>
      </c>
      <c r="JJ12" s="264" t="s">
        <v>315</v>
      </c>
      <c r="JK12" s="265"/>
      <c r="JL12" s="266" t="s">
        <v>315</v>
      </c>
      <c r="JM12" s="264" t="s">
        <v>315</v>
      </c>
      <c r="JN12" s="265"/>
      <c r="JO12" s="266" t="s">
        <v>315</v>
      </c>
      <c r="JP12" s="264" t="s">
        <v>315</v>
      </c>
      <c r="JQ12" s="265"/>
      <c r="JR12" s="266" t="s">
        <v>315</v>
      </c>
      <c r="JS12" s="264" t="s">
        <v>315</v>
      </c>
      <c r="JT12" s="265"/>
      <c r="JU12" s="266" t="s">
        <v>315</v>
      </c>
      <c r="JV12" s="264" t="s">
        <v>315</v>
      </c>
      <c r="JW12" s="265"/>
      <c r="JX12" s="266" t="s">
        <v>315</v>
      </c>
      <c r="JY12" s="264" t="s">
        <v>315</v>
      </c>
      <c r="JZ12" s="265"/>
      <c r="KA12" s="266" t="s">
        <v>315</v>
      </c>
      <c r="KB12" s="264" t="s">
        <v>315</v>
      </c>
      <c r="KC12" s="265"/>
      <c r="KD12" s="266" t="s">
        <v>315</v>
      </c>
      <c r="KE12" s="264" t="s">
        <v>315</v>
      </c>
      <c r="KF12" s="265"/>
      <c r="KG12" s="266" t="s">
        <v>315</v>
      </c>
      <c r="KH12" s="264" t="s">
        <v>315</v>
      </c>
      <c r="KI12" s="265"/>
      <c r="KJ12" s="266" t="s">
        <v>315</v>
      </c>
      <c r="KK12" s="264" t="s">
        <v>315</v>
      </c>
      <c r="KL12" s="265"/>
      <c r="KM12" s="266" t="s">
        <v>315</v>
      </c>
      <c r="KN12" s="264" t="s">
        <v>315</v>
      </c>
      <c r="KO12" s="265"/>
      <c r="KP12" s="266" t="s">
        <v>315</v>
      </c>
      <c r="KQ12" s="264" t="s">
        <v>315</v>
      </c>
      <c r="KR12" s="265"/>
      <c r="KS12" s="266" t="s">
        <v>315</v>
      </c>
      <c r="KT12" s="264" t="s">
        <v>315</v>
      </c>
      <c r="KU12" s="265"/>
      <c r="KV12" s="266" t="s">
        <v>315</v>
      </c>
      <c r="KW12" s="264" t="s">
        <v>315</v>
      </c>
      <c r="KX12" s="265"/>
      <c r="KY12" s="266" t="s">
        <v>315</v>
      </c>
      <c r="KZ12" s="264" t="s">
        <v>315</v>
      </c>
      <c r="LA12" s="265"/>
      <c r="LB12" s="266" t="s">
        <v>315</v>
      </c>
      <c r="LC12" s="264" t="s">
        <v>315</v>
      </c>
      <c r="LD12" s="265"/>
      <c r="LE12" s="266" t="s">
        <v>315</v>
      </c>
      <c r="LF12" s="264" t="s">
        <v>315</v>
      </c>
      <c r="LG12" s="265"/>
      <c r="LH12" s="266" t="s">
        <v>315</v>
      </c>
      <c r="LI12" s="264" t="s">
        <v>315</v>
      </c>
      <c r="LJ12" s="265"/>
      <c r="LK12" s="109" t="s">
        <v>315</v>
      </c>
    </row>
    <row r="13" spans="1:323" s="33" customFormat="1" ht="24.65" hidden="1" customHeight="1" x14ac:dyDescent="0.2">
      <c r="A13" s="553" t="s">
        <v>22</v>
      </c>
      <c r="B13" s="554">
        <v>46090.684467592589</v>
      </c>
      <c r="C13" s="555">
        <v>0</v>
      </c>
      <c r="D13" s="894" t="s">
        <v>735</v>
      </c>
      <c r="E13" s="551">
        <v>6798</v>
      </c>
      <c r="F13" s="552" t="s">
        <v>873</v>
      </c>
      <c r="G13" s="552" t="s">
        <v>548</v>
      </c>
      <c r="H13" s="552" t="s">
        <v>556</v>
      </c>
      <c r="I13" s="552" t="s">
        <v>614</v>
      </c>
      <c r="J13" s="556">
        <v>250</v>
      </c>
      <c r="K13" s="552" t="s">
        <v>874</v>
      </c>
      <c r="L13" s="552" t="s">
        <v>548</v>
      </c>
      <c r="M13" s="552" t="s">
        <v>556</v>
      </c>
      <c r="N13" s="552" t="s">
        <v>614</v>
      </c>
      <c r="O13" s="556" t="s">
        <v>875</v>
      </c>
      <c r="P13" s="552">
        <v>0</v>
      </c>
      <c r="Q13" s="557">
        <v>250</v>
      </c>
      <c r="R13" s="557">
        <v>30</v>
      </c>
      <c r="S13" s="552" t="s">
        <v>876</v>
      </c>
      <c r="T13" s="558" t="s">
        <v>557</v>
      </c>
      <c r="U13" s="559"/>
      <c r="V13" s="559"/>
      <c r="W13" s="559">
        <v>46091</v>
      </c>
      <c r="X13" s="559">
        <v>46097</v>
      </c>
      <c r="Y13" s="559">
        <v>46097</v>
      </c>
      <c r="Z13" s="559">
        <v>46093</v>
      </c>
      <c r="AA13" s="560">
        <v>46093</v>
      </c>
      <c r="AB13" s="561">
        <v>30</v>
      </c>
      <c r="AC13" s="562">
        <v>30</v>
      </c>
      <c r="AD13" s="410" t="s">
        <v>558</v>
      </c>
      <c r="AE13" s="435"/>
      <c r="AF13" s="563" t="s">
        <v>570</v>
      </c>
      <c r="AG13" s="564" t="s">
        <v>552</v>
      </c>
      <c r="AH13" s="564" t="s">
        <v>553</v>
      </c>
      <c r="AI13" s="564" t="s">
        <v>618</v>
      </c>
      <c r="AJ13" s="564" t="s">
        <v>466</v>
      </c>
      <c r="AK13" s="552" t="s">
        <v>338</v>
      </c>
      <c r="AL13" s="435"/>
      <c r="AM13" s="435"/>
      <c r="AN13" s="435"/>
      <c r="AO13" s="435"/>
      <c r="AP13" s="435"/>
      <c r="AQ13" s="564" t="s">
        <v>491</v>
      </c>
      <c r="AR13" s="435"/>
      <c r="AS13" s="109" t="s">
        <v>315</v>
      </c>
      <c r="AT13" s="265"/>
      <c r="AU13" s="266" t="s">
        <v>315</v>
      </c>
      <c r="AV13" s="109" t="s">
        <v>315</v>
      </c>
      <c r="AW13" s="265"/>
      <c r="AX13" s="266" t="s">
        <v>315</v>
      </c>
      <c r="AY13" s="264" t="s">
        <v>315</v>
      </c>
      <c r="AZ13" s="436"/>
      <c r="BA13" s="266" t="s">
        <v>315</v>
      </c>
      <c r="BB13" s="264" t="s">
        <v>315</v>
      </c>
      <c r="BC13" s="265"/>
      <c r="BD13" s="266" t="s">
        <v>315</v>
      </c>
      <c r="BE13" s="264" t="s">
        <v>315</v>
      </c>
      <c r="BF13" s="436"/>
      <c r="BG13" s="266" t="s">
        <v>315</v>
      </c>
      <c r="BH13" s="264" t="s">
        <v>315</v>
      </c>
      <c r="BI13" s="436"/>
      <c r="BJ13" s="266" t="s">
        <v>315</v>
      </c>
      <c r="BK13" s="264" t="s">
        <v>315</v>
      </c>
      <c r="BL13" s="265"/>
      <c r="BM13" s="266" t="s">
        <v>315</v>
      </c>
      <c r="BN13" s="264" t="s">
        <v>315</v>
      </c>
      <c r="BO13" s="265"/>
      <c r="BP13" s="266" t="s">
        <v>315</v>
      </c>
      <c r="BQ13" s="264" t="s">
        <v>315</v>
      </c>
      <c r="BR13" s="265"/>
      <c r="BS13" s="266" t="s">
        <v>315</v>
      </c>
      <c r="BT13" s="264" t="s">
        <v>555</v>
      </c>
      <c r="BU13" s="265">
        <v>0</v>
      </c>
      <c r="BV13" s="266" t="s">
        <v>315</v>
      </c>
      <c r="BW13" s="264" t="s">
        <v>315</v>
      </c>
      <c r="BX13" s="265">
        <v>0</v>
      </c>
      <c r="BY13" s="266" t="s">
        <v>315</v>
      </c>
      <c r="BZ13" s="264" t="s">
        <v>315</v>
      </c>
      <c r="CA13" s="806">
        <v>30</v>
      </c>
      <c r="CB13" s="266" t="s">
        <v>315</v>
      </c>
      <c r="CC13" s="264" t="s">
        <v>315</v>
      </c>
      <c r="CD13" s="265"/>
      <c r="CE13" s="266" t="s">
        <v>315</v>
      </c>
      <c r="CF13" s="264" t="s">
        <v>315</v>
      </c>
      <c r="CG13" s="265"/>
      <c r="CH13" s="266" t="s">
        <v>315</v>
      </c>
      <c r="CI13" s="264" t="s">
        <v>315</v>
      </c>
      <c r="CJ13" s="265"/>
      <c r="CK13" s="266" t="s">
        <v>315</v>
      </c>
      <c r="CL13" s="264" t="s">
        <v>315</v>
      </c>
      <c r="CM13" s="265"/>
      <c r="CN13" s="266" t="s">
        <v>441</v>
      </c>
      <c r="CO13" s="264" t="s">
        <v>315</v>
      </c>
      <c r="CP13" s="265"/>
      <c r="CQ13" s="266" t="s">
        <v>315</v>
      </c>
      <c r="CR13" s="264" t="s">
        <v>315</v>
      </c>
      <c r="CS13" s="265"/>
      <c r="CT13" s="266" t="s">
        <v>315</v>
      </c>
      <c r="CU13" s="264" t="s">
        <v>315</v>
      </c>
      <c r="CV13" s="265"/>
      <c r="CW13" s="266" t="s">
        <v>315</v>
      </c>
      <c r="CX13" s="264" t="s">
        <v>315</v>
      </c>
      <c r="CY13" s="265"/>
      <c r="CZ13" s="266" t="s">
        <v>315</v>
      </c>
      <c r="DA13" s="264" t="s">
        <v>315</v>
      </c>
      <c r="DB13" s="265"/>
      <c r="DC13" s="266" t="s">
        <v>315</v>
      </c>
      <c r="DD13" s="264" t="s">
        <v>315</v>
      </c>
      <c r="DE13" s="265"/>
      <c r="DF13" s="266" t="s">
        <v>315</v>
      </c>
      <c r="DG13" s="264" t="s">
        <v>315</v>
      </c>
      <c r="DH13" s="265"/>
      <c r="DI13" s="266" t="s">
        <v>315</v>
      </c>
      <c r="DJ13" s="264" t="s">
        <v>315</v>
      </c>
      <c r="DK13" s="265"/>
      <c r="DL13" s="266" t="s">
        <v>315</v>
      </c>
      <c r="DM13" s="264" t="s">
        <v>315</v>
      </c>
      <c r="DN13" s="265"/>
      <c r="DO13" s="266" t="s">
        <v>315</v>
      </c>
      <c r="DP13" s="264" t="s">
        <v>315</v>
      </c>
      <c r="DQ13" s="265"/>
      <c r="DR13" s="266" t="s">
        <v>315</v>
      </c>
      <c r="DS13" s="264" t="s">
        <v>315</v>
      </c>
      <c r="DT13" s="265"/>
      <c r="DU13" s="266" t="s">
        <v>315</v>
      </c>
      <c r="DV13" s="264" t="s">
        <v>315</v>
      </c>
      <c r="DW13" s="265"/>
      <c r="DX13" s="266" t="s">
        <v>315</v>
      </c>
      <c r="DY13" s="264" t="s">
        <v>315</v>
      </c>
      <c r="DZ13" s="265"/>
      <c r="EA13" s="266" t="s">
        <v>315</v>
      </c>
      <c r="EB13" s="264" t="s">
        <v>315</v>
      </c>
      <c r="EC13" s="265"/>
      <c r="ED13" s="266" t="s">
        <v>315</v>
      </c>
      <c r="EE13" s="264" t="s">
        <v>315</v>
      </c>
      <c r="EF13" s="265"/>
      <c r="EG13" s="109" t="s">
        <v>315</v>
      </c>
      <c r="EH13" s="109" t="s">
        <v>315</v>
      </c>
      <c r="EI13" s="265"/>
      <c r="EJ13" s="266" t="s">
        <v>315</v>
      </c>
      <c r="EK13" s="109" t="s">
        <v>315</v>
      </c>
      <c r="EL13" s="265"/>
      <c r="EM13" s="266" t="s">
        <v>315</v>
      </c>
      <c r="EN13" s="264" t="s">
        <v>315</v>
      </c>
      <c r="EO13" s="436"/>
      <c r="EP13" s="266" t="s">
        <v>315</v>
      </c>
      <c r="EQ13" s="264" t="s">
        <v>315</v>
      </c>
      <c r="ER13" s="265"/>
      <c r="ES13" s="266" t="s">
        <v>315</v>
      </c>
      <c r="ET13" s="264" t="s">
        <v>315</v>
      </c>
      <c r="EU13" s="436"/>
      <c r="EV13" s="266" t="s">
        <v>315</v>
      </c>
      <c r="EW13" s="264" t="s">
        <v>315</v>
      </c>
      <c r="EX13" s="436"/>
      <c r="EY13" s="266" t="s">
        <v>315</v>
      </c>
      <c r="EZ13" s="264" t="s">
        <v>315</v>
      </c>
      <c r="FA13" s="265"/>
      <c r="FB13" s="266" t="s">
        <v>315</v>
      </c>
      <c r="FC13" s="264" t="s">
        <v>315</v>
      </c>
      <c r="FD13" s="265"/>
      <c r="FE13" s="266" t="s">
        <v>315</v>
      </c>
      <c r="FF13" s="264" t="s">
        <v>315</v>
      </c>
      <c r="FG13" s="265"/>
      <c r="FH13" s="266" t="s">
        <v>315</v>
      </c>
      <c r="FI13" s="264" t="s">
        <v>315</v>
      </c>
      <c r="FJ13" s="265"/>
      <c r="FK13" s="266" t="s">
        <v>315</v>
      </c>
      <c r="FL13" s="264" t="s">
        <v>315</v>
      </c>
      <c r="FM13" s="265"/>
      <c r="FN13" s="266" t="s">
        <v>315</v>
      </c>
      <c r="FO13" s="264" t="s">
        <v>315</v>
      </c>
      <c r="FP13" s="265"/>
      <c r="FQ13" s="266" t="s">
        <v>315</v>
      </c>
      <c r="FR13" s="264" t="s">
        <v>315</v>
      </c>
      <c r="FS13" s="265"/>
      <c r="FT13" s="266" t="s">
        <v>315</v>
      </c>
      <c r="FU13" s="264" t="s">
        <v>315</v>
      </c>
      <c r="FV13" s="265"/>
      <c r="FW13" s="266" t="s">
        <v>315</v>
      </c>
      <c r="FX13" s="264" t="s">
        <v>315</v>
      </c>
      <c r="FY13" s="265"/>
      <c r="FZ13" s="266" t="s">
        <v>315</v>
      </c>
      <c r="GA13" s="264" t="s">
        <v>315</v>
      </c>
      <c r="GB13" s="265"/>
      <c r="GC13" s="266" t="s">
        <v>315</v>
      </c>
      <c r="GD13" s="264" t="s">
        <v>315</v>
      </c>
      <c r="GE13" s="265"/>
      <c r="GF13" s="266" t="s">
        <v>315</v>
      </c>
      <c r="GG13" s="264" t="s">
        <v>315</v>
      </c>
      <c r="GH13" s="265"/>
      <c r="GI13" s="266" t="s">
        <v>315</v>
      </c>
      <c r="GJ13" s="264" t="s">
        <v>315</v>
      </c>
      <c r="GK13" s="265"/>
      <c r="GL13" s="266" t="s">
        <v>315</v>
      </c>
      <c r="GM13" s="264" t="s">
        <v>315</v>
      </c>
      <c r="GN13" s="265"/>
      <c r="GO13" s="266" t="s">
        <v>315</v>
      </c>
      <c r="GP13" s="264" t="s">
        <v>315</v>
      </c>
      <c r="GQ13" s="265"/>
      <c r="GR13" s="266" t="s">
        <v>315</v>
      </c>
      <c r="GS13" s="264" t="s">
        <v>315</v>
      </c>
      <c r="GT13" s="265"/>
      <c r="GU13" s="266" t="s">
        <v>315</v>
      </c>
      <c r="GV13" s="264" t="s">
        <v>315</v>
      </c>
      <c r="GW13" s="265"/>
      <c r="GX13" s="266" t="s">
        <v>315</v>
      </c>
      <c r="GY13" s="264" t="s">
        <v>315</v>
      </c>
      <c r="GZ13" s="265"/>
      <c r="HA13" s="266" t="s">
        <v>315</v>
      </c>
      <c r="HB13" s="264" t="s">
        <v>315</v>
      </c>
      <c r="HC13" s="265"/>
      <c r="HD13" s="266" t="s">
        <v>315</v>
      </c>
      <c r="HE13" s="264" t="s">
        <v>315</v>
      </c>
      <c r="HF13" s="265"/>
      <c r="HG13" s="266" t="s">
        <v>315</v>
      </c>
      <c r="HH13" s="264" t="s">
        <v>315</v>
      </c>
      <c r="HI13" s="265"/>
      <c r="HJ13" s="266" t="s">
        <v>315</v>
      </c>
      <c r="HK13" s="264" t="s">
        <v>315</v>
      </c>
      <c r="HL13" s="265"/>
      <c r="HM13" s="266" t="s">
        <v>315</v>
      </c>
      <c r="HN13" s="264" t="s">
        <v>315</v>
      </c>
      <c r="HO13" s="265"/>
      <c r="HP13" s="266" t="s">
        <v>315</v>
      </c>
      <c r="HQ13" s="264" t="s">
        <v>315</v>
      </c>
      <c r="HR13" s="265"/>
      <c r="HS13" s="266" t="s">
        <v>315</v>
      </c>
      <c r="HT13" s="264" t="s">
        <v>315</v>
      </c>
      <c r="HU13" s="265"/>
      <c r="HV13" s="109" t="s">
        <v>315</v>
      </c>
      <c r="HW13" s="109" t="s">
        <v>315</v>
      </c>
      <c r="HX13" s="265"/>
      <c r="HY13" s="266" t="s">
        <v>315</v>
      </c>
      <c r="HZ13" s="109" t="s">
        <v>315</v>
      </c>
      <c r="IA13" s="265"/>
      <c r="IB13" s="266" t="s">
        <v>315</v>
      </c>
      <c r="IC13" s="264" t="s">
        <v>315</v>
      </c>
      <c r="ID13" s="436"/>
      <c r="IE13" s="266" t="s">
        <v>315</v>
      </c>
      <c r="IF13" s="264" t="s">
        <v>315</v>
      </c>
      <c r="IG13" s="265"/>
      <c r="IH13" s="266" t="s">
        <v>315</v>
      </c>
      <c r="II13" s="264" t="s">
        <v>315</v>
      </c>
      <c r="IJ13" s="436"/>
      <c r="IK13" s="266" t="s">
        <v>315</v>
      </c>
      <c r="IL13" s="264" t="s">
        <v>315</v>
      </c>
      <c r="IM13" s="436"/>
      <c r="IN13" s="266" t="s">
        <v>315</v>
      </c>
      <c r="IO13" s="264" t="s">
        <v>315</v>
      </c>
      <c r="IP13" s="265"/>
      <c r="IQ13" s="266" t="s">
        <v>315</v>
      </c>
      <c r="IR13" s="264" t="s">
        <v>315</v>
      </c>
      <c r="IS13" s="265"/>
      <c r="IT13" s="266" t="s">
        <v>315</v>
      </c>
      <c r="IU13" s="264" t="s">
        <v>315</v>
      </c>
      <c r="IV13" s="265"/>
      <c r="IW13" s="266" t="s">
        <v>315</v>
      </c>
      <c r="IX13" s="264" t="s">
        <v>315</v>
      </c>
      <c r="IY13" s="265"/>
      <c r="IZ13" s="266" t="s">
        <v>315</v>
      </c>
      <c r="JA13" s="264" t="s">
        <v>315</v>
      </c>
      <c r="JB13" s="265"/>
      <c r="JC13" s="266" t="s">
        <v>315</v>
      </c>
      <c r="JD13" s="264" t="s">
        <v>315</v>
      </c>
      <c r="JE13" s="265"/>
      <c r="JF13" s="266" t="s">
        <v>315</v>
      </c>
      <c r="JG13" s="264" t="s">
        <v>315</v>
      </c>
      <c r="JH13" s="265"/>
      <c r="JI13" s="266" t="s">
        <v>315</v>
      </c>
      <c r="JJ13" s="264" t="s">
        <v>315</v>
      </c>
      <c r="JK13" s="265"/>
      <c r="JL13" s="266" t="s">
        <v>315</v>
      </c>
      <c r="JM13" s="264" t="s">
        <v>315</v>
      </c>
      <c r="JN13" s="265"/>
      <c r="JO13" s="266" t="s">
        <v>315</v>
      </c>
      <c r="JP13" s="264" t="s">
        <v>315</v>
      </c>
      <c r="JQ13" s="265"/>
      <c r="JR13" s="266" t="s">
        <v>315</v>
      </c>
      <c r="JS13" s="264" t="s">
        <v>315</v>
      </c>
      <c r="JT13" s="265"/>
      <c r="JU13" s="266" t="s">
        <v>315</v>
      </c>
      <c r="JV13" s="264" t="s">
        <v>315</v>
      </c>
      <c r="JW13" s="265"/>
      <c r="JX13" s="266" t="s">
        <v>315</v>
      </c>
      <c r="JY13" s="264" t="s">
        <v>315</v>
      </c>
      <c r="JZ13" s="265"/>
      <c r="KA13" s="266" t="s">
        <v>315</v>
      </c>
      <c r="KB13" s="264" t="s">
        <v>315</v>
      </c>
      <c r="KC13" s="265"/>
      <c r="KD13" s="266" t="s">
        <v>315</v>
      </c>
      <c r="KE13" s="264" t="s">
        <v>315</v>
      </c>
      <c r="KF13" s="265"/>
      <c r="KG13" s="266" t="s">
        <v>315</v>
      </c>
      <c r="KH13" s="264" t="s">
        <v>315</v>
      </c>
      <c r="KI13" s="265"/>
      <c r="KJ13" s="266" t="s">
        <v>315</v>
      </c>
      <c r="KK13" s="264" t="s">
        <v>315</v>
      </c>
      <c r="KL13" s="265"/>
      <c r="KM13" s="266" t="s">
        <v>315</v>
      </c>
      <c r="KN13" s="264" t="s">
        <v>315</v>
      </c>
      <c r="KO13" s="265"/>
      <c r="KP13" s="266" t="s">
        <v>315</v>
      </c>
      <c r="KQ13" s="264" t="s">
        <v>315</v>
      </c>
      <c r="KR13" s="265"/>
      <c r="KS13" s="266" t="s">
        <v>315</v>
      </c>
      <c r="KT13" s="264" t="s">
        <v>315</v>
      </c>
      <c r="KU13" s="265"/>
      <c r="KV13" s="266" t="s">
        <v>315</v>
      </c>
      <c r="KW13" s="264" t="s">
        <v>315</v>
      </c>
      <c r="KX13" s="265"/>
      <c r="KY13" s="266" t="s">
        <v>315</v>
      </c>
      <c r="KZ13" s="264" t="s">
        <v>315</v>
      </c>
      <c r="LA13" s="265"/>
      <c r="LB13" s="266" t="s">
        <v>315</v>
      </c>
      <c r="LC13" s="264" t="s">
        <v>315</v>
      </c>
      <c r="LD13" s="265"/>
      <c r="LE13" s="266" t="s">
        <v>315</v>
      </c>
      <c r="LF13" s="264" t="s">
        <v>315</v>
      </c>
      <c r="LG13" s="265"/>
      <c r="LH13" s="266" t="s">
        <v>315</v>
      </c>
      <c r="LI13" s="264" t="s">
        <v>315</v>
      </c>
      <c r="LJ13" s="265"/>
      <c r="LK13" s="109" t="s">
        <v>315</v>
      </c>
    </row>
    <row r="14" spans="1:323" s="33" customFormat="1" ht="24.65" hidden="1" customHeight="1" x14ac:dyDescent="0.2">
      <c r="A14" s="553" t="s">
        <v>22</v>
      </c>
      <c r="B14" s="554">
        <v>46092.673425925925</v>
      </c>
      <c r="C14" s="555">
        <v>0</v>
      </c>
      <c r="D14" s="763" t="s">
        <v>747</v>
      </c>
      <c r="E14" s="551">
        <v>0</v>
      </c>
      <c r="F14" s="552" t="s">
        <v>902</v>
      </c>
      <c r="G14" s="552" t="s">
        <v>548</v>
      </c>
      <c r="H14" s="552" t="s">
        <v>549</v>
      </c>
      <c r="I14" s="552">
        <v>0</v>
      </c>
      <c r="J14" s="556">
        <v>60</v>
      </c>
      <c r="K14" s="552" t="s">
        <v>903</v>
      </c>
      <c r="L14" s="552" t="s">
        <v>548</v>
      </c>
      <c r="M14" s="552" t="s">
        <v>549</v>
      </c>
      <c r="N14" s="552">
        <v>0</v>
      </c>
      <c r="O14" s="556" t="s">
        <v>904</v>
      </c>
      <c r="P14" s="552">
        <v>0</v>
      </c>
      <c r="Q14" s="557">
        <v>60</v>
      </c>
      <c r="R14" s="557">
        <v>30</v>
      </c>
      <c r="S14" s="552" t="s">
        <v>338</v>
      </c>
      <c r="T14" s="558" t="s">
        <v>551</v>
      </c>
      <c r="U14" s="559"/>
      <c r="V14" s="559"/>
      <c r="W14" s="559">
        <v>46097</v>
      </c>
      <c r="X14" s="559">
        <v>46097</v>
      </c>
      <c r="Y14" s="559">
        <v>46097</v>
      </c>
      <c r="Z14" s="559">
        <v>46097</v>
      </c>
      <c r="AA14" s="560">
        <v>46097</v>
      </c>
      <c r="AB14" s="561">
        <v>30</v>
      </c>
      <c r="AC14" s="562">
        <v>30</v>
      </c>
      <c r="AD14" s="410" t="s">
        <v>905</v>
      </c>
      <c r="AE14" s="435"/>
      <c r="AF14" s="563" t="s">
        <v>570</v>
      </c>
      <c r="AG14" s="564" t="s">
        <v>552</v>
      </c>
      <c r="AH14" s="564" t="s">
        <v>553</v>
      </c>
      <c r="AI14" s="564" t="s">
        <v>587</v>
      </c>
      <c r="AJ14" s="564" t="s">
        <v>466</v>
      </c>
      <c r="AK14" s="552" t="s">
        <v>338</v>
      </c>
      <c r="AL14" s="435"/>
      <c r="AM14" s="435"/>
      <c r="AN14" s="435"/>
      <c r="AO14" s="435"/>
      <c r="AP14" s="435"/>
      <c r="AQ14" s="564" t="s">
        <v>491</v>
      </c>
      <c r="AR14" s="435"/>
      <c r="AS14" s="109" t="s">
        <v>315</v>
      </c>
      <c r="AT14" s="265"/>
      <c r="AU14" s="266" t="s">
        <v>315</v>
      </c>
      <c r="AV14" s="109" t="s">
        <v>315</v>
      </c>
      <c r="AW14" s="265"/>
      <c r="AX14" s="266" t="s">
        <v>315</v>
      </c>
      <c r="AY14" s="264" t="s">
        <v>315</v>
      </c>
      <c r="AZ14" s="436"/>
      <c r="BA14" s="266" t="s">
        <v>315</v>
      </c>
      <c r="BB14" s="264" t="s">
        <v>315</v>
      </c>
      <c r="BC14" s="265"/>
      <c r="BD14" s="266" t="s">
        <v>315</v>
      </c>
      <c r="BE14" s="264" t="s">
        <v>315</v>
      </c>
      <c r="BF14" s="436"/>
      <c r="BG14" s="266" t="s">
        <v>315</v>
      </c>
      <c r="BH14" s="264" t="s">
        <v>315</v>
      </c>
      <c r="BI14" s="436"/>
      <c r="BJ14" s="266" t="s">
        <v>315</v>
      </c>
      <c r="BK14" s="264" t="s">
        <v>315</v>
      </c>
      <c r="BL14" s="265"/>
      <c r="BM14" s="266" t="s">
        <v>315</v>
      </c>
      <c r="BN14" s="264" t="s">
        <v>315</v>
      </c>
      <c r="BO14" s="265"/>
      <c r="BP14" s="266" t="s">
        <v>315</v>
      </c>
      <c r="BQ14" s="264" t="s">
        <v>315</v>
      </c>
      <c r="BR14" s="265"/>
      <c r="BS14" s="266" t="s">
        <v>315</v>
      </c>
      <c r="BT14" s="264" t="s">
        <v>315</v>
      </c>
      <c r="BU14" s="265"/>
      <c r="BV14" s="266" t="s">
        <v>315</v>
      </c>
      <c r="BW14" s="264" t="s">
        <v>315</v>
      </c>
      <c r="BX14" s="265"/>
      <c r="BY14" s="266" t="s">
        <v>315</v>
      </c>
      <c r="BZ14" s="264" t="s">
        <v>315</v>
      </c>
      <c r="CA14" s="265"/>
      <c r="CB14" s="266" t="s">
        <v>315</v>
      </c>
      <c r="CC14" s="264" t="s">
        <v>315</v>
      </c>
      <c r="CD14" s="265"/>
      <c r="CE14" s="266" t="s">
        <v>315</v>
      </c>
      <c r="CF14" s="264" t="s">
        <v>315</v>
      </c>
      <c r="CG14" s="265"/>
      <c r="CH14" s="266" t="s">
        <v>315</v>
      </c>
      <c r="CI14" s="264" t="s">
        <v>315</v>
      </c>
      <c r="CJ14" s="265"/>
      <c r="CK14" s="266" t="s">
        <v>315</v>
      </c>
      <c r="CL14" s="264" t="s">
        <v>555</v>
      </c>
      <c r="CM14" s="806">
        <v>30</v>
      </c>
      <c r="CN14" s="266" t="s">
        <v>441</v>
      </c>
      <c r="CO14" s="264" t="s">
        <v>315</v>
      </c>
      <c r="CP14" s="265"/>
      <c r="CQ14" s="266" t="s">
        <v>315</v>
      </c>
      <c r="CR14" s="264" t="s">
        <v>315</v>
      </c>
      <c r="CS14" s="265"/>
      <c r="CT14" s="266" t="s">
        <v>315</v>
      </c>
      <c r="CU14" s="264" t="s">
        <v>315</v>
      </c>
      <c r="CV14" s="265"/>
      <c r="CW14" s="266" t="s">
        <v>315</v>
      </c>
      <c r="CX14" s="264" t="s">
        <v>315</v>
      </c>
      <c r="CY14" s="265"/>
      <c r="CZ14" s="266" t="s">
        <v>315</v>
      </c>
      <c r="DA14" s="264" t="s">
        <v>315</v>
      </c>
      <c r="DB14" s="265"/>
      <c r="DC14" s="266" t="s">
        <v>315</v>
      </c>
      <c r="DD14" s="264" t="s">
        <v>315</v>
      </c>
      <c r="DE14" s="265"/>
      <c r="DF14" s="266" t="s">
        <v>315</v>
      </c>
      <c r="DG14" s="264" t="s">
        <v>315</v>
      </c>
      <c r="DH14" s="265"/>
      <c r="DI14" s="266" t="s">
        <v>315</v>
      </c>
      <c r="DJ14" s="264" t="s">
        <v>315</v>
      </c>
      <c r="DK14" s="265"/>
      <c r="DL14" s="266" t="s">
        <v>315</v>
      </c>
      <c r="DM14" s="264" t="s">
        <v>315</v>
      </c>
      <c r="DN14" s="265"/>
      <c r="DO14" s="266" t="s">
        <v>315</v>
      </c>
      <c r="DP14" s="264" t="s">
        <v>315</v>
      </c>
      <c r="DQ14" s="265"/>
      <c r="DR14" s="266" t="s">
        <v>315</v>
      </c>
      <c r="DS14" s="264" t="s">
        <v>315</v>
      </c>
      <c r="DT14" s="265"/>
      <c r="DU14" s="266" t="s">
        <v>315</v>
      </c>
      <c r="DV14" s="264" t="s">
        <v>315</v>
      </c>
      <c r="DW14" s="265"/>
      <c r="DX14" s="266" t="s">
        <v>315</v>
      </c>
      <c r="DY14" s="264" t="s">
        <v>315</v>
      </c>
      <c r="DZ14" s="265"/>
      <c r="EA14" s="266" t="s">
        <v>315</v>
      </c>
      <c r="EB14" s="264" t="s">
        <v>315</v>
      </c>
      <c r="EC14" s="265"/>
      <c r="ED14" s="266" t="s">
        <v>315</v>
      </c>
      <c r="EE14" s="264" t="s">
        <v>315</v>
      </c>
      <c r="EF14" s="265"/>
      <c r="EG14" s="109" t="s">
        <v>315</v>
      </c>
      <c r="EH14" s="109" t="s">
        <v>315</v>
      </c>
      <c r="EI14" s="265"/>
      <c r="EJ14" s="266" t="s">
        <v>315</v>
      </c>
      <c r="EK14" s="109" t="s">
        <v>315</v>
      </c>
      <c r="EL14" s="265"/>
      <c r="EM14" s="266" t="s">
        <v>315</v>
      </c>
      <c r="EN14" s="264" t="s">
        <v>315</v>
      </c>
      <c r="EO14" s="436"/>
      <c r="EP14" s="266" t="s">
        <v>315</v>
      </c>
      <c r="EQ14" s="264" t="s">
        <v>315</v>
      </c>
      <c r="ER14" s="265"/>
      <c r="ES14" s="266" t="s">
        <v>315</v>
      </c>
      <c r="ET14" s="264" t="s">
        <v>315</v>
      </c>
      <c r="EU14" s="436"/>
      <c r="EV14" s="266" t="s">
        <v>315</v>
      </c>
      <c r="EW14" s="264" t="s">
        <v>315</v>
      </c>
      <c r="EX14" s="436"/>
      <c r="EY14" s="266" t="s">
        <v>315</v>
      </c>
      <c r="EZ14" s="264" t="s">
        <v>315</v>
      </c>
      <c r="FA14" s="265"/>
      <c r="FB14" s="266" t="s">
        <v>315</v>
      </c>
      <c r="FC14" s="264" t="s">
        <v>315</v>
      </c>
      <c r="FD14" s="265"/>
      <c r="FE14" s="266" t="s">
        <v>315</v>
      </c>
      <c r="FF14" s="264" t="s">
        <v>315</v>
      </c>
      <c r="FG14" s="265"/>
      <c r="FH14" s="266" t="s">
        <v>315</v>
      </c>
      <c r="FI14" s="264" t="s">
        <v>315</v>
      </c>
      <c r="FJ14" s="265"/>
      <c r="FK14" s="266" t="s">
        <v>315</v>
      </c>
      <c r="FL14" s="264" t="s">
        <v>315</v>
      </c>
      <c r="FM14" s="265"/>
      <c r="FN14" s="266" t="s">
        <v>315</v>
      </c>
      <c r="FO14" s="264" t="s">
        <v>315</v>
      </c>
      <c r="FP14" s="265"/>
      <c r="FQ14" s="266" t="s">
        <v>315</v>
      </c>
      <c r="FR14" s="264" t="s">
        <v>315</v>
      </c>
      <c r="FS14" s="265"/>
      <c r="FT14" s="266" t="s">
        <v>315</v>
      </c>
      <c r="FU14" s="264" t="s">
        <v>315</v>
      </c>
      <c r="FV14" s="265"/>
      <c r="FW14" s="266" t="s">
        <v>315</v>
      </c>
      <c r="FX14" s="264" t="s">
        <v>315</v>
      </c>
      <c r="FY14" s="265"/>
      <c r="FZ14" s="266" t="s">
        <v>315</v>
      </c>
      <c r="GA14" s="264" t="s">
        <v>315</v>
      </c>
      <c r="GB14" s="265"/>
      <c r="GC14" s="266" t="s">
        <v>315</v>
      </c>
      <c r="GD14" s="264" t="s">
        <v>315</v>
      </c>
      <c r="GE14" s="265"/>
      <c r="GF14" s="266" t="s">
        <v>315</v>
      </c>
      <c r="GG14" s="264" t="s">
        <v>315</v>
      </c>
      <c r="GH14" s="265"/>
      <c r="GI14" s="266" t="s">
        <v>315</v>
      </c>
      <c r="GJ14" s="264" t="s">
        <v>315</v>
      </c>
      <c r="GK14" s="265"/>
      <c r="GL14" s="266" t="s">
        <v>315</v>
      </c>
      <c r="GM14" s="264" t="s">
        <v>315</v>
      </c>
      <c r="GN14" s="265"/>
      <c r="GO14" s="266" t="s">
        <v>315</v>
      </c>
      <c r="GP14" s="264" t="s">
        <v>315</v>
      </c>
      <c r="GQ14" s="265"/>
      <c r="GR14" s="266" t="s">
        <v>315</v>
      </c>
      <c r="GS14" s="264" t="s">
        <v>315</v>
      </c>
      <c r="GT14" s="265"/>
      <c r="GU14" s="266" t="s">
        <v>315</v>
      </c>
      <c r="GV14" s="264" t="s">
        <v>315</v>
      </c>
      <c r="GW14" s="265"/>
      <c r="GX14" s="266" t="s">
        <v>315</v>
      </c>
      <c r="GY14" s="264" t="s">
        <v>315</v>
      </c>
      <c r="GZ14" s="265"/>
      <c r="HA14" s="266" t="s">
        <v>315</v>
      </c>
      <c r="HB14" s="264" t="s">
        <v>315</v>
      </c>
      <c r="HC14" s="265"/>
      <c r="HD14" s="266" t="s">
        <v>315</v>
      </c>
      <c r="HE14" s="264" t="s">
        <v>315</v>
      </c>
      <c r="HF14" s="265"/>
      <c r="HG14" s="266" t="s">
        <v>315</v>
      </c>
      <c r="HH14" s="264" t="s">
        <v>315</v>
      </c>
      <c r="HI14" s="265"/>
      <c r="HJ14" s="266" t="s">
        <v>315</v>
      </c>
      <c r="HK14" s="264" t="s">
        <v>315</v>
      </c>
      <c r="HL14" s="265"/>
      <c r="HM14" s="266" t="s">
        <v>315</v>
      </c>
      <c r="HN14" s="264" t="s">
        <v>315</v>
      </c>
      <c r="HO14" s="265"/>
      <c r="HP14" s="266" t="s">
        <v>315</v>
      </c>
      <c r="HQ14" s="264" t="s">
        <v>315</v>
      </c>
      <c r="HR14" s="265"/>
      <c r="HS14" s="266" t="s">
        <v>315</v>
      </c>
      <c r="HT14" s="264" t="s">
        <v>315</v>
      </c>
      <c r="HU14" s="265"/>
      <c r="HV14" s="109" t="s">
        <v>315</v>
      </c>
      <c r="HW14" s="109" t="s">
        <v>315</v>
      </c>
      <c r="HX14" s="265"/>
      <c r="HY14" s="266" t="s">
        <v>315</v>
      </c>
      <c r="HZ14" s="109" t="s">
        <v>315</v>
      </c>
      <c r="IA14" s="265"/>
      <c r="IB14" s="266" t="s">
        <v>315</v>
      </c>
      <c r="IC14" s="264" t="s">
        <v>315</v>
      </c>
      <c r="ID14" s="436"/>
      <c r="IE14" s="266" t="s">
        <v>315</v>
      </c>
      <c r="IF14" s="264" t="s">
        <v>315</v>
      </c>
      <c r="IG14" s="265"/>
      <c r="IH14" s="266" t="s">
        <v>315</v>
      </c>
      <c r="II14" s="264" t="s">
        <v>315</v>
      </c>
      <c r="IJ14" s="436"/>
      <c r="IK14" s="266" t="s">
        <v>315</v>
      </c>
      <c r="IL14" s="264" t="s">
        <v>315</v>
      </c>
      <c r="IM14" s="436"/>
      <c r="IN14" s="266" t="s">
        <v>315</v>
      </c>
      <c r="IO14" s="264" t="s">
        <v>315</v>
      </c>
      <c r="IP14" s="265"/>
      <c r="IQ14" s="266" t="s">
        <v>315</v>
      </c>
      <c r="IR14" s="264" t="s">
        <v>315</v>
      </c>
      <c r="IS14" s="265"/>
      <c r="IT14" s="266" t="s">
        <v>315</v>
      </c>
      <c r="IU14" s="264" t="s">
        <v>315</v>
      </c>
      <c r="IV14" s="265"/>
      <c r="IW14" s="266" t="s">
        <v>315</v>
      </c>
      <c r="IX14" s="264" t="s">
        <v>315</v>
      </c>
      <c r="IY14" s="265"/>
      <c r="IZ14" s="266" t="s">
        <v>315</v>
      </c>
      <c r="JA14" s="264" t="s">
        <v>315</v>
      </c>
      <c r="JB14" s="265"/>
      <c r="JC14" s="266" t="s">
        <v>315</v>
      </c>
      <c r="JD14" s="264" t="s">
        <v>315</v>
      </c>
      <c r="JE14" s="265"/>
      <c r="JF14" s="266" t="s">
        <v>315</v>
      </c>
      <c r="JG14" s="264" t="s">
        <v>315</v>
      </c>
      <c r="JH14" s="265"/>
      <c r="JI14" s="266" t="s">
        <v>315</v>
      </c>
      <c r="JJ14" s="264" t="s">
        <v>315</v>
      </c>
      <c r="JK14" s="265"/>
      <c r="JL14" s="266" t="s">
        <v>315</v>
      </c>
      <c r="JM14" s="264" t="s">
        <v>315</v>
      </c>
      <c r="JN14" s="265"/>
      <c r="JO14" s="266" t="s">
        <v>315</v>
      </c>
      <c r="JP14" s="264" t="s">
        <v>315</v>
      </c>
      <c r="JQ14" s="265"/>
      <c r="JR14" s="266" t="s">
        <v>315</v>
      </c>
      <c r="JS14" s="264" t="s">
        <v>315</v>
      </c>
      <c r="JT14" s="265"/>
      <c r="JU14" s="266" t="s">
        <v>315</v>
      </c>
      <c r="JV14" s="264" t="s">
        <v>315</v>
      </c>
      <c r="JW14" s="265"/>
      <c r="JX14" s="266" t="s">
        <v>315</v>
      </c>
      <c r="JY14" s="264" t="s">
        <v>315</v>
      </c>
      <c r="JZ14" s="265"/>
      <c r="KA14" s="266" t="s">
        <v>315</v>
      </c>
      <c r="KB14" s="264" t="s">
        <v>315</v>
      </c>
      <c r="KC14" s="265"/>
      <c r="KD14" s="266" t="s">
        <v>315</v>
      </c>
      <c r="KE14" s="264" t="s">
        <v>315</v>
      </c>
      <c r="KF14" s="265"/>
      <c r="KG14" s="266" t="s">
        <v>315</v>
      </c>
      <c r="KH14" s="264" t="s">
        <v>315</v>
      </c>
      <c r="KI14" s="265"/>
      <c r="KJ14" s="266" t="s">
        <v>315</v>
      </c>
      <c r="KK14" s="264" t="s">
        <v>315</v>
      </c>
      <c r="KL14" s="265"/>
      <c r="KM14" s="266" t="s">
        <v>315</v>
      </c>
      <c r="KN14" s="264" t="s">
        <v>315</v>
      </c>
      <c r="KO14" s="265"/>
      <c r="KP14" s="266" t="s">
        <v>315</v>
      </c>
      <c r="KQ14" s="264" t="s">
        <v>315</v>
      </c>
      <c r="KR14" s="265"/>
      <c r="KS14" s="266" t="s">
        <v>315</v>
      </c>
      <c r="KT14" s="264" t="s">
        <v>315</v>
      </c>
      <c r="KU14" s="265"/>
      <c r="KV14" s="266" t="s">
        <v>315</v>
      </c>
      <c r="KW14" s="264" t="s">
        <v>315</v>
      </c>
      <c r="KX14" s="265"/>
      <c r="KY14" s="266" t="s">
        <v>315</v>
      </c>
      <c r="KZ14" s="264" t="s">
        <v>315</v>
      </c>
      <c r="LA14" s="265"/>
      <c r="LB14" s="266" t="s">
        <v>315</v>
      </c>
      <c r="LC14" s="264" t="s">
        <v>315</v>
      </c>
      <c r="LD14" s="265"/>
      <c r="LE14" s="266" t="s">
        <v>315</v>
      </c>
      <c r="LF14" s="264" t="s">
        <v>315</v>
      </c>
      <c r="LG14" s="265"/>
      <c r="LH14" s="266" t="s">
        <v>315</v>
      </c>
      <c r="LI14" s="264" t="s">
        <v>315</v>
      </c>
      <c r="LJ14" s="265"/>
      <c r="LK14" s="109" t="s">
        <v>315</v>
      </c>
    </row>
    <row r="15" spans="1:323" s="33" customFormat="1" ht="24.65" hidden="1" customHeight="1" x14ac:dyDescent="0.2">
      <c r="A15" s="553" t="s">
        <v>22</v>
      </c>
      <c r="B15" s="554">
        <v>46086.397951388892</v>
      </c>
      <c r="C15" s="555">
        <v>0</v>
      </c>
      <c r="D15" s="889" t="s">
        <v>716</v>
      </c>
      <c r="E15" s="551">
        <v>6710</v>
      </c>
      <c r="F15" s="552" t="s">
        <v>573</v>
      </c>
      <c r="G15" s="552" t="s">
        <v>548</v>
      </c>
      <c r="H15" s="552" t="s">
        <v>580</v>
      </c>
      <c r="I15" s="552" t="s">
        <v>550</v>
      </c>
      <c r="J15" s="556">
        <v>200</v>
      </c>
      <c r="K15" s="552" t="s">
        <v>577</v>
      </c>
      <c r="L15" s="552" t="s">
        <v>548</v>
      </c>
      <c r="M15" s="552" t="s">
        <v>580</v>
      </c>
      <c r="N15" s="552" t="s">
        <v>550</v>
      </c>
      <c r="O15" s="556">
        <v>400</v>
      </c>
      <c r="P15" s="552">
        <v>0</v>
      </c>
      <c r="Q15" s="557">
        <v>200</v>
      </c>
      <c r="R15" s="557">
        <v>200</v>
      </c>
      <c r="S15" s="552" t="s">
        <v>688</v>
      </c>
      <c r="T15" s="558" t="s">
        <v>551</v>
      </c>
      <c r="U15" s="559"/>
      <c r="V15" s="559"/>
      <c r="W15" s="559">
        <v>46092</v>
      </c>
      <c r="X15" s="559">
        <v>46098</v>
      </c>
      <c r="Y15" s="559">
        <v>46098</v>
      </c>
      <c r="Z15" s="559">
        <v>46091</v>
      </c>
      <c r="AA15" s="560">
        <v>46091</v>
      </c>
      <c r="AB15" s="561">
        <v>200</v>
      </c>
      <c r="AC15" s="562">
        <v>200</v>
      </c>
      <c r="AD15" s="410" t="s">
        <v>906</v>
      </c>
      <c r="AE15" s="435"/>
      <c r="AF15" s="563" t="s">
        <v>570</v>
      </c>
      <c r="AG15" s="564" t="s">
        <v>552</v>
      </c>
      <c r="AH15" s="564" t="s">
        <v>553</v>
      </c>
      <c r="AI15" s="564">
        <v>0</v>
      </c>
      <c r="AJ15" s="564" t="s">
        <v>466</v>
      </c>
      <c r="AK15" s="552" t="s">
        <v>338</v>
      </c>
      <c r="AL15" s="435"/>
      <c r="AM15" s="435"/>
      <c r="AN15" s="435"/>
      <c r="AO15" s="435"/>
      <c r="AP15" s="435"/>
      <c r="AQ15" s="564" t="s">
        <v>491</v>
      </c>
      <c r="AR15" s="435"/>
      <c r="AS15" s="109" t="s">
        <v>315</v>
      </c>
      <c r="AT15" s="265"/>
      <c r="AU15" s="266" t="s">
        <v>315</v>
      </c>
      <c r="AV15" s="109" t="s">
        <v>315</v>
      </c>
      <c r="AW15" s="265"/>
      <c r="AX15" s="266" t="s">
        <v>315</v>
      </c>
      <c r="AY15" s="264" t="s">
        <v>315</v>
      </c>
      <c r="AZ15" s="436"/>
      <c r="BA15" s="266" t="s">
        <v>315</v>
      </c>
      <c r="BB15" s="264" t="s">
        <v>315</v>
      </c>
      <c r="BC15" s="265"/>
      <c r="BD15" s="266" t="s">
        <v>315</v>
      </c>
      <c r="BE15" s="264" t="s">
        <v>315</v>
      </c>
      <c r="BF15" s="436"/>
      <c r="BG15" s="266" t="s">
        <v>315</v>
      </c>
      <c r="BH15" s="264" t="s">
        <v>315</v>
      </c>
      <c r="BI15" s="436"/>
      <c r="BJ15" s="266" t="s">
        <v>315</v>
      </c>
      <c r="BK15" s="264" t="s">
        <v>315</v>
      </c>
      <c r="BL15" s="265"/>
      <c r="BM15" s="266" t="s">
        <v>315</v>
      </c>
      <c r="BN15" s="264" t="s">
        <v>315</v>
      </c>
      <c r="BO15" s="265"/>
      <c r="BP15" s="266" t="s">
        <v>315</v>
      </c>
      <c r="BQ15" s="264" t="s">
        <v>315</v>
      </c>
      <c r="BR15" s="265"/>
      <c r="BS15" s="266" t="s">
        <v>315</v>
      </c>
      <c r="BT15" s="264" t="s">
        <v>315</v>
      </c>
      <c r="BU15" s="806">
        <v>200</v>
      </c>
      <c r="BV15" s="266" t="s">
        <v>315</v>
      </c>
      <c r="BW15" s="264" t="s">
        <v>555</v>
      </c>
      <c r="BX15" s="265"/>
      <c r="BY15" s="266" t="s">
        <v>315</v>
      </c>
      <c r="BZ15" s="264" t="s">
        <v>315</v>
      </c>
      <c r="CA15" s="265"/>
      <c r="CB15" s="266" t="s">
        <v>315</v>
      </c>
      <c r="CC15" s="264" t="s">
        <v>315</v>
      </c>
      <c r="CD15" s="265"/>
      <c r="CE15" s="266" t="s">
        <v>315</v>
      </c>
      <c r="CF15" s="264" t="s">
        <v>315</v>
      </c>
      <c r="CG15" s="265"/>
      <c r="CH15" s="266" t="s">
        <v>315</v>
      </c>
      <c r="CI15" s="264" t="s">
        <v>315</v>
      </c>
      <c r="CJ15" s="265"/>
      <c r="CK15" s="266" t="s">
        <v>315</v>
      </c>
      <c r="CL15" s="264" t="s">
        <v>315</v>
      </c>
      <c r="CM15" s="265"/>
      <c r="CN15" s="266" t="s">
        <v>315</v>
      </c>
      <c r="CO15" s="264" t="s">
        <v>315</v>
      </c>
      <c r="CP15" s="265"/>
      <c r="CQ15" s="266" t="s">
        <v>441</v>
      </c>
      <c r="CR15" s="264" t="s">
        <v>315</v>
      </c>
      <c r="CS15" s="265"/>
      <c r="CT15" s="266" t="s">
        <v>315</v>
      </c>
      <c r="CU15" s="264" t="s">
        <v>315</v>
      </c>
      <c r="CV15" s="265"/>
      <c r="CW15" s="266" t="s">
        <v>315</v>
      </c>
      <c r="CX15" s="264" t="s">
        <v>315</v>
      </c>
      <c r="CY15" s="265"/>
      <c r="CZ15" s="266" t="s">
        <v>315</v>
      </c>
      <c r="DA15" s="264" t="s">
        <v>315</v>
      </c>
      <c r="DB15" s="265"/>
      <c r="DC15" s="266" t="s">
        <v>315</v>
      </c>
      <c r="DD15" s="264" t="s">
        <v>315</v>
      </c>
      <c r="DE15" s="265"/>
      <c r="DF15" s="266" t="s">
        <v>315</v>
      </c>
      <c r="DG15" s="264" t="s">
        <v>315</v>
      </c>
      <c r="DH15" s="265"/>
      <c r="DI15" s="266" t="s">
        <v>315</v>
      </c>
      <c r="DJ15" s="264" t="s">
        <v>315</v>
      </c>
      <c r="DK15" s="265"/>
      <c r="DL15" s="266" t="s">
        <v>315</v>
      </c>
      <c r="DM15" s="264" t="s">
        <v>315</v>
      </c>
      <c r="DN15" s="265"/>
      <c r="DO15" s="266" t="s">
        <v>315</v>
      </c>
      <c r="DP15" s="264" t="s">
        <v>315</v>
      </c>
      <c r="DQ15" s="265"/>
      <c r="DR15" s="266" t="s">
        <v>315</v>
      </c>
      <c r="DS15" s="264" t="s">
        <v>315</v>
      </c>
      <c r="DT15" s="265"/>
      <c r="DU15" s="266" t="s">
        <v>315</v>
      </c>
      <c r="DV15" s="264" t="s">
        <v>315</v>
      </c>
      <c r="DW15" s="265"/>
      <c r="DX15" s="266" t="s">
        <v>315</v>
      </c>
      <c r="DY15" s="264" t="s">
        <v>315</v>
      </c>
      <c r="DZ15" s="265"/>
      <c r="EA15" s="266" t="s">
        <v>315</v>
      </c>
      <c r="EB15" s="264" t="s">
        <v>315</v>
      </c>
      <c r="EC15" s="265"/>
      <c r="ED15" s="266" t="s">
        <v>315</v>
      </c>
      <c r="EE15" s="264" t="s">
        <v>315</v>
      </c>
      <c r="EF15" s="265"/>
      <c r="EG15" s="109" t="s">
        <v>315</v>
      </c>
      <c r="EH15" s="109" t="s">
        <v>315</v>
      </c>
      <c r="EI15" s="265"/>
      <c r="EJ15" s="266" t="s">
        <v>315</v>
      </c>
      <c r="EK15" s="109" t="s">
        <v>315</v>
      </c>
      <c r="EL15" s="265"/>
      <c r="EM15" s="266" t="s">
        <v>315</v>
      </c>
      <c r="EN15" s="264" t="s">
        <v>315</v>
      </c>
      <c r="EO15" s="436"/>
      <c r="EP15" s="266" t="s">
        <v>315</v>
      </c>
      <c r="EQ15" s="264" t="s">
        <v>315</v>
      </c>
      <c r="ER15" s="265"/>
      <c r="ES15" s="266" t="s">
        <v>315</v>
      </c>
      <c r="ET15" s="264" t="s">
        <v>315</v>
      </c>
      <c r="EU15" s="436"/>
      <c r="EV15" s="266" t="s">
        <v>315</v>
      </c>
      <c r="EW15" s="264" t="s">
        <v>315</v>
      </c>
      <c r="EX15" s="436"/>
      <c r="EY15" s="266" t="s">
        <v>315</v>
      </c>
      <c r="EZ15" s="264" t="s">
        <v>315</v>
      </c>
      <c r="FA15" s="265"/>
      <c r="FB15" s="266" t="s">
        <v>315</v>
      </c>
      <c r="FC15" s="264" t="s">
        <v>315</v>
      </c>
      <c r="FD15" s="265"/>
      <c r="FE15" s="266" t="s">
        <v>315</v>
      </c>
      <c r="FF15" s="264" t="s">
        <v>315</v>
      </c>
      <c r="FG15" s="265"/>
      <c r="FH15" s="266" t="s">
        <v>315</v>
      </c>
      <c r="FI15" s="264" t="s">
        <v>315</v>
      </c>
      <c r="FJ15" s="265"/>
      <c r="FK15" s="266" t="s">
        <v>315</v>
      </c>
      <c r="FL15" s="264" t="s">
        <v>315</v>
      </c>
      <c r="FM15" s="265"/>
      <c r="FN15" s="266" t="s">
        <v>315</v>
      </c>
      <c r="FO15" s="264" t="s">
        <v>315</v>
      </c>
      <c r="FP15" s="265"/>
      <c r="FQ15" s="266" t="s">
        <v>315</v>
      </c>
      <c r="FR15" s="264" t="s">
        <v>315</v>
      </c>
      <c r="FS15" s="265"/>
      <c r="FT15" s="266" t="s">
        <v>315</v>
      </c>
      <c r="FU15" s="264" t="s">
        <v>315</v>
      </c>
      <c r="FV15" s="265"/>
      <c r="FW15" s="266" t="s">
        <v>315</v>
      </c>
      <c r="FX15" s="264" t="s">
        <v>315</v>
      </c>
      <c r="FY15" s="265"/>
      <c r="FZ15" s="266" t="s">
        <v>315</v>
      </c>
      <c r="GA15" s="264" t="s">
        <v>315</v>
      </c>
      <c r="GB15" s="265"/>
      <c r="GC15" s="266" t="s">
        <v>315</v>
      </c>
      <c r="GD15" s="264" t="s">
        <v>315</v>
      </c>
      <c r="GE15" s="265"/>
      <c r="GF15" s="266" t="s">
        <v>315</v>
      </c>
      <c r="GG15" s="264" t="s">
        <v>315</v>
      </c>
      <c r="GH15" s="265"/>
      <c r="GI15" s="266" t="s">
        <v>315</v>
      </c>
      <c r="GJ15" s="264" t="s">
        <v>315</v>
      </c>
      <c r="GK15" s="265"/>
      <c r="GL15" s="266" t="s">
        <v>315</v>
      </c>
      <c r="GM15" s="264" t="s">
        <v>315</v>
      </c>
      <c r="GN15" s="265"/>
      <c r="GO15" s="266" t="s">
        <v>315</v>
      </c>
      <c r="GP15" s="264" t="s">
        <v>315</v>
      </c>
      <c r="GQ15" s="265"/>
      <c r="GR15" s="266" t="s">
        <v>315</v>
      </c>
      <c r="GS15" s="264" t="s">
        <v>315</v>
      </c>
      <c r="GT15" s="265"/>
      <c r="GU15" s="266" t="s">
        <v>315</v>
      </c>
      <c r="GV15" s="264" t="s">
        <v>315</v>
      </c>
      <c r="GW15" s="265"/>
      <c r="GX15" s="266" t="s">
        <v>315</v>
      </c>
      <c r="GY15" s="264" t="s">
        <v>315</v>
      </c>
      <c r="GZ15" s="265"/>
      <c r="HA15" s="266" t="s">
        <v>315</v>
      </c>
      <c r="HB15" s="264" t="s">
        <v>315</v>
      </c>
      <c r="HC15" s="265"/>
      <c r="HD15" s="266" t="s">
        <v>315</v>
      </c>
      <c r="HE15" s="264" t="s">
        <v>315</v>
      </c>
      <c r="HF15" s="265"/>
      <c r="HG15" s="266" t="s">
        <v>315</v>
      </c>
      <c r="HH15" s="264" t="s">
        <v>315</v>
      </c>
      <c r="HI15" s="265"/>
      <c r="HJ15" s="266" t="s">
        <v>315</v>
      </c>
      <c r="HK15" s="264" t="s">
        <v>315</v>
      </c>
      <c r="HL15" s="265"/>
      <c r="HM15" s="266" t="s">
        <v>315</v>
      </c>
      <c r="HN15" s="264" t="s">
        <v>315</v>
      </c>
      <c r="HO15" s="265"/>
      <c r="HP15" s="266" t="s">
        <v>315</v>
      </c>
      <c r="HQ15" s="264" t="s">
        <v>315</v>
      </c>
      <c r="HR15" s="265"/>
      <c r="HS15" s="266" t="s">
        <v>315</v>
      </c>
      <c r="HT15" s="264" t="s">
        <v>315</v>
      </c>
      <c r="HU15" s="265"/>
      <c r="HV15" s="109" t="s">
        <v>315</v>
      </c>
      <c r="HW15" s="109" t="s">
        <v>315</v>
      </c>
      <c r="HX15" s="265"/>
      <c r="HY15" s="266" t="s">
        <v>315</v>
      </c>
      <c r="HZ15" s="109" t="s">
        <v>315</v>
      </c>
      <c r="IA15" s="265"/>
      <c r="IB15" s="266" t="s">
        <v>315</v>
      </c>
      <c r="IC15" s="264" t="s">
        <v>315</v>
      </c>
      <c r="ID15" s="436"/>
      <c r="IE15" s="266" t="s">
        <v>315</v>
      </c>
      <c r="IF15" s="264" t="s">
        <v>315</v>
      </c>
      <c r="IG15" s="265"/>
      <c r="IH15" s="266" t="s">
        <v>315</v>
      </c>
      <c r="II15" s="264" t="s">
        <v>315</v>
      </c>
      <c r="IJ15" s="436"/>
      <c r="IK15" s="266" t="s">
        <v>315</v>
      </c>
      <c r="IL15" s="264" t="s">
        <v>315</v>
      </c>
      <c r="IM15" s="436"/>
      <c r="IN15" s="266" t="s">
        <v>315</v>
      </c>
      <c r="IO15" s="264" t="s">
        <v>315</v>
      </c>
      <c r="IP15" s="265"/>
      <c r="IQ15" s="266" t="s">
        <v>315</v>
      </c>
      <c r="IR15" s="264" t="s">
        <v>315</v>
      </c>
      <c r="IS15" s="265"/>
      <c r="IT15" s="266" t="s">
        <v>315</v>
      </c>
      <c r="IU15" s="264" t="s">
        <v>315</v>
      </c>
      <c r="IV15" s="265"/>
      <c r="IW15" s="266" t="s">
        <v>315</v>
      </c>
      <c r="IX15" s="264" t="s">
        <v>315</v>
      </c>
      <c r="IY15" s="265"/>
      <c r="IZ15" s="266" t="s">
        <v>315</v>
      </c>
      <c r="JA15" s="264" t="s">
        <v>315</v>
      </c>
      <c r="JB15" s="265"/>
      <c r="JC15" s="266" t="s">
        <v>315</v>
      </c>
      <c r="JD15" s="264" t="s">
        <v>315</v>
      </c>
      <c r="JE15" s="265"/>
      <c r="JF15" s="266" t="s">
        <v>315</v>
      </c>
      <c r="JG15" s="264" t="s">
        <v>315</v>
      </c>
      <c r="JH15" s="265"/>
      <c r="JI15" s="266" t="s">
        <v>315</v>
      </c>
      <c r="JJ15" s="264" t="s">
        <v>315</v>
      </c>
      <c r="JK15" s="265"/>
      <c r="JL15" s="266" t="s">
        <v>315</v>
      </c>
      <c r="JM15" s="264" t="s">
        <v>315</v>
      </c>
      <c r="JN15" s="265"/>
      <c r="JO15" s="266" t="s">
        <v>315</v>
      </c>
      <c r="JP15" s="264" t="s">
        <v>315</v>
      </c>
      <c r="JQ15" s="265"/>
      <c r="JR15" s="266" t="s">
        <v>315</v>
      </c>
      <c r="JS15" s="264" t="s">
        <v>315</v>
      </c>
      <c r="JT15" s="265"/>
      <c r="JU15" s="266" t="s">
        <v>315</v>
      </c>
      <c r="JV15" s="264" t="s">
        <v>315</v>
      </c>
      <c r="JW15" s="265"/>
      <c r="JX15" s="266" t="s">
        <v>315</v>
      </c>
      <c r="JY15" s="264" t="s">
        <v>315</v>
      </c>
      <c r="JZ15" s="265"/>
      <c r="KA15" s="266" t="s">
        <v>315</v>
      </c>
      <c r="KB15" s="264" t="s">
        <v>315</v>
      </c>
      <c r="KC15" s="265"/>
      <c r="KD15" s="266" t="s">
        <v>315</v>
      </c>
      <c r="KE15" s="264" t="s">
        <v>315</v>
      </c>
      <c r="KF15" s="265"/>
      <c r="KG15" s="266" t="s">
        <v>315</v>
      </c>
      <c r="KH15" s="264" t="s">
        <v>315</v>
      </c>
      <c r="KI15" s="265"/>
      <c r="KJ15" s="266" t="s">
        <v>315</v>
      </c>
      <c r="KK15" s="264" t="s">
        <v>315</v>
      </c>
      <c r="KL15" s="265"/>
      <c r="KM15" s="266" t="s">
        <v>315</v>
      </c>
      <c r="KN15" s="264" t="s">
        <v>315</v>
      </c>
      <c r="KO15" s="265"/>
      <c r="KP15" s="266" t="s">
        <v>315</v>
      </c>
      <c r="KQ15" s="264" t="s">
        <v>315</v>
      </c>
      <c r="KR15" s="265"/>
      <c r="KS15" s="266" t="s">
        <v>315</v>
      </c>
      <c r="KT15" s="264" t="s">
        <v>315</v>
      </c>
      <c r="KU15" s="265"/>
      <c r="KV15" s="266" t="s">
        <v>315</v>
      </c>
      <c r="KW15" s="264" t="s">
        <v>315</v>
      </c>
      <c r="KX15" s="265"/>
      <c r="KY15" s="266" t="s">
        <v>315</v>
      </c>
      <c r="KZ15" s="264" t="s">
        <v>315</v>
      </c>
      <c r="LA15" s="265"/>
      <c r="LB15" s="266" t="s">
        <v>315</v>
      </c>
      <c r="LC15" s="264" t="s">
        <v>315</v>
      </c>
      <c r="LD15" s="265"/>
      <c r="LE15" s="266" t="s">
        <v>315</v>
      </c>
      <c r="LF15" s="264" t="s">
        <v>315</v>
      </c>
      <c r="LG15" s="265"/>
      <c r="LH15" s="266" t="s">
        <v>315</v>
      </c>
      <c r="LI15" s="264" t="s">
        <v>315</v>
      </c>
      <c r="LJ15" s="265"/>
      <c r="LK15" s="109" t="s">
        <v>315</v>
      </c>
    </row>
    <row r="16" spans="1:323" s="33" customFormat="1" ht="24.65" hidden="1" customHeight="1" x14ac:dyDescent="0.2">
      <c r="A16" s="553" t="s">
        <v>22</v>
      </c>
      <c r="B16" s="554">
        <v>46086.447638888887</v>
      </c>
      <c r="C16" s="555">
        <v>0</v>
      </c>
      <c r="D16" s="3" t="s">
        <v>717</v>
      </c>
      <c r="E16" s="551" t="s">
        <v>576</v>
      </c>
      <c r="F16" s="552" t="s">
        <v>907</v>
      </c>
      <c r="G16" s="552" t="s">
        <v>466</v>
      </c>
      <c r="H16" s="552" t="s">
        <v>579</v>
      </c>
      <c r="I16" s="552">
        <v>0</v>
      </c>
      <c r="J16" s="556">
        <v>950</v>
      </c>
      <c r="K16" s="552" t="s">
        <v>908</v>
      </c>
      <c r="L16" s="552">
        <v>0</v>
      </c>
      <c r="M16" s="552" t="s">
        <v>579</v>
      </c>
      <c r="N16" s="552">
        <v>0</v>
      </c>
      <c r="O16" s="556" t="s">
        <v>909</v>
      </c>
      <c r="P16" s="552">
        <v>0</v>
      </c>
      <c r="Q16" s="557">
        <v>950</v>
      </c>
      <c r="R16" s="557">
        <v>950</v>
      </c>
      <c r="S16" s="552" t="s">
        <v>910</v>
      </c>
      <c r="T16" s="558" t="s">
        <v>551</v>
      </c>
      <c r="U16" s="559"/>
      <c r="V16" s="559"/>
      <c r="W16" s="559">
        <v>46094</v>
      </c>
      <c r="X16" s="559">
        <v>46098</v>
      </c>
      <c r="Y16" s="559">
        <v>46098</v>
      </c>
      <c r="Z16" s="559">
        <v>46097</v>
      </c>
      <c r="AA16" s="560">
        <v>46097</v>
      </c>
      <c r="AB16" s="561">
        <v>968</v>
      </c>
      <c r="AC16" s="562">
        <v>970</v>
      </c>
      <c r="AD16" s="410" t="s">
        <v>911</v>
      </c>
      <c r="AE16" s="435"/>
      <c r="AF16" s="563" t="s">
        <v>570</v>
      </c>
      <c r="AG16" s="564" t="s">
        <v>552</v>
      </c>
      <c r="AH16" s="564" t="s">
        <v>565</v>
      </c>
      <c r="AI16" s="564">
        <v>0</v>
      </c>
      <c r="AJ16" s="564" t="s">
        <v>466</v>
      </c>
      <c r="AK16" s="552" t="s">
        <v>385</v>
      </c>
      <c r="AL16" s="435"/>
      <c r="AM16" s="435"/>
      <c r="AN16" s="435"/>
      <c r="AO16" s="435"/>
      <c r="AP16" s="435"/>
      <c r="AQ16" s="564" t="s">
        <v>491</v>
      </c>
      <c r="AR16" s="435"/>
      <c r="AS16" s="109" t="s">
        <v>315</v>
      </c>
      <c r="AT16" s="265"/>
      <c r="AU16" s="266" t="s">
        <v>315</v>
      </c>
      <c r="AV16" s="109" t="s">
        <v>315</v>
      </c>
      <c r="AW16" s="265"/>
      <c r="AX16" s="266" t="s">
        <v>315</v>
      </c>
      <c r="AY16" s="264" t="s">
        <v>315</v>
      </c>
      <c r="AZ16" s="436"/>
      <c r="BA16" s="266" t="s">
        <v>315</v>
      </c>
      <c r="BB16" s="264" t="s">
        <v>315</v>
      </c>
      <c r="BC16" s="265"/>
      <c r="BD16" s="266" t="s">
        <v>315</v>
      </c>
      <c r="BE16" s="264" t="s">
        <v>315</v>
      </c>
      <c r="BF16" s="436"/>
      <c r="BG16" s="266" t="s">
        <v>315</v>
      </c>
      <c r="BH16" s="264" t="s">
        <v>315</v>
      </c>
      <c r="BI16" s="436"/>
      <c r="BJ16" s="266" t="s">
        <v>315</v>
      </c>
      <c r="BK16" s="264" t="s">
        <v>315</v>
      </c>
      <c r="BL16" s="265"/>
      <c r="BM16" s="266" t="s">
        <v>315</v>
      </c>
      <c r="BN16" s="264" t="s">
        <v>315</v>
      </c>
      <c r="BO16" s="265"/>
      <c r="BP16" s="266" t="s">
        <v>315</v>
      </c>
      <c r="BQ16" s="264" t="s">
        <v>315</v>
      </c>
      <c r="BR16" s="265"/>
      <c r="BS16" s="266" t="s">
        <v>315</v>
      </c>
      <c r="BT16" s="264" t="s">
        <v>315</v>
      </c>
      <c r="BU16" s="265"/>
      <c r="BV16" s="266" t="s">
        <v>315</v>
      </c>
      <c r="BW16" s="264" t="s">
        <v>315</v>
      </c>
      <c r="BX16" s="265"/>
      <c r="BY16" s="266" t="s">
        <v>315</v>
      </c>
      <c r="BZ16" s="264" t="s">
        <v>315</v>
      </c>
      <c r="CA16" s="265"/>
      <c r="CB16" s="266" t="s">
        <v>315</v>
      </c>
      <c r="CC16" s="264" t="s">
        <v>555</v>
      </c>
      <c r="CD16" s="265"/>
      <c r="CE16" s="266" t="s">
        <v>315</v>
      </c>
      <c r="CF16" s="264" t="s">
        <v>315</v>
      </c>
      <c r="CG16" s="265"/>
      <c r="CH16" s="266" t="s">
        <v>315</v>
      </c>
      <c r="CI16" s="264" t="s">
        <v>315</v>
      </c>
      <c r="CJ16" s="265"/>
      <c r="CK16" s="266" t="s">
        <v>315</v>
      </c>
      <c r="CL16" s="264" t="s">
        <v>315</v>
      </c>
      <c r="CM16" s="806">
        <v>970</v>
      </c>
      <c r="CN16" s="266" t="s">
        <v>315</v>
      </c>
      <c r="CO16" s="264" t="s">
        <v>315</v>
      </c>
      <c r="CP16" s="265"/>
      <c r="CQ16" s="266" t="s">
        <v>441</v>
      </c>
      <c r="CR16" s="264" t="s">
        <v>315</v>
      </c>
      <c r="CS16" s="265"/>
      <c r="CT16" s="266" t="s">
        <v>315</v>
      </c>
      <c r="CU16" s="264" t="s">
        <v>315</v>
      </c>
      <c r="CV16" s="265"/>
      <c r="CW16" s="266" t="s">
        <v>315</v>
      </c>
      <c r="CX16" s="264" t="s">
        <v>315</v>
      </c>
      <c r="CY16" s="265"/>
      <c r="CZ16" s="266" t="s">
        <v>315</v>
      </c>
      <c r="DA16" s="264" t="s">
        <v>315</v>
      </c>
      <c r="DB16" s="265"/>
      <c r="DC16" s="266" t="s">
        <v>315</v>
      </c>
      <c r="DD16" s="264" t="s">
        <v>315</v>
      </c>
      <c r="DE16" s="265"/>
      <c r="DF16" s="266" t="s">
        <v>315</v>
      </c>
      <c r="DG16" s="264" t="s">
        <v>315</v>
      </c>
      <c r="DH16" s="265"/>
      <c r="DI16" s="266" t="s">
        <v>315</v>
      </c>
      <c r="DJ16" s="264" t="s">
        <v>315</v>
      </c>
      <c r="DK16" s="265"/>
      <c r="DL16" s="266" t="s">
        <v>315</v>
      </c>
      <c r="DM16" s="264" t="s">
        <v>315</v>
      </c>
      <c r="DN16" s="265"/>
      <c r="DO16" s="266" t="s">
        <v>315</v>
      </c>
      <c r="DP16" s="264" t="s">
        <v>315</v>
      </c>
      <c r="DQ16" s="265"/>
      <c r="DR16" s="266" t="s">
        <v>315</v>
      </c>
      <c r="DS16" s="264" t="s">
        <v>315</v>
      </c>
      <c r="DT16" s="265"/>
      <c r="DU16" s="266" t="s">
        <v>315</v>
      </c>
      <c r="DV16" s="264" t="s">
        <v>315</v>
      </c>
      <c r="DW16" s="265"/>
      <c r="DX16" s="266" t="s">
        <v>315</v>
      </c>
      <c r="DY16" s="264" t="s">
        <v>315</v>
      </c>
      <c r="DZ16" s="265"/>
      <c r="EA16" s="266" t="s">
        <v>315</v>
      </c>
      <c r="EB16" s="264" t="s">
        <v>315</v>
      </c>
      <c r="EC16" s="265"/>
      <c r="ED16" s="266" t="s">
        <v>315</v>
      </c>
      <c r="EE16" s="264" t="s">
        <v>315</v>
      </c>
      <c r="EF16" s="265"/>
      <c r="EG16" s="109" t="s">
        <v>315</v>
      </c>
      <c r="EH16" s="109" t="s">
        <v>315</v>
      </c>
      <c r="EI16" s="265"/>
      <c r="EJ16" s="266" t="s">
        <v>315</v>
      </c>
      <c r="EK16" s="109" t="s">
        <v>315</v>
      </c>
      <c r="EL16" s="265"/>
      <c r="EM16" s="266" t="s">
        <v>315</v>
      </c>
      <c r="EN16" s="264" t="s">
        <v>315</v>
      </c>
      <c r="EO16" s="436"/>
      <c r="EP16" s="266" t="s">
        <v>315</v>
      </c>
      <c r="EQ16" s="264" t="s">
        <v>315</v>
      </c>
      <c r="ER16" s="265"/>
      <c r="ES16" s="266" t="s">
        <v>315</v>
      </c>
      <c r="ET16" s="264" t="s">
        <v>315</v>
      </c>
      <c r="EU16" s="436"/>
      <c r="EV16" s="266" t="s">
        <v>315</v>
      </c>
      <c r="EW16" s="264" t="s">
        <v>315</v>
      </c>
      <c r="EX16" s="436"/>
      <c r="EY16" s="266" t="s">
        <v>315</v>
      </c>
      <c r="EZ16" s="264" t="s">
        <v>315</v>
      </c>
      <c r="FA16" s="265"/>
      <c r="FB16" s="266" t="s">
        <v>315</v>
      </c>
      <c r="FC16" s="264" t="s">
        <v>315</v>
      </c>
      <c r="FD16" s="265"/>
      <c r="FE16" s="266" t="s">
        <v>315</v>
      </c>
      <c r="FF16" s="264" t="s">
        <v>315</v>
      </c>
      <c r="FG16" s="265"/>
      <c r="FH16" s="266" t="s">
        <v>315</v>
      </c>
      <c r="FI16" s="264" t="s">
        <v>315</v>
      </c>
      <c r="FJ16" s="265"/>
      <c r="FK16" s="266" t="s">
        <v>315</v>
      </c>
      <c r="FL16" s="264" t="s">
        <v>315</v>
      </c>
      <c r="FM16" s="265"/>
      <c r="FN16" s="266" t="s">
        <v>315</v>
      </c>
      <c r="FO16" s="264" t="s">
        <v>315</v>
      </c>
      <c r="FP16" s="265"/>
      <c r="FQ16" s="266" t="s">
        <v>315</v>
      </c>
      <c r="FR16" s="264" t="s">
        <v>315</v>
      </c>
      <c r="FS16" s="265"/>
      <c r="FT16" s="266" t="s">
        <v>315</v>
      </c>
      <c r="FU16" s="264" t="s">
        <v>315</v>
      </c>
      <c r="FV16" s="265"/>
      <c r="FW16" s="266" t="s">
        <v>315</v>
      </c>
      <c r="FX16" s="264" t="s">
        <v>315</v>
      </c>
      <c r="FY16" s="265"/>
      <c r="FZ16" s="266" t="s">
        <v>315</v>
      </c>
      <c r="GA16" s="264" t="s">
        <v>315</v>
      </c>
      <c r="GB16" s="265"/>
      <c r="GC16" s="266" t="s">
        <v>315</v>
      </c>
      <c r="GD16" s="264" t="s">
        <v>315</v>
      </c>
      <c r="GE16" s="265"/>
      <c r="GF16" s="266" t="s">
        <v>315</v>
      </c>
      <c r="GG16" s="264" t="s">
        <v>315</v>
      </c>
      <c r="GH16" s="265"/>
      <c r="GI16" s="266" t="s">
        <v>315</v>
      </c>
      <c r="GJ16" s="264" t="s">
        <v>315</v>
      </c>
      <c r="GK16" s="265"/>
      <c r="GL16" s="266" t="s">
        <v>315</v>
      </c>
      <c r="GM16" s="264" t="s">
        <v>315</v>
      </c>
      <c r="GN16" s="265"/>
      <c r="GO16" s="266" t="s">
        <v>315</v>
      </c>
      <c r="GP16" s="264" t="s">
        <v>315</v>
      </c>
      <c r="GQ16" s="265"/>
      <c r="GR16" s="266" t="s">
        <v>315</v>
      </c>
      <c r="GS16" s="264" t="s">
        <v>315</v>
      </c>
      <c r="GT16" s="265"/>
      <c r="GU16" s="266" t="s">
        <v>315</v>
      </c>
      <c r="GV16" s="264" t="s">
        <v>315</v>
      </c>
      <c r="GW16" s="265"/>
      <c r="GX16" s="266" t="s">
        <v>315</v>
      </c>
      <c r="GY16" s="264" t="s">
        <v>315</v>
      </c>
      <c r="GZ16" s="265"/>
      <c r="HA16" s="266" t="s">
        <v>315</v>
      </c>
      <c r="HB16" s="264" t="s">
        <v>315</v>
      </c>
      <c r="HC16" s="265"/>
      <c r="HD16" s="266" t="s">
        <v>315</v>
      </c>
      <c r="HE16" s="264" t="s">
        <v>315</v>
      </c>
      <c r="HF16" s="265"/>
      <c r="HG16" s="266" t="s">
        <v>315</v>
      </c>
      <c r="HH16" s="264" t="s">
        <v>315</v>
      </c>
      <c r="HI16" s="265"/>
      <c r="HJ16" s="266" t="s">
        <v>315</v>
      </c>
      <c r="HK16" s="264" t="s">
        <v>315</v>
      </c>
      <c r="HL16" s="265"/>
      <c r="HM16" s="266" t="s">
        <v>315</v>
      </c>
      <c r="HN16" s="264" t="s">
        <v>315</v>
      </c>
      <c r="HO16" s="265"/>
      <c r="HP16" s="266" t="s">
        <v>315</v>
      </c>
      <c r="HQ16" s="264" t="s">
        <v>315</v>
      </c>
      <c r="HR16" s="265"/>
      <c r="HS16" s="266" t="s">
        <v>315</v>
      </c>
      <c r="HT16" s="264" t="s">
        <v>315</v>
      </c>
      <c r="HU16" s="265"/>
      <c r="HV16" s="109" t="s">
        <v>315</v>
      </c>
      <c r="HW16" s="109" t="s">
        <v>315</v>
      </c>
      <c r="HX16" s="265"/>
      <c r="HY16" s="266" t="s">
        <v>315</v>
      </c>
      <c r="HZ16" s="109" t="s">
        <v>315</v>
      </c>
      <c r="IA16" s="265"/>
      <c r="IB16" s="266" t="s">
        <v>315</v>
      </c>
      <c r="IC16" s="264" t="s">
        <v>315</v>
      </c>
      <c r="ID16" s="436"/>
      <c r="IE16" s="266" t="s">
        <v>315</v>
      </c>
      <c r="IF16" s="264" t="s">
        <v>315</v>
      </c>
      <c r="IG16" s="265"/>
      <c r="IH16" s="266" t="s">
        <v>315</v>
      </c>
      <c r="II16" s="264" t="s">
        <v>315</v>
      </c>
      <c r="IJ16" s="436"/>
      <c r="IK16" s="266" t="s">
        <v>315</v>
      </c>
      <c r="IL16" s="264" t="s">
        <v>315</v>
      </c>
      <c r="IM16" s="436"/>
      <c r="IN16" s="266" t="s">
        <v>315</v>
      </c>
      <c r="IO16" s="264" t="s">
        <v>315</v>
      </c>
      <c r="IP16" s="265"/>
      <c r="IQ16" s="266" t="s">
        <v>315</v>
      </c>
      <c r="IR16" s="264" t="s">
        <v>315</v>
      </c>
      <c r="IS16" s="265"/>
      <c r="IT16" s="266" t="s">
        <v>315</v>
      </c>
      <c r="IU16" s="264" t="s">
        <v>315</v>
      </c>
      <c r="IV16" s="265"/>
      <c r="IW16" s="266" t="s">
        <v>315</v>
      </c>
      <c r="IX16" s="264" t="s">
        <v>315</v>
      </c>
      <c r="IY16" s="265"/>
      <c r="IZ16" s="266" t="s">
        <v>315</v>
      </c>
      <c r="JA16" s="264" t="s">
        <v>315</v>
      </c>
      <c r="JB16" s="265"/>
      <c r="JC16" s="266" t="s">
        <v>315</v>
      </c>
      <c r="JD16" s="264" t="s">
        <v>315</v>
      </c>
      <c r="JE16" s="265"/>
      <c r="JF16" s="266" t="s">
        <v>315</v>
      </c>
      <c r="JG16" s="264" t="s">
        <v>315</v>
      </c>
      <c r="JH16" s="265"/>
      <c r="JI16" s="266" t="s">
        <v>315</v>
      </c>
      <c r="JJ16" s="264" t="s">
        <v>315</v>
      </c>
      <c r="JK16" s="265"/>
      <c r="JL16" s="266" t="s">
        <v>315</v>
      </c>
      <c r="JM16" s="264" t="s">
        <v>315</v>
      </c>
      <c r="JN16" s="265"/>
      <c r="JO16" s="266" t="s">
        <v>315</v>
      </c>
      <c r="JP16" s="264" t="s">
        <v>315</v>
      </c>
      <c r="JQ16" s="265"/>
      <c r="JR16" s="266" t="s">
        <v>315</v>
      </c>
      <c r="JS16" s="264" t="s">
        <v>315</v>
      </c>
      <c r="JT16" s="265"/>
      <c r="JU16" s="266" t="s">
        <v>315</v>
      </c>
      <c r="JV16" s="264" t="s">
        <v>315</v>
      </c>
      <c r="JW16" s="265"/>
      <c r="JX16" s="266" t="s">
        <v>315</v>
      </c>
      <c r="JY16" s="264" t="s">
        <v>315</v>
      </c>
      <c r="JZ16" s="265"/>
      <c r="KA16" s="266" t="s">
        <v>315</v>
      </c>
      <c r="KB16" s="264" t="s">
        <v>315</v>
      </c>
      <c r="KC16" s="265"/>
      <c r="KD16" s="266" t="s">
        <v>315</v>
      </c>
      <c r="KE16" s="264" t="s">
        <v>315</v>
      </c>
      <c r="KF16" s="265"/>
      <c r="KG16" s="266" t="s">
        <v>315</v>
      </c>
      <c r="KH16" s="264" t="s">
        <v>315</v>
      </c>
      <c r="KI16" s="265"/>
      <c r="KJ16" s="266" t="s">
        <v>315</v>
      </c>
      <c r="KK16" s="264" t="s">
        <v>315</v>
      </c>
      <c r="KL16" s="265"/>
      <c r="KM16" s="266" t="s">
        <v>315</v>
      </c>
      <c r="KN16" s="264" t="s">
        <v>315</v>
      </c>
      <c r="KO16" s="265"/>
      <c r="KP16" s="266" t="s">
        <v>315</v>
      </c>
      <c r="KQ16" s="264" t="s">
        <v>315</v>
      </c>
      <c r="KR16" s="265"/>
      <c r="KS16" s="266" t="s">
        <v>315</v>
      </c>
      <c r="KT16" s="264" t="s">
        <v>315</v>
      </c>
      <c r="KU16" s="265"/>
      <c r="KV16" s="266" t="s">
        <v>315</v>
      </c>
      <c r="KW16" s="264" t="s">
        <v>315</v>
      </c>
      <c r="KX16" s="265"/>
      <c r="KY16" s="266" t="s">
        <v>315</v>
      </c>
      <c r="KZ16" s="264" t="s">
        <v>315</v>
      </c>
      <c r="LA16" s="265"/>
      <c r="LB16" s="266" t="s">
        <v>315</v>
      </c>
      <c r="LC16" s="264" t="s">
        <v>315</v>
      </c>
      <c r="LD16" s="265"/>
      <c r="LE16" s="266" t="s">
        <v>315</v>
      </c>
      <c r="LF16" s="264" t="s">
        <v>315</v>
      </c>
      <c r="LG16" s="265"/>
      <c r="LH16" s="266" t="s">
        <v>315</v>
      </c>
      <c r="LI16" s="264" t="s">
        <v>315</v>
      </c>
      <c r="LJ16" s="265"/>
      <c r="LK16" s="109" t="s">
        <v>315</v>
      </c>
    </row>
    <row r="17" spans="1:323" s="33" customFormat="1" ht="24.65" hidden="1" customHeight="1" x14ac:dyDescent="0.2">
      <c r="A17" s="553" t="s">
        <v>22</v>
      </c>
      <c r="B17" s="554">
        <v>46087.499097222222</v>
      </c>
      <c r="C17" s="555">
        <v>0</v>
      </c>
      <c r="D17" s="366" t="s">
        <v>723</v>
      </c>
      <c r="E17" s="551" t="s">
        <v>466</v>
      </c>
      <c r="F17" s="552" t="s">
        <v>912</v>
      </c>
      <c r="G17" s="552" t="s">
        <v>913</v>
      </c>
      <c r="H17" s="552" t="s">
        <v>556</v>
      </c>
      <c r="I17" s="552" t="s">
        <v>466</v>
      </c>
      <c r="J17" s="556">
        <v>200</v>
      </c>
      <c r="K17" s="552" t="s">
        <v>914</v>
      </c>
      <c r="L17" s="552" t="s">
        <v>913</v>
      </c>
      <c r="M17" s="552" t="s">
        <v>556</v>
      </c>
      <c r="N17" s="552" t="s">
        <v>466</v>
      </c>
      <c r="O17" s="556">
        <v>190</v>
      </c>
      <c r="P17" s="552">
        <v>0</v>
      </c>
      <c r="Q17" s="557">
        <v>200</v>
      </c>
      <c r="R17" s="557" t="s">
        <v>403</v>
      </c>
      <c r="S17" s="552" t="s">
        <v>910</v>
      </c>
      <c r="T17" s="558" t="s">
        <v>551</v>
      </c>
      <c r="U17" s="559"/>
      <c r="V17" s="559"/>
      <c r="W17" s="559">
        <v>46092</v>
      </c>
      <c r="X17" s="559">
        <v>46098</v>
      </c>
      <c r="Y17" s="559">
        <v>46098</v>
      </c>
      <c r="Z17" s="559">
        <v>46092</v>
      </c>
      <c r="AA17" s="560" t="s">
        <v>403</v>
      </c>
      <c r="AB17" s="561" t="s">
        <v>403</v>
      </c>
      <c r="AC17" s="562">
        <v>190</v>
      </c>
      <c r="AD17" s="410" t="s">
        <v>558</v>
      </c>
      <c r="AE17" s="435"/>
      <c r="AF17" s="563" t="s">
        <v>935</v>
      </c>
      <c r="AG17" s="564" t="s">
        <v>552</v>
      </c>
      <c r="AH17" s="564" t="s">
        <v>565</v>
      </c>
      <c r="AI17" s="564">
        <v>0</v>
      </c>
      <c r="AJ17" s="564" t="s">
        <v>466</v>
      </c>
      <c r="AK17" s="552" t="s">
        <v>385</v>
      </c>
      <c r="AL17" s="435"/>
      <c r="AM17" s="435"/>
      <c r="AN17" s="435"/>
      <c r="AO17" s="435"/>
      <c r="AP17" s="435"/>
      <c r="AQ17" s="564" t="s">
        <v>491</v>
      </c>
      <c r="AR17" s="435"/>
      <c r="AS17" s="109" t="s">
        <v>315</v>
      </c>
      <c r="AT17" s="265"/>
      <c r="AU17" s="266" t="s">
        <v>315</v>
      </c>
      <c r="AV17" s="109" t="s">
        <v>315</v>
      </c>
      <c r="AW17" s="265"/>
      <c r="AX17" s="266" t="s">
        <v>315</v>
      </c>
      <c r="AY17" s="264" t="s">
        <v>315</v>
      </c>
      <c r="AZ17" s="436"/>
      <c r="BA17" s="266" t="s">
        <v>315</v>
      </c>
      <c r="BB17" s="264" t="s">
        <v>315</v>
      </c>
      <c r="BC17" s="265"/>
      <c r="BD17" s="266" t="s">
        <v>315</v>
      </c>
      <c r="BE17" s="264" t="s">
        <v>315</v>
      </c>
      <c r="BF17" s="436"/>
      <c r="BG17" s="266" t="s">
        <v>315</v>
      </c>
      <c r="BH17" s="264" t="s">
        <v>315</v>
      </c>
      <c r="BI17" s="436"/>
      <c r="BJ17" s="266" t="s">
        <v>315</v>
      </c>
      <c r="BK17" s="264" t="s">
        <v>315</v>
      </c>
      <c r="BL17" s="265"/>
      <c r="BM17" s="266" t="s">
        <v>315</v>
      </c>
      <c r="BN17" s="264" t="s">
        <v>315</v>
      </c>
      <c r="BO17" s="265"/>
      <c r="BP17" s="266" t="s">
        <v>315</v>
      </c>
      <c r="BQ17" s="264" t="s">
        <v>315</v>
      </c>
      <c r="BR17" s="265"/>
      <c r="BS17" s="266" t="s">
        <v>315</v>
      </c>
      <c r="BT17" s="264" t="s">
        <v>315</v>
      </c>
      <c r="BU17" s="265"/>
      <c r="BV17" s="266" t="s">
        <v>315</v>
      </c>
      <c r="BW17" s="264" t="s">
        <v>555</v>
      </c>
      <c r="BX17" s="806">
        <v>190</v>
      </c>
      <c r="BY17" s="266" t="s">
        <v>315</v>
      </c>
      <c r="BZ17" s="264" t="s">
        <v>315</v>
      </c>
      <c r="CA17" s="265"/>
      <c r="CB17" s="266" t="s">
        <v>315</v>
      </c>
      <c r="CC17" s="264" t="s">
        <v>315</v>
      </c>
      <c r="CD17" s="265"/>
      <c r="CE17" s="266" t="s">
        <v>315</v>
      </c>
      <c r="CF17" s="264" t="s">
        <v>315</v>
      </c>
      <c r="CG17" s="265"/>
      <c r="CH17" s="266" t="s">
        <v>315</v>
      </c>
      <c r="CI17" s="264" t="s">
        <v>315</v>
      </c>
      <c r="CJ17" s="265"/>
      <c r="CK17" s="266" t="s">
        <v>315</v>
      </c>
      <c r="CL17" s="264" t="s">
        <v>315</v>
      </c>
      <c r="CM17" s="265">
        <v>0</v>
      </c>
      <c r="CN17" s="266" t="s">
        <v>315</v>
      </c>
      <c r="CO17" s="264" t="s">
        <v>315</v>
      </c>
      <c r="CP17" s="265"/>
      <c r="CQ17" s="266" t="s">
        <v>441</v>
      </c>
      <c r="CR17" s="264" t="s">
        <v>315</v>
      </c>
      <c r="CS17" s="265"/>
      <c r="CT17" s="266" t="s">
        <v>315</v>
      </c>
      <c r="CU17" s="264" t="s">
        <v>315</v>
      </c>
      <c r="CV17" s="265"/>
      <c r="CW17" s="266" t="s">
        <v>315</v>
      </c>
      <c r="CX17" s="264" t="s">
        <v>315</v>
      </c>
      <c r="CY17" s="265"/>
      <c r="CZ17" s="266" t="s">
        <v>315</v>
      </c>
      <c r="DA17" s="264" t="s">
        <v>315</v>
      </c>
      <c r="DB17" s="265"/>
      <c r="DC17" s="266" t="s">
        <v>315</v>
      </c>
      <c r="DD17" s="264" t="s">
        <v>315</v>
      </c>
      <c r="DE17" s="265"/>
      <c r="DF17" s="266" t="s">
        <v>315</v>
      </c>
      <c r="DG17" s="264" t="s">
        <v>315</v>
      </c>
      <c r="DH17" s="265"/>
      <c r="DI17" s="266" t="s">
        <v>315</v>
      </c>
      <c r="DJ17" s="264" t="s">
        <v>315</v>
      </c>
      <c r="DK17" s="265"/>
      <c r="DL17" s="266" t="s">
        <v>315</v>
      </c>
      <c r="DM17" s="264" t="s">
        <v>315</v>
      </c>
      <c r="DN17" s="265"/>
      <c r="DO17" s="266" t="s">
        <v>315</v>
      </c>
      <c r="DP17" s="264" t="s">
        <v>315</v>
      </c>
      <c r="DQ17" s="265"/>
      <c r="DR17" s="266" t="s">
        <v>315</v>
      </c>
      <c r="DS17" s="264" t="s">
        <v>315</v>
      </c>
      <c r="DT17" s="265"/>
      <c r="DU17" s="266" t="s">
        <v>315</v>
      </c>
      <c r="DV17" s="264" t="s">
        <v>315</v>
      </c>
      <c r="DW17" s="265"/>
      <c r="DX17" s="266" t="s">
        <v>315</v>
      </c>
      <c r="DY17" s="264" t="s">
        <v>315</v>
      </c>
      <c r="DZ17" s="265"/>
      <c r="EA17" s="266" t="s">
        <v>315</v>
      </c>
      <c r="EB17" s="264" t="s">
        <v>315</v>
      </c>
      <c r="EC17" s="265"/>
      <c r="ED17" s="266" t="s">
        <v>315</v>
      </c>
      <c r="EE17" s="264" t="s">
        <v>315</v>
      </c>
      <c r="EF17" s="265"/>
      <c r="EG17" s="109" t="s">
        <v>315</v>
      </c>
      <c r="EH17" s="109" t="s">
        <v>315</v>
      </c>
      <c r="EI17" s="265"/>
      <c r="EJ17" s="266" t="s">
        <v>315</v>
      </c>
      <c r="EK17" s="109" t="s">
        <v>315</v>
      </c>
      <c r="EL17" s="265"/>
      <c r="EM17" s="266" t="s">
        <v>315</v>
      </c>
      <c r="EN17" s="264" t="s">
        <v>315</v>
      </c>
      <c r="EO17" s="436"/>
      <c r="EP17" s="266" t="s">
        <v>315</v>
      </c>
      <c r="EQ17" s="264" t="s">
        <v>315</v>
      </c>
      <c r="ER17" s="265"/>
      <c r="ES17" s="266" t="s">
        <v>315</v>
      </c>
      <c r="ET17" s="264" t="s">
        <v>315</v>
      </c>
      <c r="EU17" s="436"/>
      <c r="EV17" s="266" t="s">
        <v>315</v>
      </c>
      <c r="EW17" s="264" t="s">
        <v>315</v>
      </c>
      <c r="EX17" s="436"/>
      <c r="EY17" s="266" t="s">
        <v>315</v>
      </c>
      <c r="EZ17" s="264" t="s">
        <v>315</v>
      </c>
      <c r="FA17" s="265"/>
      <c r="FB17" s="266" t="s">
        <v>315</v>
      </c>
      <c r="FC17" s="264" t="s">
        <v>315</v>
      </c>
      <c r="FD17" s="265"/>
      <c r="FE17" s="266" t="s">
        <v>315</v>
      </c>
      <c r="FF17" s="264" t="s">
        <v>315</v>
      </c>
      <c r="FG17" s="265"/>
      <c r="FH17" s="266" t="s">
        <v>315</v>
      </c>
      <c r="FI17" s="264" t="s">
        <v>315</v>
      </c>
      <c r="FJ17" s="265"/>
      <c r="FK17" s="266" t="s">
        <v>315</v>
      </c>
      <c r="FL17" s="264" t="s">
        <v>315</v>
      </c>
      <c r="FM17" s="265"/>
      <c r="FN17" s="266" t="s">
        <v>315</v>
      </c>
      <c r="FO17" s="264" t="s">
        <v>315</v>
      </c>
      <c r="FP17" s="265"/>
      <c r="FQ17" s="266" t="s">
        <v>315</v>
      </c>
      <c r="FR17" s="264" t="s">
        <v>315</v>
      </c>
      <c r="FS17" s="265"/>
      <c r="FT17" s="266" t="s">
        <v>315</v>
      </c>
      <c r="FU17" s="264" t="s">
        <v>315</v>
      </c>
      <c r="FV17" s="265"/>
      <c r="FW17" s="266" t="s">
        <v>315</v>
      </c>
      <c r="FX17" s="264" t="s">
        <v>315</v>
      </c>
      <c r="FY17" s="265"/>
      <c r="FZ17" s="266" t="s">
        <v>315</v>
      </c>
      <c r="GA17" s="264" t="s">
        <v>315</v>
      </c>
      <c r="GB17" s="265"/>
      <c r="GC17" s="266" t="s">
        <v>315</v>
      </c>
      <c r="GD17" s="264" t="s">
        <v>315</v>
      </c>
      <c r="GE17" s="265"/>
      <c r="GF17" s="266" t="s">
        <v>315</v>
      </c>
      <c r="GG17" s="264" t="s">
        <v>315</v>
      </c>
      <c r="GH17" s="265"/>
      <c r="GI17" s="266" t="s">
        <v>315</v>
      </c>
      <c r="GJ17" s="264" t="s">
        <v>315</v>
      </c>
      <c r="GK17" s="265"/>
      <c r="GL17" s="266" t="s">
        <v>315</v>
      </c>
      <c r="GM17" s="264" t="s">
        <v>315</v>
      </c>
      <c r="GN17" s="265"/>
      <c r="GO17" s="266" t="s">
        <v>315</v>
      </c>
      <c r="GP17" s="264" t="s">
        <v>315</v>
      </c>
      <c r="GQ17" s="265"/>
      <c r="GR17" s="266" t="s">
        <v>315</v>
      </c>
      <c r="GS17" s="264" t="s">
        <v>315</v>
      </c>
      <c r="GT17" s="265"/>
      <c r="GU17" s="266" t="s">
        <v>315</v>
      </c>
      <c r="GV17" s="264" t="s">
        <v>315</v>
      </c>
      <c r="GW17" s="265"/>
      <c r="GX17" s="266" t="s">
        <v>315</v>
      </c>
      <c r="GY17" s="264" t="s">
        <v>315</v>
      </c>
      <c r="GZ17" s="265"/>
      <c r="HA17" s="266" t="s">
        <v>315</v>
      </c>
      <c r="HB17" s="264" t="s">
        <v>315</v>
      </c>
      <c r="HC17" s="265"/>
      <c r="HD17" s="266" t="s">
        <v>315</v>
      </c>
      <c r="HE17" s="264" t="s">
        <v>315</v>
      </c>
      <c r="HF17" s="265"/>
      <c r="HG17" s="266" t="s">
        <v>315</v>
      </c>
      <c r="HH17" s="264" t="s">
        <v>315</v>
      </c>
      <c r="HI17" s="265"/>
      <c r="HJ17" s="266" t="s">
        <v>315</v>
      </c>
      <c r="HK17" s="264" t="s">
        <v>315</v>
      </c>
      <c r="HL17" s="265"/>
      <c r="HM17" s="266" t="s">
        <v>315</v>
      </c>
      <c r="HN17" s="264" t="s">
        <v>315</v>
      </c>
      <c r="HO17" s="265"/>
      <c r="HP17" s="266" t="s">
        <v>315</v>
      </c>
      <c r="HQ17" s="264" t="s">
        <v>315</v>
      </c>
      <c r="HR17" s="265"/>
      <c r="HS17" s="266" t="s">
        <v>315</v>
      </c>
      <c r="HT17" s="264" t="s">
        <v>315</v>
      </c>
      <c r="HU17" s="265"/>
      <c r="HV17" s="109" t="s">
        <v>315</v>
      </c>
      <c r="HW17" s="109" t="s">
        <v>315</v>
      </c>
      <c r="HX17" s="265"/>
      <c r="HY17" s="266" t="s">
        <v>315</v>
      </c>
      <c r="HZ17" s="109" t="s">
        <v>315</v>
      </c>
      <c r="IA17" s="265"/>
      <c r="IB17" s="266" t="s">
        <v>315</v>
      </c>
      <c r="IC17" s="264" t="s">
        <v>315</v>
      </c>
      <c r="ID17" s="436"/>
      <c r="IE17" s="266" t="s">
        <v>315</v>
      </c>
      <c r="IF17" s="264" t="s">
        <v>315</v>
      </c>
      <c r="IG17" s="265"/>
      <c r="IH17" s="266" t="s">
        <v>315</v>
      </c>
      <c r="II17" s="264" t="s">
        <v>315</v>
      </c>
      <c r="IJ17" s="436"/>
      <c r="IK17" s="266" t="s">
        <v>315</v>
      </c>
      <c r="IL17" s="264" t="s">
        <v>315</v>
      </c>
      <c r="IM17" s="436"/>
      <c r="IN17" s="266" t="s">
        <v>315</v>
      </c>
      <c r="IO17" s="264" t="s">
        <v>315</v>
      </c>
      <c r="IP17" s="265"/>
      <c r="IQ17" s="266" t="s">
        <v>315</v>
      </c>
      <c r="IR17" s="264" t="s">
        <v>315</v>
      </c>
      <c r="IS17" s="265"/>
      <c r="IT17" s="266" t="s">
        <v>315</v>
      </c>
      <c r="IU17" s="264" t="s">
        <v>315</v>
      </c>
      <c r="IV17" s="265"/>
      <c r="IW17" s="266" t="s">
        <v>315</v>
      </c>
      <c r="IX17" s="264" t="s">
        <v>315</v>
      </c>
      <c r="IY17" s="265"/>
      <c r="IZ17" s="266" t="s">
        <v>315</v>
      </c>
      <c r="JA17" s="264" t="s">
        <v>315</v>
      </c>
      <c r="JB17" s="265"/>
      <c r="JC17" s="266" t="s">
        <v>315</v>
      </c>
      <c r="JD17" s="264" t="s">
        <v>315</v>
      </c>
      <c r="JE17" s="265"/>
      <c r="JF17" s="266" t="s">
        <v>315</v>
      </c>
      <c r="JG17" s="264" t="s">
        <v>315</v>
      </c>
      <c r="JH17" s="265"/>
      <c r="JI17" s="266" t="s">
        <v>315</v>
      </c>
      <c r="JJ17" s="264" t="s">
        <v>315</v>
      </c>
      <c r="JK17" s="265"/>
      <c r="JL17" s="266" t="s">
        <v>315</v>
      </c>
      <c r="JM17" s="264" t="s">
        <v>315</v>
      </c>
      <c r="JN17" s="265"/>
      <c r="JO17" s="266" t="s">
        <v>315</v>
      </c>
      <c r="JP17" s="264" t="s">
        <v>315</v>
      </c>
      <c r="JQ17" s="265"/>
      <c r="JR17" s="266" t="s">
        <v>315</v>
      </c>
      <c r="JS17" s="264" t="s">
        <v>315</v>
      </c>
      <c r="JT17" s="265"/>
      <c r="JU17" s="266" t="s">
        <v>315</v>
      </c>
      <c r="JV17" s="264" t="s">
        <v>315</v>
      </c>
      <c r="JW17" s="265"/>
      <c r="JX17" s="266" t="s">
        <v>315</v>
      </c>
      <c r="JY17" s="264" t="s">
        <v>315</v>
      </c>
      <c r="JZ17" s="265"/>
      <c r="KA17" s="266" t="s">
        <v>315</v>
      </c>
      <c r="KB17" s="264" t="s">
        <v>315</v>
      </c>
      <c r="KC17" s="265"/>
      <c r="KD17" s="266" t="s">
        <v>315</v>
      </c>
      <c r="KE17" s="264" t="s">
        <v>315</v>
      </c>
      <c r="KF17" s="265"/>
      <c r="KG17" s="266" t="s">
        <v>315</v>
      </c>
      <c r="KH17" s="264" t="s">
        <v>315</v>
      </c>
      <c r="KI17" s="265"/>
      <c r="KJ17" s="266" t="s">
        <v>315</v>
      </c>
      <c r="KK17" s="264" t="s">
        <v>315</v>
      </c>
      <c r="KL17" s="265"/>
      <c r="KM17" s="266" t="s">
        <v>315</v>
      </c>
      <c r="KN17" s="264" t="s">
        <v>315</v>
      </c>
      <c r="KO17" s="265"/>
      <c r="KP17" s="266" t="s">
        <v>315</v>
      </c>
      <c r="KQ17" s="264" t="s">
        <v>315</v>
      </c>
      <c r="KR17" s="265"/>
      <c r="KS17" s="266" t="s">
        <v>315</v>
      </c>
      <c r="KT17" s="264" t="s">
        <v>315</v>
      </c>
      <c r="KU17" s="265"/>
      <c r="KV17" s="266" t="s">
        <v>315</v>
      </c>
      <c r="KW17" s="264" t="s">
        <v>315</v>
      </c>
      <c r="KX17" s="265"/>
      <c r="KY17" s="266" t="s">
        <v>315</v>
      </c>
      <c r="KZ17" s="264" t="s">
        <v>315</v>
      </c>
      <c r="LA17" s="265"/>
      <c r="LB17" s="266" t="s">
        <v>315</v>
      </c>
      <c r="LC17" s="264" t="s">
        <v>315</v>
      </c>
      <c r="LD17" s="265"/>
      <c r="LE17" s="266" t="s">
        <v>315</v>
      </c>
      <c r="LF17" s="264" t="s">
        <v>315</v>
      </c>
      <c r="LG17" s="265"/>
      <c r="LH17" s="266" t="s">
        <v>315</v>
      </c>
      <c r="LI17" s="264" t="s">
        <v>315</v>
      </c>
      <c r="LJ17" s="265"/>
      <c r="LK17" s="109" t="s">
        <v>315</v>
      </c>
    </row>
    <row r="18" spans="1:323" s="33" customFormat="1" ht="24.65" hidden="1" customHeight="1" x14ac:dyDescent="0.2">
      <c r="A18" s="553" t="s">
        <v>22</v>
      </c>
      <c r="B18" s="554">
        <v>46087.649189814816</v>
      </c>
      <c r="C18" s="555">
        <v>0</v>
      </c>
      <c r="D18" s="763" t="s">
        <v>727</v>
      </c>
      <c r="E18" s="551">
        <v>6710</v>
      </c>
      <c r="F18" s="552" t="s">
        <v>573</v>
      </c>
      <c r="G18" s="552" t="s">
        <v>548</v>
      </c>
      <c r="H18" s="552" t="s">
        <v>580</v>
      </c>
      <c r="I18" s="552" t="s">
        <v>550</v>
      </c>
      <c r="J18" s="556">
        <v>400</v>
      </c>
      <c r="K18" s="552" t="s">
        <v>915</v>
      </c>
      <c r="L18" s="552" t="s">
        <v>687</v>
      </c>
      <c r="M18" s="552" t="s">
        <v>580</v>
      </c>
      <c r="N18" s="552" t="s">
        <v>550</v>
      </c>
      <c r="O18" s="556">
        <v>2400</v>
      </c>
      <c r="P18" s="552">
        <v>0</v>
      </c>
      <c r="Q18" s="557">
        <v>400</v>
      </c>
      <c r="R18" s="557">
        <v>800</v>
      </c>
      <c r="S18" s="552" t="s">
        <v>688</v>
      </c>
      <c r="T18" s="558" t="s">
        <v>557</v>
      </c>
      <c r="U18" s="559"/>
      <c r="V18" s="559"/>
      <c r="W18" s="559">
        <v>46093</v>
      </c>
      <c r="X18" s="559">
        <v>46098</v>
      </c>
      <c r="Y18" s="559">
        <v>46098</v>
      </c>
      <c r="Z18" s="559">
        <v>46097</v>
      </c>
      <c r="AA18" s="560">
        <v>46097</v>
      </c>
      <c r="AB18" s="561">
        <v>2400</v>
      </c>
      <c r="AC18" s="562">
        <v>800</v>
      </c>
      <c r="AD18" s="410" t="s">
        <v>558</v>
      </c>
      <c r="AE18" s="435"/>
      <c r="AF18" s="563" t="s">
        <v>570</v>
      </c>
      <c r="AG18" s="564" t="s">
        <v>552</v>
      </c>
      <c r="AH18" s="564" t="s">
        <v>553</v>
      </c>
      <c r="AI18" s="564" t="s">
        <v>574</v>
      </c>
      <c r="AJ18" s="564" t="s">
        <v>466</v>
      </c>
      <c r="AK18" s="552" t="s">
        <v>385</v>
      </c>
      <c r="AL18" s="435"/>
      <c r="AM18" s="435"/>
      <c r="AN18" s="435"/>
      <c r="AO18" s="435"/>
      <c r="AP18" s="435"/>
      <c r="AQ18" s="564" t="s">
        <v>491</v>
      </c>
      <c r="AR18" s="435"/>
      <c r="AS18" s="109" t="s">
        <v>315</v>
      </c>
      <c r="AT18" s="265"/>
      <c r="AU18" s="266" t="s">
        <v>315</v>
      </c>
      <c r="AV18" s="109" t="s">
        <v>315</v>
      </c>
      <c r="AW18" s="265"/>
      <c r="AX18" s="266" t="s">
        <v>315</v>
      </c>
      <c r="AY18" s="264" t="s">
        <v>315</v>
      </c>
      <c r="AZ18" s="436"/>
      <c r="BA18" s="266" t="s">
        <v>315</v>
      </c>
      <c r="BB18" s="264" t="s">
        <v>315</v>
      </c>
      <c r="BC18" s="265"/>
      <c r="BD18" s="266" t="s">
        <v>315</v>
      </c>
      <c r="BE18" s="264" t="s">
        <v>315</v>
      </c>
      <c r="BF18" s="436"/>
      <c r="BG18" s="266" t="s">
        <v>315</v>
      </c>
      <c r="BH18" s="264" t="s">
        <v>315</v>
      </c>
      <c r="BI18" s="436"/>
      <c r="BJ18" s="266" t="s">
        <v>315</v>
      </c>
      <c r="BK18" s="264" t="s">
        <v>315</v>
      </c>
      <c r="BL18" s="265"/>
      <c r="BM18" s="266" t="s">
        <v>315</v>
      </c>
      <c r="BN18" s="264" t="s">
        <v>315</v>
      </c>
      <c r="BO18" s="265"/>
      <c r="BP18" s="266" t="s">
        <v>315</v>
      </c>
      <c r="BQ18" s="264" t="s">
        <v>315</v>
      </c>
      <c r="BR18" s="265"/>
      <c r="BS18" s="266" t="s">
        <v>315</v>
      </c>
      <c r="BT18" s="264" t="s">
        <v>315</v>
      </c>
      <c r="BU18" s="265"/>
      <c r="BV18" s="266" t="s">
        <v>315</v>
      </c>
      <c r="BW18" s="264" t="s">
        <v>315</v>
      </c>
      <c r="BX18" s="265"/>
      <c r="BY18" s="266" t="s">
        <v>315</v>
      </c>
      <c r="BZ18" s="264" t="s">
        <v>555</v>
      </c>
      <c r="CA18" s="265"/>
      <c r="CB18" s="266" t="s">
        <v>315</v>
      </c>
      <c r="CC18" s="264" t="s">
        <v>315</v>
      </c>
      <c r="CD18" s="265"/>
      <c r="CE18" s="266" t="s">
        <v>315</v>
      </c>
      <c r="CF18" s="264" t="s">
        <v>315</v>
      </c>
      <c r="CG18" s="265"/>
      <c r="CH18" s="266" t="s">
        <v>315</v>
      </c>
      <c r="CI18" s="264" t="s">
        <v>315</v>
      </c>
      <c r="CJ18" s="265"/>
      <c r="CK18" s="266" t="s">
        <v>315</v>
      </c>
      <c r="CL18" s="264" t="s">
        <v>315</v>
      </c>
      <c r="CM18" s="806">
        <v>800</v>
      </c>
      <c r="CN18" s="266" t="s">
        <v>315</v>
      </c>
      <c r="CO18" s="264" t="s">
        <v>315</v>
      </c>
      <c r="CP18" s="265"/>
      <c r="CQ18" s="266" t="s">
        <v>441</v>
      </c>
      <c r="CR18" s="264" t="s">
        <v>315</v>
      </c>
      <c r="CS18" s="265"/>
      <c r="CT18" s="266" t="s">
        <v>315</v>
      </c>
      <c r="CU18" s="264" t="s">
        <v>315</v>
      </c>
      <c r="CV18" s="265"/>
      <c r="CW18" s="266" t="s">
        <v>315</v>
      </c>
      <c r="CX18" s="264" t="s">
        <v>315</v>
      </c>
      <c r="CY18" s="265"/>
      <c r="CZ18" s="266" t="s">
        <v>315</v>
      </c>
      <c r="DA18" s="264" t="s">
        <v>315</v>
      </c>
      <c r="DB18" s="265"/>
      <c r="DC18" s="266" t="s">
        <v>315</v>
      </c>
      <c r="DD18" s="264" t="s">
        <v>315</v>
      </c>
      <c r="DE18" s="265"/>
      <c r="DF18" s="266" t="s">
        <v>315</v>
      </c>
      <c r="DG18" s="264" t="s">
        <v>315</v>
      </c>
      <c r="DH18" s="265"/>
      <c r="DI18" s="266" t="s">
        <v>315</v>
      </c>
      <c r="DJ18" s="264" t="s">
        <v>315</v>
      </c>
      <c r="DK18" s="265"/>
      <c r="DL18" s="266" t="s">
        <v>315</v>
      </c>
      <c r="DM18" s="264" t="s">
        <v>315</v>
      </c>
      <c r="DN18" s="265"/>
      <c r="DO18" s="266" t="s">
        <v>315</v>
      </c>
      <c r="DP18" s="264" t="s">
        <v>315</v>
      </c>
      <c r="DQ18" s="265"/>
      <c r="DR18" s="266" t="s">
        <v>315</v>
      </c>
      <c r="DS18" s="264" t="s">
        <v>315</v>
      </c>
      <c r="DT18" s="265"/>
      <c r="DU18" s="266" t="s">
        <v>315</v>
      </c>
      <c r="DV18" s="264" t="s">
        <v>315</v>
      </c>
      <c r="DW18" s="265"/>
      <c r="DX18" s="266" t="s">
        <v>315</v>
      </c>
      <c r="DY18" s="264" t="s">
        <v>315</v>
      </c>
      <c r="DZ18" s="265"/>
      <c r="EA18" s="266" t="s">
        <v>315</v>
      </c>
      <c r="EB18" s="264" t="s">
        <v>315</v>
      </c>
      <c r="EC18" s="265"/>
      <c r="ED18" s="266" t="s">
        <v>315</v>
      </c>
      <c r="EE18" s="264" t="s">
        <v>315</v>
      </c>
      <c r="EF18" s="265"/>
      <c r="EG18" s="109" t="s">
        <v>315</v>
      </c>
      <c r="EH18" s="109" t="s">
        <v>315</v>
      </c>
      <c r="EI18" s="265"/>
      <c r="EJ18" s="266" t="s">
        <v>315</v>
      </c>
      <c r="EK18" s="109" t="s">
        <v>315</v>
      </c>
      <c r="EL18" s="265"/>
      <c r="EM18" s="266" t="s">
        <v>315</v>
      </c>
      <c r="EN18" s="264" t="s">
        <v>315</v>
      </c>
      <c r="EO18" s="436"/>
      <c r="EP18" s="266" t="s">
        <v>315</v>
      </c>
      <c r="EQ18" s="264" t="s">
        <v>315</v>
      </c>
      <c r="ER18" s="265"/>
      <c r="ES18" s="266" t="s">
        <v>315</v>
      </c>
      <c r="ET18" s="264" t="s">
        <v>315</v>
      </c>
      <c r="EU18" s="436"/>
      <c r="EV18" s="266" t="s">
        <v>315</v>
      </c>
      <c r="EW18" s="264" t="s">
        <v>315</v>
      </c>
      <c r="EX18" s="436"/>
      <c r="EY18" s="266" t="s">
        <v>315</v>
      </c>
      <c r="EZ18" s="264" t="s">
        <v>315</v>
      </c>
      <c r="FA18" s="265"/>
      <c r="FB18" s="266" t="s">
        <v>315</v>
      </c>
      <c r="FC18" s="264" t="s">
        <v>315</v>
      </c>
      <c r="FD18" s="265"/>
      <c r="FE18" s="266" t="s">
        <v>315</v>
      </c>
      <c r="FF18" s="264" t="s">
        <v>315</v>
      </c>
      <c r="FG18" s="265"/>
      <c r="FH18" s="266" t="s">
        <v>315</v>
      </c>
      <c r="FI18" s="264" t="s">
        <v>315</v>
      </c>
      <c r="FJ18" s="265"/>
      <c r="FK18" s="266" t="s">
        <v>315</v>
      </c>
      <c r="FL18" s="264" t="s">
        <v>315</v>
      </c>
      <c r="FM18" s="265"/>
      <c r="FN18" s="266" t="s">
        <v>315</v>
      </c>
      <c r="FO18" s="264" t="s">
        <v>315</v>
      </c>
      <c r="FP18" s="265"/>
      <c r="FQ18" s="266" t="s">
        <v>315</v>
      </c>
      <c r="FR18" s="264" t="s">
        <v>315</v>
      </c>
      <c r="FS18" s="265"/>
      <c r="FT18" s="266" t="s">
        <v>315</v>
      </c>
      <c r="FU18" s="264" t="s">
        <v>315</v>
      </c>
      <c r="FV18" s="265"/>
      <c r="FW18" s="266" t="s">
        <v>315</v>
      </c>
      <c r="FX18" s="264" t="s">
        <v>315</v>
      </c>
      <c r="FY18" s="265"/>
      <c r="FZ18" s="266" t="s">
        <v>315</v>
      </c>
      <c r="GA18" s="264" t="s">
        <v>315</v>
      </c>
      <c r="GB18" s="265"/>
      <c r="GC18" s="266" t="s">
        <v>315</v>
      </c>
      <c r="GD18" s="264" t="s">
        <v>315</v>
      </c>
      <c r="GE18" s="265"/>
      <c r="GF18" s="266" t="s">
        <v>315</v>
      </c>
      <c r="GG18" s="264" t="s">
        <v>315</v>
      </c>
      <c r="GH18" s="265"/>
      <c r="GI18" s="266" t="s">
        <v>315</v>
      </c>
      <c r="GJ18" s="264" t="s">
        <v>315</v>
      </c>
      <c r="GK18" s="265"/>
      <c r="GL18" s="266" t="s">
        <v>315</v>
      </c>
      <c r="GM18" s="264" t="s">
        <v>315</v>
      </c>
      <c r="GN18" s="265"/>
      <c r="GO18" s="266" t="s">
        <v>315</v>
      </c>
      <c r="GP18" s="264" t="s">
        <v>315</v>
      </c>
      <c r="GQ18" s="265"/>
      <c r="GR18" s="266" t="s">
        <v>315</v>
      </c>
      <c r="GS18" s="264" t="s">
        <v>315</v>
      </c>
      <c r="GT18" s="265"/>
      <c r="GU18" s="266" t="s">
        <v>315</v>
      </c>
      <c r="GV18" s="264" t="s">
        <v>315</v>
      </c>
      <c r="GW18" s="265"/>
      <c r="GX18" s="266" t="s">
        <v>315</v>
      </c>
      <c r="GY18" s="264" t="s">
        <v>315</v>
      </c>
      <c r="GZ18" s="265"/>
      <c r="HA18" s="266" t="s">
        <v>315</v>
      </c>
      <c r="HB18" s="264" t="s">
        <v>315</v>
      </c>
      <c r="HC18" s="265"/>
      <c r="HD18" s="266" t="s">
        <v>315</v>
      </c>
      <c r="HE18" s="264" t="s">
        <v>315</v>
      </c>
      <c r="HF18" s="265"/>
      <c r="HG18" s="266" t="s">
        <v>315</v>
      </c>
      <c r="HH18" s="264" t="s">
        <v>315</v>
      </c>
      <c r="HI18" s="265"/>
      <c r="HJ18" s="266" t="s">
        <v>315</v>
      </c>
      <c r="HK18" s="264" t="s">
        <v>315</v>
      </c>
      <c r="HL18" s="265"/>
      <c r="HM18" s="266" t="s">
        <v>315</v>
      </c>
      <c r="HN18" s="264" t="s">
        <v>315</v>
      </c>
      <c r="HO18" s="265"/>
      <c r="HP18" s="266" t="s">
        <v>315</v>
      </c>
      <c r="HQ18" s="264" t="s">
        <v>315</v>
      </c>
      <c r="HR18" s="265"/>
      <c r="HS18" s="266" t="s">
        <v>315</v>
      </c>
      <c r="HT18" s="264" t="s">
        <v>315</v>
      </c>
      <c r="HU18" s="265"/>
      <c r="HV18" s="109" t="s">
        <v>315</v>
      </c>
      <c r="HW18" s="109" t="s">
        <v>315</v>
      </c>
      <c r="HX18" s="265"/>
      <c r="HY18" s="266" t="s">
        <v>315</v>
      </c>
      <c r="HZ18" s="109" t="s">
        <v>315</v>
      </c>
      <c r="IA18" s="265"/>
      <c r="IB18" s="266" t="s">
        <v>315</v>
      </c>
      <c r="IC18" s="264" t="s">
        <v>315</v>
      </c>
      <c r="ID18" s="436"/>
      <c r="IE18" s="266" t="s">
        <v>315</v>
      </c>
      <c r="IF18" s="264" t="s">
        <v>315</v>
      </c>
      <c r="IG18" s="265"/>
      <c r="IH18" s="266" t="s">
        <v>315</v>
      </c>
      <c r="II18" s="264" t="s">
        <v>315</v>
      </c>
      <c r="IJ18" s="436"/>
      <c r="IK18" s="266" t="s">
        <v>315</v>
      </c>
      <c r="IL18" s="264" t="s">
        <v>315</v>
      </c>
      <c r="IM18" s="436"/>
      <c r="IN18" s="266" t="s">
        <v>315</v>
      </c>
      <c r="IO18" s="264" t="s">
        <v>315</v>
      </c>
      <c r="IP18" s="265"/>
      <c r="IQ18" s="266" t="s">
        <v>315</v>
      </c>
      <c r="IR18" s="264" t="s">
        <v>315</v>
      </c>
      <c r="IS18" s="265"/>
      <c r="IT18" s="266" t="s">
        <v>315</v>
      </c>
      <c r="IU18" s="264" t="s">
        <v>315</v>
      </c>
      <c r="IV18" s="265"/>
      <c r="IW18" s="266" t="s">
        <v>315</v>
      </c>
      <c r="IX18" s="264" t="s">
        <v>315</v>
      </c>
      <c r="IY18" s="265"/>
      <c r="IZ18" s="266" t="s">
        <v>315</v>
      </c>
      <c r="JA18" s="264" t="s">
        <v>315</v>
      </c>
      <c r="JB18" s="265"/>
      <c r="JC18" s="266" t="s">
        <v>315</v>
      </c>
      <c r="JD18" s="264" t="s">
        <v>315</v>
      </c>
      <c r="JE18" s="265"/>
      <c r="JF18" s="266" t="s">
        <v>315</v>
      </c>
      <c r="JG18" s="264" t="s">
        <v>315</v>
      </c>
      <c r="JH18" s="265"/>
      <c r="JI18" s="266" t="s">
        <v>315</v>
      </c>
      <c r="JJ18" s="264" t="s">
        <v>315</v>
      </c>
      <c r="JK18" s="265"/>
      <c r="JL18" s="266" t="s">
        <v>315</v>
      </c>
      <c r="JM18" s="264" t="s">
        <v>315</v>
      </c>
      <c r="JN18" s="265"/>
      <c r="JO18" s="266" t="s">
        <v>315</v>
      </c>
      <c r="JP18" s="264" t="s">
        <v>315</v>
      </c>
      <c r="JQ18" s="265"/>
      <c r="JR18" s="266" t="s">
        <v>315</v>
      </c>
      <c r="JS18" s="264" t="s">
        <v>315</v>
      </c>
      <c r="JT18" s="265"/>
      <c r="JU18" s="266" t="s">
        <v>315</v>
      </c>
      <c r="JV18" s="264" t="s">
        <v>315</v>
      </c>
      <c r="JW18" s="265"/>
      <c r="JX18" s="266" t="s">
        <v>315</v>
      </c>
      <c r="JY18" s="264" t="s">
        <v>315</v>
      </c>
      <c r="JZ18" s="265"/>
      <c r="KA18" s="266" t="s">
        <v>315</v>
      </c>
      <c r="KB18" s="264" t="s">
        <v>315</v>
      </c>
      <c r="KC18" s="265"/>
      <c r="KD18" s="266" t="s">
        <v>315</v>
      </c>
      <c r="KE18" s="264" t="s">
        <v>315</v>
      </c>
      <c r="KF18" s="265"/>
      <c r="KG18" s="266" t="s">
        <v>315</v>
      </c>
      <c r="KH18" s="264" t="s">
        <v>315</v>
      </c>
      <c r="KI18" s="265"/>
      <c r="KJ18" s="266" t="s">
        <v>315</v>
      </c>
      <c r="KK18" s="264" t="s">
        <v>315</v>
      </c>
      <c r="KL18" s="265"/>
      <c r="KM18" s="266" t="s">
        <v>315</v>
      </c>
      <c r="KN18" s="264" t="s">
        <v>315</v>
      </c>
      <c r="KO18" s="265"/>
      <c r="KP18" s="266" t="s">
        <v>315</v>
      </c>
      <c r="KQ18" s="264" t="s">
        <v>315</v>
      </c>
      <c r="KR18" s="265"/>
      <c r="KS18" s="266" t="s">
        <v>315</v>
      </c>
      <c r="KT18" s="264" t="s">
        <v>315</v>
      </c>
      <c r="KU18" s="265"/>
      <c r="KV18" s="266" t="s">
        <v>315</v>
      </c>
      <c r="KW18" s="264" t="s">
        <v>315</v>
      </c>
      <c r="KX18" s="265"/>
      <c r="KY18" s="266" t="s">
        <v>315</v>
      </c>
      <c r="KZ18" s="264" t="s">
        <v>315</v>
      </c>
      <c r="LA18" s="265"/>
      <c r="LB18" s="266" t="s">
        <v>315</v>
      </c>
      <c r="LC18" s="264" t="s">
        <v>315</v>
      </c>
      <c r="LD18" s="265"/>
      <c r="LE18" s="266" t="s">
        <v>315</v>
      </c>
      <c r="LF18" s="264" t="s">
        <v>315</v>
      </c>
      <c r="LG18" s="265"/>
      <c r="LH18" s="266" t="s">
        <v>315</v>
      </c>
      <c r="LI18" s="264" t="s">
        <v>315</v>
      </c>
      <c r="LJ18" s="265"/>
      <c r="LK18" s="109" t="s">
        <v>315</v>
      </c>
    </row>
    <row r="19" spans="1:323" s="33" customFormat="1" ht="24.65" hidden="1" customHeight="1" x14ac:dyDescent="0.2">
      <c r="A19" s="553" t="s">
        <v>22</v>
      </c>
      <c r="B19" s="554">
        <v>46091.575335648151</v>
      </c>
      <c r="C19" s="555">
        <v>0</v>
      </c>
      <c r="D19" s="889" t="s">
        <v>740</v>
      </c>
      <c r="E19" s="551">
        <v>6710</v>
      </c>
      <c r="F19" s="552" t="s">
        <v>573</v>
      </c>
      <c r="G19" s="552" t="s">
        <v>548</v>
      </c>
      <c r="H19" s="552" t="s">
        <v>466</v>
      </c>
      <c r="I19" s="552" t="s">
        <v>550</v>
      </c>
      <c r="J19" s="556">
        <v>1000</v>
      </c>
      <c r="K19" s="552" t="s">
        <v>686</v>
      </c>
      <c r="L19" s="552" t="s">
        <v>548</v>
      </c>
      <c r="M19" s="552" t="s">
        <v>466</v>
      </c>
      <c r="N19" s="552" t="s">
        <v>550</v>
      </c>
      <c r="O19" s="556">
        <v>1000</v>
      </c>
      <c r="P19" s="552">
        <v>0</v>
      </c>
      <c r="Q19" s="557">
        <v>1000</v>
      </c>
      <c r="R19" s="557">
        <v>1000</v>
      </c>
      <c r="S19" s="552" t="s">
        <v>338</v>
      </c>
      <c r="T19" s="558" t="s">
        <v>551</v>
      </c>
      <c r="U19" s="559"/>
      <c r="V19" s="559"/>
      <c r="W19" s="559">
        <v>46094</v>
      </c>
      <c r="X19" s="559">
        <v>46098</v>
      </c>
      <c r="Y19" s="559">
        <v>46098</v>
      </c>
      <c r="Z19" s="559">
        <v>46097</v>
      </c>
      <c r="AA19" s="560">
        <v>46097</v>
      </c>
      <c r="AB19" s="561">
        <v>1000</v>
      </c>
      <c r="AC19" s="562">
        <v>1000</v>
      </c>
      <c r="AD19" s="410" t="s">
        <v>558</v>
      </c>
      <c r="AE19" s="435"/>
      <c r="AF19" s="563" t="s">
        <v>570</v>
      </c>
      <c r="AG19" s="564" t="s">
        <v>552</v>
      </c>
      <c r="AH19" s="564" t="s">
        <v>553</v>
      </c>
      <c r="AI19" s="564">
        <v>0</v>
      </c>
      <c r="AJ19" s="564" t="s">
        <v>466</v>
      </c>
      <c r="AK19" s="552" t="s">
        <v>338</v>
      </c>
      <c r="AL19" s="435"/>
      <c r="AM19" s="435"/>
      <c r="AN19" s="435"/>
      <c r="AO19" s="435"/>
      <c r="AP19" s="435"/>
      <c r="AQ19" s="564" t="s">
        <v>491</v>
      </c>
      <c r="AR19" s="435"/>
      <c r="AS19" s="109" t="s">
        <v>315</v>
      </c>
      <c r="AT19" s="265"/>
      <c r="AU19" s="266" t="s">
        <v>315</v>
      </c>
      <c r="AV19" s="109" t="s">
        <v>315</v>
      </c>
      <c r="AW19" s="265"/>
      <c r="AX19" s="266" t="s">
        <v>315</v>
      </c>
      <c r="AY19" s="264" t="s">
        <v>315</v>
      </c>
      <c r="AZ19" s="436"/>
      <c r="BA19" s="266" t="s">
        <v>315</v>
      </c>
      <c r="BB19" s="264" t="s">
        <v>315</v>
      </c>
      <c r="BC19" s="265"/>
      <c r="BD19" s="266" t="s">
        <v>315</v>
      </c>
      <c r="BE19" s="264" t="s">
        <v>315</v>
      </c>
      <c r="BF19" s="436"/>
      <c r="BG19" s="266" t="s">
        <v>315</v>
      </c>
      <c r="BH19" s="264" t="s">
        <v>315</v>
      </c>
      <c r="BI19" s="436"/>
      <c r="BJ19" s="266" t="s">
        <v>315</v>
      </c>
      <c r="BK19" s="264" t="s">
        <v>315</v>
      </c>
      <c r="BL19" s="265"/>
      <c r="BM19" s="266" t="s">
        <v>315</v>
      </c>
      <c r="BN19" s="264" t="s">
        <v>315</v>
      </c>
      <c r="BO19" s="265"/>
      <c r="BP19" s="266" t="s">
        <v>315</v>
      </c>
      <c r="BQ19" s="264" t="s">
        <v>315</v>
      </c>
      <c r="BR19" s="265"/>
      <c r="BS19" s="266" t="s">
        <v>315</v>
      </c>
      <c r="BT19" s="264" t="s">
        <v>315</v>
      </c>
      <c r="BU19" s="265"/>
      <c r="BV19" s="266" t="s">
        <v>315</v>
      </c>
      <c r="BW19" s="264" t="s">
        <v>315</v>
      </c>
      <c r="BX19" s="265"/>
      <c r="BY19" s="266" t="s">
        <v>315</v>
      </c>
      <c r="BZ19" s="264" t="s">
        <v>315</v>
      </c>
      <c r="CA19" s="265"/>
      <c r="CB19" s="266" t="s">
        <v>315</v>
      </c>
      <c r="CC19" s="264" t="s">
        <v>555</v>
      </c>
      <c r="CD19" s="265"/>
      <c r="CE19" s="266" t="s">
        <v>315</v>
      </c>
      <c r="CF19" s="264" t="s">
        <v>315</v>
      </c>
      <c r="CG19" s="265"/>
      <c r="CH19" s="266" t="s">
        <v>315</v>
      </c>
      <c r="CI19" s="264" t="s">
        <v>315</v>
      </c>
      <c r="CJ19" s="265"/>
      <c r="CK19" s="266" t="s">
        <v>315</v>
      </c>
      <c r="CL19" s="264" t="s">
        <v>315</v>
      </c>
      <c r="CM19" s="806">
        <v>1000</v>
      </c>
      <c r="CN19" s="266" t="s">
        <v>315</v>
      </c>
      <c r="CO19" s="264" t="s">
        <v>315</v>
      </c>
      <c r="CP19" s="265"/>
      <c r="CQ19" s="266" t="s">
        <v>441</v>
      </c>
      <c r="CR19" s="264" t="s">
        <v>315</v>
      </c>
      <c r="CS19" s="265"/>
      <c r="CT19" s="266" t="s">
        <v>315</v>
      </c>
      <c r="CU19" s="264" t="s">
        <v>315</v>
      </c>
      <c r="CV19" s="265"/>
      <c r="CW19" s="266" t="s">
        <v>315</v>
      </c>
      <c r="CX19" s="264" t="s">
        <v>315</v>
      </c>
      <c r="CY19" s="265"/>
      <c r="CZ19" s="266" t="s">
        <v>315</v>
      </c>
      <c r="DA19" s="264" t="s">
        <v>315</v>
      </c>
      <c r="DB19" s="265"/>
      <c r="DC19" s="266" t="s">
        <v>315</v>
      </c>
      <c r="DD19" s="264" t="s">
        <v>315</v>
      </c>
      <c r="DE19" s="265"/>
      <c r="DF19" s="266" t="s">
        <v>315</v>
      </c>
      <c r="DG19" s="264" t="s">
        <v>315</v>
      </c>
      <c r="DH19" s="265"/>
      <c r="DI19" s="266" t="s">
        <v>315</v>
      </c>
      <c r="DJ19" s="264" t="s">
        <v>315</v>
      </c>
      <c r="DK19" s="265"/>
      <c r="DL19" s="266" t="s">
        <v>315</v>
      </c>
      <c r="DM19" s="264" t="s">
        <v>315</v>
      </c>
      <c r="DN19" s="265"/>
      <c r="DO19" s="266" t="s">
        <v>315</v>
      </c>
      <c r="DP19" s="264" t="s">
        <v>315</v>
      </c>
      <c r="DQ19" s="265"/>
      <c r="DR19" s="266" t="s">
        <v>315</v>
      </c>
      <c r="DS19" s="264" t="s">
        <v>315</v>
      </c>
      <c r="DT19" s="265"/>
      <c r="DU19" s="266" t="s">
        <v>315</v>
      </c>
      <c r="DV19" s="264" t="s">
        <v>315</v>
      </c>
      <c r="DW19" s="265"/>
      <c r="DX19" s="266" t="s">
        <v>315</v>
      </c>
      <c r="DY19" s="264" t="s">
        <v>315</v>
      </c>
      <c r="DZ19" s="265"/>
      <c r="EA19" s="266" t="s">
        <v>315</v>
      </c>
      <c r="EB19" s="264" t="s">
        <v>315</v>
      </c>
      <c r="EC19" s="265"/>
      <c r="ED19" s="266" t="s">
        <v>315</v>
      </c>
      <c r="EE19" s="264" t="s">
        <v>315</v>
      </c>
      <c r="EF19" s="265"/>
      <c r="EG19" s="109" t="s">
        <v>315</v>
      </c>
      <c r="EH19" s="109" t="s">
        <v>315</v>
      </c>
      <c r="EI19" s="265"/>
      <c r="EJ19" s="266" t="s">
        <v>315</v>
      </c>
      <c r="EK19" s="109" t="s">
        <v>315</v>
      </c>
      <c r="EL19" s="265"/>
      <c r="EM19" s="266" t="s">
        <v>315</v>
      </c>
      <c r="EN19" s="264" t="s">
        <v>315</v>
      </c>
      <c r="EO19" s="436"/>
      <c r="EP19" s="266" t="s">
        <v>315</v>
      </c>
      <c r="EQ19" s="264" t="s">
        <v>315</v>
      </c>
      <c r="ER19" s="265"/>
      <c r="ES19" s="266" t="s">
        <v>315</v>
      </c>
      <c r="ET19" s="264" t="s">
        <v>315</v>
      </c>
      <c r="EU19" s="436"/>
      <c r="EV19" s="266" t="s">
        <v>315</v>
      </c>
      <c r="EW19" s="264" t="s">
        <v>315</v>
      </c>
      <c r="EX19" s="436"/>
      <c r="EY19" s="266" t="s">
        <v>315</v>
      </c>
      <c r="EZ19" s="264" t="s">
        <v>315</v>
      </c>
      <c r="FA19" s="265"/>
      <c r="FB19" s="266" t="s">
        <v>315</v>
      </c>
      <c r="FC19" s="264" t="s">
        <v>315</v>
      </c>
      <c r="FD19" s="265"/>
      <c r="FE19" s="266" t="s">
        <v>315</v>
      </c>
      <c r="FF19" s="264" t="s">
        <v>315</v>
      </c>
      <c r="FG19" s="265"/>
      <c r="FH19" s="266" t="s">
        <v>315</v>
      </c>
      <c r="FI19" s="264" t="s">
        <v>315</v>
      </c>
      <c r="FJ19" s="265"/>
      <c r="FK19" s="266" t="s">
        <v>315</v>
      </c>
      <c r="FL19" s="264" t="s">
        <v>315</v>
      </c>
      <c r="FM19" s="265"/>
      <c r="FN19" s="266" t="s">
        <v>315</v>
      </c>
      <c r="FO19" s="264" t="s">
        <v>315</v>
      </c>
      <c r="FP19" s="265"/>
      <c r="FQ19" s="266" t="s">
        <v>315</v>
      </c>
      <c r="FR19" s="264" t="s">
        <v>315</v>
      </c>
      <c r="FS19" s="265"/>
      <c r="FT19" s="266" t="s">
        <v>315</v>
      </c>
      <c r="FU19" s="264" t="s">
        <v>315</v>
      </c>
      <c r="FV19" s="265"/>
      <c r="FW19" s="266" t="s">
        <v>315</v>
      </c>
      <c r="FX19" s="264" t="s">
        <v>315</v>
      </c>
      <c r="FY19" s="265"/>
      <c r="FZ19" s="266" t="s">
        <v>315</v>
      </c>
      <c r="GA19" s="264" t="s">
        <v>315</v>
      </c>
      <c r="GB19" s="265"/>
      <c r="GC19" s="266" t="s">
        <v>315</v>
      </c>
      <c r="GD19" s="264" t="s">
        <v>315</v>
      </c>
      <c r="GE19" s="265"/>
      <c r="GF19" s="266" t="s">
        <v>315</v>
      </c>
      <c r="GG19" s="264" t="s">
        <v>315</v>
      </c>
      <c r="GH19" s="265"/>
      <c r="GI19" s="266" t="s">
        <v>315</v>
      </c>
      <c r="GJ19" s="264" t="s">
        <v>315</v>
      </c>
      <c r="GK19" s="265"/>
      <c r="GL19" s="266" t="s">
        <v>315</v>
      </c>
      <c r="GM19" s="264" t="s">
        <v>315</v>
      </c>
      <c r="GN19" s="265"/>
      <c r="GO19" s="266" t="s">
        <v>315</v>
      </c>
      <c r="GP19" s="264" t="s">
        <v>315</v>
      </c>
      <c r="GQ19" s="265"/>
      <c r="GR19" s="266" t="s">
        <v>315</v>
      </c>
      <c r="GS19" s="264" t="s">
        <v>315</v>
      </c>
      <c r="GT19" s="265"/>
      <c r="GU19" s="266" t="s">
        <v>315</v>
      </c>
      <c r="GV19" s="264" t="s">
        <v>315</v>
      </c>
      <c r="GW19" s="265"/>
      <c r="GX19" s="266" t="s">
        <v>315</v>
      </c>
      <c r="GY19" s="264" t="s">
        <v>315</v>
      </c>
      <c r="GZ19" s="265"/>
      <c r="HA19" s="266" t="s">
        <v>315</v>
      </c>
      <c r="HB19" s="264" t="s">
        <v>315</v>
      </c>
      <c r="HC19" s="265"/>
      <c r="HD19" s="266" t="s">
        <v>315</v>
      </c>
      <c r="HE19" s="264" t="s">
        <v>315</v>
      </c>
      <c r="HF19" s="265"/>
      <c r="HG19" s="266" t="s">
        <v>315</v>
      </c>
      <c r="HH19" s="264" t="s">
        <v>315</v>
      </c>
      <c r="HI19" s="265"/>
      <c r="HJ19" s="266" t="s">
        <v>315</v>
      </c>
      <c r="HK19" s="264" t="s">
        <v>315</v>
      </c>
      <c r="HL19" s="265"/>
      <c r="HM19" s="266" t="s">
        <v>315</v>
      </c>
      <c r="HN19" s="264" t="s">
        <v>315</v>
      </c>
      <c r="HO19" s="265"/>
      <c r="HP19" s="266" t="s">
        <v>315</v>
      </c>
      <c r="HQ19" s="264" t="s">
        <v>315</v>
      </c>
      <c r="HR19" s="265"/>
      <c r="HS19" s="266" t="s">
        <v>315</v>
      </c>
      <c r="HT19" s="264" t="s">
        <v>315</v>
      </c>
      <c r="HU19" s="265"/>
      <c r="HV19" s="109" t="s">
        <v>315</v>
      </c>
      <c r="HW19" s="109" t="s">
        <v>315</v>
      </c>
      <c r="HX19" s="265"/>
      <c r="HY19" s="266" t="s">
        <v>315</v>
      </c>
      <c r="HZ19" s="109" t="s">
        <v>315</v>
      </c>
      <c r="IA19" s="265"/>
      <c r="IB19" s="266" t="s">
        <v>315</v>
      </c>
      <c r="IC19" s="264" t="s">
        <v>315</v>
      </c>
      <c r="ID19" s="436"/>
      <c r="IE19" s="266" t="s">
        <v>315</v>
      </c>
      <c r="IF19" s="264" t="s">
        <v>315</v>
      </c>
      <c r="IG19" s="265"/>
      <c r="IH19" s="266" t="s">
        <v>315</v>
      </c>
      <c r="II19" s="264" t="s">
        <v>315</v>
      </c>
      <c r="IJ19" s="436"/>
      <c r="IK19" s="266" t="s">
        <v>315</v>
      </c>
      <c r="IL19" s="264" t="s">
        <v>315</v>
      </c>
      <c r="IM19" s="436"/>
      <c r="IN19" s="266" t="s">
        <v>315</v>
      </c>
      <c r="IO19" s="264" t="s">
        <v>315</v>
      </c>
      <c r="IP19" s="265"/>
      <c r="IQ19" s="266" t="s">
        <v>315</v>
      </c>
      <c r="IR19" s="264" t="s">
        <v>315</v>
      </c>
      <c r="IS19" s="265"/>
      <c r="IT19" s="266" t="s">
        <v>315</v>
      </c>
      <c r="IU19" s="264" t="s">
        <v>315</v>
      </c>
      <c r="IV19" s="265"/>
      <c r="IW19" s="266" t="s">
        <v>315</v>
      </c>
      <c r="IX19" s="264" t="s">
        <v>315</v>
      </c>
      <c r="IY19" s="265"/>
      <c r="IZ19" s="266" t="s">
        <v>315</v>
      </c>
      <c r="JA19" s="264" t="s">
        <v>315</v>
      </c>
      <c r="JB19" s="265"/>
      <c r="JC19" s="266" t="s">
        <v>315</v>
      </c>
      <c r="JD19" s="264" t="s">
        <v>315</v>
      </c>
      <c r="JE19" s="265"/>
      <c r="JF19" s="266" t="s">
        <v>315</v>
      </c>
      <c r="JG19" s="264" t="s">
        <v>315</v>
      </c>
      <c r="JH19" s="265"/>
      <c r="JI19" s="266" t="s">
        <v>315</v>
      </c>
      <c r="JJ19" s="264" t="s">
        <v>315</v>
      </c>
      <c r="JK19" s="265"/>
      <c r="JL19" s="266" t="s">
        <v>315</v>
      </c>
      <c r="JM19" s="264" t="s">
        <v>315</v>
      </c>
      <c r="JN19" s="265"/>
      <c r="JO19" s="266" t="s">
        <v>315</v>
      </c>
      <c r="JP19" s="264" t="s">
        <v>315</v>
      </c>
      <c r="JQ19" s="265"/>
      <c r="JR19" s="266" t="s">
        <v>315</v>
      </c>
      <c r="JS19" s="264" t="s">
        <v>315</v>
      </c>
      <c r="JT19" s="265"/>
      <c r="JU19" s="266" t="s">
        <v>315</v>
      </c>
      <c r="JV19" s="264" t="s">
        <v>315</v>
      </c>
      <c r="JW19" s="265"/>
      <c r="JX19" s="266" t="s">
        <v>315</v>
      </c>
      <c r="JY19" s="264" t="s">
        <v>315</v>
      </c>
      <c r="JZ19" s="265"/>
      <c r="KA19" s="266" t="s">
        <v>315</v>
      </c>
      <c r="KB19" s="264" t="s">
        <v>315</v>
      </c>
      <c r="KC19" s="265"/>
      <c r="KD19" s="266" t="s">
        <v>315</v>
      </c>
      <c r="KE19" s="264" t="s">
        <v>315</v>
      </c>
      <c r="KF19" s="265"/>
      <c r="KG19" s="266" t="s">
        <v>315</v>
      </c>
      <c r="KH19" s="264" t="s">
        <v>315</v>
      </c>
      <c r="KI19" s="265"/>
      <c r="KJ19" s="266" t="s">
        <v>315</v>
      </c>
      <c r="KK19" s="264" t="s">
        <v>315</v>
      </c>
      <c r="KL19" s="265"/>
      <c r="KM19" s="266" t="s">
        <v>315</v>
      </c>
      <c r="KN19" s="264" t="s">
        <v>315</v>
      </c>
      <c r="KO19" s="265"/>
      <c r="KP19" s="266" t="s">
        <v>315</v>
      </c>
      <c r="KQ19" s="264" t="s">
        <v>315</v>
      </c>
      <c r="KR19" s="265"/>
      <c r="KS19" s="266" t="s">
        <v>315</v>
      </c>
      <c r="KT19" s="264" t="s">
        <v>315</v>
      </c>
      <c r="KU19" s="265"/>
      <c r="KV19" s="266" t="s">
        <v>315</v>
      </c>
      <c r="KW19" s="264" t="s">
        <v>315</v>
      </c>
      <c r="KX19" s="265"/>
      <c r="KY19" s="266" t="s">
        <v>315</v>
      </c>
      <c r="KZ19" s="264" t="s">
        <v>315</v>
      </c>
      <c r="LA19" s="265"/>
      <c r="LB19" s="266" t="s">
        <v>315</v>
      </c>
      <c r="LC19" s="264" t="s">
        <v>315</v>
      </c>
      <c r="LD19" s="265"/>
      <c r="LE19" s="266" t="s">
        <v>315</v>
      </c>
      <c r="LF19" s="264" t="s">
        <v>315</v>
      </c>
      <c r="LG19" s="265"/>
      <c r="LH19" s="266" t="s">
        <v>315</v>
      </c>
      <c r="LI19" s="264" t="s">
        <v>315</v>
      </c>
      <c r="LJ19" s="265"/>
      <c r="LK19" s="109" t="s">
        <v>315</v>
      </c>
    </row>
    <row r="20" spans="1:323" s="33" customFormat="1" ht="24.65" hidden="1" customHeight="1" x14ac:dyDescent="0.2">
      <c r="A20" s="553" t="s">
        <v>22</v>
      </c>
      <c r="B20" s="554">
        <v>46091.393657407411</v>
      </c>
      <c r="C20" s="555">
        <v>0</v>
      </c>
      <c r="D20" s="3" t="s">
        <v>738</v>
      </c>
      <c r="E20" s="551" t="s">
        <v>576</v>
      </c>
      <c r="F20" s="552" t="s">
        <v>912</v>
      </c>
      <c r="G20" s="552" t="s">
        <v>913</v>
      </c>
      <c r="H20" s="552" t="s">
        <v>556</v>
      </c>
      <c r="I20" s="552" t="s">
        <v>466</v>
      </c>
      <c r="J20" s="556">
        <v>500</v>
      </c>
      <c r="K20" s="552" t="s">
        <v>916</v>
      </c>
      <c r="L20" s="552" t="s">
        <v>913</v>
      </c>
      <c r="M20" s="552" t="s">
        <v>556</v>
      </c>
      <c r="N20" s="552" t="s">
        <v>466</v>
      </c>
      <c r="O20" s="556">
        <v>475</v>
      </c>
      <c r="P20" s="552">
        <v>0</v>
      </c>
      <c r="Q20" s="557">
        <v>500</v>
      </c>
      <c r="R20" s="557">
        <v>475</v>
      </c>
      <c r="S20" s="552" t="s">
        <v>910</v>
      </c>
      <c r="T20" s="558" t="s">
        <v>551</v>
      </c>
      <c r="U20" s="559"/>
      <c r="V20" s="559"/>
      <c r="W20" s="559">
        <v>46094</v>
      </c>
      <c r="X20" s="559">
        <v>46099</v>
      </c>
      <c r="Y20" s="559">
        <v>46099</v>
      </c>
      <c r="Z20" s="559">
        <v>46097</v>
      </c>
      <c r="AA20" s="560">
        <v>46097</v>
      </c>
      <c r="AB20" s="561">
        <v>475</v>
      </c>
      <c r="AC20" s="562">
        <v>475</v>
      </c>
      <c r="AD20" s="410" t="s">
        <v>917</v>
      </c>
      <c r="AE20" s="435"/>
      <c r="AF20" s="563" t="s">
        <v>570</v>
      </c>
      <c r="AG20" s="564" t="s">
        <v>552</v>
      </c>
      <c r="AH20" s="564" t="s">
        <v>565</v>
      </c>
      <c r="AI20" s="564">
        <v>0</v>
      </c>
      <c r="AJ20" s="564" t="s">
        <v>466</v>
      </c>
      <c r="AK20" s="552" t="s">
        <v>385</v>
      </c>
      <c r="AL20" s="435"/>
      <c r="AM20" s="435"/>
      <c r="AN20" s="435"/>
      <c r="AO20" s="435"/>
      <c r="AP20" s="435"/>
      <c r="AQ20" s="564" t="s">
        <v>491</v>
      </c>
      <c r="AR20" s="435"/>
      <c r="AS20" s="109" t="s">
        <v>315</v>
      </c>
      <c r="AT20" s="265"/>
      <c r="AU20" s="266" t="s">
        <v>315</v>
      </c>
      <c r="AV20" s="109" t="s">
        <v>315</v>
      </c>
      <c r="AW20" s="265"/>
      <c r="AX20" s="266" t="s">
        <v>315</v>
      </c>
      <c r="AY20" s="264" t="s">
        <v>315</v>
      </c>
      <c r="AZ20" s="436"/>
      <c r="BA20" s="266" t="s">
        <v>315</v>
      </c>
      <c r="BB20" s="264" t="s">
        <v>315</v>
      </c>
      <c r="BC20" s="265"/>
      <c r="BD20" s="266" t="s">
        <v>315</v>
      </c>
      <c r="BE20" s="264" t="s">
        <v>315</v>
      </c>
      <c r="BF20" s="436"/>
      <c r="BG20" s="266" t="s">
        <v>315</v>
      </c>
      <c r="BH20" s="264" t="s">
        <v>315</v>
      </c>
      <c r="BI20" s="436"/>
      <c r="BJ20" s="266" t="s">
        <v>315</v>
      </c>
      <c r="BK20" s="264" t="s">
        <v>315</v>
      </c>
      <c r="BL20" s="265"/>
      <c r="BM20" s="266" t="s">
        <v>315</v>
      </c>
      <c r="BN20" s="264" t="s">
        <v>315</v>
      </c>
      <c r="BO20" s="265"/>
      <c r="BP20" s="266" t="s">
        <v>315</v>
      </c>
      <c r="BQ20" s="264" t="s">
        <v>315</v>
      </c>
      <c r="BR20" s="265"/>
      <c r="BS20" s="266" t="s">
        <v>315</v>
      </c>
      <c r="BT20" s="264" t="s">
        <v>315</v>
      </c>
      <c r="BU20" s="265"/>
      <c r="BV20" s="266" t="s">
        <v>315</v>
      </c>
      <c r="BW20" s="264" t="s">
        <v>315</v>
      </c>
      <c r="BX20" s="265"/>
      <c r="BY20" s="266" t="s">
        <v>315</v>
      </c>
      <c r="BZ20" s="264" t="s">
        <v>315</v>
      </c>
      <c r="CA20" s="265"/>
      <c r="CB20" s="266" t="s">
        <v>315</v>
      </c>
      <c r="CC20" s="264" t="s">
        <v>555</v>
      </c>
      <c r="CD20" s="265"/>
      <c r="CE20" s="266" t="s">
        <v>315</v>
      </c>
      <c r="CF20" s="264" t="s">
        <v>315</v>
      </c>
      <c r="CG20" s="265"/>
      <c r="CH20" s="266" t="s">
        <v>315</v>
      </c>
      <c r="CI20" s="264" t="s">
        <v>315</v>
      </c>
      <c r="CJ20" s="265"/>
      <c r="CK20" s="266" t="s">
        <v>315</v>
      </c>
      <c r="CL20" s="264" t="s">
        <v>315</v>
      </c>
      <c r="CM20" s="806">
        <v>475</v>
      </c>
      <c r="CN20" s="266" t="s">
        <v>315</v>
      </c>
      <c r="CO20" s="264" t="s">
        <v>315</v>
      </c>
      <c r="CP20" s="265"/>
      <c r="CQ20" s="266" t="s">
        <v>315</v>
      </c>
      <c r="CR20" s="264" t="s">
        <v>315</v>
      </c>
      <c r="CS20" s="265"/>
      <c r="CT20" s="266" t="s">
        <v>441</v>
      </c>
      <c r="CU20" s="264" t="s">
        <v>315</v>
      </c>
      <c r="CV20" s="265"/>
      <c r="CW20" s="266" t="s">
        <v>315</v>
      </c>
      <c r="CX20" s="264" t="s">
        <v>315</v>
      </c>
      <c r="CY20" s="265"/>
      <c r="CZ20" s="266" t="s">
        <v>315</v>
      </c>
      <c r="DA20" s="264" t="s">
        <v>315</v>
      </c>
      <c r="DB20" s="265"/>
      <c r="DC20" s="266" t="s">
        <v>315</v>
      </c>
      <c r="DD20" s="264" t="s">
        <v>315</v>
      </c>
      <c r="DE20" s="265"/>
      <c r="DF20" s="266" t="s">
        <v>315</v>
      </c>
      <c r="DG20" s="264" t="s">
        <v>315</v>
      </c>
      <c r="DH20" s="265"/>
      <c r="DI20" s="266" t="s">
        <v>315</v>
      </c>
      <c r="DJ20" s="264" t="s">
        <v>315</v>
      </c>
      <c r="DK20" s="265"/>
      <c r="DL20" s="266" t="s">
        <v>315</v>
      </c>
      <c r="DM20" s="264" t="s">
        <v>315</v>
      </c>
      <c r="DN20" s="265"/>
      <c r="DO20" s="266" t="s">
        <v>315</v>
      </c>
      <c r="DP20" s="264" t="s">
        <v>315</v>
      </c>
      <c r="DQ20" s="265"/>
      <c r="DR20" s="266" t="s">
        <v>315</v>
      </c>
      <c r="DS20" s="264" t="s">
        <v>315</v>
      </c>
      <c r="DT20" s="265"/>
      <c r="DU20" s="266" t="s">
        <v>315</v>
      </c>
      <c r="DV20" s="264" t="s">
        <v>315</v>
      </c>
      <c r="DW20" s="265"/>
      <c r="DX20" s="266" t="s">
        <v>315</v>
      </c>
      <c r="DY20" s="264" t="s">
        <v>315</v>
      </c>
      <c r="DZ20" s="265"/>
      <c r="EA20" s="266" t="s">
        <v>315</v>
      </c>
      <c r="EB20" s="264" t="s">
        <v>315</v>
      </c>
      <c r="EC20" s="265"/>
      <c r="ED20" s="266" t="s">
        <v>315</v>
      </c>
      <c r="EE20" s="264" t="s">
        <v>315</v>
      </c>
      <c r="EF20" s="265"/>
      <c r="EG20" s="109" t="s">
        <v>315</v>
      </c>
      <c r="EH20" s="109" t="s">
        <v>315</v>
      </c>
      <c r="EI20" s="265"/>
      <c r="EJ20" s="266" t="s">
        <v>315</v>
      </c>
      <c r="EK20" s="109" t="s">
        <v>315</v>
      </c>
      <c r="EL20" s="265"/>
      <c r="EM20" s="266" t="s">
        <v>315</v>
      </c>
      <c r="EN20" s="264" t="s">
        <v>315</v>
      </c>
      <c r="EO20" s="436"/>
      <c r="EP20" s="266" t="s">
        <v>315</v>
      </c>
      <c r="EQ20" s="264" t="s">
        <v>315</v>
      </c>
      <c r="ER20" s="265"/>
      <c r="ES20" s="266" t="s">
        <v>315</v>
      </c>
      <c r="ET20" s="264" t="s">
        <v>315</v>
      </c>
      <c r="EU20" s="436"/>
      <c r="EV20" s="266" t="s">
        <v>315</v>
      </c>
      <c r="EW20" s="264" t="s">
        <v>315</v>
      </c>
      <c r="EX20" s="436"/>
      <c r="EY20" s="266" t="s">
        <v>315</v>
      </c>
      <c r="EZ20" s="264" t="s">
        <v>315</v>
      </c>
      <c r="FA20" s="265"/>
      <c r="FB20" s="266" t="s">
        <v>315</v>
      </c>
      <c r="FC20" s="264" t="s">
        <v>315</v>
      </c>
      <c r="FD20" s="265"/>
      <c r="FE20" s="266" t="s">
        <v>315</v>
      </c>
      <c r="FF20" s="264" t="s">
        <v>315</v>
      </c>
      <c r="FG20" s="265"/>
      <c r="FH20" s="266" t="s">
        <v>315</v>
      </c>
      <c r="FI20" s="264" t="s">
        <v>315</v>
      </c>
      <c r="FJ20" s="265"/>
      <c r="FK20" s="266" t="s">
        <v>315</v>
      </c>
      <c r="FL20" s="264" t="s">
        <v>315</v>
      </c>
      <c r="FM20" s="265"/>
      <c r="FN20" s="266" t="s">
        <v>315</v>
      </c>
      <c r="FO20" s="264" t="s">
        <v>315</v>
      </c>
      <c r="FP20" s="265"/>
      <c r="FQ20" s="266" t="s">
        <v>315</v>
      </c>
      <c r="FR20" s="264" t="s">
        <v>315</v>
      </c>
      <c r="FS20" s="265"/>
      <c r="FT20" s="266" t="s">
        <v>315</v>
      </c>
      <c r="FU20" s="264" t="s">
        <v>315</v>
      </c>
      <c r="FV20" s="265"/>
      <c r="FW20" s="266" t="s">
        <v>315</v>
      </c>
      <c r="FX20" s="264" t="s">
        <v>315</v>
      </c>
      <c r="FY20" s="265"/>
      <c r="FZ20" s="266" t="s">
        <v>315</v>
      </c>
      <c r="GA20" s="264" t="s">
        <v>315</v>
      </c>
      <c r="GB20" s="265"/>
      <c r="GC20" s="266" t="s">
        <v>315</v>
      </c>
      <c r="GD20" s="264" t="s">
        <v>315</v>
      </c>
      <c r="GE20" s="265"/>
      <c r="GF20" s="266" t="s">
        <v>315</v>
      </c>
      <c r="GG20" s="264" t="s">
        <v>315</v>
      </c>
      <c r="GH20" s="265"/>
      <c r="GI20" s="266" t="s">
        <v>315</v>
      </c>
      <c r="GJ20" s="264" t="s">
        <v>315</v>
      </c>
      <c r="GK20" s="265"/>
      <c r="GL20" s="266" t="s">
        <v>315</v>
      </c>
      <c r="GM20" s="264" t="s">
        <v>315</v>
      </c>
      <c r="GN20" s="265"/>
      <c r="GO20" s="266" t="s">
        <v>315</v>
      </c>
      <c r="GP20" s="264" t="s">
        <v>315</v>
      </c>
      <c r="GQ20" s="265"/>
      <c r="GR20" s="266" t="s">
        <v>315</v>
      </c>
      <c r="GS20" s="264" t="s">
        <v>315</v>
      </c>
      <c r="GT20" s="265"/>
      <c r="GU20" s="266" t="s">
        <v>315</v>
      </c>
      <c r="GV20" s="264" t="s">
        <v>315</v>
      </c>
      <c r="GW20" s="265"/>
      <c r="GX20" s="266" t="s">
        <v>315</v>
      </c>
      <c r="GY20" s="264" t="s">
        <v>315</v>
      </c>
      <c r="GZ20" s="265"/>
      <c r="HA20" s="266" t="s">
        <v>315</v>
      </c>
      <c r="HB20" s="264" t="s">
        <v>315</v>
      </c>
      <c r="HC20" s="265"/>
      <c r="HD20" s="266" t="s">
        <v>315</v>
      </c>
      <c r="HE20" s="264" t="s">
        <v>315</v>
      </c>
      <c r="HF20" s="265"/>
      <c r="HG20" s="266" t="s">
        <v>315</v>
      </c>
      <c r="HH20" s="264" t="s">
        <v>315</v>
      </c>
      <c r="HI20" s="265"/>
      <c r="HJ20" s="266" t="s">
        <v>315</v>
      </c>
      <c r="HK20" s="264" t="s">
        <v>315</v>
      </c>
      <c r="HL20" s="265"/>
      <c r="HM20" s="266" t="s">
        <v>315</v>
      </c>
      <c r="HN20" s="264" t="s">
        <v>315</v>
      </c>
      <c r="HO20" s="265"/>
      <c r="HP20" s="266" t="s">
        <v>315</v>
      </c>
      <c r="HQ20" s="264" t="s">
        <v>315</v>
      </c>
      <c r="HR20" s="265"/>
      <c r="HS20" s="266" t="s">
        <v>315</v>
      </c>
      <c r="HT20" s="264" t="s">
        <v>315</v>
      </c>
      <c r="HU20" s="265"/>
      <c r="HV20" s="109" t="s">
        <v>315</v>
      </c>
      <c r="HW20" s="109" t="s">
        <v>315</v>
      </c>
      <c r="HX20" s="265"/>
      <c r="HY20" s="266" t="s">
        <v>315</v>
      </c>
      <c r="HZ20" s="109" t="s">
        <v>315</v>
      </c>
      <c r="IA20" s="265"/>
      <c r="IB20" s="266" t="s">
        <v>315</v>
      </c>
      <c r="IC20" s="264" t="s">
        <v>315</v>
      </c>
      <c r="ID20" s="436"/>
      <c r="IE20" s="266" t="s">
        <v>315</v>
      </c>
      <c r="IF20" s="264" t="s">
        <v>315</v>
      </c>
      <c r="IG20" s="265"/>
      <c r="IH20" s="266" t="s">
        <v>315</v>
      </c>
      <c r="II20" s="264" t="s">
        <v>315</v>
      </c>
      <c r="IJ20" s="436"/>
      <c r="IK20" s="266" t="s">
        <v>315</v>
      </c>
      <c r="IL20" s="264" t="s">
        <v>315</v>
      </c>
      <c r="IM20" s="436"/>
      <c r="IN20" s="266" t="s">
        <v>315</v>
      </c>
      <c r="IO20" s="264" t="s">
        <v>315</v>
      </c>
      <c r="IP20" s="265"/>
      <c r="IQ20" s="266" t="s">
        <v>315</v>
      </c>
      <c r="IR20" s="264" t="s">
        <v>315</v>
      </c>
      <c r="IS20" s="265"/>
      <c r="IT20" s="266" t="s">
        <v>315</v>
      </c>
      <c r="IU20" s="264" t="s">
        <v>315</v>
      </c>
      <c r="IV20" s="265"/>
      <c r="IW20" s="266" t="s">
        <v>315</v>
      </c>
      <c r="IX20" s="264" t="s">
        <v>315</v>
      </c>
      <c r="IY20" s="265"/>
      <c r="IZ20" s="266" t="s">
        <v>315</v>
      </c>
      <c r="JA20" s="264" t="s">
        <v>315</v>
      </c>
      <c r="JB20" s="265"/>
      <c r="JC20" s="266" t="s">
        <v>315</v>
      </c>
      <c r="JD20" s="264" t="s">
        <v>315</v>
      </c>
      <c r="JE20" s="265"/>
      <c r="JF20" s="266" t="s">
        <v>315</v>
      </c>
      <c r="JG20" s="264" t="s">
        <v>315</v>
      </c>
      <c r="JH20" s="265"/>
      <c r="JI20" s="266" t="s">
        <v>315</v>
      </c>
      <c r="JJ20" s="264" t="s">
        <v>315</v>
      </c>
      <c r="JK20" s="265"/>
      <c r="JL20" s="266" t="s">
        <v>315</v>
      </c>
      <c r="JM20" s="264" t="s">
        <v>315</v>
      </c>
      <c r="JN20" s="265"/>
      <c r="JO20" s="266" t="s">
        <v>315</v>
      </c>
      <c r="JP20" s="264" t="s">
        <v>315</v>
      </c>
      <c r="JQ20" s="265"/>
      <c r="JR20" s="266" t="s">
        <v>315</v>
      </c>
      <c r="JS20" s="264" t="s">
        <v>315</v>
      </c>
      <c r="JT20" s="265"/>
      <c r="JU20" s="266" t="s">
        <v>315</v>
      </c>
      <c r="JV20" s="264" t="s">
        <v>315</v>
      </c>
      <c r="JW20" s="265"/>
      <c r="JX20" s="266" t="s">
        <v>315</v>
      </c>
      <c r="JY20" s="264" t="s">
        <v>315</v>
      </c>
      <c r="JZ20" s="265"/>
      <c r="KA20" s="266" t="s">
        <v>315</v>
      </c>
      <c r="KB20" s="264" t="s">
        <v>315</v>
      </c>
      <c r="KC20" s="265"/>
      <c r="KD20" s="266" t="s">
        <v>315</v>
      </c>
      <c r="KE20" s="264" t="s">
        <v>315</v>
      </c>
      <c r="KF20" s="265"/>
      <c r="KG20" s="266" t="s">
        <v>315</v>
      </c>
      <c r="KH20" s="264" t="s">
        <v>315</v>
      </c>
      <c r="KI20" s="265"/>
      <c r="KJ20" s="266" t="s">
        <v>315</v>
      </c>
      <c r="KK20" s="264" t="s">
        <v>315</v>
      </c>
      <c r="KL20" s="265"/>
      <c r="KM20" s="266" t="s">
        <v>315</v>
      </c>
      <c r="KN20" s="264" t="s">
        <v>315</v>
      </c>
      <c r="KO20" s="265"/>
      <c r="KP20" s="266" t="s">
        <v>315</v>
      </c>
      <c r="KQ20" s="264" t="s">
        <v>315</v>
      </c>
      <c r="KR20" s="265"/>
      <c r="KS20" s="266" t="s">
        <v>315</v>
      </c>
      <c r="KT20" s="264" t="s">
        <v>315</v>
      </c>
      <c r="KU20" s="265"/>
      <c r="KV20" s="266" t="s">
        <v>315</v>
      </c>
      <c r="KW20" s="264" t="s">
        <v>315</v>
      </c>
      <c r="KX20" s="265"/>
      <c r="KY20" s="266" t="s">
        <v>315</v>
      </c>
      <c r="KZ20" s="264" t="s">
        <v>315</v>
      </c>
      <c r="LA20" s="265"/>
      <c r="LB20" s="266" t="s">
        <v>315</v>
      </c>
      <c r="LC20" s="264" t="s">
        <v>315</v>
      </c>
      <c r="LD20" s="265"/>
      <c r="LE20" s="266" t="s">
        <v>315</v>
      </c>
      <c r="LF20" s="264" t="s">
        <v>315</v>
      </c>
      <c r="LG20" s="265"/>
      <c r="LH20" s="266" t="s">
        <v>315</v>
      </c>
      <c r="LI20" s="264" t="s">
        <v>315</v>
      </c>
      <c r="LJ20" s="265"/>
      <c r="LK20" s="109" t="s">
        <v>315</v>
      </c>
    </row>
    <row r="21" spans="1:323" s="33" customFormat="1" ht="24.65" hidden="1" customHeight="1" x14ac:dyDescent="0.2">
      <c r="A21" s="553" t="s">
        <v>22</v>
      </c>
      <c r="B21" s="554">
        <v>46080.643229166664</v>
      </c>
      <c r="C21" s="555">
        <v>0</v>
      </c>
      <c r="D21" s="889" t="s">
        <v>655</v>
      </c>
      <c r="E21" s="551">
        <v>6710</v>
      </c>
      <c r="F21" s="552" t="s">
        <v>573</v>
      </c>
      <c r="G21" s="552" t="s">
        <v>548</v>
      </c>
      <c r="H21" s="552" t="s">
        <v>575</v>
      </c>
      <c r="I21" s="552" t="s">
        <v>550</v>
      </c>
      <c r="J21" s="556">
        <v>600</v>
      </c>
      <c r="K21" s="552" t="s">
        <v>918</v>
      </c>
      <c r="L21" s="552" t="s">
        <v>685</v>
      </c>
      <c r="M21" s="552" t="s">
        <v>575</v>
      </c>
      <c r="N21" s="552" t="s">
        <v>550</v>
      </c>
      <c r="O21" s="556">
        <v>2400</v>
      </c>
      <c r="P21" s="552">
        <v>0</v>
      </c>
      <c r="Q21" s="557">
        <v>600</v>
      </c>
      <c r="R21" s="557">
        <v>1200</v>
      </c>
      <c r="S21" s="552" t="s">
        <v>688</v>
      </c>
      <c r="T21" s="558" t="s">
        <v>557</v>
      </c>
      <c r="U21" s="559"/>
      <c r="V21" s="559"/>
      <c r="W21" s="559">
        <v>46086</v>
      </c>
      <c r="X21" s="559">
        <v>46100</v>
      </c>
      <c r="Y21" s="559">
        <v>46100</v>
      </c>
      <c r="Z21" s="559">
        <v>46091</v>
      </c>
      <c r="AA21" s="560">
        <v>46091</v>
      </c>
      <c r="AB21" s="561">
        <v>2400</v>
      </c>
      <c r="AC21" s="562">
        <v>1200</v>
      </c>
      <c r="AD21" s="410" t="s">
        <v>558</v>
      </c>
      <c r="AE21" s="435"/>
      <c r="AF21" s="563" t="s">
        <v>570</v>
      </c>
      <c r="AG21" s="564" t="s">
        <v>552</v>
      </c>
      <c r="AH21" s="564" t="s">
        <v>553</v>
      </c>
      <c r="AI21" s="564" t="s">
        <v>574</v>
      </c>
      <c r="AJ21" s="564" t="s">
        <v>466</v>
      </c>
      <c r="AK21" s="552" t="s">
        <v>385</v>
      </c>
      <c r="AL21" s="435"/>
      <c r="AM21" s="435"/>
      <c r="AN21" s="435"/>
      <c r="AO21" s="435"/>
      <c r="AP21" s="435"/>
      <c r="AQ21" s="564" t="s">
        <v>491</v>
      </c>
      <c r="AR21" s="435"/>
      <c r="AS21" s="109" t="s">
        <v>315</v>
      </c>
      <c r="AT21" s="265"/>
      <c r="AU21" s="266" t="s">
        <v>315</v>
      </c>
      <c r="AV21" s="109" t="s">
        <v>315</v>
      </c>
      <c r="AW21" s="265"/>
      <c r="AX21" s="266" t="s">
        <v>315</v>
      </c>
      <c r="AY21" s="264" t="s">
        <v>315</v>
      </c>
      <c r="AZ21" s="436"/>
      <c r="BA21" s="266" t="s">
        <v>315</v>
      </c>
      <c r="BB21" s="264" t="s">
        <v>315</v>
      </c>
      <c r="BC21" s="265"/>
      <c r="BD21" s="266" t="s">
        <v>315</v>
      </c>
      <c r="BE21" s="264" t="s">
        <v>555</v>
      </c>
      <c r="BF21" s="436"/>
      <c r="BG21" s="266" t="s">
        <v>315</v>
      </c>
      <c r="BH21" s="264" t="s">
        <v>315</v>
      </c>
      <c r="BI21" s="436"/>
      <c r="BJ21" s="266" t="s">
        <v>315</v>
      </c>
      <c r="BK21" s="264" t="s">
        <v>315</v>
      </c>
      <c r="BL21" s="265"/>
      <c r="BM21" s="266" t="s">
        <v>315</v>
      </c>
      <c r="BN21" s="264" t="s">
        <v>315</v>
      </c>
      <c r="BO21" s="265"/>
      <c r="BP21" s="266" t="s">
        <v>315</v>
      </c>
      <c r="BQ21" s="264" t="s">
        <v>315</v>
      </c>
      <c r="BR21" s="265"/>
      <c r="BS21" s="266" t="s">
        <v>315</v>
      </c>
      <c r="BT21" s="264" t="s">
        <v>315</v>
      </c>
      <c r="BU21" s="806">
        <v>1200</v>
      </c>
      <c r="BV21" s="266" t="s">
        <v>315</v>
      </c>
      <c r="BW21" s="264" t="s">
        <v>315</v>
      </c>
      <c r="BX21" s="265"/>
      <c r="BY21" s="266" t="s">
        <v>315</v>
      </c>
      <c r="BZ21" s="264" t="s">
        <v>315</v>
      </c>
      <c r="CA21" s="265"/>
      <c r="CB21" s="266" t="s">
        <v>315</v>
      </c>
      <c r="CC21" s="264" t="s">
        <v>315</v>
      </c>
      <c r="CD21" s="265"/>
      <c r="CE21" s="266" t="s">
        <v>315</v>
      </c>
      <c r="CF21" s="264" t="s">
        <v>315</v>
      </c>
      <c r="CG21" s="265"/>
      <c r="CH21" s="266" t="s">
        <v>315</v>
      </c>
      <c r="CI21" s="264" t="s">
        <v>315</v>
      </c>
      <c r="CJ21" s="265"/>
      <c r="CK21" s="266" t="s">
        <v>315</v>
      </c>
      <c r="CL21" s="264" t="s">
        <v>315</v>
      </c>
      <c r="CM21" s="265"/>
      <c r="CN21" s="266" t="s">
        <v>315</v>
      </c>
      <c r="CO21" s="264" t="s">
        <v>315</v>
      </c>
      <c r="CP21" s="265"/>
      <c r="CQ21" s="266" t="s">
        <v>315</v>
      </c>
      <c r="CR21" s="264" t="s">
        <v>315</v>
      </c>
      <c r="CS21" s="265"/>
      <c r="CT21" s="266" t="s">
        <v>315</v>
      </c>
      <c r="CU21" s="264" t="s">
        <v>315</v>
      </c>
      <c r="CV21" s="265"/>
      <c r="CW21" s="266" t="s">
        <v>441</v>
      </c>
      <c r="CX21" s="264" t="s">
        <v>315</v>
      </c>
      <c r="CY21" s="265"/>
      <c r="CZ21" s="266" t="s">
        <v>315</v>
      </c>
      <c r="DA21" s="264" t="s">
        <v>315</v>
      </c>
      <c r="DB21" s="265"/>
      <c r="DC21" s="266" t="s">
        <v>315</v>
      </c>
      <c r="DD21" s="264" t="s">
        <v>315</v>
      </c>
      <c r="DE21" s="265"/>
      <c r="DF21" s="266" t="s">
        <v>315</v>
      </c>
      <c r="DG21" s="264" t="s">
        <v>315</v>
      </c>
      <c r="DH21" s="265"/>
      <c r="DI21" s="266" t="s">
        <v>315</v>
      </c>
      <c r="DJ21" s="264" t="s">
        <v>315</v>
      </c>
      <c r="DK21" s="265"/>
      <c r="DL21" s="266" t="s">
        <v>315</v>
      </c>
      <c r="DM21" s="264" t="s">
        <v>315</v>
      </c>
      <c r="DN21" s="265"/>
      <c r="DO21" s="266" t="s">
        <v>315</v>
      </c>
      <c r="DP21" s="264" t="s">
        <v>315</v>
      </c>
      <c r="DQ21" s="265"/>
      <c r="DR21" s="266" t="s">
        <v>315</v>
      </c>
      <c r="DS21" s="264" t="s">
        <v>315</v>
      </c>
      <c r="DT21" s="265"/>
      <c r="DU21" s="266" t="s">
        <v>315</v>
      </c>
      <c r="DV21" s="264" t="s">
        <v>315</v>
      </c>
      <c r="DW21" s="265"/>
      <c r="DX21" s="266" t="s">
        <v>315</v>
      </c>
      <c r="DY21" s="264" t="s">
        <v>315</v>
      </c>
      <c r="DZ21" s="265"/>
      <c r="EA21" s="266" t="s">
        <v>315</v>
      </c>
      <c r="EB21" s="264" t="s">
        <v>315</v>
      </c>
      <c r="EC21" s="265"/>
      <c r="ED21" s="266" t="s">
        <v>315</v>
      </c>
      <c r="EE21" s="264" t="s">
        <v>315</v>
      </c>
      <c r="EF21" s="265"/>
      <c r="EG21" s="109" t="s">
        <v>315</v>
      </c>
      <c r="EH21" s="109" t="s">
        <v>315</v>
      </c>
      <c r="EI21" s="265"/>
      <c r="EJ21" s="266" t="s">
        <v>315</v>
      </c>
      <c r="EK21" s="109" t="s">
        <v>315</v>
      </c>
      <c r="EL21" s="265"/>
      <c r="EM21" s="266" t="s">
        <v>315</v>
      </c>
      <c r="EN21" s="264" t="s">
        <v>315</v>
      </c>
      <c r="EO21" s="436"/>
      <c r="EP21" s="266" t="s">
        <v>315</v>
      </c>
      <c r="EQ21" s="264" t="s">
        <v>315</v>
      </c>
      <c r="ER21" s="265"/>
      <c r="ES21" s="266" t="s">
        <v>315</v>
      </c>
      <c r="ET21" s="264" t="s">
        <v>315</v>
      </c>
      <c r="EU21" s="436"/>
      <c r="EV21" s="266" t="s">
        <v>315</v>
      </c>
      <c r="EW21" s="264" t="s">
        <v>315</v>
      </c>
      <c r="EX21" s="436"/>
      <c r="EY21" s="266" t="s">
        <v>315</v>
      </c>
      <c r="EZ21" s="264" t="s">
        <v>315</v>
      </c>
      <c r="FA21" s="265"/>
      <c r="FB21" s="266" t="s">
        <v>315</v>
      </c>
      <c r="FC21" s="264" t="s">
        <v>315</v>
      </c>
      <c r="FD21" s="265"/>
      <c r="FE21" s="266" t="s">
        <v>315</v>
      </c>
      <c r="FF21" s="264" t="s">
        <v>315</v>
      </c>
      <c r="FG21" s="265"/>
      <c r="FH21" s="266" t="s">
        <v>315</v>
      </c>
      <c r="FI21" s="264" t="s">
        <v>315</v>
      </c>
      <c r="FJ21" s="265"/>
      <c r="FK21" s="266" t="s">
        <v>315</v>
      </c>
      <c r="FL21" s="264" t="s">
        <v>315</v>
      </c>
      <c r="FM21" s="265"/>
      <c r="FN21" s="266" t="s">
        <v>315</v>
      </c>
      <c r="FO21" s="264" t="s">
        <v>315</v>
      </c>
      <c r="FP21" s="265"/>
      <c r="FQ21" s="266" t="s">
        <v>315</v>
      </c>
      <c r="FR21" s="264" t="s">
        <v>315</v>
      </c>
      <c r="FS21" s="265"/>
      <c r="FT21" s="266" t="s">
        <v>315</v>
      </c>
      <c r="FU21" s="264" t="s">
        <v>315</v>
      </c>
      <c r="FV21" s="265"/>
      <c r="FW21" s="266" t="s">
        <v>315</v>
      </c>
      <c r="FX21" s="264" t="s">
        <v>315</v>
      </c>
      <c r="FY21" s="265"/>
      <c r="FZ21" s="266" t="s">
        <v>315</v>
      </c>
      <c r="GA21" s="264" t="s">
        <v>315</v>
      </c>
      <c r="GB21" s="265"/>
      <c r="GC21" s="266" t="s">
        <v>315</v>
      </c>
      <c r="GD21" s="264" t="s">
        <v>315</v>
      </c>
      <c r="GE21" s="265"/>
      <c r="GF21" s="266" t="s">
        <v>315</v>
      </c>
      <c r="GG21" s="264" t="s">
        <v>315</v>
      </c>
      <c r="GH21" s="265"/>
      <c r="GI21" s="266" t="s">
        <v>315</v>
      </c>
      <c r="GJ21" s="264" t="s">
        <v>315</v>
      </c>
      <c r="GK21" s="265"/>
      <c r="GL21" s="266" t="s">
        <v>315</v>
      </c>
      <c r="GM21" s="264" t="s">
        <v>315</v>
      </c>
      <c r="GN21" s="265"/>
      <c r="GO21" s="266" t="s">
        <v>315</v>
      </c>
      <c r="GP21" s="264" t="s">
        <v>315</v>
      </c>
      <c r="GQ21" s="265"/>
      <c r="GR21" s="266" t="s">
        <v>315</v>
      </c>
      <c r="GS21" s="264" t="s">
        <v>315</v>
      </c>
      <c r="GT21" s="265"/>
      <c r="GU21" s="266" t="s">
        <v>315</v>
      </c>
      <c r="GV21" s="264" t="s">
        <v>315</v>
      </c>
      <c r="GW21" s="265"/>
      <c r="GX21" s="266" t="s">
        <v>315</v>
      </c>
      <c r="GY21" s="264" t="s">
        <v>315</v>
      </c>
      <c r="GZ21" s="265"/>
      <c r="HA21" s="266" t="s">
        <v>315</v>
      </c>
      <c r="HB21" s="264" t="s">
        <v>315</v>
      </c>
      <c r="HC21" s="265"/>
      <c r="HD21" s="266" t="s">
        <v>315</v>
      </c>
      <c r="HE21" s="264" t="s">
        <v>315</v>
      </c>
      <c r="HF21" s="265"/>
      <c r="HG21" s="266" t="s">
        <v>315</v>
      </c>
      <c r="HH21" s="264" t="s">
        <v>315</v>
      </c>
      <c r="HI21" s="265"/>
      <c r="HJ21" s="266" t="s">
        <v>315</v>
      </c>
      <c r="HK21" s="264" t="s">
        <v>315</v>
      </c>
      <c r="HL21" s="265"/>
      <c r="HM21" s="266" t="s">
        <v>315</v>
      </c>
      <c r="HN21" s="264" t="s">
        <v>315</v>
      </c>
      <c r="HO21" s="265"/>
      <c r="HP21" s="266" t="s">
        <v>315</v>
      </c>
      <c r="HQ21" s="264" t="s">
        <v>315</v>
      </c>
      <c r="HR21" s="265"/>
      <c r="HS21" s="266" t="s">
        <v>315</v>
      </c>
      <c r="HT21" s="264" t="s">
        <v>315</v>
      </c>
      <c r="HU21" s="265"/>
      <c r="HV21" s="109" t="s">
        <v>315</v>
      </c>
      <c r="HW21" s="109" t="s">
        <v>315</v>
      </c>
      <c r="HX21" s="265"/>
      <c r="HY21" s="266" t="s">
        <v>315</v>
      </c>
      <c r="HZ21" s="109" t="s">
        <v>315</v>
      </c>
      <c r="IA21" s="265"/>
      <c r="IB21" s="266" t="s">
        <v>315</v>
      </c>
      <c r="IC21" s="264" t="s">
        <v>315</v>
      </c>
      <c r="ID21" s="436"/>
      <c r="IE21" s="266" t="s">
        <v>315</v>
      </c>
      <c r="IF21" s="264" t="s">
        <v>315</v>
      </c>
      <c r="IG21" s="265"/>
      <c r="IH21" s="266" t="s">
        <v>315</v>
      </c>
      <c r="II21" s="264" t="s">
        <v>315</v>
      </c>
      <c r="IJ21" s="436"/>
      <c r="IK21" s="266" t="s">
        <v>315</v>
      </c>
      <c r="IL21" s="264" t="s">
        <v>315</v>
      </c>
      <c r="IM21" s="436"/>
      <c r="IN21" s="266" t="s">
        <v>315</v>
      </c>
      <c r="IO21" s="264" t="s">
        <v>315</v>
      </c>
      <c r="IP21" s="265"/>
      <c r="IQ21" s="266" t="s">
        <v>315</v>
      </c>
      <c r="IR21" s="264" t="s">
        <v>315</v>
      </c>
      <c r="IS21" s="265"/>
      <c r="IT21" s="266" t="s">
        <v>315</v>
      </c>
      <c r="IU21" s="264" t="s">
        <v>315</v>
      </c>
      <c r="IV21" s="265"/>
      <c r="IW21" s="266" t="s">
        <v>315</v>
      </c>
      <c r="IX21" s="264" t="s">
        <v>315</v>
      </c>
      <c r="IY21" s="265"/>
      <c r="IZ21" s="266" t="s">
        <v>315</v>
      </c>
      <c r="JA21" s="264" t="s">
        <v>315</v>
      </c>
      <c r="JB21" s="265"/>
      <c r="JC21" s="266" t="s">
        <v>315</v>
      </c>
      <c r="JD21" s="264" t="s">
        <v>315</v>
      </c>
      <c r="JE21" s="265"/>
      <c r="JF21" s="266" t="s">
        <v>315</v>
      </c>
      <c r="JG21" s="264" t="s">
        <v>315</v>
      </c>
      <c r="JH21" s="265"/>
      <c r="JI21" s="266" t="s">
        <v>315</v>
      </c>
      <c r="JJ21" s="264" t="s">
        <v>315</v>
      </c>
      <c r="JK21" s="265"/>
      <c r="JL21" s="266" t="s">
        <v>315</v>
      </c>
      <c r="JM21" s="264" t="s">
        <v>315</v>
      </c>
      <c r="JN21" s="265"/>
      <c r="JO21" s="266" t="s">
        <v>315</v>
      </c>
      <c r="JP21" s="264" t="s">
        <v>315</v>
      </c>
      <c r="JQ21" s="265"/>
      <c r="JR21" s="266" t="s">
        <v>315</v>
      </c>
      <c r="JS21" s="264" t="s">
        <v>315</v>
      </c>
      <c r="JT21" s="265"/>
      <c r="JU21" s="266" t="s">
        <v>315</v>
      </c>
      <c r="JV21" s="264" t="s">
        <v>315</v>
      </c>
      <c r="JW21" s="265"/>
      <c r="JX21" s="266" t="s">
        <v>315</v>
      </c>
      <c r="JY21" s="264" t="s">
        <v>315</v>
      </c>
      <c r="JZ21" s="265"/>
      <c r="KA21" s="266" t="s">
        <v>315</v>
      </c>
      <c r="KB21" s="264" t="s">
        <v>315</v>
      </c>
      <c r="KC21" s="265"/>
      <c r="KD21" s="266" t="s">
        <v>315</v>
      </c>
      <c r="KE21" s="264" t="s">
        <v>315</v>
      </c>
      <c r="KF21" s="265"/>
      <c r="KG21" s="266" t="s">
        <v>315</v>
      </c>
      <c r="KH21" s="264" t="s">
        <v>315</v>
      </c>
      <c r="KI21" s="265"/>
      <c r="KJ21" s="266" t="s">
        <v>315</v>
      </c>
      <c r="KK21" s="264" t="s">
        <v>315</v>
      </c>
      <c r="KL21" s="265"/>
      <c r="KM21" s="266" t="s">
        <v>315</v>
      </c>
      <c r="KN21" s="264" t="s">
        <v>315</v>
      </c>
      <c r="KO21" s="265"/>
      <c r="KP21" s="266" t="s">
        <v>315</v>
      </c>
      <c r="KQ21" s="264" t="s">
        <v>315</v>
      </c>
      <c r="KR21" s="265"/>
      <c r="KS21" s="266" t="s">
        <v>315</v>
      </c>
      <c r="KT21" s="264" t="s">
        <v>315</v>
      </c>
      <c r="KU21" s="265"/>
      <c r="KV21" s="266" t="s">
        <v>315</v>
      </c>
      <c r="KW21" s="264" t="s">
        <v>315</v>
      </c>
      <c r="KX21" s="265"/>
      <c r="KY21" s="266" t="s">
        <v>315</v>
      </c>
      <c r="KZ21" s="264" t="s">
        <v>315</v>
      </c>
      <c r="LA21" s="265"/>
      <c r="LB21" s="266" t="s">
        <v>315</v>
      </c>
      <c r="LC21" s="264" t="s">
        <v>315</v>
      </c>
      <c r="LD21" s="265"/>
      <c r="LE21" s="266" t="s">
        <v>315</v>
      </c>
      <c r="LF21" s="264" t="s">
        <v>315</v>
      </c>
      <c r="LG21" s="265"/>
      <c r="LH21" s="266" t="s">
        <v>315</v>
      </c>
      <c r="LI21" s="264" t="s">
        <v>315</v>
      </c>
      <c r="LJ21" s="265"/>
      <c r="LK21" s="109" t="s">
        <v>315</v>
      </c>
    </row>
    <row r="22" spans="1:323" s="33" customFormat="1" ht="24.65" hidden="1" customHeight="1" x14ac:dyDescent="0.2">
      <c r="A22" s="553" t="s">
        <v>22</v>
      </c>
      <c r="B22" s="554">
        <v>46083.592627314814</v>
      </c>
      <c r="C22" s="555">
        <v>0</v>
      </c>
      <c r="D22" s="763" t="s">
        <v>701</v>
      </c>
      <c r="E22" s="551">
        <v>6710</v>
      </c>
      <c r="F22" s="552" t="s">
        <v>605</v>
      </c>
      <c r="G22" s="552" t="s">
        <v>548</v>
      </c>
      <c r="H22" s="552" t="s">
        <v>466</v>
      </c>
      <c r="I22" s="552" t="s">
        <v>550</v>
      </c>
      <c r="J22" s="556">
        <v>1500</v>
      </c>
      <c r="K22" s="552" t="s">
        <v>592</v>
      </c>
      <c r="L22" s="552" t="s">
        <v>548</v>
      </c>
      <c r="M22" s="552" t="s">
        <v>466</v>
      </c>
      <c r="N22" s="552" t="s">
        <v>550</v>
      </c>
      <c r="O22" s="556">
        <v>6000</v>
      </c>
      <c r="P22" s="552">
        <v>0</v>
      </c>
      <c r="Q22" s="557">
        <v>1500</v>
      </c>
      <c r="R22" s="557">
        <v>1500</v>
      </c>
      <c r="S22" s="552" t="s">
        <v>877</v>
      </c>
      <c r="T22" s="558" t="s">
        <v>593</v>
      </c>
      <c r="U22" s="559"/>
      <c r="V22" s="559"/>
      <c r="W22" s="559">
        <v>46094</v>
      </c>
      <c r="X22" s="559">
        <v>46100</v>
      </c>
      <c r="Y22" s="559">
        <v>46100</v>
      </c>
      <c r="Z22" s="559">
        <v>46098</v>
      </c>
      <c r="AA22" s="560">
        <v>46098</v>
      </c>
      <c r="AB22" s="561">
        <v>6000</v>
      </c>
      <c r="AC22" s="562">
        <v>1500</v>
      </c>
      <c r="AD22" s="410" t="s">
        <v>558</v>
      </c>
      <c r="AE22" s="435"/>
      <c r="AF22" s="563" t="s">
        <v>570</v>
      </c>
      <c r="AG22" s="564" t="s">
        <v>552</v>
      </c>
      <c r="AH22" s="564" t="s">
        <v>553</v>
      </c>
      <c r="AI22" s="564" t="s">
        <v>566</v>
      </c>
      <c r="AJ22" s="564" t="s">
        <v>466</v>
      </c>
      <c r="AK22" s="552" t="s">
        <v>338</v>
      </c>
      <c r="AL22" s="435"/>
      <c r="AM22" s="435"/>
      <c r="AN22" s="435"/>
      <c r="AO22" s="435"/>
      <c r="AP22" s="435"/>
      <c r="AQ22" s="564" t="s">
        <v>491</v>
      </c>
      <c r="AR22" s="435"/>
      <c r="AS22" s="109" t="s">
        <v>315</v>
      </c>
      <c r="AT22" s="265"/>
      <c r="AU22" s="266" t="s">
        <v>315</v>
      </c>
      <c r="AV22" s="109" t="s">
        <v>315</v>
      </c>
      <c r="AW22" s="265"/>
      <c r="AX22" s="266" t="s">
        <v>315</v>
      </c>
      <c r="AY22" s="264" t="s">
        <v>315</v>
      </c>
      <c r="AZ22" s="436"/>
      <c r="BA22" s="266" t="s">
        <v>315</v>
      </c>
      <c r="BB22" s="264" t="s">
        <v>315</v>
      </c>
      <c r="BC22" s="265"/>
      <c r="BD22" s="266" t="s">
        <v>315</v>
      </c>
      <c r="BE22" s="264" t="s">
        <v>315</v>
      </c>
      <c r="BF22" s="436"/>
      <c r="BG22" s="266" t="s">
        <v>315</v>
      </c>
      <c r="BH22" s="264" t="s">
        <v>315</v>
      </c>
      <c r="BI22" s="436"/>
      <c r="BJ22" s="266" t="s">
        <v>315</v>
      </c>
      <c r="BK22" s="264" t="s">
        <v>315</v>
      </c>
      <c r="BL22" s="265"/>
      <c r="BM22" s="266" t="s">
        <v>315</v>
      </c>
      <c r="BN22" s="264" t="s">
        <v>315</v>
      </c>
      <c r="BO22" s="265"/>
      <c r="BP22" s="266" t="s">
        <v>315</v>
      </c>
      <c r="BQ22" s="264" t="s">
        <v>315</v>
      </c>
      <c r="BR22" s="265"/>
      <c r="BS22" s="266" t="s">
        <v>315</v>
      </c>
      <c r="BT22" s="264" t="s">
        <v>315</v>
      </c>
      <c r="BU22" s="265"/>
      <c r="BV22" s="266" t="s">
        <v>315</v>
      </c>
      <c r="BW22" s="264" t="s">
        <v>315</v>
      </c>
      <c r="BX22" s="265"/>
      <c r="BY22" s="266" t="s">
        <v>315</v>
      </c>
      <c r="BZ22" s="264" t="s">
        <v>315</v>
      </c>
      <c r="CA22" s="265"/>
      <c r="CB22" s="266" t="s">
        <v>315</v>
      </c>
      <c r="CC22" s="264" t="s">
        <v>555</v>
      </c>
      <c r="CD22" s="265"/>
      <c r="CE22" s="266" t="s">
        <v>315</v>
      </c>
      <c r="CF22" s="264" t="s">
        <v>315</v>
      </c>
      <c r="CG22" s="265"/>
      <c r="CH22" s="266" t="s">
        <v>315</v>
      </c>
      <c r="CI22" s="264" t="s">
        <v>315</v>
      </c>
      <c r="CJ22" s="265"/>
      <c r="CK22" s="266" t="s">
        <v>315</v>
      </c>
      <c r="CL22" s="264" t="s">
        <v>315</v>
      </c>
      <c r="CM22" s="265"/>
      <c r="CN22" s="266" t="s">
        <v>315</v>
      </c>
      <c r="CO22" s="264" t="s">
        <v>315</v>
      </c>
      <c r="CP22" s="806">
        <v>1500</v>
      </c>
      <c r="CQ22" s="266" t="s">
        <v>315</v>
      </c>
      <c r="CR22" s="264" t="s">
        <v>315</v>
      </c>
      <c r="CS22" s="265"/>
      <c r="CT22" s="266" t="s">
        <v>315</v>
      </c>
      <c r="CU22" s="264" t="s">
        <v>315</v>
      </c>
      <c r="CV22" s="265"/>
      <c r="CW22" s="266" t="s">
        <v>441</v>
      </c>
      <c r="CX22" s="264" t="s">
        <v>315</v>
      </c>
      <c r="CY22" s="265"/>
      <c r="CZ22" s="266" t="s">
        <v>315</v>
      </c>
      <c r="DA22" s="264" t="s">
        <v>315</v>
      </c>
      <c r="DB22" s="265"/>
      <c r="DC22" s="266" t="s">
        <v>315</v>
      </c>
      <c r="DD22" s="264" t="s">
        <v>315</v>
      </c>
      <c r="DE22" s="265"/>
      <c r="DF22" s="266" t="s">
        <v>315</v>
      </c>
      <c r="DG22" s="264" t="s">
        <v>315</v>
      </c>
      <c r="DH22" s="265"/>
      <c r="DI22" s="266" t="s">
        <v>315</v>
      </c>
      <c r="DJ22" s="264" t="s">
        <v>315</v>
      </c>
      <c r="DK22" s="265"/>
      <c r="DL22" s="266" t="s">
        <v>315</v>
      </c>
      <c r="DM22" s="264" t="s">
        <v>315</v>
      </c>
      <c r="DN22" s="265"/>
      <c r="DO22" s="266" t="s">
        <v>315</v>
      </c>
      <c r="DP22" s="264" t="s">
        <v>315</v>
      </c>
      <c r="DQ22" s="265"/>
      <c r="DR22" s="266" t="s">
        <v>315</v>
      </c>
      <c r="DS22" s="264" t="s">
        <v>315</v>
      </c>
      <c r="DT22" s="265"/>
      <c r="DU22" s="266" t="s">
        <v>315</v>
      </c>
      <c r="DV22" s="264" t="s">
        <v>315</v>
      </c>
      <c r="DW22" s="265"/>
      <c r="DX22" s="266" t="s">
        <v>315</v>
      </c>
      <c r="DY22" s="264" t="s">
        <v>315</v>
      </c>
      <c r="DZ22" s="265"/>
      <c r="EA22" s="266" t="s">
        <v>315</v>
      </c>
      <c r="EB22" s="264" t="s">
        <v>315</v>
      </c>
      <c r="EC22" s="265"/>
      <c r="ED22" s="266" t="s">
        <v>315</v>
      </c>
      <c r="EE22" s="264" t="s">
        <v>315</v>
      </c>
      <c r="EF22" s="265"/>
      <c r="EG22" s="109" t="s">
        <v>315</v>
      </c>
      <c r="EH22" s="109" t="s">
        <v>315</v>
      </c>
      <c r="EI22" s="265"/>
      <c r="EJ22" s="266" t="s">
        <v>315</v>
      </c>
      <c r="EK22" s="109" t="s">
        <v>315</v>
      </c>
      <c r="EL22" s="265"/>
      <c r="EM22" s="266" t="s">
        <v>315</v>
      </c>
      <c r="EN22" s="264" t="s">
        <v>315</v>
      </c>
      <c r="EO22" s="436"/>
      <c r="EP22" s="266" t="s">
        <v>315</v>
      </c>
      <c r="EQ22" s="264" t="s">
        <v>315</v>
      </c>
      <c r="ER22" s="265"/>
      <c r="ES22" s="266" t="s">
        <v>315</v>
      </c>
      <c r="ET22" s="264" t="s">
        <v>315</v>
      </c>
      <c r="EU22" s="436"/>
      <c r="EV22" s="266" t="s">
        <v>315</v>
      </c>
      <c r="EW22" s="264" t="s">
        <v>315</v>
      </c>
      <c r="EX22" s="436"/>
      <c r="EY22" s="266" t="s">
        <v>315</v>
      </c>
      <c r="EZ22" s="264" t="s">
        <v>315</v>
      </c>
      <c r="FA22" s="265"/>
      <c r="FB22" s="266" t="s">
        <v>315</v>
      </c>
      <c r="FC22" s="264" t="s">
        <v>315</v>
      </c>
      <c r="FD22" s="265"/>
      <c r="FE22" s="266" t="s">
        <v>315</v>
      </c>
      <c r="FF22" s="264" t="s">
        <v>315</v>
      </c>
      <c r="FG22" s="265"/>
      <c r="FH22" s="266" t="s">
        <v>315</v>
      </c>
      <c r="FI22" s="264" t="s">
        <v>315</v>
      </c>
      <c r="FJ22" s="265"/>
      <c r="FK22" s="266" t="s">
        <v>315</v>
      </c>
      <c r="FL22" s="264" t="s">
        <v>315</v>
      </c>
      <c r="FM22" s="265"/>
      <c r="FN22" s="266" t="s">
        <v>315</v>
      </c>
      <c r="FO22" s="264" t="s">
        <v>315</v>
      </c>
      <c r="FP22" s="265"/>
      <c r="FQ22" s="266" t="s">
        <v>315</v>
      </c>
      <c r="FR22" s="264" t="s">
        <v>315</v>
      </c>
      <c r="FS22" s="265"/>
      <c r="FT22" s="266" t="s">
        <v>315</v>
      </c>
      <c r="FU22" s="264" t="s">
        <v>315</v>
      </c>
      <c r="FV22" s="265"/>
      <c r="FW22" s="266" t="s">
        <v>315</v>
      </c>
      <c r="FX22" s="264" t="s">
        <v>315</v>
      </c>
      <c r="FY22" s="265"/>
      <c r="FZ22" s="266" t="s">
        <v>315</v>
      </c>
      <c r="GA22" s="264" t="s">
        <v>315</v>
      </c>
      <c r="GB22" s="265"/>
      <c r="GC22" s="266" t="s">
        <v>315</v>
      </c>
      <c r="GD22" s="264" t="s">
        <v>315</v>
      </c>
      <c r="GE22" s="265"/>
      <c r="GF22" s="266" t="s">
        <v>315</v>
      </c>
      <c r="GG22" s="264" t="s">
        <v>315</v>
      </c>
      <c r="GH22" s="265"/>
      <c r="GI22" s="266" t="s">
        <v>315</v>
      </c>
      <c r="GJ22" s="264" t="s">
        <v>315</v>
      </c>
      <c r="GK22" s="265"/>
      <c r="GL22" s="266" t="s">
        <v>315</v>
      </c>
      <c r="GM22" s="264" t="s">
        <v>315</v>
      </c>
      <c r="GN22" s="265"/>
      <c r="GO22" s="266" t="s">
        <v>315</v>
      </c>
      <c r="GP22" s="264" t="s">
        <v>315</v>
      </c>
      <c r="GQ22" s="265"/>
      <c r="GR22" s="266" t="s">
        <v>315</v>
      </c>
      <c r="GS22" s="264" t="s">
        <v>315</v>
      </c>
      <c r="GT22" s="265"/>
      <c r="GU22" s="266" t="s">
        <v>315</v>
      </c>
      <c r="GV22" s="264" t="s">
        <v>315</v>
      </c>
      <c r="GW22" s="265"/>
      <c r="GX22" s="266" t="s">
        <v>315</v>
      </c>
      <c r="GY22" s="264" t="s">
        <v>315</v>
      </c>
      <c r="GZ22" s="265"/>
      <c r="HA22" s="266" t="s">
        <v>315</v>
      </c>
      <c r="HB22" s="264" t="s">
        <v>315</v>
      </c>
      <c r="HC22" s="265"/>
      <c r="HD22" s="266" t="s">
        <v>315</v>
      </c>
      <c r="HE22" s="264" t="s">
        <v>315</v>
      </c>
      <c r="HF22" s="265"/>
      <c r="HG22" s="266" t="s">
        <v>315</v>
      </c>
      <c r="HH22" s="264" t="s">
        <v>315</v>
      </c>
      <c r="HI22" s="265"/>
      <c r="HJ22" s="266" t="s">
        <v>315</v>
      </c>
      <c r="HK22" s="264" t="s">
        <v>315</v>
      </c>
      <c r="HL22" s="265"/>
      <c r="HM22" s="266" t="s">
        <v>315</v>
      </c>
      <c r="HN22" s="264" t="s">
        <v>315</v>
      </c>
      <c r="HO22" s="265"/>
      <c r="HP22" s="266" t="s">
        <v>315</v>
      </c>
      <c r="HQ22" s="264" t="s">
        <v>315</v>
      </c>
      <c r="HR22" s="265"/>
      <c r="HS22" s="266" t="s">
        <v>315</v>
      </c>
      <c r="HT22" s="264" t="s">
        <v>315</v>
      </c>
      <c r="HU22" s="265"/>
      <c r="HV22" s="109" t="s">
        <v>315</v>
      </c>
      <c r="HW22" s="109" t="s">
        <v>315</v>
      </c>
      <c r="HX22" s="265"/>
      <c r="HY22" s="266" t="s">
        <v>315</v>
      </c>
      <c r="HZ22" s="109" t="s">
        <v>315</v>
      </c>
      <c r="IA22" s="265"/>
      <c r="IB22" s="266" t="s">
        <v>315</v>
      </c>
      <c r="IC22" s="264" t="s">
        <v>315</v>
      </c>
      <c r="ID22" s="436"/>
      <c r="IE22" s="266" t="s">
        <v>315</v>
      </c>
      <c r="IF22" s="264" t="s">
        <v>315</v>
      </c>
      <c r="IG22" s="265"/>
      <c r="IH22" s="266" t="s">
        <v>315</v>
      </c>
      <c r="II22" s="264" t="s">
        <v>315</v>
      </c>
      <c r="IJ22" s="436"/>
      <c r="IK22" s="266" t="s">
        <v>315</v>
      </c>
      <c r="IL22" s="264" t="s">
        <v>315</v>
      </c>
      <c r="IM22" s="436"/>
      <c r="IN22" s="266" t="s">
        <v>315</v>
      </c>
      <c r="IO22" s="264" t="s">
        <v>315</v>
      </c>
      <c r="IP22" s="265"/>
      <c r="IQ22" s="266" t="s">
        <v>315</v>
      </c>
      <c r="IR22" s="264" t="s">
        <v>315</v>
      </c>
      <c r="IS22" s="265"/>
      <c r="IT22" s="266" t="s">
        <v>315</v>
      </c>
      <c r="IU22" s="264" t="s">
        <v>315</v>
      </c>
      <c r="IV22" s="265"/>
      <c r="IW22" s="266" t="s">
        <v>315</v>
      </c>
      <c r="IX22" s="264" t="s">
        <v>315</v>
      </c>
      <c r="IY22" s="265"/>
      <c r="IZ22" s="266" t="s">
        <v>315</v>
      </c>
      <c r="JA22" s="264" t="s">
        <v>315</v>
      </c>
      <c r="JB22" s="265"/>
      <c r="JC22" s="266" t="s">
        <v>315</v>
      </c>
      <c r="JD22" s="264" t="s">
        <v>315</v>
      </c>
      <c r="JE22" s="265"/>
      <c r="JF22" s="266" t="s">
        <v>315</v>
      </c>
      <c r="JG22" s="264" t="s">
        <v>315</v>
      </c>
      <c r="JH22" s="265"/>
      <c r="JI22" s="266" t="s">
        <v>315</v>
      </c>
      <c r="JJ22" s="264" t="s">
        <v>315</v>
      </c>
      <c r="JK22" s="265"/>
      <c r="JL22" s="266" t="s">
        <v>315</v>
      </c>
      <c r="JM22" s="264" t="s">
        <v>315</v>
      </c>
      <c r="JN22" s="265"/>
      <c r="JO22" s="266" t="s">
        <v>315</v>
      </c>
      <c r="JP22" s="264" t="s">
        <v>315</v>
      </c>
      <c r="JQ22" s="265"/>
      <c r="JR22" s="266" t="s">
        <v>315</v>
      </c>
      <c r="JS22" s="264" t="s">
        <v>315</v>
      </c>
      <c r="JT22" s="265"/>
      <c r="JU22" s="266" t="s">
        <v>315</v>
      </c>
      <c r="JV22" s="264" t="s">
        <v>315</v>
      </c>
      <c r="JW22" s="265"/>
      <c r="JX22" s="266" t="s">
        <v>315</v>
      </c>
      <c r="JY22" s="264" t="s">
        <v>315</v>
      </c>
      <c r="JZ22" s="265"/>
      <c r="KA22" s="266" t="s">
        <v>315</v>
      </c>
      <c r="KB22" s="264" t="s">
        <v>315</v>
      </c>
      <c r="KC22" s="265"/>
      <c r="KD22" s="266" t="s">
        <v>315</v>
      </c>
      <c r="KE22" s="264" t="s">
        <v>315</v>
      </c>
      <c r="KF22" s="265"/>
      <c r="KG22" s="266" t="s">
        <v>315</v>
      </c>
      <c r="KH22" s="264" t="s">
        <v>315</v>
      </c>
      <c r="KI22" s="265"/>
      <c r="KJ22" s="266" t="s">
        <v>315</v>
      </c>
      <c r="KK22" s="264" t="s">
        <v>315</v>
      </c>
      <c r="KL22" s="265"/>
      <c r="KM22" s="266" t="s">
        <v>315</v>
      </c>
      <c r="KN22" s="264" t="s">
        <v>315</v>
      </c>
      <c r="KO22" s="265"/>
      <c r="KP22" s="266" t="s">
        <v>315</v>
      </c>
      <c r="KQ22" s="264" t="s">
        <v>315</v>
      </c>
      <c r="KR22" s="265"/>
      <c r="KS22" s="266" t="s">
        <v>315</v>
      </c>
      <c r="KT22" s="264" t="s">
        <v>315</v>
      </c>
      <c r="KU22" s="265"/>
      <c r="KV22" s="266" t="s">
        <v>315</v>
      </c>
      <c r="KW22" s="264" t="s">
        <v>315</v>
      </c>
      <c r="KX22" s="265"/>
      <c r="KY22" s="266" t="s">
        <v>315</v>
      </c>
      <c r="KZ22" s="264" t="s">
        <v>315</v>
      </c>
      <c r="LA22" s="265"/>
      <c r="LB22" s="266" t="s">
        <v>315</v>
      </c>
      <c r="LC22" s="264" t="s">
        <v>315</v>
      </c>
      <c r="LD22" s="265"/>
      <c r="LE22" s="266" t="s">
        <v>315</v>
      </c>
      <c r="LF22" s="264" t="s">
        <v>315</v>
      </c>
      <c r="LG22" s="265"/>
      <c r="LH22" s="266" t="s">
        <v>315</v>
      </c>
      <c r="LI22" s="264" t="s">
        <v>315</v>
      </c>
      <c r="LJ22" s="265"/>
      <c r="LK22" s="109" t="s">
        <v>315</v>
      </c>
    </row>
    <row r="23" spans="1:323" s="33" customFormat="1" ht="24.65" hidden="1" customHeight="1" x14ac:dyDescent="0.2">
      <c r="A23" s="553" t="s">
        <v>22</v>
      </c>
      <c r="B23" s="554">
        <v>46090.53707175926</v>
      </c>
      <c r="C23" s="555">
        <v>0</v>
      </c>
      <c r="D23" s="763" t="s">
        <v>732</v>
      </c>
      <c r="E23" s="551">
        <v>6710</v>
      </c>
      <c r="F23" s="552" t="s">
        <v>605</v>
      </c>
      <c r="G23" s="552" t="s">
        <v>548</v>
      </c>
      <c r="H23" s="552" t="s">
        <v>466</v>
      </c>
      <c r="I23" s="552" t="s">
        <v>550</v>
      </c>
      <c r="J23" s="556">
        <v>1250</v>
      </c>
      <c r="K23" s="552" t="s">
        <v>592</v>
      </c>
      <c r="L23" s="552" t="s">
        <v>548</v>
      </c>
      <c r="M23" s="552" t="s">
        <v>466</v>
      </c>
      <c r="N23" s="552" t="s">
        <v>550</v>
      </c>
      <c r="O23" s="556">
        <v>5000</v>
      </c>
      <c r="P23" s="552">
        <v>0</v>
      </c>
      <c r="Q23" s="557">
        <v>1250</v>
      </c>
      <c r="R23" s="557">
        <v>1250</v>
      </c>
      <c r="S23" s="552" t="s">
        <v>877</v>
      </c>
      <c r="T23" s="558" t="s">
        <v>593</v>
      </c>
      <c r="U23" s="559"/>
      <c r="V23" s="559"/>
      <c r="W23" s="559">
        <v>46097</v>
      </c>
      <c r="X23" s="559">
        <v>46104</v>
      </c>
      <c r="Y23" s="559">
        <v>46104</v>
      </c>
      <c r="Z23" s="559">
        <v>46098</v>
      </c>
      <c r="AA23" s="560">
        <v>46098</v>
      </c>
      <c r="AB23" s="561">
        <v>5000</v>
      </c>
      <c r="AC23" s="562">
        <v>1250</v>
      </c>
      <c r="AD23" s="410" t="s">
        <v>558</v>
      </c>
      <c r="AE23" s="435"/>
      <c r="AF23" s="563" t="s">
        <v>570</v>
      </c>
      <c r="AG23" s="564" t="s">
        <v>552</v>
      </c>
      <c r="AH23" s="564" t="s">
        <v>553</v>
      </c>
      <c r="AI23" s="564" t="s">
        <v>566</v>
      </c>
      <c r="AJ23" s="564" t="s">
        <v>466</v>
      </c>
      <c r="AK23" s="552" t="s">
        <v>338</v>
      </c>
      <c r="AL23" s="435"/>
      <c r="AM23" s="435"/>
      <c r="AN23" s="435"/>
      <c r="AO23" s="435"/>
      <c r="AP23" s="435"/>
      <c r="AQ23" s="564" t="s">
        <v>491</v>
      </c>
      <c r="AR23" s="435"/>
      <c r="AS23" s="109" t="s">
        <v>315</v>
      </c>
      <c r="AT23" s="265"/>
      <c r="AU23" s="266" t="s">
        <v>315</v>
      </c>
      <c r="AV23" s="109" t="s">
        <v>315</v>
      </c>
      <c r="AW23" s="265"/>
      <c r="AX23" s="266" t="s">
        <v>315</v>
      </c>
      <c r="AY23" s="264" t="s">
        <v>315</v>
      </c>
      <c r="AZ23" s="436"/>
      <c r="BA23" s="266" t="s">
        <v>315</v>
      </c>
      <c r="BB23" s="264" t="s">
        <v>315</v>
      </c>
      <c r="BC23" s="265"/>
      <c r="BD23" s="266" t="s">
        <v>315</v>
      </c>
      <c r="BE23" s="264" t="s">
        <v>315</v>
      </c>
      <c r="BF23" s="436"/>
      <c r="BG23" s="266" t="s">
        <v>315</v>
      </c>
      <c r="BH23" s="264" t="s">
        <v>315</v>
      </c>
      <c r="BI23" s="436"/>
      <c r="BJ23" s="266" t="s">
        <v>315</v>
      </c>
      <c r="BK23" s="264" t="s">
        <v>315</v>
      </c>
      <c r="BL23" s="265"/>
      <c r="BM23" s="266" t="s">
        <v>315</v>
      </c>
      <c r="BN23" s="264" t="s">
        <v>315</v>
      </c>
      <c r="BO23" s="265"/>
      <c r="BP23" s="266" t="s">
        <v>315</v>
      </c>
      <c r="BQ23" s="264" t="s">
        <v>315</v>
      </c>
      <c r="BR23" s="265"/>
      <c r="BS23" s="266" t="s">
        <v>315</v>
      </c>
      <c r="BT23" s="264" t="s">
        <v>315</v>
      </c>
      <c r="BU23" s="265"/>
      <c r="BV23" s="266" t="s">
        <v>315</v>
      </c>
      <c r="BW23" s="264" t="s">
        <v>315</v>
      </c>
      <c r="BX23" s="265"/>
      <c r="BY23" s="266" t="s">
        <v>315</v>
      </c>
      <c r="BZ23" s="264" t="s">
        <v>315</v>
      </c>
      <c r="CA23" s="265"/>
      <c r="CB23" s="266" t="s">
        <v>315</v>
      </c>
      <c r="CC23" s="264" t="s">
        <v>315</v>
      </c>
      <c r="CD23" s="265"/>
      <c r="CE23" s="266" t="s">
        <v>315</v>
      </c>
      <c r="CF23" s="264" t="s">
        <v>315</v>
      </c>
      <c r="CG23" s="265"/>
      <c r="CH23" s="266" t="s">
        <v>315</v>
      </c>
      <c r="CI23" s="264" t="s">
        <v>315</v>
      </c>
      <c r="CJ23" s="265"/>
      <c r="CK23" s="266" t="s">
        <v>315</v>
      </c>
      <c r="CL23" s="264" t="s">
        <v>555</v>
      </c>
      <c r="CM23" s="265"/>
      <c r="CN23" s="266" t="s">
        <v>315</v>
      </c>
      <c r="CO23" s="264" t="s">
        <v>315</v>
      </c>
      <c r="CP23" s="806">
        <v>1250</v>
      </c>
      <c r="CQ23" s="266" t="s">
        <v>315</v>
      </c>
      <c r="CR23" s="264" t="s">
        <v>315</v>
      </c>
      <c r="CS23" s="265"/>
      <c r="CT23" s="266" t="s">
        <v>315</v>
      </c>
      <c r="CU23" s="264" t="s">
        <v>315</v>
      </c>
      <c r="CV23" s="265"/>
      <c r="CW23" s="266" t="s">
        <v>315</v>
      </c>
      <c r="CX23" s="264" t="s">
        <v>315</v>
      </c>
      <c r="CY23" s="265"/>
      <c r="CZ23" s="266" t="s">
        <v>315</v>
      </c>
      <c r="DA23" s="264" t="s">
        <v>315</v>
      </c>
      <c r="DB23" s="265"/>
      <c r="DC23" s="266" t="s">
        <v>315</v>
      </c>
      <c r="DD23" s="264" t="s">
        <v>315</v>
      </c>
      <c r="DE23" s="265"/>
      <c r="DF23" s="266" t="s">
        <v>315</v>
      </c>
      <c r="DG23" s="264" t="s">
        <v>315</v>
      </c>
      <c r="DH23" s="265"/>
      <c r="DI23" s="266" t="s">
        <v>441</v>
      </c>
      <c r="DJ23" s="264" t="s">
        <v>315</v>
      </c>
      <c r="DK23" s="265"/>
      <c r="DL23" s="266" t="s">
        <v>315</v>
      </c>
      <c r="DM23" s="264" t="s">
        <v>315</v>
      </c>
      <c r="DN23" s="265"/>
      <c r="DO23" s="266" t="s">
        <v>315</v>
      </c>
      <c r="DP23" s="264" t="s">
        <v>315</v>
      </c>
      <c r="DQ23" s="265"/>
      <c r="DR23" s="266" t="s">
        <v>315</v>
      </c>
      <c r="DS23" s="264" t="s">
        <v>315</v>
      </c>
      <c r="DT23" s="265"/>
      <c r="DU23" s="266" t="s">
        <v>315</v>
      </c>
      <c r="DV23" s="264" t="s">
        <v>315</v>
      </c>
      <c r="DW23" s="265"/>
      <c r="DX23" s="266" t="s">
        <v>315</v>
      </c>
      <c r="DY23" s="264" t="s">
        <v>315</v>
      </c>
      <c r="DZ23" s="265"/>
      <c r="EA23" s="266" t="s">
        <v>315</v>
      </c>
      <c r="EB23" s="264" t="s">
        <v>315</v>
      </c>
      <c r="EC23" s="265"/>
      <c r="ED23" s="266" t="s">
        <v>315</v>
      </c>
      <c r="EE23" s="264" t="s">
        <v>315</v>
      </c>
      <c r="EF23" s="265"/>
      <c r="EG23" s="109" t="s">
        <v>315</v>
      </c>
      <c r="EH23" s="109" t="s">
        <v>315</v>
      </c>
      <c r="EI23" s="265"/>
      <c r="EJ23" s="266" t="s">
        <v>315</v>
      </c>
      <c r="EK23" s="109" t="s">
        <v>315</v>
      </c>
      <c r="EL23" s="265"/>
      <c r="EM23" s="266" t="s">
        <v>315</v>
      </c>
      <c r="EN23" s="264" t="s">
        <v>315</v>
      </c>
      <c r="EO23" s="436"/>
      <c r="EP23" s="266" t="s">
        <v>315</v>
      </c>
      <c r="EQ23" s="264" t="s">
        <v>315</v>
      </c>
      <c r="ER23" s="265"/>
      <c r="ES23" s="266" t="s">
        <v>315</v>
      </c>
      <c r="ET23" s="264" t="s">
        <v>315</v>
      </c>
      <c r="EU23" s="436"/>
      <c r="EV23" s="266" t="s">
        <v>315</v>
      </c>
      <c r="EW23" s="264" t="s">
        <v>315</v>
      </c>
      <c r="EX23" s="436"/>
      <c r="EY23" s="266" t="s">
        <v>315</v>
      </c>
      <c r="EZ23" s="264" t="s">
        <v>315</v>
      </c>
      <c r="FA23" s="265"/>
      <c r="FB23" s="266" t="s">
        <v>315</v>
      </c>
      <c r="FC23" s="264" t="s">
        <v>315</v>
      </c>
      <c r="FD23" s="265"/>
      <c r="FE23" s="266" t="s">
        <v>315</v>
      </c>
      <c r="FF23" s="264" t="s">
        <v>315</v>
      </c>
      <c r="FG23" s="265"/>
      <c r="FH23" s="266" t="s">
        <v>315</v>
      </c>
      <c r="FI23" s="264" t="s">
        <v>315</v>
      </c>
      <c r="FJ23" s="265"/>
      <c r="FK23" s="266" t="s">
        <v>315</v>
      </c>
      <c r="FL23" s="264" t="s">
        <v>315</v>
      </c>
      <c r="FM23" s="265"/>
      <c r="FN23" s="266" t="s">
        <v>315</v>
      </c>
      <c r="FO23" s="264" t="s">
        <v>315</v>
      </c>
      <c r="FP23" s="265"/>
      <c r="FQ23" s="266" t="s">
        <v>315</v>
      </c>
      <c r="FR23" s="264" t="s">
        <v>315</v>
      </c>
      <c r="FS23" s="265"/>
      <c r="FT23" s="266" t="s">
        <v>315</v>
      </c>
      <c r="FU23" s="264" t="s">
        <v>315</v>
      </c>
      <c r="FV23" s="265"/>
      <c r="FW23" s="266" t="s">
        <v>315</v>
      </c>
      <c r="FX23" s="264" t="s">
        <v>315</v>
      </c>
      <c r="FY23" s="265"/>
      <c r="FZ23" s="266" t="s">
        <v>315</v>
      </c>
      <c r="GA23" s="264" t="s">
        <v>315</v>
      </c>
      <c r="GB23" s="265"/>
      <c r="GC23" s="266" t="s">
        <v>315</v>
      </c>
      <c r="GD23" s="264" t="s">
        <v>315</v>
      </c>
      <c r="GE23" s="265"/>
      <c r="GF23" s="266" t="s">
        <v>315</v>
      </c>
      <c r="GG23" s="264" t="s">
        <v>315</v>
      </c>
      <c r="GH23" s="265"/>
      <c r="GI23" s="266" t="s">
        <v>315</v>
      </c>
      <c r="GJ23" s="264" t="s">
        <v>315</v>
      </c>
      <c r="GK23" s="265"/>
      <c r="GL23" s="266" t="s">
        <v>315</v>
      </c>
      <c r="GM23" s="264" t="s">
        <v>315</v>
      </c>
      <c r="GN23" s="265"/>
      <c r="GO23" s="266" t="s">
        <v>315</v>
      </c>
      <c r="GP23" s="264" t="s">
        <v>315</v>
      </c>
      <c r="GQ23" s="265"/>
      <c r="GR23" s="266" t="s">
        <v>315</v>
      </c>
      <c r="GS23" s="264" t="s">
        <v>315</v>
      </c>
      <c r="GT23" s="265"/>
      <c r="GU23" s="266" t="s">
        <v>315</v>
      </c>
      <c r="GV23" s="264" t="s">
        <v>315</v>
      </c>
      <c r="GW23" s="265"/>
      <c r="GX23" s="266" t="s">
        <v>315</v>
      </c>
      <c r="GY23" s="264" t="s">
        <v>315</v>
      </c>
      <c r="GZ23" s="265"/>
      <c r="HA23" s="266" t="s">
        <v>315</v>
      </c>
      <c r="HB23" s="264" t="s">
        <v>315</v>
      </c>
      <c r="HC23" s="265"/>
      <c r="HD23" s="266" t="s">
        <v>315</v>
      </c>
      <c r="HE23" s="264" t="s">
        <v>315</v>
      </c>
      <c r="HF23" s="265"/>
      <c r="HG23" s="266" t="s">
        <v>315</v>
      </c>
      <c r="HH23" s="264" t="s">
        <v>315</v>
      </c>
      <c r="HI23" s="265"/>
      <c r="HJ23" s="266" t="s">
        <v>315</v>
      </c>
      <c r="HK23" s="264" t="s">
        <v>315</v>
      </c>
      <c r="HL23" s="265"/>
      <c r="HM23" s="266" t="s">
        <v>315</v>
      </c>
      <c r="HN23" s="264" t="s">
        <v>315</v>
      </c>
      <c r="HO23" s="265"/>
      <c r="HP23" s="266" t="s">
        <v>315</v>
      </c>
      <c r="HQ23" s="264" t="s">
        <v>315</v>
      </c>
      <c r="HR23" s="265"/>
      <c r="HS23" s="266" t="s">
        <v>315</v>
      </c>
      <c r="HT23" s="264" t="s">
        <v>315</v>
      </c>
      <c r="HU23" s="265"/>
      <c r="HV23" s="109" t="s">
        <v>315</v>
      </c>
      <c r="HW23" s="109" t="s">
        <v>315</v>
      </c>
      <c r="HX23" s="265"/>
      <c r="HY23" s="266" t="s">
        <v>315</v>
      </c>
      <c r="HZ23" s="109" t="s">
        <v>315</v>
      </c>
      <c r="IA23" s="265"/>
      <c r="IB23" s="266" t="s">
        <v>315</v>
      </c>
      <c r="IC23" s="264" t="s">
        <v>315</v>
      </c>
      <c r="ID23" s="436"/>
      <c r="IE23" s="266" t="s">
        <v>315</v>
      </c>
      <c r="IF23" s="264" t="s">
        <v>315</v>
      </c>
      <c r="IG23" s="265"/>
      <c r="IH23" s="266" t="s">
        <v>315</v>
      </c>
      <c r="II23" s="264" t="s">
        <v>315</v>
      </c>
      <c r="IJ23" s="436"/>
      <c r="IK23" s="266" t="s">
        <v>315</v>
      </c>
      <c r="IL23" s="264" t="s">
        <v>315</v>
      </c>
      <c r="IM23" s="436"/>
      <c r="IN23" s="266" t="s">
        <v>315</v>
      </c>
      <c r="IO23" s="264" t="s">
        <v>315</v>
      </c>
      <c r="IP23" s="265"/>
      <c r="IQ23" s="266" t="s">
        <v>315</v>
      </c>
      <c r="IR23" s="264" t="s">
        <v>315</v>
      </c>
      <c r="IS23" s="265"/>
      <c r="IT23" s="266" t="s">
        <v>315</v>
      </c>
      <c r="IU23" s="264" t="s">
        <v>315</v>
      </c>
      <c r="IV23" s="265"/>
      <c r="IW23" s="266" t="s">
        <v>315</v>
      </c>
      <c r="IX23" s="264" t="s">
        <v>315</v>
      </c>
      <c r="IY23" s="265"/>
      <c r="IZ23" s="266" t="s">
        <v>315</v>
      </c>
      <c r="JA23" s="264" t="s">
        <v>315</v>
      </c>
      <c r="JB23" s="265"/>
      <c r="JC23" s="266" t="s">
        <v>315</v>
      </c>
      <c r="JD23" s="264" t="s">
        <v>315</v>
      </c>
      <c r="JE23" s="265"/>
      <c r="JF23" s="266" t="s">
        <v>315</v>
      </c>
      <c r="JG23" s="264" t="s">
        <v>315</v>
      </c>
      <c r="JH23" s="265"/>
      <c r="JI23" s="266" t="s">
        <v>315</v>
      </c>
      <c r="JJ23" s="264" t="s">
        <v>315</v>
      </c>
      <c r="JK23" s="265"/>
      <c r="JL23" s="266" t="s">
        <v>315</v>
      </c>
      <c r="JM23" s="264" t="s">
        <v>315</v>
      </c>
      <c r="JN23" s="265"/>
      <c r="JO23" s="266" t="s">
        <v>315</v>
      </c>
      <c r="JP23" s="264" t="s">
        <v>315</v>
      </c>
      <c r="JQ23" s="265"/>
      <c r="JR23" s="266" t="s">
        <v>315</v>
      </c>
      <c r="JS23" s="264" t="s">
        <v>315</v>
      </c>
      <c r="JT23" s="265"/>
      <c r="JU23" s="266" t="s">
        <v>315</v>
      </c>
      <c r="JV23" s="264" t="s">
        <v>315</v>
      </c>
      <c r="JW23" s="265"/>
      <c r="JX23" s="266" t="s">
        <v>315</v>
      </c>
      <c r="JY23" s="264" t="s">
        <v>315</v>
      </c>
      <c r="JZ23" s="265"/>
      <c r="KA23" s="266" t="s">
        <v>315</v>
      </c>
      <c r="KB23" s="264" t="s">
        <v>315</v>
      </c>
      <c r="KC23" s="265"/>
      <c r="KD23" s="266" t="s">
        <v>315</v>
      </c>
      <c r="KE23" s="264" t="s">
        <v>315</v>
      </c>
      <c r="KF23" s="265"/>
      <c r="KG23" s="266" t="s">
        <v>315</v>
      </c>
      <c r="KH23" s="264" t="s">
        <v>315</v>
      </c>
      <c r="KI23" s="265"/>
      <c r="KJ23" s="266" t="s">
        <v>315</v>
      </c>
      <c r="KK23" s="264" t="s">
        <v>315</v>
      </c>
      <c r="KL23" s="265"/>
      <c r="KM23" s="266" t="s">
        <v>315</v>
      </c>
      <c r="KN23" s="264" t="s">
        <v>315</v>
      </c>
      <c r="KO23" s="265"/>
      <c r="KP23" s="266" t="s">
        <v>315</v>
      </c>
      <c r="KQ23" s="264" t="s">
        <v>315</v>
      </c>
      <c r="KR23" s="265"/>
      <c r="KS23" s="266" t="s">
        <v>315</v>
      </c>
      <c r="KT23" s="264" t="s">
        <v>315</v>
      </c>
      <c r="KU23" s="265"/>
      <c r="KV23" s="266" t="s">
        <v>315</v>
      </c>
      <c r="KW23" s="264" t="s">
        <v>315</v>
      </c>
      <c r="KX23" s="265"/>
      <c r="KY23" s="266" t="s">
        <v>315</v>
      </c>
      <c r="KZ23" s="264" t="s">
        <v>315</v>
      </c>
      <c r="LA23" s="265"/>
      <c r="LB23" s="266" t="s">
        <v>315</v>
      </c>
      <c r="LC23" s="264" t="s">
        <v>315</v>
      </c>
      <c r="LD23" s="265"/>
      <c r="LE23" s="266" t="s">
        <v>315</v>
      </c>
      <c r="LF23" s="264" t="s">
        <v>315</v>
      </c>
      <c r="LG23" s="265"/>
      <c r="LH23" s="266" t="s">
        <v>315</v>
      </c>
      <c r="LI23" s="264" t="s">
        <v>315</v>
      </c>
      <c r="LJ23" s="265"/>
      <c r="LK23" s="109" t="s">
        <v>315</v>
      </c>
    </row>
    <row r="24" spans="1:323" s="33" customFormat="1" ht="24.65" hidden="1" customHeight="1" x14ac:dyDescent="0.2">
      <c r="A24" s="553" t="s">
        <v>22</v>
      </c>
      <c r="B24" s="554">
        <v>46091.569965277777</v>
      </c>
      <c r="C24" s="555">
        <v>0</v>
      </c>
      <c r="D24" s="763" t="s">
        <v>739</v>
      </c>
      <c r="E24" s="551">
        <v>6710</v>
      </c>
      <c r="F24" s="552" t="s">
        <v>573</v>
      </c>
      <c r="G24" s="552" t="s">
        <v>548</v>
      </c>
      <c r="H24" s="552" t="s">
        <v>575</v>
      </c>
      <c r="I24" s="552" t="s">
        <v>919</v>
      </c>
      <c r="J24" s="556">
        <v>800</v>
      </c>
      <c r="K24" s="552" t="s">
        <v>577</v>
      </c>
      <c r="L24" s="552" t="s">
        <v>548</v>
      </c>
      <c r="M24" s="552" t="s">
        <v>575</v>
      </c>
      <c r="N24" s="552" t="s">
        <v>550</v>
      </c>
      <c r="O24" s="556">
        <v>800</v>
      </c>
      <c r="P24" s="552">
        <v>0</v>
      </c>
      <c r="Q24" s="557">
        <v>800</v>
      </c>
      <c r="R24" s="557">
        <v>800</v>
      </c>
      <c r="S24" s="552" t="s">
        <v>338</v>
      </c>
      <c r="T24" s="558" t="s">
        <v>551</v>
      </c>
      <c r="U24" s="559"/>
      <c r="V24" s="559"/>
      <c r="W24" s="559">
        <v>46097</v>
      </c>
      <c r="X24" s="559">
        <v>46104</v>
      </c>
      <c r="Y24" s="559">
        <v>46104</v>
      </c>
      <c r="Z24" s="559">
        <v>46100</v>
      </c>
      <c r="AA24" s="560">
        <v>46100</v>
      </c>
      <c r="AB24" s="561">
        <v>800</v>
      </c>
      <c r="AC24" s="562">
        <v>800</v>
      </c>
      <c r="AD24" s="410" t="s">
        <v>558</v>
      </c>
      <c r="AE24" s="435"/>
      <c r="AF24" s="563" t="s">
        <v>570</v>
      </c>
      <c r="AG24" s="564" t="s">
        <v>552</v>
      </c>
      <c r="AH24" s="564" t="s">
        <v>553</v>
      </c>
      <c r="AI24" s="564">
        <v>0</v>
      </c>
      <c r="AJ24" s="564" t="s">
        <v>466</v>
      </c>
      <c r="AK24" s="552" t="s">
        <v>338</v>
      </c>
      <c r="AL24" s="435"/>
      <c r="AM24" s="435"/>
      <c r="AN24" s="435"/>
      <c r="AO24" s="435"/>
      <c r="AP24" s="435"/>
      <c r="AQ24" s="564" t="s">
        <v>491</v>
      </c>
      <c r="AR24" s="435"/>
      <c r="AS24" s="109" t="s">
        <v>315</v>
      </c>
      <c r="AT24" s="265"/>
      <c r="AU24" s="266" t="s">
        <v>315</v>
      </c>
      <c r="AV24" s="109" t="s">
        <v>315</v>
      </c>
      <c r="AW24" s="265"/>
      <c r="AX24" s="266" t="s">
        <v>315</v>
      </c>
      <c r="AY24" s="264" t="s">
        <v>315</v>
      </c>
      <c r="AZ24" s="436"/>
      <c r="BA24" s="266" t="s">
        <v>315</v>
      </c>
      <c r="BB24" s="264" t="s">
        <v>315</v>
      </c>
      <c r="BC24" s="265"/>
      <c r="BD24" s="266" t="s">
        <v>315</v>
      </c>
      <c r="BE24" s="264" t="s">
        <v>315</v>
      </c>
      <c r="BF24" s="436"/>
      <c r="BG24" s="266" t="s">
        <v>315</v>
      </c>
      <c r="BH24" s="264" t="s">
        <v>315</v>
      </c>
      <c r="BI24" s="436"/>
      <c r="BJ24" s="266" t="s">
        <v>315</v>
      </c>
      <c r="BK24" s="264" t="s">
        <v>315</v>
      </c>
      <c r="BL24" s="265"/>
      <c r="BM24" s="266" t="s">
        <v>315</v>
      </c>
      <c r="BN24" s="264" t="s">
        <v>315</v>
      </c>
      <c r="BO24" s="265"/>
      <c r="BP24" s="266" t="s">
        <v>315</v>
      </c>
      <c r="BQ24" s="264" t="s">
        <v>315</v>
      </c>
      <c r="BR24" s="265"/>
      <c r="BS24" s="266" t="s">
        <v>315</v>
      </c>
      <c r="BT24" s="264" t="s">
        <v>315</v>
      </c>
      <c r="BU24" s="265"/>
      <c r="BV24" s="266" t="s">
        <v>315</v>
      </c>
      <c r="BW24" s="264" t="s">
        <v>315</v>
      </c>
      <c r="BX24" s="265"/>
      <c r="BY24" s="266" t="s">
        <v>315</v>
      </c>
      <c r="BZ24" s="264" t="s">
        <v>315</v>
      </c>
      <c r="CA24" s="265"/>
      <c r="CB24" s="266" t="s">
        <v>315</v>
      </c>
      <c r="CC24" s="264" t="s">
        <v>315</v>
      </c>
      <c r="CD24" s="265"/>
      <c r="CE24" s="266" t="s">
        <v>315</v>
      </c>
      <c r="CF24" s="264" t="s">
        <v>315</v>
      </c>
      <c r="CG24" s="265"/>
      <c r="CH24" s="266" t="s">
        <v>315</v>
      </c>
      <c r="CI24" s="264" t="s">
        <v>315</v>
      </c>
      <c r="CJ24" s="265"/>
      <c r="CK24" s="266" t="s">
        <v>315</v>
      </c>
      <c r="CL24" s="264" t="s">
        <v>555</v>
      </c>
      <c r="CM24" s="265"/>
      <c r="CN24" s="266" t="s">
        <v>315</v>
      </c>
      <c r="CO24" s="264" t="s">
        <v>315</v>
      </c>
      <c r="CP24" s="265"/>
      <c r="CQ24" s="266" t="s">
        <v>315</v>
      </c>
      <c r="CR24" s="264" t="s">
        <v>315</v>
      </c>
      <c r="CS24" s="265"/>
      <c r="CT24" s="266" t="s">
        <v>315</v>
      </c>
      <c r="CU24" s="264" t="s">
        <v>315</v>
      </c>
      <c r="CV24" s="806">
        <v>800</v>
      </c>
      <c r="CW24" s="266" t="s">
        <v>315</v>
      </c>
      <c r="CX24" s="264" t="s">
        <v>315</v>
      </c>
      <c r="CY24" s="436">
        <v>0</v>
      </c>
      <c r="CZ24" s="266" t="s">
        <v>315</v>
      </c>
      <c r="DA24" s="264" t="s">
        <v>315</v>
      </c>
      <c r="DB24" s="265"/>
      <c r="DC24" s="266" t="s">
        <v>315</v>
      </c>
      <c r="DD24" s="264" t="s">
        <v>315</v>
      </c>
      <c r="DE24" s="265"/>
      <c r="DF24" s="266" t="s">
        <v>315</v>
      </c>
      <c r="DG24" s="264" t="s">
        <v>315</v>
      </c>
      <c r="DH24" s="265"/>
      <c r="DI24" s="266" t="s">
        <v>441</v>
      </c>
      <c r="DJ24" s="264" t="s">
        <v>315</v>
      </c>
      <c r="DK24" s="265"/>
      <c r="DL24" s="266" t="s">
        <v>315</v>
      </c>
      <c r="DM24" s="264" t="s">
        <v>315</v>
      </c>
      <c r="DN24" s="265"/>
      <c r="DO24" s="266" t="s">
        <v>315</v>
      </c>
      <c r="DP24" s="264" t="s">
        <v>315</v>
      </c>
      <c r="DQ24" s="265"/>
      <c r="DR24" s="266" t="s">
        <v>315</v>
      </c>
      <c r="DS24" s="264" t="s">
        <v>315</v>
      </c>
      <c r="DT24" s="265"/>
      <c r="DU24" s="266" t="s">
        <v>315</v>
      </c>
      <c r="DV24" s="264" t="s">
        <v>315</v>
      </c>
      <c r="DW24" s="265"/>
      <c r="DX24" s="266" t="s">
        <v>315</v>
      </c>
      <c r="DY24" s="264" t="s">
        <v>315</v>
      </c>
      <c r="DZ24" s="265"/>
      <c r="EA24" s="266" t="s">
        <v>315</v>
      </c>
      <c r="EB24" s="264" t="s">
        <v>315</v>
      </c>
      <c r="EC24" s="265"/>
      <c r="ED24" s="266" t="s">
        <v>315</v>
      </c>
      <c r="EE24" s="264" t="s">
        <v>315</v>
      </c>
      <c r="EF24" s="265"/>
      <c r="EG24" s="109" t="s">
        <v>315</v>
      </c>
      <c r="EH24" s="109" t="s">
        <v>315</v>
      </c>
      <c r="EI24" s="265"/>
      <c r="EJ24" s="266" t="s">
        <v>315</v>
      </c>
      <c r="EK24" s="109" t="s">
        <v>315</v>
      </c>
      <c r="EL24" s="265"/>
      <c r="EM24" s="266" t="s">
        <v>315</v>
      </c>
      <c r="EN24" s="264" t="s">
        <v>315</v>
      </c>
      <c r="EO24" s="436"/>
      <c r="EP24" s="266" t="s">
        <v>315</v>
      </c>
      <c r="EQ24" s="264" t="s">
        <v>315</v>
      </c>
      <c r="ER24" s="265"/>
      <c r="ES24" s="266" t="s">
        <v>315</v>
      </c>
      <c r="ET24" s="264" t="s">
        <v>315</v>
      </c>
      <c r="EU24" s="436"/>
      <c r="EV24" s="266" t="s">
        <v>315</v>
      </c>
      <c r="EW24" s="264" t="s">
        <v>315</v>
      </c>
      <c r="EX24" s="436"/>
      <c r="EY24" s="266" t="s">
        <v>315</v>
      </c>
      <c r="EZ24" s="264" t="s">
        <v>315</v>
      </c>
      <c r="FA24" s="265"/>
      <c r="FB24" s="266" t="s">
        <v>315</v>
      </c>
      <c r="FC24" s="264" t="s">
        <v>315</v>
      </c>
      <c r="FD24" s="265"/>
      <c r="FE24" s="266" t="s">
        <v>315</v>
      </c>
      <c r="FF24" s="264" t="s">
        <v>315</v>
      </c>
      <c r="FG24" s="265"/>
      <c r="FH24" s="266" t="s">
        <v>315</v>
      </c>
      <c r="FI24" s="264" t="s">
        <v>315</v>
      </c>
      <c r="FJ24" s="265"/>
      <c r="FK24" s="266" t="s">
        <v>315</v>
      </c>
      <c r="FL24" s="264" t="s">
        <v>315</v>
      </c>
      <c r="FM24" s="265"/>
      <c r="FN24" s="266" t="s">
        <v>315</v>
      </c>
      <c r="FO24" s="264" t="s">
        <v>315</v>
      </c>
      <c r="FP24" s="265"/>
      <c r="FQ24" s="266" t="s">
        <v>315</v>
      </c>
      <c r="FR24" s="264" t="s">
        <v>315</v>
      </c>
      <c r="FS24" s="265"/>
      <c r="FT24" s="266" t="s">
        <v>315</v>
      </c>
      <c r="FU24" s="264" t="s">
        <v>315</v>
      </c>
      <c r="FV24" s="265"/>
      <c r="FW24" s="266" t="s">
        <v>315</v>
      </c>
      <c r="FX24" s="264" t="s">
        <v>315</v>
      </c>
      <c r="FY24" s="265"/>
      <c r="FZ24" s="266" t="s">
        <v>315</v>
      </c>
      <c r="GA24" s="264" t="s">
        <v>315</v>
      </c>
      <c r="GB24" s="265"/>
      <c r="GC24" s="266" t="s">
        <v>315</v>
      </c>
      <c r="GD24" s="264" t="s">
        <v>315</v>
      </c>
      <c r="GE24" s="265"/>
      <c r="GF24" s="266" t="s">
        <v>315</v>
      </c>
      <c r="GG24" s="264" t="s">
        <v>315</v>
      </c>
      <c r="GH24" s="265"/>
      <c r="GI24" s="266" t="s">
        <v>315</v>
      </c>
      <c r="GJ24" s="264" t="s">
        <v>315</v>
      </c>
      <c r="GK24" s="265"/>
      <c r="GL24" s="266" t="s">
        <v>315</v>
      </c>
      <c r="GM24" s="264" t="s">
        <v>315</v>
      </c>
      <c r="GN24" s="265"/>
      <c r="GO24" s="266" t="s">
        <v>315</v>
      </c>
      <c r="GP24" s="264" t="s">
        <v>315</v>
      </c>
      <c r="GQ24" s="265"/>
      <c r="GR24" s="266" t="s">
        <v>315</v>
      </c>
      <c r="GS24" s="264" t="s">
        <v>315</v>
      </c>
      <c r="GT24" s="265"/>
      <c r="GU24" s="266" t="s">
        <v>315</v>
      </c>
      <c r="GV24" s="264" t="s">
        <v>315</v>
      </c>
      <c r="GW24" s="265"/>
      <c r="GX24" s="266" t="s">
        <v>315</v>
      </c>
      <c r="GY24" s="264" t="s">
        <v>315</v>
      </c>
      <c r="GZ24" s="265"/>
      <c r="HA24" s="266" t="s">
        <v>315</v>
      </c>
      <c r="HB24" s="264" t="s">
        <v>315</v>
      </c>
      <c r="HC24" s="265"/>
      <c r="HD24" s="266" t="s">
        <v>315</v>
      </c>
      <c r="HE24" s="264" t="s">
        <v>315</v>
      </c>
      <c r="HF24" s="265"/>
      <c r="HG24" s="266" t="s">
        <v>315</v>
      </c>
      <c r="HH24" s="264" t="s">
        <v>315</v>
      </c>
      <c r="HI24" s="265"/>
      <c r="HJ24" s="266" t="s">
        <v>315</v>
      </c>
      <c r="HK24" s="264" t="s">
        <v>315</v>
      </c>
      <c r="HL24" s="265"/>
      <c r="HM24" s="266" t="s">
        <v>315</v>
      </c>
      <c r="HN24" s="264" t="s">
        <v>315</v>
      </c>
      <c r="HO24" s="265"/>
      <c r="HP24" s="266" t="s">
        <v>315</v>
      </c>
      <c r="HQ24" s="264" t="s">
        <v>315</v>
      </c>
      <c r="HR24" s="265"/>
      <c r="HS24" s="266" t="s">
        <v>315</v>
      </c>
      <c r="HT24" s="264" t="s">
        <v>315</v>
      </c>
      <c r="HU24" s="265"/>
      <c r="HV24" s="109" t="s">
        <v>315</v>
      </c>
      <c r="HW24" s="109" t="s">
        <v>315</v>
      </c>
      <c r="HX24" s="265"/>
      <c r="HY24" s="266" t="s">
        <v>315</v>
      </c>
      <c r="HZ24" s="109" t="s">
        <v>315</v>
      </c>
      <c r="IA24" s="265"/>
      <c r="IB24" s="266" t="s">
        <v>315</v>
      </c>
      <c r="IC24" s="264" t="s">
        <v>315</v>
      </c>
      <c r="ID24" s="436"/>
      <c r="IE24" s="266" t="s">
        <v>315</v>
      </c>
      <c r="IF24" s="264" t="s">
        <v>315</v>
      </c>
      <c r="IG24" s="265"/>
      <c r="IH24" s="266" t="s">
        <v>315</v>
      </c>
      <c r="II24" s="264" t="s">
        <v>315</v>
      </c>
      <c r="IJ24" s="436"/>
      <c r="IK24" s="266" t="s">
        <v>315</v>
      </c>
      <c r="IL24" s="264" t="s">
        <v>315</v>
      </c>
      <c r="IM24" s="436"/>
      <c r="IN24" s="266" t="s">
        <v>315</v>
      </c>
      <c r="IO24" s="264" t="s">
        <v>315</v>
      </c>
      <c r="IP24" s="265"/>
      <c r="IQ24" s="266" t="s">
        <v>315</v>
      </c>
      <c r="IR24" s="264" t="s">
        <v>315</v>
      </c>
      <c r="IS24" s="265"/>
      <c r="IT24" s="266" t="s">
        <v>315</v>
      </c>
      <c r="IU24" s="264" t="s">
        <v>315</v>
      </c>
      <c r="IV24" s="265"/>
      <c r="IW24" s="266" t="s">
        <v>315</v>
      </c>
      <c r="IX24" s="264" t="s">
        <v>315</v>
      </c>
      <c r="IY24" s="265"/>
      <c r="IZ24" s="266" t="s">
        <v>315</v>
      </c>
      <c r="JA24" s="264" t="s">
        <v>315</v>
      </c>
      <c r="JB24" s="265"/>
      <c r="JC24" s="266" t="s">
        <v>315</v>
      </c>
      <c r="JD24" s="264" t="s">
        <v>315</v>
      </c>
      <c r="JE24" s="265"/>
      <c r="JF24" s="266" t="s">
        <v>315</v>
      </c>
      <c r="JG24" s="264" t="s">
        <v>315</v>
      </c>
      <c r="JH24" s="265"/>
      <c r="JI24" s="266" t="s">
        <v>315</v>
      </c>
      <c r="JJ24" s="264" t="s">
        <v>315</v>
      </c>
      <c r="JK24" s="265"/>
      <c r="JL24" s="266" t="s">
        <v>315</v>
      </c>
      <c r="JM24" s="264" t="s">
        <v>315</v>
      </c>
      <c r="JN24" s="265"/>
      <c r="JO24" s="266" t="s">
        <v>315</v>
      </c>
      <c r="JP24" s="264" t="s">
        <v>315</v>
      </c>
      <c r="JQ24" s="265"/>
      <c r="JR24" s="266" t="s">
        <v>315</v>
      </c>
      <c r="JS24" s="264" t="s">
        <v>315</v>
      </c>
      <c r="JT24" s="265"/>
      <c r="JU24" s="266" t="s">
        <v>315</v>
      </c>
      <c r="JV24" s="264" t="s">
        <v>315</v>
      </c>
      <c r="JW24" s="265"/>
      <c r="JX24" s="266" t="s">
        <v>315</v>
      </c>
      <c r="JY24" s="264" t="s">
        <v>315</v>
      </c>
      <c r="JZ24" s="265"/>
      <c r="KA24" s="266" t="s">
        <v>315</v>
      </c>
      <c r="KB24" s="264" t="s">
        <v>315</v>
      </c>
      <c r="KC24" s="265"/>
      <c r="KD24" s="266" t="s">
        <v>315</v>
      </c>
      <c r="KE24" s="264" t="s">
        <v>315</v>
      </c>
      <c r="KF24" s="265"/>
      <c r="KG24" s="266" t="s">
        <v>315</v>
      </c>
      <c r="KH24" s="264" t="s">
        <v>315</v>
      </c>
      <c r="KI24" s="265"/>
      <c r="KJ24" s="266" t="s">
        <v>315</v>
      </c>
      <c r="KK24" s="264" t="s">
        <v>315</v>
      </c>
      <c r="KL24" s="265"/>
      <c r="KM24" s="266" t="s">
        <v>315</v>
      </c>
      <c r="KN24" s="264" t="s">
        <v>315</v>
      </c>
      <c r="KO24" s="265"/>
      <c r="KP24" s="266" t="s">
        <v>315</v>
      </c>
      <c r="KQ24" s="264" t="s">
        <v>315</v>
      </c>
      <c r="KR24" s="265"/>
      <c r="KS24" s="266" t="s">
        <v>315</v>
      </c>
      <c r="KT24" s="264" t="s">
        <v>315</v>
      </c>
      <c r="KU24" s="265"/>
      <c r="KV24" s="266" t="s">
        <v>315</v>
      </c>
      <c r="KW24" s="264" t="s">
        <v>315</v>
      </c>
      <c r="KX24" s="265"/>
      <c r="KY24" s="266" t="s">
        <v>315</v>
      </c>
      <c r="KZ24" s="264" t="s">
        <v>315</v>
      </c>
      <c r="LA24" s="265"/>
      <c r="LB24" s="266" t="s">
        <v>315</v>
      </c>
      <c r="LC24" s="264" t="s">
        <v>315</v>
      </c>
      <c r="LD24" s="265"/>
      <c r="LE24" s="266" t="s">
        <v>315</v>
      </c>
      <c r="LF24" s="264" t="s">
        <v>315</v>
      </c>
      <c r="LG24" s="265"/>
      <c r="LH24" s="266" t="s">
        <v>315</v>
      </c>
      <c r="LI24" s="264" t="s">
        <v>315</v>
      </c>
      <c r="LJ24" s="265"/>
      <c r="LK24" s="109" t="s">
        <v>315</v>
      </c>
    </row>
    <row r="25" spans="1:323" s="33" customFormat="1" ht="24.65" hidden="1" customHeight="1" x14ac:dyDescent="0.2">
      <c r="A25" s="553" t="s">
        <v>22</v>
      </c>
      <c r="B25" s="554">
        <v>46099.442673611113</v>
      </c>
      <c r="C25" s="555">
        <v>0</v>
      </c>
      <c r="D25" s="763" t="s">
        <v>776</v>
      </c>
      <c r="E25" s="551">
        <v>6713</v>
      </c>
      <c r="F25" s="552" t="s">
        <v>920</v>
      </c>
      <c r="G25" s="552" t="s">
        <v>548</v>
      </c>
      <c r="H25" s="552" t="s">
        <v>580</v>
      </c>
      <c r="I25" s="552" t="s">
        <v>550</v>
      </c>
      <c r="J25" s="556">
        <v>392</v>
      </c>
      <c r="K25" s="552" t="s">
        <v>921</v>
      </c>
      <c r="L25" s="552" t="s">
        <v>548</v>
      </c>
      <c r="M25" s="552" t="s">
        <v>580</v>
      </c>
      <c r="N25" s="552" t="s">
        <v>550</v>
      </c>
      <c r="O25" s="556" t="s">
        <v>922</v>
      </c>
      <c r="P25" s="552">
        <v>0</v>
      </c>
      <c r="Q25" s="557">
        <v>392</v>
      </c>
      <c r="R25" s="557">
        <v>392</v>
      </c>
      <c r="S25" s="552" t="s">
        <v>338</v>
      </c>
      <c r="T25" s="558" t="s">
        <v>551</v>
      </c>
      <c r="U25" s="559"/>
      <c r="V25" s="559"/>
      <c r="W25" s="559">
        <v>46100</v>
      </c>
      <c r="X25" s="559">
        <v>46104</v>
      </c>
      <c r="Y25" s="559">
        <v>46104</v>
      </c>
      <c r="Z25" s="559">
        <v>46100</v>
      </c>
      <c r="AA25" s="560">
        <v>46100</v>
      </c>
      <c r="AB25" s="561">
        <v>386</v>
      </c>
      <c r="AC25" s="562">
        <v>392</v>
      </c>
      <c r="AD25" s="410" t="s">
        <v>558</v>
      </c>
      <c r="AE25" s="435"/>
      <c r="AF25" s="563" t="s">
        <v>570</v>
      </c>
      <c r="AG25" s="564" t="s">
        <v>552</v>
      </c>
      <c r="AH25" s="564" t="s">
        <v>553</v>
      </c>
      <c r="AI25" s="564" t="s">
        <v>574</v>
      </c>
      <c r="AJ25" s="564" t="s">
        <v>466</v>
      </c>
      <c r="AK25" s="552" t="s">
        <v>338</v>
      </c>
      <c r="AL25" s="435"/>
      <c r="AM25" s="435"/>
      <c r="AN25" s="435"/>
      <c r="AO25" s="435"/>
      <c r="AP25" s="435"/>
      <c r="AQ25" s="564" t="s">
        <v>491</v>
      </c>
      <c r="AR25" s="435"/>
      <c r="AS25" s="109" t="s">
        <v>315</v>
      </c>
      <c r="AT25" s="265"/>
      <c r="AU25" s="266" t="s">
        <v>315</v>
      </c>
      <c r="AV25" s="109" t="s">
        <v>315</v>
      </c>
      <c r="AW25" s="265"/>
      <c r="AX25" s="266" t="s">
        <v>315</v>
      </c>
      <c r="AY25" s="264" t="s">
        <v>315</v>
      </c>
      <c r="AZ25" s="436"/>
      <c r="BA25" s="266" t="s">
        <v>315</v>
      </c>
      <c r="BB25" s="264" t="s">
        <v>315</v>
      </c>
      <c r="BC25" s="265"/>
      <c r="BD25" s="266" t="s">
        <v>315</v>
      </c>
      <c r="BE25" s="264" t="s">
        <v>315</v>
      </c>
      <c r="BF25" s="436"/>
      <c r="BG25" s="266" t="s">
        <v>315</v>
      </c>
      <c r="BH25" s="264" t="s">
        <v>315</v>
      </c>
      <c r="BI25" s="436"/>
      <c r="BJ25" s="266" t="s">
        <v>315</v>
      </c>
      <c r="BK25" s="264" t="s">
        <v>315</v>
      </c>
      <c r="BL25" s="265"/>
      <c r="BM25" s="266" t="s">
        <v>315</v>
      </c>
      <c r="BN25" s="264" t="s">
        <v>315</v>
      </c>
      <c r="BO25" s="265"/>
      <c r="BP25" s="266" t="s">
        <v>315</v>
      </c>
      <c r="BQ25" s="264" t="s">
        <v>315</v>
      </c>
      <c r="BR25" s="265"/>
      <c r="BS25" s="266" t="s">
        <v>315</v>
      </c>
      <c r="BT25" s="264" t="s">
        <v>315</v>
      </c>
      <c r="BU25" s="265"/>
      <c r="BV25" s="266" t="s">
        <v>315</v>
      </c>
      <c r="BW25" s="264" t="s">
        <v>315</v>
      </c>
      <c r="BX25" s="265"/>
      <c r="BY25" s="266" t="s">
        <v>315</v>
      </c>
      <c r="BZ25" s="264" t="s">
        <v>315</v>
      </c>
      <c r="CA25" s="265"/>
      <c r="CB25" s="266" t="s">
        <v>315</v>
      </c>
      <c r="CC25" s="264" t="s">
        <v>315</v>
      </c>
      <c r="CD25" s="265"/>
      <c r="CE25" s="266" t="s">
        <v>315</v>
      </c>
      <c r="CF25" s="264" t="s">
        <v>315</v>
      </c>
      <c r="CG25" s="265"/>
      <c r="CH25" s="266" t="s">
        <v>315</v>
      </c>
      <c r="CI25" s="264" t="s">
        <v>315</v>
      </c>
      <c r="CJ25" s="265"/>
      <c r="CK25" s="266" t="s">
        <v>315</v>
      </c>
      <c r="CL25" s="264" t="s">
        <v>315</v>
      </c>
      <c r="CM25" s="265"/>
      <c r="CN25" s="266" t="s">
        <v>315</v>
      </c>
      <c r="CO25" s="264" t="s">
        <v>315</v>
      </c>
      <c r="CP25" s="265"/>
      <c r="CQ25" s="266" t="s">
        <v>315</v>
      </c>
      <c r="CR25" s="264" t="s">
        <v>315</v>
      </c>
      <c r="CS25" s="265"/>
      <c r="CT25" s="266" t="s">
        <v>315</v>
      </c>
      <c r="CU25" s="264" t="s">
        <v>555</v>
      </c>
      <c r="CV25" s="806">
        <v>392</v>
      </c>
      <c r="CW25" s="266" t="s">
        <v>315</v>
      </c>
      <c r="CX25" s="264" t="s">
        <v>315</v>
      </c>
      <c r="CY25" s="436">
        <v>0</v>
      </c>
      <c r="CZ25" s="266" t="s">
        <v>315</v>
      </c>
      <c r="DA25" s="264" t="s">
        <v>315</v>
      </c>
      <c r="DB25" s="265"/>
      <c r="DC25" s="266" t="s">
        <v>315</v>
      </c>
      <c r="DD25" s="264" t="s">
        <v>315</v>
      </c>
      <c r="DE25" s="265"/>
      <c r="DF25" s="266" t="s">
        <v>315</v>
      </c>
      <c r="DG25" s="264" t="s">
        <v>315</v>
      </c>
      <c r="DH25" s="265"/>
      <c r="DI25" s="266" t="s">
        <v>441</v>
      </c>
      <c r="DJ25" s="264" t="s">
        <v>315</v>
      </c>
      <c r="DK25" s="265"/>
      <c r="DL25" s="266" t="s">
        <v>315</v>
      </c>
      <c r="DM25" s="264" t="s">
        <v>315</v>
      </c>
      <c r="DN25" s="265"/>
      <c r="DO25" s="266" t="s">
        <v>315</v>
      </c>
      <c r="DP25" s="264" t="s">
        <v>315</v>
      </c>
      <c r="DQ25" s="265"/>
      <c r="DR25" s="266" t="s">
        <v>315</v>
      </c>
      <c r="DS25" s="264" t="s">
        <v>315</v>
      </c>
      <c r="DT25" s="265"/>
      <c r="DU25" s="266" t="s">
        <v>315</v>
      </c>
      <c r="DV25" s="264" t="s">
        <v>315</v>
      </c>
      <c r="DW25" s="265"/>
      <c r="DX25" s="266" t="s">
        <v>315</v>
      </c>
      <c r="DY25" s="264" t="s">
        <v>315</v>
      </c>
      <c r="DZ25" s="265"/>
      <c r="EA25" s="266" t="s">
        <v>315</v>
      </c>
      <c r="EB25" s="264" t="s">
        <v>315</v>
      </c>
      <c r="EC25" s="265"/>
      <c r="ED25" s="266" t="s">
        <v>315</v>
      </c>
      <c r="EE25" s="264" t="s">
        <v>315</v>
      </c>
      <c r="EF25" s="265"/>
      <c r="EG25" s="109" t="s">
        <v>315</v>
      </c>
      <c r="EH25" s="109" t="s">
        <v>315</v>
      </c>
      <c r="EI25" s="265"/>
      <c r="EJ25" s="266" t="s">
        <v>315</v>
      </c>
      <c r="EK25" s="109" t="s">
        <v>315</v>
      </c>
      <c r="EL25" s="265"/>
      <c r="EM25" s="266" t="s">
        <v>315</v>
      </c>
      <c r="EN25" s="264" t="s">
        <v>315</v>
      </c>
      <c r="EO25" s="436"/>
      <c r="EP25" s="266" t="s">
        <v>315</v>
      </c>
      <c r="EQ25" s="264" t="s">
        <v>315</v>
      </c>
      <c r="ER25" s="265"/>
      <c r="ES25" s="266" t="s">
        <v>315</v>
      </c>
      <c r="ET25" s="264" t="s">
        <v>315</v>
      </c>
      <c r="EU25" s="436"/>
      <c r="EV25" s="266" t="s">
        <v>315</v>
      </c>
      <c r="EW25" s="264" t="s">
        <v>315</v>
      </c>
      <c r="EX25" s="436"/>
      <c r="EY25" s="266" t="s">
        <v>315</v>
      </c>
      <c r="EZ25" s="264" t="s">
        <v>315</v>
      </c>
      <c r="FA25" s="265"/>
      <c r="FB25" s="266" t="s">
        <v>315</v>
      </c>
      <c r="FC25" s="264" t="s">
        <v>315</v>
      </c>
      <c r="FD25" s="265"/>
      <c r="FE25" s="266" t="s">
        <v>315</v>
      </c>
      <c r="FF25" s="264" t="s">
        <v>315</v>
      </c>
      <c r="FG25" s="265"/>
      <c r="FH25" s="266" t="s">
        <v>315</v>
      </c>
      <c r="FI25" s="264" t="s">
        <v>315</v>
      </c>
      <c r="FJ25" s="265"/>
      <c r="FK25" s="266" t="s">
        <v>315</v>
      </c>
      <c r="FL25" s="264" t="s">
        <v>315</v>
      </c>
      <c r="FM25" s="265"/>
      <c r="FN25" s="266" t="s">
        <v>315</v>
      </c>
      <c r="FO25" s="264" t="s">
        <v>315</v>
      </c>
      <c r="FP25" s="265"/>
      <c r="FQ25" s="266" t="s">
        <v>315</v>
      </c>
      <c r="FR25" s="264" t="s">
        <v>315</v>
      </c>
      <c r="FS25" s="265"/>
      <c r="FT25" s="266" t="s">
        <v>315</v>
      </c>
      <c r="FU25" s="264" t="s">
        <v>315</v>
      </c>
      <c r="FV25" s="265"/>
      <c r="FW25" s="266" t="s">
        <v>315</v>
      </c>
      <c r="FX25" s="264" t="s">
        <v>315</v>
      </c>
      <c r="FY25" s="265"/>
      <c r="FZ25" s="266" t="s">
        <v>315</v>
      </c>
      <c r="GA25" s="264" t="s">
        <v>315</v>
      </c>
      <c r="GB25" s="265"/>
      <c r="GC25" s="266" t="s">
        <v>315</v>
      </c>
      <c r="GD25" s="264" t="s">
        <v>315</v>
      </c>
      <c r="GE25" s="265"/>
      <c r="GF25" s="266" t="s">
        <v>315</v>
      </c>
      <c r="GG25" s="264" t="s">
        <v>315</v>
      </c>
      <c r="GH25" s="265"/>
      <c r="GI25" s="266" t="s">
        <v>315</v>
      </c>
      <c r="GJ25" s="264" t="s">
        <v>315</v>
      </c>
      <c r="GK25" s="265"/>
      <c r="GL25" s="266" t="s">
        <v>315</v>
      </c>
      <c r="GM25" s="264" t="s">
        <v>315</v>
      </c>
      <c r="GN25" s="265"/>
      <c r="GO25" s="266" t="s">
        <v>315</v>
      </c>
      <c r="GP25" s="264" t="s">
        <v>315</v>
      </c>
      <c r="GQ25" s="265"/>
      <c r="GR25" s="266" t="s">
        <v>315</v>
      </c>
      <c r="GS25" s="264" t="s">
        <v>315</v>
      </c>
      <c r="GT25" s="265"/>
      <c r="GU25" s="266" t="s">
        <v>315</v>
      </c>
      <c r="GV25" s="264" t="s">
        <v>315</v>
      </c>
      <c r="GW25" s="265"/>
      <c r="GX25" s="266" t="s">
        <v>315</v>
      </c>
      <c r="GY25" s="264" t="s">
        <v>315</v>
      </c>
      <c r="GZ25" s="265"/>
      <c r="HA25" s="266" t="s">
        <v>315</v>
      </c>
      <c r="HB25" s="264" t="s">
        <v>315</v>
      </c>
      <c r="HC25" s="265"/>
      <c r="HD25" s="266" t="s">
        <v>315</v>
      </c>
      <c r="HE25" s="264" t="s">
        <v>315</v>
      </c>
      <c r="HF25" s="265"/>
      <c r="HG25" s="266" t="s">
        <v>315</v>
      </c>
      <c r="HH25" s="264" t="s">
        <v>315</v>
      </c>
      <c r="HI25" s="265"/>
      <c r="HJ25" s="266" t="s">
        <v>315</v>
      </c>
      <c r="HK25" s="264" t="s">
        <v>315</v>
      </c>
      <c r="HL25" s="265"/>
      <c r="HM25" s="266" t="s">
        <v>315</v>
      </c>
      <c r="HN25" s="264" t="s">
        <v>315</v>
      </c>
      <c r="HO25" s="265"/>
      <c r="HP25" s="266" t="s">
        <v>315</v>
      </c>
      <c r="HQ25" s="264" t="s">
        <v>315</v>
      </c>
      <c r="HR25" s="265"/>
      <c r="HS25" s="266" t="s">
        <v>315</v>
      </c>
      <c r="HT25" s="264" t="s">
        <v>315</v>
      </c>
      <c r="HU25" s="265"/>
      <c r="HV25" s="109" t="s">
        <v>315</v>
      </c>
      <c r="HW25" s="109" t="s">
        <v>315</v>
      </c>
      <c r="HX25" s="265"/>
      <c r="HY25" s="266" t="s">
        <v>315</v>
      </c>
      <c r="HZ25" s="109" t="s">
        <v>315</v>
      </c>
      <c r="IA25" s="265"/>
      <c r="IB25" s="266" t="s">
        <v>315</v>
      </c>
      <c r="IC25" s="264" t="s">
        <v>315</v>
      </c>
      <c r="ID25" s="436"/>
      <c r="IE25" s="266" t="s">
        <v>315</v>
      </c>
      <c r="IF25" s="264" t="s">
        <v>315</v>
      </c>
      <c r="IG25" s="265"/>
      <c r="IH25" s="266" t="s">
        <v>315</v>
      </c>
      <c r="II25" s="264" t="s">
        <v>315</v>
      </c>
      <c r="IJ25" s="436"/>
      <c r="IK25" s="266" t="s">
        <v>315</v>
      </c>
      <c r="IL25" s="264" t="s">
        <v>315</v>
      </c>
      <c r="IM25" s="436"/>
      <c r="IN25" s="266" t="s">
        <v>315</v>
      </c>
      <c r="IO25" s="264" t="s">
        <v>315</v>
      </c>
      <c r="IP25" s="265"/>
      <c r="IQ25" s="266" t="s">
        <v>315</v>
      </c>
      <c r="IR25" s="264" t="s">
        <v>315</v>
      </c>
      <c r="IS25" s="265"/>
      <c r="IT25" s="266" t="s">
        <v>315</v>
      </c>
      <c r="IU25" s="264" t="s">
        <v>315</v>
      </c>
      <c r="IV25" s="265"/>
      <c r="IW25" s="266" t="s">
        <v>315</v>
      </c>
      <c r="IX25" s="264" t="s">
        <v>315</v>
      </c>
      <c r="IY25" s="265"/>
      <c r="IZ25" s="266" t="s">
        <v>315</v>
      </c>
      <c r="JA25" s="264" t="s">
        <v>315</v>
      </c>
      <c r="JB25" s="265"/>
      <c r="JC25" s="266" t="s">
        <v>315</v>
      </c>
      <c r="JD25" s="264" t="s">
        <v>315</v>
      </c>
      <c r="JE25" s="265"/>
      <c r="JF25" s="266" t="s">
        <v>315</v>
      </c>
      <c r="JG25" s="264" t="s">
        <v>315</v>
      </c>
      <c r="JH25" s="265"/>
      <c r="JI25" s="266" t="s">
        <v>315</v>
      </c>
      <c r="JJ25" s="264" t="s">
        <v>315</v>
      </c>
      <c r="JK25" s="265"/>
      <c r="JL25" s="266" t="s">
        <v>315</v>
      </c>
      <c r="JM25" s="264" t="s">
        <v>315</v>
      </c>
      <c r="JN25" s="265"/>
      <c r="JO25" s="266" t="s">
        <v>315</v>
      </c>
      <c r="JP25" s="264" t="s">
        <v>315</v>
      </c>
      <c r="JQ25" s="265"/>
      <c r="JR25" s="266" t="s">
        <v>315</v>
      </c>
      <c r="JS25" s="264" t="s">
        <v>315</v>
      </c>
      <c r="JT25" s="265"/>
      <c r="JU25" s="266" t="s">
        <v>315</v>
      </c>
      <c r="JV25" s="264" t="s">
        <v>315</v>
      </c>
      <c r="JW25" s="265"/>
      <c r="JX25" s="266" t="s">
        <v>315</v>
      </c>
      <c r="JY25" s="264" t="s">
        <v>315</v>
      </c>
      <c r="JZ25" s="265"/>
      <c r="KA25" s="266" t="s">
        <v>315</v>
      </c>
      <c r="KB25" s="264" t="s">
        <v>315</v>
      </c>
      <c r="KC25" s="265"/>
      <c r="KD25" s="266" t="s">
        <v>315</v>
      </c>
      <c r="KE25" s="264" t="s">
        <v>315</v>
      </c>
      <c r="KF25" s="265"/>
      <c r="KG25" s="266" t="s">
        <v>315</v>
      </c>
      <c r="KH25" s="264" t="s">
        <v>315</v>
      </c>
      <c r="KI25" s="265"/>
      <c r="KJ25" s="266" t="s">
        <v>315</v>
      </c>
      <c r="KK25" s="264" t="s">
        <v>315</v>
      </c>
      <c r="KL25" s="265"/>
      <c r="KM25" s="266" t="s">
        <v>315</v>
      </c>
      <c r="KN25" s="264" t="s">
        <v>315</v>
      </c>
      <c r="KO25" s="265"/>
      <c r="KP25" s="266" t="s">
        <v>315</v>
      </c>
      <c r="KQ25" s="264" t="s">
        <v>315</v>
      </c>
      <c r="KR25" s="265"/>
      <c r="KS25" s="266" t="s">
        <v>315</v>
      </c>
      <c r="KT25" s="264" t="s">
        <v>315</v>
      </c>
      <c r="KU25" s="265"/>
      <c r="KV25" s="266" t="s">
        <v>315</v>
      </c>
      <c r="KW25" s="264" t="s">
        <v>315</v>
      </c>
      <c r="KX25" s="265"/>
      <c r="KY25" s="266" t="s">
        <v>315</v>
      </c>
      <c r="KZ25" s="264" t="s">
        <v>315</v>
      </c>
      <c r="LA25" s="265"/>
      <c r="LB25" s="266" t="s">
        <v>315</v>
      </c>
      <c r="LC25" s="264" t="s">
        <v>315</v>
      </c>
      <c r="LD25" s="265"/>
      <c r="LE25" s="266" t="s">
        <v>315</v>
      </c>
      <c r="LF25" s="264" t="s">
        <v>315</v>
      </c>
      <c r="LG25" s="265"/>
      <c r="LH25" s="266" t="s">
        <v>315</v>
      </c>
      <c r="LI25" s="264" t="s">
        <v>315</v>
      </c>
      <c r="LJ25" s="265"/>
      <c r="LK25" s="109" t="s">
        <v>315</v>
      </c>
    </row>
    <row r="26" spans="1:323" s="33" customFormat="1" ht="24.65" hidden="1" customHeight="1" x14ac:dyDescent="0.2">
      <c r="A26" s="553" t="s">
        <v>22</v>
      </c>
      <c r="B26" s="554">
        <v>46099.443773148145</v>
      </c>
      <c r="C26" s="555">
        <v>0</v>
      </c>
      <c r="D26" s="763" t="s">
        <v>777</v>
      </c>
      <c r="E26" s="551">
        <v>6713</v>
      </c>
      <c r="F26" s="552" t="s">
        <v>573</v>
      </c>
      <c r="G26" s="552" t="s">
        <v>548</v>
      </c>
      <c r="H26" s="552" t="s">
        <v>580</v>
      </c>
      <c r="I26" s="552" t="s">
        <v>550</v>
      </c>
      <c r="J26" s="556">
        <v>2600</v>
      </c>
      <c r="K26" s="552" t="s">
        <v>923</v>
      </c>
      <c r="L26" s="552" t="s">
        <v>548</v>
      </c>
      <c r="M26" s="552" t="s">
        <v>580</v>
      </c>
      <c r="N26" s="552" t="s">
        <v>550</v>
      </c>
      <c r="O26" s="556">
        <v>2600</v>
      </c>
      <c r="P26" s="552">
        <v>0</v>
      </c>
      <c r="Q26" s="557">
        <v>2600</v>
      </c>
      <c r="R26" s="557">
        <v>2600</v>
      </c>
      <c r="S26" s="552" t="s">
        <v>338</v>
      </c>
      <c r="T26" s="558" t="s">
        <v>551</v>
      </c>
      <c r="U26" s="559"/>
      <c r="V26" s="559"/>
      <c r="W26" s="559">
        <v>46100</v>
      </c>
      <c r="X26" s="559">
        <v>46105</v>
      </c>
      <c r="Y26" s="559">
        <v>46105</v>
      </c>
      <c r="Z26" s="559">
        <v>46101</v>
      </c>
      <c r="AA26" s="560">
        <v>46101</v>
      </c>
      <c r="AB26" s="561">
        <v>2600</v>
      </c>
      <c r="AC26" s="562">
        <v>2600</v>
      </c>
      <c r="AD26" s="410" t="s">
        <v>558</v>
      </c>
      <c r="AE26" s="435"/>
      <c r="AF26" s="563" t="s">
        <v>570</v>
      </c>
      <c r="AG26" s="564" t="s">
        <v>552</v>
      </c>
      <c r="AH26" s="564" t="s">
        <v>553</v>
      </c>
      <c r="AI26" s="564" t="s">
        <v>574</v>
      </c>
      <c r="AJ26" s="564" t="s">
        <v>466</v>
      </c>
      <c r="AK26" s="552" t="s">
        <v>338</v>
      </c>
      <c r="AL26" s="435"/>
      <c r="AM26" s="435"/>
      <c r="AN26" s="435"/>
      <c r="AO26" s="435"/>
      <c r="AP26" s="435"/>
      <c r="AQ26" s="564" t="s">
        <v>491</v>
      </c>
      <c r="AR26" s="435"/>
      <c r="AS26" s="109" t="s">
        <v>315</v>
      </c>
      <c r="AT26" s="265"/>
      <c r="AU26" s="266" t="s">
        <v>315</v>
      </c>
      <c r="AV26" s="109" t="s">
        <v>315</v>
      </c>
      <c r="AW26" s="265"/>
      <c r="AX26" s="266" t="s">
        <v>315</v>
      </c>
      <c r="AY26" s="264" t="s">
        <v>315</v>
      </c>
      <c r="AZ26" s="436"/>
      <c r="BA26" s="266" t="s">
        <v>315</v>
      </c>
      <c r="BB26" s="264" t="s">
        <v>315</v>
      </c>
      <c r="BC26" s="265"/>
      <c r="BD26" s="266" t="s">
        <v>315</v>
      </c>
      <c r="BE26" s="264" t="s">
        <v>315</v>
      </c>
      <c r="BF26" s="436"/>
      <c r="BG26" s="266" t="s">
        <v>315</v>
      </c>
      <c r="BH26" s="264" t="s">
        <v>315</v>
      </c>
      <c r="BI26" s="436"/>
      <c r="BJ26" s="266" t="s">
        <v>315</v>
      </c>
      <c r="BK26" s="264" t="s">
        <v>315</v>
      </c>
      <c r="BL26" s="265"/>
      <c r="BM26" s="266" t="s">
        <v>315</v>
      </c>
      <c r="BN26" s="264" t="s">
        <v>315</v>
      </c>
      <c r="BO26" s="265"/>
      <c r="BP26" s="266" t="s">
        <v>315</v>
      </c>
      <c r="BQ26" s="264" t="s">
        <v>315</v>
      </c>
      <c r="BR26" s="265"/>
      <c r="BS26" s="266" t="s">
        <v>315</v>
      </c>
      <c r="BT26" s="264" t="s">
        <v>315</v>
      </c>
      <c r="BU26" s="265"/>
      <c r="BV26" s="266" t="s">
        <v>315</v>
      </c>
      <c r="BW26" s="264" t="s">
        <v>315</v>
      </c>
      <c r="BX26" s="265"/>
      <c r="BY26" s="266" t="s">
        <v>315</v>
      </c>
      <c r="BZ26" s="264" t="s">
        <v>315</v>
      </c>
      <c r="CA26" s="265"/>
      <c r="CB26" s="266" t="s">
        <v>315</v>
      </c>
      <c r="CC26" s="264" t="s">
        <v>315</v>
      </c>
      <c r="CD26" s="265"/>
      <c r="CE26" s="266" t="s">
        <v>315</v>
      </c>
      <c r="CF26" s="264" t="s">
        <v>315</v>
      </c>
      <c r="CG26" s="265"/>
      <c r="CH26" s="266" t="s">
        <v>315</v>
      </c>
      <c r="CI26" s="264" t="s">
        <v>315</v>
      </c>
      <c r="CJ26" s="265"/>
      <c r="CK26" s="266" t="s">
        <v>315</v>
      </c>
      <c r="CL26" s="264" t="s">
        <v>315</v>
      </c>
      <c r="CM26" s="265"/>
      <c r="CN26" s="266" t="s">
        <v>315</v>
      </c>
      <c r="CO26" s="264" t="s">
        <v>315</v>
      </c>
      <c r="CP26" s="265"/>
      <c r="CQ26" s="266" t="s">
        <v>315</v>
      </c>
      <c r="CR26" s="264" t="s">
        <v>315</v>
      </c>
      <c r="CS26" s="265"/>
      <c r="CT26" s="266" t="s">
        <v>315</v>
      </c>
      <c r="CU26" s="264" t="s">
        <v>555</v>
      </c>
      <c r="CV26" s="265"/>
      <c r="CW26" s="266" t="s">
        <v>315</v>
      </c>
      <c r="CX26" s="264" t="s">
        <v>315</v>
      </c>
      <c r="CY26" s="806">
        <v>2600</v>
      </c>
      <c r="CZ26" s="266" t="s">
        <v>315</v>
      </c>
      <c r="DA26" s="264" t="s">
        <v>315</v>
      </c>
      <c r="DB26" s="265"/>
      <c r="DC26" s="266" t="s">
        <v>315</v>
      </c>
      <c r="DD26" s="264" t="s">
        <v>315</v>
      </c>
      <c r="DE26" s="265"/>
      <c r="DF26" s="266" t="s">
        <v>315</v>
      </c>
      <c r="DG26" s="264" t="s">
        <v>315</v>
      </c>
      <c r="DH26" s="265"/>
      <c r="DI26" s="266" t="s">
        <v>315</v>
      </c>
      <c r="DJ26" s="264" t="s">
        <v>315</v>
      </c>
      <c r="DK26" s="265"/>
      <c r="DL26" s="266" t="s">
        <v>441</v>
      </c>
      <c r="DM26" s="264" t="s">
        <v>315</v>
      </c>
      <c r="DN26" s="265"/>
      <c r="DO26" s="266" t="s">
        <v>315</v>
      </c>
      <c r="DP26" s="264" t="s">
        <v>315</v>
      </c>
      <c r="DQ26" s="265"/>
      <c r="DR26" s="266" t="s">
        <v>315</v>
      </c>
      <c r="DS26" s="264" t="s">
        <v>315</v>
      </c>
      <c r="DT26" s="265"/>
      <c r="DU26" s="266" t="s">
        <v>315</v>
      </c>
      <c r="DV26" s="264" t="s">
        <v>315</v>
      </c>
      <c r="DW26" s="265"/>
      <c r="DX26" s="266" t="s">
        <v>315</v>
      </c>
      <c r="DY26" s="264" t="s">
        <v>315</v>
      </c>
      <c r="DZ26" s="265"/>
      <c r="EA26" s="266" t="s">
        <v>315</v>
      </c>
      <c r="EB26" s="264" t="s">
        <v>315</v>
      </c>
      <c r="EC26" s="265"/>
      <c r="ED26" s="266" t="s">
        <v>315</v>
      </c>
      <c r="EE26" s="264" t="s">
        <v>315</v>
      </c>
      <c r="EF26" s="265"/>
      <c r="EG26" s="109" t="s">
        <v>315</v>
      </c>
      <c r="EH26" s="109" t="s">
        <v>315</v>
      </c>
      <c r="EI26" s="265"/>
      <c r="EJ26" s="266" t="s">
        <v>315</v>
      </c>
      <c r="EK26" s="109" t="s">
        <v>315</v>
      </c>
      <c r="EL26" s="265"/>
      <c r="EM26" s="266" t="s">
        <v>315</v>
      </c>
      <c r="EN26" s="264" t="s">
        <v>315</v>
      </c>
      <c r="EO26" s="436"/>
      <c r="EP26" s="266" t="s">
        <v>315</v>
      </c>
      <c r="EQ26" s="264" t="s">
        <v>315</v>
      </c>
      <c r="ER26" s="265"/>
      <c r="ES26" s="266" t="s">
        <v>315</v>
      </c>
      <c r="ET26" s="264" t="s">
        <v>315</v>
      </c>
      <c r="EU26" s="436"/>
      <c r="EV26" s="266" t="s">
        <v>315</v>
      </c>
      <c r="EW26" s="264" t="s">
        <v>315</v>
      </c>
      <c r="EX26" s="436"/>
      <c r="EY26" s="266" t="s">
        <v>315</v>
      </c>
      <c r="EZ26" s="264" t="s">
        <v>315</v>
      </c>
      <c r="FA26" s="265"/>
      <c r="FB26" s="266" t="s">
        <v>315</v>
      </c>
      <c r="FC26" s="264" t="s">
        <v>315</v>
      </c>
      <c r="FD26" s="265"/>
      <c r="FE26" s="266" t="s">
        <v>315</v>
      </c>
      <c r="FF26" s="264" t="s">
        <v>315</v>
      </c>
      <c r="FG26" s="265"/>
      <c r="FH26" s="266" t="s">
        <v>315</v>
      </c>
      <c r="FI26" s="264" t="s">
        <v>315</v>
      </c>
      <c r="FJ26" s="265"/>
      <c r="FK26" s="266" t="s">
        <v>315</v>
      </c>
      <c r="FL26" s="264" t="s">
        <v>315</v>
      </c>
      <c r="FM26" s="265"/>
      <c r="FN26" s="266" t="s">
        <v>315</v>
      </c>
      <c r="FO26" s="264" t="s">
        <v>315</v>
      </c>
      <c r="FP26" s="265"/>
      <c r="FQ26" s="266" t="s">
        <v>315</v>
      </c>
      <c r="FR26" s="264" t="s">
        <v>315</v>
      </c>
      <c r="FS26" s="265"/>
      <c r="FT26" s="266" t="s">
        <v>315</v>
      </c>
      <c r="FU26" s="264" t="s">
        <v>315</v>
      </c>
      <c r="FV26" s="265"/>
      <c r="FW26" s="266" t="s">
        <v>315</v>
      </c>
      <c r="FX26" s="264" t="s">
        <v>315</v>
      </c>
      <c r="FY26" s="265"/>
      <c r="FZ26" s="266" t="s">
        <v>315</v>
      </c>
      <c r="GA26" s="264" t="s">
        <v>315</v>
      </c>
      <c r="GB26" s="265"/>
      <c r="GC26" s="266" t="s">
        <v>315</v>
      </c>
      <c r="GD26" s="264" t="s">
        <v>315</v>
      </c>
      <c r="GE26" s="265"/>
      <c r="GF26" s="266" t="s">
        <v>315</v>
      </c>
      <c r="GG26" s="264" t="s">
        <v>315</v>
      </c>
      <c r="GH26" s="265"/>
      <c r="GI26" s="266" t="s">
        <v>315</v>
      </c>
      <c r="GJ26" s="264" t="s">
        <v>315</v>
      </c>
      <c r="GK26" s="265"/>
      <c r="GL26" s="266" t="s">
        <v>315</v>
      </c>
      <c r="GM26" s="264" t="s">
        <v>315</v>
      </c>
      <c r="GN26" s="265"/>
      <c r="GO26" s="266" t="s">
        <v>315</v>
      </c>
      <c r="GP26" s="264" t="s">
        <v>315</v>
      </c>
      <c r="GQ26" s="265"/>
      <c r="GR26" s="266" t="s">
        <v>315</v>
      </c>
      <c r="GS26" s="264" t="s">
        <v>315</v>
      </c>
      <c r="GT26" s="265"/>
      <c r="GU26" s="266" t="s">
        <v>315</v>
      </c>
      <c r="GV26" s="264" t="s">
        <v>315</v>
      </c>
      <c r="GW26" s="265"/>
      <c r="GX26" s="266" t="s">
        <v>315</v>
      </c>
      <c r="GY26" s="264" t="s">
        <v>315</v>
      </c>
      <c r="GZ26" s="265"/>
      <c r="HA26" s="266" t="s">
        <v>315</v>
      </c>
      <c r="HB26" s="264" t="s">
        <v>315</v>
      </c>
      <c r="HC26" s="265"/>
      <c r="HD26" s="266" t="s">
        <v>315</v>
      </c>
      <c r="HE26" s="264" t="s">
        <v>315</v>
      </c>
      <c r="HF26" s="265"/>
      <c r="HG26" s="266" t="s">
        <v>315</v>
      </c>
      <c r="HH26" s="264" t="s">
        <v>315</v>
      </c>
      <c r="HI26" s="265"/>
      <c r="HJ26" s="266" t="s">
        <v>315</v>
      </c>
      <c r="HK26" s="264" t="s">
        <v>315</v>
      </c>
      <c r="HL26" s="265"/>
      <c r="HM26" s="266" t="s">
        <v>315</v>
      </c>
      <c r="HN26" s="264" t="s">
        <v>315</v>
      </c>
      <c r="HO26" s="265"/>
      <c r="HP26" s="266" t="s">
        <v>315</v>
      </c>
      <c r="HQ26" s="264" t="s">
        <v>315</v>
      </c>
      <c r="HR26" s="265"/>
      <c r="HS26" s="266" t="s">
        <v>315</v>
      </c>
      <c r="HT26" s="264" t="s">
        <v>315</v>
      </c>
      <c r="HU26" s="265"/>
      <c r="HV26" s="109" t="s">
        <v>315</v>
      </c>
      <c r="HW26" s="109" t="s">
        <v>315</v>
      </c>
      <c r="HX26" s="265"/>
      <c r="HY26" s="266" t="s">
        <v>315</v>
      </c>
      <c r="HZ26" s="109" t="s">
        <v>315</v>
      </c>
      <c r="IA26" s="265"/>
      <c r="IB26" s="266" t="s">
        <v>315</v>
      </c>
      <c r="IC26" s="264" t="s">
        <v>315</v>
      </c>
      <c r="ID26" s="436"/>
      <c r="IE26" s="266" t="s">
        <v>315</v>
      </c>
      <c r="IF26" s="264" t="s">
        <v>315</v>
      </c>
      <c r="IG26" s="265"/>
      <c r="IH26" s="266" t="s">
        <v>315</v>
      </c>
      <c r="II26" s="264" t="s">
        <v>315</v>
      </c>
      <c r="IJ26" s="436"/>
      <c r="IK26" s="266" t="s">
        <v>315</v>
      </c>
      <c r="IL26" s="264" t="s">
        <v>315</v>
      </c>
      <c r="IM26" s="436"/>
      <c r="IN26" s="266" t="s">
        <v>315</v>
      </c>
      <c r="IO26" s="264" t="s">
        <v>315</v>
      </c>
      <c r="IP26" s="265"/>
      <c r="IQ26" s="266" t="s">
        <v>315</v>
      </c>
      <c r="IR26" s="264" t="s">
        <v>315</v>
      </c>
      <c r="IS26" s="265"/>
      <c r="IT26" s="266" t="s">
        <v>315</v>
      </c>
      <c r="IU26" s="264" t="s">
        <v>315</v>
      </c>
      <c r="IV26" s="265"/>
      <c r="IW26" s="266" t="s">
        <v>315</v>
      </c>
      <c r="IX26" s="264" t="s">
        <v>315</v>
      </c>
      <c r="IY26" s="265"/>
      <c r="IZ26" s="266" t="s">
        <v>315</v>
      </c>
      <c r="JA26" s="264" t="s">
        <v>315</v>
      </c>
      <c r="JB26" s="265"/>
      <c r="JC26" s="266" t="s">
        <v>315</v>
      </c>
      <c r="JD26" s="264" t="s">
        <v>315</v>
      </c>
      <c r="JE26" s="265"/>
      <c r="JF26" s="266" t="s">
        <v>315</v>
      </c>
      <c r="JG26" s="264" t="s">
        <v>315</v>
      </c>
      <c r="JH26" s="265"/>
      <c r="JI26" s="266" t="s">
        <v>315</v>
      </c>
      <c r="JJ26" s="264" t="s">
        <v>315</v>
      </c>
      <c r="JK26" s="265"/>
      <c r="JL26" s="266" t="s">
        <v>315</v>
      </c>
      <c r="JM26" s="264" t="s">
        <v>315</v>
      </c>
      <c r="JN26" s="265"/>
      <c r="JO26" s="266" t="s">
        <v>315</v>
      </c>
      <c r="JP26" s="264" t="s">
        <v>315</v>
      </c>
      <c r="JQ26" s="265"/>
      <c r="JR26" s="266" t="s">
        <v>315</v>
      </c>
      <c r="JS26" s="264" t="s">
        <v>315</v>
      </c>
      <c r="JT26" s="265"/>
      <c r="JU26" s="266" t="s">
        <v>315</v>
      </c>
      <c r="JV26" s="264" t="s">
        <v>315</v>
      </c>
      <c r="JW26" s="265"/>
      <c r="JX26" s="266" t="s">
        <v>315</v>
      </c>
      <c r="JY26" s="264" t="s">
        <v>315</v>
      </c>
      <c r="JZ26" s="265"/>
      <c r="KA26" s="266" t="s">
        <v>315</v>
      </c>
      <c r="KB26" s="264" t="s">
        <v>315</v>
      </c>
      <c r="KC26" s="265"/>
      <c r="KD26" s="266" t="s">
        <v>315</v>
      </c>
      <c r="KE26" s="264" t="s">
        <v>315</v>
      </c>
      <c r="KF26" s="265"/>
      <c r="KG26" s="266" t="s">
        <v>315</v>
      </c>
      <c r="KH26" s="264" t="s">
        <v>315</v>
      </c>
      <c r="KI26" s="265"/>
      <c r="KJ26" s="266" t="s">
        <v>315</v>
      </c>
      <c r="KK26" s="264" t="s">
        <v>315</v>
      </c>
      <c r="KL26" s="265"/>
      <c r="KM26" s="266" t="s">
        <v>315</v>
      </c>
      <c r="KN26" s="264" t="s">
        <v>315</v>
      </c>
      <c r="KO26" s="265"/>
      <c r="KP26" s="266" t="s">
        <v>315</v>
      </c>
      <c r="KQ26" s="264" t="s">
        <v>315</v>
      </c>
      <c r="KR26" s="265"/>
      <c r="KS26" s="266" t="s">
        <v>315</v>
      </c>
      <c r="KT26" s="264" t="s">
        <v>315</v>
      </c>
      <c r="KU26" s="265"/>
      <c r="KV26" s="266" t="s">
        <v>315</v>
      </c>
      <c r="KW26" s="264" t="s">
        <v>315</v>
      </c>
      <c r="KX26" s="265"/>
      <c r="KY26" s="266" t="s">
        <v>315</v>
      </c>
      <c r="KZ26" s="264" t="s">
        <v>315</v>
      </c>
      <c r="LA26" s="265"/>
      <c r="LB26" s="266" t="s">
        <v>315</v>
      </c>
      <c r="LC26" s="264" t="s">
        <v>315</v>
      </c>
      <c r="LD26" s="265"/>
      <c r="LE26" s="266" t="s">
        <v>315</v>
      </c>
      <c r="LF26" s="264" t="s">
        <v>315</v>
      </c>
      <c r="LG26" s="265"/>
      <c r="LH26" s="266" t="s">
        <v>315</v>
      </c>
      <c r="LI26" s="264" t="s">
        <v>315</v>
      </c>
      <c r="LJ26" s="265"/>
      <c r="LK26" s="109" t="s">
        <v>315</v>
      </c>
    </row>
    <row r="27" spans="1:323" s="33" customFormat="1" ht="24.65" hidden="1" customHeight="1" x14ac:dyDescent="0.2">
      <c r="A27" s="553" t="s">
        <v>22</v>
      </c>
      <c r="B27" s="554">
        <v>46100.490810185183</v>
      </c>
      <c r="C27" s="555">
        <v>0</v>
      </c>
      <c r="D27" s="763" t="s">
        <v>782</v>
      </c>
      <c r="E27" s="551">
        <v>6780</v>
      </c>
      <c r="F27" s="552" t="s">
        <v>895</v>
      </c>
      <c r="G27" s="552" t="s">
        <v>548</v>
      </c>
      <c r="H27" s="552" t="s">
        <v>556</v>
      </c>
      <c r="I27" s="552" t="s">
        <v>571</v>
      </c>
      <c r="J27" s="556">
        <v>250</v>
      </c>
      <c r="K27" s="552" t="s">
        <v>894</v>
      </c>
      <c r="L27" s="552" t="s">
        <v>548</v>
      </c>
      <c r="M27" s="552" t="s">
        <v>556</v>
      </c>
      <c r="N27" s="552" t="s">
        <v>671</v>
      </c>
      <c r="O27" s="556">
        <v>250</v>
      </c>
      <c r="P27" s="552">
        <v>0</v>
      </c>
      <c r="Q27" s="557">
        <v>250</v>
      </c>
      <c r="R27" s="557">
        <v>500</v>
      </c>
      <c r="S27" s="552" t="s">
        <v>896</v>
      </c>
      <c r="T27" s="558" t="s">
        <v>557</v>
      </c>
      <c r="U27" s="559"/>
      <c r="V27" s="559"/>
      <c r="W27" s="559">
        <v>46104</v>
      </c>
      <c r="X27" s="559">
        <v>46106</v>
      </c>
      <c r="Y27" s="559">
        <v>46106</v>
      </c>
      <c r="Z27" s="559">
        <v>46104</v>
      </c>
      <c r="AA27" s="560">
        <v>46104</v>
      </c>
      <c r="AB27" s="561">
        <v>500</v>
      </c>
      <c r="AC27" s="562">
        <v>250</v>
      </c>
      <c r="AD27" s="410" t="s">
        <v>675</v>
      </c>
      <c r="AE27" s="435"/>
      <c r="AF27" s="563" t="s">
        <v>570</v>
      </c>
      <c r="AG27" s="564" t="s">
        <v>552</v>
      </c>
      <c r="AH27" s="564" t="s">
        <v>553</v>
      </c>
      <c r="AI27" s="564" t="s">
        <v>669</v>
      </c>
      <c r="AJ27" s="564" t="s">
        <v>466</v>
      </c>
      <c r="AK27" s="552" t="s">
        <v>338</v>
      </c>
      <c r="AL27" s="435"/>
      <c r="AM27" s="435"/>
      <c r="AN27" s="435"/>
      <c r="AO27" s="435"/>
      <c r="AP27" s="435"/>
      <c r="AQ27" s="564" t="s">
        <v>491</v>
      </c>
      <c r="AR27" s="435"/>
      <c r="AS27" s="109" t="s">
        <v>315</v>
      </c>
      <c r="AT27" s="265"/>
      <c r="AU27" s="266" t="s">
        <v>315</v>
      </c>
      <c r="AV27" s="109" t="s">
        <v>315</v>
      </c>
      <c r="AW27" s="265"/>
      <c r="AX27" s="266" t="s">
        <v>315</v>
      </c>
      <c r="AY27" s="264" t="s">
        <v>315</v>
      </c>
      <c r="AZ27" s="436"/>
      <c r="BA27" s="266" t="s">
        <v>315</v>
      </c>
      <c r="BB27" s="264" t="s">
        <v>315</v>
      </c>
      <c r="BC27" s="265"/>
      <c r="BD27" s="266" t="s">
        <v>315</v>
      </c>
      <c r="BE27" s="264" t="s">
        <v>315</v>
      </c>
      <c r="BF27" s="436"/>
      <c r="BG27" s="266" t="s">
        <v>315</v>
      </c>
      <c r="BH27" s="264" t="s">
        <v>315</v>
      </c>
      <c r="BI27" s="436"/>
      <c r="BJ27" s="266" t="s">
        <v>315</v>
      </c>
      <c r="BK27" s="264" t="s">
        <v>315</v>
      </c>
      <c r="BL27" s="265"/>
      <c r="BM27" s="266" t="s">
        <v>315</v>
      </c>
      <c r="BN27" s="264" t="s">
        <v>315</v>
      </c>
      <c r="BO27" s="265"/>
      <c r="BP27" s="266" t="s">
        <v>315</v>
      </c>
      <c r="BQ27" s="264" t="s">
        <v>315</v>
      </c>
      <c r="BR27" s="265"/>
      <c r="BS27" s="266" t="s">
        <v>315</v>
      </c>
      <c r="BT27" s="264" t="s">
        <v>315</v>
      </c>
      <c r="BU27" s="265"/>
      <c r="BV27" s="266" t="s">
        <v>315</v>
      </c>
      <c r="BW27" s="264" t="s">
        <v>315</v>
      </c>
      <c r="BX27" s="265"/>
      <c r="BY27" s="266" t="s">
        <v>315</v>
      </c>
      <c r="BZ27" s="264" t="s">
        <v>315</v>
      </c>
      <c r="CA27" s="265"/>
      <c r="CB27" s="266" t="s">
        <v>315</v>
      </c>
      <c r="CC27" s="264" t="s">
        <v>315</v>
      </c>
      <c r="CD27" s="265"/>
      <c r="CE27" s="266" t="s">
        <v>315</v>
      </c>
      <c r="CF27" s="264" t="s">
        <v>315</v>
      </c>
      <c r="CG27" s="265"/>
      <c r="CH27" s="266" t="s">
        <v>315</v>
      </c>
      <c r="CI27" s="264" t="s">
        <v>315</v>
      </c>
      <c r="CJ27" s="265"/>
      <c r="CK27" s="266" t="s">
        <v>315</v>
      </c>
      <c r="CL27" s="264" t="s">
        <v>315</v>
      </c>
      <c r="CM27" s="265"/>
      <c r="CN27" s="266" t="s">
        <v>315</v>
      </c>
      <c r="CO27" s="264" t="s">
        <v>315</v>
      </c>
      <c r="CP27" s="265"/>
      <c r="CQ27" s="266" t="s">
        <v>315</v>
      </c>
      <c r="CR27" s="264" t="s">
        <v>315</v>
      </c>
      <c r="CS27" s="265"/>
      <c r="CT27" s="266" t="s">
        <v>315</v>
      </c>
      <c r="CU27" s="264" t="s">
        <v>315</v>
      </c>
      <c r="CV27" s="265"/>
      <c r="CW27" s="266" t="s">
        <v>315</v>
      </c>
      <c r="CX27" s="264" t="s">
        <v>315</v>
      </c>
      <c r="CY27" s="265"/>
      <c r="CZ27" s="266" t="s">
        <v>315</v>
      </c>
      <c r="DA27" s="264" t="s">
        <v>315</v>
      </c>
      <c r="DB27" s="265"/>
      <c r="DC27" s="266" t="s">
        <v>315</v>
      </c>
      <c r="DD27" s="264" t="s">
        <v>315</v>
      </c>
      <c r="DE27" s="265"/>
      <c r="DF27" s="266" t="s">
        <v>315</v>
      </c>
      <c r="DG27" s="264" t="s">
        <v>555</v>
      </c>
      <c r="DH27" s="806">
        <v>250</v>
      </c>
      <c r="DI27" s="266" t="s">
        <v>315</v>
      </c>
      <c r="DJ27" s="264" t="s">
        <v>315</v>
      </c>
      <c r="DK27" s="265"/>
      <c r="DL27" s="266" t="s">
        <v>315</v>
      </c>
      <c r="DM27" s="264" t="s">
        <v>315</v>
      </c>
      <c r="DN27" s="265"/>
      <c r="DO27" s="266" t="s">
        <v>441</v>
      </c>
      <c r="DP27" s="264" t="s">
        <v>315</v>
      </c>
      <c r="DQ27" s="265"/>
      <c r="DR27" s="266" t="s">
        <v>315</v>
      </c>
      <c r="DS27" s="264" t="s">
        <v>315</v>
      </c>
      <c r="DT27" s="265"/>
      <c r="DU27" s="266" t="s">
        <v>315</v>
      </c>
      <c r="DV27" s="264" t="s">
        <v>315</v>
      </c>
      <c r="DW27" s="265"/>
      <c r="DX27" s="266" t="s">
        <v>315</v>
      </c>
      <c r="DY27" s="264" t="s">
        <v>315</v>
      </c>
      <c r="DZ27" s="265"/>
      <c r="EA27" s="266" t="s">
        <v>315</v>
      </c>
      <c r="EB27" s="264" t="s">
        <v>315</v>
      </c>
      <c r="EC27" s="265"/>
      <c r="ED27" s="266" t="s">
        <v>315</v>
      </c>
      <c r="EE27" s="264" t="s">
        <v>315</v>
      </c>
      <c r="EF27" s="265"/>
      <c r="EG27" s="109" t="s">
        <v>315</v>
      </c>
      <c r="EH27" s="109" t="s">
        <v>315</v>
      </c>
      <c r="EI27" s="265"/>
      <c r="EJ27" s="266" t="s">
        <v>315</v>
      </c>
      <c r="EK27" s="109" t="s">
        <v>315</v>
      </c>
      <c r="EL27" s="265"/>
      <c r="EM27" s="266" t="s">
        <v>315</v>
      </c>
      <c r="EN27" s="264" t="s">
        <v>315</v>
      </c>
      <c r="EO27" s="436"/>
      <c r="EP27" s="266" t="s">
        <v>315</v>
      </c>
      <c r="EQ27" s="264" t="s">
        <v>315</v>
      </c>
      <c r="ER27" s="265"/>
      <c r="ES27" s="266" t="s">
        <v>315</v>
      </c>
      <c r="ET27" s="264" t="s">
        <v>315</v>
      </c>
      <c r="EU27" s="436"/>
      <c r="EV27" s="266" t="s">
        <v>315</v>
      </c>
      <c r="EW27" s="264" t="s">
        <v>315</v>
      </c>
      <c r="EX27" s="436"/>
      <c r="EY27" s="266" t="s">
        <v>315</v>
      </c>
      <c r="EZ27" s="264" t="s">
        <v>315</v>
      </c>
      <c r="FA27" s="265"/>
      <c r="FB27" s="266" t="s">
        <v>315</v>
      </c>
      <c r="FC27" s="264" t="s">
        <v>315</v>
      </c>
      <c r="FD27" s="265"/>
      <c r="FE27" s="266" t="s">
        <v>315</v>
      </c>
      <c r="FF27" s="264" t="s">
        <v>315</v>
      </c>
      <c r="FG27" s="265"/>
      <c r="FH27" s="266" t="s">
        <v>315</v>
      </c>
      <c r="FI27" s="264" t="s">
        <v>315</v>
      </c>
      <c r="FJ27" s="265"/>
      <c r="FK27" s="266" t="s">
        <v>315</v>
      </c>
      <c r="FL27" s="264" t="s">
        <v>315</v>
      </c>
      <c r="FM27" s="265"/>
      <c r="FN27" s="266" t="s">
        <v>315</v>
      </c>
      <c r="FO27" s="264" t="s">
        <v>315</v>
      </c>
      <c r="FP27" s="265"/>
      <c r="FQ27" s="266" t="s">
        <v>315</v>
      </c>
      <c r="FR27" s="264" t="s">
        <v>315</v>
      </c>
      <c r="FS27" s="265"/>
      <c r="FT27" s="266" t="s">
        <v>315</v>
      </c>
      <c r="FU27" s="264" t="s">
        <v>315</v>
      </c>
      <c r="FV27" s="265"/>
      <c r="FW27" s="266" t="s">
        <v>315</v>
      </c>
      <c r="FX27" s="264" t="s">
        <v>315</v>
      </c>
      <c r="FY27" s="265"/>
      <c r="FZ27" s="266" t="s">
        <v>315</v>
      </c>
      <c r="GA27" s="264" t="s">
        <v>315</v>
      </c>
      <c r="GB27" s="265"/>
      <c r="GC27" s="266" t="s">
        <v>315</v>
      </c>
      <c r="GD27" s="264" t="s">
        <v>315</v>
      </c>
      <c r="GE27" s="265"/>
      <c r="GF27" s="266" t="s">
        <v>315</v>
      </c>
      <c r="GG27" s="264" t="s">
        <v>315</v>
      </c>
      <c r="GH27" s="265"/>
      <c r="GI27" s="266" t="s">
        <v>315</v>
      </c>
      <c r="GJ27" s="264" t="s">
        <v>315</v>
      </c>
      <c r="GK27" s="265"/>
      <c r="GL27" s="266" t="s">
        <v>315</v>
      </c>
      <c r="GM27" s="264" t="s">
        <v>315</v>
      </c>
      <c r="GN27" s="265"/>
      <c r="GO27" s="266" t="s">
        <v>315</v>
      </c>
      <c r="GP27" s="264" t="s">
        <v>315</v>
      </c>
      <c r="GQ27" s="265"/>
      <c r="GR27" s="266" t="s">
        <v>315</v>
      </c>
      <c r="GS27" s="264" t="s">
        <v>315</v>
      </c>
      <c r="GT27" s="265"/>
      <c r="GU27" s="266" t="s">
        <v>315</v>
      </c>
      <c r="GV27" s="264" t="s">
        <v>315</v>
      </c>
      <c r="GW27" s="265"/>
      <c r="GX27" s="266" t="s">
        <v>315</v>
      </c>
      <c r="GY27" s="264" t="s">
        <v>315</v>
      </c>
      <c r="GZ27" s="265"/>
      <c r="HA27" s="266" t="s">
        <v>315</v>
      </c>
      <c r="HB27" s="264" t="s">
        <v>315</v>
      </c>
      <c r="HC27" s="265"/>
      <c r="HD27" s="266" t="s">
        <v>315</v>
      </c>
      <c r="HE27" s="264" t="s">
        <v>315</v>
      </c>
      <c r="HF27" s="265"/>
      <c r="HG27" s="266" t="s">
        <v>315</v>
      </c>
      <c r="HH27" s="264" t="s">
        <v>315</v>
      </c>
      <c r="HI27" s="265"/>
      <c r="HJ27" s="266" t="s">
        <v>315</v>
      </c>
      <c r="HK27" s="264" t="s">
        <v>315</v>
      </c>
      <c r="HL27" s="265"/>
      <c r="HM27" s="266" t="s">
        <v>315</v>
      </c>
      <c r="HN27" s="264" t="s">
        <v>315</v>
      </c>
      <c r="HO27" s="265"/>
      <c r="HP27" s="266" t="s">
        <v>315</v>
      </c>
      <c r="HQ27" s="264" t="s">
        <v>315</v>
      </c>
      <c r="HR27" s="265"/>
      <c r="HS27" s="266" t="s">
        <v>315</v>
      </c>
      <c r="HT27" s="264" t="s">
        <v>315</v>
      </c>
      <c r="HU27" s="265"/>
      <c r="HV27" s="109" t="s">
        <v>315</v>
      </c>
      <c r="HW27" s="109" t="s">
        <v>315</v>
      </c>
      <c r="HX27" s="265"/>
      <c r="HY27" s="266" t="s">
        <v>315</v>
      </c>
      <c r="HZ27" s="109" t="s">
        <v>315</v>
      </c>
      <c r="IA27" s="265"/>
      <c r="IB27" s="266" t="s">
        <v>315</v>
      </c>
      <c r="IC27" s="264" t="s">
        <v>315</v>
      </c>
      <c r="ID27" s="436"/>
      <c r="IE27" s="266" t="s">
        <v>315</v>
      </c>
      <c r="IF27" s="264" t="s">
        <v>315</v>
      </c>
      <c r="IG27" s="265"/>
      <c r="IH27" s="266" t="s">
        <v>315</v>
      </c>
      <c r="II27" s="264" t="s">
        <v>315</v>
      </c>
      <c r="IJ27" s="436"/>
      <c r="IK27" s="266" t="s">
        <v>315</v>
      </c>
      <c r="IL27" s="264" t="s">
        <v>315</v>
      </c>
      <c r="IM27" s="436"/>
      <c r="IN27" s="266" t="s">
        <v>315</v>
      </c>
      <c r="IO27" s="264" t="s">
        <v>315</v>
      </c>
      <c r="IP27" s="265"/>
      <c r="IQ27" s="266" t="s">
        <v>315</v>
      </c>
      <c r="IR27" s="264" t="s">
        <v>315</v>
      </c>
      <c r="IS27" s="265"/>
      <c r="IT27" s="266" t="s">
        <v>315</v>
      </c>
      <c r="IU27" s="264" t="s">
        <v>315</v>
      </c>
      <c r="IV27" s="265"/>
      <c r="IW27" s="266" t="s">
        <v>315</v>
      </c>
      <c r="IX27" s="264" t="s">
        <v>315</v>
      </c>
      <c r="IY27" s="265"/>
      <c r="IZ27" s="266" t="s">
        <v>315</v>
      </c>
      <c r="JA27" s="264" t="s">
        <v>315</v>
      </c>
      <c r="JB27" s="265"/>
      <c r="JC27" s="266" t="s">
        <v>315</v>
      </c>
      <c r="JD27" s="264" t="s">
        <v>315</v>
      </c>
      <c r="JE27" s="265"/>
      <c r="JF27" s="266" t="s">
        <v>315</v>
      </c>
      <c r="JG27" s="264" t="s">
        <v>315</v>
      </c>
      <c r="JH27" s="265"/>
      <c r="JI27" s="266" t="s">
        <v>315</v>
      </c>
      <c r="JJ27" s="264" t="s">
        <v>315</v>
      </c>
      <c r="JK27" s="265"/>
      <c r="JL27" s="266" t="s">
        <v>315</v>
      </c>
      <c r="JM27" s="264" t="s">
        <v>315</v>
      </c>
      <c r="JN27" s="265"/>
      <c r="JO27" s="266" t="s">
        <v>315</v>
      </c>
      <c r="JP27" s="264" t="s">
        <v>315</v>
      </c>
      <c r="JQ27" s="265"/>
      <c r="JR27" s="266" t="s">
        <v>315</v>
      </c>
      <c r="JS27" s="264" t="s">
        <v>315</v>
      </c>
      <c r="JT27" s="265"/>
      <c r="JU27" s="266" t="s">
        <v>315</v>
      </c>
      <c r="JV27" s="264" t="s">
        <v>315</v>
      </c>
      <c r="JW27" s="265"/>
      <c r="JX27" s="266" t="s">
        <v>315</v>
      </c>
      <c r="JY27" s="264" t="s">
        <v>315</v>
      </c>
      <c r="JZ27" s="265"/>
      <c r="KA27" s="266" t="s">
        <v>315</v>
      </c>
      <c r="KB27" s="264" t="s">
        <v>315</v>
      </c>
      <c r="KC27" s="265"/>
      <c r="KD27" s="266" t="s">
        <v>315</v>
      </c>
      <c r="KE27" s="264" t="s">
        <v>315</v>
      </c>
      <c r="KF27" s="265"/>
      <c r="KG27" s="266" t="s">
        <v>315</v>
      </c>
      <c r="KH27" s="264" t="s">
        <v>315</v>
      </c>
      <c r="KI27" s="265"/>
      <c r="KJ27" s="266" t="s">
        <v>315</v>
      </c>
      <c r="KK27" s="264" t="s">
        <v>315</v>
      </c>
      <c r="KL27" s="265"/>
      <c r="KM27" s="266" t="s">
        <v>315</v>
      </c>
      <c r="KN27" s="264" t="s">
        <v>315</v>
      </c>
      <c r="KO27" s="265"/>
      <c r="KP27" s="266" t="s">
        <v>315</v>
      </c>
      <c r="KQ27" s="264" t="s">
        <v>315</v>
      </c>
      <c r="KR27" s="265"/>
      <c r="KS27" s="266" t="s">
        <v>315</v>
      </c>
      <c r="KT27" s="264" t="s">
        <v>315</v>
      </c>
      <c r="KU27" s="265"/>
      <c r="KV27" s="266" t="s">
        <v>315</v>
      </c>
      <c r="KW27" s="264" t="s">
        <v>315</v>
      </c>
      <c r="KX27" s="265"/>
      <c r="KY27" s="266" t="s">
        <v>315</v>
      </c>
      <c r="KZ27" s="264" t="s">
        <v>315</v>
      </c>
      <c r="LA27" s="265"/>
      <c r="LB27" s="266" t="s">
        <v>315</v>
      </c>
      <c r="LC27" s="264" t="s">
        <v>315</v>
      </c>
      <c r="LD27" s="265"/>
      <c r="LE27" s="266" t="s">
        <v>315</v>
      </c>
      <c r="LF27" s="264" t="s">
        <v>315</v>
      </c>
      <c r="LG27" s="265"/>
      <c r="LH27" s="266" t="s">
        <v>315</v>
      </c>
      <c r="LI27" s="264" t="s">
        <v>315</v>
      </c>
      <c r="LJ27" s="265"/>
      <c r="LK27" s="109" t="s">
        <v>315</v>
      </c>
    </row>
    <row r="28" spans="1:323" s="33" customFormat="1" ht="24.65" hidden="1" customHeight="1" x14ac:dyDescent="0.2">
      <c r="A28" s="553" t="s">
        <v>22</v>
      </c>
      <c r="B28" s="554">
        <v>46097.450324074074</v>
      </c>
      <c r="C28" s="555">
        <v>0</v>
      </c>
      <c r="D28" s="763" t="s">
        <v>770</v>
      </c>
      <c r="E28" s="551" t="s">
        <v>576</v>
      </c>
      <c r="F28" s="552" t="s">
        <v>924</v>
      </c>
      <c r="G28" s="552" t="s">
        <v>466</v>
      </c>
      <c r="H28" s="552" t="s">
        <v>579</v>
      </c>
      <c r="I28" s="552">
        <v>0</v>
      </c>
      <c r="J28" s="556">
        <v>2000</v>
      </c>
      <c r="K28" s="552" t="s">
        <v>925</v>
      </c>
      <c r="L28" s="552">
        <v>0</v>
      </c>
      <c r="M28" s="552" t="s">
        <v>579</v>
      </c>
      <c r="N28" s="552">
        <v>0</v>
      </c>
      <c r="O28" s="556">
        <v>1940</v>
      </c>
      <c r="P28" s="552">
        <v>0</v>
      </c>
      <c r="Q28" s="557">
        <v>2000</v>
      </c>
      <c r="R28" s="557">
        <v>1940</v>
      </c>
      <c r="S28" s="552" t="s">
        <v>910</v>
      </c>
      <c r="T28" s="558" t="s">
        <v>551</v>
      </c>
      <c r="U28" s="559"/>
      <c r="V28" s="559"/>
      <c r="W28" s="559">
        <v>46105</v>
      </c>
      <c r="X28" s="559">
        <v>46107</v>
      </c>
      <c r="Y28" s="559">
        <v>46107</v>
      </c>
      <c r="Z28" s="559">
        <v>46106</v>
      </c>
      <c r="AA28" s="560">
        <v>46106</v>
      </c>
      <c r="AB28" s="561">
        <v>1940</v>
      </c>
      <c r="AC28" s="562">
        <v>1940</v>
      </c>
      <c r="AD28" s="410" t="s">
        <v>926</v>
      </c>
      <c r="AE28" s="435"/>
      <c r="AF28" s="563" t="s">
        <v>570</v>
      </c>
      <c r="AG28" s="564" t="s">
        <v>552</v>
      </c>
      <c r="AH28" s="564" t="s">
        <v>565</v>
      </c>
      <c r="AI28" s="564">
        <v>0</v>
      </c>
      <c r="AJ28" s="564" t="s">
        <v>466</v>
      </c>
      <c r="AK28" s="552" t="s">
        <v>385</v>
      </c>
      <c r="AL28" s="435"/>
      <c r="AM28" s="435"/>
      <c r="AN28" s="435"/>
      <c r="AO28" s="435"/>
      <c r="AP28" s="435"/>
      <c r="AQ28" s="564" t="s">
        <v>491</v>
      </c>
      <c r="AR28" s="435"/>
      <c r="AS28" s="109" t="s">
        <v>315</v>
      </c>
      <c r="AT28" s="265"/>
      <c r="AU28" s="266" t="s">
        <v>315</v>
      </c>
      <c r="AV28" s="109" t="s">
        <v>315</v>
      </c>
      <c r="AW28" s="265"/>
      <c r="AX28" s="266" t="s">
        <v>315</v>
      </c>
      <c r="AY28" s="264" t="s">
        <v>315</v>
      </c>
      <c r="AZ28" s="436"/>
      <c r="BA28" s="266" t="s">
        <v>315</v>
      </c>
      <c r="BB28" s="264" t="s">
        <v>315</v>
      </c>
      <c r="BC28" s="265"/>
      <c r="BD28" s="266" t="s">
        <v>315</v>
      </c>
      <c r="BE28" s="264" t="s">
        <v>315</v>
      </c>
      <c r="BF28" s="436"/>
      <c r="BG28" s="266" t="s">
        <v>315</v>
      </c>
      <c r="BH28" s="264" t="s">
        <v>315</v>
      </c>
      <c r="BI28" s="436"/>
      <c r="BJ28" s="266" t="s">
        <v>315</v>
      </c>
      <c r="BK28" s="264" t="s">
        <v>315</v>
      </c>
      <c r="BL28" s="265"/>
      <c r="BM28" s="266" t="s">
        <v>315</v>
      </c>
      <c r="BN28" s="264" t="s">
        <v>315</v>
      </c>
      <c r="BO28" s="265"/>
      <c r="BP28" s="266" t="s">
        <v>315</v>
      </c>
      <c r="BQ28" s="264" t="s">
        <v>315</v>
      </c>
      <c r="BR28" s="265"/>
      <c r="BS28" s="266" t="s">
        <v>315</v>
      </c>
      <c r="BT28" s="264" t="s">
        <v>315</v>
      </c>
      <c r="BU28" s="265"/>
      <c r="BV28" s="266" t="s">
        <v>315</v>
      </c>
      <c r="BW28" s="264" t="s">
        <v>315</v>
      </c>
      <c r="BX28" s="265"/>
      <c r="BY28" s="266" t="s">
        <v>315</v>
      </c>
      <c r="BZ28" s="264" t="s">
        <v>315</v>
      </c>
      <c r="CA28" s="265"/>
      <c r="CB28" s="266" t="s">
        <v>315</v>
      </c>
      <c r="CC28" s="264" t="s">
        <v>315</v>
      </c>
      <c r="CD28" s="265"/>
      <c r="CE28" s="266" t="s">
        <v>315</v>
      </c>
      <c r="CF28" s="264" t="s">
        <v>315</v>
      </c>
      <c r="CG28" s="265"/>
      <c r="CH28" s="266" t="s">
        <v>315</v>
      </c>
      <c r="CI28" s="264" t="s">
        <v>315</v>
      </c>
      <c r="CJ28" s="265"/>
      <c r="CK28" s="266" t="s">
        <v>315</v>
      </c>
      <c r="CL28" s="264" t="s">
        <v>315</v>
      </c>
      <c r="CM28" s="265"/>
      <c r="CN28" s="266" t="s">
        <v>315</v>
      </c>
      <c r="CO28" s="264" t="s">
        <v>315</v>
      </c>
      <c r="CP28" s="265"/>
      <c r="CQ28" s="266" t="s">
        <v>315</v>
      </c>
      <c r="CR28" s="264" t="s">
        <v>315</v>
      </c>
      <c r="CS28" s="265"/>
      <c r="CT28" s="266" t="s">
        <v>315</v>
      </c>
      <c r="CU28" s="264" t="s">
        <v>315</v>
      </c>
      <c r="CV28" s="265"/>
      <c r="CW28" s="266" t="s">
        <v>315</v>
      </c>
      <c r="CX28" s="264" t="s">
        <v>315</v>
      </c>
      <c r="CY28" s="265"/>
      <c r="CZ28" s="266" t="s">
        <v>315</v>
      </c>
      <c r="DA28" s="264" t="s">
        <v>315</v>
      </c>
      <c r="DB28" s="265"/>
      <c r="DC28" s="266" t="s">
        <v>315</v>
      </c>
      <c r="DD28" s="264" t="s">
        <v>315</v>
      </c>
      <c r="DE28" s="265"/>
      <c r="DF28" s="266" t="s">
        <v>315</v>
      </c>
      <c r="DG28" s="264" t="s">
        <v>315</v>
      </c>
      <c r="DH28" s="265"/>
      <c r="DI28" s="266" t="s">
        <v>315</v>
      </c>
      <c r="DJ28" s="264" t="s">
        <v>555</v>
      </c>
      <c r="DK28" s="265"/>
      <c r="DL28" s="266" t="s">
        <v>315</v>
      </c>
      <c r="DM28" s="264" t="s">
        <v>315</v>
      </c>
      <c r="DN28" s="806">
        <v>1940</v>
      </c>
      <c r="DO28" s="266" t="s">
        <v>315</v>
      </c>
      <c r="DP28" s="264" t="s">
        <v>315</v>
      </c>
      <c r="DQ28" s="265"/>
      <c r="DR28" s="266" t="s">
        <v>441</v>
      </c>
      <c r="DS28" s="264" t="s">
        <v>315</v>
      </c>
      <c r="DT28" s="265"/>
      <c r="DU28" s="266" t="s">
        <v>315</v>
      </c>
      <c r="DV28" s="264" t="s">
        <v>315</v>
      </c>
      <c r="DW28" s="265"/>
      <c r="DX28" s="266" t="s">
        <v>315</v>
      </c>
      <c r="DY28" s="264" t="s">
        <v>315</v>
      </c>
      <c r="DZ28" s="265"/>
      <c r="EA28" s="266" t="s">
        <v>315</v>
      </c>
      <c r="EB28" s="264" t="s">
        <v>315</v>
      </c>
      <c r="EC28" s="265"/>
      <c r="ED28" s="266" t="s">
        <v>315</v>
      </c>
      <c r="EE28" s="264" t="s">
        <v>315</v>
      </c>
      <c r="EF28" s="265"/>
      <c r="EG28" s="109" t="s">
        <v>315</v>
      </c>
      <c r="EH28" s="109" t="s">
        <v>315</v>
      </c>
      <c r="EI28" s="265"/>
      <c r="EJ28" s="266" t="s">
        <v>315</v>
      </c>
      <c r="EK28" s="109" t="s">
        <v>315</v>
      </c>
      <c r="EL28" s="265"/>
      <c r="EM28" s="266" t="s">
        <v>315</v>
      </c>
      <c r="EN28" s="264" t="s">
        <v>315</v>
      </c>
      <c r="EO28" s="436"/>
      <c r="EP28" s="266" t="s">
        <v>315</v>
      </c>
      <c r="EQ28" s="264" t="s">
        <v>315</v>
      </c>
      <c r="ER28" s="265"/>
      <c r="ES28" s="266" t="s">
        <v>315</v>
      </c>
      <c r="ET28" s="264" t="s">
        <v>315</v>
      </c>
      <c r="EU28" s="436"/>
      <c r="EV28" s="266" t="s">
        <v>315</v>
      </c>
      <c r="EW28" s="264" t="s">
        <v>315</v>
      </c>
      <c r="EX28" s="436"/>
      <c r="EY28" s="266" t="s">
        <v>315</v>
      </c>
      <c r="EZ28" s="264" t="s">
        <v>315</v>
      </c>
      <c r="FA28" s="265"/>
      <c r="FB28" s="266" t="s">
        <v>315</v>
      </c>
      <c r="FC28" s="264" t="s">
        <v>315</v>
      </c>
      <c r="FD28" s="265"/>
      <c r="FE28" s="266" t="s">
        <v>315</v>
      </c>
      <c r="FF28" s="264" t="s">
        <v>315</v>
      </c>
      <c r="FG28" s="265"/>
      <c r="FH28" s="266" t="s">
        <v>315</v>
      </c>
      <c r="FI28" s="264" t="s">
        <v>315</v>
      </c>
      <c r="FJ28" s="265"/>
      <c r="FK28" s="266" t="s">
        <v>315</v>
      </c>
      <c r="FL28" s="264" t="s">
        <v>315</v>
      </c>
      <c r="FM28" s="265"/>
      <c r="FN28" s="266" t="s">
        <v>315</v>
      </c>
      <c r="FO28" s="264" t="s">
        <v>315</v>
      </c>
      <c r="FP28" s="265"/>
      <c r="FQ28" s="266" t="s">
        <v>315</v>
      </c>
      <c r="FR28" s="264" t="s">
        <v>315</v>
      </c>
      <c r="FS28" s="265"/>
      <c r="FT28" s="266" t="s">
        <v>315</v>
      </c>
      <c r="FU28" s="264" t="s">
        <v>315</v>
      </c>
      <c r="FV28" s="265"/>
      <c r="FW28" s="266" t="s">
        <v>315</v>
      </c>
      <c r="FX28" s="264" t="s">
        <v>315</v>
      </c>
      <c r="FY28" s="265"/>
      <c r="FZ28" s="266" t="s">
        <v>315</v>
      </c>
      <c r="GA28" s="264" t="s">
        <v>315</v>
      </c>
      <c r="GB28" s="265"/>
      <c r="GC28" s="266" t="s">
        <v>315</v>
      </c>
      <c r="GD28" s="264" t="s">
        <v>315</v>
      </c>
      <c r="GE28" s="265"/>
      <c r="GF28" s="266" t="s">
        <v>315</v>
      </c>
      <c r="GG28" s="264" t="s">
        <v>315</v>
      </c>
      <c r="GH28" s="265"/>
      <c r="GI28" s="266" t="s">
        <v>315</v>
      </c>
      <c r="GJ28" s="264" t="s">
        <v>315</v>
      </c>
      <c r="GK28" s="265"/>
      <c r="GL28" s="266" t="s">
        <v>315</v>
      </c>
      <c r="GM28" s="264" t="s">
        <v>315</v>
      </c>
      <c r="GN28" s="265"/>
      <c r="GO28" s="266" t="s">
        <v>315</v>
      </c>
      <c r="GP28" s="264" t="s">
        <v>315</v>
      </c>
      <c r="GQ28" s="265"/>
      <c r="GR28" s="266" t="s">
        <v>315</v>
      </c>
      <c r="GS28" s="264" t="s">
        <v>315</v>
      </c>
      <c r="GT28" s="265"/>
      <c r="GU28" s="266" t="s">
        <v>315</v>
      </c>
      <c r="GV28" s="264" t="s">
        <v>315</v>
      </c>
      <c r="GW28" s="265"/>
      <c r="GX28" s="266" t="s">
        <v>315</v>
      </c>
      <c r="GY28" s="264" t="s">
        <v>315</v>
      </c>
      <c r="GZ28" s="265"/>
      <c r="HA28" s="266" t="s">
        <v>315</v>
      </c>
      <c r="HB28" s="264" t="s">
        <v>315</v>
      </c>
      <c r="HC28" s="265"/>
      <c r="HD28" s="266" t="s">
        <v>315</v>
      </c>
      <c r="HE28" s="264" t="s">
        <v>315</v>
      </c>
      <c r="HF28" s="265"/>
      <c r="HG28" s="266" t="s">
        <v>315</v>
      </c>
      <c r="HH28" s="264" t="s">
        <v>315</v>
      </c>
      <c r="HI28" s="265"/>
      <c r="HJ28" s="266" t="s">
        <v>315</v>
      </c>
      <c r="HK28" s="264" t="s">
        <v>315</v>
      </c>
      <c r="HL28" s="265"/>
      <c r="HM28" s="266" t="s">
        <v>315</v>
      </c>
      <c r="HN28" s="264" t="s">
        <v>315</v>
      </c>
      <c r="HO28" s="265"/>
      <c r="HP28" s="266" t="s">
        <v>315</v>
      </c>
      <c r="HQ28" s="264" t="s">
        <v>315</v>
      </c>
      <c r="HR28" s="265"/>
      <c r="HS28" s="266" t="s">
        <v>315</v>
      </c>
      <c r="HT28" s="264" t="s">
        <v>315</v>
      </c>
      <c r="HU28" s="265"/>
      <c r="HV28" s="109" t="s">
        <v>315</v>
      </c>
      <c r="HW28" s="109" t="s">
        <v>315</v>
      </c>
      <c r="HX28" s="265"/>
      <c r="HY28" s="266" t="s">
        <v>315</v>
      </c>
      <c r="HZ28" s="109" t="s">
        <v>315</v>
      </c>
      <c r="IA28" s="265"/>
      <c r="IB28" s="266" t="s">
        <v>315</v>
      </c>
      <c r="IC28" s="264" t="s">
        <v>315</v>
      </c>
      <c r="ID28" s="436"/>
      <c r="IE28" s="266" t="s">
        <v>315</v>
      </c>
      <c r="IF28" s="264" t="s">
        <v>315</v>
      </c>
      <c r="IG28" s="265"/>
      <c r="IH28" s="266" t="s">
        <v>315</v>
      </c>
      <c r="II28" s="264" t="s">
        <v>315</v>
      </c>
      <c r="IJ28" s="436"/>
      <c r="IK28" s="266" t="s">
        <v>315</v>
      </c>
      <c r="IL28" s="264" t="s">
        <v>315</v>
      </c>
      <c r="IM28" s="436"/>
      <c r="IN28" s="266" t="s">
        <v>315</v>
      </c>
      <c r="IO28" s="264" t="s">
        <v>315</v>
      </c>
      <c r="IP28" s="265"/>
      <c r="IQ28" s="266" t="s">
        <v>315</v>
      </c>
      <c r="IR28" s="264" t="s">
        <v>315</v>
      </c>
      <c r="IS28" s="265"/>
      <c r="IT28" s="266" t="s">
        <v>315</v>
      </c>
      <c r="IU28" s="264" t="s">
        <v>315</v>
      </c>
      <c r="IV28" s="265"/>
      <c r="IW28" s="266" t="s">
        <v>315</v>
      </c>
      <c r="IX28" s="264" t="s">
        <v>315</v>
      </c>
      <c r="IY28" s="265"/>
      <c r="IZ28" s="266" t="s">
        <v>315</v>
      </c>
      <c r="JA28" s="264" t="s">
        <v>315</v>
      </c>
      <c r="JB28" s="265"/>
      <c r="JC28" s="266" t="s">
        <v>315</v>
      </c>
      <c r="JD28" s="264" t="s">
        <v>315</v>
      </c>
      <c r="JE28" s="265"/>
      <c r="JF28" s="266" t="s">
        <v>315</v>
      </c>
      <c r="JG28" s="264" t="s">
        <v>315</v>
      </c>
      <c r="JH28" s="265"/>
      <c r="JI28" s="266" t="s">
        <v>315</v>
      </c>
      <c r="JJ28" s="264" t="s">
        <v>315</v>
      </c>
      <c r="JK28" s="265"/>
      <c r="JL28" s="266" t="s">
        <v>315</v>
      </c>
      <c r="JM28" s="264" t="s">
        <v>315</v>
      </c>
      <c r="JN28" s="265"/>
      <c r="JO28" s="266" t="s">
        <v>315</v>
      </c>
      <c r="JP28" s="264" t="s">
        <v>315</v>
      </c>
      <c r="JQ28" s="265"/>
      <c r="JR28" s="266" t="s">
        <v>315</v>
      </c>
      <c r="JS28" s="264" t="s">
        <v>315</v>
      </c>
      <c r="JT28" s="265"/>
      <c r="JU28" s="266" t="s">
        <v>315</v>
      </c>
      <c r="JV28" s="264" t="s">
        <v>315</v>
      </c>
      <c r="JW28" s="265"/>
      <c r="JX28" s="266" t="s">
        <v>315</v>
      </c>
      <c r="JY28" s="264" t="s">
        <v>315</v>
      </c>
      <c r="JZ28" s="265"/>
      <c r="KA28" s="266" t="s">
        <v>315</v>
      </c>
      <c r="KB28" s="264" t="s">
        <v>315</v>
      </c>
      <c r="KC28" s="265"/>
      <c r="KD28" s="266" t="s">
        <v>315</v>
      </c>
      <c r="KE28" s="264" t="s">
        <v>315</v>
      </c>
      <c r="KF28" s="265"/>
      <c r="KG28" s="266" t="s">
        <v>315</v>
      </c>
      <c r="KH28" s="264" t="s">
        <v>315</v>
      </c>
      <c r="KI28" s="265"/>
      <c r="KJ28" s="266" t="s">
        <v>315</v>
      </c>
      <c r="KK28" s="264" t="s">
        <v>315</v>
      </c>
      <c r="KL28" s="265"/>
      <c r="KM28" s="266" t="s">
        <v>315</v>
      </c>
      <c r="KN28" s="264" t="s">
        <v>315</v>
      </c>
      <c r="KO28" s="265"/>
      <c r="KP28" s="266" t="s">
        <v>315</v>
      </c>
      <c r="KQ28" s="264" t="s">
        <v>315</v>
      </c>
      <c r="KR28" s="265"/>
      <c r="KS28" s="266" t="s">
        <v>315</v>
      </c>
      <c r="KT28" s="264" t="s">
        <v>315</v>
      </c>
      <c r="KU28" s="265"/>
      <c r="KV28" s="266" t="s">
        <v>315</v>
      </c>
      <c r="KW28" s="264" t="s">
        <v>315</v>
      </c>
      <c r="KX28" s="265"/>
      <c r="KY28" s="266" t="s">
        <v>315</v>
      </c>
      <c r="KZ28" s="264" t="s">
        <v>315</v>
      </c>
      <c r="LA28" s="265"/>
      <c r="LB28" s="266" t="s">
        <v>315</v>
      </c>
      <c r="LC28" s="264" t="s">
        <v>315</v>
      </c>
      <c r="LD28" s="265"/>
      <c r="LE28" s="266" t="s">
        <v>315</v>
      </c>
      <c r="LF28" s="264" t="s">
        <v>315</v>
      </c>
      <c r="LG28" s="265"/>
      <c r="LH28" s="266" t="s">
        <v>315</v>
      </c>
      <c r="LI28" s="264" t="s">
        <v>315</v>
      </c>
      <c r="LJ28" s="265"/>
      <c r="LK28" s="109" t="s">
        <v>315</v>
      </c>
    </row>
    <row r="29" spans="1:323" s="33" customFormat="1" ht="24.65" hidden="1" customHeight="1" x14ac:dyDescent="0.2">
      <c r="A29" s="553" t="s">
        <v>22</v>
      </c>
      <c r="B29" s="554">
        <v>46097.45175925926</v>
      </c>
      <c r="C29" s="555">
        <v>0</v>
      </c>
      <c r="D29" s="763" t="s">
        <v>769</v>
      </c>
      <c r="E29" s="551" t="s">
        <v>576</v>
      </c>
      <c r="F29" s="552" t="s">
        <v>912</v>
      </c>
      <c r="G29" s="552" t="s">
        <v>913</v>
      </c>
      <c r="H29" s="552" t="s">
        <v>927</v>
      </c>
      <c r="I29" s="552" t="s">
        <v>466</v>
      </c>
      <c r="J29" s="556">
        <v>300</v>
      </c>
      <c r="K29" s="552" t="s">
        <v>928</v>
      </c>
      <c r="L29" s="552" t="s">
        <v>913</v>
      </c>
      <c r="M29" s="552" t="s">
        <v>927</v>
      </c>
      <c r="N29" s="552" t="s">
        <v>466</v>
      </c>
      <c r="O29" s="556">
        <v>285</v>
      </c>
      <c r="P29" s="552">
        <v>0</v>
      </c>
      <c r="Q29" s="557">
        <v>300</v>
      </c>
      <c r="R29" s="557">
        <v>285</v>
      </c>
      <c r="S29" s="552" t="s">
        <v>910</v>
      </c>
      <c r="T29" s="558" t="s">
        <v>551</v>
      </c>
      <c r="U29" s="559"/>
      <c r="V29" s="559"/>
      <c r="W29" s="559">
        <v>46105</v>
      </c>
      <c r="X29" s="559">
        <v>46107</v>
      </c>
      <c r="Y29" s="559">
        <v>46107</v>
      </c>
      <c r="Z29" s="559">
        <v>46106</v>
      </c>
      <c r="AA29" s="560">
        <v>46106</v>
      </c>
      <c r="AB29" s="561">
        <v>285</v>
      </c>
      <c r="AC29" s="562">
        <v>285</v>
      </c>
      <c r="AD29" s="410" t="s">
        <v>558</v>
      </c>
      <c r="AE29" s="435"/>
      <c r="AF29" s="563" t="s">
        <v>570</v>
      </c>
      <c r="AG29" s="564" t="s">
        <v>552</v>
      </c>
      <c r="AH29" s="564" t="s">
        <v>565</v>
      </c>
      <c r="AI29" s="564">
        <v>0</v>
      </c>
      <c r="AJ29" s="564" t="s">
        <v>466</v>
      </c>
      <c r="AK29" s="552" t="s">
        <v>385</v>
      </c>
      <c r="AL29" s="435"/>
      <c r="AM29" s="435"/>
      <c r="AN29" s="435"/>
      <c r="AO29" s="435"/>
      <c r="AP29" s="435"/>
      <c r="AQ29" s="564" t="s">
        <v>491</v>
      </c>
      <c r="AR29" s="435"/>
      <c r="AS29" s="109" t="s">
        <v>315</v>
      </c>
      <c r="AT29" s="265"/>
      <c r="AU29" s="266" t="s">
        <v>315</v>
      </c>
      <c r="AV29" s="109" t="s">
        <v>315</v>
      </c>
      <c r="AW29" s="265"/>
      <c r="AX29" s="266" t="s">
        <v>315</v>
      </c>
      <c r="AY29" s="264" t="s">
        <v>315</v>
      </c>
      <c r="AZ29" s="436"/>
      <c r="BA29" s="266" t="s">
        <v>315</v>
      </c>
      <c r="BB29" s="264" t="s">
        <v>315</v>
      </c>
      <c r="BC29" s="265"/>
      <c r="BD29" s="266" t="s">
        <v>315</v>
      </c>
      <c r="BE29" s="264" t="s">
        <v>315</v>
      </c>
      <c r="BF29" s="436"/>
      <c r="BG29" s="266" t="s">
        <v>315</v>
      </c>
      <c r="BH29" s="264" t="s">
        <v>315</v>
      </c>
      <c r="BI29" s="436"/>
      <c r="BJ29" s="266" t="s">
        <v>315</v>
      </c>
      <c r="BK29" s="264" t="s">
        <v>315</v>
      </c>
      <c r="BL29" s="265"/>
      <c r="BM29" s="266" t="s">
        <v>315</v>
      </c>
      <c r="BN29" s="264" t="s">
        <v>315</v>
      </c>
      <c r="BO29" s="265"/>
      <c r="BP29" s="266" t="s">
        <v>315</v>
      </c>
      <c r="BQ29" s="264" t="s">
        <v>315</v>
      </c>
      <c r="BR29" s="265"/>
      <c r="BS29" s="266" t="s">
        <v>315</v>
      </c>
      <c r="BT29" s="264" t="s">
        <v>315</v>
      </c>
      <c r="BU29" s="265"/>
      <c r="BV29" s="266" t="s">
        <v>315</v>
      </c>
      <c r="BW29" s="264" t="s">
        <v>315</v>
      </c>
      <c r="BX29" s="265"/>
      <c r="BY29" s="266" t="s">
        <v>315</v>
      </c>
      <c r="BZ29" s="264" t="s">
        <v>315</v>
      </c>
      <c r="CA29" s="265"/>
      <c r="CB29" s="266" t="s">
        <v>315</v>
      </c>
      <c r="CC29" s="264" t="s">
        <v>315</v>
      </c>
      <c r="CD29" s="265"/>
      <c r="CE29" s="266" t="s">
        <v>315</v>
      </c>
      <c r="CF29" s="264" t="s">
        <v>315</v>
      </c>
      <c r="CG29" s="265"/>
      <c r="CH29" s="266" t="s">
        <v>315</v>
      </c>
      <c r="CI29" s="264" t="s">
        <v>315</v>
      </c>
      <c r="CJ29" s="265"/>
      <c r="CK29" s="266" t="s">
        <v>315</v>
      </c>
      <c r="CL29" s="264" t="s">
        <v>315</v>
      </c>
      <c r="CM29" s="265"/>
      <c r="CN29" s="266" t="s">
        <v>315</v>
      </c>
      <c r="CO29" s="264" t="s">
        <v>315</v>
      </c>
      <c r="CP29" s="265"/>
      <c r="CQ29" s="266" t="s">
        <v>315</v>
      </c>
      <c r="CR29" s="264" t="s">
        <v>315</v>
      </c>
      <c r="CS29" s="265"/>
      <c r="CT29" s="266" t="s">
        <v>315</v>
      </c>
      <c r="CU29" s="264" t="s">
        <v>315</v>
      </c>
      <c r="CV29" s="265"/>
      <c r="CW29" s="266" t="s">
        <v>315</v>
      </c>
      <c r="CX29" s="264" t="s">
        <v>315</v>
      </c>
      <c r="CY29" s="265"/>
      <c r="CZ29" s="266" t="s">
        <v>315</v>
      </c>
      <c r="DA29" s="264" t="s">
        <v>315</v>
      </c>
      <c r="DB29" s="265"/>
      <c r="DC29" s="266" t="s">
        <v>315</v>
      </c>
      <c r="DD29" s="264" t="s">
        <v>315</v>
      </c>
      <c r="DE29" s="265"/>
      <c r="DF29" s="266" t="s">
        <v>315</v>
      </c>
      <c r="DG29" s="264" t="s">
        <v>315</v>
      </c>
      <c r="DH29" s="265"/>
      <c r="DI29" s="266" t="s">
        <v>315</v>
      </c>
      <c r="DJ29" s="264" t="s">
        <v>555</v>
      </c>
      <c r="DK29" s="265"/>
      <c r="DL29" s="266" t="s">
        <v>315</v>
      </c>
      <c r="DM29" s="264" t="s">
        <v>315</v>
      </c>
      <c r="DN29" s="806">
        <v>285</v>
      </c>
      <c r="DO29" s="266" t="s">
        <v>315</v>
      </c>
      <c r="DP29" s="264" t="s">
        <v>315</v>
      </c>
      <c r="DQ29" s="265"/>
      <c r="DR29" s="266" t="s">
        <v>441</v>
      </c>
      <c r="DS29" s="264" t="s">
        <v>315</v>
      </c>
      <c r="DT29" s="265"/>
      <c r="DU29" s="266" t="s">
        <v>315</v>
      </c>
      <c r="DV29" s="264" t="s">
        <v>315</v>
      </c>
      <c r="DW29" s="265"/>
      <c r="DX29" s="266" t="s">
        <v>315</v>
      </c>
      <c r="DY29" s="264" t="s">
        <v>315</v>
      </c>
      <c r="DZ29" s="265"/>
      <c r="EA29" s="266" t="s">
        <v>315</v>
      </c>
      <c r="EB29" s="264" t="s">
        <v>315</v>
      </c>
      <c r="EC29" s="265"/>
      <c r="ED29" s="266" t="s">
        <v>315</v>
      </c>
      <c r="EE29" s="264" t="s">
        <v>315</v>
      </c>
      <c r="EF29" s="265"/>
      <c r="EG29" s="109" t="s">
        <v>315</v>
      </c>
      <c r="EH29" s="109" t="s">
        <v>315</v>
      </c>
      <c r="EI29" s="265"/>
      <c r="EJ29" s="266" t="s">
        <v>315</v>
      </c>
      <c r="EK29" s="109" t="s">
        <v>315</v>
      </c>
      <c r="EL29" s="265"/>
      <c r="EM29" s="266" t="s">
        <v>315</v>
      </c>
      <c r="EN29" s="264" t="s">
        <v>315</v>
      </c>
      <c r="EO29" s="436"/>
      <c r="EP29" s="266" t="s">
        <v>315</v>
      </c>
      <c r="EQ29" s="264" t="s">
        <v>315</v>
      </c>
      <c r="ER29" s="265"/>
      <c r="ES29" s="266" t="s">
        <v>315</v>
      </c>
      <c r="ET29" s="264" t="s">
        <v>315</v>
      </c>
      <c r="EU29" s="436"/>
      <c r="EV29" s="266" t="s">
        <v>315</v>
      </c>
      <c r="EW29" s="264" t="s">
        <v>315</v>
      </c>
      <c r="EX29" s="436"/>
      <c r="EY29" s="266" t="s">
        <v>315</v>
      </c>
      <c r="EZ29" s="264" t="s">
        <v>315</v>
      </c>
      <c r="FA29" s="265"/>
      <c r="FB29" s="266" t="s">
        <v>315</v>
      </c>
      <c r="FC29" s="264" t="s">
        <v>315</v>
      </c>
      <c r="FD29" s="265"/>
      <c r="FE29" s="266" t="s">
        <v>315</v>
      </c>
      <c r="FF29" s="264" t="s">
        <v>315</v>
      </c>
      <c r="FG29" s="265"/>
      <c r="FH29" s="266" t="s">
        <v>315</v>
      </c>
      <c r="FI29" s="264" t="s">
        <v>315</v>
      </c>
      <c r="FJ29" s="265"/>
      <c r="FK29" s="266" t="s">
        <v>315</v>
      </c>
      <c r="FL29" s="264" t="s">
        <v>315</v>
      </c>
      <c r="FM29" s="265"/>
      <c r="FN29" s="266" t="s">
        <v>315</v>
      </c>
      <c r="FO29" s="264" t="s">
        <v>315</v>
      </c>
      <c r="FP29" s="265"/>
      <c r="FQ29" s="266" t="s">
        <v>315</v>
      </c>
      <c r="FR29" s="264" t="s">
        <v>315</v>
      </c>
      <c r="FS29" s="265"/>
      <c r="FT29" s="266" t="s">
        <v>315</v>
      </c>
      <c r="FU29" s="264" t="s">
        <v>315</v>
      </c>
      <c r="FV29" s="265"/>
      <c r="FW29" s="266" t="s">
        <v>315</v>
      </c>
      <c r="FX29" s="264" t="s">
        <v>315</v>
      </c>
      <c r="FY29" s="265"/>
      <c r="FZ29" s="266" t="s">
        <v>315</v>
      </c>
      <c r="GA29" s="264" t="s">
        <v>315</v>
      </c>
      <c r="GB29" s="265"/>
      <c r="GC29" s="266" t="s">
        <v>315</v>
      </c>
      <c r="GD29" s="264" t="s">
        <v>315</v>
      </c>
      <c r="GE29" s="265"/>
      <c r="GF29" s="266" t="s">
        <v>315</v>
      </c>
      <c r="GG29" s="264" t="s">
        <v>315</v>
      </c>
      <c r="GH29" s="265"/>
      <c r="GI29" s="266" t="s">
        <v>315</v>
      </c>
      <c r="GJ29" s="264" t="s">
        <v>315</v>
      </c>
      <c r="GK29" s="265"/>
      <c r="GL29" s="266" t="s">
        <v>315</v>
      </c>
      <c r="GM29" s="264" t="s">
        <v>315</v>
      </c>
      <c r="GN29" s="265"/>
      <c r="GO29" s="266" t="s">
        <v>315</v>
      </c>
      <c r="GP29" s="264" t="s">
        <v>315</v>
      </c>
      <c r="GQ29" s="265"/>
      <c r="GR29" s="266" t="s">
        <v>315</v>
      </c>
      <c r="GS29" s="264" t="s">
        <v>315</v>
      </c>
      <c r="GT29" s="265"/>
      <c r="GU29" s="266" t="s">
        <v>315</v>
      </c>
      <c r="GV29" s="264" t="s">
        <v>315</v>
      </c>
      <c r="GW29" s="265"/>
      <c r="GX29" s="266" t="s">
        <v>315</v>
      </c>
      <c r="GY29" s="264" t="s">
        <v>315</v>
      </c>
      <c r="GZ29" s="265"/>
      <c r="HA29" s="266" t="s">
        <v>315</v>
      </c>
      <c r="HB29" s="264" t="s">
        <v>315</v>
      </c>
      <c r="HC29" s="265"/>
      <c r="HD29" s="266" t="s">
        <v>315</v>
      </c>
      <c r="HE29" s="264" t="s">
        <v>315</v>
      </c>
      <c r="HF29" s="265"/>
      <c r="HG29" s="266" t="s">
        <v>315</v>
      </c>
      <c r="HH29" s="264" t="s">
        <v>315</v>
      </c>
      <c r="HI29" s="265"/>
      <c r="HJ29" s="266" t="s">
        <v>315</v>
      </c>
      <c r="HK29" s="264" t="s">
        <v>315</v>
      </c>
      <c r="HL29" s="265"/>
      <c r="HM29" s="266" t="s">
        <v>315</v>
      </c>
      <c r="HN29" s="264" t="s">
        <v>315</v>
      </c>
      <c r="HO29" s="265"/>
      <c r="HP29" s="266" t="s">
        <v>315</v>
      </c>
      <c r="HQ29" s="264" t="s">
        <v>315</v>
      </c>
      <c r="HR29" s="265"/>
      <c r="HS29" s="266" t="s">
        <v>315</v>
      </c>
      <c r="HT29" s="264" t="s">
        <v>315</v>
      </c>
      <c r="HU29" s="265"/>
      <c r="HV29" s="109" t="s">
        <v>315</v>
      </c>
      <c r="HW29" s="109" t="s">
        <v>315</v>
      </c>
      <c r="HX29" s="265"/>
      <c r="HY29" s="266" t="s">
        <v>315</v>
      </c>
      <c r="HZ29" s="109" t="s">
        <v>315</v>
      </c>
      <c r="IA29" s="265"/>
      <c r="IB29" s="266" t="s">
        <v>315</v>
      </c>
      <c r="IC29" s="264" t="s">
        <v>315</v>
      </c>
      <c r="ID29" s="436"/>
      <c r="IE29" s="266" t="s">
        <v>315</v>
      </c>
      <c r="IF29" s="264" t="s">
        <v>315</v>
      </c>
      <c r="IG29" s="265"/>
      <c r="IH29" s="266" t="s">
        <v>315</v>
      </c>
      <c r="II29" s="264" t="s">
        <v>315</v>
      </c>
      <c r="IJ29" s="436"/>
      <c r="IK29" s="266" t="s">
        <v>315</v>
      </c>
      <c r="IL29" s="264" t="s">
        <v>315</v>
      </c>
      <c r="IM29" s="436"/>
      <c r="IN29" s="266" t="s">
        <v>315</v>
      </c>
      <c r="IO29" s="264" t="s">
        <v>315</v>
      </c>
      <c r="IP29" s="265"/>
      <c r="IQ29" s="266" t="s">
        <v>315</v>
      </c>
      <c r="IR29" s="264" t="s">
        <v>315</v>
      </c>
      <c r="IS29" s="265"/>
      <c r="IT29" s="266" t="s">
        <v>315</v>
      </c>
      <c r="IU29" s="264" t="s">
        <v>315</v>
      </c>
      <c r="IV29" s="265"/>
      <c r="IW29" s="266" t="s">
        <v>315</v>
      </c>
      <c r="IX29" s="264" t="s">
        <v>315</v>
      </c>
      <c r="IY29" s="265"/>
      <c r="IZ29" s="266" t="s">
        <v>315</v>
      </c>
      <c r="JA29" s="264" t="s">
        <v>315</v>
      </c>
      <c r="JB29" s="265"/>
      <c r="JC29" s="266" t="s">
        <v>315</v>
      </c>
      <c r="JD29" s="264" t="s">
        <v>315</v>
      </c>
      <c r="JE29" s="265"/>
      <c r="JF29" s="266" t="s">
        <v>315</v>
      </c>
      <c r="JG29" s="264" t="s">
        <v>315</v>
      </c>
      <c r="JH29" s="265"/>
      <c r="JI29" s="266" t="s">
        <v>315</v>
      </c>
      <c r="JJ29" s="264" t="s">
        <v>315</v>
      </c>
      <c r="JK29" s="265"/>
      <c r="JL29" s="266" t="s">
        <v>315</v>
      </c>
      <c r="JM29" s="264" t="s">
        <v>315</v>
      </c>
      <c r="JN29" s="265"/>
      <c r="JO29" s="266" t="s">
        <v>315</v>
      </c>
      <c r="JP29" s="264" t="s">
        <v>315</v>
      </c>
      <c r="JQ29" s="265"/>
      <c r="JR29" s="266" t="s">
        <v>315</v>
      </c>
      <c r="JS29" s="264" t="s">
        <v>315</v>
      </c>
      <c r="JT29" s="265"/>
      <c r="JU29" s="266" t="s">
        <v>315</v>
      </c>
      <c r="JV29" s="264" t="s">
        <v>315</v>
      </c>
      <c r="JW29" s="265"/>
      <c r="JX29" s="266" t="s">
        <v>315</v>
      </c>
      <c r="JY29" s="264" t="s">
        <v>315</v>
      </c>
      <c r="JZ29" s="265"/>
      <c r="KA29" s="266" t="s">
        <v>315</v>
      </c>
      <c r="KB29" s="264" t="s">
        <v>315</v>
      </c>
      <c r="KC29" s="265"/>
      <c r="KD29" s="266" t="s">
        <v>315</v>
      </c>
      <c r="KE29" s="264" t="s">
        <v>315</v>
      </c>
      <c r="KF29" s="265"/>
      <c r="KG29" s="266" t="s">
        <v>315</v>
      </c>
      <c r="KH29" s="264" t="s">
        <v>315</v>
      </c>
      <c r="KI29" s="265"/>
      <c r="KJ29" s="266" t="s">
        <v>315</v>
      </c>
      <c r="KK29" s="264" t="s">
        <v>315</v>
      </c>
      <c r="KL29" s="265"/>
      <c r="KM29" s="266" t="s">
        <v>315</v>
      </c>
      <c r="KN29" s="264" t="s">
        <v>315</v>
      </c>
      <c r="KO29" s="265"/>
      <c r="KP29" s="266" t="s">
        <v>315</v>
      </c>
      <c r="KQ29" s="264" t="s">
        <v>315</v>
      </c>
      <c r="KR29" s="265"/>
      <c r="KS29" s="266" t="s">
        <v>315</v>
      </c>
      <c r="KT29" s="264" t="s">
        <v>315</v>
      </c>
      <c r="KU29" s="265"/>
      <c r="KV29" s="266" t="s">
        <v>315</v>
      </c>
      <c r="KW29" s="264" t="s">
        <v>315</v>
      </c>
      <c r="KX29" s="265"/>
      <c r="KY29" s="266" t="s">
        <v>315</v>
      </c>
      <c r="KZ29" s="264" t="s">
        <v>315</v>
      </c>
      <c r="LA29" s="265"/>
      <c r="LB29" s="266" t="s">
        <v>315</v>
      </c>
      <c r="LC29" s="264" t="s">
        <v>315</v>
      </c>
      <c r="LD29" s="265"/>
      <c r="LE29" s="266" t="s">
        <v>315</v>
      </c>
      <c r="LF29" s="264" t="s">
        <v>315</v>
      </c>
      <c r="LG29" s="265"/>
      <c r="LH29" s="266" t="s">
        <v>315</v>
      </c>
      <c r="LI29" s="264" t="s">
        <v>315</v>
      </c>
      <c r="LJ29" s="265"/>
      <c r="LK29" s="109" t="s">
        <v>315</v>
      </c>
    </row>
    <row r="30" spans="1:323" s="33" customFormat="1" ht="24.65" hidden="1" customHeight="1" x14ac:dyDescent="0.2">
      <c r="A30" s="553" t="s">
        <v>22</v>
      </c>
      <c r="B30" s="554">
        <v>46104.654606481483</v>
      </c>
      <c r="C30" s="555">
        <v>0</v>
      </c>
      <c r="D30" s="763" t="s">
        <v>788</v>
      </c>
      <c r="E30" s="551">
        <v>6710</v>
      </c>
      <c r="F30" s="552" t="s">
        <v>929</v>
      </c>
      <c r="G30" s="552" t="s">
        <v>548</v>
      </c>
      <c r="H30" s="552" t="s">
        <v>575</v>
      </c>
      <c r="I30" s="552" t="s">
        <v>919</v>
      </c>
      <c r="J30" s="556">
        <v>800</v>
      </c>
      <c r="K30" s="552" t="s">
        <v>930</v>
      </c>
      <c r="L30" s="552" t="s">
        <v>548</v>
      </c>
      <c r="M30" s="552" t="s">
        <v>575</v>
      </c>
      <c r="N30" s="552" t="s">
        <v>550</v>
      </c>
      <c r="O30" s="556">
        <v>800</v>
      </c>
      <c r="P30" s="552">
        <v>0</v>
      </c>
      <c r="Q30" s="557">
        <v>800</v>
      </c>
      <c r="R30" s="557">
        <v>800</v>
      </c>
      <c r="S30" s="552" t="s">
        <v>338</v>
      </c>
      <c r="T30" s="558" t="s">
        <v>551</v>
      </c>
      <c r="U30" s="559"/>
      <c r="V30" s="559"/>
      <c r="W30" s="559">
        <v>46105</v>
      </c>
      <c r="X30" s="559">
        <v>46107</v>
      </c>
      <c r="Y30" s="559">
        <v>46107</v>
      </c>
      <c r="Z30" s="559">
        <v>46107</v>
      </c>
      <c r="AA30" s="560">
        <v>46107</v>
      </c>
      <c r="AB30" s="561">
        <v>800</v>
      </c>
      <c r="AC30" s="562">
        <v>800</v>
      </c>
      <c r="AD30" s="410" t="s">
        <v>558</v>
      </c>
      <c r="AE30" s="435"/>
      <c r="AF30" s="563" t="s">
        <v>570</v>
      </c>
      <c r="AG30" s="564" t="s">
        <v>552</v>
      </c>
      <c r="AH30" s="564" t="s">
        <v>553</v>
      </c>
      <c r="AI30" s="564" t="s">
        <v>574</v>
      </c>
      <c r="AJ30" s="564" t="s">
        <v>466</v>
      </c>
      <c r="AK30" s="552" t="s">
        <v>385</v>
      </c>
      <c r="AL30" s="435"/>
      <c r="AM30" s="435"/>
      <c r="AN30" s="435"/>
      <c r="AO30" s="435"/>
      <c r="AP30" s="435"/>
      <c r="AQ30" s="564" t="s">
        <v>491</v>
      </c>
      <c r="AR30" s="435"/>
      <c r="AS30" s="109" t="s">
        <v>315</v>
      </c>
      <c r="AT30" s="265"/>
      <c r="AU30" s="266" t="s">
        <v>315</v>
      </c>
      <c r="AV30" s="109" t="s">
        <v>315</v>
      </c>
      <c r="AW30" s="265"/>
      <c r="AX30" s="266" t="s">
        <v>315</v>
      </c>
      <c r="AY30" s="264" t="s">
        <v>315</v>
      </c>
      <c r="AZ30" s="436"/>
      <c r="BA30" s="266" t="s">
        <v>315</v>
      </c>
      <c r="BB30" s="264" t="s">
        <v>315</v>
      </c>
      <c r="BC30" s="265"/>
      <c r="BD30" s="266" t="s">
        <v>315</v>
      </c>
      <c r="BE30" s="264" t="s">
        <v>315</v>
      </c>
      <c r="BF30" s="436"/>
      <c r="BG30" s="266" t="s">
        <v>315</v>
      </c>
      <c r="BH30" s="264" t="s">
        <v>315</v>
      </c>
      <c r="BI30" s="436"/>
      <c r="BJ30" s="266" t="s">
        <v>315</v>
      </c>
      <c r="BK30" s="264" t="s">
        <v>315</v>
      </c>
      <c r="BL30" s="265"/>
      <c r="BM30" s="266" t="s">
        <v>315</v>
      </c>
      <c r="BN30" s="264" t="s">
        <v>315</v>
      </c>
      <c r="BO30" s="265"/>
      <c r="BP30" s="266" t="s">
        <v>315</v>
      </c>
      <c r="BQ30" s="264" t="s">
        <v>315</v>
      </c>
      <c r="BR30" s="265"/>
      <c r="BS30" s="266" t="s">
        <v>315</v>
      </c>
      <c r="BT30" s="264" t="s">
        <v>315</v>
      </c>
      <c r="BU30" s="265"/>
      <c r="BV30" s="266" t="s">
        <v>315</v>
      </c>
      <c r="BW30" s="264" t="s">
        <v>315</v>
      </c>
      <c r="BX30" s="265"/>
      <c r="BY30" s="266" t="s">
        <v>315</v>
      </c>
      <c r="BZ30" s="264" t="s">
        <v>315</v>
      </c>
      <c r="CA30" s="265"/>
      <c r="CB30" s="266" t="s">
        <v>315</v>
      </c>
      <c r="CC30" s="264" t="s">
        <v>315</v>
      </c>
      <c r="CD30" s="265"/>
      <c r="CE30" s="266" t="s">
        <v>315</v>
      </c>
      <c r="CF30" s="264" t="s">
        <v>315</v>
      </c>
      <c r="CG30" s="265"/>
      <c r="CH30" s="266" t="s">
        <v>315</v>
      </c>
      <c r="CI30" s="264" t="s">
        <v>315</v>
      </c>
      <c r="CJ30" s="265"/>
      <c r="CK30" s="266" t="s">
        <v>315</v>
      </c>
      <c r="CL30" s="264" t="s">
        <v>315</v>
      </c>
      <c r="CM30" s="265"/>
      <c r="CN30" s="266" t="s">
        <v>315</v>
      </c>
      <c r="CO30" s="264" t="s">
        <v>315</v>
      </c>
      <c r="CP30" s="265"/>
      <c r="CQ30" s="266" t="s">
        <v>315</v>
      </c>
      <c r="CR30" s="264" t="s">
        <v>315</v>
      </c>
      <c r="CS30" s="265"/>
      <c r="CT30" s="266" t="s">
        <v>315</v>
      </c>
      <c r="CU30" s="264" t="s">
        <v>315</v>
      </c>
      <c r="CV30" s="265"/>
      <c r="CW30" s="266" t="s">
        <v>315</v>
      </c>
      <c r="CX30" s="264" t="s">
        <v>315</v>
      </c>
      <c r="CY30" s="265"/>
      <c r="CZ30" s="266" t="s">
        <v>315</v>
      </c>
      <c r="DA30" s="264" t="s">
        <v>315</v>
      </c>
      <c r="DB30" s="265"/>
      <c r="DC30" s="266" t="s">
        <v>315</v>
      </c>
      <c r="DD30" s="264" t="s">
        <v>315</v>
      </c>
      <c r="DE30" s="265"/>
      <c r="DF30" s="266" t="s">
        <v>315</v>
      </c>
      <c r="DG30" s="264" t="s">
        <v>315</v>
      </c>
      <c r="DH30" s="265"/>
      <c r="DI30" s="266" t="s">
        <v>315</v>
      </c>
      <c r="DJ30" s="264" t="s">
        <v>555</v>
      </c>
      <c r="DK30" s="265">
        <v>0</v>
      </c>
      <c r="DL30" s="266" t="s">
        <v>315</v>
      </c>
      <c r="DM30" s="264" t="s">
        <v>315</v>
      </c>
      <c r="DN30" s="265">
        <v>0</v>
      </c>
      <c r="DO30" s="266" t="s">
        <v>315</v>
      </c>
      <c r="DP30" s="264" t="s">
        <v>315</v>
      </c>
      <c r="DQ30" s="806">
        <v>800</v>
      </c>
      <c r="DR30" s="266" t="s">
        <v>441</v>
      </c>
      <c r="DS30" s="264" t="s">
        <v>315</v>
      </c>
      <c r="DT30" s="265"/>
      <c r="DU30" s="266" t="s">
        <v>315</v>
      </c>
      <c r="DV30" s="264" t="s">
        <v>315</v>
      </c>
      <c r="DW30" s="265"/>
      <c r="DX30" s="266" t="s">
        <v>315</v>
      </c>
      <c r="DY30" s="264" t="s">
        <v>315</v>
      </c>
      <c r="DZ30" s="265"/>
      <c r="EA30" s="266" t="s">
        <v>315</v>
      </c>
      <c r="EB30" s="264" t="s">
        <v>315</v>
      </c>
      <c r="EC30" s="265"/>
      <c r="ED30" s="266" t="s">
        <v>315</v>
      </c>
      <c r="EE30" s="264" t="s">
        <v>315</v>
      </c>
      <c r="EF30" s="265"/>
      <c r="EG30" s="109" t="s">
        <v>315</v>
      </c>
      <c r="EH30" s="109" t="s">
        <v>315</v>
      </c>
      <c r="EI30" s="265"/>
      <c r="EJ30" s="266" t="s">
        <v>315</v>
      </c>
      <c r="EK30" s="109" t="s">
        <v>315</v>
      </c>
      <c r="EL30" s="265"/>
      <c r="EM30" s="266" t="s">
        <v>315</v>
      </c>
      <c r="EN30" s="264" t="s">
        <v>315</v>
      </c>
      <c r="EO30" s="436"/>
      <c r="EP30" s="266" t="s">
        <v>315</v>
      </c>
      <c r="EQ30" s="264" t="s">
        <v>315</v>
      </c>
      <c r="ER30" s="265"/>
      <c r="ES30" s="266" t="s">
        <v>315</v>
      </c>
      <c r="ET30" s="264" t="s">
        <v>315</v>
      </c>
      <c r="EU30" s="436"/>
      <c r="EV30" s="266" t="s">
        <v>315</v>
      </c>
      <c r="EW30" s="264" t="s">
        <v>315</v>
      </c>
      <c r="EX30" s="436"/>
      <c r="EY30" s="266" t="s">
        <v>315</v>
      </c>
      <c r="EZ30" s="264" t="s">
        <v>315</v>
      </c>
      <c r="FA30" s="265"/>
      <c r="FB30" s="266" t="s">
        <v>315</v>
      </c>
      <c r="FC30" s="264" t="s">
        <v>315</v>
      </c>
      <c r="FD30" s="265"/>
      <c r="FE30" s="266" t="s">
        <v>315</v>
      </c>
      <c r="FF30" s="264" t="s">
        <v>315</v>
      </c>
      <c r="FG30" s="265"/>
      <c r="FH30" s="266" t="s">
        <v>315</v>
      </c>
      <c r="FI30" s="264" t="s">
        <v>315</v>
      </c>
      <c r="FJ30" s="265"/>
      <c r="FK30" s="266" t="s">
        <v>315</v>
      </c>
      <c r="FL30" s="264" t="s">
        <v>315</v>
      </c>
      <c r="FM30" s="265"/>
      <c r="FN30" s="266" t="s">
        <v>315</v>
      </c>
      <c r="FO30" s="264" t="s">
        <v>315</v>
      </c>
      <c r="FP30" s="265"/>
      <c r="FQ30" s="266" t="s">
        <v>315</v>
      </c>
      <c r="FR30" s="264" t="s">
        <v>315</v>
      </c>
      <c r="FS30" s="265"/>
      <c r="FT30" s="266" t="s">
        <v>315</v>
      </c>
      <c r="FU30" s="264" t="s">
        <v>315</v>
      </c>
      <c r="FV30" s="265"/>
      <c r="FW30" s="266" t="s">
        <v>315</v>
      </c>
      <c r="FX30" s="264" t="s">
        <v>315</v>
      </c>
      <c r="FY30" s="265"/>
      <c r="FZ30" s="266" t="s">
        <v>315</v>
      </c>
      <c r="GA30" s="264" t="s">
        <v>315</v>
      </c>
      <c r="GB30" s="265"/>
      <c r="GC30" s="266" t="s">
        <v>315</v>
      </c>
      <c r="GD30" s="264" t="s">
        <v>315</v>
      </c>
      <c r="GE30" s="265"/>
      <c r="GF30" s="266" t="s">
        <v>315</v>
      </c>
      <c r="GG30" s="264" t="s">
        <v>315</v>
      </c>
      <c r="GH30" s="265"/>
      <c r="GI30" s="266" t="s">
        <v>315</v>
      </c>
      <c r="GJ30" s="264" t="s">
        <v>315</v>
      </c>
      <c r="GK30" s="265"/>
      <c r="GL30" s="266" t="s">
        <v>315</v>
      </c>
      <c r="GM30" s="264" t="s">
        <v>315</v>
      </c>
      <c r="GN30" s="265"/>
      <c r="GO30" s="266" t="s">
        <v>315</v>
      </c>
      <c r="GP30" s="264" t="s">
        <v>315</v>
      </c>
      <c r="GQ30" s="265"/>
      <c r="GR30" s="266" t="s">
        <v>315</v>
      </c>
      <c r="GS30" s="264" t="s">
        <v>315</v>
      </c>
      <c r="GT30" s="265"/>
      <c r="GU30" s="266" t="s">
        <v>315</v>
      </c>
      <c r="GV30" s="264" t="s">
        <v>315</v>
      </c>
      <c r="GW30" s="265"/>
      <c r="GX30" s="266" t="s">
        <v>315</v>
      </c>
      <c r="GY30" s="264" t="s">
        <v>315</v>
      </c>
      <c r="GZ30" s="265"/>
      <c r="HA30" s="266" t="s">
        <v>315</v>
      </c>
      <c r="HB30" s="264" t="s">
        <v>315</v>
      </c>
      <c r="HC30" s="265"/>
      <c r="HD30" s="266" t="s">
        <v>315</v>
      </c>
      <c r="HE30" s="264" t="s">
        <v>315</v>
      </c>
      <c r="HF30" s="265"/>
      <c r="HG30" s="266" t="s">
        <v>315</v>
      </c>
      <c r="HH30" s="264" t="s">
        <v>315</v>
      </c>
      <c r="HI30" s="265"/>
      <c r="HJ30" s="266" t="s">
        <v>315</v>
      </c>
      <c r="HK30" s="264" t="s">
        <v>315</v>
      </c>
      <c r="HL30" s="265"/>
      <c r="HM30" s="266" t="s">
        <v>315</v>
      </c>
      <c r="HN30" s="264" t="s">
        <v>315</v>
      </c>
      <c r="HO30" s="265"/>
      <c r="HP30" s="266" t="s">
        <v>315</v>
      </c>
      <c r="HQ30" s="264" t="s">
        <v>315</v>
      </c>
      <c r="HR30" s="265"/>
      <c r="HS30" s="266" t="s">
        <v>315</v>
      </c>
      <c r="HT30" s="264" t="s">
        <v>315</v>
      </c>
      <c r="HU30" s="265"/>
      <c r="HV30" s="109" t="s">
        <v>315</v>
      </c>
      <c r="HW30" s="109" t="s">
        <v>315</v>
      </c>
      <c r="HX30" s="265"/>
      <c r="HY30" s="266" t="s">
        <v>315</v>
      </c>
      <c r="HZ30" s="109" t="s">
        <v>315</v>
      </c>
      <c r="IA30" s="265"/>
      <c r="IB30" s="266" t="s">
        <v>315</v>
      </c>
      <c r="IC30" s="264" t="s">
        <v>315</v>
      </c>
      <c r="ID30" s="436"/>
      <c r="IE30" s="266" t="s">
        <v>315</v>
      </c>
      <c r="IF30" s="264" t="s">
        <v>315</v>
      </c>
      <c r="IG30" s="265"/>
      <c r="IH30" s="266" t="s">
        <v>315</v>
      </c>
      <c r="II30" s="264" t="s">
        <v>315</v>
      </c>
      <c r="IJ30" s="436"/>
      <c r="IK30" s="266" t="s">
        <v>315</v>
      </c>
      <c r="IL30" s="264" t="s">
        <v>315</v>
      </c>
      <c r="IM30" s="436"/>
      <c r="IN30" s="266" t="s">
        <v>315</v>
      </c>
      <c r="IO30" s="264" t="s">
        <v>315</v>
      </c>
      <c r="IP30" s="265"/>
      <c r="IQ30" s="266" t="s">
        <v>315</v>
      </c>
      <c r="IR30" s="264" t="s">
        <v>315</v>
      </c>
      <c r="IS30" s="265"/>
      <c r="IT30" s="266" t="s">
        <v>315</v>
      </c>
      <c r="IU30" s="264" t="s">
        <v>315</v>
      </c>
      <c r="IV30" s="265"/>
      <c r="IW30" s="266" t="s">
        <v>315</v>
      </c>
      <c r="IX30" s="264" t="s">
        <v>315</v>
      </c>
      <c r="IY30" s="265"/>
      <c r="IZ30" s="266" t="s">
        <v>315</v>
      </c>
      <c r="JA30" s="264" t="s">
        <v>315</v>
      </c>
      <c r="JB30" s="265"/>
      <c r="JC30" s="266" t="s">
        <v>315</v>
      </c>
      <c r="JD30" s="264" t="s">
        <v>315</v>
      </c>
      <c r="JE30" s="265"/>
      <c r="JF30" s="266" t="s">
        <v>315</v>
      </c>
      <c r="JG30" s="264" t="s">
        <v>315</v>
      </c>
      <c r="JH30" s="265"/>
      <c r="JI30" s="266" t="s">
        <v>315</v>
      </c>
      <c r="JJ30" s="264" t="s">
        <v>315</v>
      </c>
      <c r="JK30" s="265"/>
      <c r="JL30" s="266" t="s">
        <v>315</v>
      </c>
      <c r="JM30" s="264" t="s">
        <v>315</v>
      </c>
      <c r="JN30" s="265"/>
      <c r="JO30" s="266" t="s">
        <v>315</v>
      </c>
      <c r="JP30" s="264" t="s">
        <v>315</v>
      </c>
      <c r="JQ30" s="265"/>
      <c r="JR30" s="266" t="s">
        <v>315</v>
      </c>
      <c r="JS30" s="264" t="s">
        <v>315</v>
      </c>
      <c r="JT30" s="265"/>
      <c r="JU30" s="266" t="s">
        <v>315</v>
      </c>
      <c r="JV30" s="264" t="s">
        <v>315</v>
      </c>
      <c r="JW30" s="265"/>
      <c r="JX30" s="266" t="s">
        <v>315</v>
      </c>
      <c r="JY30" s="264" t="s">
        <v>315</v>
      </c>
      <c r="JZ30" s="265"/>
      <c r="KA30" s="266" t="s">
        <v>315</v>
      </c>
      <c r="KB30" s="264" t="s">
        <v>315</v>
      </c>
      <c r="KC30" s="265"/>
      <c r="KD30" s="266" t="s">
        <v>315</v>
      </c>
      <c r="KE30" s="264" t="s">
        <v>315</v>
      </c>
      <c r="KF30" s="265"/>
      <c r="KG30" s="266" t="s">
        <v>315</v>
      </c>
      <c r="KH30" s="264" t="s">
        <v>315</v>
      </c>
      <c r="KI30" s="265"/>
      <c r="KJ30" s="266" t="s">
        <v>315</v>
      </c>
      <c r="KK30" s="264" t="s">
        <v>315</v>
      </c>
      <c r="KL30" s="265"/>
      <c r="KM30" s="266" t="s">
        <v>315</v>
      </c>
      <c r="KN30" s="264" t="s">
        <v>315</v>
      </c>
      <c r="KO30" s="265"/>
      <c r="KP30" s="266" t="s">
        <v>315</v>
      </c>
      <c r="KQ30" s="264" t="s">
        <v>315</v>
      </c>
      <c r="KR30" s="265"/>
      <c r="KS30" s="266" t="s">
        <v>315</v>
      </c>
      <c r="KT30" s="264" t="s">
        <v>315</v>
      </c>
      <c r="KU30" s="265"/>
      <c r="KV30" s="266" t="s">
        <v>315</v>
      </c>
      <c r="KW30" s="264" t="s">
        <v>315</v>
      </c>
      <c r="KX30" s="265"/>
      <c r="KY30" s="266" t="s">
        <v>315</v>
      </c>
      <c r="KZ30" s="264" t="s">
        <v>315</v>
      </c>
      <c r="LA30" s="265"/>
      <c r="LB30" s="266" t="s">
        <v>315</v>
      </c>
      <c r="LC30" s="264" t="s">
        <v>315</v>
      </c>
      <c r="LD30" s="265"/>
      <c r="LE30" s="266" t="s">
        <v>315</v>
      </c>
      <c r="LF30" s="264" t="s">
        <v>315</v>
      </c>
      <c r="LG30" s="265"/>
      <c r="LH30" s="266" t="s">
        <v>315</v>
      </c>
      <c r="LI30" s="264" t="s">
        <v>315</v>
      </c>
      <c r="LJ30" s="265"/>
      <c r="LK30" s="109" t="s">
        <v>315</v>
      </c>
    </row>
    <row r="31" spans="1:323" s="33" customFormat="1" ht="24.65" hidden="1" customHeight="1" x14ac:dyDescent="0.2">
      <c r="A31" s="553" t="s">
        <v>22</v>
      </c>
      <c r="B31" s="554">
        <v>46094.654456018521</v>
      </c>
      <c r="C31" s="555">
        <v>0</v>
      </c>
      <c r="D31" s="763" t="s">
        <v>767</v>
      </c>
      <c r="E31" s="551">
        <v>6780</v>
      </c>
      <c r="F31" s="552" t="s">
        <v>931</v>
      </c>
      <c r="G31" s="552" t="s">
        <v>548</v>
      </c>
      <c r="H31" s="552">
        <v>0</v>
      </c>
      <c r="I31" s="552" t="s">
        <v>571</v>
      </c>
      <c r="J31" s="556">
        <v>300</v>
      </c>
      <c r="K31" s="552" t="s">
        <v>932</v>
      </c>
      <c r="L31" s="552" t="s">
        <v>548</v>
      </c>
      <c r="M31" s="552">
        <v>0</v>
      </c>
      <c r="N31" s="552" t="s">
        <v>571</v>
      </c>
      <c r="O31" s="556">
        <v>300</v>
      </c>
      <c r="P31" s="552">
        <v>0</v>
      </c>
      <c r="Q31" s="557">
        <v>300</v>
      </c>
      <c r="R31" s="557">
        <v>300</v>
      </c>
      <c r="S31" s="552" t="s">
        <v>338</v>
      </c>
      <c r="T31" s="558" t="s">
        <v>551</v>
      </c>
      <c r="U31" s="559"/>
      <c r="V31" s="559"/>
      <c r="W31" s="559">
        <v>46098</v>
      </c>
      <c r="X31" s="559">
        <v>46111</v>
      </c>
      <c r="Y31" s="559">
        <v>46111</v>
      </c>
      <c r="Z31" s="559">
        <v>46101</v>
      </c>
      <c r="AA31" s="560">
        <v>46101</v>
      </c>
      <c r="AB31" s="561">
        <v>300</v>
      </c>
      <c r="AC31" s="562">
        <v>300</v>
      </c>
      <c r="AD31" s="410" t="s">
        <v>933</v>
      </c>
      <c r="AE31" s="435"/>
      <c r="AF31" s="563" t="s">
        <v>570</v>
      </c>
      <c r="AG31" s="564" t="s">
        <v>552</v>
      </c>
      <c r="AH31" s="564" t="s">
        <v>553</v>
      </c>
      <c r="AI31" s="564" t="s">
        <v>934</v>
      </c>
      <c r="AJ31" s="564" t="s">
        <v>466</v>
      </c>
      <c r="AK31" s="552" t="s">
        <v>338</v>
      </c>
      <c r="AL31" s="435"/>
      <c r="AM31" s="435"/>
      <c r="AN31" s="435"/>
      <c r="AO31" s="435"/>
      <c r="AP31" s="435"/>
      <c r="AQ31" s="564" t="s">
        <v>491</v>
      </c>
      <c r="AR31" s="435"/>
      <c r="AS31" s="109" t="s">
        <v>315</v>
      </c>
      <c r="AT31" s="265"/>
      <c r="AU31" s="266" t="s">
        <v>315</v>
      </c>
      <c r="AV31" s="109" t="s">
        <v>315</v>
      </c>
      <c r="AW31" s="265"/>
      <c r="AX31" s="266" t="s">
        <v>315</v>
      </c>
      <c r="AY31" s="264" t="s">
        <v>315</v>
      </c>
      <c r="AZ31" s="436"/>
      <c r="BA31" s="266" t="s">
        <v>315</v>
      </c>
      <c r="BB31" s="264" t="s">
        <v>315</v>
      </c>
      <c r="BC31" s="265"/>
      <c r="BD31" s="266" t="s">
        <v>315</v>
      </c>
      <c r="BE31" s="264" t="s">
        <v>315</v>
      </c>
      <c r="BF31" s="436"/>
      <c r="BG31" s="266" t="s">
        <v>315</v>
      </c>
      <c r="BH31" s="264" t="s">
        <v>315</v>
      </c>
      <c r="BI31" s="436"/>
      <c r="BJ31" s="266" t="s">
        <v>315</v>
      </c>
      <c r="BK31" s="264" t="s">
        <v>315</v>
      </c>
      <c r="BL31" s="265"/>
      <c r="BM31" s="266" t="s">
        <v>315</v>
      </c>
      <c r="BN31" s="264" t="s">
        <v>315</v>
      </c>
      <c r="BO31" s="265"/>
      <c r="BP31" s="266" t="s">
        <v>315</v>
      </c>
      <c r="BQ31" s="264" t="s">
        <v>315</v>
      </c>
      <c r="BR31" s="265"/>
      <c r="BS31" s="266" t="s">
        <v>315</v>
      </c>
      <c r="BT31" s="264" t="s">
        <v>315</v>
      </c>
      <c r="BU31" s="265"/>
      <c r="BV31" s="266" t="s">
        <v>315</v>
      </c>
      <c r="BW31" s="264" t="s">
        <v>315</v>
      </c>
      <c r="BX31" s="265"/>
      <c r="BY31" s="266" t="s">
        <v>315</v>
      </c>
      <c r="BZ31" s="264" t="s">
        <v>315</v>
      </c>
      <c r="CA31" s="265"/>
      <c r="CB31" s="266" t="s">
        <v>315</v>
      </c>
      <c r="CC31" s="264" t="s">
        <v>315</v>
      </c>
      <c r="CD31" s="265"/>
      <c r="CE31" s="266" t="s">
        <v>315</v>
      </c>
      <c r="CF31" s="264" t="s">
        <v>315</v>
      </c>
      <c r="CG31" s="265"/>
      <c r="CH31" s="266" t="s">
        <v>315</v>
      </c>
      <c r="CI31" s="264" t="s">
        <v>315</v>
      </c>
      <c r="CJ31" s="265"/>
      <c r="CK31" s="266" t="s">
        <v>315</v>
      </c>
      <c r="CL31" s="264" t="s">
        <v>315</v>
      </c>
      <c r="CM31" s="265"/>
      <c r="CN31" s="266" t="s">
        <v>315</v>
      </c>
      <c r="CO31" s="264" t="s">
        <v>555</v>
      </c>
      <c r="CP31" s="265"/>
      <c r="CQ31" s="266" t="s">
        <v>315</v>
      </c>
      <c r="CR31" s="264" t="s">
        <v>315</v>
      </c>
      <c r="CS31" s="265"/>
      <c r="CT31" s="266" t="s">
        <v>315</v>
      </c>
      <c r="CU31" s="264" t="s">
        <v>315</v>
      </c>
      <c r="CV31" s="265"/>
      <c r="CW31" s="266" t="s">
        <v>315</v>
      </c>
      <c r="CX31" s="264" t="s">
        <v>315</v>
      </c>
      <c r="CY31" s="806">
        <v>300</v>
      </c>
      <c r="CZ31" s="266" t="s">
        <v>315</v>
      </c>
      <c r="DA31" s="264" t="s">
        <v>315</v>
      </c>
      <c r="DB31" s="265"/>
      <c r="DC31" s="266" t="s">
        <v>315</v>
      </c>
      <c r="DD31" s="264" t="s">
        <v>315</v>
      </c>
      <c r="DE31" s="265"/>
      <c r="DF31" s="266" t="s">
        <v>315</v>
      </c>
      <c r="DG31" s="264" t="s">
        <v>315</v>
      </c>
      <c r="DH31" s="265"/>
      <c r="DI31" s="266" t="s">
        <v>315</v>
      </c>
      <c r="DJ31" s="264" t="s">
        <v>315</v>
      </c>
      <c r="DK31" s="265"/>
      <c r="DL31" s="266" t="s">
        <v>315</v>
      </c>
      <c r="DM31" s="264" t="s">
        <v>315</v>
      </c>
      <c r="DN31" s="265"/>
      <c r="DO31" s="266" t="s">
        <v>315</v>
      </c>
      <c r="DP31" s="264" t="s">
        <v>315</v>
      </c>
      <c r="DQ31" s="265"/>
      <c r="DR31" s="266" t="s">
        <v>315</v>
      </c>
      <c r="DS31" s="264" t="s">
        <v>315</v>
      </c>
      <c r="DT31" s="265"/>
      <c r="DU31" s="266" t="s">
        <v>315</v>
      </c>
      <c r="DV31" s="264" t="s">
        <v>315</v>
      </c>
      <c r="DW31" s="265"/>
      <c r="DX31" s="266" t="s">
        <v>315</v>
      </c>
      <c r="DY31" s="264" t="s">
        <v>315</v>
      </c>
      <c r="DZ31" s="265"/>
      <c r="EA31" s="266" t="s">
        <v>315</v>
      </c>
      <c r="EB31" s="264" t="s">
        <v>315</v>
      </c>
      <c r="EC31" s="265"/>
      <c r="ED31" s="266" t="s">
        <v>441</v>
      </c>
      <c r="EE31" s="264" t="s">
        <v>315</v>
      </c>
      <c r="EF31" s="265"/>
      <c r="EG31" s="109" t="s">
        <v>315</v>
      </c>
      <c r="EH31" s="109" t="s">
        <v>315</v>
      </c>
      <c r="EI31" s="265"/>
      <c r="EJ31" s="266" t="s">
        <v>315</v>
      </c>
      <c r="EK31" s="109" t="s">
        <v>315</v>
      </c>
      <c r="EL31" s="265"/>
      <c r="EM31" s="266" t="s">
        <v>315</v>
      </c>
      <c r="EN31" s="264" t="s">
        <v>315</v>
      </c>
      <c r="EO31" s="436"/>
      <c r="EP31" s="266" t="s">
        <v>315</v>
      </c>
      <c r="EQ31" s="264" t="s">
        <v>315</v>
      </c>
      <c r="ER31" s="265"/>
      <c r="ES31" s="266" t="s">
        <v>315</v>
      </c>
      <c r="ET31" s="264" t="s">
        <v>315</v>
      </c>
      <c r="EU31" s="436"/>
      <c r="EV31" s="266" t="s">
        <v>315</v>
      </c>
      <c r="EW31" s="264" t="s">
        <v>315</v>
      </c>
      <c r="EX31" s="436"/>
      <c r="EY31" s="266" t="s">
        <v>315</v>
      </c>
      <c r="EZ31" s="264" t="s">
        <v>315</v>
      </c>
      <c r="FA31" s="265"/>
      <c r="FB31" s="266" t="s">
        <v>315</v>
      </c>
      <c r="FC31" s="264" t="s">
        <v>315</v>
      </c>
      <c r="FD31" s="265"/>
      <c r="FE31" s="266" t="s">
        <v>315</v>
      </c>
      <c r="FF31" s="264" t="s">
        <v>315</v>
      </c>
      <c r="FG31" s="265"/>
      <c r="FH31" s="266" t="s">
        <v>315</v>
      </c>
      <c r="FI31" s="264" t="s">
        <v>315</v>
      </c>
      <c r="FJ31" s="265"/>
      <c r="FK31" s="266" t="s">
        <v>315</v>
      </c>
      <c r="FL31" s="264" t="s">
        <v>315</v>
      </c>
      <c r="FM31" s="265"/>
      <c r="FN31" s="266" t="s">
        <v>315</v>
      </c>
      <c r="FO31" s="264" t="s">
        <v>315</v>
      </c>
      <c r="FP31" s="265"/>
      <c r="FQ31" s="266" t="s">
        <v>315</v>
      </c>
      <c r="FR31" s="264" t="s">
        <v>315</v>
      </c>
      <c r="FS31" s="265"/>
      <c r="FT31" s="266" t="s">
        <v>315</v>
      </c>
      <c r="FU31" s="264" t="s">
        <v>315</v>
      </c>
      <c r="FV31" s="265"/>
      <c r="FW31" s="266" t="s">
        <v>315</v>
      </c>
      <c r="FX31" s="264" t="s">
        <v>315</v>
      </c>
      <c r="FY31" s="265"/>
      <c r="FZ31" s="266" t="s">
        <v>315</v>
      </c>
      <c r="GA31" s="264" t="s">
        <v>315</v>
      </c>
      <c r="GB31" s="265"/>
      <c r="GC31" s="266" t="s">
        <v>315</v>
      </c>
      <c r="GD31" s="264" t="s">
        <v>315</v>
      </c>
      <c r="GE31" s="265"/>
      <c r="GF31" s="266" t="s">
        <v>315</v>
      </c>
      <c r="GG31" s="264" t="s">
        <v>315</v>
      </c>
      <c r="GH31" s="265"/>
      <c r="GI31" s="266" t="s">
        <v>315</v>
      </c>
      <c r="GJ31" s="264" t="s">
        <v>315</v>
      </c>
      <c r="GK31" s="265"/>
      <c r="GL31" s="266" t="s">
        <v>315</v>
      </c>
      <c r="GM31" s="264" t="s">
        <v>315</v>
      </c>
      <c r="GN31" s="265"/>
      <c r="GO31" s="266" t="s">
        <v>315</v>
      </c>
      <c r="GP31" s="264" t="s">
        <v>315</v>
      </c>
      <c r="GQ31" s="265"/>
      <c r="GR31" s="266" t="s">
        <v>315</v>
      </c>
      <c r="GS31" s="264" t="s">
        <v>315</v>
      </c>
      <c r="GT31" s="265"/>
      <c r="GU31" s="266" t="s">
        <v>315</v>
      </c>
      <c r="GV31" s="264" t="s">
        <v>315</v>
      </c>
      <c r="GW31" s="265"/>
      <c r="GX31" s="266" t="s">
        <v>315</v>
      </c>
      <c r="GY31" s="264" t="s">
        <v>315</v>
      </c>
      <c r="GZ31" s="265"/>
      <c r="HA31" s="266" t="s">
        <v>315</v>
      </c>
      <c r="HB31" s="264" t="s">
        <v>315</v>
      </c>
      <c r="HC31" s="265"/>
      <c r="HD31" s="266" t="s">
        <v>315</v>
      </c>
      <c r="HE31" s="264" t="s">
        <v>315</v>
      </c>
      <c r="HF31" s="265"/>
      <c r="HG31" s="266" t="s">
        <v>315</v>
      </c>
      <c r="HH31" s="264" t="s">
        <v>315</v>
      </c>
      <c r="HI31" s="265"/>
      <c r="HJ31" s="266" t="s">
        <v>315</v>
      </c>
      <c r="HK31" s="264" t="s">
        <v>315</v>
      </c>
      <c r="HL31" s="265"/>
      <c r="HM31" s="266" t="s">
        <v>315</v>
      </c>
      <c r="HN31" s="264" t="s">
        <v>315</v>
      </c>
      <c r="HO31" s="265"/>
      <c r="HP31" s="266" t="s">
        <v>315</v>
      </c>
      <c r="HQ31" s="264" t="s">
        <v>315</v>
      </c>
      <c r="HR31" s="265"/>
      <c r="HS31" s="266" t="s">
        <v>315</v>
      </c>
      <c r="HT31" s="264" t="s">
        <v>315</v>
      </c>
      <c r="HU31" s="265"/>
      <c r="HV31" s="109" t="s">
        <v>315</v>
      </c>
      <c r="HW31" s="109" t="s">
        <v>315</v>
      </c>
      <c r="HX31" s="265"/>
      <c r="HY31" s="266" t="s">
        <v>315</v>
      </c>
      <c r="HZ31" s="109" t="s">
        <v>315</v>
      </c>
      <c r="IA31" s="265"/>
      <c r="IB31" s="266" t="s">
        <v>315</v>
      </c>
      <c r="IC31" s="264" t="s">
        <v>315</v>
      </c>
      <c r="ID31" s="436"/>
      <c r="IE31" s="266" t="s">
        <v>315</v>
      </c>
      <c r="IF31" s="264" t="s">
        <v>315</v>
      </c>
      <c r="IG31" s="265"/>
      <c r="IH31" s="266" t="s">
        <v>315</v>
      </c>
      <c r="II31" s="264" t="s">
        <v>315</v>
      </c>
      <c r="IJ31" s="436"/>
      <c r="IK31" s="266" t="s">
        <v>315</v>
      </c>
      <c r="IL31" s="264" t="s">
        <v>315</v>
      </c>
      <c r="IM31" s="436"/>
      <c r="IN31" s="266" t="s">
        <v>315</v>
      </c>
      <c r="IO31" s="264" t="s">
        <v>315</v>
      </c>
      <c r="IP31" s="265"/>
      <c r="IQ31" s="266" t="s">
        <v>315</v>
      </c>
      <c r="IR31" s="264" t="s">
        <v>315</v>
      </c>
      <c r="IS31" s="265"/>
      <c r="IT31" s="266" t="s">
        <v>315</v>
      </c>
      <c r="IU31" s="264" t="s">
        <v>315</v>
      </c>
      <c r="IV31" s="265"/>
      <c r="IW31" s="266" t="s">
        <v>315</v>
      </c>
      <c r="IX31" s="264" t="s">
        <v>315</v>
      </c>
      <c r="IY31" s="265"/>
      <c r="IZ31" s="266" t="s">
        <v>315</v>
      </c>
      <c r="JA31" s="264" t="s">
        <v>315</v>
      </c>
      <c r="JB31" s="265"/>
      <c r="JC31" s="266" t="s">
        <v>315</v>
      </c>
      <c r="JD31" s="264" t="s">
        <v>315</v>
      </c>
      <c r="JE31" s="265"/>
      <c r="JF31" s="266" t="s">
        <v>315</v>
      </c>
      <c r="JG31" s="264" t="s">
        <v>315</v>
      </c>
      <c r="JH31" s="265"/>
      <c r="JI31" s="266" t="s">
        <v>315</v>
      </c>
      <c r="JJ31" s="264" t="s">
        <v>315</v>
      </c>
      <c r="JK31" s="265"/>
      <c r="JL31" s="266" t="s">
        <v>315</v>
      </c>
      <c r="JM31" s="264" t="s">
        <v>315</v>
      </c>
      <c r="JN31" s="265"/>
      <c r="JO31" s="266" t="s">
        <v>315</v>
      </c>
      <c r="JP31" s="264" t="s">
        <v>315</v>
      </c>
      <c r="JQ31" s="265"/>
      <c r="JR31" s="266" t="s">
        <v>315</v>
      </c>
      <c r="JS31" s="264" t="s">
        <v>315</v>
      </c>
      <c r="JT31" s="265"/>
      <c r="JU31" s="266" t="s">
        <v>315</v>
      </c>
      <c r="JV31" s="264" t="s">
        <v>315</v>
      </c>
      <c r="JW31" s="265"/>
      <c r="JX31" s="266" t="s">
        <v>315</v>
      </c>
      <c r="JY31" s="264" t="s">
        <v>315</v>
      </c>
      <c r="JZ31" s="265"/>
      <c r="KA31" s="266" t="s">
        <v>315</v>
      </c>
      <c r="KB31" s="264" t="s">
        <v>315</v>
      </c>
      <c r="KC31" s="265"/>
      <c r="KD31" s="266" t="s">
        <v>315</v>
      </c>
      <c r="KE31" s="264" t="s">
        <v>315</v>
      </c>
      <c r="KF31" s="265"/>
      <c r="KG31" s="266" t="s">
        <v>315</v>
      </c>
      <c r="KH31" s="264" t="s">
        <v>315</v>
      </c>
      <c r="KI31" s="265"/>
      <c r="KJ31" s="266" t="s">
        <v>315</v>
      </c>
      <c r="KK31" s="264" t="s">
        <v>315</v>
      </c>
      <c r="KL31" s="265"/>
      <c r="KM31" s="266" t="s">
        <v>315</v>
      </c>
      <c r="KN31" s="264" t="s">
        <v>315</v>
      </c>
      <c r="KO31" s="265"/>
      <c r="KP31" s="266" t="s">
        <v>315</v>
      </c>
      <c r="KQ31" s="264" t="s">
        <v>315</v>
      </c>
      <c r="KR31" s="265"/>
      <c r="KS31" s="266" t="s">
        <v>315</v>
      </c>
      <c r="KT31" s="264" t="s">
        <v>315</v>
      </c>
      <c r="KU31" s="265"/>
      <c r="KV31" s="266" t="s">
        <v>315</v>
      </c>
      <c r="KW31" s="264" t="s">
        <v>315</v>
      </c>
      <c r="KX31" s="265"/>
      <c r="KY31" s="266" t="s">
        <v>315</v>
      </c>
      <c r="KZ31" s="264" t="s">
        <v>315</v>
      </c>
      <c r="LA31" s="265"/>
      <c r="LB31" s="266" t="s">
        <v>315</v>
      </c>
      <c r="LC31" s="264" t="s">
        <v>315</v>
      </c>
      <c r="LD31" s="265"/>
      <c r="LE31" s="266" t="s">
        <v>315</v>
      </c>
      <c r="LF31" s="264" t="s">
        <v>315</v>
      </c>
      <c r="LG31" s="265"/>
      <c r="LH31" s="266" t="s">
        <v>315</v>
      </c>
      <c r="LI31" s="264" t="s">
        <v>315</v>
      </c>
      <c r="LJ31" s="265"/>
      <c r="LK31" s="109" t="s">
        <v>315</v>
      </c>
    </row>
    <row r="32" spans="1:323" s="33" customFormat="1" ht="24.65" hidden="1" customHeight="1" x14ac:dyDescent="0.2">
      <c r="A32" s="553" t="s">
        <v>22</v>
      </c>
      <c r="B32" s="554">
        <f>IFERROR(VLOOKUP($D32,[1]受注ﾌｧｲﾙ!$A$3:$BZ$1314,5,FALSE),"-")</f>
        <v>46107.432685185187</v>
      </c>
      <c r="C32" s="555">
        <f>IFERROR(VLOOKUP($D32,[1]受注ﾌｧｲﾙ!$A$3:$BZ$1314,6,FALSE),"-")</f>
        <v>0</v>
      </c>
      <c r="D32" s="763" t="s">
        <v>821</v>
      </c>
      <c r="E32" s="551">
        <f>IFERROR(VLOOKUP($D32,[1]受注ﾌｧｲﾙ!$A$3:$BZ$1314,17,FALSE),"-")</f>
        <v>6780</v>
      </c>
      <c r="F32" s="552" t="str">
        <f>IFERROR(VLOOKUP($D32,[1]受注ﾌｧｲﾙ!$A$3:$BZ$1314,18,FALSE),"-")</f>
        <v>25025-AP66-1230X250</v>
      </c>
      <c r="G32" s="552" t="str">
        <f>IFERROR(VLOOKUP($D32,[1]受注ﾌｧｲﾙ!$A$3:$BZ$1314,19,FALSE),"-")</f>
        <v>FA</v>
      </c>
      <c r="H32" s="552" t="str">
        <f>IFERROR(VLOOKUP($D32,[1]受注ﾌｧｲﾙ!$A$3:$BZ$1314,20,FALSE),"-")</f>
        <v xml:space="preserve">   </v>
      </c>
      <c r="I32" s="552" t="str">
        <f>IFERROR(VLOOKUP($D32,[1]受注ﾌｧｲﾙ!$A$3:$BZ$1314,21,FALSE),"-")</f>
        <v>P</v>
      </c>
      <c r="J32" s="556">
        <f>IFERROR(VLOOKUP($D32,[1]受注ﾌｧｲﾙ!$A$3:$BZ$1314,22,FALSE),"-")</f>
        <v>500</v>
      </c>
      <c r="K32" s="552" t="str">
        <f>IFERROR(VLOOKUP($D32,[1]受注ﾌｧｲﾙ!$A$3:$BZ$1314,8,FALSE),"-")</f>
        <v>25025-JP66-1160X250</v>
      </c>
      <c r="L32" s="552" t="str">
        <f>IFERROR(VLOOKUP($D32,[1]受注ﾌｧｲﾙ!$A$3:$BZ$1314,9,FALSE),"-")</f>
        <v>FA</v>
      </c>
      <c r="M32" s="552" t="str">
        <f>IFERROR(VLOOKUP($D32,[1]受注ﾌｧｲﾙ!$A$3:$BZ$1314,10,FALSE),"-")</f>
        <v xml:space="preserve">   </v>
      </c>
      <c r="N32" s="552" t="str">
        <f>IFERROR(VLOOKUP($D32,[1]受注ﾌｧｲﾙ!$A$3:$BZ$1314,11,FALSE),"-")</f>
        <v>Q</v>
      </c>
      <c r="O32" s="556">
        <f>IFERROR(VLOOKUP($D32,[1]受注ﾌｧｲﾙ!$A$3:$BZ$1314,13,FALSE),"-")</f>
        <v>500</v>
      </c>
      <c r="P32" s="552">
        <f>IFERROR(VLOOKUP($D32,[1]受注ﾌｧｲﾙ!$A$3:$BZ$1314,15,FALSE),"-")</f>
        <v>0</v>
      </c>
      <c r="Q32" s="557">
        <f>IFERROR((VLOOKUP($D32,[1]受注ﾌｧｲﾙ!$A$3:$BZ$1314,16,FALSE)*J32),"-")</f>
        <v>500</v>
      </c>
      <c r="R32" s="557">
        <f>IFERROR(VLOOKUP($D32,[6]加工日報ｽﾘｯﾄ!$A$5:$DZ$1000,107,FALSE),"-")</f>
        <v>500</v>
      </c>
      <c r="S32" s="552" t="str">
        <f>IFERROR(VLOOKUP($D32,[1]受注ﾌｧｲﾙ!$A$3:$BZ$1314,26,FALSE),"-")</f>
        <v>EC,ｽﾘｯﾄ</v>
      </c>
      <c r="T32" s="558" t="str">
        <f>IFERROR(VLOOKUP($D32,[1]受注ﾌｧｲﾙ!$A$3:$BZ$1314,23,FALSE),"-")</f>
        <v>湖南</v>
      </c>
      <c r="U32" s="559"/>
      <c r="V32" s="559"/>
      <c r="W32" s="559">
        <f>IFERROR(VLOOKUP($D32,[1]受注ﾌｧｲﾙ!$A$3:$BZ$1314,25,FALSE),"-")</f>
        <v>46114</v>
      </c>
      <c r="X32" s="559">
        <f>IFERROR(VLOOKUP($D32,[1]受注ﾌｧｲﾙ!$A$3:$BZ$1314,32,FALSE),"-")</f>
        <v>46119</v>
      </c>
      <c r="Y32" s="559">
        <f>IFERROR(VLOOKUP($D32,[1]受注ﾌｧｲﾙ!$A$3:$BZ$1314,33,FALSE),"-")</f>
        <v>46119</v>
      </c>
      <c r="Z32" s="559">
        <f t="shared" ref="Z32:Z62" si="0">IFERROR(IF(COUNT($AT32:$LJ32),INDEX($AT$4:$LJ$4,MATCH(0,INDEX(0/($AT32:$LJ32),),0)),"-"),"-")</f>
        <v>46115</v>
      </c>
      <c r="AA32" s="560">
        <f>IFERROR(VLOOKUP($D32,[6]加工日報ｽﾘｯﾄ!$A$5:$DZ$1000,2,FALSE),"-")</f>
        <v>46115</v>
      </c>
      <c r="AB32" s="561">
        <f>IFERROR(VLOOKUP($D32,[6]加工日報ｽﾘｯﾄ!$A$5:$DZ$1000,108,FALSE),"-")</f>
        <v>500</v>
      </c>
      <c r="AC32" s="562">
        <f t="shared" ref="AC32:AC62" si="1">SUM(AT32:LK32)</f>
        <v>500</v>
      </c>
      <c r="AD32" s="410" t="str">
        <f>IFERROR(VLOOKUP($D32,[1]受注ﾌｧｲﾙ!$A$3:$BZ$1314,27,FALSE),"-")&amp;"　"&amp;IFERROR(VLOOKUP($D32,[1]受注ﾌｧｲﾙ!$A$3:$BZ$1314,28,FALSE),"-")&amp;"　"&amp;IFERROR(VLOOKUP($D32,[1]受注ﾌｧｲﾙ!$A$3:$BZ$1314,29,FALSE),"-")</f>
        <v>　　</v>
      </c>
      <c r="AE32" s="435"/>
      <c r="AF32" s="563" t="str">
        <f>IFERROR(VLOOKUP($D32,[6]加工日報ｽﾘｯﾄ!$A$5:$DZ$1000,94,FALSE),"-")</f>
        <v>完</v>
      </c>
      <c r="AG32" s="564" t="str">
        <f>IFERROR(VLOOKUP($D32,[1]受注ﾌｧｲﾙ!$A$3:$BZ$1314,2,FALSE),"-")</f>
        <v>通常入力</v>
      </c>
      <c r="AH32" s="564" t="str">
        <f>IFERROR(VLOOKUP($D32,[1]受注ﾌｧｲﾙ!$A$3:$BZ$1314,3,FALSE),"-")</f>
        <v>後加工</v>
      </c>
      <c r="AI32" s="564" t="str">
        <f>IFERROR(VLOOKUP($D32,[1]受注ﾌｧｲﾙ!$A$3:$BZ$1314,31,FALSE),"-")</f>
        <v>共和ﾚｻﾞｰ</v>
      </c>
      <c r="AJ32" s="564" t="str">
        <f>IFERROR(VLOOKUP($D32,[1]受注ﾌｧｲﾙ!$A$3:$BZ$1314,12,FALSE),"-")</f>
        <v xml:space="preserve"> </v>
      </c>
      <c r="AK32" s="552" t="str">
        <f>IFERROR(VLOOKUP($D32,[1]受注ﾌｧｲﾙ!$A$3:$BZ$1314,24,FALSE),"-")</f>
        <v>ｽﾘｯﾄ</v>
      </c>
      <c r="AL32" s="435"/>
      <c r="AM32" s="435"/>
      <c r="AN32" s="435"/>
      <c r="AO32" s="435"/>
      <c r="AP32" s="435"/>
      <c r="AQ32" s="564" t="s">
        <v>491</v>
      </c>
      <c r="AR32" s="435"/>
      <c r="AS32" s="109" t="str">
        <f t="shared" ref="AS32:AS62" si="2">IF($W32="","",IF($W32=AT$4,"→",""))</f>
        <v/>
      </c>
      <c r="AT32" s="265"/>
      <c r="AU32" s="266" t="str">
        <f t="shared" ref="AU32:AU62" si="3">IF($Y32="","",IF($Y32=AT$4,"⇒",""))</f>
        <v/>
      </c>
      <c r="AV32" s="109" t="str">
        <f t="shared" ref="AV32:AV62" si="4">IF($W32="","",IF($W32=AW$4,"→",""))</f>
        <v/>
      </c>
      <c r="AW32" s="265"/>
      <c r="AX32" s="266" t="str">
        <f t="shared" ref="AX32:AX62" si="5">IF($Y32="","",IF($Y32=AW$4,"⇒",""))</f>
        <v/>
      </c>
      <c r="AY32" s="264" t="str">
        <f t="shared" ref="AY32:AY62" si="6">IF($W32="","",IF($W32=AZ$4,"→",""))</f>
        <v/>
      </c>
      <c r="AZ32" s="436"/>
      <c r="BA32" s="266" t="str">
        <f t="shared" ref="BA32:BA62" si="7">IF($Y32="","",IF($Y32=AZ$4,"⇒",""))</f>
        <v/>
      </c>
      <c r="BB32" s="264" t="str">
        <f t="shared" ref="BB32:BB62" si="8">IF($W32="","",IF($W32=BC$4,"→",""))</f>
        <v/>
      </c>
      <c r="BC32" s="265"/>
      <c r="BD32" s="266" t="str">
        <f t="shared" ref="BD32:BD62" si="9">IF($Y32="","",IF($Y32=BC$4,"⇒",""))</f>
        <v/>
      </c>
      <c r="BE32" s="264" t="str">
        <f t="shared" ref="BE32:BE62" si="10">IF($W32="","",IF($W32=BF$4,"→",""))</f>
        <v/>
      </c>
      <c r="BF32" s="436"/>
      <c r="BG32" s="266" t="str">
        <f t="shared" ref="BG32:BG62" si="11">IF($Y32="","",IF($Y32=BF$4,"⇒",""))</f>
        <v/>
      </c>
      <c r="BH32" s="264" t="str">
        <f t="shared" ref="BH32:BH62" si="12">IF($W32="","",IF($W32=BI$4,"→",""))</f>
        <v/>
      </c>
      <c r="BI32" s="436"/>
      <c r="BJ32" s="266" t="str">
        <f t="shared" ref="BJ32:BJ62" si="13">IF($Y32="","",IF($Y32=BI$4,"⇒",""))</f>
        <v/>
      </c>
      <c r="BK32" s="264" t="str">
        <f t="shared" ref="BK32:BK62" si="14">IF($W32="","",IF($W32=BL$4,"→",""))</f>
        <v/>
      </c>
      <c r="BL32" s="265"/>
      <c r="BM32" s="266" t="str">
        <f t="shared" ref="BM32:BM62" si="15">IF($Y32="","",IF($Y32=BL$4,"⇒",""))</f>
        <v/>
      </c>
      <c r="BN32" s="264" t="str">
        <f t="shared" ref="BN32:BN62" si="16">IF($W32="","",IF($W32=BO$4,"→",""))</f>
        <v/>
      </c>
      <c r="BO32" s="265"/>
      <c r="BP32" s="266" t="str">
        <f t="shared" ref="BP32:BP62" si="17">IF($Y32="","",IF($Y32=BO$4,"⇒",""))</f>
        <v/>
      </c>
      <c r="BQ32" s="264" t="str">
        <f t="shared" ref="BQ32:BQ62" si="18">IF($W32="","",IF($W32=BR$4,"→",""))</f>
        <v/>
      </c>
      <c r="BR32" s="265"/>
      <c r="BS32" s="266" t="str">
        <f t="shared" ref="BS32:BS62" si="19">IF($Y32="","",IF($Y32=BR$4,"⇒",""))</f>
        <v/>
      </c>
      <c r="BT32" s="264" t="str">
        <f t="shared" ref="BT32:BT62" si="20">IF($W32="","",IF($W32=BU$4,"→",""))</f>
        <v/>
      </c>
      <c r="BU32" s="265"/>
      <c r="BV32" s="266" t="str">
        <f t="shared" ref="BV32:BV62" si="21">IF($Y32="","",IF($Y32=BU$4,"⇒",""))</f>
        <v/>
      </c>
      <c r="BW32" s="264" t="str">
        <f t="shared" ref="BW32:BW62" si="22">IF($W32="","",IF($W32=BX$4,"→",""))</f>
        <v/>
      </c>
      <c r="BX32" s="265"/>
      <c r="BY32" s="266" t="str">
        <f t="shared" ref="BY32:BY62" si="23">IF($Y32="","",IF($Y32=BX$4,"⇒",""))</f>
        <v/>
      </c>
      <c r="BZ32" s="264" t="str">
        <f t="shared" ref="BZ32:BZ62" si="24">IF($W32="","",IF($W32=CA$4,"→",""))</f>
        <v/>
      </c>
      <c r="CA32" s="265"/>
      <c r="CB32" s="266" t="str">
        <f t="shared" ref="CB32:CB62" si="25">IF($Y32="","",IF($Y32=CA$4,"⇒",""))</f>
        <v/>
      </c>
      <c r="CC32" s="264" t="str">
        <f t="shared" ref="CC32:CC62" si="26">IF($W32="","",IF($W32=CD$4,"→",""))</f>
        <v/>
      </c>
      <c r="CD32" s="265"/>
      <c r="CE32" s="266" t="str">
        <f t="shared" ref="CE32:CE62" si="27">IF($Y32="","",IF($Y32=CD$4,"⇒",""))</f>
        <v/>
      </c>
      <c r="CF32" s="264" t="str">
        <f t="shared" ref="CF32:CF62" si="28">IF($W32="","",IF($W32=CG$4,"→",""))</f>
        <v/>
      </c>
      <c r="CG32" s="265"/>
      <c r="CH32" s="266" t="str">
        <f t="shared" ref="CH32:CH62" si="29">IF($Y32="","",IF($Y32=CG$4,"⇒",""))</f>
        <v/>
      </c>
      <c r="CI32" s="264" t="str">
        <f t="shared" ref="CI32:CI62" si="30">IF($W32="","",IF($W32=CJ$4,"→",""))</f>
        <v/>
      </c>
      <c r="CJ32" s="265"/>
      <c r="CK32" s="266" t="str">
        <f t="shared" ref="CK32:CK62" si="31">IF($Y32="","",IF($Y32=CJ$4,"⇒",""))</f>
        <v/>
      </c>
      <c r="CL32" s="264" t="str">
        <f t="shared" ref="CL32:CL62" si="32">IF($W32="","",IF($W32=CM$4,"→",""))</f>
        <v/>
      </c>
      <c r="CM32" s="265"/>
      <c r="CN32" s="266" t="str">
        <f t="shared" ref="CN32:CN62" si="33">IF($Y32="","",IF($Y32=CM$4,"⇒",""))</f>
        <v/>
      </c>
      <c r="CO32" s="264" t="str">
        <f t="shared" ref="CO32:CO62" si="34">IF($W32="","",IF($W32=CP$4,"→",""))</f>
        <v/>
      </c>
      <c r="CP32" s="265"/>
      <c r="CQ32" s="266" t="str">
        <f t="shared" ref="CQ32:CQ62" si="35">IF($Y32="","",IF($Y32=CP$4,"⇒",""))</f>
        <v/>
      </c>
      <c r="CR32" s="264" t="str">
        <f t="shared" ref="CR32:CR62" si="36">IF($W32="","",IF($W32=CS$4,"→",""))</f>
        <v/>
      </c>
      <c r="CS32" s="265"/>
      <c r="CT32" s="266" t="str">
        <f t="shared" ref="CT32:CT62" si="37">IF($Y32="","",IF($Y32=CS$4,"⇒",""))</f>
        <v/>
      </c>
      <c r="CU32" s="264" t="str">
        <f t="shared" ref="CU32:CU62" si="38">IF($W32="","",IF($W32=CV$4,"→",""))</f>
        <v/>
      </c>
      <c r="CV32" s="265"/>
      <c r="CW32" s="266" t="str">
        <f t="shared" ref="CW32:CW62" si="39">IF($Y32="","",IF($Y32=CV$4,"⇒",""))</f>
        <v/>
      </c>
      <c r="CX32" s="264" t="str">
        <f t="shared" ref="CX32:CX62" si="40">IF($W32="","",IF($W32=CY$4,"→",""))</f>
        <v/>
      </c>
      <c r="CY32" s="265"/>
      <c r="CZ32" s="266" t="str">
        <f t="shared" ref="CZ32:CZ62" si="41">IF($Y32="","",IF($Y32=CY$4,"⇒",""))</f>
        <v/>
      </c>
      <c r="DA32" s="264" t="str">
        <f t="shared" ref="DA32:DA62" si="42">IF($W32="","",IF($W32=DB$4,"→",""))</f>
        <v/>
      </c>
      <c r="DB32" s="265"/>
      <c r="DC32" s="266" t="str">
        <f t="shared" ref="DC32:DC62" si="43">IF($Y32="","",IF($Y32=DB$4,"⇒",""))</f>
        <v/>
      </c>
      <c r="DD32" s="264" t="str">
        <f t="shared" ref="DD32:DD62" si="44">IF($W32="","",IF($W32=DE$4,"→",""))</f>
        <v/>
      </c>
      <c r="DE32" s="265"/>
      <c r="DF32" s="266" t="str">
        <f t="shared" ref="DF32:DF62" si="45">IF($Y32="","",IF($Y32=DE$4,"⇒",""))</f>
        <v/>
      </c>
      <c r="DG32" s="264" t="str">
        <f t="shared" ref="DG32:DG62" si="46">IF($W32="","",IF($W32=DH$4,"→",""))</f>
        <v/>
      </c>
      <c r="DH32" s="265"/>
      <c r="DI32" s="266" t="str">
        <f t="shared" ref="DI32:DI62" si="47">IF($Y32="","",IF($Y32=DH$4,"⇒",""))</f>
        <v/>
      </c>
      <c r="DJ32" s="264" t="str">
        <f t="shared" ref="DJ32:DJ62" si="48">IF($W32="","",IF($W32=DK$4,"→",""))</f>
        <v/>
      </c>
      <c r="DK32" s="265"/>
      <c r="DL32" s="266" t="str">
        <f t="shared" ref="DL32:DL62" si="49">IF($Y32="","",IF($Y32=DK$4,"⇒",""))</f>
        <v/>
      </c>
      <c r="DM32" s="264" t="str">
        <f t="shared" ref="DM32:DM62" si="50">IF($W32="","",IF($W32=DN$4,"→",""))</f>
        <v/>
      </c>
      <c r="DN32" s="265"/>
      <c r="DO32" s="266" t="str">
        <f t="shared" ref="DO32:DO62" si="51">IF($Y32="","",IF($Y32=DN$4,"⇒",""))</f>
        <v/>
      </c>
      <c r="DP32" s="264" t="str">
        <f t="shared" ref="DP32:DP62" si="52">IF($W32="","",IF($W32=DQ$4,"→",""))</f>
        <v/>
      </c>
      <c r="DQ32" s="265"/>
      <c r="DR32" s="266" t="str">
        <f t="shared" ref="DR32:DR62" si="53">IF($Y32="","",IF($Y32=DQ$4,"⇒",""))</f>
        <v/>
      </c>
      <c r="DS32" s="264" t="str">
        <f t="shared" ref="DS32:DS62" si="54">IF($W32="","",IF($W32=DT$4,"→",""))</f>
        <v/>
      </c>
      <c r="DT32" s="265"/>
      <c r="DU32" s="266" t="str">
        <f t="shared" ref="DU32:DU62" si="55">IF($Y32="","",IF($Y32=DT$4,"⇒",""))</f>
        <v/>
      </c>
      <c r="DV32" s="264" t="str">
        <f t="shared" ref="DV32:DV62" si="56">IF($W32="","",IF($W32=DW$4,"→",""))</f>
        <v/>
      </c>
      <c r="DW32" s="265"/>
      <c r="DX32" s="266" t="str">
        <f t="shared" ref="DX32:DX62" si="57">IF($Y32="","",IF($Y32=DW$4,"⇒",""))</f>
        <v/>
      </c>
      <c r="DY32" s="264" t="str">
        <f t="shared" ref="DY32:DY62" si="58">IF($W32="","",IF($W32=DZ$4,"→",""))</f>
        <v/>
      </c>
      <c r="DZ32" s="265"/>
      <c r="EA32" s="266" t="str">
        <f t="shared" ref="EA32:EA62" si="59">IF($Y32="","",IF($Y32=DZ$4,"⇒",""))</f>
        <v/>
      </c>
      <c r="EB32" s="264" t="str">
        <f t="shared" ref="EB32:EB62" si="60">IF($W32="","",IF($W32=EC$4,"→",""))</f>
        <v/>
      </c>
      <c r="EC32" s="265"/>
      <c r="ED32" s="266" t="str">
        <f t="shared" ref="ED32:ED62" si="61">IF($Y32="","",IF($Y32=EC$4,"⇒",""))</f>
        <v/>
      </c>
      <c r="EE32" s="264" t="str">
        <f t="shared" ref="EE32:EE62" si="62">IF($W32="","",IF($W32=EF$4,"→",""))</f>
        <v/>
      </c>
      <c r="EF32" s="265"/>
      <c r="EG32" s="109" t="str">
        <f t="shared" ref="EG32:EH62" si="63">IF($W32="","",IF($W32=EH$4,"→",""))</f>
        <v/>
      </c>
      <c r="EH32" s="109" t="str">
        <f t="shared" si="63"/>
        <v/>
      </c>
      <c r="EI32" s="265"/>
      <c r="EJ32" s="266" t="str">
        <f t="shared" ref="EJ32:EJ62" si="64">IF($Y32="","",IF($Y32=EI$4,"⇒",""))</f>
        <v/>
      </c>
      <c r="EK32" s="109" t="str">
        <f t="shared" ref="EK32:EK62" si="65">IF($W32="","",IF($W32=EL$4,"→",""))</f>
        <v>→</v>
      </c>
      <c r="EL32" s="265">
        <f>500-500</f>
        <v>0</v>
      </c>
      <c r="EM32" s="266" t="str">
        <f t="shared" ref="EM32:EM62" si="66">IF($Y32="","",IF($Y32=EL$4,"⇒",""))</f>
        <v/>
      </c>
      <c r="EN32" s="264" t="str">
        <f t="shared" ref="EN32:EN62" si="67">IF($W32="","",IF($W32=EO$4,"→",""))</f>
        <v/>
      </c>
      <c r="EO32" s="806">
        <v>500</v>
      </c>
      <c r="EP32" s="266" t="str">
        <f t="shared" ref="EP32:EP62" si="68">IF($Y32="","",IF($Y32=EO$4,"⇒",""))</f>
        <v/>
      </c>
      <c r="EQ32" s="264" t="str">
        <f t="shared" ref="EQ32:EQ62" si="69">IF($W32="","",IF($W32=ER$4,"→",""))</f>
        <v/>
      </c>
      <c r="ER32" s="265"/>
      <c r="ES32" s="266" t="str">
        <f t="shared" ref="ES32:ES62" si="70">IF($Y32="","",IF($Y32=ER$4,"⇒",""))</f>
        <v/>
      </c>
      <c r="ET32" s="264" t="str">
        <f t="shared" ref="ET32:ET62" si="71">IF($W32="","",IF($W32=EU$4,"→",""))</f>
        <v/>
      </c>
      <c r="EU32" s="436"/>
      <c r="EV32" s="266" t="str">
        <f t="shared" ref="EV32:EV62" si="72">IF($Y32="","",IF($Y32=EU$4,"⇒",""))</f>
        <v/>
      </c>
      <c r="EW32" s="264" t="str">
        <f t="shared" ref="EW32:EW62" si="73">IF($W32="","",IF($W32=EX$4,"→",""))</f>
        <v/>
      </c>
      <c r="EX32" s="436"/>
      <c r="EY32" s="266" t="str">
        <f t="shared" ref="EY32:EY62" si="74">IF($Y32="","",IF($Y32=EX$4,"⇒",""))</f>
        <v/>
      </c>
      <c r="EZ32" s="264" t="str">
        <f t="shared" ref="EZ32:EZ62" si="75">IF($W32="","",IF($W32=FA$4,"→",""))</f>
        <v/>
      </c>
      <c r="FA32" s="265"/>
      <c r="FB32" s="266" t="str">
        <f t="shared" ref="FB32:FB62" si="76">IF($Y32="","",IF($Y32=FA$4,"⇒",""))</f>
        <v>⇒</v>
      </c>
      <c r="FC32" s="264" t="str">
        <f t="shared" ref="FC32:FC62" si="77">IF($W32="","",IF($W32=FD$4,"→",""))</f>
        <v/>
      </c>
      <c r="FD32" s="265"/>
      <c r="FE32" s="266" t="str">
        <f t="shared" ref="FE32:FE62" si="78">IF($Y32="","",IF($Y32=FD$4,"⇒",""))</f>
        <v/>
      </c>
      <c r="FF32" s="264" t="str">
        <f t="shared" ref="FF32:FF62" si="79">IF($W32="","",IF($W32=FG$4,"→",""))</f>
        <v/>
      </c>
      <c r="FG32" s="265"/>
      <c r="FH32" s="266" t="str">
        <f t="shared" ref="FH32:FH62" si="80">IF($Y32="","",IF($Y32=FG$4,"⇒",""))</f>
        <v/>
      </c>
      <c r="FI32" s="264" t="str">
        <f t="shared" ref="FI32:FI62" si="81">IF($W32="","",IF($W32=FJ$4,"→",""))</f>
        <v/>
      </c>
      <c r="FJ32" s="265"/>
      <c r="FK32" s="266" t="str">
        <f t="shared" ref="FK32:FK62" si="82">IF($Y32="","",IF($Y32=FJ$4,"⇒",""))</f>
        <v/>
      </c>
      <c r="FL32" s="264" t="str">
        <f t="shared" ref="FL32:FL62" si="83">IF($W32="","",IF($W32=FM$4,"→",""))</f>
        <v/>
      </c>
      <c r="FM32" s="265"/>
      <c r="FN32" s="266" t="str">
        <f t="shared" ref="FN32:FN62" si="84">IF($Y32="","",IF($Y32=FM$4,"⇒",""))</f>
        <v/>
      </c>
      <c r="FO32" s="264" t="str">
        <f t="shared" ref="FO32:FO62" si="85">IF($W32="","",IF($W32=FP$4,"→",""))</f>
        <v/>
      </c>
      <c r="FP32" s="265"/>
      <c r="FQ32" s="266" t="str">
        <f t="shared" ref="FQ32:FQ62" si="86">IF($Y32="","",IF($Y32=FP$4,"⇒",""))</f>
        <v/>
      </c>
      <c r="FR32" s="264" t="str">
        <f t="shared" ref="FR32:FR62" si="87">IF($W32="","",IF($W32=FS$4,"→",""))</f>
        <v/>
      </c>
      <c r="FS32" s="265"/>
      <c r="FT32" s="266" t="str">
        <f t="shared" ref="FT32:FT62" si="88">IF($Y32="","",IF($Y32=FS$4,"⇒",""))</f>
        <v/>
      </c>
      <c r="FU32" s="264" t="str">
        <f t="shared" ref="FU32:FU62" si="89">IF($W32="","",IF($W32=FV$4,"→",""))</f>
        <v/>
      </c>
      <c r="FV32" s="265"/>
      <c r="FW32" s="266" t="str">
        <f t="shared" ref="FW32:FW62" si="90">IF($Y32="","",IF($Y32=FV$4,"⇒",""))</f>
        <v/>
      </c>
      <c r="FX32" s="264" t="str">
        <f t="shared" ref="FX32:FX62" si="91">IF($W32="","",IF($W32=FY$4,"→",""))</f>
        <v/>
      </c>
      <c r="FY32" s="265"/>
      <c r="FZ32" s="266" t="str">
        <f t="shared" ref="FZ32:FZ62" si="92">IF($Y32="","",IF($Y32=FY$4,"⇒",""))</f>
        <v/>
      </c>
      <c r="GA32" s="264" t="str">
        <f t="shared" ref="GA32:GA62" si="93">IF($W32="","",IF($W32=GB$4,"→",""))</f>
        <v/>
      </c>
      <c r="GB32" s="265"/>
      <c r="GC32" s="266" t="str">
        <f t="shared" ref="GC32:GC62" si="94">IF($Y32="","",IF($Y32=GB$4,"⇒",""))</f>
        <v/>
      </c>
      <c r="GD32" s="264" t="str">
        <f t="shared" ref="GD32:GD62" si="95">IF($W32="","",IF($W32=GE$4,"→",""))</f>
        <v/>
      </c>
      <c r="GE32" s="265"/>
      <c r="GF32" s="266" t="str">
        <f t="shared" ref="GF32:GF62" si="96">IF($Y32="","",IF($Y32=GE$4,"⇒",""))</f>
        <v/>
      </c>
      <c r="GG32" s="264" t="str">
        <f t="shared" ref="GG32:GG62" si="97">IF($W32="","",IF($W32=GH$4,"→",""))</f>
        <v/>
      </c>
      <c r="GH32" s="265"/>
      <c r="GI32" s="266" t="str">
        <f t="shared" ref="GI32:GI62" si="98">IF($Y32="","",IF($Y32=GH$4,"⇒",""))</f>
        <v/>
      </c>
      <c r="GJ32" s="264" t="str">
        <f t="shared" ref="GJ32:GJ62" si="99">IF($W32="","",IF($W32=GK$4,"→",""))</f>
        <v/>
      </c>
      <c r="GK32" s="265"/>
      <c r="GL32" s="266" t="str">
        <f t="shared" ref="GL32:GL62" si="100">IF($Y32="","",IF($Y32=GK$4,"⇒",""))</f>
        <v/>
      </c>
      <c r="GM32" s="264" t="str">
        <f t="shared" ref="GM32:GM62" si="101">IF($W32="","",IF($W32=GN$4,"→",""))</f>
        <v/>
      </c>
      <c r="GN32" s="265"/>
      <c r="GO32" s="266" t="str">
        <f t="shared" ref="GO32:GO62" si="102">IF($Y32="","",IF($Y32=GN$4,"⇒",""))</f>
        <v/>
      </c>
      <c r="GP32" s="264" t="str">
        <f t="shared" ref="GP32:GP62" si="103">IF($W32="","",IF($W32=GQ$4,"→",""))</f>
        <v/>
      </c>
      <c r="GQ32" s="265"/>
      <c r="GR32" s="266" t="str">
        <f t="shared" ref="GR32:GR62" si="104">IF($Y32="","",IF($Y32=GQ$4,"⇒",""))</f>
        <v/>
      </c>
      <c r="GS32" s="264" t="str">
        <f t="shared" ref="GS32:GS62" si="105">IF($W32="","",IF($W32=GT$4,"→",""))</f>
        <v/>
      </c>
      <c r="GT32" s="265"/>
      <c r="GU32" s="266" t="str">
        <f t="shared" ref="GU32:GU62" si="106">IF($Y32="","",IF($Y32=GT$4,"⇒",""))</f>
        <v/>
      </c>
      <c r="GV32" s="264" t="str">
        <f t="shared" ref="GV32:GV62" si="107">IF($W32="","",IF($W32=GW$4,"→",""))</f>
        <v/>
      </c>
      <c r="GW32" s="265"/>
      <c r="GX32" s="266" t="str">
        <f t="shared" ref="GX32:GX62" si="108">IF($Y32="","",IF($Y32=GW$4,"⇒",""))</f>
        <v/>
      </c>
      <c r="GY32" s="264" t="str">
        <f t="shared" ref="GY32:GY62" si="109">IF($W32="","",IF($W32=GZ$4,"→",""))</f>
        <v/>
      </c>
      <c r="GZ32" s="265"/>
      <c r="HA32" s="266" t="str">
        <f t="shared" ref="HA32:HA62" si="110">IF($Y32="","",IF($Y32=GZ$4,"⇒",""))</f>
        <v/>
      </c>
      <c r="HB32" s="264" t="str">
        <f t="shared" ref="HB32:HB62" si="111">IF($W32="","",IF($W32=HC$4,"→",""))</f>
        <v/>
      </c>
      <c r="HC32" s="265"/>
      <c r="HD32" s="266" t="str">
        <f t="shared" ref="HD32:HD62" si="112">IF($Y32="","",IF($Y32=HC$4,"⇒",""))</f>
        <v/>
      </c>
      <c r="HE32" s="264" t="str">
        <f t="shared" ref="HE32:HE62" si="113">IF($W32="","",IF($W32=HF$4,"→",""))</f>
        <v/>
      </c>
      <c r="HF32" s="265"/>
      <c r="HG32" s="266" t="str">
        <f t="shared" ref="HG32:HG62" si="114">IF($Y32="","",IF($Y32=HF$4,"⇒",""))</f>
        <v/>
      </c>
      <c r="HH32" s="264" t="str">
        <f t="shared" ref="HH32:HH62" si="115">IF($W32="","",IF($W32=HI$4,"→",""))</f>
        <v/>
      </c>
      <c r="HI32" s="265"/>
      <c r="HJ32" s="266" t="str">
        <f t="shared" ref="HJ32:HJ62" si="116">IF($Y32="","",IF($Y32=HI$4,"⇒",""))</f>
        <v/>
      </c>
      <c r="HK32" s="264" t="str">
        <f t="shared" ref="HK32:HK62" si="117">IF($W32="","",IF($W32=HL$4,"→",""))</f>
        <v/>
      </c>
      <c r="HL32" s="265"/>
      <c r="HM32" s="266" t="str">
        <f t="shared" ref="HM32:HM62" si="118">IF($Y32="","",IF($Y32=HL$4,"⇒",""))</f>
        <v/>
      </c>
      <c r="HN32" s="264" t="str">
        <f t="shared" ref="HN32:HN62" si="119">IF($W32="","",IF($W32=HO$4,"→",""))</f>
        <v/>
      </c>
      <c r="HO32" s="265"/>
      <c r="HP32" s="266" t="str">
        <f t="shared" ref="HP32:HP62" si="120">IF($Y32="","",IF($Y32=HO$4,"⇒",""))</f>
        <v/>
      </c>
      <c r="HQ32" s="264" t="str">
        <f t="shared" ref="HQ32:HQ62" si="121">IF($W32="","",IF($W32=HR$4,"→",""))</f>
        <v/>
      </c>
      <c r="HR32" s="265"/>
      <c r="HS32" s="266" t="str">
        <f t="shared" ref="HS32:HS62" si="122">IF($Y32="","",IF($Y32=HR$4,"⇒",""))</f>
        <v/>
      </c>
      <c r="HT32" s="264" t="str">
        <f t="shared" ref="HT32:HT62" si="123">IF($W32="","",IF($W32=HU$4,"→",""))</f>
        <v/>
      </c>
      <c r="HU32" s="265"/>
      <c r="HV32" s="109" t="str">
        <f t="shared" ref="HV32:HW62" si="124">IF($W32="","",IF($W32=HW$4,"→",""))</f>
        <v/>
      </c>
      <c r="HW32" s="109" t="str">
        <f t="shared" si="124"/>
        <v/>
      </c>
      <c r="HX32" s="265"/>
      <c r="HY32" s="266" t="str">
        <f t="shared" ref="HY32:HY62" si="125">IF($Y32="","",IF($Y32=HX$4,"⇒",""))</f>
        <v/>
      </c>
      <c r="HZ32" s="109" t="str">
        <f t="shared" ref="HZ32:HZ62" si="126">IF($W32="","",IF($W32=IA$4,"→",""))</f>
        <v/>
      </c>
      <c r="IA32" s="265"/>
      <c r="IB32" s="266" t="str">
        <f t="shared" ref="IB32:IB62" si="127">IF($Y32="","",IF($Y32=IA$4,"⇒",""))</f>
        <v/>
      </c>
      <c r="IC32" s="264" t="str">
        <f t="shared" ref="IC32:IC62" si="128">IF($W32="","",IF($W32=ID$4,"→",""))</f>
        <v/>
      </c>
      <c r="ID32" s="436"/>
      <c r="IE32" s="266" t="str">
        <f t="shared" ref="IE32:IE62" si="129">IF($Y32="","",IF($Y32=ID$4,"⇒",""))</f>
        <v/>
      </c>
      <c r="IF32" s="264" t="str">
        <f t="shared" ref="IF32:IF62" si="130">IF($W32="","",IF($W32=IG$4,"→",""))</f>
        <v/>
      </c>
      <c r="IG32" s="265"/>
      <c r="IH32" s="266" t="str">
        <f t="shared" ref="IH32:IH62" si="131">IF($Y32="","",IF($Y32=IG$4,"⇒",""))</f>
        <v/>
      </c>
      <c r="II32" s="264" t="str">
        <f t="shared" ref="II32:II62" si="132">IF($W32="","",IF($W32=IJ$4,"→",""))</f>
        <v/>
      </c>
      <c r="IJ32" s="436"/>
      <c r="IK32" s="266" t="str">
        <f t="shared" ref="IK32:IK62" si="133">IF($Y32="","",IF($Y32=IJ$4,"⇒",""))</f>
        <v/>
      </c>
      <c r="IL32" s="264" t="str">
        <f t="shared" ref="IL32:IL62" si="134">IF($W32="","",IF($W32=IM$4,"→",""))</f>
        <v/>
      </c>
      <c r="IM32" s="436"/>
      <c r="IN32" s="266" t="str">
        <f t="shared" ref="IN32:IN62" si="135">IF($Y32="","",IF($Y32=IM$4,"⇒",""))</f>
        <v/>
      </c>
      <c r="IO32" s="264" t="str">
        <f t="shared" ref="IO32:IO62" si="136">IF($W32="","",IF($W32=IP$4,"→",""))</f>
        <v/>
      </c>
      <c r="IP32" s="265"/>
      <c r="IQ32" s="266" t="str">
        <f t="shared" ref="IQ32:IQ62" si="137">IF($Y32="","",IF($Y32=IP$4,"⇒",""))</f>
        <v/>
      </c>
      <c r="IR32" s="264" t="str">
        <f t="shared" ref="IR32:IR62" si="138">IF($W32="","",IF($W32=IS$4,"→",""))</f>
        <v/>
      </c>
      <c r="IS32" s="265"/>
      <c r="IT32" s="266" t="str">
        <f t="shared" ref="IT32:IT62" si="139">IF($Y32="","",IF($Y32=IS$4,"⇒",""))</f>
        <v/>
      </c>
      <c r="IU32" s="264" t="str">
        <f t="shared" ref="IU32:IU62" si="140">IF($W32="","",IF($W32=IV$4,"→",""))</f>
        <v/>
      </c>
      <c r="IV32" s="265"/>
      <c r="IW32" s="266" t="str">
        <f t="shared" ref="IW32:IW62" si="141">IF($Y32="","",IF($Y32=IV$4,"⇒",""))</f>
        <v/>
      </c>
      <c r="IX32" s="264" t="str">
        <f t="shared" ref="IX32:IX62" si="142">IF($W32="","",IF($W32=IY$4,"→",""))</f>
        <v/>
      </c>
      <c r="IY32" s="265"/>
      <c r="IZ32" s="266" t="str">
        <f t="shared" ref="IZ32:IZ62" si="143">IF($Y32="","",IF($Y32=IY$4,"⇒",""))</f>
        <v/>
      </c>
      <c r="JA32" s="264" t="str">
        <f t="shared" ref="JA32:JA62" si="144">IF($W32="","",IF($W32=JB$4,"→",""))</f>
        <v/>
      </c>
      <c r="JB32" s="265"/>
      <c r="JC32" s="266" t="str">
        <f t="shared" ref="JC32:JC62" si="145">IF($Y32="","",IF($Y32=JB$4,"⇒",""))</f>
        <v/>
      </c>
      <c r="JD32" s="264" t="str">
        <f t="shared" ref="JD32:JD62" si="146">IF($W32="","",IF($W32=JE$4,"→",""))</f>
        <v/>
      </c>
      <c r="JE32" s="265"/>
      <c r="JF32" s="266" t="str">
        <f t="shared" ref="JF32:JF62" si="147">IF($Y32="","",IF($Y32=JE$4,"⇒",""))</f>
        <v/>
      </c>
      <c r="JG32" s="264" t="str">
        <f t="shared" ref="JG32:JG62" si="148">IF($W32="","",IF($W32=JH$4,"→",""))</f>
        <v/>
      </c>
      <c r="JH32" s="265"/>
      <c r="JI32" s="266" t="str">
        <f t="shared" ref="JI32:JI62" si="149">IF($Y32="","",IF($Y32=JH$4,"⇒",""))</f>
        <v/>
      </c>
      <c r="JJ32" s="264" t="str">
        <f t="shared" ref="JJ32:JJ62" si="150">IF($W32="","",IF($W32=JK$4,"→",""))</f>
        <v/>
      </c>
      <c r="JK32" s="265"/>
      <c r="JL32" s="266" t="str">
        <f t="shared" ref="JL32:JL62" si="151">IF($Y32="","",IF($Y32=JK$4,"⇒",""))</f>
        <v/>
      </c>
      <c r="JM32" s="264" t="str">
        <f t="shared" ref="JM32:JM62" si="152">IF($W32="","",IF($W32=JN$4,"→",""))</f>
        <v/>
      </c>
      <c r="JN32" s="265"/>
      <c r="JO32" s="266" t="str">
        <f t="shared" ref="JO32:JO62" si="153">IF($Y32="","",IF($Y32=JN$4,"⇒",""))</f>
        <v/>
      </c>
      <c r="JP32" s="264" t="str">
        <f t="shared" ref="JP32:JP62" si="154">IF($W32="","",IF($W32=JQ$4,"→",""))</f>
        <v/>
      </c>
      <c r="JQ32" s="265"/>
      <c r="JR32" s="266" t="str">
        <f t="shared" ref="JR32:JR62" si="155">IF($Y32="","",IF($Y32=JQ$4,"⇒",""))</f>
        <v/>
      </c>
      <c r="JS32" s="264" t="str">
        <f t="shared" ref="JS32:JS62" si="156">IF($W32="","",IF($W32=JT$4,"→",""))</f>
        <v/>
      </c>
      <c r="JT32" s="265"/>
      <c r="JU32" s="266" t="str">
        <f t="shared" ref="JU32:JU62" si="157">IF($Y32="","",IF($Y32=JT$4,"⇒",""))</f>
        <v/>
      </c>
      <c r="JV32" s="264" t="str">
        <f t="shared" ref="JV32:JV62" si="158">IF($W32="","",IF($W32=JW$4,"→",""))</f>
        <v/>
      </c>
      <c r="JW32" s="265"/>
      <c r="JX32" s="266" t="str">
        <f t="shared" ref="JX32:JX62" si="159">IF($Y32="","",IF($Y32=JW$4,"⇒",""))</f>
        <v/>
      </c>
      <c r="JY32" s="264" t="str">
        <f t="shared" ref="JY32:JY62" si="160">IF($W32="","",IF($W32=JZ$4,"→",""))</f>
        <v/>
      </c>
      <c r="JZ32" s="265"/>
      <c r="KA32" s="266" t="str">
        <f t="shared" ref="KA32:KA62" si="161">IF($Y32="","",IF($Y32=JZ$4,"⇒",""))</f>
        <v/>
      </c>
      <c r="KB32" s="264" t="str">
        <f t="shared" ref="KB32:KB62" si="162">IF($W32="","",IF($W32=KC$4,"→",""))</f>
        <v/>
      </c>
      <c r="KC32" s="265"/>
      <c r="KD32" s="266" t="str">
        <f t="shared" ref="KD32:KD62" si="163">IF($Y32="","",IF($Y32=KC$4,"⇒",""))</f>
        <v/>
      </c>
      <c r="KE32" s="264" t="str">
        <f t="shared" ref="KE32:KE62" si="164">IF($W32="","",IF($W32=KF$4,"→",""))</f>
        <v/>
      </c>
      <c r="KF32" s="265"/>
      <c r="KG32" s="266" t="str">
        <f t="shared" ref="KG32:KG62" si="165">IF($Y32="","",IF($Y32=KF$4,"⇒",""))</f>
        <v/>
      </c>
      <c r="KH32" s="264" t="str">
        <f t="shared" ref="KH32:KH62" si="166">IF($W32="","",IF($W32=KI$4,"→",""))</f>
        <v/>
      </c>
      <c r="KI32" s="265"/>
      <c r="KJ32" s="266" t="str">
        <f t="shared" ref="KJ32:KJ62" si="167">IF($Y32="","",IF($Y32=KI$4,"⇒",""))</f>
        <v/>
      </c>
      <c r="KK32" s="264" t="str">
        <f t="shared" ref="KK32:KK62" si="168">IF($W32="","",IF($W32=KL$4,"→",""))</f>
        <v/>
      </c>
      <c r="KL32" s="265"/>
      <c r="KM32" s="266" t="str">
        <f t="shared" ref="KM32:KM62" si="169">IF($Y32="","",IF($Y32=KL$4,"⇒",""))</f>
        <v/>
      </c>
      <c r="KN32" s="264" t="str">
        <f t="shared" ref="KN32:KN62" si="170">IF($W32="","",IF($W32=KO$4,"→",""))</f>
        <v/>
      </c>
      <c r="KO32" s="265"/>
      <c r="KP32" s="266" t="str">
        <f t="shared" ref="KP32:KP62" si="171">IF($Y32="","",IF($Y32=KO$4,"⇒",""))</f>
        <v/>
      </c>
      <c r="KQ32" s="264" t="str">
        <f t="shared" ref="KQ32:KQ62" si="172">IF($W32="","",IF($W32=KR$4,"→",""))</f>
        <v/>
      </c>
      <c r="KR32" s="265"/>
      <c r="KS32" s="266" t="str">
        <f t="shared" ref="KS32:KS62" si="173">IF($Y32="","",IF($Y32=KR$4,"⇒",""))</f>
        <v/>
      </c>
      <c r="KT32" s="264" t="str">
        <f t="shared" ref="KT32:KT62" si="174">IF($W32="","",IF($W32=KU$4,"→",""))</f>
        <v/>
      </c>
      <c r="KU32" s="265"/>
      <c r="KV32" s="266" t="str">
        <f t="shared" ref="KV32:KV62" si="175">IF($Y32="","",IF($Y32=KU$4,"⇒",""))</f>
        <v/>
      </c>
      <c r="KW32" s="264" t="str">
        <f t="shared" ref="KW32:KW62" si="176">IF($W32="","",IF($W32=KX$4,"→",""))</f>
        <v/>
      </c>
      <c r="KX32" s="265"/>
      <c r="KY32" s="266" t="str">
        <f t="shared" ref="KY32:KY62" si="177">IF($Y32="","",IF($Y32=KX$4,"⇒",""))</f>
        <v/>
      </c>
      <c r="KZ32" s="264" t="str">
        <f t="shared" ref="KZ32:KZ62" si="178">IF($W32="","",IF($W32=LA$4,"→",""))</f>
        <v/>
      </c>
      <c r="LA32" s="265"/>
      <c r="LB32" s="266" t="str">
        <f t="shared" ref="LB32:LB62" si="179">IF($Y32="","",IF($Y32=LA$4,"⇒",""))</f>
        <v/>
      </c>
      <c r="LC32" s="264" t="str">
        <f t="shared" ref="LC32:LC62" si="180">IF($W32="","",IF($W32=LD$4,"→",""))</f>
        <v/>
      </c>
      <c r="LD32" s="265"/>
      <c r="LE32" s="266" t="str">
        <f t="shared" ref="LE32:LE62" si="181">IF($Y32="","",IF($Y32=LD$4,"⇒",""))</f>
        <v/>
      </c>
      <c r="LF32" s="264" t="str">
        <f t="shared" ref="LF32:LF62" si="182">IF($W32="","",IF($W32=LG$4,"→",""))</f>
        <v/>
      </c>
      <c r="LG32" s="265"/>
      <c r="LH32" s="266" t="str">
        <f t="shared" ref="LH32:LH62" si="183">IF($Y32="","",IF($Y32=LG$4,"⇒",""))</f>
        <v/>
      </c>
      <c r="LI32" s="264" t="str">
        <f t="shared" ref="LI32:LI62" si="184">IF($W32="","",IF($W32=LJ$4,"→",""))</f>
        <v/>
      </c>
      <c r="LJ32" s="265"/>
      <c r="LK32" s="109" t="str">
        <f t="shared" ref="LK32:LK62" si="185">IF($W32="","",IF($W32=LL$4,"→",""))</f>
        <v/>
      </c>
    </row>
    <row r="33" spans="1:323" s="33" customFormat="1" ht="24.65" hidden="1" customHeight="1" x14ac:dyDescent="0.2">
      <c r="A33" s="553" t="s">
        <v>22</v>
      </c>
      <c r="B33" s="554">
        <f>IFERROR(VLOOKUP($D33,[1]受注ﾌｧｲﾙ!$A$3:$BZ$1314,5,FALSE),"-")</f>
        <v>46106.589525462965</v>
      </c>
      <c r="C33" s="555">
        <f>IFERROR(VLOOKUP($D33,[1]受注ﾌｧｲﾙ!$A$3:$BZ$1314,6,FALSE),"-")</f>
        <v>0</v>
      </c>
      <c r="D33" s="763" t="s">
        <v>810</v>
      </c>
      <c r="E33" s="551" t="str">
        <f>IFERROR(VLOOKUP($D33,[1]受注ﾌｧｲﾙ!$A$3:$BZ$1314,17,FALSE),"-")</f>
        <v>7A1</v>
      </c>
      <c r="F33" s="552" t="str">
        <f>IFERROR(VLOOKUP($D33,[1]受注ﾌｧｲﾙ!$A$3:$BZ$1314,18,FALSE),"-")</f>
        <v>FEL4004AY-10WD-1000X100</v>
      </c>
      <c r="G33" s="552" t="str">
        <f>IFERROR(VLOOKUP($D33,[1]受注ﾌｧｲﾙ!$A$3:$BZ$1314,19,FALSE),"-")</f>
        <v xml:space="preserve">  </v>
      </c>
      <c r="H33" s="552" t="str">
        <f>IFERROR(VLOOKUP($D33,[1]受注ﾌｧｲﾙ!$A$3:$BZ$1314,20,FALSE),"-")</f>
        <v xml:space="preserve">LG </v>
      </c>
      <c r="I33" s="552" t="str">
        <f>IFERROR(VLOOKUP($D33,[1]受注ﾌｧｲﾙ!$A$3:$BZ$1314,21,FALSE),"-")</f>
        <v xml:space="preserve"> </v>
      </c>
      <c r="J33" s="556">
        <f>IFERROR(VLOOKUP($D33,[1]受注ﾌｧｲﾙ!$A$3:$BZ$1314,22,FALSE),"-")</f>
        <v>1000</v>
      </c>
      <c r="K33" s="552" t="str">
        <f>IFERROR(VLOOKUP($D33,[1]受注ﾌｧｲﾙ!$A$3:$BZ$1314,8,FALSE),"-")</f>
        <v>40040-R10W- 870X 95</v>
      </c>
      <c r="L33" s="552" t="str">
        <f>IFERROR(VLOOKUP($D33,[1]受注ﾌｧｲﾙ!$A$3:$BZ$1314,9,FALSE),"-")</f>
        <v xml:space="preserve">  </v>
      </c>
      <c r="M33" s="552" t="str">
        <f>IFERROR(VLOOKUP($D33,[1]受注ﾌｧｲﾙ!$A$3:$BZ$1314,10,FALSE),"-")</f>
        <v xml:space="preserve">LG </v>
      </c>
      <c r="N33" s="552" t="str">
        <f>IFERROR(VLOOKUP($D33,[1]受注ﾌｧｲﾙ!$A$3:$BZ$1314,11,FALSE),"-")</f>
        <v xml:space="preserve"> </v>
      </c>
      <c r="O33" s="556">
        <f>IFERROR(VLOOKUP($D33,[1]受注ﾌｧｲﾙ!$A$3:$BZ$1314,13,FALSE),"-")</f>
        <v>950</v>
      </c>
      <c r="P33" s="552">
        <f>IFERROR(VLOOKUP($D33,[1]受注ﾌｧｲﾙ!$A$3:$BZ$1314,15,FALSE),"-")</f>
        <v>0</v>
      </c>
      <c r="Q33" s="557">
        <f>IFERROR((VLOOKUP($D33,[1]受注ﾌｧｲﾙ!$A$3:$BZ$1314,16,FALSE)*J33),"-")</f>
        <v>1000</v>
      </c>
      <c r="R33" s="557">
        <f>IFERROR(VLOOKUP($D33,[6]加工日報ｽﾘｯﾄ!$A$5:$DZ$1000,107,FALSE),"-")</f>
        <v>950</v>
      </c>
      <c r="S33" s="552" t="str">
        <f>IFERROR(VLOOKUP($D33,[1]受注ﾌｧｲﾙ!$A$3:$BZ$1314,26,FALSE),"-")</f>
        <v>SEC,ｽﾘｯﾄ(JR)</v>
      </c>
      <c r="T33" s="558" t="str">
        <f>IFERROR(VLOOKUP($D33,[1]受注ﾌｧｲﾙ!$A$3:$BZ$1314,23,FALSE),"-")</f>
        <v>湖南</v>
      </c>
      <c r="U33" s="559"/>
      <c r="V33" s="559"/>
      <c r="W33" s="559">
        <f>IFERROR(VLOOKUP($D33,[1]受注ﾌｧｲﾙ!$A$3:$BZ$1314,25,FALSE),"-")</f>
        <v>46114</v>
      </c>
      <c r="X33" s="559">
        <f>IFERROR(VLOOKUP($D33,[1]受注ﾌｧｲﾙ!$A$3:$BZ$1314,32,FALSE),"-")</f>
        <v>46120</v>
      </c>
      <c r="Y33" s="559">
        <f>IFERROR(VLOOKUP($D33,[1]受注ﾌｧｲﾙ!$A$3:$BZ$1314,33,FALSE),"-")</f>
        <v>46120</v>
      </c>
      <c r="Z33" s="559">
        <f t="shared" si="0"/>
        <v>46113</v>
      </c>
      <c r="AA33" s="560">
        <f>IFERROR(VLOOKUP($D33,[6]加工日報ｽﾘｯﾄ!$A$5:$DZ$1000,2,FALSE),"-")</f>
        <v>46113</v>
      </c>
      <c r="AB33" s="561">
        <f>IFERROR(VLOOKUP($D33,[6]加工日報ｽﾘｯﾄ!$A$5:$DZ$1000,108,FALSE),"-")</f>
        <v>950</v>
      </c>
      <c r="AC33" s="562">
        <f t="shared" si="1"/>
        <v>950</v>
      </c>
      <c r="AD33" s="410" t="str">
        <f>IFERROR(VLOOKUP($D33,[1]受注ﾌｧｲﾙ!$A$3:$BZ$1314,27,FALSE),"-")&amp;"　"&amp;IFERROR(VLOOKUP($D33,[1]受注ﾌｧｲﾙ!$A$3:$BZ$1314,28,FALSE),"-")&amp;"　"&amp;IFERROR(VLOOKUP($D33,[1]受注ﾌｧｲﾙ!$A$3:$BZ$1314,29,FALSE),"-")</f>
        <v>　　</v>
      </c>
      <c r="AE33" s="435"/>
      <c r="AF33" s="563" t="str">
        <f>IFERROR(VLOOKUP($D33,[6]加工日報ｽﾘｯﾄ!$A$5:$DZ$1000,94,FALSE),"-")</f>
        <v>完</v>
      </c>
      <c r="AG33" s="564" t="str">
        <f>IFERROR(VLOOKUP($D33,[1]受注ﾌｧｲﾙ!$A$3:$BZ$1314,2,FALSE),"-")</f>
        <v>通常入力</v>
      </c>
      <c r="AH33" s="564" t="str">
        <f>IFERROR(VLOOKUP($D33,[1]受注ﾌｧｲﾙ!$A$3:$BZ$1314,3,FALSE),"-")</f>
        <v>TPI</v>
      </c>
      <c r="AI33" s="564">
        <f>IFERROR(VLOOKUP($D33,[1]受注ﾌｧｲﾙ!$A$3:$BZ$1314,31,FALSE),"-")</f>
        <v>0</v>
      </c>
      <c r="AJ33" s="564" t="str">
        <f>IFERROR(VLOOKUP($D33,[1]受注ﾌｧｲﾙ!$A$3:$BZ$1314,12,FALSE),"-")</f>
        <v xml:space="preserve"> </v>
      </c>
      <c r="AK33" s="552" t="str">
        <f>IFERROR(VLOOKUP($D33,[1]受注ﾌｧｲﾙ!$A$3:$BZ$1314,24,FALSE),"-")</f>
        <v>SEC</v>
      </c>
      <c r="AL33" s="435"/>
      <c r="AM33" s="435"/>
      <c r="AN33" s="435"/>
      <c r="AO33" s="435"/>
      <c r="AP33" s="435"/>
      <c r="AQ33" s="564" t="s">
        <v>491</v>
      </c>
      <c r="AR33" s="435"/>
      <c r="AS33" s="109" t="str">
        <f t="shared" si="2"/>
        <v/>
      </c>
      <c r="AT33" s="265"/>
      <c r="AU33" s="266" t="str">
        <f t="shared" si="3"/>
        <v/>
      </c>
      <c r="AV33" s="109" t="str">
        <f t="shared" si="4"/>
        <v/>
      </c>
      <c r="AW33" s="265"/>
      <c r="AX33" s="266" t="str">
        <f t="shared" si="5"/>
        <v/>
      </c>
      <c r="AY33" s="264" t="str">
        <f t="shared" si="6"/>
        <v/>
      </c>
      <c r="AZ33" s="436"/>
      <c r="BA33" s="266" t="str">
        <f t="shared" si="7"/>
        <v/>
      </c>
      <c r="BB33" s="264" t="str">
        <f t="shared" si="8"/>
        <v/>
      </c>
      <c r="BC33" s="265"/>
      <c r="BD33" s="266" t="str">
        <f t="shared" si="9"/>
        <v/>
      </c>
      <c r="BE33" s="264" t="str">
        <f t="shared" si="10"/>
        <v/>
      </c>
      <c r="BF33" s="436"/>
      <c r="BG33" s="266" t="str">
        <f t="shared" si="11"/>
        <v/>
      </c>
      <c r="BH33" s="264" t="str">
        <f t="shared" si="12"/>
        <v/>
      </c>
      <c r="BI33" s="436"/>
      <c r="BJ33" s="266" t="str">
        <f t="shared" si="13"/>
        <v/>
      </c>
      <c r="BK33" s="264" t="str">
        <f t="shared" si="14"/>
        <v/>
      </c>
      <c r="BL33" s="265"/>
      <c r="BM33" s="266" t="str">
        <f t="shared" si="15"/>
        <v/>
      </c>
      <c r="BN33" s="264" t="str">
        <f t="shared" si="16"/>
        <v/>
      </c>
      <c r="BO33" s="265"/>
      <c r="BP33" s="266" t="str">
        <f t="shared" si="17"/>
        <v/>
      </c>
      <c r="BQ33" s="264" t="str">
        <f t="shared" si="18"/>
        <v/>
      </c>
      <c r="BR33" s="265"/>
      <c r="BS33" s="266" t="str">
        <f t="shared" si="19"/>
        <v/>
      </c>
      <c r="BT33" s="264" t="str">
        <f t="shared" si="20"/>
        <v/>
      </c>
      <c r="BU33" s="265"/>
      <c r="BV33" s="266" t="str">
        <f t="shared" si="21"/>
        <v/>
      </c>
      <c r="BW33" s="264" t="str">
        <f t="shared" si="22"/>
        <v/>
      </c>
      <c r="BX33" s="265"/>
      <c r="BY33" s="266" t="str">
        <f t="shared" si="23"/>
        <v/>
      </c>
      <c r="BZ33" s="264" t="str">
        <f t="shared" si="24"/>
        <v/>
      </c>
      <c r="CA33" s="265"/>
      <c r="CB33" s="266" t="str">
        <f t="shared" si="25"/>
        <v/>
      </c>
      <c r="CC33" s="264" t="str">
        <f t="shared" si="26"/>
        <v/>
      </c>
      <c r="CD33" s="265"/>
      <c r="CE33" s="266" t="str">
        <f t="shared" si="27"/>
        <v/>
      </c>
      <c r="CF33" s="264" t="str">
        <f t="shared" si="28"/>
        <v/>
      </c>
      <c r="CG33" s="265"/>
      <c r="CH33" s="266" t="str">
        <f t="shared" si="29"/>
        <v/>
      </c>
      <c r="CI33" s="264" t="str">
        <f t="shared" si="30"/>
        <v/>
      </c>
      <c r="CJ33" s="265"/>
      <c r="CK33" s="266" t="str">
        <f t="shared" si="31"/>
        <v/>
      </c>
      <c r="CL33" s="264" t="str">
        <f t="shared" si="32"/>
        <v/>
      </c>
      <c r="CM33" s="265"/>
      <c r="CN33" s="266" t="str">
        <f t="shared" si="33"/>
        <v/>
      </c>
      <c r="CO33" s="264" t="str">
        <f t="shared" si="34"/>
        <v/>
      </c>
      <c r="CP33" s="265"/>
      <c r="CQ33" s="266" t="str">
        <f t="shared" si="35"/>
        <v/>
      </c>
      <c r="CR33" s="264" t="str">
        <f t="shared" si="36"/>
        <v/>
      </c>
      <c r="CS33" s="265"/>
      <c r="CT33" s="266" t="str">
        <f t="shared" si="37"/>
        <v/>
      </c>
      <c r="CU33" s="264" t="str">
        <f t="shared" si="38"/>
        <v/>
      </c>
      <c r="CV33" s="265"/>
      <c r="CW33" s="266" t="str">
        <f t="shared" si="39"/>
        <v/>
      </c>
      <c r="CX33" s="264" t="str">
        <f t="shared" si="40"/>
        <v/>
      </c>
      <c r="CY33" s="265"/>
      <c r="CZ33" s="266" t="str">
        <f t="shared" si="41"/>
        <v/>
      </c>
      <c r="DA33" s="264" t="str">
        <f t="shared" si="42"/>
        <v/>
      </c>
      <c r="DB33" s="265"/>
      <c r="DC33" s="266" t="str">
        <f t="shared" si="43"/>
        <v/>
      </c>
      <c r="DD33" s="264" t="str">
        <f t="shared" si="44"/>
        <v/>
      </c>
      <c r="DE33" s="265"/>
      <c r="DF33" s="266" t="str">
        <f t="shared" si="45"/>
        <v/>
      </c>
      <c r="DG33" s="264" t="str">
        <f t="shared" si="46"/>
        <v/>
      </c>
      <c r="DH33" s="265"/>
      <c r="DI33" s="266" t="str">
        <f t="shared" si="47"/>
        <v/>
      </c>
      <c r="DJ33" s="264" t="str">
        <f t="shared" si="48"/>
        <v/>
      </c>
      <c r="DK33" s="265"/>
      <c r="DL33" s="266" t="str">
        <f t="shared" si="49"/>
        <v/>
      </c>
      <c r="DM33" s="264" t="str">
        <f t="shared" si="50"/>
        <v/>
      </c>
      <c r="DN33" s="265"/>
      <c r="DO33" s="266" t="str">
        <f t="shared" si="51"/>
        <v/>
      </c>
      <c r="DP33" s="264" t="str">
        <f t="shared" si="52"/>
        <v/>
      </c>
      <c r="DQ33" s="265"/>
      <c r="DR33" s="266" t="str">
        <f t="shared" si="53"/>
        <v/>
      </c>
      <c r="DS33" s="264" t="str">
        <f t="shared" si="54"/>
        <v/>
      </c>
      <c r="DT33" s="265"/>
      <c r="DU33" s="266" t="str">
        <f t="shared" si="55"/>
        <v/>
      </c>
      <c r="DV33" s="264" t="str">
        <f t="shared" si="56"/>
        <v/>
      </c>
      <c r="DW33" s="265"/>
      <c r="DX33" s="266" t="str">
        <f t="shared" si="57"/>
        <v/>
      </c>
      <c r="DY33" s="264" t="str">
        <f t="shared" si="58"/>
        <v/>
      </c>
      <c r="DZ33" s="265"/>
      <c r="EA33" s="266" t="str">
        <f t="shared" si="59"/>
        <v/>
      </c>
      <c r="EB33" s="264" t="str">
        <f t="shared" si="60"/>
        <v/>
      </c>
      <c r="EC33" s="265"/>
      <c r="ED33" s="266" t="str">
        <f t="shared" si="61"/>
        <v/>
      </c>
      <c r="EE33" s="264" t="str">
        <f t="shared" si="62"/>
        <v/>
      </c>
      <c r="EF33" s="265"/>
      <c r="EG33" s="109" t="str">
        <f t="shared" si="63"/>
        <v/>
      </c>
      <c r="EH33" s="109" t="str">
        <f t="shared" si="63"/>
        <v/>
      </c>
      <c r="EI33" s="806">
        <v>950</v>
      </c>
      <c r="EJ33" s="266" t="str">
        <f t="shared" si="64"/>
        <v/>
      </c>
      <c r="EK33" s="109" t="str">
        <f t="shared" si="65"/>
        <v>→</v>
      </c>
      <c r="EL33" s="265">
        <f>950-950</f>
        <v>0</v>
      </c>
      <c r="EM33" s="266" t="str">
        <f t="shared" si="66"/>
        <v/>
      </c>
      <c r="EN33" s="264" t="str">
        <f t="shared" si="67"/>
        <v/>
      </c>
      <c r="EO33" s="436"/>
      <c r="EP33" s="266" t="str">
        <f t="shared" si="68"/>
        <v/>
      </c>
      <c r="EQ33" s="264" t="str">
        <f t="shared" si="69"/>
        <v/>
      </c>
      <c r="ER33" s="265"/>
      <c r="ES33" s="266" t="str">
        <f t="shared" si="70"/>
        <v/>
      </c>
      <c r="ET33" s="264" t="str">
        <f t="shared" si="71"/>
        <v/>
      </c>
      <c r="EU33" s="436"/>
      <c r="EV33" s="266" t="str">
        <f t="shared" si="72"/>
        <v/>
      </c>
      <c r="EW33" s="264" t="str">
        <f t="shared" si="73"/>
        <v/>
      </c>
      <c r="EX33" s="436"/>
      <c r="EY33" s="266" t="str">
        <f t="shared" si="74"/>
        <v/>
      </c>
      <c r="EZ33" s="264" t="str">
        <f t="shared" si="75"/>
        <v/>
      </c>
      <c r="FA33" s="265"/>
      <c r="FB33" s="266" t="str">
        <f t="shared" si="76"/>
        <v/>
      </c>
      <c r="FC33" s="264" t="str">
        <f t="shared" si="77"/>
        <v/>
      </c>
      <c r="FD33" s="265"/>
      <c r="FE33" s="266" t="str">
        <f t="shared" si="78"/>
        <v>⇒</v>
      </c>
      <c r="FF33" s="264" t="str">
        <f t="shared" si="79"/>
        <v/>
      </c>
      <c r="FG33" s="265"/>
      <c r="FH33" s="266" t="str">
        <f t="shared" si="80"/>
        <v/>
      </c>
      <c r="FI33" s="264" t="str">
        <f t="shared" si="81"/>
        <v/>
      </c>
      <c r="FJ33" s="265"/>
      <c r="FK33" s="266" t="str">
        <f t="shared" si="82"/>
        <v/>
      </c>
      <c r="FL33" s="264" t="str">
        <f t="shared" si="83"/>
        <v/>
      </c>
      <c r="FM33" s="265"/>
      <c r="FN33" s="266" t="str">
        <f t="shared" si="84"/>
        <v/>
      </c>
      <c r="FO33" s="264" t="str">
        <f t="shared" si="85"/>
        <v/>
      </c>
      <c r="FP33" s="265"/>
      <c r="FQ33" s="266" t="str">
        <f t="shared" si="86"/>
        <v/>
      </c>
      <c r="FR33" s="264" t="str">
        <f t="shared" si="87"/>
        <v/>
      </c>
      <c r="FS33" s="265"/>
      <c r="FT33" s="266" t="str">
        <f t="shared" si="88"/>
        <v/>
      </c>
      <c r="FU33" s="264" t="str">
        <f t="shared" si="89"/>
        <v/>
      </c>
      <c r="FV33" s="265"/>
      <c r="FW33" s="266" t="str">
        <f t="shared" si="90"/>
        <v/>
      </c>
      <c r="FX33" s="264" t="str">
        <f t="shared" si="91"/>
        <v/>
      </c>
      <c r="FY33" s="265"/>
      <c r="FZ33" s="266" t="str">
        <f t="shared" si="92"/>
        <v/>
      </c>
      <c r="GA33" s="264" t="str">
        <f t="shared" si="93"/>
        <v/>
      </c>
      <c r="GB33" s="265"/>
      <c r="GC33" s="266" t="str">
        <f t="shared" si="94"/>
        <v/>
      </c>
      <c r="GD33" s="264" t="str">
        <f t="shared" si="95"/>
        <v/>
      </c>
      <c r="GE33" s="265"/>
      <c r="GF33" s="266" t="str">
        <f t="shared" si="96"/>
        <v/>
      </c>
      <c r="GG33" s="264" t="str">
        <f t="shared" si="97"/>
        <v/>
      </c>
      <c r="GH33" s="265"/>
      <c r="GI33" s="266" t="str">
        <f t="shared" si="98"/>
        <v/>
      </c>
      <c r="GJ33" s="264" t="str">
        <f t="shared" si="99"/>
        <v/>
      </c>
      <c r="GK33" s="265"/>
      <c r="GL33" s="266" t="str">
        <f t="shared" si="100"/>
        <v/>
      </c>
      <c r="GM33" s="264" t="str">
        <f t="shared" si="101"/>
        <v/>
      </c>
      <c r="GN33" s="265"/>
      <c r="GO33" s="266" t="str">
        <f t="shared" si="102"/>
        <v/>
      </c>
      <c r="GP33" s="264" t="str">
        <f t="shared" si="103"/>
        <v/>
      </c>
      <c r="GQ33" s="265"/>
      <c r="GR33" s="266" t="str">
        <f t="shared" si="104"/>
        <v/>
      </c>
      <c r="GS33" s="264" t="str">
        <f t="shared" si="105"/>
        <v/>
      </c>
      <c r="GT33" s="265"/>
      <c r="GU33" s="266" t="str">
        <f t="shared" si="106"/>
        <v/>
      </c>
      <c r="GV33" s="264" t="str">
        <f t="shared" si="107"/>
        <v/>
      </c>
      <c r="GW33" s="265"/>
      <c r="GX33" s="266" t="str">
        <f t="shared" si="108"/>
        <v/>
      </c>
      <c r="GY33" s="264" t="str">
        <f t="shared" si="109"/>
        <v/>
      </c>
      <c r="GZ33" s="265"/>
      <c r="HA33" s="266" t="str">
        <f t="shared" si="110"/>
        <v/>
      </c>
      <c r="HB33" s="264" t="str">
        <f t="shared" si="111"/>
        <v/>
      </c>
      <c r="HC33" s="265"/>
      <c r="HD33" s="266" t="str">
        <f t="shared" si="112"/>
        <v/>
      </c>
      <c r="HE33" s="264" t="str">
        <f t="shared" si="113"/>
        <v/>
      </c>
      <c r="HF33" s="265"/>
      <c r="HG33" s="266" t="str">
        <f t="shared" si="114"/>
        <v/>
      </c>
      <c r="HH33" s="264" t="str">
        <f t="shared" si="115"/>
        <v/>
      </c>
      <c r="HI33" s="265"/>
      <c r="HJ33" s="266" t="str">
        <f t="shared" si="116"/>
        <v/>
      </c>
      <c r="HK33" s="264" t="str">
        <f t="shared" si="117"/>
        <v/>
      </c>
      <c r="HL33" s="265"/>
      <c r="HM33" s="266" t="str">
        <f t="shared" si="118"/>
        <v/>
      </c>
      <c r="HN33" s="264" t="str">
        <f t="shared" si="119"/>
        <v/>
      </c>
      <c r="HO33" s="265"/>
      <c r="HP33" s="266" t="str">
        <f t="shared" si="120"/>
        <v/>
      </c>
      <c r="HQ33" s="264" t="str">
        <f t="shared" si="121"/>
        <v/>
      </c>
      <c r="HR33" s="265"/>
      <c r="HS33" s="266" t="str">
        <f t="shared" si="122"/>
        <v/>
      </c>
      <c r="HT33" s="264" t="str">
        <f t="shared" si="123"/>
        <v/>
      </c>
      <c r="HU33" s="265"/>
      <c r="HV33" s="109" t="str">
        <f t="shared" si="124"/>
        <v/>
      </c>
      <c r="HW33" s="109" t="str">
        <f t="shared" si="124"/>
        <v/>
      </c>
      <c r="HX33" s="265"/>
      <c r="HY33" s="266" t="str">
        <f t="shared" si="125"/>
        <v/>
      </c>
      <c r="HZ33" s="109" t="str">
        <f t="shared" si="126"/>
        <v/>
      </c>
      <c r="IA33" s="265"/>
      <c r="IB33" s="266" t="str">
        <f t="shared" si="127"/>
        <v/>
      </c>
      <c r="IC33" s="264" t="str">
        <f t="shared" si="128"/>
        <v/>
      </c>
      <c r="ID33" s="436"/>
      <c r="IE33" s="266" t="str">
        <f t="shared" si="129"/>
        <v/>
      </c>
      <c r="IF33" s="264" t="str">
        <f t="shared" si="130"/>
        <v/>
      </c>
      <c r="IG33" s="265"/>
      <c r="IH33" s="266" t="str">
        <f t="shared" si="131"/>
        <v/>
      </c>
      <c r="II33" s="264" t="str">
        <f t="shared" si="132"/>
        <v/>
      </c>
      <c r="IJ33" s="436"/>
      <c r="IK33" s="266" t="str">
        <f t="shared" si="133"/>
        <v/>
      </c>
      <c r="IL33" s="264" t="str">
        <f t="shared" si="134"/>
        <v/>
      </c>
      <c r="IM33" s="436"/>
      <c r="IN33" s="266" t="str">
        <f t="shared" si="135"/>
        <v/>
      </c>
      <c r="IO33" s="264" t="str">
        <f t="shared" si="136"/>
        <v/>
      </c>
      <c r="IP33" s="265"/>
      <c r="IQ33" s="266" t="str">
        <f t="shared" si="137"/>
        <v/>
      </c>
      <c r="IR33" s="264" t="str">
        <f t="shared" si="138"/>
        <v/>
      </c>
      <c r="IS33" s="265"/>
      <c r="IT33" s="266" t="str">
        <f t="shared" si="139"/>
        <v/>
      </c>
      <c r="IU33" s="264" t="str">
        <f t="shared" si="140"/>
        <v/>
      </c>
      <c r="IV33" s="265"/>
      <c r="IW33" s="266" t="str">
        <f t="shared" si="141"/>
        <v/>
      </c>
      <c r="IX33" s="264" t="str">
        <f t="shared" si="142"/>
        <v/>
      </c>
      <c r="IY33" s="265"/>
      <c r="IZ33" s="266" t="str">
        <f t="shared" si="143"/>
        <v/>
      </c>
      <c r="JA33" s="264" t="str">
        <f t="shared" si="144"/>
        <v/>
      </c>
      <c r="JB33" s="265"/>
      <c r="JC33" s="266" t="str">
        <f t="shared" si="145"/>
        <v/>
      </c>
      <c r="JD33" s="264" t="str">
        <f t="shared" si="146"/>
        <v/>
      </c>
      <c r="JE33" s="265"/>
      <c r="JF33" s="266" t="str">
        <f t="shared" si="147"/>
        <v/>
      </c>
      <c r="JG33" s="264" t="str">
        <f t="shared" si="148"/>
        <v/>
      </c>
      <c r="JH33" s="265"/>
      <c r="JI33" s="266" t="str">
        <f t="shared" si="149"/>
        <v/>
      </c>
      <c r="JJ33" s="264" t="str">
        <f t="shared" si="150"/>
        <v/>
      </c>
      <c r="JK33" s="265"/>
      <c r="JL33" s="266" t="str">
        <f t="shared" si="151"/>
        <v/>
      </c>
      <c r="JM33" s="264" t="str">
        <f t="shared" si="152"/>
        <v/>
      </c>
      <c r="JN33" s="265"/>
      <c r="JO33" s="266" t="str">
        <f t="shared" si="153"/>
        <v/>
      </c>
      <c r="JP33" s="264" t="str">
        <f t="shared" si="154"/>
        <v/>
      </c>
      <c r="JQ33" s="265"/>
      <c r="JR33" s="266" t="str">
        <f t="shared" si="155"/>
        <v/>
      </c>
      <c r="JS33" s="264" t="str">
        <f t="shared" si="156"/>
        <v/>
      </c>
      <c r="JT33" s="265"/>
      <c r="JU33" s="266" t="str">
        <f t="shared" si="157"/>
        <v/>
      </c>
      <c r="JV33" s="264" t="str">
        <f t="shared" si="158"/>
        <v/>
      </c>
      <c r="JW33" s="265"/>
      <c r="JX33" s="266" t="str">
        <f t="shared" si="159"/>
        <v/>
      </c>
      <c r="JY33" s="264" t="str">
        <f t="shared" si="160"/>
        <v/>
      </c>
      <c r="JZ33" s="265"/>
      <c r="KA33" s="266" t="str">
        <f t="shared" si="161"/>
        <v/>
      </c>
      <c r="KB33" s="264" t="str">
        <f t="shared" si="162"/>
        <v/>
      </c>
      <c r="KC33" s="265"/>
      <c r="KD33" s="266" t="str">
        <f t="shared" si="163"/>
        <v/>
      </c>
      <c r="KE33" s="264" t="str">
        <f t="shared" si="164"/>
        <v/>
      </c>
      <c r="KF33" s="265"/>
      <c r="KG33" s="266" t="str">
        <f t="shared" si="165"/>
        <v/>
      </c>
      <c r="KH33" s="264" t="str">
        <f t="shared" si="166"/>
        <v/>
      </c>
      <c r="KI33" s="265"/>
      <c r="KJ33" s="266" t="str">
        <f t="shared" si="167"/>
        <v/>
      </c>
      <c r="KK33" s="264" t="str">
        <f t="shared" si="168"/>
        <v/>
      </c>
      <c r="KL33" s="265"/>
      <c r="KM33" s="266" t="str">
        <f t="shared" si="169"/>
        <v/>
      </c>
      <c r="KN33" s="264" t="str">
        <f t="shared" si="170"/>
        <v/>
      </c>
      <c r="KO33" s="265"/>
      <c r="KP33" s="266" t="str">
        <f t="shared" si="171"/>
        <v/>
      </c>
      <c r="KQ33" s="264" t="str">
        <f t="shared" si="172"/>
        <v/>
      </c>
      <c r="KR33" s="265"/>
      <c r="KS33" s="266" t="str">
        <f t="shared" si="173"/>
        <v/>
      </c>
      <c r="KT33" s="264" t="str">
        <f t="shared" si="174"/>
        <v/>
      </c>
      <c r="KU33" s="265"/>
      <c r="KV33" s="266" t="str">
        <f t="shared" si="175"/>
        <v/>
      </c>
      <c r="KW33" s="264" t="str">
        <f t="shared" si="176"/>
        <v/>
      </c>
      <c r="KX33" s="265"/>
      <c r="KY33" s="266" t="str">
        <f t="shared" si="177"/>
        <v/>
      </c>
      <c r="KZ33" s="264" t="str">
        <f t="shared" si="178"/>
        <v/>
      </c>
      <c r="LA33" s="265"/>
      <c r="LB33" s="266" t="str">
        <f t="shared" si="179"/>
        <v/>
      </c>
      <c r="LC33" s="264" t="str">
        <f t="shared" si="180"/>
        <v/>
      </c>
      <c r="LD33" s="265"/>
      <c r="LE33" s="266" t="str">
        <f t="shared" si="181"/>
        <v/>
      </c>
      <c r="LF33" s="264" t="str">
        <f t="shared" si="182"/>
        <v/>
      </c>
      <c r="LG33" s="265"/>
      <c r="LH33" s="266" t="str">
        <f t="shared" si="183"/>
        <v/>
      </c>
      <c r="LI33" s="264" t="str">
        <f t="shared" si="184"/>
        <v/>
      </c>
      <c r="LJ33" s="265"/>
      <c r="LK33" s="109" t="str">
        <f t="shared" si="185"/>
        <v/>
      </c>
    </row>
    <row r="34" spans="1:323" s="33" customFormat="1" ht="24.65" hidden="1" customHeight="1" x14ac:dyDescent="0.2">
      <c r="A34" s="553" t="s">
        <v>22</v>
      </c>
      <c r="B34" s="554">
        <f>IFERROR(VLOOKUP($D34,[1]受注ﾌｧｲﾙ!$A$3:$BZ$1314,5,FALSE),"-")</f>
        <v>46106.590324074074</v>
      </c>
      <c r="C34" s="555">
        <f>IFERROR(VLOOKUP($D34,[1]受注ﾌｧｲﾙ!$A$3:$BZ$1314,6,FALSE),"-")</f>
        <v>0</v>
      </c>
      <c r="D34" s="763" t="s">
        <v>811</v>
      </c>
      <c r="E34" s="551" t="str">
        <f>IFERROR(VLOOKUP($D34,[1]受注ﾌｧｲﾙ!$A$3:$BZ$1314,17,FALSE),"-")</f>
        <v>7A1</v>
      </c>
      <c r="F34" s="552" t="str">
        <f>IFERROR(VLOOKUP($D34,[1]受注ﾌｧｲﾙ!$A$3:$BZ$1314,18,FALSE),"-")</f>
        <v>FEL4004AY-10WD-1000X100</v>
      </c>
      <c r="G34" s="552" t="str">
        <f>IFERROR(VLOOKUP($D34,[1]受注ﾌｧｲﾙ!$A$3:$BZ$1314,19,FALSE),"-")</f>
        <v xml:space="preserve">  </v>
      </c>
      <c r="H34" s="552" t="str">
        <f>IFERROR(VLOOKUP($D34,[1]受注ﾌｧｲﾙ!$A$3:$BZ$1314,20,FALSE),"-")</f>
        <v xml:space="preserve">   </v>
      </c>
      <c r="I34" s="552" t="str">
        <f>IFERROR(VLOOKUP($D34,[1]受注ﾌｧｲﾙ!$A$3:$BZ$1314,21,FALSE),"-")</f>
        <v xml:space="preserve"> </v>
      </c>
      <c r="J34" s="556">
        <f>IFERROR(VLOOKUP($D34,[1]受注ﾌｧｲﾙ!$A$3:$BZ$1314,22,FALSE),"-")</f>
        <v>1000</v>
      </c>
      <c r="K34" s="552" t="str">
        <f>IFERROR(VLOOKUP($D34,[1]受注ﾌｧｲﾙ!$A$3:$BZ$1314,8,FALSE),"-")</f>
        <v>40040-R10W- 870X 95</v>
      </c>
      <c r="L34" s="552" t="str">
        <f>IFERROR(VLOOKUP($D34,[1]受注ﾌｧｲﾙ!$A$3:$BZ$1314,9,FALSE),"-")</f>
        <v xml:space="preserve">  </v>
      </c>
      <c r="M34" s="552" t="str">
        <f>IFERROR(VLOOKUP($D34,[1]受注ﾌｧｲﾙ!$A$3:$BZ$1314,10,FALSE),"-")</f>
        <v xml:space="preserve">   </v>
      </c>
      <c r="N34" s="552" t="str">
        <f>IFERROR(VLOOKUP($D34,[1]受注ﾌｧｲﾙ!$A$3:$BZ$1314,11,FALSE),"-")</f>
        <v xml:space="preserve"> </v>
      </c>
      <c r="O34" s="556">
        <f>IFERROR(VLOOKUP($D34,[1]受注ﾌｧｲﾙ!$A$3:$BZ$1314,13,FALSE),"-")</f>
        <v>950</v>
      </c>
      <c r="P34" s="552">
        <f>IFERROR(VLOOKUP($D34,[1]受注ﾌｧｲﾙ!$A$3:$BZ$1314,15,FALSE),"-")</f>
        <v>0</v>
      </c>
      <c r="Q34" s="557">
        <f>IFERROR((VLOOKUP($D34,[1]受注ﾌｧｲﾙ!$A$3:$BZ$1314,16,FALSE)*J34),"-")</f>
        <v>1000</v>
      </c>
      <c r="R34" s="557">
        <f>IFERROR(VLOOKUP($D34,[6]加工日報ｽﾘｯﾄ!$A$5:$DZ$1000,107,FALSE),"-")</f>
        <v>950</v>
      </c>
      <c r="S34" s="552" t="str">
        <f>IFERROR(VLOOKUP($D34,[1]受注ﾌｧｲﾙ!$A$3:$BZ$1314,26,FALSE),"-")</f>
        <v>SEC,ｽﾘｯﾄ(JR)</v>
      </c>
      <c r="T34" s="558" t="str">
        <f>IFERROR(VLOOKUP($D34,[1]受注ﾌｧｲﾙ!$A$3:$BZ$1314,23,FALSE),"-")</f>
        <v>湖南</v>
      </c>
      <c r="U34" s="559"/>
      <c r="V34" s="559"/>
      <c r="W34" s="559">
        <f>IFERROR(VLOOKUP($D34,[1]受注ﾌｧｲﾙ!$A$3:$BZ$1314,25,FALSE),"-")</f>
        <v>46114</v>
      </c>
      <c r="X34" s="559">
        <f>IFERROR(VLOOKUP($D34,[1]受注ﾌｧｲﾙ!$A$3:$BZ$1314,32,FALSE),"-")</f>
        <v>46120</v>
      </c>
      <c r="Y34" s="559">
        <f>IFERROR(VLOOKUP($D34,[1]受注ﾌｧｲﾙ!$A$3:$BZ$1314,33,FALSE),"-")</f>
        <v>46120</v>
      </c>
      <c r="Z34" s="559">
        <f t="shared" si="0"/>
        <v>46113</v>
      </c>
      <c r="AA34" s="560">
        <f>IFERROR(VLOOKUP($D34,[6]加工日報ｽﾘｯﾄ!$A$5:$DZ$1000,2,FALSE),"-")</f>
        <v>46113</v>
      </c>
      <c r="AB34" s="561">
        <f>IFERROR(VLOOKUP($D34,[6]加工日報ｽﾘｯﾄ!$A$5:$DZ$1000,108,FALSE),"-")</f>
        <v>950</v>
      </c>
      <c r="AC34" s="562">
        <f t="shared" si="1"/>
        <v>950</v>
      </c>
      <c r="AD34" s="410" t="str">
        <f>IFERROR(VLOOKUP($D34,[1]受注ﾌｧｲﾙ!$A$3:$BZ$1314,27,FALSE),"-")&amp;"　"&amp;IFERROR(VLOOKUP($D34,[1]受注ﾌｧｲﾙ!$A$3:$BZ$1314,28,FALSE),"-")&amp;"　"&amp;IFERROR(VLOOKUP($D34,[1]受注ﾌｧｲﾙ!$A$3:$BZ$1314,29,FALSE),"-")</f>
        <v>　　</v>
      </c>
      <c r="AE34" s="435"/>
      <c r="AF34" s="563" t="str">
        <f>IFERROR(VLOOKUP($D34,[6]加工日報ｽﾘｯﾄ!$A$5:$DZ$1000,94,FALSE),"-")</f>
        <v>完</v>
      </c>
      <c r="AG34" s="564" t="str">
        <f>IFERROR(VLOOKUP($D34,[1]受注ﾌｧｲﾙ!$A$3:$BZ$1314,2,FALSE),"-")</f>
        <v>通常入力</v>
      </c>
      <c r="AH34" s="564" t="str">
        <f>IFERROR(VLOOKUP($D34,[1]受注ﾌｧｲﾙ!$A$3:$BZ$1314,3,FALSE),"-")</f>
        <v>TPI</v>
      </c>
      <c r="AI34" s="564">
        <f>IFERROR(VLOOKUP($D34,[1]受注ﾌｧｲﾙ!$A$3:$BZ$1314,31,FALSE),"-")</f>
        <v>0</v>
      </c>
      <c r="AJ34" s="564" t="str">
        <f>IFERROR(VLOOKUP($D34,[1]受注ﾌｧｲﾙ!$A$3:$BZ$1314,12,FALSE),"-")</f>
        <v xml:space="preserve"> </v>
      </c>
      <c r="AK34" s="552" t="str">
        <f>IFERROR(VLOOKUP($D34,[1]受注ﾌｧｲﾙ!$A$3:$BZ$1314,24,FALSE),"-")</f>
        <v>SEC</v>
      </c>
      <c r="AL34" s="435"/>
      <c r="AM34" s="435"/>
      <c r="AN34" s="435"/>
      <c r="AO34" s="435"/>
      <c r="AP34" s="435"/>
      <c r="AQ34" s="564" t="s">
        <v>491</v>
      </c>
      <c r="AR34" s="435"/>
      <c r="AS34" s="109" t="str">
        <f t="shared" si="2"/>
        <v/>
      </c>
      <c r="AT34" s="265"/>
      <c r="AU34" s="266" t="str">
        <f t="shared" si="3"/>
        <v/>
      </c>
      <c r="AV34" s="109" t="str">
        <f t="shared" si="4"/>
        <v/>
      </c>
      <c r="AW34" s="265"/>
      <c r="AX34" s="266" t="str">
        <f t="shared" si="5"/>
        <v/>
      </c>
      <c r="AY34" s="264" t="str">
        <f t="shared" si="6"/>
        <v/>
      </c>
      <c r="AZ34" s="436"/>
      <c r="BA34" s="266" t="str">
        <f t="shared" si="7"/>
        <v/>
      </c>
      <c r="BB34" s="264" t="str">
        <f t="shared" si="8"/>
        <v/>
      </c>
      <c r="BC34" s="265"/>
      <c r="BD34" s="266" t="str">
        <f t="shared" si="9"/>
        <v/>
      </c>
      <c r="BE34" s="264" t="str">
        <f t="shared" si="10"/>
        <v/>
      </c>
      <c r="BF34" s="436"/>
      <c r="BG34" s="266" t="str">
        <f t="shared" si="11"/>
        <v/>
      </c>
      <c r="BH34" s="264" t="str">
        <f t="shared" si="12"/>
        <v/>
      </c>
      <c r="BI34" s="436"/>
      <c r="BJ34" s="266" t="str">
        <f t="shared" si="13"/>
        <v/>
      </c>
      <c r="BK34" s="264" t="str">
        <f t="shared" si="14"/>
        <v/>
      </c>
      <c r="BL34" s="265"/>
      <c r="BM34" s="266" t="str">
        <f t="shared" si="15"/>
        <v/>
      </c>
      <c r="BN34" s="264" t="str">
        <f t="shared" si="16"/>
        <v/>
      </c>
      <c r="BO34" s="265"/>
      <c r="BP34" s="266" t="str">
        <f t="shared" si="17"/>
        <v/>
      </c>
      <c r="BQ34" s="264" t="str">
        <f t="shared" si="18"/>
        <v/>
      </c>
      <c r="BR34" s="265"/>
      <c r="BS34" s="266" t="str">
        <f t="shared" si="19"/>
        <v/>
      </c>
      <c r="BT34" s="264" t="str">
        <f t="shared" si="20"/>
        <v/>
      </c>
      <c r="BU34" s="265"/>
      <c r="BV34" s="266" t="str">
        <f t="shared" si="21"/>
        <v/>
      </c>
      <c r="BW34" s="264" t="str">
        <f t="shared" si="22"/>
        <v/>
      </c>
      <c r="BX34" s="265"/>
      <c r="BY34" s="266" t="str">
        <f t="shared" si="23"/>
        <v/>
      </c>
      <c r="BZ34" s="264" t="str">
        <f t="shared" si="24"/>
        <v/>
      </c>
      <c r="CA34" s="265"/>
      <c r="CB34" s="266" t="str">
        <f t="shared" si="25"/>
        <v/>
      </c>
      <c r="CC34" s="264" t="str">
        <f t="shared" si="26"/>
        <v/>
      </c>
      <c r="CD34" s="265"/>
      <c r="CE34" s="266" t="str">
        <f t="shared" si="27"/>
        <v/>
      </c>
      <c r="CF34" s="264" t="str">
        <f t="shared" si="28"/>
        <v/>
      </c>
      <c r="CG34" s="265"/>
      <c r="CH34" s="266" t="str">
        <f t="shared" si="29"/>
        <v/>
      </c>
      <c r="CI34" s="264" t="str">
        <f t="shared" si="30"/>
        <v/>
      </c>
      <c r="CJ34" s="265"/>
      <c r="CK34" s="266" t="str">
        <f t="shared" si="31"/>
        <v/>
      </c>
      <c r="CL34" s="264" t="str">
        <f t="shared" si="32"/>
        <v/>
      </c>
      <c r="CM34" s="265"/>
      <c r="CN34" s="266" t="str">
        <f t="shared" si="33"/>
        <v/>
      </c>
      <c r="CO34" s="264" t="str">
        <f t="shared" si="34"/>
        <v/>
      </c>
      <c r="CP34" s="265"/>
      <c r="CQ34" s="266" t="str">
        <f t="shared" si="35"/>
        <v/>
      </c>
      <c r="CR34" s="264" t="str">
        <f t="shared" si="36"/>
        <v/>
      </c>
      <c r="CS34" s="265"/>
      <c r="CT34" s="266" t="str">
        <f t="shared" si="37"/>
        <v/>
      </c>
      <c r="CU34" s="264" t="str">
        <f t="shared" si="38"/>
        <v/>
      </c>
      <c r="CV34" s="265"/>
      <c r="CW34" s="266" t="str">
        <f t="shared" si="39"/>
        <v/>
      </c>
      <c r="CX34" s="264" t="str">
        <f t="shared" si="40"/>
        <v/>
      </c>
      <c r="CY34" s="265"/>
      <c r="CZ34" s="266" t="str">
        <f t="shared" si="41"/>
        <v/>
      </c>
      <c r="DA34" s="264" t="str">
        <f t="shared" si="42"/>
        <v/>
      </c>
      <c r="DB34" s="265"/>
      <c r="DC34" s="266" t="str">
        <f t="shared" si="43"/>
        <v/>
      </c>
      <c r="DD34" s="264" t="str">
        <f t="shared" si="44"/>
        <v/>
      </c>
      <c r="DE34" s="265"/>
      <c r="DF34" s="266" t="str">
        <f t="shared" si="45"/>
        <v/>
      </c>
      <c r="DG34" s="264" t="str">
        <f t="shared" si="46"/>
        <v/>
      </c>
      <c r="DH34" s="265"/>
      <c r="DI34" s="266" t="str">
        <f t="shared" si="47"/>
        <v/>
      </c>
      <c r="DJ34" s="264" t="str">
        <f t="shared" si="48"/>
        <v/>
      </c>
      <c r="DK34" s="265"/>
      <c r="DL34" s="266" t="str">
        <f t="shared" si="49"/>
        <v/>
      </c>
      <c r="DM34" s="264" t="str">
        <f t="shared" si="50"/>
        <v/>
      </c>
      <c r="DN34" s="265"/>
      <c r="DO34" s="266" t="str">
        <f t="shared" si="51"/>
        <v/>
      </c>
      <c r="DP34" s="264" t="str">
        <f t="shared" si="52"/>
        <v/>
      </c>
      <c r="DQ34" s="265"/>
      <c r="DR34" s="266" t="str">
        <f t="shared" si="53"/>
        <v/>
      </c>
      <c r="DS34" s="264" t="str">
        <f t="shared" si="54"/>
        <v/>
      </c>
      <c r="DT34" s="265"/>
      <c r="DU34" s="266" t="str">
        <f t="shared" si="55"/>
        <v/>
      </c>
      <c r="DV34" s="264" t="str">
        <f t="shared" si="56"/>
        <v/>
      </c>
      <c r="DW34" s="265"/>
      <c r="DX34" s="266" t="str">
        <f t="shared" si="57"/>
        <v/>
      </c>
      <c r="DY34" s="264" t="str">
        <f t="shared" si="58"/>
        <v/>
      </c>
      <c r="DZ34" s="265"/>
      <c r="EA34" s="266" t="str">
        <f t="shared" si="59"/>
        <v/>
      </c>
      <c r="EB34" s="264" t="str">
        <f t="shared" si="60"/>
        <v/>
      </c>
      <c r="EC34" s="265"/>
      <c r="ED34" s="266" t="str">
        <f t="shared" si="61"/>
        <v/>
      </c>
      <c r="EE34" s="264" t="str">
        <f t="shared" si="62"/>
        <v/>
      </c>
      <c r="EF34" s="265"/>
      <c r="EG34" s="109" t="str">
        <f t="shared" si="63"/>
        <v/>
      </c>
      <c r="EH34" s="109" t="str">
        <f t="shared" si="63"/>
        <v/>
      </c>
      <c r="EI34" s="806">
        <v>950</v>
      </c>
      <c r="EJ34" s="266" t="str">
        <f t="shared" si="64"/>
        <v/>
      </c>
      <c r="EK34" s="109" t="str">
        <f t="shared" si="65"/>
        <v>→</v>
      </c>
      <c r="EL34" s="265">
        <f>950-950</f>
        <v>0</v>
      </c>
      <c r="EM34" s="266" t="str">
        <f t="shared" si="66"/>
        <v/>
      </c>
      <c r="EN34" s="264" t="str">
        <f t="shared" si="67"/>
        <v/>
      </c>
      <c r="EO34" s="436"/>
      <c r="EP34" s="266" t="str">
        <f t="shared" si="68"/>
        <v/>
      </c>
      <c r="EQ34" s="264" t="str">
        <f t="shared" si="69"/>
        <v/>
      </c>
      <c r="ER34" s="265"/>
      <c r="ES34" s="266" t="str">
        <f t="shared" si="70"/>
        <v/>
      </c>
      <c r="ET34" s="264" t="str">
        <f t="shared" si="71"/>
        <v/>
      </c>
      <c r="EU34" s="436"/>
      <c r="EV34" s="266" t="str">
        <f t="shared" si="72"/>
        <v/>
      </c>
      <c r="EW34" s="264" t="str">
        <f t="shared" si="73"/>
        <v/>
      </c>
      <c r="EX34" s="436"/>
      <c r="EY34" s="266" t="str">
        <f t="shared" si="74"/>
        <v/>
      </c>
      <c r="EZ34" s="264" t="str">
        <f t="shared" si="75"/>
        <v/>
      </c>
      <c r="FA34" s="265"/>
      <c r="FB34" s="266" t="str">
        <f t="shared" si="76"/>
        <v/>
      </c>
      <c r="FC34" s="264" t="str">
        <f t="shared" si="77"/>
        <v/>
      </c>
      <c r="FD34" s="265"/>
      <c r="FE34" s="266" t="str">
        <f t="shared" si="78"/>
        <v>⇒</v>
      </c>
      <c r="FF34" s="264" t="str">
        <f t="shared" si="79"/>
        <v/>
      </c>
      <c r="FG34" s="265"/>
      <c r="FH34" s="266" t="str">
        <f t="shared" si="80"/>
        <v/>
      </c>
      <c r="FI34" s="264" t="str">
        <f t="shared" si="81"/>
        <v/>
      </c>
      <c r="FJ34" s="265"/>
      <c r="FK34" s="266" t="str">
        <f t="shared" si="82"/>
        <v/>
      </c>
      <c r="FL34" s="264" t="str">
        <f t="shared" si="83"/>
        <v/>
      </c>
      <c r="FM34" s="265"/>
      <c r="FN34" s="266" t="str">
        <f t="shared" si="84"/>
        <v/>
      </c>
      <c r="FO34" s="264" t="str">
        <f t="shared" si="85"/>
        <v/>
      </c>
      <c r="FP34" s="265"/>
      <c r="FQ34" s="266" t="str">
        <f t="shared" si="86"/>
        <v/>
      </c>
      <c r="FR34" s="264" t="str">
        <f t="shared" si="87"/>
        <v/>
      </c>
      <c r="FS34" s="265"/>
      <c r="FT34" s="266" t="str">
        <f t="shared" si="88"/>
        <v/>
      </c>
      <c r="FU34" s="264" t="str">
        <f t="shared" si="89"/>
        <v/>
      </c>
      <c r="FV34" s="265"/>
      <c r="FW34" s="266" t="str">
        <f t="shared" si="90"/>
        <v/>
      </c>
      <c r="FX34" s="264" t="str">
        <f t="shared" si="91"/>
        <v/>
      </c>
      <c r="FY34" s="265"/>
      <c r="FZ34" s="266" t="str">
        <f t="shared" si="92"/>
        <v/>
      </c>
      <c r="GA34" s="264" t="str">
        <f t="shared" si="93"/>
        <v/>
      </c>
      <c r="GB34" s="265"/>
      <c r="GC34" s="266" t="str">
        <f t="shared" si="94"/>
        <v/>
      </c>
      <c r="GD34" s="264" t="str">
        <f t="shared" si="95"/>
        <v/>
      </c>
      <c r="GE34" s="265"/>
      <c r="GF34" s="266" t="str">
        <f t="shared" si="96"/>
        <v/>
      </c>
      <c r="GG34" s="264" t="str">
        <f t="shared" si="97"/>
        <v/>
      </c>
      <c r="GH34" s="265"/>
      <c r="GI34" s="266" t="str">
        <f t="shared" si="98"/>
        <v/>
      </c>
      <c r="GJ34" s="264" t="str">
        <f t="shared" si="99"/>
        <v/>
      </c>
      <c r="GK34" s="265"/>
      <c r="GL34" s="266" t="str">
        <f t="shared" si="100"/>
        <v/>
      </c>
      <c r="GM34" s="264" t="str">
        <f t="shared" si="101"/>
        <v/>
      </c>
      <c r="GN34" s="265"/>
      <c r="GO34" s="266" t="str">
        <f t="shared" si="102"/>
        <v/>
      </c>
      <c r="GP34" s="264" t="str">
        <f t="shared" si="103"/>
        <v/>
      </c>
      <c r="GQ34" s="265"/>
      <c r="GR34" s="266" t="str">
        <f t="shared" si="104"/>
        <v/>
      </c>
      <c r="GS34" s="264" t="str">
        <f t="shared" si="105"/>
        <v/>
      </c>
      <c r="GT34" s="265"/>
      <c r="GU34" s="266" t="str">
        <f t="shared" si="106"/>
        <v/>
      </c>
      <c r="GV34" s="264" t="str">
        <f t="shared" si="107"/>
        <v/>
      </c>
      <c r="GW34" s="265"/>
      <c r="GX34" s="266" t="str">
        <f t="shared" si="108"/>
        <v/>
      </c>
      <c r="GY34" s="264" t="str">
        <f t="shared" si="109"/>
        <v/>
      </c>
      <c r="GZ34" s="265"/>
      <c r="HA34" s="266" t="str">
        <f t="shared" si="110"/>
        <v/>
      </c>
      <c r="HB34" s="264" t="str">
        <f t="shared" si="111"/>
        <v/>
      </c>
      <c r="HC34" s="265"/>
      <c r="HD34" s="266" t="str">
        <f t="shared" si="112"/>
        <v/>
      </c>
      <c r="HE34" s="264" t="str">
        <f t="shared" si="113"/>
        <v/>
      </c>
      <c r="HF34" s="265"/>
      <c r="HG34" s="266" t="str">
        <f t="shared" si="114"/>
        <v/>
      </c>
      <c r="HH34" s="264" t="str">
        <f t="shared" si="115"/>
        <v/>
      </c>
      <c r="HI34" s="265"/>
      <c r="HJ34" s="266" t="str">
        <f t="shared" si="116"/>
        <v/>
      </c>
      <c r="HK34" s="264" t="str">
        <f t="shared" si="117"/>
        <v/>
      </c>
      <c r="HL34" s="265"/>
      <c r="HM34" s="266" t="str">
        <f t="shared" si="118"/>
        <v/>
      </c>
      <c r="HN34" s="264" t="str">
        <f t="shared" si="119"/>
        <v/>
      </c>
      <c r="HO34" s="265"/>
      <c r="HP34" s="266" t="str">
        <f t="shared" si="120"/>
        <v/>
      </c>
      <c r="HQ34" s="264" t="str">
        <f t="shared" si="121"/>
        <v/>
      </c>
      <c r="HR34" s="265"/>
      <c r="HS34" s="266" t="str">
        <f t="shared" si="122"/>
        <v/>
      </c>
      <c r="HT34" s="264" t="str">
        <f t="shared" si="123"/>
        <v/>
      </c>
      <c r="HU34" s="265"/>
      <c r="HV34" s="109" t="str">
        <f t="shared" si="124"/>
        <v/>
      </c>
      <c r="HW34" s="109" t="str">
        <f t="shared" si="124"/>
        <v/>
      </c>
      <c r="HX34" s="265"/>
      <c r="HY34" s="266" t="str">
        <f t="shared" si="125"/>
        <v/>
      </c>
      <c r="HZ34" s="109" t="str">
        <f t="shared" si="126"/>
        <v/>
      </c>
      <c r="IA34" s="265"/>
      <c r="IB34" s="266" t="str">
        <f t="shared" si="127"/>
        <v/>
      </c>
      <c r="IC34" s="264" t="str">
        <f t="shared" si="128"/>
        <v/>
      </c>
      <c r="ID34" s="436"/>
      <c r="IE34" s="266" t="str">
        <f t="shared" si="129"/>
        <v/>
      </c>
      <c r="IF34" s="264" t="str">
        <f t="shared" si="130"/>
        <v/>
      </c>
      <c r="IG34" s="265"/>
      <c r="IH34" s="266" t="str">
        <f t="shared" si="131"/>
        <v/>
      </c>
      <c r="II34" s="264" t="str">
        <f t="shared" si="132"/>
        <v/>
      </c>
      <c r="IJ34" s="436"/>
      <c r="IK34" s="266" t="str">
        <f t="shared" si="133"/>
        <v/>
      </c>
      <c r="IL34" s="264" t="str">
        <f t="shared" si="134"/>
        <v/>
      </c>
      <c r="IM34" s="436"/>
      <c r="IN34" s="266" t="str">
        <f t="shared" si="135"/>
        <v/>
      </c>
      <c r="IO34" s="264" t="str">
        <f t="shared" si="136"/>
        <v/>
      </c>
      <c r="IP34" s="265"/>
      <c r="IQ34" s="266" t="str">
        <f t="shared" si="137"/>
        <v/>
      </c>
      <c r="IR34" s="264" t="str">
        <f t="shared" si="138"/>
        <v/>
      </c>
      <c r="IS34" s="265"/>
      <c r="IT34" s="266" t="str">
        <f t="shared" si="139"/>
        <v/>
      </c>
      <c r="IU34" s="264" t="str">
        <f t="shared" si="140"/>
        <v/>
      </c>
      <c r="IV34" s="265"/>
      <c r="IW34" s="266" t="str">
        <f t="shared" si="141"/>
        <v/>
      </c>
      <c r="IX34" s="264" t="str">
        <f t="shared" si="142"/>
        <v/>
      </c>
      <c r="IY34" s="265"/>
      <c r="IZ34" s="266" t="str">
        <f t="shared" si="143"/>
        <v/>
      </c>
      <c r="JA34" s="264" t="str">
        <f t="shared" si="144"/>
        <v/>
      </c>
      <c r="JB34" s="265"/>
      <c r="JC34" s="266" t="str">
        <f t="shared" si="145"/>
        <v/>
      </c>
      <c r="JD34" s="264" t="str">
        <f t="shared" si="146"/>
        <v/>
      </c>
      <c r="JE34" s="265"/>
      <c r="JF34" s="266" t="str">
        <f t="shared" si="147"/>
        <v/>
      </c>
      <c r="JG34" s="264" t="str">
        <f t="shared" si="148"/>
        <v/>
      </c>
      <c r="JH34" s="265"/>
      <c r="JI34" s="266" t="str">
        <f t="shared" si="149"/>
        <v/>
      </c>
      <c r="JJ34" s="264" t="str">
        <f t="shared" si="150"/>
        <v/>
      </c>
      <c r="JK34" s="265"/>
      <c r="JL34" s="266" t="str">
        <f t="shared" si="151"/>
        <v/>
      </c>
      <c r="JM34" s="264" t="str">
        <f t="shared" si="152"/>
        <v/>
      </c>
      <c r="JN34" s="265"/>
      <c r="JO34" s="266" t="str">
        <f t="shared" si="153"/>
        <v/>
      </c>
      <c r="JP34" s="264" t="str">
        <f t="shared" si="154"/>
        <v/>
      </c>
      <c r="JQ34" s="265"/>
      <c r="JR34" s="266" t="str">
        <f t="shared" si="155"/>
        <v/>
      </c>
      <c r="JS34" s="264" t="str">
        <f t="shared" si="156"/>
        <v/>
      </c>
      <c r="JT34" s="265"/>
      <c r="JU34" s="266" t="str">
        <f t="shared" si="157"/>
        <v/>
      </c>
      <c r="JV34" s="264" t="str">
        <f t="shared" si="158"/>
        <v/>
      </c>
      <c r="JW34" s="265"/>
      <c r="JX34" s="266" t="str">
        <f t="shared" si="159"/>
        <v/>
      </c>
      <c r="JY34" s="264" t="str">
        <f t="shared" si="160"/>
        <v/>
      </c>
      <c r="JZ34" s="265"/>
      <c r="KA34" s="266" t="str">
        <f t="shared" si="161"/>
        <v/>
      </c>
      <c r="KB34" s="264" t="str">
        <f t="shared" si="162"/>
        <v/>
      </c>
      <c r="KC34" s="265"/>
      <c r="KD34" s="266" t="str">
        <f t="shared" si="163"/>
        <v/>
      </c>
      <c r="KE34" s="264" t="str">
        <f t="shared" si="164"/>
        <v/>
      </c>
      <c r="KF34" s="265"/>
      <c r="KG34" s="266" t="str">
        <f t="shared" si="165"/>
        <v/>
      </c>
      <c r="KH34" s="264" t="str">
        <f t="shared" si="166"/>
        <v/>
      </c>
      <c r="KI34" s="265"/>
      <c r="KJ34" s="266" t="str">
        <f t="shared" si="167"/>
        <v/>
      </c>
      <c r="KK34" s="264" t="str">
        <f t="shared" si="168"/>
        <v/>
      </c>
      <c r="KL34" s="265"/>
      <c r="KM34" s="266" t="str">
        <f t="shared" si="169"/>
        <v/>
      </c>
      <c r="KN34" s="264" t="str">
        <f t="shared" si="170"/>
        <v/>
      </c>
      <c r="KO34" s="265"/>
      <c r="KP34" s="266" t="str">
        <f t="shared" si="171"/>
        <v/>
      </c>
      <c r="KQ34" s="264" t="str">
        <f t="shared" si="172"/>
        <v/>
      </c>
      <c r="KR34" s="265"/>
      <c r="KS34" s="266" t="str">
        <f t="shared" si="173"/>
        <v/>
      </c>
      <c r="KT34" s="264" t="str">
        <f t="shared" si="174"/>
        <v/>
      </c>
      <c r="KU34" s="265"/>
      <c r="KV34" s="266" t="str">
        <f t="shared" si="175"/>
        <v/>
      </c>
      <c r="KW34" s="264" t="str">
        <f t="shared" si="176"/>
        <v/>
      </c>
      <c r="KX34" s="265"/>
      <c r="KY34" s="266" t="str">
        <f t="shared" si="177"/>
        <v/>
      </c>
      <c r="KZ34" s="264" t="str">
        <f t="shared" si="178"/>
        <v/>
      </c>
      <c r="LA34" s="265"/>
      <c r="LB34" s="266" t="str">
        <f t="shared" si="179"/>
        <v/>
      </c>
      <c r="LC34" s="264" t="str">
        <f t="shared" si="180"/>
        <v/>
      </c>
      <c r="LD34" s="265"/>
      <c r="LE34" s="266" t="str">
        <f t="shared" si="181"/>
        <v/>
      </c>
      <c r="LF34" s="264" t="str">
        <f t="shared" si="182"/>
        <v/>
      </c>
      <c r="LG34" s="265"/>
      <c r="LH34" s="266" t="str">
        <f t="shared" si="183"/>
        <v/>
      </c>
      <c r="LI34" s="264" t="str">
        <f t="shared" si="184"/>
        <v/>
      </c>
      <c r="LJ34" s="265"/>
      <c r="LK34" s="109" t="str">
        <f t="shared" si="185"/>
        <v/>
      </c>
    </row>
    <row r="35" spans="1:323" s="33" customFormat="1" ht="24.65" hidden="1" customHeight="1" x14ac:dyDescent="0.2">
      <c r="A35" s="553" t="s">
        <v>22</v>
      </c>
      <c r="B35" s="554">
        <f>IFERROR(VLOOKUP($D35,[1]受注ﾌｧｲﾙ!$A$3:$BZ$1314,5,FALSE),"-")</f>
        <v>46112.552673611113</v>
      </c>
      <c r="C35" s="555">
        <f>IFERROR(VLOOKUP($D35,[1]受注ﾌｧｲﾙ!$A$3:$BZ$1314,6,FALSE),"-")</f>
        <v>0</v>
      </c>
      <c r="D35" s="763" t="s">
        <v>862</v>
      </c>
      <c r="E35" s="551">
        <f>IFERROR(VLOOKUP($D35,[1]受注ﾌｧｲﾙ!$A$3:$BZ$1314,17,FALSE),"-")</f>
        <v>6713</v>
      </c>
      <c r="F35" s="552" t="str">
        <f>IFERROR(VLOOKUP($D35,[1]受注ﾌｧｲﾙ!$A$3:$BZ$1314,18,FALSE),"-")</f>
        <v>0R040-8Y0B- 870X200</v>
      </c>
      <c r="G35" s="552" t="str">
        <f>IFERROR(VLOOKUP($D35,[1]受注ﾌｧｲﾙ!$A$3:$BZ$1314,19,FALSE),"-")</f>
        <v>FA</v>
      </c>
      <c r="H35" s="552" t="str">
        <f>IFERROR(VLOOKUP($D35,[1]受注ﾌｧｲﾙ!$A$3:$BZ$1314,20,FALSE),"-")</f>
        <v>GA1</v>
      </c>
      <c r="I35" s="552" t="str">
        <f>IFERROR(VLOOKUP($D35,[1]受注ﾌｧｲﾙ!$A$3:$BZ$1314,21,FALSE),"-")</f>
        <v>Q</v>
      </c>
      <c r="J35" s="556">
        <f>IFERROR(VLOOKUP($D35,[1]受注ﾌｧｲﾙ!$A$3:$BZ$1314,22,FALSE),"-")</f>
        <v>800</v>
      </c>
      <c r="K35" s="552" t="str">
        <f>IFERROR(VLOOKUP($D35,[1]受注ﾌｧｲﾙ!$A$3:$BZ$1314,8,FALSE),"-")</f>
        <v>0R040-8Y0B- 800X200</v>
      </c>
      <c r="L35" s="552" t="str">
        <f>IFERROR(VLOOKUP($D35,[1]受注ﾌｧｲﾙ!$A$3:$BZ$1314,9,FALSE),"-")</f>
        <v>FA</v>
      </c>
      <c r="M35" s="552" t="str">
        <f>IFERROR(VLOOKUP($D35,[1]受注ﾌｧｲﾙ!$A$3:$BZ$1314,10,FALSE),"-")</f>
        <v>GA1</v>
      </c>
      <c r="N35" s="552" t="str">
        <f>IFERROR(VLOOKUP($D35,[1]受注ﾌｧｲﾙ!$A$3:$BZ$1314,11,FALSE),"-")</f>
        <v>C</v>
      </c>
      <c r="O35" s="556">
        <f>IFERROR(VLOOKUP($D35,[1]受注ﾌｧｲﾙ!$A$3:$BZ$1314,13,FALSE),"-")</f>
        <v>800</v>
      </c>
      <c r="P35" s="552">
        <f>IFERROR(VLOOKUP($D35,[1]受注ﾌｧｲﾙ!$A$3:$BZ$1314,15,FALSE),"-")</f>
        <v>0</v>
      </c>
      <c r="Q35" s="557">
        <f>IFERROR((VLOOKUP($D35,[1]受注ﾌｧｲﾙ!$A$3:$BZ$1314,16,FALSE)*J35),"-")</f>
        <v>800</v>
      </c>
      <c r="R35" s="557">
        <f>IFERROR(VLOOKUP($D35,[6]加工日報ｽﾘｯﾄ!$A$5:$DZ$1000,107,FALSE),"-")</f>
        <v>800</v>
      </c>
      <c r="S35" s="552" t="str">
        <f>IFERROR(VLOOKUP($D35,[1]受注ﾌｧｲﾙ!$A$3:$BZ$1314,26,FALSE),"-")</f>
        <v>ｽﾘｯﾄ</v>
      </c>
      <c r="T35" s="558" t="str">
        <f>IFERROR(VLOOKUP($D35,[1]受注ﾌｧｲﾙ!$A$3:$BZ$1314,23,FALSE),"-")</f>
        <v>湖南</v>
      </c>
      <c r="U35" s="559"/>
      <c r="V35" s="559"/>
      <c r="W35" s="559">
        <f>IFERROR(VLOOKUP($D35,[1]受注ﾌｧｲﾙ!$A$3:$BZ$1314,25,FALSE),"-")</f>
        <v>46118</v>
      </c>
      <c r="X35" s="559">
        <f>IFERROR(VLOOKUP($D35,[1]受注ﾌｧｲﾙ!$A$3:$BZ$1314,32,FALSE),"-")</f>
        <v>46120</v>
      </c>
      <c r="Y35" s="559">
        <f>IFERROR(VLOOKUP($D35,[1]受注ﾌｧｲﾙ!$A$3:$BZ$1314,33,FALSE),"-")</f>
        <v>46120</v>
      </c>
      <c r="Z35" s="559">
        <f t="shared" si="0"/>
        <v>46118</v>
      </c>
      <c r="AA35" s="560">
        <f>IFERROR(VLOOKUP($D35,[6]加工日報ｽﾘｯﾄ!$A$5:$DZ$1000,2,FALSE),"-")</f>
        <v>46118</v>
      </c>
      <c r="AB35" s="561">
        <f>IFERROR(VLOOKUP($D35,[6]加工日報ｽﾘｯﾄ!$A$5:$DZ$1000,108,FALSE),"-")</f>
        <v>800</v>
      </c>
      <c r="AC35" s="562">
        <f t="shared" si="1"/>
        <v>800</v>
      </c>
      <c r="AD35" s="410" t="str">
        <f>IFERROR(VLOOKUP($D35,[1]受注ﾌｧｲﾙ!$A$3:$BZ$1314,27,FALSE),"-")&amp;"　"&amp;IFERROR(VLOOKUP($D35,[1]受注ﾌｧｲﾙ!$A$3:$BZ$1314,28,FALSE),"-")&amp;"　"&amp;IFERROR(VLOOKUP($D35,[1]受注ﾌｧｲﾙ!$A$3:$BZ$1314,29,FALSE),"-")</f>
        <v>保留　　</v>
      </c>
      <c r="AE35" s="435"/>
      <c r="AF35" s="563" t="str">
        <f>IFERROR(VLOOKUP($D35,[6]加工日報ｽﾘｯﾄ!$A$5:$DZ$1000,94,FALSE),"-")</f>
        <v>完</v>
      </c>
      <c r="AG35" s="564" t="str">
        <f>IFERROR(VLOOKUP($D35,[1]受注ﾌｧｲﾙ!$A$3:$BZ$1314,2,FALSE),"-")</f>
        <v>通常入力</v>
      </c>
      <c r="AH35" s="564" t="str">
        <f>IFERROR(VLOOKUP($D35,[1]受注ﾌｧｲﾙ!$A$3:$BZ$1314,3,FALSE),"-")</f>
        <v>後加工</v>
      </c>
      <c r="AI35" s="564" t="str">
        <f>IFERROR(VLOOKUP($D35,[1]受注ﾌｧｲﾙ!$A$3:$BZ$1314,31,FALSE),"-")</f>
        <v>屋根</v>
      </c>
      <c r="AJ35" s="564" t="str">
        <f>IFERROR(VLOOKUP($D35,[1]受注ﾌｧｲﾙ!$A$3:$BZ$1314,12,FALSE),"-")</f>
        <v xml:space="preserve"> </v>
      </c>
      <c r="AK35" s="552" t="str">
        <f>IFERROR(VLOOKUP($D35,[1]受注ﾌｧｲﾙ!$A$3:$BZ$1314,24,FALSE),"-")</f>
        <v>ｽﾘｯﾄ</v>
      </c>
      <c r="AL35" s="435"/>
      <c r="AM35" s="435"/>
      <c r="AN35" s="435"/>
      <c r="AO35" s="435"/>
      <c r="AP35" s="435"/>
      <c r="AQ35" s="564" t="s">
        <v>491</v>
      </c>
      <c r="AR35" s="435"/>
      <c r="AS35" s="109" t="str">
        <f t="shared" si="2"/>
        <v/>
      </c>
      <c r="AT35" s="265"/>
      <c r="AU35" s="266" t="str">
        <f t="shared" si="3"/>
        <v/>
      </c>
      <c r="AV35" s="109" t="str">
        <f t="shared" si="4"/>
        <v/>
      </c>
      <c r="AW35" s="265"/>
      <c r="AX35" s="266" t="str">
        <f t="shared" si="5"/>
        <v/>
      </c>
      <c r="AY35" s="264" t="str">
        <f t="shared" si="6"/>
        <v/>
      </c>
      <c r="AZ35" s="436"/>
      <c r="BA35" s="266" t="str">
        <f t="shared" si="7"/>
        <v/>
      </c>
      <c r="BB35" s="264" t="str">
        <f t="shared" si="8"/>
        <v/>
      </c>
      <c r="BC35" s="265"/>
      <c r="BD35" s="266" t="str">
        <f t="shared" si="9"/>
        <v/>
      </c>
      <c r="BE35" s="264" t="str">
        <f t="shared" si="10"/>
        <v/>
      </c>
      <c r="BF35" s="436"/>
      <c r="BG35" s="266" t="str">
        <f t="shared" si="11"/>
        <v/>
      </c>
      <c r="BH35" s="264" t="str">
        <f t="shared" si="12"/>
        <v/>
      </c>
      <c r="BI35" s="436"/>
      <c r="BJ35" s="266" t="str">
        <f t="shared" si="13"/>
        <v/>
      </c>
      <c r="BK35" s="264" t="str">
        <f t="shared" si="14"/>
        <v/>
      </c>
      <c r="BL35" s="265"/>
      <c r="BM35" s="266" t="str">
        <f t="shared" si="15"/>
        <v/>
      </c>
      <c r="BN35" s="264" t="str">
        <f t="shared" si="16"/>
        <v/>
      </c>
      <c r="BO35" s="265"/>
      <c r="BP35" s="266" t="str">
        <f t="shared" si="17"/>
        <v/>
      </c>
      <c r="BQ35" s="264" t="str">
        <f t="shared" si="18"/>
        <v/>
      </c>
      <c r="BR35" s="265"/>
      <c r="BS35" s="266" t="str">
        <f t="shared" si="19"/>
        <v/>
      </c>
      <c r="BT35" s="264" t="str">
        <f t="shared" si="20"/>
        <v/>
      </c>
      <c r="BU35" s="265"/>
      <c r="BV35" s="266" t="str">
        <f t="shared" si="21"/>
        <v/>
      </c>
      <c r="BW35" s="264" t="str">
        <f t="shared" si="22"/>
        <v/>
      </c>
      <c r="BX35" s="265"/>
      <c r="BY35" s="266" t="str">
        <f t="shared" si="23"/>
        <v/>
      </c>
      <c r="BZ35" s="264" t="str">
        <f t="shared" si="24"/>
        <v/>
      </c>
      <c r="CA35" s="265"/>
      <c r="CB35" s="266" t="str">
        <f t="shared" si="25"/>
        <v/>
      </c>
      <c r="CC35" s="264" t="str">
        <f t="shared" si="26"/>
        <v/>
      </c>
      <c r="CD35" s="265"/>
      <c r="CE35" s="266" t="str">
        <f t="shared" si="27"/>
        <v/>
      </c>
      <c r="CF35" s="264" t="str">
        <f t="shared" si="28"/>
        <v/>
      </c>
      <c r="CG35" s="265"/>
      <c r="CH35" s="266" t="str">
        <f t="shared" si="29"/>
        <v/>
      </c>
      <c r="CI35" s="264" t="str">
        <f t="shared" si="30"/>
        <v/>
      </c>
      <c r="CJ35" s="265"/>
      <c r="CK35" s="266" t="str">
        <f t="shared" si="31"/>
        <v/>
      </c>
      <c r="CL35" s="264" t="str">
        <f t="shared" si="32"/>
        <v/>
      </c>
      <c r="CM35" s="265"/>
      <c r="CN35" s="266" t="str">
        <f t="shared" si="33"/>
        <v/>
      </c>
      <c r="CO35" s="264" t="str">
        <f t="shared" si="34"/>
        <v/>
      </c>
      <c r="CP35" s="265"/>
      <c r="CQ35" s="266" t="str">
        <f t="shared" si="35"/>
        <v/>
      </c>
      <c r="CR35" s="264" t="str">
        <f t="shared" si="36"/>
        <v/>
      </c>
      <c r="CS35" s="265"/>
      <c r="CT35" s="266" t="str">
        <f t="shared" si="37"/>
        <v/>
      </c>
      <c r="CU35" s="264" t="str">
        <f t="shared" si="38"/>
        <v/>
      </c>
      <c r="CV35" s="265"/>
      <c r="CW35" s="266" t="str">
        <f t="shared" si="39"/>
        <v/>
      </c>
      <c r="CX35" s="264" t="str">
        <f t="shared" si="40"/>
        <v/>
      </c>
      <c r="CY35" s="265"/>
      <c r="CZ35" s="266" t="str">
        <f t="shared" si="41"/>
        <v/>
      </c>
      <c r="DA35" s="264" t="str">
        <f t="shared" si="42"/>
        <v/>
      </c>
      <c r="DB35" s="265"/>
      <c r="DC35" s="266" t="str">
        <f t="shared" si="43"/>
        <v/>
      </c>
      <c r="DD35" s="264" t="str">
        <f t="shared" si="44"/>
        <v/>
      </c>
      <c r="DE35" s="265"/>
      <c r="DF35" s="266" t="str">
        <f t="shared" si="45"/>
        <v/>
      </c>
      <c r="DG35" s="264" t="str">
        <f t="shared" si="46"/>
        <v/>
      </c>
      <c r="DH35" s="265"/>
      <c r="DI35" s="266" t="str">
        <f t="shared" si="47"/>
        <v/>
      </c>
      <c r="DJ35" s="264" t="str">
        <f t="shared" si="48"/>
        <v/>
      </c>
      <c r="DK35" s="265"/>
      <c r="DL35" s="266" t="str">
        <f t="shared" si="49"/>
        <v/>
      </c>
      <c r="DM35" s="264" t="str">
        <f t="shared" si="50"/>
        <v/>
      </c>
      <c r="DN35" s="265"/>
      <c r="DO35" s="266" t="str">
        <f t="shared" si="51"/>
        <v/>
      </c>
      <c r="DP35" s="264" t="str">
        <f t="shared" si="52"/>
        <v/>
      </c>
      <c r="DQ35" s="265"/>
      <c r="DR35" s="266" t="str">
        <f t="shared" si="53"/>
        <v/>
      </c>
      <c r="DS35" s="264" t="str">
        <f t="shared" si="54"/>
        <v/>
      </c>
      <c r="DT35" s="265"/>
      <c r="DU35" s="266" t="str">
        <f t="shared" si="55"/>
        <v/>
      </c>
      <c r="DV35" s="264" t="str">
        <f t="shared" si="56"/>
        <v/>
      </c>
      <c r="DW35" s="265"/>
      <c r="DX35" s="266" t="str">
        <f t="shared" si="57"/>
        <v/>
      </c>
      <c r="DY35" s="264" t="str">
        <f t="shared" si="58"/>
        <v/>
      </c>
      <c r="DZ35" s="265"/>
      <c r="EA35" s="266" t="str">
        <f t="shared" si="59"/>
        <v/>
      </c>
      <c r="EB35" s="264" t="str">
        <f t="shared" si="60"/>
        <v/>
      </c>
      <c r="EC35" s="265"/>
      <c r="ED35" s="266" t="str">
        <f t="shared" si="61"/>
        <v/>
      </c>
      <c r="EE35" s="264" t="str">
        <f t="shared" si="62"/>
        <v/>
      </c>
      <c r="EF35" s="265"/>
      <c r="EG35" s="109" t="str">
        <f t="shared" si="63"/>
        <v/>
      </c>
      <c r="EH35" s="109" t="str">
        <f t="shared" si="63"/>
        <v/>
      </c>
      <c r="EI35" s="265"/>
      <c r="EJ35" s="266" t="str">
        <f t="shared" si="64"/>
        <v/>
      </c>
      <c r="EK35" s="109" t="str">
        <f t="shared" si="65"/>
        <v/>
      </c>
      <c r="EL35" s="265"/>
      <c r="EM35" s="266" t="str">
        <f t="shared" si="66"/>
        <v/>
      </c>
      <c r="EN35" s="264" t="str">
        <f t="shared" si="67"/>
        <v/>
      </c>
      <c r="EO35" s="436"/>
      <c r="EP35" s="266" t="str">
        <f t="shared" si="68"/>
        <v/>
      </c>
      <c r="EQ35" s="264" t="str">
        <f t="shared" si="69"/>
        <v/>
      </c>
      <c r="ER35" s="265"/>
      <c r="ES35" s="266" t="str">
        <f t="shared" si="70"/>
        <v/>
      </c>
      <c r="ET35" s="264" t="str">
        <f t="shared" si="71"/>
        <v/>
      </c>
      <c r="EU35" s="436"/>
      <c r="EV35" s="266" t="str">
        <f t="shared" si="72"/>
        <v/>
      </c>
      <c r="EW35" s="264" t="str">
        <f t="shared" si="73"/>
        <v>→</v>
      </c>
      <c r="EX35" s="806">
        <v>800</v>
      </c>
      <c r="EY35" s="266" t="str">
        <f t="shared" si="74"/>
        <v/>
      </c>
      <c r="EZ35" s="264" t="str">
        <f t="shared" si="75"/>
        <v/>
      </c>
      <c r="FA35" s="265">
        <f>800-800</f>
        <v>0</v>
      </c>
      <c r="FB35" s="266" t="str">
        <f t="shared" si="76"/>
        <v/>
      </c>
      <c r="FC35" s="264" t="str">
        <f t="shared" si="77"/>
        <v/>
      </c>
      <c r="FD35" s="265"/>
      <c r="FE35" s="266" t="str">
        <f t="shared" si="78"/>
        <v>⇒</v>
      </c>
      <c r="FF35" s="264" t="str">
        <f t="shared" si="79"/>
        <v/>
      </c>
      <c r="FG35" s="265"/>
      <c r="FH35" s="266" t="str">
        <f t="shared" si="80"/>
        <v/>
      </c>
      <c r="FI35" s="264" t="str">
        <f t="shared" si="81"/>
        <v/>
      </c>
      <c r="FJ35" s="265"/>
      <c r="FK35" s="266" t="str">
        <f t="shared" si="82"/>
        <v/>
      </c>
      <c r="FL35" s="264" t="str">
        <f t="shared" si="83"/>
        <v/>
      </c>
      <c r="FM35" s="265"/>
      <c r="FN35" s="266" t="str">
        <f t="shared" si="84"/>
        <v/>
      </c>
      <c r="FO35" s="264" t="str">
        <f t="shared" si="85"/>
        <v/>
      </c>
      <c r="FP35" s="265"/>
      <c r="FQ35" s="266" t="str">
        <f t="shared" si="86"/>
        <v/>
      </c>
      <c r="FR35" s="264" t="str">
        <f t="shared" si="87"/>
        <v/>
      </c>
      <c r="FS35" s="265"/>
      <c r="FT35" s="266" t="str">
        <f t="shared" si="88"/>
        <v/>
      </c>
      <c r="FU35" s="264" t="str">
        <f t="shared" si="89"/>
        <v/>
      </c>
      <c r="FV35" s="265"/>
      <c r="FW35" s="266" t="str">
        <f t="shared" si="90"/>
        <v/>
      </c>
      <c r="FX35" s="264" t="str">
        <f t="shared" si="91"/>
        <v/>
      </c>
      <c r="FY35" s="265"/>
      <c r="FZ35" s="266" t="str">
        <f t="shared" si="92"/>
        <v/>
      </c>
      <c r="GA35" s="264" t="str">
        <f t="shared" si="93"/>
        <v/>
      </c>
      <c r="GB35" s="265"/>
      <c r="GC35" s="266" t="str">
        <f t="shared" si="94"/>
        <v/>
      </c>
      <c r="GD35" s="264" t="str">
        <f t="shared" si="95"/>
        <v/>
      </c>
      <c r="GE35" s="265"/>
      <c r="GF35" s="266" t="str">
        <f t="shared" si="96"/>
        <v/>
      </c>
      <c r="GG35" s="264" t="str">
        <f t="shared" si="97"/>
        <v/>
      </c>
      <c r="GH35" s="265"/>
      <c r="GI35" s="266" t="str">
        <f t="shared" si="98"/>
        <v/>
      </c>
      <c r="GJ35" s="264" t="str">
        <f t="shared" si="99"/>
        <v/>
      </c>
      <c r="GK35" s="265"/>
      <c r="GL35" s="266" t="str">
        <f t="shared" si="100"/>
        <v/>
      </c>
      <c r="GM35" s="264" t="str">
        <f t="shared" si="101"/>
        <v/>
      </c>
      <c r="GN35" s="265"/>
      <c r="GO35" s="266" t="str">
        <f t="shared" si="102"/>
        <v/>
      </c>
      <c r="GP35" s="264" t="str">
        <f t="shared" si="103"/>
        <v/>
      </c>
      <c r="GQ35" s="265"/>
      <c r="GR35" s="266" t="str">
        <f t="shared" si="104"/>
        <v/>
      </c>
      <c r="GS35" s="264" t="str">
        <f t="shared" si="105"/>
        <v/>
      </c>
      <c r="GT35" s="265"/>
      <c r="GU35" s="266" t="str">
        <f t="shared" si="106"/>
        <v/>
      </c>
      <c r="GV35" s="264" t="str">
        <f t="shared" si="107"/>
        <v/>
      </c>
      <c r="GW35" s="265"/>
      <c r="GX35" s="266" t="str">
        <f t="shared" si="108"/>
        <v/>
      </c>
      <c r="GY35" s="264" t="str">
        <f t="shared" si="109"/>
        <v/>
      </c>
      <c r="GZ35" s="265"/>
      <c r="HA35" s="266" t="str">
        <f t="shared" si="110"/>
        <v/>
      </c>
      <c r="HB35" s="264" t="str">
        <f t="shared" si="111"/>
        <v/>
      </c>
      <c r="HC35" s="265"/>
      <c r="HD35" s="266" t="str">
        <f t="shared" si="112"/>
        <v/>
      </c>
      <c r="HE35" s="264" t="str">
        <f t="shared" si="113"/>
        <v/>
      </c>
      <c r="HF35" s="265"/>
      <c r="HG35" s="266" t="str">
        <f t="shared" si="114"/>
        <v/>
      </c>
      <c r="HH35" s="264" t="str">
        <f t="shared" si="115"/>
        <v/>
      </c>
      <c r="HI35" s="265"/>
      <c r="HJ35" s="266" t="str">
        <f t="shared" si="116"/>
        <v/>
      </c>
      <c r="HK35" s="264" t="str">
        <f t="shared" si="117"/>
        <v/>
      </c>
      <c r="HL35" s="265"/>
      <c r="HM35" s="266" t="str">
        <f t="shared" si="118"/>
        <v/>
      </c>
      <c r="HN35" s="264" t="str">
        <f t="shared" si="119"/>
        <v/>
      </c>
      <c r="HO35" s="265"/>
      <c r="HP35" s="266" t="str">
        <f t="shared" si="120"/>
        <v/>
      </c>
      <c r="HQ35" s="264" t="str">
        <f t="shared" si="121"/>
        <v/>
      </c>
      <c r="HR35" s="265"/>
      <c r="HS35" s="266" t="str">
        <f t="shared" si="122"/>
        <v/>
      </c>
      <c r="HT35" s="264" t="str">
        <f t="shared" si="123"/>
        <v/>
      </c>
      <c r="HU35" s="265"/>
      <c r="HV35" s="109" t="str">
        <f t="shared" si="124"/>
        <v/>
      </c>
      <c r="HW35" s="109" t="str">
        <f t="shared" si="124"/>
        <v/>
      </c>
      <c r="HX35" s="265"/>
      <c r="HY35" s="266" t="str">
        <f t="shared" si="125"/>
        <v/>
      </c>
      <c r="HZ35" s="109" t="str">
        <f t="shared" si="126"/>
        <v/>
      </c>
      <c r="IA35" s="265"/>
      <c r="IB35" s="266" t="str">
        <f t="shared" si="127"/>
        <v/>
      </c>
      <c r="IC35" s="264" t="str">
        <f t="shared" si="128"/>
        <v/>
      </c>
      <c r="ID35" s="436"/>
      <c r="IE35" s="266" t="str">
        <f t="shared" si="129"/>
        <v/>
      </c>
      <c r="IF35" s="264" t="str">
        <f t="shared" si="130"/>
        <v/>
      </c>
      <c r="IG35" s="265"/>
      <c r="IH35" s="266" t="str">
        <f t="shared" si="131"/>
        <v/>
      </c>
      <c r="II35" s="264" t="str">
        <f t="shared" si="132"/>
        <v/>
      </c>
      <c r="IJ35" s="436"/>
      <c r="IK35" s="266" t="str">
        <f t="shared" si="133"/>
        <v/>
      </c>
      <c r="IL35" s="264" t="str">
        <f t="shared" si="134"/>
        <v/>
      </c>
      <c r="IM35" s="436"/>
      <c r="IN35" s="266" t="str">
        <f t="shared" si="135"/>
        <v/>
      </c>
      <c r="IO35" s="264" t="str">
        <f t="shared" si="136"/>
        <v/>
      </c>
      <c r="IP35" s="265"/>
      <c r="IQ35" s="266" t="str">
        <f t="shared" si="137"/>
        <v/>
      </c>
      <c r="IR35" s="264" t="str">
        <f t="shared" si="138"/>
        <v/>
      </c>
      <c r="IS35" s="265"/>
      <c r="IT35" s="266" t="str">
        <f t="shared" si="139"/>
        <v/>
      </c>
      <c r="IU35" s="264" t="str">
        <f t="shared" si="140"/>
        <v/>
      </c>
      <c r="IV35" s="265"/>
      <c r="IW35" s="266" t="str">
        <f t="shared" si="141"/>
        <v/>
      </c>
      <c r="IX35" s="264" t="str">
        <f t="shared" si="142"/>
        <v/>
      </c>
      <c r="IY35" s="265"/>
      <c r="IZ35" s="266" t="str">
        <f t="shared" si="143"/>
        <v/>
      </c>
      <c r="JA35" s="264" t="str">
        <f t="shared" si="144"/>
        <v/>
      </c>
      <c r="JB35" s="265"/>
      <c r="JC35" s="266" t="str">
        <f t="shared" si="145"/>
        <v/>
      </c>
      <c r="JD35" s="264" t="str">
        <f t="shared" si="146"/>
        <v/>
      </c>
      <c r="JE35" s="265"/>
      <c r="JF35" s="266" t="str">
        <f t="shared" si="147"/>
        <v/>
      </c>
      <c r="JG35" s="264" t="str">
        <f t="shared" si="148"/>
        <v/>
      </c>
      <c r="JH35" s="265"/>
      <c r="JI35" s="266" t="str">
        <f t="shared" si="149"/>
        <v/>
      </c>
      <c r="JJ35" s="264" t="str">
        <f t="shared" si="150"/>
        <v/>
      </c>
      <c r="JK35" s="265"/>
      <c r="JL35" s="266" t="str">
        <f t="shared" si="151"/>
        <v/>
      </c>
      <c r="JM35" s="264" t="str">
        <f t="shared" si="152"/>
        <v/>
      </c>
      <c r="JN35" s="265"/>
      <c r="JO35" s="266" t="str">
        <f t="shared" si="153"/>
        <v/>
      </c>
      <c r="JP35" s="264" t="str">
        <f t="shared" si="154"/>
        <v/>
      </c>
      <c r="JQ35" s="265"/>
      <c r="JR35" s="266" t="str">
        <f t="shared" si="155"/>
        <v/>
      </c>
      <c r="JS35" s="264" t="str">
        <f t="shared" si="156"/>
        <v/>
      </c>
      <c r="JT35" s="265"/>
      <c r="JU35" s="266" t="str">
        <f t="shared" si="157"/>
        <v/>
      </c>
      <c r="JV35" s="264" t="str">
        <f t="shared" si="158"/>
        <v/>
      </c>
      <c r="JW35" s="265"/>
      <c r="JX35" s="266" t="str">
        <f t="shared" si="159"/>
        <v/>
      </c>
      <c r="JY35" s="264" t="str">
        <f t="shared" si="160"/>
        <v/>
      </c>
      <c r="JZ35" s="265"/>
      <c r="KA35" s="266" t="str">
        <f t="shared" si="161"/>
        <v/>
      </c>
      <c r="KB35" s="264" t="str">
        <f t="shared" si="162"/>
        <v/>
      </c>
      <c r="KC35" s="265"/>
      <c r="KD35" s="266" t="str">
        <f t="shared" si="163"/>
        <v/>
      </c>
      <c r="KE35" s="264" t="str">
        <f t="shared" si="164"/>
        <v/>
      </c>
      <c r="KF35" s="265"/>
      <c r="KG35" s="266" t="str">
        <f t="shared" si="165"/>
        <v/>
      </c>
      <c r="KH35" s="264" t="str">
        <f t="shared" si="166"/>
        <v/>
      </c>
      <c r="KI35" s="265"/>
      <c r="KJ35" s="266" t="str">
        <f t="shared" si="167"/>
        <v/>
      </c>
      <c r="KK35" s="264" t="str">
        <f t="shared" si="168"/>
        <v/>
      </c>
      <c r="KL35" s="265"/>
      <c r="KM35" s="266" t="str">
        <f t="shared" si="169"/>
        <v/>
      </c>
      <c r="KN35" s="264" t="str">
        <f t="shared" si="170"/>
        <v/>
      </c>
      <c r="KO35" s="265"/>
      <c r="KP35" s="266" t="str">
        <f t="shared" si="171"/>
        <v/>
      </c>
      <c r="KQ35" s="264" t="str">
        <f t="shared" si="172"/>
        <v/>
      </c>
      <c r="KR35" s="265"/>
      <c r="KS35" s="266" t="str">
        <f t="shared" si="173"/>
        <v/>
      </c>
      <c r="KT35" s="264" t="str">
        <f t="shared" si="174"/>
        <v/>
      </c>
      <c r="KU35" s="265"/>
      <c r="KV35" s="266" t="str">
        <f t="shared" si="175"/>
        <v/>
      </c>
      <c r="KW35" s="264" t="str">
        <f t="shared" si="176"/>
        <v/>
      </c>
      <c r="KX35" s="265"/>
      <c r="KY35" s="266" t="str">
        <f t="shared" si="177"/>
        <v/>
      </c>
      <c r="KZ35" s="264" t="str">
        <f t="shared" si="178"/>
        <v/>
      </c>
      <c r="LA35" s="265"/>
      <c r="LB35" s="266" t="str">
        <f t="shared" si="179"/>
        <v/>
      </c>
      <c r="LC35" s="264" t="str">
        <f t="shared" si="180"/>
        <v/>
      </c>
      <c r="LD35" s="265"/>
      <c r="LE35" s="266" t="str">
        <f t="shared" si="181"/>
        <v/>
      </c>
      <c r="LF35" s="264" t="str">
        <f t="shared" si="182"/>
        <v/>
      </c>
      <c r="LG35" s="265"/>
      <c r="LH35" s="266" t="str">
        <f t="shared" si="183"/>
        <v/>
      </c>
      <c r="LI35" s="264" t="str">
        <f t="shared" si="184"/>
        <v/>
      </c>
      <c r="LJ35" s="265"/>
      <c r="LK35" s="109" t="str">
        <f t="shared" si="185"/>
        <v/>
      </c>
    </row>
    <row r="36" spans="1:323" s="33" customFormat="1" ht="24.65" hidden="1" customHeight="1" x14ac:dyDescent="0.2">
      <c r="A36" s="553" t="s">
        <v>22</v>
      </c>
      <c r="B36" s="554">
        <f>IFERROR(VLOOKUP($D36,[1]受注ﾌｧｲﾙ!$A$3:$BZ$1314,5,FALSE),"-")</f>
        <v>46112.44462962963</v>
      </c>
      <c r="C36" s="555">
        <f>IFERROR(VLOOKUP($D36,[1]受注ﾌｧｲﾙ!$A$3:$BZ$1314,6,FALSE),"-")</f>
        <v>0</v>
      </c>
      <c r="D36" s="763" t="s">
        <v>861</v>
      </c>
      <c r="E36" s="551">
        <f>IFERROR(VLOOKUP($D36,[1]受注ﾌｧｲﾙ!$A$3:$BZ$1314,17,FALSE),"-")</f>
        <v>6713</v>
      </c>
      <c r="F36" s="552" t="str">
        <f>IFERROR(VLOOKUP($D36,[1]受注ﾌｧｲﾙ!$A$3:$BZ$1314,18,FALSE),"-")</f>
        <v>0R040-8Y0B- 680X200</v>
      </c>
      <c r="G36" s="552" t="str">
        <f>IFERROR(VLOOKUP($D36,[1]受注ﾌｧｲﾙ!$A$3:$BZ$1314,19,FALSE),"-")</f>
        <v>FA</v>
      </c>
      <c r="H36" s="552" t="str">
        <f>IFERROR(VLOOKUP($D36,[1]受注ﾌｧｲﾙ!$A$3:$BZ$1314,20,FALSE),"-")</f>
        <v>GA1</v>
      </c>
      <c r="I36" s="552" t="str">
        <f>IFERROR(VLOOKUP($D36,[1]受注ﾌｧｲﾙ!$A$3:$BZ$1314,21,FALSE),"-")</f>
        <v>C</v>
      </c>
      <c r="J36" s="556">
        <f>IFERROR(VLOOKUP($D36,[1]受注ﾌｧｲﾙ!$A$3:$BZ$1314,22,FALSE),"-")</f>
        <v>4000</v>
      </c>
      <c r="K36" s="552" t="str">
        <f>IFERROR(VLOOKUP($D36,[1]受注ﾌｧｲﾙ!$A$3:$BZ$1314,8,FALSE),"-")</f>
        <v>0R040-8Y0B- 535X200</v>
      </c>
      <c r="L36" s="552" t="str">
        <f>IFERROR(VLOOKUP($D36,[1]受注ﾌｧｲﾙ!$A$3:$BZ$1314,9,FALSE),"-")</f>
        <v>FA</v>
      </c>
      <c r="M36" s="552" t="str">
        <f>IFERROR(VLOOKUP($D36,[1]受注ﾌｧｲﾙ!$A$3:$BZ$1314,10,FALSE),"-")</f>
        <v>GA1</v>
      </c>
      <c r="N36" s="552" t="str">
        <f>IFERROR(VLOOKUP($D36,[1]受注ﾌｧｲﾙ!$A$3:$BZ$1314,11,FALSE),"-")</f>
        <v>C</v>
      </c>
      <c r="O36" s="556">
        <f>IFERROR(VLOOKUP($D36,[1]受注ﾌｧｲﾙ!$A$3:$BZ$1314,13,FALSE),"-")</f>
        <v>4000</v>
      </c>
      <c r="P36" s="552">
        <f>IFERROR(VLOOKUP($D36,[1]受注ﾌｧｲﾙ!$A$3:$BZ$1314,15,FALSE),"-")</f>
        <v>0</v>
      </c>
      <c r="Q36" s="557">
        <f>IFERROR((VLOOKUP($D36,[1]受注ﾌｧｲﾙ!$A$3:$BZ$1314,16,FALSE)*J36),"-")</f>
        <v>4000</v>
      </c>
      <c r="R36" s="557">
        <f>IFERROR(VLOOKUP($D36,[6]加工日報ｽﾘｯﾄ!$A$5:$DZ$1000,107,FALSE),"-")</f>
        <v>4000</v>
      </c>
      <c r="S36" s="552" t="str">
        <f>IFERROR(VLOOKUP($D36,[1]受注ﾌｧｲﾙ!$A$3:$BZ$1314,26,FALSE),"-")</f>
        <v>ｽﾘｯﾄ</v>
      </c>
      <c r="T36" s="558" t="str">
        <f>IFERROR(VLOOKUP($D36,[1]受注ﾌｧｲﾙ!$A$3:$BZ$1314,23,FALSE),"-")</f>
        <v>湖南</v>
      </c>
      <c r="U36" s="559"/>
      <c r="V36" s="559"/>
      <c r="W36" s="559">
        <f>IFERROR(VLOOKUP($D36,[1]受注ﾌｧｲﾙ!$A$3:$BZ$1314,25,FALSE),"-")</f>
        <v>46119</v>
      </c>
      <c r="X36" s="559">
        <f>IFERROR(VLOOKUP($D36,[1]受注ﾌｧｲﾙ!$A$3:$BZ$1314,32,FALSE),"-")</f>
        <v>46122</v>
      </c>
      <c r="Y36" s="559">
        <f>IFERROR(VLOOKUP($D36,[1]受注ﾌｧｲﾙ!$A$3:$BZ$1314,33,FALSE),"-")</f>
        <v>46122</v>
      </c>
      <c r="Z36" s="559">
        <f t="shared" si="0"/>
        <v>46115</v>
      </c>
      <c r="AA36" s="560">
        <f>IFERROR(VLOOKUP($D36,[6]加工日報ｽﾘｯﾄ!$A$5:$DZ$1000,2,FALSE),"-")</f>
        <v>46115</v>
      </c>
      <c r="AB36" s="561">
        <f>IFERROR(VLOOKUP($D36,[6]加工日報ｽﾘｯﾄ!$A$5:$DZ$1000,108,FALSE),"-")</f>
        <v>3995</v>
      </c>
      <c r="AC36" s="562">
        <f t="shared" si="1"/>
        <v>4000</v>
      </c>
      <c r="AD36" s="410" t="str">
        <f>IFERROR(VLOOKUP($D36,[1]受注ﾌｧｲﾙ!$A$3:$BZ$1314,27,FALSE),"-")&amp;"　"&amp;IFERROR(VLOOKUP($D36,[1]受注ﾌｧｲﾙ!$A$3:$BZ$1314,28,FALSE),"-")&amp;"　"&amp;IFERROR(VLOOKUP($D36,[1]受注ﾌｧｲﾙ!$A$3:$BZ$1314,29,FALSE),"-")</f>
        <v>　　</v>
      </c>
      <c r="AE36" s="435"/>
      <c r="AF36" s="563" t="str">
        <f>IFERROR(VLOOKUP($D36,[6]加工日報ｽﾘｯﾄ!$A$5:$DZ$1000,94,FALSE),"-")</f>
        <v>完</v>
      </c>
      <c r="AG36" s="564" t="str">
        <f>IFERROR(VLOOKUP($D36,[1]受注ﾌｧｲﾙ!$A$3:$BZ$1314,2,FALSE),"-")</f>
        <v>通常入力</v>
      </c>
      <c r="AH36" s="564" t="str">
        <f>IFERROR(VLOOKUP($D36,[1]受注ﾌｧｲﾙ!$A$3:$BZ$1314,3,FALSE),"-")</f>
        <v>後加工</v>
      </c>
      <c r="AI36" s="564">
        <f>IFERROR(VLOOKUP($D36,[1]受注ﾌｧｲﾙ!$A$3:$BZ$1314,31,FALSE),"-")</f>
        <v>0</v>
      </c>
      <c r="AJ36" s="564" t="str">
        <f>IFERROR(VLOOKUP($D36,[1]受注ﾌｧｲﾙ!$A$3:$BZ$1314,12,FALSE),"-")</f>
        <v xml:space="preserve"> </v>
      </c>
      <c r="AK36" s="552" t="str">
        <f>IFERROR(VLOOKUP($D36,[1]受注ﾌｧｲﾙ!$A$3:$BZ$1314,24,FALSE),"-")</f>
        <v>ｽﾘｯﾄ</v>
      </c>
      <c r="AL36" s="435"/>
      <c r="AM36" s="435"/>
      <c r="AN36" s="435"/>
      <c r="AO36" s="435"/>
      <c r="AP36" s="435"/>
      <c r="AQ36" s="564" t="s">
        <v>491</v>
      </c>
      <c r="AR36" s="435"/>
      <c r="AS36" s="109" t="str">
        <f t="shared" si="2"/>
        <v/>
      </c>
      <c r="AT36" s="265"/>
      <c r="AU36" s="266" t="str">
        <f t="shared" si="3"/>
        <v/>
      </c>
      <c r="AV36" s="109" t="str">
        <f t="shared" si="4"/>
        <v/>
      </c>
      <c r="AW36" s="265"/>
      <c r="AX36" s="266" t="str">
        <f t="shared" si="5"/>
        <v/>
      </c>
      <c r="AY36" s="264" t="str">
        <f t="shared" si="6"/>
        <v/>
      </c>
      <c r="AZ36" s="436"/>
      <c r="BA36" s="266" t="str">
        <f t="shared" si="7"/>
        <v/>
      </c>
      <c r="BB36" s="264" t="str">
        <f t="shared" si="8"/>
        <v/>
      </c>
      <c r="BC36" s="265"/>
      <c r="BD36" s="266" t="str">
        <f t="shared" si="9"/>
        <v/>
      </c>
      <c r="BE36" s="264" t="str">
        <f t="shared" si="10"/>
        <v/>
      </c>
      <c r="BF36" s="436"/>
      <c r="BG36" s="266" t="str">
        <f t="shared" si="11"/>
        <v/>
      </c>
      <c r="BH36" s="264" t="str">
        <f t="shared" si="12"/>
        <v/>
      </c>
      <c r="BI36" s="436"/>
      <c r="BJ36" s="266" t="str">
        <f t="shared" si="13"/>
        <v/>
      </c>
      <c r="BK36" s="264" t="str">
        <f t="shared" si="14"/>
        <v/>
      </c>
      <c r="BL36" s="265"/>
      <c r="BM36" s="266" t="str">
        <f t="shared" si="15"/>
        <v/>
      </c>
      <c r="BN36" s="264" t="str">
        <f t="shared" si="16"/>
        <v/>
      </c>
      <c r="BO36" s="265"/>
      <c r="BP36" s="266" t="str">
        <f t="shared" si="17"/>
        <v/>
      </c>
      <c r="BQ36" s="264" t="str">
        <f t="shared" si="18"/>
        <v/>
      </c>
      <c r="BR36" s="265"/>
      <c r="BS36" s="266" t="str">
        <f t="shared" si="19"/>
        <v/>
      </c>
      <c r="BT36" s="264" t="str">
        <f t="shared" si="20"/>
        <v/>
      </c>
      <c r="BU36" s="265"/>
      <c r="BV36" s="266" t="str">
        <f t="shared" si="21"/>
        <v/>
      </c>
      <c r="BW36" s="264" t="str">
        <f t="shared" si="22"/>
        <v/>
      </c>
      <c r="BX36" s="265"/>
      <c r="BY36" s="266" t="str">
        <f t="shared" si="23"/>
        <v/>
      </c>
      <c r="BZ36" s="264" t="str">
        <f t="shared" si="24"/>
        <v/>
      </c>
      <c r="CA36" s="265"/>
      <c r="CB36" s="266" t="str">
        <f t="shared" si="25"/>
        <v/>
      </c>
      <c r="CC36" s="264" t="str">
        <f t="shared" si="26"/>
        <v/>
      </c>
      <c r="CD36" s="265"/>
      <c r="CE36" s="266" t="str">
        <f t="shared" si="27"/>
        <v/>
      </c>
      <c r="CF36" s="264" t="str">
        <f t="shared" si="28"/>
        <v/>
      </c>
      <c r="CG36" s="265"/>
      <c r="CH36" s="266" t="str">
        <f t="shared" si="29"/>
        <v/>
      </c>
      <c r="CI36" s="264" t="str">
        <f t="shared" si="30"/>
        <v/>
      </c>
      <c r="CJ36" s="265"/>
      <c r="CK36" s="266" t="str">
        <f t="shared" si="31"/>
        <v/>
      </c>
      <c r="CL36" s="264" t="str">
        <f t="shared" si="32"/>
        <v/>
      </c>
      <c r="CM36" s="265"/>
      <c r="CN36" s="266" t="str">
        <f t="shared" si="33"/>
        <v/>
      </c>
      <c r="CO36" s="264" t="str">
        <f t="shared" si="34"/>
        <v/>
      </c>
      <c r="CP36" s="265"/>
      <c r="CQ36" s="266" t="str">
        <f t="shared" si="35"/>
        <v/>
      </c>
      <c r="CR36" s="264" t="str">
        <f t="shared" si="36"/>
        <v/>
      </c>
      <c r="CS36" s="265"/>
      <c r="CT36" s="266" t="str">
        <f t="shared" si="37"/>
        <v/>
      </c>
      <c r="CU36" s="264" t="str">
        <f t="shared" si="38"/>
        <v/>
      </c>
      <c r="CV36" s="265"/>
      <c r="CW36" s="266" t="str">
        <f t="shared" si="39"/>
        <v/>
      </c>
      <c r="CX36" s="264" t="str">
        <f t="shared" si="40"/>
        <v/>
      </c>
      <c r="CY36" s="265"/>
      <c r="CZ36" s="266" t="str">
        <f t="shared" si="41"/>
        <v/>
      </c>
      <c r="DA36" s="264" t="str">
        <f t="shared" si="42"/>
        <v/>
      </c>
      <c r="DB36" s="265"/>
      <c r="DC36" s="266" t="str">
        <f t="shared" si="43"/>
        <v/>
      </c>
      <c r="DD36" s="264" t="str">
        <f t="shared" si="44"/>
        <v/>
      </c>
      <c r="DE36" s="265"/>
      <c r="DF36" s="266" t="str">
        <f t="shared" si="45"/>
        <v/>
      </c>
      <c r="DG36" s="264" t="str">
        <f t="shared" si="46"/>
        <v/>
      </c>
      <c r="DH36" s="265"/>
      <c r="DI36" s="266" t="str">
        <f t="shared" si="47"/>
        <v/>
      </c>
      <c r="DJ36" s="264" t="str">
        <f t="shared" si="48"/>
        <v/>
      </c>
      <c r="DK36" s="265"/>
      <c r="DL36" s="266" t="str">
        <f t="shared" si="49"/>
        <v/>
      </c>
      <c r="DM36" s="264" t="str">
        <f t="shared" si="50"/>
        <v/>
      </c>
      <c r="DN36" s="265"/>
      <c r="DO36" s="266" t="str">
        <f t="shared" si="51"/>
        <v/>
      </c>
      <c r="DP36" s="264" t="str">
        <f t="shared" si="52"/>
        <v/>
      </c>
      <c r="DQ36" s="265"/>
      <c r="DR36" s="266" t="str">
        <f t="shared" si="53"/>
        <v/>
      </c>
      <c r="DS36" s="264" t="str">
        <f t="shared" si="54"/>
        <v/>
      </c>
      <c r="DT36" s="265"/>
      <c r="DU36" s="266" t="str">
        <f t="shared" si="55"/>
        <v/>
      </c>
      <c r="DV36" s="264" t="str">
        <f t="shared" si="56"/>
        <v/>
      </c>
      <c r="DW36" s="265"/>
      <c r="DX36" s="266" t="str">
        <f t="shared" si="57"/>
        <v/>
      </c>
      <c r="DY36" s="264" t="str">
        <f t="shared" si="58"/>
        <v/>
      </c>
      <c r="DZ36" s="265"/>
      <c r="EA36" s="266" t="str">
        <f t="shared" si="59"/>
        <v/>
      </c>
      <c r="EB36" s="264" t="str">
        <f t="shared" si="60"/>
        <v/>
      </c>
      <c r="EC36" s="265"/>
      <c r="ED36" s="266" t="str">
        <f t="shared" si="61"/>
        <v/>
      </c>
      <c r="EE36" s="264" t="str">
        <f t="shared" si="62"/>
        <v/>
      </c>
      <c r="EF36" s="265"/>
      <c r="EG36" s="109" t="str">
        <f t="shared" si="63"/>
        <v/>
      </c>
      <c r="EH36" s="109" t="str">
        <f t="shared" si="63"/>
        <v/>
      </c>
      <c r="EI36" s="265"/>
      <c r="EJ36" s="266" t="str">
        <f t="shared" si="64"/>
        <v/>
      </c>
      <c r="EK36" s="109" t="str">
        <f t="shared" si="65"/>
        <v/>
      </c>
      <c r="EL36" s="265"/>
      <c r="EM36" s="266" t="str">
        <f t="shared" si="66"/>
        <v/>
      </c>
      <c r="EN36" s="264" t="str">
        <f t="shared" si="67"/>
        <v/>
      </c>
      <c r="EO36" s="806">
        <v>1000</v>
      </c>
      <c r="EP36" s="266" t="str">
        <f t="shared" si="68"/>
        <v/>
      </c>
      <c r="EQ36" s="264" t="str">
        <f t="shared" si="69"/>
        <v/>
      </c>
      <c r="ER36" s="265"/>
      <c r="ES36" s="266" t="str">
        <f t="shared" si="70"/>
        <v/>
      </c>
      <c r="ET36" s="264" t="str">
        <f t="shared" si="71"/>
        <v/>
      </c>
      <c r="EU36" s="436"/>
      <c r="EV36" s="266" t="str">
        <f t="shared" si="72"/>
        <v/>
      </c>
      <c r="EW36" s="264" t="str">
        <f t="shared" si="73"/>
        <v/>
      </c>
      <c r="EX36" s="436"/>
      <c r="EY36" s="266" t="str">
        <f t="shared" si="74"/>
        <v/>
      </c>
      <c r="EZ36" s="264" t="str">
        <f t="shared" si="75"/>
        <v>→</v>
      </c>
      <c r="FA36" s="265">
        <f>1400-1400</f>
        <v>0</v>
      </c>
      <c r="FB36" s="266" t="str">
        <f t="shared" si="76"/>
        <v/>
      </c>
      <c r="FC36" s="264" t="str">
        <f t="shared" si="77"/>
        <v/>
      </c>
      <c r="FD36" s="806">
        <f>2600-1000+1400</f>
        <v>3000</v>
      </c>
      <c r="FE36" s="266" t="str">
        <f t="shared" si="78"/>
        <v/>
      </c>
      <c r="FF36" s="264" t="str">
        <f t="shared" si="79"/>
        <v/>
      </c>
      <c r="FG36" s="265"/>
      <c r="FH36" s="266" t="str">
        <f t="shared" si="80"/>
        <v/>
      </c>
      <c r="FI36" s="264" t="str">
        <f t="shared" si="81"/>
        <v/>
      </c>
      <c r="FJ36" s="265"/>
      <c r="FK36" s="266" t="str">
        <f t="shared" si="82"/>
        <v>⇒</v>
      </c>
      <c r="FL36" s="264" t="str">
        <f t="shared" si="83"/>
        <v/>
      </c>
      <c r="FM36" s="265"/>
      <c r="FN36" s="266" t="str">
        <f t="shared" si="84"/>
        <v/>
      </c>
      <c r="FO36" s="264" t="str">
        <f t="shared" si="85"/>
        <v/>
      </c>
      <c r="FP36" s="265"/>
      <c r="FQ36" s="266" t="str">
        <f t="shared" si="86"/>
        <v/>
      </c>
      <c r="FR36" s="264" t="str">
        <f t="shared" si="87"/>
        <v/>
      </c>
      <c r="FS36" s="265"/>
      <c r="FT36" s="266" t="str">
        <f t="shared" si="88"/>
        <v/>
      </c>
      <c r="FU36" s="264" t="str">
        <f t="shared" si="89"/>
        <v/>
      </c>
      <c r="FV36" s="265"/>
      <c r="FW36" s="266" t="str">
        <f t="shared" si="90"/>
        <v/>
      </c>
      <c r="FX36" s="264" t="str">
        <f t="shared" si="91"/>
        <v/>
      </c>
      <c r="FY36" s="265"/>
      <c r="FZ36" s="266" t="str">
        <f t="shared" si="92"/>
        <v/>
      </c>
      <c r="GA36" s="264" t="str">
        <f t="shared" si="93"/>
        <v/>
      </c>
      <c r="GB36" s="265"/>
      <c r="GC36" s="266" t="str">
        <f t="shared" si="94"/>
        <v/>
      </c>
      <c r="GD36" s="264" t="str">
        <f t="shared" si="95"/>
        <v/>
      </c>
      <c r="GE36" s="265"/>
      <c r="GF36" s="266" t="str">
        <f t="shared" si="96"/>
        <v/>
      </c>
      <c r="GG36" s="264" t="str">
        <f t="shared" si="97"/>
        <v/>
      </c>
      <c r="GH36" s="265"/>
      <c r="GI36" s="266" t="str">
        <f t="shared" si="98"/>
        <v/>
      </c>
      <c r="GJ36" s="264" t="str">
        <f t="shared" si="99"/>
        <v/>
      </c>
      <c r="GK36" s="265"/>
      <c r="GL36" s="266" t="str">
        <f t="shared" si="100"/>
        <v/>
      </c>
      <c r="GM36" s="264" t="str">
        <f t="shared" si="101"/>
        <v/>
      </c>
      <c r="GN36" s="265"/>
      <c r="GO36" s="266" t="str">
        <f t="shared" si="102"/>
        <v/>
      </c>
      <c r="GP36" s="264" t="str">
        <f t="shared" si="103"/>
        <v/>
      </c>
      <c r="GQ36" s="265"/>
      <c r="GR36" s="266" t="str">
        <f t="shared" si="104"/>
        <v/>
      </c>
      <c r="GS36" s="264" t="str">
        <f t="shared" si="105"/>
        <v/>
      </c>
      <c r="GT36" s="265"/>
      <c r="GU36" s="266" t="str">
        <f t="shared" si="106"/>
        <v/>
      </c>
      <c r="GV36" s="264" t="str">
        <f t="shared" si="107"/>
        <v/>
      </c>
      <c r="GW36" s="265"/>
      <c r="GX36" s="266" t="str">
        <f t="shared" si="108"/>
        <v/>
      </c>
      <c r="GY36" s="264" t="str">
        <f t="shared" si="109"/>
        <v/>
      </c>
      <c r="GZ36" s="265"/>
      <c r="HA36" s="266" t="str">
        <f t="shared" si="110"/>
        <v/>
      </c>
      <c r="HB36" s="264" t="str">
        <f t="shared" si="111"/>
        <v/>
      </c>
      <c r="HC36" s="265"/>
      <c r="HD36" s="266" t="str">
        <f t="shared" si="112"/>
        <v/>
      </c>
      <c r="HE36" s="264" t="str">
        <f t="shared" si="113"/>
        <v/>
      </c>
      <c r="HF36" s="265"/>
      <c r="HG36" s="266" t="str">
        <f t="shared" si="114"/>
        <v/>
      </c>
      <c r="HH36" s="264" t="str">
        <f t="shared" si="115"/>
        <v/>
      </c>
      <c r="HI36" s="265"/>
      <c r="HJ36" s="266" t="str">
        <f t="shared" si="116"/>
        <v/>
      </c>
      <c r="HK36" s="264" t="str">
        <f t="shared" si="117"/>
        <v/>
      </c>
      <c r="HL36" s="265"/>
      <c r="HM36" s="266" t="str">
        <f t="shared" si="118"/>
        <v/>
      </c>
      <c r="HN36" s="264" t="str">
        <f t="shared" si="119"/>
        <v/>
      </c>
      <c r="HO36" s="265"/>
      <c r="HP36" s="266" t="str">
        <f t="shared" si="120"/>
        <v/>
      </c>
      <c r="HQ36" s="264" t="str">
        <f t="shared" si="121"/>
        <v/>
      </c>
      <c r="HR36" s="265"/>
      <c r="HS36" s="266" t="str">
        <f t="shared" si="122"/>
        <v/>
      </c>
      <c r="HT36" s="264" t="str">
        <f t="shared" si="123"/>
        <v/>
      </c>
      <c r="HU36" s="265"/>
      <c r="HV36" s="109" t="str">
        <f t="shared" si="124"/>
        <v/>
      </c>
      <c r="HW36" s="109" t="str">
        <f t="shared" si="124"/>
        <v/>
      </c>
      <c r="HX36" s="265"/>
      <c r="HY36" s="266" t="str">
        <f t="shared" si="125"/>
        <v/>
      </c>
      <c r="HZ36" s="109" t="str">
        <f t="shared" si="126"/>
        <v/>
      </c>
      <c r="IA36" s="265"/>
      <c r="IB36" s="266" t="str">
        <f t="shared" si="127"/>
        <v/>
      </c>
      <c r="IC36" s="264" t="str">
        <f t="shared" si="128"/>
        <v/>
      </c>
      <c r="ID36" s="436"/>
      <c r="IE36" s="266" t="str">
        <f t="shared" si="129"/>
        <v/>
      </c>
      <c r="IF36" s="264" t="str">
        <f t="shared" si="130"/>
        <v/>
      </c>
      <c r="IG36" s="265"/>
      <c r="IH36" s="266" t="str">
        <f t="shared" si="131"/>
        <v/>
      </c>
      <c r="II36" s="264" t="str">
        <f t="shared" si="132"/>
        <v/>
      </c>
      <c r="IJ36" s="436"/>
      <c r="IK36" s="266" t="str">
        <f t="shared" si="133"/>
        <v/>
      </c>
      <c r="IL36" s="264" t="str">
        <f t="shared" si="134"/>
        <v/>
      </c>
      <c r="IM36" s="436"/>
      <c r="IN36" s="266" t="str">
        <f t="shared" si="135"/>
        <v/>
      </c>
      <c r="IO36" s="264" t="str">
        <f t="shared" si="136"/>
        <v/>
      </c>
      <c r="IP36" s="265"/>
      <c r="IQ36" s="266" t="str">
        <f t="shared" si="137"/>
        <v/>
      </c>
      <c r="IR36" s="264" t="str">
        <f t="shared" si="138"/>
        <v/>
      </c>
      <c r="IS36" s="265"/>
      <c r="IT36" s="266" t="str">
        <f t="shared" si="139"/>
        <v/>
      </c>
      <c r="IU36" s="264" t="str">
        <f t="shared" si="140"/>
        <v/>
      </c>
      <c r="IV36" s="265"/>
      <c r="IW36" s="266" t="str">
        <f t="shared" si="141"/>
        <v/>
      </c>
      <c r="IX36" s="264" t="str">
        <f t="shared" si="142"/>
        <v/>
      </c>
      <c r="IY36" s="265"/>
      <c r="IZ36" s="266" t="str">
        <f t="shared" si="143"/>
        <v/>
      </c>
      <c r="JA36" s="264" t="str">
        <f t="shared" si="144"/>
        <v/>
      </c>
      <c r="JB36" s="265"/>
      <c r="JC36" s="266" t="str">
        <f t="shared" si="145"/>
        <v/>
      </c>
      <c r="JD36" s="264" t="str">
        <f t="shared" si="146"/>
        <v/>
      </c>
      <c r="JE36" s="265"/>
      <c r="JF36" s="266" t="str">
        <f t="shared" si="147"/>
        <v/>
      </c>
      <c r="JG36" s="264" t="str">
        <f t="shared" si="148"/>
        <v/>
      </c>
      <c r="JH36" s="265"/>
      <c r="JI36" s="266" t="str">
        <f t="shared" si="149"/>
        <v/>
      </c>
      <c r="JJ36" s="264" t="str">
        <f t="shared" si="150"/>
        <v/>
      </c>
      <c r="JK36" s="265"/>
      <c r="JL36" s="266" t="str">
        <f t="shared" si="151"/>
        <v/>
      </c>
      <c r="JM36" s="264" t="str">
        <f t="shared" si="152"/>
        <v/>
      </c>
      <c r="JN36" s="265"/>
      <c r="JO36" s="266" t="str">
        <f t="shared" si="153"/>
        <v/>
      </c>
      <c r="JP36" s="264" t="str">
        <f t="shared" si="154"/>
        <v/>
      </c>
      <c r="JQ36" s="265"/>
      <c r="JR36" s="266" t="str">
        <f t="shared" si="155"/>
        <v/>
      </c>
      <c r="JS36" s="264" t="str">
        <f t="shared" si="156"/>
        <v/>
      </c>
      <c r="JT36" s="265"/>
      <c r="JU36" s="266" t="str">
        <f t="shared" si="157"/>
        <v/>
      </c>
      <c r="JV36" s="264" t="str">
        <f t="shared" si="158"/>
        <v/>
      </c>
      <c r="JW36" s="265"/>
      <c r="JX36" s="266" t="str">
        <f t="shared" si="159"/>
        <v/>
      </c>
      <c r="JY36" s="264" t="str">
        <f t="shared" si="160"/>
        <v/>
      </c>
      <c r="JZ36" s="265"/>
      <c r="KA36" s="266" t="str">
        <f t="shared" si="161"/>
        <v/>
      </c>
      <c r="KB36" s="264" t="str">
        <f t="shared" si="162"/>
        <v/>
      </c>
      <c r="KC36" s="265"/>
      <c r="KD36" s="266" t="str">
        <f t="shared" si="163"/>
        <v/>
      </c>
      <c r="KE36" s="264" t="str">
        <f t="shared" si="164"/>
        <v/>
      </c>
      <c r="KF36" s="265"/>
      <c r="KG36" s="266" t="str">
        <f t="shared" si="165"/>
        <v/>
      </c>
      <c r="KH36" s="264" t="str">
        <f t="shared" si="166"/>
        <v/>
      </c>
      <c r="KI36" s="265"/>
      <c r="KJ36" s="266" t="str">
        <f t="shared" si="167"/>
        <v/>
      </c>
      <c r="KK36" s="264" t="str">
        <f t="shared" si="168"/>
        <v/>
      </c>
      <c r="KL36" s="265"/>
      <c r="KM36" s="266" t="str">
        <f t="shared" si="169"/>
        <v/>
      </c>
      <c r="KN36" s="264" t="str">
        <f t="shared" si="170"/>
        <v/>
      </c>
      <c r="KO36" s="265"/>
      <c r="KP36" s="266" t="str">
        <f t="shared" si="171"/>
        <v/>
      </c>
      <c r="KQ36" s="264" t="str">
        <f t="shared" si="172"/>
        <v/>
      </c>
      <c r="KR36" s="265"/>
      <c r="KS36" s="266" t="str">
        <f t="shared" si="173"/>
        <v/>
      </c>
      <c r="KT36" s="264" t="str">
        <f t="shared" si="174"/>
        <v/>
      </c>
      <c r="KU36" s="265"/>
      <c r="KV36" s="266" t="str">
        <f t="shared" si="175"/>
        <v/>
      </c>
      <c r="KW36" s="264" t="str">
        <f t="shared" si="176"/>
        <v/>
      </c>
      <c r="KX36" s="265"/>
      <c r="KY36" s="266" t="str">
        <f t="shared" si="177"/>
        <v/>
      </c>
      <c r="KZ36" s="264" t="str">
        <f t="shared" si="178"/>
        <v/>
      </c>
      <c r="LA36" s="265"/>
      <c r="LB36" s="266" t="str">
        <f t="shared" si="179"/>
        <v/>
      </c>
      <c r="LC36" s="264" t="str">
        <f t="shared" si="180"/>
        <v/>
      </c>
      <c r="LD36" s="265"/>
      <c r="LE36" s="266" t="str">
        <f t="shared" si="181"/>
        <v/>
      </c>
      <c r="LF36" s="264" t="str">
        <f t="shared" si="182"/>
        <v/>
      </c>
      <c r="LG36" s="265"/>
      <c r="LH36" s="266" t="str">
        <f t="shared" si="183"/>
        <v/>
      </c>
      <c r="LI36" s="264" t="str">
        <f t="shared" si="184"/>
        <v/>
      </c>
      <c r="LJ36" s="265"/>
      <c r="LK36" s="109" t="str">
        <f t="shared" si="185"/>
        <v/>
      </c>
    </row>
    <row r="37" spans="1:323" s="33" customFormat="1" ht="24.65" hidden="1" customHeight="1" x14ac:dyDescent="0.2">
      <c r="A37" s="553" t="s">
        <v>22</v>
      </c>
      <c r="B37" s="554">
        <f>IFERROR(VLOOKUP($D37,[1]受注ﾌｧｲﾙ!$A$3:$BZ$1314,5,FALSE),"-")</f>
        <v>46113.627002314817</v>
      </c>
      <c r="C37" s="555">
        <f>IFERROR(VLOOKUP($D37,[1]受注ﾌｧｲﾙ!$A$3:$BZ$1314,6,FALSE),"-")</f>
        <v>0</v>
      </c>
      <c r="D37" s="763" t="s">
        <v>965</v>
      </c>
      <c r="E37" s="551">
        <f>IFERROR(VLOOKUP($D37,[1]受注ﾌｧｲﾙ!$A$3:$BZ$1314,17,FALSE),"-")</f>
        <v>6713</v>
      </c>
      <c r="F37" s="552" t="str">
        <f>IFERROR(VLOOKUP($D37,[1]受注ﾌｧｲﾙ!$A$3:$BZ$1314,18,FALSE),"-")</f>
        <v>0R040-8Y0B- 680X200</v>
      </c>
      <c r="G37" s="552" t="str">
        <f>IFERROR(VLOOKUP($D37,[1]受注ﾌｧｲﾙ!$A$3:$BZ$1314,19,FALSE),"-")</f>
        <v>FA</v>
      </c>
      <c r="H37" s="552" t="str">
        <f>IFERROR(VLOOKUP($D37,[1]受注ﾌｧｲﾙ!$A$3:$BZ$1314,20,FALSE),"-")</f>
        <v>GA1</v>
      </c>
      <c r="I37" s="552" t="str">
        <f>IFERROR(VLOOKUP($D37,[1]受注ﾌｧｲﾙ!$A$3:$BZ$1314,21,FALSE),"-")</f>
        <v>C</v>
      </c>
      <c r="J37" s="556">
        <f>IFERROR(VLOOKUP($D37,[1]受注ﾌｧｲﾙ!$A$3:$BZ$1314,22,FALSE),"-")</f>
        <v>800</v>
      </c>
      <c r="K37" s="552" t="str">
        <f>IFERROR(VLOOKUP($D37,[1]受注ﾌｧｲﾙ!$A$3:$BZ$1314,8,FALSE),"-")</f>
        <v>0R040-8Y0B- 535X200</v>
      </c>
      <c r="L37" s="552" t="str">
        <f>IFERROR(VLOOKUP($D37,[1]受注ﾌｧｲﾙ!$A$3:$BZ$1314,9,FALSE),"-")</f>
        <v>FA</v>
      </c>
      <c r="M37" s="552" t="str">
        <f>IFERROR(VLOOKUP($D37,[1]受注ﾌｧｲﾙ!$A$3:$BZ$1314,10,FALSE),"-")</f>
        <v>GA1</v>
      </c>
      <c r="N37" s="552" t="str">
        <f>IFERROR(VLOOKUP($D37,[1]受注ﾌｧｲﾙ!$A$3:$BZ$1314,11,FALSE),"-")</f>
        <v>C</v>
      </c>
      <c r="O37" s="556">
        <f>IFERROR(VLOOKUP($D37,[1]受注ﾌｧｲﾙ!$A$3:$BZ$1314,13,FALSE),"-")</f>
        <v>800</v>
      </c>
      <c r="P37" s="552">
        <f>IFERROR(VLOOKUP($D37,[1]受注ﾌｧｲﾙ!$A$3:$BZ$1314,15,FALSE),"-")</f>
        <v>0</v>
      </c>
      <c r="Q37" s="557">
        <f>IFERROR((VLOOKUP($D37,[1]受注ﾌｧｲﾙ!$A$3:$BZ$1314,16,FALSE)*J37),"-")</f>
        <v>800</v>
      </c>
      <c r="R37" s="557">
        <f>IFERROR(VLOOKUP($D37,[6]加工日報ｽﾘｯﾄ!$A$5:$DZ$1000,107,FALSE),"-")</f>
        <v>800</v>
      </c>
      <c r="S37" s="552" t="str">
        <f>IFERROR(VLOOKUP($D37,[1]受注ﾌｧｲﾙ!$A$3:$BZ$1314,26,FALSE),"-")</f>
        <v>ｽﾘｯﾄ</v>
      </c>
      <c r="T37" s="558" t="str">
        <f>IFERROR(VLOOKUP($D37,[1]受注ﾌｧｲﾙ!$A$3:$BZ$1314,23,FALSE),"-")</f>
        <v>湖南</v>
      </c>
      <c r="U37" s="559"/>
      <c r="V37" s="559"/>
      <c r="W37" s="559">
        <f>IFERROR(VLOOKUP($D37,[1]受注ﾌｧｲﾙ!$A$3:$BZ$1314,25,FALSE),"-")</f>
        <v>46119</v>
      </c>
      <c r="X37" s="559">
        <f>IFERROR(VLOOKUP($D37,[1]受注ﾌｧｲﾙ!$A$3:$BZ$1314,32,FALSE),"-")</f>
        <v>46122</v>
      </c>
      <c r="Y37" s="559">
        <f>IFERROR(VLOOKUP($D37,[1]受注ﾌｧｲﾙ!$A$3:$BZ$1314,33,FALSE),"-")</f>
        <v>46122</v>
      </c>
      <c r="Z37" s="559">
        <f t="shared" si="0"/>
        <v>46118</v>
      </c>
      <c r="AA37" s="560">
        <f>IFERROR(VLOOKUP($D37,[6]加工日報ｽﾘｯﾄ!$A$5:$DZ$1000,2,FALSE),"-")</f>
        <v>46118</v>
      </c>
      <c r="AB37" s="561">
        <f>IFERROR(VLOOKUP($D37,[6]加工日報ｽﾘｯﾄ!$A$5:$DZ$1000,108,FALSE),"-")</f>
        <v>795</v>
      </c>
      <c r="AC37" s="562">
        <f t="shared" si="1"/>
        <v>800</v>
      </c>
      <c r="AD37" s="410" t="str">
        <f>IFERROR(VLOOKUP($D37,[1]受注ﾌｧｲﾙ!$A$3:$BZ$1314,27,FALSE),"-")&amp;"　"&amp;IFERROR(VLOOKUP($D37,[1]受注ﾌｧｲﾙ!$A$3:$BZ$1314,28,FALSE),"-")&amp;"　"&amp;IFERROR(VLOOKUP($D37,[1]受注ﾌｧｲﾙ!$A$3:$BZ$1314,29,FALSE),"-")</f>
        <v>　　</v>
      </c>
      <c r="AE37" s="435"/>
      <c r="AF37" s="563" t="str">
        <f>IFERROR(VLOOKUP($D37,[6]加工日報ｽﾘｯﾄ!$A$5:$DZ$1000,94,FALSE),"-")</f>
        <v>完</v>
      </c>
      <c r="AG37" s="564" t="str">
        <f>IFERROR(VLOOKUP($D37,[1]受注ﾌｧｲﾙ!$A$3:$BZ$1314,2,FALSE),"-")</f>
        <v>通常入力</v>
      </c>
      <c r="AH37" s="564" t="str">
        <f>IFERROR(VLOOKUP($D37,[1]受注ﾌｧｲﾙ!$A$3:$BZ$1314,3,FALSE),"-")</f>
        <v>後加工</v>
      </c>
      <c r="AI37" s="564">
        <f>IFERROR(VLOOKUP($D37,[1]受注ﾌｧｲﾙ!$A$3:$BZ$1314,31,FALSE),"-")</f>
        <v>0</v>
      </c>
      <c r="AJ37" s="564" t="str">
        <f>IFERROR(VLOOKUP($D37,[1]受注ﾌｧｲﾙ!$A$3:$BZ$1314,12,FALSE),"-")</f>
        <v xml:space="preserve"> </v>
      </c>
      <c r="AK37" s="552" t="str">
        <f>IFERROR(VLOOKUP($D37,[1]受注ﾌｧｲﾙ!$A$3:$BZ$1314,24,FALSE),"-")</f>
        <v>ｽﾘｯﾄ</v>
      </c>
      <c r="AL37" s="435"/>
      <c r="AM37" s="435"/>
      <c r="AN37" s="435"/>
      <c r="AO37" s="435"/>
      <c r="AP37" s="435"/>
      <c r="AQ37" s="564" t="s">
        <v>491</v>
      </c>
      <c r="AR37" s="435"/>
      <c r="AS37" s="109" t="str">
        <f t="shared" si="2"/>
        <v/>
      </c>
      <c r="AT37" s="265"/>
      <c r="AU37" s="266" t="str">
        <f t="shared" si="3"/>
        <v/>
      </c>
      <c r="AV37" s="109" t="str">
        <f t="shared" si="4"/>
        <v/>
      </c>
      <c r="AW37" s="265"/>
      <c r="AX37" s="266" t="str">
        <f t="shared" si="5"/>
        <v/>
      </c>
      <c r="AY37" s="264" t="str">
        <f t="shared" si="6"/>
        <v/>
      </c>
      <c r="AZ37" s="436"/>
      <c r="BA37" s="266" t="str">
        <f t="shared" si="7"/>
        <v/>
      </c>
      <c r="BB37" s="264" t="str">
        <f t="shared" si="8"/>
        <v/>
      </c>
      <c r="BC37" s="265"/>
      <c r="BD37" s="266" t="str">
        <f t="shared" si="9"/>
        <v/>
      </c>
      <c r="BE37" s="264" t="str">
        <f t="shared" si="10"/>
        <v/>
      </c>
      <c r="BF37" s="436"/>
      <c r="BG37" s="266" t="str">
        <f t="shared" si="11"/>
        <v/>
      </c>
      <c r="BH37" s="264" t="str">
        <f t="shared" si="12"/>
        <v/>
      </c>
      <c r="BI37" s="436"/>
      <c r="BJ37" s="266" t="str">
        <f t="shared" si="13"/>
        <v/>
      </c>
      <c r="BK37" s="264" t="str">
        <f t="shared" si="14"/>
        <v/>
      </c>
      <c r="BL37" s="265"/>
      <c r="BM37" s="266" t="str">
        <f t="shared" si="15"/>
        <v/>
      </c>
      <c r="BN37" s="264" t="str">
        <f t="shared" si="16"/>
        <v/>
      </c>
      <c r="BO37" s="265"/>
      <c r="BP37" s="266" t="str">
        <f t="shared" si="17"/>
        <v/>
      </c>
      <c r="BQ37" s="264" t="str">
        <f t="shared" si="18"/>
        <v/>
      </c>
      <c r="BR37" s="265"/>
      <c r="BS37" s="266" t="str">
        <f t="shared" si="19"/>
        <v/>
      </c>
      <c r="BT37" s="264" t="str">
        <f t="shared" si="20"/>
        <v/>
      </c>
      <c r="BU37" s="265"/>
      <c r="BV37" s="266" t="str">
        <f t="shared" si="21"/>
        <v/>
      </c>
      <c r="BW37" s="264" t="str">
        <f t="shared" si="22"/>
        <v/>
      </c>
      <c r="BX37" s="265"/>
      <c r="BY37" s="266" t="str">
        <f t="shared" si="23"/>
        <v/>
      </c>
      <c r="BZ37" s="264" t="str">
        <f t="shared" si="24"/>
        <v/>
      </c>
      <c r="CA37" s="265"/>
      <c r="CB37" s="266" t="str">
        <f t="shared" si="25"/>
        <v/>
      </c>
      <c r="CC37" s="264" t="str">
        <f t="shared" si="26"/>
        <v/>
      </c>
      <c r="CD37" s="265"/>
      <c r="CE37" s="266" t="str">
        <f t="shared" si="27"/>
        <v/>
      </c>
      <c r="CF37" s="264" t="str">
        <f t="shared" si="28"/>
        <v/>
      </c>
      <c r="CG37" s="265"/>
      <c r="CH37" s="266" t="str">
        <f t="shared" si="29"/>
        <v/>
      </c>
      <c r="CI37" s="264" t="str">
        <f t="shared" si="30"/>
        <v/>
      </c>
      <c r="CJ37" s="265"/>
      <c r="CK37" s="266" t="str">
        <f t="shared" si="31"/>
        <v/>
      </c>
      <c r="CL37" s="264" t="str">
        <f t="shared" si="32"/>
        <v/>
      </c>
      <c r="CM37" s="265"/>
      <c r="CN37" s="266" t="str">
        <f t="shared" si="33"/>
        <v/>
      </c>
      <c r="CO37" s="264" t="str">
        <f t="shared" si="34"/>
        <v/>
      </c>
      <c r="CP37" s="265"/>
      <c r="CQ37" s="266" t="str">
        <f t="shared" si="35"/>
        <v/>
      </c>
      <c r="CR37" s="264" t="str">
        <f t="shared" si="36"/>
        <v/>
      </c>
      <c r="CS37" s="265"/>
      <c r="CT37" s="266" t="str">
        <f t="shared" si="37"/>
        <v/>
      </c>
      <c r="CU37" s="264" t="str">
        <f t="shared" si="38"/>
        <v/>
      </c>
      <c r="CV37" s="265"/>
      <c r="CW37" s="266" t="str">
        <f t="shared" si="39"/>
        <v/>
      </c>
      <c r="CX37" s="264" t="str">
        <f t="shared" si="40"/>
        <v/>
      </c>
      <c r="CY37" s="265"/>
      <c r="CZ37" s="266" t="str">
        <f t="shared" si="41"/>
        <v/>
      </c>
      <c r="DA37" s="264" t="str">
        <f t="shared" si="42"/>
        <v/>
      </c>
      <c r="DB37" s="265"/>
      <c r="DC37" s="266" t="str">
        <f t="shared" si="43"/>
        <v/>
      </c>
      <c r="DD37" s="264" t="str">
        <f t="shared" si="44"/>
        <v/>
      </c>
      <c r="DE37" s="265"/>
      <c r="DF37" s="266" t="str">
        <f t="shared" si="45"/>
        <v/>
      </c>
      <c r="DG37" s="264" t="str">
        <f t="shared" si="46"/>
        <v/>
      </c>
      <c r="DH37" s="265"/>
      <c r="DI37" s="266" t="str">
        <f t="shared" si="47"/>
        <v/>
      </c>
      <c r="DJ37" s="264" t="str">
        <f t="shared" si="48"/>
        <v/>
      </c>
      <c r="DK37" s="265"/>
      <c r="DL37" s="266" t="str">
        <f t="shared" si="49"/>
        <v/>
      </c>
      <c r="DM37" s="264" t="str">
        <f t="shared" si="50"/>
        <v/>
      </c>
      <c r="DN37" s="265"/>
      <c r="DO37" s="266" t="str">
        <f t="shared" si="51"/>
        <v/>
      </c>
      <c r="DP37" s="264" t="str">
        <f t="shared" si="52"/>
        <v/>
      </c>
      <c r="DQ37" s="265"/>
      <c r="DR37" s="266" t="str">
        <f t="shared" si="53"/>
        <v/>
      </c>
      <c r="DS37" s="264" t="str">
        <f t="shared" si="54"/>
        <v/>
      </c>
      <c r="DT37" s="265"/>
      <c r="DU37" s="266" t="str">
        <f t="shared" si="55"/>
        <v/>
      </c>
      <c r="DV37" s="264" t="str">
        <f t="shared" si="56"/>
        <v/>
      </c>
      <c r="DW37" s="265"/>
      <c r="DX37" s="266" t="str">
        <f t="shared" si="57"/>
        <v/>
      </c>
      <c r="DY37" s="264" t="str">
        <f t="shared" si="58"/>
        <v/>
      </c>
      <c r="DZ37" s="265"/>
      <c r="EA37" s="266" t="str">
        <f t="shared" si="59"/>
        <v/>
      </c>
      <c r="EB37" s="264" t="str">
        <f t="shared" si="60"/>
        <v/>
      </c>
      <c r="EC37" s="265"/>
      <c r="ED37" s="266" t="str">
        <f t="shared" si="61"/>
        <v/>
      </c>
      <c r="EE37" s="264" t="str">
        <f t="shared" si="62"/>
        <v/>
      </c>
      <c r="EF37" s="265"/>
      <c r="EG37" s="109" t="str">
        <f t="shared" si="63"/>
        <v/>
      </c>
      <c r="EH37" s="109" t="str">
        <f t="shared" si="63"/>
        <v/>
      </c>
      <c r="EI37" s="265"/>
      <c r="EJ37" s="266" t="str">
        <f t="shared" si="64"/>
        <v/>
      </c>
      <c r="EK37" s="109" t="str">
        <f t="shared" si="65"/>
        <v/>
      </c>
      <c r="EL37" s="265"/>
      <c r="EM37" s="266" t="str">
        <f t="shared" si="66"/>
        <v/>
      </c>
      <c r="EN37" s="264" t="str">
        <f t="shared" si="67"/>
        <v/>
      </c>
      <c r="EO37" s="436"/>
      <c r="EP37" s="266" t="str">
        <f t="shared" si="68"/>
        <v/>
      </c>
      <c r="EQ37" s="264" t="str">
        <f t="shared" si="69"/>
        <v/>
      </c>
      <c r="ER37" s="265"/>
      <c r="ES37" s="266" t="str">
        <f t="shared" si="70"/>
        <v/>
      </c>
      <c r="ET37" s="264" t="str">
        <f t="shared" si="71"/>
        <v/>
      </c>
      <c r="EU37" s="436"/>
      <c r="EV37" s="266" t="str">
        <f t="shared" si="72"/>
        <v/>
      </c>
      <c r="EW37" s="264" t="str">
        <f t="shared" si="73"/>
        <v/>
      </c>
      <c r="EX37" s="806">
        <v>800</v>
      </c>
      <c r="EY37" s="266" t="str">
        <f t="shared" si="74"/>
        <v/>
      </c>
      <c r="EZ37" s="264" t="str">
        <f t="shared" si="75"/>
        <v>→</v>
      </c>
      <c r="FA37" s="265"/>
      <c r="FB37" s="266" t="str">
        <f t="shared" si="76"/>
        <v/>
      </c>
      <c r="FC37" s="264" t="str">
        <f t="shared" si="77"/>
        <v/>
      </c>
      <c r="FD37" s="265">
        <f>800-800</f>
        <v>0</v>
      </c>
      <c r="FE37" s="266" t="str">
        <f t="shared" si="78"/>
        <v/>
      </c>
      <c r="FF37" s="264" t="str">
        <f t="shared" si="79"/>
        <v/>
      </c>
      <c r="FG37" s="265"/>
      <c r="FH37" s="266" t="str">
        <f t="shared" si="80"/>
        <v/>
      </c>
      <c r="FI37" s="264" t="str">
        <f t="shared" si="81"/>
        <v/>
      </c>
      <c r="FJ37" s="265"/>
      <c r="FK37" s="266" t="str">
        <f t="shared" si="82"/>
        <v>⇒</v>
      </c>
      <c r="FL37" s="264" t="str">
        <f t="shared" si="83"/>
        <v/>
      </c>
      <c r="FM37" s="265"/>
      <c r="FN37" s="266" t="str">
        <f t="shared" si="84"/>
        <v/>
      </c>
      <c r="FO37" s="264" t="str">
        <f t="shared" si="85"/>
        <v/>
      </c>
      <c r="FP37" s="265"/>
      <c r="FQ37" s="266" t="str">
        <f t="shared" si="86"/>
        <v/>
      </c>
      <c r="FR37" s="264" t="str">
        <f t="shared" si="87"/>
        <v/>
      </c>
      <c r="FS37" s="265"/>
      <c r="FT37" s="266" t="str">
        <f t="shared" si="88"/>
        <v/>
      </c>
      <c r="FU37" s="264" t="str">
        <f t="shared" si="89"/>
        <v/>
      </c>
      <c r="FV37" s="265"/>
      <c r="FW37" s="266" t="str">
        <f t="shared" si="90"/>
        <v/>
      </c>
      <c r="FX37" s="264" t="str">
        <f t="shared" si="91"/>
        <v/>
      </c>
      <c r="FY37" s="265"/>
      <c r="FZ37" s="266" t="str">
        <f t="shared" si="92"/>
        <v/>
      </c>
      <c r="GA37" s="264" t="str">
        <f t="shared" si="93"/>
        <v/>
      </c>
      <c r="GB37" s="265"/>
      <c r="GC37" s="266" t="str">
        <f t="shared" si="94"/>
        <v/>
      </c>
      <c r="GD37" s="264" t="str">
        <f t="shared" si="95"/>
        <v/>
      </c>
      <c r="GE37" s="265"/>
      <c r="GF37" s="266" t="str">
        <f t="shared" si="96"/>
        <v/>
      </c>
      <c r="GG37" s="264" t="str">
        <f t="shared" si="97"/>
        <v/>
      </c>
      <c r="GH37" s="265"/>
      <c r="GI37" s="266" t="str">
        <f t="shared" si="98"/>
        <v/>
      </c>
      <c r="GJ37" s="264" t="str">
        <f t="shared" si="99"/>
        <v/>
      </c>
      <c r="GK37" s="265"/>
      <c r="GL37" s="266" t="str">
        <f t="shared" si="100"/>
        <v/>
      </c>
      <c r="GM37" s="264" t="str">
        <f t="shared" si="101"/>
        <v/>
      </c>
      <c r="GN37" s="265"/>
      <c r="GO37" s="266" t="str">
        <f t="shared" si="102"/>
        <v/>
      </c>
      <c r="GP37" s="264" t="str">
        <f t="shared" si="103"/>
        <v/>
      </c>
      <c r="GQ37" s="265"/>
      <c r="GR37" s="266" t="str">
        <f t="shared" si="104"/>
        <v/>
      </c>
      <c r="GS37" s="264" t="str">
        <f t="shared" si="105"/>
        <v/>
      </c>
      <c r="GT37" s="265"/>
      <c r="GU37" s="266" t="str">
        <f t="shared" si="106"/>
        <v/>
      </c>
      <c r="GV37" s="264" t="str">
        <f t="shared" si="107"/>
        <v/>
      </c>
      <c r="GW37" s="265"/>
      <c r="GX37" s="266" t="str">
        <f t="shared" si="108"/>
        <v/>
      </c>
      <c r="GY37" s="264" t="str">
        <f t="shared" si="109"/>
        <v/>
      </c>
      <c r="GZ37" s="265"/>
      <c r="HA37" s="266" t="str">
        <f t="shared" si="110"/>
        <v/>
      </c>
      <c r="HB37" s="264" t="str">
        <f t="shared" si="111"/>
        <v/>
      </c>
      <c r="HC37" s="265"/>
      <c r="HD37" s="266" t="str">
        <f t="shared" si="112"/>
        <v/>
      </c>
      <c r="HE37" s="264" t="str">
        <f t="shared" si="113"/>
        <v/>
      </c>
      <c r="HF37" s="265"/>
      <c r="HG37" s="266" t="str">
        <f t="shared" si="114"/>
        <v/>
      </c>
      <c r="HH37" s="264" t="str">
        <f t="shared" si="115"/>
        <v/>
      </c>
      <c r="HI37" s="265"/>
      <c r="HJ37" s="266" t="str">
        <f t="shared" si="116"/>
        <v/>
      </c>
      <c r="HK37" s="264" t="str">
        <f t="shared" si="117"/>
        <v/>
      </c>
      <c r="HL37" s="265"/>
      <c r="HM37" s="266" t="str">
        <f t="shared" si="118"/>
        <v/>
      </c>
      <c r="HN37" s="264" t="str">
        <f t="shared" si="119"/>
        <v/>
      </c>
      <c r="HO37" s="265"/>
      <c r="HP37" s="266" t="str">
        <f t="shared" si="120"/>
        <v/>
      </c>
      <c r="HQ37" s="264" t="str">
        <f t="shared" si="121"/>
        <v/>
      </c>
      <c r="HR37" s="265"/>
      <c r="HS37" s="266" t="str">
        <f t="shared" si="122"/>
        <v/>
      </c>
      <c r="HT37" s="264" t="str">
        <f t="shared" si="123"/>
        <v/>
      </c>
      <c r="HU37" s="265"/>
      <c r="HV37" s="109" t="str">
        <f t="shared" si="124"/>
        <v/>
      </c>
      <c r="HW37" s="109" t="str">
        <f t="shared" si="124"/>
        <v/>
      </c>
      <c r="HX37" s="265"/>
      <c r="HY37" s="266" t="str">
        <f t="shared" si="125"/>
        <v/>
      </c>
      <c r="HZ37" s="109" t="str">
        <f t="shared" si="126"/>
        <v/>
      </c>
      <c r="IA37" s="265"/>
      <c r="IB37" s="266" t="str">
        <f t="shared" si="127"/>
        <v/>
      </c>
      <c r="IC37" s="264" t="str">
        <f t="shared" si="128"/>
        <v/>
      </c>
      <c r="ID37" s="436"/>
      <c r="IE37" s="266" t="str">
        <f t="shared" si="129"/>
        <v/>
      </c>
      <c r="IF37" s="264" t="str">
        <f t="shared" si="130"/>
        <v/>
      </c>
      <c r="IG37" s="265"/>
      <c r="IH37" s="266" t="str">
        <f t="shared" si="131"/>
        <v/>
      </c>
      <c r="II37" s="264" t="str">
        <f t="shared" si="132"/>
        <v/>
      </c>
      <c r="IJ37" s="436"/>
      <c r="IK37" s="266" t="str">
        <f t="shared" si="133"/>
        <v/>
      </c>
      <c r="IL37" s="264" t="str">
        <f t="shared" si="134"/>
        <v/>
      </c>
      <c r="IM37" s="436"/>
      <c r="IN37" s="266" t="str">
        <f t="shared" si="135"/>
        <v/>
      </c>
      <c r="IO37" s="264" t="str">
        <f t="shared" si="136"/>
        <v/>
      </c>
      <c r="IP37" s="265"/>
      <c r="IQ37" s="266" t="str">
        <f t="shared" si="137"/>
        <v/>
      </c>
      <c r="IR37" s="264" t="str">
        <f t="shared" si="138"/>
        <v/>
      </c>
      <c r="IS37" s="265"/>
      <c r="IT37" s="266" t="str">
        <f t="shared" si="139"/>
        <v/>
      </c>
      <c r="IU37" s="264" t="str">
        <f t="shared" si="140"/>
        <v/>
      </c>
      <c r="IV37" s="265"/>
      <c r="IW37" s="266" t="str">
        <f t="shared" si="141"/>
        <v/>
      </c>
      <c r="IX37" s="264" t="str">
        <f t="shared" si="142"/>
        <v/>
      </c>
      <c r="IY37" s="265"/>
      <c r="IZ37" s="266" t="str">
        <f t="shared" si="143"/>
        <v/>
      </c>
      <c r="JA37" s="264" t="str">
        <f t="shared" si="144"/>
        <v/>
      </c>
      <c r="JB37" s="265"/>
      <c r="JC37" s="266" t="str">
        <f t="shared" si="145"/>
        <v/>
      </c>
      <c r="JD37" s="264" t="str">
        <f t="shared" si="146"/>
        <v/>
      </c>
      <c r="JE37" s="265"/>
      <c r="JF37" s="266" t="str">
        <f t="shared" si="147"/>
        <v/>
      </c>
      <c r="JG37" s="264" t="str">
        <f t="shared" si="148"/>
        <v/>
      </c>
      <c r="JH37" s="265"/>
      <c r="JI37" s="266" t="str">
        <f t="shared" si="149"/>
        <v/>
      </c>
      <c r="JJ37" s="264" t="str">
        <f t="shared" si="150"/>
        <v/>
      </c>
      <c r="JK37" s="265"/>
      <c r="JL37" s="266" t="str">
        <f t="shared" si="151"/>
        <v/>
      </c>
      <c r="JM37" s="264" t="str">
        <f t="shared" si="152"/>
        <v/>
      </c>
      <c r="JN37" s="265"/>
      <c r="JO37" s="266" t="str">
        <f t="shared" si="153"/>
        <v/>
      </c>
      <c r="JP37" s="264" t="str">
        <f t="shared" si="154"/>
        <v/>
      </c>
      <c r="JQ37" s="265"/>
      <c r="JR37" s="266" t="str">
        <f t="shared" si="155"/>
        <v/>
      </c>
      <c r="JS37" s="264" t="str">
        <f t="shared" si="156"/>
        <v/>
      </c>
      <c r="JT37" s="265"/>
      <c r="JU37" s="266" t="str">
        <f t="shared" si="157"/>
        <v/>
      </c>
      <c r="JV37" s="264" t="str">
        <f t="shared" si="158"/>
        <v/>
      </c>
      <c r="JW37" s="265"/>
      <c r="JX37" s="266" t="str">
        <f t="shared" si="159"/>
        <v/>
      </c>
      <c r="JY37" s="264" t="str">
        <f t="shared" si="160"/>
        <v/>
      </c>
      <c r="JZ37" s="265"/>
      <c r="KA37" s="266" t="str">
        <f t="shared" si="161"/>
        <v/>
      </c>
      <c r="KB37" s="264" t="str">
        <f t="shared" si="162"/>
        <v/>
      </c>
      <c r="KC37" s="265"/>
      <c r="KD37" s="266" t="str">
        <f t="shared" si="163"/>
        <v/>
      </c>
      <c r="KE37" s="264" t="str">
        <f t="shared" si="164"/>
        <v/>
      </c>
      <c r="KF37" s="265"/>
      <c r="KG37" s="266" t="str">
        <f t="shared" si="165"/>
        <v/>
      </c>
      <c r="KH37" s="264" t="str">
        <f t="shared" si="166"/>
        <v/>
      </c>
      <c r="KI37" s="265"/>
      <c r="KJ37" s="266" t="str">
        <f t="shared" si="167"/>
        <v/>
      </c>
      <c r="KK37" s="264" t="str">
        <f t="shared" si="168"/>
        <v/>
      </c>
      <c r="KL37" s="265"/>
      <c r="KM37" s="266" t="str">
        <f t="shared" si="169"/>
        <v/>
      </c>
      <c r="KN37" s="264" t="str">
        <f t="shared" si="170"/>
        <v/>
      </c>
      <c r="KO37" s="265"/>
      <c r="KP37" s="266" t="str">
        <f t="shared" si="171"/>
        <v/>
      </c>
      <c r="KQ37" s="264" t="str">
        <f t="shared" si="172"/>
        <v/>
      </c>
      <c r="KR37" s="265"/>
      <c r="KS37" s="266" t="str">
        <f t="shared" si="173"/>
        <v/>
      </c>
      <c r="KT37" s="264" t="str">
        <f t="shared" si="174"/>
        <v/>
      </c>
      <c r="KU37" s="265"/>
      <c r="KV37" s="266" t="str">
        <f t="shared" si="175"/>
        <v/>
      </c>
      <c r="KW37" s="264" t="str">
        <f t="shared" si="176"/>
        <v/>
      </c>
      <c r="KX37" s="265"/>
      <c r="KY37" s="266" t="str">
        <f t="shared" si="177"/>
        <v/>
      </c>
      <c r="KZ37" s="264" t="str">
        <f t="shared" si="178"/>
        <v/>
      </c>
      <c r="LA37" s="265"/>
      <c r="LB37" s="266" t="str">
        <f t="shared" si="179"/>
        <v/>
      </c>
      <c r="LC37" s="264" t="str">
        <f t="shared" si="180"/>
        <v/>
      </c>
      <c r="LD37" s="265"/>
      <c r="LE37" s="266" t="str">
        <f t="shared" si="181"/>
        <v/>
      </c>
      <c r="LF37" s="264" t="str">
        <f t="shared" si="182"/>
        <v/>
      </c>
      <c r="LG37" s="265"/>
      <c r="LH37" s="266" t="str">
        <f t="shared" si="183"/>
        <v/>
      </c>
      <c r="LI37" s="264" t="str">
        <f t="shared" si="184"/>
        <v/>
      </c>
      <c r="LJ37" s="265"/>
      <c r="LK37" s="109" t="str">
        <f t="shared" si="185"/>
        <v/>
      </c>
    </row>
    <row r="38" spans="1:323" s="33" customFormat="1" ht="24.65" hidden="1" customHeight="1" x14ac:dyDescent="0.2">
      <c r="A38" s="553" t="s">
        <v>22</v>
      </c>
      <c r="B38" s="554">
        <f>IFERROR(VLOOKUP($D38,[1]受注ﾌｧｲﾙ!$A$3:$BZ$1314,5,FALSE),"-")</f>
        <v>46113.627696759257</v>
      </c>
      <c r="C38" s="555">
        <f>IFERROR(VLOOKUP($D38,[1]受注ﾌｧｲﾙ!$A$3:$BZ$1314,6,FALSE),"-")</f>
        <v>0</v>
      </c>
      <c r="D38" s="763" t="s">
        <v>966</v>
      </c>
      <c r="E38" s="551">
        <f>IFERROR(VLOOKUP($D38,[1]受注ﾌｧｲﾙ!$A$3:$BZ$1314,17,FALSE),"-")</f>
        <v>6713</v>
      </c>
      <c r="F38" s="552" t="str">
        <f>IFERROR(VLOOKUP($D38,[1]受注ﾌｧｲﾙ!$A$3:$BZ$1314,18,FALSE),"-")</f>
        <v>0R040-8Y0B- 680X200</v>
      </c>
      <c r="G38" s="552" t="str">
        <f>IFERROR(VLOOKUP($D38,[1]受注ﾌｧｲﾙ!$A$3:$BZ$1314,19,FALSE),"-")</f>
        <v>FA</v>
      </c>
      <c r="H38" s="552" t="str">
        <f>IFERROR(VLOOKUP($D38,[1]受注ﾌｧｲﾙ!$A$3:$BZ$1314,20,FALSE),"-")</f>
        <v>GA1</v>
      </c>
      <c r="I38" s="552" t="str">
        <f>IFERROR(VLOOKUP($D38,[1]受注ﾌｧｲﾙ!$A$3:$BZ$1314,21,FALSE),"-")</f>
        <v>C</v>
      </c>
      <c r="J38" s="556">
        <f>IFERROR(VLOOKUP($D38,[1]受注ﾌｧｲﾙ!$A$3:$BZ$1314,22,FALSE),"-")</f>
        <v>400</v>
      </c>
      <c r="K38" s="552" t="str">
        <f>IFERROR(VLOOKUP($D38,[1]受注ﾌｧｲﾙ!$A$3:$BZ$1314,8,FALSE),"-")</f>
        <v>0R040-8Y0B- 535X200</v>
      </c>
      <c r="L38" s="552" t="str">
        <f>IFERROR(VLOOKUP($D38,[1]受注ﾌｧｲﾙ!$A$3:$BZ$1314,9,FALSE),"-")</f>
        <v>FA</v>
      </c>
      <c r="M38" s="552" t="str">
        <f>IFERROR(VLOOKUP($D38,[1]受注ﾌｧｲﾙ!$A$3:$BZ$1314,10,FALSE),"-")</f>
        <v>GA1</v>
      </c>
      <c r="N38" s="552" t="str">
        <f>IFERROR(VLOOKUP($D38,[1]受注ﾌｧｲﾙ!$A$3:$BZ$1314,11,FALSE),"-")</f>
        <v>C</v>
      </c>
      <c r="O38" s="556">
        <f>IFERROR(VLOOKUP($D38,[1]受注ﾌｧｲﾙ!$A$3:$BZ$1314,13,FALSE),"-")</f>
        <v>400</v>
      </c>
      <c r="P38" s="552">
        <f>IFERROR(VLOOKUP($D38,[1]受注ﾌｧｲﾙ!$A$3:$BZ$1314,15,FALSE),"-")</f>
        <v>0</v>
      </c>
      <c r="Q38" s="557">
        <f>IFERROR((VLOOKUP($D38,[1]受注ﾌｧｲﾙ!$A$3:$BZ$1314,16,FALSE)*J38),"-")</f>
        <v>400</v>
      </c>
      <c r="R38" s="557">
        <f>IFERROR(VLOOKUP($D38,[6]加工日報ｽﾘｯﾄ!$A$5:$DZ$1000,107,FALSE),"-")</f>
        <v>400</v>
      </c>
      <c r="S38" s="552" t="str">
        <f>IFERROR(VLOOKUP($D38,[1]受注ﾌｧｲﾙ!$A$3:$BZ$1314,26,FALSE),"-")</f>
        <v>ｽﾘｯﾄ</v>
      </c>
      <c r="T38" s="558" t="str">
        <f>IFERROR(VLOOKUP($D38,[1]受注ﾌｧｲﾙ!$A$3:$BZ$1314,23,FALSE),"-")</f>
        <v>湖南</v>
      </c>
      <c r="U38" s="559"/>
      <c r="V38" s="559"/>
      <c r="W38" s="559">
        <f>IFERROR(VLOOKUP($D38,[1]受注ﾌｧｲﾙ!$A$3:$BZ$1314,25,FALSE),"-")</f>
        <v>46119</v>
      </c>
      <c r="X38" s="559">
        <f>IFERROR(VLOOKUP($D38,[1]受注ﾌｧｲﾙ!$A$3:$BZ$1314,32,FALSE),"-")</f>
        <v>46122</v>
      </c>
      <c r="Y38" s="559">
        <f>IFERROR(VLOOKUP($D38,[1]受注ﾌｧｲﾙ!$A$3:$BZ$1314,33,FALSE),"-")</f>
        <v>46122</v>
      </c>
      <c r="Z38" s="559">
        <f t="shared" si="0"/>
        <v>46118</v>
      </c>
      <c r="AA38" s="560">
        <f>IFERROR(VLOOKUP($D38,[6]加工日報ｽﾘｯﾄ!$A$5:$DZ$1000,2,FALSE),"-")</f>
        <v>46118</v>
      </c>
      <c r="AB38" s="561">
        <f>IFERROR(VLOOKUP($D38,[6]加工日報ｽﾘｯﾄ!$A$5:$DZ$1000,108,FALSE),"-")</f>
        <v>400</v>
      </c>
      <c r="AC38" s="562">
        <f t="shared" si="1"/>
        <v>400</v>
      </c>
      <c r="AD38" s="410" t="str">
        <f>IFERROR(VLOOKUP($D38,[1]受注ﾌｧｲﾙ!$A$3:$BZ$1314,27,FALSE),"-")&amp;"　"&amp;IFERROR(VLOOKUP($D38,[1]受注ﾌｧｲﾙ!$A$3:$BZ$1314,28,FALSE),"-")&amp;"　"&amp;IFERROR(VLOOKUP($D38,[1]受注ﾌｧｲﾙ!$A$3:$BZ$1314,29,FALSE),"-")</f>
        <v>　　</v>
      </c>
      <c r="AE38" s="435"/>
      <c r="AF38" s="563" t="str">
        <f>IFERROR(VLOOKUP($D38,[6]加工日報ｽﾘｯﾄ!$A$5:$DZ$1000,94,FALSE),"-")</f>
        <v>完</v>
      </c>
      <c r="AG38" s="564" t="str">
        <f>IFERROR(VLOOKUP($D38,[1]受注ﾌｧｲﾙ!$A$3:$BZ$1314,2,FALSE),"-")</f>
        <v>通常入力</v>
      </c>
      <c r="AH38" s="564" t="str">
        <f>IFERROR(VLOOKUP($D38,[1]受注ﾌｧｲﾙ!$A$3:$BZ$1314,3,FALSE),"-")</f>
        <v>後加工</v>
      </c>
      <c r="AI38" s="564">
        <f>IFERROR(VLOOKUP($D38,[1]受注ﾌｧｲﾙ!$A$3:$BZ$1314,31,FALSE),"-")</f>
        <v>0</v>
      </c>
      <c r="AJ38" s="564" t="str">
        <f>IFERROR(VLOOKUP($D38,[1]受注ﾌｧｲﾙ!$A$3:$BZ$1314,12,FALSE),"-")</f>
        <v xml:space="preserve"> </v>
      </c>
      <c r="AK38" s="552" t="str">
        <f>IFERROR(VLOOKUP($D38,[1]受注ﾌｧｲﾙ!$A$3:$BZ$1314,24,FALSE),"-")</f>
        <v>ｽﾘｯﾄ</v>
      </c>
      <c r="AL38" s="435"/>
      <c r="AM38" s="435"/>
      <c r="AN38" s="435"/>
      <c r="AO38" s="435"/>
      <c r="AP38" s="435"/>
      <c r="AQ38" s="564" t="s">
        <v>491</v>
      </c>
      <c r="AR38" s="435"/>
      <c r="AS38" s="109" t="str">
        <f t="shared" si="2"/>
        <v/>
      </c>
      <c r="AT38" s="265"/>
      <c r="AU38" s="266" t="str">
        <f t="shared" si="3"/>
        <v/>
      </c>
      <c r="AV38" s="109" t="str">
        <f t="shared" si="4"/>
        <v/>
      </c>
      <c r="AW38" s="265"/>
      <c r="AX38" s="266" t="str">
        <f t="shared" si="5"/>
        <v/>
      </c>
      <c r="AY38" s="264" t="str">
        <f t="shared" si="6"/>
        <v/>
      </c>
      <c r="AZ38" s="436"/>
      <c r="BA38" s="266" t="str">
        <f t="shared" si="7"/>
        <v/>
      </c>
      <c r="BB38" s="264" t="str">
        <f t="shared" si="8"/>
        <v/>
      </c>
      <c r="BC38" s="265"/>
      <c r="BD38" s="266" t="str">
        <f t="shared" si="9"/>
        <v/>
      </c>
      <c r="BE38" s="264" t="str">
        <f t="shared" si="10"/>
        <v/>
      </c>
      <c r="BF38" s="436"/>
      <c r="BG38" s="266" t="str">
        <f t="shared" si="11"/>
        <v/>
      </c>
      <c r="BH38" s="264" t="str">
        <f t="shared" si="12"/>
        <v/>
      </c>
      <c r="BI38" s="436"/>
      <c r="BJ38" s="266" t="str">
        <f t="shared" si="13"/>
        <v/>
      </c>
      <c r="BK38" s="264" t="str">
        <f t="shared" si="14"/>
        <v/>
      </c>
      <c r="BL38" s="265"/>
      <c r="BM38" s="266" t="str">
        <f t="shared" si="15"/>
        <v/>
      </c>
      <c r="BN38" s="264" t="str">
        <f t="shared" si="16"/>
        <v/>
      </c>
      <c r="BO38" s="265"/>
      <c r="BP38" s="266" t="str">
        <f t="shared" si="17"/>
        <v/>
      </c>
      <c r="BQ38" s="264" t="str">
        <f t="shared" si="18"/>
        <v/>
      </c>
      <c r="BR38" s="265"/>
      <c r="BS38" s="266" t="str">
        <f t="shared" si="19"/>
        <v/>
      </c>
      <c r="BT38" s="264" t="str">
        <f t="shared" si="20"/>
        <v/>
      </c>
      <c r="BU38" s="265"/>
      <c r="BV38" s="266" t="str">
        <f t="shared" si="21"/>
        <v/>
      </c>
      <c r="BW38" s="264" t="str">
        <f t="shared" si="22"/>
        <v/>
      </c>
      <c r="BX38" s="265"/>
      <c r="BY38" s="266" t="str">
        <f t="shared" si="23"/>
        <v/>
      </c>
      <c r="BZ38" s="264" t="str">
        <f t="shared" si="24"/>
        <v/>
      </c>
      <c r="CA38" s="265"/>
      <c r="CB38" s="266" t="str">
        <f t="shared" si="25"/>
        <v/>
      </c>
      <c r="CC38" s="264" t="str">
        <f t="shared" si="26"/>
        <v/>
      </c>
      <c r="CD38" s="265"/>
      <c r="CE38" s="266" t="str">
        <f t="shared" si="27"/>
        <v/>
      </c>
      <c r="CF38" s="264" t="str">
        <f t="shared" si="28"/>
        <v/>
      </c>
      <c r="CG38" s="265"/>
      <c r="CH38" s="266" t="str">
        <f t="shared" si="29"/>
        <v/>
      </c>
      <c r="CI38" s="264" t="str">
        <f t="shared" si="30"/>
        <v/>
      </c>
      <c r="CJ38" s="265"/>
      <c r="CK38" s="266" t="str">
        <f t="shared" si="31"/>
        <v/>
      </c>
      <c r="CL38" s="264" t="str">
        <f t="shared" si="32"/>
        <v/>
      </c>
      <c r="CM38" s="265"/>
      <c r="CN38" s="266" t="str">
        <f t="shared" si="33"/>
        <v/>
      </c>
      <c r="CO38" s="264" t="str">
        <f t="shared" si="34"/>
        <v/>
      </c>
      <c r="CP38" s="265"/>
      <c r="CQ38" s="266" t="str">
        <f t="shared" si="35"/>
        <v/>
      </c>
      <c r="CR38" s="264" t="str">
        <f t="shared" si="36"/>
        <v/>
      </c>
      <c r="CS38" s="265"/>
      <c r="CT38" s="266" t="str">
        <f t="shared" si="37"/>
        <v/>
      </c>
      <c r="CU38" s="264" t="str">
        <f t="shared" si="38"/>
        <v/>
      </c>
      <c r="CV38" s="265"/>
      <c r="CW38" s="266" t="str">
        <f t="shared" si="39"/>
        <v/>
      </c>
      <c r="CX38" s="264" t="str">
        <f t="shared" si="40"/>
        <v/>
      </c>
      <c r="CY38" s="265"/>
      <c r="CZ38" s="266" t="str">
        <f t="shared" si="41"/>
        <v/>
      </c>
      <c r="DA38" s="264" t="str">
        <f t="shared" si="42"/>
        <v/>
      </c>
      <c r="DB38" s="265"/>
      <c r="DC38" s="266" t="str">
        <f t="shared" si="43"/>
        <v/>
      </c>
      <c r="DD38" s="264" t="str">
        <f t="shared" si="44"/>
        <v/>
      </c>
      <c r="DE38" s="265"/>
      <c r="DF38" s="266" t="str">
        <f t="shared" si="45"/>
        <v/>
      </c>
      <c r="DG38" s="264" t="str">
        <f t="shared" si="46"/>
        <v/>
      </c>
      <c r="DH38" s="265"/>
      <c r="DI38" s="266" t="str">
        <f t="shared" si="47"/>
        <v/>
      </c>
      <c r="DJ38" s="264" t="str">
        <f t="shared" si="48"/>
        <v/>
      </c>
      <c r="DK38" s="265"/>
      <c r="DL38" s="266" t="str">
        <f t="shared" si="49"/>
        <v/>
      </c>
      <c r="DM38" s="264" t="str">
        <f t="shared" si="50"/>
        <v/>
      </c>
      <c r="DN38" s="265"/>
      <c r="DO38" s="266" t="str">
        <f t="shared" si="51"/>
        <v/>
      </c>
      <c r="DP38" s="264" t="str">
        <f t="shared" si="52"/>
        <v/>
      </c>
      <c r="DQ38" s="265"/>
      <c r="DR38" s="266" t="str">
        <f t="shared" si="53"/>
        <v/>
      </c>
      <c r="DS38" s="264" t="str">
        <f t="shared" si="54"/>
        <v/>
      </c>
      <c r="DT38" s="265"/>
      <c r="DU38" s="266" t="str">
        <f t="shared" si="55"/>
        <v/>
      </c>
      <c r="DV38" s="264" t="str">
        <f t="shared" si="56"/>
        <v/>
      </c>
      <c r="DW38" s="265"/>
      <c r="DX38" s="266" t="str">
        <f t="shared" si="57"/>
        <v/>
      </c>
      <c r="DY38" s="264" t="str">
        <f t="shared" si="58"/>
        <v/>
      </c>
      <c r="DZ38" s="265"/>
      <c r="EA38" s="266" t="str">
        <f t="shared" si="59"/>
        <v/>
      </c>
      <c r="EB38" s="264" t="str">
        <f t="shared" si="60"/>
        <v/>
      </c>
      <c r="EC38" s="265"/>
      <c r="ED38" s="266" t="str">
        <f t="shared" si="61"/>
        <v/>
      </c>
      <c r="EE38" s="264" t="str">
        <f t="shared" si="62"/>
        <v/>
      </c>
      <c r="EF38" s="265"/>
      <c r="EG38" s="109" t="str">
        <f t="shared" si="63"/>
        <v/>
      </c>
      <c r="EH38" s="109" t="str">
        <f t="shared" si="63"/>
        <v/>
      </c>
      <c r="EI38" s="265"/>
      <c r="EJ38" s="266" t="str">
        <f t="shared" si="64"/>
        <v/>
      </c>
      <c r="EK38" s="109" t="str">
        <f t="shared" si="65"/>
        <v/>
      </c>
      <c r="EL38" s="265"/>
      <c r="EM38" s="266" t="str">
        <f t="shared" si="66"/>
        <v/>
      </c>
      <c r="EN38" s="264" t="str">
        <f t="shared" si="67"/>
        <v/>
      </c>
      <c r="EO38" s="436"/>
      <c r="EP38" s="266" t="str">
        <f t="shared" si="68"/>
        <v/>
      </c>
      <c r="EQ38" s="264" t="str">
        <f t="shared" si="69"/>
        <v/>
      </c>
      <c r="ER38" s="265"/>
      <c r="ES38" s="266" t="str">
        <f t="shared" si="70"/>
        <v/>
      </c>
      <c r="ET38" s="264" t="str">
        <f t="shared" si="71"/>
        <v/>
      </c>
      <c r="EU38" s="436"/>
      <c r="EV38" s="266" t="str">
        <f t="shared" si="72"/>
        <v/>
      </c>
      <c r="EW38" s="264" t="str">
        <f t="shared" si="73"/>
        <v/>
      </c>
      <c r="EX38" s="806">
        <v>400</v>
      </c>
      <c r="EY38" s="266" t="str">
        <f t="shared" si="74"/>
        <v/>
      </c>
      <c r="EZ38" s="264" t="str">
        <f t="shared" si="75"/>
        <v>→</v>
      </c>
      <c r="FA38" s="265"/>
      <c r="FB38" s="266" t="str">
        <f t="shared" si="76"/>
        <v/>
      </c>
      <c r="FC38" s="264" t="str">
        <f t="shared" si="77"/>
        <v/>
      </c>
      <c r="FD38" s="265">
        <f>400-400</f>
        <v>0</v>
      </c>
      <c r="FE38" s="266" t="str">
        <f t="shared" si="78"/>
        <v/>
      </c>
      <c r="FF38" s="264" t="str">
        <f t="shared" si="79"/>
        <v/>
      </c>
      <c r="FG38" s="265"/>
      <c r="FH38" s="266" t="str">
        <f t="shared" si="80"/>
        <v/>
      </c>
      <c r="FI38" s="264" t="str">
        <f t="shared" si="81"/>
        <v/>
      </c>
      <c r="FJ38" s="265"/>
      <c r="FK38" s="266" t="str">
        <f t="shared" si="82"/>
        <v>⇒</v>
      </c>
      <c r="FL38" s="264" t="str">
        <f t="shared" si="83"/>
        <v/>
      </c>
      <c r="FM38" s="265"/>
      <c r="FN38" s="266" t="str">
        <f t="shared" si="84"/>
        <v/>
      </c>
      <c r="FO38" s="264" t="str">
        <f t="shared" si="85"/>
        <v/>
      </c>
      <c r="FP38" s="265"/>
      <c r="FQ38" s="266" t="str">
        <f t="shared" si="86"/>
        <v/>
      </c>
      <c r="FR38" s="264" t="str">
        <f t="shared" si="87"/>
        <v/>
      </c>
      <c r="FS38" s="265"/>
      <c r="FT38" s="266" t="str">
        <f t="shared" si="88"/>
        <v/>
      </c>
      <c r="FU38" s="264" t="str">
        <f t="shared" si="89"/>
        <v/>
      </c>
      <c r="FV38" s="265"/>
      <c r="FW38" s="266" t="str">
        <f t="shared" si="90"/>
        <v/>
      </c>
      <c r="FX38" s="264" t="str">
        <f t="shared" si="91"/>
        <v/>
      </c>
      <c r="FY38" s="265"/>
      <c r="FZ38" s="266" t="str">
        <f t="shared" si="92"/>
        <v/>
      </c>
      <c r="GA38" s="264" t="str">
        <f t="shared" si="93"/>
        <v/>
      </c>
      <c r="GB38" s="265"/>
      <c r="GC38" s="266" t="str">
        <f t="shared" si="94"/>
        <v/>
      </c>
      <c r="GD38" s="264" t="str">
        <f t="shared" si="95"/>
        <v/>
      </c>
      <c r="GE38" s="265"/>
      <c r="GF38" s="266" t="str">
        <f t="shared" si="96"/>
        <v/>
      </c>
      <c r="GG38" s="264" t="str">
        <f t="shared" si="97"/>
        <v/>
      </c>
      <c r="GH38" s="265"/>
      <c r="GI38" s="266" t="str">
        <f t="shared" si="98"/>
        <v/>
      </c>
      <c r="GJ38" s="264" t="str">
        <f t="shared" si="99"/>
        <v/>
      </c>
      <c r="GK38" s="265"/>
      <c r="GL38" s="266" t="str">
        <f t="shared" si="100"/>
        <v/>
      </c>
      <c r="GM38" s="264" t="str">
        <f t="shared" si="101"/>
        <v/>
      </c>
      <c r="GN38" s="265"/>
      <c r="GO38" s="266" t="str">
        <f t="shared" si="102"/>
        <v/>
      </c>
      <c r="GP38" s="264" t="str">
        <f t="shared" si="103"/>
        <v/>
      </c>
      <c r="GQ38" s="265"/>
      <c r="GR38" s="266" t="str">
        <f t="shared" si="104"/>
        <v/>
      </c>
      <c r="GS38" s="264" t="str">
        <f t="shared" si="105"/>
        <v/>
      </c>
      <c r="GT38" s="265"/>
      <c r="GU38" s="266" t="str">
        <f t="shared" si="106"/>
        <v/>
      </c>
      <c r="GV38" s="264" t="str">
        <f t="shared" si="107"/>
        <v/>
      </c>
      <c r="GW38" s="265"/>
      <c r="GX38" s="266" t="str">
        <f t="shared" si="108"/>
        <v/>
      </c>
      <c r="GY38" s="264" t="str">
        <f t="shared" si="109"/>
        <v/>
      </c>
      <c r="GZ38" s="265"/>
      <c r="HA38" s="266" t="str">
        <f t="shared" si="110"/>
        <v/>
      </c>
      <c r="HB38" s="264" t="str">
        <f t="shared" si="111"/>
        <v/>
      </c>
      <c r="HC38" s="265"/>
      <c r="HD38" s="266" t="str">
        <f t="shared" si="112"/>
        <v/>
      </c>
      <c r="HE38" s="264" t="str">
        <f t="shared" si="113"/>
        <v/>
      </c>
      <c r="HF38" s="265"/>
      <c r="HG38" s="266" t="str">
        <f t="shared" si="114"/>
        <v/>
      </c>
      <c r="HH38" s="264" t="str">
        <f t="shared" si="115"/>
        <v/>
      </c>
      <c r="HI38" s="265"/>
      <c r="HJ38" s="266" t="str">
        <f t="shared" si="116"/>
        <v/>
      </c>
      <c r="HK38" s="264" t="str">
        <f t="shared" si="117"/>
        <v/>
      </c>
      <c r="HL38" s="265"/>
      <c r="HM38" s="266" t="str">
        <f t="shared" si="118"/>
        <v/>
      </c>
      <c r="HN38" s="264" t="str">
        <f t="shared" si="119"/>
        <v/>
      </c>
      <c r="HO38" s="265"/>
      <c r="HP38" s="266" t="str">
        <f t="shared" si="120"/>
        <v/>
      </c>
      <c r="HQ38" s="264" t="str">
        <f t="shared" si="121"/>
        <v/>
      </c>
      <c r="HR38" s="265"/>
      <c r="HS38" s="266" t="str">
        <f t="shared" si="122"/>
        <v/>
      </c>
      <c r="HT38" s="264" t="str">
        <f t="shared" si="123"/>
        <v/>
      </c>
      <c r="HU38" s="265"/>
      <c r="HV38" s="109" t="str">
        <f t="shared" si="124"/>
        <v/>
      </c>
      <c r="HW38" s="109" t="str">
        <f t="shared" si="124"/>
        <v/>
      </c>
      <c r="HX38" s="265"/>
      <c r="HY38" s="266" t="str">
        <f t="shared" si="125"/>
        <v/>
      </c>
      <c r="HZ38" s="109" t="str">
        <f t="shared" si="126"/>
        <v/>
      </c>
      <c r="IA38" s="265"/>
      <c r="IB38" s="266" t="str">
        <f t="shared" si="127"/>
        <v/>
      </c>
      <c r="IC38" s="264" t="str">
        <f t="shared" si="128"/>
        <v/>
      </c>
      <c r="ID38" s="436"/>
      <c r="IE38" s="266" t="str">
        <f t="shared" si="129"/>
        <v/>
      </c>
      <c r="IF38" s="264" t="str">
        <f t="shared" si="130"/>
        <v/>
      </c>
      <c r="IG38" s="265"/>
      <c r="IH38" s="266" t="str">
        <f t="shared" si="131"/>
        <v/>
      </c>
      <c r="II38" s="264" t="str">
        <f t="shared" si="132"/>
        <v/>
      </c>
      <c r="IJ38" s="436"/>
      <c r="IK38" s="266" t="str">
        <f t="shared" si="133"/>
        <v/>
      </c>
      <c r="IL38" s="264" t="str">
        <f t="shared" si="134"/>
        <v/>
      </c>
      <c r="IM38" s="436"/>
      <c r="IN38" s="266" t="str">
        <f t="shared" si="135"/>
        <v/>
      </c>
      <c r="IO38" s="264" t="str">
        <f t="shared" si="136"/>
        <v/>
      </c>
      <c r="IP38" s="265"/>
      <c r="IQ38" s="266" t="str">
        <f t="shared" si="137"/>
        <v/>
      </c>
      <c r="IR38" s="264" t="str">
        <f t="shared" si="138"/>
        <v/>
      </c>
      <c r="IS38" s="265"/>
      <c r="IT38" s="266" t="str">
        <f t="shared" si="139"/>
        <v/>
      </c>
      <c r="IU38" s="264" t="str">
        <f t="shared" si="140"/>
        <v/>
      </c>
      <c r="IV38" s="265"/>
      <c r="IW38" s="266" t="str">
        <f t="shared" si="141"/>
        <v/>
      </c>
      <c r="IX38" s="264" t="str">
        <f t="shared" si="142"/>
        <v/>
      </c>
      <c r="IY38" s="265"/>
      <c r="IZ38" s="266" t="str">
        <f t="shared" si="143"/>
        <v/>
      </c>
      <c r="JA38" s="264" t="str">
        <f t="shared" si="144"/>
        <v/>
      </c>
      <c r="JB38" s="265"/>
      <c r="JC38" s="266" t="str">
        <f t="shared" si="145"/>
        <v/>
      </c>
      <c r="JD38" s="264" t="str">
        <f t="shared" si="146"/>
        <v/>
      </c>
      <c r="JE38" s="265"/>
      <c r="JF38" s="266" t="str">
        <f t="shared" si="147"/>
        <v/>
      </c>
      <c r="JG38" s="264" t="str">
        <f t="shared" si="148"/>
        <v/>
      </c>
      <c r="JH38" s="265"/>
      <c r="JI38" s="266" t="str">
        <f t="shared" si="149"/>
        <v/>
      </c>
      <c r="JJ38" s="264" t="str">
        <f t="shared" si="150"/>
        <v/>
      </c>
      <c r="JK38" s="265"/>
      <c r="JL38" s="266" t="str">
        <f t="shared" si="151"/>
        <v/>
      </c>
      <c r="JM38" s="264" t="str">
        <f t="shared" si="152"/>
        <v/>
      </c>
      <c r="JN38" s="265"/>
      <c r="JO38" s="266" t="str">
        <f t="shared" si="153"/>
        <v/>
      </c>
      <c r="JP38" s="264" t="str">
        <f t="shared" si="154"/>
        <v/>
      </c>
      <c r="JQ38" s="265"/>
      <c r="JR38" s="266" t="str">
        <f t="shared" si="155"/>
        <v/>
      </c>
      <c r="JS38" s="264" t="str">
        <f t="shared" si="156"/>
        <v/>
      </c>
      <c r="JT38" s="265"/>
      <c r="JU38" s="266" t="str">
        <f t="shared" si="157"/>
        <v/>
      </c>
      <c r="JV38" s="264" t="str">
        <f t="shared" si="158"/>
        <v/>
      </c>
      <c r="JW38" s="265"/>
      <c r="JX38" s="266" t="str">
        <f t="shared" si="159"/>
        <v/>
      </c>
      <c r="JY38" s="264" t="str">
        <f t="shared" si="160"/>
        <v/>
      </c>
      <c r="JZ38" s="265"/>
      <c r="KA38" s="266" t="str">
        <f t="shared" si="161"/>
        <v/>
      </c>
      <c r="KB38" s="264" t="str">
        <f t="shared" si="162"/>
        <v/>
      </c>
      <c r="KC38" s="265"/>
      <c r="KD38" s="266" t="str">
        <f t="shared" si="163"/>
        <v/>
      </c>
      <c r="KE38" s="264" t="str">
        <f t="shared" si="164"/>
        <v/>
      </c>
      <c r="KF38" s="265"/>
      <c r="KG38" s="266" t="str">
        <f t="shared" si="165"/>
        <v/>
      </c>
      <c r="KH38" s="264" t="str">
        <f t="shared" si="166"/>
        <v/>
      </c>
      <c r="KI38" s="265"/>
      <c r="KJ38" s="266" t="str">
        <f t="shared" si="167"/>
        <v/>
      </c>
      <c r="KK38" s="264" t="str">
        <f t="shared" si="168"/>
        <v/>
      </c>
      <c r="KL38" s="265"/>
      <c r="KM38" s="266" t="str">
        <f t="shared" si="169"/>
        <v/>
      </c>
      <c r="KN38" s="264" t="str">
        <f t="shared" si="170"/>
        <v/>
      </c>
      <c r="KO38" s="265"/>
      <c r="KP38" s="266" t="str">
        <f t="shared" si="171"/>
        <v/>
      </c>
      <c r="KQ38" s="264" t="str">
        <f t="shared" si="172"/>
        <v/>
      </c>
      <c r="KR38" s="265"/>
      <c r="KS38" s="266" t="str">
        <f t="shared" si="173"/>
        <v/>
      </c>
      <c r="KT38" s="264" t="str">
        <f t="shared" si="174"/>
        <v/>
      </c>
      <c r="KU38" s="265"/>
      <c r="KV38" s="266" t="str">
        <f t="shared" si="175"/>
        <v/>
      </c>
      <c r="KW38" s="264" t="str">
        <f t="shared" si="176"/>
        <v/>
      </c>
      <c r="KX38" s="265"/>
      <c r="KY38" s="266" t="str">
        <f t="shared" si="177"/>
        <v/>
      </c>
      <c r="KZ38" s="264" t="str">
        <f t="shared" si="178"/>
        <v/>
      </c>
      <c r="LA38" s="265"/>
      <c r="LB38" s="266" t="str">
        <f t="shared" si="179"/>
        <v/>
      </c>
      <c r="LC38" s="264" t="str">
        <f t="shared" si="180"/>
        <v/>
      </c>
      <c r="LD38" s="265"/>
      <c r="LE38" s="266" t="str">
        <f t="shared" si="181"/>
        <v/>
      </c>
      <c r="LF38" s="264" t="str">
        <f t="shared" si="182"/>
        <v/>
      </c>
      <c r="LG38" s="265"/>
      <c r="LH38" s="266" t="str">
        <f t="shared" si="183"/>
        <v/>
      </c>
      <c r="LI38" s="264" t="str">
        <f t="shared" si="184"/>
        <v/>
      </c>
      <c r="LJ38" s="265"/>
      <c r="LK38" s="109" t="str">
        <f t="shared" si="185"/>
        <v/>
      </c>
    </row>
    <row r="39" spans="1:323" s="33" customFormat="1" ht="24.65" hidden="1" customHeight="1" x14ac:dyDescent="0.2">
      <c r="A39" s="553" t="s">
        <v>22</v>
      </c>
      <c r="B39" s="554">
        <f>IFERROR(VLOOKUP($D39,[1]受注ﾌｧｲﾙ!$A$3:$BZ$1314,5,FALSE),"-")</f>
        <v>46115.652488425927</v>
      </c>
      <c r="C39" s="555">
        <f>IFERROR(VLOOKUP($D39,[1]受注ﾌｧｲﾙ!$A$3:$BZ$1314,6,FALSE),"-")</f>
        <v>0</v>
      </c>
      <c r="D39" s="763" t="s">
        <v>978</v>
      </c>
      <c r="E39" s="551">
        <f>IFERROR(VLOOKUP($D39,[1]受注ﾌｧｲﾙ!$A$3:$BZ$1314,17,FALSE),"-")</f>
        <v>6710</v>
      </c>
      <c r="F39" s="552" t="str">
        <f>IFERROR(VLOOKUP($D39,[1]受注ﾌｧｲﾙ!$A$3:$BZ$1314,18,FALSE),"-")</f>
        <v>50080-AY0B- 870X200</v>
      </c>
      <c r="G39" s="552" t="str">
        <f>IFERROR(VLOOKUP($D39,[1]受注ﾌｧｲﾙ!$A$3:$BZ$1314,19,FALSE),"-")</f>
        <v>FA</v>
      </c>
      <c r="H39" s="552">
        <f>IFERROR(VLOOKUP($D39,[1]受注ﾌｧｲﾙ!$A$3:$BZ$1314,20,FALSE),"-")</f>
        <v>0</v>
      </c>
      <c r="I39" s="552" t="str">
        <f>IFERROR(VLOOKUP($D39,[1]受注ﾌｧｲﾙ!$A$3:$BZ$1314,21,FALSE),"-")</f>
        <v>C</v>
      </c>
      <c r="J39" s="556">
        <f>IFERROR(VLOOKUP($D39,[1]受注ﾌｧｲﾙ!$A$3:$BZ$1314,22,FALSE),"-")</f>
        <v>2000</v>
      </c>
      <c r="K39" s="552" t="str">
        <f>IFERROR(VLOOKUP($D39,[1]受注ﾌｧｲﾙ!$A$3:$BZ$1314,8,FALSE),"-")</f>
        <v>0R040-8Y0B- 820X200</v>
      </c>
      <c r="L39" s="552" t="str">
        <f>IFERROR(VLOOKUP($D39,[1]受注ﾌｧｲﾙ!$A$3:$BZ$1314,9,FALSE),"-")</f>
        <v>FA</v>
      </c>
      <c r="M39" s="552">
        <f>IFERROR(VLOOKUP($D39,[1]受注ﾌｧｲﾙ!$A$3:$BZ$1314,10,FALSE),"-")</f>
        <v>0</v>
      </c>
      <c r="N39" s="552" t="str">
        <f>IFERROR(VLOOKUP($D39,[1]受注ﾌｧｲﾙ!$A$3:$BZ$1314,11,FALSE),"-")</f>
        <v>C</v>
      </c>
      <c r="O39" s="556">
        <f>IFERROR(VLOOKUP($D39,[1]受注ﾌｧｲﾙ!$A$3:$BZ$1314,13,FALSE),"-")</f>
        <v>2000</v>
      </c>
      <c r="P39" s="552">
        <f>IFERROR(VLOOKUP($D39,[1]受注ﾌｧｲﾙ!$A$3:$BZ$1314,15,FALSE),"-")</f>
        <v>0</v>
      </c>
      <c r="Q39" s="557">
        <f>IFERROR((VLOOKUP($D39,[1]受注ﾌｧｲﾙ!$A$3:$BZ$1314,16,FALSE)*J39),"-")</f>
        <v>2000</v>
      </c>
      <c r="R39" s="557">
        <f>IFERROR(VLOOKUP($D39,[6]加工日報ｽﾘｯﾄ!$A$5:$DZ$1000,107,FALSE),"-")</f>
        <v>2000</v>
      </c>
      <c r="S39" s="552" t="str">
        <f>IFERROR(VLOOKUP($D39,[1]受注ﾌｧｲﾙ!$A$3:$BZ$1314,26,FALSE),"-")</f>
        <v>ｽﾘｯﾄ</v>
      </c>
      <c r="T39" s="558" t="str">
        <f>IFERROR(VLOOKUP($D39,[1]受注ﾌｧｲﾙ!$A$3:$BZ$1314,23,FALSE),"-")</f>
        <v>湖南</v>
      </c>
      <c r="U39" s="559"/>
      <c r="V39" s="559"/>
      <c r="W39" s="559">
        <f>IFERROR(VLOOKUP($D39,[1]受注ﾌｧｲﾙ!$A$3:$BZ$1314,25,FALSE),"-")</f>
        <v>46119</v>
      </c>
      <c r="X39" s="559">
        <f>IFERROR(VLOOKUP($D39,[1]受注ﾌｧｲﾙ!$A$3:$BZ$1314,32,FALSE),"-")</f>
        <v>46122</v>
      </c>
      <c r="Y39" s="559">
        <f>IFERROR(VLOOKUP($D39,[1]受注ﾌｧｲﾙ!$A$3:$BZ$1314,33,FALSE),"-")</f>
        <v>46122</v>
      </c>
      <c r="Z39" s="559">
        <f t="shared" si="0"/>
        <v>46119</v>
      </c>
      <c r="AA39" s="560">
        <f>IFERROR(VLOOKUP($D39,[6]加工日報ｽﾘｯﾄ!$A$5:$DZ$1000,2,FALSE),"-")</f>
        <v>46119</v>
      </c>
      <c r="AB39" s="561">
        <f>IFERROR(VLOOKUP($D39,[6]加工日報ｽﾘｯﾄ!$A$5:$DZ$1000,108,FALSE),"-")</f>
        <v>2000</v>
      </c>
      <c r="AC39" s="562">
        <f t="shared" si="1"/>
        <v>2000</v>
      </c>
      <c r="AD39" s="410" t="str">
        <f>IFERROR(VLOOKUP($D39,[1]受注ﾌｧｲﾙ!$A$3:$BZ$1314,27,FALSE),"-")&amp;"　"&amp;IFERROR(VLOOKUP($D39,[1]受注ﾌｧｲﾙ!$A$3:$BZ$1314,28,FALSE),"-")&amp;"　"&amp;IFERROR(VLOOKUP($D39,[1]受注ﾌｧｲﾙ!$A$3:$BZ$1314,29,FALSE),"-")</f>
        <v>　　</v>
      </c>
      <c r="AE39" s="435"/>
      <c r="AF39" s="563" t="str">
        <f>IFERROR(VLOOKUP($D39,[6]加工日報ｽﾘｯﾄ!$A$5:$DZ$1000,94,FALSE),"-")</f>
        <v>完</v>
      </c>
      <c r="AG39" s="564" t="str">
        <f>IFERROR(VLOOKUP($D39,[1]受注ﾌｧｲﾙ!$A$3:$BZ$1314,2,FALSE),"-")</f>
        <v>通常入力</v>
      </c>
      <c r="AH39" s="564" t="str">
        <f>IFERROR(VLOOKUP($D39,[1]受注ﾌｧｲﾙ!$A$3:$BZ$1314,3,FALSE),"-")</f>
        <v>後加工</v>
      </c>
      <c r="AI39" s="564" t="str">
        <f>IFERROR(VLOOKUP($D39,[1]受注ﾌｧｲﾙ!$A$3:$BZ$1314,31,FALSE),"-")</f>
        <v>屋根</v>
      </c>
      <c r="AJ39" s="564" t="str">
        <f>IFERROR(VLOOKUP($D39,[1]受注ﾌｧｲﾙ!$A$3:$BZ$1314,12,FALSE),"-")</f>
        <v xml:space="preserve"> </v>
      </c>
      <c r="AK39" s="552" t="str">
        <f>IFERROR(VLOOKUP($D39,[1]受注ﾌｧｲﾙ!$A$3:$BZ$1314,24,FALSE),"-")</f>
        <v>ｽﾘｯﾄ</v>
      </c>
      <c r="AL39" s="435"/>
      <c r="AM39" s="435"/>
      <c r="AN39" s="435"/>
      <c r="AO39" s="435"/>
      <c r="AP39" s="435"/>
      <c r="AQ39" s="564" t="s">
        <v>491</v>
      </c>
      <c r="AR39" s="435"/>
      <c r="AS39" s="109" t="str">
        <f t="shared" si="2"/>
        <v/>
      </c>
      <c r="AT39" s="265"/>
      <c r="AU39" s="266" t="str">
        <f t="shared" si="3"/>
        <v/>
      </c>
      <c r="AV39" s="109" t="str">
        <f t="shared" si="4"/>
        <v/>
      </c>
      <c r="AW39" s="265"/>
      <c r="AX39" s="266" t="str">
        <f t="shared" si="5"/>
        <v/>
      </c>
      <c r="AY39" s="264" t="str">
        <f t="shared" si="6"/>
        <v/>
      </c>
      <c r="AZ39" s="436"/>
      <c r="BA39" s="266" t="str">
        <f t="shared" si="7"/>
        <v/>
      </c>
      <c r="BB39" s="264" t="str">
        <f t="shared" si="8"/>
        <v/>
      </c>
      <c r="BC39" s="265"/>
      <c r="BD39" s="266" t="str">
        <f t="shared" si="9"/>
        <v/>
      </c>
      <c r="BE39" s="264" t="str">
        <f t="shared" si="10"/>
        <v/>
      </c>
      <c r="BF39" s="436"/>
      <c r="BG39" s="266" t="str">
        <f t="shared" si="11"/>
        <v/>
      </c>
      <c r="BH39" s="264" t="str">
        <f t="shared" si="12"/>
        <v/>
      </c>
      <c r="BI39" s="436"/>
      <c r="BJ39" s="266" t="str">
        <f t="shared" si="13"/>
        <v/>
      </c>
      <c r="BK39" s="264" t="str">
        <f t="shared" si="14"/>
        <v/>
      </c>
      <c r="BL39" s="265"/>
      <c r="BM39" s="266" t="str">
        <f t="shared" si="15"/>
        <v/>
      </c>
      <c r="BN39" s="264" t="str">
        <f t="shared" si="16"/>
        <v/>
      </c>
      <c r="BO39" s="265"/>
      <c r="BP39" s="266" t="str">
        <f t="shared" si="17"/>
        <v/>
      </c>
      <c r="BQ39" s="264" t="str">
        <f t="shared" si="18"/>
        <v/>
      </c>
      <c r="BR39" s="265"/>
      <c r="BS39" s="266" t="str">
        <f t="shared" si="19"/>
        <v/>
      </c>
      <c r="BT39" s="264" t="str">
        <f t="shared" si="20"/>
        <v/>
      </c>
      <c r="BU39" s="265"/>
      <c r="BV39" s="266" t="str">
        <f t="shared" si="21"/>
        <v/>
      </c>
      <c r="BW39" s="264" t="str">
        <f t="shared" si="22"/>
        <v/>
      </c>
      <c r="BX39" s="265"/>
      <c r="BY39" s="266" t="str">
        <f t="shared" si="23"/>
        <v/>
      </c>
      <c r="BZ39" s="264" t="str">
        <f t="shared" si="24"/>
        <v/>
      </c>
      <c r="CA39" s="265"/>
      <c r="CB39" s="266" t="str">
        <f t="shared" si="25"/>
        <v/>
      </c>
      <c r="CC39" s="264" t="str">
        <f t="shared" si="26"/>
        <v/>
      </c>
      <c r="CD39" s="265"/>
      <c r="CE39" s="266" t="str">
        <f t="shared" si="27"/>
        <v/>
      </c>
      <c r="CF39" s="264" t="str">
        <f t="shared" si="28"/>
        <v/>
      </c>
      <c r="CG39" s="265"/>
      <c r="CH39" s="266" t="str">
        <f t="shared" si="29"/>
        <v/>
      </c>
      <c r="CI39" s="264" t="str">
        <f t="shared" si="30"/>
        <v/>
      </c>
      <c r="CJ39" s="265"/>
      <c r="CK39" s="266" t="str">
        <f t="shared" si="31"/>
        <v/>
      </c>
      <c r="CL39" s="264" t="str">
        <f t="shared" si="32"/>
        <v/>
      </c>
      <c r="CM39" s="265"/>
      <c r="CN39" s="266" t="str">
        <f t="shared" si="33"/>
        <v/>
      </c>
      <c r="CO39" s="264" t="str">
        <f t="shared" si="34"/>
        <v/>
      </c>
      <c r="CP39" s="265"/>
      <c r="CQ39" s="266" t="str">
        <f t="shared" si="35"/>
        <v/>
      </c>
      <c r="CR39" s="264" t="str">
        <f t="shared" si="36"/>
        <v/>
      </c>
      <c r="CS39" s="265"/>
      <c r="CT39" s="266" t="str">
        <f t="shared" si="37"/>
        <v/>
      </c>
      <c r="CU39" s="264" t="str">
        <f t="shared" si="38"/>
        <v/>
      </c>
      <c r="CV39" s="265"/>
      <c r="CW39" s="266" t="str">
        <f t="shared" si="39"/>
        <v/>
      </c>
      <c r="CX39" s="264" t="str">
        <f t="shared" si="40"/>
        <v/>
      </c>
      <c r="CY39" s="265"/>
      <c r="CZ39" s="266" t="str">
        <f t="shared" si="41"/>
        <v/>
      </c>
      <c r="DA39" s="264" t="str">
        <f t="shared" si="42"/>
        <v/>
      </c>
      <c r="DB39" s="265"/>
      <c r="DC39" s="266" t="str">
        <f t="shared" si="43"/>
        <v/>
      </c>
      <c r="DD39" s="264" t="str">
        <f t="shared" si="44"/>
        <v/>
      </c>
      <c r="DE39" s="265"/>
      <c r="DF39" s="266" t="str">
        <f t="shared" si="45"/>
        <v/>
      </c>
      <c r="DG39" s="264" t="str">
        <f t="shared" si="46"/>
        <v/>
      </c>
      <c r="DH39" s="265"/>
      <c r="DI39" s="266" t="str">
        <f t="shared" si="47"/>
        <v/>
      </c>
      <c r="DJ39" s="264" t="str">
        <f t="shared" si="48"/>
        <v/>
      </c>
      <c r="DK39" s="265"/>
      <c r="DL39" s="266" t="str">
        <f t="shared" si="49"/>
        <v/>
      </c>
      <c r="DM39" s="264" t="str">
        <f t="shared" si="50"/>
        <v/>
      </c>
      <c r="DN39" s="265"/>
      <c r="DO39" s="266" t="str">
        <f t="shared" si="51"/>
        <v/>
      </c>
      <c r="DP39" s="264" t="str">
        <f t="shared" si="52"/>
        <v/>
      </c>
      <c r="DQ39" s="265"/>
      <c r="DR39" s="266" t="str">
        <f t="shared" si="53"/>
        <v/>
      </c>
      <c r="DS39" s="264" t="str">
        <f t="shared" si="54"/>
        <v/>
      </c>
      <c r="DT39" s="265"/>
      <c r="DU39" s="266" t="str">
        <f t="shared" si="55"/>
        <v/>
      </c>
      <c r="DV39" s="264" t="str">
        <f t="shared" si="56"/>
        <v/>
      </c>
      <c r="DW39" s="265"/>
      <c r="DX39" s="266" t="str">
        <f t="shared" si="57"/>
        <v/>
      </c>
      <c r="DY39" s="264" t="str">
        <f t="shared" si="58"/>
        <v/>
      </c>
      <c r="DZ39" s="265"/>
      <c r="EA39" s="266" t="str">
        <f t="shared" si="59"/>
        <v/>
      </c>
      <c r="EB39" s="264" t="str">
        <f t="shared" si="60"/>
        <v/>
      </c>
      <c r="EC39" s="265"/>
      <c r="ED39" s="266" t="str">
        <f t="shared" si="61"/>
        <v/>
      </c>
      <c r="EE39" s="264" t="str">
        <f t="shared" si="62"/>
        <v/>
      </c>
      <c r="EF39" s="265"/>
      <c r="EG39" s="109" t="str">
        <f t="shared" si="63"/>
        <v/>
      </c>
      <c r="EH39" s="109" t="str">
        <f t="shared" si="63"/>
        <v/>
      </c>
      <c r="EI39" s="265"/>
      <c r="EJ39" s="266" t="str">
        <f t="shared" si="64"/>
        <v/>
      </c>
      <c r="EK39" s="109" t="str">
        <f t="shared" si="65"/>
        <v/>
      </c>
      <c r="EL39" s="265"/>
      <c r="EM39" s="266" t="str">
        <f t="shared" si="66"/>
        <v/>
      </c>
      <c r="EN39" s="264" t="str">
        <f t="shared" si="67"/>
        <v/>
      </c>
      <c r="EO39" s="436"/>
      <c r="EP39" s="266" t="str">
        <f t="shared" si="68"/>
        <v/>
      </c>
      <c r="EQ39" s="264" t="str">
        <f t="shared" si="69"/>
        <v/>
      </c>
      <c r="ER39" s="265"/>
      <c r="ES39" s="266" t="str">
        <f t="shared" si="70"/>
        <v/>
      </c>
      <c r="ET39" s="264" t="str">
        <f t="shared" si="71"/>
        <v/>
      </c>
      <c r="EU39" s="436"/>
      <c r="EV39" s="266" t="str">
        <f t="shared" si="72"/>
        <v/>
      </c>
      <c r="EW39" s="264" t="str">
        <f t="shared" si="73"/>
        <v/>
      </c>
      <c r="EX39" s="436"/>
      <c r="EY39" s="266" t="str">
        <f t="shared" si="74"/>
        <v/>
      </c>
      <c r="EZ39" s="264" t="str">
        <f t="shared" si="75"/>
        <v>→</v>
      </c>
      <c r="FA39" s="806">
        <v>2000</v>
      </c>
      <c r="FB39" s="266" t="str">
        <f t="shared" si="76"/>
        <v/>
      </c>
      <c r="FC39" s="264" t="str">
        <f t="shared" si="77"/>
        <v/>
      </c>
      <c r="FD39" s="265"/>
      <c r="FE39" s="266" t="str">
        <f t="shared" si="78"/>
        <v/>
      </c>
      <c r="FF39" s="264" t="str">
        <f t="shared" si="79"/>
        <v/>
      </c>
      <c r="FG39" s="265"/>
      <c r="FH39" s="266" t="str">
        <f t="shared" si="80"/>
        <v/>
      </c>
      <c r="FI39" s="264" t="str">
        <f t="shared" si="81"/>
        <v/>
      </c>
      <c r="FJ39" s="265"/>
      <c r="FK39" s="266" t="str">
        <f t="shared" si="82"/>
        <v>⇒</v>
      </c>
      <c r="FL39" s="264" t="str">
        <f t="shared" si="83"/>
        <v/>
      </c>
      <c r="FM39" s="265"/>
      <c r="FN39" s="266" t="str">
        <f t="shared" si="84"/>
        <v/>
      </c>
      <c r="FO39" s="264" t="str">
        <f t="shared" si="85"/>
        <v/>
      </c>
      <c r="FP39" s="265"/>
      <c r="FQ39" s="266" t="str">
        <f t="shared" si="86"/>
        <v/>
      </c>
      <c r="FR39" s="264" t="str">
        <f t="shared" si="87"/>
        <v/>
      </c>
      <c r="FS39" s="265"/>
      <c r="FT39" s="266" t="str">
        <f t="shared" si="88"/>
        <v/>
      </c>
      <c r="FU39" s="264" t="str">
        <f t="shared" si="89"/>
        <v/>
      </c>
      <c r="FV39" s="265"/>
      <c r="FW39" s="266" t="str">
        <f t="shared" si="90"/>
        <v/>
      </c>
      <c r="FX39" s="264" t="str">
        <f t="shared" si="91"/>
        <v/>
      </c>
      <c r="FY39" s="265"/>
      <c r="FZ39" s="266" t="str">
        <f t="shared" si="92"/>
        <v/>
      </c>
      <c r="GA39" s="264" t="str">
        <f t="shared" si="93"/>
        <v/>
      </c>
      <c r="GB39" s="265"/>
      <c r="GC39" s="266" t="str">
        <f t="shared" si="94"/>
        <v/>
      </c>
      <c r="GD39" s="264" t="str">
        <f t="shared" si="95"/>
        <v/>
      </c>
      <c r="GE39" s="265"/>
      <c r="GF39" s="266" t="str">
        <f t="shared" si="96"/>
        <v/>
      </c>
      <c r="GG39" s="264" t="str">
        <f t="shared" si="97"/>
        <v/>
      </c>
      <c r="GH39" s="265"/>
      <c r="GI39" s="266" t="str">
        <f t="shared" si="98"/>
        <v/>
      </c>
      <c r="GJ39" s="264" t="str">
        <f t="shared" si="99"/>
        <v/>
      </c>
      <c r="GK39" s="265"/>
      <c r="GL39" s="266" t="str">
        <f t="shared" si="100"/>
        <v/>
      </c>
      <c r="GM39" s="264" t="str">
        <f t="shared" si="101"/>
        <v/>
      </c>
      <c r="GN39" s="265"/>
      <c r="GO39" s="266" t="str">
        <f t="shared" si="102"/>
        <v/>
      </c>
      <c r="GP39" s="264" t="str">
        <f t="shared" si="103"/>
        <v/>
      </c>
      <c r="GQ39" s="265"/>
      <c r="GR39" s="266" t="str">
        <f t="shared" si="104"/>
        <v/>
      </c>
      <c r="GS39" s="264" t="str">
        <f t="shared" si="105"/>
        <v/>
      </c>
      <c r="GT39" s="265"/>
      <c r="GU39" s="266" t="str">
        <f t="shared" si="106"/>
        <v/>
      </c>
      <c r="GV39" s="264" t="str">
        <f t="shared" si="107"/>
        <v/>
      </c>
      <c r="GW39" s="265"/>
      <c r="GX39" s="266" t="str">
        <f t="shared" si="108"/>
        <v/>
      </c>
      <c r="GY39" s="264" t="str">
        <f t="shared" si="109"/>
        <v/>
      </c>
      <c r="GZ39" s="265"/>
      <c r="HA39" s="266" t="str">
        <f t="shared" si="110"/>
        <v/>
      </c>
      <c r="HB39" s="264" t="str">
        <f t="shared" si="111"/>
        <v/>
      </c>
      <c r="HC39" s="265"/>
      <c r="HD39" s="266" t="str">
        <f t="shared" si="112"/>
        <v/>
      </c>
      <c r="HE39" s="264" t="str">
        <f t="shared" si="113"/>
        <v/>
      </c>
      <c r="HF39" s="265"/>
      <c r="HG39" s="266" t="str">
        <f t="shared" si="114"/>
        <v/>
      </c>
      <c r="HH39" s="264" t="str">
        <f t="shared" si="115"/>
        <v/>
      </c>
      <c r="HI39" s="265"/>
      <c r="HJ39" s="266" t="str">
        <f t="shared" si="116"/>
        <v/>
      </c>
      <c r="HK39" s="264" t="str">
        <f t="shared" si="117"/>
        <v/>
      </c>
      <c r="HL39" s="265"/>
      <c r="HM39" s="266" t="str">
        <f t="shared" si="118"/>
        <v/>
      </c>
      <c r="HN39" s="264" t="str">
        <f t="shared" si="119"/>
        <v/>
      </c>
      <c r="HO39" s="265"/>
      <c r="HP39" s="266" t="str">
        <f t="shared" si="120"/>
        <v/>
      </c>
      <c r="HQ39" s="264" t="str">
        <f t="shared" si="121"/>
        <v/>
      </c>
      <c r="HR39" s="265"/>
      <c r="HS39" s="266" t="str">
        <f t="shared" si="122"/>
        <v/>
      </c>
      <c r="HT39" s="264" t="str">
        <f t="shared" si="123"/>
        <v/>
      </c>
      <c r="HU39" s="265"/>
      <c r="HV39" s="109" t="str">
        <f t="shared" si="124"/>
        <v/>
      </c>
      <c r="HW39" s="109" t="str">
        <f t="shared" si="124"/>
        <v/>
      </c>
      <c r="HX39" s="265"/>
      <c r="HY39" s="266" t="str">
        <f t="shared" si="125"/>
        <v/>
      </c>
      <c r="HZ39" s="109" t="str">
        <f t="shared" si="126"/>
        <v/>
      </c>
      <c r="IA39" s="265"/>
      <c r="IB39" s="266" t="str">
        <f t="shared" si="127"/>
        <v/>
      </c>
      <c r="IC39" s="264" t="str">
        <f t="shared" si="128"/>
        <v/>
      </c>
      <c r="ID39" s="436"/>
      <c r="IE39" s="266" t="str">
        <f t="shared" si="129"/>
        <v/>
      </c>
      <c r="IF39" s="264" t="str">
        <f t="shared" si="130"/>
        <v/>
      </c>
      <c r="IG39" s="265"/>
      <c r="IH39" s="266" t="str">
        <f t="shared" si="131"/>
        <v/>
      </c>
      <c r="II39" s="264" t="str">
        <f t="shared" si="132"/>
        <v/>
      </c>
      <c r="IJ39" s="436"/>
      <c r="IK39" s="266" t="str">
        <f t="shared" si="133"/>
        <v/>
      </c>
      <c r="IL39" s="264" t="str">
        <f t="shared" si="134"/>
        <v/>
      </c>
      <c r="IM39" s="436"/>
      <c r="IN39" s="266" t="str">
        <f t="shared" si="135"/>
        <v/>
      </c>
      <c r="IO39" s="264" t="str">
        <f t="shared" si="136"/>
        <v/>
      </c>
      <c r="IP39" s="265"/>
      <c r="IQ39" s="266" t="str">
        <f t="shared" si="137"/>
        <v/>
      </c>
      <c r="IR39" s="264" t="str">
        <f t="shared" si="138"/>
        <v/>
      </c>
      <c r="IS39" s="265"/>
      <c r="IT39" s="266" t="str">
        <f t="shared" si="139"/>
        <v/>
      </c>
      <c r="IU39" s="264" t="str">
        <f t="shared" si="140"/>
        <v/>
      </c>
      <c r="IV39" s="265"/>
      <c r="IW39" s="266" t="str">
        <f t="shared" si="141"/>
        <v/>
      </c>
      <c r="IX39" s="264" t="str">
        <f t="shared" si="142"/>
        <v/>
      </c>
      <c r="IY39" s="265"/>
      <c r="IZ39" s="266" t="str">
        <f t="shared" si="143"/>
        <v/>
      </c>
      <c r="JA39" s="264" t="str">
        <f t="shared" si="144"/>
        <v/>
      </c>
      <c r="JB39" s="265"/>
      <c r="JC39" s="266" t="str">
        <f t="shared" si="145"/>
        <v/>
      </c>
      <c r="JD39" s="264" t="str">
        <f t="shared" si="146"/>
        <v/>
      </c>
      <c r="JE39" s="265"/>
      <c r="JF39" s="266" t="str">
        <f t="shared" si="147"/>
        <v/>
      </c>
      <c r="JG39" s="264" t="str">
        <f t="shared" si="148"/>
        <v/>
      </c>
      <c r="JH39" s="265"/>
      <c r="JI39" s="266" t="str">
        <f t="shared" si="149"/>
        <v/>
      </c>
      <c r="JJ39" s="264" t="str">
        <f t="shared" si="150"/>
        <v/>
      </c>
      <c r="JK39" s="265"/>
      <c r="JL39" s="266" t="str">
        <f t="shared" si="151"/>
        <v/>
      </c>
      <c r="JM39" s="264" t="str">
        <f t="shared" si="152"/>
        <v/>
      </c>
      <c r="JN39" s="265"/>
      <c r="JO39" s="266" t="str">
        <f t="shared" si="153"/>
        <v/>
      </c>
      <c r="JP39" s="264" t="str">
        <f t="shared" si="154"/>
        <v/>
      </c>
      <c r="JQ39" s="265"/>
      <c r="JR39" s="266" t="str">
        <f t="shared" si="155"/>
        <v/>
      </c>
      <c r="JS39" s="264" t="str">
        <f t="shared" si="156"/>
        <v/>
      </c>
      <c r="JT39" s="265"/>
      <c r="JU39" s="266" t="str">
        <f t="shared" si="157"/>
        <v/>
      </c>
      <c r="JV39" s="264" t="str">
        <f t="shared" si="158"/>
        <v/>
      </c>
      <c r="JW39" s="265"/>
      <c r="JX39" s="266" t="str">
        <f t="shared" si="159"/>
        <v/>
      </c>
      <c r="JY39" s="264" t="str">
        <f t="shared" si="160"/>
        <v/>
      </c>
      <c r="JZ39" s="265"/>
      <c r="KA39" s="266" t="str">
        <f t="shared" si="161"/>
        <v/>
      </c>
      <c r="KB39" s="264" t="str">
        <f t="shared" si="162"/>
        <v/>
      </c>
      <c r="KC39" s="265"/>
      <c r="KD39" s="266" t="str">
        <f t="shared" si="163"/>
        <v/>
      </c>
      <c r="KE39" s="264" t="str">
        <f t="shared" si="164"/>
        <v/>
      </c>
      <c r="KF39" s="265"/>
      <c r="KG39" s="266" t="str">
        <f t="shared" si="165"/>
        <v/>
      </c>
      <c r="KH39" s="264" t="str">
        <f t="shared" si="166"/>
        <v/>
      </c>
      <c r="KI39" s="265"/>
      <c r="KJ39" s="266" t="str">
        <f t="shared" si="167"/>
        <v/>
      </c>
      <c r="KK39" s="264" t="str">
        <f t="shared" si="168"/>
        <v/>
      </c>
      <c r="KL39" s="265"/>
      <c r="KM39" s="266" t="str">
        <f t="shared" si="169"/>
        <v/>
      </c>
      <c r="KN39" s="264" t="str">
        <f t="shared" si="170"/>
        <v/>
      </c>
      <c r="KO39" s="265"/>
      <c r="KP39" s="266" t="str">
        <f t="shared" si="171"/>
        <v/>
      </c>
      <c r="KQ39" s="264" t="str">
        <f t="shared" si="172"/>
        <v/>
      </c>
      <c r="KR39" s="265"/>
      <c r="KS39" s="266" t="str">
        <f t="shared" si="173"/>
        <v/>
      </c>
      <c r="KT39" s="264" t="str">
        <f t="shared" si="174"/>
        <v/>
      </c>
      <c r="KU39" s="265"/>
      <c r="KV39" s="266" t="str">
        <f t="shared" si="175"/>
        <v/>
      </c>
      <c r="KW39" s="264" t="str">
        <f t="shared" si="176"/>
        <v/>
      </c>
      <c r="KX39" s="265"/>
      <c r="KY39" s="266" t="str">
        <f t="shared" si="177"/>
        <v/>
      </c>
      <c r="KZ39" s="264" t="str">
        <f t="shared" si="178"/>
        <v/>
      </c>
      <c r="LA39" s="265"/>
      <c r="LB39" s="266" t="str">
        <f t="shared" si="179"/>
        <v/>
      </c>
      <c r="LC39" s="264" t="str">
        <f t="shared" si="180"/>
        <v/>
      </c>
      <c r="LD39" s="265"/>
      <c r="LE39" s="266" t="str">
        <f t="shared" si="181"/>
        <v/>
      </c>
      <c r="LF39" s="264" t="str">
        <f t="shared" si="182"/>
        <v/>
      </c>
      <c r="LG39" s="265"/>
      <c r="LH39" s="266" t="str">
        <f t="shared" si="183"/>
        <v/>
      </c>
      <c r="LI39" s="264" t="str">
        <f t="shared" si="184"/>
        <v/>
      </c>
      <c r="LJ39" s="265"/>
      <c r="LK39" s="109" t="str">
        <f t="shared" si="185"/>
        <v/>
      </c>
    </row>
    <row r="40" spans="1:323" s="33" customFormat="1" ht="24.65" hidden="1" customHeight="1" x14ac:dyDescent="0.2">
      <c r="A40" s="553" t="s">
        <v>22</v>
      </c>
      <c r="B40" s="554">
        <f>IFERROR(VLOOKUP($D40,[1]受注ﾌｧｲﾙ!$A$3:$BZ$1314,5,FALSE),"-")</f>
        <v>46112.436539351853</v>
      </c>
      <c r="C40" s="555">
        <f>IFERROR(VLOOKUP($D40,[1]受注ﾌｧｲﾙ!$A$3:$BZ$1314,6,FALSE),"-")</f>
        <v>0</v>
      </c>
      <c r="D40" s="763" t="s">
        <v>857</v>
      </c>
      <c r="E40" s="551">
        <f>IFERROR(VLOOKUP($D40,[1]受注ﾌｧｲﾙ!$A$3:$BZ$1314,17,FALSE),"-")</f>
        <v>6710</v>
      </c>
      <c r="F40" s="552" t="str">
        <f>IFERROR(VLOOKUP($D40,[1]受注ﾌｧｲﾙ!$A$3:$BZ$1314,18,FALSE),"-")</f>
        <v>30040-AG00-1000X200</v>
      </c>
      <c r="G40" s="552" t="str">
        <f>IFERROR(VLOOKUP($D40,[1]受注ﾌｧｲﾙ!$A$3:$BZ$1314,19,FALSE),"-")</f>
        <v>FA</v>
      </c>
      <c r="H40" s="552" t="str">
        <f>IFERROR(VLOOKUP($D40,[1]受注ﾌｧｲﾙ!$A$3:$BZ$1314,20,FALSE),"-")</f>
        <v xml:space="preserve">   </v>
      </c>
      <c r="I40" s="552" t="str">
        <f>IFERROR(VLOOKUP($D40,[1]受注ﾌｧｲﾙ!$A$3:$BZ$1314,21,FALSE),"-")</f>
        <v>C</v>
      </c>
      <c r="J40" s="556">
        <f>IFERROR(VLOOKUP($D40,[1]受注ﾌｧｲﾙ!$A$3:$BZ$1314,22,FALSE),"-")</f>
        <v>600</v>
      </c>
      <c r="K40" s="552" t="str">
        <f>IFERROR(VLOOKUP($D40,[1]受注ﾌｧｲﾙ!$A$3:$BZ$1314,8,FALSE),"-")</f>
        <v>30020-8G00- 310X200</v>
      </c>
      <c r="L40" s="552" t="str">
        <f>IFERROR(VLOOKUP($D40,[1]受注ﾌｧｲﾙ!$A$3:$BZ$1314,9,FALSE),"-")</f>
        <v>HA</v>
      </c>
      <c r="M40" s="552" t="str">
        <f>IFERROR(VLOOKUP($D40,[1]受注ﾌｧｲﾙ!$A$3:$BZ$1314,10,FALSE),"-")</f>
        <v xml:space="preserve">   </v>
      </c>
      <c r="N40" s="552" t="str">
        <f>IFERROR(VLOOKUP($D40,[1]受注ﾌｧｲﾙ!$A$3:$BZ$1314,11,FALSE),"-")</f>
        <v>C</v>
      </c>
      <c r="O40" s="556">
        <f>IFERROR(VLOOKUP($D40,[1]受注ﾌｧｲﾙ!$A$3:$BZ$1314,13,FALSE),"-")</f>
        <v>3600</v>
      </c>
      <c r="P40" s="552">
        <f>IFERROR(VLOOKUP($D40,[1]受注ﾌｧｲﾙ!$A$3:$BZ$1314,15,FALSE),"-")</f>
        <v>0</v>
      </c>
      <c r="Q40" s="557">
        <f>IFERROR((VLOOKUP($D40,[1]受注ﾌｧｲﾙ!$A$3:$BZ$1314,16,FALSE)*J40),"-")</f>
        <v>600</v>
      </c>
      <c r="R40" s="557">
        <f>IFERROR(VLOOKUP($D40,[6]加工日報ｽﾘｯﾄ!$A$5:$DZ$1000,107,FALSE),"-")</f>
        <v>1200</v>
      </c>
      <c r="S40" s="552" t="str">
        <f>IFERROR(VLOOKUP($D40,[1]受注ﾌｧｲﾙ!$A$3:$BZ$1314,26,FALSE),"-")</f>
        <v>SEC,スリット</v>
      </c>
      <c r="T40" s="558" t="str">
        <f>IFERROR(VLOOKUP($D40,[1]受注ﾌｧｲﾙ!$A$3:$BZ$1314,23,FALSE),"-")</f>
        <v>湖南</v>
      </c>
      <c r="U40" s="559"/>
      <c r="V40" s="559"/>
      <c r="W40" s="559">
        <f>IFERROR(VLOOKUP($D40,[1]受注ﾌｧｲﾙ!$A$3:$BZ$1314,25,FALSE),"-")</f>
        <v>46119</v>
      </c>
      <c r="X40" s="559">
        <f>IFERROR(VLOOKUP($D40,[1]受注ﾌｧｲﾙ!$A$3:$BZ$1314,32,FALSE),"-")</f>
        <v>46125</v>
      </c>
      <c r="Y40" s="559">
        <f>IFERROR(VLOOKUP($D40,[1]受注ﾌｧｲﾙ!$A$3:$BZ$1314,33,FALSE),"-")</f>
        <v>46125</v>
      </c>
      <c r="Z40" s="559">
        <f t="shared" si="0"/>
        <v>46121</v>
      </c>
      <c r="AA40" s="560">
        <f>IFERROR(VLOOKUP($D40,[6]加工日報ｽﾘｯﾄ!$A$5:$DZ$1000,2,FALSE),"-")</f>
        <v>46121</v>
      </c>
      <c r="AB40" s="561">
        <f>IFERROR(VLOOKUP($D40,[6]加工日報ｽﾘｯﾄ!$A$5:$DZ$1000,108,FALSE),"-")</f>
        <v>3600</v>
      </c>
      <c r="AC40" s="562">
        <f t="shared" si="1"/>
        <v>1200</v>
      </c>
      <c r="AD40" s="410" t="str">
        <f>IFERROR(VLOOKUP($D40,[1]受注ﾌｧｲﾙ!$A$3:$BZ$1314,27,FALSE),"-")&amp;"　"&amp;IFERROR(VLOOKUP($D40,[1]受注ﾌｧｲﾙ!$A$3:$BZ$1314,28,FALSE),"-")&amp;"　"&amp;IFERROR(VLOOKUP($D40,[1]受注ﾌｧｲﾙ!$A$3:$BZ$1314,29,FALSE),"-")</f>
        <v>　　</v>
      </c>
      <c r="AE40" s="435"/>
      <c r="AF40" s="563" t="str">
        <f>IFERROR(VLOOKUP($D40,[6]加工日報ｽﾘｯﾄ!$A$5:$DZ$1000,94,FALSE),"-")</f>
        <v>完</v>
      </c>
      <c r="AG40" s="564" t="str">
        <f>IFERROR(VLOOKUP($D40,[1]受注ﾌｧｲﾙ!$A$3:$BZ$1314,2,FALSE),"-")</f>
        <v>通常入力</v>
      </c>
      <c r="AH40" s="564" t="str">
        <f>IFERROR(VLOOKUP($D40,[1]受注ﾌｧｲﾙ!$A$3:$BZ$1314,3,FALSE),"-")</f>
        <v>後加工</v>
      </c>
      <c r="AI40" s="564" t="str">
        <f>IFERROR(VLOOKUP($D40,[1]受注ﾌｧｲﾙ!$A$3:$BZ$1314,31,FALSE),"-")</f>
        <v>ゼネラル化成</v>
      </c>
      <c r="AJ40" s="564" t="str">
        <f>IFERROR(VLOOKUP($D40,[1]受注ﾌｧｲﾙ!$A$3:$BZ$1314,12,FALSE),"-")</f>
        <v xml:space="preserve"> </v>
      </c>
      <c r="AK40" s="552" t="str">
        <f>IFERROR(VLOOKUP($D40,[1]受注ﾌｧｲﾙ!$A$3:$BZ$1314,24,FALSE),"-")</f>
        <v>SEC</v>
      </c>
      <c r="AL40" s="435"/>
      <c r="AM40" s="435"/>
      <c r="AN40" s="435"/>
      <c r="AO40" s="435"/>
      <c r="AP40" s="435"/>
      <c r="AQ40" s="564" t="s">
        <v>491</v>
      </c>
      <c r="AR40" s="435"/>
      <c r="AS40" s="109" t="str">
        <f t="shared" si="2"/>
        <v/>
      </c>
      <c r="AT40" s="265"/>
      <c r="AU40" s="266" t="str">
        <f t="shared" si="3"/>
        <v/>
      </c>
      <c r="AV40" s="109" t="str">
        <f t="shared" si="4"/>
        <v/>
      </c>
      <c r="AW40" s="265"/>
      <c r="AX40" s="266" t="str">
        <f t="shared" si="5"/>
        <v/>
      </c>
      <c r="AY40" s="264" t="str">
        <f t="shared" si="6"/>
        <v/>
      </c>
      <c r="AZ40" s="436"/>
      <c r="BA40" s="266" t="str">
        <f t="shared" si="7"/>
        <v/>
      </c>
      <c r="BB40" s="264" t="str">
        <f t="shared" si="8"/>
        <v/>
      </c>
      <c r="BC40" s="265"/>
      <c r="BD40" s="266" t="str">
        <f t="shared" si="9"/>
        <v/>
      </c>
      <c r="BE40" s="264" t="str">
        <f t="shared" si="10"/>
        <v/>
      </c>
      <c r="BF40" s="436"/>
      <c r="BG40" s="266" t="str">
        <f t="shared" si="11"/>
        <v/>
      </c>
      <c r="BH40" s="264" t="str">
        <f t="shared" si="12"/>
        <v/>
      </c>
      <c r="BI40" s="436"/>
      <c r="BJ40" s="266" t="str">
        <f t="shared" si="13"/>
        <v/>
      </c>
      <c r="BK40" s="264" t="str">
        <f t="shared" si="14"/>
        <v/>
      </c>
      <c r="BL40" s="265"/>
      <c r="BM40" s="266" t="str">
        <f t="shared" si="15"/>
        <v/>
      </c>
      <c r="BN40" s="264" t="str">
        <f t="shared" si="16"/>
        <v/>
      </c>
      <c r="BO40" s="265"/>
      <c r="BP40" s="266" t="str">
        <f t="shared" si="17"/>
        <v/>
      </c>
      <c r="BQ40" s="264" t="str">
        <f t="shared" si="18"/>
        <v/>
      </c>
      <c r="BR40" s="265"/>
      <c r="BS40" s="266" t="str">
        <f t="shared" si="19"/>
        <v/>
      </c>
      <c r="BT40" s="264" t="str">
        <f t="shared" si="20"/>
        <v/>
      </c>
      <c r="BU40" s="265"/>
      <c r="BV40" s="266" t="str">
        <f t="shared" si="21"/>
        <v/>
      </c>
      <c r="BW40" s="264" t="str">
        <f t="shared" si="22"/>
        <v/>
      </c>
      <c r="BX40" s="265"/>
      <c r="BY40" s="266" t="str">
        <f t="shared" si="23"/>
        <v/>
      </c>
      <c r="BZ40" s="264" t="str">
        <f t="shared" si="24"/>
        <v/>
      </c>
      <c r="CA40" s="265"/>
      <c r="CB40" s="266" t="str">
        <f t="shared" si="25"/>
        <v/>
      </c>
      <c r="CC40" s="264" t="str">
        <f t="shared" si="26"/>
        <v/>
      </c>
      <c r="CD40" s="265"/>
      <c r="CE40" s="266" t="str">
        <f t="shared" si="27"/>
        <v/>
      </c>
      <c r="CF40" s="264" t="str">
        <f t="shared" si="28"/>
        <v/>
      </c>
      <c r="CG40" s="265"/>
      <c r="CH40" s="266" t="str">
        <f t="shared" si="29"/>
        <v/>
      </c>
      <c r="CI40" s="264" t="str">
        <f t="shared" si="30"/>
        <v/>
      </c>
      <c r="CJ40" s="265"/>
      <c r="CK40" s="266" t="str">
        <f t="shared" si="31"/>
        <v/>
      </c>
      <c r="CL40" s="264" t="str">
        <f t="shared" si="32"/>
        <v/>
      </c>
      <c r="CM40" s="265"/>
      <c r="CN40" s="266" t="str">
        <f t="shared" si="33"/>
        <v/>
      </c>
      <c r="CO40" s="264" t="str">
        <f t="shared" si="34"/>
        <v/>
      </c>
      <c r="CP40" s="265"/>
      <c r="CQ40" s="266" t="str">
        <f t="shared" si="35"/>
        <v/>
      </c>
      <c r="CR40" s="264" t="str">
        <f t="shared" si="36"/>
        <v/>
      </c>
      <c r="CS40" s="265"/>
      <c r="CT40" s="266" t="str">
        <f t="shared" si="37"/>
        <v/>
      </c>
      <c r="CU40" s="264" t="str">
        <f t="shared" si="38"/>
        <v/>
      </c>
      <c r="CV40" s="265"/>
      <c r="CW40" s="266" t="str">
        <f t="shared" si="39"/>
        <v/>
      </c>
      <c r="CX40" s="264" t="str">
        <f t="shared" si="40"/>
        <v/>
      </c>
      <c r="CY40" s="265"/>
      <c r="CZ40" s="266" t="str">
        <f t="shared" si="41"/>
        <v/>
      </c>
      <c r="DA40" s="264" t="str">
        <f t="shared" si="42"/>
        <v/>
      </c>
      <c r="DB40" s="265"/>
      <c r="DC40" s="266" t="str">
        <f t="shared" si="43"/>
        <v/>
      </c>
      <c r="DD40" s="264" t="str">
        <f t="shared" si="44"/>
        <v/>
      </c>
      <c r="DE40" s="265"/>
      <c r="DF40" s="266" t="str">
        <f t="shared" si="45"/>
        <v/>
      </c>
      <c r="DG40" s="264" t="str">
        <f t="shared" si="46"/>
        <v/>
      </c>
      <c r="DH40" s="265"/>
      <c r="DI40" s="266" t="str">
        <f t="shared" si="47"/>
        <v/>
      </c>
      <c r="DJ40" s="264" t="str">
        <f t="shared" si="48"/>
        <v/>
      </c>
      <c r="DK40" s="265"/>
      <c r="DL40" s="266" t="str">
        <f t="shared" si="49"/>
        <v/>
      </c>
      <c r="DM40" s="264" t="str">
        <f t="shared" si="50"/>
        <v/>
      </c>
      <c r="DN40" s="265"/>
      <c r="DO40" s="266" t="str">
        <f t="shared" si="51"/>
        <v/>
      </c>
      <c r="DP40" s="264" t="str">
        <f t="shared" si="52"/>
        <v/>
      </c>
      <c r="DQ40" s="265"/>
      <c r="DR40" s="266" t="str">
        <f t="shared" si="53"/>
        <v/>
      </c>
      <c r="DS40" s="264" t="str">
        <f t="shared" si="54"/>
        <v/>
      </c>
      <c r="DT40" s="265"/>
      <c r="DU40" s="266" t="str">
        <f t="shared" si="55"/>
        <v/>
      </c>
      <c r="DV40" s="264" t="str">
        <f t="shared" si="56"/>
        <v/>
      </c>
      <c r="DW40" s="265"/>
      <c r="DX40" s="266" t="str">
        <f t="shared" si="57"/>
        <v/>
      </c>
      <c r="DY40" s="264" t="str">
        <f t="shared" si="58"/>
        <v/>
      </c>
      <c r="DZ40" s="265"/>
      <c r="EA40" s="266" t="str">
        <f t="shared" si="59"/>
        <v/>
      </c>
      <c r="EB40" s="264" t="str">
        <f t="shared" si="60"/>
        <v/>
      </c>
      <c r="EC40" s="265"/>
      <c r="ED40" s="266" t="str">
        <f t="shared" si="61"/>
        <v/>
      </c>
      <c r="EE40" s="264" t="str">
        <f t="shared" si="62"/>
        <v/>
      </c>
      <c r="EF40" s="265"/>
      <c r="EG40" s="109" t="str">
        <f t="shared" si="63"/>
        <v/>
      </c>
      <c r="EH40" s="109" t="str">
        <f t="shared" si="63"/>
        <v/>
      </c>
      <c r="EI40" s="265"/>
      <c r="EJ40" s="266" t="str">
        <f t="shared" si="64"/>
        <v/>
      </c>
      <c r="EK40" s="109" t="str">
        <f t="shared" si="65"/>
        <v/>
      </c>
      <c r="EL40" s="265"/>
      <c r="EM40" s="266" t="str">
        <f t="shared" si="66"/>
        <v/>
      </c>
      <c r="EN40" s="264" t="str">
        <f t="shared" si="67"/>
        <v/>
      </c>
      <c r="EO40" s="436"/>
      <c r="EP40" s="266" t="str">
        <f t="shared" si="68"/>
        <v/>
      </c>
      <c r="EQ40" s="264" t="str">
        <f t="shared" si="69"/>
        <v/>
      </c>
      <c r="ER40" s="265"/>
      <c r="ES40" s="266" t="str">
        <f t="shared" si="70"/>
        <v/>
      </c>
      <c r="ET40" s="264" t="str">
        <f t="shared" si="71"/>
        <v/>
      </c>
      <c r="EU40" s="436"/>
      <c r="EV40" s="266" t="str">
        <f t="shared" si="72"/>
        <v/>
      </c>
      <c r="EW40" s="264" t="str">
        <f t="shared" si="73"/>
        <v/>
      </c>
      <c r="EX40" s="436"/>
      <c r="EY40" s="266" t="str">
        <f t="shared" si="74"/>
        <v/>
      </c>
      <c r="EZ40" s="264" t="str">
        <f t="shared" si="75"/>
        <v>→</v>
      </c>
      <c r="FA40" s="265"/>
      <c r="FB40" s="266" t="str">
        <f t="shared" si="76"/>
        <v/>
      </c>
      <c r="FC40" s="264" t="str">
        <f t="shared" si="77"/>
        <v/>
      </c>
      <c r="FD40" s="265"/>
      <c r="FE40" s="266" t="str">
        <f t="shared" si="78"/>
        <v/>
      </c>
      <c r="FF40" s="264" t="str">
        <f t="shared" si="79"/>
        <v/>
      </c>
      <c r="FG40" s="806">
        <v>1200</v>
      </c>
      <c r="FH40" s="266" t="str">
        <f t="shared" si="80"/>
        <v/>
      </c>
      <c r="FI40" s="264" t="str">
        <f t="shared" si="81"/>
        <v/>
      </c>
      <c r="FJ40" s="265"/>
      <c r="FK40" s="266" t="str">
        <f t="shared" si="82"/>
        <v/>
      </c>
      <c r="FL40" s="264" t="str">
        <f t="shared" si="83"/>
        <v/>
      </c>
      <c r="FM40" s="265"/>
      <c r="FN40" s="266" t="str">
        <f t="shared" si="84"/>
        <v/>
      </c>
      <c r="FO40" s="264" t="str">
        <f t="shared" si="85"/>
        <v/>
      </c>
      <c r="FP40" s="265"/>
      <c r="FQ40" s="266" t="str">
        <f t="shared" si="86"/>
        <v/>
      </c>
      <c r="FR40" s="264" t="str">
        <f t="shared" si="87"/>
        <v/>
      </c>
      <c r="FS40" s="265"/>
      <c r="FT40" s="266" t="str">
        <f t="shared" si="88"/>
        <v>⇒</v>
      </c>
      <c r="FU40" s="264" t="str">
        <f t="shared" si="89"/>
        <v/>
      </c>
      <c r="FV40" s="265"/>
      <c r="FW40" s="266" t="str">
        <f t="shared" si="90"/>
        <v/>
      </c>
      <c r="FX40" s="264" t="str">
        <f t="shared" si="91"/>
        <v/>
      </c>
      <c r="FY40" s="265"/>
      <c r="FZ40" s="266" t="str">
        <f t="shared" si="92"/>
        <v/>
      </c>
      <c r="GA40" s="264" t="str">
        <f t="shared" si="93"/>
        <v/>
      </c>
      <c r="GB40" s="265"/>
      <c r="GC40" s="266" t="str">
        <f t="shared" si="94"/>
        <v/>
      </c>
      <c r="GD40" s="264" t="str">
        <f t="shared" si="95"/>
        <v/>
      </c>
      <c r="GE40" s="265"/>
      <c r="GF40" s="266" t="str">
        <f t="shared" si="96"/>
        <v/>
      </c>
      <c r="GG40" s="264" t="str">
        <f t="shared" si="97"/>
        <v/>
      </c>
      <c r="GH40" s="265"/>
      <c r="GI40" s="266" t="str">
        <f t="shared" si="98"/>
        <v/>
      </c>
      <c r="GJ40" s="264" t="str">
        <f t="shared" si="99"/>
        <v/>
      </c>
      <c r="GK40" s="265"/>
      <c r="GL40" s="266" t="str">
        <f t="shared" si="100"/>
        <v/>
      </c>
      <c r="GM40" s="264" t="str">
        <f t="shared" si="101"/>
        <v/>
      </c>
      <c r="GN40" s="265"/>
      <c r="GO40" s="266" t="str">
        <f t="shared" si="102"/>
        <v/>
      </c>
      <c r="GP40" s="264" t="str">
        <f t="shared" si="103"/>
        <v/>
      </c>
      <c r="GQ40" s="265"/>
      <c r="GR40" s="266" t="str">
        <f t="shared" si="104"/>
        <v/>
      </c>
      <c r="GS40" s="264" t="str">
        <f t="shared" si="105"/>
        <v/>
      </c>
      <c r="GT40" s="265"/>
      <c r="GU40" s="266" t="str">
        <f t="shared" si="106"/>
        <v/>
      </c>
      <c r="GV40" s="264" t="str">
        <f t="shared" si="107"/>
        <v/>
      </c>
      <c r="GW40" s="265"/>
      <c r="GX40" s="266" t="str">
        <f t="shared" si="108"/>
        <v/>
      </c>
      <c r="GY40" s="264" t="str">
        <f t="shared" si="109"/>
        <v/>
      </c>
      <c r="GZ40" s="265"/>
      <c r="HA40" s="266" t="str">
        <f t="shared" si="110"/>
        <v/>
      </c>
      <c r="HB40" s="264" t="str">
        <f t="shared" si="111"/>
        <v/>
      </c>
      <c r="HC40" s="265"/>
      <c r="HD40" s="266" t="str">
        <f t="shared" si="112"/>
        <v/>
      </c>
      <c r="HE40" s="264" t="str">
        <f t="shared" si="113"/>
        <v/>
      </c>
      <c r="HF40" s="265"/>
      <c r="HG40" s="266" t="str">
        <f t="shared" si="114"/>
        <v/>
      </c>
      <c r="HH40" s="264" t="str">
        <f t="shared" si="115"/>
        <v/>
      </c>
      <c r="HI40" s="265"/>
      <c r="HJ40" s="266" t="str">
        <f t="shared" si="116"/>
        <v/>
      </c>
      <c r="HK40" s="264" t="str">
        <f t="shared" si="117"/>
        <v/>
      </c>
      <c r="HL40" s="265"/>
      <c r="HM40" s="266" t="str">
        <f t="shared" si="118"/>
        <v/>
      </c>
      <c r="HN40" s="264" t="str">
        <f t="shared" si="119"/>
        <v/>
      </c>
      <c r="HO40" s="265"/>
      <c r="HP40" s="266" t="str">
        <f t="shared" si="120"/>
        <v/>
      </c>
      <c r="HQ40" s="264" t="str">
        <f t="shared" si="121"/>
        <v/>
      </c>
      <c r="HR40" s="265"/>
      <c r="HS40" s="266" t="str">
        <f t="shared" si="122"/>
        <v/>
      </c>
      <c r="HT40" s="264" t="str">
        <f t="shared" si="123"/>
        <v/>
      </c>
      <c r="HU40" s="265"/>
      <c r="HV40" s="109" t="str">
        <f t="shared" si="124"/>
        <v/>
      </c>
      <c r="HW40" s="109" t="str">
        <f t="shared" si="124"/>
        <v/>
      </c>
      <c r="HX40" s="265"/>
      <c r="HY40" s="266" t="str">
        <f t="shared" si="125"/>
        <v/>
      </c>
      <c r="HZ40" s="109" t="str">
        <f t="shared" si="126"/>
        <v/>
      </c>
      <c r="IA40" s="265"/>
      <c r="IB40" s="266" t="str">
        <f t="shared" si="127"/>
        <v/>
      </c>
      <c r="IC40" s="264" t="str">
        <f t="shared" si="128"/>
        <v/>
      </c>
      <c r="ID40" s="436"/>
      <c r="IE40" s="266" t="str">
        <f t="shared" si="129"/>
        <v/>
      </c>
      <c r="IF40" s="264" t="str">
        <f t="shared" si="130"/>
        <v/>
      </c>
      <c r="IG40" s="265"/>
      <c r="IH40" s="266" t="str">
        <f t="shared" si="131"/>
        <v/>
      </c>
      <c r="II40" s="264" t="str">
        <f t="shared" si="132"/>
        <v/>
      </c>
      <c r="IJ40" s="436"/>
      <c r="IK40" s="266" t="str">
        <f t="shared" si="133"/>
        <v/>
      </c>
      <c r="IL40" s="264" t="str">
        <f t="shared" si="134"/>
        <v/>
      </c>
      <c r="IM40" s="436"/>
      <c r="IN40" s="266" t="str">
        <f t="shared" si="135"/>
        <v/>
      </c>
      <c r="IO40" s="264" t="str">
        <f t="shared" si="136"/>
        <v/>
      </c>
      <c r="IP40" s="265"/>
      <c r="IQ40" s="266" t="str">
        <f t="shared" si="137"/>
        <v/>
      </c>
      <c r="IR40" s="264" t="str">
        <f t="shared" si="138"/>
        <v/>
      </c>
      <c r="IS40" s="265"/>
      <c r="IT40" s="266" t="str">
        <f t="shared" si="139"/>
        <v/>
      </c>
      <c r="IU40" s="264" t="str">
        <f t="shared" si="140"/>
        <v/>
      </c>
      <c r="IV40" s="265"/>
      <c r="IW40" s="266" t="str">
        <f t="shared" si="141"/>
        <v/>
      </c>
      <c r="IX40" s="264" t="str">
        <f t="shared" si="142"/>
        <v/>
      </c>
      <c r="IY40" s="265"/>
      <c r="IZ40" s="266" t="str">
        <f t="shared" si="143"/>
        <v/>
      </c>
      <c r="JA40" s="264" t="str">
        <f t="shared" si="144"/>
        <v/>
      </c>
      <c r="JB40" s="265"/>
      <c r="JC40" s="266" t="str">
        <f t="shared" si="145"/>
        <v/>
      </c>
      <c r="JD40" s="264" t="str">
        <f t="shared" si="146"/>
        <v/>
      </c>
      <c r="JE40" s="265"/>
      <c r="JF40" s="266" t="str">
        <f t="shared" si="147"/>
        <v/>
      </c>
      <c r="JG40" s="264" t="str">
        <f t="shared" si="148"/>
        <v/>
      </c>
      <c r="JH40" s="265"/>
      <c r="JI40" s="266" t="str">
        <f t="shared" si="149"/>
        <v/>
      </c>
      <c r="JJ40" s="264" t="str">
        <f t="shared" si="150"/>
        <v/>
      </c>
      <c r="JK40" s="265"/>
      <c r="JL40" s="266" t="str">
        <f t="shared" si="151"/>
        <v/>
      </c>
      <c r="JM40" s="264" t="str">
        <f t="shared" si="152"/>
        <v/>
      </c>
      <c r="JN40" s="265"/>
      <c r="JO40" s="266" t="str">
        <f t="shared" si="153"/>
        <v/>
      </c>
      <c r="JP40" s="264" t="str">
        <f t="shared" si="154"/>
        <v/>
      </c>
      <c r="JQ40" s="265"/>
      <c r="JR40" s="266" t="str">
        <f t="shared" si="155"/>
        <v/>
      </c>
      <c r="JS40" s="264" t="str">
        <f t="shared" si="156"/>
        <v/>
      </c>
      <c r="JT40" s="265"/>
      <c r="JU40" s="266" t="str">
        <f t="shared" si="157"/>
        <v/>
      </c>
      <c r="JV40" s="264" t="str">
        <f t="shared" si="158"/>
        <v/>
      </c>
      <c r="JW40" s="265"/>
      <c r="JX40" s="266" t="str">
        <f t="shared" si="159"/>
        <v/>
      </c>
      <c r="JY40" s="264" t="str">
        <f t="shared" si="160"/>
        <v/>
      </c>
      <c r="JZ40" s="265"/>
      <c r="KA40" s="266" t="str">
        <f t="shared" si="161"/>
        <v/>
      </c>
      <c r="KB40" s="264" t="str">
        <f t="shared" si="162"/>
        <v/>
      </c>
      <c r="KC40" s="265"/>
      <c r="KD40" s="266" t="str">
        <f t="shared" si="163"/>
        <v/>
      </c>
      <c r="KE40" s="264" t="str">
        <f t="shared" si="164"/>
        <v/>
      </c>
      <c r="KF40" s="265"/>
      <c r="KG40" s="266" t="str">
        <f t="shared" si="165"/>
        <v/>
      </c>
      <c r="KH40" s="264" t="str">
        <f t="shared" si="166"/>
        <v/>
      </c>
      <c r="KI40" s="265"/>
      <c r="KJ40" s="266" t="str">
        <f t="shared" si="167"/>
        <v/>
      </c>
      <c r="KK40" s="264" t="str">
        <f t="shared" si="168"/>
        <v/>
      </c>
      <c r="KL40" s="265"/>
      <c r="KM40" s="266" t="str">
        <f t="shared" si="169"/>
        <v/>
      </c>
      <c r="KN40" s="264" t="str">
        <f t="shared" si="170"/>
        <v/>
      </c>
      <c r="KO40" s="265"/>
      <c r="KP40" s="266" t="str">
        <f t="shared" si="171"/>
        <v/>
      </c>
      <c r="KQ40" s="264" t="str">
        <f t="shared" si="172"/>
        <v/>
      </c>
      <c r="KR40" s="265"/>
      <c r="KS40" s="266" t="str">
        <f t="shared" si="173"/>
        <v/>
      </c>
      <c r="KT40" s="264" t="str">
        <f t="shared" si="174"/>
        <v/>
      </c>
      <c r="KU40" s="265"/>
      <c r="KV40" s="266" t="str">
        <f t="shared" si="175"/>
        <v/>
      </c>
      <c r="KW40" s="264" t="str">
        <f t="shared" si="176"/>
        <v/>
      </c>
      <c r="KX40" s="265"/>
      <c r="KY40" s="266" t="str">
        <f t="shared" si="177"/>
        <v/>
      </c>
      <c r="KZ40" s="264" t="str">
        <f t="shared" si="178"/>
        <v/>
      </c>
      <c r="LA40" s="265"/>
      <c r="LB40" s="266" t="str">
        <f t="shared" si="179"/>
        <v/>
      </c>
      <c r="LC40" s="264" t="str">
        <f t="shared" si="180"/>
        <v/>
      </c>
      <c r="LD40" s="265"/>
      <c r="LE40" s="266" t="str">
        <f t="shared" si="181"/>
        <v/>
      </c>
      <c r="LF40" s="264" t="str">
        <f t="shared" si="182"/>
        <v/>
      </c>
      <c r="LG40" s="265"/>
      <c r="LH40" s="266" t="str">
        <f t="shared" si="183"/>
        <v/>
      </c>
      <c r="LI40" s="264" t="str">
        <f t="shared" si="184"/>
        <v/>
      </c>
      <c r="LJ40" s="265"/>
      <c r="LK40" s="109" t="str">
        <f t="shared" si="185"/>
        <v/>
      </c>
    </row>
    <row r="41" spans="1:323" s="33" customFormat="1" ht="24.65" customHeight="1" x14ac:dyDescent="0.2">
      <c r="A41" s="553" t="s">
        <v>22</v>
      </c>
      <c r="B41" s="554">
        <f>IFERROR(VLOOKUP($D41,[1]受注ﾌｧｲﾙ!$A$3:$BZ$1314,5,FALSE),"-")</f>
        <v>46114</v>
      </c>
      <c r="C41" s="555">
        <f>IFERROR(VLOOKUP($D41,[1]受注ﾌｧｲﾙ!$A$3:$BZ$1314,6,FALSE),"-")</f>
        <v>0</v>
      </c>
      <c r="D41" s="763" t="s">
        <v>969</v>
      </c>
      <c r="E41" s="551">
        <f>IFERROR(VLOOKUP($D41,[1]受注ﾌｧｲﾙ!$A$3:$BZ$1314,17,FALSE),"-")</f>
        <v>6713</v>
      </c>
      <c r="F41" s="552" t="str">
        <f>IFERROR(VLOOKUP($D41,[1]受注ﾌｧｲﾙ!$A$3:$BZ$1314,18,FALSE),"-")</f>
        <v>0R040-8Y0B- 870X200</v>
      </c>
      <c r="G41" s="552" t="str">
        <f>IFERROR(VLOOKUP($D41,[1]受注ﾌｧｲﾙ!$A$3:$BZ$1314,19,FALSE),"-")</f>
        <v>FA</v>
      </c>
      <c r="H41" s="552" t="str">
        <f>IFERROR(VLOOKUP($D41,[1]受注ﾌｧｲﾙ!$A$3:$BZ$1314,20,FALSE),"-")</f>
        <v>GA1</v>
      </c>
      <c r="I41" s="552" t="str">
        <f>IFERROR(VLOOKUP($D41,[1]受注ﾌｧｲﾙ!$A$3:$BZ$1314,21,FALSE),"-")</f>
        <v>C</v>
      </c>
      <c r="J41" s="556">
        <f>IFERROR(VLOOKUP($D41,[1]受注ﾌｧｲﾙ!$A$3:$BZ$1314,22,FALSE),"-")</f>
        <v>2600</v>
      </c>
      <c r="K41" s="552" t="str">
        <f>IFERROR(VLOOKUP($D41,[1]受注ﾌｧｲﾙ!$A$3:$BZ$1314,8,FALSE),"-")</f>
        <v>0R040-8Y0B- 400X200
0R040-8Y0B-400X198</v>
      </c>
      <c r="L41" s="552" t="str">
        <f>IFERROR(VLOOKUP($D41,[1]受注ﾌｧｲﾙ!$A$3:$BZ$1314,9,FALSE),"-")</f>
        <v>GA</v>
      </c>
      <c r="M41" s="552" t="str">
        <f>IFERROR(VLOOKUP($D41,[1]受注ﾌｧｲﾙ!$A$3:$BZ$1314,10,FALSE),"-")</f>
        <v>GA1</v>
      </c>
      <c r="N41" s="552" t="str">
        <f>IFERROR(VLOOKUP($D41,[1]受注ﾌｧｲﾙ!$A$3:$BZ$1314,11,FALSE),"-")</f>
        <v>C</v>
      </c>
      <c r="O41" s="556" t="str">
        <f>IFERROR(VLOOKUP($D41,[1]受注ﾌｧｲﾙ!$A$3:$BZ$1314,13,FALSE),"-")</f>
        <v>9600
792</v>
      </c>
      <c r="P41" s="552">
        <f>IFERROR(VLOOKUP($D41,[1]受注ﾌｧｲﾙ!$A$3:$BZ$1314,15,FALSE),"-")</f>
        <v>0</v>
      </c>
      <c r="Q41" s="557">
        <f>IFERROR((VLOOKUP($D41,[1]受注ﾌｧｲﾙ!$A$3:$BZ$1314,16,FALSE)*J41),"-")</f>
        <v>2600</v>
      </c>
      <c r="R41" s="557">
        <f>IFERROR(VLOOKUP($D41,[6]加工日報ｽﾘｯﾄ!$A$5:$DZ$1000,107,FALSE),"-")</f>
        <v>5200</v>
      </c>
      <c r="S41" s="552" t="str">
        <f>IFERROR(VLOOKUP($D41,[1]受注ﾌｧｲﾙ!$A$3:$BZ$1314,26,FALSE),"-")</f>
        <v>SEC,スリット</v>
      </c>
      <c r="T41" s="558" t="str">
        <f>IFERROR(VLOOKUP($D41,[1]受注ﾌｧｲﾙ!$A$3:$BZ$1314,23,FALSE),"-")</f>
        <v>滋賀</v>
      </c>
      <c r="U41" s="559"/>
      <c r="V41" s="559"/>
      <c r="W41" s="559">
        <f>IFERROR(VLOOKUP($D41,[1]受注ﾌｧｲﾙ!$A$3:$BZ$1314,25,FALSE),"-")</f>
        <v>46120</v>
      </c>
      <c r="X41" s="559">
        <f>IFERROR(VLOOKUP($D41,[1]受注ﾌｧｲﾙ!$A$3:$BZ$1314,32,FALSE),"-")</f>
        <v>46125</v>
      </c>
      <c r="Y41" s="559">
        <f>IFERROR(VLOOKUP($D41,[1]受注ﾌｧｲﾙ!$A$3:$BZ$1314,33,FALSE),"-")</f>
        <v>46125</v>
      </c>
      <c r="Z41" s="559">
        <f t="shared" si="0"/>
        <v>46121</v>
      </c>
      <c r="AA41" s="560">
        <f>IFERROR(VLOOKUP($D41,[6]加工日報ｽﾘｯﾄ!$A$5:$DZ$1000,2,FALSE),"-")</f>
        <v>46121</v>
      </c>
      <c r="AB41" s="561">
        <f>IFERROR(VLOOKUP($D41,[6]加工日報ｽﾘｯﾄ!$A$5:$DZ$1000,108,FALSE),"-")</f>
        <v>10392</v>
      </c>
      <c r="AC41" s="562">
        <f t="shared" si="1"/>
        <v>5200</v>
      </c>
      <c r="AD41" s="410" t="str">
        <f>IFERROR(VLOOKUP($D41,[1]受注ﾌｧｲﾙ!$A$3:$BZ$1314,27,FALSE),"-")&amp;"　"&amp;IFERROR(VLOOKUP($D41,[1]受注ﾌｧｲﾙ!$A$3:$BZ$1314,28,FALSE),"-")&amp;"　"&amp;IFERROR(VLOOKUP($D41,[1]受注ﾌｧｲﾙ!$A$3:$BZ$1314,29,FALSE),"-")</f>
        <v>　　</v>
      </c>
      <c r="AE41" s="435"/>
      <c r="AF41" s="563" t="str">
        <f>IFERROR(VLOOKUP($D41,[6]加工日報ｽﾘｯﾄ!$A$5:$DZ$1000,94,FALSE),"-")</f>
        <v>完</v>
      </c>
      <c r="AG41" s="564" t="str">
        <f>IFERROR(VLOOKUP($D41,[1]受注ﾌｧｲﾙ!$A$3:$BZ$1314,2,FALSE),"-")</f>
        <v>通常入力</v>
      </c>
      <c r="AH41" s="564" t="str">
        <f>IFERROR(VLOOKUP($D41,[1]受注ﾌｧｲﾙ!$A$3:$BZ$1314,3,FALSE),"-")</f>
        <v>後加工</v>
      </c>
      <c r="AI41" s="564" t="str">
        <f>IFERROR(VLOOKUP($D41,[1]受注ﾌｧｲﾙ!$A$3:$BZ$1314,31,FALSE),"-")</f>
        <v>屋根</v>
      </c>
      <c r="AJ41" s="564" t="str">
        <f>IFERROR(VLOOKUP($D41,[1]受注ﾌｧｲﾙ!$A$3:$BZ$1314,12,FALSE),"-")</f>
        <v xml:space="preserve"> </v>
      </c>
      <c r="AK41" s="552" t="str">
        <f>IFERROR(VLOOKUP($D41,[1]受注ﾌｧｲﾙ!$A$3:$BZ$1314,24,FALSE),"-")</f>
        <v>SEC</v>
      </c>
      <c r="AL41" s="435"/>
      <c r="AM41" s="435"/>
      <c r="AN41" s="435"/>
      <c r="AO41" s="435"/>
      <c r="AP41" s="435"/>
      <c r="AQ41" s="564" t="s">
        <v>491</v>
      </c>
      <c r="AR41" s="435"/>
      <c r="AS41" s="264" t="str">
        <f t="shared" si="2"/>
        <v/>
      </c>
      <c r="AT41" s="265"/>
      <c r="AU41" s="266" t="str">
        <f t="shared" si="3"/>
        <v/>
      </c>
      <c r="AV41" s="264" t="str">
        <f t="shared" si="4"/>
        <v/>
      </c>
      <c r="AW41" s="265"/>
      <c r="AX41" s="266" t="str">
        <f t="shared" si="5"/>
        <v/>
      </c>
      <c r="AY41" s="264" t="str">
        <f t="shared" si="6"/>
        <v/>
      </c>
      <c r="AZ41" s="436"/>
      <c r="BA41" s="266" t="str">
        <f t="shared" si="7"/>
        <v/>
      </c>
      <c r="BB41" s="264" t="str">
        <f t="shared" si="8"/>
        <v/>
      </c>
      <c r="BC41" s="265"/>
      <c r="BD41" s="266" t="str">
        <f t="shared" si="9"/>
        <v/>
      </c>
      <c r="BE41" s="264" t="str">
        <f t="shared" si="10"/>
        <v/>
      </c>
      <c r="BF41" s="436"/>
      <c r="BG41" s="266" t="str">
        <f t="shared" si="11"/>
        <v/>
      </c>
      <c r="BH41" s="264" t="str">
        <f t="shared" si="12"/>
        <v/>
      </c>
      <c r="BI41" s="436"/>
      <c r="BJ41" s="266" t="str">
        <f t="shared" si="13"/>
        <v/>
      </c>
      <c r="BK41" s="264" t="str">
        <f t="shared" si="14"/>
        <v/>
      </c>
      <c r="BL41" s="265"/>
      <c r="BM41" s="266" t="str">
        <f t="shared" si="15"/>
        <v/>
      </c>
      <c r="BN41" s="264" t="str">
        <f t="shared" si="16"/>
        <v/>
      </c>
      <c r="BO41" s="265"/>
      <c r="BP41" s="266" t="str">
        <f t="shared" si="17"/>
        <v/>
      </c>
      <c r="BQ41" s="264" t="str">
        <f t="shared" si="18"/>
        <v/>
      </c>
      <c r="BR41" s="265"/>
      <c r="BS41" s="266" t="str">
        <f t="shared" si="19"/>
        <v/>
      </c>
      <c r="BT41" s="264" t="str">
        <f t="shared" si="20"/>
        <v/>
      </c>
      <c r="BU41" s="265"/>
      <c r="BV41" s="266" t="str">
        <f t="shared" si="21"/>
        <v/>
      </c>
      <c r="BW41" s="264" t="str">
        <f t="shared" si="22"/>
        <v/>
      </c>
      <c r="BX41" s="265"/>
      <c r="BY41" s="266" t="str">
        <f t="shared" si="23"/>
        <v/>
      </c>
      <c r="BZ41" s="264" t="str">
        <f t="shared" si="24"/>
        <v/>
      </c>
      <c r="CA41" s="265"/>
      <c r="CB41" s="266" t="str">
        <f t="shared" si="25"/>
        <v/>
      </c>
      <c r="CC41" s="264" t="str">
        <f t="shared" si="26"/>
        <v/>
      </c>
      <c r="CD41" s="265"/>
      <c r="CE41" s="266" t="str">
        <f t="shared" si="27"/>
        <v/>
      </c>
      <c r="CF41" s="264" t="str">
        <f t="shared" si="28"/>
        <v/>
      </c>
      <c r="CG41" s="265"/>
      <c r="CH41" s="266" t="str">
        <f t="shared" si="29"/>
        <v/>
      </c>
      <c r="CI41" s="264" t="str">
        <f t="shared" si="30"/>
        <v/>
      </c>
      <c r="CJ41" s="265"/>
      <c r="CK41" s="266" t="str">
        <f t="shared" si="31"/>
        <v/>
      </c>
      <c r="CL41" s="264" t="str">
        <f t="shared" si="32"/>
        <v/>
      </c>
      <c r="CM41" s="265"/>
      <c r="CN41" s="266" t="str">
        <f t="shared" si="33"/>
        <v/>
      </c>
      <c r="CO41" s="264" t="str">
        <f t="shared" si="34"/>
        <v/>
      </c>
      <c r="CP41" s="265"/>
      <c r="CQ41" s="266" t="str">
        <f t="shared" si="35"/>
        <v/>
      </c>
      <c r="CR41" s="264" t="str">
        <f t="shared" si="36"/>
        <v/>
      </c>
      <c r="CS41" s="265"/>
      <c r="CT41" s="266" t="str">
        <f t="shared" si="37"/>
        <v/>
      </c>
      <c r="CU41" s="264" t="str">
        <f t="shared" si="38"/>
        <v/>
      </c>
      <c r="CV41" s="265"/>
      <c r="CW41" s="266" t="str">
        <f t="shared" si="39"/>
        <v/>
      </c>
      <c r="CX41" s="264" t="str">
        <f t="shared" si="40"/>
        <v/>
      </c>
      <c r="CY41" s="265"/>
      <c r="CZ41" s="266" t="str">
        <f t="shared" si="41"/>
        <v/>
      </c>
      <c r="DA41" s="264" t="str">
        <f t="shared" si="42"/>
        <v/>
      </c>
      <c r="DB41" s="265"/>
      <c r="DC41" s="266" t="str">
        <f t="shared" si="43"/>
        <v/>
      </c>
      <c r="DD41" s="264" t="str">
        <f t="shared" si="44"/>
        <v/>
      </c>
      <c r="DE41" s="265"/>
      <c r="DF41" s="266" t="str">
        <f t="shared" si="45"/>
        <v/>
      </c>
      <c r="DG41" s="264" t="str">
        <f t="shared" si="46"/>
        <v/>
      </c>
      <c r="DH41" s="265"/>
      <c r="DI41" s="266" t="str">
        <f t="shared" si="47"/>
        <v/>
      </c>
      <c r="DJ41" s="264" t="str">
        <f t="shared" si="48"/>
        <v/>
      </c>
      <c r="DK41" s="265"/>
      <c r="DL41" s="266" t="str">
        <f t="shared" si="49"/>
        <v/>
      </c>
      <c r="DM41" s="264" t="str">
        <f t="shared" si="50"/>
        <v/>
      </c>
      <c r="DN41" s="265"/>
      <c r="DO41" s="266" t="str">
        <f t="shared" si="51"/>
        <v/>
      </c>
      <c r="DP41" s="264" t="str">
        <f t="shared" si="52"/>
        <v/>
      </c>
      <c r="DQ41" s="265"/>
      <c r="DR41" s="266" t="str">
        <f t="shared" si="53"/>
        <v/>
      </c>
      <c r="DS41" s="264" t="str">
        <f t="shared" si="54"/>
        <v/>
      </c>
      <c r="DT41" s="265"/>
      <c r="DU41" s="266" t="str">
        <f t="shared" si="55"/>
        <v/>
      </c>
      <c r="DV41" s="264" t="str">
        <f t="shared" si="56"/>
        <v/>
      </c>
      <c r="DW41" s="265"/>
      <c r="DX41" s="266" t="str">
        <f t="shared" si="57"/>
        <v/>
      </c>
      <c r="DY41" s="264" t="str">
        <f t="shared" si="58"/>
        <v/>
      </c>
      <c r="DZ41" s="265"/>
      <c r="EA41" s="266" t="str">
        <f t="shared" si="59"/>
        <v/>
      </c>
      <c r="EB41" s="264" t="str">
        <f t="shared" si="60"/>
        <v/>
      </c>
      <c r="EC41" s="265"/>
      <c r="ED41" s="266" t="str">
        <f t="shared" si="61"/>
        <v/>
      </c>
      <c r="EE41" s="264" t="str">
        <f t="shared" si="62"/>
        <v/>
      </c>
      <c r="EF41" s="265"/>
      <c r="EG41" s="264" t="str">
        <f t="shared" si="63"/>
        <v/>
      </c>
      <c r="EH41" s="264" t="str">
        <f t="shared" si="63"/>
        <v/>
      </c>
      <c r="EI41" s="265"/>
      <c r="EJ41" s="266" t="str">
        <f t="shared" si="64"/>
        <v/>
      </c>
      <c r="EK41" s="264" t="str">
        <f t="shared" si="65"/>
        <v/>
      </c>
      <c r="EL41" s="265"/>
      <c r="EM41" s="266" t="str">
        <f t="shared" si="66"/>
        <v/>
      </c>
      <c r="EN41" s="264" t="str">
        <f t="shared" si="67"/>
        <v/>
      </c>
      <c r="EO41" s="436"/>
      <c r="EP41" s="266" t="str">
        <f t="shared" si="68"/>
        <v/>
      </c>
      <c r="EQ41" s="264" t="str">
        <f t="shared" si="69"/>
        <v/>
      </c>
      <c r="ER41" s="265"/>
      <c r="ES41" s="266" t="str">
        <f t="shared" si="70"/>
        <v/>
      </c>
      <c r="ET41" s="264" t="str">
        <f t="shared" si="71"/>
        <v/>
      </c>
      <c r="EU41" s="436"/>
      <c r="EV41" s="266" t="str">
        <f t="shared" si="72"/>
        <v/>
      </c>
      <c r="EW41" s="264" t="str">
        <f t="shared" si="73"/>
        <v/>
      </c>
      <c r="EX41" s="436"/>
      <c r="EY41" s="266" t="str">
        <f t="shared" si="74"/>
        <v/>
      </c>
      <c r="EZ41" s="264" t="str">
        <f t="shared" si="75"/>
        <v/>
      </c>
      <c r="FA41" s="265"/>
      <c r="FB41" s="266" t="str">
        <f t="shared" si="76"/>
        <v/>
      </c>
      <c r="FC41" s="264" t="str">
        <f t="shared" si="77"/>
        <v>→</v>
      </c>
      <c r="FD41" s="265"/>
      <c r="FE41" s="266" t="str">
        <f t="shared" si="78"/>
        <v/>
      </c>
      <c r="FF41" s="264" t="str">
        <f t="shared" si="79"/>
        <v/>
      </c>
      <c r="FG41" s="806">
        <v>1000</v>
      </c>
      <c r="FH41" s="266" t="str">
        <f t="shared" si="80"/>
        <v/>
      </c>
      <c r="FI41" s="264" t="str">
        <f t="shared" si="81"/>
        <v/>
      </c>
      <c r="FJ41" s="265">
        <v>4200</v>
      </c>
      <c r="FK41" s="266" t="str">
        <f t="shared" si="82"/>
        <v/>
      </c>
      <c r="FL41" s="264" t="str">
        <f t="shared" si="83"/>
        <v/>
      </c>
      <c r="FM41" s="265"/>
      <c r="FN41" s="266" t="str">
        <f t="shared" si="84"/>
        <v/>
      </c>
      <c r="FO41" s="264" t="str">
        <f t="shared" si="85"/>
        <v/>
      </c>
      <c r="FP41" s="265"/>
      <c r="FQ41" s="266" t="str">
        <f t="shared" si="86"/>
        <v/>
      </c>
      <c r="FR41" s="264" t="str">
        <f t="shared" si="87"/>
        <v/>
      </c>
      <c r="FS41" s="265"/>
      <c r="FT41" s="266" t="str">
        <f t="shared" si="88"/>
        <v>⇒</v>
      </c>
      <c r="FU41" s="264" t="str">
        <f t="shared" si="89"/>
        <v/>
      </c>
      <c r="FV41" s="265"/>
      <c r="FW41" s="266" t="str">
        <f t="shared" si="90"/>
        <v/>
      </c>
      <c r="FX41" s="264" t="str">
        <f t="shared" si="91"/>
        <v/>
      </c>
      <c r="FY41" s="265"/>
      <c r="FZ41" s="266" t="str">
        <f t="shared" si="92"/>
        <v/>
      </c>
      <c r="GA41" s="264" t="str">
        <f t="shared" si="93"/>
        <v/>
      </c>
      <c r="GB41" s="265"/>
      <c r="GC41" s="266" t="str">
        <f t="shared" si="94"/>
        <v/>
      </c>
      <c r="GD41" s="264" t="str">
        <f t="shared" si="95"/>
        <v/>
      </c>
      <c r="GE41" s="265"/>
      <c r="GF41" s="266" t="str">
        <f t="shared" si="96"/>
        <v/>
      </c>
      <c r="GG41" s="264" t="str">
        <f t="shared" si="97"/>
        <v/>
      </c>
      <c r="GH41" s="265"/>
      <c r="GI41" s="266" t="str">
        <f t="shared" si="98"/>
        <v/>
      </c>
      <c r="GJ41" s="264" t="str">
        <f t="shared" si="99"/>
        <v/>
      </c>
      <c r="GK41" s="265"/>
      <c r="GL41" s="266" t="str">
        <f t="shared" si="100"/>
        <v/>
      </c>
      <c r="GM41" s="264" t="str">
        <f t="shared" si="101"/>
        <v/>
      </c>
      <c r="GN41" s="265"/>
      <c r="GO41" s="266" t="str">
        <f t="shared" si="102"/>
        <v/>
      </c>
      <c r="GP41" s="264" t="str">
        <f t="shared" si="103"/>
        <v/>
      </c>
      <c r="GQ41" s="265"/>
      <c r="GR41" s="266" t="str">
        <f t="shared" si="104"/>
        <v/>
      </c>
      <c r="GS41" s="264" t="str">
        <f t="shared" si="105"/>
        <v/>
      </c>
      <c r="GT41" s="265"/>
      <c r="GU41" s="266" t="str">
        <f t="shared" si="106"/>
        <v/>
      </c>
      <c r="GV41" s="264" t="str">
        <f t="shared" si="107"/>
        <v/>
      </c>
      <c r="GW41" s="265"/>
      <c r="GX41" s="266" t="str">
        <f t="shared" si="108"/>
        <v/>
      </c>
      <c r="GY41" s="264" t="str">
        <f t="shared" si="109"/>
        <v/>
      </c>
      <c r="GZ41" s="265"/>
      <c r="HA41" s="266" t="str">
        <f t="shared" si="110"/>
        <v/>
      </c>
      <c r="HB41" s="264" t="str">
        <f t="shared" si="111"/>
        <v/>
      </c>
      <c r="HC41" s="265"/>
      <c r="HD41" s="266" t="str">
        <f t="shared" si="112"/>
        <v/>
      </c>
      <c r="HE41" s="264" t="str">
        <f t="shared" si="113"/>
        <v/>
      </c>
      <c r="HF41" s="265"/>
      <c r="HG41" s="266" t="str">
        <f t="shared" si="114"/>
        <v/>
      </c>
      <c r="HH41" s="264" t="str">
        <f t="shared" si="115"/>
        <v/>
      </c>
      <c r="HI41" s="265"/>
      <c r="HJ41" s="266" t="str">
        <f t="shared" si="116"/>
        <v/>
      </c>
      <c r="HK41" s="264" t="str">
        <f t="shared" si="117"/>
        <v/>
      </c>
      <c r="HL41" s="265"/>
      <c r="HM41" s="266" t="str">
        <f t="shared" si="118"/>
        <v/>
      </c>
      <c r="HN41" s="264" t="str">
        <f t="shared" si="119"/>
        <v/>
      </c>
      <c r="HO41" s="265"/>
      <c r="HP41" s="266" t="str">
        <f t="shared" si="120"/>
        <v/>
      </c>
      <c r="HQ41" s="264" t="str">
        <f t="shared" si="121"/>
        <v/>
      </c>
      <c r="HR41" s="265"/>
      <c r="HS41" s="266" t="str">
        <f t="shared" si="122"/>
        <v/>
      </c>
      <c r="HT41" s="264" t="str">
        <f t="shared" si="123"/>
        <v/>
      </c>
      <c r="HU41" s="265"/>
      <c r="HV41" s="264" t="str">
        <f t="shared" si="124"/>
        <v/>
      </c>
      <c r="HW41" s="264" t="str">
        <f t="shared" si="124"/>
        <v/>
      </c>
      <c r="HX41" s="265"/>
      <c r="HY41" s="266" t="str">
        <f t="shared" si="125"/>
        <v/>
      </c>
      <c r="HZ41" s="264" t="str">
        <f t="shared" si="126"/>
        <v/>
      </c>
      <c r="IA41" s="265"/>
      <c r="IB41" s="266" t="str">
        <f t="shared" si="127"/>
        <v/>
      </c>
      <c r="IC41" s="264" t="str">
        <f t="shared" si="128"/>
        <v/>
      </c>
      <c r="ID41" s="436"/>
      <c r="IE41" s="266" t="str">
        <f t="shared" si="129"/>
        <v/>
      </c>
      <c r="IF41" s="264" t="str">
        <f t="shared" si="130"/>
        <v/>
      </c>
      <c r="IG41" s="265"/>
      <c r="IH41" s="266" t="str">
        <f t="shared" si="131"/>
        <v/>
      </c>
      <c r="II41" s="264" t="str">
        <f t="shared" si="132"/>
        <v/>
      </c>
      <c r="IJ41" s="436"/>
      <c r="IK41" s="266" t="str">
        <f t="shared" si="133"/>
        <v/>
      </c>
      <c r="IL41" s="264" t="str">
        <f t="shared" si="134"/>
        <v/>
      </c>
      <c r="IM41" s="436"/>
      <c r="IN41" s="266" t="str">
        <f t="shared" si="135"/>
        <v/>
      </c>
      <c r="IO41" s="264" t="str">
        <f t="shared" si="136"/>
        <v/>
      </c>
      <c r="IP41" s="265"/>
      <c r="IQ41" s="266" t="str">
        <f t="shared" si="137"/>
        <v/>
      </c>
      <c r="IR41" s="264" t="str">
        <f t="shared" si="138"/>
        <v/>
      </c>
      <c r="IS41" s="265"/>
      <c r="IT41" s="266" t="str">
        <f t="shared" si="139"/>
        <v/>
      </c>
      <c r="IU41" s="264" t="str">
        <f t="shared" si="140"/>
        <v/>
      </c>
      <c r="IV41" s="265"/>
      <c r="IW41" s="266" t="str">
        <f t="shared" si="141"/>
        <v/>
      </c>
      <c r="IX41" s="264" t="str">
        <f t="shared" si="142"/>
        <v/>
      </c>
      <c r="IY41" s="265"/>
      <c r="IZ41" s="266" t="str">
        <f t="shared" si="143"/>
        <v/>
      </c>
      <c r="JA41" s="264" t="str">
        <f t="shared" si="144"/>
        <v/>
      </c>
      <c r="JB41" s="265"/>
      <c r="JC41" s="266" t="str">
        <f t="shared" si="145"/>
        <v/>
      </c>
      <c r="JD41" s="264" t="str">
        <f t="shared" si="146"/>
        <v/>
      </c>
      <c r="JE41" s="265"/>
      <c r="JF41" s="266" t="str">
        <f t="shared" si="147"/>
        <v/>
      </c>
      <c r="JG41" s="264" t="str">
        <f t="shared" si="148"/>
        <v/>
      </c>
      <c r="JH41" s="265"/>
      <c r="JI41" s="266" t="str">
        <f t="shared" si="149"/>
        <v/>
      </c>
      <c r="JJ41" s="264" t="str">
        <f t="shared" si="150"/>
        <v/>
      </c>
      <c r="JK41" s="265"/>
      <c r="JL41" s="266" t="str">
        <f t="shared" si="151"/>
        <v/>
      </c>
      <c r="JM41" s="264" t="str">
        <f t="shared" si="152"/>
        <v/>
      </c>
      <c r="JN41" s="265"/>
      <c r="JO41" s="266" t="str">
        <f t="shared" si="153"/>
        <v/>
      </c>
      <c r="JP41" s="264" t="str">
        <f t="shared" si="154"/>
        <v/>
      </c>
      <c r="JQ41" s="265"/>
      <c r="JR41" s="266" t="str">
        <f t="shared" si="155"/>
        <v/>
      </c>
      <c r="JS41" s="264" t="str">
        <f t="shared" si="156"/>
        <v/>
      </c>
      <c r="JT41" s="265"/>
      <c r="JU41" s="266" t="str">
        <f t="shared" si="157"/>
        <v/>
      </c>
      <c r="JV41" s="264" t="str">
        <f t="shared" si="158"/>
        <v/>
      </c>
      <c r="JW41" s="265"/>
      <c r="JX41" s="266" t="str">
        <f t="shared" si="159"/>
        <v/>
      </c>
      <c r="JY41" s="264" t="str">
        <f t="shared" si="160"/>
        <v/>
      </c>
      <c r="JZ41" s="265"/>
      <c r="KA41" s="266" t="str">
        <f t="shared" si="161"/>
        <v/>
      </c>
      <c r="KB41" s="264" t="str">
        <f t="shared" si="162"/>
        <v/>
      </c>
      <c r="KC41" s="265"/>
      <c r="KD41" s="266" t="str">
        <f t="shared" si="163"/>
        <v/>
      </c>
      <c r="KE41" s="264" t="str">
        <f t="shared" si="164"/>
        <v/>
      </c>
      <c r="KF41" s="265"/>
      <c r="KG41" s="266" t="str">
        <f t="shared" si="165"/>
        <v/>
      </c>
      <c r="KH41" s="264" t="str">
        <f t="shared" si="166"/>
        <v/>
      </c>
      <c r="KI41" s="265"/>
      <c r="KJ41" s="266" t="str">
        <f t="shared" si="167"/>
        <v/>
      </c>
      <c r="KK41" s="264" t="str">
        <f t="shared" si="168"/>
        <v/>
      </c>
      <c r="KL41" s="265"/>
      <c r="KM41" s="266" t="str">
        <f t="shared" si="169"/>
        <v/>
      </c>
      <c r="KN41" s="264" t="str">
        <f t="shared" si="170"/>
        <v/>
      </c>
      <c r="KO41" s="265"/>
      <c r="KP41" s="266" t="str">
        <f t="shared" si="171"/>
        <v/>
      </c>
      <c r="KQ41" s="264" t="str">
        <f t="shared" si="172"/>
        <v/>
      </c>
      <c r="KR41" s="265"/>
      <c r="KS41" s="266" t="str">
        <f t="shared" si="173"/>
        <v/>
      </c>
      <c r="KT41" s="264" t="str">
        <f t="shared" si="174"/>
        <v/>
      </c>
      <c r="KU41" s="265"/>
      <c r="KV41" s="266" t="str">
        <f t="shared" si="175"/>
        <v/>
      </c>
      <c r="KW41" s="264" t="str">
        <f t="shared" si="176"/>
        <v/>
      </c>
      <c r="KX41" s="265"/>
      <c r="KY41" s="266" t="str">
        <f t="shared" si="177"/>
        <v/>
      </c>
      <c r="KZ41" s="264" t="str">
        <f t="shared" si="178"/>
        <v/>
      </c>
      <c r="LA41" s="265"/>
      <c r="LB41" s="266" t="str">
        <f t="shared" si="179"/>
        <v/>
      </c>
      <c r="LC41" s="264" t="str">
        <f t="shared" si="180"/>
        <v/>
      </c>
      <c r="LD41" s="265"/>
      <c r="LE41" s="266" t="str">
        <f t="shared" si="181"/>
        <v/>
      </c>
      <c r="LF41" s="264" t="str">
        <f t="shared" si="182"/>
        <v/>
      </c>
      <c r="LG41" s="265"/>
      <c r="LH41" s="266" t="str">
        <f t="shared" si="183"/>
        <v/>
      </c>
      <c r="LI41" s="264" t="str">
        <f t="shared" si="184"/>
        <v/>
      </c>
      <c r="LJ41" s="265"/>
      <c r="LK41" s="264" t="str">
        <f t="shared" si="185"/>
        <v/>
      </c>
    </row>
    <row r="42" spans="1:323" s="33" customFormat="1" ht="24.65" hidden="1" customHeight="1" x14ac:dyDescent="0.2">
      <c r="A42" s="553" t="s">
        <v>22</v>
      </c>
      <c r="B42" s="554">
        <f>IFERROR(VLOOKUP($D42,[1]受注ﾌｧｲﾙ!$A$3:$BZ$1314,5,FALSE),"-")</f>
        <v>46112.553425925929</v>
      </c>
      <c r="C42" s="555">
        <f>IFERROR(VLOOKUP($D42,[1]受注ﾌｧｲﾙ!$A$3:$BZ$1314,6,FALSE),"-")</f>
        <v>0</v>
      </c>
      <c r="D42" s="763" t="s">
        <v>863</v>
      </c>
      <c r="E42" s="551">
        <f>IFERROR(VLOOKUP($D42,[1]受注ﾌｧｲﾙ!$A$3:$BZ$1314,17,FALSE),"-")</f>
        <v>6713</v>
      </c>
      <c r="F42" s="552" t="str">
        <f>IFERROR(VLOOKUP($D42,[1]受注ﾌｧｲﾙ!$A$3:$BZ$1314,18,FALSE),"-")</f>
        <v>0R040-8Y0B- 870X200</v>
      </c>
      <c r="G42" s="552" t="str">
        <f>IFERROR(VLOOKUP($D42,[1]受注ﾌｧｲﾙ!$A$3:$BZ$1314,19,FALSE),"-")</f>
        <v>FA</v>
      </c>
      <c r="H42" s="552" t="str">
        <f>IFERROR(VLOOKUP($D42,[1]受注ﾌｧｲﾙ!$A$3:$BZ$1314,20,FALSE),"-")</f>
        <v xml:space="preserve">   </v>
      </c>
      <c r="I42" s="552" t="str">
        <f>IFERROR(VLOOKUP($D42,[1]受注ﾌｧｲﾙ!$A$3:$BZ$1314,21,FALSE),"-")</f>
        <v>C</v>
      </c>
      <c r="J42" s="556">
        <f>IFERROR(VLOOKUP($D42,[1]受注ﾌｧｲﾙ!$A$3:$BZ$1314,22,FALSE),"-")</f>
        <v>2400</v>
      </c>
      <c r="K42" s="552" t="str">
        <f>IFERROR(VLOOKUP($D42,[1]受注ﾌｧｲﾙ!$A$3:$BZ$1314,8,FALSE),"-")</f>
        <v>0R040-8Y0B- 810X200</v>
      </c>
      <c r="L42" s="552" t="str">
        <f>IFERROR(VLOOKUP($D42,[1]受注ﾌｧｲﾙ!$A$3:$BZ$1314,9,FALSE),"-")</f>
        <v>FA</v>
      </c>
      <c r="M42" s="552" t="str">
        <f>IFERROR(VLOOKUP($D42,[1]受注ﾌｧｲﾙ!$A$3:$BZ$1314,10,FALSE),"-")</f>
        <v xml:space="preserve">   </v>
      </c>
      <c r="N42" s="552" t="str">
        <f>IFERROR(VLOOKUP($D42,[1]受注ﾌｧｲﾙ!$A$3:$BZ$1314,11,FALSE),"-")</f>
        <v>C</v>
      </c>
      <c r="O42" s="556">
        <f>IFERROR(VLOOKUP($D42,[1]受注ﾌｧｲﾙ!$A$3:$BZ$1314,13,FALSE),"-")</f>
        <v>2400</v>
      </c>
      <c r="P42" s="552">
        <f>IFERROR(VLOOKUP($D42,[1]受注ﾌｧｲﾙ!$A$3:$BZ$1314,15,FALSE),"-")</f>
        <v>0</v>
      </c>
      <c r="Q42" s="557">
        <f>IFERROR((VLOOKUP($D42,[1]受注ﾌｧｲﾙ!$A$3:$BZ$1314,16,FALSE)*J42),"-")</f>
        <v>2400</v>
      </c>
      <c r="R42" s="557">
        <f>IFERROR(VLOOKUP($D42,[6]加工日報ｽﾘｯﾄ!$A$5:$DZ$1000,107,FALSE),"-")</f>
        <v>2400</v>
      </c>
      <c r="S42" s="552" t="str">
        <f>IFERROR(VLOOKUP($D42,[1]受注ﾌｧｲﾙ!$A$3:$BZ$1314,26,FALSE),"-")</f>
        <v>ｽﾘｯﾄ</v>
      </c>
      <c r="T42" s="558" t="str">
        <f>IFERROR(VLOOKUP($D42,[1]受注ﾌｧｲﾙ!$A$3:$BZ$1314,23,FALSE),"-")</f>
        <v>湖南</v>
      </c>
      <c r="U42" s="559"/>
      <c r="V42" s="559"/>
      <c r="W42" s="559">
        <f>IFERROR(VLOOKUP($D42,[1]受注ﾌｧｲﾙ!$A$3:$BZ$1314,25,FALSE),"-")</f>
        <v>46120</v>
      </c>
      <c r="X42" s="559">
        <f>IFERROR(VLOOKUP($D42,[1]受注ﾌｧｲﾙ!$A$3:$BZ$1314,32,FALSE),"-")</f>
        <v>46126</v>
      </c>
      <c r="Y42" s="559">
        <f>IFERROR(VLOOKUP($D42,[1]受注ﾌｧｲﾙ!$A$3:$BZ$1314,33,FALSE),"-")</f>
        <v>46126</v>
      </c>
      <c r="Z42" s="559">
        <f t="shared" si="0"/>
        <v>46121</v>
      </c>
      <c r="AA42" s="560">
        <f>IFERROR(VLOOKUP($D42,[6]加工日報ｽﾘｯﾄ!$A$5:$DZ$1000,2,FALSE),"-")</f>
        <v>46121</v>
      </c>
      <c r="AB42" s="561">
        <f>IFERROR(VLOOKUP($D42,[6]加工日報ｽﾘｯﾄ!$A$5:$DZ$1000,108,FALSE),"-")</f>
        <v>2400</v>
      </c>
      <c r="AC42" s="562">
        <f t="shared" si="1"/>
        <v>2400</v>
      </c>
      <c r="AD42" s="410" t="str">
        <f>IFERROR(VLOOKUP($D42,[1]受注ﾌｧｲﾙ!$A$3:$BZ$1314,27,FALSE),"-")&amp;"　"&amp;IFERROR(VLOOKUP($D42,[1]受注ﾌｧｲﾙ!$A$3:$BZ$1314,28,FALSE),"-")&amp;"　"&amp;IFERROR(VLOOKUP($D42,[1]受注ﾌｧｲﾙ!$A$3:$BZ$1314,29,FALSE),"-")</f>
        <v>　　</v>
      </c>
      <c r="AE42" s="435"/>
      <c r="AF42" s="563" t="str">
        <f>IFERROR(VLOOKUP($D42,[6]加工日報ｽﾘｯﾄ!$A$5:$DZ$1000,94,FALSE),"-")</f>
        <v>完</v>
      </c>
      <c r="AG42" s="564" t="str">
        <f>IFERROR(VLOOKUP($D42,[1]受注ﾌｧｲﾙ!$A$3:$BZ$1314,2,FALSE),"-")</f>
        <v>通常入力</v>
      </c>
      <c r="AH42" s="564" t="str">
        <f>IFERROR(VLOOKUP($D42,[1]受注ﾌｧｲﾙ!$A$3:$BZ$1314,3,FALSE),"-")</f>
        <v>後加工</v>
      </c>
      <c r="AI42" s="564" t="str">
        <f>IFERROR(VLOOKUP($D42,[1]受注ﾌｧｲﾙ!$A$3:$BZ$1314,31,FALSE),"-")</f>
        <v>屋根</v>
      </c>
      <c r="AJ42" s="564" t="str">
        <f>IFERROR(VLOOKUP($D42,[1]受注ﾌｧｲﾙ!$A$3:$BZ$1314,12,FALSE),"-")</f>
        <v xml:space="preserve"> </v>
      </c>
      <c r="AK42" s="552" t="str">
        <f>IFERROR(VLOOKUP($D42,[1]受注ﾌｧｲﾙ!$A$3:$BZ$1314,24,FALSE),"-")</f>
        <v>ｽﾘｯﾄ</v>
      </c>
      <c r="AL42" s="435"/>
      <c r="AM42" s="435"/>
      <c r="AN42" s="435"/>
      <c r="AO42" s="435"/>
      <c r="AP42" s="435"/>
      <c r="AQ42" s="564" t="s">
        <v>491</v>
      </c>
      <c r="AR42" s="435"/>
      <c r="AS42" s="109" t="str">
        <f t="shared" si="2"/>
        <v/>
      </c>
      <c r="AT42" s="265"/>
      <c r="AU42" s="266" t="str">
        <f t="shared" si="3"/>
        <v/>
      </c>
      <c r="AV42" s="109" t="str">
        <f t="shared" si="4"/>
        <v/>
      </c>
      <c r="AW42" s="265"/>
      <c r="AX42" s="266" t="str">
        <f t="shared" si="5"/>
        <v/>
      </c>
      <c r="AY42" s="264" t="str">
        <f t="shared" si="6"/>
        <v/>
      </c>
      <c r="AZ42" s="436"/>
      <c r="BA42" s="266" t="str">
        <f t="shared" si="7"/>
        <v/>
      </c>
      <c r="BB42" s="264" t="str">
        <f t="shared" si="8"/>
        <v/>
      </c>
      <c r="BC42" s="265"/>
      <c r="BD42" s="266" t="str">
        <f t="shared" si="9"/>
        <v/>
      </c>
      <c r="BE42" s="264" t="str">
        <f t="shared" si="10"/>
        <v/>
      </c>
      <c r="BF42" s="436"/>
      <c r="BG42" s="266" t="str">
        <f t="shared" si="11"/>
        <v/>
      </c>
      <c r="BH42" s="264" t="str">
        <f t="shared" si="12"/>
        <v/>
      </c>
      <c r="BI42" s="436"/>
      <c r="BJ42" s="266" t="str">
        <f t="shared" si="13"/>
        <v/>
      </c>
      <c r="BK42" s="264" t="str">
        <f t="shared" si="14"/>
        <v/>
      </c>
      <c r="BL42" s="265"/>
      <c r="BM42" s="266" t="str">
        <f t="shared" si="15"/>
        <v/>
      </c>
      <c r="BN42" s="264" t="str">
        <f t="shared" si="16"/>
        <v/>
      </c>
      <c r="BO42" s="265"/>
      <c r="BP42" s="266" t="str">
        <f t="shared" si="17"/>
        <v/>
      </c>
      <c r="BQ42" s="264" t="str">
        <f t="shared" si="18"/>
        <v/>
      </c>
      <c r="BR42" s="265"/>
      <c r="BS42" s="266" t="str">
        <f t="shared" si="19"/>
        <v/>
      </c>
      <c r="BT42" s="264" t="str">
        <f t="shared" si="20"/>
        <v/>
      </c>
      <c r="BU42" s="265"/>
      <c r="BV42" s="266" t="str">
        <f t="shared" si="21"/>
        <v/>
      </c>
      <c r="BW42" s="264" t="str">
        <f t="shared" si="22"/>
        <v/>
      </c>
      <c r="BX42" s="265"/>
      <c r="BY42" s="266" t="str">
        <f t="shared" si="23"/>
        <v/>
      </c>
      <c r="BZ42" s="264" t="str">
        <f t="shared" si="24"/>
        <v/>
      </c>
      <c r="CA42" s="265"/>
      <c r="CB42" s="266" t="str">
        <f t="shared" si="25"/>
        <v/>
      </c>
      <c r="CC42" s="264" t="str">
        <f t="shared" si="26"/>
        <v/>
      </c>
      <c r="CD42" s="265"/>
      <c r="CE42" s="266" t="str">
        <f t="shared" si="27"/>
        <v/>
      </c>
      <c r="CF42" s="264" t="str">
        <f t="shared" si="28"/>
        <v/>
      </c>
      <c r="CG42" s="265"/>
      <c r="CH42" s="266" t="str">
        <f t="shared" si="29"/>
        <v/>
      </c>
      <c r="CI42" s="264" t="str">
        <f t="shared" si="30"/>
        <v/>
      </c>
      <c r="CJ42" s="265"/>
      <c r="CK42" s="266" t="str">
        <f t="shared" si="31"/>
        <v/>
      </c>
      <c r="CL42" s="264" t="str">
        <f t="shared" si="32"/>
        <v/>
      </c>
      <c r="CM42" s="265"/>
      <c r="CN42" s="266" t="str">
        <f t="shared" si="33"/>
        <v/>
      </c>
      <c r="CO42" s="264" t="str">
        <f t="shared" si="34"/>
        <v/>
      </c>
      <c r="CP42" s="265"/>
      <c r="CQ42" s="266" t="str">
        <f t="shared" si="35"/>
        <v/>
      </c>
      <c r="CR42" s="264" t="str">
        <f t="shared" si="36"/>
        <v/>
      </c>
      <c r="CS42" s="265"/>
      <c r="CT42" s="266" t="str">
        <f t="shared" si="37"/>
        <v/>
      </c>
      <c r="CU42" s="264" t="str">
        <f t="shared" si="38"/>
        <v/>
      </c>
      <c r="CV42" s="265"/>
      <c r="CW42" s="266" t="str">
        <f t="shared" si="39"/>
        <v/>
      </c>
      <c r="CX42" s="264" t="str">
        <f t="shared" si="40"/>
        <v/>
      </c>
      <c r="CY42" s="265"/>
      <c r="CZ42" s="266" t="str">
        <f t="shared" si="41"/>
        <v/>
      </c>
      <c r="DA42" s="264" t="str">
        <f t="shared" si="42"/>
        <v/>
      </c>
      <c r="DB42" s="265"/>
      <c r="DC42" s="266" t="str">
        <f t="shared" si="43"/>
        <v/>
      </c>
      <c r="DD42" s="264" t="str">
        <f t="shared" si="44"/>
        <v/>
      </c>
      <c r="DE42" s="265"/>
      <c r="DF42" s="266" t="str">
        <f t="shared" si="45"/>
        <v/>
      </c>
      <c r="DG42" s="264" t="str">
        <f t="shared" si="46"/>
        <v/>
      </c>
      <c r="DH42" s="265"/>
      <c r="DI42" s="266" t="str">
        <f t="shared" si="47"/>
        <v/>
      </c>
      <c r="DJ42" s="264" t="str">
        <f t="shared" si="48"/>
        <v/>
      </c>
      <c r="DK42" s="265"/>
      <c r="DL42" s="266" t="str">
        <f t="shared" si="49"/>
        <v/>
      </c>
      <c r="DM42" s="264" t="str">
        <f t="shared" si="50"/>
        <v/>
      </c>
      <c r="DN42" s="265"/>
      <c r="DO42" s="266" t="str">
        <f t="shared" si="51"/>
        <v/>
      </c>
      <c r="DP42" s="264" t="str">
        <f t="shared" si="52"/>
        <v/>
      </c>
      <c r="DQ42" s="265"/>
      <c r="DR42" s="266" t="str">
        <f t="shared" si="53"/>
        <v/>
      </c>
      <c r="DS42" s="264" t="str">
        <f t="shared" si="54"/>
        <v/>
      </c>
      <c r="DT42" s="265"/>
      <c r="DU42" s="266" t="str">
        <f t="shared" si="55"/>
        <v/>
      </c>
      <c r="DV42" s="264" t="str">
        <f t="shared" si="56"/>
        <v/>
      </c>
      <c r="DW42" s="265"/>
      <c r="DX42" s="266" t="str">
        <f t="shared" si="57"/>
        <v/>
      </c>
      <c r="DY42" s="264" t="str">
        <f t="shared" si="58"/>
        <v/>
      </c>
      <c r="DZ42" s="265"/>
      <c r="EA42" s="266" t="str">
        <f t="shared" si="59"/>
        <v/>
      </c>
      <c r="EB42" s="264" t="str">
        <f t="shared" si="60"/>
        <v/>
      </c>
      <c r="EC42" s="265"/>
      <c r="ED42" s="266" t="str">
        <f t="shared" si="61"/>
        <v/>
      </c>
      <c r="EE42" s="264" t="str">
        <f t="shared" si="62"/>
        <v/>
      </c>
      <c r="EF42" s="265"/>
      <c r="EG42" s="109" t="str">
        <f t="shared" si="63"/>
        <v/>
      </c>
      <c r="EH42" s="109" t="str">
        <f t="shared" si="63"/>
        <v/>
      </c>
      <c r="EI42" s="265"/>
      <c r="EJ42" s="266" t="str">
        <f t="shared" si="64"/>
        <v/>
      </c>
      <c r="EK42" s="109" t="str">
        <f t="shared" si="65"/>
        <v/>
      </c>
      <c r="EL42" s="265"/>
      <c r="EM42" s="266" t="str">
        <f t="shared" si="66"/>
        <v/>
      </c>
      <c r="EN42" s="264" t="str">
        <f t="shared" si="67"/>
        <v/>
      </c>
      <c r="EO42" s="436"/>
      <c r="EP42" s="266" t="str">
        <f t="shared" si="68"/>
        <v/>
      </c>
      <c r="EQ42" s="264" t="str">
        <f t="shared" si="69"/>
        <v/>
      </c>
      <c r="ER42" s="265"/>
      <c r="ES42" s="266" t="str">
        <f t="shared" si="70"/>
        <v/>
      </c>
      <c r="ET42" s="264" t="str">
        <f t="shared" si="71"/>
        <v/>
      </c>
      <c r="EU42" s="436"/>
      <c r="EV42" s="266" t="str">
        <f t="shared" si="72"/>
        <v/>
      </c>
      <c r="EW42" s="264" t="str">
        <f t="shared" si="73"/>
        <v/>
      </c>
      <c r="EX42" s="436"/>
      <c r="EY42" s="266" t="str">
        <f t="shared" si="74"/>
        <v/>
      </c>
      <c r="EZ42" s="264" t="str">
        <f t="shared" si="75"/>
        <v/>
      </c>
      <c r="FA42" s="265"/>
      <c r="FB42" s="266" t="str">
        <f t="shared" si="76"/>
        <v/>
      </c>
      <c r="FC42" s="264" t="str">
        <f t="shared" si="77"/>
        <v>→</v>
      </c>
      <c r="FD42" s="265"/>
      <c r="FE42" s="266" t="str">
        <f t="shared" si="78"/>
        <v/>
      </c>
      <c r="FF42" s="264" t="str">
        <f t="shared" si="79"/>
        <v/>
      </c>
      <c r="FG42" s="806">
        <v>2400</v>
      </c>
      <c r="FH42" s="266" t="str">
        <f t="shared" si="80"/>
        <v/>
      </c>
      <c r="FI42" s="264" t="str">
        <f t="shared" si="81"/>
        <v/>
      </c>
      <c r="FJ42" s="265"/>
      <c r="FK42" s="266" t="str">
        <f t="shared" si="82"/>
        <v/>
      </c>
      <c r="FL42" s="264" t="str">
        <f t="shared" si="83"/>
        <v/>
      </c>
      <c r="FM42" s="265"/>
      <c r="FN42" s="266" t="str">
        <f t="shared" si="84"/>
        <v/>
      </c>
      <c r="FO42" s="264" t="str">
        <f t="shared" si="85"/>
        <v/>
      </c>
      <c r="FP42" s="265"/>
      <c r="FQ42" s="266" t="str">
        <f t="shared" si="86"/>
        <v/>
      </c>
      <c r="FR42" s="264" t="str">
        <f t="shared" si="87"/>
        <v/>
      </c>
      <c r="FS42" s="265"/>
      <c r="FT42" s="266" t="str">
        <f t="shared" si="88"/>
        <v/>
      </c>
      <c r="FU42" s="264" t="str">
        <f t="shared" si="89"/>
        <v/>
      </c>
      <c r="FV42" s="265"/>
      <c r="FW42" s="266" t="str">
        <f t="shared" si="90"/>
        <v>⇒</v>
      </c>
      <c r="FX42" s="264" t="str">
        <f t="shared" si="91"/>
        <v/>
      </c>
      <c r="FY42" s="265"/>
      <c r="FZ42" s="266" t="str">
        <f t="shared" si="92"/>
        <v/>
      </c>
      <c r="GA42" s="264" t="str">
        <f t="shared" si="93"/>
        <v/>
      </c>
      <c r="GB42" s="265"/>
      <c r="GC42" s="266" t="str">
        <f t="shared" si="94"/>
        <v/>
      </c>
      <c r="GD42" s="264" t="str">
        <f t="shared" si="95"/>
        <v/>
      </c>
      <c r="GE42" s="265"/>
      <c r="GF42" s="266" t="str">
        <f t="shared" si="96"/>
        <v/>
      </c>
      <c r="GG42" s="264" t="str">
        <f t="shared" si="97"/>
        <v/>
      </c>
      <c r="GH42" s="265"/>
      <c r="GI42" s="266" t="str">
        <f t="shared" si="98"/>
        <v/>
      </c>
      <c r="GJ42" s="264" t="str">
        <f t="shared" si="99"/>
        <v/>
      </c>
      <c r="GK42" s="265"/>
      <c r="GL42" s="266" t="str">
        <f t="shared" si="100"/>
        <v/>
      </c>
      <c r="GM42" s="264" t="str">
        <f t="shared" si="101"/>
        <v/>
      </c>
      <c r="GN42" s="265"/>
      <c r="GO42" s="266" t="str">
        <f t="shared" si="102"/>
        <v/>
      </c>
      <c r="GP42" s="264" t="str">
        <f t="shared" si="103"/>
        <v/>
      </c>
      <c r="GQ42" s="265"/>
      <c r="GR42" s="266" t="str">
        <f t="shared" si="104"/>
        <v/>
      </c>
      <c r="GS42" s="264" t="str">
        <f t="shared" si="105"/>
        <v/>
      </c>
      <c r="GT42" s="265"/>
      <c r="GU42" s="266" t="str">
        <f t="shared" si="106"/>
        <v/>
      </c>
      <c r="GV42" s="264" t="str">
        <f t="shared" si="107"/>
        <v/>
      </c>
      <c r="GW42" s="265"/>
      <c r="GX42" s="266" t="str">
        <f t="shared" si="108"/>
        <v/>
      </c>
      <c r="GY42" s="264" t="str">
        <f t="shared" si="109"/>
        <v/>
      </c>
      <c r="GZ42" s="265"/>
      <c r="HA42" s="266" t="str">
        <f t="shared" si="110"/>
        <v/>
      </c>
      <c r="HB42" s="264" t="str">
        <f t="shared" si="111"/>
        <v/>
      </c>
      <c r="HC42" s="265"/>
      <c r="HD42" s="266" t="str">
        <f t="shared" si="112"/>
        <v/>
      </c>
      <c r="HE42" s="264" t="str">
        <f t="shared" si="113"/>
        <v/>
      </c>
      <c r="HF42" s="265"/>
      <c r="HG42" s="266" t="str">
        <f t="shared" si="114"/>
        <v/>
      </c>
      <c r="HH42" s="264" t="str">
        <f t="shared" si="115"/>
        <v/>
      </c>
      <c r="HI42" s="265"/>
      <c r="HJ42" s="266" t="str">
        <f t="shared" si="116"/>
        <v/>
      </c>
      <c r="HK42" s="264" t="str">
        <f t="shared" si="117"/>
        <v/>
      </c>
      <c r="HL42" s="265"/>
      <c r="HM42" s="266" t="str">
        <f t="shared" si="118"/>
        <v/>
      </c>
      <c r="HN42" s="264" t="str">
        <f t="shared" si="119"/>
        <v/>
      </c>
      <c r="HO42" s="265"/>
      <c r="HP42" s="266" t="str">
        <f t="shared" si="120"/>
        <v/>
      </c>
      <c r="HQ42" s="264" t="str">
        <f t="shared" si="121"/>
        <v/>
      </c>
      <c r="HR42" s="265"/>
      <c r="HS42" s="266" t="str">
        <f t="shared" si="122"/>
        <v/>
      </c>
      <c r="HT42" s="264" t="str">
        <f t="shared" si="123"/>
        <v/>
      </c>
      <c r="HU42" s="265"/>
      <c r="HV42" s="109" t="str">
        <f t="shared" si="124"/>
        <v/>
      </c>
      <c r="HW42" s="109" t="str">
        <f t="shared" si="124"/>
        <v/>
      </c>
      <c r="HX42" s="265"/>
      <c r="HY42" s="266" t="str">
        <f t="shared" si="125"/>
        <v/>
      </c>
      <c r="HZ42" s="109" t="str">
        <f t="shared" si="126"/>
        <v/>
      </c>
      <c r="IA42" s="265"/>
      <c r="IB42" s="266" t="str">
        <f t="shared" si="127"/>
        <v/>
      </c>
      <c r="IC42" s="264" t="str">
        <f t="shared" si="128"/>
        <v/>
      </c>
      <c r="ID42" s="436"/>
      <c r="IE42" s="266" t="str">
        <f t="shared" si="129"/>
        <v/>
      </c>
      <c r="IF42" s="264" t="str">
        <f t="shared" si="130"/>
        <v/>
      </c>
      <c r="IG42" s="265"/>
      <c r="IH42" s="266" t="str">
        <f t="shared" si="131"/>
        <v/>
      </c>
      <c r="II42" s="264" t="str">
        <f t="shared" si="132"/>
        <v/>
      </c>
      <c r="IJ42" s="436"/>
      <c r="IK42" s="266" t="str">
        <f t="shared" si="133"/>
        <v/>
      </c>
      <c r="IL42" s="264" t="str">
        <f t="shared" si="134"/>
        <v/>
      </c>
      <c r="IM42" s="436"/>
      <c r="IN42" s="266" t="str">
        <f t="shared" si="135"/>
        <v/>
      </c>
      <c r="IO42" s="264" t="str">
        <f t="shared" si="136"/>
        <v/>
      </c>
      <c r="IP42" s="265"/>
      <c r="IQ42" s="266" t="str">
        <f t="shared" si="137"/>
        <v/>
      </c>
      <c r="IR42" s="264" t="str">
        <f t="shared" si="138"/>
        <v/>
      </c>
      <c r="IS42" s="265"/>
      <c r="IT42" s="266" t="str">
        <f t="shared" si="139"/>
        <v/>
      </c>
      <c r="IU42" s="264" t="str">
        <f t="shared" si="140"/>
        <v/>
      </c>
      <c r="IV42" s="265"/>
      <c r="IW42" s="266" t="str">
        <f t="shared" si="141"/>
        <v/>
      </c>
      <c r="IX42" s="264" t="str">
        <f t="shared" si="142"/>
        <v/>
      </c>
      <c r="IY42" s="265"/>
      <c r="IZ42" s="266" t="str">
        <f t="shared" si="143"/>
        <v/>
      </c>
      <c r="JA42" s="264" t="str">
        <f t="shared" si="144"/>
        <v/>
      </c>
      <c r="JB42" s="265"/>
      <c r="JC42" s="266" t="str">
        <f t="shared" si="145"/>
        <v/>
      </c>
      <c r="JD42" s="264" t="str">
        <f t="shared" si="146"/>
        <v/>
      </c>
      <c r="JE42" s="265"/>
      <c r="JF42" s="266" t="str">
        <f t="shared" si="147"/>
        <v/>
      </c>
      <c r="JG42" s="264" t="str">
        <f t="shared" si="148"/>
        <v/>
      </c>
      <c r="JH42" s="265"/>
      <c r="JI42" s="266" t="str">
        <f t="shared" si="149"/>
        <v/>
      </c>
      <c r="JJ42" s="264" t="str">
        <f t="shared" si="150"/>
        <v/>
      </c>
      <c r="JK42" s="265"/>
      <c r="JL42" s="266" t="str">
        <f t="shared" si="151"/>
        <v/>
      </c>
      <c r="JM42" s="264" t="str">
        <f t="shared" si="152"/>
        <v/>
      </c>
      <c r="JN42" s="265"/>
      <c r="JO42" s="266" t="str">
        <f t="shared" si="153"/>
        <v/>
      </c>
      <c r="JP42" s="264" t="str">
        <f t="shared" si="154"/>
        <v/>
      </c>
      <c r="JQ42" s="265"/>
      <c r="JR42" s="266" t="str">
        <f t="shared" si="155"/>
        <v/>
      </c>
      <c r="JS42" s="264" t="str">
        <f t="shared" si="156"/>
        <v/>
      </c>
      <c r="JT42" s="265"/>
      <c r="JU42" s="266" t="str">
        <f t="shared" si="157"/>
        <v/>
      </c>
      <c r="JV42" s="264" t="str">
        <f t="shared" si="158"/>
        <v/>
      </c>
      <c r="JW42" s="265"/>
      <c r="JX42" s="266" t="str">
        <f t="shared" si="159"/>
        <v/>
      </c>
      <c r="JY42" s="264" t="str">
        <f t="shared" si="160"/>
        <v/>
      </c>
      <c r="JZ42" s="265"/>
      <c r="KA42" s="266" t="str">
        <f t="shared" si="161"/>
        <v/>
      </c>
      <c r="KB42" s="264" t="str">
        <f t="shared" si="162"/>
        <v/>
      </c>
      <c r="KC42" s="265"/>
      <c r="KD42" s="266" t="str">
        <f t="shared" si="163"/>
        <v/>
      </c>
      <c r="KE42" s="264" t="str">
        <f t="shared" si="164"/>
        <v/>
      </c>
      <c r="KF42" s="265"/>
      <c r="KG42" s="266" t="str">
        <f t="shared" si="165"/>
        <v/>
      </c>
      <c r="KH42" s="264" t="str">
        <f t="shared" si="166"/>
        <v/>
      </c>
      <c r="KI42" s="265"/>
      <c r="KJ42" s="266" t="str">
        <f t="shared" si="167"/>
        <v/>
      </c>
      <c r="KK42" s="264" t="str">
        <f t="shared" si="168"/>
        <v/>
      </c>
      <c r="KL42" s="265"/>
      <c r="KM42" s="266" t="str">
        <f t="shared" si="169"/>
        <v/>
      </c>
      <c r="KN42" s="264" t="str">
        <f t="shared" si="170"/>
        <v/>
      </c>
      <c r="KO42" s="265"/>
      <c r="KP42" s="266" t="str">
        <f t="shared" si="171"/>
        <v/>
      </c>
      <c r="KQ42" s="264" t="str">
        <f t="shared" si="172"/>
        <v/>
      </c>
      <c r="KR42" s="265"/>
      <c r="KS42" s="266" t="str">
        <f t="shared" si="173"/>
        <v/>
      </c>
      <c r="KT42" s="264" t="str">
        <f t="shared" si="174"/>
        <v/>
      </c>
      <c r="KU42" s="265"/>
      <c r="KV42" s="266" t="str">
        <f t="shared" si="175"/>
        <v/>
      </c>
      <c r="KW42" s="264" t="str">
        <f t="shared" si="176"/>
        <v/>
      </c>
      <c r="KX42" s="265"/>
      <c r="KY42" s="266" t="str">
        <f t="shared" si="177"/>
        <v/>
      </c>
      <c r="KZ42" s="264" t="str">
        <f t="shared" si="178"/>
        <v/>
      </c>
      <c r="LA42" s="265"/>
      <c r="LB42" s="266" t="str">
        <f t="shared" si="179"/>
        <v/>
      </c>
      <c r="LC42" s="264" t="str">
        <f t="shared" si="180"/>
        <v/>
      </c>
      <c r="LD42" s="265"/>
      <c r="LE42" s="266" t="str">
        <f t="shared" si="181"/>
        <v/>
      </c>
      <c r="LF42" s="264" t="str">
        <f t="shared" si="182"/>
        <v/>
      </c>
      <c r="LG42" s="265"/>
      <c r="LH42" s="266" t="str">
        <f t="shared" si="183"/>
        <v/>
      </c>
      <c r="LI42" s="264" t="str">
        <f t="shared" si="184"/>
        <v/>
      </c>
      <c r="LJ42" s="265"/>
      <c r="LK42" s="109" t="str">
        <f t="shared" si="185"/>
        <v/>
      </c>
    </row>
    <row r="43" spans="1:323" s="33" customFormat="1" ht="24.65" customHeight="1" x14ac:dyDescent="0.2">
      <c r="A43" s="553" t="s">
        <v>22</v>
      </c>
      <c r="B43" s="554">
        <f>IFERROR(VLOOKUP($D43,[1]受注ﾌｧｲﾙ!$A$3:$BZ$1314,5,FALSE),"-")</f>
        <v>46121.579432870371</v>
      </c>
      <c r="C43" s="555">
        <f>IFERROR(VLOOKUP($D43,[1]受注ﾌｧｲﾙ!$A$3:$BZ$1314,6,FALSE),"-")</f>
        <v>0</v>
      </c>
      <c r="D43" s="763" t="s">
        <v>1005</v>
      </c>
      <c r="E43" s="551">
        <f>IFERROR(VLOOKUP($D43,[1]受注ﾌｧｲﾙ!$A$3:$BZ$1314,17,FALSE),"-")</f>
        <v>0</v>
      </c>
      <c r="F43" s="552" t="str">
        <f>IFERROR(VLOOKUP($D43,[1]受注ﾌｧｲﾙ!$A$3:$BZ$1314,18,FALSE),"-")</f>
        <v>ｳﾙﾄﾗｽｴｰﾄﾞ-KV-1580X 60
ｳﾙﾄﾗｽｴｰﾄﾞ-KV-1530X 34</v>
      </c>
      <c r="G43" s="552" t="str">
        <f>IFERROR(VLOOKUP($D43,[1]受注ﾌｧｲﾙ!$A$3:$BZ$1314,19,FALSE),"-")</f>
        <v>FA</v>
      </c>
      <c r="H43" s="552" t="str">
        <f>IFERROR(VLOOKUP($D43,[1]受注ﾌｧｲﾙ!$A$3:$BZ$1314,20,FALSE),"-")</f>
        <v>BK0</v>
      </c>
      <c r="I43" s="552" t="str">
        <f>IFERROR(VLOOKUP($D43,[1]受注ﾌｧｲﾙ!$A$3:$BZ$1314,21,FALSE),"-")</f>
        <v xml:space="preserve"> </v>
      </c>
      <c r="J43" s="556" t="str">
        <f>IFERROR(VLOOKUP($D43,[1]受注ﾌｧｲﾙ!$A$3:$BZ$1314,22,FALSE),"-")</f>
        <v>60
34</v>
      </c>
      <c r="K43" s="552" t="str">
        <f>IFERROR(VLOOKUP($D43,[1]受注ﾌｧｲﾙ!$A$3:$BZ$1314,8,FALSE),"-")</f>
        <v>ｳﾙﾄﾗｽｴｰﾄﾞ-KV- 790X 20
ｳﾙﾄﾗｽｴｰﾄﾞ-KV-1580X 40
ｳﾙﾄﾗｽｴｰﾄﾞ-KV-1220X 34</v>
      </c>
      <c r="L43" s="552" t="str">
        <f>IFERROR(VLOOKUP($D43,[1]受注ﾌｧｲﾙ!$A$3:$BZ$1314,9,FALSE),"-")</f>
        <v>FA</v>
      </c>
      <c r="M43" s="552" t="str">
        <f>IFERROR(VLOOKUP($D43,[1]受注ﾌｧｲﾙ!$A$3:$BZ$1314,10,FALSE),"-")</f>
        <v>BK0</v>
      </c>
      <c r="N43" s="552" t="str">
        <f>IFERROR(VLOOKUP($D43,[1]受注ﾌｧｲﾙ!$A$3:$BZ$1314,11,FALSE),"-")</f>
        <v xml:space="preserve"> </v>
      </c>
      <c r="O43" s="556" t="str">
        <f>IFERROR(VLOOKUP($D43,[1]受注ﾌｧｲﾙ!$A$3:$BZ$1314,13,FALSE),"-")</f>
        <v>40
40
34</v>
      </c>
      <c r="P43" s="552">
        <f>IFERROR(VLOOKUP($D43,[1]受注ﾌｧｲﾙ!$A$3:$BZ$1314,15,FALSE),"-")</f>
        <v>0</v>
      </c>
      <c r="Q43" s="557" t="str">
        <f>IFERROR((VLOOKUP($D43,[1]受注ﾌｧｲﾙ!$A$3:$BZ$1314,16,FALSE)*J43),"-")</f>
        <v>-</v>
      </c>
      <c r="R43" s="557">
        <f>IFERROR(VLOOKUP($D43,[6]加工日報ｽﾘｯﾄ!$A$5:$DZ$1000,107,FALSE),"-")</f>
        <v>54</v>
      </c>
      <c r="S43" s="552" t="str">
        <f>IFERROR(VLOOKUP($D43,[1]受注ﾌｧｲﾙ!$A$3:$BZ$1314,26,FALSE),"-")</f>
        <v>巻返し,ｽﾘｯﾄ</v>
      </c>
      <c r="T43" s="558" t="str">
        <f>IFERROR(VLOOKUP($D43,[1]受注ﾌｧｲﾙ!$A$3:$BZ$1314,23,FALSE),"-")</f>
        <v>湖南</v>
      </c>
      <c r="U43" s="559"/>
      <c r="V43" s="559"/>
      <c r="W43" s="559">
        <f>IFERROR(VLOOKUP($D43,[1]受注ﾌｧｲﾙ!$A$3:$BZ$1314,25,FALSE),"-")</f>
        <v>46126</v>
      </c>
      <c r="X43" s="559">
        <f>IFERROR(VLOOKUP($D43,[1]受注ﾌｧｲﾙ!$A$3:$BZ$1314,32,FALSE),"-")</f>
        <v>46126</v>
      </c>
      <c r="Y43" s="559">
        <f>IFERROR(VLOOKUP($D43,[1]受注ﾌｧｲﾙ!$A$3:$BZ$1314,33,FALSE),"-")</f>
        <v>46126</v>
      </c>
      <c r="Z43" s="559">
        <f t="shared" si="0"/>
        <v>46126</v>
      </c>
      <c r="AA43" s="560">
        <f>IFERROR(VLOOKUP($D43,[6]加工日報ｽﾘｯﾄ!$A$5:$DZ$1000,2,FALSE),"-")</f>
        <v>46126</v>
      </c>
      <c r="AB43" s="561">
        <f>IFERROR(VLOOKUP($D43,[6]加工日報ｽﾘｯﾄ!$A$5:$DZ$1000,108,FALSE),"-")</f>
        <v>54</v>
      </c>
      <c r="AC43" s="562">
        <f t="shared" si="1"/>
        <v>94</v>
      </c>
      <c r="AD43" s="410" t="str">
        <f>IFERROR(VLOOKUP($D43,[1]受注ﾌｧｲﾙ!$A$3:$BZ$1314,27,FALSE),"-")&amp;"　"&amp;IFERROR(VLOOKUP($D43,[1]受注ﾌｧｲﾙ!$A$3:$BZ$1314,28,FALSE),"-")&amp;"　"&amp;IFERROR(VLOOKUP($D43,[1]受注ﾌｧｲﾙ!$A$3:$BZ$1314,29,FALSE),"-")</f>
        <v>　　</v>
      </c>
      <c r="AE43" s="435"/>
      <c r="AF43" s="563" t="str">
        <f>IFERROR(VLOOKUP($D43,[6]加工日報ｽﾘｯﾄ!$A$5:$DZ$1000,94,FALSE),"-")</f>
        <v>完</v>
      </c>
      <c r="AG43" s="564" t="str">
        <f>IFERROR(VLOOKUP($D43,[1]受注ﾌｧｲﾙ!$A$3:$BZ$1314,2,FALSE),"-")</f>
        <v>通常入力</v>
      </c>
      <c r="AH43" s="564" t="str">
        <f>IFERROR(VLOOKUP($D43,[1]受注ﾌｧｲﾙ!$A$3:$BZ$1314,3,FALSE),"-")</f>
        <v>TPI</v>
      </c>
      <c r="AI43" s="564">
        <f>IFERROR(VLOOKUP($D43,[1]受注ﾌｧｲﾙ!$A$3:$BZ$1314,31,FALSE),"-")</f>
        <v>0</v>
      </c>
      <c r="AJ43" s="564" t="str">
        <f>IFERROR(VLOOKUP($D43,[1]受注ﾌｧｲﾙ!$A$3:$BZ$1314,12,FALSE),"-")</f>
        <v xml:space="preserve"> </v>
      </c>
      <c r="AK43" s="552" t="str">
        <f>IFERROR(VLOOKUP($D43,[1]受注ﾌｧｲﾙ!$A$3:$BZ$1314,24,FALSE),"-")</f>
        <v>ｽﾘｯﾄ</v>
      </c>
      <c r="AL43" s="435"/>
      <c r="AM43" s="435"/>
      <c r="AN43" s="435"/>
      <c r="AO43" s="435"/>
      <c r="AP43" s="435"/>
      <c r="AQ43" s="564" t="s">
        <v>491</v>
      </c>
      <c r="AR43" s="435"/>
      <c r="AS43" s="109" t="str">
        <f t="shared" si="2"/>
        <v/>
      </c>
      <c r="AT43" s="265"/>
      <c r="AU43" s="266" t="str">
        <f t="shared" si="3"/>
        <v/>
      </c>
      <c r="AV43" s="109" t="str">
        <f t="shared" si="4"/>
        <v/>
      </c>
      <c r="AW43" s="265"/>
      <c r="AX43" s="266" t="str">
        <f t="shared" si="5"/>
        <v/>
      </c>
      <c r="AY43" s="264" t="str">
        <f t="shared" si="6"/>
        <v/>
      </c>
      <c r="AZ43" s="436"/>
      <c r="BA43" s="266" t="str">
        <f t="shared" si="7"/>
        <v/>
      </c>
      <c r="BB43" s="264" t="str">
        <f t="shared" si="8"/>
        <v/>
      </c>
      <c r="BC43" s="265"/>
      <c r="BD43" s="266" t="str">
        <f t="shared" si="9"/>
        <v/>
      </c>
      <c r="BE43" s="264" t="str">
        <f t="shared" si="10"/>
        <v/>
      </c>
      <c r="BF43" s="436"/>
      <c r="BG43" s="266" t="str">
        <f t="shared" si="11"/>
        <v/>
      </c>
      <c r="BH43" s="264" t="str">
        <f t="shared" si="12"/>
        <v/>
      </c>
      <c r="BI43" s="436"/>
      <c r="BJ43" s="266" t="str">
        <f t="shared" si="13"/>
        <v/>
      </c>
      <c r="BK43" s="264" t="str">
        <f t="shared" si="14"/>
        <v/>
      </c>
      <c r="BL43" s="265"/>
      <c r="BM43" s="266" t="str">
        <f t="shared" si="15"/>
        <v/>
      </c>
      <c r="BN43" s="264" t="str">
        <f t="shared" si="16"/>
        <v/>
      </c>
      <c r="BO43" s="265"/>
      <c r="BP43" s="266" t="str">
        <f t="shared" si="17"/>
        <v/>
      </c>
      <c r="BQ43" s="264" t="str">
        <f t="shared" si="18"/>
        <v/>
      </c>
      <c r="BR43" s="265"/>
      <c r="BS43" s="266" t="str">
        <f t="shared" si="19"/>
        <v/>
      </c>
      <c r="BT43" s="264" t="str">
        <f t="shared" si="20"/>
        <v/>
      </c>
      <c r="BU43" s="265"/>
      <c r="BV43" s="266" t="str">
        <f t="shared" si="21"/>
        <v/>
      </c>
      <c r="BW43" s="264" t="str">
        <f t="shared" si="22"/>
        <v/>
      </c>
      <c r="BX43" s="265"/>
      <c r="BY43" s="266" t="str">
        <f t="shared" si="23"/>
        <v/>
      </c>
      <c r="BZ43" s="264" t="str">
        <f t="shared" si="24"/>
        <v/>
      </c>
      <c r="CA43" s="265"/>
      <c r="CB43" s="266" t="str">
        <f t="shared" si="25"/>
        <v/>
      </c>
      <c r="CC43" s="264" t="str">
        <f t="shared" si="26"/>
        <v/>
      </c>
      <c r="CD43" s="265"/>
      <c r="CE43" s="266" t="str">
        <f t="shared" si="27"/>
        <v/>
      </c>
      <c r="CF43" s="264" t="str">
        <f t="shared" si="28"/>
        <v/>
      </c>
      <c r="CG43" s="265"/>
      <c r="CH43" s="266" t="str">
        <f t="shared" si="29"/>
        <v/>
      </c>
      <c r="CI43" s="264" t="str">
        <f t="shared" si="30"/>
        <v/>
      </c>
      <c r="CJ43" s="265"/>
      <c r="CK43" s="266" t="str">
        <f t="shared" si="31"/>
        <v/>
      </c>
      <c r="CL43" s="264" t="str">
        <f t="shared" si="32"/>
        <v/>
      </c>
      <c r="CM43" s="265"/>
      <c r="CN43" s="266" t="str">
        <f t="shared" si="33"/>
        <v/>
      </c>
      <c r="CO43" s="264" t="str">
        <f t="shared" si="34"/>
        <v/>
      </c>
      <c r="CP43" s="265"/>
      <c r="CQ43" s="266" t="str">
        <f t="shared" si="35"/>
        <v/>
      </c>
      <c r="CR43" s="264" t="str">
        <f t="shared" si="36"/>
        <v/>
      </c>
      <c r="CS43" s="265"/>
      <c r="CT43" s="266" t="str">
        <f t="shared" si="37"/>
        <v/>
      </c>
      <c r="CU43" s="264" t="str">
        <f t="shared" si="38"/>
        <v/>
      </c>
      <c r="CV43" s="265"/>
      <c r="CW43" s="266" t="str">
        <f t="shared" si="39"/>
        <v/>
      </c>
      <c r="CX43" s="264" t="str">
        <f t="shared" si="40"/>
        <v/>
      </c>
      <c r="CY43" s="265"/>
      <c r="CZ43" s="266" t="str">
        <f t="shared" si="41"/>
        <v/>
      </c>
      <c r="DA43" s="264" t="str">
        <f t="shared" si="42"/>
        <v/>
      </c>
      <c r="DB43" s="265"/>
      <c r="DC43" s="266" t="str">
        <f t="shared" si="43"/>
        <v/>
      </c>
      <c r="DD43" s="264" t="str">
        <f t="shared" si="44"/>
        <v/>
      </c>
      <c r="DE43" s="265"/>
      <c r="DF43" s="266" t="str">
        <f t="shared" si="45"/>
        <v/>
      </c>
      <c r="DG43" s="264" t="str">
        <f t="shared" si="46"/>
        <v/>
      </c>
      <c r="DH43" s="265"/>
      <c r="DI43" s="266" t="str">
        <f t="shared" si="47"/>
        <v/>
      </c>
      <c r="DJ43" s="264" t="str">
        <f t="shared" si="48"/>
        <v/>
      </c>
      <c r="DK43" s="265"/>
      <c r="DL43" s="266" t="str">
        <f t="shared" si="49"/>
        <v/>
      </c>
      <c r="DM43" s="264" t="str">
        <f t="shared" si="50"/>
        <v/>
      </c>
      <c r="DN43" s="265"/>
      <c r="DO43" s="266" t="str">
        <f t="shared" si="51"/>
        <v/>
      </c>
      <c r="DP43" s="264" t="str">
        <f t="shared" si="52"/>
        <v/>
      </c>
      <c r="DQ43" s="265"/>
      <c r="DR43" s="266" t="str">
        <f t="shared" si="53"/>
        <v/>
      </c>
      <c r="DS43" s="264" t="str">
        <f t="shared" si="54"/>
        <v/>
      </c>
      <c r="DT43" s="265"/>
      <c r="DU43" s="266" t="str">
        <f t="shared" si="55"/>
        <v/>
      </c>
      <c r="DV43" s="264" t="str">
        <f t="shared" si="56"/>
        <v/>
      </c>
      <c r="DW43" s="265"/>
      <c r="DX43" s="266" t="str">
        <f t="shared" si="57"/>
        <v/>
      </c>
      <c r="DY43" s="264" t="str">
        <f t="shared" si="58"/>
        <v/>
      </c>
      <c r="DZ43" s="265"/>
      <c r="EA43" s="266" t="str">
        <f t="shared" si="59"/>
        <v/>
      </c>
      <c r="EB43" s="264" t="str">
        <f t="shared" si="60"/>
        <v/>
      </c>
      <c r="EC43" s="265"/>
      <c r="ED43" s="266" t="str">
        <f t="shared" si="61"/>
        <v/>
      </c>
      <c r="EE43" s="264" t="str">
        <f t="shared" si="62"/>
        <v/>
      </c>
      <c r="EF43" s="265"/>
      <c r="EG43" s="109" t="str">
        <f t="shared" si="63"/>
        <v/>
      </c>
      <c r="EH43" s="109" t="str">
        <f t="shared" si="63"/>
        <v/>
      </c>
      <c r="EI43" s="265"/>
      <c r="EJ43" s="266" t="str">
        <f t="shared" si="64"/>
        <v/>
      </c>
      <c r="EK43" s="109" t="str">
        <f t="shared" si="65"/>
        <v/>
      </c>
      <c r="EL43" s="265"/>
      <c r="EM43" s="266" t="str">
        <f t="shared" si="66"/>
        <v/>
      </c>
      <c r="EN43" s="264" t="str">
        <f t="shared" si="67"/>
        <v/>
      </c>
      <c r="EO43" s="436"/>
      <c r="EP43" s="266" t="str">
        <f t="shared" si="68"/>
        <v/>
      </c>
      <c r="EQ43" s="264" t="str">
        <f t="shared" si="69"/>
        <v/>
      </c>
      <c r="ER43" s="265"/>
      <c r="ES43" s="266" t="str">
        <f t="shared" si="70"/>
        <v/>
      </c>
      <c r="ET43" s="264" t="str">
        <f t="shared" si="71"/>
        <v/>
      </c>
      <c r="EU43" s="436"/>
      <c r="EV43" s="266" t="str">
        <f t="shared" si="72"/>
        <v/>
      </c>
      <c r="EW43" s="264" t="str">
        <f t="shared" si="73"/>
        <v/>
      </c>
      <c r="EX43" s="436"/>
      <c r="EY43" s="266" t="str">
        <f t="shared" si="74"/>
        <v/>
      </c>
      <c r="EZ43" s="264" t="str">
        <f t="shared" si="75"/>
        <v/>
      </c>
      <c r="FA43" s="265"/>
      <c r="FB43" s="266" t="str">
        <f t="shared" si="76"/>
        <v/>
      </c>
      <c r="FC43" s="264" t="str">
        <f t="shared" si="77"/>
        <v/>
      </c>
      <c r="FD43" s="265"/>
      <c r="FE43" s="266" t="str">
        <f t="shared" si="78"/>
        <v/>
      </c>
      <c r="FF43" s="264" t="str">
        <f t="shared" si="79"/>
        <v/>
      </c>
      <c r="FG43" s="265"/>
      <c r="FH43" s="266" t="str">
        <f t="shared" si="80"/>
        <v/>
      </c>
      <c r="FI43" s="264" t="str">
        <f t="shared" si="81"/>
        <v/>
      </c>
      <c r="FJ43" s="265"/>
      <c r="FK43" s="266" t="str">
        <f t="shared" si="82"/>
        <v/>
      </c>
      <c r="FL43" s="264" t="str">
        <f t="shared" si="83"/>
        <v/>
      </c>
      <c r="FM43" s="265"/>
      <c r="FN43" s="266" t="str">
        <f t="shared" si="84"/>
        <v/>
      </c>
      <c r="FO43" s="264" t="str">
        <f t="shared" si="85"/>
        <v/>
      </c>
      <c r="FP43" s="265"/>
      <c r="FQ43" s="266" t="str">
        <f t="shared" si="86"/>
        <v/>
      </c>
      <c r="FR43" s="264" t="str">
        <f t="shared" si="87"/>
        <v/>
      </c>
      <c r="FS43" s="265"/>
      <c r="FT43" s="266" t="str">
        <f t="shared" si="88"/>
        <v/>
      </c>
      <c r="FU43" s="264" t="str">
        <f t="shared" si="89"/>
        <v>→</v>
      </c>
      <c r="FV43" s="265">
        <v>94</v>
      </c>
      <c r="FW43" s="266" t="str">
        <f t="shared" si="90"/>
        <v>⇒</v>
      </c>
      <c r="FX43" s="264" t="str">
        <f t="shared" si="91"/>
        <v/>
      </c>
      <c r="FY43" s="265"/>
      <c r="FZ43" s="266" t="str">
        <f t="shared" si="92"/>
        <v/>
      </c>
      <c r="GA43" s="264" t="str">
        <f t="shared" si="93"/>
        <v/>
      </c>
      <c r="GB43" s="265"/>
      <c r="GC43" s="266" t="str">
        <f t="shared" si="94"/>
        <v/>
      </c>
      <c r="GD43" s="264" t="str">
        <f t="shared" si="95"/>
        <v/>
      </c>
      <c r="GE43" s="265"/>
      <c r="GF43" s="266" t="str">
        <f t="shared" si="96"/>
        <v/>
      </c>
      <c r="GG43" s="264" t="str">
        <f t="shared" si="97"/>
        <v/>
      </c>
      <c r="GH43" s="265"/>
      <c r="GI43" s="266" t="str">
        <f t="shared" si="98"/>
        <v/>
      </c>
      <c r="GJ43" s="264" t="str">
        <f t="shared" si="99"/>
        <v/>
      </c>
      <c r="GK43" s="265"/>
      <c r="GL43" s="266" t="str">
        <f t="shared" si="100"/>
        <v/>
      </c>
      <c r="GM43" s="264" t="str">
        <f t="shared" si="101"/>
        <v/>
      </c>
      <c r="GN43" s="265"/>
      <c r="GO43" s="266" t="str">
        <f t="shared" si="102"/>
        <v/>
      </c>
      <c r="GP43" s="264" t="str">
        <f t="shared" si="103"/>
        <v/>
      </c>
      <c r="GQ43" s="265"/>
      <c r="GR43" s="266" t="str">
        <f t="shared" si="104"/>
        <v/>
      </c>
      <c r="GS43" s="264" t="str">
        <f t="shared" si="105"/>
        <v/>
      </c>
      <c r="GT43" s="265"/>
      <c r="GU43" s="266" t="str">
        <f t="shared" si="106"/>
        <v/>
      </c>
      <c r="GV43" s="264" t="str">
        <f t="shared" si="107"/>
        <v/>
      </c>
      <c r="GW43" s="265"/>
      <c r="GX43" s="266" t="str">
        <f t="shared" si="108"/>
        <v/>
      </c>
      <c r="GY43" s="264" t="str">
        <f t="shared" si="109"/>
        <v/>
      </c>
      <c r="GZ43" s="265"/>
      <c r="HA43" s="266" t="str">
        <f t="shared" si="110"/>
        <v/>
      </c>
      <c r="HB43" s="264" t="str">
        <f t="shared" si="111"/>
        <v/>
      </c>
      <c r="HC43" s="265"/>
      <c r="HD43" s="266" t="str">
        <f t="shared" si="112"/>
        <v/>
      </c>
      <c r="HE43" s="264" t="str">
        <f t="shared" si="113"/>
        <v/>
      </c>
      <c r="HF43" s="265"/>
      <c r="HG43" s="266" t="str">
        <f t="shared" si="114"/>
        <v/>
      </c>
      <c r="HH43" s="264" t="str">
        <f t="shared" si="115"/>
        <v/>
      </c>
      <c r="HI43" s="265"/>
      <c r="HJ43" s="266" t="str">
        <f t="shared" si="116"/>
        <v/>
      </c>
      <c r="HK43" s="264" t="str">
        <f t="shared" si="117"/>
        <v/>
      </c>
      <c r="HL43" s="265"/>
      <c r="HM43" s="266" t="str">
        <f t="shared" si="118"/>
        <v/>
      </c>
      <c r="HN43" s="264" t="str">
        <f t="shared" si="119"/>
        <v/>
      </c>
      <c r="HO43" s="265"/>
      <c r="HP43" s="266" t="str">
        <f t="shared" si="120"/>
        <v/>
      </c>
      <c r="HQ43" s="264" t="str">
        <f t="shared" si="121"/>
        <v/>
      </c>
      <c r="HR43" s="265"/>
      <c r="HS43" s="266" t="str">
        <f t="shared" si="122"/>
        <v/>
      </c>
      <c r="HT43" s="264" t="str">
        <f t="shared" si="123"/>
        <v/>
      </c>
      <c r="HU43" s="265"/>
      <c r="HV43" s="109" t="str">
        <f t="shared" si="124"/>
        <v/>
      </c>
      <c r="HW43" s="109" t="str">
        <f t="shared" si="124"/>
        <v/>
      </c>
      <c r="HX43" s="265"/>
      <c r="HY43" s="266" t="str">
        <f t="shared" si="125"/>
        <v/>
      </c>
      <c r="HZ43" s="109" t="str">
        <f t="shared" si="126"/>
        <v/>
      </c>
      <c r="IA43" s="265"/>
      <c r="IB43" s="266" t="str">
        <f t="shared" si="127"/>
        <v/>
      </c>
      <c r="IC43" s="264" t="str">
        <f t="shared" si="128"/>
        <v/>
      </c>
      <c r="ID43" s="436"/>
      <c r="IE43" s="266" t="str">
        <f t="shared" si="129"/>
        <v/>
      </c>
      <c r="IF43" s="264" t="str">
        <f t="shared" si="130"/>
        <v/>
      </c>
      <c r="IG43" s="265"/>
      <c r="IH43" s="266" t="str">
        <f t="shared" si="131"/>
        <v/>
      </c>
      <c r="II43" s="264" t="str">
        <f t="shared" si="132"/>
        <v/>
      </c>
      <c r="IJ43" s="436"/>
      <c r="IK43" s="266" t="str">
        <f t="shared" si="133"/>
        <v/>
      </c>
      <c r="IL43" s="264" t="str">
        <f t="shared" si="134"/>
        <v/>
      </c>
      <c r="IM43" s="436"/>
      <c r="IN43" s="266" t="str">
        <f t="shared" si="135"/>
        <v/>
      </c>
      <c r="IO43" s="264" t="str">
        <f t="shared" si="136"/>
        <v/>
      </c>
      <c r="IP43" s="265"/>
      <c r="IQ43" s="266" t="str">
        <f t="shared" si="137"/>
        <v/>
      </c>
      <c r="IR43" s="264" t="str">
        <f t="shared" si="138"/>
        <v/>
      </c>
      <c r="IS43" s="265"/>
      <c r="IT43" s="266" t="str">
        <f t="shared" si="139"/>
        <v/>
      </c>
      <c r="IU43" s="264" t="str">
        <f t="shared" si="140"/>
        <v/>
      </c>
      <c r="IV43" s="265"/>
      <c r="IW43" s="266" t="str">
        <f t="shared" si="141"/>
        <v/>
      </c>
      <c r="IX43" s="264" t="str">
        <f t="shared" si="142"/>
        <v/>
      </c>
      <c r="IY43" s="265"/>
      <c r="IZ43" s="266" t="str">
        <f t="shared" si="143"/>
        <v/>
      </c>
      <c r="JA43" s="264" t="str">
        <f t="shared" si="144"/>
        <v/>
      </c>
      <c r="JB43" s="265"/>
      <c r="JC43" s="266" t="str">
        <f t="shared" si="145"/>
        <v/>
      </c>
      <c r="JD43" s="264" t="str">
        <f t="shared" si="146"/>
        <v/>
      </c>
      <c r="JE43" s="265"/>
      <c r="JF43" s="266" t="str">
        <f t="shared" si="147"/>
        <v/>
      </c>
      <c r="JG43" s="264" t="str">
        <f t="shared" si="148"/>
        <v/>
      </c>
      <c r="JH43" s="265"/>
      <c r="JI43" s="266" t="str">
        <f t="shared" si="149"/>
        <v/>
      </c>
      <c r="JJ43" s="264" t="str">
        <f t="shared" si="150"/>
        <v/>
      </c>
      <c r="JK43" s="265"/>
      <c r="JL43" s="266" t="str">
        <f t="shared" si="151"/>
        <v/>
      </c>
      <c r="JM43" s="264" t="str">
        <f t="shared" si="152"/>
        <v/>
      </c>
      <c r="JN43" s="265"/>
      <c r="JO43" s="266" t="str">
        <f t="shared" si="153"/>
        <v/>
      </c>
      <c r="JP43" s="264" t="str">
        <f t="shared" si="154"/>
        <v/>
      </c>
      <c r="JQ43" s="265"/>
      <c r="JR43" s="266" t="str">
        <f t="shared" si="155"/>
        <v/>
      </c>
      <c r="JS43" s="264" t="str">
        <f t="shared" si="156"/>
        <v/>
      </c>
      <c r="JT43" s="265"/>
      <c r="JU43" s="266" t="str">
        <f t="shared" si="157"/>
        <v/>
      </c>
      <c r="JV43" s="264" t="str">
        <f t="shared" si="158"/>
        <v/>
      </c>
      <c r="JW43" s="265"/>
      <c r="JX43" s="266" t="str">
        <f t="shared" si="159"/>
        <v/>
      </c>
      <c r="JY43" s="264" t="str">
        <f t="shared" si="160"/>
        <v/>
      </c>
      <c r="JZ43" s="265"/>
      <c r="KA43" s="266" t="str">
        <f t="shared" si="161"/>
        <v/>
      </c>
      <c r="KB43" s="264" t="str">
        <f t="shared" si="162"/>
        <v/>
      </c>
      <c r="KC43" s="265"/>
      <c r="KD43" s="266" t="str">
        <f t="shared" si="163"/>
        <v/>
      </c>
      <c r="KE43" s="264" t="str">
        <f t="shared" si="164"/>
        <v/>
      </c>
      <c r="KF43" s="265"/>
      <c r="KG43" s="266" t="str">
        <f t="shared" si="165"/>
        <v/>
      </c>
      <c r="KH43" s="264" t="str">
        <f t="shared" si="166"/>
        <v/>
      </c>
      <c r="KI43" s="265"/>
      <c r="KJ43" s="266" t="str">
        <f t="shared" si="167"/>
        <v/>
      </c>
      <c r="KK43" s="264" t="str">
        <f t="shared" si="168"/>
        <v/>
      </c>
      <c r="KL43" s="265"/>
      <c r="KM43" s="266" t="str">
        <f t="shared" si="169"/>
        <v/>
      </c>
      <c r="KN43" s="264" t="str">
        <f t="shared" si="170"/>
        <v/>
      </c>
      <c r="KO43" s="265"/>
      <c r="KP43" s="266" t="str">
        <f t="shared" si="171"/>
        <v/>
      </c>
      <c r="KQ43" s="264" t="str">
        <f t="shared" si="172"/>
        <v/>
      </c>
      <c r="KR43" s="265"/>
      <c r="KS43" s="266" t="str">
        <f t="shared" si="173"/>
        <v/>
      </c>
      <c r="KT43" s="264" t="str">
        <f t="shared" si="174"/>
        <v/>
      </c>
      <c r="KU43" s="265"/>
      <c r="KV43" s="266" t="str">
        <f t="shared" si="175"/>
        <v/>
      </c>
      <c r="KW43" s="264" t="str">
        <f t="shared" si="176"/>
        <v/>
      </c>
      <c r="KX43" s="265"/>
      <c r="KY43" s="266" t="str">
        <f t="shared" si="177"/>
        <v/>
      </c>
      <c r="KZ43" s="264" t="str">
        <f t="shared" si="178"/>
        <v/>
      </c>
      <c r="LA43" s="265"/>
      <c r="LB43" s="266" t="str">
        <f t="shared" si="179"/>
        <v/>
      </c>
      <c r="LC43" s="264" t="str">
        <f t="shared" si="180"/>
        <v/>
      </c>
      <c r="LD43" s="265"/>
      <c r="LE43" s="266" t="str">
        <f t="shared" si="181"/>
        <v/>
      </c>
      <c r="LF43" s="264" t="str">
        <f t="shared" si="182"/>
        <v/>
      </c>
      <c r="LG43" s="265"/>
      <c r="LH43" s="266" t="str">
        <f t="shared" si="183"/>
        <v/>
      </c>
      <c r="LI43" s="264" t="str">
        <f t="shared" si="184"/>
        <v/>
      </c>
      <c r="LJ43" s="265"/>
      <c r="LK43" s="109" t="str">
        <f t="shared" si="185"/>
        <v/>
      </c>
    </row>
    <row r="44" spans="1:323" s="33" customFormat="1" ht="24.65" customHeight="1" x14ac:dyDescent="0.2">
      <c r="A44" s="553" t="s">
        <v>22</v>
      </c>
      <c r="B44" s="554">
        <f>IFERROR(VLOOKUP($D44,[1]受注ﾌｧｲﾙ!$A$3:$BZ$1314,5,FALSE),"-")</f>
        <v>46114</v>
      </c>
      <c r="C44" s="555">
        <f>IFERROR(VLOOKUP($D44,[1]受注ﾌｧｲﾙ!$A$3:$BZ$1314,6,FALSE),"-")</f>
        <v>0</v>
      </c>
      <c r="D44" s="763" t="s">
        <v>970</v>
      </c>
      <c r="E44" s="551">
        <f>IFERROR(VLOOKUP($D44,[1]受注ﾌｧｲﾙ!$A$3:$BZ$1314,17,FALSE),"-")</f>
        <v>6710</v>
      </c>
      <c r="F44" s="552" t="str">
        <f>IFERROR(VLOOKUP($D44,[1]受注ﾌｧｲﾙ!$A$3:$BZ$1314,18,FALSE),"-")</f>
        <v>50080-AY0B- 870X200</v>
      </c>
      <c r="G44" s="552" t="str">
        <f>IFERROR(VLOOKUP($D44,[1]受注ﾌｧｲﾙ!$A$3:$BZ$1314,19,FALSE),"-")</f>
        <v>FA</v>
      </c>
      <c r="H44" s="552" t="str">
        <f>IFERROR(VLOOKUP($D44,[1]受注ﾌｧｲﾙ!$A$3:$BZ$1314,20,FALSE),"-")</f>
        <v>GA1</v>
      </c>
      <c r="I44" s="552" t="str">
        <f>IFERROR(VLOOKUP($D44,[1]受注ﾌｧｲﾙ!$A$3:$BZ$1314,21,FALSE),"-")</f>
        <v>C</v>
      </c>
      <c r="J44" s="556">
        <f>IFERROR(VLOOKUP($D44,[1]受注ﾌｧｲﾙ!$A$3:$BZ$1314,22,FALSE),"-")</f>
        <v>800</v>
      </c>
      <c r="K44" s="552" t="str">
        <f>IFERROR(VLOOKUP($D44,[1]受注ﾌｧｲﾙ!$A$3:$BZ$1314,8,FALSE),"-")</f>
        <v>0R040-8Y0B- 250X200
0R040-8Y0B-250X199</v>
      </c>
      <c r="L44" s="552" t="str">
        <f>IFERROR(VLOOKUP($D44,[1]受注ﾌｧｲﾙ!$A$3:$BZ$1314,9,FALSE),"-")</f>
        <v>HA</v>
      </c>
      <c r="M44" s="552" t="str">
        <f>IFERROR(VLOOKUP($D44,[1]受注ﾌｧｲﾙ!$A$3:$BZ$1314,10,FALSE),"-")</f>
        <v>GA1</v>
      </c>
      <c r="N44" s="552" t="str">
        <f>IFERROR(VLOOKUP($D44,[1]受注ﾌｧｲﾙ!$A$3:$BZ$1314,11,FALSE),"-")</f>
        <v>C</v>
      </c>
      <c r="O44" s="556" t="str">
        <f>IFERROR(VLOOKUP($D44,[1]受注ﾌｧｲﾙ!$A$3:$BZ$1314,13,FALSE),"-")</f>
        <v>4200
597</v>
      </c>
      <c r="P44" s="552">
        <f>IFERROR(VLOOKUP($D44,[1]受注ﾌｧｲﾙ!$A$3:$BZ$1314,15,FALSE),"-")</f>
        <v>0</v>
      </c>
      <c r="Q44" s="557">
        <f>IFERROR((VLOOKUP($D44,[1]受注ﾌｧｲﾙ!$A$3:$BZ$1314,16,FALSE)*J44),"-")</f>
        <v>800</v>
      </c>
      <c r="R44" s="557">
        <f>IFERROR(VLOOKUP($D44,[6]加工日報ｽﾘｯﾄ!$A$5:$DZ$1000,107,FALSE),"-")</f>
        <v>1600</v>
      </c>
      <c r="S44" s="552" t="str">
        <f>IFERROR(VLOOKUP($D44,[1]受注ﾌｧｲﾙ!$A$3:$BZ$1314,26,FALSE),"-")</f>
        <v>SEC,ｽﾘｯﾄ</v>
      </c>
      <c r="T44" s="558" t="str">
        <f>IFERROR(VLOOKUP($D44,[1]受注ﾌｧｲﾙ!$A$3:$BZ$1314,23,FALSE),"-")</f>
        <v>滋賀</v>
      </c>
      <c r="U44" s="559"/>
      <c r="V44" s="559"/>
      <c r="W44" s="559">
        <f>IFERROR(VLOOKUP($D44,[1]受注ﾌｧｲﾙ!$A$3:$BZ$1314,25,FALSE),"-")</f>
        <v>46120</v>
      </c>
      <c r="X44" s="559">
        <f>IFERROR(VLOOKUP($D44,[1]受注ﾌｧｲﾙ!$A$3:$BZ$1314,32,FALSE),"-")</f>
        <v>46132</v>
      </c>
      <c r="Y44" s="559">
        <f>IFERROR(VLOOKUP($D44,[1]受注ﾌｧｲﾙ!$A$3:$BZ$1314,33,FALSE),"-")</f>
        <v>46132</v>
      </c>
      <c r="Z44" s="559">
        <f t="shared" si="0"/>
        <v>46126</v>
      </c>
      <c r="AA44" s="560">
        <f>IFERROR(VLOOKUP($D44,[6]加工日報ｽﾘｯﾄ!$A$5:$DZ$1000,2,FALSE),"-")</f>
        <v>46126</v>
      </c>
      <c r="AB44" s="561">
        <f>IFERROR(VLOOKUP($D44,[6]加工日報ｽﾘｯﾄ!$A$5:$DZ$1000,108,FALSE),"-")</f>
        <v>4797</v>
      </c>
      <c r="AC44" s="562">
        <f t="shared" si="1"/>
        <v>1600</v>
      </c>
      <c r="AD44" s="410" t="str">
        <f>IFERROR(VLOOKUP($D44,[1]受注ﾌｧｲﾙ!$A$3:$BZ$1314,27,FALSE),"-")&amp;"　"&amp;IFERROR(VLOOKUP($D44,[1]受注ﾌｧｲﾙ!$A$3:$BZ$1314,28,FALSE),"-")&amp;"　"&amp;IFERROR(VLOOKUP($D44,[1]受注ﾌｧｲﾙ!$A$3:$BZ$1314,29,FALSE),"-")</f>
        <v>　　</v>
      </c>
      <c r="AE44" s="435"/>
      <c r="AF44" s="563" t="str">
        <f>IFERROR(VLOOKUP($D44,[6]加工日報ｽﾘｯﾄ!$A$5:$DZ$1000,94,FALSE),"-")</f>
        <v>完</v>
      </c>
      <c r="AG44" s="564" t="str">
        <f>IFERROR(VLOOKUP($D44,[1]受注ﾌｧｲﾙ!$A$3:$BZ$1314,2,FALSE),"-")</f>
        <v>通常入力</v>
      </c>
      <c r="AH44" s="564" t="str">
        <f>IFERROR(VLOOKUP($D44,[1]受注ﾌｧｲﾙ!$A$3:$BZ$1314,3,FALSE),"-")</f>
        <v>後加工</v>
      </c>
      <c r="AI44" s="564" t="str">
        <f>IFERROR(VLOOKUP($D44,[1]受注ﾌｧｲﾙ!$A$3:$BZ$1314,31,FALSE),"-")</f>
        <v>屋根</v>
      </c>
      <c r="AJ44" s="564" t="str">
        <f>IFERROR(VLOOKUP($D44,[1]受注ﾌｧｲﾙ!$A$3:$BZ$1314,12,FALSE),"-")</f>
        <v xml:space="preserve"> </v>
      </c>
      <c r="AK44" s="552" t="str">
        <f>IFERROR(VLOOKUP($D44,[1]受注ﾌｧｲﾙ!$A$3:$BZ$1314,24,FALSE),"-")</f>
        <v>SEC</v>
      </c>
      <c r="AL44" s="435"/>
      <c r="AM44" s="435"/>
      <c r="AN44" s="435"/>
      <c r="AO44" s="435"/>
      <c r="AP44" s="435"/>
      <c r="AQ44" s="564" t="s">
        <v>491</v>
      </c>
      <c r="AR44" s="435"/>
      <c r="AS44" s="109" t="str">
        <f t="shared" si="2"/>
        <v/>
      </c>
      <c r="AT44" s="265"/>
      <c r="AU44" s="266" t="str">
        <f t="shared" si="3"/>
        <v/>
      </c>
      <c r="AV44" s="109" t="str">
        <f t="shared" si="4"/>
        <v/>
      </c>
      <c r="AW44" s="265"/>
      <c r="AX44" s="266" t="str">
        <f t="shared" si="5"/>
        <v/>
      </c>
      <c r="AY44" s="264" t="str">
        <f t="shared" si="6"/>
        <v/>
      </c>
      <c r="AZ44" s="436"/>
      <c r="BA44" s="266" t="str">
        <f t="shared" si="7"/>
        <v/>
      </c>
      <c r="BB44" s="264" t="str">
        <f t="shared" si="8"/>
        <v/>
      </c>
      <c r="BC44" s="265"/>
      <c r="BD44" s="266" t="str">
        <f t="shared" si="9"/>
        <v/>
      </c>
      <c r="BE44" s="264" t="str">
        <f t="shared" si="10"/>
        <v/>
      </c>
      <c r="BF44" s="436"/>
      <c r="BG44" s="266" t="str">
        <f t="shared" si="11"/>
        <v/>
      </c>
      <c r="BH44" s="264" t="str">
        <f t="shared" si="12"/>
        <v/>
      </c>
      <c r="BI44" s="436"/>
      <c r="BJ44" s="266" t="str">
        <f t="shared" si="13"/>
        <v/>
      </c>
      <c r="BK44" s="264" t="str">
        <f t="shared" si="14"/>
        <v/>
      </c>
      <c r="BL44" s="265"/>
      <c r="BM44" s="266" t="str">
        <f t="shared" si="15"/>
        <v/>
      </c>
      <c r="BN44" s="264" t="str">
        <f t="shared" si="16"/>
        <v/>
      </c>
      <c r="BO44" s="265"/>
      <c r="BP44" s="266" t="str">
        <f t="shared" si="17"/>
        <v/>
      </c>
      <c r="BQ44" s="264" t="str">
        <f t="shared" si="18"/>
        <v/>
      </c>
      <c r="BR44" s="265"/>
      <c r="BS44" s="266" t="str">
        <f t="shared" si="19"/>
        <v/>
      </c>
      <c r="BT44" s="264" t="str">
        <f t="shared" si="20"/>
        <v/>
      </c>
      <c r="BU44" s="265"/>
      <c r="BV44" s="266" t="str">
        <f t="shared" si="21"/>
        <v/>
      </c>
      <c r="BW44" s="264" t="str">
        <f t="shared" si="22"/>
        <v/>
      </c>
      <c r="BX44" s="265"/>
      <c r="BY44" s="266" t="str">
        <f t="shared" si="23"/>
        <v/>
      </c>
      <c r="BZ44" s="264" t="str">
        <f t="shared" si="24"/>
        <v/>
      </c>
      <c r="CA44" s="265"/>
      <c r="CB44" s="266" t="str">
        <f t="shared" si="25"/>
        <v/>
      </c>
      <c r="CC44" s="264" t="str">
        <f t="shared" si="26"/>
        <v/>
      </c>
      <c r="CD44" s="265"/>
      <c r="CE44" s="266" t="str">
        <f t="shared" si="27"/>
        <v/>
      </c>
      <c r="CF44" s="264" t="str">
        <f t="shared" si="28"/>
        <v/>
      </c>
      <c r="CG44" s="265"/>
      <c r="CH44" s="266" t="str">
        <f t="shared" si="29"/>
        <v/>
      </c>
      <c r="CI44" s="264" t="str">
        <f t="shared" si="30"/>
        <v/>
      </c>
      <c r="CJ44" s="265"/>
      <c r="CK44" s="266" t="str">
        <f t="shared" si="31"/>
        <v/>
      </c>
      <c r="CL44" s="264" t="str">
        <f t="shared" si="32"/>
        <v/>
      </c>
      <c r="CM44" s="265"/>
      <c r="CN44" s="266" t="str">
        <f t="shared" si="33"/>
        <v/>
      </c>
      <c r="CO44" s="264" t="str">
        <f t="shared" si="34"/>
        <v/>
      </c>
      <c r="CP44" s="265"/>
      <c r="CQ44" s="266" t="str">
        <f t="shared" si="35"/>
        <v/>
      </c>
      <c r="CR44" s="264" t="str">
        <f t="shared" si="36"/>
        <v/>
      </c>
      <c r="CS44" s="265"/>
      <c r="CT44" s="266" t="str">
        <f t="shared" si="37"/>
        <v/>
      </c>
      <c r="CU44" s="264" t="str">
        <f t="shared" si="38"/>
        <v/>
      </c>
      <c r="CV44" s="265"/>
      <c r="CW44" s="266" t="str">
        <f t="shared" si="39"/>
        <v/>
      </c>
      <c r="CX44" s="264" t="str">
        <f t="shared" si="40"/>
        <v/>
      </c>
      <c r="CY44" s="265"/>
      <c r="CZ44" s="266" t="str">
        <f t="shared" si="41"/>
        <v/>
      </c>
      <c r="DA44" s="264" t="str">
        <f t="shared" si="42"/>
        <v/>
      </c>
      <c r="DB44" s="265"/>
      <c r="DC44" s="266" t="str">
        <f t="shared" si="43"/>
        <v/>
      </c>
      <c r="DD44" s="264" t="str">
        <f t="shared" si="44"/>
        <v/>
      </c>
      <c r="DE44" s="265"/>
      <c r="DF44" s="266" t="str">
        <f t="shared" si="45"/>
        <v/>
      </c>
      <c r="DG44" s="264" t="str">
        <f t="shared" si="46"/>
        <v/>
      </c>
      <c r="DH44" s="265"/>
      <c r="DI44" s="266" t="str">
        <f t="shared" si="47"/>
        <v/>
      </c>
      <c r="DJ44" s="264" t="str">
        <f t="shared" si="48"/>
        <v/>
      </c>
      <c r="DK44" s="265"/>
      <c r="DL44" s="266" t="str">
        <f t="shared" si="49"/>
        <v/>
      </c>
      <c r="DM44" s="264" t="str">
        <f t="shared" si="50"/>
        <v/>
      </c>
      <c r="DN44" s="265"/>
      <c r="DO44" s="266" t="str">
        <f t="shared" si="51"/>
        <v/>
      </c>
      <c r="DP44" s="264" t="str">
        <f t="shared" si="52"/>
        <v/>
      </c>
      <c r="DQ44" s="265"/>
      <c r="DR44" s="266" t="str">
        <f t="shared" si="53"/>
        <v/>
      </c>
      <c r="DS44" s="264" t="str">
        <f t="shared" si="54"/>
        <v/>
      </c>
      <c r="DT44" s="265"/>
      <c r="DU44" s="266" t="str">
        <f t="shared" si="55"/>
        <v/>
      </c>
      <c r="DV44" s="264" t="str">
        <f t="shared" si="56"/>
        <v/>
      </c>
      <c r="DW44" s="265"/>
      <c r="DX44" s="266" t="str">
        <f t="shared" si="57"/>
        <v/>
      </c>
      <c r="DY44" s="264" t="str">
        <f t="shared" si="58"/>
        <v/>
      </c>
      <c r="DZ44" s="265"/>
      <c r="EA44" s="266" t="str">
        <f t="shared" si="59"/>
        <v/>
      </c>
      <c r="EB44" s="264" t="str">
        <f t="shared" si="60"/>
        <v/>
      </c>
      <c r="EC44" s="265"/>
      <c r="ED44" s="266" t="str">
        <f t="shared" si="61"/>
        <v/>
      </c>
      <c r="EE44" s="264" t="str">
        <f t="shared" si="62"/>
        <v/>
      </c>
      <c r="EF44" s="265"/>
      <c r="EG44" s="109" t="str">
        <f t="shared" si="63"/>
        <v/>
      </c>
      <c r="EH44" s="109" t="str">
        <f t="shared" si="63"/>
        <v/>
      </c>
      <c r="EI44" s="265"/>
      <c r="EJ44" s="266" t="str">
        <f t="shared" si="64"/>
        <v/>
      </c>
      <c r="EK44" s="109" t="str">
        <f t="shared" si="65"/>
        <v/>
      </c>
      <c r="EL44" s="265"/>
      <c r="EM44" s="266" t="str">
        <f t="shared" si="66"/>
        <v/>
      </c>
      <c r="EN44" s="264" t="str">
        <f t="shared" si="67"/>
        <v/>
      </c>
      <c r="EO44" s="436"/>
      <c r="EP44" s="266" t="str">
        <f t="shared" si="68"/>
        <v/>
      </c>
      <c r="EQ44" s="264" t="str">
        <f t="shared" si="69"/>
        <v/>
      </c>
      <c r="ER44" s="265"/>
      <c r="ES44" s="266" t="str">
        <f t="shared" si="70"/>
        <v/>
      </c>
      <c r="ET44" s="264" t="str">
        <f t="shared" si="71"/>
        <v/>
      </c>
      <c r="EU44" s="436"/>
      <c r="EV44" s="266" t="str">
        <f t="shared" si="72"/>
        <v/>
      </c>
      <c r="EW44" s="264" t="str">
        <f t="shared" si="73"/>
        <v/>
      </c>
      <c r="EX44" s="436"/>
      <c r="EY44" s="266" t="str">
        <f t="shared" si="74"/>
        <v/>
      </c>
      <c r="EZ44" s="264" t="str">
        <f t="shared" si="75"/>
        <v/>
      </c>
      <c r="FA44" s="265"/>
      <c r="FB44" s="266" t="str">
        <f t="shared" si="76"/>
        <v/>
      </c>
      <c r="FC44" s="264" t="str">
        <f t="shared" si="77"/>
        <v>→</v>
      </c>
      <c r="FD44" s="265"/>
      <c r="FE44" s="266" t="str">
        <f t="shared" si="78"/>
        <v/>
      </c>
      <c r="FF44" s="264" t="str">
        <f t="shared" si="79"/>
        <v/>
      </c>
      <c r="FG44" s="265"/>
      <c r="FH44" s="266" t="str">
        <f t="shared" si="80"/>
        <v/>
      </c>
      <c r="FI44" s="264" t="str">
        <f t="shared" si="81"/>
        <v/>
      </c>
      <c r="FJ44" s="265"/>
      <c r="FK44" s="266" t="str">
        <f t="shared" si="82"/>
        <v/>
      </c>
      <c r="FL44" s="264" t="str">
        <f t="shared" si="83"/>
        <v/>
      </c>
      <c r="FM44" s="265"/>
      <c r="FN44" s="266" t="str">
        <f t="shared" si="84"/>
        <v/>
      </c>
      <c r="FO44" s="264" t="str">
        <f t="shared" si="85"/>
        <v/>
      </c>
      <c r="FP44" s="265"/>
      <c r="FQ44" s="266" t="str">
        <f t="shared" si="86"/>
        <v/>
      </c>
      <c r="FR44" s="264" t="str">
        <f t="shared" si="87"/>
        <v/>
      </c>
      <c r="FS44" s="265"/>
      <c r="FT44" s="266" t="str">
        <f t="shared" si="88"/>
        <v/>
      </c>
      <c r="FU44" s="264" t="str">
        <f t="shared" si="89"/>
        <v/>
      </c>
      <c r="FV44" s="265">
        <v>1600</v>
      </c>
      <c r="FW44" s="266" t="str">
        <f t="shared" si="90"/>
        <v/>
      </c>
      <c r="FX44" s="264" t="str">
        <f t="shared" si="91"/>
        <v/>
      </c>
      <c r="FY44" s="265"/>
      <c r="FZ44" s="266" t="str">
        <f t="shared" si="92"/>
        <v/>
      </c>
      <c r="GA44" s="264" t="str">
        <f t="shared" si="93"/>
        <v/>
      </c>
      <c r="GB44" s="265"/>
      <c r="GC44" s="266" t="str">
        <f t="shared" si="94"/>
        <v/>
      </c>
      <c r="GD44" s="264" t="str">
        <f t="shared" si="95"/>
        <v/>
      </c>
      <c r="GE44" s="265"/>
      <c r="GF44" s="266" t="str">
        <f t="shared" si="96"/>
        <v/>
      </c>
      <c r="GG44" s="264" t="str">
        <f t="shared" si="97"/>
        <v/>
      </c>
      <c r="GH44" s="265"/>
      <c r="GI44" s="266" t="str">
        <f t="shared" si="98"/>
        <v/>
      </c>
      <c r="GJ44" s="264" t="str">
        <f t="shared" si="99"/>
        <v/>
      </c>
      <c r="GK44" s="265"/>
      <c r="GL44" s="266" t="str">
        <f t="shared" si="100"/>
        <v/>
      </c>
      <c r="GM44" s="264" t="str">
        <f t="shared" si="101"/>
        <v/>
      </c>
      <c r="GN44" s="265"/>
      <c r="GO44" s="266" t="str">
        <f t="shared" si="102"/>
        <v>⇒</v>
      </c>
      <c r="GP44" s="264" t="str">
        <f t="shared" si="103"/>
        <v/>
      </c>
      <c r="GQ44" s="265"/>
      <c r="GR44" s="266" t="str">
        <f t="shared" si="104"/>
        <v/>
      </c>
      <c r="GS44" s="264" t="str">
        <f t="shared" si="105"/>
        <v/>
      </c>
      <c r="GT44" s="265"/>
      <c r="GU44" s="266" t="str">
        <f t="shared" si="106"/>
        <v/>
      </c>
      <c r="GV44" s="264" t="str">
        <f t="shared" si="107"/>
        <v/>
      </c>
      <c r="GW44" s="265"/>
      <c r="GX44" s="266" t="str">
        <f t="shared" si="108"/>
        <v/>
      </c>
      <c r="GY44" s="264" t="str">
        <f t="shared" si="109"/>
        <v/>
      </c>
      <c r="GZ44" s="265"/>
      <c r="HA44" s="266" t="str">
        <f t="shared" si="110"/>
        <v/>
      </c>
      <c r="HB44" s="264" t="str">
        <f t="shared" si="111"/>
        <v/>
      </c>
      <c r="HC44" s="265"/>
      <c r="HD44" s="266" t="str">
        <f t="shared" si="112"/>
        <v/>
      </c>
      <c r="HE44" s="264" t="str">
        <f t="shared" si="113"/>
        <v/>
      </c>
      <c r="HF44" s="265"/>
      <c r="HG44" s="266" t="str">
        <f t="shared" si="114"/>
        <v/>
      </c>
      <c r="HH44" s="264" t="str">
        <f t="shared" si="115"/>
        <v/>
      </c>
      <c r="HI44" s="265"/>
      <c r="HJ44" s="266" t="str">
        <f t="shared" si="116"/>
        <v/>
      </c>
      <c r="HK44" s="264" t="str">
        <f t="shared" si="117"/>
        <v/>
      </c>
      <c r="HL44" s="265"/>
      <c r="HM44" s="266" t="str">
        <f t="shared" si="118"/>
        <v/>
      </c>
      <c r="HN44" s="264" t="str">
        <f t="shared" si="119"/>
        <v/>
      </c>
      <c r="HO44" s="265"/>
      <c r="HP44" s="266" t="str">
        <f t="shared" si="120"/>
        <v/>
      </c>
      <c r="HQ44" s="264" t="str">
        <f t="shared" si="121"/>
        <v/>
      </c>
      <c r="HR44" s="265"/>
      <c r="HS44" s="266" t="str">
        <f t="shared" si="122"/>
        <v/>
      </c>
      <c r="HT44" s="264" t="str">
        <f t="shared" si="123"/>
        <v/>
      </c>
      <c r="HU44" s="265"/>
      <c r="HV44" s="109" t="str">
        <f t="shared" si="124"/>
        <v/>
      </c>
      <c r="HW44" s="109" t="str">
        <f t="shared" si="124"/>
        <v/>
      </c>
      <c r="HX44" s="265"/>
      <c r="HY44" s="266" t="str">
        <f t="shared" si="125"/>
        <v/>
      </c>
      <c r="HZ44" s="109" t="str">
        <f t="shared" si="126"/>
        <v/>
      </c>
      <c r="IA44" s="265"/>
      <c r="IB44" s="266" t="str">
        <f t="shared" si="127"/>
        <v/>
      </c>
      <c r="IC44" s="264" t="str">
        <f t="shared" si="128"/>
        <v/>
      </c>
      <c r="ID44" s="436"/>
      <c r="IE44" s="266" t="str">
        <f t="shared" si="129"/>
        <v/>
      </c>
      <c r="IF44" s="264" t="str">
        <f t="shared" si="130"/>
        <v/>
      </c>
      <c r="IG44" s="265"/>
      <c r="IH44" s="266" t="str">
        <f t="shared" si="131"/>
        <v/>
      </c>
      <c r="II44" s="264" t="str">
        <f t="shared" si="132"/>
        <v/>
      </c>
      <c r="IJ44" s="436"/>
      <c r="IK44" s="266" t="str">
        <f t="shared" si="133"/>
        <v/>
      </c>
      <c r="IL44" s="264" t="str">
        <f t="shared" si="134"/>
        <v/>
      </c>
      <c r="IM44" s="436"/>
      <c r="IN44" s="266" t="str">
        <f t="shared" si="135"/>
        <v/>
      </c>
      <c r="IO44" s="264" t="str">
        <f t="shared" si="136"/>
        <v/>
      </c>
      <c r="IP44" s="265"/>
      <c r="IQ44" s="266" t="str">
        <f t="shared" si="137"/>
        <v/>
      </c>
      <c r="IR44" s="264" t="str">
        <f t="shared" si="138"/>
        <v/>
      </c>
      <c r="IS44" s="265"/>
      <c r="IT44" s="266" t="str">
        <f t="shared" si="139"/>
        <v/>
      </c>
      <c r="IU44" s="264" t="str">
        <f t="shared" si="140"/>
        <v/>
      </c>
      <c r="IV44" s="265"/>
      <c r="IW44" s="266" t="str">
        <f t="shared" si="141"/>
        <v/>
      </c>
      <c r="IX44" s="264" t="str">
        <f t="shared" si="142"/>
        <v/>
      </c>
      <c r="IY44" s="265"/>
      <c r="IZ44" s="266" t="str">
        <f t="shared" si="143"/>
        <v/>
      </c>
      <c r="JA44" s="264" t="str">
        <f t="shared" si="144"/>
        <v/>
      </c>
      <c r="JB44" s="265"/>
      <c r="JC44" s="266" t="str">
        <f t="shared" si="145"/>
        <v/>
      </c>
      <c r="JD44" s="264" t="str">
        <f t="shared" si="146"/>
        <v/>
      </c>
      <c r="JE44" s="265"/>
      <c r="JF44" s="266" t="str">
        <f t="shared" si="147"/>
        <v/>
      </c>
      <c r="JG44" s="264" t="str">
        <f t="shared" si="148"/>
        <v/>
      </c>
      <c r="JH44" s="265"/>
      <c r="JI44" s="266" t="str">
        <f t="shared" si="149"/>
        <v/>
      </c>
      <c r="JJ44" s="264" t="str">
        <f t="shared" si="150"/>
        <v/>
      </c>
      <c r="JK44" s="265"/>
      <c r="JL44" s="266" t="str">
        <f t="shared" si="151"/>
        <v/>
      </c>
      <c r="JM44" s="264" t="str">
        <f t="shared" si="152"/>
        <v/>
      </c>
      <c r="JN44" s="265"/>
      <c r="JO44" s="266" t="str">
        <f t="shared" si="153"/>
        <v/>
      </c>
      <c r="JP44" s="264" t="str">
        <f t="shared" si="154"/>
        <v/>
      </c>
      <c r="JQ44" s="265"/>
      <c r="JR44" s="266" t="str">
        <f t="shared" si="155"/>
        <v/>
      </c>
      <c r="JS44" s="264" t="str">
        <f t="shared" si="156"/>
        <v/>
      </c>
      <c r="JT44" s="265"/>
      <c r="JU44" s="266" t="str">
        <f t="shared" si="157"/>
        <v/>
      </c>
      <c r="JV44" s="264" t="str">
        <f t="shared" si="158"/>
        <v/>
      </c>
      <c r="JW44" s="265"/>
      <c r="JX44" s="266" t="str">
        <f t="shared" si="159"/>
        <v/>
      </c>
      <c r="JY44" s="264" t="str">
        <f t="shared" si="160"/>
        <v/>
      </c>
      <c r="JZ44" s="265"/>
      <c r="KA44" s="266" t="str">
        <f t="shared" si="161"/>
        <v/>
      </c>
      <c r="KB44" s="264" t="str">
        <f t="shared" si="162"/>
        <v/>
      </c>
      <c r="KC44" s="265"/>
      <c r="KD44" s="266" t="str">
        <f t="shared" si="163"/>
        <v/>
      </c>
      <c r="KE44" s="264" t="str">
        <f t="shared" si="164"/>
        <v/>
      </c>
      <c r="KF44" s="265"/>
      <c r="KG44" s="266" t="str">
        <f t="shared" si="165"/>
        <v/>
      </c>
      <c r="KH44" s="264" t="str">
        <f t="shared" si="166"/>
        <v/>
      </c>
      <c r="KI44" s="265"/>
      <c r="KJ44" s="266" t="str">
        <f t="shared" si="167"/>
        <v/>
      </c>
      <c r="KK44" s="264" t="str">
        <f t="shared" si="168"/>
        <v/>
      </c>
      <c r="KL44" s="265"/>
      <c r="KM44" s="266" t="str">
        <f t="shared" si="169"/>
        <v/>
      </c>
      <c r="KN44" s="264" t="str">
        <f t="shared" si="170"/>
        <v/>
      </c>
      <c r="KO44" s="265"/>
      <c r="KP44" s="266" t="str">
        <f t="shared" si="171"/>
        <v/>
      </c>
      <c r="KQ44" s="264" t="str">
        <f t="shared" si="172"/>
        <v/>
      </c>
      <c r="KR44" s="265"/>
      <c r="KS44" s="266" t="str">
        <f t="shared" si="173"/>
        <v/>
      </c>
      <c r="KT44" s="264" t="str">
        <f t="shared" si="174"/>
        <v/>
      </c>
      <c r="KU44" s="265"/>
      <c r="KV44" s="266" t="str">
        <f t="shared" si="175"/>
        <v/>
      </c>
      <c r="KW44" s="264" t="str">
        <f t="shared" si="176"/>
        <v/>
      </c>
      <c r="KX44" s="265"/>
      <c r="KY44" s="266" t="str">
        <f t="shared" si="177"/>
        <v/>
      </c>
      <c r="KZ44" s="264" t="str">
        <f t="shared" si="178"/>
        <v/>
      </c>
      <c r="LA44" s="265"/>
      <c r="LB44" s="266" t="str">
        <f t="shared" si="179"/>
        <v/>
      </c>
      <c r="LC44" s="264" t="str">
        <f t="shared" si="180"/>
        <v/>
      </c>
      <c r="LD44" s="265"/>
      <c r="LE44" s="266" t="str">
        <f t="shared" si="181"/>
        <v/>
      </c>
      <c r="LF44" s="264" t="str">
        <f t="shared" si="182"/>
        <v/>
      </c>
      <c r="LG44" s="265"/>
      <c r="LH44" s="266" t="str">
        <f t="shared" si="183"/>
        <v/>
      </c>
      <c r="LI44" s="264" t="str">
        <f t="shared" si="184"/>
        <v/>
      </c>
      <c r="LJ44" s="265"/>
      <c r="LK44" s="109" t="str">
        <f t="shared" si="185"/>
        <v/>
      </c>
    </row>
    <row r="45" spans="1:323" s="886" customFormat="1" ht="24.65" customHeight="1" x14ac:dyDescent="0.2">
      <c r="A45" s="553" t="s">
        <v>22</v>
      </c>
      <c r="B45" s="554">
        <f>IFERROR(VLOOKUP($D45,[1]受注ﾌｧｲﾙ!$A$3:$BZ$1314,5,FALSE),"-")</f>
        <v>46125.712337962963</v>
      </c>
      <c r="C45" s="555">
        <f>IFERROR(VLOOKUP($D45,[1]受注ﾌｧｲﾙ!$A$3:$BZ$1314,6,FALSE),"-")</f>
        <v>0</v>
      </c>
      <c r="D45" s="763" t="s">
        <v>1013</v>
      </c>
      <c r="E45" s="551">
        <f>IFERROR(VLOOKUP($D45,[1]受注ﾌｧｲﾙ!$A$3:$BZ$1314,17,FALSE),"-")</f>
        <v>6710</v>
      </c>
      <c r="F45" s="552" t="str">
        <f>IFERROR(VLOOKUP($D45,[1]受注ﾌｧｲﾙ!$A$3:$BZ$1314,18,FALSE),"-")</f>
        <v>30040-AY00-1040X250</v>
      </c>
      <c r="G45" s="552" t="str">
        <f>IFERROR(VLOOKUP($D45,[1]受注ﾌｧｲﾙ!$A$3:$BZ$1314,19,FALSE),"-")</f>
        <v>FA</v>
      </c>
      <c r="H45" s="552" t="str">
        <f>IFERROR(VLOOKUP($D45,[1]受注ﾌｧｲﾙ!$A$3:$BZ$1314,20,FALSE),"-")</f>
        <v xml:space="preserve">   </v>
      </c>
      <c r="I45" s="552" t="str">
        <f>IFERROR(VLOOKUP($D45,[1]受注ﾌｧｲﾙ!$A$3:$BZ$1314,21,FALSE),"-")</f>
        <v>C</v>
      </c>
      <c r="J45" s="556">
        <f>IFERROR(VLOOKUP($D45,[1]受注ﾌｧｲﾙ!$A$3:$BZ$1314,22,FALSE),"-")</f>
        <v>1000</v>
      </c>
      <c r="K45" s="552" t="str">
        <f>IFERROR(VLOOKUP($D45,[1]受注ﾌｧｲﾙ!$A$3:$BZ$1314,8,FALSE),"-")</f>
        <v>30020-BY00- 500X250</v>
      </c>
      <c r="L45" s="552" t="str">
        <f>IFERROR(VLOOKUP($D45,[1]受注ﾌｧｲﾙ!$A$3:$BZ$1314,9,FALSE),"-")</f>
        <v>FA</v>
      </c>
      <c r="M45" s="552" t="str">
        <f>IFERROR(VLOOKUP($D45,[1]受注ﾌｧｲﾙ!$A$3:$BZ$1314,10,FALSE),"-")</f>
        <v xml:space="preserve">   </v>
      </c>
      <c r="N45" s="552" t="str">
        <f>IFERROR(VLOOKUP($D45,[1]受注ﾌｧｲﾙ!$A$3:$BZ$1314,11,FALSE),"-")</f>
        <v>C</v>
      </c>
      <c r="O45" s="556">
        <f>IFERROR(VLOOKUP($D45,[1]受注ﾌｧｲﾙ!$A$3:$BZ$1314,13,FALSE),"-")</f>
        <v>2000</v>
      </c>
      <c r="P45" s="552">
        <f>IFERROR(VLOOKUP($D45,[1]受注ﾌｧｲﾙ!$A$3:$BZ$1314,15,FALSE),"-")</f>
        <v>0</v>
      </c>
      <c r="Q45" s="557">
        <f>IFERROR((VLOOKUP($D45,[1]受注ﾌｧｲﾙ!$A$3:$BZ$1314,16,FALSE)*J45),"-")</f>
        <v>1000</v>
      </c>
      <c r="R45" s="557">
        <f>IFERROR(VLOOKUP($D45,[6]加工日報ｽﾘｯﾄ!$A$5:$DZ$1000,107,FALSE),"-")</f>
        <v>1000</v>
      </c>
      <c r="S45" s="552" t="str">
        <f>IFERROR(VLOOKUP($D45,[1]受注ﾌｧｲﾙ!$A$3:$BZ$1314,26,FALSE),"-")</f>
        <v>ｽﾘｯﾄ</v>
      </c>
      <c r="T45" s="558" t="str">
        <f>IFERROR(VLOOKUP($D45,[1]受注ﾌｧｲﾙ!$A$3:$BZ$1314,23,FALSE),"-")</f>
        <v>湖南</v>
      </c>
      <c r="U45" s="559"/>
      <c r="V45" s="559"/>
      <c r="W45" s="559">
        <f>IFERROR(VLOOKUP($D45,[1]受注ﾌｧｲﾙ!$A$3:$BZ$1314,25,FALSE),"-")</f>
        <v>46129</v>
      </c>
      <c r="X45" s="559">
        <f>IFERROR(VLOOKUP($D45,[1]受注ﾌｧｲﾙ!$A$3:$BZ$1314,32,FALSE),"-")</f>
        <v>46132</v>
      </c>
      <c r="Y45" s="559">
        <f>IFERROR(VLOOKUP($D45,[1]受注ﾌｧｲﾙ!$A$3:$BZ$1314,33,FALSE),"-")</f>
        <v>46132</v>
      </c>
      <c r="Z45" s="559">
        <f t="shared" si="0"/>
        <v>46129</v>
      </c>
      <c r="AA45" s="560">
        <f>IFERROR(VLOOKUP($D45,[6]加工日報ｽﾘｯﾄ!$A$5:$DZ$1000,2,FALSE),"-")</f>
        <v>46129</v>
      </c>
      <c r="AB45" s="561">
        <f>IFERROR(VLOOKUP($D45,[6]加工日報ｽﾘｯﾄ!$A$5:$DZ$1000,108,FALSE),"-")</f>
        <v>2000</v>
      </c>
      <c r="AC45" s="562">
        <f t="shared" si="1"/>
        <v>1000</v>
      </c>
      <c r="AD45" s="410" t="str">
        <f>IFERROR(VLOOKUP($D45,[1]受注ﾌｧｲﾙ!$A$3:$BZ$1314,27,FALSE),"-")&amp;"　"&amp;IFERROR(VLOOKUP($D45,[1]受注ﾌｧｲﾙ!$A$3:$BZ$1314,28,FALSE),"-")&amp;"　"&amp;IFERROR(VLOOKUP($D45,[1]受注ﾌｧｲﾙ!$A$3:$BZ$1314,29,FALSE),"-")</f>
        <v>　　</v>
      </c>
      <c r="AE45" s="435"/>
      <c r="AF45" s="563" t="str">
        <f>IFERROR(VLOOKUP($D45,[6]加工日報ｽﾘｯﾄ!$A$5:$DZ$1000,94,FALSE),"-")</f>
        <v>完</v>
      </c>
      <c r="AG45" s="564" t="str">
        <f>IFERROR(VLOOKUP($D45,[1]受注ﾌｧｲﾙ!$A$3:$BZ$1314,2,FALSE),"-")</f>
        <v>通常入力</v>
      </c>
      <c r="AH45" s="564" t="str">
        <f>IFERROR(VLOOKUP($D45,[1]受注ﾌｧｲﾙ!$A$3:$BZ$1314,3,FALSE),"-")</f>
        <v>後加工</v>
      </c>
      <c r="AI45" s="564" t="str">
        <f>IFERROR(VLOOKUP($D45,[1]受注ﾌｧｲﾙ!$A$3:$BZ$1314,31,FALSE),"-")</f>
        <v>丸信小山</v>
      </c>
      <c r="AJ45" s="564" t="str">
        <f>IFERROR(VLOOKUP($D45,[1]受注ﾌｧｲﾙ!$A$3:$BZ$1314,12,FALSE),"-")</f>
        <v xml:space="preserve"> </v>
      </c>
      <c r="AK45" s="552" t="str">
        <f>IFERROR(VLOOKUP($D45,[1]受注ﾌｧｲﾙ!$A$3:$BZ$1314,24,FALSE),"-")</f>
        <v>ｽﾘｯﾄ</v>
      </c>
      <c r="AL45" s="435"/>
      <c r="AM45" s="435"/>
      <c r="AN45" s="435"/>
      <c r="AO45" s="435"/>
      <c r="AP45" s="435"/>
      <c r="AQ45" s="564" t="s">
        <v>491</v>
      </c>
      <c r="AR45" s="435"/>
      <c r="AS45" s="109" t="str">
        <f t="shared" si="2"/>
        <v/>
      </c>
      <c r="AT45" s="265"/>
      <c r="AU45" s="266" t="str">
        <f t="shared" si="3"/>
        <v/>
      </c>
      <c r="AV45" s="109" t="str">
        <f t="shared" si="4"/>
        <v/>
      </c>
      <c r="AW45" s="265"/>
      <c r="AX45" s="266" t="str">
        <f t="shared" si="5"/>
        <v/>
      </c>
      <c r="AY45" s="264" t="str">
        <f t="shared" si="6"/>
        <v/>
      </c>
      <c r="AZ45" s="436"/>
      <c r="BA45" s="266" t="str">
        <f t="shared" si="7"/>
        <v/>
      </c>
      <c r="BB45" s="264" t="str">
        <f t="shared" si="8"/>
        <v/>
      </c>
      <c r="BC45" s="265"/>
      <c r="BD45" s="266" t="str">
        <f t="shared" si="9"/>
        <v/>
      </c>
      <c r="BE45" s="264" t="str">
        <f t="shared" si="10"/>
        <v/>
      </c>
      <c r="BF45" s="436"/>
      <c r="BG45" s="266" t="str">
        <f t="shared" si="11"/>
        <v/>
      </c>
      <c r="BH45" s="264" t="str">
        <f t="shared" si="12"/>
        <v/>
      </c>
      <c r="BI45" s="436"/>
      <c r="BJ45" s="266" t="str">
        <f t="shared" si="13"/>
        <v/>
      </c>
      <c r="BK45" s="264" t="str">
        <f t="shared" si="14"/>
        <v/>
      </c>
      <c r="BL45" s="265"/>
      <c r="BM45" s="266" t="str">
        <f t="shared" si="15"/>
        <v/>
      </c>
      <c r="BN45" s="264" t="str">
        <f t="shared" si="16"/>
        <v/>
      </c>
      <c r="BO45" s="265"/>
      <c r="BP45" s="266" t="str">
        <f t="shared" si="17"/>
        <v/>
      </c>
      <c r="BQ45" s="264" t="str">
        <f t="shared" si="18"/>
        <v/>
      </c>
      <c r="BR45" s="265"/>
      <c r="BS45" s="266" t="str">
        <f t="shared" si="19"/>
        <v/>
      </c>
      <c r="BT45" s="264" t="str">
        <f t="shared" si="20"/>
        <v/>
      </c>
      <c r="BU45" s="265"/>
      <c r="BV45" s="266" t="str">
        <f t="shared" si="21"/>
        <v/>
      </c>
      <c r="BW45" s="264" t="str">
        <f t="shared" si="22"/>
        <v/>
      </c>
      <c r="BX45" s="265"/>
      <c r="BY45" s="266" t="str">
        <f t="shared" si="23"/>
        <v/>
      </c>
      <c r="BZ45" s="264" t="str">
        <f t="shared" si="24"/>
        <v/>
      </c>
      <c r="CA45" s="265"/>
      <c r="CB45" s="266" t="str">
        <f t="shared" si="25"/>
        <v/>
      </c>
      <c r="CC45" s="264" t="str">
        <f t="shared" si="26"/>
        <v/>
      </c>
      <c r="CD45" s="265"/>
      <c r="CE45" s="266" t="str">
        <f t="shared" si="27"/>
        <v/>
      </c>
      <c r="CF45" s="264" t="str">
        <f t="shared" si="28"/>
        <v/>
      </c>
      <c r="CG45" s="265"/>
      <c r="CH45" s="266" t="str">
        <f t="shared" si="29"/>
        <v/>
      </c>
      <c r="CI45" s="264" t="str">
        <f t="shared" si="30"/>
        <v/>
      </c>
      <c r="CJ45" s="265"/>
      <c r="CK45" s="266" t="str">
        <f t="shared" si="31"/>
        <v/>
      </c>
      <c r="CL45" s="264" t="str">
        <f t="shared" si="32"/>
        <v/>
      </c>
      <c r="CM45" s="265"/>
      <c r="CN45" s="266" t="str">
        <f t="shared" si="33"/>
        <v/>
      </c>
      <c r="CO45" s="264" t="str">
        <f t="shared" si="34"/>
        <v/>
      </c>
      <c r="CP45" s="265"/>
      <c r="CQ45" s="266" t="str">
        <f t="shared" si="35"/>
        <v/>
      </c>
      <c r="CR45" s="264" t="str">
        <f t="shared" si="36"/>
        <v/>
      </c>
      <c r="CS45" s="265"/>
      <c r="CT45" s="266" t="str">
        <f t="shared" si="37"/>
        <v/>
      </c>
      <c r="CU45" s="264" t="str">
        <f t="shared" si="38"/>
        <v/>
      </c>
      <c r="CV45" s="265"/>
      <c r="CW45" s="266" t="str">
        <f t="shared" si="39"/>
        <v/>
      </c>
      <c r="CX45" s="264" t="str">
        <f t="shared" si="40"/>
        <v/>
      </c>
      <c r="CY45" s="265"/>
      <c r="CZ45" s="266" t="str">
        <f t="shared" si="41"/>
        <v/>
      </c>
      <c r="DA45" s="264" t="str">
        <f t="shared" si="42"/>
        <v/>
      </c>
      <c r="DB45" s="265"/>
      <c r="DC45" s="266" t="str">
        <f t="shared" si="43"/>
        <v/>
      </c>
      <c r="DD45" s="264" t="str">
        <f t="shared" si="44"/>
        <v/>
      </c>
      <c r="DE45" s="265"/>
      <c r="DF45" s="266" t="str">
        <f t="shared" si="45"/>
        <v/>
      </c>
      <c r="DG45" s="264" t="str">
        <f t="shared" si="46"/>
        <v/>
      </c>
      <c r="DH45" s="265"/>
      <c r="DI45" s="266" t="str">
        <f t="shared" si="47"/>
        <v/>
      </c>
      <c r="DJ45" s="264" t="str">
        <f t="shared" si="48"/>
        <v/>
      </c>
      <c r="DK45" s="265"/>
      <c r="DL45" s="266" t="str">
        <f t="shared" si="49"/>
        <v/>
      </c>
      <c r="DM45" s="264" t="str">
        <f t="shared" si="50"/>
        <v/>
      </c>
      <c r="DN45" s="265"/>
      <c r="DO45" s="266" t="str">
        <f t="shared" si="51"/>
        <v/>
      </c>
      <c r="DP45" s="264" t="str">
        <f t="shared" si="52"/>
        <v/>
      </c>
      <c r="DQ45" s="265"/>
      <c r="DR45" s="266" t="str">
        <f t="shared" si="53"/>
        <v/>
      </c>
      <c r="DS45" s="264" t="str">
        <f t="shared" si="54"/>
        <v/>
      </c>
      <c r="DT45" s="265"/>
      <c r="DU45" s="266" t="str">
        <f t="shared" si="55"/>
        <v/>
      </c>
      <c r="DV45" s="264" t="str">
        <f t="shared" si="56"/>
        <v/>
      </c>
      <c r="DW45" s="265"/>
      <c r="DX45" s="266" t="str">
        <f t="shared" si="57"/>
        <v/>
      </c>
      <c r="DY45" s="264" t="str">
        <f t="shared" si="58"/>
        <v/>
      </c>
      <c r="DZ45" s="265"/>
      <c r="EA45" s="266" t="str">
        <f t="shared" si="59"/>
        <v/>
      </c>
      <c r="EB45" s="264" t="str">
        <f t="shared" si="60"/>
        <v/>
      </c>
      <c r="EC45" s="265"/>
      <c r="ED45" s="266" t="str">
        <f t="shared" si="61"/>
        <v/>
      </c>
      <c r="EE45" s="264" t="str">
        <f t="shared" si="62"/>
        <v/>
      </c>
      <c r="EF45" s="265"/>
      <c r="EG45" s="109" t="str">
        <f t="shared" si="63"/>
        <v/>
      </c>
      <c r="EH45" s="109" t="str">
        <f t="shared" si="63"/>
        <v/>
      </c>
      <c r="EI45" s="265"/>
      <c r="EJ45" s="266" t="str">
        <f t="shared" si="64"/>
        <v/>
      </c>
      <c r="EK45" s="109" t="str">
        <f t="shared" si="65"/>
        <v/>
      </c>
      <c r="EL45" s="265"/>
      <c r="EM45" s="266" t="str">
        <f t="shared" si="66"/>
        <v/>
      </c>
      <c r="EN45" s="264" t="str">
        <f t="shared" si="67"/>
        <v/>
      </c>
      <c r="EO45" s="436"/>
      <c r="EP45" s="266" t="str">
        <f t="shared" si="68"/>
        <v/>
      </c>
      <c r="EQ45" s="264" t="str">
        <f t="shared" si="69"/>
        <v/>
      </c>
      <c r="ER45" s="265"/>
      <c r="ES45" s="266" t="str">
        <f t="shared" si="70"/>
        <v/>
      </c>
      <c r="ET45" s="264" t="str">
        <f t="shared" si="71"/>
        <v/>
      </c>
      <c r="EU45" s="436"/>
      <c r="EV45" s="266" t="str">
        <f t="shared" si="72"/>
        <v/>
      </c>
      <c r="EW45" s="264" t="str">
        <f t="shared" si="73"/>
        <v/>
      </c>
      <c r="EX45" s="436"/>
      <c r="EY45" s="266" t="str">
        <f t="shared" si="74"/>
        <v/>
      </c>
      <c r="EZ45" s="264" t="str">
        <f t="shared" si="75"/>
        <v/>
      </c>
      <c r="FA45" s="265"/>
      <c r="FB45" s="266" t="str">
        <f t="shared" si="76"/>
        <v/>
      </c>
      <c r="FC45" s="264" t="str">
        <f t="shared" si="77"/>
        <v/>
      </c>
      <c r="FD45" s="265"/>
      <c r="FE45" s="266" t="str">
        <f t="shared" si="78"/>
        <v/>
      </c>
      <c r="FF45" s="264" t="str">
        <f t="shared" si="79"/>
        <v/>
      </c>
      <c r="FG45" s="265"/>
      <c r="FH45" s="266" t="str">
        <f t="shared" si="80"/>
        <v/>
      </c>
      <c r="FI45" s="264" t="str">
        <f t="shared" si="81"/>
        <v/>
      </c>
      <c r="FJ45" s="265"/>
      <c r="FK45" s="266" t="str">
        <f t="shared" si="82"/>
        <v/>
      </c>
      <c r="FL45" s="264" t="str">
        <f t="shared" si="83"/>
        <v/>
      </c>
      <c r="FM45" s="265"/>
      <c r="FN45" s="266" t="str">
        <f t="shared" si="84"/>
        <v/>
      </c>
      <c r="FO45" s="264" t="str">
        <f t="shared" si="85"/>
        <v/>
      </c>
      <c r="FP45" s="265"/>
      <c r="FQ45" s="266" t="str">
        <f t="shared" si="86"/>
        <v/>
      </c>
      <c r="FR45" s="264" t="str">
        <f t="shared" si="87"/>
        <v/>
      </c>
      <c r="FS45" s="265"/>
      <c r="FT45" s="266" t="str">
        <f t="shared" si="88"/>
        <v/>
      </c>
      <c r="FU45" s="264" t="str">
        <f t="shared" si="89"/>
        <v/>
      </c>
      <c r="FV45" s="265"/>
      <c r="FW45" s="266" t="str">
        <f t="shared" si="90"/>
        <v/>
      </c>
      <c r="FX45" s="264" t="str">
        <f t="shared" si="91"/>
        <v/>
      </c>
      <c r="FY45" s="265"/>
      <c r="FZ45" s="266" t="str">
        <f t="shared" si="92"/>
        <v/>
      </c>
      <c r="GA45" s="264" t="str">
        <f t="shared" si="93"/>
        <v/>
      </c>
      <c r="GB45" s="265"/>
      <c r="GC45" s="266" t="str">
        <f t="shared" si="94"/>
        <v/>
      </c>
      <c r="GD45" s="264" t="str">
        <f t="shared" si="95"/>
        <v>→</v>
      </c>
      <c r="GE45" s="265">
        <v>1000</v>
      </c>
      <c r="GF45" s="266" t="str">
        <f t="shared" si="96"/>
        <v/>
      </c>
      <c r="GG45" s="264" t="str">
        <f t="shared" si="97"/>
        <v/>
      </c>
      <c r="GH45" s="265"/>
      <c r="GI45" s="266" t="str">
        <f t="shared" si="98"/>
        <v/>
      </c>
      <c r="GJ45" s="264" t="str">
        <f t="shared" si="99"/>
        <v/>
      </c>
      <c r="GK45" s="265"/>
      <c r="GL45" s="266" t="str">
        <f t="shared" si="100"/>
        <v/>
      </c>
      <c r="GM45" s="264" t="str">
        <f t="shared" si="101"/>
        <v/>
      </c>
      <c r="GN45" s="265"/>
      <c r="GO45" s="266" t="str">
        <f t="shared" si="102"/>
        <v>⇒</v>
      </c>
      <c r="GP45" s="264" t="str">
        <f t="shared" si="103"/>
        <v/>
      </c>
      <c r="GQ45" s="265"/>
      <c r="GR45" s="266" t="str">
        <f t="shared" si="104"/>
        <v/>
      </c>
      <c r="GS45" s="264" t="str">
        <f t="shared" si="105"/>
        <v/>
      </c>
      <c r="GT45" s="265"/>
      <c r="GU45" s="266" t="str">
        <f t="shared" si="106"/>
        <v/>
      </c>
      <c r="GV45" s="264" t="str">
        <f t="shared" si="107"/>
        <v/>
      </c>
      <c r="GW45" s="265"/>
      <c r="GX45" s="266" t="str">
        <f t="shared" si="108"/>
        <v/>
      </c>
      <c r="GY45" s="264" t="str">
        <f t="shared" si="109"/>
        <v/>
      </c>
      <c r="GZ45" s="265"/>
      <c r="HA45" s="266" t="str">
        <f t="shared" si="110"/>
        <v/>
      </c>
      <c r="HB45" s="264" t="str">
        <f t="shared" si="111"/>
        <v/>
      </c>
      <c r="HC45" s="265"/>
      <c r="HD45" s="266" t="str">
        <f t="shared" si="112"/>
        <v/>
      </c>
      <c r="HE45" s="264" t="str">
        <f t="shared" si="113"/>
        <v/>
      </c>
      <c r="HF45" s="265"/>
      <c r="HG45" s="266" t="str">
        <f t="shared" si="114"/>
        <v/>
      </c>
      <c r="HH45" s="264" t="str">
        <f t="shared" si="115"/>
        <v/>
      </c>
      <c r="HI45" s="265"/>
      <c r="HJ45" s="266" t="str">
        <f t="shared" si="116"/>
        <v/>
      </c>
      <c r="HK45" s="264" t="str">
        <f t="shared" si="117"/>
        <v/>
      </c>
      <c r="HL45" s="265"/>
      <c r="HM45" s="266" t="str">
        <f t="shared" si="118"/>
        <v/>
      </c>
      <c r="HN45" s="264" t="str">
        <f t="shared" si="119"/>
        <v/>
      </c>
      <c r="HO45" s="265"/>
      <c r="HP45" s="266" t="str">
        <f t="shared" si="120"/>
        <v/>
      </c>
      <c r="HQ45" s="264" t="str">
        <f t="shared" si="121"/>
        <v/>
      </c>
      <c r="HR45" s="265"/>
      <c r="HS45" s="266" t="str">
        <f t="shared" si="122"/>
        <v/>
      </c>
      <c r="HT45" s="264" t="str">
        <f t="shared" si="123"/>
        <v/>
      </c>
      <c r="HU45" s="265"/>
      <c r="HV45" s="109" t="str">
        <f t="shared" si="124"/>
        <v/>
      </c>
      <c r="HW45" s="109" t="str">
        <f t="shared" si="124"/>
        <v/>
      </c>
      <c r="HX45" s="265"/>
      <c r="HY45" s="266" t="str">
        <f t="shared" si="125"/>
        <v/>
      </c>
      <c r="HZ45" s="109" t="str">
        <f t="shared" si="126"/>
        <v/>
      </c>
      <c r="IA45" s="265"/>
      <c r="IB45" s="266" t="str">
        <f t="shared" si="127"/>
        <v/>
      </c>
      <c r="IC45" s="264" t="str">
        <f t="shared" si="128"/>
        <v/>
      </c>
      <c r="ID45" s="436"/>
      <c r="IE45" s="266" t="str">
        <f t="shared" si="129"/>
        <v/>
      </c>
      <c r="IF45" s="264" t="str">
        <f t="shared" si="130"/>
        <v/>
      </c>
      <c r="IG45" s="265"/>
      <c r="IH45" s="266" t="str">
        <f t="shared" si="131"/>
        <v/>
      </c>
      <c r="II45" s="264" t="str">
        <f t="shared" si="132"/>
        <v/>
      </c>
      <c r="IJ45" s="436"/>
      <c r="IK45" s="266" t="str">
        <f t="shared" si="133"/>
        <v/>
      </c>
      <c r="IL45" s="264" t="str">
        <f t="shared" si="134"/>
        <v/>
      </c>
      <c r="IM45" s="436"/>
      <c r="IN45" s="266" t="str">
        <f t="shared" si="135"/>
        <v/>
      </c>
      <c r="IO45" s="264" t="str">
        <f t="shared" si="136"/>
        <v/>
      </c>
      <c r="IP45" s="265"/>
      <c r="IQ45" s="266" t="str">
        <f t="shared" si="137"/>
        <v/>
      </c>
      <c r="IR45" s="264" t="str">
        <f t="shared" si="138"/>
        <v/>
      </c>
      <c r="IS45" s="265"/>
      <c r="IT45" s="266" t="str">
        <f t="shared" si="139"/>
        <v/>
      </c>
      <c r="IU45" s="264" t="str">
        <f t="shared" si="140"/>
        <v/>
      </c>
      <c r="IV45" s="265"/>
      <c r="IW45" s="266" t="str">
        <f t="shared" si="141"/>
        <v/>
      </c>
      <c r="IX45" s="264" t="str">
        <f t="shared" si="142"/>
        <v/>
      </c>
      <c r="IY45" s="265"/>
      <c r="IZ45" s="266" t="str">
        <f t="shared" si="143"/>
        <v/>
      </c>
      <c r="JA45" s="264" t="str">
        <f t="shared" si="144"/>
        <v/>
      </c>
      <c r="JB45" s="265"/>
      <c r="JC45" s="266" t="str">
        <f t="shared" si="145"/>
        <v/>
      </c>
      <c r="JD45" s="264" t="str">
        <f t="shared" si="146"/>
        <v/>
      </c>
      <c r="JE45" s="265"/>
      <c r="JF45" s="266" t="str">
        <f t="shared" si="147"/>
        <v/>
      </c>
      <c r="JG45" s="264" t="str">
        <f t="shared" si="148"/>
        <v/>
      </c>
      <c r="JH45" s="265"/>
      <c r="JI45" s="266" t="str">
        <f t="shared" si="149"/>
        <v/>
      </c>
      <c r="JJ45" s="264" t="str">
        <f t="shared" si="150"/>
        <v/>
      </c>
      <c r="JK45" s="265"/>
      <c r="JL45" s="266" t="str">
        <f t="shared" si="151"/>
        <v/>
      </c>
      <c r="JM45" s="264" t="str">
        <f t="shared" si="152"/>
        <v/>
      </c>
      <c r="JN45" s="265"/>
      <c r="JO45" s="266" t="str">
        <f t="shared" si="153"/>
        <v/>
      </c>
      <c r="JP45" s="264" t="str">
        <f t="shared" si="154"/>
        <v/>
      </c>
      <c r="JQ45" s="265"/>
      <c r="JR45" s="266" t="str">
        <f t="shared" si="155"/>
        <v/>
      </c>
      <c r="JS45" s="264" t="str">
        <f t="shared" si="156"/>
        <v/>
      </c>
      <c r="JT45" s="265"/>
      <c r="JU45" s="266" t="str">
        <f t="shared" si="157"/>
        <v/>
      </c>
      <c r="JV45" s="264" t="str">
        <f t="shared" si="158"/>
        <v/>
      </c>
      <c r="JW45" s="265"/>
      <c r="JX45" s="266" t="str">
        <f t="shared" si="159"/>
        <v/>
      </c>
      <c r="JY45" s="264" t="str">
        <f t="shared" si="160"/>
        <v/>
      </c>
      <c r="JZ45" s="265"/>
      <c r="KA45" s="266" t="str">
        <f t="shared" si="161"/>
        <v/>
      </c>
      <c r="KB45" s="264" t="str">
        <f t="shared" si="162"/>
        <v/>
      </c>
      <c r="KC45" s="265"/>
      <c r="KD45" s="266" t="str">
        <f t="shared" si="163"/>
        <v/>
      </c>
      <c r="KE45" s="264" t="str">
        <f t="shared" si="164"/>
        <v/>
      </c>
      <c r="KF45" s="265"/>
      <c r="KG45" s="266" t="str">
        <f t="shared" si="165"/>
        <v/>
      </c>
      <c r="KH45" s="264" t="str">
        <f t="shared" si="166"/>
        <v/>
      </c>
      <c r="KI45" s="265"/>
      <c r="KJ45" s="266" t="str">
        <f t="shared" si="167"/>
        <v/>
      </c>
      <c r="KK45" s="264" t="str">
        <f t="shared" si="168"/>
        <v/>
      </c>
      <c r="KL45" s="265"/>
      <c r="KM45" s="266" t="str">
        <f t="shared" si="169"/>
        <v/>
      </c>
      <c r="KN45" s="264" t="str">
        <f t="shared" si="170"/>
        <v/>
      </c>
      <c r="KO45" s="265"/>
      <c r="KP45" s="266" t="str">
        <f t="shared" si="171"/>
        <v/>
      </c>
      <c r="KQ45" s="264" t="str">
        <f t="shared" si="172"/>
        <v/>
      </c>
      <c r="KR45" s="265"/>
      <c r="KS45" s="266" t="str">
        <f t="shared" si="173"/>
        <v/>
      </c>
      <c r="KT45" s="264" t="str">
        <f t="shared" si="174"/>
        <v/>
      </c>
      <c r="KU45" s="265"/>
      <c r="KV45" s="266" t="str">
        <f t="shared" si="175"/>
        <v/>
      </c>
      <c r="KW45" s="264" t="str">
        <f t="shared" si="176"/>
        <v/>
      </c>
      <c r="KX45" s="265"/>
      <c r="KY45" s="266" t="str">
        <f t="shared" si="177"/>
        <v/>
      </c>
      <c r="KZ45" s="264" t="str">
        <f t="shared" si="178"/>
        <v/>
      </c>
      <c r="LA45" s="265"/>
      <c r="LB45" s="266" t="str">
        <f t="shared" si="179"/>
        <v/>
      </c>
      <c r="LC45" s="264" t="str">
        <f t="shared" si="180"/>
        <v/>
      </c>
      <c r="LD45" s="265"/>
      <c r="LE45" s="266" t="str">
        <f t="shared" si="181"/>
        <v/>
      </c>
      <c r="LF45" s="264" t="str">
        <f t="shared" si="182"/>
        <v/>
      </c>
      <c r="LG45" s="265"/>
      <c r="LH45" s="266" t="str">
        <f t="shared" si="183"/>
        <v/>
      </c>
      <c r="LI45" s="264" t="str">
        <f t="shared" si="184"/>
        <v/>
      </c>
      <c r="LJ45" s="265"/>
      <c r="LK45" s="109" t="str">
        <f t="shared" si="185"/>
        <v/>
      </c>
    </row>
    <row r="46" spans="1:323" s="33" customFormat="1" ht="24.65" customHeight="1" x14ac:dyDescent="0.2">
      <c r="A46" s="553" t="s">
        <v>22</v>
      </c>
      <c r="B46" s="554">
        <f>IFERROR(VLOOKUP($D46,[1]受注ﾌｧｲﾙ!$A$3:$BZ$1314,5,FALSE),"-")</f>
        <v>46119.420451388891</v>
      </c>
      <c r="C46" s="555">
        <f>IFERROR(VLOOKUP($D46,[1]受注ﾌｧｲﾙ!$A$3:$BZ$1314,6,FALSE),"-")</f>
        <v>0</v>
      </c>
      <c r="D46" s="763" t="s">
        <v>984</v>
      </c>
      <c r="E46" s="551" t="str">
        <f>IFERROR(VLOOKUP($D46,[1]受注ﾌｧｲﾙ!$A$3:$BZ$1314,17,FALSE),"-")</f>
        <v>7A1</v>
      </c>
      <c r="F46" s="552" t="str">
        <f>IFERROR(VLOOKUP($D46,[1]受注ﾌｧｲﾙ!$A$3:$BZ$1314,18,FALSE),"-")</f>
        <v>FEL4004AY-10WD-1000X100</v>
      </c>
      <c r="G46" s="552" t="str">
        <f>IFERROR(VLOOKUP($D46,[1]受注ﾌｧｲﾙ!$A$3:$BZ$1314,19,FALSE),"-")</f>
        <v xml:space="preserve">  </v>
      </c>
      <c r="H46" s="552" t="str">
        <f>IFERROR(VLOOKUP($D46,[1]受注ﾌｧｲﾙ!$A$3:$BZ$1314,20,FALSE),"-")</f>
        <v xml:space="preserve">LG </v>
      </c>
      <c r="I46" s="552" t="str">
        <f>IFERROR(VLOOKUP($D46,[1]受注ﾌｧｲﾙ!$A$3:$BZ$1314,21,FALSE),"-")</f>
        <v xml:space="preserve"> </v>
      </c>
      <c r="J46" s="556">
        <f>IFERROR(VLOOKUP($D46,[1]受注ﾌｧｲﾙ!$A$3:$BZ$1314,22,FALSE),"-")</f>
        <v>500</v>
      </c>
      <c r="K46" s="552" t="str">
        <f>IFERROR(VLOOKUP($D46,[1]受注ﾌｧｲﾙ!$A$3:$BZ$1314,8,FALSE),"-")</f>
        <v>40040-R10W- 870X 95</v>
      </c>
      <c r="L46" s="552" t="str">
        <f>IFERROR(VLOOKUP($D46,[1]受注ﾌｧｲﾙ!$A$3:$BZ$1314,9,FALSE),"-")</f>
        <v xml:space="preserve">  </v>
      </c>
      <c r="M46" s="552" t="str">
        <f>IFERROR(VLOOKUP($D46,[1]受注ﾌｧｲﾙ!$A$3:$BZ$1314,10,FALSE),"-")</f>
        <v xml:space="preserve">LG </v>
      </c>
      <c r="N46" s="552" t="str">
        <f>IFERROR(VLOOKUP($D46,[1]受注ﾌｧｲﾙ!$A$3:$BZ$1314,11,FALSE),"-")</f>
        <v xml:space="preserve"> </v>
      </c>
      <c r="O46" s="556">
        <f>IFERROR(VLOOKUP($D46,[1]受注ﾌｧｲﾙ!$A$3:$BZ$1314,13,FALSE),"-")</f>
        <v>475</v>
      </c>
      <c r="P46" s="552">
        <f>IFERROR(VLOOKUP($D46,[1]受注ﾌｧｲﾙ!$A$3:$BZ$1314,15,FALSE),"-")</f>
        <v>0</v>
      </c>
      <c r="Q46" s="557">
        <f>IFERROR((VLOOKUP($D46,[1]受注ﾌｧｲﾙ!$A$3:$BZ$1314,16,FALSE)*J46),"-")</f>
        <v>500</v>
      </c>
      <c r="R46" s="557">
        <f>IFERROR(VLOOKUP($D46,[6]加工日報ｽﾘｯﾄ!$A$5:$DZ$1000,107,FALSE),"-")</f>
        <v>475</v>
      </c>
      <c r="S46" s="552" t="str">
        <f>IFERROR(VLOOKUP($D46,[1]受注ﾌｧｲﾙ!$A$3:$BZ$1314,26,FALSE),"-")</f>
        <v>SEC,ｽﾘｯﾄ(JR)</v>
      </c>
      <c r="T46" s="558" t="str">
        <f>IFERROR(VLOOKUP($D46,[1]受注ﾌｧｲﾙ!$A$3:$BZ$1314,23,FALSE),"-")</f>
        <v>湖南</v>
      </c>
      <c r="U46" s="559"/>
      <c r="V46" s="559"/>
      <c r="W46" s="559">
        <f>IFERROR(VLOOKUP($D46,[1]受注ﾌｧｲﾙ!$A$3:$BZ$1314,25,FALSE),"-")</f>
        <v>46129</v>
      </c>
      <c r="X46" s="559">
        <f>IFERROR(VLOOKUP($D46,[1]受注ﾌｧｲﾙ!$A$3:$BZ$1314,32,FALSE),"-")</f>
        <v>46133</v>
      </c>
      <c r="Y46" s="559">
        <f>IFERROR(VLOOKUP($D46,[1]受注ﾌｧｲﾙ!$A$3:$BZ$1314,33,FALSE),"-")</f>
        <v>46133</v>
      </c>
      <c r="Z46" s="559">
        <f t="shared" si="0"/>
        <v>46129</v>
      </c>
      <c r="AA46" s="560">
        <f>IFERROR(VLOOKUP($D46,[6]加工日報ｽﾘｯﾄ!$A$5:$DZ$1000,2,FALSE),"-")</f>
        <v>46129</v>
      </c>
      <c r="AB46" s="561">
        <f>IFERROR(VLOOKUP($D46,[6]加工日報ｽﾘｯﾄ!$A$5:$DZ$1000,108,FALSE),"-")</f>
        <v>475</v>
      </c>
      <c r="AC46" s="562">
        <f t="shared" si="1"/>
        <v>475</v>
      </c>
      <c r="AD46" s="410" t="str">
        <f>IFERROR(VLOOKUP($D46,[1]受注ﾌｧｲﾙ!$A$3:$BZ$1314,27,FALSE),"-")&amp;"　"&amp;IFERROR(VLOOKUP($D46,[1]受注ﾌｧｲﾙ!$A$3:$BZ$1314,28,FALSE),"-")&amp;"　"&amp;IFERROR(VLOOKUP($D46,[1]受注ﾌｧｲﾙ!$A$3:$BZ$1314,29,FALSE),"-")</f>
        <v>　　</v>
      </c>
      <c r="AE46" s="435"/>
      <c r="AF46" s="563" t="str">
        <f>IFERROR(VLOOKUP($D46,[6]加工日報ｽﾘｯﾄ!$A$5:$DZ$1000,94,FALSE),"-")</f>
        <v>完</v>
      </c>
      <c r="AG46" s="564" t="str">
        <f>IFERROR(VLOOKUP($D46,[1]受注ﾌｧｲﾙ!$A$3:$BZ$1314,2,FALSE),"-")</f>
        <v>通常入力</v>
      </c>
      <c r="AH46" s="564" t="str">
        <f>IFERROR(VLOOKUP($D46,[1]受注ﾌｧｲﾙ!$A$3:$BZ$1314,3,FALSE),"-")</f>
        <v>TPI</v>
      </c>
      <c r="AI46" s="564">
        <f>IFERROR(VLOOKUP($D46,[1]受注ﾌｧｲﾙ!$A$3:$BZ$1314,31,FALSE),"-")</f>
        <v>0</v>
      </c>
      <c r="AJ46" s="564" t="str">
        <f>IFERROR(VLOOKUP($D46,[1]受注ﾌｧｲﾙ!$A$3:$BZ$1314,12,FALSE),"-")</f>
        <v xml:space="preserve"> </v>
      </c>
      <c r="AK46" s="552" t="str">
        <f>IFERROR(VLOOKUP($D46,[1]受注ﾌｧｲﾙ!$A$3:$BZ$1314,24,FALSE),"-")</f>
        <v>SEC</v>
      </c>
      <c r="AL46" s="435"/>
      <c r="AM46" s="435"/>
      <c r="AN46" s="435"/>
      <c r="AO46" s="435"/>
      <c r="AP46" s="435"/>
      <c r="AQ46" s="564" t="s">
        <v>491</v>
      </c>
      <c r="AR46" s="435"/>
      <c r="AS46" s="109" t="str">
        <f t="shared" si="2"/>
        <v/>
      </c>
      <c r="AT46" s="265"/>
      <c r="AU46" s="266" t="str">
        <f t="shared" si="3"/>
        <v/>
      </c>
      <c r="AV46" s="109" t="str">
        <f t="shared" si="4"/>
        <v/>
      </c>
      <c r="AW46" s="265"/>
      <c r="AX46" s="266" t="str">
        <f t="shared" si="5"/>
        <v/>
      </c>
      <c r="AY46" s="264" t="str">
        <f t="shared" si="6"/>
        <v/>
      </c>
      <c r="AZ46" s="436"/>
      <c r="BA46" s="266" t="str">
        <f t="shared" si="7"/>
        <v/>
      </c>
      <c r="BB46" s="264" t="str">
        <f t="shared" si="8"/>
        <v/>
      </c>
      <c r="BC46" s="265"/>
      <c r="BD46" s="266" t="str">
        <f t="shared" si="9"/>
        <v/>
      </c>
      <c r="BE46" s="264" t="str">
        <f t="shared" si="10"/>
        <v/>
      </c>
      <c r="BF46" s="436"/>
      <c r="BG46" s="266" t="str">
        <f t="shared" si="11"/>
        <v/>
      </c>
      <c r="BH46" s="264" t="str">
        <f t="shared" si="12"/>
        <v/>
      </c>
      <c r="BI46" s="436"/>
      <c r="BJ46" s="266" t="str">
        <f t="shared" si="13"/>
        <v/>
      </c>
      <c r="BK46" s="264" t="str">
        <f t="shared" si="14"/>
        <v/>
      </c>
      <c r="BL46" s="265"/>
      <c r="BM46" s="266" t="str">
        <f t="shared" si="15"/>
        <v/>
      </c>
      <c r="BN46" s="264" t="str">
        <f t="shared" si="16"/>
        <v/>
      </c>
      <c r="BO46" s="265"/>
      <c r="BP46" s="266" t="str">
        <f t="shared" si="17"/>
        <v/>
      </c>
      <c r="BQ46" s="264" t="str">
        <f t="shared" si="18"/>
        <v/>
      </c>
      <c r="BR46" s="265"/>
      <c r="BS46" s="266" t="str">
        <f t="shared" si="19"/>
        <v/>
      </c>
      <c r="BT46" s="264" t="str">
        <f t="shared" si="20"/>
        <v/>
      </c>
      <c r="BU46" s="265"/>
      <c r="BV46" s="266" t="str">
        <f t="shared" si="21"/>
        <v/>
      </c>
      <c r="BW46" s="264" t="str">
        <f t="shared" si="22"/>
        <v/>
      </c>
      <c r="BX46" s="265"/>
      <c r="BY46" s="266" t="str">
        <f t="shared" si="23"/>
        <v/>
      </c>
      <c r="BZ46" s="264" t="str">
        <f t="shared" si="24"/>
        <v/>
      </c>
      <c r="CA46" s="265"/>
      <c r="CB46" s="266" t="str">
        <f t="shared" si="25"/>
        <v/>
      </c>
      <c r="CC46" s="264" t="str">
        <f t="shared" si="26"/>
        <v/>
      </c>
      <c r="CD46" s="265"/>
      <c r="CE46" s="266" t="str">
        <f t="shared" si="27"/>
        <v/>
      </c>
      <c r="CF46" s="264" t="str">
        <f t="shared" si="28"/>
        <v/>
      </c>
      <c r="CG46" s="265"/>
      <c r="CH46" s="266" t="str">
        <f t="shared" si="29"/>
        <v/>
      </c>
      <c r="CI46" s="264" t="str">
        <f t="shared" si="30"/>
        <v/>
      </c>
      <c r="CJ46" s="265"/>
      <c r="CK46" s="266" t="str">
        <f t="shared" si="31"/>
        <v/>
      </c>
      <c r="CL46" s="264" t="str">
        <f t="shared" si="32"/>
        <v/>
      </c>
      <c r="CM46" s="265"/>
      <c r="CN46" s="266" t="str">
        <f t="shared" si="33"/>
        <v/>
      </c>
      <c r="CO46" s="264" t="str">
        <f t="shared" si="34"/>
        <v/>
      </c>
      <c r="CP46" s="265"/>
      <c r="CQ46" s="266" t="str">
        <f t="shared" si="35"/>
        <v/>
      </c>
      <c r="CR46" s="264" t="str">
        <f t="shared" si="36"/>
        <v/>
      </c>
      <c r="CS46" s="265"/>
      <c r="CT46" s="266" t="str">
        <f t="shared" si="37"/>
        <v/>
      </c>
      <c r="CU46" s="264" t="str">
        <f t="shared" si="38"/>
        <v/>
      </c>
      <c r="CV46" s="265"/>
      <c r="CW46" s="266" t="str">
        <f t="shared" si="39"/>
        <v/>
      </c>
      <c r="CX46" s="264" t="str">
        <f t="shared" si="40"/>
        <v/>
      </c>
      <c r="CY46" s="265"/>
      <c r="CZ46" s="266" t="str">
        <f t="shared" si="41"/>
        <v/>
      </c>
      <c r="DA46" s="264" t="str">
        <f t="shared" si="42"/>
        <v/>
      </c>
      <c r="DB46" s="265"/>
      <c r="DC46" s="266" t="str">
        <f t="shared" si="43"/>
        <v/>
      </c>
      <c r="DD46" s="264" t="str">
        <f t="shared" si="44"/>
        <v/>
      </c>
      <c r="DE46" s="265"/>
      <c r="DF46" s="266" t="str">
        <f t="shared" si="45"/>
        <v/>
      </c>
      <c r="DG46" s="264" t="str">
        <f t="shared" si="46"/>
        <v/>
      </c>
      <c r="DH46" s="265"/>
      <c r="DI46" s="266" t="str">
        <f t="shared" si="47"/>
        <v/>
      </c>
      <c r="DJ46" s="264" t="str">
        <f t="shared" si="48"/>
        <v/>
      </c>
      <c r="DK46" s="265"/>
      <c r="DL46" s="266" t="str">
        <f t="shared" si="49"/>
        <v/>
      </c>
      <c r="DM46" s="264" t="str">
        <f t="shared" si="50"/>
        <v/>
      </c>
      <c r="DN46" s="265"/>
      <c r="DO46" s="266" t="str">
        <f t="shared" si="51"/>
        <v/>
      </c>
      <c r="DP46" s="264" t="str">
        <f t="shared" si="52"/>
        <v/>
      </c>
      <c r="DQ46" s="265"/>
      <c r="DR46" s="266" t="str">
        <f t="shared" si="53"/>
        <v/>
      </c>
      <c r="DS46" s="264" t="str">
        <f t="shared" si="54"/>
        <v/>
      </c>
      <c r="DT46" s="265"/>
      <c r="DU46" s="266" t="str">
        <f t="shared" si="55"/>
        <v/>
      </c>
      <c r="DV46" s="264" t="str">
        <f t="shared" si="56"/>
        <v/>
      </c>
      <c r="DW46" s="265"/>
      <c r="DX46" s="266" t="str">
        <f t="shared" si="57"/>
        <v/>
      </c>
      <c r="DY46" s="264" t="str">
        <f t="shared" si="58"/>
        <v/>
      </c>
      <c r="DZ46" s="265"/>
      <c r="EA46" s="266" t="str">
        <f t="shared" si="59"/>
        <v/>
      </c>
      <c r="EB46" s="264" t="str">
        <f t="shared" si="60"/>
        <v/>
      </c>
      <c r="EC46" s="265"/>
      <c r="ED46" s="266" t="str">
        <f t="shared" si="61"/>
        <v/>
      </c>
      <c r="EE46" s="264" t="str">
        <f t="shared" si="62"/>
        <v/>
      </c>
      <c r="EF46" s="265"/>
      <c r="EG46" s="109" t="str">
        <f t="shared" si="63"/>
        <v/>
      </c>
      <c r="EH46" s="109" t="str">
        <f t="shared" si="63"/>
        <v/>
      </c>
      <c r="EI46" s="265"/>
      <c r="EJ46" s="266" t="str">
        <f t="shared" si="64"/>
        <v/>
      </c>
      <c r="EK46" s="109" t="str">
        <f t="shared" si="65"/>
        <v/>
      </c>
      <c r="EL46" s="265"/>
      <c r="EM46" s="266" t="str">
        <f t="shared" si="66"/>
        <v/>
      </c>
      <c r="EN46" s="264" t="str">
        <f t="shared" si="67"/>
        <v/>
      </c>
      <c r="EO46" s="436"/>
      <c r="EP46" s="266" t="str">
        <f t="shared" si="68"/>
        <v/>
      </c>
      <c r="EQ46" s="264" t="str">
        <f t="shared" si="69"/>
        <v/>
      </c>
      <c r="ER46" s="265"/>
      <c r="ES46" s="266" t="str">
        <f t="shared" si="70"/>
        <v/>
      </c>
      <c r="ET46" s="264" t="str">
        <f t="shared" si="71"/>
        <v/>
      </c>
      <c r="EU46" s="436"/>
      <c r="EV46" s="266" t="str">
        <f t="shared" si="72"/>
        <v/>
      </c>
      <c r="EW46" s="264" t="str">
        <f t="shared" si="73"/>
        <v/>
      </c>
      <c r="EX46" s="436"/>
      <c r="EY46" s="266" t="str">
        <f t="shared" si="74"/>
        <v/>
      </c>
      <c r="EZ46" s="264" t="str">
        <f t="shared" si="75"/>
        <v/>
      </c>
      <c r="FA46" s="265"/>
      <c r="FB46" s="266" t="str">
        <f t="shared" si="76"/>
        <v/>
      </c>
      <c r="FC46" s="264" t="str">
        <f t="shared" si="77"/>
        <v/>
      </c>
      <c r="FD46" s="265"/>
      <c r="FE46" s="266" t="str">
        <f t="shared" si="78"/>
        <v/>
      </c>
      <c r="FF46" s="264" t="str">
        <f t="shared" si="79"/>
        <v/>
      </c>
      <c r="FG46" s="265"/>
      <c r="FH46" s="266" t="str">
        <f t="shared" si="80"/>
        <v/>
      </c>
      <c r="FI46" s="264" t="str">
        <f t="shared" si="81"/>
        <v/>
      </c>
      <c r="FJ46" s="265"/>
      <c r="FK46" s="266" t="str">
        <f t="shared" si="82"/>
        <v/>
      </c>
      <c r="FL46" s="264" t="str">
        <f t="shared" si="83"/>
        <v/>
      </c>
      <c r="FM46" s="265"/>
      <c r="FN46" s="266" t="str">
        <f t="shared" si="84"/>
        <v/>
      </c>
      <c r="FO46" s="264" t="str">
        <f t="shared" si="85"/>
        <v/>
      </c>
      <c r="FP46" s="265"/>
      <c r="FQ46" s="266" t="str">
        <f t="shared" si="86"/>
        <v/>
      </c>
      <c r="FR46" s="264" t="str">
        <f t="shared" si="87"/>
        <v/>
      </c>
      <c r="FS46" s="265"/>
      <c r="FT46" s="266" t="str">
        <f t="shared" si="88"/>
        <v/>
      </c>
      <c r="FU46" s="264" t="str">
        <f t="shared" si="89"/>
        <v/>
      </c>
      <c r="FV46" s="265"/>
      <c r="FW46" s="266" t="str">
        <f t="shared" si="90"/>
        <v/>
      </c>
      <c r="FX46" s="264" t="str">
        <f t="shared" si="91"/>
        <v/>
      </c>
      <c r="FY46" s="265"/>
      <c r="FZ46" s="266" t="str">
        <f t="shared" si="92"/>
        <v/>
      </c>
      <c r="GA46" s="264" t="str">
        <f t="shared" si="93"/>
        <v/>
      </c>
      <c r="GB46" s="265"/>
      <c r="GC46" s="266" t="str">
        <f t="shared" si="94"/>
        <v/>
      </c>
      <c r="GD46" s="264" t="str">
        <f t="shared" si="95"/>
        <v>→</v>
      </c>
      <c r="GE46" s="265">
        <v>475</v>
      </c>
      <c r="GF46" s="266" t="str">
        <f t="shared" si="96"/>
        <v/>
      </c>
      <c r="GG46" s="264" t="str">
        <f t="shared" si="97"/>
        <v/>
      </c>
      <c r="GH46" s="265"/>
      <c r="GI46" s="266" t="str">
        <f t="shared" si="98"/>
        <v/>
      </c>
      <c r="GJ46" s="264" t="str">
        <f t="shared" si="99"/>
        <v/>
      </c>
      <c r="GK46" s="265"/>
      <c r="GL46" s="266" t="str">
        <f t="shared" si="100"/>
        <v/>
      </c>
      <c r="GM46" s="264" t="str">
        <f t="shared" si="101"/>
        <v/>
      </c>
      <c r="GN46" s="265"/>
      <c r="GO46" s="266" t="str">
        <f t="shared" si="102"/>
        <v/>
      </c>
      <c r="GP46" s="264" t="str">
        <f t="shared" si="103"/>
        <v/>
      </c>
      <c r="GQ46" s="265"/>
      <c r="GR46" s="266" t="str">
        <f t="shared" si="104"/>
        <v>⇒</v>
      </c>
      <c r="GS46" s="264" t="str">
        <f t="shared" si="105"/>
        <v/>
      </c>
      <c r="GT46" s="265"/>
      <c r="GU46" s="266" t="str">
        <f t="shared" si="106"/>
        <v/>
      </c>
      <c r="GV46" s="264" t="str">
        <f t="shared" si="107"/>
        <v/>
      </c>
      <c r="GW46" s="265"/>
      <c r="GX46" s="266" t="str">
        <f t="shared" si="108"/>
        <v/>
      </c>
      <c r="GY46" s="264" t="str">
        <f t="shared" si="109"/>
        <v/>
      </c>
      <c r="GZ46" s="265"/>
      <c r="HA46" s="266" t="str">
        <f t="shared" si="110"/>
        <v/>
      </c>
      <c r="HB46" s="264" t="str">
        <f t="shared" si="111"/>
        <v/>
      </c>
      <c r="HC46" s="265"/>
      <c r="HD46" s="266" t="str">
        <f t="shared" si="112"/>
        <v/>
      </c>
      <c r="HE46" s="264" t="str">
        <f t="shared" si="113"/>
        <v/>
      </c>
      <c r="HF46" s="265"/>
      <c r="HG46" s="266" t="str">
        <f t="shared" si="114"/>
        <v/>
      </c>
      <c r="HH46" s="264" t="str">
        <f t="shared" si="115"/>
        <v/>
      </c>
      <c r="HI46" s="265"/>
      <c r="HJ46" s="266" t="str">
        <f t="shared" si="116"/>
        <v/>
      </c>
      <c r="HK46" s="264" t="str">
        <f t="shared" si="117"/>
        <v/>
      </c>
      <c r="HL46" s="265"/>
      <c r="HM46" s="266" t="str">
        <f t="shared" si="118"/>
        <v/>
      </c>
      <c r="HN46" s="264" t="str">
        <f t="shared" si="119"/>
        <v/>
      </c>
      <c r="HO46" s="265"/>
      <c r="HP46" s="266" t="str">
        <f t="shared" si="120"/>
        <v/>
      </c>
      <c r="HQ46" s="264" t="str">
        <f t="shared" si="121"/>
        <v/>
      </c>
      <c r="HR46" s="265"/>
      <c r="HS46" s="266" t="str">
        <f t="shared" si="122"/>
        <v/>
      </c>
      <c r="HT46" s="264" t="str">
        <f t="shared" si="123"/>
        <v/>
      </c>
      <c r="HU46" s="265"/>
      <c r="HV46" s="109" t="str">
        <f t="shared" si="124"/>
        <v/>
      </c>
      <c r="HW46" s="109" t="str">
        <f t="shared" si="124"/>
        <v/>
      </c>
      <c r="HX46" s="265"/>
      <c r="HY46" s="266" t="str">
        <f t="shared" si="125"/>
        <v/>
      </c>
      <c r="HZ46" s="109" t="str">
        <f t="shared" si="126"/>
        <v/>
      </c>
      <c r="IA46" s="265"/>
      <c r="IB46" s="266" t="str">
        <f t="shared" si="127"/>
        <v/>
      </c>
      <c r="IC46" s="264" t="str">
        <f t="shared" si="128"/>
        <v/>
      </c>
      <c r="ID46" s="436"/>
      <c r="IE46" s="266" t="str">
        <f t="shared" si="129"/>
        <v/>
      </c>
      <c r="IF46" s="264" t="str">
        <f t="shared" si="130"/>
        <v/>
      </c>
      <c r="IG46" s="265"/>
      <c r="IH46" s="266" t="str">
        <f t="shared" si="131"/>
        <v/>
      </c>
      <c r="II46" s="264" t="str">
        <f t="shared" si="132"/>
        <v/>
      </c>
      <c r="IJ46" s="436"/>
      <c r="IK46" s="266" t="str">
        <f t="shared" si="133"/>
        <v/>
      </c>
      <c r="IL46" s="264" t="str">
        <f t="shared" si="134"/>
        <v/>
      </c>
      <c r="IM46" s="436"/>
      <c r="IN46" s="266" t="str">
        <f t="shared" si="135"/>
        <v/>
      </c>
      <c r="IO46" s="264" t="str">
        <f t="shared" si="136"/>
        <v/>
      </c>
      <c r="IP46" s="265"/>
      <c r="IQ46" s="266" t="str">
        <f t="shared" si="137"/>
        <v/>
      </c>
      <c r="IR46" s="264" t="str">
        <f t="shared" si="138"/>
        <v/>
      </c>
      <c r="IS46" s="265"/>
      <c r="IT46" s="266" t="str">
        <f t="shared" si="139"/>
        <v/>
      </c>
      <c r="IU46" s="264" t="str">
        <f t="shared" si="140"/>
        <v/>
      </c>
      <c r="IV46" s="265"/>
      <c r="IW46" s="266" t="str">
        <f t="shared" si="141"/>
        <v/>
      </c>
      <c r="IX46" s="264" t="str">
        <f t="shared" si="142"/>
        <v/>
      </c>
      <c r="IY46" s="265"/>
      <c r="IZ46" s="266" t="str">
        <f t="shared" si="143"/>
        <v/>
      </c>
      <c r="JA46" s="264" t="str">
        <f t="shared" si="144"/>
        <v/>
      </c>
      <c r="JB46" s="265"/>
      <c r="JC46" s="266" t="str">
        <f t="shared" si="145"/>
        <v/>
      </c>
      <c r="JD46" s="264" t="str">
        <f t="shared" si="146"/>
        <v/>
      </c>
      <c r="JE46" s="265"/>
      <c r="JF46" s="266" t="str">
        <f t="shared" si="147"/>
        <v/>
      </c>
      <c r="JG46" s="264" t="str">
        <f t="shared" si="148"/>
        <v/>
      </c>
      <c r="JH46" s="265"/>
      <c r="JI46" s="266" t="str">
        <f t="shared" si="149"/>
        <v/>
      </c>
      <c r="JJ46" s="264" t="str">
        <f t="shared" si="150"/>
        <v/>
      </c>
      <c r="JK46" s="265"/>
      <c r="JL46" s="266" t="str">
        <f t="shared" si="151"/>
        <v/>
      </c>
      <c r="JM46" s="264" t="str">
        <f t="shared" si="152"/>
        <v/>
      </c>
      <c r="JN46" s="265"/>
      <c r="JO46" s="266" t="str">
        <f t="shared" si="153"/>
        <v/>
      </c>
      <c r="JP46" s="264" t="str">
        <f t="shared" si="154"/>
        <v/>
      </c>
      <c r="JQ46" s="265"/>
      <c r="JR46" s="266" t="str">
        <f t="shared" si="155"/>
        <v/>
      </c>
      <c r="JS46" s="264" t="str">
        <f t="shared" si="156"/>
        <v/>
      </c>
      <c r="JT46" s="265"/>
      <c r="JU46" s="266" t="str">
        <f t="shared" si="157"/>
        <v/>
      </c>
      <c r="JV46" s="264" t="str">
        <f t="shared" si="158"/>
        <v/>
      </c>
      <c r="JW46" s="265"/>
      <c r="JX46" s="266" t="str">
        <f t="shared" si="159"/>
        <v/>
      </c>
      <c r="JY46" s="264" t="str">
        <f t="shared" si="160"/>
        <v/>
      </c>
      <c r="JZ46" s="265"/>
      <c r="KA46" s="266" t="str">
        <f t="shared" si="161"/>
        <v/>
      </c>
      <c r="KB46" s="264" t="str">
        <f t="shared" si="162"/>
        <v/>
      </c>
      <c r="KC46" s="265"/>
      <c r="KD46" s="266" t="str">
        <f t="shared" si="163"/>
        <v/>
      </c>
      <c r="KE46" s="264" t="str">
        <f t="shared" si="164"/>
        <v/>
      </c>
      <c r="KF46" s="265"/>
      <c r="KG46" s="266" t="str">
        <f t="shared" si="165"/>
        <v/>
      </c>
      <c r="KH46" s="264" t="str">
        <f t="shared" si="166"/>
        <v/>
      </c>
      <c r="KI46" s="265"/>
      <c r="KJ46" s="266" t="str">
        <f t="shared" si="167"/>
        <v/>
      </c>
      <c r="KK46" s="264" t="str">
        <f t="shared" si="168"/>
        <v/>
      </c>
      <c r="KL46" s="265"/>
      <c r="KM46" s="266" t="str">
        <f t="shared" si="169"/>
        <v/>
      </c>
      <c r="KN46" s="264" t="str">
        <f t="shared" si="170"/>
        <v/>
      </c>
      <c r="KO46" s="265"/>
      <c r="KP46" s="266" t="str">
        <f t="shared" si="171"/>
        <v/>
      </c>
      <c r="KQ46" s="264" t="str">
        <f t="shared" si="172"/>
        <v/>
      </c>
      <c r="KR46" s="265"/>
      <c r="KS46" s="266" t="str">
        <f t="shared" si="173"/>
        <v/>
      </c>
      <c r="KT46" s="264" t="str">
        <f t="shared" si="174"/>
        <v/>
      </c>
      <c r="KU46" s="265"/>
      <c r="KV46" s="266" t="str">
        <f t="shared" si="175"/>
        <v/>
      </c>
      <c r="KW46" s="264" t="str">
        <f t="shared" si="176"/>
        <v/>
      </c>
      <c r="KX46" s="265"/>
      <c r="KY46" s="266" t="str">
        <f t="shared" si="177"/>
        <v/>
      </c>
      <c r="KZ46" s="264" t="str">
        <f t="shared" si="178"/>
        <v/>
      </c>
      <c r="LA46" s="265"/>
      <c r="LB46" s="266" t="str">
        <f t="shared" si="179"/>
        <v/>
      </c>
      <c r="LC46" s="264" t="str">
        <f t="shared" si="180"/>
        <v/>
      </c>
      <c r="LD46" s="265"/>
      <c r="LE46" s="266" t="str">
        <f t="shared" si="181"/>
        <v/>
      </c>
      <c r="LF46" s="264" t="str">
        <f t="shared" si="182"/>
        <v/>
      </c>
      <c r="LG46" s="265"/>
      <c r="LH46" s="266" t="str">
        <f t="shared" si="183"/>
        <v/>
      </c>
      <c r="LI46" s="264" t="str">
        <f t="shared" si="184"/>
        <v/>
      </c>
      <c r="LJ46" s="265"/>
      <c r="LK46" s="109" t="str">
        <f t="shared" si="185"/>
        <v/>
      </c>
    </row>
    <row r="47" spans="1:323" s="33" customFormat="1" ht="24.65" customHeight="1" x14ac:dyDescent="0.2">
      <c r="A47" s="553" t="s">
        <v>22</v>
      </c>
      <c r="B47" s="554">
        <f>IFERROR(VLOOKUP($D47,[1]受注ﾌｧｲﾙ!$A$3:$BZ$1314,5,FALSE),"-")</f>
        <v>46121.424444444441</v>
      </c>
      <c r="C47" s="555">
        <f>IFERROR(VLOOKUP($D47,[1]受注ﾌｧｲﾙ!$A$3:$BZ$1314,6,FALSE),"-")</f>
        <v>0</v>
      </c>
      <c r="D47" s="763" t="s">
        <v>998</v>
      </c>
      <c r="E47" s="551">
        <f>IFERROR(VLOOKUP($D47,[1]受注ﾌｧｲﾙ!$A$3:$BZ$1314,17,FALSE),"-")</f>
        <v>6710</v>
      </c>
      <c r="F47" s="552" t="str">
        <f>IFERROR(VLOOKUP($D47,[1]受注ﾌｧｲﾙ!$A$3:$BZ$1314,18,FALSE),"-")</f>
        <v>50080-AY0B- 870X200</v>
      </c>
      <c r="G47" s="552" t="str">
        <f>IFERROR(VLOOKUP($D47,[1]受注ﾌｧｲﾙ!$A$3:$BZ$1314,19,FALSE),"-")</f>
        <v>FA</v>
      </c>
      <c r="H47" s="552" t="str">
        <f>IFERROR(VLOOKUP($D47,[1]受注ﾌｧｲﾙ!$A$3:$BZ$1314,20,FALSE),"-")</f>
        <v xml:space="preserve"> </v>
      </c>
      <c r="I47" s="552" t="str">
        <f>IFERROR(VLOOKUP($D47,[1]受注ﾌｧｲﾙ!$A$3:$BZ$1314,21,FALSE),"-")</f>
        <v>C</v>
      </c>
      <c r="J47" s="556">
        <f>IFERROR(VLOOKUP($D47,[1]受注ﾌｧｲﾙ!$A$3:$BZ$1314,22,FALSE),"-")</f>
        <v>1000</v>
      </c>
      <c r="K47" s="552" t="str">
        <f>IFERROR(VLOOKUP($D47,[1]受注ﾌｧｲﾙ!$A$3:$BZ$1314,8,FALSE),"-")</f>
        <v>0R040-8Y0B- 820X200</v>
      </c>
      <c r="L47" s="552" t="str">
        <f>IFERROR(VLOOKUP($D47,[1]受注ﾌｧｲﾙ!$A$3:$BZ$1314,9,FALSE),"-")</f>
        <v>FA</v>
      </c>
      <c r="M47" s="552" t="str">
        <f>IFERROR(VLOOKUP($D47,[1]受注ﾌｧｲﾙ!$A$3:$BZ$1314,10,FALSE),"-")</f>
        <v xml:space="preserve"> </v>
      </c>
      <c r="N47" s="552" t="str">
        <f>IFERROR(VLOOKUP($D47,[1]受注ﾌｧｲﾙ!$A$3:$BZ$1314,11,FALSE),"-")</f>
        <v>C</v>
      </c>
      <c r="O47" s="556">
        <f>IFERROR(VLOOKUP($D47,[1]受注ﾌｧｲﾙ!$A$3:$BZ$1314,13,FALSE),"-")</f>
        <v>2000</v>
      </c>
      <c r="P47" s="552">
        <f>IFERROR(VLOOKUP($D47,[1]受注ﾌｧｲﾙ!$A$3:$BZ$1314,15,FALSE),"-")</f>
        <v>0</v>
      </c>
      <c r="Q47" s="557">
        <f>IFERROR((VLOOKUP($D47,[1]受注ﾌｧｲﾙ!$A$3:$BZ$1314,16,FALSE)*J47),"-")</f>
        <v>1000</v>
      </c>
      <c r="R47" s="557">
        <f>IFERROR(VLOOKUP($D47,[6]加工日報ｽﾘｯﾄ!$A$5:$DZ$1000,107,FALSE),"-")</f>
        <v>1000</v>
      </c>
      <c r="S47" s="552" t="str">
        <f>IFERROR(VLOOKUP($D47,[1]受注ﾌｧｲﾙ!$A$3:$BZ$1314,26,FALSE),"-")</f>
        <v>ｽﾘｯﾄ,SEC</v>
      </c>
      <c r="T47" s="558" t="str">
        <f>IFERROR(VLOOKUP($D47,[1]受注ﾌｧｲﾙ!$A$3:$BZ$1314,23,FALSE),"-")</f>
        <v>滋賀</v>
      </c>
      <c r="U47" s="559"/>
      <c r="V47" s="559"/>
      <c r="W47" s="559">
        <f>IFERROR(VLOOKUP($D47,[1]受注ﾌｧｲﾙ!$A$3:$BZ$1314,25,FALSE),"-")</f>
        <v>46126</v>
      </c>
      <c r="X47" s="559">
        <f>IFERROR(VLOOKUP($D47,[1]受注ﾌｧｲﾙ!$A$3:$BZ$1314,32,FALSE),"-")</f>
        <v>46133</v>
      </c>
      <c r="Y47" s="559">
        <f>IFERROR(VLOOKUP($D47,[1]受注ﾌｧｲﾙ!$A$3:$BZ$1314,33,FALSE),"-")</f>
        <v>46133</v>
      </c>
      <c r="Z47" s="559">
        <f t="shared" si="0"/>
        <v>46126</v>
      </c>
      <c r="AA47" s="560">
        <f>IFERROR(VLOOKUP($D47,[6]加工日報ｽﾘｯﾄ!$A$5:$DZ$1000,2,FALSE),"-")</f>
        <v>46126</v>
      </c>
      <c r="AB47" s="561">
        <f>IFERROR(VLOOKUP($D47,[6]加工日報ｽﾘｯﾄ!$A$5:$DZ$1000,108,FALSE),"-")</f>
        <v>1000</v>
      </c>
      <c r="AC47" s="562">
        <f t="shared" si="1"/>
        <v>1000</v>
      </c>
      <c r="AD47" s="410" t="str">
        <f>IFERROR(VLOOKUP($D47,[1]受注ﾌｧｲﾙ!$A$3:$BZ$1314,27,FALSE),"-")&amp;"　"&amp;IFERROR(VLOOKUP($D47,[1]受注ﾌｧｲﾙ!$A$3:$BZ$1314,28,FALSE),"-")&amp;"　"&amp;IFERROR(VLOOKUP($D47,[1]受注ﾌｧｲﾙ!$A$3:$BZ$1314,29,FALSE),"-")</f>
        <v>　　</v>
      </c>
      <c r="AE47" s="435"/>
      <c r="AF47" s="563" t="str">
        <f>IFERROR(VLOOKUP($D47,[6]加工日報ｽﾘｯﾄ!$A$5:$DZ$1000,94,FALSE),"-")</f>
        <v>完</v>
      </c>
      <c r="AG47" s="564" t="str">
        <f>IFERROR(VLOOKUP($D47,[1]受注ﾌｧｲﾙ!$A$3:$BZ$1314,2,FALSE),"-")</f>
        <v>通常入力</v>
      </c>
      <c r="AH47" s="564" t="str">
        <f>IFERROR(VLOOKUP($D47,[1]受注ﾌｧｲﾙ!$A$3:$BZ$1314,3,FALSE),"-")</f>
        <v>後加工</v>
      </c>
      <c r="AI47" s="564" t="str">
        <f>IFERROR(VLOOKUP($D47,[1]受注ﾌｧｲﾙ!$A$3:$BZ$1314,31,FALSE),"-")</f>
        <v>屋根</v>
      </c>
      <c r="AJ47" s="564" t="str">
        <f>IFERROR(VLOOKUP($D47,[1]受注ﾌｧｲﾙ!$A$3:$BZ$1314,12,FALSE),"-")</f>
        <v xml:space="preserve"> </v>
      </c>
      <c r="AK47" s="552" t="str">
        <f>IFERROR(VLOOKUP($D47,[1]受注ﾌｧｲﾙ!$A$3:$BZ$1314,24,FALSE),"-")</f>
        <v>ｽﾘｯﾄ</v>
      </c>
      <c r="AL47" s="435"/>
      <c r="AM47" s="435"/>
      <c r="AN47" s="435"/>
      <c r="AO47" s="435"/>
      <c r="AP47" s="435"/>
      <c r="AQ47" s="564" t="s">
        <v>491</v>
      </c>
      <c r="AR47" s="435"/>
      <c r="AS47" s="109" t="str">
        <f t="shared" si="2"/>
        <v/>
      </c>
      <c r="AT47" s="265"/>
      <c r="AU47" s="266" t="str">
        <f t="shared" si="3"/>
        <v/>
      </c>
      <c r="AV47" s="109" t="str">
        <f t="shared" si="4"/>
        <v/>
      </c>
      <c r="AW47" s="265"/>
      <c r="AX47" s="266" t="str">
        <f t="shared" si="5"/>
        <v/>
      </c>
      <c r="AY47" s="264" t="str">
        <f t="shared" si="6"/>
        <v/>
      </c>
      <c r="AZ47" s="436"/>
      <c r="BA47" s="266" t="str">
        <f t="shared" si="7"/>
        <v/>
      </c>
      <c r="BB47" s="264" t="str">
        <f t="shared" si="8"/>
        <v/>
      </c>
      <c r="BC47" s="265"/>
      <c r="BD47" s="266" t="str">
        <f t="shared" si="9"/>
        <v/>
      </c>
      <c r="BE47" s="264" t="str">
        <f t="shared" si="10"/>
        <v/>
      </c>
      <c r="BF47" s="436"/>
      <c r="BG47" s="266" t="str">
        <f t="shared" si="11"/>
        <v/>
      </c>
      <c r="BH47" s="264" t="str">
        <f t="shared" si="12"/>
        <v/>
      </c>
      <c r="BI47" s="436"/>
      <c r="BJ47" s="266" t="str">
        <f t="shared" si="13"/>
        <v/>
      </c>
      <c r="BK47" s="264" t="str">
        <f t="shared" si="14"/>
        <v/>
      </c>
      <c r="BL47" s="265"/>
      <c r="BM47" s="266" t="str">
        <f t="shared" si="15"/>
        <v/>
      </c>
      <c r="BN47" s="264" t="str">
        <f t="shared" si="16"/>
        <v/>
      </c>
      <c r="BO47" s="265"/>
      <c r="BP47" s="266" t="str">
        <f t="shared" si="17"/>
        <v/>
      </c>
      <c r="BQ47" s="264" t="str">
        <f t="shared" si="18"/>
        <v/>
      </c>
      <c r="BR47" s="265"/>
      <c r="BS47" s="266" t="str">
        <f t="shared" si="19"/>
        <v/>
      </c>
      <c r="BT47" s="264" t="str">
        <f t="shared" si="20"/>
        <v/>
      </c>
      <c r="BU47" s="265"/>
      <c r="BV47" s="266" t="str">
        <f t="shared" si="21"/>
        <v/>
      </c>
      <c r="BW47" s="264" t="str">
        <f t="shared" si="22"/>
        <v/>
      </c>
      <c r="BX47" s="265"/>
      <c r="BY47" s="266" t="str">
        <f t="shared" si="23"/>
        <v/>
      </c>
      <c r="BZ47" s="264" t="str">
        <f t="shared" si="24"/>
        <v/>
      </c>
      <c r="CA47" s="265"/>
      <c r="CB47" s="266" t="str">
        <f t="shared" si="25"/>
        <v/>
      </c>
      <c r="CC47" s="264" t="str">
        <f t="shared" si="26"/>
        <v/>
      </c>
      <c r="CD47" s="265"/>
      <c r="CE47" s="266" t="str">
        <f t="shared" si="27"/>
        <v/>
      </c>
      <c r="CF47" s="264" t="str">
        <f t="shared" si="28"/>
        <v/>
      </c>
      <c r="CG47" s="265"/>
      <c r="CH47" s="266" t="str">
        <f t="shared" si="29"/>
        <v/>
      </c>
      <c r="CI47" s="264" t="str">
        <f t="shared" si="30"/>
        <v/>
      </c>
      <c r="CJ47" s="265"/>
      <c r="CK47" s="266" t="str">
        <f t="shared" si="31"/>
        <v/>
      </c>
      <c r="CL47" s="264" t="str">
        <f t="shared" si="32"/>
        <v/>
      </c>
      <c r="CM47" s="265"/>
      <c r="CN47" s="266" t="str">
        <f t="shared" si="33"/>
        <v/>
      </c>
      <c r="CO47" s="264" t="str">
        <f t="shared" si="34"/>
        <v/>
      </c>
      <c r="CP47" s="265"/>
      <c r="CQ47" s="266" t="str">
        <f t="shared" si="35"/>
        <v/>
      </c>
      <c r="CR47" s="264" t="str">
        <f t="shared" si="36"/>
        <v/>
      </c>
      <c r="CS47" s="265"/>
      <c r="CT47" s="266" t="str">
        <f t="shared" si="37"/>
        <v/>
      </c>
      <c r="CU47" s="264" t="str">
        <f t="shared" si="38"/>
        <v/>
      </c>
      <c r="CV47" s="265"/>
      <c r="CW47" s="266" t="str">
        <f t="shared" si="39"/>
        <v/>
      </c>
      <c r="CX47" s="264" t="str">
        <f t="shared" si="40"/>
        <v/>
      </c>
      <c r="CY47" s="265"/>
      <c r="CZ47" s="266" t="str">
        <f t="shared" si="41"/>
        <v/>
      </c>
      <c r="DA47" s="264" t="str">
        <f t="shared" si="42"/>
        <v/>
      </c>
      <c r="DB47" s="265"/>
      <c r="DC47" s="266" t="str">
        <f t="shared" si="43"/>
        <v/>
      </c>
      <c r="DD47" s="264" t="str">
        <f t="shared" si="44"/>
        <v/>
      </c>
      <c r="DE47" s="265"/>
      <c r="DF47" s="266" t="str">
        <f t="shared" si="45"/>
        <v/>
      </c>
      <c r="DG47" s="264" t="str">
        <f t="shared" si="46"/>
        <v/>
      </c>
      <c r="DH47" s="265"/>
      <c r="DI47" s="266" t="str">
        <f t="shared" si="47"/>
        <v/>
      </c>
      <c r="DJ47" s="264" t="str">
        <f t="shared" si="48"/>
        <v/>
      </c>
      <c r="DK47" s="265"/>
      <c r="DL47" s="266" t="str">
        <f t="shared" si="49"/>
        <v/>
      </c>
      <c r="DM47" s="264" t="str">
        <f t="shared" si="50"/>
        <v/>
      </c>
      <c r="DN47" s="265"/>
      <c r="DO47" s="266" t="str">
        <f t="shared" si="51"/>
        <v/>
      </c>
      <c r="DP47" s="264" t="str">
        <f t="shared" si="52"/>
        <v/>
      </c>
      <c r="DQ47" s="265"/>
      <c r="DR47" s="266" t="str">
        <f t="shared" si="53"/>
        <v/>
      </c>
      <c r="DS47" s="264" t="str">
        <f t="shared" si="54"/>
        <v/>
      </c>
      <c r="DT47" s="265"/>
      <c r="DU47" s="266" t="str">
        <f t="shared" si="55"/>
        <v/>
      </c>
      <c r="DV47" s="264" t="str">
        <f t="shared" si="56"/>
        <v/>
      </c>
      <c r="DW47" s="265"/>
      <c r="DX47" s="266" t="str">
        <f t="shared" si="57"/>
        <v/>
      </c>
      <c r="DY47" s="264" t="str">
        <f t="shared" si="58"/>
        <v/>
      </c>
      <c r="DZ47" s="265"/>
      <c r="EA47" s="266" t="str">
        <f t="shared" si="59"/>
        <v/>
      </c>
      <c r="EB47" s="264" t="str">
        <f t="shared" si="60"/>
        <v/>
      </c>
      <c r="EC47" s="265"/>
      <c r="ED47" s="266" t="str">
        <f t="shared" si="61"/>
        <v/>
      </c>
      <c r="EE47" s="264" t="str">
        <f t="shared" si="62"/>
        <v/>
      </c>
      <c r="EF47" s="265"/>
      <c r="EG47" s="109" t="str">
        <f t="shared" si="63"/>
        <v/>
      </c>
      <c r="EH47" s="109" t="str">
        <f t="shared" si="63"/>
        <v/>
      </c>
      <c r="EI47" s="265"/>
      <c r="EJ47" s="266" t="str">
        <f t="shared" si="64"/>
        <v/>
      </c>
      <c r="EK47" s="109" t="str">
        <f t="shared" si="65"/>
        <v/>
      </c>
      <c r="EL47" s="265"/>
      <c r="EM47" s="266" t="str">
        <f t="shared" si="66"/>
        <v/>
      </c>
      <c r="EN47" s="264" t="str">
        <f t="shared" si="67"/>
        <v/>
      </c>
      <c r="EO47" s="436"/>
      <c r="EP47" s="266" t="str">
        <f t="shared" si="68"/>
        <v/>
      </c>
      <c r="EQ47" s="264" t="str">
        <f t="shared" si="69"/>
        <v/>
      </c>
      <c r="ER47" s="265"/>
      <c r="ES47" s="266" t="str">
        <f t="shared" si="70"/>
        <v/>
      </c>
      <c r="ET47" s="264" t="str">
        <f t="shared" si="71"/>
        <v/>
      </c>
      <c r="EU47" s="436"/>
      <c r="EV47" s="266" t="str">
        <f t="shared" si="72"/>
        <v/>
      </c>
      <c r="EW47" s="264" t="str">
        <f t="shared" si="73"/>
        <v/>
      </c>
      <c r="EX47" s="436"/>
      <c r="EY47" s="266" t="str">
        <f t="shared" si="74"/>
        <v/>
      </c>
      <c r="EZ47" s="264" t="str">
        <f t="shared" si="75"/>
        <v/>
      </c>
      <c r="FA47" s="265"/>
      <c r="FB47" s="266" t="str">
        <f t="shared" si="76"/>
        <v/>
      </c>
      <c r="FC47" s="264" t="str">
        <f t="shared" si="77"/>
        <v/>
      </c>
      <c r="FD47" s="265"/>
      <c r="FE47" s="266" t="str">
        <f t="shared" si="78"/>
        <v/>
      </c>
      <c r="FF47" s="264" t="str">
        <f t="shared" si="79"/>
        <v/>
      </c>
      <c r="FG47" s="265"/>
      <c r="FH47" s="266" t="str">
        <f t="shared" si="80"/>
        <v/>
      </c>
      <c r="FI47" s="264" t="str">
        <f t="shared" si="81"/>
        <v/>
      </c>
      <c r="FJ47" s="265"/>
      <c r="FK47" s="266" t="str">
        <f t="shared" si="82"/>
        <v/>
      </c>
      <c r="FL47" s="264" t="str">
        <f t="shared" si="83"/>
        <v/>
      </c>
      <c r="FM47" s="265"/>
      <c r="FN47" s="266" t="str">
        <f t="shared" si="84"/>
        <v/>
      </c>
      <c r="FO47" s="264" t="str">
        <f t="shared" si="85"/>
        <v/>
      </c>
      <c r="FP47" s="265"/>
      <c r="FQ47" s="266" t="str">
        <f t="shared" si="86"/>
        <v/>
      </c>
      <c r="FR47" s="264" t="str">
        <f t="shared" si="87"/>
        <v/>
      </c>
      <c r="FS47" s="265"/>
      <c r="FT47" s="266" t="str">
        <f t="shared" si="88"/>
        <v/>
      </c>
      <c r="FU47" s="264" t="str">
        <f t="shared" si="89"/>
        <v>→</v>
      </c>
      <c r="FV47" s="265">
        <v>1000</v>
      </c>
      <c r="FW47" s="266" t="str">
        <f t="shared" si="90"/>
        <v/>
      </c>
      <c r="FX47" s="264" t="str">
        <f t="shared" si="91"/>
        <v/>
      </c>
      <c r="FY47" s="265"/>
      <c r="FZ47" s="266" t="str">
        <f t="shared" si="92"/>
        <v/>
      </c>
      <c r="GA47" s="264" t="str">
        <f t="shared" si="93"/>
        <v/>
      </c>
      <c r="GB47" s="265"/>
      <c r="GC47" s="266" t="str">
        <f t="shared" si="94"/>
        <v/>
      </c>
      <c r="GD47" s="264" t="str">
        <f t="shared" si="95"/>
        <v/>
      </c>
      <c r="GE47" s="265"/>
      <c r="GF47" s="266" t="str">
        <f t="shared" si="96"/>
        <v/>
      </c>
      <c r="GG47" s="264" t="str">
        <f t="shared" si="97"/>
        <v/>
      </c>
      <c r="GH47" s="265"/>
      <c r="GI47" s="266" t="str">
        <f t="shared" si="98"/>
        <v/>
      </c>
      <c r="GJ47" s="264" t="str">
        <f t="shared" si="99"/>
        <v/>
      </c>
      <c r="GK47" s="265"/>
      <c r="GL47" s="266" t="str">
        <f t="shared" si="100"/>
        <v/>
      </c>
      <c r="GM47" s="264" t="str">
        <f t="shared" si="101"/>
        <v/>
      </c>
      <c r="GN47" s="265"/>
      <c r="GO47" s="266" t="str">
        <f t="shared" si="102"/>
        <v/>
      </c>
      <c r="GP47" s="264" t="str">
        <f t="shared" si="103"/>
        <v/>
      </c>
      <c r="GQ47" s="265"/>
      <c r="GR47" s="266" t="str">
        <f t="shared" si="104"/>
        <v>⇒</v>
      </c>
      <c r="GS47" s="264" t="str">
        <f t="shared" si="105"/>
        <v/>
      </c>
      <c r="GT47" s="265"/>
      <c r="GU47" s="266" t="str">
        <f t="shared" si="106"/>
        <v/>
      </c>
      <c r="GV47" s="264" t="str">
        <f t="shared" si="107"/>
        <v/>
      </c>
      <c r="GW47" s="265"/>
      <c r="GX47" s="266" t="str">
        <f t="shared" si="108"/>
        <v/>
      </c>
      <c r="GY47" s="264" t="str">
        <f t="shared" si="109"/>
        <v/>
      </c>
      <c r="GZ47" s="265"/>
      <c r="HA47" s="266" t="str">
        <f t="shared" si="110"/>
        <v/>
      </c>
      <c r="HB47" s="264" t="str">
        <f t="shared" si="111"/>
        <v/>
      </c>
      <c r="HC47" s="265"/>
      <c r="HD47" s="266" t="str">
        <f t="shared" si="112"/>
        <v/>
      </c>
      <c r="HE47" s="264" t="str">
        <f t="shared" si="113"/>
        <v/>
      </c>
      <c r="HF47" s="265"/>
      <c r="HG47" s="266" t="str">
        <f t="shared" si="114"/>
        <v/>
      </c>
      <c r="HH47" s="264" t="str">
        <f t="shared" si="115"/>
        <v/>
      </c>
      <c r="HI47" s="265"/>
      <c r="HJ47" s="266" t="str">
        <f t="shared" si="116"/>
        <v/>
      </c>
      <c r="HK47" s="264" t="str">
        <f t="shared" si="117"/>
        <v/>
      </c>
      <c r="HL47" s="265"/>
      <c r="HM47" s="266" t="str">
        <f t="shared" si="118"/>
        <v/>
      </c>
      <c r="HN47" s="264" t="str">
        <f t="shared" si="119"/>
        <v/>
      </c>
      <c r="HO47" s="265"/>
      <c r="HP47" s="266" t="str">
        <f t="shared" si="120"/>
        <v/>
      </c>
      <c r="HQ47" s="264" t="str">
        <f t="shared" si="121"/>
        <v/>
      </c>
      <c r="HR47" s="265"/>
      <c r="HS47" s="266" t="str">
        <f t="shared" si="122"/>
        <v/>
      </c>
      <c r="HT47" s="264" t="str">
        <f t="shared" si="123"/>
        <v/>
      </c>
      <c r="HU47" s="265"/>
      <c r="HV47" s="109" t="str">
        <f t="shared" si="124"/>
        <v/>
      </c>
      <c r="HW47" s="109" t="str">
        <f t="shared" si="124"/>
        <v/>
      </c>
      <c r="HX47" s="265"/>
      <c r="HY47" s="266" t="str">
        <f t="shared" si="125"/>
        <v/>
      </c>
      <c r="HZ47" s="109" t="str">
        <f t="shared" si="126"/>
        <v/>
      </c>
      <c r="IA47" s="265"/>
      <c r="IB47" s="266" t="str">
        <f t="shared" si="127"/>
        <v/>
      </c>
      <c r="IC47" s="264" t="str">
        <f t="shared" si="128"/>
        <v/>
      </c>
      <c r="ID47" s="436"/>
      <c r="IE47" s="266" t="str">
        <f t="shared" si="129"/>
        <v/>
      </c>
      <c r="IF47" s="264" t="str">
        <f t="shared" si="130"/>
        <v/>
      </c>
      <c r="IG47" s="265"/>
      <c r="IH47" s="266" t="str">
        <f t="shared" si="131"/>
        <v/>
      </c>
      <c r="II47" s="264" t="str">
        <f t="shared" si="132"/>
        <v/>
      </c>
      <c r="IJ47" s="436"/>
      <c r="IK47" s="266" t="str">
        <f t="shared" si="133"/>
        <v/>
      </c>
      <c r="IL47" s="264" t="str">
        <f t="shared" si="134"/>
        <v/>
      </c>
      <c r="IM47" s="436"/>
      <c r="IN47" s="266" t="str">
        <f t="shared" si="135"/>
        <v/>
      </c>
      <c r="IO47" s="264" t="str">
        <f t="shared" si="136"/>
        <v/>
      </c>
      <c r="IP47" s="265"/>
      <c r="IQ47" s="266" t="str">
        <f t="shared" si="137"/>
        <v/>
      </c>
      <c r="IR47" s="264" t="str">
        <f t="shared" si="138"/>
        <v/>
      </c>
      <c r="IS47" s="265"/>
      <c r="IT47" s="266" t="str">
        <f t="shared" si="139"/>
        <v/>
      </c>
      <c r="IU47" s="264" t="str">
        <f t="shared" si="140"/>
        <v/>
      </c>
      <c r="IV47" s="265"/>
      <c r="IW47" s="266" t="str">
        <f t="shared" si="141"/>
        <v/>
      </c>
      <c r="IX47" s="264" t="str">
        <f t="shared" si="142"/>
        <v/>
      </c>
      <c r="IY47" s="265"/>
      <c r="IZ47" s="266" t="str">
        <f t="shared" si="143"/>
        <v/>
      </c>
      <c r="JA47" s="264" t="str">
        <f t="shared" si="144"/>
        <v/>
      </c>
      <c r="JB47" s="265"/>
      <c r="JC47" s="266" t="str">
        <f t="shared" si="145"/>
        <v/>
      </c>
      <c r="JD47" s="264" t="str">
        <f t="shared" si="146"/>
        <v/>
      </c>
      <c r="JE47" s="265"/>
      <c r="JF47" s="266" t="str">
        <f t="shared" si="147"/>
        <v/>
      </c>
      <c r="JG47" s="264" t="str">
        <f t="shared" si="148"/>
        <v/>
      </c>
      <c r="JH47" s="265"/>
      <c r="JI47" s="266" t="str">
        <f t="shared" si="149"/>
        <v/>
      </c>
      <c r="JJ47" s="264" t="str">
        <f t="shared" si="150"/>
        <v/>
      </c>
      <c r="JK47" s="265"/>
      <c r="JL47" s="266" t="str">
        <f t="shared" si="151"/>
        <v/>
      </c>
      <c r="JM47" s="264" t="str">
        <f t="shared" si="152"/>
        <v/>
      </c>
      <c r="JN47" s="265"/>
      <c r="JO47" s="266" t="str">
        <f t="shared" si="153"/>
        <v/>
      </c>
      <c r="JP47" s="264" t="str">
        <f t="shared" si="154"/>
        <v/>
      </c>
      <c r="JQ47" s="265"/>
      <c r="JR47" s="266" t="str">
        <f t="shared" si="155"/>
        <v/>
      </c>
      <c r="JS47" s="264" t="str">
        <f t="shared" si="156"/>
        <v/>
      </c>
      <c r="JT47" s="265"/>
      <c r="JU47" s="266" t="str">
        <f t="shared" si="157"/>
        <v/>
      </c>
      <c r="JV47" s="264" t="str">
        <f t="shared" si="158"/>
        <v/>
      </c>
      <c r="JW47" s="265"/>
      <c r="JX47" s="266" t="str">
        <f t="shared" si="159"/>
        <v/>
      </c>
      <c r="JY47" s="264" t="str">
        <f t="shared" si="160"/>
        <v/>
      </c>
      <c r="JZ47" s="265"/>
      <c r="KA47" s="266" t="str">
        <f t="shared" si="161"/>
        <v/>
      </c>
      <c r="KB47" s="264" t="str">
        <f t="shared" si="162"/>
        <v/>
      </c>
      <c r="KC47" s="265"/>
      <c r="KD47" s="266" t="str">
        <f t="shared" si="163"/>
        <v/>
      </c>
      <c r="KE47" s="264" t="str">
        <f t="shared" si="164"/>
        <v/>
      </c>
      <c r="KF47" s="265"/>
      <c r="KG47" s="266" t="str">
        <f t="shared" si="165"/>
        <v/>
      </c>
      <c r="KH47" s="264" t="str">
        <f t="shared" si="166"/>
        <v/>
      </c>
      <c r="KI47" s="265"/>
      <c r="KJ47" s="266" t="str">
        <f t="shared" si="167"/>
        <v/>
      </c>
      <c r="KK47" s="264" t="str">
        <f t="shared" si="168"/>
        <v/>
      </c>
      <c r="KL47" s="265"/>
      <c r="KM47" s="266" t="str">
        <f t="shared" si="169"/>
        <v/>
      </c>
      <c r="KN47" s="264" t="str">
        <f t="shared" si="170"/>
        <v/>
      </c>
      <c r="KO47" s="265"/>
      <c r="KP47" s="266" t="str">
        <f t="shared" si="171"/>
        <v/>
      </c>
      <c r="KQ47" s="264" t="str">
        <f t="shared" si="172"/>
        <v/>
      </c>
      <c r="KR47" s="265"/>
      <c r="KS47" s="266" t="str">
        <f t="shared" si="173"/>
        <v/>
      </c>
      <c r="KT47" s="264" t="str">
        <f t="shared" si="174"/>
        <v/>
      </c>
      <c r="KU47" s="265"/>
      <c r="KV47" s="266" t="str">
        <f t="shared" si="175"/>
        <v/>
      </c>
      <c r="KW47" s="264" t="str">
        <f t="shared" si="176"/>
        <v/>
      </c>
      <c r="KX47" s="265"/>
      <c r="KY47" s="266" t="str">
        <f t="shared" si="177"/>
        <v/>
      </c>
      <c r="KZ47" s="264" t="str">
        <f t="shared" si="178"/>
        <v/>
      </c>
      <c r="LA47" s="265"/>
      <c r="LB47" s="266" t="str">
        <f t="shared" si="179"/>
        <v/>
      </c>
      <c r="LC47" s="264" t="str">
        <f t="shared" si="180"/>
        <v/>
      </c>
      <c r="LD47" s="265"/>
      <c r="LE47" s="266" t="str">
        <f t="shared" si="181"/>
        <v/>
      </c>
      <c r="LF47" s="264" t="str">
        <f t="shared" si="182"/>
        <v/>
      </c>
      <c r="LG47" s="265"/>
      <c r="LH47" s="266" t="str">
        <f t="shared" si="183"/>
        <v/>
      </c>
      <c r="LI47" s="264" t="str">
        <f t="shared" si="184"/>
        <v/>
      </c>
      <c r="LJ47" s="265"/>
      <c r="LK47" s="109" t="str">
        <f t="shared" si="185"/>
        <v/>
      </c>
    </row>
    <row r="48" spans="1:323" s="33" customFormat="1" ht="24.65" customHeight="1" x14ac:dyDescent="0.2">
      <c r="A48" s="553" t="s">
        <v>22</v>
      </c>
      <c r="B48" s="554">
        <f>IFERROR(VLOOKUP($D48,[1]受注ﾌｧｲﾙ!$A$3:$BZ$1314,5,FALSE),"-")</f>
        <v>46121.425219907411</v>
      </c>
      <c r="C48" s="555">
        <f>IFERROR(VLOOKUP($D48,[1]受注ﾌｧｲﾙ!$A$3:$BZ$1314,6,FALSE),"-")</f>
        <v>0</v>
      </c>
      <c r="D48" s="763" t="s">
        <v>999</v>
      </c>
      <c r="E48" s="551">
        <f>IFERROR(VLOOKUP($D48,[1]受注ﾌｧｲﾙ!$A$3:$BZ$1314,17,FALSE),"-")</f>
        <v>6710</v>
      </c>
      <c r="F48" s="552" t="str">
        <f>IFERROR(VLOOKUP($D48,[1]受注ﾌｧｲﾙ!$A$3:$BZ$1314,18,FALSE),"-")</f>
        <v>50080-AY0B- 870X200</v>
      </c>
      <c r="G48" s="552" t="str">
        <f>IFERROR(VLOOKUP($D48,[1]受注ﾌｧｲﾙ!$A$3:$BZ$1314,19,FALSE),"-")</f>
        <v>FA</v>
      </c>
      <c r="H48" s="552" t="str">
        <f>IFERROR(VLOOKUP($D48,[1]受注ﾌｧｲﾙ!$A$3:$BZ$1314,20,FALSE),"-")</f>
        <v>BG1</v>
      </c>
      <c r="I48" s="552" t="str">
        <f>IFERROR(VLOOKUP($D48,[1]受注ﾌｧｲﾙ!$A$3:$BZ$1314,21,FALSE),"-")</f>
        <v>C</v>
      </c>
      <c r="J48" s="556">
        <f>IFERROR(VLOOKUP($D48,[1]受注ﾌｧｲﾙ!$A$3:$BZ$1314,22,FALSE),"-")</f>
        <v>1600</v>
      </c>
      <c r="K48" s="552" t="str">
        <f>IFERROR(VLOOKUP($D48,[1]受注ﾌｧｲﾙ!$A$3:$BZ$1314,8,FALSE),"-")</f>
        <v>0R040-8Y0B- 830X200</v>
      </c>
      <c r="L48" s="552" t="str">
        <f>IFERROR(VLOOKUP($D48,[1]受注ﾌｧｲﾙ!$A$3:$BZ$1314,9,FALSE),"-")</f>
        <v>FA</v>
      </c>
      <c r="M48" s="552" t="str">
        <f>IFERROR(VLOOKUP($D48,[1]受注ﾌｧｲﾙ!$A$3:$BZ$1314,10,FALSE),"-")</f>
        <v>BG1</v>
      </c>
      <c r="N48" s="552" t="str">
        <f>IFERROR(VLOOKUP($D48,[1]受注ﾌｧｲﾙ!$A$3:$BZ$1314,11,FALSE),"-")</f>
        <v>C</v>
      </c>
      <c r="O48" s="556">
        <f>IFERROR(VLOOKUP($D48,[1]受注ﾌｧｲﾙ!$A$3:$BZ$1314,13,FALSE),"-")</f>
        <v>3200</v>
      </c>
      <c r="P48" s="552">
        <f>IFERROR(VLOOKUP($D48,[1]受注ﾌｧｲﾙ!$A$3:$BZ$1314,15,FALSE),"-")</f>
        <v>0</v>
      </c>
      <c r="Q48" s="557">
        <f>IFERROR((VLOOKUP($D48,[1]受注ﾌｧｲﾙ!$A$3:$BZ$1314,16,FALSE)*J48),"-")</f>
        <v>1600</v>
      </c>
      <c r="R48" s="557">
        <f>IFERROR(VLOOKUP($D48,[6]加工日報ｽﾘｯﾄ!$A$5:$DZ$1000,107,FALSE),"-")</f>
        <v>1600</v>
      </c>
      <c r="S48" s="552" t="str">
        <f>IFERROR(VLOOKUP($D48,[1]受注ﾌｧｲﾙ!$A$3:$BZ$1314,26,FALSE),"-")</f>
        <v>ｽﾘｯﾄ,SEC</v>
      </c>
      <c r="T48" s="558" t="str">
        <f>IFERROR(VLOOKUP($D48,[1]受注ﾌｧｲﾙ!$A$3:$BZ$1314,23,FALSE),"-")</f>
        <v>滋賀</v>
      </c>
      <c r="U48" s="559"/>
      <c r="V48" s="559"/>
      <c r="W48" s="559">
        <f>IFERROR(VLOOKUP($D48,[1]受注ﾌｧｲﾙ!$A$3:$BZ$1314,25,FALSE),"-")</f>
        <v>46126</v>
      </c>
      <c r="X48" s="559">
        <f>IFERROR(VLOOKUP($D48,[1]受注ﾌｧｲﾙ!$A$3:$BZ$1314,32,FALSE),"-")</f>
        <v>46133</v>
      </c>
      <c r="Y48" s="559">
        <f>IFERROR(VLOOKUP($D48,[1]受注ﾌｧｲﾙ!$A$3:$BZ$1314,33,FALSE),"-")</f>
        <v>46133</v>
      </c>
      <c r="Z48" s="559">
        <f t="shared" si="0"/>
        <v>46127</v>
      </c>
      <c r="AA48" s="560">
        <f>IFERROR(VLOOKUP($D48,[6]加工日報ｽﾘｯﾄ!$A$5:$DZ$1000,2,FALSE),"-")</f>
        <v>46127</v>
      </c>
      <c r="AB48" s="561">
        <f>IFERROR(VLOOKUP($D48,[6]加工日報ｽﾘｯﾄ!$A$5:$DZ$1000,108,FALSE),"-")</f>
        <v>1600</v>
      </c>
      <c r="AC48" s="562">
        <f t="shared" si="1"/>
        <v>1600</v>
      </c>
      <c r="AD48" s="410" t="str">
        <f>IFERROR(VLOOKUP($D48,[1]受注ﾌｧｲﾙ!$A$3:$BZ$1314,27,FALSE),"-")&amp;"　"&amp;IFERROR(VLOOKUP($D48,[1]受注ﾌｧｲﾙ!$A$3:$BZ$1314,28,FALSE),"-")&amp;"　"&amp;IFERROR(VLOOKUP($D48,[1]受注ﾌｧｲﾙ!$A$3:$BZ$1314,29,FALSE),"-")</f>
        <v>　　</v>
      </c>
      <c r="AE48" s="435"/>
      <c r="AF48" s="563" t="str">
        <f>IFERROR(VLOOKUP($D48,[6]加工日報ｽﾘｯﾄ!$A$5:$DZ$1000,94,FALSE),"-")</f>
        <v>完</v>
      </c>
      <c r="AG48" s="564" t="str">
        <f>IFERROR(VLOOKUP($D48,[1]受注ﾌｧｲﾙ!$A$3:$BZ$1314,2,FALSE),"-")</f>
        <v>通常入力</v>
      </c>
      <c r="AH48" s="564" t="str">
        <f>IFERROR(VLOOKUP($D48,[1]受注ﾌｧｲﾙ!$A$3:$BZ$1314,3,FALSE),"-")</f>
        <v>後加工</v>
      </c>
      <c r="AI48" s="564" t="str">
        <f>IFERROR(VLOOKUP($D48,[1]受注ﾌｧｲﾙ!$A$3:$BZ$1314,31,FALSE),"-")</f>
        <v>屋根</v>
      </c>
      <c r="AJ48" s="564" t="str">
        <f>IFERROR(VLOOKUP($D48,[1]受注ﾌｧｲﾙ!$A$3:$BZ$1314,12,FALSE),"-")</f>
        <v xml:space="preserve"> </v>
      </c>
      <c r="AK48" s="552" t="str">
        <f>IFERROR(VLOOKUP($D48,[1]受注ﾌｧｲﾙ!$A$3:$BZ$1314,24,FALSE),"-")</f>
        <v>ｽﾘｯﾄ</v>
      </c>
      <c r="AL48" s="435"/>
      <c r="AM48" s="435"/>
      <c r="AN48" s="435"/>
      <c r="AO48" s="435"/>
      <c r="AP48" s="435"/>
      <c r="AQ48" s="564" t="s">
        <v>491</v>
      </c>
      <c r="AR48" s="435"/>
      <c r="AS48" s="109" t="str">
        <f t="shared" si="2"/>
        <v/>
      </c>
      <c r="AT48" s="265"/>
      <c r="AU48" s="266" t="str">
        <f t="shared" si="3"/>
        <v/>
      </c>
      <c r="AV48" s="109" t="str">
        <f t="shared" si="4"/>
        <v/>
      </c>
      <c r="AW48" s="265"/>
      <c r="AX48" s="266" t="str">
        <f t="shared" si="5"/>
        <v/>
      </c>
      <c r="AY48" s="264" t="str">
        <f t="shared" si="6"/>
        <v/>
      </c>
      <c r="AZ48" s="436"/>
      <c r="BA48" s="266" t="str">
        <f t="shared" si="7"/>
        <v/>
      </c>
      <c r="BB48" s="264" t="str">
        <f t="shared" si="8"/>
        <v/>
      </c>
      <c r="BC48" s="265"/>
      <c r="BD48" s="266" t="str">
        <f t="shared" si="9"/>
        <v/>
      </c>
      <c r="BE48" s="264" t="str">
        <f t="shared" si="10"/>
        <v/>
      </c>
      <c r="BF48" s="436"/>
      <c r="BG48" s="266" t="str">
        <f t="shared" si="11"/>
        <v/>
      </c>
      <c r="BH48" s="264" t="str">
        <f t="shared" si="12"/>
        <v/>
      </c>
      <c r="BI48" s="436"/>
      <c r="BJ48" s="266" t="str">
        <f t="shared" si="13"/>
        <v/>
      </c>
      <c r="BK48" s="264" t="str">
        <f t="shared" si="14"/>
        <v/>
      </c>
      <c r="BL48" s="265"/>
      <c r="BM48" s="266" t="str">
        <f t="shared" si="15"/>
        <v/>
      </c>
      <c r="BN48" s="264" t="str">
        <f t="shared" si="16"/>
        <v/>
      </c>
      <c r="BO48" s="265"/>
      <c r="BP48" s="266" t="str">
        <f t="shared" si="17"/>
        <v/>
      </c>
      <c r="BQ48" s="264" t="str">
        <f t="shared" si="18"/>
        <v/>
      </c>
      <c r="BR48" s="265"/>
      <c r="BS48" s="266" t="str">
        <f t="shared" si="19"/>
        <v/>
      </c>
      <c r="BT48" s="264" t="str">
        <f t="shared" si="20"/>
        <v/>
      </c>
      <c r="BU48" s="265"/>
      <c r="BV48" s="266" t="str">
        <f t="shared" si="21"/>
        <v/>
      </c>
      <c r="BW48" s="264" t="str">
        <f t="shared" si="22"/>
        <v/>
      </c>
      <c r="BX48" s="265"/>
      <c r="BY48" s="266" t="str">
        <f t="shared" si="23"/>
        <v/>
      </c>
      <c r="BZ48" s="264" t="str">
        <f t="shared" si="24"/>
        <v/>
      </c>
      <c r="CA48" s="265"/>
      <c r="CB48" s="266" t="str">
        <f t="shared" si="25"/>
        <v/>
      </c>
      <c r="CC48" s="264" t="str">
        <f t="shared" si="26"/>
        <v/>
      </c>
      <c r="CD48" s="265"/>
      <c r="CE48" s="266" t="str">
        <f t="shared" si="27"/>
        <v/>
      </c>
      <c r="CF48" s="264" t="str">
        <f t="shared" si="28"/>
        <v/>
      </c>
      <c r="CG48" s="265"/>
      <c r="CH48" s="266" t="str">
        <f t="shared" si="29"/>
        <v/>
      </c>
      <c r="CI48" s="264" t="str">
        <f t="shared" si="30"/>
        <v/>
      </c>
      <c r="CJ48" s="265"/>
      <c r="CK48" s="266" t="str">
        <f t="shared" si="31"/>
        <v/>
      </c>
      <c r="CL48" s="264" t="str">
        <f t="shared" si="32"/>
        <v/>
      </c>
      <c r="CM48" s="265"/>
      <c r="CN48" s="266" t="str">
        <f t="shared" si="33"/>
        <v/>
      </c>
      <c r="CO48" s="264" t="str">
        <f t="shared" si="34"/>
        <v/>
      </c>
      <c r="CP48" s="265"/>
      <c r="CQ48" s="266" t="str">
        <f t="shared" si="35"/>
        <v/>
      </c>
      <c r="CR48" s="264" t="str">
        <f t="shared" si="36"/>
        <v/>
      </c>
      <c r="CS48" s="265"/>
      <c r="CT48" s="266" t="str">
        <f t="shared" si="37"/>
        <v/>
      </c>
      <c r="CU48" s="264" t="str">
        <f t="shared" si="38"/>
        <v/>
      </c>
      <c r="CV48" s="265"/>
      <c r="CW48" s="266" t="str">
        <f t="shared" si="39"/>
        <v/>
      </c>
      <c r="CX48" s="264" t="str">
        <f t="shared" si="40"/>
        <v/>
      </c>
      <c r="CY48" s="265"/>
      <c r="CZ48" s="266" t="str">
        <f t="shared" si="41"/>
        <v/>
      </c>
      <c r="DA48" s="264" t="str">
        <f t="shared" si="42"/>
        <v/>
      </c>
      <c r="DB48" s="265"/>
      <c r="DC48" s="266" t="str">
        <f t="shared" si="43"/>
        <v/>
      </c>
      <c r="DD48" s="264" t="str">
        <f t="shared" si="44"/>
        <v/>
      </c>
      <c r="DE48" s="265"/>
      <c r="DF48" s="266" t="str">
        <f t="shared" si="45"/>
        <v/>
      </c>
      <c r="DG48" s="264" t="str">
        <f t="shared" si="46"/>
        <v/>
      </c>
      <c r="DH48" s="265"/>
      <c r="DI48" s="266" t="str">
        <f t="shared" si="47"/>
        <v/>
      </c>
      <c r="DJ48" s="264" t="str">
        <f t="shared" si="48"/>
        <v/>
      </c>
      <c r="DK48" s="265"/>
      <c r="DL48" s="266" t="str">
        <f t="shared" si="49"/>
        <v/>
      </c>
      <c r="DM48" s="264" t="str">
        <f t="shared" si="50"/>
        <v/>
      </c>
      <c r="DN48" s="265"/>
      <c r="DO48" s="266" t="str">
        <f t="shared" si="51"/>
        <v/>
      </c>
      <c r="DP48" s="264" t="str">
        <f t="shared" si="52"/>
        <v/>
      </c>
      <c r="DQ48" s="265"/>
      <c r="DR48" s="266" t="str">
        <f t="shared" si="53"/>
        <v/>
      </c>
      <c r="DS48" s="264" t="str">
        <f t="shared" si="54"/>
        <v/>
      </c>
      <c r="DT48" s="265"/>
      <c r="DU48" s="266" t="str">
        <f t="shared" si="55"/>
        <v/>
      </c>
      <c r="DV48" s="264" t="str">
        <f t="shared" si="56"/>
        <v/>
      </c>
      <c r="DW48" s="265"/>
      <c r="DX48" s="266" t="str">
        <f t="shared" si="57"/>
        <v/>
      </c>
      <c r="DY48" s="264" t="str">
        <f t="shared" si="58"/>
        <v/>
      </c>
      <c r="DZ48" s="265"/>
      <c r="EA48" s="266" t="str">
        <f t="shared" si="59"/>
        <v/>
      </c>
      <c r="EB48" s="264" t="str">
        <f t="shared" si="60"/>
        <v/>
      </c>
      <c r="EC48" s="265"/>
      <c r="ED48" s="266" t="str">
        <f t="shared" si="61"/>
        <v/>
      </c>
      <c r="EE48" s="264" t="str">
        <f t="shared" si="62"/>
        <v/>
      </c>
      <c r="EF48" s="265"/>
      <c r="EG48" s="109" t="str">
        <f t="shared" si="63"/>
        <v/>
      </c>
      <c r="EH48" s="109" t="str">
        <f t="shared" si="63"/>
        <v/>
      </c>
      <c r="EI48" s="265"/>
      <c r="EJ48" s="266" t="str">
        <f t="shared" si="64"/>
        <v/>
      </c>
      <c r="EK48" s="109" t="str">
        <f t="shared" si="65"/>
        <v/>
      </c>
      <c r="EL48" s="265"/>
      <c r="EM48" s="266" t="str">
        <f t="shared" si="66"/>
        <v/>
      </c>
      <c r="EN48" s="264" t="str">
        <f t="shared" si="67"/>
        <v/>
      </c>
      <c r="EO48" s="436"/>
      <c r="EP48" s="266" t="str">
        <f t="shared" si="68"/>
        <v/>
      </c>
      <c r="EQ48" s="264" t="str">
        <f t="shared" si="69"/>
        <v/>
      </c>
      <c r="ER48" s="265"/>
      <c r="ES48" s="266" t="str">
        <f t="shared" si="70"/>
        <v/>
      </c>
      <c r="ET48" s="264" t="str">
        <f t="shared" si="71"/>
        <v/>
      </c>
      <c r="EU48" s="436"/>
      <c r="EV48" s="266" t="str">
        <f t="shared" si="72"/>
        <v/>
      </c>
      <c r="EW48" s="264" t="str">
        <f t="shared" si="73"/>
        <v/>
      </c>
      <c r="EX48" s="436"/>
      <c r="EY48" s="266" t="str">
        <f t="shared" si="74"/>
        <v/>
      </c>
      <c r="EZ48" s="264" t="str">
        <f t="shared" si="75"/>
        <v/>
      </c>
      <c r="FA48" s="265"/>
      <c r="FB48" s="266" t="str">
        <f t="shared" si="76"/>
        <v/>
      </c>
      <c r="FC48" s="264" t="str">
        <f t="shared" si="77"/>
        <v/>
      </c>
      <c r="FD48" s="265"/>
      <c r="FE48" s="266" t="str">
        <f t="shared" si="78"/>
        <v/>
      </c>
      <c r="FF48" s="264" t="str">
        <f t="shared" si="79"/>
        <v/>
      </c>
      <c r="FG48" s="265"/>
      <c r="FH48" s="266" t="str">
        <f t="shared" si="80"/>
        <v/>
      </c>
      <c r="FI48" s="264" t="str">
        <f t="shared" si="81"/>
        <v/>
      </c>
      <c r="FJ48" s="265"/>
      <c r="FK48" s="266" t="str">
        <f t="shared" si="82"/>
        <v/>
      </c>
      <c r="FL48" s="264" t="str">
        <f t="shared" si="83"/>
        <v/>
      </c>
      <c r="FM48" s="265"/>
      <c r="FN48" s="266" t="str">
        <f t="shared" si="84"/>
        <v/>
      </c>
      <c r="FO48" s="264" t="str">
        <f t="shared" si="85"/>
        <v/>
      </c>
      <c r="FP48" s="265"/>
      <c r="FQ48" s="266" t="str">
        <f t="shared" si="86"/>
        <v/>
      </c>
      <c r="FR48" s="264" t="str">
        <f t="shared" si="87"/>
        <v/>
      </c>
      <c r="FS48" s="265"/>
      <c r="FT48" s="266" t="str">
        <f t="shared" si="88"/>
        <v/>
      </c>
      <c r="FU48" s="264" t="str">
        <f t="shared" si="89"/>
        <v>→</v>
      </c>
      <c r="FV48" s="265"/>
      <c r="FW48" s="266" t="str">
        <f t="shared" si="90"/>
        <v/>
      </c>
      <c r="FX48" s="264" t="str">
        <f t="shared" si="91"/>
        <v/>
      </c>
      <c r="FY48" s="265">
        <v>1600</v>
      </c>
      <c r="FZ48" s="266" t="str">
        <f t="shared" si="92"/>
        <v/>
      </c>
      <c r="GA48" s="264" t="str">
        <f t="shared" si="93"/>
        <v/>
      </c>
      <c r="GB48" s="265"/>
      <c r="GC48" s="266" t="str">
        <f t="shared" si="94"/>
        <v/>
      </c>
      <c r="GD48" s="264" t="str">
        <f t="shared" si="95"/>
        <v/>
      </c>
      <c r="GE48" s="265"/>
      <c r="GF48" s="266" t="str">
        <f t="shared" si="96"/>
        <v/>
      </c>
      <c r="GG48" s="264" t="str">
        <f t="shared" si="97"/>
        <v/>
      </c>
      <c r="GH48" s="265"/>
      <c r="GI48" s="266" t="str">
        <f t="shared" si="98"/>
        <v/>
      </c>
      <c r="GJ48" s="264" t="str">
        <f t="shared" si="99"/>
        <v/>
      </c>
      <c r="GK48" s="265"/>
      <c r="GL48" s="266" t="str">
        <f t="shared" si="100"/>
        <v/>
      </c>
      <c r="GM48" s="264" t="str">
        <f t="shared" si="101"/>
        <v/>
      </c>
      <c r="GN48" s="265"/>
      <c r="GO48" s="266" t="str">
        <f t="shared" si="102"/>
        <v/>
      </c>
      <c r="GP48" s="264" t="str">
        <f t="shared" si="103"/>
        <v/>
      </c>
      <c r="GQ48" s="265"/>
      <c r="GR48" s="266" t="str">
        <f t="shared" si="104"/>
        <v>⇒</v>
      </c>
      <c r="GS48" s="264" t="str">
        <f t="shared" si="105"/>
        <v/>
      </c>
      <c r="GT48" s="265"/>
      <c r="GU48" s="266" t="str">
        <f t="shared" si="106"/>
        <v/>
      </c>
      <c r="GV48" s="264" t="str">
        <f t="shared" si="107"/>
        <v/>
      </c>
      <c r="GW48" s="265"/>
      <c r="GX48" s="266" t="str">
        <f t="shared" si="108"/>
        <v/>
      </c>
      <c r="GY48" s="264" t="str">
        <f t="shared" si="109"/>
        <v/>
      </c>
      <c r="GZ48" s="265"/>
      <c r="HA48" s="266" t="str">
        <f t="shared" si="110"/>
        <v/>
      </c>
      <c r="HB48" s="264" t="str">
        <f t="shared" si="111"/>
        <v/>
      </c>
      <c r="HC48" s="265"/>
      <c r="HD48" s="266" t="str">
        <f t="shared" si="112"/>
        <v/>
      </c>
      <c r="HE48" s="264" t="str">
        <f t="shared" si="113"/>
        <v/>
      </c>
      <c r="HF48" s="265"/>
      <c r="HG48" s="266" t="str">
        <f t="shared" si="114"/>
        <v/>
      </c>
      <c r="HH48" s="264" t="str">
        <f t="shared" si="115"/>
        <v/>
      </c>
      <c r="HI48" s="265"/>
      <c r="HJ48" s="266" t="str">
        <f t="shared" si="116"/>
        <v/>
      </c>
      <c r="HK48" s="264" t="str">
        <f t="shared" si="117"/>
        <v/>
      </c>
      <c r="HL48" s="265"/>
      <c r="HM48" s="266" t="str">
        <f t="shared" si="118"/>
        <v/>
      </c>
      <c r="HN48" s="264" t="str">
        <f t="shared" si="119"/>
        <v/>
      </c>
      <c r="HO48" s="265"/>
      <c r="HP48" s="266" t="str">
        <f t="shared" si="120"/>
        <v/>
      </c>
      <c r="HQ48" s="264" t="str">
        <f t="shared" si="121"/>
        <v/>
      </c>
      <c r="HR48" s="265"/>
      <c r="HS48" s="266" t="str">
        <f t="shared" si="122"/>
        <v/>
      </c>
      <c r="HT48" s="264" t="str">
        <f t="shared" si="123"/>
        <v/>
      </c>
      <c r="HU48" s="265"/>
      <c r="HV48" s="109" t="str">
        <f t="shared" si="124"/>
        <v/>
      </c>
      <c r="HW48" s="109" t="str">
        <f t="shared" si="124"/>
        <v/>
      </c>
      <c r="HX48" s="265"/>
      <c r="HY48" s="266" t="str">
        <f t="shared" si="125"/>
        <v/>
      </c>
      <c r="HZ48" s="109" t="str">
        <f t="shared" si="126"/>
        <v/>
      </c>
      <c r="IA48" s="265"/>
      <c r="IB48" s="266" t="str">
        <f t="shared" si="127"/>
        <v/>
      </c>
      <c r="IC48" s="264" t="str">
        <f t="shared" si="128"/>
        <v/>
      </c>
      <c r="ID48" s="436"/>
      <c r="IE48" s="266" t="str">
        <f t="shared" si="129"/>
        <v/>
      </c>
      <c r="IF48" s="264" t="str">
        <f t="shared" si="130"/>
        <v/>
      </c>
      <c r="IG48" s="265"/>
      <c r="IH48" s="266" t="str">
        <f t="shared" si="131"/>
        <v/>
      </c>
      <c r="II48" s="264" t="str">
        <f t="shared" si="132"/>
        <v/>
      </c>
      <c r="IJ48" s="436"/>
      <c r="IK48" s="266" t="str">
        <f t="shared" si="133"/>
        <v/>
      </c>
      <c r="IL48" s="264" t="str">
        <f t="shared" si="134"/>
        <v/>
      </c>
      <c r="IM48" s="436"/>
      <c r="IN48" s="266" t="str">
        <f t="shared" si="135"/>
        <v/>
      </c>
      <c r="IO48" s="264" t="str">
        <f t="shared" si="136"/>
        <v/>
      </c>
      <c r="IP48" s="265"/>
      <c r="IQ48" s="266" t="str">
        <f t="shared" si="137"/>
        <v/>
      </c>
      <c r="IR48" s="264" t="str">
        <f t="shared" si="138"/>
        <v/>
      </c>
      <c r="IS48" s="265"/>
      <c r="IT48" s="266" t="str">
        <f t="shared" si="139"/>
        <v/>
      </c>
      <c r="IU48" s="264" t="str">
        <f t="shared" si="140"/>
        <v/>
      </c>
      <c r="IV48" s="265"/>
      <c r="IW48" s="266" t="str">
        <f t="shared" si="141"/>
        <v/>
      </c>
      <c r="IX48" s="264" t="str">
        <f t="shared" si="142"/>
        <v/>
      </c>
      <c r="IY48" s="265"/>
      <c r="IZ48" s="266" t="str">
        <f t="shared" si="143"/>
        <v/>
      </c>
      <c r="JA48" s="264" t="str">
        <f t="shared" si="144"/>
        <v/>
      </c>
      <c r="JB48" s="265"/>
      <c r="JC48" s="266" t="str">
        <f t="shared" si="145"/>
        <v/>
      </c>
      <c r="JD48" s="264" t="str">
        <f t="shared" si="146"/>
        <v/>
      </c>
      <c r="JE48" s="265"/>
      <c r="JF48" s="266" t="str">
        <f t="shared" si="147"/>
        <v/>
      </c>
      <c r="JG48" s="264" t="str">
        <f t="shared" si="148"/>
        <v/>
      </c>
      <c r="JH48" s="265"/>
      <c r="JI48" s="266" t="str">
        <f t="shared" si="149"/>
        <v/>
      </c>
      <c r="JJ48" s="264" t="str">
        <f t="shared" si="150"/>
        <v/>
      </c>
      <c r="JK48" s="265"/>
      <c r="JL48" s="266" t="str">
        <f t="shared" si="151"/>
        <v/>
      </c>
      <c r="JM48" s="264" t="str">
        <f t="shared" si="152"/>
        <v/>
      </c>
      <c r="JN48" s="265"/>
      <c r="JO48" s="266" t="str">
        <f t="shared" si="153"/>
        <v/>
      </c>
      <c r="JP48" s="264" t="str">
        <f t="shared" si="154"/>
        <v/>
      </c>
      <c r="JQ48" s="265"/>
      <c r="JR48" s="266" t="str">
        <f t="shared" si="155"/>
        <v/>
      </c>
      <c r="JS48" s="264" t="str">
        <f t="shared" si="156"/>
        <v/>
      </c>
      <c r="JT48" s="265"/>
      <c r="JU48" s="266" t="str">
        <f t="shared" si="157"/>
        <v/>
      </c>
      <c r="JV48" s="264" t="str">
        <f t="shared" si="158"/>
        <v/>
      </c>
      <c r="JW48" s="265"/>
      <c r="JX48" s="266" t="str">
        <f t="shared" si="159"/>
        <v/>
      </c>
      <c r="JY48" s="264" t="str">
        <f t="shared" si="160"/>
        <v/>
      </c>
      <c r="JZ48" s="265"/>
      <c r="KA48" s="266" t="str">
        <f t="shared" si="161"/>
        <v/>
      </c>
      <c r="KB48" s="264" t="str">
        <f t="shared" si="162"/>
        <v/>
      </c>
      <c r="KC48" s="265"/>
      <c r="KD48" s="266" t="str">
        <f t="shared" si="163"/>
        <v/>
      </c>
      <c r="KE48" s="264" t="str">
        <f t="shared" si="164"/>
        <v/>
      </c>
      <c r="KF48" s="265"/>
      <c r="KG48" s="266" t="str">
        <f t="shared" si="165"/>
        <v/>
      </c>
      <c r="KH48" s="264" t="str">
        <f t="shared" si="166"/>
        <v/>
      </c>
      <c r="KI48" s="265"/>
      <c r="KJ48" s="266" t="str">
        <f t="shared" si="167"/>
        <v/>
      </c>
      <c r="KK48" s="264" t="str">
        <f t="shared" si="168"/>
        <v/>
      </c>
      <c r="KL48" s="265"/>
      <c r="KM48" s="266" t="str">
        <f t="shared" si="169"/>
        <v/>
      </c>
      <c r="KN48" s="264" t="str">
        <f t="shared" si="170"/>
        <v/>
      </c>
      <c r="KO48" s="265"/>
      <c r="KP48" s="266" t="str">
        <f t="shared" si="171"/>
        <v/>
      </c>
      <c r="KQ48" s="264" t="str">
        <f t="shared" si="172"/>
        <v/>
      </c>
      <c r="KR48" s="265"/>
      <c r="KS48" s="266" t="str">
        <f t="shared" si="173"/>
        <v/>
      </c>
      <c r="KT48" s="264" t="str">
        <f t="shared" si="174"/>
        <v/>
      </c>
      <c r="KU48" s="265"/>
      <c r="KV48" s="266" t="str">
        <f t="shared" si="175"/>
        <v/>
      </c>
      <c r="KW48" s="264" t="str">
        <f t="shared" si="176"/>
        <v/>
      </c>
      <c r="KX48" s="265"/>
      <c r="KY48" s="266" t="str">
        <f t="shared" si="177"/>
        <v/>
      </c>
      <c r="KZ48" s="264" t="str">
        <f t="shared" si="178"/>
        <v/>
      </c>
      <c r="LA48" s="265"/>
      <c r="LB48" s="266" t="str">
        <f t="shared" si="179"/>
        <v/>
      </c>
      <c r="LC48" s="264" t="str">
        <f t="shared" si="180"/>
        <v/>
      </c>
      <c r="LD48" s="265"/>
      <c r="LE48" s="266" t="str">
        <f t="shared" si="181"/>
        <v/>
      </c>
      <c r="LF48" s="264" t="str">
        <f t="shared" si="182"/>
        <v/>
      </c>
      <c r="LG48" s="265"/>
      <c r="LH48" s="266" t="str">
        <f t="shared" si="183"/>
        <v/>
      </c>
      <c r="LI48" s="264" t="str">
        <f t="shared" si="184"/>
        <v/>
      </c>
      <c r="LJ48" s="265"/>
      <c r="LK48" s="109" t="str">
        <f t="shared" si="185"/>
        <v/>
      </c>
    </row>
    <row r="49" spans="1:323" s="33" customFormat="1" ht="24.65" customHeight="1" x14ac:dyDescent="0.2">
      <c r="A49" s="553" t="s">
        <v>22</v>
      </c>
      <c r="B49" s="554">
        <f>IFERROR(VLOOKUP($D49,[1]受注ﾌｧｲﾙ!$A$3:$BZ$1314,5,FALSE),"-")</f>
        <v>46111.606145833335</v>
      </c>
      <c r="C49" s="555">
        <f>IFERROR(VLOOKUP($D49,[1]受注ﾌｧｲﾙ!$A$3:$BZ$1314,6,FALSE),"-")</f>
        <v>0</v>
      </c>
      <c r="D49" s="763" t="s">
        <v>849</v>
      </c>
      <c r="E49" s="551">
        <f>IFERROR(VLOOKUP($D49,[1]受注ﾌｧｲﾙ!$A$3:$BZ$1314,17,FALSE),"-")</f>
        <v>6710</v>
      </c>
      <c r="F49" s="552" t="str">
        <f>IFERROR(VLOOKUP($D49,[1]受注ﾌｧｲﾙ!$A$3:$BZ$1314,18,FALSE),"-")</f>
        <v>0R040-8Y0B- 680X200</v>
      </c>
      <c r="G49" s="552" t="str">
        <f>IFERROR(VLOOKUP($D49,[1]受注ﾌｧｲﾙ!$A$3:$BZ$1314,19,FALSE),"-")</f>
        <v>FA</v>
      </c>
      <c r="H49" s="552" t="str">
        <f>IFERROR(VLOOKUP($D49,[1]受注ﾌｧｲﾙ!$A$3:$BZ$1314,20,FALSE),"-")</f>
        <v>BG1</v>
      </c>
      <c r="I49" s="552" t="str">
        <f>IFERROR(VLOOKUP($D49,[1]受注ﾌｧｲﾙ!$A$3:$BZ$1314,21,FALSE),"-")</f>
        <v>C</v>
      </c>
      <c r="J49" s="556">
        <f>IFERROR(VLOOKUP($D49,[1]受注ﾌｧｲﾙ!$A$3:$BZ$1314,22,FALSE),"-")</f>
        <v>200</v>
      </c>
      <c r="K49" s="552" t="str">
        <f>IFERROR(VLOOKUP($D49,[1]受注ﾌｧｲﾙ!$A$3:$BZ$1314,8,FALSE),"-")</f>
        <v>0R040-8Y0B- 530X200</v>
      </c>
      <c r="L49" s="552" t="str">
        <f>IFERROR(VLOOKUP($D49,[1]受注ﾌｧｲﾙ!$A$3:$BZ$1314,9,FALSE),"-")</f>
        <v>FA</v>
      </c>
      <c r="M49" s="552" t="str">
        <f>IFERROR(VLOOKUP($D49,[1]受注ﾌｧｲﾙ!$A$3:$BZ$1314,10,FALSE),"-")</f>
        <v>BG1</v>
      </c>
      <c r="N49" s="552" t="str">
        <f>IFERROR(VLOOKUP($D49,[1]受注ﾌｧｲﾙ!$A$3:$BZ$1314,11,FALSE),"-")</f>
        <v>C</v>
      </c>
      <c r="O49" s="556">
        <f>IFERROR(VLOOKUP($D49,[1]受注ﾌｧｲﾙ!$A$3:$BZ$1314,13,FALSE),"-")</f>
        <v>400</v>
      </c>
      <c r="P49" s="552">
        <f>IFERROR(VLOOKUP($D49,[1]受注ﾌｧｲﾙ!$A$3:$BZ$1314,15,FALSE),"-")</f>
        <v>0</v>
      </c>
      <c r="Q49" s="557">
        <f>IFERROR((VLOOKUP($D49,[1]受注ﾌｧｲﾙ!$A$3:$BZ$1314,16,FALSE)*J49),"-")</f>
        <v>200</v>
      </c>
      <c r="R49" s="557">
        <f>IFERROR(VLOOKUP($D49,[6]加工日報ｽﾘｯﾄ!$A$5:$DZ$1000,107,FALSE),"-")</f>
        <v>200</v>
      </c>
      <c r="S49" s="552" t="str">
        <f>IFERROR(VLOOKUP($D49,[1]受注ﾌｧｲﾙ!$A$3:$BZ$1314,26,FALSE),"-")</f>
        <v>SEC,  ｽﾘｯﾄ</v>
      </c>
      <c r="T49" s="558" t="str">
        <f>IFERROR(VLOOKUP($D49,[1]受注ﾌｧｲﾙ!$A$3:$BZ$1314,23,FALSE),"-")</f>
        <v>湖南</v>
      </c>
      <c r="U49" s="559"/>
      <c r="V49" s="559"/>
      <c r="W49" s="559">
        <f>IFERROR(VLOOKUP($D49,[1]受注ﾌｧｲﾙ!$A$3:$BZ$1314,25,FALSE),"-")</f>
        <v>46127</v>
      </c>
      <c r="X49" s="559">
        <f>IFERROR(VLOOKUP($D49,[1]受注ﾌｧｲﾙ!$A$3:$BZ$1314,32,FALSE),"-")</f>
        <v>46134</v>
      </c>
      <c r="Y49" s="559">
        <f>IFERROR(VLOOKUP($D49,[1]受注ﾌｧｲﾙ!$A$3:$BZ$1314,33,FALSE),"-")</f>
        <v>46134</v>
      </c>
      <c r="Z49" s="559">
        <f t="shared" si="0"/>
        <v>46127</v>
      </c>
      <c r="AA49" s="560">
        <f>IFERROR(VLOOKUP($D49,[6]加工日報ｽﾘｯﾄ!$A$5:$DZ$1000,2,FALSE),"-")</f>
        <v>46127</v>
      </c>
      <c r="AB49" s="561">
        <f>IFERROR(VLOOKUP($D49,[6]加工日報ｽﾘｯﾄ!$A$5:$DZ$1000,108,FALSE),"-")</f>
        <v>200</v>
      </c>
      <c r="AC49" s="562">
        <f t="shared" si="1"/>
        <v>200</v>
      </c>
      <c r="AD49" s="410" t="str">
        <f>IFERROR(VLOOKUP($D49,[1]受注ﾌｧｲﾙ!$A$3:$BZ$1314,27,FALSE),"-")&amp;"　"&amp;IFERROR(VLOOKUP($D49,[1]受注ﾌｧｲﾙ!$A$3:$BZ$1314,28,FALSE),"-")&amp;"　"&amp;IFERROR(VLOOKUP($D49,[1]受注ﾌｧｲﾙ!$A$3:$BZ$1314,29,FALSE),"-")</f>
        <v>ﾛｯﾄ指定5Ｃ22220（ｷｽﾞ品）　　</v>
      </c>
      <c r="AE49" s="435"/>
      <c r="AF49" s="563" t="str">
        <f>IFERROR(VLOOKUP($D49,[6]加工日報ｽﾘｯﾄ!$A$5:$DZ$1000,94,FALSE),"-")</f>
        <v>完</v>
      </c>
      <c r="AG49" s="564" t="str">
        <f>IFERROR(VLOOKUP($D49,[1]受注ﾌｧｲﾙ!$A$3:$BZ$1314,2,FALSE),"-")</f>
        <v>通常入力</v>
      </c>
      <c r="AH49" s="564" t="str">
        <f>IFERROR(VLOOKUP($D49,[1]受注ﾌｧｲﾙ!$A$3:$BZ$1314,3,FALSE),"-")</f>
        <v>後加工</v>
      </c>
      <c r="AI49" s="564" t="str">
        <f>IFERROR(VLOOKUP($D49,[1]受注ﾌｧｲﾙ!$A$3:$BZ$1314,31,FALSE),"-")</f>
        <v>屋根</v>
      </c>
      <c r="AJ49" s="564" t="str">
        <f>IFERROR(VLOOKUP($D49,[1]受注ﾌｧｲﾙ!$A$3:$BZ$1314,12,FALSE),"-")</f>
        <v xml:space="preserve"> </v>
      </c>
      <c r="AK49" s="552" t="str">
        <f>IFERROR(VLOOKUP($D49,[1]受注ﾌｧｲﾙ!$A$3:$BZ$1314,24,FALSE),"-")</f>
        <v>ｽﾘｯﾄ</v>
      </c>
      <c r="AL49" s="435"/>
      <c r="AM49" s="435"/>
      <c r="AN49" s="435"/>
      <c r="AO49" s="435"/>
      <c r="AP49" s="435"/>
      <c r="AQ49" s="564" t="s">
        <v>491</v>
      </c>
      <c r="AR49" s="435"/>
      <c r="AS49" s="109" t="str">
        <f t="shared" si="2"/>
        <v/>
      </c>
      <c r="AT49" s="265"/>
      <c r="AU49" s="266" t="str">
        <f t="shared" si="3"/>
        <v/>
      </c>
      <c r="AV49" s="109" t="str">
        <f t="shared" si="4"/>
        <v/>
      </c>
      <c r="AW49" s="265"/>
      <c r="AX49" s="266" t="str">
        <f t="shared" si="5"/>
        <v/>
      </c>
      <c r="AY49" s="264" t="str">
        <f t="shared" si="6"/>
        <v/>
      </c>
      <c r="AZ49" s="436"/>
      <c r="BA49" s="266" t="str">
        <f t="shared" si="7"/>
        <v/>
      </c>
      <c r="BB49" s="264" t="str">
        <f t="shared" si="8"/>
        <v/>
      </c>
      <c r="BC49" s="265"/>
      <c r="BD49" s="266" t="str">
        <f t="shared" si="9"/>
        <v/>
      </c>
      <c r="BE49" s="264" t="str">
        <f t="shared" si="10"/>
        <v/>
      </c>
      <c r="BF49" s="436"/>
      <c r="BG49" s="266" t="str">
        <f t="shared" si="11"/>
        <v/>
      </c>
      <c r="BH49" s="264" t="str">
        <f t="shared" si="12"/>
        <v/>
      </c>
      <c r="BI49" s="436"/>
      <c r="BJ49" s="266" t="str">
        <f t="shared" si="13"/>
        <v/>
      </c>
      <c r="BK49" s="264" t="str">
        <f t="shared" si="14"/>
        <v/>
      </c>
      <c r="BL49" s="265"/>
      <c r="BM49" s="266" t="str">
        <f t="shared" si="15"/>
        <v/>
      </c>
      <c r="BN49" s="264" t="str">
        <f t="shared" si="16"/>
        <v/>
      </c>
      <c r="BO49" s="265"/>
      <c r="BP49" s="266" t="str">
        <f t="shared" si="17"/>
        <v/>
      </c>
      <c r="BQ49" s="264" t="str">
        <f t="shared" si="18"/>
        <v/>
      </c>
      <c r="BR49" s="265"/>
      <c r="BS49" s="266" t="str">
        <f t="shared" si="19"/>
        <v/>
      </c>
      <c r="BT49" s="264" t="str">
        <f t="shared" si="20"/>
        <v/>
      </c>
      <c r="BU49" s="265"/>
      <c r="BV49" s="266" t="str">
        <f t="shared" si="21"/>
        <v/>
      </c>
      <c r="BW49" s="264" t="str">
        <f t="shared" si="22"/>
        <v/>
      </c>
      <c r="BX49" s="265"/>
      <c r="BY49" s="266" t="str">
        <f t="shared" si="23"/>
        <v/>
      </c>
      <c r="BZ49" s="264" t="str">
        <f t="shared" si="24"/>
        <v/>
      </c>
      <c r="CA49" s="265"/>
      <c r="CB49" s="266" t="str">
        <f t="shared" si="25"/>
        <v/>
      </c>
      <c r="CC49" s="264" t="str">
        <f t="shared" si="26"/>
        <v/>
      </c>
      <c r="CD49" s="265"/>
      <c r="CE49" s="266" t="str">
        <f t="shared" si="27"/>
        <v/>
      </c>
      <c r="CF49" s="264" t="str">
        <f t="shared" si="28"/>
        <v/>
      </c>
      <c r="CG49" s="265"/>
      <c r="CH49" s="266" t="str">
        <f t="shared" si="29"/>
        <v/>
      </c>
      <c r="CI49" s="264" t="str">
        <f t="shared" si="30"/>
        <v/>
      </c>
      <c r="CJ49" s="265"/>
      <c r="CK49" s="266" t="str">
        <f t="shared" si="31"/>
        <v/>
      </c>
      <c r="CL49" s="264" t="str">
        <f t="shared" si="32"/>
        <v/>
      </c>
      <c r="CM49" s="265"/>
      <c r="CN49" s="266" t="str">
        <f t="shared" si="33"/>
        <v/>
      </c>
      <c r="CO49" s="264" t="str">
        <f t="shared" si="34"/>
        <v/>
      </c>
      <c r="CP49" s="265"/>
      <c r="CQ49" s="266" t="str">
        <f t="shared" si="35"/>
        <v/>
      </c>
      <c r="CR49" s="264" t="str">
        <f t="shared" si="36"/>
        <v/>
      </c>
      <c r="CS49" s="265"/>
      <c r="CT49" s="266" t="str">
        <f t="shared" si="37"/>
        <v/>
      </c>
      <c r="CU49" s="264" t="str">
        <f t="shared" si="38"/>
        <v/>
      </c>
      <c r="CV49" s="265"/>
      <c r="CW49" s="266" t="str">
        <f t="shared" si="39"/>
        <v/>
      </c>
      <c r="CX49" s="264" t="str">
        <f t="shared" si="40"/>
        <v/>
      </c>
      <c r="CY49" s="265"/>
      <c r="CZ49" s="266" t="str">
        <f t="shared" si="41"/>
        <v/>
      </c>
      <c r="DA49" s="264" t="str">
        <f t="shared" si="42"/>
        <v/>
      </c>
      <c r="DB49" s="265"/>
      <c r="DC49" s="266" t="str">
        <f t="shared" si="43"/>
        <v/>
      </c>
      <c r="DD49" s="264" t="str">
        <f t="shared" si="44"/>
        <v/>
      </c>
      <c r="DE49" s="265"/>
      <c r="DF49" s="266" t="str">
        <f t="shared" si="45"/>
        <v/>
      </c>
      <c r="DG49" s="264" t="str">
        <f t="shared" si="46"/>
        <v/>
      </c>
      <c r="DH49" s="265"/>
      <c r="DI49" s="266" t="str">
        <f t="shared" si="47"/>
        <v/>
      </c>
      <c r="DJ49" s="264" t="str">
        <f t="shared" si="48"/>
        <v/>
      </c>
      <c r="DK49" s="265"/>
      <c r="DL49" s="266" t="str">
        <f t="shared" si="49"/>
        <v/>
      </c>
      <c r="DM49" s="264" t="str">
        <f t="shared" si="50"/>
        <v/>
      </c>
      <c r="DN49" s="265"/>
      <c r="DO49" s="266" t="str">
        <f t="shared" si="51"/>
        <v/>
      </c>
      <c r="DP49" s="264" t="str">
        <f t="shared" si="52"/>
        <v/>
      </c>
      <c r="DQ49" s="265"/>
      <c r="DR49" s="266" t="str">
        <f t="shared" si="53"/>
        <v/>
      </c>
      <c r="DS49" s="264" t="str">
        <f t="shared" si="54"/>
        <v/>
      </c>
      <c r="DT49" s="265"/>
      <c r="DU49" s="266" t="str">
        <f t="shared" si="55"/>
        <v/>
      </c>
      <c r="DV49" s="264" t="str">
        <f t="shared" si="56"/>
        <v/>
      </c>
      <c r="DW49" s="265"/>
      <c r="DX49" s="266" t="str">
        <f t="shared" si="57"/>
        <v/>
      </c>
      <c r="DY49" s="264" t="str">
        <f t="shared" si="58"/>
        <v/>
      </c>
      <c r="DZ49" s="265"/>
      <c r="EA49" s="266" t="str">
        <f t="shared" si="59"/>
        <v/>
      </c>
      <c r="EB49" s="264" t="str">
        <f t="shared" si="60"/>
        <v/>
      </c>
      <c r="EC49" s="265"/>
      <c r="ED49" s="266" t="str">
        <f t="shared" si="61"/>
        <v/>
      </c>
      <c r="EE49" s="264" t="str">
        <f t="shared" si="62"/>
        <v/>
      </c>
      <c r="EF49" s="265"/>
      <c r="EG49" s="109" t="str">
        <f t="shared" si="63"/>
        <v/>
      </c>
      <c r="EH49" s="109" t="str">
        <f t="shared" si="63"/>
        <v/>
      </c>
      <c r="EI49" s="265"/>
      <c r="EJ49" s="266" t="str">
        <f t="shared" si="64"/>
        <v/>
      </c>
      <c r="EK49" s="109" t="str">
        <f t="shared" si="65"/>
        <v/>
      </c>
      <c r="EL49" s="265"/>
      <c r="EM49" s="266" t="str">
        <f t="shared" si="66"/>
        <v/>
      </c>
      <c r="EN49" s="264" t="str">
        <f t="shared" si="67"/>
        <v/>
      </c>
      <c r="EO49" s="436"/>
      <c r="EP49" s="266" t="str">
        <f t="shared" si="68"/>
        <v/>
      </c>
      <c r="EQ49" s="264" t="str">
        <f t="shared" si="69"/>
        <v/>
      </c>
      <c r="ER49" s="265"/>
      <c r="ES49" s="266" t="str">
        <f t="shared" si="70"/>
        <v/>
      </c>
      <c r="ET49" s="264" t="str">
        <f t="shared" si="71"/>
        <v/>
      </c>
      <c r="EU49" s="436"/>
      <c r="EV49" s="266" t="str">
        <f t="shared" si="72"/>
        <v/>
      </c>
      <c r="EW49" s="264" t="str">
        <f t="shared" si="73"/>
        <v/>
      </c>
      <c r="EX49" s="436"/>
      <c r="EY49" s="266" t="str">
        <f t="shared" si="74"/>
        <v/>
      </c>
      <c r="EZ49" s="264" t="str">
        <f t="shared" si="75"/>
        <v/>
      </c>
      <c r="FA49" s="265"/>
      <c r="FB49" s="266" t="str">
        <f t="shared" si="76"/>
        <v/>
      </c>
      <c r="FC49" s="264" t="str">
        <f t="shared" si="77"/>
        <v/>
      </c>
      <c r="FD49" s="265"/>
      <c r="FE49" s="266" t="str">
        <f t="shared" si="78"/>
        <v/>
      </c>
      <c r="FF49" s="264" t="str">
        <f t="shared" si="79"/>
        <v/>
      </c>
      <c r="FG49" s="265"/>
      <c r="FH49" s="266" t="str">
        <f t="shared" si="80"/>
        <v/>
      </c>
      <c r="FI49" s="264" t="str">
        <f t="shared" si="81"/>
        <v/>
      </c>
      <c r="FJ49" s="265"/>
      <c r="FK49" s="266" t="str">
        <f t="shared" si="82"/>
        <v/>
      </c>
      <c r="FL49" s="264" t="str">
        <f t="shared" si="83"/>
        <v/>
      </c>
      <c r="FM49" s="265"/>
      <c r="FN49" s="266" t="str">
        <f t="shared" si="84"/>
        <v/>
      </c>
      <c r="FO49" s="264" t="str">
        <f t="shared" si="85"/>
        <v/>
      </c>
      <c r="FP49" s="265"/>
      <c r="FQ49" s="266" t="str">
        <f t="shared" si="86"/>
        <v/>
      </c>
      <c r="FR49" s="264" t="str">
        <f t="shared" si="87"/>
        <v/>
      </c>
      <c r="FS49" s="265"/>
      <c r="FT49" s="266" t="str">
        <f t="shared" si="88"/>
        <v/>
      </c>
      <c r="FU49" s="264" t="str">
        <f t="shared" si="89"/>
        <v/>
      </c>
      <c r="FV49" s="265"/>
      <c r="FW49" s="266" t="str">
        <f t="shared" si="90"/>
        <v/>
      </c>
      <c r="FX49" s="264" t="str">
        <f t="shared" si="91"/>
        <v>→</v>
      </c>
      <c r="FY49" s="265">
        <v>200</v>
      </c>
      <c r="FZ49" s="266" t="str">
        <f t="shared" si="92"/>
        <v/>
      </c>
      <c r="GA49" s="264" t="str">
        <f t="shared" si="93"/>
        <v/>
      </c>
      <c r="GB49" s="265"/>
      <c r="GC49" s="266" t="str">
        <f t="shared" si="94"/>
        <v/>
      </c>
      <c r="GD49" s="264" t="str">
        <f t="shared" si="95"/>
        <v/>
      </c>
      <c r="GE49" s="265"/>
      <c r="GF49" s="266" t="str">
        <f t="shared" si="96"/>
        <v/>
      </c>
      <c r="GG49" s="264" t="str">
        <f t="shared" si="97"/>
        <v/>
      </c>
      <c r="GH49" s="265"/>
      <c r="GI49" s="266" t="str">
        <f t="shared" si="98"/>
        <v/>
      </c>
      <c r="GJ49" s="264" t="str">
        <f t="shared" si="99"/>
        <v/>
      </c>
      <c r="GK49" s="265"/>
      <c r="GL49" s="266" t="str">
        <f t="shared" si="100"/>
        <v/>
      </c>
      <c r="GM49" s="264" t="str">
        <f t="shared" si="101"/>
        <v/>
      </c>
      <c r="GN49" s="265"/>
      <c r="GO49" s="266" t="str">
        <f t="shared" si="102"/>
        <v/>
      </c>
      <c r="GP49" s="264" t="str">
        <f t="shared" si="103"/>
        <v/>
      </c>
      <c r="GQ49" s="265"/>
      <c r="GR49" s="266" t="str">
        <f t="shared" si="104"/>
        <v/>
      </c>
      <c r="GS49" s="264" t="str">
        <f t="shared" si="105"/>
        <v/>
      </c>
      <c r="GT49" s="265"/>
      <c r="GU49" s="266" t="str">
        <f t="shared" si="106"/>
        <v>⇒</v>
      </c>
      <c r="GV49" s="264" t="str">
        <f t="shared" si="107"/>
        <v/>
      </c>
      <c r="GW49" s="265"/>
      <c r="GX49" s="266" t="str">
        <f t="shared" si="108"/>
        <v/>
      </c>
      <c r="GY49" s="264" t="str">
        <f t="shared" si="109"/>
        <v/>
      </c>
      <c r="GZ49" s="265"/>
      <c r="HA49" s="266" t="str">
        <f t="shared" si="110"/>
        <v/>
      </c>
      <c r="HB49" s="264" t="str">
        <f t="shared" si="111"/>
        <v/>
      </c>
      <c r="HC49" s="265"/>
      <c r="HD49" s="266" t="str">
        <f t="shared" si="112"/>
        <v/>
      </c>
      <c r="HE49" s="264" t="str">
        <f t="shared" si="113"/>
        <v/>
      </c>
      <c r="HF49" s="265"/>
      <c r="HG49" s="266" t="str">
        <f t="shared" si="114"/>
        <v/>
      </c>
      <c r="HH49" s="264" t="str">
        <f t="shared" si="115"/>
        <v/>
      </c>
      <c r="HI49" s="265"/>
      <c r="HJ49" s="266" t="str">
        <f t="shared" si="116"/>
        <v/>
      </c>
      <c r="HK49" s="264" t="str">
        <f t="shared" si="117"/>
        <v/>
      </c>
      <c r="HL49" s="265"/>
      <c r="HM49" s="266" t="str">
        <f t="shared" si="118"/>
        <v/>
      </c>
      <c r="HN49" s="264" t="str">
        <f t="shared" si="119"/>
        <v/>
      </c>
      <c r="HO49" s="265"/>
      <c r="HP49" s="266" t="str">
        <f t="shared" si="120"/>
        <v/>
      </c>
      <c r="HQ49" s="264" t="str">
        <f t="shared" si="121"/>
        <v/>
      </c>
      <c r="HR49" s="265"/>
      <c r="HS49" s="266" t="str">
        <f t="shared" si="122"/>
        <v/>
      </c>
      <c r="HT49" s="264" t="str">
        <f t="shared" si="123"/>
        <v/>
      </c>
      <c r="HU49" s="265"/>
      <c r="HV49" s="109" t="str">
        <f t="shared" si="124"/>
        <v/>
      </c>
      <c r="HW49" s="109" t="str">
        <f t="shared" si="124"/>
        <v/>
      </c>
      <c r="HX49" s="265"/>
      <c r="HY49" s="266" t="str">
        <f t="shared" si="125"/>
        <v/>
      </c>
      <c r="HZ49" s="109" t="str">
        <f t="shared" si="126"/>
        <v/>
      </c>
      <c r="IA49" s="265"/>
      <c r="IB49" s="266" t="str">
        <f t="shared" si="127"/>
        <v/>
      </c>
      <c r="IC49" s="264" t="str">
        <f t="shared" si="128"/>
        <v/>
      </c>
      <c r="ID49" s="436"/>
      <c r="IE49" s="266" t="str">
        <f t="shared" si="129"/>
        <v/>
      </c>
      <c r="IF49" s="264" t="str">
        <f t="shared" si="130"/>
        <v/>
      </c>
      <c r="IG49" s="265"/>
      <c r="IH49" s="266" t="str">
        <f t="shared" si="131"/>
        <v/>
      </c>
      <c r="II49" s="264" t="str">
        <f t="shared" si="132"/>
        <v/>
      </c>
      <c r="IJ49" s="436"/>
      <c r="IK49" s="266" t="str">
        <f t="shared" si="133"/>
        <v/>
      </c>
      <c r="IL49" s="264" t="str">
        <f t="shared" si="134"/>
        <v/>
      </c>
      <c r="IM49" s="436"/>
      <c r="IN49" s="266" t="str">
        <f t="shared" si="135"/>
        <v/>
      </c>
      <c r="IO49" s="264" t="str">
        <f t="shared" si="136"/>
        <v/>
      </c>
      <c r="IP49" s="265"/>
      <c r="IQ49" s="266" t="str">
        <f t="shared" si="137"/>
        <v/>
      </c>
      <c r="IR49" s="264" t="str">
        <f t="shared" si="138"/>
        <v/>
      </c>
      <c r="IS49" s="265"/>
      <c r="IT49" s="266" t="str">
        <f t="shared" si="139"/>
        <v/>
      </c>
      <c r="IU49" s="264" t="str">
        <f t="shared" si="140"/>
        <v/>
      </c>
      <c r="IV49" s="265"/>
      <c r="IW49" s="266" t="str">
        <f t="shared" si="141"/>
        <v/>
      </c>
      <c r="IX49" s="264" t="str">
        <f t="shared" si="142"/>
        <v/>
      </c>
      <c r="IY49" s="265"/>
      <c r="IZ49" s="266" t="str">
        <f t="shared" si="143"/>
        <v/>
      </c>
      <c r="JA49" s="264" t="str">
        <f t="shared" si="144"/>
        <v/>
      </c>
      <c r="JB49" s="265"/>
      <c r="JC49" s="266" t="str">
        <f t="shared" si="145"/>
        <v/>
      </c>
      <c r="JD49" s="264" t="str">
        <f t="shared" si="146"/>
        <v/>
      </c>
      <c r="JE49" s="265"/>
      <c r="JF49" s="266" t="str">
        <f t="shared" si="147"/>
        <v/>
      </c>
      <c r="JG49" s="264" t="str">
        <f t="shared" si="148"/>
        <v/>
      </c>
      <c r="JH49" s="265"/>
      <c r="JI49" s="266" t="str">
        <f t="shared" si="149"/>
        <v/>
      </c>
      <c r="JJ49" s="264" t="str">
        <f t="shared" si="150"/>
        <v/>
      </c>
      <c r="JK49" s="265"/>
      <c r="JL49" s="266" t="str">
        <f t="shared" si="151"/>
        <v/>
      </c>
      <c r="JM49" s="264" t="str">
        <f t="shared" si="152"/>
        <v/>
      </c>
      <c r="JN49" s="265"/>
      <c r="JO49" s="266" t="str">
        <f t="shared" si="153"/>
        <v/>
      </c>
      <c r="JP49" s="264" t="str">
        <f t="shared" si="154"/>
        <v/>
      </c>
      <c r="JQ49" s="265"/>
      <c r="JR49" s="266" t="str">
        <f t="shared" si="155"/>
        <v/>
      </c>
      <c r="JS49" s="264" t="str">
        <f t="shared" si="156"/>
        <v/>
      </c>
      <c r="JT49" s="265"/>
      <c r="JU49" s="266" t="str">
        <f t="shared" si="157"/>
        <v/>
      </c>
      <c r="JV49" s="264" t="str">
        <f t="shared" si="158"/>
        <v/>
      </c>
      <c r="JW49" s="265"/>
      <c r="JX49" s="266" t="str">
        <f t="shared" si="159"/>
        <v/>
      </c>
      <c r="JY49" s="264" t="str">
        <f t="shared" si="160"/>
        <v/>
      </c>
      <c r="JZ49" s="265"/>
      <c r="KA49" s="266" t="str">
        <f t="shared" si="161"/>
        <v/>
      </c>
      <c r="KB49" s="264" t="str">
        <f t="shared" si="162"/>
        <v/>
      </c>
      <c r="KC49" s="265"/>
      <c r="KD49" s="266" t="str">
        <f t="shared" si="163"/>
        <v/>
      </c>
      <c r="KE49" s="264" t="str">
        <f t="shared" si="164"/>
        <v/>
      </c>
      <c r="KF49" s="265"/>
      <c r="KG49" s="266" t="str">
        <f t="shared" si="165"/>
        <v/>
      </c>
      <c r="KH49" s="264" t="str">
        <f t="shared" si="166"/>
        <v/>
      </c>
      <c r="KI49" s="265"/>
      <c r="KJ49" s="266" t="str">
        <f t="shared" si="167"/>
        <v/>
      </c>
      <c r="KK49" s="264" t="str">
        <f t="shared" si="168"/>
        <v/>
      </c>
      <c r="KL49" s="265"/>
      <c r="KM49" s="266" t="str">
        <f t="shared" si="169"/>
        <v/>
      </c>
      <c r="KN49" s="264" t="str">
        <f t="shared" si="170"/>
        <v/>
      </c>
      <c r="KO49" s="265"/>
      <c r="KP49" s="266" t="str">
        <f t="shared" si="171"/>
        <v/>
      </c>
      <c r="KQ49" s="264" t="str">
        <f t="shared" si="172"/>
        <v/>
      </c>
      <c r="KR49" s="265"/>
      <c r="KS49" s="266" t="str">
        <f t="shared" si="173"/>
        <v/>
      </c>
      <c r="KT49" s="264" t="str">
        <f t="shared" si="174"/>
        <v/>
      </c>
      <c r="KU49" s="265"/>
      <c r="KV49" s="266" t="str">
        <f t="shared" si="175"/>
        <v/>
      </c>
      <c r="KW49" s="264" t="str">
        <f t="shared" si="176"/>
        <v/>
      </c>
      <c r="KX49" s="265"/>
      <c r="KY49" s="266" t="str">
        <f t="shared" si="177"/>
        <v/>
      </c>
      <c r="KZ49" s="264" t="str">
        <f t="shared" si="178"/>
        <v/>
      </c>
      <c r="LA49" s="265"/>
      <c r="LB49" s="266" t="str">
        <f t="shared" si="179"/>
        <v/>
      </c>
      <c r="LC49" s="264" t="str">
        <f t="shared" si="180"/>
        <v/>
      </c>
      <c r="LD49" s="265"/>
      <c r="LE49" s="266" t="str">
        <f t="shared" si="181"/>
        <v/>
      </c>
      <c r="LF49" s="264" t="str">
        <f t="shared" si="182"/>
        <v/>
      </c>
      <c r="LG49" s="265"/>
      <c r="LH49" s="266" t="str">
        <f t="shared" si="183"/>
        <v/>
      </c>
      <c r="LI49" s="264" t="str">
        <f t="shared" si="184"/>
        <v/>
      </c>
      <c r="LJ49" s="265"/>
      <c r="LK49" s="109" t="str">
        <f t="shared" si="185"/>
        <v/>
      </c>
    </row>
    <row r="50" spans="1:323" s="33" customFormat="1" ht="24.65" customHeight="1" x14ac:dyDescent="0.2">
      <c r="A50" s="553" t="s">
        <v>22</v>
      </c>
      <c r="B50" s="554">
        <f>IFERROR(VLOOKUP($D50,[1]受注ﾌｧｲﾙ!$A$3:$BZ$1314,5,FALSE),"-")</f>
        <v>46111.607210648152</v>
      </c>
      <c r="C50" s="555">
        <f>IFERROR(VLOOKUP($D50,[1]受注ﾌｧｲﾙ!$A$3:$BZ$1314,6,FALSE),"-")</f>
        <v>0</v>
      </c>
      <c r="D50" s="763" t="s">
        <v>850</v>
      </c>
      <c r="E50" s="551">
        <f>IFERROR(VLOOKUP($D50,[1]受注ﾌｧｲﾙ!$A$3:$BZ$1314,17,FALSE),"-")</f>
        <v>6710</v>
      </c>
      <c r="F50" s="552" t="str">
        <f>IFERROR(VLOOKUP($D50,[1]受注ﾌｧｲﾙ!$A$3:$BZ$1314,18,FALSE),"-")</f>
        <v>0R040-8Y0B- 680X200</v>
      </c>
      <c r="G50" s="552" t="str">
        <f>IFERROR(VLOOKUP($D50,[1]受注ﾌｧｲﾙ!$A$3:$BZ$1314,19,FALSE),"-")</f>
        <v>FA</v>
      </c>
      <c r="H50" s="552" t="str">
        <f>IFERROR(VLOOKUP($D50,[1]受注ﾌｧｲﾙ!$A$3:$BZ$1314,20,FALSE),"-")</f>
        <v>BG1</v>
      </c>
      <c r="I50" s="552" t="str">
        <f>IFERROR(VLOOKUP($D50,[1]受注ﾌｧｲﾙ!$A$3:$BZ$1314,21,FALSE),"-")</f>
        <v>C</v>
      </c>
      <c r="J50" s="556">
        <f>IFERROR(VLOOKUP($D50,[1]受注ﾌｧｲﾙ!$A$3:$BZ$1314,22,FALSE),"-")</f>
        <v>1600</v>
      </c>
      <c r="K50" s="552" t="str">
        <f>IFERROR(VLOOKUP($D50,[1]受注ﾌｧｲﾙ!$A$3:$BZ$1314,8,FALSE),"-")</f>
        <v>0R040-8Y0B- 530X200</v>
      </c>
      <c r="L50" s="552" t="str">
        <f>IFERROR(VLOOKUP($D50,[1]受注ﾌｧｲﾙ!$A$3:$BZ$1314,9,FALSE),"-")</f>
        <v>FA</v>
      </c>
      <c r="M50" s="552" t="str">
        <f>IFERROR(VLOOKUP($D50,[1]受注ﾌｧｲﾙ!$A$3:$BZ$1314,10,FALSE),"-")</f>
        <v>BG1</v>
      </c>
      <c r="N50" s="552" t="str">
        <f>IFERROR(VLOOKUP($D50,[1]受注ﾌｧｲﾙ!$A$3:$BZ$1314,11,FALSE),"-")</f>
        <v>C</v>
      </c>
      <c r="O50" s="556">
        <f>IFERROR(VLOOKUP($D50,[1]受注ﾌｧｲﾙ!$A$3:$BZ$1314,13,FALSE),"-")</f>
        <v>3200</v>
      </c>
      <c r="P50" s="552">
        <f>IFERROR(VLOOKUP($D50,[1]受注ﾌｧｲﾙ!$A$3:$BZ$1314,15,FALSE),"-")</f>
        <v>0</v>
      </c>
      <c r="Q50" s="557">
        <f>IFERROR((VLOOKUP($D50,[1]受注ﾌｧｲﾙ!$A$3:$BZ$1314,16,FALSE)*J50),"-")</f>
        <v>1600</v>
      </c>
      <c r="R50" s="557">
        <f>IFERROR(VLOOKUP($D50,[6]加工日報ｽﾘｯﾄ!$A$5:$DZ$1000,107,FALSE),"-")</f>
        <v>1600</v>
      </c>
      <c r="S50" s="552" t="str">
        <f>IFERROR(VLOOKUP($D50,[1]受注ﾌｧｲﾙ!$A$3:$BZ$1314,26,FALSE),"-")</f>
        <v>SEC,ｽﾘｯﾄ</v>
      </c>
      <c r="T50" s="558" t="str">
        <f>IFERROR(VLOOKUP($D50,[1]受注ﾌｧｲﾙ!$A$3:$BZ$1314,23,FALSE),"-")</f>
        <v>滋賀</v>
      </c>
      <c r="U50" s="559"/>
      <c r="V50" s="559"/>
      <c r="W50" s="559">
        <f>IFERROR(VLOOKUP($D50,[1]受注ﾌｧｲﾙ!$A$3:$BZ$1314,25,FALSE),"-")</f>
        <v>46127</v>
      </c>
      <c r="X50" s="559">
        <f>IFERROR(VLOOKUP($D50,[1]受注ﾌｧｲﾙ!$A$3:$BZ$1314,32,FALSE),"-")</f>
        <v>46134</v>
      </c>
      <c r="Y50" s="559">
        <f>IFERROR(VLOOKUP($D50,[1]受注ﾌｧｲﾙ!$A$3:$BZ$1314,33,FALSE),"-")</f>
        <v>46134</v>
      </c>
      <c r="Z50" s="559">
        <f t="shared" si="0"/>
        <v>46127</v>
      </c>
      <c r="AA50" s="560">
        <f>IFERROR(VLOOKUP($D50,[6]加工日報ｽﾘｯﾄ!$A$5:$DZ$1000,2,FALSE),"-")</f>
        <v>46127</v>
      </c>
      <c r="AB50" s="561">
        <f>IFERROR(VLOOKUP($D50,[6]加工日報ｽﾘｯﾄ!$A$5:$DZ$1000,108,FALSE),"-")</f>
        <v>1600</v>
      </c>
      <c r="AC50" s="562">
        <f t="shared" si="1"/>
        <v>1600</v>
      </c>
      <c r="AD50" s="410" t="str">
        <f>IFERROR(VLOOKUP($D50,[1]受注ﾌｧｲﾙ!$A$3:$BZ$1314,27,FALSE),"-")&amp;"　"&amp;IFERROR(VLOOKUP($D50,[1]受注ﾌｧｲﾙ!$A$3:$BZ$1314,28,FALSE),"-")&amp;"　"&amp;IFERROR(VLOOKUP($D50,[1]受注ﾌｧｲﾙ!$A$3:$BZ$1314,29,FALSE),"-")</f>
        <v>検査前入庫依頼　　</v>
      </c>
      <c r="AE50" s="435"/>
      <c r="AF50" s="563" t="str">
        <f>IFERROR(VLOOKUP($D50,[6]加工日報ｽﾘｯﾄ!$A$5:$DZ$1000,94,FALSE),"-")</f>
        <v>完</v>
      </c>
      <c r="AG50" s="564" t="str">
        <f>IFERROR(VLOOKUP($D50,[1]受注ﾌｧｲﾙ!$A$3:$BZ$1314,2,FALSE),"-")</f>
        <v>通常入力</v>
      </c>
      <c r="AH50" s="564" t="str">
        <f>IFERROR(VLOOKUP($D50,[1]受注ﾌｧｲﾙ!$A$3:$BZ$1314,3,FALSE),"-")</f>
        <v>後加工</v>
      </c>
      <c r="AI50" s="564" t="str">
        <f>IFERROR(VLOOKUP($D50,[1]受注ﾌｧｲﾙ!$A$3:$BZ$1314,31,FALSE),"-")</f>
        <v>屋根</v>
      </c>
      <c r="AJ50" s="564" t="str">
        <f>IFERROR(VLOOKUP($D50,[1]受注ﾌｧｲﾙ!$A$3:$BZ$1314,12,FALSE),"-")</f>
        <v xml:space="preserve"> </v>
      </c>
      <c r="AK50" s="552" t="str">
        <f>IFERROR(VLOOKUP($D50,[1]受注ﾌｧｲﾙ!$A$3:$BZ$1314,24,FALSE),"-")</f>
        <v>SEC</v>
      </c>
      <c r="AL50" s="435"/>
      <c r="AM50" s="435"/>
      <c r="AN50" s="435"/>
      <c r="AO50" s="435"/>
      <c r="AP50" s="435"/>
      <c r="AQ50" s="564" t="s">
        <v>491</v>
      </c>
      <c r="AR50" s="435"/>
      <c r="AS50" s="109" t="str">
        <f t="shared" si="2"/>
        <v/>
      </c>
      <c r="AT50" s="265"/>
      <c r="AU50" s="266" t="str">
        <f t="shared" si="3"/>
        <v/>
      </c>
      <c r="AV50" s="109" t="str">
        <f t="shared" si="4"/>
        <v/>
      </c>
      <c r="AW50" s="265"/>
      <c r="AX50" s="266" t="str">
        <f t="shared" si="5"/>
        <v/>
      </c>
      <c r="AY50" s="264" t="str">
        <f t="shared" si="6"/>
        <v/>
      </c>
      <c r="AZ50" s="436"/>
      <c r="BA50" s="266" t="str">
        <f t="shared" si="7"/>
        <v/>
      </c>
      <c r="BB50" s="264" t="str">
        <f t="shared" si="8"/>
        <v/>
      </c>
      <c r="BC50" s="265"/>
      <c r="BD50" s="266" t="str">
        <f t="shared" si="9"/>
        <v/>
      </c>
      <c r="BE50" s="264" t="str">
        <f t="shared" si="10"/>
        <v/>
      </c>
      <c r="BF50" s="436"/>
      <c r="BG50" s="266" t="str">
        <f t="shared" si="11"/>
        <v/>
      </c>
      <c r="BH50" s="264" t="str">
        <f t="shared" si="12"/>
        <v/>
      </c>
      <c r="BI50" s="436"/>
      <c r="BJ50" s="266" t="str">
        <f t="shared" si="13"/>
        <v/>
      </c>
      <c r="BK50" s="264" t="str">
        <f t="shared" si="14"/>
        <v/>
      </c>
      <c r="BL50" s="265"/>
      <c r="BM50" s="266" t="str">
        <f t="shared" si="15"/>
        <v/>
      </c>
      <c r="BN50" s="264" t="str">
        <f t="shared" si="16"/>
        <v/>
      </c>
      <c r="BO50" s="265"/>
      <c r="BP50" s="266" t="str">
        <f t="shared" si="17"/>
        <v/>
      </c>
      <c r="BQ50" s="264" t="str">
        <f t="shared" si="18"/>
        <v/>
      </c>
      <c r="BR50" s="265"/>
      <c r="BS50" s="266" t="str">
        <f t="shared" si="19"/>
        <v/>
      </c>
      <c r="BT50" s="264" t="str">
        <f t="shared" si="20"/>
        <v/>
      </c>
      <c r="BU50" s="265"/>
      <c r="BV50" s="266" t="str">
        <f t="shared" si="21"/>
        <v/>
      </c>
      <c r="BW50" s="264" t="str">
        <f t="shared" si="22"/>
        <v/>
      </c>
      <c r="BX50" s="265"/>
      <c r="BY50" s="266" t="str">
        <f t="shared" si="23"/>
        <v/>
      </c>
      <c r="BZ50" s="264" t="str">
        <f t="shared" si="24"/>
        <v/>
      </c>
      <c r="CA50" s="265"/>
      <c r="CB50" s="266" t="str">
        <f t="shared" si="25"/>
        <v/>
      </c>
      <c r="CC50" s="264" t="str">
        <f t="shared" si="26"/>
        <v/>
      </c>
      <c r="CD50" s="265"/>
      <c r="CE50" s="266" t="str">
        <f t="shared" si="27"/>
        <v/>
      </c>
      <c r="CF50" s="264" t="str">
        <f t="shared" si="28"/>
        <v/>
      </c>
      <c r="CG50" s="265"/>
      <c r="CH50" s="266" t="str">
        <f t="shared" si="29"/>
        <v/>
      </c>
      <c r="CI50" s="264" t="str">
        <f t="shared" si="30"/>
        <v/>
      </c>
      <c r="CJ50" s="265"/>
      <c r="CK50" s="266" t="str">
        <f t="shared" si="31"/>
        <v/>
      </c>
      <c r="CL50" s="264" t="str">
        <f t="shared" si="32"/>
        <v/>
      </c>
      <c r="CM50" s="265"/>
      <c r="CN50" s="266" t="str">
        <f t="shared" si="33"/>
        <v/>
      </c>
      <c r="CO50" s="264" t="str">
        <f t="shared" si="34"/>
        <v/>
      </c>
      <c r="CP50" s="265"/>
      <c r="CQ50" s="266" t="str">
        <f t="shared" si="35"/>
        <v/>
      </c>
      <c r="CR50" s="264" t="str">
        <f t="shared" si="36"/>
        <v/>
      </c>
      <c r="CS50" s="265"/>
      <c r="CT50" s="266" t="str">
        <f t="shared" si="37"/>
        <v/>
      </c>
      <c r="CU50" s="264" t="str">
        <f t="shared" si="38"/>
        <v/>
      </c>
      <c r="CV50" s="265"/>
      <c r="CW50" s="266" t="str">
        <f t="shared" si="39"/>
        <v/>
      </c>
      <c r="CX50" s="264" t="str">
        <f t="shared" si="40"/>
        <v/>
      </c>
      <c r="CY50" s="265"/>
      <c r="CZ50" s="266" t="str">
        <f t="shared" si="41"/>
        <v/>
      </c>
      <c r="DA50" s="264" t="str">
        <f t="shared" si="42"/>
        <v/>
      </c>
      <c r="DB50" s="265"/>
      <c r="DC50" s="266" t="str">
        <f t="shared" si="43"/>
        <v/>
      </c>
      <c r="DD50" s="264" t="str">
        <f t="shared" si="44"/>
        <v/>
      </c>
      <c r="DE50" s="265"/>
      <c r="DF50" s="266" t="str">
        <f t="shared" si="45"/>
        <v/>
      </c>
      <c r="DG50" s="264" t="str">
        <f t="shared" si="46"/>
        <v/>
      </c>
      <c r="DH50" s="265"/>
      <c r="DI50" s="266" t="str">
        <f t="shared" si="47"/>
        <v/>
      </c>
      <c r="DJ50" s="264" t="str">
        <f t="shared" si="48"/>
        <v/>
      </c>
      <c r="DK50" s="265"/>
      <c r="DL50" s="266" t="str">
        <f t="shared" si="49"/>
        <v/>
      </c>
      <c r="DM50" s="264" t="str">
        <f t="shared" si="50"/>
        <v/>
      </c>
      <c r="DN50" s="265"/>
      <c r="DO50" s="266" t="str">
        <f t="shared" si="51"/>
        <v/>
      </c>
      <c r="DP50" s="264" t="str">
        <f t="shared" si="52"/>
        <v/>
      </c>
      <c r="DQ50" s="265"/>
      <c r="DR50" s="266" t="str">
        <f t="shared" si="53"/>
        <v/>
      </c>
      <c r="DS50" s="264" t="str">
        <f t="shared" si="54"/>
        <v/>
      </c>
      <c r="DT50" s="265"/>
      <c r="DU50" s="266" t="str">
        <f t="shared" si="55"/>
        <v/>
      </c>
      <c r="DV50" s="264" t="str">
        <f t="shared" si="56"/>
        <v/>
      </c>
      <c r="DW50" s="265"/>
      <c r="DX50" s="266" t="str">
        <f t="shared" si="57"/>
        <v/>
      </c>
      <c r="DY50" s="264" t="str">
        <f t="shared" si="58"/>
        <v/>
      </c>
      <c r="DZ50" s="265"/>
      <c r="EA50" s="266" t="str">
        <f t="shared" si="59"/>
        <v/>
      </c>
      <c r="EB50" s="264" t="str">
        <f t="shared" si="60"/>
        <v/>
      </c>
      <c r="EC50" s="265"/>
      <c r="ED50" s="266" t="str">
        <f t="shared" si="61"/>
        <v/>
      </c>
      <c r="EE50" s="264" t="str">
        <f t="shared" si="62"/>
        <v/>
      </c>
      <c r="EF50" s="265"/>
      <c r="EG50" s="109" t="str">
        <f t="shared" si="63"/>
        <v/>
      </c>
      <c r="EH50" s="109" t="str">
        <f t="shared" si="63"/>
        <v/>
      </c>
      <c r="EI50" s="265"/>
      <c r="EJ50" s="266" t="str">
        <f t="shared" si="64"/>
        <v/>
      </c>
      <c r="EK50" s="109" t="str">
        <f t="shared" si="65"/>
        <v/>
      </c>
      <c r="EL50" s="265"/>
      <c r="EM50" s="266" t="str">
        <f t="shared" si="66"/>
        <v/>
      </c>
      <c r="EN50" s="264" t="str">
        <f t="shared" si="67"/>
        <v/>
      </c>
      <c r="EO50" s="436"/>
      <c r="EP50" s="266" t="str">
        <f t="shared" si="68"/>
        <v/>
      </c>
      <c r="EQ50" s="264" t="str">
        <f t="shared" si="69"/>
        <v/>
      </c>
      <c r="ER50" s="265"/>
      <c r="ES50" s="266" t="str">
        <f t="shared" si="70"/>
        <v/>
      </c>
      <c r="ET50" s="264" t="str">
        <f t="shared" si="71"/>
        <v/>
      </c>
      <c r="EU50" s="436"/>
      <c r="EV50" s="266" t="str">
        <f t="shared" si="72"/>
        <v/>
      </c>
      <c r="EW50" s="264" t="str">
        <f t="shared" si="73"/>
        <v/>
      </c>
      <c r="EX50" s="436"/>
      <c r="EY50" s="266" t="str">
        <f t="shared" si="74"/>
        <v/>
      </c>
      <c r="EZ50" s="264" t="str">
        <f t="shared" si="75"/>
        <v/>
      </c>
      <c r="FA50" s="265"/>
      <c r="FB50" s="266" t="str">
        <f t="shared" si="76"/>
        <v/>
      </c>
      <c r="FC50" s="264" t="str">
        <f t="shared" si="77"/>
        <v/>
      </c>
      <c r="FD50" s="265"/>
      <c r="FE50" s="266" t="str">
        <f t="shared" si="78"/>
        <v/>
      </c>
      <c r="FF50" s="264" t="str">
        <f t="shared" si="79"/>
        <v/>
      </c>
      <c r="FG50" s="265"/>
      <c r="FH50" s="266" t="str">
        <f t="shared" si="80"/>
        <v/>
      </c>
      <c r="FI50" s="264" t="str">
        <f t="shared" si="81"/>
        <v/>
      </c>
      <c r="FJ50" s="265"/>
      <c r="FK50" s="266" t="str">
        <f t="shared" si="82"/>
        <v/>
      </c>
      <c r="FL50" s="264" t="str">
        <f t="shared" si="83"/>
        <v/>
      </c>
      <c r="FM50" s="265"/>
      <c r="FN50" s="266" t="str">
        <f t="shared" si="84"/>
        <v/>
      </c>
      <c r="FO50" s="264" t="str">
        <f t="shared" si="85"/>
        <v/>
      </c>
      <c r="FP50" s="265"/>
      <c r="FQ50" s="266" t="str">
        <f t="shared" si="86"/>
        <v/>
      </c>
      <c r="FR50" s="264" t="str">
        <f t="shared" si="87"/>
        <v/>
      </c>
      <c r="FS50" s="265"/>
      <c r="FT50" s="266" t="str">
        <f t="shared" si="88"/>
        <v/>
      </c>
      <c r="FU50" s="264" t="str">
        <f t="shared" si="89"/>
        <v/>
      </c>
      <c r="FV50" s="265"/>
      <c r="FW50" s="266" t="str">
        <f t="shared" si="90"/>
        <v/>
      </c>
      <c r="FX50" s="264" t="str">
        <f t="shared" si="91"/>
        <v>→</v>
      </c>
      <c r="FY50" s="265">
        <v>1600</v>
      </c>
      <c r="FZ50" s="266" t="str">
        <f t="shared" si="92"/>
        <v/>
      </c>
      <c r="GA50" s="264" t="str">
        <f t="shared" si="93"/>
        <v/>
      </c>
      <c r="GB50" s="265"/>
      <c r="GC50" s="266" t="str">
        <f t="shared" si="94"/>
        <v/>
      </c>
      <c r="GD50" s="264" t="str">
        <f t="shared" si="95"/>
        <v/>
      </c>
      <c r="GE50" s="265"/>
      <c r="GF50" s="266" t="str">
        <f t="shared" si="96"/>
        <v/>
      </c>
      <c r="GG50" s="264" t="str">
        <f t="shared" si="97"/>
        <v/>
      </c>
      <c r="GH50" s="265"/>
      <c r="GI50" s="266" t="str">
        <f t="shared" si="98"/>
        <v/>
      </c>
      <c r="GJ50" s="264" t="str">
        <f t="shared" si="99"/>
        <v/>
      </c>
      <c r="GK50" s="265"/>
      <c r="GL50" s="266" t="str">
        <f t="shared" si="100"/>
        <v/>
      </c>
      <c r="GM50" s="264" t="str">
        <f t="shared" si="101"/>
        <v/>
      </c>
      <c r="GN50" s="265"/>
      <c r="GO50" s="266" t="str">
        <f t="shared" si="102"/>
        <v/>
      </c>
      <c r="GP50" s="264" t="str">
        <f t="shared" si="103"/>
        <v/>
      </c>
      <c r="GQ50" s="265"/>
      <c r="GR50" s="266" t="str">
        <f t="shared" si="104"/>
        <v/>
      </c>
      <c r="GS50" s="264" t="str">
        <f t="shared" si="105"/>
        <v/>
      </c>
      <c r="GT50" s="265"/>
      <c r="GU50" s="266" t="str">
        <f t="shared" si="106"/>
        <v>⇒</v>
      </c>
      <c r="GV50" s="264" t="str">
        <f t="shared" si="107"/>
        <v/>
      </c>
      <c r="GW50" s="265"/>
      <c r="GX50" s="266" t="str">
        <f t="shared" si="108"/>
        <v/>
      </c>
      <c r="GY50" s="264" t="str">
        <f t="shared" si="109"/>
        <v/>
      </c>
      <c r="GZ50" s="265"/>
      <c r="HA50" s="266" t="str">
        <f t="shared" si="110"/>
        <v/>
      </c>
      <c r="HB50" s="264" t="str">
        <f t="shared" si="111"/>
        <v/>
      </c>
      <c r="HC50" s="265"/>
      <c r="HD50" s="266" t="str">
        <f t="shared" si="112"/>
        <v/>
      </c>
      <c r="HE50" s="264" t="str">
        <f t="shared" si="113"/>
        <v/>
      </c>
      <c r="HF50" s="265"/>
      <c r="HG50" s="266" t="str">
        <f t="shared" si="114"/>
        <v/>
      </c>
      <c r="HH50" s="264" t="str">
        <f t="shared" si="115"/>
        <v/>
      </c>
      <c r="HI50" s="265"/>
      <c r="HJ50" s="266" t="str">
        <f t="shared" si="116"/>
        <v/>
      </c>
      <c r="HK50" s="264" t="str">
        <f t="shared" si="117"/>
        <v/>
      </c>
      <c r="HL50" s="265"/>
      <c r="HM50" s="266" t="str">
        <f t="shared" si="118"/>
        <v/>
      </c>
      <c r="HN50" s="264" t="str">
        <f t="shared" si="119"/>
        <v/>
      </c>
      <c r="HO50" s="265"/>
      <c r="HP50" s="266" t="str">
        <f t="shared" si="120"/>
        <v/>
      </c>
      <c r="HQ50" s="264" t="str">
        <f t="shared" si="121"/>
        <v/>
      </c>
      <c r="HR50" s="265"/>
      <c r="HS50" s="266" t="str">
        <f t="shared" si="122"/>
        <v/>
      </c>
      <c r="HT50" s="264" t="str">
        <f t="shared" si="123"/>
        <v/>
      </c>
      <c r="HU50" s="265"/>
      <c r="HV50" s="109" t="str">
        <f t="shared" si="124"/>
        <v/>
      </c>
      <c r="HW50" s="109" t="str">
        <f t="shared" si="124"/>
        <v/>
      </c>
      <c r="HX50" s="265"/>
      <c r="HY50" s="266" t="str">
        <f t="shared" si="125"/>
        <v/>
      </c>
      <c r="HZ50" s="109" t="str">
        <f t="shared" si="126"/>
        <v/>
      </c>
      <c r="IA50" s="265"/>
      <c r="IB50" s="266" t="str">
        <f t="shared" si="127"/>
        <v/>
      </c>
      <c r="IC50" s="264" t="str">
        <f t="shared" si="128"/>
        <v/>
      </c>
      <c r="ID50" s="436"/>
      <c r="IE50" s="266" t="str">
        <f t="shared" si="129"/>
        <v/>
      </c>
      <c r="IF50" s="264" t="str">
        <f t="shared" si="130"/>
        <v/>
      </c>
      <c r="IG50" s="265"/>
      <c r="IH50" s="266" t="str">
        <f t="shared" si="131"/>
        <v/>
      </c>
      <c r="II50" s="264" t="str">
        <f t="shared" si="132"/>
        <v/>
      </c>
      <c r="IJ50" s="436"/>
      <c r="IK50" s="266" t="str">
        <f t="shared" si="133"/>
        <v/>
      </c>
      <c r="IL50" s="264" t="str">
        <f t="shared" si="134"/>
        <v/>
      </c>
      <c r="IM50" s="436"/>
      <c r="IN50" s="266" t="str">
        <f t="shared" si="135"/>
        <v/>
      </c>
      <c r="IO50" s="264" t="str">
        <f t="shared" si="136"/>
        <v/>
      </c>
      <c r="IP50" s="265"/>
      <c r="IQ50" s="266" t="str">
        <f t="shared" si="137"/>
        <v/>
      </c>
      <c r="IR50" s="264" t="str">
        <f t="shared" si="138"/>
        <v/>
      </c>
      <c r="IS50" s="265"/>
      <c r="IT50" s="266" t="str">
        <f t="shared" si="139"/>
        <v/>
      </c>
      <c r="IU50" s="264" t="str">
        <f t="shared" si="140"/>
        <v/>
      </c>
      <c r="IV50" s="265"/>
      <c r="IW50" s="266" t="str">
        <f t="shared" si="141"/>
        <v/>
      </c>
      <c r="IX50" s="264" t="str">
        <f t="shared" si="142"/>
        <v/>
      </c>
      <c r="IY50" s="265"/>
      <c r="IZ50" s="266" t="str">
        <f t="shared" si="143"/>
        <v/>
      </c>
      <c r="JA50" s="264" t="str">
        <f t="shared" si="144"/>
        <v/>
      </c>
      <c r="JB50" s="265"/>
      <c r="JC50" s="266" t="str">
        <f t="shared" si="145"/>
        <v/>
      </c>
      <c r="JD50" s="264" t="str">
        <f t="shared" si="146"/>
        <v/>
      </c>
      <c r="JE50" s="265"/>
      <c r="JF50" s="266" t="str">
        <f t="shared" si="147"/>
        <v/>
      </c>
      <c r="JG50" s="264" t="str">
        <f t="shared" si="148"/>
        <v/>
      </c>
      <c r="JH50" s="265"/>
      <c r="JI50" s="266" t="str">
        <f t="shared" si="149"/>
        <v/>
      </c>
      <c r="JJ50" s="264" t="str">
        <f t="shared" si="150"/>
        <v/>
      </c>
      <c r="JK50" s="265"/>
      <c r="JL50" s="266" t="str">
        <f t="shared" si="151"/>
        <v/>
      </c>
      <c r="JM50" s="264" t="str">
        <f t="shared" si="152"/>
        <v/>
      </c>
      <c r="JN50" s="265"/>
      <c r="JO50" s="266" t="str">
        <f t="shared" si="153"/>
        <v/>
      </c>
      <c r="JP50" s="264" t="str">
        <f t="shared" si="154"/>
        <v/>
      </c>
      <c r="JQ50" s="265"/>
      <c r="JR50" s="266" t="str">
        <f t="shared" si="155"/>
        <v/>
      </c>
      <c r="JS50" s="264" t="str">
        <f t="shared" si="156"/>
        <v/>
      </c>
      <c r="JT50" s="265"/>
      <c r="JU50" s="266" t="str">
        <f t="shared" si="157"/>
        <v/>
      </c>
      <c r="JV50" s="264" t="str">
        <f t="shared" si="158"/>
        <v/>
      </c>
      <c r="JW50" s="265"/>
      <c r="JX50" s="266" t="str">
        <f t="shared" si="159"/>
        <v/>
      </c>
      <c r="JY50" s="264" t="str">
        <f t="shared" si="160"/>
        <v/>
      </c>
      <c r="JZ50" s="265"/>
      <c r="KA50" s="266" t="str">
        <f t="shared" si="161"/>
        <v/>
      </c>
      <c r="KB50" s="264" t="str">
        <f t="shared" si="162"/>
        <v/>
      </c>
      <c r="KC50" s="265"/>
      <c r="KD50" s="266" t="str">
        <f t="shared" si="163"/>
        <v/>
      </c>
      <c r="KE50" s="264" t="str">
        <f t="shared" si="164"/>
        <v/>
      </c>
      <c r="KF50" s="265"/>
      <c r="KG50" s="266" t="str">
        <f t="shared" si="165"/>
        <v/>
      </c>
      <c r="KH50" s="264" t="str">
        <f t="shared" si="166"/>
        <v/>
      </c>
      <c r="KI50" s="265"/>
      <c r="KJ50" s="266" t="str">
        <f t="shared" si="167"/>
        <v/>
      </c>
      <c r="KK50" s="264" t="str">
        <f t="shared" si="168"/>
        <v/>
      </c>
      <c r="KL50" s="265"/>
      <c r="KM50" s="266" t="str">
        <f t="shared" si="169"/>
        <v/>
      </c>
      <c r="KN50" s="264" t="str">
        <f t="shared" si="170"/>
        <v/>
      </c>
      <c r="KO50" s="265"/>
      <c r="KP50" s="266" t="str">
        <f t="shared" si="171"/>
        <v/>
      </c>
      <c r="KQ50" s="264" t="str">
        <f t="shared" si="172"/>
        <v/>
      </c>
      <c r="KR50" s="265"/>
      <c r="KS50" s="266" t="str">
        <f t="shared" si="173"/>
        <v/>
      </c>
      <c r="KT50" s="264" t="str">
        <f t="shared" si="174"/>
        <v/>
      </c>
      <c r="KU50" s="265"/>
      <c r="KV50" s="266" t="str">
        <f t="shared" si="175"/>
        <v/>
      </c>
      <c r="KW50" s="264" t="str">
        <f t="shared" si="176"/>
        <v/>
      </c>
      <c r="KX50" s="265"/>
      <c r="KY50" s="266" t="str">
        <f t="shared" si="177"/>
        <v/>
      </c>
      <c r="KZ50" s="264" t="str">
        <f t="shared" si="178"/>
        <v/>
      </c>
      <c r="LA50" s="265"/>
      <c r="LB50" s="266" t="str">
        <f t="shared" si="179"/>
        <v/>
      </c>
      <c r="LC50" s="264" t="str">
        <f t="shared" si="180"/>
        <v/>
      </c>
      <c r="LD50" s="265"/>
      <c r="LE50" s="266" t="str">
        <f t="shared" si="181"/>
        <v/>
      </c>
      <c r="LF50" s="264" t="str">
        <f t="shared" si="182"/>
        <v/>
      </c>
      <c r="LG50" s="265"/>
      <c r="LH50" s="266" t="str">
        <f t="shared" si="183"/>
        <v/>
      </c>
      <c r="LI50" s="264" t="str">
        <f t="shared" si="184"/>
        <v/>
      </c>
      <c r="LJ50" s="265"/>
      <c r="LK50" s="109" t="str">
        <f t="shared" si="185"/>
        <v/>
      </c>
    </row>
    <row r="51" spans="1:323" s="33" customFormat="1" ht="24.65" customHeight="1" x14ac:dyDescent="0.2">
      <c r="A51" s="870" t="s">
        <v>22</v>
      </c>
      <c r="B51" s="871">
        <f>IFERROR(VLOOKUP($D51,[1]受注ﾌｧｲﾙ!$A$3:$BZ$1314,5,FALSE),"-")</f>
        <v>46114.445509259262</v>
      </c>
      <c r="C51" s="897">
        <f>IFERROR(VLOOKUP($D51,[1]受注ﾌｧｲﾙ!$A$3:$BZ$1314,6,FALSE),"-")</f>
        <v>0</v>
      </c>
      <c r="D51" s="912" t="s">
        <v>971</v>
      </c>
      <c r="E51" s="522">
        <f>IFERROR(VLOOKUP($D51,[1]受注ﾌｧｲﾙ!$A$3:$BZ$1314,17,FALSE),"-")</f>
        <v>6710</v>
      </c>
      <c r="F51" s="523" t="str">
        <f>IFERROR(VLOOKUP($D51,[1]受注ﾌｧｲﾙ!$A$3:$BZ$1314,18,FALSE),"-")</f>
        <v>50080-AY0B- 680X200</v>
      </c>
      <c r="G51" s="523" t="str">
        <f>IFERROR(VLOOKUP($D51,[1]受注ﾌｧｲﾙ!$A$3:$BZ$1314,19,FALSE),"-")</f>
        <v>FA</v>
      </c>
      <c r="H51" s="523" t="str">
        <f>IFERROR(VLOOKUP($D51,[1]受注ﾌｧｲﾙ!$A$3:$BZ$1314,20,FALSE),"-")</f>
        <v>BG1</v>
      </c>
      <c r="I51" s="523" t="str">
        <f>IFERROR(VLOOKUP($D51,[1]受注ﾌｧｲﾙ!$A$3:$BZ$1314,21,FALSE),"-")</f>
        <v>C</v>
      </c>
      <c r="J51" s="873">
        <f>IFERROR(VLOOKUP($D51,[1]受注ﾌｧｲﾙ!$A$3:$BZ$1314,22,FALSE),"-")</f>
        <v>0</v>
      </c>
      <c r="K51" s="523" t="str">
        <f>IFERROR(VLOOKUP($D51,[1]受注ﾌｧｲﾙ!$A$3:$BZ$1314,8,FALSE),"-")</f>
        <v>0R040-8Y0B- 530X200</v>
      </c>
      <c r="L51" s="523" t="str">
        <f>IFERROR(VLOOKUP($D51,[1]受注ﾌｧｲﾙ!$A$3:$BZ$1314,9,FALSE),"-")</f>
        <v>FA</v>
      </c>
      <c r="M51" s="523" t="str">
        <f>IFERROR(VLOOKUP($D51,[1]受注ﾌｧｲﾙ!$A$3:$BZ$1314,10,FALSE),"-")</f>
        <v>BG1</v>
      </c>
      <c r="N51" s="523" t="str">
        <f>IFERROR(VLOOKUP($D51,[1]受注ﾌｧｲﾙ!$A$3:$BZ$1314,11,FALSE),"-")</f>
        <v>C</v>
      </c>
      <c r="O51" s="873">
        <f>IFERROR(VLOOKUP($D51,[1]受注ﾌｧｲﾙ!$A$3:$BZ$1314,13,FALSE),"-")</f>
        <v>0</v>
      </c>
      <c r="P51" s="523">
        <f>IFERROR(VLOOKUP($D51,[1]受注ﾌｧｲﾙ!$A$3:$BZ$1314,15,FALSE),"-")</f>
        <v>0</v>
      </c>
      <c r="Q51" s="524">
        <f>IFERROR((VLOOKUP($D51,[1]受注ﾌｧｲﾙ!$A$3:$BZ$1314,16,FALSE)*J51),"-")</f>
        <v>0</v>
      </c>
      <c r="R51" s="524" t="str">
        <f>IFERROR(VLOOKUP($D51,[6]加工日報ｽﾘｯﾄ!$A$5:$DZ$1000,107,FALSE),"-")</f>
        <v>-</v>
      </c>
      <c r="S51" s="523" t="str">
        <f>IFERROR(VLOOKUP($D51,[1]受注ﾌｧｲﾙ!$A$3:$BZ$1314,26,FALSE),"-")</f>
        <v>SEC,スリット</v>
      </c>
      <c r="T51" s="874" t="str">
        <f>IFERROR(VLOOKUP($D51,[1]受注ﾌｧｲﾙ!$A$3:$BZ$1314,23,FALSE),"-")</f>
        <v>滋賀</v>
      </c>
      <c r="U51" s="525"/>
      <c r="V51" s="525"/>
      <c r="W51" s="525">
        <f>IFERROR(VLOOKUP($D51,[1]受注ﾌｧｲﾙ!$A$3:$BZ$1314,25,FALSE),"-")</f>
        <v>46126</v>
      </c>
      <c r="X51" s="525">
        <f>IFERROR(VLOOKUP($D51,[1]受注ﾌｧｲﾙ!$A$3:$BZ$1314,32,FALSE),"-")</f>
        <v>46134</v>
      </c>
      <c r="Y51" s="525">
        <f>IFERROR(VLOOKUP($D51,[1]受注ﾌｧｲﾙ!$A$3:$BZ$1314,33,FALSE),"-")</f>
        <v>46134</v>
      </c>
      <c r="Z51" s="525" t="str">
        <f t="shared" si="0"/>
        <v>-</v>
      </c>
      <c r="AA51" s="875" t="str">
        <f>IFERROR(VLOOKUP($D51,[6]加工日報ｽﾘｯﾄ!$A$5:$DZ$1000,2,FALSE),"-")</f>
        <v>-</v>
      </c>
      <c r="AB51" s="876" t="str">
        <f>IFERROR(VLOOKUP($D51,[6]加工日報ｽﾘｯﾄ!$A$5:$DZ$1000,108,FALSE),"-")</f>
        <v>-</v>
      </c>
      <c r="AC51" s="899">
        <f t="shared" si="1"/>
        <v>0</v>
      </c>
      <c r="AD51" s="878" t="str">
        <f>IFERROR(VLOOKUP($D51,[1]受注ﾌｧｲﾙ!$A$3:$BZ$1314,27,FALSE),"-")&amp;"　"&amp;IFERROR(VLOOKUP($D51,[1]受注ﾌｧｲﾙ!$A$3:$BZ$1314,28,FALSE),"-")&amp;"　"&amp;IFERROR(VLOOKUP($D51,[1]受注ﾌｧｲﾙ!$A$3:$BZ$1314,29,FALSE),"-")</f>
        <v>キャンセル　　</v>
      </c>
      <c r="AE51" s="872"/>
      <c r="AF51" s="879" t="str">
        <f>IFERROR(VLOOKUP($D51,[6]加工日報ｽﾘｯﾄ!$A$5:$DZ$1000,94,FALSE),"-")</f>
        <v>-</v>
      </c>
      <c r="AG51" s="880" t="str">
        <f>IFERROR(VLOOKUP($D51,[1]受注ﾌｧｲﾙ!$A$3:$BZ$1314,2,FALSE),"-")</f>
        <v>通常入力</v>
      </c>
      <c r="AH51" s="880" t="str">
        <f>IFERROR(VLOOKUP($D51,[1]受注ﾌｧｲﾙ!$A$3:$BZ$1314,3,FALSE),"-")</f>
        <v>後加工</v>
      </c>
      <c r="AI51" s="880" t="str">
        <f>IFERROR(VLOOKUP($D51,[1]受注ﾌｧｲﾙ!$A$3:$BZ$1314,31,FALSE),"-")</f>
        <v>屋根</v>
      </c>
      <c r="AJ51" s="880" t="str">
        <f>IFERROR(VLOOKUP($D51,[1]受注ﾌｧｲﾙ!$A$3:$BZ$1314,12,FALSE),"-")</f>
        <v xml:space="preserve"> </v>
      </c>
      <c r="AK51" s="523" t="str">
        <f>IFERROR(VLOOKUP($D51,[1]受注ﾌｧｲﾙ!$A$3:$BZ$1314,24,FALSE),"-")</f>
        <v>ｽﾘｯﾄ</v>
      </c>
      <c r="AL51" s="872"/>
      <c r="AM51" s="872"/>
      <c r="AN51" s="872"/>
      <c r="AO51" s="872"/>
      <c r="AP51" s="872"/>
      <c r="AQ51" s="880" t="s">
        <v>491</v>
      </c>
      <c r="AR51" s="872"/>
      <c r="AS51" s="882" t="str">
        <f t="shared" si="2"/>
        <v/>
      </c>
      <c r="AT51" s="885"/>
      <c r="AU51" s="884" t="str">
        <f t="shared" si="3"/>
        <v/>
      </c>
      <c r="AV51" s="882" t="str">
        <f t="shared" si="4"/>
        <v/>
      </c>
      <c r="AW51" s="885"/>
      <c r="AX51" s="884" t="str">
        <f t="shared" si="5"/>
        <v/>
      </c>
      <c r="AY51" s="882" t="str">
        <f t="shared" si="6"/>
        <v/>
      </c>
      <c r="AZ51" s="883"/>
      <c r="BA51" s="884" t="str">
        <f t="shared" si="7"/>
        <v/>
      </c>
      <c r="BB51" s="882" t="str">
        <f t="shared" si="8"/>
        <v/>
      </c>
      <c r="BC51" s="885"/>
      <c r="BD51" s="884" t="str">
        <f t="shared" si="9"/>
        <v/>
      </c>
      <c r="BE51" s="882" t="str">
        <f t="shared" si="10"/>
        <v/>
      </c>
      <c r="BF51" s="883"/>
      <c r="BG51" s="884" t="str">
        <f t="shared" si="11"/>
        <v/>
      </c>
      <c r="BH51" s="882" t="str">
        <f t="shared" si="12"/>
        <v/>
      </c>
      <c r="BI51" s="883"/>
      <c r="BJ51" s="884" t="str">
        <f t="shared" si="13"/>
        <v/>
      </c>
      <c r="BK51" s="882" t="str">
        <f t="shared" si="14"/>
        <v/>
      </c>
      <c r="BL51" s="885"/>
      <c r="BM51" s="884" t="str">
        <f t="shared" si="15"/>
        <v/>
      </c>
      <c r="BN51" s="882" t="str">
        <f t="shared" si="16"/>
        <v/>
      </c>
      <c r="BO51" s="885"/>
      <c r="BP51" s="884" t="str">
        <f t="shared" si="17"/>
        <v/>
      </c>
      <c r="BQ51" s="882" t="str">
        <f t="shared" si="18"/>
        <v/>
      </c>
      <c r="BR51" s="885"/>
      <c r="BS51" s="884" t="str">
        <f t="shared" si="19"/>
        <v/>
      </c>
      <c r="BT51" s="882" t="str">
        <f t="shared" si="20"/>
        <v/>
      </c>
      <c r="BU51" s="885"/>
      <c r="BV51" s="884" t="str">
        <f t="shared" si="21"/>
        <v/>
      </c>
      <c r="BW51" s="882" t="str">
        <f t="shared" si="22"/>
        <v/>
      </c>
      <c r="BX51" s="885"/>
      <c r="BY51" s="884" t="str">
        <f t="shared" si="23"/>
        <v/>
      </c>
      <c r="BZ51" s="882" t="str">
        <f t="shared" si="24"/>
        <v/>
      </c>
      <c r="CA51" s="885"/>
      <c r="CB51" s="884" t="str">
        <f t="shared" si="25"/>
        <v/>
      </c>
      <c r="CC51" s="882" t="str">
        <f t="shared" si="26"/>
        <v/>
      </c>
      <c r="CD51" s="885"/>
      <c r="CE51" s="884" t="str">
        <f t="shared" si="27"/>
        <v/>
      </c>
      <c r="CF51" s="882" t="str">
        <f t="shared" si="28"/>
        <v/>
      </c>
      <c r="CG51" s="885"/>
      <c r="CH51" s="884" t="str">
        <f t="shared" si="29"/>
        <v/>
      </c>
      <c r="CI51" s="882" t="str">
        <f t="shared" si="30"/>
        <v/>
      </c>
      <c r="CJ51" s="885"/>
      <c r="CK51" s="884" t="str">
        <f t="shared" si="31"/>
        <v/>
      </c>
      <c r="CL51" s="882" t="str">
        <f t="shared" si="32"/>
        <v/>
      </c>
      <c r="CM51" s="885"/>
      <c r="CN51" s="884" t="str">
        <f t="shared" si="33"/>
        <v/>
      </c>
      <c r="CO51" s="882" t="str">
        <f t="shared" si="34"/>
        <v/>
      </c>
      <c r="CP51" s="885"/>
      <c r="CQ51" s="884" t="str">
        <f t="shared" si="35"/>
        <v/>
      </c>
      <c r="CR51" s="882" t="str">
        <f t="shared" si="36"/>
        <v/>
      </c>
      <c r="CS51" s="885"/>
      <c r="CT51" s="884" t="str">
        <f t="shared" si="37"/>
        <v/>
      </c>
      <c r="CU51" s="882" t="str">
        <f t="shared" si="38"/>
        <v/>
      </c>
      <c r="CV51" s="885"/>
      <c r="CW51" s="884" t="str">
        <f t="shared" si="39"/>
        <v/>
      </c>
      <c r="CX51" s="882" t="str">
        <f t="shared" si="40"/>
        <v/>
      </c>
      <c r="CY51" s="885"/>
      <c r="CZ51" s="884" t="str">
        <f t="shared" si="41"/>
        <v/>
      </c>
      <c r="DA51" s="882" t="str">
        <f t="shared" si="42"/>
        <v/>
      </c>
      <c r="DB51" s="885"/>
      <c r="DC51" s="884" t="str">
        <f t="shared" si="43"/>
        <v/>
      </c>
      <c r="DD51" s="882" t="str">
        <f t="shared" si="44"/>
        <v/>
      </c>
      <c r="DE51" s="885"/>
      <c r="DF51" s="884" t="str">
        <f t="shared" si="45"/>
        <v/>
      </c>
      <c r="DG51" s="882" t="str">
        <f t="shared" si="46"/>
        <v/>
      </c>
      <c r="DH51" s="885"/>
      <c r="DI51" s="884" t="str">
        <f t="shared" si="47"/>
        <v/>
      </c>
      <c r="DJ51" s="882" t="str">
        <f t="shared" si="48"/>
        <v/>
      </c>
      <c r="DK51" s="885"/>
      <c r="DL51" s="884" t="str">
        <f t="shared" si="49"/>
        <v/>
      </c>
      <c r="DM51" s="882" t="str">
        <f t="shared" si="50"/>
        <v/>
      </c>
      <c r="DN51" s="885"/>
      <c r="DO51" s="884" t="str">
        <f t="shared" si="51"/>
        <v/>
      </c>
      <c r="DP51" s="882" t="str">
        <f t="shared" si="52"/>
        <v/>
      </c>
      <c r="DQ51" s="885"/>
      <c r="DR51" s="884" t="str">
        <f t="shared" si="53"/>
        <v/>
      </c>
      <c r="DS51" s="882" t="str">
        <f t="shared" si="54"/>
        <v/>
      </c>
      <c r="DT51" s="885"/>
      <c r="DU51" s="884" t="str">
        <f t="shared" si="55"/>
        <v/>
      </c>
      <c r="DV51" s="882" t="str">
        <f t="shared" si="56"/>
        <v/>
      </c>
      <c r="DW51" s="885"/>
      <c r="DX51" s="884" t="str">
        <f t="shared" si="57"/>
        <v/>
      </c>
      <c r="DY51" s="882" t="str">
        <f t="shared" si="58"/>
        <v/>
      </c>
      <c r="DZ51" s="885"/>
      <c r="EA51" s="884" t="str">
        <f t="shared" si="59"/>
        <v/>
      </c>
      <c r="EB51" s="882" t="str">
        <f t="shared" si="60"/>
        <v/>
      </c>
      <c r="EC51" s="885"/>
      <c r="ED51" s="884" t="str">
        <f t="shared" si="61"/>
        <v/>
      </c>
      <c r="EE51" s="882" t="str">
        <f t="shared" si="62"/>
        <v/>
      </c>
      <c r="EF51" s="885"/>
      <c r="EG51" s="882" t="str">
        <f t="shared" si="63"/>
        <v/>
      </c>
      <c r="EH51" s="882" t="str">
        <f t="shared" si="63"/>
        <v/>
      </c>
      <c r="EI51" s="885"/>
      <c r="EJ51" s="884" t="str">
        <f t="shared" si="64"/>
        <v/>
      </c>
      <c r="EK51" s="882" t="str">
        <f t="shared" si="65"/>
        <v/>
      </c>
      <c r="EL51" s="885"/>
      <c r="EM51" s="884" t="str">
        <f t="shared" si="66"/>
        <v/>
      </c>
      <c r="EN51" s="882" t="str">
        <f t="shared" si="67"/>
        <v/>
      </c>
      <c r="EO51" s="883"/>
      <c r="EP51" s="884" t="str">
        <f t="shared" si="68"/>
        <v/>
      </c>
      <c r="EQ51" s="882" t="str">
        <f t="shared" si="69"/>
        <v/>
      </c>
      <c r="ER51" s="885"/>
      <c r="ES51" s="884" t="str">
        <f t="shared" si="70"/>
        <v/>
      </c>
      <c r="ET51" s="882" t="str">
        <f t="shared" si="71"/>
        <v/>
      </c>
      <c r="EU51" s="883"/>
      <c r="EV51" s="884" t="str">
        <f t="shared" si="72"/>
        <v/>
      </c>
      <c r="EW51" s="882" t="str">
        <f t="shared" si="73"/>
        <v/>
      </c>
      <c r="EX51" s="883"/>
      <c r="EY51" s="884" t="str">
        <f t="shared" si="74"/>
        <v/>
      </c>
      <c r="EZ51" s="882" t="str">
        <f t="shared" si="75"/>
        <v/>
      </c>
      <c r="FA51" s="885"/>
      <c r="FB51" s="884" t="str">
        <f t="shared" si="76"/>
        <v/>
      </c>
      <c r="FC51" s="882" t="str">
        <f t="shared" si="77"/>
        <v/>
      </c>
      <c r="FD51" s="885"/>
      <c r="FE51" s="884" t="str">
        <f t="shared" si="78"/>
        <v/>
      </c>
      <c r="FF51" s="882" t="str">
        <f t="shared" si="79"/>
        <v/>
      </c>
      <c r="FG51" s="885"/>
      <c r="FH51" s="884" t="str">
        <f t="shared" si="80"/>
        <v/>
      </c>
      <c r="FI51" s="882" t="str">
        <f t="shared" si="81"/>
        <v/>
      </c>
      <c r="FJ51" s="885"/>
      <c r="FK51" s="884" t="str">
        <f t="shared" si="82"/>
        <v/>
      </c>
      <c r="FL51" s="882" t="str">
        <f t="shared" si="83"/>
        <v/>
      </c>
      <c r="FM51" s="885"/>
      <c r="FN51" s="884" t="str">
        <f t="shared" si="84"/>
        <v/>
      </c>
      <c r="FO51" s="882" t="str">
        <f t="shared" si="85"/>
        <v/>
      </c>
      <c r="FP51" s="885"/>
      <c r="FQ51" s="884" t="str">
        <f t="shared" si="86"/>
        <v/>
      </c>
      <c r="FR51" s="882" t="str">
        <f t="shared" si="87"/>
        <v/>
      </c>
      <c r="FS51" s="885"/>
      <c r="FT51" s="884" t="str">
        <f t="shared" si="88"/>
        <v/>
      </c>
      <c r="FU51" s="882" t="str">
        <f t="shared" si="89"/>
        <v>→</v>
      </c>
      <c r="FV51" s="885"/>
      <c r="FW51" s="884" t="str">
        <f t="shared" si="90"/>
        <v/>
      </c>
      <c r="FX51" s="882" t="str">
        <f t="shared" si="91"/>
        <v/>
      </c>
      <c r="FY51" s="885">
        <v>0</v>
      </c>
      <c r="FZ51" s="884" t="str">
        <f t="shared" si="92"/>
        <v/>
      </c>
      <c r="GA51" s="882" t="str">
        <f t="shared" si="93"/>
        <v/>
      </c>
      <c r="GB51" s="885"/>
      <c r="GC51" s="884" t="str">
        <f t="shared" si="94"/>
        <v/>
      </c>
      <c r="GD51" s="882" t="str">
        <f t="shared" si="95"/>
        <v/>
      </c>
      <c r="GE51" s="885"/>
      <c r="GF51" s="884" t="str">
        <f t="shared" si="96"/>
        <v/>
      </c>
      <c r="GG51" s="882" t="str">
        <f t="shared" si="97"/>
        <v/>
      </c>
      <c r="GH51" s="885"/>
      <c r="GI51" s="884" t="str">
        <f t="shared" si="98"/>
        <v/>
      </c>
      <c r="GJ51" s="882" t="str">
        <f t="shared" si="99"/>
        <v/>
      </c>
      <c r="GK51" s="885"/>
      <c r="GL51" s="884" t="str">
        <f t="shared" si="100"/>
        <v/>
      </c>
      <c r="GM51" s="882" t="str">
        <f t="shared" si="101"/>
        <v/>
      </c>
      <c r="GN51" s="885"/>
      <c r="GO51" s="884" t="str">
        <f t="shared" si="102"/>
        <v/>
      </c>
      <c r="GP51" s="882" t="str">
        <f t="shared" si="103"/>
        <v/>
      </c>
      <c r="GQ51" s="885"/>
      <c r="GR51" s="884" t="str">
        <f t="shared" si="104"/>
        <v/>
      </c>
      <c r="GS51" s="882" t="str">
        <f t="shared" si="105"/>
        <v/>
      </c>
      <c r="GT51" s="885"/>
      <c r="GU51" s="884" t="str">
        <f t="shared" si="106"/>
        <v>⇒</v>
      </c>
      <c r="GV51" s="882" t="str">
        <f t="shared" si="107"/>
        <v/>
      </c>
      <c r="GW51" s="885"/>
      <c r="GX51" s="884" t="str">
        <f t="shared" si="108"/>
        <v/>
      </c>
      <c r="GY51" s="882" t="str">
        <f t="shared" si="109"/>
        <v/>
      </c>
      <c r="GZ51" s="885"/>
      <c r="HA51" s="884" t="str">
        <f t="shared" si="110"/>
        <v/>
      </c>
      <c r="HB51" s="882" t="str">
        <f t="shared" si="111"/>
        <v/>
      </c>
      <c r="HC51" s="885"/>
      <c r="HD51" s="884" t="str">
        <f t="shared" si="112"/>
        <v/>
      </c>
      <c r="HE51" s="882" t="str">
        <f t="shared" si="113"/>
        <v/>
      </c>
      <c r="HF51" s="885"/>
      <c r="HG51" s="884" t="str">
        <f t="shared" si="114"/>
        <v/>
      </c>
      <c r="HH51" s="882" t="str">
        <f t="shared" si="115"/>
        <v/>
      </c>
      <c r="HI51" s="885"/>
      <c r="HJ51" s="884" t="str">
        <f t="shared" si="116"/>
        <v/>
      </c>
      <c r="HK51" s="882" t="str">
        <f t="shared" si="117"/>
        <v/>
      </c>
      <c r="HL51" s="885"/>
      <c r="HM51" s="884" t="str">
        <f t="shared" si="118"/>
        <v/>
      </c>
      <c r="HN51" s="882" t="str">
        <f t="shared" si="119"/>
        <v/>
      </c>
      <c r="HO51" s="885"/>
      <c r="HP51" s="884" t="str">
        <f t="shared" si="120"/>
        <v/>
      </c>
      <c r="HQ51" s="882" t="str">
        <f t="shared" si="121"/>
        <v/>
      </c>
      <c r="HR51" s="885"/>
      <c r="HS51" s="884" t="str">
        <f t="shared" si="122"/>
        <v/>
      </c>
      <c r="HT51" s="882" t="str">
        <f t="shared" si="123"/>
        <v/>
      </c>
      <c r="HU51" s="885"/>
      <c r="HV51" s="882" t="str">
        <f t="shared" si="124"/>
        <v/>
      </c>
      <c r="HW51" s="882" t="str">
        <f t="shared" si="124"/>
        <v/>
      </c>
      <c r="HX51" s="885"/>
      <c r="HY51" s="884" t="str">
        <f t="shared" si="125"/>
        <v/>
      </c>
      <c r="HZ51" s="882" t="str">
        <f t="shared" si="126"/>
        <v/>
      </c>
      <c r="IA51" s="885"/>
      <c r="IB51" s="884" t="str">
        <f t="shared" si="127"/>
        <v/>
      </c>
      <c r="IC51" s="882" t="str">
        <f t="shared" si="128"/>
        <v/>
      </c>
      <c r="ID51" s="883"/>
      <c r="IE51" s="884" t="str">
        <f t="shared" si="129"/>
        <v/>
      </c>
      <c r="IF51" s="882" t="str">
        <f t="shared" si="130"/>
        <v/>
      </c>
      <c r="IG51" s="885"/>
      <c r="IH51" s="884" t="str">
        <f t="shared" si="131"/>
        <v/>
      </c>
      <c r="II51" s="882" t="str">
        <f t="shared" si="132"/>
        <v/>
      </c>
      <c r="IJ51" s="883"/>
      <c r="IK51" s="884" t="str">
        <f t="shared" si="133"/>
        <v/>
      </c>
      <c r="IL51" s="882" t="str">
        <f t="shared" si="134"/>
        <v/>
      </c>
      <c r="IM51" s="883"/>
      <c r="IN51" s="884" t="str">
        <f t="shared" si="135"/>
        <v/>
      </c>
      <c r="IO51" s="882" t="str">
        <f t="shared" si="136"/>
        <v/>
      </c>
      <c r="IP51" s="885"/>
      <c r="IQ51" s="884" t="str">
        <f t="shared" si="137"/>
        <v/>
      </c>
      <c r="IR51" s="882" t="str">
        <f t="shared" si="138"/>
        <v/>
      </c>
      <c r="IS51" s="885"/>
      <c r="IT51" s="884" t="str">
        <f t="shared" si="139"/>
        <v/>
      </c>
      <c r="IU51" s="882" t="str">
        <f t="shared" si="140"/>
        <v/>
      </c>
      <c r="IV51" s="885"/>
      <c r="IW51" s="884" t="str">
        <f t="shared" si="141"/>
        <v/>
      </c>
      <c r="IX51" s="882" t="str">
        <f t="shared" si="142"/>
        <v/>
      </c>
      <c r="IY51" s="885"/>
      <c r="IZ51" s="884" t="str">
        <f t="shared" si="143"/>
        <v/>
      </c>
      <c r="JA51" s="882" t="str">
        <f t="shared" si="144"/>
        <v/>
      </c>
      <c r="JB51" s="885"/>
      <c r="JC51" s="884" t="str">
        <f t="shared" si="145"/>
        <v/>
      </c>
      <c r="JD51" s="882" t="str">
        <f t="shared" si="146"/>
        <v/>
      </c>
      <c r="JE51" s="885"/>
      <c r="JF51" s="884" t="str">
        <f t="shared" si="147"/>
        <v/>
      </c>
      <c r="JG51" s="882" t="str">
        <f t="shared" si="148"/>
        <v/>
      </c>
      <c r="JH51" s="885"/>
      <c r="JI51" s="884" t="str">
        <f t="shared" si="149"/>
        <v/>
      </c>
      <c r="JJ51" s="882" t="str">
        <f t="shared" si="150"/>
        <v/>
      </c>
      <c r="JK51" s="885"/>
      <c r="JL51" s="884" t="str">
        <f t="shared" si="151"/>
        <v/>
      </c>
      <c r="JM51" s="882" t="str">
        <f t="shared" si="152"/>
        <v/>
      </c>
      <c r="JN51" s="885"/>
      <c r="JO51" s="884" t="str">
        <f t="shared" si="153"/>
        <v/>
      </c>
      <c r="JP51" s="882" t="str">
        <f t="shared" si="154"/>
        <v/>
      </c>
      <c r="JQ51" s="885"/>
      <c r="JR51" s="884" t="str">
        <f t="shared" si="155"/>
        <v/>
      </c>
      <c r="JS51" s="882" t="str">
        <f t="shared" si="156"/>
        <v/>
      </c>
      <c r="JT51" s="885"/>
      <c r="JU51" s="884" t="str">
        <f t="shared" si="157"/>
        <v/>
      </c>
      <c r="JV51" s="882" t="str">
        <f t="shared" si="158"/>
        <v/>
      </c>
      <c r="JW51" s="885"/>
      <c r="JX51" s="884" t="str">
        <f t="shared" si="159"/>
        <v/>
      </c>
      <c r="JY51" s="882" t="str">
        <f t="shared" si="160"/>
        <v/>
      </c>
      <c r="JZ51" s="885"/>
      <c r="KA51" s="884" t="str">
        <f t="shared" si="161"/>
        <v/>
      </c>
      <c r="KB51" s="882" t="str">
        <f t="shared" si="162"/>
        <v/>
      </c>
      <c r="KC51" s="885"/>
      <c r="KD51" s="884" t="str">
        <f t="shared" si="163"/>
        <v/>
      </c>
      <c r="KE51" s="882" t="str">
        <f t="shared" si="164"/>
        <v/>
      </c>
      <c r="KF51" s="885"/>
      <c r="KG51" s="884" t="str">
        <f t="shared" si="165"/>
        <v/>
      </c>
      <c r="KH51" s="882" t="str">
        <f t="shared" si="166"/>
        <v/>
      </c>
      <c r="KI51" s="885"/>
      <c r="KJ51" s="884" t="str">
        <f t="shared" si="167"/>
        <v/>
      </c>
      <c r="KK51" s="882" t="str">
        <f t="shared" si="168"/>
        <v/>
      </c>
      <c r="KL51" s="885"/>
      <c r="KM51" s="884" t="str">
        <f t="shared" si="169"/>
        <v/>
      </c>
      <c r="KN51" s="882" t="str">
        <f t="shared" si="170"/>
        <v/>
      </c>
      <c r="KO51" s="885"/>
      <c r="KP51" s="884" t="str">
        <f t="shared" si="171"/>
        <v/>
      </c>
      <c r="KQ51" s="882" t="str">
        <f t="shared" si="172"/>
        <v/>
      </c>
      <c r="KR51" s="885"/>
      <c r="KS51" s="884" t="str">
        <f t="shared" si="173"/>
        <v/>
      </c>
      <c r="KT51" s="882" t="str">
        <f t="shared" si="174"/>
        <v/>
      </c>
      <c r="KU51" s="885"/>
      <c r="KV51" s="884" t="str">
        <f t="shared" si="175"/>
        <v/>
      </c>
      <c r="KW51" s="882" t="str">
        <f t="shared" si="176"/>
        <v/>
      </c>
      <c r="KX51" s="885"/>
      <c r="KY51" s="884" t="str">
        <f t="shared" si="177"/>
        <v/>
      </c>
      <c r="KZ51" s="882" t="str">
        <f t="shared" si="178"/>
        <v/>
      </c>
      <c r="LA51" s="885"/>
      <c r="LB51" s="884" t="str">
        <f t="shared" si="179"/>
        <v/>
      </c>
      <c r="LC51" s="882" t="str">
        <f t="shared" si="180"/>
        <v/>
      </c>
      <c r="LD51" s="885"/>
      <c r="LE51" s="884" t="str">
        <f t="shared" si="181"/>
        <v/>
      </c>
      <c r="LF51" s="882" t="str">
        <f t="shared" si="182"/>
        <v/>
      </c>
      <c r="LG51" s="885"/>
      <c r="LH51" s="884" t="str">
        <f t="shared" si="183"/>
        <v/>
      </c>
      <c r="LI51" s="882" t="str">
        <f t="shared" si="184"/>
        <v/>
      </c>
      <c r="LJ51" s="885"/>
      <c r="LK51" s="882" t="str">
        <f t="shared" si="185"/>
        <v/>
      </c>
    </row>
    <row r="52" spans="1:323" s="33" customFormat="1" ht="24.65" customHeight="1" x14ac:dyDescent="0.2">
      <c r="A52" s="553" t="s">
        <v>22</v>
      </c>
      <c r="B52" s="554">
        <f>IFERROR(VLOOKUP($D52,[1]受注ﾌｧｲﾙ!$A$3:$BZ$1314,5,FALSE),"-")</f>
        <v>46122.696655092594</v>
      </c>
      <c r="C52" s="555">
        <f>IFERROR(VLOOKUP($D52,[1]受注ﾌｧｲﾙ!$A$3:$BZ$1314,6,FALSE),"-")</f>
        <v>0</v>
      </c>
      <c r="D52" s="763" t="s">
        <v>1009</v>
      </c>
      <c r="E52" s="551" t="str">
        <f>IFERROR(VLOOKUP($D52,[1]受注ﾌｧｲﾙ!$A$3:$BZ$1314,17,FALSE),"-")</f>
        <v>7A1</v>
      </c>
      <c r="F52" s="552" t="str">
        <f>IFERROR(VLOOKUP($D52,[1]受注ﾌｧｲﾙ!$A$3:$BZ$1314,18,FALSE),"-")</f>
        <v>FEL4004AY-10WD-1000X100</v>
      </c>
      <c r="G52" s="552" t="str">
        <f>IFERROR(VLOOKUP($D52,[1]受注ﾌｧｲﾙ!$A$3:$BZ$1314,19,FALSE),"-")</f>
        <v xml:space="preserve">  </v>
      </c>
      <c r="H52" s="552" t="str">
        <f>IFERROR(VLOOKUP($D52,[1]受注ﾌｧｲﾙ!$A$3:$BZ$1314,20,FALSE),"-")</f>
        <v xml:space="preserve">   </v>
      </c>
      <c r="I52" s="552">
        <f>IFERROR(VLOOKUP($D52,[1]受注ﾌｧｲﾙ!$A$3:$BZ$1314,21,FALSE),"-")</f>
        <v>0</v>
      </c>
      <c r="J52" s="556">
        <f>IFERROR(VLOOKUP($D52,[1]受注ﾌｧｲﾙ!$A$3:$BZ$1314,22,FALSE),"-")</f>
        <v>1000</v>
      </c>
      <c r="K52" s="552" t="str">
        <f>IFERROR(VLOOKUP($D52,[1]受注ﾌｧｲﾙ!$A$3:$BZ$1314,8,FALSE),"-")</f>
        <v>40040-R10W- 316X 95</v>
      </c>
      <c r="L52" s="552" t="str">
        <f>IFERROR(VLOOKUP($D52,[1]受注ﾌｧｲﾙ!$A$3:$BZ$1314,9,FALSE),"-")</f>
        <v xml:space="preserve">  </v>
      </c>
      <c r="M52" s="552" t="str">
        <f>IFERROR(VLOOKUP($D52,[1]受注ﾌｧｲﾙ!$A$3:$BZ$1314,10,FALSE),"-")</f>
        <v xml:space="preserve">   </v>
      </c>
      <c r="N52" s="552" t="str">
        <f>IFERROR(VLOOKUP($D52,[1]受注ﾌｧｲﾙ!$A$3:$BZ$1314,11,FALSE),"-")</f>
        <v xml:space="preserve"> </v>
      </c>
      <c r="O52" s="556">
        <f>IFERROR(VLOOKUP($D52,[1]受注ﾌｧｲﾙ!$A$3:$BZ$1314,13,FALSE),"-")</f>
        <v>2850</v>
      </c>
      <c r="P52" s="552">
        <f>IFERROR(VLOOKUP($D52,[1]受注ﾌｧｲﾙ!$A$3:$BZ$1314,15,FALSE),"-")</f>
        <v>0</v>
      </c>
      <c r="Q52" s="557">
        <f>IFERROR((VLOOKUP($D52,[1]受注ﾌｧｲﾙ!$A$3:$BZ$1314,16,FALSE)*J52),"-")</f>
        <v>1000</v>
      </c>
      <c r="R52" s="557" t="str">
        <f>IFERROR(VLOOKUP($D52,[6]加工日報ｽﾘｯﾄ!$A$5:$DZ$1000,107,FALSE),"-")</f>
        <v>-</v>
      </c>
      <c r="S52" s="552" t="str">
        <f>IFERROR(VLOOKUP($D52,[1]受注ﾌｧｲﾙ!$A$3:$BZ$1314,26,FALSE),"-")</f>
        <v>SEC,ｽﾘｯﾄ(JR)</v>
      </c>
      <c r="T52" s="558" t="str">
        <f>IFERROR(VLOOKUP($D52,[1]受注ﾌｧｲﾙ!$A$3:$BZ$1314,23,FALSE),"-")</f>
        <v>湖南</v>
      </c>
      <c r="U52" s="559"/>
      <c r="V52" s="559"/>
      <c r="W52" s="559">
        <f>IFERROR(VLOOKUP($D52,[1]受注ﾌｧｲﾙ!$A$3:$BZ$1314,25,FALSE),"-")</f>
        <v>46134</v>
      </c>
      <c r="X52" s="559">
        <f>IFERROR(VLOOKUP($D52,[1]受注ﾌｧｲﾙ!$A$3:$BZ$1314,32,FALSE),"-")</f>
        <v>46136</v>
      </c>
      <c r="Y52" s="559">
        <f>IFERROR(VLOOKUP($D52,[1]受注ﾌｧｲﾙ!$A$3:$BZ$1314,33,FALSE),"-")</f>
        <v>46136</v>
      </c>
      <c r="Z52" s="559">
        <f t="shared" si="0"/>
        <v>46135</v>
      </c>
      <c r="AA52" s="560" t="str">
        <f>IFERROR(VLOOKUP($D52,[6]加工日報ｽﾘｯﾄ!$A$5:$DZ$1000,2,FALSE),"-")</f>
        <v>-</v>
      </c>
      <c r="AB52" s="561" t="str">
        <f>IFERROR(VLOOKUP($D52,[6]加工日報ｽﾘｯﾄ!$A$5:$DZ$1000,108,FALSE),"-")</f>
        <v>-</v>
      </c>
      <c r="AC52" s="562">
        <f t="shared" si="1"/>
        <v>2850</v>
      </c>
      <c r="AD52" s="410" t="str">
        <f>IFERROR(VLOOKUP($D52,[1]受注ﾌｧｲﾙ!$A$3:$BZ$1314,27,FALSE),"-")&amp;"　"&amp;IFERROR(VLOOKUP($D52,[1]受注ﾌｧｲﾙ!$A$3:$BZ$1314,28,FALSE),"-")&amp;"　"&amp;IFERROR(VLOOKUP($D52,[1]受注ﾌｧｲﾙ!$A$3:$BZ$1314,29,FALSE),"-")</f>
        <v>EC穴あけ幅３分割仕様　　</v>
      </c>
      <c r="AE52" s="435"/>
      <c r="AF52" s="563" t="str">
        <f>IFERROR(VLOOKUP($D52,[6]加工日報ｽﾘｯﾄ!$A$5:$DZ$1000,94,FALSE),"-")</f>
        <v>-</v>
      </c>
      <c r="AG52" s="564" t="str">
        <f>IFERROR(VLOOKUP($D52,[1]受注ﾌｧｲﾙ!$A$3:$BZ$1314,2,FALSE),"-")</f>
        <v>通常入力</v>
      </c>
      <c r="AH52" s="564" t="str">
        <f>IFERROR(VLOOKUP($D52,[1]受注ﾌｧｲﾙ!$A$3:$BZ$1314,3,FALSE),"-")</f>
        <v>TPI</v>
      </c>
      <c r="AI52" s="564">
        <f>IFERROR(VLOOKUP($D52,[1]受注ﾌｧｲﾙ!$A$3:$BZ$1314,31,FALSE),"-")</f>
        <v>0</v>
      </c>
      <c r="AJ52" s="564" t="str">
        <f>IFERROR(VLOOKUP($D52,[1]受注ﾌｧｲﾙ!$A$3:$BZ$1314,12,FALSE),"-")</f>
        <v xml:space="preserve"> </v>
      </c>
      <c r="AK52" s="552" t="str">
        <f>IFERROR(VLOOKUP($D52,[1]受注ﾌｧｲﾙ!$A$3:$BZ$1314,24,FALSE),"-")</f>
        <v>SEC</v>
      </c>
      <c r="AL52" s="435"/>
      <c r="AM52" s="435"/>
      <c r="AN52" s="435"/>
      <c r="AO52" s="435"/>
      <c r="AP52" s="435"/>
      <c r="AQ52" s="564" t="s">
        <v>491</v>
      </c>
      <c r="AR52" s="435"/>
      <c r="AS52" s="109" t="str">
        <f t="shared" si="2"/>
        <v/>
      </c>
      <c r="AT52" s="265"/>
      <c r="AU52" s="266" t="str">
        <f t="shared" si="3"/>
        <v/>
      </c>
      <c r="AV52" s="109" t="str">
        <f t="shared" si="4"/>
        <v/>
      </c>
      <c r="AW52" s="265"/>
      <c r="AX52" s="266" t="str">
        <f t="shared" si="5"/>
        <v/>
      </c>
      <c r="AY52" s="264" t="str">
        <f t="shared" si="6"/>
        <v/>
      </c>
      <c r="AZ52" s="436"/>
      <c r="BA52" s="266" t="str">
        <f t="shared" si="7"/>
        <v/>
      </c>
      <c r="BB52" s="264" t="str">
        <f t="shared" si="8"/>
        <v/>
      </c>
      <c r="BC52" s="265"/>
      <c r="BD52" s="266" t="str">
        <f t="shared" si="9"/>
        <v/>
      </c>
      <c r="BE52" s="264" t="str">
        <f t="shared" si="10"/>
        <v/>
      </c>
      <c r="BF52" s="436"/>
      <c r="BG52" s="266" t="str">
        <f t="shared" si="11"/>
        <v/>
      </c>
      <c r="BH52" s="264" t="str">
        <f t="shared" si="12"/>
        <v/>
      </c>
      <c r="BI52" s="436"/>
      <c r="BJ52" s="266" t="str">
        <f t="shared" si="13"/>
        <v/>
      </c>
      <c r="BK52" s="264" t="str">
        <f t="shared" si="14"/>
        <v/>
      </c>
      <c r="BL52" s="265"/>
      <c r="BM52" s="266" t="str">
        <f t="shared" si="15"/>
        <v/>
      </c>
      <c r="BN52" s="264" t="str">
        <f t="shared" si="16"/>
        <v/>
      </c>
      <c r="BO52" s="265"/>
      <c r="BP52" s="266" t="str">
        <f t="shared" si="17"/>
        <v/>
      </c>
      <c r="BQ52" s="264" t="str">
        <f t="shared" si="18"/>
        <v/>
      </c>
      <c r="BR52" s="265"/>
      <c r="BS52" s="266" t="str">
        <f t="shared" si="19"/>
        <v/>
      </c>
      <c r="BT52" s="264" t="str">
        <f t="shared" si="20"/>
        <v/>
      </c>
      <c r="BU52" s="265"/>
      <c r="BV52" s="266" t="str">
        <f t="shared" si="21"/>
        <v/>
      </c>
      <c r="BW52" s="264" t="str">
        <f t="shared" si="22"/>
        <v/>
      </c>
      <c r="BX52" s="265"/>
      <c r="BY52" s="266" t="str">
        <f t="shared" si="23"/>
        <v/>
      </c>
      <c r="BZ52" s="264" t="str">
        <f t="shared" si="24"/>
        <v/>
      </c>
      <c r="CA52" s="265"/>
      <c r="CB52" s="266" t="str">
        <f t="shared" si="25"/>
        <v/>
      </c>
      <c r="CC52" s="264" t="str">
        <f t="shared" si="26"/>
        <v/>
      </c>
      <c r="CD52" s="265"/>
      <c r="CE52" s="266" t="str">
        <f t="shared" si="27"/>
        <v/>
      </c>
      <c r="CF52" s="264" t="str">
        <f t="shared" si="28"/>
        <v/>
      </c>
      <c r="CG52" s="265"/>
      <c r="CH52" s="266" t="str">
        <f t="shared" si="29"/>
        <v/>
      </c>
      <c r="CI52" s="264" t="str">
        <f t="shared" si="30"/>
        <v/>
      </c>
      <c r="CJ52" s="265"/>
      <c r="CK52" s="266" t="str">
        <f t="shared" si="31"/>
        <v/>
      </c>
      <c r="CL52" s="264" t="str">
        <f t="shared" si="32"/>
        <v/>
      </c>
      <c r="CM52" s="265"/>
      <c r="CN52" s="266" t="str">
        <f t="shared" si="33"/>
        <v/>
      </c>
      <c r="CO52" s="264" t="str">
        <f t="shared" si="34"/>
        <v/>
      </c>
      <c r="CP52" s="265"/>
      <c r="CQ52" s="266" t="str">
        <f t="shared" si="35"/>
        <v/>
      </c>
      <c r="CR52" s="264" t="str">
        <f t="shared" si="36"/>
        <v/>
      </c>
      <c r="CS52" s="265"/>
      <c r="CT52" s="266" t="str">
        <f t="shared" si="37"/>
        <v/>
      </c>
      <c r="CU52" s="264" t="str">
        <f t="shared" si="38"/>
        <v/>
      </c>
      <c r="CV52" s="265"/>
      <c r="CW52" s="266" t="str">
        <f t="shared" si="39"/>
        <v/>
      </c>
      <c r="CX52" s="264" t="str">
        <f t="shared" si="40"/>
        <v/>
      </c>
      <c r="CY52" s="265"/>
      <c r="CZ52" s="266" t="str">
        <f t="shared" si="41"/>
        <v/>
      </c>
      <c r="DA52" s="264" t="str">
        <f t="shared" si="42"/>
        <v/>
      </c>
      <c r="DB52" s="265"/>
      <c r="DC52" s="266" t="str">
        <f t="shared" si="43"/>
        <v/>
      </c>
      <c r="DD52" s="264" t="str">
        <f t="shared" si="44"/>
        <v/>
      </c>
      <c r="DE52" s="265"/>
      <c r="DF52" s="266" t="str">
        <f t="shared" si="45"/>
        <v/>
      </c>
      <c r="DG52" s="264" t="str">
        <f t="shared" si="46"/>
        <v/>
      </c>
      <c r="DH52" s="265"/>
      <c r="DI52" s="266" t="str">
        <f t="shared" si="47"/>
        <v/>
      </c>
      <c r="DJ52" s="264" t="str">
        <f t="shared" si="48"/>
        <v/>
      </c>
      <c r="DK52" s="265"/>
      <c r="DL52" s="266" t="str">
        <f t="shared" si="49"/>
        <v/>
      </c>
      <c r="DM52" s="264" t="str">
        <f t="shared" si="50"/>
        <v/>
      </c>
      <c r="DN52" s="265"/>
      <c r="DO52" s="266" t="str">
        <f t="shared" si="51"/>
        <v/>
      </c>
      <c r="DP52" s="264" t="str">
        <f t="shared" si="52"/>
        <v/>
      </c>
      <c r="DQ52" s="265"/>
      <c r="DR52" s="266" t="str">
        <f t="shared" si="53"/>
        <v/>
      </c>
      <c r="DS52" s="264" t="str">
        <f t="shared" si="54"/>
        <v/>
      </c>
      <c r="DT52" s="265"/>
      <c r="DU52" s="266" t="str">
        <f t="shared" si="55"/>
        <v/>
      </c>
      <c r="DV52" s="264" t="str">
        <f t="shared" si="56"/>
        <v/>
      </c>
      <c r="DW52" s="265"/>
      <c r="DX52" s="266" t="str">
        <f t="shared" si="57"/>
        <v/>
      </c>
      <c r="DY52" s="264" t="str">
        <f t="shared" si="58"/>
        <v/>
      </c>
      <c r="DZ52" s="265"/>
      <c r="EA52" s="266" t="str">
        <f t="shared" si="59"/>
        <v/>
      </c>
      <c r="EB52" s="264" t="str">
        <f t="shared" si="60"/>
        <v/>
      </c>
      <c r="EC52" s="265"/>
      <c r="ED52" s="266" t="str">
        <f t="shared" si="61"/>
        <v/>
      </c>
      <c r="EE52" s="264" t="str">
        <f t="shared" si="62"/>
        <v/>
      </c>
      <c r="EF52" s="265"/>
      <c r="EG52" s="109" t="str">
        <f t="shared" si="63"/>
        <v/>
      </c>
      <c r="EH52" s="109" t="str">
        <f t="shared" si="63"/>
        <v/>
      </c>
      <c r="EI52" s="265"/>
      <c r="EJ52" s="266" t="str">
        <f t="shared" si="64"/>
        <v/>
      </c>
      <c r="EK52" s="109" t="str">
        <f t="shared" si="65"/>
        <v/>
      </c>
      <c r="EL52" s="265"/>
      <c r="EM52" s="266" t="str">
        <f t="shared" si="66"/>
        <v/>
      </c>
      <c r="EN52" s="264" t="str">
        <f t="shared" si="67"/>
        <v/>
      </c>
      <c r="EO52" s="436"/>
      <c r="EP52" s="266" t="str">
        <f t="shared" si="68"/>
        <v/>
      </c>
      <c r="EQ52" s="264" t="str">
        <f t="shared" si="69"/>
        <v/>
      </c>
      <c r="ER52" s="265"/>
      <c r="ES52" s="266" t="str">
        <f t="shared" si="70"/>
        <v/>
      </c>
      <c r="ET52" s="264" t="str">
        <f t="shared" si="71"/>
        <v/>
      </c>
      <c r="EU52" s="436"/>
      <c r="EV52" s="266" t="str">
        <f t="shared" si="72"/>
        <v/>
      </c>
      <c r="EW52" s="264" t="str">
        <f t="shared" si="73"/>
        <v/>
      </c>
      <c r="EX52" s="436"/>
      <c r="EY52" s="266" t="str">
        <f t="shared" si="74"/>
        <v/>
      </c>
      <c r="EZ52" s="264" t="str">
        <f t="shared" si="75"/>
        <v/>
      </c>
      <c r="FA52" s="265"/>
      <c r="FB52" s="266" t="str">
        <f t="shared" si="76"/>
        <v/>
      </c>
      <c r="FC52" s="264" t="str">
        <f t="shared" si="77"/>
        <v/>
      </c>
      <c r="FD52" s="265"/>
      <c r="FE52" s="266" t="str">
        <f t="shared" si="78"/>
        <v/>
      </c>
      <c r="FF52" s="264" t="str">
        <f t="shared" si="79"/>
        <v/>
      </c>
      <c r="FG52" s="265"/>
      <c r="FH52" s="266" t="str">
        <f t="shared" si="80"/>
        <v/>
      </c>
      <c r="FI52" s="264" t="str">
        <f t="shared" si="81"/>
        <v/>
      </c>
      <c r="FJ52" s="265"/>
      <c r="FK52" s="266" t="str">
        <f t="shared" si="82"/>
        <v/>
      </c>
      <c r="FL52" s="264" t="str">
        <f t="shared" si="83"/>
        <v/>
      </c>
      <c r="FM52" s="265"/>
      <c r="FN52" s="266" t="str">
        <f t="shared" si="84"/>
        <v/>
      </c>
      <c r="FO52" s="264" t="str">
        <f t="shared" si="85"/>
        <v/>
      </c>
      <c r="FP52" s="265"/>
      <c r="FQ52" s="266" t="str">
        <f t="shared" si="86"/>
        <v/>
      </c>
      <c r="FR52" s="264" t="str">
        <f t="shared" si="87"/>
        <v/>
      </c>
      <c r="FS52" s="265"/>
      <c r="FT52" s="266" t="str">
        <f t="shared" si="88"/>
        <v/>
      </c>
      <c r="FU52" s="264" t="str">
        <f t="shared" si="89"/>
        <v/>
      </c>
      <c r="FV52" s="265"/>
      <c r="FW52" s="266" t="str">
        <f t="shared" si="90"/>
        <v/>
      </c>
      <c r="FX52" s="264" t="str">
        <f t="shared" si="91"/>
        <v/>
      </c>
      <c r="FY52" s="265"/>
      <c r="FZ52" s="266" t="str">
        <f t="shared" si="92"/>
        <v/>
      </c>
      <c r="GA52" s="264" t="str">
        <f t="shared" si="93"/>
        <v/>
      </c>
      <c r="GB52" s="265"/>
      <c r="GC52" s="266" t="str">
        <f t="shared" si="94"/>
        <v/>
      </c>
      <c r="GD52" s="264" t="str">
        <f t="shared" si="95"/>
        <v/>
      </c>
      <c r="GE52" s="265"/>
      <c r="GF52" s="266" t="str">
        <f t="shared" si="96"/>
        <v/>
      </c>
      <c r="GG52" s="264" t="str">
        <f t="shared" si="97"/>
        <v/>
      </c>
      <c r="GH52" s="265"/>
      <c r="GI52" s="266" t="str">
        <f t="shared" si="98"/>
        <v/>
      </c>
      <c r="GJ52" s="264" t="str">
        <f t="shared" si="99"/>
        <v/>
      </c>
      <c r="GK52" s="265"/>
      <c r="GL52" s="266" t="str">
        <f t="shared" si="100"/>
        <v/>
      </c>
      <c r="GM52" s="264" t="str">
        <f t="shared" si="101"/>
        <v/>
      </c>
      <c r="GN52" s="265"/>
      <c r="GO52" s="266" t="str">
        <f t="shared" si="102"/>
        <v/>
      </c>
      <c r="GP52" s="264" t="str">
        <f t="shared" si="103"/>
        <v/>
      </c>
      <c r="GQ52" s="265"/>
      <c r="GR52" s="266" t="str">
        <f t="shared" si="104"/>
        <v/>
      </c>
      <c r="GS52" s="264" t="str">
        <f t="shared" si="105"/>
        <v>→</v>
      </c>
      <c r="GT52" s="265"/>
      <c r="GU52" s="266" t="str">
        <f t="shared" si="106"/>
        <v/>
      </c>
      <c r="GV52" s="264" t="str">
        <f t="shared" si="107"/>
        <v/>
      </c>
      <c r="GW52" s="265">
        <v>2850</v>
      </c>
      <c r="GX52" s="266" t="str">
        <f t="shared" si="108"/>
        <v/>
      </c>
      <c r="GY52" s="264" t="str">
        <f t="shared" si="109"/>
        <v/>
      </c>
      <c r="GZ52" s="265"/>
      <c r="HA52" s="266" t="str">
        <f t="shared" si="110"/>
        <v>⇒</v>
      </c>
      <c r="HB52" s="264" t="str">
        <f t="shared" si="111"/>
        <v/>
      </c>
      <c r="HC52" s="265"/>
      <c r="HD52" s="266" t="str">
        <f t="shared" si="112"/>
        <v/>
      </c>
      <c r="HE52" s="264" t="str">
        <f t="shared" si="113"/>
        <v/>
      </c>
      <c r="HF52" s="265"/>
      <c r="HG52" s="266" t="str">
        <f t="shared" si="114"/>
        <v/>
      </c>
      <c r="HH52" s="264" t="str">
        <f t="shared" si="115"/>
        <v/>
      </c>
      <c r="HI52" s="265"/>
      <c r="HJ52" s="266" t="str">
        <f t="shared" si="116"/>
        <v/>
      </c>
      <c r="HK52" s="264" t="str">
        <f t="shared" si="117"/>
        <v/>
      </c>
      <c r="HL52" s="265"/>
      <c r="HM52" s="266" t="str">
        <f t="shared" si="118"/>
        <v/>
      </c>
      <c r="HN52" s="264" t="str">
        <f t="shared" si="119"/>
        <v/>
      </c>
      <c r="HO52" s="265"/>
      <c r="HP52" s="266" t="str">
        <f t="shared" si="120"/>
        <v/>
      </c>
      <c r="HQ52" s="264" t="str">
        <f t="shared" si="121"/>
        <v/>
      </c>
      <c r="HR52" s="265"/>
      <c r="HS52" s="266" t="str">
        <f t="shared" si="122"/>
        <v/>
      </c>
      <c r="HT52" s="264" t="str">
        <f t="shared" si="123"/>
        <v/>
      </c>
      <c r="HU52" s="265"/>
      <c r="HV52" s="109" t="str">
        <f t="shared" si="124"/>
        <v/>
      </c>
      <c r="HW52" s="109" t="str">
        <f t="shared" si="124"/>
        <v/>
      </c>
      <c r="HX52" s="265"/>
      <c r="HY52" s="266" t="str">
        <f t="shared" si="125"/>
        <v/>
      </c>
      <c r="HZ52" s="109" t="str">
        <f t="shared" si="126"/>
        <v/>
      </c>
      <c r="IA52" s="265"/>
      <c r="IB52" s="266" t="str">
        <f t="shared" si="127"/>
        <v/>
      </c>
      <c r="IC52" s="264" t="str">
        <f t="shared" si="128"/>
        <v/>
      </c>
      <c r="ID52" s="436"/>
      <c r="IE52" s="266" t="str">
        <f t="shared" si="129"/>
        <v/>
      </c>
      <c r="IF52" s="264" t="str">
        <f t="shared" si="130"/>
        <v/>
      </c>
      <c r="IG52" s="265"/>
      <c r="IH52" s="266" t="str">
        <f t="shared" si="131"/>
        <v/>
      </c>
      <c r="II52" s="264" t="str">
        <f t="shared" si="132"/>
        <v/>
      </c>
      <c r="IJ52" s="436"/>
      <c r="IK52" s="266" t="str">
        <f t="shared" si="133"/>
        <v/>
      </c>
      <c r="IL52" s="264" t="str">
        <f t="shared" si="134"/>
        <v/>
      </c>
      <c r="IM52" s="436"/>
      <c r="IN52" s="266" t="str">
        <f t="shared" si="135"/>
        <v/>
      </c>
      <c r="IO52" s="264" t="str">
        <f t="shared" si="136"/>
        <v/>
      </c>
      <c r="IP52" s="265"/>
      <c r="IQ52" s="266" t="str">
        <f t="shared" si="137"/>
        <v/>
      </c>
      <c r="IR52" s="264" t="str">
        <f t="shared" si="138"/>
        <v/>
      </c>
      <c r="IS52" s="265"/>
      <c r="IT52" s="266" t="str">
        <f t="shared" si="139"/>
        <v/>
      </c>
      <c r="IU52" s="264" t="str">
        <f t="shared" si="140"/>
        <v/>
      </c>
      <c r="IV52" s="265"/>
      <c r="IW52" s="266" t="str">
        <f t="shared" si="141"/>
        <v/>
      </c>
      <c r="IX52" s="264" t="str">
        <f t="shared" si="142"/>
        <v/>
      </c>
      <c r="IY52" s="265"/>
      <c r="IZ52" s="266" t="str">
        <f t="shared" si="143"/>
        <v/>
      </c>
      <c r="JA52" s="264" t="str">
        <f t="shared" si="144"/>
        <v/>
      </c>
      <c r="JB52" s="265"/>
      <c r="JC52" s="266" t="str">
        <f t="shared" si="145"/>
        <v/>
      </c>
      <c r="JD52" s="264" t="str">
        <f t="shared" si="146"/>
        <v/>
      </c>
      <c r="JE52" s="265"/>
      <c r="JF52" s="266" t="str">
        <f t="shared" si="147"/>
        <v/>
      </c>
      <c r="JG52" s="264" t="str">
        <f t="shared" si="148"/>
        <v/>
      </c>
      <c r="JH52" s="265"/>
      <c r="JI52" s="266" t="str">
        <f t="shared" si="149"/>
        <v/>
      </c>
      <c r="JJ52" s="264" t="str">
        <f t="shared" si="150"/>
        <v/>
      </c>
      <c r="JK52" s="265"/>
      <c r="JL52" s="266" t="str">
        <f t="shared" si="151"/>
        <v/>
      </c>
      <c r="JM52" s="264" t="str">
        <f t="shared" si="152"/>
        <v/>
      </c>
      <c r="JN52" s="265"/>
      <c r="JO52" s="266" t="str">
        <f t="shared" si="153"/>
        <v/>
      </c>
      <c r="JP52" s="264" t="str">
        <f t="shared" si="154"/>
        <v/>
      </c>
      <c r="JQ52" s="265"/>
      <c r="JR52" s="266" t="str">
        <f t="shared" si="155"/>
        <v/>
      </c>
      <c r="JS52" s="264" t="str">
        <f t="shared" si="156"/>
        <v/>
      </c>
      <c r="JT52" s="265"/>
      <c r="JU52" s="266" t="str">
        <f t="shared" si="157"/>
        <v/>
      </c>
      <c r="JV52" s="264" t="str">
        <f t="shared" si="158"/>
        <v/>
      </c>
      <c r="JW52" s="265"/>
      <c r="JX52" s="266" t="str">
        <f t="shared" si="159"/>
        <v/>
      </c>
      <c r="JY52" s="264" t="str">
        <f t="shared" si="160"/>
        <v/>
      </c>
      <c r="JZ52" s="265"/>
      <c r="KA52" s="266" t="str">
        <f t="shared" si="161"/>
        <v/>
      </c>
      <c r="KB52" s="264" t="str">
        <f t="shared" si="162"/>
        <v/>
      </c>
      <c r="KC52" s="265"/>
      <c r="KD52" s="266" t="str">
        <f t="shared" si="163"/>
        <v/>
      </c>
      <c r="KE52" s="264" t="str">
        <f t="shared" si="164"/>
        <v/>
      </c>
      <c r="KF52" s="265"/>
      <c r="KG52" s="266" t="str">
        <f t="shared" si="165"/>
        <v/>
      </c>
      <c r="KH52" s="264" t="str">
        <f t="shared" si="166"/>
        <v/>
      </c>
      <c r="KI52" s="265"/>
      <c r="KJ52" s="266" t="str">
        <f t="shared" si="167"/>
        <v/>
      </c>
      <c r="KK52" s="264" t="str">
        <f t="shared" si="168"/>
        <v/>
      </c>
      <c r="KL52" s="265"/>
      <c r="KM52" s="266" t="str">
        <f t="shared" si="169"/>
        <v/>
      </c>
      <c r="KN52" s="264" t="str">
        <f t="shared" si="170"/>
        <v/>
      </c>
      <c r="KO52" s="265"/>
      <c r="KP52" s="266" t="str">
        <f t="shared" si="171"/>
        <v/>
      </c>
      <c r="KQ52" s="264" t="str">
        <f t="shared" si="172"/>
        <v/>
      </c>
      <c r="KR52" s="265"/>
      <c r="KS52" s="266" t="str">
        <f t="shared" si="173"/>
        <v/>
      </c>
      <c r="KT52" s="264" t="str">
        <f t="shared" si="174"/>
        <v/>
      </c>
      <c r="KU52" s="265"/>
      <c r="KV52" s="266" t="str">
        <f t="shared" si="175"/>
        <v/>
      </c>
      <c r="KW52" s="264" t="str">
        <f t="shared" si="176"/>
        <v/>
      </c>
      <c r="KX52" s="265"/>
      <c r="KY52" s="266" t="str">
        <f t="shared" si="177"/>
        <v/>
      </c>
      <c r="KZ52" s="264" t="str">
        <f t="shared" si="178"/>
        <v/>
      </c>
      <c r="LA52" s="265"/>
      <c r="LB52" s="266" t="str">
        <f t="shared" si="179"/>
        <v/>
      </c>
      <c r="LC52" s="264" t="str">
        <f t="shared" si="180"/>
        <v/>
      </c>
      <c r="LD52" s="265"/>
      <c r="LE52" s="266" t="str">
        <f t="shared" si="181"/>
        <v/>
      </c>
      <c r="LF52" s="264" t="str">
        <f t="shared" si="182"/>
        <v/>
      </c>
      <c r="LG52" s="265"/>
      <c r="LH52" s="266" t="str">
        <f t="shared" si="183"/>
        <v/>
      </c>
      <c r="LI52" s="264" t="str">
        <f t="shared" si="184"/>
        <v/>
      </c>
      <c r="LJ52" s="265"/>
      <c r="LK52" s="109" t="str">
        <f t="shared" si="185"/>
        <v/>
      </c>
    </row>
    <row r="53" spans="1:323" s="33" customFormat="1" ht="24.65" customHeight="1" x14ac:dyDescent="0.2">
      <c r="A53" s="553" t="s">
        <v>22</v>
      </c>
      <c r="B53" s="554">
        <f>IFERROR(VLOOKUP($D53,[1]受注ﾌｧｲﾙ!$A$3:$BZ$1314,5,FALSE),"-")</f>
        <v>46125.543969907405</v>
      </c>
      <c r="C53" s="555">
        <f>IFERROR(VLOOKUP($D53,[1]受注ﾌｧｲﾙ!$A$3:$BZ$1314,6,FALSE),"-")</f>
        <v>0</v>
      </c>
      <c r="D53" s="763" t="s">
        <v>1010</v>
      </c>
      <c r="E53" s="551">
        <f>IFERROR(VLOOKUP($D53,[1]受注ﾌｧｲﾙ!$A$3:$BZ$1314,17,FALSE),"-")</f>
        <v>6780</v>
      </c>
      <c r="F53" s="552" t="str">
        <f>IFERROR(VLOOKUP($D53,[1]受注ﾌｧｲﾙ!$A$3:$BZ$1314,18,FALSE),"-")</f>
        <v>20020-NP17-1310X300</v>
      </c>
      <c r="G53" s="552" t="str">
        <f>IFERROR(VLOOKUP($D53,[1]受注ﾌｧｲﾙ!$A$3:$BZ$1314,19,FALSE),"-")</f>
        <v>FA</v>
      </c>
      <c r="H53" s="552" t="str">
        <f>IFERROR(VLOOKUP($D53,[1]受注ﾌｧｲﾙ!$A$3:$BZ$1314,20,FALSE),"-")</f>
        <v xml:space="preserve">   </v>
      </c>
      <c r="I53" s="552" t="str">
        <f>IFERROR(VLOOKUP($D53,[1]受注ﾌｧｲﾙ!$A$3:$BZ$1314,21,FALSE),"-")</f>
        <v>J</v>
      </c>
      <c r="J53" s="556">
        <f>IFERROR(VLOOKUP($D53,[1]受注ﾌｧｲﾙ!$A$3:$BZ$1314,22,FALSE),"-")</f>
        <v>2700</v>
      </c>
      <c r="K53" s="552" t="str">
        <f>IFERROR(VLOOKUP($D53,[1]受注ﾌｧｲﾙ!$A$3:$BZ$1314,8,FALSE),"-")</f>
        <v>20020-AP17- 850X300</v>
      </c>
      <c r="L53" s="552" t="str">
        <f>IFERROR(VLOOKUP($D53,[1]受注ﾌｧｲﾙ!$A$3:$BZ$1314,9,FALSE),"-")</f>
        <v>FA</v>
      </c>
      <c r="M53" s="552" t="str">
        <f>IFERROR(VLOOKUP($D53,[1]受注ﾌｧｲﾙ!$A$3:$BZ$1314,10,FALSE),"-")</f>
        <v xml:space="preserve">   </v>
      </c>
      <c r="N53" s="552" t="str">
        <f>IFERROR(VLOOKUP($D53,[1]受注ﾌｧｲﾙ!$A$3:$BZ$1314,11,FALSE),"-")</f>
        <v>G</v>
      </c>
      <c r="O53" s="556">
        <f>IFERROR(VLOOKUP($D53,[1]受注ﾌｧｲﾙ!$A$3:$BZ$1314,13,FALSE),"-")</f>
        <v>2700</v>
      </c>
      <c r="P53" s="552">
        <f>IFERROR(VLOOKUP($D53,[1]受注ﾌｧｲﾙ!$A$3:$BZ$1314,15,FALSE),"-")</f>
        <v>0</v>
      </c>
      <c r="Q53" s="557">
        <f>IFERROR((VLOOKUP($D53,[1]受注ﾌｧｲﾙ!$A$3:$BZ$1314,16,FALSE)*J53),"-")</f>
        <v>2700</v>
      </c>
      <c r="R53" s="557">
        <f>IFERROR(VLOOKUP($D53,[6]加工日報ｽﾘｯﾄ!$A$5:$DZ$1000,107,FALSE),"-")</f>
        <v>2700</v>
      </c>
      <c r="S53" s="552" t="str">
        <f>IFERROR(VLOOKUP($D53,[1]受注ﾌｧｲﾙ!$A$3:$BZ$1314,26,FALSE),"-")</f>
        <v>ｽﾘｯﾄ,欠点表示</v>
      </c>
      <c r="T53" s="558" t="str">
        <f>IFERROR(VLOOKUP($D53,[1]受注ﾌｧｲﾙ!$A$3:$BZ$1314,23,FALSE),"-")</f>
        <v>湖南</v>
      </c>
      <c r="U53" s="559"/>
      <c r="V53" s="559"/>
      <c r="W53" s="559">
        <f>IFERROR(VLOOKUP($D53,[1]受注ﾌｧｲﾙ!$A$3:$BZ$1314,25,FALSE),"-")</f>
        <v>46129</v>
      </c>
      <c r="X53" s="559">
        <f>IFERROR(VLOOKUP($D53,[1]受注ﾌｧｲﾙ!$A$3:$BZ$1314,32,FALSE),"-")</f>
        <v>46139</v>
      </c>
      <c r="Y53" s="559">
        <f>IFERROR(VLOOKUP($D53,[1]受注ﾌｧｲﾙ!$A$3:$BZ$1314,33,FALSE),"-")</f>
        <v>46139</v>
      </c>
      <c r="Z53" s="559">
        <f t="shared" si="0"/>
        <v>46136</v>
      </c>
      <c r="AA53" s="560">
        <f>IFERROR(VLOOKUP($D53,[6]加工日報ｽﾘｯﾄ!$A$5:$DZ$1000,2,FALSE),"-")</f>
        <v>46129</v>
      </c>
      <c r="AB53" s="561">
        <f>IFERROR(VLOOKUP($D53,[6]加工日報ｽﾘｯﾄ!$A$5:$DZ$1000,108,FALSE),"-")</f>
        <v>2700</v>
      </c>
      <c r="AC53" s="562">
        <f t="shared" si="1"/>
        <v>2700</v>
      </c>
      <c r="AD53" s="410" t="str">
        <f>IFERROR(VLOOKUP($D53,[1]受注ﾌｧｲﾙ!$A$3:$BZ$1314,27,FALSE),"-")&amp;"　"&amp;IFERROR(VLOOKUP($D53,[1]受注ﾌｧｲﾙ!$A$3:$BZ$1314,28,FALSE),"-")&amp;"　"&amp;IFERROR(VLOOKUP($D53,[1]受注ﾌｧｲﾙ!$A$3:$BZ$1314,29,FALSE),"-")</f>
        <v>Q面ﾃｰﾌﾟﾏｰｷﾝｸﾞ外す　　</v>
      </c>
      <c r="AE53" s="435"/>
      <c r="AF53" s="563" t="str">
        <f>IFERROR(VLOOKUP($D53,[6]加工日報ｽﾘｯﾄ!$A$5:$DZ$1000,94,FALSE),"-")</f>
        <v>完</v>
      </c>
      <c r="AG53" s="564" t="str">
        <f>IFERROR(VLOOKUP($D53,[1]受注ﾌｧｲﾙ!$A$3:$BZ$1314,2,FALSE),"-")</f>
        <v>通常入力</v>
      </c>
      <c r="AH53" s="564" t="str">
        <f>IFERROR(VLOOKUP($D53,[1]受注ﾌｧｲﾙ!$A$3:$BZ$1314,3,FALSE),"-")</f>
        <v>後加工</v>
      </c>
      <c r="AI53" s="564" t="str">
        <f>IFERROR(VLOOKUP($D53,[1]受注ﾌｧｲﾙ!$A$3:$BZ$1314,31,FALSE),"-")</f>
        <v>龍田化学</v>
      </c>
      <c r="AJ53" s="564" t="str">
        <f>IFERROR(VLOOKUP($D53,[1]受注ﾌｧｲﾙ!$A$3:$BZ$1314,12,FALSE),"-")</f>
        <v xml:space="preserve"> </v>
      </c>
      <c r="AK53" s="552" t="str">
        <f>IFERROR(VLOOKUP($D53,[1]受注ﾌｧｲﾙ!$A$3:$BZ$1314,24,FALSE),"-")</f>
        <v>ｽﾘｯﾄ</v>
      </c>
      <c r="AL53" s="435"/>
      <c r="AM53" s="435"/>
      <c r="AN53" s="435"/>
      <c r="AO53" s="435"/>
      <c r="AP53" s="435"/>
      <c r="AQ53" s="564" t="s">
        <v>491</v>
      </c>
      <c r="AR53" s="435"/>
      <c r="AS53" s="109" t="str">
        <f t="shared" si="2"/>
        <v/>
      </c>
      <c r="AT53" s="265"/>
      <c r="AU53" s="266" t="str">
        <f t="shared" si="3"/>
        <v/>
      </c>
      <c r="AV53" s="109" t="str">
        <f t="shared" si="4"/>
        <v/>
      </c>
      <c r="AW53" s="265"/>
      <c r="AX53" s="266" t="str">
        <f t="shared" si="5"/>
        <v/>
      </c>
      <c r="AY53" s="264" t="str">
        <f t="shared" si="6"/>
        <v/>
      </c>
      <c r="AZ53" s="436"/>
      <c r="BA53" s="266" t="str">
        <f t="shared" si="7"/>
        <v/>
      </c>
      <c r="BB53" s="264" t="str">
        <f t="shared" si="8"/>
        <v/>
      </c>
      <c r="BC53" s="265"/>
      <c r="BD53" s="266" t="str">
        <f t="shared" si="9"/>
        <v/>
      </c>
      <c r="BE53" s="264" t="str">
        <f t="shared" si="10"/>
        <v/>
      </c>
      <c r="BF53" s="436"/>
      <c r="BG53" s="266" t="str">
        <f t="shared" si="11"/>
        <v/>
      </c>
      <c r="BH53" s="264" t="str">
        <f t="shared" si="12"/>
        <v/>
      </c>
      <c r="BI53" s="436"/>
      <c r="BJ53" s="266" t="str">
        <f t="shared" si="13"/>
        <v/>
      </c>
      <c r="BK53" s="264" t="str">
        <f t="shared" si="14"/>
        <v/>
      </c>
      <c r="BL53" s="265"/>
      <c r="BM53" s="266" t="str">
        <f t="shared" si="15"/>
        <v/>
      </c>
      <c r="BN53" s="264" t="str">
        <f t="shared" si="16"/>
        <v/>
      </c>
      <c r="BO53" s="265"/>
      <c r="BP53" s="266" t="str">
        <f t="shared" si="17"/>
        <v/>
      </c>
      <c r="BQ53" s="264" t="str">
        <f t="shared" si="18"/>
        <v/>
      </c>
      <c r="BR53" s="265"/>
      <c r="BS53" s="266" t="str">
        <f t="shared" si="19"/>
        <v/>
      </c>
      <c r="BT53" s="264" t="str">
        <f t="shared" si="20"/>
        <v/>
      </c>
      <c r="BU53" s="265"/>
      <c r="BV53" s="266" t="str">
        <f t="shared" si="21"/>
        <v/>
      </c>
      <c r="BW53" s="264" t="str">
        <f t="shared" si="22"/>
        <v/>
      </c>
      <c r="BX53" s="265"/>
      <c r="BY53" s="266" t="str">
        <f t="shared" si="23"/>
        <v/>
      </c>
      <c r="BZ53" s="264" t="str">
        <f t="shared" si="24"/>
        <v/>
      </c>
      <c r="CA53" s="265"/>
      <c r="CB53" s="266" t="str">
        <f t="shared" si="25"/>
        <v/>
      </c>
      <c r="CC53" s="264" t="str">
        <f t="shared" si="26"/>
        <v/>
      </c>
      <c r="CD53" s="265"/>
      <c r="CE53" s="266" t="str">
        <f t="shared" si="27"/>
        <v/>
      </c>
      <c r="CF53" s="264" t="str">
        <f t="shared" si="28"/>
        <v/>
      </c>
      <c r="CG53" s="265"/>
      <c r="CH53" s="266" t="str">
        <f t="shared" si="29"/>
        <v/>
      </c>
      <c r="CI53" s="264" t="str">
        <f t="shared" si="30"/>
        <v/>
      </c>
      <c r="CJ53" s="265"/>
      <c r="CK53" s="266" t="str">
        <f t="shared" si="31"/>
        <v/>
      </c>
      <c r="CL53" s="264" t="str">
        <f t="shared" si="32"/>
        <v/>
      </c>
      <c r="CM53" s="265"/>
      <c r="CN53" s="266" t="str">
        <f t="shared" si="33"/>
        <v/>
      </c>
      <c r="CO53" s="264" t="str">
        <f t="shared" si="34"/>
        <v/>
      </c>
      <c r="CP53" s="265"/>
      <c r="CQ53" s="266" t="str">
        <f t="shared" si="35"/>
        <v/>
      </c>
      <c r="CR53" s="264" t="str">
        <f t="shared" si="36"/>
        <v/>
      </c>
      <c r="CS53" s="265"/>
      <c r="CT53" s="266" t="str">
        <f t="shared" si="37"/>
        <v/>
      </c>
      <c r="CU53" s="264" t="str">
        <f t="shared" si="38"/>
        <v/>
      </c>
      <c r="CV53" s="265"/>
      <c r="CW53" s="266" t="str">
        <f t="shared" si="39"/>
        <v/>
      </c>
      <c r="CX53" s="264" t="str">
        <f t="shared" si="40"/>
        <v/>
      </c>
      <c r="CY53" s="265"/>
      <c r="CZ53" s="266" t="str">
        <f t="shared" si="41"/>
        <v/>
      </c>
      <c r="DA53" s="264" t="str">
        <f t="shared" si="42"/>
        <v/>
      </c>
      <c r="DB53" s="265"/>
      <c r="DC53" s="266" t="str">
        <f t="shared" si="43"/>
        <v/>
      </c>
      <c r="DD53" s="264" t="str">
        <f t="shared" si="44"/>
        <v/>
      </c>
      <c r="DE53" s="265"/>
      <c r="DF53" s="266" t="str">
        <f t="shared" si="45"/>
        <v/>
      </c>
      <c r="DG53" s="264" t="str">
        <f t="shared" si="46"/>
        <v/>
      </c>
      <c r="DH53" s="265"/>
      <c r="DI53" s="266" t="str">
        <f t="shared" si="47"/>
        <v/>
      </c>
      <c r="DJ53" s="264" t="str">
        <f t="shared" si="48"/>
        <v/>
      </c>
      <c r="DK53" s="265"/>
      <c r="DL53" s="266" t="str">
        <f t="shared" si="49"/>
        <v/>
      </c>
      <c r="DM53" s="264" t="str">
        <f t="shared" si="50"/>
        <v/>
      </c>
      <c r="DN53" s="265"/>
      <c r="DO53" s="266" t="str">
        <f t="shared" si="51"/>
        <v/>
      </c>
      <c r="DP53" s="264" t="str">
        <f t="shared" si="52"/>
        <v/>
      </c>
      <c r="DQ53" s="265"/>
      <c r="DR53" s="266" t="str">
        <f t="shared" si="53"/>
        <v/>
      </c>
      <c r="DS53" s="264" t="str">
        <f t="shared" si="54"/>
        <v/>
      </c>
      <c r="DT53" s="265"/>
      <c r="DU53" s="266" t="str">
        <f t="shared" si="55"/>
        <v/>
      </c>
      <c r="DV53" s="264" t="str">
        <f t="shared" si="56"/>
        <v/>
      </c>
      <c r="DW53" s="265"/>
      <c r="DX53" s="266" t="str">
        <f t="shared" si="57"/>
        <v/>
      </c>
      <c r="DY53" s="264" t="str">
        <f t="shared" si="58"/>
        <v/>
      </c>
      <c r="DZ53" s="265"/>
      <c r="EA53" s="266" t="str">
        <f t="shared" si="59"/>
        <v/>
      </c>
      <c r="EB53" s="264" t="str">
        <f t="shared" si="60"/>
        <v/>
      </c>
      <c r="EC53" s="265"/>
      <c r="ED53" s="266" t="str">
        <f t="shared" si="61"/>
        <v/>
      </c>
      <c r="EE53" s="264" t="str">
        <f t="shared" si="62"/>
        <v/>
      </c>
      <c r="EF53" s="265"/>
      <c r="EG53" s="109" t="str">
        <f t="shared" si="63"/>
        <v/>
      </c>
      <c r="EH53" s="109" t="str">
        <f t="shared" si="63"/>
        <v/>
      </c>
      <c r="EI53" s="265"/>
      <c r="EJ53" s="266" t="str">
        <f t="shared" si="64"/>
        <v/>
      </c>
      <c r="EK53" s="109" t="str">
        <f t="shared" si="65"/>
        <v/>
      </c>
      <c r="EL53" s="265"/>
      <c r="EM53" s="266" t="str">
        <f t="shared" si="66"/>
        <v/>
      </c>
      <c r="EN53" s="264" t="str">
        <f t="shared" si="67"/>
        <v/>
      </c>
      <c r="EO53" s="436"/>
      <c r="EP53" s="266" t="str">
        <f t="shared" si="68"/>
        <v/>
      </c>
      <c r="EQ53" s="264" t="str">
        <f t="shared" si="69"/>
        <v/>
      </c>
      <c r="ER53" s="265"/>
      <c r="ES53" s="266" t="str">
        <f t="shared" si="70"/>
        <v/>
      </c>
      <c r="ET53" s="264" t="str">
        <f t="shared" si="71"/>
        <v/>
      </c>
      <c r="EU53" s="436"/>
      <c r="EV53" s="266" t="str">
        <f t="shared" si="72"/>
        <v/>
      </c>
      <c r="EW53" s="264" t="str">
        <f t="shared" si="73"/>
        <v/>
      </c>
      <c r="EX53" s="436"/>
      <c r="EY53" s="266" t="str">
        <f t="shared" si="74"/>
        <v/>
      </c>
      <c r="EZ53" s="264" t="str">
        <f t="shared" si="75"/>
        <v/>
      </c>
      <c r="FA53" s="265"/>
      <c r="FB53" s="266" t="str">
        <f t="shared" si="76"/>
        <v/>
      </c>
      <c r="FC53" s="264" t="str">
        <f t="shared" si="77"/>
        <v/>
      </c>
      <c r="FD53" s="265"/>
      <c r="FE53" s="266" t="str">
        <f t="shared" si="78"/>
        <v/>
      </c>
      <c r="FF53" s="264" t="str">
        <f t="shared" si="79"/>
        <v/>
      </c>
      <c r="FG53" s="265"/>
      <c r="FH53" s="266" t="str">
        <f t="shared" si="80"/>
        <v/>
      </c>
      <c r="FI53" s="264" t="str">
        <f t="shared" si="81"/>
        <v/>
      </c>
      <c r="FJ53" s="265"/>
      <c r="FK53" s="266" t="str">
        <f t="shared" si="82"/>
        <v/>
      </c>
      <c r="FL53" s="264" t="str">
        <f t="shared" si="83"/>
        <v/>
      </c>
      <c r="FM53" s="265"/>
      <c r="FN53" s="266" t="str">
        <f t="shared" si="84"/>
        <v/>
      </c>
      <c r="FO53" s="264" t="str">
        <f t="shared" si="85"/>
        <v/>
      </c>
      <c r="FP53" s="265"/>
      <c r="FQ53" s="266" t="str">
        <f t="shared" si="86"/>
        <v/>
      </c>
      <c r="FR53" s="264" t="str">
        <f t="shared" si="87"/>
        <v/>
      </c>
      <c r="FS53" s="265"/>
      <c r="FT53" s="266" t="str">
        <f t="shared" si="88"/>
        <v/>
      </c>
      <c r="FU53" s="264" t="str">
        <f t="shared" si="89"/>
        <v/>
      </c>
      <c r="FV53" s="265"/>
      <c r="FW53" s="266" t="str">
        <f t="shared" si="90"/>
        <v/>
      </c>
      <c r="FX53" s="264" t="str">
        <f t="shared" si="91"/>
        <v/>
      </c>
      <c r="FY53" s="265"/>
      <c r="FZ53" s="266" t="str">
        <f t="shared" si="92"/>
        <v/>
      </c>
      <c r="GA53" s="264" t="str">
        <f t="shared" si="93"/>
        <v/>
      </c>
      <c r="GB53" s="265"/>
      <c r="GC53" s="266" t="str">
        <f t="shared" si="94"/>
        <v/>
      </c>
      <c r="GD53" s="264" t="str">
        <f t="shared" si="95"/>
        <v>→</v>
      </c>
      <c r="GE53" s="265"/>
      <c r="GF53" s="266" t="str">
        <f t="shared" si="96"/>
        <v/>
      </c>
      <c r="GG53" s="264" t="str">
        <f t="shared" si="97"/>
        <v/>
      </c>
      <c r="GH53" s="265"/>
      <c r="GI53" s="266" t="str">
        <f t="shared" si="98"/>
        <v/>
      </c>
      <c r="GJ53" s="264" t="str">
        <f t="shared" si="99"/>
        <v/>
      </c>
      <c r="GK53" s="265"/>
      <c r="GL53" s="266" t="str">
        <f t="shared" si="100"/>
        <v/>
      </c>
      <c r="GM53" s="264" t="str">
        <f t="shared" si="101"/>
        <v/>
      </c>
      <c r="GN53" s="265"/>
      <c r="GO53" s="266" t="str">
        <f t="shared" si="102"/>
        <v/>
      </c>
      <c r="GP53" s="264" t="str">
        <f t="shared" si="103"/>
        <v/>
      </c>
      <c r="GQ53" s="265"/>
      <c r="GR53" s="266" t="str">
        <f t="shared" si="104"/>
        <v/>
      </c>
      <c r="GS53" s="264" t="str">
        <f t="shared" si="105"/>
        <v/>
      </c>
      <c r="GT53" s="265"/>
      <c r="GU53" s="266" t="str">
        <f t="shared" si="106"/>
        <v/>
      </c>
      <c r="GV53" s="264" t="str">
        <f t="shared" si="107"/>
        <v/>
      </c>
      <c r="GW53" s="265"/>
      <c r="GX53" s="266" t="str">
        <f t="shared" si="108"/>
        <v/>
      </c>
      <c r="GY53" s="264" t="str">
        <f t="shared" si="109"/>
        <v/>
      </c>
      <c r="GZ53" s="265">
        <v>2700</v>
      </c>
      <c r="HA53" s="266" t="str">
        <f t="shared" si="110"/>
        <v/>
      </c>
      <c r="HB53" s="264" t="str">
        <f t="shared" si="111"/>
        <v/>
      </c>
      <c r="HC53" s="265"/>
      <c r="HD53" s="266" t="str">
        <f t="shared" si="112"/>
        <v/>
      </c>
      <c r="HE53" s="264" t="str">
        <f t="shared" si="113"/>
        <v/>
      </c>
      <c r="HF53" s="265"/>
      <c r="HG53" s="266" t="str">
        <f t="shared" si="114"/>
        <v/>
      </c>
      <c r="HH53" s="264" t="str">
        <f t="shared" si="115"/>
        <v/>
      </c>
      <c r="HI53" s="265"/>
      <c r="HJ53" s="266" t="str">
        <f t="shared" si="116"/>
        <v>⇒</v>
      </c>
      <c r="HK53" s="264" t="str">
        <f t="shared" si="117"/>
        <v/>
      </c>
      <c r="HL53" s="265"/>
      <c r="HM53" s="266" t="str">
        <f t="shared" si="118"/>
        <v/>
      </c>
      <c r="HN53" s="264" t="str">
        <f t="shared" si="119"/>
        <v/>
      </c>
      <c r="HO53" s="265"/>
      <c r="HP53" s="266" t="str">
        <f t="shared" si="120"/>
        <v/>
      </c>
      <c r="HQ53" s="264" t="str">
        <f t="shared" si="121"/>
        <v/>
      </c>
      <c r="HR53" s="265"/>
      <c r="HS53" s="266" t="str">
        <f t="shared" si="122"/>
        <v/>
      </c>
      <c r="HT53" s="264" t="str">
        <f t="shared" si="123"/>
        <v/>
      </c>
      <c r="HU53" s="265"/>
      <c r="HV53" s="109" t="str">
        <f t="shared" si="124"/>
        <v/>
      </c>
      <c r="HW53" s="109" t="str">
        <f t="shared" si="124"/>
        <v/>
      </c>
      <c r="HX53" s="265"/>
      <c r="HY53" s="266" t="str">
        <f t="shared" si="125"/>
        <v/>
      </c>
      <c r="HZ53" s="109" t="str">
        <f t="shared" si="126"/>
        <v/>
      </c>
      <c r="IA53" s="265"/>
      <c r="IB53" s="266" t="str">
        <f t="shared" si="127"/>
        <v/>
      </c>
      <c r="IC53" s="264" t="str">
        <f t="shared" si="128"/>
        <v/>
      </c>
      <c r="ID53" s="436"/>
      <c r="IE53" s="266" t="str">
        <f t="shared" si="129"/>
        <v/>
      </c>
      <c r="IF53" s="264" t="str">
        <f t="shared" si="130"/>
        <v/>
      </c>
      <c r="IG53" s="265"/>
      <c r="IH53" s="266" t="str">
        <f t="shared" si="131"/>
        <v/>
      </c>
      <c r="II53" s="264" t="str">
        <f t="shared" si="132"/>
        <v/>
      </c>
      <c r="IJ53" s="436"/>
      <c r="IK53" s="266" t="str">
        <f t="shared" si="133"/>
        <v/>
      </c>
      <c r="IL53" s="264" t="str">
        <f t="shared" si="134"/>
        <v/>
      </c>
      <c r="IM53" s="436"/>
      <c r="IN53" s="266" t="str">
        <f t="shared" si="135"/>
        <v/>
      </c>
      <c r="IO53" s="264" t="str">
        <f t="shared" si="136"/>
        <v/>
      </c>
      <c r="IP53" s="265"/>
      <c r="IQ53" s="266" t="str">
        <f t="shared" si="137"/>
        <v/>
      </c>
      <c r="IR53" s="264" t="str">
        <f t="shared" si="138"/>
        <v/>
      </c>
      <c r="IS53" s="265"/>
      <c r="IT53" s="266" t="str">
        <f t="shared" si="139"/>
        <v/>
      </c>
      <c r="IU53" s="264" t="str">
        <f t="shared" si="140"/>
        <v/>
      </c>
      <c r="IV53" s="265"/>
      <c r="IW53" s="266" t="str">
        <f t="shared" si="141"/>
        <v/>
      </c>
      <c r="IX53" s="264" t="str">
        <f t="shared" si="142"/>
        <v/>
      </c>
      <c r="IY53" s="265"/>
      <c r="IZ53" s="266" t="str">
        <f t="shared" si="143"/>
        <v/>
      </c>
      <c r="JA53" s="264" t="str">
        <f t="shared" si="144"/>
        <v/>
      </c>
      <c r="JB53" s="265"/>
      <c r="JC53" s="266" t="str">
        <f t="shared" si="145"/>
        <v/>
      </c>
      <c r="JD53" s="264" t="str">
        <f t="shared" si="146"/>
        <v/>
      </c>
      <c r="JE53" s="265"/>
      <c r="JF53" s="266" t="str">
        <f t="shared" si="147"/>
        <v/>
      </c>
      <c r="JG53" s="264" t="str">
        <f t="shared" si="148"/>
        <v/>
      </c>
      <c r="JH53" s="265"/>
      <c r="JI53" s="266" t="str">
        <f t="shared" si="149"/>
        <v/>
      </c>
      <c r="JJ53" s="264" t="str">
        <f t="shared" si="150"/>
        <v/>
      </c>
      <c r="JK53" s="265"/>
      <c r="JL53" s="266" t="str">
        <f t="shared" si="151"/>
        <v/>
      </c>
      <c r="JM53" s="264" t="str">
        <f t="shared" si="152"/>
        <v/>
      </c>
      <c r="JN53" s="265"/>
      <c r="JO53" s="266" t="str">
        <f t="shared" si="153"/>
        <v/>
      </c>
      <c r="JP53" s="264" t="str">
        <f t="shared" si="154"/>
        <v/>
      </c>
      <c r="JQ53" s="265"/>
      <c r="JR53" s="266" t="str">
        <f t="shared" si="155"/>
        <v/>
      </c>
      <c r="JS53" s="264" t="str">
        <f t="shared" si="156"/>
        <v/>
      </c>
      <c r="JT53" s="265"/>
      <c r="JU53" s="266" t="str">
        <f t="shared" si="157"/>
        <v/>
      </c>
      <c r="JV53" s="264" t="str">
        <f t="shared" si="158"/>
        <v/>
      </c>
      <c r="JW53" s="265"/>
      <c r="JX53" s="266" t="str">
        <f t="shared" si="159"/>
        <v/>
      </c>
      <c r="JY53" s="264" t="str">
        <f t="shared" si="160"/>
        <v/>
      </c>
      <c r="JZ53" s="265"/>
      <c r="KA53" s="266" t="str">
        <f t="shared" si="161"/>
        <v/>
      </c>
      <c r="KB53" s="264" t="str">
        <f t="shared" si="162"/>
        <v/>
      </c>
      <c r="KC53" s="265"/>
      <c r="KD53" s="266" t="str">
        <f t="shared" si="163"/>
        <v/>
      </c>
      <c r="KE53" s="264" t="str">
        <f t="shared" si="164"/>
        <v/>
      </c>
      <c r="KF53" s="265"/>
      <c r="KG53" s="266" t="str">
        <f t="shared" si="165"/>
        <v/>
      </c>
      <c r="KH53" s="264" t="str">
        <f t="shared" si="166"/>
        <v/>
      </c>
      <c r="KI53" s="265"/>
      <c r="KJ53" s="266" t="str">
        <f t="shared" si="167"/>
        <v/>
      </c>
      <c r="KK53" s="264" t="str">
        <f t="shared" si="168"/>
        <v/>
      </c>
      <c r="KL53" s="265"/>
      <c r="KM53" s="266" t="str">
        <f t="shared" si="169"/>
        <v/>
      </c>
      <c r="KN53" s="264" t="str">
        <f t="shared" si="170"/>
        <v/>
      </c>
      <c r="KO53" s="265"/>
      <c r="KP53" s="266" t="str">
        <f t="shared" si="171"/>
        <v/>
      </c>
      <c r="KQ53" s="264" t="str">
        <f t="shared" si="172"/>
        <v/>
      </c>
      <c r="KR53" s="265"/>
      <c r="KS53" s="266" t="str">
        <f t="shared" si="173"/>
        <v/>
      </c>
      <c r="KT53" s="264" t="str">
        <f t="shared" si="174"/>
        <v/>
      </c>
      <c r="KU53" s="265"/>
      <c r="KV53" s="266" t="str">
        <f t="shared" si="175"/>
        <v/>
      </c>
      <c r="KW53" s="264" t="str">
        <f t="shared" si="176"/>
        <v/>
      </c>
      <c r="KX53" s="265"/>
      <c r="KY53" s="266" t="str">
        <f t="shared" si="177"/>
        <v/>
      </c>
      <c r="KZ53" s="264" t="str">
        <f t="shared" si="178"/>
        <v/>
      </c>
      <c r="LA53" s="265"/>
      <c r="LB53" s="266" t="str">
        <f t="shared" si="179"/>
        <v/>
      </c>
      <c r="LC53" s="264" t="str">
        <f t="shared" si="180"/>
        <v/>
      </c>
      <c r="LD53" s="265"/>
      <c r="LE53" s="266" t="str">
        <f t="shared" si="181"/>
        <v/>
      </c>
      <c r="LF53" s="264" t="str">
        <f t="shared" si="182"/>
        <v/>
      </c>
      <c r="LG53" s="265"/>
      <c r="LH53" s="266" t="str">
        <f t="shared" si="183"/>
        <v/>
      </c>
      <c r="LI53" s="264" t="str">
        <f t="shared" si="184"/>
        <v/>
      </c>
      <c r="LJ53" s="265"/>
      <c r="LK53" s="109" t="str">
        <f t="shared" si="185"/>
        <v/>
      </c>
    </row>
    <row r="54" spans="1:323" s="33" customFormat="1" ht="24.65" customHeight="1" x14ac:dyDescent="0.2">
      <c r="A54" s="553" t="s">
        <v>22</v>
      </c>
      <c r="B54" s="554">
        <f>IFERROR(VLOOKUP($D54,[1]受注ﾌｧｲﾙ!$A$3:$BZ$1314,5,FALSE),"-")</f>
        <v>46125</v>
      </c>
      <c r="C54" s="555">
        <f>IFERROR(VLOOKUP($D54,[1]受注ﾌｧｲﾙ!$A$3:$BZ$1314,6,FALSE),"-")</f>
        <v>0</v>
      </c>
      <c r="D54" s="763" t="s">
        <v>1012</v>
      </c>
      <c r="E54" s="551">
        <f>IFERROR(VLOOKUP($D54,[1]受注ﾌｧｲﾙ!$A$3:$BZ$1314,17,FALSE),"-")</f>
        <v>6780</v>
      </c>
      <c r="F54" s="552" t="str">
        <f>IFERROR(VLOOKUP($D54,[1]受注ﾌｧｲﾙ!$A$3:$BZ$1314,18,FALSE),"-")</f>
        <v>20020-NP17-1310X295</v>
      </c>
      <c r="G54" s="552" t="str">
        <f>IFERROR(VLOOKUP($D54,[1]受注ﾌｧｲﾙ!$A$3:$BZ$1314,19,FALSE),"-")</f>
        <v>FA</v>
      </c>
      <c r="H54" s="552" t="str">
        <f>IFERROR(VLOOKUP($D54,[1]受注ﾌｧｲﾙ!$A$3:$BZ$1314,20,FALSE),"-")</f>
        <v xml:space="preserve">   </v>
      </c>
      <c r="I54" s="552" t="str">
        <f>IFERROR(VLOOKUP($D54,[1]受注ﾌｧｲﾙ!$A$3:$BZ$1314,21,FALSE),"-")</f>
        <v>J</v>
      </c>
      <c r="J54" s="556">
        <f>IFERROR(VLOOKUP($D54,[1]受注ﾌｧｲﾙ!$A$3:$BZ$1314,22,FALSE),"-")</f>
        <v>295</v>
      </c>
      <c r="K54" s="552" t="str">
        <f>IFERROR(VLOOKUP($D54,[1]受注ﾌｧｲﾙ!$A$3:$BZ$1314,8,FALSE),"-")</f>
        <v>20020-AP17- 850X295</v>
      </c>
      <c r="L54" s="552" t="str">
        <f>IFERROR(VLOOKUP($D54,[1]受注ﾌｧｲﾙ!$A$3:$BZ$1314,9,FALSE),"-")</f>
        <v>FA</v>
      </c>
      <c r="M54" s="552" t="str">
        <f>IFERROR(VLOOKUP($D54,[1]受注ﾌｧｲﾙ!$A$3:$BZ$1314,10,FALSE),"-")</f>
        <v xml:space="preserve">   </v>
      </c>
      <c r="N54" s="552" t="str">
        <f>IFERROR(VLOOKUP($D54,[1]受注ﾌｧｲﾙ!$A$3:$BZ$1314,11,FALSE),"-")</f>
        <v>G</v>
      </c>
      <c r="O54" s="556">
        <f>IFERROR(VLOOKUP($D54,[1]受注ﾌｧｲﾙ!$A$3:$BZ$1314,13,FALSE),"-")</f>
        <v>295</v>
      </c>
      <c r="P54" s="552">
        <f>IFERROR(VLOOKUP($D54,[1]受注ﾌｧｲﾙ!$A$3:$BZ$1314,15,FALSE),"-")</f>
        <v>0</v>
      </c>
      <c r="Q54" s="557">
        <f>IFERROR((VLOOKUP($D54,[1]受注ﾌｧｲﾙ!$A$3:$BZ$1314,16,FALSE)*J54),"-")</f>
        <v>295</v>
      </c>
      <c r="R54" s="557">
        <f>IFERROR(VLOOKUP($D54,[6]加工日報ｽﾘｯﾄ!$A$5:$DZ$1000,107,FALSE),"-")</f>
        <v>295</v>
      </c>
      <c r="S54" s="552" t="str">
        <f>IFERROR(VLOOKUP($D54,[1]受注ﾌｧｲﾙ!$A$3:$BZ$1314,26,FALSE),"-")</f>
        <v>ｽﾘｯﾄ,欠点表示</v>
      </c>
      <c r="T54" s="558" t="str">
        <f>IFERROR(VLOOKUP($D54,[1]受注ﾌｧｲﾙ!$A$3:$BZ$1314,23,FALSE),"-")</f>
        <v>湖南</v>
      </c>
      <c r="U54" s="559"/>
      <c r="V54" s="559"/>
      <c r="W54" s="559">
        <f>IFERROR(VLOOKUP($D54,[1]受注ﾌｧｲﾙ!$A$3:$BZ$1314,25,FALSE),"-")</f>
        <v>46129</v>
      </c>
      <c r="X54" s="559">
        <f>IFERROR(VLOOKUP($D54,[1]受注ﾌｧｲﾙ!$A$3:$BZ$1314,32,FALSE),"-")</f>
        <v>46139</v>
      </c>
      <c r="Y54" s="559">
        <f>IFERROR(VLOOKUP($D54,[1]受注ﾌｧｲﾙ!$A$3:$BZ$1314,33,FALSE),"-")</f>
        <v>46139</v>
      </c>
      <c r="Z54" s="559">
        <f t="shared" si="0"/>
        <v>46136</v>
      </c>
      <c r="AA54" s="560">
        <f>IFERROR(VLOOKUP($D54,[6]加工日報ｽﾘｯﾄ!$A$5:$DZ$1000,2,FALSE),"-")</f>
        <v>46129</v>
      </c>
      <c r="AB54" s="561">
        <f>IFERROR(VLOOKUP($D54,[6]加工日報ｽﾘｯﾄ!$A$5:$DZ$1000,108,FALSE),"-")</f>
        <v>0</v>
      </c>
      <c r="AC54" s="562">
        <f t="shared" si="1"/>
        <v>295</v>
      </c>
      <c r="AD54" s="410" t="str">
        <f>IFERROR(VLOOKUP($D54,[1]受注ﾌｧｲﾙ!$A$3:$BZ$1314,27,FALSE),"-")&amp;"　"&amp;IFERROR(VLOOKUP($D54,[1]受注ﾌｧｲﾙ!$A$3:$BZ$1314,28,FALSE),"-")&amp;"　"&amp;IFERROR(VLOOKUP($D54,[1]受注ﾌｧｲﾙ!$A$3:$BZ$1314,29,FALSE),"-")</f>
        <v>Q面ﾃｰﾌﾟﾏｰｷﾝｸﾞ外す　　</v>
      </c>
      <c r="AE54" s="435"/>
      <c r="AF54" s="563">
        <f>IFERROR(VLOOKUP($D54,[6]加工日報ｽﾘｯﾄ!$A$5:$DZ$1000,94,FALSE),"-")</f>
        <v>0</v>
      </c>
      <c r="AG54" s="564" t="str">
        <f>IFERROR(VLOOKUP($D54,[1]受注ﾌｧｲﾙ!$A$3:$BZ$1314,2,FALSE),"-")</f>
        <v>通常入力</v>
      </c>
      <c r="AH54" s="564" t="str">
        <f>IFERROR(VLOOKUP($D54,[1]受注ﾌｧｲﾙ!$A$3:$BZ$1314,3,FALSE),"-")</f>
        <v>後加工</v>
      </c>
      <c r="AI54" s="564" t="str">
        <f>IFERROR(VLOOKUP($D54,[1]受注ﾌｧｲﾙ!$A$3:$BZ$1314,31,FALSE),"-")</f>
        <v>龍田化学</v>
      </c>
      <c r="AJ54" s="564" t="str">
        <f>IFERROR(VLOOKUP($D54,[1]受注ﾌｧｲﾙ!$A$3:$BZ$1314,12,FALSE),"-")</f>
        <v xml:space="preserve"> </v>
      </c>
      <c r="AK54" s="552" t="str">
        <f>IFERROR(VLOOKUP($D54,[1]受注ﾌｧｲﾙ!$A$3:$BZ$1314,24,FALSE),"-")</f>
        <v>ｽﾘｯﾄ</v>
      </c>
      <c r="AL54" s="435"/>
      <c r="AM54" s="435"/>
      <c r="AN54" s="435"/>
      <c r="AO54" s="435"/>
      <c r="AP54" s="435"/>
      <c r="AQ54" s="564" t="s">
        <v>491</v>
      </c>
      <c r="AR54" s="435"/>
      <c r="AS54" s="109" t="str">
        <f t="shared" si="2"/>
        <v/>
      </c>
      <c r="AT54" s="265"/>
      <c r="AU54" s="266" t="str">
        <f t="shared" si="3"/>
        <v/>
      </c>
      <c r="AV54" s="109" t="str">
        <f t="shared" si="4"/>
        <v/>
      </c>
      <c r="AW54" s="265"/>
      <c r="AX54" s="266" t="str">
        <f t="shared" si="5"/>
        <v/>
      </c>
      <c r="AY54" s="264" t="str">
        <f t="shared" si="6"/>
        <v/>
      </c>
      <c r="AZ54" s="436"/>
      <c r="BA54" s="266" t="str">
        <f t="shared" si="7"/>
        <v/>
      </c>
      <c r="BB54" s="264" t="str">
        <f t="shared" si="8"/>
        <v/>
      </c>
      <c r="BC54" s="265"/>
      <c r="BD54" s="266" t="str">
        <f t="shared" si="9"/>
        <v/>
      </c>
      <c r="BE54" s="264" t="str">
        <f t="shared" si="10"/>
        <v/>
      </c>
      <c r="BF54" s="436"/>
      <c r="BG54" s="266" t="str">
        <f t="shared" si="11"/>
        <v/>
      </c>
      <c r="BH54" s="264" t="str">
        <f t="shared" si="12"/>
        <v/>
      </c>
      <c r="BI54" s="436"/>
      <c r="BJ54" s="266" t="str">
        <f t="shared" si="13"/>
        <v/>
      </c>
      <c r="BK54" s="264" t="str">
        <f t="shared" si="14"/>
        <v/>
      </c>
      <c r="BL54" s="265"/>
      <c r="BM54" s="266" t="str">
        <f t="shared" si="15"/>
        <v/>
      </c>
      <c r="BN54" s="264" t="str">
        <f t="shared" si="16"/>
        <v/>
      </c>
      <c r="BO54" s="265"/>
      <c r="BP54" s="266" t="str">
        <f t="shared" si="17"/>
        <v/>
      </c>
      <c r="BQ54" s="264" t="str">
        <f t="shared" si="18"/>
        <v/>
      </c>
      <c r="BR54" s="265"/>
      <c r="BS54" s="266" t="str">
        <f t="shared" si="19"/>
        <v/>
      </c>
      <c r="BT54" s="264" t="str">
        <f t="shared" si="20"/>
        <v/>
      </c>
      <c r="BU54" s="265"/>
      <c r="BV54" s="266" t="str">
        <f t="shared" si="21"/>
        <v/>
      </c>
      <c r="BW54" s="264" t="str">
        <f t="shared" si="22"/>
        <v/>
      </c>
      <c r="BX54" s="265"/>
      <c r="BY54" s="266" t="str">
        <f t="shared" si="23"/>
        <v/>
      </c>
      <c r="BZ54" s="264" t="str">
        <f t="shared" si="24"/>
        <v/>
      </c>
      <c r="CA54" s="265"/>
      <c r="CB54" s="266" t="str">
        <f t="shared" si="25"/>
        <v/>
      </c>
      <c r="CC54" s="264" t="str">
        <f t="shared" si="26"/>
        <v/>
      </c>
      <c r="CD54" s="265"/>
      <c r="CE54" s="266" t="str">
        <f t="shared" si="27"/>
        <v/>
      </c>
      <c r="CF54" s="264" t="str">
        <f t="shared" si="28"/>
        <v/>
      </c>
      <c r="CG54" s="265"/>
      <c r="CH54" s="266" t="str">
        <f t="shared" si="29"/>
        <v/>
      </c>
      <c r="CI54" s="264" t="str">
        <f t="shared" si="30"/>
        <v/>
      </c>
      <c r="CJ54" s="265"/>
      <c r="CK54" s="266" t="str">
        <f t="shared" si="31"/>
        <v/>
      </c>
      <c r="CL54" s="264" t="str">
        <f t="shared" si="32"/>
        <v/>
      </c>
      <c r="CM54" s="265"/>
      <c r="CN54" s="266" t="str">
        <f t="shared" si="33"/>
        <v/>
      </c>
      <c r="CO54" s="264" t="str">
        <f t="shared" si="34"/>
        <v/>
      </c>
      <c r="CP54" s="265"/>
      <c r="CQ54" s="266" t="str">
        <f t="shared" si="35"/>
        <v/>
      </c>
      <c r="CR54" s="264" t="str">
        <f t="shared" si="36"/>
        <v/>
      </c>
      <c r="CS54" s="265"/>
      <c r="CT54" s="266" t="str">
        <f t="shared" si="37"/>
        <v/>
      </c>
      <c r="CU54" s="264" t="str">
        <f t="shared" si="38"/>
        <v/>
      </c>
      <c r="CV54" s="265"/>
      <c r="CW54" s="266" t="str">
        <f t="shared" si="39"/>
        <v/>
      </c>
      <c r="CX54" s="264" t="str">
        <f t="shared" si="40"/>
        <v/>
      </c>
      <c r="CY54" s="265"/>
      <c r="CZ54" s="266" t="str">
        <f t="shared" si="41"/>
        <v/>
      </c>
      <c r="DA54" s="264" t="str">
        <f t="shared" si="42"/>
        <v/>
      </c>
      <c r="DB54" s="265"/>
      <c r="DC54" s="266" t="str">
        <f t="shared" si="43"/>
        <v/>
      </c>
      <c r="DD54" s="264" t="str">
        <f t="shared" si="44"/>
        <v/>
      </c>
      <c r="DE54" s="265"/>
      <c r="DF54" s="266" t="str">
        <f t="shared" si="45"/>
        <v/>
      </c>
      <c r="DG54" s="264" t="str">
        <f t="shared" si="46"/>
        <v/>
      </c>
      <c r="DH54" s="265"/>
      <c r="DI54" s="266" t="str">
        <f t="shared" si="47"/>
        <v/>
      </c>
      <c r="DJ54" s="264" t="str">
        <f t="shared" si="48"/>
        <v/>
      </c>
      <c r="DK54" s="265"/>
      <c r="DL54" s="266" t="str">
        <f t="shared" si="49"/>
        <v/>
      </c>
      <c r="DM54" s="264" t="str">
        <f t="shared" si="50"/>
        <v/>
      </c>
      <c r="DN54" s="265"/>
      <c r="DO54" s="266" t="str">
        <f t="shared" si="51"/>
        <v/>
      </c>
      <c r="DP54" s="264" t="str">
        <f t="shared" si="52"/>
        <v/>
      </c>
      <c r="DQ54" s="265"/>
      <c r="DR54" s="266" t="str">
        <f t="shared" si="53"/>
        <v/>
      </c>
      <c r="DS54" s="264" t="str">
        <f t="shared" si="54"/>
        <v/>
      </c>
      <c r="DT54" s="265"/>
      <c r="DU54" s="266" t="str">
        <f t="shared" si="55"/>
        <v/>
      </c>
      <c r="DV54" s="264" t="str">
        <f t="shared" si="56"/>
        <v/>
      </c>
      <c r="DW54" s="265"/>
      <c r="DX54" s="266" t="str">
        <f t="shared" si="57"/>
        <v/>
      </c>
      <c r="DY54" s="264" t="str">
        <f t="shared" si="58"/>
        <v/>
      </c>
      <c r="DZ54" s="265"/>
      <c r="EA54" s="266" t="str">
        <f t="shared" si="59"/>
        <v/>
      </c>
      <c r="EB54" s="264" t="str">
        <f t="shared" si="60"/>
        <v/>
      </c>
      <c r="EC54" s="265"/>
      <c r="ED54" s="266" t="str">
        <f t="shared" si="61"/>
        <v/>
      </c>
      <c r="EE54" s="264" t="str">
        <f t="shared" si="62"/>
        <v/>
      </c>
      <c r="EF54" s="265"/>
      <c r="EG54" s="109" t="str">
        <f t="shared" si="63"/>
        <v/>
      </c>
      <c r="EH54" s="109" t="str">
        <f t="shared" si="63"/>
        <v/>
      </c>
      <c r="EI54" s="265"/>
      <c r="EJ54" s="266" t="str">
        <f t="shared" si="64"/>
        <v/>
      </c>
      <c r="EK54" s="109" t="str">
        <f t="shared" si="65"/>
        <v/>
      </c>
      <c r="EL54" s="265"/>
      <c r="EM54" s="266" t="str">
        <f t="shared" si="66"/>
        <v/>
      </c>
      <c r="EN54" s="264" t="str">
        <f t="shared" si="67"/>
        <v/>
      </c>
      <c r="EO54" s="436"/>
      <c r="EP54" s="266" t="str">
        <f t="shared" si="68"/>
        <v/>
      </c>
      <c r="EQ54" s="264" t="str">
        <f t="shared" si="69"/>
        <v/>
      </c>
      <c r="ER54" s="265"/>
      <c r="ES54" s="266" t="str">
        <f t="shared" si="70"/>
        <v/>
      </c>
      <c r="ET54" s="264" t="str">
        <f t="shared" si="71"/>
        <v/>
      </c>
      <c r="EU54" s="436"/>
      <c r="EV54" s="266" t="str">
        <f t="shared" si="72"/>
        <v/>
      </c>
      <c r="EW54" s="264" t="str">
        <f t="shared" si="73"/>
        <v/>
      </c>
      <c r="EX54" s="436"/>
      <c r="EY54" s="266" t="str">
        <f t="shared" si="74"/>
        <v/>
      </c>
      <c r="EZ54" s="264" t="str">
        <f t="shared" si="75"/>
        <v/>
      </c>
      <c r="FA54" s="265"/>
      <c r="FB54" s="266" t="str">
        <f t="shared" si="76"/>
        <v/>
      </c>
      <c r="FC54" s="264" t="str">
        <f t="shared" si="77"/>
        <v/>
      </c>
      <c r="FD54" s="265"/>
      <c r="FE54" s="266" t="str">
        <f t="shared" si="78"/>
        <v/>
      </c>
      <c r="FF54" s="264" t="str">
        <f t="shared" si="79"/>
        <v/>
      </c>
      <c r="FG54" s="265"/>
      <c r="FH54" s="266" t="str">
        <f t="shared" si="80"/>
        <v/>
      </c>
      <c r="FI54" s="264" t="str">
        <f t="shared" si="81"/>
        <v/>
      </c>
      <c r="FJ54" s="265"/>
      <c r="FK54" s="266" t="str">
        <f t="shared" si="82"/>
        <v/>
      </c>
      <c r="FL54" s="264" t="str">
        <f t="shared" si="83"/>
        <v/>
      </c>
      <c r="FM54" s="265"/>
      <c r="FN54" s="266" t="str">
        <f t="shared" si="84"/>
        <v/>
      </c>
      <c r="FO54" s="264" t="str">
        <f t="shared" si="85"/>
        <v/>
      </c>
      <c r="FP54" s="265"/>
      <c r="FQ54" s="266" t="str">
        <f t="shared" si="86"/>
        <v/>
      </c>
      <c r="FR54" s="264" t="str">
        <f t="shared" si="87"/>
        <v/>
      </c>
      <c r="FS54" s="265"/>
      <c r="FT54" s="266" t="str">
        <f t="shared" si="88"/>
        <v/>
      </c>
      <c r="FU54" s="264" t="str">
        <f t="shared" si="89"/>
        <v/>
      </c>
      <c r="FV54" s="265"/>
      <c r="FW54" s="266" t="str">
        <f t="shared" si="90"/>
        <v/>
      </c>
      <c r="FX54" s="264" t="str">
        <f t="shared" si="91"/>
        <v/>
      </c>
      <c r="FY54" s="265"/>
      <c r="FZ54" s="266" t="str">
        <f t="shared" si="92"/>
        <v/>
      </c>
      <c r="GA54" s="264" t="str">
        <f t="shared" si="93"/>
        <v/>
      </c>
      <c r="GB54" s="265"/>
      <c r="GC54" s="266" t="str">
        <f t="shared" si="94"/>
        <v/>
      </c>
      <c r="GD54" s="264" t="str">
        <f t="shared" si="95"/>
        <v>→</v>
      </c>
      <c r="GE54" s="265"/>
      <c r="GF54" s="266" t="str">
        <f t="shared" si="96"/>
        <v/>
      </c>
      <c r="GG54" s="264" t="str">
        <f t="shared" si="97"/>
        <v/>
      </c>
      <c r="GH54" s="265"/>
      <c r="GI54" s="266" t="str">
        <f t="shared" si="98"/>
        <v/>
      </c>
      <c r="GJ54" s="264" t="str">
        <f t="shared" si="99"/>
        <v/>
      </c>
      <c r="GK54" s="265"/>
      <c r="GL54" s="266" t="str">
        <f t="shared" si="100"/>
        <v/>
      </c>
      <c r="GM54" s="264" t="str">
        <f t="shared" si="101"/>
        <v/>
      </c>
      <c r="GN54" s="265"/>
      <c r="GO54" s="266" t="str">
        <f t="shared" si="102"/>
        <v/>
      </c>
      <c r="GP54" s="264" t="str">
        <f t="shared" si="103"/>
        <v/>
      </c>
      <c r="GQ54" s="265"/>
      <c r="GR54" s="266" t="str">
        <f t="shared" si="104"/>
        <v/>
      </c>
      <c r="GS54" s="264" t="str">
        <f t="shared" si="105"/>
        <v/>
      </c>
      <c r="GT54" s="265"/>
      <c r="GU54" s="266" t="str">
        <f t="shared" si="106"/>
        <v/>
      </c>
      <c r="GV54" s="264" t="str">
        <f t="shared" si="107"/>
        <v/>
      </c>
      <c r="GW54" s="265"/>
      <c r="GX54" s="266" t="str">
        <f t="shared" si="108"/>
        <v/>
      </c>
      <c r="GY54" s="264" t="str">
        <f t="shared" si="109"/>
        <v/>
      </c>
      <c r="GZ54" s="265">
        <v>295</v>
      </c>
      <c r="HA54" s="266" t="str">
        <f t="shared" si="110"/>
        <v/>
      </c>
      <c r="HB54" s="264" t="str">
        <f t="shared" si="111"/>
        <v/>
      </c>
      <c r="HC54" s="265"/>
      <c r="HD54" s="266" t="str">
        <f t="shared" si="112"/>
        <v/>
      </c>
      <c r="HE54" s="264" t="str">
        <f t="shared" si="113"/>
        <v/>
      </c>
      <c r="HF54" s="265"/>
      <c r="HG54" s="266" t="str">
        <f t="shared" si="114"/>
        <v/>
      </c>
      <c r="HH54" s="264" t="str">
        <f t="shared" si="115"/>
        <v/>
      </c>
      <c r="HI54" s="265"/>
      <c r="HJ54" s="266" t="str">
        <f t="shared" si="116"/>
        <v>⇒</v>
      </c>
      <c r="HK54" s="264" t="str">
        <f t="shared" si="117"/>
        <v/>
      </c>
      <c r="HL54" s="265"/>
      <c r="HM54" s="266" t="str">
        <f t="shared" si="118"/>
        <v/>
      </c>
      <c r="HN54" s="264" t="str">
        <f t="shared" si="119"/>
        <v/>
      </c>
      <c r="HO54" s="265"/>
      <c r="HP54" s="266" t="str">
        <f t="shared" si="120"/>
        <v/>
      </c>
      <c r="HQ54" s="264" t="str">
        <f t="shared" si="121"/>
        <v/>
      </c>
      <c r="HR54" s="265"/>
      <c r="HS54" s="266" t="str">
        <f t="shared" si="122"/>
        <v/>
      </c>
      <c r="HT54" s="264" t="str">
        <f t="shared" si="123"/>
        <v/>
      </c>
      <c r="HU54" s="265"/>
      <c r="HV54" s="109" t="str">
        <f t="shared" si="124"/>
        <v/>
      </c>
      <c r="HW54" s="109" t="str">
        <f t="shared" si="124"/>
        <v/>
      </c>
      <c r="HX54" s="265"/>
      <c r="HY54" s="266" t="str">
        <f t="shared" si="125"/>
        <v/>
      </c>
      <c r="HZ54" s="109" t="str">
        <f t="shared" si="126"/>
        <v/>
      </c>
      <c r="IA54" s="265"/>
      <c r="IB54" s="266" t="str">
        <f t="shared" si="127"/>
        <v/>
      </c>
      <c r="IC54" s="264" t="str">
        <f t="shared" si="128"/>
        <v/>
      </c>
      <c r="ID54" s="436"/>
      <c r="IE54" s="266" t="str">
        <f t="shared" si="129"/>
        <v/>
      </c>
      <c r="IF54" s="264" t="str">
        <f t="shared" si="130"/>
        <v/>
      </c>
      <c r="IG54" s="265"/>
      <c r="IH54" s="266" t="str">
        <f t="shared" si="131"/>
        <v/>
      </c>
      <c r="II54" s="264" t="str">
        <f t="shared" si="132"/>
        <v/>
      </c>
      <c r="IJ54" s="436"/>
      <c r="IK54" s="266" t="str">
        <f t="shared" si="133"/>
        <v/>
      </c>
      <c r="IL54" s="264" t="str">
        <f t="shared" si="134"/>
        <v/>
      </c>
      <c r="IM54" s="436"/>
      <c r="IN54" s="266" t="str">
        <f t="shared" si="135"/>
        <v/>
      </c>
      <c r="IO54" s="264" t="str">
        <f t="shared" si="136"/>
        <v/>
      </c>
      <c r="IP54" s="265"/>
      <c r="IQ54" s="266" t="str">
        <f t="shared" si="137"/>
        <v/>
      </c>
      <c r="IR54" s="264" t="str">
        <f t="shared" si="138"/>
        <v/>
      </c>
      <c r="IS54" s="265"/>
      <c r="IT54" s="266" t="str">
        <f t="shared" si="139"/>
        <v/>
      </c>
      <c r="IU54" s="264" t="str">
        <f t="shared" si="140"/>
        <v/>
      </c>
      <c r="IV54" s="265"/>
      <c r="IW54" s="266" t="str">
        <f t="shared" si="141"/>
        <v/>
      </c>
      <c r="IX54" s="264" t="str">
        <f t="shared" si="142"/>
        <v/>
      </c>
      <c r="IY54" s="265"/>
      <c r="IZ54" s="266" t="str">
        <f t="shared" si="143"/>
        <v/>
      </c>
      <c r="JA54" s="264" t="str">
        <f t="shared" si="144"/>
        <v/>
      </c>
      <c r="JB54" s="265"/>
      <c r="JC54" s="266" t="str">
        <f t="shared" si="145"/>
        <v/>
      </c>
      <c r="JD54" s="264" t="str">
        <f t="shared" si="146"/>
        <v/>
      </c>
      <c r="JE54" s="265"/>
      <c r="JF54" s="266" t="str">
        <f t="shared" si="147"/>
        <v/>
      </c>
      <c r="JG54" s="264" t="str">
        <f t="shared" si="148"/>
        <v/>
      </c>
      <c r="JH54" s="265"/>
      <c r="JI54" s="266" t="str">
        <f t="shared" si="149"/>
        <v/>
      </c>
      <c r="JJ54" s="264" t="str">
        <f t="shared" si="150"/>
        <v/>
      </c>
      <c r="JK54" s="265"/>
      <c r="JL54" s="266" t="str">
        <f t="shared" si="151"/>
        <v/>
      </c>
      <c r="JM54" s="264" t="str">
        <f t="shared" si="152"/>
        <v/>
      </c>
      <c r="JN54" s="265"/>
      <c r="JO54" s="266" t="str">
        <f t="shared" si="153"/>
        <v/>
      </c>
      <c r="JP54" s="264" t="str">
        <f t="shared" si="154"/>
        <v/>
      </c>
      <c r="JQ54" s="265"/>
      <c r="JR54" s="266" t="str">
        <f t="shared" si="155"/>
        <v/>
      </c>
      <c r="JS54" s="264" t="str">
        <f t="shared" si="156"/>
        <v/>
      </c>
      <c r="JT54" s="265"/>
      <c r="JU54" s="266" t="str">
        <f t="shared" si="157"/>
        <v/>
      </c>
      <c r="JV54" s="264" t="str">
        <f t="shared" si="158"/>
        <v/>
      </c>
      <c r="JW54" s="265"/>
      <c r="JX54" s="266" t="str">
        <f t="shared" si="159"/>
        <v/>
      </c>
      <c r="JY54" s="264" t="str">
        <f t="shared" si="160"/>
        <v/>
      </c>
      <c r="JZ54" s="265"/>
      <c r="KA54" s="266" t="str">
        <f t="shared" si="161"/>
        <v/>
      </c>
      <c r="KB54" s="264" t="str">
        <f t="shared" si="162"/>
        <v/>
      </c>
      <c r="KC54" s="265"/>
      <c r="KD54" s="266" t="str">
        <f t="shared" si="163"/>
        <v/>
      </c>
      <c r="KE54" s="264" t="str">
        <f t="shared" si="164"/>
        <v/>
      </c>
      <c r="KF54" s="265"/>
      <c r="KG54" s="266" t="str">
        <f t="shared" si="165"/>
        <v/>
      </c>
      <c r="KH54" s="264" t="str">
        <f t="shared" si="166"/>
        <v/>
      </c>
      <c r="KI54" s="265"/>
      <c r="KJ54" s="266" t="str">
        <f t="shared" si="167"/>
        <v/>
      </c>
      <c r="KK54" s="264" t="str">
        <f t="shared" si="168"/>
        <v/>
      </c>
      <c r="KL54" s="265"/>
      <c r="KM54" s="266" t="str">
        <f t="shared" si="169"/>
        <v/>
      </c>
      <c r="KN54" s="264" t="str">
        <f t="shared" si="170"/>
        <v/>
      </c>
      <c r="KO54" s="265"/>
      <c r="KP54" s="266" t="str">
        <f t="shared" si="171"/>
        <v/>
      </c>
      <c r="KQ54" s="264" t="str">
        <f t="shared" si="172"/>
        <v/>
      </c>
      <c r="KR54" s="265"/>
      <c r="KS54" s="266" t="str">
        <f t="shared" si="173"/>
        <v/>
      </c>
      <c r="KT54" s="264" t="str">
        <f t="shared" si="174"/>
        <v/>
      </c>
      <c r="KU54" s="265"/>
      <c r="KV54" s="266" t="str">
        <f t="shared" si="175"/>
        <v/>
      </c>
      <c r="KW54" s="264" t="str">
        <f t="shared" si="176"/>
        <v/>
      </c>
      <c r="KX54" s="265"/>
      <c r="KY54" s="266" t="str">
        <f t="shared" si="177"/>
        <v/>
      </c>
      <c r="KZ54" s="264" t="str">
        <f t="shared" si="178"/>
        <v/>
      </c>
      <c r="LA54" s="265"/>
      <c r="LB54" s="266" t="str">
        <f t="shared" si="179"/>
        <v/>
      </c>
      <c r="LC54" s="264" t="str">
        <f t="shared" si="180"/>
        <v/>
      </c>
      <c r="LD54" s="265"/>
      <c r="LE54" s="266" t="str">
        <f t="shared" si="181"/>
        <v/>
      </c>
      <c r="LF54" s="264" t="str">
        <f t="shared" si="182"/>
        <v/>
      </c>
      <c r="LG54" s="265"/>
      <c r="LH54" s="266" t="str">
        <f t="shared" si="183"/>
        <v/>
      </c>
      <c r="LI54" s="264" t="str">
        <f t="shared" si="184"/>
        <v/>
      </c>
      <c r="LJ54" s="265"/>
      <c r="LK54" s="109" t="str">
        <f t="shared" si="185"/>
        <v/>
      </c>
    </row>
    <row r="55" spans="1:323" s="33" customFormat="1" ht="24.65" customHeight="1" x14ac:dyDescent="0.2">
      <c r="A55" s="553" t="s">
        <v>22</v>
      </c>
      <c r="B55" s="554">
        <f>IFERROR(VLOOKUP($D55,[1]受注ﾌｧｲﾙ!$A$3:$BZ$1314,5,FALSE),"-")</f>
        <v>46126.736898148149</v>
      </c>
      <c r="C55" s="555">
        <f>IFERROR(VLOOKUP($D55,[1]受注ﾌｧｲﾙ!$A$3:$BZ$1314,6,FALSE),"-")</f>
        <v>0</v>
      </c>
      <c r="D55" s="3" t="s">
        <v>1019</v>
      </c>
      <c r="E55" s="551" t="str">
        <f>IFERROR(VLOOKUP($D55,[1]受注ﾌｧｲﾙ!$A$3:$BZ$1314,17,FALSE),"-")</f>
        <v>7A1</v>
      </c>
      <c r="F55" s="552" t="str">
        <f>IFERROR(VLOOKUP($D55,[1]受注ﾌｧｲﾙ!$A$3:$BZ$1314,18,FALSE),"-")</f>
        <v>FEL3002BY0510WD-1000X 95
FEL3002BY0510WD-1000X100</v>
      </c>
      <c r="G55" s="552" t="str">
        <f>IFERROR(VLOOKUP($D55,[1]受注ﾌｧｲﾙ!$A$3:$BZ$1314,19,FALSE),"-")</f>
        <v xml:space="preserve"> </v>
      </c>
      <c r="H55" s="552" t="str">
        <f>IFERROR(VLOOKUP($D55,[1]受注ﾌｧｲﾙ!$A$3:$BZ$1314,20,FALSE),"-")</f>
        <v>LG</v>
      </c>
      <c r="I55" s="552">
        <f>IFERROR(VLOOKUP($D55,[1]受注ﾌｧｲﾙ!$A$3:$BZ$1314,21,FALSE),"-")</f>
        <v>0</v>
      </c>
      <c r="J55" s="556" t="str">
        <f>IFERROR(VLOOKUP($D55,[1]受注ﾌｧｲﾙ!$A$3:$BZ$1314,22,FALSE),"-")</f>
        <v>190
500</v>
      </c>
      <c r="K55" s="552" t="str">
        <f>IFERROR(VLOOKUP($D55,[1]受注ﾌｧｲﾙ!$A$3:$BZ$1314,8,FALSE),"-")</f>
        <v>30020-A05W- 870X 97</v>
      </c>
      <c r="L55" s="552">
        <f>IFERROR(VLOOKUP($D55,[1]受注ﾌｧｲﾙ!$A$3:$BZ$1314,9,FALSE),"-")</f>
        <v>0</v>
      </c>
      <c r="M55" s="552" t="str">
        <f>IFERROR(VLOOKUP($D55,[1]受注ﾌｧｲﾙ!$A$3:$BZ$1314,10,FALSE),"-")</f>
        <v>LG</v>
      </c>
      <c r="N55" s="552">
        <f>IFERROR(VLOOKUP($D55,[1]受注ﾌｧｲﾙ!$A$3:$BZ$1314,11,FALSE),"-")</f>
        <v>0</v>
      </c>
      <c r="O55" s="556">
        <f>IFERROR(VLOOKUP($D55,[1]受注ﾌｧｲﾙ!$A$3:$BZ$1314,13,FALSE),"-")</f>
        <v>679</v>
      </c>
      <c r="P55" s="552">
        <f>IFERROR(VLOOKUP($D55,[1]受注ﾌｧｲﾙ!$A$3:$BZ$1314,15,FALSE),"-")</f>
        <v>0</v>
      </c>
      <c r="Q55" s="557" t="str">
        <f>IFERROR((VLOOKUP($D55,[1]受注ﾌｧｲﾙ!$A$3:$BZ$1314,16,FALSE)*J55),"-")</f>
        <v>-</v>
      </c>
      <c r="R55" s="557" t="str">
        <f>IFERROR(VLOOKUP($D55,[6]加工日報ｽﾘｯﾄ!$A$5:$DZ$1000,107,FALSE),"-")</f>
        <v>-</v>
      </c>
      <c r="S55" s="552" t="str">
        <f>IFERROR(VLOOKUP($D55,[1]受注ﾌｧｲﾙ!$A$3:$BZ$1314,26,FALSE),"-")</f>
        <v>SEC,ｽﾘｯﾄ(JR)</v>
      </c>
      <c r="T55" s="558" t="str">
        <f>IFERROR(VLOOKUP($D55,[1]受注ﾌｧｲﾙ!$A$3:$BZ$1314,23,FALSE),"-")</f>
        <v>湖南</v>
      </c>
      <c r="U55" s="559"/>
      <c r="V55" s="559"/>
      <c r="W55" s="559">
        <f>IFERROR(VLOOKUP($D55,[1]受注ﾌｧｲﾙ!$A$3:$BZ$1314,25,FALSE),"-")</f>
        <v>46135</v>
      </c>
      <c r="X55" s="559">
        <f>IFERROR(VLOOKUP($D55,[1]受注ﾌｧｲﾙ!$A$3:$BZ$1314,32,FALSE),"-")</f>
        <v>46140</v>
      </c>
      <c r="Y55" s="559">
        <f>IFERROR(VLOOKUP($D55,[1]受注ﾌｧｲﾙ!$A$3:$BZ$1314,33,FALSE),"-")</f>
        <v>46140</v>
      </c>
      <c r="Z55" s="559">
        <f t="shared" si="0"/>
        <v>46136</v>
      </c>
      <c r="AA55" s="560" t="str">
        <f>IFERROR(VLOOKUP($D55,[6]加工日報ｽﾘｯﾄ!$A$5:$DZ$1000,2,FALSE),"-")</f>
        <v>-</v>
      </c>
      <c r="AB55" s="561" t="str">
        <f>IFERROR(VLOOKUP($D55,[6]加工日報ｽﾘｯﾄ!$A$5:$DZ$1000,108,FALSE),"-")</f>
        <v>-</v>
      </c>
      <c r="AC55" s="562">
        <f t="shared" ref="AC55:AC61" si="186">SUM(AT55:LK55)</f>
        <v>679</v>
      </c>
      <c r="AD55" s="410" t="str">
        <f>IFERROR(VLOOKUP($D55,[1]受注ﾌｧｲﾙ!$A$3:$BZ$1314,27,FALSE),"-")&amp;"　"&amp;IFERROR(VLOOKUP($D55,[1]受注ﾌｧｲﾙ!$A$3:$BZ$1314,28,FALSE),"-")&amp;"　"&amp;IFERROR(VLOOKUP($D55,[1]受注ﾌｧｲﾙ!$A$3:$BZ$1314,29,FALSE),"-")</f>
        <v>　　</v>
      </c>
      <c r="AE55" s="435"/>
      <c r="AF55" s="563" t="str">
        <f>IFERROR(VLOOKUP($D55,[6]加工日報ｽﾘｯﾄ!$A$5:$DZ$1000,94,FALSE),"-")</f>
        <v>-</v>
      </c>
      <c r="AG55" s="564" t="str">
        <f>IFERROR(VLOOKUP($D55,[1]受注ﾌｧｲﾙ!$A$3:$BZ$1314,2,FALSE),"-")</f>
        <v>通常入力</v>
      </c>
      <c r="AH55" s="564" t="str">
        <f>IFERROR(VLOOKUP($D55,[1]受注ﾌｧｲﾙ!$A$3:$BZ$1314,3,FALSE),"-")</f>
        <v>TPI</v>
      </c>
      <c r="AI55" s="564">
        <f>IFERROR(VLOOKUP($D55,[1]受注ﾌｧｲﾙ!$A$3:$BZ$1314,31,FALSE),"-")</f>
        <v>0</v>
      </c>
      <c r="AJ55" s="564" t="str">
        <f>IFERROR(VLOOKUP($D55,[1]受注ﾌｧｲﾙ!$A$3:$BZ$1314,12,FALSE),"-")</f>
        <v xml:space="preserve"> </v>
      </c>
      <c r="AK55" s="552" t="str">
        <f>IFERROR(VLOOKUP($D55,[1]受注ﾌｧｲﾙ!$A$3:$BZ$1314,24,FALSE),"-")</f>
        <v>SEC</v>
      </c>
      <c r="AL55" s="435"/>
      <c r="AM55" s="435"/>
      <c r="AN55" s="435"/>
      <c r="AO55" s="435"/>
      <c r="AP55" s="435"/>
      <c r="AQ55" s="564" t="s">
        <v>491</v>
      </c>
      <c r="AR55" s="435"/>
      <c r="AS55" s="109" t="str">
        <f t="shared" si="2"/>
        <v/>
      </c>
      <c r="AT55" s="265"/>
      <c r="AU55" s="266" t="str">
        <f t="shared" si="3"/>
        <v/>
      </c>
      <c r="AV55" s="109" t="str">
        <f t="shared" si="4"/>
        <v/>
      </c>
      <c r="AW55" s="265"/>
      <c r="AX55" s="266" t="str">
        <f t="shared" si="5"/>
        <v/>
      </c>
      <c r="AY55" s="264" t="str">
        <f t="shared" si="6"/>
        <v/>
      </c>
      <c r="AZ55" s="436"/>
      <c r="BA55" s="266" t="str">
        <f t="shared" si="7"/>
        <v/>
      </c>
      <c r="BB55" s="264" t="str">
        <f t="shared" si="8"/>
        <v/>
      </c>
      <c r="BC55" s="265"/>
      <c r="BD55" s="266" t="str">
        <f t="shared" si="9"/>
        <v/>
      </c>
      <c r="BE55" s="264" t="str">
        <f t="shared" si="10"/>
        <v/>
      </c>
      <c r="BF55" s="436"/>
      <c r="BG55" s="266" t="str">
        <f t="shared" si="11"/>
        <v/>
      </c>
      <c r="BH55" s="264" t="str">
        <f t="shared" si="12"/>
        <v/>
      </c>
      <c r="BI55" s="436"/>
      <c r="BJ55" s="266" t="str">
        <f t="shared" si="13"/>
        <v/>
      </c>
      <c r="BK55" s="264" t="str">
        <f t="shared" si="14"/>
        <v/>
      </c>
      <c r="BL55" s="265"/>
      <c r="BM55" s="266" t="str">
        <f t="shared" si="15"/>
        <v/>
      </c>
      <c r="BN55" s="264" t="str">
        <f t="shared" si="16"/>
        <v/>
      </c>
      <c r="BO55" s="265"/>
      <c r="BP55" s="266" t="str">
        <f t="shared" si="17"/>
        <v/>
      </c>
      <c r="BQ55" s="264" t="str">
        <f t="shared" si="18"/>
        <v/>
      </c>
      <c r="BR55" s="265"/>
      <c r="BS55" s="266" t="str">
        <f t="shared" si="19"/>
        <v/>
      </c>
      <c r="BT55" s="264" t="str">
        <f t="shared" si="20"/>
        <v/>
      </c>
      <c r="BU55" s="265"/>
      <c r="BV55" s="266" t="str">
        <f t="shared" si="21"/>
        <v/>
      </c>
      <c r="BW55" s="264" t="str">
        <f t="shared" si="22"/>
        <v/>
      </c>
      <c r="BX55" s="265"/>
      <c r="BY55" s="266" t="str">
        <f t="shared" si="23"/>
        <v/>
      </c>
      <c r="BZ55" s="264" t="str">
        <f t="shared" si="24"/>
        <v/>
      </c>
      <c r="CA55" s="265"/>
      <c r="CB55" s="266" t="str">
        <f t="shared" si="25"/>
        <v/>
      </c>
      <c r="CC55" s="264" t="str">
        <f t="shared" si="26"/>
        <v/>
      </c>
      <c r="CD55" s="265"/>
      <c r="CE55" s="266" t="str">
        <f t="shared" si="27"/>
        <v/>
      </c>
      <c r="CF55" s="264" t="str">
        <f t="shared" si="28"/>
        <v/>
      </c>
      <c r="CG55" s="265"/>
      <c r="CH55" s="266" t="str">
        <f t="shared" si="29"/>
        <v/>
      </c>
      <c r="CI55" s="264" t="str">
        <f t="shared" si="30"/>
        <v/>
      </c>
      <c r="CJ55" s="265"/>
      <c r="CK55" s="266" t="str">
        <f t="shared" si="31"/>
        <v/>
      </c>
      <c r="CL55" s="264" t="str">
        <f t="shared" si="32"/>
        <v/>
      </c>
      <c r="CM55" s="265"/>
      <c r="CN55" s="266" t="str">
        <f t="shared" si="33"/>
        <v/>
      </c>
      <c r="CO55" s="264" t="str">
        <f t="shared" si="34"/>
        <v/>
      </c>
      <c r="CP55" s="265"/>
      <c r="CQ55" s="266" t="str">
        <f t="shared" si="35"/>
        <v/>
      </c>
      <c r="CR55" s="264" t="str">
        <f t="shared" si="36"/>
        <v/>
      </c>
      <c r="CS55" s="265"/>
      <c r="CT55" s="266" t="str">
        <f t="shared" si="37"/>
        <v/>
      </c>
      <c r="CU55" s="264" t="str">
        <f t="shared" si="38"/>
        <v/>
      </c>
      <c r="CV55" s="265"/>
      <c r="CW55" s="266" t="str">
        <f t="shared" si="39"/>
        <v/>
      </c>
      <c r="CX55" s="264" t="str">
        <f t="shared" si="40"/>
        <v/>
      </c>
      <c r="CY55" s="265"/>
      <c r="CZ55" s="266" t="str">
        <f t="shared" si="41"/>
        <v/>
      </c>
      <c r="DA55" s="264" t="str">
        <f t="shared" si="42"/>
        <v/>
      </c>
      <c r="DB55" s="265"/>
      <c r="DC55" s="266" t="str">
        <f t="shared" si="43"/>
        <v/>
      </c>
      <c r="DD55" s="264" t="str">
        <f t="shared" si="44"/>
        <v/>
      </c>
      <c r="DE55" s="265"/>
      <c r="DF55" s="266" t="str">
        <f t="shared" si="45"/>
        <v/>
      </c>
      <c r="DG55" s="264" t="str">
        <f t="shared" si="46"/>
        <v/>
      </c>
      <c r="DH55" s="265"/>
      <c r="DI55" s="266" t="str">
        <f t="shared" si="47"/>
        <v/>
      </c>
      <c r="DJ55" s="264" t="str">
        <f t="shared" si="48"/>
        <v/>
      </c>
      <c r="DK55" s="265"/>
      <c r="DL55" s="266" t="str">
        <f t="shared" si="49"/>
        <v/>
      </c>
      <c r="DM55" s="264" t="str">
        <f t="shared" si="50"/>
        <v/>
      </c>
      <c r="DN55" s="265"/>
      <c r="DO55" s="266" t="str">
        <f t="shared" si="51"/>
        <v/>
      </c>
      <c r="DP55" s="264" t="str">
        <f t="shared" si="52"/>
        <v/>
      </c>
      <c r="DQ55" s="265"/>
      <c r="DR55" s="266" t="str">
        <f t="shared" si="53"/>
        <v/>
      </c>
      <c r="DS55" s="264" t="str">
        <f t="shared" si="54"/>
        <v/>
      </c>
      <c r="DT55" s="265"/>
      <c r="DU55" s="266" t="str">
        <f t="shared" si="55"/>
        <v/>
      </c>
      <c r="DV55" s="264" t="str">
        <f t="shared" si="56"/>
        <v/>
      </c>
      <c r="DW55" s="265"/>
      <c r="DX55" s="266" t="str">
        <f t="shared" si="57"/>
        <v/>
      </c>
      <c r="DY55" s="264" t="str">
        <f t="shared" si="58"/>
        <v/>
      </c>
      <c r="DZ55" s="265"/>
      <c r="EA55" s="266" t="str">
        <f t="shared" si="59"/>
        <v/>
      </c>
      <c r="EB55" s="264" t="str">
        <f t="shared" si="60"/>
        <v/>
      </c>
      <c r="EC55" s="265"/>
      <c r="ED55" s="266" t="str">
        <f t="shared" si="61"/>
        <v/>
      </c>
      <c r="EE55" s="264" t="str">
        <f t="shared" si="62"/>
        <v/>
      </c>
      <c r="EF55" s="265"/>
      <c r="EG55" s="109" t="str">
        <f t="shared" si="63"/>
        <v/>
      </c>
      <c r="EH55" s="109" t="str">
        <f t="shared" si="63"/>
        <v/>
      </c>
      <c r="EI55" s="265"/>
      <c r="EJ55" s="266" t="str">
        <f t="shared" si="64"/>
        <v/>
      </c>
      <c r="EK55" s="109" t="str">
        <f t="shared" si="65"/>
        <v/>
      </c>
      <c r="EL55" s="265"/>
      <c r="EM55" s="266" t="str">
        <f t="shared" si="66"/>
        <v/>
      </c>
      <c r="EN55" s="264" t="str">
        <f t="shared" si="67"/>
        <v/>
      </c>
      <c r="EO55" s="436"/>
      <c r="EP55" s="266" t="str">
        <f t="shared" si="68"/>
        <v/>
      </c>
      <c r="EQ55" s="264" t="str">
        <f t="shared" si="69"/>
        <v/>
      </c>
      <c r="ER55" s="265"/>
      <c r="ES55" s="266" t="str">
        <f t="shared" si="70"/>
        <v/>
      </c>
      <c r="ET55" s="264" t="str">
        <f t="shared" si="71"/>
        <v/>
      </c>
      <c r="EU55" s="436"/>
      <c r="EV55" s="266" t="str">
        <f t="shared" si="72"/>
        <v/>
      </c>
      <c r="EW55" s="264" t="str">
        <f t="shared" si="73"/>
        <v/>
      </c>
      <c r="EX55" s="436"/>
      <c r="EY55" s="266" t="str">
        <f t="shared" si="74"/>
        <v/>
      </c>
      <c r="EZ55" s="264" t="str">
        <f t="shared" si="75"/>
        <v/>
      </c>
      <c r="FA55" s="265"/>
      <c r="FB55" s="266" t="str">
        <f t="shared" si="76"/>
        <v/>
      </c>
      <c r="FC55" s="264" t="str">
        <f t="shared" si="77"/>
        <v/>
      </c>
      <c r="FD55" s="265"/>
      <c r="FE55" s="266" t="str">
        <f t="shared" si="78"/>
        <v/>
      </c>
      <c r="FF55" s="264" t="str">
        <f t="shared" si="79"/>
        <v/>
      </c>
      <c r="FG55" s="265"/>
      <c r="FH55" s="266" t="str">
        <f t="shared" si="80"/>
        <v/>
      </c>
      <c r="FI55" s="264" t="str">
        <f t="shared" si="81"/>
        <v/>
      </c>
      <c r="FJ55" s="265"/>
      <c r="FK55" s="266" t="str">
        <f t="shared" si="82"/>
        <v/>
      </c>
      <c r="FL55" s="264" t="str">
        <f t="shared" si="83"/>
        <v/>
      </c>
      <c r="FM55" s="265"/>
      <c r="FN55" s="266" t="str">
        <f t="shared" si="84"/>
        <v/>
      </c>
      <c r="FO55" s="264" t="str">
        <f t="shared" si="85"/>
        <v/>
      </c>
      <c r="FP55" s="265"/>
      <c r="FQ55" s="266" t="str">
        <f t="shared" si="86"/>
        <v/>
      </c>
      <c r="FR55" s="264" t="str">
        <f t="shared" si="87"/>
        <v/>
      </c>
      <c r="FS55" s="265"/>
      <c r="FT55" s="266" t="str">
        <f t="shared" si="88"/>
        <v/>
      </c>
      <c r="FU55" s="264" t="str">
        <f t="shared" si="89"/>
        <v/>
      </c>
      <c r="FV55" s="265"/>
      <c r="FW55" s="266" t="str">
        <f t="shared" si="90"/>
        <v/>
      </c>
      <c r="FX55" s="264" t="str">
        <f t="shared" si="91"/>
        <v/>
      </c>
      <c r="FY55" s="265"/>
      <c r="FZ55" s="266" t="str">
        <f t="shared" si="92"/>
        <v/>
      </c>
      <c r="GA55" s="264" t="str">
        <f t="shared" si="93"/>
        <v/>
      </c>
      <c r="GB55" s="265"/>
      <c r="GC55" s="266" t="str">
        <f t="shared" si="94"/>
        <v/>
      </c>
      <c r="GD55" s="264" t="str">
        <f t="shared" si="95"/>
        <v/>
      </c>
      <c r="GE55" s="265"/>
      <c r="GF55" s="266" t="str">
        <f t="shared" si="96"/>
        <v/>
      </c>
      <c r="GG55" s="264" t="str">
        <f t="shared" si="97"/>
        <v/>
      </c>
      <c r="GH55" s="265"/>
      <c r="GI55" s="266" t="str">
        <f t="shared" si="98"/>
        <v/>
      </c>
      <c r="GJ55" s="264" t="str">
        <f t="shared" si="99"/>
        <v/>
      </c>
      <c r="GK55" s="265"/>
      <c r="GL55" s="266" t="str">
        <f t="shared" si="100"/>
        <v/>
      </c>
      <c r="GM55" s="264" t="str">
        <f t="shared" si="101"/>
        <v/>
      </c>
      <c r="GN55" s="265"/>
      <c r="GO55" s="266" t="str">
        <f t="shared" si="102"/>
        <v/>
      </c>
      <c r="GP55" s="264" t="str">
        <f t="shared" si="103"/>
        <v/>
      </c>
      <c r="GQ55" s="265"/>
      <c r="GR55" s="266" t="str">
        <f t="shared" si="104"/>
        <v/>
      </c>
      <c r="GS55" s="264" t="str">
        <f t="shared" si="105"/>
        <v/>
      </c>
      <c r="GT55" s="265"/>
      <c r="GU55" s="266" t="str">
        <f t="shared" si="106"/>
        <v/>
      </c>
      <c r="GV55" s="264" t="str">
        <f t="shared" si="107"/>
        <v>→</v>
      </c>
      <c r="GW55" s="265"/>
      <c r="GX55" s="266" t="str">
        <f t="shared" si="108"/>
        <v/>
      </c>
      <c r="GY55" s="264" t="str">
        <f t="shared" si="109"/>
        <v/>
      </c>
      <c r="GZ55" s="265">
        <v>679</v>
      </c>
      <c r="HA55" s="266" t="str">
        <f t="shared" si="110"/>
        <v/>
      </c>
      <c r="HB55" s="264" t="str">
        <f t="shared" si="111"/>
        <v/>
      </c>
      <c r="HC55" s="265"/>
      <c r="HD55" s="266" t="str">
        <f t="shared" si="112"/>
        <v/>
      </c>
      <c r="HE55" s="264" t="str">
        <f t="shared" si="113"/>
        <v/>
      </c>
      <c r="HF55" s="265"/>
      <c r="HG55" s="266" t="str">
        <f t="shared" si="114"/>
        <v/>
      </c>
      <c r="HH55" s="264" t="str">
        <f t="shared" si="115"/>
        <v/>
      </c>
      <c r="HI55" s="265"/>
      <c r="HJ55" s="266" t="str">
        <f t="shared" si="116"/>
        <v/>
      </c>
      <c r="HK55" s="264" t="str">
        <f t="shared" si="117"/>
        <v/>
      </c>
      <c r="HL55" s="265"/>
      <c r="HM55" s="266" t="str">
        <f t="shared" si="118"/>
        <v>⇒</v>
      </c>
      <c r="HN55" s="264" t="str">
        <f t="shared" si="119"/>
        <v/>
      </c>
      <c r="HO55" s="265"/>
      <c r="HP55" s="266" t="str">
        <f t="shared" si="120"/>
        <v/>
      </c>
      <c r="HQ55" s="264" t="str">
        <f t="shared" si="121"/>
        <v/>
      </c>
      <c r="HR55" s="265"/>
      <c r="HS55" s="266" t="str">
        <f t="shared" si="122"/>
        <v/>
      </c>
      <c r="HT55" s="264" t="str">
        <f t="shared" si="123"/>
        <v/>
      </c>
      <c r="HU55" s="265"/>
      <c r="HV55" s="109" t="str">
        <f t="shared" si="124"/>
        <v/>
      </c>
      <c r="HW55" s="109" t="str">
        <f t="shared" si="124"/>
        <v/>
      </c>
      <c r="HX55" s="265"/>
      <c r="HY55" s="266" t="str">
        <f t="shared" si="125"/>
        <v/>
      </c>
      <c r="HZ55" s="109" t="str">
        <f t="shared" si="126"/>
        <v/>
      </c>
      <c r="IA55" s="265"/>
      <c r="IB55" s="266" t="str">
        <f t="shared" si="127"/>
        <v/>
      </c>
      <c r="IC55" s="264" t="str">
        <f t="shared" si="128"/>
        <v/>
      </c>
      <c r="ID55" s="436"/>
      <c r="IE55" s="266" t="str">
        <f t="shared" si="129"/>
        <v/>
      </c>
      <c r="IF55" s="264" t="str">
        <f t="shared" si="130"/>
        <v/>
      </c>
      <c r="IG55" s="265"/>
      <c r="IH55" s="266" t="str">
        <f t="shared" si="131"/>
        <v/>
      </c>
      <c r="II55" s="264" t="str">
        <f t="shared" si="132"/>
        <v/>
      </c>
      <c r="IJ55" s="436"/>
      <c r="IK55" s="266" t="str">
        <f t="shared" si="133"/>
        <v/>
      </c>
      <c r="IL55" s="264" t="str">
        <f t="shared" si="134"/>
        <v/>
      </c>
      <c r="IM55" s="436"/>
      <c r="IN55" s="266" t="str">
        <f t="shared" si="135"/>
        <v/>
      </c>
      <c r="IO55" s="264" t="str">
        <f t="shared" si="136"/>
        <v/>
      </c>
      <c r="IP55" s="265"/>
      <c r="IQ55" s="266" t="str">
        <f t="shared" si="137"/>
        <v/>
      </c>
      <c r="IR55" s="264" t="str">
        <f t="shared" si="138"/>
        <v/>
      </c>
      <c r="IS55" s="265"/>
      <c r="IT55" s="266" t="str">
        <f t="shared" si="139"/>
        <v/>
      </c>
      <c r="IU55" s="264" t="str">
        <f t="shared" si="140"/>
        <v/>
      </c>
      <c r="IV55" s="265"/>
      <c r="IW55" s="266" t="str">
        <f t="shared" si="141"/>
        <v/>
      </c>
      <c r="IX55" s="264" t="str">
        <f t="shared" si="142"/>
        <v/>
      </c>
      <c r="IY55" s="265"/>
      <c r="IZ55" s="266" t="str">
        <f t="shared" si="143"/>
        <v/>
      </c>
      <c r="JA55" s="264" t="str">
        <f t="shared" si="144"/>
        <v/>
      </c>
      <c r="JB55" s="265"/>
      <c r="JC55" s="266" t="str">
        <f t="shared" si="145"/>
        <v/>
      </c>
      <c r="JD55" s="264" t="str">
        <f t="shared" si="146"/>
        <v/>
      </c>
      <c r="JE55" s="265"/>
      <c r="JF55" s="266" t="str">
        <f t="shared" si="147"/>
        <v/>
      </c>
      <c r="JG55" s="264" t="str">
        <f t="shared" si="148"/>
        <v/>
      </c>
      <c r="JH55" s="265"/>
      <c r="JI55" s="266" t="str">
        <f t="shared" si="149"/>
        <v/>
      </c>
      <c r="JJ55" s="264" t="str">
        <f t="shared" si="150"/>
        <v/>
      </c>
      <c r="JK55" s="265"/>
      <c r="JL55" s="266" t="str">
        <f t="shared" si="151"/>
        <v/>
      </c>
      <c r="JM55" s="264" t="str">
        <f t="shared" si="152"/>
        <v/>
      </c>
      <c r="JN55" s="265"/>
      <c r="JO55" s="266" t="str">
        <f t="shared" si="153"/>
        <v/>
      </c>
      <c r="JP55" s="264" t="str">
        <f t="shared" si="154"/>
        <v/>
      </c>
      <c r="JQ55" s="265"/>
      <c r="JR55" s="266" t="str">
        <f t="shared" si="155"/>
        <v/>
      </c>
      <c r="JS55" s="264" t="str">
        <f t="shared" si="156"/>
        <v/>
      </c>
      <c r="JT55" s="265"/>
      <c r="JU55" s="266" t="str">
        <f t="shared" si="157"/>
        <v/>
      </c>
      <c r="JV55" s="264" t="str">
        <f t="shared" si="158"/>
        <v/>
      </c>
      <c r="JW55" s="265"/>
      <c r="JX55" s="266" t="str">
        <f t="shared" si="159"/>
        <v/>
      </c>
      <c r="JY55" s="264" t="str">
        <f t="shared" si="160"/>
        <v/>
      </c>
      <c r="JZ55" s="265"/>
      <c r="KA55" s="266" t="str">
        <f t="shared" si="161"/>
        <v/>
      </c>
      <c r="KB55" s="264" t="str">
        <f t="shared" si="162"/>
        <v/>
      </c>
      <c r="KC55" s="265"/>
      <c r="KD55" s="266" t="str">
        <f t="shared" si="163"/>
        <v/>
      </c>
      <c r="KE55" s="264" t="str">
        <f t="shared" si="164"/>
        <v/>
      </c>
      <c r="KF55" s="265"/>
      <c r="KG55" s="266" t="str">
        <f t="shared" si="165"/>
        <v/>
      </c>
      <c r="KH55" s="264" t="str">
        <f t="shared" si="166"/>
        <v/>
      </c>
      <c r="KI55" s="265"/>
      <c r="KJ55" s="266" t="str">
        <f t="shared" si="167"/>
        <v/>
      </c>
      <c r="KK55" s="264" t="str">
        <f t="shared" si="168"/>
        <v/>
      </c>
      <c r="KL55" s="265"/>
      <c r="KM55" s="266" t="str">
        <f t="shared" si="169"/>
        <v/>
      </c>
      <c r="KN55" s="264" t="str">
        <f t="shared" si="170"/>
        <v/>
      </c>
      <c r="KO55" s="265"/>
      <c r="KP55" s="266" t="str">
        <f t="shared" si="171"/>
        <v/>
      </c>
      <c r="KQ55" s="264" t="str">
        <f t="shared" si="172"/>
        <v/>
      </c>
      <c r="KR55" s="265"/>
      <c r="KS55" s="266" t="str">
        <f t="shared" si="173"/>
        <v/>
      </c>
      <c r="KT55" s="264" t="str">
        <f t="shared" si="174"/>
        <v/>
      </c>
      <c r="KU55" s="265"/>
      <c r="KV55" s="266" t="str">
        <f t="shared" si="175"/>
        <v/>
      </c>
      <c r="KW55" s="264" t="str">
        <f t="shared" si="176"/>
        <v/>
      </c>
      <c r="KX55" s="265"/>
      <c r="KY55" s="266" t="str">
        <f t="shared" si="177"/>
        <v/>
      </c>
      <c r="KZ55" s="264" t="str">
        <f t="shared" si="178"/>
        <v/>
      </c>
      <c r="LA55" s="265"/>
      <c r="LB55" s="266" t="str">
        <f t="shared" si="179"/>
        <v/>
      </c>
      <c r="LC55" s="264" t="str">
        <f t="shared" si="180"/>
        <v/>
      </c>
      <c r="LD55" s="265"/>
      <c r="LE55" s="266" t="str">
        <f t="shared" si="181"/>
        <v/>
      </c>
      <c r="LF55" s="264" t="str">
        <f t="shared" si="182"/>
        <v/>
      </c>
      <c r="LG55" s="265"/>
      <c r="LH55" s="266" t="str">
        <f t="shared" si="183"/>
        <v/>
      </c>
      <c r="LI55" s="264" t="str">
        <f t="shared" si="184"/>
        <v/>
      </c>
      <c r="LJ55" s="265"/>
      <c r="LK55" s="109" t="str">
        <f t="shared" si="185"/>
        <v/>
      </c>
    </row>
    <row r="56" spans="1:323" s="33" customFormat="1" ht="24.65" customHeight="1" x14ac:dyDescent="0.2">
      <c r="A56" s="553" t="s">
        <v>22</v>
      </c>
      <c r="B56" s="554">
        <f>IFERROR(VLOOKUP($D56,[1]受注ﾌｧｲﾙ!$A$3:$BZ$1314,5,FALSE),"-")</f>
        <v>46127.452222222222</v>
      </c>
      <c r="C56" s="555">
        <f>IFERROR(VLOOKUP($D56,[1]受注ﾌｧｲﾙ!$A$3:$BZ$1314,6,FALSE),"-")</f>
        <v>0</v>
      </c>
      <c r="D56" s="763" t="s">
        <v>1026</v>
      </c>
      <c r="E56" s="551">
        <f>IFERROR(VLOOKUP($D56,[1]受注ﾌｧｲﾙ!$A$3:$BZ$1314,17,FALSE),"-")</f>
        <v>6710</v>
      </c>
      <c r="F56" s="552" t="str">
        <f>IFERROR(VLOOKUP($D56,[1]受注ﾌｧｲﾙ!$A$3:$BZ$1314,18,FALSE),"-")</f>
        <v>50080-AY0B- 870X200</v>
      </c>
      <c r="G56" s="552" t="str">
        <f>IFERROR(VLOOKUP($D56,[1]受注ﾌｧｲﾙ!$A$3:$BZ$1314,19,FALSE),"-")</f>
        <v>FA</v>
      </c>
      <c r="H56" s="552">
        <f>IFERROR(VLOOKUP($D56,[1]受注ﾌｧｲﾙ!$A$3:$BZ$1314,20,FALSE),"-")</f>
        <v>0</v>
      </c>
      <c r="I56" s="552" t="str">
        <f>IFERROR(VLOOKUP($D56,[1]受注ﾌｧｲﾙ!$A$3:$BZ$1314,21,FALSE),"-")</f>
        <v>C</v>
      </c>
      <c r="J56" s="556">
        <f>IFERROR(VLOOKUP($D56,[1]受注ﾌｧｲﾙ!$A$3:$BZ$1314,22,FALSE),"-")</f>
        <v>1000</v>
      </c>
      <c r="K56" s="552" t="str">
        <f>IFERROR(VLOOKUP($D56,[1]受注ﾌｧｲﾙ!$A$3:$BZ$1314,8,FALSE),"-")</f>
        <v>0R040-8Y0B- 820X200</v>
      </c>
      <c r="L56" s="552" t="str">
        <f>IFERROR(VLOOKUP($D56,[1]受注ﾌｧｲﾙ!$A$3:$BZ$1314,9,FALSE),"-")</f>
        <v>FA</v>
      </c>
      <c r="M56" s="552">
        <f>IFERROR(VLOOKUP($D56,[1]受注ﾌｧｲﾙ!$A$3:$BZ$1314,10,FALSE),"-")</f>
        <v>0</v>
      </c>
      <c r="N56" s="552" t="str">
        <f>IFERROR(VLOOKUP($D56,[1]受注ﾌｧｲﾙ!$A$3:$BZ$1314,11,FALSE),"-")</f>
        <v>C</v>
      </c>
      <c r="O56" s="556">
        <f>IFERROR(VLOOKUP($D56,[1]受注ﾌｧｲﾙ!$A$3:$BZ$1314,13,FALSE),"-")</f>
        <v>2000</v>
      </c>
      <c r="P56" s="552">
        <f>IFERROR(VLOOKUP($D56,[1]受注ﾌｧｲﾙ!$A$3:$BZ$1314,15,FALSE),"-")</f>
        <v>0</v>
      </c>
      <c r="Q56" s="557">
        <f>IFERROR((VLOOKUP($D56,[1]受注ﾌｧｲﾙ!$A$3:$BZ$1314,16,FALSE)*J56),"-")</f>
        <v>1000</v>
      </c>
      <c r="R56" s="557" t="str">
        <f>IFERROR(VLOOKUP($D56,[6]加工日報ｽﾘｯﾄ!$A$5:$DZ$1000,107,FALSE),"-")</f>
        <v>-</v>
      </c>
      <c r="S56" s="552" t="str">
        <f>IFERROR(VLOOKUP($D56,[1]受注ﾌｧｲﾙ!$A$3:$BZ$1314,26,FALSE),"-")</f>
        <v>ｽﾘｯﾄ,SEC</v>
      </c>
      <c r="T56" s="558" t="str">
        <f>IFERROR(VLOOKUP($D56,[1]受注ﾌｧｲﾙ!$A$3:$BZ$1314,23,FALSE),"-")</f>
        <v>湖南</v>
      </c>
      <c r="U56" s="559"/>
      <c r="V56" s="559"/>
      <c r="W56" s="559">
        <f>IFERROR(VLOOKUP($D56,[1]受注ﾌｧｲﾙ!$A$3:$BZ$1314,25,FALSE),"-")</f>
        <v>46135</v>
      </c>
      <c r="X56" s="559">
        <f>IFERROR(VLOOKUP($D56,[1]受注ﾌｧｲﾙ!$A$3:$BZ$1314,32,FALSE),"-")</f>
        <v>46142</v>
      </c>
      <c r="Y56" s="559">
        <f>IFERROR(VLOOKUP($D56,[1]受注ﾌｧｲﾙ!$A$3:$BZ$1314,33,FALSE),"-")</f>
        <v>46142</v>
      </c>
      <c r="Z56" s="559">
        <f t="shared" si="0"/>
        <v>46136</v>
      </c>
      <c r="AA56" s="560" t="str">
        <f>IFERROR(VLOOKUP($D56,[6]加工日報ｽﾘｯﾄ!$A$5:$DZ$1000,2,FALSE),"-")</f>
        <v>-</v>
      </c>
      <c r="AB56" s="561" t="str">
        <f>IFERROR(VLOOKUP($D56,[6]加工日報ｽﾘｯﾄ!$A$5:$DZ$1000,108,FALSE),"-")</f>
        <v>-</v>
      </c>
      <c r="AC56" s="562">
        <f t="shared" si="186"/>
        <v>1000</v>
      </c>
      <c r="AD56" s="410" t="str">
        <f>IFERROR(VLOOKUP($D56,[1]受注ﾌｧｲﾙ!$A$3:$BZ$1314,27,FALSE),"-")&amp;"　"&amp;IFERROR(VLOOKUP($D56,[1]受注ﾌｧｲﾙ!$A$3:$BZ$1314,28,FALSE),"-")&amp;"　"&amp;IFERROR(VLOOKUP($D56,[1]受注ﾌｧｲﾙ!$A$3:$BZ$1314,29,FALSE),"-")</f>
        <v>　　</v>
      </c>
      <c r="AE56" s="435"/>
      <c r="AF56" s="563" t="str">
        <f>IFERROR(VLOOKUP($D56,[6]加工日報ｽﾘｯﾄ!$A$5:$DZ$1000,94,FALSE),"-")</f>
        <v>-</v>
      </c>
      <c r="AG56" s="564" t="str">
        <f>IFERROR(VLOOKUP($D56,[1]受注ﾌｧｲﾙ!$A$3:$BZ$1314,2,FALSE),"-")</f>
        <v>通常入力</v>
      </c>
      <c r="AH56" s="564" t="str">
        <f>IFERROR(VLOOKUP($D56,[1]受注ﾌｧｲﾙ!$A$3:$BZ$1314,3,FALSE),"-")</f>
        <v>後加工</v>
      </c>
      <c r="AI56" s="564" t="str">
        <f>IFERROR(VLOOKUP($D56,[1]受注ﾌｧｲﾙ!$A$3:$BZ$1314,31,FALSE),"-")</f>
        <v>屋根</v>
      </c>
      <c r="AJ56" s="564" t="str">
        <f>IFERROR(VLOOKUP($D56,[1]受注ﾌｧｲﾙ!$A$3:$BZ$1314,12,FALSE),"-")</f>
        <v xml:space="preserve"> </v>
      </c>
      <c r="AK56" s="552" t="str">
        <f>IFERROR(VLOOKUP($D56,[1]受注ﾌｧｲﾙ!$A$3:$BZ$1314,24,FALSE),"-")</f>
        <v>ｽﾘｯﾄ</v>
      </c>
      <c r="AL56" s="435"/>
      <c r="AM56" s="435"/>
      <c r="AN56" s="435"/>
      <c r="AO56" s="435"/>
      <c r="AP56" s="435"/>
      <c r="AQ56" s="564" t="s">
        <v>491</v>
      </c>
      <c r="AR56" s="435"/>
      <c r="AS56" s="109" t="str">
        <f t="shared" ref="AS56:AS61" si="187">IF($W56="","",IF($W56=AT$4,"→",""))</f>
        <v/>
      </c>
      <c r="AT56" s="265"/>
      <c r="AU56" s="266" t="str">
        <f t="shared" ref="AU56:AU61" si="188">IF($Y56="","",IF($Y56=AT$4,"⇒",""))</f>
        <v/>
      </c>
      <c r="AV56" s="109" t="str">
        <f t="shared" ref="AV56:AV61" si="189">IF($W56="","",IF($W56=AW$4,"→",""))</f>
        <v/>
      </c>
      <c r="AW56" s="265"/>
      <c r="AX56" s="266" t="str">
        <f t="shared" ref="AX56:AX61" si="190">IF($Y56="","",IF($Y56=AW$4,"⇒",""))</f>
        <v/>
      </c>
      <c r="AY56" s="264" t="str">
        <f t="shared" ref="AY56:AY61" si="191">IF($W56="","",IF($W56=AZ$4,"→",""))</f>
        <v/>
      </c>
      <c r="AZ56" s="436"/>
      <c r="BA56" s="266" t="str">
        <f t="shared" ref="BA56:BA61" si="192">IF($Y56="","",IF($Y56=AZ$4,"⇒",""))</f>
        <v/>
      </c>
      <c r="BB56" s="264" t="str">
        <f t="shared" ref="BB56:BB61" si="193">IF($W56="","",IF($W56=BC$4,"→",""))</f>
        <v/>
      </c>
      <c r="BC56" s="265"/>
      <c r="BD56" s="266" t="str">
        <f t="shared" ref="BD56:BD61" si="194">IF($Y56="","",IF($Y56=BC$4,"⇒",""))</f>
        <v/>
      </c>
      <c r="BE56" s="264" t="str">
        <f t="shared" ref="BE56:BE61" si="195">IF($W56="","",IF($W56=BF$4,"→",""))</f>
        <v/>
      </c>
      <c r="BF56" s="436"/>
      <c r="BG56" s="266" t="str">
        <f t="shared" ref="BG56:BG61" si="196">IF($Y56="","",IF($Y56=BF$4,"⇒",""))</f>
        <v/>
      </c>
      <c r="BH56" s="264" t="str">
        <f t="shared" ref="BH56:BH61" si="197">IF($W56="","",IF($W56=BI$4,"→",""))</f>
        <v/>
      </c>
      <c r="BI56" s="436"/>
      <c r="BJ56" s="266" t="str">
        <f t="shared" ref="BJ56:BJ61" si="198">IF($Y56="","",IF($Y56=BI$4,"⇒",""))</f>
        <v/>
      </c>
      <c r="BK56" s="264" t="str">
        <f t="shared" ref="BK56:BK61" si="199">IF($W56="","",IF($W56=BL$4,"→",""))</f>
        <v/>
      </c>
      <c r="BL56" s="265"/>
      <c r="BM56" s="266" t="str">
        <f t="shared" ref="BM56:BM61" si="200">IF($Y56="","",IF($Y56=BL$4,"⇒",""))</f>
        <v/>
      </c>
      <c r="BN56" s="264" t="str">
        <f t="shared" ref="BN56:BN61" si="201">IF($W56="","",IF($W56=BO$4,"→",""))</f>
        <v/>
      </c>
      <c r="BO56" s="265"/>
      <c r="BP56" s="266" t="str">
        <f t="shared" ref="BP56:BP61" si="202">IF($Y56="","",IF($Y56=BO$4,"⇒",""))</f>
        <v/>
      </c>
      <c r="BQ56" s="264" t="str">
        <f t="shared" ref="BQ56:BQ61" si="203">IF($W56="","",IF($W56=BR$4,"→",""))</f>
        <v/>
      </c>
      <c r="BR56" s="265"/>
      <c r="BS56" s="266" t="str">
        <f t="shared" ref="BS56:BS61" si="204">IF($Y56="","",IF($Y56=BR$4,"⇒",""))</f>
        <v/>
      </c>
      <c r="BT56" s="264" t="str">
        <f t="shared" ref="BT56:BT61" si="205">IF($W56="","",IF($W56=BU$4,"→",""))</f>
        <v/>
      </c>
      <c r="BU56" s="265"/>
      <c r="BV56" s="266" t="str">
        <f t="shared" ref="BV56:BV61" si="206">IF($Y56="","",IF($Y56=BU$4,"⇒",""))</f>
        <v/>
      </c>
      <c r="BW56" s="264" t="str">
        <f t="shared" ref="BW56:BW61" si="207">IF($W56="","",IF($W56=BX$4,"→",""))</f>
        <v/>
      </c>
      <c r="BX56" s="265"/>
      <c r="BY56" s="266" t="str">
        <f t="shared" ref="BY56:BY61" si="208">IF($Y56="","",IF($Y56=BX$4,"⇒",""))</f>
        <v/>
      </c>
      <c r="BZ56" s="264" t="str">
        <f t="shared" ref="BZ56:BZ61" si="209">IF($W56="","",IF($W56=CA$4,"→",""))</f>
        <v/>
      </c>
      <c r="CA56" s="265"/>
      <c r="CB56" s="266" t="str">
        <f t="shared" ref="CB56:CB61" si="210">IF($Y56="","",IF($Y56=CA$4,"⇒",""))</f>
        <v/>
      </c>
      <c r="CC56" s="264" t="str">
        <f t="shared" ref="CC56:CC61" si="211">IF($W56="","",IF($W56=CD$4,"→",""))</f>
        <v/>
      </c>
      <c r="CD56" s="265"/>
      <c r="CE56" s="266" t="str">
        <f t="shared" ref="CE56:CE61" si="212">IF($Y56="","",IF($Y56=CD$4,"⇒",""))</f>
        <v/>
      </c>
      <c r="CF56" s="264" t="str">
        <f t="shared" ref="CF56:CF61" si="213">IF($W56="","",IF($W56=CG$4,"→",""))</f>
        <v/>
      </c>
      <c r="CG56" s="265"/>
      <c r="CH56" s="266" t="str">
        <f t="shared" ref="CH56:CH61" si="214">IF($Y56="","",IF($Y56=CG$4,"⇒",""))</f>
        <v/>
      </c>
      <c r="CI56" s="264" t="str">
        <f t="shared" ref="CI56:CI61" si="215">IF($W56="","",IF($W56=CJ$4,"→",""))</f>
        <v/>
      </c>
      <c r="CJ56" s="265"/>
      <c r="CK56" s="266" t="str">
        <f t="shared" ref="CK56:CK61" si="216">IF($Y56="","",IF($Y56=CJ$4,"⇒",""))</f>
        <v/>
      </c>
      <c r="CL56" s="264" t="str">
        <f t="shared" ref="CL56:CL61" si="217">IF($W56="","",IF($W56=CM$4,"→",""))</f>
        <v/>
      </c>
      <c r="CM56" s="265"/>
      <c r="CN56" s="266" t="str">
        <f t="shared" ref="CN56:CN61" si="218">IF($Y56="","",IF($Y56=CM$4,"⇒",""))</f>
        <v/>
      </c>
      <c r="CO56" s="264" t="str">
        <f t="shared" ref="CO56:CO61" si="219">IF($W56="","",IF($W56=CP$4,"→",""))</f>
        <v/>
      </c>
      <c r="CP56" s="265"/>
      <c r="CQ56" s="266" t="str">
        <f t="shared" ref="CQ56:CQ61" si="220">IF($Y56="","",IF($Y56=CP$4,"⇒",""))</f>
        <v/>
      </c>
      <c r="CR56" s="264" t="str">
        <f t="shared" ref="CR56:CR61" si="221">IF($W56="","",IF($W56=CS$4,"→",""))</f>
        <v/>
      </c>
      <c r="CS56" s="265"/>
      <c r="CT56" s="266" t="str">
        <f t="shared" ref="CT56:CT61" si="222">IF($Y56="","",IF($Y56=CS$4,"⇒",""))</f>
        <v/>
      </c>
      <c r="CU56" s="264" t="str">
        <f t="shared" ref="CU56:CU61" si="223">IF($W56="","",IF($W56=CV$4,"→",""))</f>
        <v/>
      </c>
      <c r="CV56" s="265"/>
      <c r="CW56" s="266" t="str">
        <f t="shared" ref="CW56:CW61" si="224">IF($Y56="","",IF($Y56=CV$4,"⇒",""))</f>
        <v/>
      </c>
      <c r="CX56" s="264" t="str">
        <f t="shared" ref="CX56:CX61" si="225">IF($W56="","",IF($W56=CY$4,"→",""))</f>
        <v/>
      </c>
      <c r="CY56" s="265"/>
      <c r="CZ56" s="266" t="str">
        <f t="shared" ref="CZ56:CZ61" si="226">IF($Y56="","",IF($Y56=CY$4,"⇒",""))</f>
        <v/>
      </c>
      <c r="DA56" s="264" t="str">
        <f t="shared" ref="DA56:DA61" si="227">IF($W56="","",IF($W56=DB$4,"→",""))</f>
        <v/>
      </c>
      <c r="DB56" s="265"/>
      <c r="DC56" s="266" t="str">
        <f t="shared" ref="DC56:DC61" si="228">IF($Y56="","",IF($Y56=DB$4,"⇒",""))</f>
        <v/>
      </c>
      <c r="DD56" s="264" t="str">
        <f t="shared" ref="DD56:DD61" si="229">IF($W56="","",IF($W56=DE$4,"→",""))</f>
        <v/>
      </c>
      <c r="DE56" s="265"/>
      <c r="DF56" s="266" t="str">
        <f t="shared" ref="DF56:DF61" si="230">IF($Y56="","",IF($Y56=DE$4,"⇒",""))</f>
        <v/>
      </c>
      <c r="DG56" s="264" t="str">
        <f t="shared" ref="DG56:DG61" si="231">IF($W56="","",IF($W56=DH$4,"→",""))</f>
        <v/>
      </c>
      <c r="DH56" s="265"/>
      <c r="DI56" s="266" t="str">
        <f t="shared" ref="DI56:DI61" si="232">IF($Y56="","",IF($Y56=DH$4,"⇒",""))</f>
        <v/>
      </c>
      <c r="DJ56" s="264" t="str">
        <f t="shared" ref="DJ56:DJ61" si="233">IF($W56="","",IF($W56=DK$4,"→",""))</f>
        <v/>
      </c>
      <c r="DK56" s="265"/>
      <c r="DL56" s="266" t="str">
        <f t="shared" ref="DL56:DL61" si="234">IF($Y56="","",IF($Y56=DK$4,"⇒",""))</f>
        <v/>
      </c>
      <c r="DM56" s="264" t="str">
        <f t="shared" ref="DM56:DM61" si="235">IF($W56="","",IF($W56=DN$4,"→",""))</f>
        <v/>
      </c>
      <c r="DN56" s="265"/>
      <c r="DO56" s="266" t="str">
        <f t="shared" ref="DO56:DO61" si="236">IF($Y56="","",IF($Y56=DN$4,"⇒",""))</f>
        <v/>
      </c>
      <c r="DP56" s="264" t="str">
        <f t="shared" ref="DP56:DP61" si="237">IF($W56="","",IF($W56=DQ$4,"→",""))</f>
        <v/>
      </c>
      <c r="DQ56" s="265"/>
      <c r="DR56" s="266" t="str">
        <f t="shared" ref="DR56:DR61" si="238">IF($Y56="","",IF($Y56=DQ$4,"⇒",""))</f>
        <v/>
      </c>
      <c r="DS56" s="264" t="str">
        <f t="shared" ref="DS56:DS61" si="239">IF($W56="","",IF($W56=DT$4,"→",""))</f>
        <v/>
      </c>
      <c r="DT56" s="265"/>
      <c r="DU56" s="266" t="str">
        <f t="shared" ref="DU56:DU61" si="240">IF($Y56="","",IF($Y56=DT$4,"⇒",""))</f>
        <v/>
      </c>
      <c r="DV56" s="264" t="str">
        <f t="shared" ref="DV56:DV61" si="241">IF($W56="","",IF($W56=DW$4,"→",""))</f>
        <v/>
      </c>
      <c r="DW56" s="265"/>
      <c r="DX56" s="266" t="str">
        <f t="shared" ref="DX56:DX61" si="242">IF($Y56="","",IF($Y56=DW$4,"⇒",""))</f>
        <v/>
      </c>
      <c r="DY56" s="264" t="str">
        <f t="shared" ref="DY56:DY61" si="243">IF($W56="","",IF($W56=DZ$4,"→",""))</f>
        <v/>
      </c>
      <c r="DZ56" s="265"/>
      <c r="EA56" s="266" t="str">
        <f t="shared" ref="EA56:EA61" si="244">IF($Y56="","",IF($Y56=DZ$4,"⇒",""))</f>
        <v/>
      </c>
      <c r="EB56" s="264" t="str">
        <f t="shared" ref="EB56:EB61" si="245">IF($W56="","",IF($W56=EC$4,"→",""))</f>
        <v/>
      </c>
      <c r="EC56" s="265"/>
      <c r="ED56" s="266" t="str">
        <f t="shared" ref="ED56:ED61" si="246">IF($Y56="","",IF($Y56=EC$4,"⇒",""))</f>
        <v/>
      </c>
      <c r="EE56" s="264" t="str">
        <f t="shared" ref="EE56:EE61" si="247">IF($W56="","",IF($W56=EF$4,"→",""))</f>
        <v/>
      </c>
      <c r="EF56" s="265"/>
      <c r="EG56" s="109" t="str">
        <f t="shared" ref="EG56:EG61" si="248">IF($W56="","",IF($W56=EH$4,"→",""))</f>
        <v/>
      </c>
      <c r="EH56" s="109" t="str">
        <f t="shared" ref="EH56:EH61" si="249">IF($W56="","",IF($W56=EI$4,"→",""))</f>
        <v/>
      </c>
      <c r="EI56" s="265"/>
      <c r="EJ56" s="266" t="str">
        <f t="shared" ref="EJ56:EJ61" si="250">IF($Y56="","",IF($Y56=EI$4,"⇒",""))</f>
        <v/>
      </c>
      <c r="EK56" s="109" t="str">
        <f t="shared" ref="EK56:EK61" si="251">IF($W56="","",IF($W56=EL$4,"→",""))</f>
        <v/>
      </c>
      <c r="EL56" s="265"/>
      <c r="EM56" s="266" t="str">
        <f t="shared" ref="EM56:EM61" si="252">IF($Y56="","",IF($Y56=EL$4,"⇒",""))</f>
        <v/>
      </c>
      <c r="EN56" s="264" t="str">
        <f t="shared" ref="EN56:EN61" si="253">IF($W56="","",IF($W56=EO$4,"→",""))</f>
        <v/>
      </c>
      <c r="EO56" s="436"/>
      <c r="EP56" s="266" t="str">
        <f t="shared" ref="EP56:EP61" si="254">IF($Y56="","",IF($Y56=EO$4,"⇒",""))</f>
        <v/>
      </c>
      <c r="EQ56" s="264" t="str">
        <f t="shared" ref="EQ56:EQ61" si="255">IF($W56="","",IF($W56=ER$4,"→",""))</f>
        <v/>
      </c>
      <c r="ER56" s="265"/>
      <c r="ES56" s="266" t="str">
        <f t="shared" ref="ES56:ES61" si="256">IF($Y56="","",IF($Y56=ER$4,"⇒",""))</f>
        <v/>
      </c>
      <c r="ET56" s="264" t="str">
        <f t="shared" ref="ET56:ET61" si="257">IF($W56="","",IF($W56=EU$4,"→",""))</f>
        <v/>
      </c>
      <c r="EU56" s="436"/>
      <c r="EV56" s="266" t="str">
        <f t="shared" ref="EV56:EV61" si="258">IF($Y56="","",IF($Y56=EU$4,"⇒",""))</f>
        <v/>
      </c>
      <c r="EW56" s="264" t="str">
        <f t="shared" ref="EW56:EW61" si="259">IF($W56="","",IF($W56=EX$4,"→",""))</f>
        <v/>
      </c>
      <c r="EX56" s="436"/>
      <c r="EY56" s="266" t="str">
        <f t="shared" ref="EY56:EY61" si="260">IF($Y56="","",IF($Y56=EX$4,"⇒",""))</f>
        <v/>
      </c>
      <c r="EZ56" s="264" t="str">
        <f t="shared" ref="EZ56:EZ61" si="261">IF($W56="","",IF($W56=FA$4,"→",""))</f>
        <v/>
      </c>
      <c r="FA56" s="265"/>
      <c r="FB56" s="266" t="str">
        <f t="shared" ref="FB56:FB61" si="262">IF($Y56="","",IF($Y56=FA$4,"⇒",""))</f>
        <v/>
      </c>
      <c r="FC56" s="264" t="str">
        <f t="shared" ref="FC56:FC61" si="263">IF($W56="","",IF($W56=FD$4,"→",""))</f>
        <v/>
      </c>
      <c r="FD56" s="265"/>
      <c r="FE56" s="266" t="str">
        <f t="shared" ref="FE56:FE61" si="264">IF($Y56="","",IF($Y56=FD$4,"⇒",""))</f>
        <v/>
      </c>
      <c r="FF56" s="264" t="str">
        <f t="shared" ref="FF56:FF61" si="265">IF($W56="","",IF($W56=FG$4,"→",""))</f>
        <v/>
      </c>
      <c r="FG56" s="265"/>
      <c r="FH56" s="266" t="str">
        <f t="shared" ref="FH56:FH61" si="266">IF($Y56="","",IF($Y56=FG$4,"⇒",""))</f>
        <v/>
      </c>
      <c r="FI56" s="264" t="str">
        <f t="shared" ref="FI56:FI61" si="267">IF($W56="","",IF($W56=FJ$4,"→",""))</f>
        <v/>
      </c>
      <c r="FJ56" s="265"/>
      <c r="FK56" s="266" t="str">
        <f t="shared" ref="FK56:FK61" si="268">IF($Y56="","",IF($Y56=FJ$4,"⇒",""))</f>
        <v/>
      </c>
      <c r="FL56" s="264" t="str">
        <f t="shared" ref="FL56:FL61" si="269">IF($W56="","",IF($W56=FM$4,"→",""))</f>
        <v/>
      </c>
      <c r="FM56" s="265"/>
      <c r="FN56" s="266" t="str">
        <f t="shared" ref="FN56:FN61" si="270">IF($Y56="","",IF($Y56=FM$4,"⇒",""))</f>
        <v/>
      </c>
      <c r="FO56" s="264" t="str">
        <f t="shared" ref="FO56:FO61" si="271">IF($W56="","",IF($W56=FP$4,"→",""))</f>
        <v/>
      </c>
      <c r="FP56" s="265"/>
      <c r="FQ56" s="266" t="str">
        <f t="shared" ref="FQ56:FQ61" si="272">IF($Y56="","",IF($Y56=FP$4,"⇒",""))</f>
        <v/>
      </c>
      <c r="FR56" s="264" t="str">
        <f t="shared" ref="FR56:FR61" si="273">IF($W56="","",IF($W56=FS$4,"→",""))</f>
        <v/>
      </c>
      <c r="FS56" s="265"/>
      <c r="FT56" s="266" t="str">
        <f t="shared" ref="FT56:FT61" si="274">IF($Y56="","",IF($Y56=FS$4,"⇒",""))</f>
        <v/>
      </c>
      <c r="FU56" s="264" t="str">
        <f t="shared" ref="FU56:FU61" si="275">IF($W56="","",IF($W56=FV$4,"→",""))</f>
        <v/>
      </c>
      <c r="FV56" s="265"/>
      <c r="FW56" s="266" t="str">
        <f t="shared" ref="FW56:FW61" si="276">IF($Y56="","",IF($Y56=FV$4,"⇒",""))</f>
        <v/>
      </c>
      <c r="FX56" s="264" t="str">
        <f t="shared" ref="FX56:FX61" si="277">IF($W56="","",IF($W56=FY$4,"→",""))</f>
        <v/>
      </c>
      <c r="FY56" s="265"/>
      <c r="FZ56" s="266" t="str">
        <f t="shared" ref="FZ56:FZ61" si="278">IF($Y56="","",IF($Y56=FY$4,"⇒",""))</f>
        <v/>
      </c>
      <c r="GA56" s="264" t="str">
        <f t="shared" ref="GA56:GA61" si="279">IF($W56="","",IF($W56=GB$4,"→",""))</f>
        <v/>
      </c>
      <c r="GB56" s="265"/>
      <c r="GC56" s="266" t="str">
        <f t="shared" ref="GC56:GC61" si="280">IF($Y56="","",IF($Y56=GB$4,"⇒",""))</f>
        <v/>
      </c>
      <c r="GD56" s="264" t="str">
        <f t="shared" ref="GD56:GD61" si="281">IF($W56="","",IF($W56=GE$4,"→",""))</f>
        <v/>
      </c>
      <c r="GE56" s="265"/>
      <c r="GF56" s="266" t="str">
        <f t="shared" ref="GF56:GF61" si="282">IF($Y56="","",IF($Y56=GE$4,"⇒",""))</f>
        <v/>
      </c>
      <c r="GG56" s="264" t="str">
        <f t="shared" ref="GG56:GG61" si="283">IF($W56="","",IF($W56=GH$4,"→",""))</f>
        <v/>
      </c>
      <c r="GH56" s="265"/>
      <c r="GI56" s="266" t="str">
        <f t="shared" ref="GI56:GI61" si="284">IF($Y56="","",IF($Y56=GH$4,"⇒",""))</f>
        <v/>
      </c>
      <c r="GJ56" s="264" t="str">
        <f t="shared" ref="GJ56:GJ61" si="285">IF($W56="","",IF($W56=GK$4,"→",""))</f>
        <v/>
      </c>
      <c r="GK56" s="265"/>
      <c r="GL56" s="266" t="str">
        <f t="shared" ref="GL56:GL61" si="286">IF($Y56="","",IF($Y56=GK$4,"⇒",""))</f>
        <v/>
      </c>
      <c r="GM56" s="264" t="str">
        <f t="shared" ref="GM56:GM61" si="287">IF($W56="","",IF($W56=GN$4,"→",""))</f>
        <v/>
      </c>
      <c r="GN56" s="265"/>
      <c r="GO56" s="266" t="str">
        <f t="shared" ref="GO56:GO61" si="288">IF($Y56="","",IF($Y56=GN$4,"⇒",""))</f>
        <v/>
      </c>
      <c r="GP56" s="264" t="str">
        <f t="shared" ref="GP56:GP61" si="289">IF($W56="","",IF($W56=GQ$4,"→",""))</f>
        <v/>
      </c>
      <c r="GQ56" s="265"/>
      <c r="GR56" s="266" t="str">
        <f t="shared" ref="GR56:GR61" si="290">IF($Y56="","",IF($Y56=GQ$4,"⇒",""))</f>
        <v/>
      </c>
      <c r="GS56" s="264" t="str">
        <f t="shared" ref="GS56:GS61" si="291">IF($W56="","",IF($W56=GT$4,"→",""))</f>
        <v/>
      </c>
      <c r="GT56" s="265"/>
      <c r="GU56" s="266" t="str">
        <f t="shared" ref="GU56:GU61" si="292">IF($Y56="","",IF($Y56=GT$4,"⇒",""))</f>
        <v/>
      </c>
      <c r="GV56" s="264" t="str">
        <f t="shared" ref="GV56:GV61" si="293">IF($W56="","",IF($W56=GW$4,"→",""))</f>
        <v>→</v>
      </c>
      <c r="GW56" s="265"/>
      <c r="GX56" s="266" t="str">
        <f t="shared" ref="GX56:GX61" si="294">IF($Y56="","",IF($Y56=GW$4,"⇒",""))</f>
        <v/>
      </c>
      <c r="GY56" s="264" t="str">
        <f t="shared" ref="GY56:GY61" si="295">IF($W56="","",IF($W56=GZ$4,"→",""))</f>
        <v/>
      </c>
      <c r="GZ56" s="265">
        <v>1000</v>
      </c>
      <c r="HA56" s="266" t="str">
        <f t="shared" ref="HA56:HA61" si="296">IF($Y56="","",IF($Y56=GZ$4,"⇒",""))</f>
        <v/>
      </c>
      <c r="HB56" s="264" t="str">
        <f t="shared" ref="HB56:HB61" si="297">IF($W56="","",IF($W56=HC$4,"→",""))</f>
        <v/>
      </c>
      <c r="HC56" s="265"/>
      <c r="HD56" s="266" t="str">
        <f t="shared" ref="HD56:HD61" si="298">IF($Y56="","",IF($Y56=HC$4,"⇒",""))</f>
        <v/>
      </c>
      <c r="HE56" s="264" t="str">
        <f t="shared" ref="HE56:HE61" si="299">IF($W56="","",IF($W56=HF$4,"→",""))</f>
        <v/>
      </c>
      <c r="HF56" s="265"/>
      <c r="HG56" s="266" t="str">
        <f t="shared" ref="HG56:HG61" si="300">IF($Y56="","",IF($Y56=HF$4,"⇒",""))</f>
        <v/>
      </c>
      <c r="HH56" s="264" t="str">
        <f t="shared" ref="HH56:HH61" si="301">IF($W56="","",IF($W56=HI$4,"→",""))</f>
        <v/>
      </c>
      <c r="HI56" s="265"/>
      <c r="HJ56" s="266" t="str">
        <f t="shared" ref="HJ56:HJ61" si="302">IF($Y56="","",IF($Y56=HI$4,"⇒",""))</f>
        <v/>
      </c>
      <c r="HK56" s="264" t="str">
        <f t="shared" ref="HK56:HK61" si="303">IF($W56="","",IF($W56=HL$4,"→",""))</f>
        <v/>
      </c>
      <c r="HL56" s="265"/>
      <c r="HM56" s="266" t="str">
        <f t="shared" ref="HM56:HM61" si="304">IF($Y56="","",IF($Y56=HL$4,"⇒",""))</f>
        <v/>
      </c>
      <c r="HN56" s="264" t="str">
        <f t="shared" ref="HN56:HN61" si="305">IF($W56="","",IF($W56=HO$4,"→",""))</f>
        <v/>
      </c>
      <c r="HO56" s="265"/>
      <c r="HP56" s="266" t="str">
        <f t="shared" ref="HP56:HP61" si="306">IF($Y56="","",IF($Y56=HO$4,"⇒",""))</f>
        <v/>
      </c>
      <c r="HQ56" s="264" t="str">
        <f t="shared" ref="HQ56:HQ61" si="307">IF($W56="","",IF($W56=HR$4,"→",""))</f>
        <v/>
      </c>
      <c r="HR56" s="265"/>
      <c r="HS56" s="266" t="str">
        <f t="shared" ref="HS56:HS61" si="308">IF($Y56="","",IF($Y56=HR$4,"⇒",""))</f>
        <v>⇒</v>
      </c>
      <c r="HT56" s="264" t="str">
        <f t="shared" ref="HT56:HT61" si="309">IF($W56="","",IF($W56=HU$4,"→",""))</f>
        <v/>
      </c>
      <c r="HU56" s="265"/>
      <c r="HV56" s="109" t="str">
        <f t="shared" ref="HV56:HV61" si="310">IF($W56="","",IF($W56=HW$4,"→",""))</f>
        <v/>
      </c>
      <c r="HW56" s="109" t="str">
        <f t="shared" ref="HW56:HW61" si="311">IF($W56="","",IF($W56=HX$4,"→",""))</f>
        <v/>
      </c>
      <c r="HX56" s="265"/>
      <c r="HY56" s="266" t="str">
        <f t="shared" ref="HY56:HY61" si="312">IF($Y56="","",IF($Y56=HX$4,"⇒",""))</f>
        <v/>
      </c>
      <c r="HZ56" s="109" t="str">
        <f t="shared" ref="HZ56:HZ61" si="313">IF($W56="","",IF($W56=IA$4,"→",""))</f>
        <v/>
      </c>
      <c r="IA56" s="265"/>
      <c r="IB56" s="266" t="str">
        <f t="shared" ref="IB56:IB61" si="314">IF($Y56="","",IF($Y56=IA$4,"⇒",""))</f>
        <v/>
      </c>
      <c r="IC56" s="264" t="str">
        <f t="shared" ref="IC56:IC61" si="315">IF($W56="","",IF($W56=ID$4,"→",""))</f>
        <v/>
      </c>
      <c r="ID56" s="436"/>
      <c r="IE56" s="266" t="str">
        <f t="shared" ref="IE56:IE61" si="316">IF($Y56="","",IF($Y56=ID$4,"⇒",""))</f>
        <v/>
      </c>
      <c r="IF56" s="264" t="str">
        <f t="shared" ref="IF56:IF61" si="317">IF($W56="","",IF($W56=IG$4,"→",""))</f>
        <v/>
      </c>
      <c r="IG56" s="265"/>
      <c r="IH56" s="266" t="str">
        <f t="shared" ref="IH56:IH61" si="318">IF($Y56="","",IF($Y56=IG$4,"⇒",""))</f>
        <v/>
      </c>
      <c r="II56" s="264" t="str">
        <f t="shared" ref="II56:II61" si="319">IF($W56="","",IF($W56=IJ$4,"→",""))</f>
        <v/>
      </c>
      <c r="IJ56" s="436"/>
      <c r="IK56" s="266" t="str">
        <f t="shared" ref="IK56:IK61" si="320">IF($Y56="","",IF($Y56=IJ$4,"⇒",""))</f>
        <v/>
      </c>
      <c r="IL56" s="264" t="str">
        <f t="shared" ref="IL56:IL61" si="321">IF($W56="","",IF($W56=IM$4,"→",""))</f>
        <v/>
      </c>
      <c r="IM56" s="436"/>
      <c r="IN56" s="266" t="str">
        <f t="shared" ref="IN56:IN61" si="322">IF($Y56="","",IF($Y56=IM$4,"⇒",""))</f>
        <v/>
      </c>
      <c r="IO56" s="264" t="str">
        <f t="shared" ref="IO56:IO61" si="323">IF($W56="","",IF($W56=IP$4,"→",""))</f>
        <v/>
      </c>
      <c r="IP56" s="265"/>
      <c r="IQ56" s="266" t="str">
        <f t="shared" ref="IQ56:IQ61" si="324">IF($Y56="","",IF($Y56=IP$4,"⇒",""))</f>
        <v/>
      </c>
      <c r="IR56" s="264" t="str">
        <f t="shared" ref="IR56:IR61" si="325">IF($W56="","",IF($W56=IS$4,"→",""))</f>
        <v/>
      </c>
      <c r="IS56" s="265"/>
      <c r="IT56" s="266" t="str">
        <f t="shared" ref="IT56:IT61" si="326">IF($Y56="","",IF($Y56=IS$4,"⇒",""))</f>
        <v/>
      </c>
      <c r="IU56" s="264" t="str">
        <f t="shared" ref="IU56:IU61" si="327">IF($W56="","",IF($W56=IV$4,"→",""))</f>
        <v/>
      </c>
      <c r="IV56" s="265"/>
      <c r="IW56" s="266" t="str">
        <f t="shared" ref="IW56:IW61" si="328">IF($Y56="","",IF($Y56=IV$4,"⇒",""))</f>
        <v/>
      </c>
      <c r="IX56" s="264" t="str">
        <f t="shared" ref="IX56:IX61" si="329">IF($W56="","",IF($W56=IY$4,"→",""))</f>
        <v/>
      </c>
      <c r="IY56" s="265"/>
      <c r="IZ56" s="266" t="str">
        <f t="shared" ref="IZ56:IZ61" si="330">IF($Y56="","",IF($Y56=IY$4,"⇒",""))</f>
        <v/>
      </c>
      <c r="JA56" s="264" t="str">
        <f t="shared" ref="JA56:JA61" si="331">IF($W56="","",IF($W56=JB$4,"→",""))</f>
        <v/>
      </c>
      <c r="JB56" s="265"/>
      <c r="JC56" s="266" t="str">
        <f t="shared" ref="JC56:JC61" si="332">IF($Y56="","",IF($Y56=JB$4,"⇒",""))</f>
        <v/>
      </c>
      <c r="JD56" s="264" t="str">
        <f t="shared" ref="JD56:JD61" si="333">IF($W56="","",IF($W56=JE$4,"→",""))</f>
        <v/>
      </c>
      <c r="JE56" s="265"/>
      <c r="JF56" s="266" t="str">
        <f t="shared" ref="JF56:JF61" si="334">IF($Y56="","",IF($Y56=JE$4,"⇒",""))</f>
        <v/>
      </c>
      <c r="JG56" s="264" t="str">
        <f t="shared" ref="JG56:JG61" si="335">IF($W56="","",IF($W56=JH$4,"→",""))</f>
        <v/>
      </c>
      <c r="JH56" s="265"/>
      <c r="JI56" s="266" t="str">
        <f t="shared" ref="JI56:JI61" si="336">IF($Y56="","",IF($Y56=JH$4,"⇒",""))</f>
        <v/>
      </c>
      <c r="JJ56" s="264" t="str">
        <f t="shared" ref="JJ56:JJ61" si="337">IF($W56="","",IF($W56=JK$4,"→",""))</f>
        <v/>
      </c>
      <c r="JK56" s="265"/>
      <c r="JL56" s="266" t="str">
        <f t="shared" ref="JL56:JL61" si="338">IF($Y56="","",IF($Y56=JK$4,"⇒",""))</f>
        <v/>
      </c>
      <c r="JM56" s="264" t="str">
        <f t="shared" ref="JM56:JM61" si="339">IF($W56="","",IF($W56=JN$4,"→",""))</f>
        <v/>
      </c>
      <c r="JN56" s="265"/>
      <c r="JO56" s="266" t="str">
        <f t="shared" ref="JO56:JO61" si="340">IF($Y56="","",IF($Y56=JN$4,"⇒",""))</f>
        <v/>
      </c>
      <c r="JP56" s="264" t="str">
        <f t="shared" ref="JP56:JP61" si="341">IF($W56="","",IF($W56=JQ$4,"→",""))</f>
        <v/>
      </c>
      <c r="JQ56" s="265"/>
      <c r="JR56" s="266" t="str">
        <f t="shared" ref="JR56:JR61" si="342">IF($Y56="","",IF($Y56=JQ$4,"⇒",""))</f>
        <v/>
      </c>
      <c r="JS56" s="264" t="str">
        <f t="shared" ref="JS56:JS61" si="343">IF($W56="","",IF($W56=JT$4,"→",""))</f>
        <v/>
      </c>
      <c r="JT56" s="265"/>
      <c r="JU56" s="266" t="str">
        <f t="shared" ref="JU56:JU61" si="344">IF($Y56="","",IF($Y56=JT$4,"⇒",""))</f>
        <v/>
      </c>
      <c r="JV56" s="264" t="str">
        <f t="shared" ref="JV56:JV61" si="345">IF($W56="","",IF($W56=JW$4,"→",""))</f>
        <v/>
      </c>
      <c r="JW56" s="265"/>
      <c r="JX56" s="266" t="str">
        <f t="shared" ref="JX56:JX61" si="346">IF($Y56="","",IF($Y56=JW$4,"⇒",""))</f>
        <v/>
      </c>
      <c r="JY56" s="264" t="str">
        <f t="shared" ref="JY56:JY61" si="347">IF($W56="","",IF($W56=JZ$4,"→",""))</f>
        <v/>
      </c>
      <c r="JZ56" s="265"/>
      <c r="KA56" s="266" t="str">
        <f t="shared" ref="KA56:KA61" si="348">IF($Y56="","",IF($Y56=JZ$4,"⇒",""))</f>
        <v/>
      </c>
      <c r="KB56" s="264" t="str">
        <f t="shared" ref="KB56:KB61" si="349">IF($W56="","",IF($W56=KC$4,"→",""))</f>
        <v/>
      </c>
      <c r="KC56" s="265"/>
      <c r="KD56" s="266" t="str">
        <f t="shared" ref="KD56:KD61" si="350">IF($Y56="","",IF($Y56=KC$4,"⇒",""))</f>
        <v/>
      </c>
      <c r="KE56" s="264" t="str">
        <f t="shared" ref="KE56:KE61" si="351">IF($W56="","",IF($W56=KF$4,"→",""))</f>
        <v/>
      </c>
      <c r="KF56" s="265"/>
      <c r="KG56" s="266" t="str">
        <f t="shared" ref="KG56:KG61" si="352">IF($Y56="","",IF($Y56=KF$4,"⇒",""))</f>
        <v/>
      </c>
      <c r="KH56" s="264" t="str">
        <f t="shared" ref="KH56:KH61" si="353">IF($W56="","",IF($W56=KI$4,"→",""))</f>
        <v/>
      </c>
      <c r="KI56" s="265"/>
      <c r="KJ56" s="266" t="str">
        <f t="shared" ref="KJ56:KJ61" si="354">IF($Y56="","",IF($Y56=KI$4,"⇒",""))</f>
        <v/>
      </c>
      <c r="KK56" s="264" t="str">
        <f t="shared" ref="KK56:KK61" si="355">IF($W56="","",IF($W56=KL$4,"→",""))</f>
        <v/>
      </c>
      <c r="KL56" s="265"/>
      <c r="KM56" s="266" t="str">
        <f t="shared" ref="KM56:KM61" si="356">IF($Y56="","",IF($Y56=KL$4,"⇒",""))</f>
        <v/>
      </c>
      <c r="KN56" s="264" t="str">
        <f t="shared" ref="KN56:KN61" si="357">IF($W56="","",IF($W56=KO$4,"→",""))</f>
        <v/>
      </c>
      <c r="KO56" s="265"/>
      <c r="KP56" s="266" t="str">
        <f t="shared" ref="KP56:KP61" si="358">IF($Y56="","",IF($Y56=KO$4,"⇒",""))</f>
        <v/>
      </c>
      <c r="KQ56" s="264" t="str">
        <f t="shared" ref="KQ56:KQ61" si="359">IF($W56="","",IF($W56=KR$4,"→",""))</f>
        <v/>
      </c>
      <c r="KR56" s="265"/>
      <c r="KS56" s="266" t="str">
        <f t="shared" ref="KS56:KS61" si="360">IF($Y56="","",IF($Y56=KR$4,"⇒",""))</f>
        <v/>
      </c>
      <c r="KT56" s="264" t="str">
        <f t="shared" ref="KT56:KT61" si="361">IF($W56="","",IF($W56=KU$4,"→",""))</f>
        <v/>
      </c>
      <c r="KU56" s="265"/>
      <c r="KV56" s="266" t="str">
        <f t="shared" ref="KV56:KV61" si="362">IF($Y56="","",IF($Y56=KU$4,"⇒",""))</f>
        <v/>
      </c>
      <c r="KW56" s="264" t="str">
        <f t="shared" ref="KW56:KW61" si="363">IF($W56="","",IF($W56=KX$4,"→",""))</f>
        <v/>
      </c>
      <c r="KX56" s="265"/>
      <c r="KY56" s="266" t="str">
        <f t="shared" ref="KY56:KY61" si="364">IF($Y56="","",IF($Y56=KX$4,"⇒",""))</f>
        <v/>
      </c>
      <c r="KZ56" s="264" t="str">
        <f t="shared" ref="KZ56:KZ61" si="365">IF($W56="","",IF($W56=LA$4,"→",""))</f>
        <v/>
      </c>
      <c r="LA56" s="265"/>
      <c r="LB56" s="266" t="str">
        <f t="shared" ref="LB56:LB61" si="366">IF($Y56="","",IF($Y56=LA$4,"⇒",""))</f>
        <v/>
      </c>
      <c r="LC56" s="264" t="str">
        <f t="shared" ref="LC56:LC61" si="367">IF($W56="","",IF($W56=LD$4,"→",""))</f>
        <v/>
      </c>
      <c r="LD56" s="265"/>
      <c r="LE56" s="266" t="str">
        <f t="shared" ref="LE56:LE61" si="368">IF($Y56="","",IF($Y56=LD$4,"⇒",""))</f>
        <v/>
      </c>
      <c r="LF56" s="264" t="str">
        <f t="shared" ref="LF56:LF61" si="369">IF($W56="","",IF($W56=LG$4,"→",""))</f>
        <v/>
      </c>
      <c r="LG56" s="265"/>
      <c r="LH56" s="266" t="str">
        <f t="shared" ref="LH56:LH61" si="370">IF($Y56="","",IF($Y56=LG$4,"⇒",""))</f>
        <v/>
      </c>
      <c r="LI56" s="264" t="str">
        <f t="shared" ref="LI56:LI61" si="371">IF($W56="","",IF($W56=LJ$4,"→",""))</f>
        <v/>
      </c>
      <c r="LJ56" s="265"/>
      <c r="LK56" s="109" t="str">
        <f t="shared" ref="LK56:LK61" si="372">IF($W56="","",IF($W56=LL$4,"→",""))</f>
        <v/>
      </c>
    </row>
    <row r="57" spans="1:323" s="886" customFormat="1" ht="24.5" customHeight="1" x14ac:dyDescent="0.2">
      <c r="A57" s="870" t="s">
        <v>22</v>
      </c>
      <c r="B57" s="871">
        <f>IFERROR(VLOOKUP($D57,[1]受注ﾌｧｲﾙ!$A$3:$BZ$1314,5,FALSE),"-")</f>
        <v>46127.671273148146</v>
      </c>
      <c r="C57" s="897">
        <f>IFERROR(VLOOKUP($D57,[1]受注ﾌｧｲﾙ!$A$3:$BZ$1314,6,FALSE),"-")</f>
        <v>0</v>
      </c>
      <c r="D57" s="912" t="s">
        <v>1032</v>
      </c>
      <c r="E57" s="522">
        <f>IFERROR(VLOOKUP($D57,[1]受注ﾌｧｲﾙ!$A$3:$BZ$1314,17,FALSE),"-")</f>
        <v>6780</v>
      </c>
      <c r="F57" s="523" t="str">
        <f>IFERROR(VLOOKUP($D57,[1]受注ﾌｧｲﾙ!$A$3:$BZ$1314,18,FALSE),"-")</f>
        <v>25020-AP17-1220X300</v>
      </c>
      <c r="G57" s="523" t="str">
        <f>IFERROR(VLOOKUP($D57,[1]受注ﾌｧｲﾙ!$A$3:$BZ$1314,19,FALSE),"-")</f>
        <v>FA</v>
      </c>
      <c r="H57" s="523" t="str">
        <f>IFERROR(VLOOKUP($D57,[1]受注ﾌｧｲﾙ!$A$3:$BZ$1314,20,FALSE),"-")</f>
        <v xml:space="preserve">   </v>
      </c>
      <c r="I57" s="523" t="str">
        <f>IFERROR(VLOOKUP($D57,[1]受注ﾌｧｲﾙ!$A$3:$BZ$1314,21,FALSE),"-")</f>
        <v>P</v>
      </c>
      <c r="J57" s="873">
        <f>IFERROR(VLOOKUP($D57,[1]受注ﾌｧｲﾙ!$A$3:$BZ$1314,22,FALSE),"-")</f>
        <v>0</v>
      </c>
      <c r="K57" s="523" t="str">
        <f>IFERROR(VLOOKUP($D57,[1]受注ﾌｧｲﾙ!$A$3:$BZ$1314,8,FALSE),"-")</f>
        <v>25020-AP17- 970X300</v>
      </c>
      <c r="L57" s="523" t="str">
        <f>IFERROR(VLOOKUP($D57,[1]受注ﾌｧｲﾙ!$A$3:$BZ$1314,9,FALSE),"-")</f>
        <v>FA</v>
      </c>
      <c r="M57" s="523" t="str">
        <f>IFERROR(VLOOKUP($D57,[1]受注ﾌｧｲﾙ!$A$3:$BZ$1314,10,FALSE),"-")</f>
        <v xml:space="preserve">   </v>
      </c>
      <c r="N57" s="523" t="str">
        <f>IFERROR(VLOOKUP($D57,[1]受注ﾌｧｲﾙ!$A$3:$BZ$1314,11,FALSE),"-")</f>
        <v>P</v>
      </c>
      <c r="O57" s="873">
        <f>IFERROR(VLOOKUP($D57,[1]受注ﾌｧｲﾙ!$A$3:$BZ$1314,13,FALSE),"-")</f>
        <v>0</v>
      </c>
      <c r="P57" s="523">
        <f>IFERROR(VLOOKUP($D57,[1]受注ﾌｧｲﾙ!$A$3:$BZ$1314,15,FALSE),"-")</f>
        <v>0</v>
      </c>
      <c r="Q57" s="524">
        <f>IFERROR((VLOOKUP($D57,[1]受注ﾌｧｲﾙ!$A$3:$BZ$1314,16,FALSE)*J57),"-")</f>
        <v>0</v>
      </c>
      <c r="R57" s="524" t="str">
        <f>IFERROR(VLOOKUP($D57,[6]加工日報ｽﾘｯﾄ!$A$5:$DZ$1000,107,FALSE),"-")</f>
        <v>-</v>
      </c>
      <c r="S57" s="523" t="str">
        <f>IFERROR(VLOOKUP($D57,[1]受注ﾌｧｲﾙ!$A$3:$BZ$1314,26,FALSE),"-")</f>
        <v>ｽﾘｯﾄ</v>
      </c>
      <c r="T57" s="874" t="str">
        <f>IFERROR(VLOOKUP($D57,[1]受注ﾌｧｲﾙ!$A$3:$BZ$1314,23,FALSE),"-")</f>
        <v>湖南</v>
      </c>
      <c r="U57" s="525"/>
      <c r="V57" s="525"/>
      <c r="W57" s="525">
        <f>IFERROR(VLOOKUP($D57,[1]受注ﾌｧｲﾙ!$A$3:$BZ$1314,25,FALSE),"-")</f>
        <v>0</v>
      </c>
      <c r="X57" s="525">
        <f>IFERROR(VLOOKUP($D57,[1]受注ﾌｧｲﾙ!$A$3:$BZ$1314,32,FALSE),"-")</f>
        <v>46134</v>
      </c>
      <c r="Y57" s="525">
        <f>IFERROR(VLOOKUP($D57,[1]受注ﾌｧｲﾙ!$A$3:$BZ$1314,33,FALSE),"-")</f>
        <v>46134</v>
      </c>
      <c r="Z57" s="525" t="str">
        <f t="shared" si="0"/>
        <v>-</v>
      </c>
      <c r="AA57" s="875" t="str">
        <f>IFERROR(VLOOKUP($D57,[6]加工日報ｽﾘｯﾄ!$A$5:$DZ$1000,2,FALSE),"-")</f>
        <v>-</v>
      </c>
      <c r="AB57" s="876" t="str">
        <f>IFERROR(VLOOKUP($D57,[6]加工日報ｽﾘｯﾄ!$A$5:$DZ$1000,108,FALSE),"-")</f>
        <v>-</v>
      </c>
      <c r="AC57" s="899">
        <f t="shared" si="186"/>
        <v>0</v>
      </c>
      <c r="AD57" s="878" t="str">
        <f>IFERROR(VLOOKUP($D57,[1]受注ﾌｧｲﾙ!$A$3:$BZ$1314,27,FALSE),"-")&amp;"　"&amp;IFERROR(VLOOKUP($D57,[1]受注ﾌｧｲﾙ!$A$3:$BZ$1314,28,FALSE),"-")&amp;"　"&amp;IFERROR(VLOOKUP($D57,[1]受注ﾌｧｲﾙ!$A$3:$BZ$1314,29,FALSE),"-")</f>
        <v>欠点個数確認ﾁｪｯｸ◎　キャンセル　</v>
      </c>
      <c r="AE57" s="872"/>
      <c r="AF57" s="879" t="str">
        <f>IFERROR(VLOOKUP($D57,[6]加工日報ｽﾘｯﾄ!$A$5:$DZ$1000,94,FALSE),"-")</f>
        <v>-</v>
      </c>
      <c r="AG57" s="880" t="str">
        <f>IFERROR(VLOOKUP($D57,[1]受注ﾌｧｲﾙ!$A$3:$BZ$1314,2,FALSE),"-")</f>
        <v>通常入力</v>
      </c>
      <c r="AH57" s="880" t="str">
        <f>IFERROR(VLOOKUP($D57,[1]受注ﾌｧｲﾙ!$A$3:$BZ$1314,3,FALSE),"-")</f>
        <v>後加工</v>
      </c>
      <c r="AI57" s="880" t="str">
        <f>IFERROR(VLOOKUP($D57,[1]受注ﾌｧｲﾙ!$A$3:$BZ$1314,31,FALSE),"-")</f>
        <v>共和新城</v>
      </c>
      <c r="AJ57" s="880" t="str">
        <f>IFERROR(VLOOKUP($D57,[1]受注ﾌｧｲﾙ!$A$3:$BZ$1314,12,FALSE),"-")</f>
        <v xml:space="preserve"> </v>
      </c>
      <c r="AK57" s="523" t="str">
        <f>IFERROR(VLOOKUP($D57,[1]受注ﾌｧｲﾙ!$A$3:$BZ$1314,24,FALSE),"-")</f>
        <v>ｽﾘｯﾄ</v>
      </c>
      <c r="AL57" s="872"/>
      <c r="AM57" s="872"/>
      <c r="AN57" s="872"/>
      <c r="AO57" s="872"/>
      <c r="AP57" s="872"/>
      <c r="AQ57" s="880" t="s">
        <v>491</v>
      </c>
      <c r="AR57" s="872"/>
      <c r="AS57" s="882" t="str">
        <f t="shared" si="187"/>
        <v/>
      </c>
      <c r="AT57" s="885"/>
      <c r="AU57" s="884" t="str">
        <f t="shared" si="188"/>
        <v/>
      </c>
      <c r="AV57" s="882" t="str">
        <f t="shared" si="189"/>
        <v/>
      </c>
      <c r="AW57" s="885"/>
      <c r="AX57" s="884" t="str">
        <f t="shared" si="190"/>
        <v/>
      </c>
      <c r="AY57" s="882" t="str">
        <f t="shared" si="191"/>
        <v/>
      </c>
      <c r="AZ57" s="883"/>
      <c r="BA57" s="884" t="str">
        <f t="shared" si="192"/>
        <v/>
      </c>
      <c r="BB57" s="882" t="str">
        <f t="shared" si="193"/>
        <v/>
      </c>
      <c r="BC57" s="885"/>
      <c r="BD57" s="884" t="str">
        <f t="shared" si="194"/>
        <v/>
      </c>
      <c r="BE57" s="882" t="str">
        <f t="shared" si="195"/>
        <v/>
      </c>
      <c r="BF57" s="883"/>
      <c r="BG57" s="884" t="str">
        <f t="shared" si="196"/>
        <v/>
      </c>
      <c r="BH57" s="882" t="str">
        <f t="shared" si="197"/>
        <v/>
      </c>
      <c r="BI57" s="883"/>
      <c r="BJ57" s="884" t="str">
        <f t="shared" si="198"/>
        <v/>
      </c>
      <c r="BK57" s="882" t="str">
        <f t="shared" si="199"/>
        <v/>
      </c>
      <c r="BL57" s="885"/>
      <c r="BM57" s="884" t="str">
        <f t="shared" si="200"/>
        <v/>
      </c>
      <c r="BN57" s="882" t="str">
        <f t="shared" si="201"/>
        <v/>
      </c>
      <c r="BO57" s="885"/>
      <c r="BP57" s="884" t="str">
        <f t="shared" si="202"/>
        <v/>
      </c>
      <c r="BQ57" s="882" t="str">
        <f t="shared" si="203"/>
        <v/>
      </c>
      <c r="BR57" s="885"/>
      <c r="BS57" s="884" t="str">
        <f t="shared" si="204"/>
        <v/>
      </c>
      <c r="BT57" s="882" t="str">
        <f t="shared" si="205"/>
        <v/>
      </c>
      <c r="BU57" s="885"/>
      <c r="BV57" s="884" t="str">
        <f t="shared" si="206"/>
        <v/>
      </c>
      <c r="BW57" s="882" t="str">
        <f t="shared" si="207"/>
        <v/>
      </c>
      <c r="BX57" s="885"/>
      <c r="BY57" s="884" t="str">
        <f t="shared" si="208"/>
        <v/>
      </c>
      <c r="BZ57" s="882" t="str">
        <f t="shared" si="209"/>
        <v/>
      </c>
      <c r="CA57" s="885"/>
      <c r="CB57" s="884" t="str">
        <f t="shared" si="210"/>
        <v/>
      </c>
      <c r="CC57" s="882" t="str">
        <f t="shared" si="211"/>
        <v/>
      </c>
      <c r="CD57" s="885"/>
      <c r="CE57" s="884" t="str">
        <f t="shared" si="212"/>
        <v/>
      </c>
      <c r="CF57" s="882" t="str">
        <f t="shared" si="213"/>
        <v/>
      </c>
      <c r="CG57" s="885"/>
      <c r="CH57" s="884" t="str">
        <f t="shared" si="214"/>
        <v/>
      </c>
      <c r="CI57" s="882" t="str">
        <f t="shared" si="215"/>
        <v/>
      </c>
      <c r="CJ57" s="885"/>
      <c r="CK57" s="884" t="str">
        <f t="shared" si="216"/>
        <v/>
      </c>
      <c r="CL57" s="882" t="str">
        <f t="shared" si="217"/>
        <v/>
      </c>
      <c r="CM57" s="885"/>
      <c r="CN57" s="884" t="str">
        <f t="shared" si="218"/>
        <v/>
      </c>
      <c r="CO57" s="882" t="str">
        <f t="shared" si="219"/>
        <v/>
      </c>
      <c r="CP57" s="885"/>
      <c r="CQ57" s="884" t="str">
        <f t="shared" si="220"/>
        <v/>
      </c>
      <c r="CR57" s="882" t="str">
        <f t="shared" si="221"/>
        <v/>
      </c>
      <c r="CS57" s="885"/>
      <c r="CT57" s="884" t="str">
        <f t="shared" si="222"/>
        <v/>
      </c>
      <c r="CU57" s="882" t="str">
        <f t="shared" si="223"/>
        <v/>
      </c>
      <c r="CV57" s="885"/>
      <c r="CW57" s="884" t="str">
        <f t="shared" si="224"/>
        <v/>
      </c>
      <c r="CX57" s="882" t="str">
        <f t="shared" si="225"/>
        <v/>
      </c>
      <c r="CY57" s="885"/>
      <c r="CZ57" s="884" t="str">
        <f t="shared" si="226"/>
        <v/>
      </c>
      <c r="DA57" s="882" t="str">
        <f t="shared" si="227"/>
        <v/>
      </c>
      <c r="DB57" s="885"/>
      <c r="DC57" s="884" t="str">
        <f t="shared" si="228"/>
        <v/>
      </c>
      <c r="DD57" s="882" t="str">
        <f t="shared" si="229"/>
        <v/>
      </c>
      <c r="DE57" s="885"/>
      <c r="DF57" s="884" t="str">
        <f t="shared" si="230"/>
        <v/>
      </c>
      <c r="DG57" s="882" t="str">
        <f t="shared" si="231"/>
        <v/>
      </c>
      <c r="DH57" s="885"/>
      <c r="DI57" s="884" t="str">
        <f t="shared" si="232"/>
        <v/>
      </c>
      <c r="DJ57" s="882" t="str">
        <f t="shared" si="233"/>
        <v/>
      </c>
      <c r="DK57" s="885"/>
      <c r="DL57" s="884" t="str">
        <f t="shared" si="234"/>
        <v/>
      </c>
      <c r="DM57" s="882" t="str">
        <f t="shared" si="235"/>
        <v/>
      </c>
      <c r="DN57" s="885"/>
      <c r="DO57" s="884" t="str">
        <f t="shared" si="236"/>
        <v/>
      </c>
      <c r="DP57" s="882" t="str">
        <f t="shared" si="237"/>
        <v/>
      </c>
      <c r="DQ57" s="885"/>
      <c r="DR57" s="884" t="str">
        <f t="shared" si="238"/>
        <v/>
      </c>
      <c r="DS57" s="882" t="str">
        <f t="shared" si="239"/>
        <v/>
      </c>
      <c r="DT57" s="885"/>
      <c r="DU57" s="884" t="str">
        <f t="shared" si="240"/>
        <v/>
      </c>
      <c r="DV57" s="882" t="str">
        <f t="shared" si="241"/>
        <v/>
      </c>
      <c r="DW57" s="885"/>
      <c r="DX57" s="884" t="str">
        <f t="shared" si="242"/>
        <v/>
      </c>
      <c r="DY57" s="882" t="str">
        <f t="shared" si="243"/>
        <v/>
      </c>
      <c r="DZ57" s="885"/>
      <c r="EA57" s="884" t="str">
        <f t="shared" si="244"/>
        <v/>
      </c>
      <c r="EB57" s="882" t="str">
        <f t="shared" si="245"/>
        <v/>
      </c>
      <c r="EC57" s="885"/>
      <c r="ED57" s="884" t="str">
        <f t="shared" si="246"/>
        <v/>
      </c>
      <c r="EE57" s="882" t="str">
        <f t="shared" si="247"/>
        <v/>
      </c>
      <c r="EF57" s="885"/>
      <c r="EG57" s="882" t="str">
        <f t="shared" si="248"/>
        <v/>
      </c>
      <c r="EH57" s="882" t="str">
        <f t="shared" si="249"/>
        <v/>
      </c>
      <c r="EI57" s="885"/>
      <c r="EJ57" s="884" t="str">
        <f t="shared" si="250"/>
        <v/>
      </c>
      <c r="EK57" s="882" t="str">
        <f t="shared" si="251"/>
        <v/>
      </c>
      <c r="EL57" s="885"/>
      <c r="EM57" s="884" t="str">
        <f t="shared" si="252"/>
        <v/>
      </c>
      <c r="EN57" s="882" t="str">
        <f t="shared" si="253"/>
        <v/>
      </c>
      <c r="EO57" s="883"/>
      <c r="EP57" s="884" t="str">
        <f t="shared" si="254"/>
        <v/>
      </c>
      <c r="EQ57" s="882" t="str">
        <f t="shared" si="255"/>
        <v/>
      </c>
      <c r="ER57" s="885"/>
      <c r="ES57" s="884" t="str">
        <f t="shared" si="256"/>
        <v/>
      </c>
      <c r="ET57" s="882" t="str">
        <f t="shared" si="257"/>
        <v/>
      </c>
      <c r="EU57" s="883"/>
      <c r="EV57" s="884" t="str">
        <f t="shared" si="258"/>
        <v/>
      </c>
      <c r="EW57" s="882" t="str">
        <f t="shared" si="259"/>
        <v/>
      </c>
      <c r="EX57" s="883"/>
      <c r="EY57" s="884" t="str">
        <f t="shared" si="260"/>
        <v/>
      </c>
      <c r="EZ57" s="882" t="str">
        <f t="shared" si="261"/>
        <v/>
      </c>
      <c r="FA57" s="885"/>
      <c r="FB57" s="884" t="str">
        <f t="shared" si="262"/>
        <v/>
      </c>
      <c r="FC57" s="882" t="str">
        <f t="shared" si="263"/>
        <v/>
      </c>
      <c r="FD57" s="885"/>
      <c r="FE57" s="884" t="str">
        <f t="shared" si="264"/>
        <v/>
      </c>
      <c r="FF57" s="882" t="str">
        <f t="shared" si="265"/>
        <v/>
      </c>
      <c r="FG57" s="885"/>
      <c r="FH57" s="884" t="str">
        <f t="shared" si="266"/>
        <v/>
      </c>
      <c r="FI57" s="882" t="str">
        <f t="shared" si="267"/>
        <v/>
      </c>
      <c r="FJ57" s="885"/>
      <c r="FK57" s="884" t="str">
        <f t="shared" si="268"/>
        <v/>
      </c>
      <c r="FL57" s="882" t="str">
        <f t="shared" si="269"/>
        <v/>
      </c>
      <c r="FM57" s="885"/>
      <c r="FN57" s="884" t="str">
        <f t="shared" si="270"/>
        <v/>
      </c>
      <c r="FO57" s="882" t="str">
        <f t="shared" si="271"/>
        <v/>
      </c>
      <c r="FP57" s="885"/>
      <c r="FQ57" s="884" t="str">
        <f t="shared" si="272"/>
        <v/>
      </c>
      <c r="FR57" s="882" t="str">
        <f t="shared" si="273"/>
        <v/>
      </c>
      <c r="FS57" s="885"/>
      <c r="FT57" s="884" t="str">
        <f t="shared" si="274"/>
        <v/>
      </c>
      <c r="FU57" s="882" t="str">
        <f t="shared" si="275"/>
        <v/>
      </c>
      <c r="FV57" s="885"/>
      <c r="FW57" s="884" t="str">
        <f t="shared" si="276"/>
        <v/>
      </c>
      <c r="FX57" s="882" t="str">
        <f t="shared" si="277"/>
        <v/>
      </c>
      <c r="FY57" s="885"/>
      <c r="FZ57" s="884" t="str">
        <f t="shared" si="278"/>
        <v/>
      </c>
      <c r="GA57" s="882" t="str">
        <f t="shared" si="279"/>
        <v/>
      </c>
      <c r="GB57" s="885"/>
      <c r="GC57" s="884" t="str">
        <f t="shared" si="280"/>
        <v/>
      </c>
      <c r="GD57" s="882" t="str">
        <f t="shared" si="281"/>
        <v/>
      </c>
      <c r="GE57" s="885">
        <v>0</v>
      </c>
      <c r="GF57" s="884" t="str">
        <f t="shared" si="282"/>
        <v/>
      </c>
      <c r="GG57" s="882" t="str">
        <f t="shared" si="283"/>
        <v/>
      </c>
      <c r="GH57" s="885"/>
      <c r="GI57" s="884" t="str">
        <f t="shared" si="284"/>
        <v/>
      </c>
      <c r="GJ57" s="882" t="str">
        <f t="shared" si="285"/>
        <v/>
      </c>
      <c r="GK57" s="885"/>
      <c r="GL57" s="884" t="str">
        <f t="shared" si="286"/>
        <v/>
      </c>
      <c r="GM57" s="882" t="str">
        <f t="shared" si="287"/>
        <v/>
      </c>
      <c r="GN57" s="885"/>
      <c r="GO57" s="884" t="str">
        <f t="shared" si="288"/>
        <v/>
      </c>
      <c r="GP57" s="882" t="str">
        <f t="shared" si="289"/>
        <v/>
      </c>
      <c r="GQ57" s="885"/>
      <c r="GR57" s="884" t="str">
        <f t="shared" si="290"/>
        <v/>
      </c>
      <c r="GS57" s="882" t="str">
        <f t="shared" si="291"/>
        <v/>
      </c>
      <c r="GT57" s="885"/>
      <c r="GU57" s="884" t="str">
        <f t="shared" si="292"/>
        <v>⇒</v>
      </c>
      <c r="GV57" s="882" t="str">
        <f t="shared" si="293"/>
        <v/>
      </c>
      <c r="GW57" s="885"/>
      <c r="GX57" s="884" t="str">
        <f t="shared" si="294"/>
        <v/>
      </c>
      <c r="GY57" s="882" t="str">
        <f t="shared" si="295"/>
        <v/>
      </c>
      <c r="GZ57" s="885"/>
      <c r="HA57" s="884" t="str">
        <f t="shared" si="296"/>
        <v/>
      </c>
      <c r="HB57" s="882" t="str">
        <f t="shared" si="297"/>
        <v/>
      </c>
      <c r="HC57" s="885"/>
      <c r="HD57" s="884" t="str">
        <f t="shared" si="298"/>
        <v/>
      </c>
      <c r="HE57" s="882" t="str">
        <f t="shared" si="299"/>
        <v/>
      </c>
      <c r="HF57" s="885"/>
      <c r="HG57" s="884" t="str">
        <f t="shared" si="300"/>
        <v/>
      </c>
      <c r="HH57" s="882" t="str">
        <f t="shared" si="301"/>
        <v/>
      </c>
      <c r="HI57" s="885"/>
      <c r="HJ57" s="884" t="str">
        <f t="shared" si="302"/>
        <v/>
      </c>
      <c r="HK57" s="882" t="str">
        <f t="shared" si="303"/>
        <v/>
      </c>
      <c r="HL57" s="885"/>
      <c r="HM57" s="884" t="str">
        <f t="shared" si="304"/>
        <v/>
      </c>
      <c r="HN57" s="882" t="str">
        <f t="shared" si="305"/>
        <v/>
      </c>
      <c r="HO57" s="885"/>
      <c r="HP57" s="884" t="str">
        <f t="shared" si="306"/>
        <v/>
      </c>
      <c r="HQ57" s="882" t="str">
        <f t="shared" si="307"/>
        <v/>
      </c>
      <c r="HR57" s="885"/>
      <c r="HS57" s="884" t="str">
        <f t="shared" si="308"/>
        <v/>
      </c>
      <c r="HT57" s="882" t="str">
        <f t="shared" si="309"/>
        <v/>
      </c>
      <c r="HU57" s="885"/>
      <c r="HV57" s="882" t="str">
        <f t="shared" si="310"/>
        <v/>
      </c>
      <c r="HW57" s="882" t="str">
        <f t="shared" si="311"/>
        <v/>
      </c>
      <c r="HX57" s="885"/>
      <c r="HY57" s="884" t="str">
        <f t="shared" si="312"/>
        <v/>
      </c>
      <c r="HZ57" s="882" t="str">
        <f t="shared" si="313"/>
        <v/>
      </c>
      <c r="IA57" s="885"/>
      <c r="IB57" s="884" t="str">
        <f t="shared" si="314"/>
        <v/>
      </c>
      <c r="IC57" s="882" t="str">
        <f t="shared" si="315"/>
        <v/>
      </c>
      <c r="ID57" s="883"/>
      <c r="IE57" s="884" t="str">
        <f t="shared" si="316"/>
        <v/>
      </c>
      <c r="IF57" s="882" t="str">
        <f t="shared" si="317"/>
        <v/>
      </c>
      <c r="IG57" s="885"/>
      <c r="IH57" s="884" t="str">
        <f t="shared" si="318"/>
        <v/>
      </c>
      <c r="II57" s="882" t="str">
        <f t="shared" si="319"/>
        <v/>
      </c>
      <c r="IJ57" s="883"/>
      <c r="IK57" s="884" t="str">
        <f t="shared" si="320"/>
        <v/>
      </c>
      <c r="IL57" s="882" t="str">
        <f t="shared" si="321"/>
        <v/>
      </c>
      <c r="IM57" s="883"/>
      <c r="IN57" s="884" t="str">
        <f t="shared" si="322"/>
        <v/>
      </c>
      <c r="IO57" s="882" t="str">
        <f t="shared" si="323"/>
        <v/>
      </c>
      <c r="IP57" s="885"/>
      <c r="IQ57" s="884" t="str">
        <f t="shared" si="324"/>
        <v/>
      </c>
      <c r="IR57" s="882" t="str">
        <f t="shared" si="325"/>
        <v/>
      </c>
      <c r="IS57" s="885"/>
      <c r="IT57" s="884" t="str">
        <f t="shared" si="326"/>
        <v/>
      </c>
      <c r="IU57" s="882" t="str">
        <f t="shared" si="327"/>
        <v/>
      </c>
      <c r="IV57" s="885"/>
      <c r="IW57" s="884" t="str">
        <f t="shared" si="328"/>
        <v/>
      </c>
      <c r="IX57" s="882" t="str">
        <f t="shared" si="329"/>
        <v/>
      </c>
      <c r="IY57" s="885"/>
      <c r="IZ57" s="884" t="str">
        <f t="shared" si="330"/>
        <v/>
      </c>
      <c r="JA57" s="882" t="str">
        <f t="shared" si="331"/>
        <v/>
      </c>
      <c r="JB57" s="885"/>
      <c r="JC57" s="884" t="str">
        <f t="shared" si="332"/>
        <v/>
      </c>
      <c r="JD57" s="882" t="str">
        <f t="shared" si="333"/>
        <v/>
      </c>
      <c r="JE57" s="885"/>
      <c r="JF57" s="884" t="str">
        <f t="shared" si="334"/>
        <v/>
      </c>
      <c r="JG57" s="882" t="str">
        <f t="shared" si="335"/>
        <v/>
      </c>
      <c r="JH57" s="885"/>
      <c r="JI57" s="884" t="str">
        <f t="shared" si="336"/>
        <v/>
      </c>
      <c r="JJ57" s="882" t="str">
        <f t="shared" si="337"/>
        <v/>
      </c>
      <c r="JK57" s="885"/>
      <c r="JL57" s="884" t="str">
        <f t="shared" si="338"/>
        <v/>
      </c>
      <c r="JM57" s="882" t="str">
        <f t="shared" si="339"/>
        <v/>
      </c>
      <c r="JN57" s="885"/>
      <c r="JO57" s="884" t="str">
        <f t="shared" si="340"/>
        <v/>
      </c>
      <c r="JP57" s="882" t="str">
        <f t="shared" si="341"/>
        <v/>
      </c>
      <c r="JQ57" s="885"/>
      <c r="JR57" s="884" t="str">
        <f t="shared" si="342"/>
        <v/>
      </c>
      <c r="JS57" s="882" t="str">
        <f t="shared" si="343"/>
        <v/>
      </c>
      <c r="JT57" s="885"/>
      <c r="JU57" s="884" t="str">
        <f t="shared" si="344"/>
        <v/>
      </c>
      <c r="JV57" s="882" t="str">
        <f t="shared" si="345"/>
        <v/>
      </c>
      <c r="JW57" s="885"/>
      <c r="JX57" s="884" t="str">
        <f t="shared" si="346"/>
        <v/>
      </c>
      <c r="JY57" s="882" t="str">
        <f t="shared" si="347"/>
        <v/>
      </c>
      <c r="JZ57" s="885"/>
      <c r="KA57" s="884" t="str">
        <f t="shared" si="348"/>
        <v/>
      </c>
      <c r="KB57" s="882" t="str">
        <f t="shared" si="349"/>
        <v/>
      </c>
      <c r="KC57" s="885"/>
      <c r="KD57" s="884" t="str">
        <f t="shared" si="350"/>
        <v/>
      </c>
      <c r="KE57" s="882" t="str">
        <f t="shared" si="351"/>
        <v/>
      </c>
      <c r="KF57" s="885"/>
      <c r="KG57" s="884" t="str">
        <f t="shared" si="352"/>
        <v/>
      </c>
      <c r="KH57" s="882" t="str">
        <f t="shared" si="353"/>
        <v/>
      </c>
      <c r="KI57" s="885"/>
      <c r="KJ57" s="884" t="str">
        <f t="shared" si="354"/>
        <v/>
      </c>
      <c r="KK57" s="882" t="str">
        <f t="shared" si="355"/>
        <v/>
      </c>
      <c r="KL57" s="885"/>
      <c r="KM57" s="884" t="str">
        <f t="shared" si="356"/>
        <v/>
      </c>
      <c r="KN57" s="882" t="str">
        <f t="shared" si="357"/>
        <v/>
      </c>
      <c r="KO57" s="885"/>
      <c r="KP57" s="884" t="str">
        <f t="shared" si="358"/>
        <v/>
      </c>
      <c r="KQ57" s="882" t="str">
        <f t="shared" si="359"/>
        <v/>
      </c>
      <c r="KR57" s="885"/>
      <c r="KS57" s="884" t="str">
        <f t="shared" si="360"/>
        <v/>
      </c>
      <c r="KT57" s="882" t="str">
        <f t="shared" si="361"/>
        <v/>
      </c>
      <c r="KU57" s="885"/>
      <c r="KV57" s="884" t="str">
        <f t="shared" si="362"/>
        <v/>
      </c>
      <c r="KW57" s="882" t="str">
        <f t="shared" si="363"/>
        <v/>
      </c>
      <c r="KX57" s="885"/>
      <c r="KY57" s="884" t="str">
        <f t="shared" si="364"/>
        <v/>
      </c>
      <c r="KZ57" s="882" t="str">
        <f t="shared" si="365"/>
        <v/>
      </c>
      <c r="LA57" s="885"/>
      <c r="LB57" s="884" t="str">
        <f t="shared" si="366"/>
        <v/>
      </c>
      <c r="LC57" s="882" t="str">
        <f t="shared" si="367"/>
        <v/>
      </c>
      <c r="LD57" s="885"/>
      <c r="LE57" s="884" t="str">
        <f t="shared" si="368"/>
        <v/>
      </c>
      <c r="LF57" s="882" t="str">
        <f t="shared" si="369"/>
        <v/>
      </c>
      <c r="LG57" s="885"/>
      <c r="LH57" s="884" t="str">
        <f t="shared" si="370"/>
        <v/>
      </c>
      <c r="LI57" s="882" t="str">
        <f t="shared" si="371"/>
        <v/>
      </c>
      <c r="LJ57" s="885"/>
      <c r="LK57" s="882" t="str">
        <f t="shared" si="372"/>
        <v>→</v>
      </c>
    </row>
    <row r="58" spans="1:323" s="33" customFormat="1" ht="24.5" customHeight="1" x14ac:dyDescent="0.2">
      <c r="A58" s="553" t="s">
        <v>22</v>
      </c>
      <c r="B58" s="554">
        <f>IFERROR(VLOOKUP($D58,[1]受注ﾌｧｲﾙ!$A$3:$BZ$1314,5,FALSE),"-")</f>
        <v>46129.363900462966</v>
      </c>
      <c r="C58" s="555">
        <f>IFERROR(VLOOKUP($D58,[1]受注ﾌｧｲﾙ!$A$3:$BZ$1314,6,FALSE),"-")</f>
        <v>0</v>
      </c>
      <c r="D58" s="763" t="s">
        <v>1034</v>
      </c>
      <c r="E58" s="551" t="str">
        <f>IFERROR(VLOOKUP($D58,[1]受注ﾌｧｲﾙ!$A$3:$BZ$1314,17,FALSE),"-")</f>
        <v>7A1</v>
      </c>
      <c r="F58" s="552" t="str">
        <f>IFERROR(VLOOKUP($D58,[1]受注ﾌｧｲﾙ!$A$3:$BZ$1314,18,FALSE),"-")</f>
        <v>FEL4004AY-10WD-1000X100</v>
      </c>
      <c r="G58" s="552" t="str">
        <f>IFERROR(VLOOKUP($D58,[1]受注ﾌｧｲﾙ!$A$3:$BZ$1314,19,FALSE),"-")</f>
        <v xml:space="preserve">  </v>
      </c>
      <c r="H58" s="552" t="str">
        <f>IFERROR(VLOOKUP($D58,[1]受注ﾌｧｲﾙ!$A$3:$BZ$1314,20,FALSE),"-")</f>
        <v xml:space="preserve">   </v>
      </c>
      <c r="I58" s="552" t="str">
        <f>IFERROR(VLOOKUP($D58,[1]受注ﾌｧｲﾙ!$A$3:$BZ$1314,21,FALSE),"-")</f>
        <v xml:space="preserve"> </v>
      </c>
      <c r="J58" s="556">
        <f>IFERROR(VLOOKUP($D58,[1]受注ﾌｧｲﾙ!$A$3:$BZ$1314,22,FALSE),"-")</f>
        <v>1000</v>
      </c>
      <c r="K58" s="552" t="str">
        <f>IFERROR(VLOOKUP($D58,[1]受注ﾌｧｲﾙ!$A$3:$BZ$1314,8,FALSE),"-")</f>
        <v>40040-R10W- 870X 95</v>
      </c>
      <c r="L58" s="552" t="str">
        <f>IFERROR(VLOOKUP($D58,[1]受注ﾌｧｲﾙ!$A$3:$BZ$1314,9,FALSE),"-")</f>
        <v xml:space="preserve">  </v>
      </c>
      <c r="M58" s="552" t="str">
        <f>IFERROR(VLOOKUP($D58,[1]受注ﾌｧｲﾙ!$A$3:$BZ$1314,10,FALSE),"-")</f>
        <v xml:space="preserve">   </v>
      </c>
      <c r="N58" s="552" t="str">
        <f>IFERROR(VLOOKUP($D58,[1]受注ﾌｧｲﾙ!$A$3:$BZ$1314,11,FALSE),"-")</f>
        <v xml:space="preserve"> </v>
      </c>
      <c r="O58" s="556">
        <f>IFERROR(VLOOKUP($D58,[1]受注ﾌｧｲﾙ!$A$3:$BZ$1314,13,FALSE),"-")</f>
        <v>950</v>
      </c>
      <c r="P58" s="552">
        <f>IFERROR(VLOOKUP($D58,[1]受注ﾌｧｲﾙ!$A$3:$BZ$1314,15,FALSE),"-")</f>
        <v>0</v>
      </c>
      <c r="Q58" s="557">
        <f>IFERROR((VLOOKUP($D58,[1]受注ﾌｧｲﾙ!$A$3:$BZ$1314,16,FALSE)*J58),"-")</f>
        <v>1000</v>
      </c>
      <c r="R58" s="557" t="str">
        <f>IFERROR(VLOOKUP($D58,[6]加工日報ｽﾘｯﾄ!$A$5:$DZ$1000,107,FALSE),"-")</f>
        <v>-</v>
      </c>
      <c r="S58" s="552" t="str">
        <f>IFERROR(VLOOKUP($D58,[1]受注ﾌｧｲﾙ!$A$3:$BZ$1314,26,FALSE),"-")</f>
        <v>SEC,ｽﾘｯﾄ(JR)</v>
      </c>
      <c r="T58" s="558" t="str">
        <f>IFERROR(VLOOKUP($D58,[1]受注ﾌｧｲﾙ!$A$3:$BZ$1314,23,FALSE),"-")</f>
        <v>湖南</v>
      </c>
      <c r="U58" s="559"/>
      <c r="V58" s="559"/>
      <c r="W58" s="559">
        <f>IFERROR(VLOOKUP($D58,[1]受注ﾌｧｲﾙ!$A$3:$BZ$1314,25,FALSE),"-")</f>
        <v>46135</v>
      </c>
      <c r="X58" s="559">
        <f>IFERROR(VLOOKUP($D58,[1]受注ﾌｧｲﾙ!$A$3:$BZ$1314,32,FALSE),"-")</f>
        <v>46139</v>
      </c>
      <c r="Y58" s="559">
        <f>IFERROR(VLOOKUP($D58,[1]受注ﾌｧｲﾙ!$A$3:$BZ$1314,33,FALSE),"-")</f>
        <v>46139</v>
      </c>
      <c r="Z58" s="559">
        <f t="shared" si="0"/>
        <v>46136</v>
      </c>
      <c r="AA58" s="560" t="str">
        <f>IFERROR(VLOOKUP($D58,[6]加工日報ｽﾘｯﾄ!$A$5:$DZ$1000,2,FALSE),"-")</f>
        <v>-</v>
      </c>
      <c r="AB58" s="561" t="str">
        <f>IFERROR(VLOOKUP($D58,[6]加工日報ｽﾘｯﾄ!$A$5:$DZ$1000,108,FALSE),"-")</f>
        <v>-</v>
      </c>
      <c r="AC58" s="562">
        <f t="shared" si="186"/>
        <v>950</v>
      </c>
      <c r="AD58" s="410" t="str">
        <f>IFERROR(VLOOKUP($D58,[1]受注ﾌｧｲﾙ!$A$3:$BZ$1314,27,FALSE),"-")&amp;"　"&amp;IFERROR(VLOOKUP($D58,[1]受注ﾌｧｲﾙ!$A$3:$BZ$1314,28,FALSE),"-")&amp;"　"&amp;IFERROR(VLOOKUP($D58,[1]受注ﾌｧｲﾙ!$A$3:$BZ$1314,29,FALSE),"-")</f>
        <v>　　</v>
      </c>
      <c r="AE58" s="435"/>
      <c r="AF58" s="563" t="str">
        <f>IFERROR(VLOOKUP($D58,[6]加工日報ｽﾘｯﾄ!$A$5:$DZ$1000,94,FALSE),"-")</f>
        <v>-</v>
      </c>
      <c r="AG58" s="564" t="str">
        <f>IFERROR(VLOOKUP($D58,[1]受注ﾌｧｲﾙ!$A$3:$BZ$1314,2,FALSE),"-")</f>
        <v>通常入力</v>
      </c>
      <c r="AH58" s="564" t="str">
        <f>IFERROR(VLOOKUP($D58,[1]受注ﾌｧｲﾙ!$A$3:$BZ$1314,3,FALSE),"-")</f>
        <v>TPI</v>
      </c>
      <c r="AI58" s="564">
        <f>IFERROR(VLOOKUP($D58,[1]受注ﾌｧｲﾙ!$A$3:$BZ$1314,31,FALSE),"-")</f>
        <v>0</v>
      </c>
      <c r="AJ58" s="564" t="str">
        <f>IFERROR(VLOOKUP($D58,[1]受注ﾌｧｲﾙ!$A$3:$BZ$1314,12,FALSE),"-")</f>
        <v xml:space="preserve"> </v>
      </c>
      <c r="AK58" s="552" t="str">
        <f>IFERROR(VLOOKUP($D58,[1]受注ﾌｧｲﾙ!$A$3:$BZ$1314,24,FALSE),"-")</f>
        <v>SEC</v>
      </c>
      <c r="AL58" s="435"/>
      <c r="AM58" s="435"/>
      <c r="AN58" s="435"/>
      <c r="AO58" s="435"/>
      <c r="AP58" s="435"/>
      <c r="AQ58" s="564" t="s">
        <v>491</v>
      </c>
      <c r="AR58" s="435"/>
      <c r="AS58" s="109" t="str">
        <f t="shared" si="187"/>
        <v/>
      </c>
      <c r="AT58" s="265"/>
      <c r="AU58" s="266" t="str">
        <f t="shared" si="188"/>
        <v/>
      </c>
      <c r="AV58" s="109" t="str">
        <f t="shared" si="189"/>
        <v/>
      </c>
      <c r="AW58" s="265"/>
      <c r="AX58" s="266" t="str">
        <f t="shared" si="190"/>
        <v/>
      </c>
      <c r="AY58" s="264" t="str">
        <f t="shared" si="191"/>
        <v/>
      </c>
      <c r="AZ58" s="436"/>
      <c r="BA58" s="266" t="str">
        <f t="shared" si="192"/>
        <v/>
      </c>
      <c r="BB58" s="264" t="str">
        <f t="shared" si="193"/>
        <v/>
      </c>
      <c r="BC58" s="265"/>
      <c r="BD58" s="266" t="str">
        <f t="shared" si="194"/>
        <v/>
      </c>
      <c r="BE58" s="264" t="str">
        <f t="shared" si="195"/>
        <v/>
      </c>
      <c r="BF58" s="436"/>
      <c r="BG58" s="266" t="str">
        <f t="shared" si="196"/>
        <v/>
      </c>
      <c r="BH58" s="264" t="str">
        <f t="shared" si="197"/>
        <v/>
      </c>
      <c r="BI58" s="436"/>
      <c r="BJ58" s="266" t="str">
        <f t="shared" si="198"/>
        <v/>
      </c>
      <c r="BK58" s="264" t="str">
        <f t="shared" si="199"/>
        <v/>
      </c>
      <c r="BL58" s="265"/>
      <c r="BM58" s="266" t="str">
        <f t="shared" si="200"/>
        <v/>
      </c>
      <c r="BN58" s="264" t="str">
        <f t="shared" si="201"/>
        <v/>
      </c>
      <c r="BO58" s="265"/>
      <c r="BP58" s="266" t="str">
        <f t="shared" si="202"/>
        <v/>
      </c>
      <c r="BQ58" s="264" t="str">
        <f t="shared" si="203"/>
        <v/>
      </c>
      <c r="BR58" s="265"/>
      <c r="BS58" s="266" t="str">
        <f t="shared" si="204"/>
        <v/>
      </c>
      <c r="BT58" s="264" t="str">
        <f t="shared" si="205"/>
        <v/>
      </c>
      <c r="BU58" s="265"/>
      <c r="BV58" s="266" t="str">
        <f t="shared" si="206"/>
        <v/>
      </c>
      <c r="BW58" s="264" t="str">
        <f t="shared" si="207"/>
        <v/>
      </c>
      <c r="BX58" s="265"/>
      <c r="BY58" s="266" t="str">
        <f t="shared" si="208"/>
        <v/>
      </c>
      <c r="BZ58" s="264" t="str">
        <f t="shared" si="209"/>
        <v/>
      </c>
      <c r="CA58" s="265"/>
      <c r="CB58" s="266" t="str">
        <f t="shared" si="210"/>
        <v/>
      </c>
      <c r="CC58" s="264" t="str">
        <f t="shared" si="211"/>
        <v/>
      </c>
      <c r="CD58" s="265"/>
      <c r="CE58" s="266" t="str">
        <f t="shared" si="212"/>
        <v/>
      </c>
      <c r="CF58" s="264" t="str">
        <f t="shared" si="213"/>
        <v/>
      </c>
      <c r="CG58" s="265"/>
      <c r="CH58" s="266" t="str">
        <f t="shared" si="214"/>
        <v/>
      </c>
      <c r="CI58" s="264" t="str">
        <f t="shared" si="215"/>
        <v/>
      </c>
      <c r="CJ58" s="265"/>
      <c r="CK58" s="266" t="str">
        <f t="shared" si="216"/>
        <v/>
      </c>
      <c r="CL58" s="264" t="str">
        <f t="shared" si="217"/>
        <v/>
      </c>
      <c r="CM58" s="265"/>
      <c r="CN58" s="266" t="str">
        <f t="shared" si="218"/>
        <v/>
      </c>
      <c r="CO58" s="264" t="str">
        <f t="shared" si="219"/>
        <v/>
      </c>
      <c r="CP58" s="265"/>
      <c r="CQ58" s="266" t="str">
        <f t="shared" si="220"/>
        <v/>
      </c>
      <c r="CR58" s="264" t="str">
        <f t="shared" si="221"/>
        <v/>
      </c>
      <c r="CS58" s="265"/>
      <c r="CT58" s="266" t="str">
        <f t="shared" si="222"/>
        <v/>
      </c>
      <c r="CU58" s="264" t="str">
        <f t="shared" si="223"/>
        <v/>
      </c>
      <c r="CV58" s="265"/>
      <c r="CW58" s="266" t="str">
        <f t="shared" si="224"/>
        <v/>
      </c>
      <c r="CX58" s="264" t="str">
        <f t="shared" si="225"/>
        <v/>
      </c>
      <c r="CY58" s="265"/>
      <c r="CZ58" s="266" t="str">
        <f t="shared" si="226"/>
        <v/>
      </c>
      <c r="DA58" s="264" t="str">
        <f t="shared" si="227"/>
        <v/>
      </c>
      <c r="DB58" s="265"/>
      <c r="DC58" s="266" t="str">
        <f t="shared" si="228"/>
        <v/>
      </c>
      <c r="DD58" s="264" t="str">
        <f t="shared" si="229"/>
        <v/>
      </c>
      <c r="DE58" s="265"/>
      <c r="DF58" s="266" t="str">
        <f t="shared" si="230"/>
        <v/>
      </c>
      <c r="DG58" s="264" t="str">
        <f t="shared" si="231"/>
        <v/>
      </c>
      <c r="DH58" s="265"/>
      <c r="DI58" s="266" t="str">
        <f t="shared" si="232"/>
        <v/>
      </c>
      <c r="DJ58" s="264" t="str">
        <f t="shared" si="233"/>
        <v/>
      </c>
      <c r="DK58" s="265"/>
      <c r="DL58" s="266" t="str">
        <f t="shared" si="234"/>
        <v/>
      </c>
      <c r="DM58" s="264" t="str">
        <f t="shared" si="235"/>
        <v/>
      </c>
      <c r="DN58" s="265"/>
      <c r="DO58" s="266" t="str">
        <f t="shared" si="236"/>
        <v/>
      </c>
      <c r="DP58" s="264" t="str">
        <f t="shared" si="237"/>
        <v/>
      </c>
      <c r="DQ58" s="265"/>
      <c r="DR58" s="266" t="str">
        <f t="shared" si="238"/>
        <v/>
      </c>
      <c r="DS58" s="264" t="str">
        <f t="shared" si="239"/>
        <v/>
      </c>
      <c r="DT58" s="265"/>
      <c r="DU58" s="266" t="str">
        <f t="shared" si="240"/>
        <v/>
      </c>
      <c r="DV58" s="264" t="str">
        <f t="shared" si="241"/>
        <v/>
      </c>
      <c r="DW58" s="265"/>
      <c r="DX58" s="266" t="str">
        <f t="shared" si="242"/>
        <v/>
      </c>
      <c r="DY58" s="264" t="str">
        <f t="shared" si="243"/>
        <v/>
      </c>
      <c r="DZ58" s="265"/>
      <c r="EA58" s="266" t="str">
        <f t="shared" si="244"/>
        <v/>
      </c>
      <c r="EB58" s="264" t="str">
        <f t="shared" si="245"/>
        <v/>
      </c>
      <c r="EC58" s="265"/>
      <c r="ED58" s="266" t="str">
        <f t="shared" si="246"/>
        <v/>
      </c>
      <c r="EE58" s="264" t="str">
        <f t="shared" si="247"/>
        <v/>
      </c>
      <c r="EF58" s="265"/>
      <c r="EG58" s="109" t="str">
        <f t="shared" si="248"/>
        <v/>
      </c>
      <c r="EH58" s="109" t="str">
        <f t="shared" si="249"/>
        <v/>
      </c>
      <c r="EI58" s="265"/>
      <c r="EJ58" s="266" t="str">
        <f t="shared" si="250"/>
        <v/>
      </c>
      <c r="EK58" s="109" t="str">
        <f t="shared" si="251"/>
        <v/>
      </c>
      <c r="EL58" s="265"/>
      <c r="EM58" s="266" t="str">
        <f t="shared" si="252"/>
        <v/>
      </c>
      <c r="EN58" s="264" t="str">
        <f t="shared" si="253"/>
        <v/>
      </c>
      <c r="EO58" s="436"/>
      <c r="EP58" s="266" t="str">
        <f t="shared" si="254"/>
        <v/>
      </c>
      <c r="EQ58" s="264" t="str">
        <f t="shared" si="255"/>
        <v/>
      </c>
      <c r="ER58" s="265"/>
      <c r="ES58" s="266" t="str">
        <f t="shared" si="256"/>
        <v/>
      </c>
      <c r="ET58" s="264" t="str">
        <f t="shared" si="257"/>
        <v/>
      </c>
      <c r="EU58" s="436"/>
      <c r="EV58" s="266" t="str">
        <f t="shared" si="258"/>
        <v/>
      </c>
      <c r="EW58" s="264" t="str">
        <f t="shared" si="259"/>
        <v/>
      </c>
      <c r="EX58" s="436"/>
      <c r="EY58" s="266" t="str">
        <f t="shared" si="260"/>
        <v/>
      </c>
      <c r="EZ58" s="264" t="str">
        <f t="shared" si="261"/>
        <v/>
      </c>
      <c r="FA58" s="265"/>
      <c r="FB58" s="266" t="str">
        <f t="shared" si="262"/>
        <v/>
      </c>
      <c r="FC58" s="264" t="str">
        <f t="shared" si="263"/>
        <v/>
      </c>
      <c r="FD58" s="265"/>
      <c r="FE58" s="266" t="str">
        <f t="shared" si="264"/>
        <v/>
      </c>
      <c r="FF58" s="264" t="str">
        <f t="shared" si="265"/>
        <v/>
      </c>
      <c r="FG58" s="265"/>
      <c r="FH58" s="266" t="str">
        <f t="shared" si="266"/>
        <v/>
      </c>
      <c r="FI58" s="264" t="str">
        <f t="shared" si="267"/>
        <v/>
      </c>
      <c r="FJ58" s="265"/>
      <c r="FK58" s="266" t="str">
        <f t="shared" si="268"/>
        <v/>
      </c>
      <c r="FL58" s="264" t="str">
        <f t="shared" si="269"/>
        <v/>
      </c>
      <c r="FM58" s="265"/>
      <c r="FN58" s="266" t="str">
        <f t="shared" si="270"/>
        <v/>
      </c>
      <c r="FO58" s="264" t="str">
        <f t="shared" si="271"/>
        <v/>
      </c>
      <c r="FP58" s="265"/>
      <c r="FQ58" s="266" t="str">
        <f t="shared" si="272"/>
        <v/>
      </c>
      <c r="FR58" s="264" t="str">
        <f t="shared" si="273"/>
        <v/>
      </c>
      <c r="FS58" s="265"/>
      <c r="FT58" s="266" t="str">
        <f t="shared" si="274"/>
        <v/>
      </c>
      <c r="FU58" s="264" t="str">
        <f t="shared" si="275"/>
        <v/>
      </c>
      <c r="FV58" s="265"/>
      <c r="FW58" s="266" t="str">
        <f t="shared" si="276"/>
        <v/>
      </c>
      <c r="FX58" s="264" t="str">
        <f t="shared" si="277"/>
        <v/>
      </c>
      <c r="FY58" s="265"/>
      <c r="FZ58" s="266" t="str">
        <f t="shared" si="278"/>
        <v/>
      </c>
      <c r="GA58" s="264" t="str">
        <f t="shared" si="279"/>
        <v/>
      </c>
      <c r="GB58" s="265"/>
      <c r="GC58" s="266" t="str">
        <f t="shared" si="280"/>
        <v/>
      </c>
      <c r="GD58" s="264" t="str">
        <f t="shared" si="281"/>
        <v/>
      </c>
      <c r="GE58" s="265"/>
      <c r="GF58" s="266" t="str">
        <f t="shared" si="282"/>
        <v/>
      </c>
      <c r="GG58" s="264" t="str">
        <f t="shared" si="283"/>
        <v/>
      </c>
      <c r="GH58" s="265"/>
      <c r="GI58" s="266" t="str">
        <f t="shared" si="284"/>
        <v/>
      </c>
      <c r="GJ58" s="264" t="str">
        <f t="shared" si="285"/>
        <v/>
      </c>
      <c r="GK58" s="265"/>
      <c r="GL58" s="266" t="str">
        <f t="shared" si="286"/>
        <v/>
      </c>
      <c r="GM58" s="264" t="str">
        <f t="shared" si="287"/>
        <v/>
      </c>
      <c r="GN58" s="265"/>
      <c r="GO58" s="266" t="str">
        <f t="shared" si="288"/>
        <v/>
      </c>
      <c r="GP58" s="264" t="str">
        <f t="shared" si="289"/>
        <v/>
      </c>
      <c r="GQ58" s="265"/>
      <c r="GR58" s="266" t="str">
        <f t="shared" si="290"/>
        <v/>
      </c>
      <c r="GS58" s="264" t="str">
        <f t="shared" si="291"/>
        <v/>
      </c>
      <c r="GT58" s="265"/>
      <c r="GU58" s="266" t="str">
        <f t="shared" si="292"/>
        <v/>
      </c>
      <c r="GV58" s="264" t="str">
        <f t="shared" si="293"/>
        <v>→</v>
      </c>
      <c r="GW58" s="265"/>
      <c r="GX58" s="266" t="str">
        <f t="shared" si="294"/>
        <v/>
      </c>
      <c r="GY58" s="264" t="str">
        <f t="shared" si="295"/>
        <v/>
      </c>
      <c r="GZ58" s="265">
        <v>950</v>
      </c>
      <c r="HA58" s="266" t="str">
        <f t="shared" si="296"/>
        <v/>
      </c>
      <c r="HB58" s="264" t="str">
        <f t="shared" si="297"/>
        <v/>
      </c>
      <c r="HC58" s="265"/>
      <c r="HD58" s="266" t="str">
        <f t="shared" si="298"/>
        <v/>
      </c>
      <c r="HE58" s="264" t="str">
        <f t="shared" si="299"/>
        <v/>
      </c>
      <c r="HF58" s="265"/>
      <c r="HG58" s="266" t="str">
        <f t="shared" si="300"/>
        <v/>
      </c>
      <c r="HH58" s="264" t="str">
        <f t="shared" si="301"/>
        <v/>
      </c>
      <c r="HI58" s="265"/>
      <c r="HJ58" s="266" t="str">
        <f t="shared" si="302"/>
        <v>⇒</v>
      </c>
      <c r="HK58" s="264" t="str">
        <f t="shared" si="303"/>
        <v/>
      </c>
      <c r="HL58" s="265"/>
      <c r="HM58" s="266" t="str">
        <f t="shared" si="304"/>
        <v/>
      </c>
      <c r="HN58" s="264" t="str">
        <f t="shared" si="305"/>
        <v/>
      </c>
      <c r="HO58" s="265"/>
      <c r="HP58" s="266" t="str">
        <f t="shared" si="306"/>
        <v/>
      </c>
      <c r="HQ58" s="264" t="str">
        <f t="shared" si="307"/>
        <v/>
      </c>
      <c r="HR58" s="265"/>
      <c r="HS58" s="266" t="str">
        <f t="shared" si="308"/>
        <v/>
      </c>
      <c r="HT58" s="264" t="str">
        <f t="shared" si="309"/>
        <v/>
      </c>
      <c r="HU58" s="265"/>
      <c r="HV58" s="109" t="str">
        <f t="shared" si="310"/>
        <v/>
      </c>
      <c r="HW58" s="109" t="str">
        <f t="shared" si="311"/>
        <v/>
      </c>
      <c r="HX58" s="265"/>
      <c r="HY58" s="266" t="str">
        <f t="shared" si="312"/>
        <v/>
      </c>
      <c r="HZ58" s="109" t="str">
        <f t="shared" si="313"/>
        <v/>
      </c>
      <c r="IA58" s="265"/>
      <c r="IB58" s="266" t="str">
        <f t="shared" si="314"/>
        <v/>
      </c>
      <c r="IC58" s="264" t="str">
        <f t="shared" si="315"/>
        <v/>
      </c>
      <c r="ID58" s="436"/>
      <c r="IE58" s="266" t="str">
        <f t="shared" si="316"/>
        <v/>
      </c>
      <c r="IF58" s="264" t="str">
        <f t="shared" si="317"/>
        <v/>
      </c>
      <c r="IG58" s="265"/>
      <c r="IH58" s="266" t="str">
        <f t="shared" si="318"/>
        <v/>
      </c>
      <c r="II58" s="264" t="str">
        <f t="shared" si="319"/>
        <v/>
      </c>
      <c r="IJ58" s="436"/>
      <c r="IK58" s="266" t="str">
        <f t="shared" si="320"/>
        <v/>
      </c>
      <c r="IL58" s="264" t="str">
        <f t="shared" si="321"/>
        <v/>
      </c>
      <c r="IM58" s="436"/>
      <c r="IN58" s="266" t="str">
        <f t="shared" si="322"/>
        <v/>
      </c>
      <c r="IO58" s="264" t="str">
        <f t="shared" si="323"/>
        <v/>
      </c>
      <c r="IP58" s="265"/>
      <c r="IQ58" s="266" t="str">
        <f t="shared" si="324"/>
        <v/>
      </c>
      <c r="IR58" s="264" t="str">
        <f t="shared" si="325"/>
        <v/>
      </c>
      <c r="IS58" s="265"/>
      <c r="IT58" s="266" t="str">
        <f t="shared" si="326"/>
        <v/>
      </c>
      <c r="IU58" s="264" t="str">
        <f t="shared" si="327"/>
        <v/>
      </c>
      <c r="IV58" s="265"/>
      <c r="IW58" s="266" t="str">
        <f t="shared" si="328"/>
        <v/>
      </c>
      <c r="IX58" s="264" t="str">
        <f t="shared" si="329"/>
        <v/>
      </c>
      <c r="IY58" s="265"/>
      <c r="IZ58" s="266" t="str">
        <f t="shared" si="330"/>
        <v/>
      </c>
      <c r="JA58" s="264" t="str">
        <f t="shared" si="331"/>
        <v/>
      </c>
      <c r="JB58" s="265"/>
      <c r="JC58" s="266" t="str">
        <f t="shared" si="332"/>
        <v/>
      </c>
      <c r="JD58" s="264" t="str">
        <f t="shared" si="333"/>
        <v/>
      </c>
      <c r="JE58" s="265"/>
      <c r="JF58" s="266" t="str">
        <f t="shared" si="334"/>
        <v/>
      </c>
      <c r="JG58" s="264" t="str">
        <f t="shared" si="335"/>
        <v/>
      </c>
      <c r="JH58" s="265"/>
      <c r="JI58" s="266" t="str">
        <f t="shared" si="336"/>
        <v/>
      </c>
      <c r="JJ58" s="264" t="str">
        <f t="shared" si="337"/>
        <v/>
      </c>
      <c r="JK58" s="265"/>
      <c r="JL58" s="266" t="str">
        <f t="shared" si="338"/>
        <v/>
      </c>
      <c r="JM58" s="264" t="str">
        <f t="shared" si="339"/>
        <v/>
      </c>
      <c r="JN58" s="265"/>
      <c r="JO58" s="266" t="str">
        <f t="shared" si="340"/>
        <v/>
      </c>
      <c r="JP58" s="264" t="str">
        <f t="shared" si="341"/>
        <v/>
      </c>
      <c r="JQ58" s="265"/>
      <c r="JR58" s="266" t="str">
        <f t="shared" si="342"/>
        <v/>
      </c>
      <c r="JS58" s="264" t="str">
        <f t="shared" si="343"/>
        <v/>
      </c>
      <c r="JT58" s="265"/>
      <c r="JU58" s="266" t="str">
        <f t="shared" si="344"/>
        <v/>
      </c>
      <c r="JV58" s="264" t="str">
        <f t="shared" si="345"/>
        <v/>
      </c>
      <c r="JW58" s="265"/>
      <c r="JX58" s="266" t="str">
        <f t="shared" si="346"/>
        <v/>
      </c>
      <c r="JY58" s="264" t="str">
        <f t="shared" si="347"/>
        <v/>
      </c>
      <c r="JZ58" s="265"/>
      <c r="KA58" s="266" t="str">
        <f t="shared" si="348"/>
        <v/>
      </c>
      <c r="KB58" s="264" t="str">
        <f t="shared" si="349"/>
        <v/>
      </c>
      <c r="KC58" s="265"/>
      <c r="KD58" s="266" t="str">
        <f t="shared" si="350"/>
        <v/>
      </c>
      <c r="KE58" s="264" t="str">
        <f t="shared" si="351"/>
        <v/>
      </c>
      <c r="KF58" s="265"/>
      <c r="KG58" s="266" t="str">
        <f t="shared" si="352"/>
        <v/>
      </c>
      <c r="KH58" s="264" t="str">
        <f t="shared" si="353"/>
        <v/>
      </c>
      <c r="KI58" s="265"/>
      <c r="KJ58" s="266" t="str">
        <f t="shared" si="354"/>
        <v/>
      </c>
      <c r="KK58" s="264" t="str">
        <f t="shared" si="355"/>
        <v/>
      </c>
      <c r="KL58" s="265"/>
      <c r="KM58" s="266" t="str">
        <f t="shared" si="356"/>
        <v/>
      </c>
      <c r="KN58" s="264" t="str">
        <f t="shared" si="357"/>
        <v/>
      </c>
      <c r="KO58" s="265"/>
      <c r="KP58" s="266" t="str">
        <f t="shared" si="358"/>
        <v/>
      </c>
      <c r="KQ58" s="264" t="str">
        <f t="shared" si="359"/>
        <v/>
      </c>
      <c r="KR58" s="265"/>
      <c r="KS58" s="266" t="str">
        <f t="shared" si="360"/>
        <v/>
      </c>
      <c r="KT58" s="264" t="str">
        <f t="shared" si="361"/>
        <v/>
      </c>
      <c r="KU58" s="265"/>
      <c r="KV58" s="266" t="str">
        <f t="shared" si="362"/>
        <v/>
      </c>
      <c r="KW58" s="264" t="str">
        <f t="shared" si="363"/>
        <v/>
      </c>
      <c r="KX58" s="265"/>
      <c r="KY58" s="266" t="str">
        <f t="shared" si="364"/>
        <v/>
      </c>
      <c r="KZ58" s="264" t="str">
        <f t="shared" si="365"/>
        <v/>
      </c>
      <c r="LA58" s="265"/>
      <c r="LB58" s="266" t="str">
        <f t="shared" si="366"/>
        <v/>
      </c>
      <c r="LC58" s="264" t="str">
        <f t="shared" si="367"/>
        <v/>
      </c>
      <c r="LD58" s="265"/>
      <c r="LE58" s="266" t="str">
        <f t="shared" si="368"/>
        <v/>
      </c>
      <c r="LF58" s="264" t="str">
        <f t="shared" si="369"/>
        <v/>
      </c>
      <c r="LG58" s="265"/>
      <c r="LH58" s="266" t="str">
        <f t="shared" si="370"/>
        <v/>
      </c>
      <c r="LI58" s="264" t="str">
        <f t="shared" si="371"/>
        <v/>
      </c>
      <c r="LJ58" s="265"/>
      <c r="LK58" s="109" t="str">
        <f t="shared" si="372"/>
        <v/>
      </c>
    </row>
    <row r="59" spans="1:323" s="33" customFormat="1" ht="24.5" customHeight="1" x14ac:dyDescent="0.2">
      <c r="A59" s="553" t="s">
        <v>22</v>
      </c>
      <c r="B59" s="554">
        <f>IFERROR(VLOOKUP($D59,[1]受注ﾌｧｲﾙ!$A$3:$BZ$1314,5,FALSE),"-")</f>
        <v>46132.637650462966</v>
      </c>
      <c r="C59" s="555">
        <f>IFERROR(VLOOKUP($D59,[1]受注ﾌｧｲﾙ!$A$3:$BZ$1314,6,FALSE),"-")</f>
        <v>0</v>
      </c>
      <c r="D59" s="763" t="s">
        <v>1043</v>
      </c>
      <c r="E59" s="551">
        <f>IFERROR(VLOOKUP($D59,[1]受注ﾌｧｲﾙ!$A$3:$BZ$1314,17,FALSE),"-")</f>
        <v>6713</v>
      </c>
      <c r="F59" s="552" t="str">
        <f>IFERROR(VLOOKUP($D59,[1]受注ﾌｧｲﾙ!$A$3:$BZ$1314,18,FALSE),"-")</f>
        <v>0R040-8Y0B- 680X200</v>
      </c>
      <c r="G59" s="552" t="str">
        <f>IFERROR(VLOOKUP($D59,[1]受注ﾌｧｲﾙ!$A$3:$BZ$1314,19,FALSE),"-")</f>
        <v>FA</v>
      </c>
      <c r="H59" s="552" t="str">
        <f>IFERROR(VLOOKUP($D59,[1]受注ﾌｧｲﾙ!$A$3:$BZ$1314,20,FALSE),"-")</f>
        <v>GA1</v>
      </c>
      <c r="I59" s="552" t="str">
        <f>IFERROR(VLOOKUP($D59,[1]受注ﾌｧｲﾙ!$A$3:$BZ$1314,21,FALSE),"-")</f>
        <v>C</v>
      </c>
      <c r="J59" s="556">
        <f>IFERROR(VLOOKUP($D59,[1]受注ﾌｧｲﾙ!$A$3:$BZ$1314,22,FALSE),"-")</f>
        <v>6000</v>
      </c>
      <c r="K59" s="552" t="str">
        <f>IFERROR(VLOOKUP($D59,[1]受注ﾌｧｲﾙ!$A$3:$BZ$1314,8,FALSE),"-")</f>
        <v>0R040-8Y0B- 535X200</v>
      </c>
      <c r="L59" s="552" t="str">
        <f>IFERROR(VLOOKUP($D59,[1]受注ﾌｧｲﾙ!$A$3:$BZ$1314,9,FALSE),"-")</f>
        <v>FA</v>
      </c>
      <c r="M59" s="552" t="str">
        <f>IFERROR(VLOOKUP($D59,[1]受注ﾌｧｲﾙ!$A$3:$BZ$1314,10,FALSE),"-")</f>
        <v>GA1</v>
      </c>
      <c r="N59" s="552" t="str">
        <f>IFERROR(VLOOKUP($D59,[1]受注ﾌｧｲﾙ!$A$3:$BZ$1314,11,FALSE),"-")</f>
        <v>C</v>
      </c>
      <c r="O59" s="556">
        <f>IFERROR(VLOOKUP($D59,[1]受注ﾌｧｲﾙ!$A$3:$BZ$1314,13,FALSE),"-")</f>
        <v>6000</v>
      </c>
      <c r="P59" s="552">
        <f>IFERROR(VLOOKUP($D59,[1]受注ﾌｧｲﾙ!$A$3:$BZ$1314,15,FALSE),"-")</f>
        <v>0</v>
      </c>
      <c r="Q59" s="557">
        <f>IFERROR((VLOOKUP($D59,[1]受注ﾌｧｲﾙ!$A$3:$BZ$1314,16,FALSE)*J59),"-")</f>
        <v>6000</v>
      </c>
      <c r="R59" s="557" t="str">
        <f>IFERROR(VLOOKUP($D59,[6]加工日報ｽﾘｯﾄ!$A$5:$DZ$1000,107,FALSE),"-")</f>
        <v>-</v>
      </c>
      <c r="S59" s="552" t="str">
        <f>IFERROR(VLOOKUP($D59,[1]受注ﾌｧｲﾙ!$A$3:$BZ$1314,26,FALSE),"-")</f>
        <v>SEC</v>
      </c>
      <c r="T59" s="558" t="str">
        <f>IFERROR(VLOOKUP($D59,[1]受注ﾌｧｲﾙ!$A$3:$BZ$1314,23,FALSE),"-")</f>
        <v>湖南</v>
      </c>
      <c r="U59" s="559"/>
      <c r="V59" s="559"/>
      <c r="W59" s="559">
        <f>IFERROR(VLOOKUP($D59,[1]受注ﾌｧｲﾙ!$A$3:$BZ$1314,25,FALSE),"-")</f>
        <v>46136</v>
      </c>
      <c r="X59" s="559">
        <f>IFERROR(VLOOKUP($D59,[1]受注ﾌｧｲﾙ!$A$3:$BZ$1314,32,FALSE),"-")</f>
        <v>46142</v>
      </c>
      <c r="Y59" s="559">
        <f>IFERROR(VLOOKUP($D59,[1]受注ﾌｧｲﾙ!$A$3:$BZ$1314,33,FALSE),"-")</f>
        <v>46142</v>
      </c>
      <c r="Z59" s="559">
        <f t="shared" si="0"/>
        <v>46139</v>
      </c>
      <c r="AA59" s="560" t="str">
        <f>IFERROR(VLOOKUP($D59,[6]加工日報ｽﾘｯﾄ!$A$5:$DZ$1000,2,FALSE),"-")</f>
        <v>-</v>
      </c>
      <c r="AB59" s="561" t="str">
        <f>IFERROR(VLOOKUP($D59,[6]加工日報ｽﾘｯﾄ!$A$5:$DZ$1000,108,FALSE),"-")</f>
        <v>-</v>
      </c>
      <c r="AC59" s="562">
        <f t="shared" si="186"/>
        <v>6000</v>
      </c>
      <c r="AD59" s="410" t="str">
        <f>IFERROR(VLOOKUP($D59,[1]受注ﾌｧｲﾙ!$A$3:$BZ$1314,27,FALSE),"-")&amp;"　"&amp;IFERROR(VLOOKUP($D59,[1]受注ﾌｧｲﾙ!$A$3:$BZ$1314,28,FALSE),"-")&amp;"　"&amp;IFERROR(VLOOKUP($D59,[1]受注ﾌｧｲﾙ!$A$3:$BZ$1314,29,FALSE),"-")</f>
        <v>　　</v>
      </c>
      <c r="AE59" s="435"/>
      <c r="AF59" s="563" t="str">
        <f>IFERROR(VLOOKUP($D59,[6]加工日報ｽﾘｯﾄ!$A$5:$DZ$1000,94,FALSE),"-")</f>
        <v>-</v>
      </c>
      <c r="AG59" s="564" t="str">
        <f>IFERROR(VLOOKUP($D59,[1]受注ﾌｧｲﾙ!$A$3:$BZ$1314,2,FALSE),"-")</f>
        <v>通常入力</v>
      </c>
      <c r="AH59" s="564" t="str">
        <f>IFERROR(VLOOKUP($D59,[1]受注ﾌｧｲﾙ!$A$3:$BZ$1314,3,FALSE),"-")</f>
        <v>後加工</v>
      </c>
      <c r="AI59" s="564" t="str">
        <f>IFERROR(VLOOKUP($D59,[1]受注ﾌｧｲﾙ!$A$3:$BZ$1314,31,FALSE),"-")</f>
        <v>細川工業</v>
      </c>
      <c r="AJ59" s="564" t="str">
        <f>IFERROR(VLOOKUP($D59,[1]受注ﾌｧｲﾙ!$A$3:$BZ$1314,12,FALSE),"-")</f>
        <v xml:space="preserve"> </v>
      </c>
      <c r="AK59" s="552" t="str">
        <f>IFERROR(VLOOKUP($D59,[1]受注ﾌｧｲﾙ!$A$3:$BZ$1314,24,FALSE),"-")</f>
        <v>SEC</v>
      </c>
      <c r="AL59" s="435"/>
      <c r="AM59" s="435"/>
      <c r="AN59" s="435"/>
      <c r="AO59" s="435"/>
      <c r="AP59" s="435"/>
      <c r="AQ59" s="564" t="s">
        <v>491</v>
      </c>
      <c r="AR59" s="435"/>
      <c r="AS59" s="109" t="str">
        <f t="shared" si="187"/>
        <v/>
      </c>
      <c r="AT59" s="265"/>
      <c r="AU59" s="266" t="str">
        <f t="shared" si="188"/>
        <v/>
      </c>
      <c r="AV59" s="109" t="str">
        <f t="shared" si="189"/>
        <v/>
      </c>
      <c r="AW59" s="265"/>
      <c r="AX59" s="266" t="str">
        <f t="shared" si="190"/>
        <v/>
      </c>
      <c r="AY59" s="264" t="str">
        <f t="shared" si="191"/>
        <v/>
      </c>
      <c r="AZ59" s="436"/>
      <c r="BA59" s="266" t="str">
        <f t="shared" si="192"/>
        <v/>
      </c>
      <c r="BB59" s="264" t="str">
        <f t="shared" si="193"/>
        <v/>
      </c>
      <c r="BC59" s="265"/>
      <c r="BD59" s="266" t="str">
        <f t="shared" si="194"/>
        <v/>
      </c>
      <c r="BE59" s="264" t="str">
        <f t="shared" si="195"/>
        <v/>
      </c>
      <c r="BF59" s="436"/>
      <c r="BG59" s="266" t="str">
        <f t="shared" si="196"/>
        <v/>
      </c>
      <c r="BH59" s="264" t="str">
        <f t="shared" si="197"/>
        <v/>
      </c>
      <c r="BI59" s="436"/>
      <c r="BJ59" s="266" t="str">
        <f t="shared" si="198"/>
        <v/>
      </c>
      <c r="BK59" s="264" t="str">
        <f t="shared" si="199"/>
        <v/>
      </c>
      <c r="BL59" s="265"/>
      <c r="BM59" s="266" t="str">
        <f t="shared" si="200"/>
        <v/>
      </c>
      <c r="BN59" s="264" t="str">
        <f t="shared" si="201"/>
        <v/>
      </c>
      <c r="BO59" s="265"/>
      <c r="BP59" s="266" t="str">
        <f t="shared" si="202"/>
        <v/>
      </c>
      <c r="BQ59" s="264" t="str">
        <f t="shared" si="203"/>
        <v/>
      </c>
      <c r="BR59" s="265"/>
      <c r="BS59" s="266" t="str">
        <f t="shared" si="204"/>
        <v/>
      </c>
      <c r="BT59" s="264" t="str">
        <f t="shared" si="205"/>
        <v/>
      </c>
      <c r="BU59" s="265"/>
      <c r="BV59" s="266" t="str">
        <f t="shared" si="206"/>
        <v/>
      </c>
      <c r="BW59" s="264" t="str">
        <f t="shared" si="207"/>
        <v/>
      </c>
      <c r="BX59" s="265"/>
      <c r="BY59" s="266" t="str">
        <f t="shared" si="208"/>
        <v/>
      </c>
      <c r="BZ59" s="264" t="str">
        <f t="shared" si="209"/>
        <v/>
      </c>
      <c r="CA59" s="265"/>
      <c r="CB59" s="266" t="str">
        <f t="shared" si="210"/>
        <v/>
      </c>
      <c r="CC59" s="264" t="str">
        <f t="shared" si="211"/>
        <v/>
      </c>
      <c r="CD59" s="265"/>
      <c r="CE59" s="266" t="str">
        <f t="shared" si="212"/>
        <v/>
      </c>
      <c r="CF59" s="264" t="str">
        <f t="shared" si="213"/>
        <v/>
      </c>
      <c r="CG59" s="265"/>
      <c r="CH59" s="266" t="str">
        <f t="shared" si="214"/>
        <v/>
      </c>
      <c r="CI59" s="264" t="str">
        <f t="shared" si="215"/>
        <v/>
      </c>
      <c r="CJ59" s="265"/>
      <c r="CK59" s="266" t="str">
        <f t="shared" si="216"/>
        <v/>
      </c>
      <c r="CL59" s="264" t="str">
        <f t="shared" si="217"/>
        <v/>
      </c>
      <c r="CM59" s="265"/>
      <c r="CN59" s="266" t="str">
        <f t="shared" si="218"/>
        <v/>
      </c>
      <c r="CO59" s="264" t="str">
        <f t="shared" si="219"/>
        <v/>
      </c>
      <c r="CP59" s="265"/>
      <c r="CQ59" s="266" t="str">
        <f t="shared" si="220"/>
        <v/>
      </c>
      <c r="CR59" s="264" t="str">
        <f t="shared" si="221"/>
        <v/>
      </c>
      <c r="CS59" s="265"/>
      <c r="CT59" s="266" t="str">
        <f t="shared" si="222"/>
        <v/>
      </c>
      <c r="CU59" s="264" t="str">
        <f t="shared" si="223"/>
        <v/>
      </c>
      <c r="CV59" s="265"/>
      <c r="CW59" s="266" t="str">
        <f t="shared" si="224"/>
        <v/>
      </c>
      <c r="CX59" s="264" t="str">
        <f t="shared" si="225"/>
        <v/>
      </c>
      <c r="CY59" s="265"/>
      <c r="CZ59" s="266" t="str">
        <f t="shared" si="226"/>
        <v/>
      </c>
      <c r="DA59" s="264" t="str">
        <f t="shared" si="227"/>
        <v/>
      </c>
      <c r="DB59" s="265"/>
      <c r="DC59" s="266" t="str">
        <f t="shared" si="228"/>
        <v/>
      </c>
      <c r="DD59" s="264" t="str">
        <f t="shared" si="229"/>
        <v/>
      </c>
      <c r="DE59" s="265"/>
      <c r="DF59" s="266" t="str">
        <f t="shared" si="230"/>
        <v/>
      </c>
      <c r="DG59" s="264" t="str">
        <f t="shared" si="231"/>
        <v/>
      </c>
      <c r="DH59" s="265"/>
      <c r="DI59" s="266" t="str">
        <f t="shared" si="232"/>
        <v/>
      </c>
      <c r="DJ59" s="264" t="str">
        <f t="shared" si="233"/>
        <v/>
      </c>
      <c r="DK59" s="265"/>
      <c r="DL59" s="266" t="str">
        <f t="shared" si="234"/>
        <v/>
      </c>
      <c r="DM59" s="264" t="str">
        <f t="shared" si="235"/>
        <v/>
      </c>
      <c r="DN59" s="265"/>
      <c r="DO59" s="266" t="str">
        <f t="shared" si="236"/>
        <v/>
      </c>
      <c r="DP59" s="264" t="str">
        <f t="shared" si="237"/>
        <v/>
      </c>
      <c r="DQ59" s="265"/>
      <c r="DR59" s="266" t="str">
        <f t="shared" si="238"/>
        <v/>
      </c>
      <c r="DS59" s="264" t="str">
        <f t="shared" si="239"/>
        <v/>
      </c>
      <c r="DT59" s="265"/>
      <c r="DU59" s="266" t="str">
        <f t="shared" si="240"/>
        <v/>
      </c>
      <c r="DV59" s="264" t="str">
        <f t="shared" si="241"/>
        <v/>
      </c>
      <c r="DW59" s="265"/>
      <c r="DX59" s="266" t="str">
        <f t="shared" si="242"/>
        <v/>
      </c>
      <c r="DY59" s="264" t="str">
        <f t="shared" si="243"/>
        <v/>
      </c>
      <c r="DZ59" s="265"/>
      <c r="EA59" s="266" t="str">
        <f t="shared" si="244"/>
        <v/>
      </c>
      <c r="EB59" s="264" t="str">
        <f t="shared" si="245"/>
        <v/>
      </c>
      <c r="EC59" s="265"/>
      <c r="ED59" s="266" t="str">
        <f t="shared" si="246"/>
        <v/>
      </c>
      <c r="EE59" s="264" t="str">
        <f t="shared" si="247"/>
        <v/>
      </c>
      <c r="EF59" s="265"/>
      <c r="EG59" s="109" t="str">
        <f t="shared" si="248"/>
        <v/>
      </c>
      <c r="EH59" s="109" t="str">
        <f t="shared" si="249"/>
        <v/>
      </c>
      <c r="EI59" s="265"/>
      <c r="EJ59" s="266" t="str">
        <f t="shared" si="250"/>
        <v/>
      </c>
      <c r="EK59" s="109" t="str">
        <f t="shared" si="251"/>
        <v/>
      </c>
      <c r="EL59" s="265"/>
      <c r="EM59" s="266" t="str">
        <f t="shared" si="252"/>
        <v/>
      </c>
      <c r="EN59" s="264" t="str">
        <f t="shared" si="253"/>
        <v/>
      </c>
      <c r="EO59" s="436"/>
      <c r="EP59" s="266" t="str">
        <f t="shared" si="254"/>
        <v/>
      </c>
      <c r="EQ59" s="264" t="str">
        <f t="shared" si="255"/>
        <v/>
      </c>
      <c r="ER59" s="265"/>
      <c r="ES59" s="266" t="str">
        <f t="shared" si="256"/>
        <v/>
      </c>
      <c r="ET59" s="264" t="str">
        <f t="shared" si="257"/>
        <v/>
      </c>
      <c r="EU59" s="436"/>
      <c r="EV59" s="266" t="str">
        <f t="shared" si="258"/>
        <v/>
      </c>
      <c r="EW59" s="264" t="str">
        <f t="shared" si="259"/>
        <v/>
      </c>
      <c r="EX59" s="436"/>
      <c r="EY59" s="266" t="str">
        <f t="shared" si="260"/>
        <v/>
      </c>
      <c r="EZ59" s="264" t="str">
        <f t="shared" si="261"/>
        <v/>
      </c>
      <c r="FA59" s="265"/>
      <c r="FB59" s="266" t="str">
        <f t="shared" si="262"/>
        <v/>
      </c>
      <c r="FC59" s="264" t="str">
        <f t="shared" si="263"/>
        <v/>
      </c>
      <c r="FD59" s="265"/>
      <c r="FE59" s="266" t="str">
        <f t="shared" si="264"/>
        <v/>
      </c>
      <c r="FF59" s="264" t="str">
        <f t="shared" si="265"/>
        <v/>
      </c>
      <c r="FG59" s="265"/>
      <c r="FH59" s="266" t="str">
        <f t="shared" si="266"/>
        <v/>
      </c>
      <c r="FI59" s="264" t="str">
        <f t="shared" si="267"/>
        <v/>
      </c>
      <c r="FJ59" s="265"/>
      <c r="FK59" s="266" t="str">
        <f t="shared" si="268"/>
        <v/>
      </c>
      <c r="FL59" s="264" t="str">
        <f t="shared" si="269"/>
        <v/>
      </c>
      <c r="FM59" s="265"/>
      <c r="FN59" s="266" t="str">
        <f t="shared" si="270"/>
        <v/>
      </c>
      <c r="FO59" s="264" t="str">
        <f t="shared" si="271"/>
        <v/>
      </c>
      <c r="FP59" s="265"/>
      <c r="FQ59" s="266" t="str">
        <f t="shared" si="272"/>
        <v/>
      </c>
      <c r="FR59" s="264" t="str">
        <f t="shared" si="273"/>
        <v/>
      </c>
      <c r="FS59" s="265"/>
      <c r="FT59" s="266" t="str">
        <f t="shared" si="274"/>
        <v/>
      </c>
      <c r="FU59" s="264" t="str">
        <f t="shared" si="275"/>
        <v/>
      </c>
      <c r="FV59" s="265"/>
      <c r="FW59" s="266" t="str">
        <f t="shared" si="276"/>
        <v/>
      </c>
      <c r="FX59" s="264" t="str">
        <f t="shared" si="277"/>
        <v/>
      </c>
      <c r="FY59" s="265"/>
      <c r="FZ59" s="266" t="str">
        <f t="shared" si="278"/>
        <v/>
      </c>
      <c r="GA59" s="264" t="str">
        <f t="shared" si="279"/>
        <v/>
      </c>
      <c r="GB59" s="265"/>
      <c r="GC59" s="266" t="str">
        <f t="shared" si="280"/>
        <v/>
      </c>
      <c r="GD59" s="264" t="str">
        <f t="shared" si="281"/>
        <v/>
      </c>
      <c r="GE59" s="265"/>
      <c r="GF59" s="266" t="str">
        <f t="shared" si="282"/>
        <v/>
      </c>
      <c r="GG59" s="264" t="str">
        <f t="shared" si="283"/>
        <v/>
      </c>
      <c r="GH59" s="265"/>
      <c r="GI59" s="266" t="str">
        <f t="shared" si="284"/>
        <v/>
      </c>
      <c r="GJ59" s="264" t="str">
        <f t="shared" si="285"/>
        <v/>
      </c>
      <c r="GK59" s="265"/>
      <c r="GL59" s="266" t="str">
        <f t="shared" si="286"/>
        <v/>
      </c>
      <c r="GM59" s="264" t="str">
        <f t="shared" si="287"/>
        <v/>
      </c>
      <c r="GN59" s="265"/>
      <c r="GO59" s="266" t="str">
        <f t="shared" si="288"/>
        <v/>
      </c>
      <c r="GP59" s="264" t="str">
        <f t="shared" si="289"/>
        <v/>
      </c>
      <c r="GQ59" s="265"/>
      <c r="GR59" s="266" t="str">
        <f t="shared" si="290"/>
        <v/>
      </c>
      <c r="GS59" s="264" t="str">
        <f t="shared" si="291"/>
        <v/>
      </c>
      <c r="GT59" s="265"/>
      <c r="GU59" s="266" t="str">
        <f t="shared" si="292"/>
        <v/>
      </c>
      <c r="GV59" s="264" t="str">
        <f t="shared" si="293"/>
        <v/>
      </c>
      <c r="GW59" s="265"/>
      <c r="GX59" s="266" t="str">
        <f t="shared" si="294"/>
        <v/>
      </c>
      <c r="GY59" s="264" t="str">
        <f t="shared" si="295"/>
        <v>→</v>
      </c>
      <c r="GZ59" s="265"/>
      <c r="HA59" s="266" t="str">
        <f t="shared" si="296"/>
        <v/>
      </c>
      <c r="HB59" s="264" t="str">
        <f t="shared" si="297"/>
        <v/>
      </c>
      <c r="HC59" s="265"/>
      <c r="HD59" s="266" t="str">
        <f t="shared" si="298"/>
        <v/>
      </c>
      <c r="HE59" s="264" t="str">
        <f t="shared" si="299"/>
        <v/>
      </c>
      <c r="HF59" s="265"/>
      <c r="HG59" s="266" t="str">
        <f t="shared" si="300"/>
        <v/>
      </c>
      <c r="HH59" s="264" t="str">
        <f t="shared" si="301"/>
        <v/>
      </c>
      <c r="HI59" s="265">
        <v>3000</v>
      </c>
      <c r="HJ59" s="266" t="str">
        <f t="shared" si="302"/>
        <v/>
      </c>
      <c r="HK59" s="264" t="str">
        <f t="shared" si="303"/>
        <v/>
      </c>
      <c r="HL59" s="265">
        <v>3000</v>
      </c>
      <c r="HM59" s="266" t="str">
        <f t="shared" si="304"/>
        <v/>
      </c>
      <c r="HN59" s="264" t="str">
        <f t="shared" si="305"/>
        <v/>
      </c>
      <c r="HO59" s="265"/>
      <c r="HP59" s="266" t="str">
        <f t="shared" si="306"/>
        <v/>
      </c>
      <c r="HQ59" s="264" t="str">
        <f t="shared" si="307"/>
        <v/>
      </c>
      <c r="HR59" s="265"/>
      <c r="HS59" s="266" t="str">
        <f t="shared" si="308"/>
        <v>⇒</v>
      </c>
      <c r="HT59" s="264" t="str">
        <f t="shared" si="309"/>
        <v/>
      </c>
      <c r="HU59" s="265"/>
      <c r="HV59" s="109" t="str">
        <f t="shared" si="310"/>
        <v/>
      </c>
      <c r="HW59" s="109" t="str">
        <f t="shared" si="311"/>
        <v/>
      </c>
      <c r="HX59" s="265"/>
      <c r="HY59" s="266" t="str">
        <f t="shared" si="312"/>
        <v/>
      </c>
      <c r="HZ59" s="109" t="str">
        <f t="shared" si="313"/>
        <v/>
      </c>
      <c r="IA59" s="265"/>
      <c r="IB59" s="266" t="str">
        <f t="shared" si="314"/>
        <v/>
      </c>
      <c r="IC59" s="264" t="str">
        <f t="shared" si="315"/>
        <v/>
      </c>
      <c r="ID59" s="436"/>
      <c r="IE59" s="266" t="str">
        <f t="shared" si="316"/>
        <v/>
      </c>
      <c r="IF59" s="264" t="str">
        <f t="shared" si="317"/>
        <v/>
      </c>
      <c r="IG59" s="265"/>
      <c r="IH59" s="266" t="str">
        <f t="shared" si="318"/>
        <v/>
      </c>
      <c r="II59" s="264" t="str">
        <f t="shared" si="319"/>
        <v/>
      </c>
      <c r="IJ59" s="436"/>
      <c r="IK59" s="266" t="str">
        <f t="shared" si="320"/>
        <v/>
      </c>
      <c r="IL59" s="264" t="str">
        <f t="shared" si="321"/>
        <v/>
      </c>
      <c r="IM59" s="436"/>
      <c r="IN59" s="266" t="str">
        <f t="shared" si="322"/>
        <v/>
      </c>
      <c r="IO59" s="264" t="str">
        <f t="shared" si="323"/>
        <v/>
      </c>
      <c r="IP59" s="265"/>
      <c r="IQ59" s="266" t="str">
        <f t="shared" si="324"/>
        <v/>
      </c>
      <c r="IR59" s="264" t="str">
        <f t="shared" si="325"/>
        <v/>
      </c>
      <c r="IS59" s="265"/>
      <c r="IT59" s="266" t="str">
        <f t="shared" si="326"/>
        <v/>
      </c>
      <c r="IU59" s="264" t="str">
        <f t="shared" si="327"/>
        <v/>
      </c>
      <c r="IV59" s="265"/>
      <c r="IW59" s="266" t="str">
        <f t="shared" si="328"/>
        <v/>
      </c>
      <c r="IX59" s="264" t="str">
        <f t="shared" si="329"/>
        <v/>
      </c>
      <c r="IY59" s="265"/>
      <c r="IZ59" s="266" t="str">
        <f t="shared" si="330"/>
        <v/>
      </c>
      <c r="JA59" s="264" t="str">
        <f t="shared" si="331"/>
        <v/>
      </c>
      <c r="JB59" s="265"/>
      <c r="JC59" s="266" t="str">
        <f t="shared" si="332"/>
        <v/>
      </c>
      <c r="JD59" s="264" t="str">
        <f t="shared" si="333"/>
        <v/>
      </c>
      <c r="JE59" s="265"/>
      <c r="JF59" s="266" t="str">
        <f t="shared" si="334"/>
        <v/>
      </c>
      <c r="JG59" s="264" t="str">
        <f t="shared" si="335"/>
        <v/>
      </c>
      <c r="JH59" s="265"/>
      <c r="JI59" s="266" t="str">
        <f t="shared" si="336"/>
        <v/>
      </c>
      <c r="JJ59" s="264" t="str">
        <f t="shared" si="337"/>
        <v/>
      </c>
      <c r="JK59" s="265"/>
      <c r="JL59" s="266" t="str">
        <f t="shared" si="338"/>
        <v/>
      </c>
      <c r="JM59" s="264" t="str">
        <f t="shared" si="339"/>
        <v/>
      </c>
      <c r="JN59" s="265"/>
      <c r="JO59" s="266" t="str">
        <f t="shared" si="340"/>
        <v/>
      </c>
      <c r="JP59" s="264" t="str">
        <f t="shared" si="341"/>
        <v/>
      </c>
      <c r="JQ59" s="265"/>
      <c r="JR59" s="266" t="str">
        <f t="shared" si="342"/>
        <v/>
      </c>
      <c r="JS59" s="264" t="str">
        <f t="shared" si="343"/>
        <v/>
      </c>
      <c r="JT59" s="265"/>
      <c r="JU59" s="266" t="str">
        <f t="shared" si="344"/>
        <v/>
      </c>
      <c r="JV59" s="264" t="str">
        <f t="shared" si="345"/>
        <v/>
      </c>
      <c r="JW59" s="265"/>
      <c r="JX59" s="266" t="str">
        <f t="shared" si="346"/>
        <v/>
      </c>
      <c r="JY59" s="264" t="str">
        <f t="shared" si="347"/>
        <v/>
      </c>
      <c r="JZ59" s="265"/>
      <c r="KA59" s="266" t="str">
        <f t="shared" si="348"/>
        <v/>
      </c>
      <c r="KB59" s="264" t="str">
        <f t="shared" si="349"/>
        <v/>
      </c>
      <c r="KC59" s="265"/>
      <c r="KD59" s="266" t="str">
        <f t="shared" si="350"/>
        <v/>
      </c>
      <c r="KE59" s="264" t="str">
        <f t="shared" si="351"/>
        <v/>
      </c>
      <c r="KF59" s="265"/>
      <c r="KG59" s="266" t="str">
        <f t="shared" si="352"/>
        <v/>
      </c>
      <c r="KH59" s="264" t="str">
        <f t="shared" si="353"/>
        <v/>
      </c>
      <c r="KI59" s="265"/>
      <c r="KJ59" s="266" t="str">
        <f t="shared" si="354"/>
        <v/>
      </c>
      <c r="KK59" s="264" t="str">
        <f t="shared" si="355"/>
        <v/>
      </c>
      <c r="KL59" s="265"/>
      <c r="KM59" s="266" t="str">
        <f t="shared" si="356"/>
        <v/>
      </c>
      <c r="KN59" s="264" t="str">
        <f t="shared" si="357"/>
        <v/>
      </c>
      <c r="KO59" s="265"/>
      <c r="KP59" s="266" t="str">
        <f t="shared" si="358"/>
        <v/>
      </c>
      <c r="KQ59" s="264" t="str">
        <f t="shared" si="359"/>
        <v/>
      </c>
      <c r="KR59" s="265"/>
      <c r="KS59" s="266" t="str">
        <f t="shared" si="360"/>
        <v/>
      </c>
      <c r="KT59" s="264" t="str">
        <f t="shared" si="361"/>
        <v/>
      </c>
      <c r="KU59" s="265"/>
      <c r="KV59" s="266" t="str">
        <f t="shared" si="362"/>
        <v/>
      </c>
      <c r="KW59" s="264" t="str">
        <f t="shared" si="363"/>
        <v/>
      </c>
      <c r="KX59" s="265"/>
      <c r="KY59" s="266" t="str">
        <f t="shared" si="364"/>
        <v/>
      </c>
      <c r="KZ59" s="264" t="str">
        <f t="shared" si="365"/>
        <v/>
      </c>
      <c r="LA59" s="265"/>
      <c r="LB59" s="266" t="str">
        <f t="shared" si="366"/>
        <v/>
      </c>
      <c r="LC59" s="264" t="str">
        <f t="shared" si="367"/>
        <v/>
      </c>
      <c r="LD59" s="265"/>
      <c r="LE59" s="266" t="str">
        <f t="shared" si="368"/>
        <v/>
      </c>
      <c r="LF59" s="264" t="str">
        <f t="shared" si="369"/>
        <v/>
      </c>
      <c r="LG59" s="265"/>
      <c r="LH59" s="266" t="str">
        <f t="shared" si="370"/>
        <v/>
      </c>
      <c r="LI59" s="264" t="str">
        <f t="shared" si="371"/>
        <v/>
      </c>
      <c r="LJ59" s="265"/>
      <c r="LK59" s="109" t="str">
        <f t="shared" si="372"/>
        <v/>
      </c>
    </row>
    <row r="60" spans="1:323" s="33" customFormat="1" ht="24.5" customHeight="1" x14ac:dyDescent="0.2">
      <c r="A60" s="553" t="s">
        <v>22</v>
      </c>
      <c r="B60" s="554">
        <f>IFERROR(VLOOKUP($D60,[1]受注ﾌｧｲﾙ!$A$3:$BZ$1314,5,FALSE),"-")</f>
        <v>46134.447800925926</v>
      </c>
      <c r="C60" s="555">
        <f>IFERROR(VLOOKUP($D60,[1]受注ﾌｧｲﾙ!$A$3:$BZ$1314,6,FALSE),"-")</f>
        <v>0</v>
      </c>
      <c r="D60" s="763" t="s">
        <v>1048</v>
      </c>
      <c r="E60" s="551" t="str">
        <f>IFERROR(VLOOKUP($D60,[1]受注ﾌｧｲﾙ!$A$3:$BZ$1314,17,FALSE),"-")</f>
        <v>7A1</v>
      </c>
      <c r="F60" s="552" t="str">
        <f>IFERROR(VLOOKUP($D60,[1]受注ﾌｧｲﾙ!$A$3:$BZ$1314,18,FALSE),"-")</f>
        <v>FEL4004AY-10WD-1000X100</v>
      </c>
      <c r="G60" s="552" t="str">
        <f>IFERROR(VLOOKUP($D60,[1]受注ﾌｧｲﾙ!$A$3:$BZ$1314,19,FALSE),"-")</f>
        <v xml:space="preserve">  </v>
      </c>
      <c r="H60" s="552" t="str">
        <f>IFERROR(VLOOKUP($D60,[1]受注ﾌｧｲﾙ!$A$3:$BZ$1314,20,FALSE),"-")</f>
        <v xml:space="preserve">   </v>
      </c>
      <c r="I60" s="552" t="str">
        <f>IFERROR(VLOOKUP($D60,[1]受注ﾌｧｲﾙ!$A$3:$BZ$1314,21,FALSE),"-")</f>
        <v xml:space="preserve"> </v>
      </c>
      <c r="J60" s="556">
        <f>IFERROR(VLOOKUP($D60,[1]受注ﾌｧｲﾙ!$A$3:$BZ$1314,22,FALSE),"-")</f>
        <v>300</v>
      </c>
      <c r="K60" s="552" t="str">
        <f>IFERROR(VLOOKUP($D60,[1]受注ﾌｧｲﾙ!$A$3:$BZ$1314,8,FALSE),"-")</f>
        <v>40040-E10W- 870X 95</v>
      </c>
      <c r="L60" s="552" t="str">
        <f>IFERROR(VLOOKUP($D60,[1]受注ﾌｧｲﾙ!$A$3:$BZ$1314,9,FALSE),"-")</f>
        <v xml:space="preserve">  </v>
      </c>
      <c r="M60" s="552" t="str">
        <f>IFERROR(VLOOKUP($D60,[1]受注ﾌｧｲﾙ!$A$3:$BZ$1314,10,FALSE),"-")</f>
        <v xml:space="preserve">   </v>
      </c>
      <c r="N60" s="552" t="str">
        <f>IFERROR(VLOOKUP($D60,[1]受注ﾌｧｲﾙ!$A$3:$BZ$1314,11,FALSE),"-")</f>
        <v xml:space="preserve"> </v>
      </c>
      <c r="O60" s="556">
        <f>IFERROR(VLOOKUP($D60,[1]受注ﾌｧｲﾙ!$A$3:$BZ$1314,13,FALSE),"-")</f>
        <v>285</v>
      </c>
      <c r="P60" s="552">
        <f>IFERROR(VLOOKUP($D60,[1]受注ﾌｧｲﾙ!$A$3:$BZ$1314,15,FALSE),"-")</f>
        <v>0</v>
      </c>
      <c r="Q60" s="557">
        <f>IFERROR((VLOOKUP($D60,[1]受注ﾌｧｲﾙ!$A$3:$BZ$1314,16,FALSE)*J60),"-")</f>
        <v>300</v>
      </c>
      <c r="R60" s="557" t="str">
        <f>IFERROR(VLOOKUP($D60,[6]加工日報ｽﾘｯﾄ!$A$5:$DZ$1000,107,FALSE),"-")</f>
        <v>-</v>
      </c>
      <c r="S60" s="552" t="str">
        <f>IFERROR(VLOOKUP($D60,[1]受注ﾌｧｲﾙ!$A$3:$BZ$1314,26,FALSE),"-")</f>
        <v>SEC,ｽﾘｯﾄ(JR)</v>
      </c>
      <c r="T60" s="558" t="str">
        <f>IFERROR(VLOOKUP($D60,[1]受注ﾌｧｲﾙ!$A$3:$BZ$1314,23,FALSE),"-")</f>
        <v>湖南</v>
      </c>
      <c r="U60" s="559"/>
      <c r="V60" s="559"/>
      <c r="W60" s="559">
        <f>IFERROR(VLOOKUP($D60,[1]受注ﾌｧｲﾙ!$A$3:$BZ$1314,25,FALSE),"-")</f>
        <v>46143</v>
      </c>
      <c r="X60" s="559">
        <f>IFERROR(VLOOKUP($D60,[1]受注ﾌｧｲﾙ!$A$3:$BZ$1314,32,FALSE),"-")</f>
        <v>46150</v>
      </c>
      <c r="Y60" s="559">
        <f>IFERROR(VLOOKUP($D60,[1]受注ﾌｧｲﾙ!$A$3:$BZ$1314,33,FALSE),"-")</f>
        <v>46150</v>
      </c>
      <c r="Z60" s="559">
        <f t="shared" si="0"/>
        <v>46143</v>
      </c>
      <c r="AA60" s="560" t="str">
        <f>IFERROR(VLOOKUP($D60,[6]加工日報ｽﾘｯﾄ!$A$5:$DZ$1000,2,FALSE),"-")</f>
        <v>-</v>
      </c>
      <c r="AB60" s="561" t="str">
        <f>IFERROR(VLOOKUP($D60,[6]加工日報ｽﾘｯﾄ!$A$5:$DZ$1000,108,FALSE),"-")</f>
        <v>-</v>
      </c>
      <c r="AC60" s="562">
        <f t="shared" si="186"/>
        <v>300</v>
      </c>
      <c r="AD60" s="410" t="str">
        <f>IFERROR(VLOOKUP($D60,[1]受注ﾌｧｲﾙ!$A$3:$BZ$1314,27,FALSE),"-")&amp;"　"&amp;IFERROR(VLOOKUP($D60,[1]受注ﾌｧｲﾙ!$A$3:$BZ$1314,28,FALSE),"-")&amp;"　"&amp;IFERROR(VLOOKUP($D60,[1]受注ﾌｧｲﾙ!$A$3:$BZ$1314,29,FALSE),"-")</f>
        <v>　　</v>
      </c>
      <c r="AE60" s="435"/>
      <c r="AF60" s="563" t="str">
        <f>IFERROR(VLOOKUP($D60,[6]加工日報ｽﾘｯﾄ!$A$5:$DZ$1000,94,FALSE),"-")</f>
        <v>-</v>
      </c>
      <c r="AG60" s="564" t="str">
        <f>IFERROR(VLOOKUP($D60,[1]受注ﾌｧｲﾙ!$A$3:$BZ$1314,2,FALSE),"-")</f>
        <v>通常入力</v>
      </c>
      <c r="AH60" s="564" t="str">
        <f>IFERROR(VLOOKUP($D60,[1]受注ﾌｧｲﾙ!$A$3:$BZ$1314,3,FALSE),"-")</f>
        <v>後加工</v>
      </c>
      <c r="AI60" s="564">
        <f>IFERROR(VLOOKUP($D60,[1]受注ﾌｧｲﾙ!$A$3:$BZ$1314,31,FALSE),"-")</f>
        <v>0</v>
      </c>
      <c r="AJ60" s="564" t="str">
        <f>IFERROR(VLOOKUP($D60,[1]受注ﾌｧｲﾙ!$A$3:$BZ$1314,12,FALSE),"-")</f>
        <v xml:space="preserve"> </v>
      </c>
      <c r="AK60" s="552" t="str">
        <f>IFERROR(VLOOKUP($D60,[1]受注ﾌｧｲﾙ!$A$3:$BZ$1314,24,FALSE),"-")</f>
        <v>SEC</v>
      </c>
      <c r="AL60" s="435"/>
      <c r="AM60" s="435"/>
      <c r="AN60" s="435"/>
      <c r="AO60" s="435"/>
      <c r="AP60" s="435"/>
      <c r="AQ60" s="564" t="s">
        <v>491</v>
      </c>
      <c r="AR60" s="435"/>
      <c r="AS60" s="109" t="str">
        <f t="shared" si="187"/>
        <v/>
      </c>
      <c r="AT60" s="265"/>
      <c r="AU60" s="266" t="str">
        <f t="shared" si="188"/>
        <v/>
      </c>
      <c r="AV60" s="109" t="str">
        <f t="shared" si="189"/>
        <v/>
      </c>
      <c r="AW60" s="265"/>
      <c r="AX60" s="266" t="str">
        <f t="shared" si="190"/>
        <v/>
      </c>
      <c r="AY60" s="264" t="str">
        <f t="shared" si="191"/>
        <v/>
      </c>
      <c r="AZ60" s="436"/>
      <c r="BA60" s="266" t="str">
        <f t="shared" si="192"/>
        <v/>
      </c>
      <c r="BB60" s="264" t="str">
        <f t="shared" si="193"/>
        <v/>
      </c>
      <c r="BC60" s="265"/>
      <c r="BD60" s="266" t="str">
        <f t="shared" si="194"/>
        <v/>
      </c>
      <c r="BE60" s="264" t="str">
        <f t="shared" si="195"/>
        <v/>
      </c>
      <c r="BF60" s="436"/>
      <c r="BG60" s="266" t="str">
        <f t="shared" si="196"/>
        <v/>
      </c>
      <c r="BH60" s="264" t="str">
        <f t="shared" si="197"/>
        <v/>
      </c>
      <c r="BI60" s="436"/>
      <c r="BJ60" s="266" t="str">
        <f t="shared" si="198"/>
        <v/>
      </c>
      <c r="BK60" s="264" t="str">
        <f t="shared" si="199"/>
        <v/>
      </c>
      <c r="BL60" s="265"/>
      <c r="BM60" s="266" t="str">
        <f t="shared" si="200"/>
        <v/>
      </c>
      <c r="BN60" s="264" t="str">
        <f t="shared" si="201"/>
        <v/>
      </c>
      <c r="BO60" s="265"/>
      <c r="BP60" s="266" t="str">
        <f t="shared" si="202"/>
        <v/>
      </c>
      <c r="BQ60" s="264" t="str">
        <f t="shared" si="203"/>
        <v/>
      </c>
      <c r="BR60" s="265"/>
      <c r="BS60" s="266" t="str">
        <f t="shared" si="204"/>
        <v/>
      </c>
      <c r="BT60" s="264" t="str">
        <f t="shared" si="205"/>
        <v/>
      </c>
      <c r="BU60" s="265"/>
      <c r="BV60" s="266" t="str">
        <f t="shared" si="206"/>
        <v/>
      </c>
      <c r="BW60" s="264" t="str">
        <f t="shared" si="207"/>
        <v/>
      </c>
      <c r="BX60" s="265"/>
      <c r="BY60" s="266" t="str">
        <f t="shared" si="208"/>
        <v/>
      </c>
      <c r="BZ60" s="264" t="str">
        <f t="shared" si="209"/>
        <v/>
      </c>
      <c r="CA60" s="265"/>
      <c r="CB60" s="266" t="str">
        <f t="shared" si="210"/>
        <v/>
      </c>
      <c r="CC60" s="264" t="str">
        <f t="shared" si="211"/>
        <v/>
      </c>
      <c r="CD60" s="265"/>
      <c r="CE60" s="266" t="str">
        <f t="shared" si="212"/>
        <v/>
      </c>
      <c r="CF60" s="264" t="str">
        <f t="shared" si="213"/>
        <v/>
      </c>
      <c r="CG60" s="265"/>
      <c r="CH60" s="266" t="str">
        <f t="shared" si="214"/>
        <v/>
      </c>
      <c r="CI60" s="264" t="str">
        <f t="shared" si="215"/>
        <v/>
      </c>
      <c r="CJ60" s="265"/>
      <c r="CK60" s="266" t="str">
        <f t="shared" si="216"/>
        <v/>
      </c>
      <c r="CL60" s="264" t="str">
        <f t="shared" si="217"/>
        <v/>
      </c>
      <c r="CM60" s="265"/>
      <c r="CN60" s="266" t="str">
        <f t="shared" si="218"/>
        <v/>
      </c>
      <c r="CO60" s="264" t="str">
        <f t="shared" si="219"/>
        <v/>
      </c>
      <c r="CP60" s="265"/>
      <c r="CQ60" s="266" t="str">
        <f t="shared" si="220"/>
        <v/>
      </c>
      <c r="CR60" s="264" t="str">
        <f t="shared" si="221"/>
        <v/>
      </c>
      <c r="CS60" s="265"/>
      <c r="CT60" s="266" t="str">
        <f t="shared" si="222"/>
        <v/>
      </c>
      <c r="CU60" s="264" t="str">
        <f t="shared" si="223"/>
        <v/>
      </c>
      <c r="CV60" s="265"/>
      <c r="CW60" s="266" t="str">
        <f t="shared" si="224"/>
        <v/>
      </c>
      <c r="CX60" s="264" t="str">
        <f t="shared" si="225"/>
        <v/>
      </c>
      <c r="CY60" s="265"/>
      <c r="CZ60" s="266" t="str">
        <f t="shared" si="226"/>
        <v/>
      </c>
      <c r="DA60" s="264" t="str">
        <f t="shared" si="227"/>
        <v/>
      </c>
      <c r="DB60" s="265"/>
      <c r="DC60" s="266" t="str">
        <f t="shared" si="228"/>
        <v/>
      </c>
      <c r="DD60" s="264" t="str">
        <f t="shared" si="229"/>
        <v/>
      </c>
      <c r="DE60" s="265"/>
      <c r="DF60" s="266" t="str">
        <f t="shared" si="230"/>
        <v/>
      </c>
      <c r="DG60" s="264" t="str">
        <f t="shared" si="231"/>
        <v/>
      </c>
      <c r="DH60" s="265"/>
      <c r="DI60" s="266" t="str">
        <f t="shared" si="232"/>
        <v/>
      </c>
      <c r="DJ60" s="264" t="str">
        <f t="shared" si="233"/>
        <v/>
      </c>
      <c r="DK60" s="265"/>
      <c r="DL60" s="266" t="str">
        <f t="shared" si="234"/>
        <v/>
      </c>
      <c r="DM60" s="264" t="str">
        <f t="shared" si="235"/>
        <v/>
      </c>
      <c r="DN60" s="265"/>
      <c r="DO60" s="266" t="str">
        <f t="shared" si="236"/>
        <v/>
      </c>
      <c r="DP60" s="264" t="str">
        <f t="shared" si="237"/>
        <v/>
      </c>
      <c r="DQ60" s="265"/>
      <c r="DR60" s="266" t="str">
        <f t="shared" si="238"/>
        <v/>
      </c>
      <c r="DS60" s="264" t="str">
        <f t="shared" si="239"/>
        <v/>
      </c>
      <c r="DT60" s="265"/>
      <c r="DU60" s="266" t="str">
        <f t="shared" si="240"/>
        <v/>
      </c>
      <c r="DV60" s="264" t="str">
        <f t="shared" si="241"/>
        <v/>
      </c>
      <c r="DW60" s="265"/>
      <c r="DX60" s="266" t="str">
        <f t="shared" si="242"/>
        <v/>
      </c>
      <c r="DY60" s="264" t="str">
        <f t="shared" si="243"/>
        <v/>
      </c>
      <c r="DZ60" s="265"/>
      <c r="EA60" s="266" t="str">
        <f t="shared" si="244"/>
        <v/>
      </c>
      <c r="EB60" s="264" t="str">
        <f t="shared" si="245"/>
        <v/>
      </c>
      <c r="EC60" s="265"/>
      <c r="ED60" s="266" t="str">
        <f t="shared" si="246"/>
        <v/>
      </c>
      <c r="EE60" s="264" t="str">
        <f t="shared" si="247"/>
        <v/>
      </c>
      <c r="EF60" s="265"/>
      <c r="EG60" s="109" t="str">
        <f t="shared" si="248"/>
        <v/>
      </c>
      <c r="EH60" s="109" t="str">
        <f t="shared" si="249"/>
        <v/>
      </c>
      <c r="EI60" s="265"/>
      <c r="EJ60" s="266" t="str">
        <f t="shared" si="250"/>
        <v/>
      </c>
      <c r="EK60" s="109" t="str">
        <f t="shared" si="251"/>
        <v/>
      </c>
      <c r="EL60" s="265"/>
      <c r="EM60" s="266" t="str">
        <f t="shared" si="252"/>
        <v/>
      </c>
      <c r="EN60" s="264" t="str">
        <f t="shared" si="253"/>
        <v/>
      </c>
      <c r="EO60" s="436"/>
      <c r="EP60" s="266" t="str">
        <f t="shared" si="254"/>
        <v/>
      </c>
      <c r="EQ60" s="264" t="str">
        <f t="shared" si="255"/>
        <v/>
      </c>
      <c r="ER60" s="265"/>
      <c r="ES60" s="266" t="str">
        <f t="shared" si="256"/>
        <v/>
      </c>
      <c r="ET60" s="264" t="str">
        <f t="shared" si="257"/>
        <v/>
      </c>
      <c r="EU60" s="436"/>
      <c r="EV60" s="266" t="str">
        <f t="shared" si="258"/>
        <v/>
      </c>
      <c r="EW60" s="264" t="str">
        <f t="shared" si="259"/>
        <v/>
      </c>
      <c r="EX60" s="436"/>
      <c r="EY60" s="266" t="str">
        <f t="shared" si="260"/>
        <v/>
      </c>
      <c r="EZ60" s="264" t="str">
        <f t="shared" si="261"/>
        <v/>
      </c>
      <c r="FA60" s="265"/>
      <c r="FB60" s="266" t="str">
        <f t="shared" si="262"/>
        <v/>
      </c>
      <c r="FC60" s="264" t="str">
        <f t="shared" si="263"/>
        <v/>
      </c>
      <c r="FD60" s="265"/>
      <c r="FE60" s="266" t="str">
        <f t="shared" si="264"/>
        <v/>
      </c>
      <c r="FF60" s="264" t="str">
        <f t="shared" si="265"/>
        <v/>
      </c>
      <c r="FG60" s="265"/>
      <c r="FH60" s="266" t="str">
        <f t="shared" si="266"/>
        <v/>
      </c>
      <c r="FI60" s="264" t="str">
        <f t="shared" si="267"/>
        <v/>
      </c>
      <c r="FJ60" s="265"/>
      <c r="FK60" s="266" t="str">
        <f t="shared" si="268"/>
        <v/>
      </c>
      <c r="FL60" s="264" t="str">
        <f t="shared" si="269"/>
        <v/>
      </c>
      <c r="FM60" s="265"/>
      <c r="FN60" s="266" t="str">
        <f t="shared" si="270"/>
        <v/>
      </c>
      <c r="FO60" s="264" t="str">
        <f t="shared" si="271"/>
        <v/>
      </c>
      <c r="FP60" s="265"/>
      <c r="FQ60" s="266" t="str">
        <f t="shared" si="272"/>
        <v/>
      </c>
      <c r="FR60" s="264" t="str">
        <f t="shared" si="273"/>
        <v/>
      </c>
      <c r="FS60" s="265"/>
      <c r="FT60" s="266" t="str">
        <f t="shared" si="274"/>
        <v/>
      </c>
      <c r="FU60" s="264" t="str">
        <f t="shared" si="275"/>
        <v/>
      </c>
      <c r="FV60" s="265"/>
      <c r="FW60" s="266" t="str">
        <f t="shared" si="276"/>
        <v/>
      </c>
      <c r="FX60" s="264" t="str">
        <f t="shared" si="277"/>
        <v/>
      </c>
      <c r="FY60" s="265"/>
      <c r="FZ60" s="266" t="str">
        <f t="shared" si="278"/>
        <v/>
      </c>
      <c r="GA60" s="264" t="str">
        <f t="shared" si="279"/>
        <v/>
      </c>
      <c r="GB60" s="265"/>
      <c r="GC60" s="266" t="str">
        <f t="shared" si="280"/>
        <v/>
      </c>
      <c r="GD60" s="264" t="str">
        <f t="shared" si="281"/>
        <v/>
      </c>
      <c r="GE60" s="265"/>
      <c r="GF60" s="266" t="str">
        <f t="shared" si="282"/>
        <v/>
      </c>
      <c r="GG60" s="264" t="str">
        <f t="shared" si="283"/>
        <v/>
      </c>
      <c r="GH60" s="265"/>
      <c r="GI60" s="266" t="str">
        <f t="shared" si="284"/>
        <v/>
      </c>
      <c r="GJ60" s="264" t="str">
        <f t="shared" si="285"/>
        <v/>
      </c>
      <c r="GK60" s="265"/>
      <c r="GL60" s="266" t="str">
        <f t="shared" si="286"/>
        <v/>
      </c>
      <c r="GM60" s="264" t="str">
        <f t="shared" si="287"/>
        <v/>
      </c>
      <c r="GN60" s="265"/>
      <c r="GO60" s="266" t="str">
        <f t="shared" si="288"/>
        <v/>
      </c>
      <c r="GP60" s="264" t="str">
        <f t="shared" si="289"/>
        <v/>
      </c>
      <c r="GQ60" s="265"/>
      <c r="GR60" s="266" t="str">
        <f t="shared" si="290"/>
        <v/>
      </c>
      <c r="GS60" s="264" t="str">
        <f t="shared" si="291"/>
        <v/>
      </c>
      <c r="GT60" s="265"/>
      <c r="GU60" s="266" t="str">
        <f t="shared" si="292"/>
        <v/>
      </c>
      <c r="GV60" s="264" t="str">
        <f t="shared" si="293"/>
        <v/>
      </c>
      <c r="GW60" s="265"/>
      <c r="GX60" s="266" t="str">
        <f t="shared" si="294"/>
        <v/>
      </c>
      <c r="GY60" s="264" t="str">
        <f t="shared" si="295"/>
        <v/>
      </c>
      <c r="GZ60" s="265"/>
      <c r="HA60" s="266" t="str">
        <f t="shared" si="296"/>
        <v/>
      </c>
      <c r="HB60" s="264" t="str">
        <f t="shared" si="297"/>
        <v/>
      </c>
      <c r="HC60" s="265"/>
      <c r="HD60" s="266" t="str">
        <f t="shared" si="298"/>
        <v/>
      </c>
      <c r="HE60" s="264" t="str">
        <f t="shared" si="299"/>
        <v/>
      </c>
      <c r="HF60" s="265"/>
      <c r="HG60" s="266" t="str">
        <f t="shared" si="300"/>
        <v/>
      </c>
      <c r="HH60" s="264" t="str">
        <f t="shared" si="301"/>
        <v/>
      </c>
      <c r="HI60" s="265"/>
      <c r="HJ60" s="266" t="str">
        <f t="shared" si="302"/>
        <v/>
      </c>
      <c r="HK60" s="264" t="str">
        <f t="shared" si="303"/>
        <v/>
      </c>
      <c r="HL60" s="265"/>
      <c r="HM60" s="266" t="str">
        <f t="shared" si="304"/>
        <v/>
      </c>
      <c r="HN60" s="264" t="str">
        <f t="shared" si="305"/>
        <v/>
      </c>
      <c r="HO60" s="265"/>
      <c r="HP60" s="266" t="str">
        <f t="shared" si="306"/>
        <v/>
      </c>
      <c r="HQ60" s="264" t="str">
        <f t="shared" si="307"/>
        <v/>
      </c>
      <c r="HR60" s="265"/>
      <c r="HS60" s="266" t="str">
        <f t="shared" si="308"/>
        <v/>
      </c>
      <c r="HT60" s="264" t="str">
        <f t="shared" si="309"/>
        <v/>
      </c>
      <c r="HU60" s="265"/>
      <c r="HV60" s="109" t="str">
        <f t="shared" si="310"/>
        <v/>
      </c>
      <c r="HW60" s="109" t="str">
        <f t="shared" si="311"/>
        <v>→</v>
      </c>
      <c r="HX60" s="265">
        <v>300</v>
      </c>
      <c r="HY60" s="266" t="str">
        <f t="shared" si="312"/>
        <v/>
      </c>
      <c r="HZ60" s="109" t="str">
        <f t="shared" si="313"/>
        <v/>
      </c>
      <c r="IA60" s="265"/>
      <c r="IB60" s="266" t="str">
        <f t="shared" si="314"/>
        <v/>
      </c>
      <c r="IC60" s="264" t="str">
        <f t="shared" si="315"/>
        <v/>
      </c>
      <c r="ID60" s="436"/>
      <c r="IE60" s="266" t="str">
        <f t="shared" si="316"/>
        <v/>
      </c>
      <c r="IF60" s="264" t="str">
        <f t="shared" si="317"/>
        <v/>
      </c>
      <c r="IG60" s="265"/>
      <c r="IH60" s="266" t="str">
        <f t="shared" si="318"/>
        <v/>
      </c>
      <c r="II60" s="264" t="str">
        <f t="shared" si="319"/>
        <v/>
      </c>
      <c r="IJ60" s="436"/>
      <c r="IK60" s="266" t="str">
        <f t="shared" si="320"/>
        <v/>
      </c>
      <c r="IL60" s="264" t="str">
        <f t="shared" si="321"/>
        <v/>
      </c>
      <c r="IM60" s="436"/>
      <c r="IN60" s="266" t="str">
        <f t="shared" si="322"/>
        <v/>
      </c>
      <c r="IO60" s="264" t="str">
        <f t="shared" si="323"/>
        <v/>
      </c>
      <c r="IP60" s="265"/>
      <c r="IQ60" s="266" t="str">
        <f t="shared" si="324"/>
        <v/>
      </c>
      <c r="IR60" s="264" t="str">
        <f t="shared" si="325"/>
        <v/>
      </c>
      <c r="IS60" s="265"/>
      <c r="IT60" s="266" t="str">
        <f t="shared" si="326"/>
        <v>⇒</v>
      </c>
      <c r="IU60" s="264" t="str">
        <f t="shared" si="327"/>
        <v/>
      </c>
      <c r="IV60" s="265"/>
      <c r="IW60" s="266" t="str">
        <f t="shared" si="328"/>
        <v/>
      </c>
      <c r="IX60" s="264" t="str">
        <f t="shared" si="329"/>
        <v/>
      </c>
      <c r="IY60" s="265"/>
      <c r="IZ60" s="266" t="str">
        <f t="shared" si="330"/>
        <v/>
      </c>
      <c r="JA60" s="264" t="str">
        <f t="shared" si="331"/>
        <v/>
      </c>
      <c r="JB60" s="265"/>
      <c r="JC60" s="266" t="str">
        <f t="shared" si="332"/>
        <v/>
      </c>
      <c r="JD60" s="264" t="str">
        <f t="shared" si="333"/>
        <v/>
      </c>
      <c r="JE60" s="265"/>
      <c r="JF60" s="266" t="str">
        <f t="shared" si="334"/>
        <v/>
      </c>
      <c r="JG60" s="264" t="str">
        <f t="shared" si="335"/>
        <v/>
      </c>
      <c r="JH60" s="265"/>
      <c r="JI60" s="266" t="str">
        <f t="shared" si="336"/>
        <v/>
      </c>
      <c r="JJ60" s="264" t="str">
        <f t="shared" si="337"/>
        <v/>
      </c>
      <c r="JK60" s="265"/>
      <c r="JL60" s="266" t="str">
        <f t="shared" si="338"/>
        <v/>
      </c>
      <c r="JM60" s="264" t="str">
        <f t="shared" si="339"/>
        <v/>
      </c>
      <c r="JN60" s="265"/>
      <c r="JO60" s="266" t="str">
        <f t="shared" si="340"/>
        <v/>
      </c>
      <c r="JP60" s="264" t="str">
        <f t="shared" si="341"/>
        <v/>
      </c>
      <c r="JQ60" s="265"/>
      <c r="JR60" s="266" t="str">
        <f t="shared" si="342"/>
        <v/>
      </c>
      <c r="JS60" s="264" t="str">
        <f t="shared" si="343"/>
        <v/>
      </c>
      <c r="JT60" s="265"/>
      <c r="JU60" s="266" t="str">
        <f t="shared" si="344"/>
        <v/>
      </c>
      <c r="JV60" s="264" t="str">
        <f t="shared" si="345"/>
        <v/>
      </c>
      <c r="JW60" s="265"/>
      <c r="JX60" s="266" t="str">
        <f t="shared" si="346"/>
        <v/>
      </c>
      <c r="JY60" s="264" t="str">
        <f t="shared" si="347"/>
        <v/>
      </c>
      <c r="JZ60" s="265"/>
      <c r="KA60" s="266" t="str">
        <f t="shared" si="348"/>
        <v/>
      </c>
      <c r="KB60" s="264" t="str">
        <f t="shared" si="349"/>
        <v/>
      </c>
      <c r="KC60" s="265"/>
      <c r="KD60" s="266" t="str">
        <f t="shared" si="350"/>
        <v/>
      </c>
      <c r="KE60" s="264" t="str">
        <f t="shared" si="351"/>
        <v/>
      </c>
      <c r="KF60" s="265"/>
      <c r="KG60" s="266" t="str">
        <f t="shared" si="352"/>
        <v/>
      </c>
      <c r="KH60" s="264" t="str">
        <f t="shared" si="353"/>
        <v/>
      </c>
      <c r="KI60" s="265"/>
      <c r="KJ60" s="266" t="str">
        <f t="shared" si="354"/>
        <v/>
      </c>
      <c r="KK60" s="264" t="str">
        <f t="shared" si="355"/>
        <v/>
      </c>
      <c r="KL60" s="265"/>
      <c r="KM60" s="266" t="str">
        <f t="shared" si="356"/>
        <v/>
      </c>
      <c r="KN60" s="264" t="str">
        <f t="shared" si="357"/>
        <v/>
      </c>
      <c r="KO60" s="265"/>
      <c r="KP60" s="266" t="str">
        <f t="shared" si="358"/>
        <v/>
      </c>
      <c r="KQ60" s="264" t="str">
        <f t="shared" si="359"/>
        <v/>
      </c>
      <c r="KR60" s="265"/>
      <c r="KS60" s="266" t="str">
        <f t="shared" si="360"/>
        <v/>
      </c>
      <c r="KT60" s="264" t="str">
        <f t="shared" si="361"/>
        <v/>
      </c>
      <c r="KU60" s="265"/>
      <c r="KV60" s="266" t="str">
        <f t="shared" si="362"/>
        <v/>
      </c>
      <c r="KW60" s="264" t="str">
        <f t="shared" si="363"/>
        <v/>
      </c>
      <c r="KX60" s="265"/>
      <c r="KY60" s="266" t="str">
        <f t="shared" si="364"/>
        <v/>
      </c>
      <c r="KZ60" s="264" t="str">
        <f t="shared" si="365"/>
        <v/>
      </c>
      <c r="LA60" s="265"/>
      <c r="LB60" s="266" t="str">
        <f t="shared" si="366"/>
        <v/>
      </c>
      <c r="LC60" s="264" t="str">
        <f t="shared" si="367"/>
        <v/>
      </c>
      <c r="LD60" s="265"/>
      <c r="LE60" s="266" t="str">
        <f t="shared" si="368"/>
        <v/>
      </c>
      <c r="LF60" s="264" t="str">
        <f t="shared" si="369"/>
        <v/>
      </c>
      <c r="LG60" s="265"/>
      <c r="LH60" s="266" t="str">
        <f t="shared" si="370"/>
        <v/>
      </c>
      <c r="LI60" s="264" t="str">
        <f t="shared" si="371"/>
        <v/>
      </c>
      <c r="LJ60" s="265"/>
      <c r="LK60" s="109" t="str">
        <f t="shared" si="372"/>
        <v/>
      </c>
    </row>
    <row r="61" spans="1:323" s="33" customFormat="1" ht="24.5" customHeight="1" x14ac:dyDescent="0.2">
      <c r="A61" s="553" t="s">
        <v>22</v>
      </c>
      <c r="B61" s="554">
        <f>IFERROR(VLOOKUP($D61,[1]受注ﾌｧｲﾙ!$A$3:$BZ$1314,5,FALSE),"-")</f>
        <v>46134.445208333331</v>
      </c>
      <c r="C61" s="555">
        <f>IFERROR(VLOOKUP($D61,[1]受注ﾌｧｲﾙ!$A$3:$BZ$1314,6,FALSE),"-")</f>
        <v>0</v>
      </c>
      <c r="D61" s="763" t="s">
        <v>1059</v>
      </c>
      <c r="E61" s="551">
        <f>IFERROR(VLOOKUP($D61,[1]受注ﾌｧｲﾙ!$A$3:$BZ$1314,17,FALSE),"-")</f>
        <v>6710</v>
      </c>
      <c r="F61" s="552" t="str">
        <f>IFERROR(VLOOKUP($D61,[1]受注ﾌｧｲﾙ!$A$3:$BZ$1314,18,FALSE),"-")</f>
        <v>50080-AY0B- 870X200</v>
      </c>
      <c r="G61" s="552" t="str">
        <f>IFERROR(VLOOKUP($D61,[1]受注ﾌｧｲﾙ!$A$3:$BZ$1314,19,FALSE),"-")</f>
        <v>FA</v>
      </c>
      <c r="H61" s="552">
        <f>IFERROR(VLOOKUP($D61,[1]受注ﾌｧｲﾙ!$A$3:$BZ$1314,20,FALSE),"-")</f>
        <v>0</v>
      </c>
      <c r="I61" s="552" t="str">
        <f>IFERROR(VLOOKUP($D61,[1]受注ﾌｧｲﾙ!$A$3:$BZ$1314,21,FALSE),"-")</f>
        <v>C</v>
      </c>
      <c r="J61" s="556">
        <f>IFERROR(VLOOKUP($D61,[1]受注ﾌｧｲﾙ!$A$3:$BZ$1314,22,FALSE),"-")</f>
        <v>2000</v>
      </c>
      <c r="K61" s="552" t="str">
        <f>IFERROR(VLOOKUP($D61,[1]受注ﾌｧｲﾙ!$A$3:$BZ$1314,8,FALSE),"-")</f>
        <v>0R040-8Y0B- 820X200</v>
      </c>
      <c r="L61" s="552" t="str">
        <f>IFERROR(VLOOKUP($D61,[1]受注ﾌｧｲﾙ!$A$3:$BZ$1314,9,FALSE),"-")</f>
        <v>FA</v>
      </c>
      <c r="M61" s="552">
        <f>IFERROR(VLOOKUP($D61,[1]受注ﾌｧｲﾙ!$A$3:$BZ$1314,10,FALSE),"-")</f>
        <v>0</v>
      </c>
      <c r="N61" s="552" t="str">
        <f>IFERROR(VLOOKUP($D61,[1]受注ﾌｧｲﾙ!$A$3:$BZ$1314,11,FALSE),"-")</f>
        <v>C</v>
      </c>
      <c r="O61" s="556">
        <f>IFERROR(VLOOKUP($D61,[1]受注ﾌｧｲﾙ!$A$3:$BZ$1314,13,FALSE),"-")</f>
        <v>4000</v>
      </c>
      <c r="P61" s="552">
        <f>IFERROR(VLOOKUP($D61,[1]受注ﾌｧｲﾙ!$A$3:$BZ$1314,15,FALSE),"-")</f>
        <v>0</v>
      </c>
      <c r="Q61" s="557">
        <f>IFERROR((VLOOKUP($D61,[1]受注ﾌｧｲﾙ!$A$3:$BZ$1314,16,FALSE)*J61),"-")</f>
        <v>2000</v>
      </c>
      <c r="R61" s="557" t="str">
        <f>IFERROR(VLOOKUP($D61,[6]加工日報ｽﾘｯﾄ!$A$5:$DZ$1000,107,FALSE),"-")</f>
        <v>-</v>
      </c>
      <c r="S61" s="552" t="str">
        <f>IFERROR(VLOOKUP($D61,[1]受注ﾌｧｲﾙ!$A$3:$BZ$1314,26,FALSE),"-")</f>
        <v>ｽﾘｯﾄ,SEC</v>
      </c>
      <c r="T61" s="558" t="str">
        <f>IFERROR(VLOOKUP($D61,[1]受注ﾌｧｲﾙ!$A$3:$BZ$1314,23,FALSE),"-")</f>
        <v>滋賀</v>
      </c>
      <c r="U61" s="559"/>
      <c r="V61" s="559"/>
      <c r="W61" s="559">
        <f>IFERROR(VLOOKUP($D61,[1]受注ﾌｧｲﾙ!$A$3:$BZ$1314,25,FALSE),"-")</f>
        <v>46149</v>
      </c>
      <c r="X61" s="559">
        <f>IFERROR(VLOOKUP($D61,[1]受注ﾌｧｲﾙ!$A$3:$BZ$1314,32,FALSE),"-")</f>
        <v>46154</v>
      </c>
      <c r="Y61" s="559">
        <f>IFERROR(VLOOKUP($D61,[1]受注ﾌｧｲﾙ!$A$3:$BZ$1314,33,FALSE),"-")</f>
        <v>46154</v>
      </c>
      <c r="Z61" s="559">
        <f t="shared" si="0"/>
        <v>46150</v>
      </c>
      <c r="AA61" s="560" t="str">
        <f>IFERROR(VLOOKUP($D61,[6]加工日報ｽﾘｯﾄ!$A$5:$DZ$1000,2,FALSE),"-")</f>
        <v>-</v>
      </c>
      <c r="AB61" s="561" t="str">
        <f>IFERROR(VLOOKUP($D61,[6]加工日報ｽﾘｯﾄ!$A$5:$DZ$1000,108,FALSE),"-")</f>
        <v>-</v>
      </c>
      <c r="AC61" s="562">
        <f t="shared" si="186"/>
        <v>2000</v>
      </c>
      <c r="AD61" s="410" t="str">
        <f>IFERROR(VLOOKUP($D61,[1]受注ﾌｧｲﾙ!$A$3:$BZ$1314,27,FALSE),"-")&amp;"　"&amp;IFERROR(VLOOKUP($D61,[1]受注ﾌｧｲﾙ!$A$3:$BZ$1314,28,FALSE),"-")&amp;"　"&amp;IFERROR(VLOOKUP($D61,[1]受注ﾌｧｲﾙ!$A$3:$BZ$1314,29,FALSE),"-")</f>
        <v>　　</v>
      </c>
      <c r="AE61" s="435"/>
      <c r="AF61" s="563" t="str">
        <f>IFERROR(VLOOKUP($D61,[6]加工日報ｽﾘｯﾄ!$A$5:$DZ$1000,94,FALSE),"-")</f>
        <v>-</v>
      </c>
      <c r="AG61" s="564" t="str">
        <f>IFERROR(VLOOKUP($D61,[1]受注ﾌｧｲﾙ!$A$3:$BZ$1314,2,FALSE),"-")</f>
        <v>通常入力</v>
      </c>
      <c r="AH61" s="564" t="str">
        <f>IFERROR(VLOOKUP($D61,[1]受注ﾌｧｲﾙ!$A$3:$BZ$1314,3,FALSE),"-")</f>
        <v>後加工</v>
      </c>
      <c r="AI61" s="564" t="str">
        <f>IFERROR(VLOOKUP($D61,[1]受注ﾌｧｲﾙ!$A$3:$BZ$1314,31,FALSE),"-")</f>
        <v>屋根</v>
      </c>
      <c r="AJ61" s="564" t="str">
        <f>IFERROR(VLOOKUP($D61,[1]受注ﾌｧｲﾙ!$A$3:$BZ$1314,12,FALSE),"-")</f>
        <v xml:space="preserve"> </v>
      </c>
      <c r="AK61" s="552" t="str">
        <f>IFERROR(VLOOKUP($D61,[1]受注ﾌｧｲﾙ!$A$3:$BZ$1314,24,FALSE),"-")</f>
        <v>ｽﾘｯﾄ</v>
      </c>
      <c r="AL61" s="435"/>
      <c r="AM61" s="435"/>
      <c r="AN61" s="435"/>
      <c r="AO61" s="435"/>
      <c r="AP61" s="435"/>
      <c r="AQ61" s="564" t="s">
        <v>491</v>
      </c>
      <c r="AR61" s="435"/>
      <c r="AS61" s="109" t="str">
        <f t="shared" si="187"/>
        <v/>
      </c>
      <c r="AT61" s="265"/>
      <c r="AU61" s="266" t="str">
        <f t="shared" si="188"/>
        <v/>
      </c>
      <c r="AV61" s="109" t="str">
        <f t="shared" si="189"/>
        <v/>
      </c>
      <c r="AW61" s="265"/>
      <c r="AX61" s="266" t="str">
        <f t="shared" si="190"/>
        <v/>
      </c>
      <c r="AY61" s="264" t="str">
        <f t="shared" si="191"/>
        <v/>
      </c>
      <c r="AZ61" s="436"/>
      <c r="BA61" s="266" t="str">
        <f t="shared" si="192"/>
        <v/>
      </c>
      <c r="BB61" s="264" t="str">
        <f t="shared" si="193"/>
        <v/>
      </c>
      <c r="BC61" s="265"/>
      <c r="BD61" s="266" t="str">
        <f t="shared" si="194"/>
        <v/>
      </c>
      <c r="BE61" s="264" t="str">
        <f t="shared" si="195"/>
        <v/>
      </c>
      <c r="BF61" s="436"/>
      <c r="BG61" s="266" t="str">
        <f t="shared" si="196"/>
        <v/>
      </c>
      <c r="BH61" s="264" t="str">
        <f t="shared" si="197"/>
        <v/>
      </c>
      <c r="BI61" s="436"/>
      <c r="BJ61" s="266" t="str">
        <f t="shared" si="198"/>
        <v/>
      </c>
      <c r="BK61" s="264" t="str">
        <f t="shared" si="199"/>
        <v/>
      </c>
      <c r="BL61" s="265"/>
      <c r="BM61" s="266" t="str">
        <f t="shared" si="200"/>
        <v/>
      </c>
      <c r="BN61" s="264" t="str">
        <f t="shared" si="201"/>
        <v/>
      </c>
      <c r="BO61" s="265"/>
      <c r="BP61" s="266" t="str">
        <f t="shared" si="202"/>
        <v/>
      </c>
      <c r="BQ61" s="264" t="str">
        <f t="shared" si="203"/>
        <v/>
      </c>
      <c r="BR61" s="265"/>
      <c r="BS61" s="266" t="str">
        <f t="shared" si="204"/>
        <v/>
      </c>
      <c r="BT61" s="264" t="str">
        <f t="shared" si="205"/>
        <v/>
      </c>
      <c r="BU61" s="265"/>
      <c r="BV61" s="266" t="str">
        <f t="shared" si="206"/>
        <v/>
      </c>
      <c r="BW61" s="264" t="str">
        <f t="shared" si="207"/>
        <v/>
      </c>
      <c r="BX61" s="265"/>
      <c r="BY61" s="266" t="str">
        <f t="shared" si="208"/>
        <v/>
      </c>
      <c r="BZ61" s="264" t="str">
        <f t="shared" si="209"/>
        <v/>
      </c>
      <c r="CA61" s="265"/>
      <c r="CB61" s="266" t="str">
        <f t="shared" si="210"/>
        <v/>
      </c>
      <c r="CC61" s="264" t="str">
        <f t="shared" si="211"/>
        <v/>
      </c>
      <c r="CD61" s="265"/>
      <c r="CE61" s="266" t="str">
        <f t="shared" si="212"/>
        <v/>
      </c>
      <c r="CF61" s="264" t="str">
        <f t="shared" si="213"/>
        <v/>
      </c>
      <c r="CG61" s="265"/>
      <c r="CH61" s="266" t="str">
        <f t="shared" si="214"/>
        <v/>
      </c>
      <c r="CI61" s="264" t="str">
        <f t="shared" si="215"/>
        <v/>
      </c>
      <c r="CJ61" s="265"/>
      <c r="CK61" s="266" t="str">
        <f t="shared" si="216"/>
        <v/>
      </c>
      <c r="CL61" s="264" t="str">
        <f t="shared" si="217"/>
        <v/>
      </c>
      <c r="CM61" s="265"/>
      <c r="CN61" s="266" t="str">
        <f t="shared" si="218"/>
        <v/>
      </c>
      <c r="CO61" s="264" t="str">
        <f t="shared" si="219"/>
        <v/>
      </c>
      <c r="CP61" s="265"/>
      <c r="CQ61" s="266" t="str">
        <f t="shared" si="220"/>
        <v/>
      </c>
      <c r="CR61" s="264" t="str">
        <f t="shared" si="221"/>
        <v/>
      </c>
      <c r="CS61" s="265"/>
      <c r="CT61" s="266" t="str">
        <f t="shared" si="222"/>
        <v/>
      </c>
      <c r="CU61" s="264" t="str">
        <f t="shared" si="223"/>
        <v/>
      </c>
      <c r="CV61" s="265"/>
      <c r="CW61" s="266" t="str">
        <f t="shared" si="224"/>
        <v/>
      </c>
      <c r="CX61" s="264" t="str">
        <f t="shared" si="225"/>
        <v/>
      </c>
      <c r="CY61" s="265"/>
      <c r="CZ61" s="266" t="str">
        <f t="shared" si="226"/>
        <v/>
      </c>
      <c r="DA61" s="264" t="str">
        <f t="shared" si="227"/>
        <v/>
      </c>
      <c r="DB61" s="265"/>
      <c r="DC61" s="266" t="str">
        <f t="shared" si="228"/>
        <v/>
      </c>
      <c r="DD61" s="264" t="str">
        <f t="shared" si="229"/>
        <v/>
      </c>
      <c r="DE61" s="265"/>
      <c r="DF61" s="266" t="str">
        <f t="shared" si="230"/>
        <v/>
      </c>
      <c r="DG61" s="264" t="str">
        <f t="shared" si="231"/>
        <v/>
      </c>
      <c r="DH61" s="265"/>
      <c r="DI61" s="266" t="str">
        <f t="shared" si="232"/>
        <v/>
      </c>
      <c r="DJ61" s="264" t="str">
        <f t="shared" si="233"/>
        <v/>
      </c>
      <c r="DK61" s="265"/>
      <c r="DL61" s="266" t="str">
        <f t="shared" si="234"/>
        <v/>
      </c>
      <c r="DM61" s="264" t="str">
        <f t="shared" si="235"/>
        <v/>
      </c>
      <c r="DN61" s="265"/>
      <c r="DO61" s="266" t="str">
        <f t="shared" si="236"/>
        <v/>
      </c>
      <c r="DP61" s="264" t="str">
        <f t="shared" si="237"/>
        <v/>
      </c>
      <c r="DQ61" s="265"/>
      <c r="DR61" s="266" t="str">
        <f t="shared" si="238"/>
        <v/>
      </c>
      <c r="DS61" s="264" t="str">
        <f t="shared" si="239"/>
        <v/>
      </c>
      <c r="DT61" s="265"/>
      <c r="DU61" s="266" t="str">
        <f t="shared" si="240"/>
        <v/>
      </c>
      <c r="DV61" s="264" t="str">
        <f t="shared" si="241"/>
        <v/>
      </c>
      <c r="DW61" s="265"/>
      <c r="DX61" s="266" t="str">
        <f t="shared" si="242"/>
        <v/>
      </c>
      <c r="DY61" s="264" t="str">
        <f t="shared" si="243"/>
        <v/>
      </c>
      <c r="DZ61" s="265"/>
      <c r="EA61" s="266" t="str">
        <f t="shared" si="244"/>
        <v/>
      </c>
      <c r="EB61" s="264" t="str">
        <f t="shared" si="245"/>
        <v/>
      </c>
      <c r="EC61" s="265"/>
      <c r="ED61" s="266" t="str">
        <f t="shared" si="246"/>
        <v/>
      </c>
      <c r="EE61" s="264" t="str">
        <f t="shared" si="247"/>
        <v/>
      </c>
      <c r="EF61" s="265"/>
      <c r="EG61" s="109" t="str">
        <f t="shared" si="248"/>
        <v/>
      </c>
      <c r="EH61" s="109" t="str">
        <f t="shared" si="249"/>
        <v/>
      </c>
      <c r="EI61" s="265"/>
      <c r="EJ61" s="266" t="str">
        <f t="shared" si="250"/>
        <v/>
      </c>
      <c r="EK61" s="109" t="str">
        <f t="shared" si="251"/>
        <v/>
      </c>
      <c r="EL61" s="265"/>
      <c r="EM61" s="266" t="str">
        <f t="shared" si="252"/>
        <v/>
      </c>
      <c r="EN61" s="264" t="str">
        <f t="shared" si="253"/>
        <v/>
      </c>
      <c r="EO61" s="436"/>
      <c r="EP61" s="266" t="str">
        <f t="shared" si="254"/>
        <v/>
      </c>
      <c r="EQ61" s="264" t="str">
        <f t="shared" si="255"/>
        <v/>
      </c>
      <c r="ER61" s="265"/>
      <c r="ES61" s="266" t="str">
        <f t="shared" si="256"/>
        <v/>
      </c>
      <c r="ET61" s="264" t="str">
        <f t="shared" si="257"/>
        <v/>
      </c>
      <c r="EU61" s="436"/>
      <c r="EV61" s="266" t="str">
        <f t="shared" si="258"/>
        <v/>
      </c>
      <c r="EW61" s="264" t="str">
        <f t="shared" si="259"/>
        <v/>
      </c>
      <c r="EX61" s="436"/>
      <c r="EY61" s="266" t="str">
        <f t="shared" si="260"/>
        <v/>
      </c>
      <c r="EZ61" s="264" t="str">
        <f t="shared" si="261"/>
        <v/>
      </c>
      <c r="FA61" s="265"/>
      <c r="FB61" s="266" t="str">
        <f t="shared" si="262"/>
        <v/>
      </c>
      <c r="FC61" s="264" t="str">
        <f t="shared" si="263"/>
        <v/>
      </c>
      <c r="FD61" s="265"/>
      <c r="FE61" s="266" t="str">
        <f t="shared" si="264"/>
        <v/>
      </c>
      <c r="FF61" s="264" t="str">
        <f t="shared" si="265"/>
        <v/>
      </c>
      <c r="FG61" s="265"/>
      <c r="FH61" s="266" t="str">
        <f t="shared" si="266"/>
        <v/>
      </c>
      <c r="FI61" s="264" t="str">
        <f t="shared" si="267"/>
        <v/>
      </c>
      <c r="FJ61" s="265"/>
      <c r="FK61" s="266" t="str">
        <f t="shared" si="268"/>
        <v/>
      </c>
      <c r="FL61" s="264" t="str">
        <f t="shared" si="269"/>
        <v/>
      </c>
      <c r="FM61" s="265"/>
      <c r="FN61" s="266" t="str">
        <f t="shared" si="270"/>
        <v/>
      </c>
      <c r="FO61" s="264" t="str">
        <f t="shared" si="271"/>
        <v/>
      </c>
      <c r="FP61" s="265"/>
      <c r="FQ61" s="266" t="str">
        <f t="shared" si="272"/>
        <v/>
      </c>
      <c r="FR61" s="264" t="str">
        <f t="shared" si="273"/>
        <v/>
      </c>
      <c r="FS61" s="265"/>
      <c r="FT61" s="266" t="str">
        <f t="shared" si="274"/>
        <v/>
      </c>
      <c r="FU61" s="264" t="str">
        <f t="shared" si="275"/>
        <v/>
      </c>
      <c r="FV61" s="265"/>
      <c r="FW61" s="266" t="str">
        <f t="shared" si="276"/>
        <v/>
      </c>
      <c r="FX61" s="264" t="str">
        <f t="shared" si="277"/>
        <v/>
      </c>
      <c r="FY61" s="265"/>
      <c r="FZ61" s="266" t="str">
        <f t="shared" si="278"/>
        <v/>
      </c>
      <c r="GA61" s="264" t="str">
        <f t="shared" si="279"/>
        <v/>
      </c>
      <c r="GB61" s="265"/>
      <c r="GC61" s="266" t="str">
        <f t="shared" si="280"/>
        <v/>
      </c>
      <c r="GD61" s="264" t="str">
        <f t="shared" si="281"/>
        <v/>
      </c>
      <c r="GE61" s="265"/>
      <c r="GF61" s="266" t="str">
        <f t="shared" si="282"/>
        <v/>
      </c>
      <c r="GG61" s="264" t="str">
        <f t="shared" si="283"/>
        <v/>
      </c>
      <c r="GH61" s="265"/>
      <c r="GI61" s="266" t="str">
        <f t="shared" si="284"/>
        <v/>
      </c>
      <c r="GJ61" s="264" t="str">
        <f t="shared" si="285"/>
        <v/>
      </c>
      <c r="GK61" s="265"/>
      <c r="GL61" s="266" t="str">
        <f t="shared" si="286"/>
        <v/>
      </c>
      <c r="GM61" s="264" t="str">
        <f t="shared" si="287"/>
        <v/>
      </c>
      <c r="GN61" s="265"/>
      <c r="GO61" s="266" t="str">
        <f t="shared" si="288"/>
        <v/>
      </c>
      <c r="GP61" s="264" t="str">
        <f t="shared" si="289"/>
        <v/>
      </c>
      <c r="GQ61" s="265"/>
      <c r="GR61" s="266" t="str">
        <f t="shared" si="290"/>
        <v/>
      </c>
      <c r="GS61" s="264" t="str">
        <f t="shared" si="291"/>
        <v/>
      </c>
      <c r="GT61" s="265"/>
      <c r="GU61" s="266" t="str">
        <f t="shared" si="292"/>
        <v/>
      </c>
      <c r="GV61" s="264" t="str">
        <f t="shared" si="293"/>
        <v/>
      </c>
      <c r="GW61" s="265"/>
      <c r="GX61" s="266" t="str">
        <f t="shared" si="294"/>
        <v/>
      </c>
      <c r="GY61" s="264" t="str">
        <f t="shared" si="295"/>
        <v/>
      </c>
      <c r="GZ61" s="265"/>
      <c r="HA61" s="266" t="str">
        <f t="shared" si="296"/>
        <v/>
      </c>
      <c r="HB61" s="264" t="str">
        <f t="shared" si="297"/>
        <v/>
      </c>
      <c r="HC61" s="265"/>
      <c r="HD61" s="266" t="str">
        <f t="shared" si="298"/>
        <v/>
      </c>
      <c r="HE61" s="264" t="str">
        <f t="shared" si="299"/>
        <v/>
      </c>
      <c r="HF61" s="265"/>
      <c r="HG61" s="266" t="str">
        <f t="shared" si="300"/>
        <v/>
      </c>
      <c r="HH61" s="264" t="str">
        <f t="shared" si="301"/>
        <v/>
      </c>
      <c r="HI61" s="265"/>
      <c r="HJ61" s="266" t="str">
        <f t="shared" si="302"/>
        <v/>
      </c>
      <c r="HK61" s="264" t="str">
        <f t="shared" si="303"/>
        <v/>
      </c>
      <c r="HL61" s="265"/>
      <c r="HM61" s="266" t="str">
        <f t="shared" si="304"/>
        <v/>
      </c>
      <c r="HN61" s="264" t="str">
        <f t="shared" si="305"/>
        <v/>
      </c>
      <c r="HO61" s="265"/>
      <c r="HP61" s="266" t="str">
        <f t="shared" si="306"/>
        <v/>
      </c>
      <c r="HQ61" s="264" t="str">
        <f t="shared" si="307"/>
        <v/>
      </c>
      <c r="HR61" s="265"/>
      <c r="HS61" s="266" t="str">
        <f t="shared" si="308"/>
        <v/>
      </c>
      <c r="HT61" s="264" t="str">
        <f t="shared" si="309"/>
        <v/>
      </c>
      <c r="HU61" s="265"/>
      <c r="HV61" s="109" t="str">
        <f t="shared" si="310"/>
        <v/>
      </c>
      <c r="HW61" s="109" t="str">
        <f t="shared" si="311"/>
        <v/>
      </c>
      <c r="HX61" s="265"/>
      <c r="HY61" s="266" t="str">
        <f t="shared" si="312"/>
        <v/>
      </c>
      <c r="HZ61" s="109" t="str">
        <f t="shared" si="313"/>
        <v/>
      </c>
      <c r="IA61" s="265"/>
      <c r="IB61" s="266" t="str">
        <f t="shared" si="314"/>
        <v/>
      </c>
      <c r="IC61" s="264" t="str">
        <f t="shared" si="315"/>
        <v/>
      </c>
      <c r="ID61" s="436"/>
      <c r="IE61" s="266" t="str">
        <f t="shared" si="316"/>
        <v/>
      </c>
      <c r="IF61" s="264" t="str">
        <f t="shared" si="317"/>
        <v/>
      </c>
      <c r="IG61" s="265"/>
      <c r="IH61" s="266" t="str">
        <f t="shared" si="318"/>
        <v/>
      </c>
      <c r="II61" s="264" t="str">
        <f t="shared" si="319"/>
        <v/>
      </c>
      <c r="IJ61" s="436"/>
      <c r="IK61" s="266" t="str">
        <f t="shared" si="320"/>
        <v/>
      </c>
      <c r="IL61" s="264" t="str">
        <f t="shared" si="321"/>
        <v/>
      </c>
      <c r="IM61" s="436"/>
      <c r="IN61" s="266" t="str">
        <f t="shared" si="322"/>
        <v/>
      </c>
      <c r="IO61" s="264" t="str">
        <f t="shared" si="323"/>
        <v>→</v>
      </c>
      <c r="IP61" s="265"/>
      <c r="IQ61" s="266" t="str">
        <f t="shared" si="324"/>
        <v/>
      </c>
      <c r="IR61" s="264" t="str">
        <f t="shared" si="325"/>
        <v/>
      </c>
      <c r="IS61" s="265">
        <v>2000</v>
      </c>
      <c r="IT61" s="266" t="str">
        <f t="shared" si="326"/>
        <v/>
      </c>
      <c r="IU61" s="264" t="str">
        <f t="shared" si="327"/>
        <v/>
      </c>
      <c r="IV61" s="265"/>
      <c r="IW61" s="266" t="str">
        <f t="shared" si="328"/>
        <v/>
      </c>
      <c r="IX61" s="264" t="str">
        <f t="shared" si="329"/>
        <v/>
      </c>
      <c r="IY61" s="265"/>
      <c r="IZ61" s="266" t="str">
        <f t="shared" si="330"/>
        <v/>
      </c>
      <c r="JA61" s="264" t="str">
        <f t="shared" si="331"/>
        <v/>
      </c>
      <c r="JB61" s="265"/>
      <c r="JC61" s="266" t="str">
        <f t="shared" si="332"/>
        <v/>
      </c>
      <c r="JD61" s="264" t="str">
        <f t="shared" si="333"/>
        <v/>
      </c>
      <c r="JE61" s="265"/>
      <c r="JF61" s="266" t="str">
        <f t="shared" si="334"/>
        <v>⇒</v>
      </c>
      <c r="JG61" s="264" t="str">
        <f t="shared" si="335"/>
        <v/>
      </c>
      <c r="JH61" s="265"/>
      <c r="JI61" s="266" t="str">
        <f t="shared" si="336"/>
        <v/>
      </c>
      <c r="JJ61" s="264" t="str">
        <f t="shared" si="337"/>
        <v/>
      </c>
      <c r="JK61" s="265"/>
      <c r="JL61" s="266" t="str">
        <f t="shared" si="338"/>
        <v/>
      </c>
      <c r="JM61" s="264" t="str">
        <f t="shared" si="339"/>
        <v/>
      </c>
      <c r="JN61" s="265"/>
      <c r="JO61" s="266" t="str">
        <f t="shared" si="340"/>
        <v/>
      </c>
      <c r="JP61" s="264" t="str">
        <f t="shared" si="341"/>
        <v/>
      </c>
      <c r="JQ61" s="265"/>
      <c r="JR61" s="266" t="str">
        <f t="shared" si="342"/>
        <v/>
      </c>
      <c r="JS61" s="264" t="str">
        <f t="shared" si="343"/>
        <v/>
      </c>
      <c r="JT61" s="265"/>
      <c r="JU61" s="266" t="str">
        <f t="shared" si="344"/>
        <v/>
      </c>
      <c r="JV61" s="264" t="str">
        <f t="shared" si="345"/>
        <v/>
      </c>
      <c r="JW61" s="265"/>
      <c r="JX61" s="266" t="str">
        <f t="shared" si="346"/>
        <v/>
      </c>
      <c r="JY61" s="264" t="str">
        <f t="shared" si="347"/>
        <v/>
      </c>
      <c r="JZ61" s="265"/>
      <c r="KA61" s="266" t="str">
        <f t="shared" si="348"/>
        <v/>
      </c>
      <c r="KB61" s="264" t="str">
        <f t="shared" si="349"/>
        <v/>
      </c>
      <c r="KC61" s="265"/>
      <c r="KD61" s="266" t="str">
        <f t="shared" si="350"/>
        <v/>
      </c>
      <c r="KE61" s="264" t="str">
        <f t="shared" si="351"/>
        <v/>
      </c>
      <c r="KF61" s="265"/>
      <c r="KG61" s="266" t="str">
        <f t="shared" si="352"/>
        <v/>
      </c>
      <c r="KH61" s="264" t="str">
        <f t="shared" si="353"/>
        <v/>
      </c>
      <c r="KI61" s="265"/>
      <c r="KJ61" s="266" t="str">
        <f t="shared" si="354"/>
        <v/>
      </c>
      <c r="KK61" s="264" t="str">
        <f t="shared" si="355"/>
        <v/>
      </c>
      <c r="KL61" s="265"/>
      <c r="KM61" s="266" t="str">
        <f t="shared" si="356"/>
        <v/>
      </c>
      <c r="KN61" s="264" t="str">
        <f t="shared" si="357"/>
        <v/>
      </c>
      <c r="KO61" s="265"/>
      <c r="KP61" s="266" t="str">
        <f t="shared" si="358"/>
        <v/>
      </c>
      <c r="KQ61" s="264" t="str">
        <f t="shared" si="359"/>
        <v/>
      </c>
      <c r="KR61" s="265"/>
      <c r="KS61" s="266" t="str">
        <f t="shared" si="360"/>
        <v/>
      </c>
      <c r="KT61" s="264" t="str">
        <f t="shared" si="361"/>
        <v/>
      </c>
      <c r="KU61" s="265"/>
      <c r="KV61" s="266" t="str">
        <f t="shared" si="362"/>
        <v/>
      </c>
      <c r="KW61" s="264" t="str">
        <f t="shared" si="363"/>
        <v/>
      </c>
      <c r="KX61" s="265"/>
      <c r="KY61" s="266" t="str">
        <f t="shared" si="364"/>
        <v/>
      </c>
      <c r="KZ61" s="264" t="str">
        <f t="shared" si="365"/>
        <v/>
      </c>
      <c r="LA61" s="265"/>
      <c r="LB61" s="266" t="str">
        <f t="shared" si="366"/>
        <v/>
      </c>
      <c r="LC61" s="264" t="str">
        <f t="shared" si="367"/>
        <v/>
      </c>
      <c r="LD61" s="265"/>
      <c r="LE61" s="266" t="str">
        <f t="shared" si="368"/>
        <v/>
      </c>
      <c r="LF61" s="264" t="str">
        <f t="shared" si="369"/>
        <v/>
      </c>
      <c r="LG61" s="265"/>
      <c r="LH61" s="266" t="str">
        <f t="shared" si="370"/>
        <v/>
      </c>
      <c r="LI61" s="264" t="str">
        <f t="shared" si="371"/>
        <v/>
      </c>
      <c r="LJ61" s="265"/>
      <c r="LK61" s="109" t="str">
        <f t="shared" si="372"/>
        <v/>
      </c>
    </row>
    <row r="62" spans="1:323" s="33" customFormat="1" ht="24.5" customHeight="1" x14ac:dyDescent="0.2">
      <c r="A62" s="553" t="s">
        <v>22</v>
      </c>
      <c r="B62" s="554" t="str">
        <f>IFERROR(VLOOKUP($D62,[1]受注ﾌｧｲﾙ!$A$3:$BZ$1314,5,FALSE),"-")</f>
        <v>-</v>
      </c>
      <c r="C62" s="555" t="str">
        <f>IFERROR(VLOOKUP($D62,[1]受注ﾌｧｲﾙ!$A$3:$BZ$1314,6,FALSE),"-")</f>
        <v>-</v>
      </c>
      <c r="D62" s="763"/>
      <c r="E62" s="551" t="str">
        <f>IFERROR(VLOOKUP($D62,[1]受注ﾌｧｲﾙ!$A$3:$BZ$1314,17,FALSE),"-")</f>
        <v>-</v>
      </c>
      <c r="F62" s="552" t="str">
        <f>IFERROR(VLOOKUP($D62,[1]受注ﾌｧｲﾙ!$A$3:$BZ$1314,18,FALSE),"-")</f>
        <v>-</v>
      </c>
      <c r="G62" s="552" t="str">
        <f>IFERROR(VLOOKUP($D62,[1]受注ﾌｧｲﾙ!$A$3:$BZ$1314,19,FALSE),"-")</f>
        <v>-</v>
      </c>
      <c r="H62" s="552" t="str">
        <f>IFERROR(VLOOKUP($D62,[1]受注ﾌｧｲﾙ!$A$3:$BZ$1314,20,FALSE),"-")</f>
        <v>-</v>
      </c>
      <c r="I62" s="552" t="str">
        <f>IFERROR(VLOOKUP($D62,[1]受注ﾌｧｲﾙ!$A$3:$BZ$1314,21,FALSE),"-")</f>
        <v>-</v>
      </c>
      <c r="J62" s="556" t="str">
        <f>IFERROR(VLOOKUP($D62,[1]受注ﾌｧｲﾙ!$A$3:$BZ$1314,22,FALSE),"-")</f>
        <v>-</v>
      </c>
      <c r="K62" s="552" t="str">
        <f>IFERROR(VLOOKUP($D62,[1]受注ﾌｧｲﾙ!$A$3:$BZ$1314,8,FALSE),"-")</f>
        <v>-</v>
      </c>
      <c r="L62" s="552" t="str">
        <f>IFERROR(VLOOKUP($D62,[1]受注ﾌｧｲﾙ!$A$3:$BZ$1314,9,FALSE),"-")</f>
        <v>-</v>
      </c>
      <c r="M62" s="552" t="str">
        <f>IFERROR(VLOOKUP($D62,[1]受注ﾌｧｲﾙ!$A$3:$BZ$1314,10,FALSE),"-")</f>
        <v>-</v>
      </c>
      <c r="N62" s="552" t="str">
        <f>IFERROR(VLOOKUP($D62,[1]受注ﾌｧｲﾙ!$A$3:$BZ$1314,11,FALSE),"-")</f>
        <v>-</v>
      </c>
      <c r="O62" s="556" t="str">
        <f>IFERROR(VLOOKUP($D62,[1]受注ﾌｧｲﾙ!$A$3:$BZ$1314,13,FALSE),"-")</f>
        <v>-</v>
      </c>
      <c r="P62" s="552" t="str">
        <f>IFERROR(VLOOKUP($D62,[1]受注ﾌｧｲﾙ!$A$3:$BZ$1314,15,FALSE),"-")</f>
        <v>-</v>
      </c>
      <c r="Q62" s="557" t="str">
        <f>IFERROR((VLOOKUP($D62,[1]受注ﾌｧｲﾙ!$A$3:$BZ$1314,16,FALSE)*J62),"-")</f>
        <v>-</v>
      </c>
      <c r="R62" s="557" t="str">
        <f>IFERROR(VLOOKUP($D62,[6]加工日報ｽﾘｯﾄ!$A$5:$DZ$1000,107,FALSE),"-")</f>
        <v>-</v>
      </c>
      <c r="S62" s="552" t="str">
        <f>IFERROR(VLOOKUP($D62,[1]受注ﾌｧｲﾙ!$A$3:$BZ$1314,26,FALSE),"-")</f>
        <v>-</v>
      </c>
      <c r="T62" s="558" t="str">
        <f>IFERROR(VLOOKUP($D62,[1]受注ﾌｧｲﾙ!$A$3:$BZ$1314,23,FALSE),"-")</f>
        <v>-</v>
      </c>
      <c r="U62" s="559"/>
      <c r="V62" s="559"/>
      <c r="W62" s="559" t="str">
        <f>IFERROR(VLOOKUP($D62,[1]受注ﾌｧｲﾙ!$A$3:$BZ$1314,25,FALSE),"-")</f>
        <v>-</v>
      </c>
      <c r="X62" s="559" t="str">
        <f>IFERROR(VLOOKUP($D62,[1]受注ﾌｧｲﾙ!$A$3:$BZ$1314,32,FALSE),"-")</f>
        <v>-</v>
      </c>
      <c r="Y62" s="559" t="str">
        <f>IFERROR(VLOOKUP($D62,[1]受注ﾌｧｲﾙ!$A$3:$BZ$1314,33,FALSE),"-")</f>
        <v>-</v>
      </c>
      <c r="Z62" s="559" t="str">
        <f t="shared" si="0"/>
        <v>-</v>
      </c>
      <c r="AA62" s="560" t="str">
        <f>IFERROR(VLOOKUP($D62,[6]加工日報ｽﾘｯﾄ!$A$5:$DZ$1000,2,FALSE),"-")</f>
        <v>-</v>
      </c>
      <c r="AB62" s="561" t="str">
        <f>IFERROR(VLOOKUP($D62,[6]加工日報ｽﾘｯﾄ!$A$5:$DZ$1000,108,FALSE),"-")</f>
        <v>-</v>
      </c>
      <c r="AC62" s="562">
        <f t="shared" si="1"/>
        <v>0</v>
      </c>
      <c r="AD62" s="410" t="str">
        <f>IFERROR(VLOOKUP($D62,[1]受注ﾌｧｲﾙ!$A$3:$BZ$1314,27,FALSE),"-")&amp;"　"&amp;IFERROR(VLOOKUP($D62,[1]受注ﾌｧｲﾙ!$A$3:$BZ$1314,28,FALSE),"-")&amp;"　"&amp;IFERROR(VLOOKUP($D62,[1]受注ﾌｧｲﾙ!$A$3:$BZ$1314,29,FALSE),"-")</f>
        <v>-　-　-</v>
      </c>
      <c r="AE62" s="435"/>
      <c r="AF62" s="563" t="str">
        <f>IFERROR(VLOOKUP($D62,[6]加工日報ｽﾘｯﾄ!$A$5:$DZ$1000,94,FALSE),"-")</f>
        <v>-</v>
      </c>
      <c r="AG62" s="564" t="str">
        <f>IFERROR(VLOOKUP($D62,[1]受注ﾌｧｲﾙ!$A$3:$BZ$1314,2,FALSE),"-")</f>
        <v>-</v>
      </c>
      <c r="AH62" s="564" t="str">
        <f>IFERROR(VLOOKUP($D62,[1]受注ﾌｧｲﾙ!$A$3:$BZ$1314,3,FALSE),"-")</f>
        <v>-</v>
      </c>
      <c r="AI62" s="564" t="str">
        <f>IFERROR(VLOOKUP($D62,[1]受注ﾌｧｲﾙ!$A$3:$BZ$1314,31,FALSE),"-")</f>
        <v>-</v>
      </c>
      <c r="AJ62" s="564" t="str">
        <f>IFERROR(VLOOKUP($D62,[1]受注ﾌｧｲﾙ!$A$3:$BZ$1314,12,FALSE),"-")</f>
        <v>-</v>
      </c>
      <c r="AK62" s="552" t="str">
        <f>IFERROR(VLOOKUP($D62,[1]受注ﾌｧｲﾙ!$A$3:$BZ$1314,24,FALSE),"-")</f>
        <v>-</v>
      </c>
      <c r="AL62" s="435"/>
      <c r="AM62" s="435"/>
      <c r="AN62" s="435"/>
      <c r="AO62" s="435"/>
      <c r="AP62" s="435"/>
      <c r="AQ62" s="564" t="s">
        <v>491</v>
      </c>
      <c r="AR62" s="435"/>
      <c r="AS62" s="109" t="str">
        <f t="shared" si="2"/>
        <v/>
      </c>
      <c r="AT62" s="265"/>
      <c r="AU62" s="266" t="str">
        <f t="shared" si="3"/>
        <v/>
      </c>
      <c r="AV62" s="109" t="str">
        <f t="shared" si="4"/>
        <v/>
      </c>
      <c r="AW62" s="265"/>
      <c r="AX62" s="266" t="str">
        <f t="shared" si="5"/>
        <v/>
      </c>
      <c r="AY62" s="264" t="str">
        <f t="shared" si="6"/>
        <v/>
      </c>
      <c r="AZ62" s="436"/>
      <c r="BA62" s="266" t="str">
        <f t="shared" si="7"/>
        <v/>
      </c>
      <c r="BB62" s="264" t="str">
        <f t="shared" si="8"/>
        <v/>
      </c>
      <c r="BC62" s="265"/>
      <c r="BD62" s="266" t="str">
        <f t="shared" si="9"/>
        <v/>
      </c>
      <c r="BE62" s="264" t="str">
        <f t="shared" si="10"/>
        <v/>
      </c>
      <c r="BF62" s="436"/>
      <c r="BG62" s="266" t="str">
        <f t="shared" si="11"/>
        <v/>
      </c>
      <c r="BH62" s="264" t="str">
        <f t="shared" si="12"/>
        <v/>
      </c>
      <c r="BI62" s="436"/>
      <c r="BJ62" s="266" t="str">
        <f t="shared" si="13"/>
        <v/>
      </c>
      <c r="BK62" s="264" t="str">
        <f t="shared" si="14"/>
        <v/>
      </c>
      <c r="BL62" s="265"/>
      <c r="BM62" s="266" t="str">
        <f t="shared" si="15"/>
        <v/>
      </c>
      <c r="BN62" s="264" t="str">
        <f t="shared" si="16"/>
        <v/>
      </c>
      <c r="BO62" s="265"/>
      <c r="BP62" s="266" t="str">
        <f t="shared" si="17"/>
        <v/>
      </c>
      <c r="BQ62" s="264" t="str">
        <f t="shared" si="18"/>
        <v/>
      </c>
      <c r="BR62" s="265"/>
      <c r="BS62" s="266" t="str">
        <f t="shared" si="19"/>
        <v/>
      </c>
      <c r="BT62" s="264" t="str">
        <f t="shared" si="20"/>
        <v/>
      </c>
      <c r="BU62" s="265"/>
      <c r="BV62" s="266" t="str">
        <f t="shared" si="21"/>
        <v/>
      </c>
      <c r="BW62" s="264" t="str">
        <f t="shared" si="22"/>
        <v/>
      </c>
      <c r="BX62" s="265"/>
      <c r="BY62" s="266" t="str">
        <f t="shared" si="23"/>
        <v/>
      </c>
      <c r="BZ62" s="264" t="str">
        <f t="shared" si="24"/>
        <v/>
      </c>
      <c r="CA62" s="265"/>
      <c r="CB62" s="266" t="str">
        <f t="shared" si="25"/>
        <v/>
      </c>
      <c r="CC62" s="264" t="str">
        <f t="shared" si="26"/>
        <v/>
      </c>
      <c r="CD62" s="265"/>
      <c r="CE62" s="266" t="str">
        <f t="shared" si="27"/>
        <v/>
      </c>
      <c r="CF62" s="264" t="str">
        <f t="shared" si="28"/>
        <v/>
      </c>
      <c r="CG62" s="265"/>
      <c r="CH62" s="266" t="str">
        <f t="shared" si="29"/>
        <v/>
      </c>
      <c r="CI62" s="264" t="str">
        <f t="shared" si="30"/>
        <v/>
      </c>
      <c r="CJ62" s="265"/>
      <c r="CK62" s="266" t="str">
        <f t="shared" si="31"/>
        <v/>
      </c>
      <c r="CL62" s="264" t="str">
        <f t="shared" si="32"/>
        <v/>
      </c>
      <c r="CM62" s="265"/>
      <c r="CN62" s="266" t="str">
        <f t="shared" si="33"/>
        <v/>
      </c>
      <c r="CO62" s="264" t="str">
        <f t="shared" si="34"/>
        <v/>
      </c>
      <c r="CP62" s="265"/>
      <c r="CQ62" s="266" t="str">
        <f t="shared" si="35"/>
        <v/>
      </c>
      <c r="CR62" s="264" t="str">
        <f t="shared" si="36"/>
        <v/>
      </c>
      <c r="CS62" s="265"/>
      <c r="CT62" s="266" t="str">
        <f t="shared" si="37"/>
        <v/>
      </c>
      <c r="CU62" s="264" t="str">
        <f t="shared" si="38"/>
        <v/>
      </c>
      <c r="CV62" s="265"/>
      <c r="CW62" s="266" t="str">
        <f t="shared" si="39"/>
        <v/>
      </c>
      <c r="CX62" s="264" t="str">
        <f t="shared" si="40"/>
        <v/>
      </c>
      <c r="CY62" s="265"/>
      <c r="CZ62" s="266" t="str">
        <f t="shared" si="41"/>
        <v/>
      </c>
      <c r="DA62" s="264" t="str">
        <f t="shared" si="42"/>
        <v/>
      </c>
      <c r="DB62" s="265"/>
      <c r="DC62" s="266" t="str">
        <f t="shared" si="43"/>
        <v/>
      </c>
      <c r="DD62" s="264" t="str">
        <f t="shared" si="44"/>
        <v/>
      </c>
      <c r="DE62" s="265"/>
      <c r="DF62" s="266" t="str">
        <f t="shared" si="45"/>
        <v/>
      </c>
      <c r="DG62" s="264" t="str">
        <f t="shared" si="46"/>
        <v/>
      </c>
      <c r="DH62" s="265"/>
      <c r="DI62" s="266" t="str">
        <f t="shared" si="47"/>
        <v/>
      </c>
      <c r="DJ62" s="264" t="str">
        <f t="shared" si="48"/>
        <v/>
      </c>
      <c r="DK62" s="265"/>
      <c r="DL62" s="266" t="str">
        <f t="shared" si="49"/>
        <v/>
      </c>
      <c r="DM62" s="264" t="str">
        <f t="shared" si="50"/>
        <v/>
      </c>
      <c r="DN62" s="265"/>
      <c r="DO62" s="266" t="str">
        <f t="shared" si="51"/>
        <v/>
      </c>
      <c r="DP62" s="264" t="str">
        <f t="shared" si="52"/>
        <v/>
      </c>
      <c r="DQ62" s="265"/>
      <c r="DR62" s="266" t="str">
        <f t="shared" si="53"/>
        <v/>
      </c>
      <c r="DS62" s="264" t="str">
        <f t="shared" si="54"/>
        <v/>
      </c>
      <c r="DT62" s="265"/>
      <c r="DU62" s="266" t="str">
        <f t="shared" si="55"/>
        <v/>
      </c>
      <c r="DV62" s="264" t="str">
        <f t="shared" si="56"/>
        <v/>
      </c>
      <c r="DW62" s="265"/>
      <c r="DX62" s="266" t="str">
        <f t="shared" si="57"/>
        <v/>
      </c>
      <c r="DY62" s="264" t="str">
        <f t="shared" si="58"/>
        <v/>
      </c>
      <c r="DZ62" s="265"/>
      <c r="EA62" s="266" t="str">
        <f t="shared" si="59"/>
        <v/>
      </c>
      <c r="EB62" s="264" t="str">
        <f t="shared" si="60"/>
        <v/>
      </c>
      <c r="EC62" s="265"/>
      <c r="ED62" s="266" t="str">
        <f t="shared" si="61"/>
        <v/>
      </c>
      <c r="EE62" s="264" t="str">
        <f t="shared" si="62"/>
        <v/>
      </c>
      <c r="EF62" s="265"/>
      <c r="EG62" s="109" t="str">
        <f t="shared" si="63"/>
        <v/>
      </c>
      <c r="EH62" s="109" t="str">
        <f t="shared" si="63"/>
        <v/>
      </c>
      <c r="EI62" s="265"/>
      <c r="EJ62" s="266" t="str">
        <f t="shared" si="64"/>
        <v/>
      </c>
      <c r="EK62" s="109" t="str">
        <f t="shared" si="65"/>
        <v/>
      </c>
      <c r="EL62" s="265"/>
      <c r="EM62" s="266" t="str">
        <f t="shared" si="66"/>
        <v/>
      </c>
      <c r="EN62" s="264" t="str">
        <f t="shared" si="67"/>
        <v/>
      </c>
      <c r="EO62" s="436"/>
      <c r="EP62" s="266" t="str">
        <f t="shared" si="68"/>
        <v/>
      </c>
      <c r="EQ62" s="264" t="str">
        <f t="shared" si="69"/>
        <v/>
      </c>
      <c r="ER62" s="265"/>
      <c r="ES62" s="266" t="str">
        <f t="shared" si="70"/>
        <v/>
      </c>
      <c r="ET62" s="264" t="str">
        <f t="shared" si="71"/>
        <v/>
      </c>
      <c r="EU62" s="436"/>
      <c r="EV62" s="266" t="str">
        <f t="shared" si="72"/>
        <v/>
      </c>
      <c r="EW62" s="264" t="str">
        <f t="shared" si="73"/>
        <v/>
      </c>
      <c r="EX62" s="436"/>
      <c r="EY62" s="266" t="str">
        <f t="shared" si="74"/>
        <v/>
      </c>
      <c r="EZ62" s="264" t="str">
        <f t="shared" si="75"/>
        <v/>
      </c>
      <c r="FA62" s="265"/>
      <c r="FB62" s="266" t="str">
        <f t="shared" si="76"/>
        <v/>
      </c>
      <c r="FC62" s="264" t="str">
        <f t="shared" si="77"/>
        <v/>
      </c>
      <c r="FD62" s="265"/>
      <c r="FE62" s="266" t="str">
        <f t="shared" si="78"/>
        <v/>
      </c>
      <c r="FF62" s="264" t="str">
        <f t="shared" si="79"/>
        <v/>
      </c>
      <c r="FG62" s="265"/>
      <c r="FH62" s="266" t="str">
        <f t="shared" si="80"/>
        <v/>
      </c>
      <c r="FI62" s="264" t="str">
        <f t="shared" si="81"/>
        <v/>
      </c>
      <c r="FJ62" s="265"/>
      <c r="FK62" s="266" t="str">
        <f t="shared" si="82"/>
        <v/>
      </c>
      <c r="FL62" s="264" t="str">
        <f t="shared" si="83"/>
        <v/>
      </c>
      <c r="FM62" s="265"/>
      <c r="FN62" s="266" t="str">
        <f t="shared" si="84"/>
        <v/>
      </c>
      <c r="FO62" s="264" t="str">
        <f t="shared" si="85"/>
        <v/>
      </c>
      <c r="FP62" s="265"/>
      <c r="FQ62" s="266" t="str">
        <f t="shared" si="86"/>
        <v/>
      </c>
      <c r="FR62" s="264" t="str">
        <f t="shared" si="87"/>
        <v/>
      </c>
      <c r="FS62" s="265"/>
      <c r="FT62" s="266" t="str">
        <f t="shared" si="88"/>
        <v/>
      </c>
      <c r="FU62" s="264" t="str">
        <f t="shared" si="89"/>
        <v/>
      </c>
      <c r="FV62" s="265"/>
      <c r="FW62" s="266" t="str">
        <f t="shared" si="90"/>
        <v/>
      </c>
      <c r="FX62" s="264" t="str">
        <f t="shared" si="91"/>
        <v/>
      </c>
      <c r="FY62" s="265"/>
      <c r="FZ62" s="266" t="str">
        <f t="shared" si="92"/>
        <v/>
      </c>
      <c r="GA62" s="264" t="str">
        <f t="shared" si="93"/>
        <v/>
      </c>
      <c r="GB62" s="265"/>
      <c r="GC62" s="266" t="str">
        <f t="shared" si="94"/>
        <v/>
      </c>
      <c r="GD62" s="264" t="str">
        <f t="shared" si="95"/>
        <v/>
      </c>
      <c r="GE62" s="265"/>
      <c r="GF62" s="266" t="str">
        <f t="shared" si="96"/>
        <v/>
      </c>
      <c r="GG62" s="264" t="str">
        <f t="shared" si="97"/>
        <v/>
      </c>
      <c r="GH62" s="265"/>
      <c r="GI62" s="266" t="str">
        <f t="shared" si="98"/>
        <v/>
      </c>
      <c r="GJ62" s="264" t="str">
        <f t="shared" si="99"/>
        <v/>
      </c>
      <c r="GK62" s="265"/>
      <c r="GL62" s="266" t="str">
        <f t="shared" si="100"/>
        <v/>
      </c>
      <c r="GM62" s="264" t="str">
        <f t="shared" si="101"/>
        <v/>
      </c>
      <c r="GN62" s="265"/>
      <c r="GO62" s="266" t="str">
        <f t="shared" si="102"/>
        <v/>
      </c>
      <c r="GP62" s="264" t="str">
        <f t="shared" si="103"/>
        <v/>
      </c>
      <c r="GQ62" s="265"/>
      <c r="GR62" s="266" t="str">
        <f t="shared" si="104"/>
        <v/>
      </c>
      <c r="GS62" s="264" t="str">
        <f t="shared" si="105"/>
        <v/>
      </c>
      <c r="GT62" s="265"/>
      <c r="GU62" s="266" t="str">
        <f t="shared" si="106"/>
        <v/>
      </c>
      <c r="GV62" s="264" t="str">
        <f t="shared" si="107"/>
        <v/>
      </c>
      <c r="GW62" s="265"/>
      <c r="GX62" s="266" t="str">
        <f t="shared" si="108"/>
        <v/>
      </c>
      <c r="GY62" s="264" t="str">
        <f t="shared" si="109"/>
        <v/>
      </c>
      <c r="GZ62" s="265"/>
      <c r="HA62" s="266" t="str">
        <f t="shared" si="110"/>
        <v/>
      </c>
      <c r="HB62" s="264" t="str">
        <f t="shared" si="111"/>
        <v/>
      </c>
      <c r="HC62" s="265"/>
      <c r="HD62" s="266" t="str">
        <f t="shared" si="112"/>
        <v/>
      </c>
      <c r="HE62" s="264" t="str">
        <f t="shared" si="113"/>
        <v/>
      </c>
      <c r="HF62" s="265"/>
      <c r="HG62" s="266" t="str">
        <f t="shared" si="114"/>
        <v/>
      </c>
      <c r="HH62" s="264" t="str">
        <f t="shared" si="115"/>
        <v/>
      </c>
      <c r="HI62" s="265"/>
      <c r="HJ62" s="266" t="str">
        <f t="shared" si="116"/>
        <v/>
      </c>
      <c r="HK62" s="264" t="str">
        <f t="shared" si="117"/>
        <v/>
      </c>
      <c r="HL62" s="265"/>
      <c r="HM62" s="266" t="str">
        <f t="shared" si="118"/>
        <v/>
      </c>
      <c r="HN62" s="264" t="str">
        <f t="shared" si="119"/>
        <v/>
      </c>
      <c r="HO62" s="265"/>
      <c r="HP62" s="266" t="str">
        <f t="shared" si="120"/>
        <v/>
      </c>
      <c r="HQ62" s="264" t="str">
        <f t="shared" si="121"/>
        <v/>
      </c>
      <c r="HR62" s="265"/>
      <c r="HS62" s="266" t="str">
        <f t="shared" si="122"/>
        <v/>
      </c>
      <c r="HT62" s="264" t="str">
        <f t="shared" si="123"/>
        <v/>
      </c>
      <c r="HU62" s="265"/>
      <c r="HV62" s="109" t="str">
        <f t="shared" si="124"/>
        <v/>
      </c>
      <c r="HW62" s="109" t="str">
        <f t="shared" si="124"/>
        <v/>
      </c>
      <c r="HX62" s="265"/>
      <c r="HY62" s="266" t="str">
        <f t="shared" si="125"/>
        <v/>
      </c>
      <c r="HZ62" s="109" t="str">
        <f t="shared" si="126"/>
        <v/>
      </c>
      <c r="IA62" s="265"/>
      <c r="IB62" s="266" t="str">
        <f t="shared" si="127"/>
        <v/>
      </c>
      <c r="IC62" s="264" t="str">
        <f t="shared" si="128"/>
        <v/>
      </c>
      <c r="ID62" s="436"/>
      <c r="IE62" s="266" t="str">
        <f t="shared" si="129"/>
        <v/>
      </c>
      <c r="IF62" s="264" t="str">
        <f t="shared" si="130"/>
        <v/>
      </c>
      <c r="IG62" s="265"/>
      <c r="IH62" s="266" t="str">
        <f t="shared" si="131"/>
        <v/>
      </c>
      <c r="II62" s="264" t="str">
        <f t="shared" si="132"/>
        <v/>
      </c>
      <c r="IJ62" s="436"/>
      <c r="IK62" s="266" t="str">
        <f t="shared" si="133"/>
        <v/>
      </c>
      <c r="IL62" s="264" t="str">
        <f t="shared" si="134"/>
        <v/>
      </c>
      <c r="IM62" s="436"/>
      <c r="IN62" s="266" t="str">
        <f t="shared" si="135"/>
        <v/>
      </c>
      <c r="IO62" s="264" t="str">
        <f t="shared" si="136"/>
        <v/>
      </c>
      <c r="IP62" s="265"/>
      <c r="IQ62" s="266" t="str">
        <f t="shared" si="137"/>
        <v/>
      </c>
      <c r="IR62" s="264" t="str">
        <f t="shared" si="138"/>
        <v/>
      </c>
      <c r="IS62" s="265"/>
      <c r="IT62" s="266" t="str">
        <f t="shared" si="139"/>
        <v/>
      </c>
      <c r="IU62" s="264" t="str">
        <f t="shared" si="140"/>
        <v/>
      </c>
      <c r="IV62" s="265"/>
      <c r="IW62" s="266" t="str">
        <f t="shared" si="141"/>
        <v/>
      </c>
      <c r="IX62" s="264" t="str">
        <f t="shared" si="142"/>
        <v/>
      </c>
      <c r="IY62" s="265"/>
      <c r="IZ62" s="266" t="str">
        <f t="shared" si="143"/>
        <v/>
      </c>
      <c r="JA62" s="264" t="str">
        <f t="shared" si="144"/>
        <v/>
      </c>
      <c r="JB62" s="265"/>
      <c r="JC62" s="266" t="str">
        <f t="shared" si="145"/>
        <v/>
      </c>
      <c r="JD62" s="264" t="str">
        <f t="shared" si="146"/>
        <v/>
      </c>
      <c r="JE62" s="265"/>
      <c r="JF62" s="266" t="str">
        <f t="shared" si="147"/>
        <v/>
      </c>
      <c r="JG62" s="264" t="str">
        <f t="shared" si="148"/>
        <v/>
      </c>
      <c r="JH62" s="265"/>
      <c r="JI62" s="266" t="str">
        <f t="shared" si="149"/>
        <v/>
      </c>
      <c r="JJ62" s="264" t="str">
        <f t="shared" si="150"/>
        <v/>
      </c>
      <c r="JK62" s="265"/>
      <c r="JL62" s="266" t="str">
        <f t="shared" si="151"/>
        <v/>
      </c>
      <c r="JM62" s="264" t="str">
        <f t="shared" si="152"/>
        <v/>
      </c>
      <c r="JN62" s="265"/>
      <c r="JO62" s="266" t="str">
        <f t="shared" si="153"/>
        <v/>
      </c>
      <c r="JP62" s="264" t="str">
        <f t="shared" si="154"/>
        <v/>
      </c>
      <c r="JQ62" s="265"/>
      <c r="JR62" s="266" t="str">
        <f t="shared" si="155"/>
        <v/>
      </c>
      <c r="JS62" s="264" t="str">
        <f t="shared" si="156"/>
        <v/>
      </c>
      <c r="JT62" s="265"/>
      <c r="JU62" s="266" t="str">
        <f t="shared" si="157"/>
        <v/>
      </c>
      <c r="JV62" s="264" t="str">
        <f t="shared" si="158"/>
        <v/>
      </c>
      <c r="JW62" s="265"/>
      <c r="JX62" s="266" t="str">
        <f t="shared" si="159"/>
        <v/>
      </c>
      <c r="JY62" s="264" t="str">
        <f t="shared" si="160"/>
        <v/>
      </c>
      <c r="JZ62" s="265"/>
      <c r="KA62" s="266" t="str">
        <f t="shared" si="161"/>
        <v/>
      </c>
      <c r="KB62" s="264" t="str">
        <f t="shared" si="162"/>
        <v/>
      </c>
      <c r="KC62" s="265"/>
      <c r="KD62" s="266" t="str">
        <f t="shared" si="163"/>
        <v/>
      </c>
      <c r="KE62" s="264" t="str">
        <f t="shared" si="164"/>
        <v/>
      </c>
      <c r="KF62" s="265"/>
      <c r="KG62" s="266" t="str">
        <f t="shared" si="165"/>
        <v/>
      </c>
      <c r="KH62" s="264" t="str">
        <f t="shared" si="166"/>
        <v/>
      </c>
      <c r="KI62" s="265"/>
      <c r="KJ62" s="266" t="str">
        <f t="shared" si="167"/>
        <v/>
      </c>
      <c r="KK62" s="264" t="str">
        <f t="shared" si="168"/>
        <v/>
      </c>
      <c r="KL62" s="265"/>
      <c r="KM62" s="266" t="str">
        <f t="shared" si="169"/>
        <v/>
      </c>
      <c r="KN62" s="264" t="str">
        <f t="shared" si="170"/>
        <v/>
      </c>
      <c r="KO62" s="265"/>
      <c r="KP62" s="266" t="str">
        <f t="shared" si="171"/>
        <v/>
      </c>
      <c r="KQ62" s="264" t="str">
        <f t="shared" si="172"/>
        <v/>
      </c>
      <c r="KR62" s="265"/>
      <c r="KS62" s="266" t="str">
        <f t="shared" si="173"/>
        <v/>
      </c>
      <c r="KT62" s="264" t="str">
        <f t="shared" si="174"/>
        <v/>
      </c>
      <c r="KU62" s="265"/>
      <c r="KV62" s="266" t="str">
        <f t="shared" si="175"/>
        <v/>
      </c>
      <c r="KW62" s="264" t="str">
        <f t="shared" si="176"/>
        <v/>
      </c>
      <c r="KX62" s="265"/>
      <c r="KY62" s="266" t="str">
        <f t="shared" si="177"/>
        <v/>
      </c>
      <c r="KZ62" s="264" t="str">
        <f t="shared" si="178"/>
        <v/>
      </c>
      <c r="LA62" s="265"/>
      <c r="LB62" s="266" t="str">
        <f t="shared" si="179"/>
        <v/>
      </c>
      <c r="LC62" s="264" t="str">
        <f t="shared" si="180"/>
        <v/>
      </c>
      <c r="LD62" s="265"/>
      <c r="LE62" s="266" t="str">
        <f t="shared" si="181"/>
        <v/>
      </c>
      <c r="LF62" s="264" t="str">
        <f t="shared" si="182"/>
        <v/>
      </c>
      <c r="LG62" s="265"/>
      <c r="LH62" s="266" t="str">
        <f t="shared" si="183"/>
        <v/>
      </c>
      <c r="LI62" s="264" t="str">
        <f t="shared" si="184"/>
        <v/>
      </c>
      <c r="LJ62" s="265"/>
      <c r="LK62" s="109" t="str">
        <f t="shared" si="185"/>
        <v/>
      </c>
    </row>
    <row r="63" spans="1:323" ht="24" customHeight="1" thickBot="1" x14ac:dyDescent="0.25">
      <c r="A63" s="553" t="s">
        <v>22</v>
      </c>
      <c r="B63" s="190"/>
      <c r="C63" s="191"/>
      <c r="D63" s="192" t="s">
        <v>129</v>
      </c>
      <c r="E63" s="193"/>
      <c r="F63" s="194"/>
      <c r="G63" s="194"/>
      <c r="H63" s="194"/>
      <c r="I63" s="194"/>
      <c r="J63" s="195"/>
      <c r="K63" s="194"/>
      <c r="L63" s="194"/>
      <c r="M63" s="194"/>
      <c r="N63" s="194"/>
      <c r="O63" s="195"/>
      <c r="P63" s="194"/>
      <c r="Q63" s="196"/>
      <c r="R63" s="196"/>
      <c r="S63" s="194"/>
      <c r="T63" s="197"/>
      <c r="U63" s="198"/>
      <c r="V63" s="198"/>
      <c r="W63" s="198"/>
      <c r="X63" s="198"/>
      <c r="Y63" s="198"/>
      <c r="Z63" s="198"/>
      <c r="AA63" s="199"/>
      <c r="AB63" s="200"/>
      <c r="AC63" s="201"/>
      <c r="AD63" s="414"/>
      <c r="AE63" s="191"/>
      <c r="AF63" s="192"/>
      <c r="AG63" s="202" t="s">
        <v>403</v>
      </c>
      <c r="AH63" s="202" t="s">
        <v>403</v>
      </c>
      <c r="AI63" s="203" t="s">
        <v>403</v>
      </c>
      <c r="AJ63" s="203" t="s">
        <v>403</v>
      </c>
      <c r="AK63" s="203" t="s">
        <v>403</v>
      </c>
      <c r="AL63" s="203"/>
      <c r="AM63" s="203"/>
      <c r="AN63" s="203"/>
      <c r="AO63" s="203"/>
      <c r="AP63" s="203"/>
      <c r="AQ63" s="203"/>
      <c r="AR63" s="191"/>
      <c r="AS63" s="382"/>
      <c r="AT63" s="382"/>
      <c r="AU63" s="216"/>
      <c r="AV63" s="215"/>
      <c r="AW63" s="382" t="s">
        <v>729</v>
      </c>
      <c r="AX63" s="216"/>
      <c r="AY63" s="215"/>
      <c r="AZ63" s="382" t="s">
        <v>539</v>
      </c>
      <c r="BA63" s="216"/>
      <c r="BB63" s="215"/>
      <c r="BC63" s="382"/>
      <c r="BD63" s="216"/>
      <c r="BE63" s="215"/>
      <c r="BF63" s="382"/>
      <c r="BG63" s="216"/>
      <c r="BH63" s="215"/>
      <c r="BI63" s="843" t="s">
        <v>597</v>
      </c>
      <c r="BJ63" s="216"/>
      <c r="BK63" s="215"/>
      <c r="BL63" s="269"/>
      <c r="BM63" s="216"/>
      <c r="BN63" s="215"/>
      <c r="BO63" s="382"/>
      <c r="BP63" s="216"/>
      <c r="BQ63" s="215"/>
      <c r="BR63" s="382"/>
      <c r="BS63" s="216"/>
      <c r="BT63" s="215"/>
      <c r="BU63" s="269" t="s">
        <v>542</v>
      </c>
      <c r="BV63" s="216"/>
      <c r="BW63" s="215"/>
      <c r="BX63" s="269" t="s">
        <v>541</v>
      </c>
      <c r="BY63" s="216"/>
      <c r="BZ63" s="215"/>
      <c r="CA63" s="269" t="s">
        <v>542</v>
      </c>
      <c r="CB63" s="216"/>
      <c r="CC63" s="215"/>
      <c r="CD63" s="382"/>
      <c r="CE63" s="216"/>
      <c r="CF63" s="215"/>
      <c r="CG63" s="382"/>
      <c r="CH63" s="216"/>
      <c r="CI63" s="215"/>
      <c r="CJ63" s="269"/>
      <c r="CK63" s="216"/>
      <c r="CL63" s="215"/>
      <c r="CM63" s="382" t="s">
        <v>539</v>
      </c>
      <c r="CN63" s="216"/>
      <c r="CO63" s="215"/>
      <c r="CP63" s="269" t="s">
        <v>542</v>
      </c>
      <c r="CQ63" s="216"/>
      <c r="CR63" s="215"/>
      <c r="CS63" s="269"/>
      <c r="CT63" s="216"/>
      <c r="CU63" s="215"/>
      <c r="CV63" s="382" t="s">
        <v>628</v>
      </c>
      <c r="CW63" s="216"/>
      <c r="CX63" s="215"/>
      <c r="CY63" s="269" t="s">
        <v>539</v>
      </c>
      <c r="CZ63" s="216"/>
      <c r="DA63" s="215"/>
      <c r="DB63" s="269"/>
      <c r="DC63" s="216"/>
      <c r="DD63" s="215"/>
      <c r="DE63" s="382"/>
      <c r="DF63" s="216"/>
      <c r="DG63" s="215"/>
      <c r="DH63" s="382" t="s">
        <v>542</v>
      </c>
      <c r="DI63" s="216"/>
      <c r="DJ63" s="215"/>
      <c r="DK63" s="382"/>
      <c r="DL63" s="216"/>
      <c r="DM63" s="215"/>
      <c r="DN63" s="382" t="s">
        <v>518</v>
      </c>
      <c r="DO63" s="216"/>
      <c r="DP63" s="215"/>
      <c r="DQ63" s="382" t="s">
        <v>539</v>
      </c>
      <c r="DR63" s="216"/>
      <c r="DS63" s="215"/>
      <c r="DT63" s="382"/>
      <c r="DU63" s="216"/>
      <c r="DV63" s="215"/>
      <c r="DW63" s="382"/>
      <c r="DX63" s="216"/>
      <c r="DY63" s="215"/>
      <c r="DZ63" s="382"/>
      <c r="EA63" s="216"/>
      <c r="EB63" s="215"/>
      <c r="EC63" s="382"/>
      <c r="ED63" s="216"/>
      <c r="EE63" s="215"/>
      <c r="EF63" s="382"/>
      <c r="EG63" s="382"/>
      <c r="EH63" s="382"/>
      <c r="EI63" s="382" t="s">
        <v>539</v>
      </c>
      <c r="EJ63" s="216"/>
      <c r="EK63" s="215"/>
      <c r="EL63" s="382" t="s">
        <v>856</v>
      </c>
      <c r="EM63" s="216"/>
      <c r="EN63" s="215"/>
      <c r="EO63" s="382" t="s">
        <v>625</v>
      </c>
      <c r="EP63" s="216"/>
      <c r="EQ63" s="215"/>
      <c r="ER63" s="382"/>
      <c r="ES63" s="216"/>
      <c r="ET63" s="215"/>
      <c r="EU63" s="382"/>
      <c r="EV63" s="216"/>
      <c r="EW63" s="215"/>
      <c r="EX63" s="843" t="s">
        <v>542</v>
      </c>
      <c r="EY63" s="216"/>
      <c r="EZ63" s="215"/>
      <c r="FA63" s="269" t="s">
        <v>625</v>
      </c>
      <c r="FB63" s="216"/>
      <c r="FC63" s="215"/>
      <c r="FD63" s="382" t="s">
        <v>542</v>
      </c>
      <c r="FE63" s="216"/>
      <c r="FF63" s="215"/>
      <c r="FG63" s="382" t="s">
        <v>542</v>
      </c>
      <c r="FH63" s="216"/>
      <c r="FI63" s="215"/>
      <c r="FJ63" s="269"/>
      <c r="FK63" s="216"/>
      <c r="FL63" s="215"/>
      <c r="FM63" s="269"/>
      <c r="FN63" s="216"/>
      <c r="FO63" s="215"/>
      <c r="FP63" s="269"/>
      <c r="FQ63" s="216"/>
      <c r="FR63" s="215"/>
      <c r="FS63" s="382"/>
      <c r="FT63" s="216"/>
      <c r="FU63" s="215"/>
      <c r="FV63" s="269" t="s">
        <v>972</v>
      </c>
      <c r="FW63" s="216"/>
      <c r="FX63" s="215"/>
      <c r="FY63" s="269"/>
      <c r="FZ63" s="216"/>
      <c r="GA63" s="215"/>
      <c r="GB63" s="382"/>
      <c r="GC63" s="216"/>
      <c r="GD63" s="215"/>
      <c r="GE63" s="269" t="s">
        <v>1008</v>
      </c>
      <c r="GF63" s="216"/>
      <c r="GG63" s="215"/>
      <c r="GH63" s="269"/>
      <c r="GI63" s="216"/>
      <c r="GJ63" s="215"/>
      <c r="GK63" s="382"/>
      <c r="GL63" s="216"/>
      <c r="GM63" s="215"/>
      <c r="GN63" s="269"/>
      <c r="GO63" s="216"/>
      <c r="GP63" s="215"/>
      <c r="GQ63" s="269"/>
      <c r="GR63" s="216"/>
      <c r="GS63" s="215"/>
      <c r="GT63" s="382"/>
      <c r="GU63" s="216"/>
      <c r="GV63" s="215"/>
      <c r="GW63" s="382"/>
      <c r="GX63" s="216"/>
      <c r="GY63" s="215"/>
      <c r="GZ63" s="382"/>
      <c r="HA63" s="216"/>
      <c r="HB63" s="215"/>
      <c r="HC63" s="382"/>
      <c r="HD63" s="216"/>
      <c r="HE63" s="215"/>
      <c r="HF63" s="382"/>
      <c r="HG63" s="216"/>
      <c r="HH63" s="215"/>
      <c r="HI63" s="382"/>
      <c r="HJ63" s="216"/>
      <c r="HK63" s="215"/>
      <c r="HL63" s="382"/>
      <c r="HM63" s="216"/>
      <c r="HN63" s="215"/>
      <c r="HO63" s="382"/>
      <c r="HP63" s="216"/>
      <c r="HQ63" s="215"/>
      <c r="HR63" s="382"/>
      <c r="HS63" s="216"/>
      <c r="HT63" s="215"/>
      <c r="HU63" s="382"/>
      <c r="HV63" s="382"/>
      <c r="HW63" s="382"/>
      <c r="HX63" s="382" t="s">
        <v>1042</v>
      </c>
      <c r="HY63" s="216"/>
      <c r="HZ63" s="215"/>
      <c r="IA63" s="382"/>
      <c r="IB63" s="216"/>
      <c r="IC63" s="215"/>
      <c r="ID63" s="382"/>
      <c r="IE63" s="216"/>
      <c r="IF63" s="215"/>
      <c r="IG63" s="382"/>
      <c r="IH63" s="216"/>
      <c r="II63" s="215"/>
      <c r="IJ63" s="382"/>
      <c r="IK63" s="216"/>
      <c r="IL63" s="215"/>
      <c r="IM63" s="843"/>
      <c r="IN63" s="216"/>
      <c r="IO63" s="215"/>
      <c r="IP63" s="269" t="s">
        <v>1049</v>
      </c>
      <c r="IQ63" s="216"/>
      <c r="IR63" s="215"/>
      <c r="IS63" s="382" t="s">
        <v>1060</v>
      </c>
      <c r="IT63" s="216"/>
      <c r="IU63" s="215"/>
      <c r="IV63" s="382"/>
      <c r="IW63" s="216"/>
      <c r="IX63" s="215"/>
      <c r="IY63" s="269"/>
      <c r="IZ63" s="216"/>
      <c r="JA63" s="215"/>
      <c r="JB63" s="269"/>
      <c r="JC63" s="216"/>
      <c r="JD63" s="215"/>
      <c r="JE63" s="269"/>
      <c r="JF63" s="216"/>
      <c r="JG63" s="215"/>
      <c r="JH63" s="382"/>
      <c r="JI63" s="216"/>
      <c r="JJ63" s="215"/>
      <c r="JK63" s="382"/>
      <c r="JL63" s="216"/>
      <c r="JM63" s="215"/>
      <c r="JN63" s="269"/>
      <c r="JO63" s="216"/>
      <c r="JP63" s="215"/>
      <c r="JQ63" s="382"/>
      <c r="JR63" s="216"/>
      <c r="JS63" s="215"/>
      <c r="JT63" s="269"/>
      <c r="JU63" s="216"/>
      <c r="JV63" s="215"/>
      <c r="JW63" s="269"/>
      <c r="JX63" s="216"/>
      <c r="JY63" s="215"/>
      <c r="JZ63" s="382"/>
      <c r="KA63" s="216"/>
      <c r="KB63" s="215"/>
      <c r="KC63" s="269"/>
      <c r="KD63" s="216"/>
      <c r="KE63" s="215"/>
      <c r="KF63" s="269"/>
      <c r="KG63" s="216"/>
      <c r="KH63" s="215"/>
      <c r="KI63" s="382"/>
      <c r="KJ63" s="216"/>
      <c r="KK63" s="215"/>
      <c r="KL63" s="382"/>
      <c r="KM63" s="216"/>
      <c r="KN63" s="215"/>
      <c r="KO63" s="382"/>
      <c r="KP63" s="216"/>
      <c r="KQ63" s="215"/>
      <c r="KR63" s="382"/>
      <c r="KS63" s="216"/>
      <c r="KT63" s="215"/>
      <c r="KU63" s="382"/>
      <c r="KV63" s="216"/>
      <c r="KW63" s="215"/>
      <c r="KX63" s="382"/>
      <c r="KY63" s="216"/>
      <c r="KZ63" s="215"/>
      <c r="LA63" s="382"/>
      <c r="LB63" s="216"/>
      <c r="LC63" s="215"/>
      <c r="LD63" s="382"/>
      <c r="LE63" s="216"/>
      <c r="LF63" s="215"/>
      <c r="LG63" s="382"/>
      <c r="LH63" s="216"/>
      <c r="LI63" s="215"/>
      <c r="LJ63" s="382"/>
      <c r="LK63" s="382"/>
    </row>
    <row r="64" spans="1:323" ht="24" customHeight="1" x14ac:dyDescent="0.2">
      <c r="A64" s="553" t="s">
        <v>22</v>
      </c>
      <c r="D64" s="7"/>
      <c r="J64" s="16"/>
      <c r="O64" s="16"/>
      <c r="Q64" s="60"/>
      <c r="R64" s="60"/>
      <c r="T64" s="833"/>
      <c r="V64" s="1"/>
      <c r="AA64" s="818"/>
      <c r="AB64" s="235"/>
      <c r="AC64" s="17"/>
      <c r="AG64" s="68"/>
      <c r="AH64" s="68"/>
      <c r="AK64" s="44"/>
      <c r="AL64" s="44"/>
      <c r="AM64" s="44"/>
      <c r="AN64" s="44"/>
      <c r="AO64" s="44"/>
      <c r="AP64" s="44"/>
      <c r="AQ64" s="44"/>
      <c r="AS64" s="819"/>
      <c r="AT64" s="819"/>
      <c r="AU64" s="819"/>
      <c r="AV64" s="819"/>
      <c r="AW64" s="819"/>
      <c r="AX64" s="819"/>
      <c r="AY64" s="819"/>
      <c r="AZ64" s="819"/>
      <c r="BA64" s="819"/>
      <c r="BB64" s="819"/>
      <c r="BC64" s="819"/>
      <c r="BD64" s="819"/>
      <c r="BE64" s="819"/>
      <c r="BF64" s="17"/>
      <c r="BG64" s="819"/>
      <c r="BH64" s="819"/>
      <c r="BI64" s="819"/>
      <c r="BJ64" s="819"/>
      <c r="BK64" s="819"/>
      <c r="BL64" s="820"/>
      <c r="BM64" s="819"/>
      <c r="BN64" s="819"/>
      <c r="BO64" s="820"/>
      <c r="BP64" s="819"/>
      <c r="BQ64" s="819"/>
      <c r="BR64" s="819"/>
      <c r="BS64" s="819"/>
      <c r="BT64" s="819"/>
      <c r="BU64" s="820"/>
      <c r="BV64" s="819"/>
      <c r="BW64" s="819"/>
      <c r="BX64" s="820"/>
      <c r="BY64" s="819"/>
      <c r="BZ64" s="819"/>
      <c r="CA64" s="819"/>
      <c r="CB64" s="819"/>
      <c r="CC64" s="819"/>
      <c r="CD64" s="819"/>
      <c r="CE64" s="819"/>
      <c r="CF64" s="819"/>
      <c r="CG64" s="819"/>
      <c r="CH64" s="819"/>
      <c r="CI64" s="819"/>
      <c r="CJ64" s="820"/>
      <c r="CK64" s="819"/>
      <c r="CL64" s="819"/>
      <c r="CM64" s="819"/>
      <c r="CN64" s="819"/>
      <c r="CO64" s="819"/>
      <c r="CP64" s="820"/>
      <c r="CQ64" s="819"/>
      <c r="CR64" s="819"/>
      <c r="CS64" s="820"/>
      <c r="CT64" s="819"/>
      <c r="CU64" s="819"/>
      <c r="CV64" s="819"/>
      <c r="CW64" s="819"/>
      <c r="CX64" s="819"/>
      <c r="CY64" s="820"/>
      <c r="CZ64" s="819"/>
      <c r="DA64" s="819"/>
      <c r="DB64" s="820"/>
      <c r="DC64" s="819"/>
      <c r="DD64" s="819"/>
      <c r="DE64" s="819"/>
      <c r="DF64" s="819"/>
      <c r="DG64" s="819"/>
      <c r="DH64" s="819"/>
      <c r="DI64" s="819"/>
      <c r="DJ64" s="819"/>
      <c r="DK64" s="819"/>
      <c r="DL64" s="819"/>
      <c r="DM64" s="819"/>
      <c r="DN64" s="819"/>
      <c r="DO64" s="819"/>
      <c r="DP64" s="819"/>
      <c r="DQ64" s="819"/>
      <c r="DR64" s="819"/>
      <c r="DS64" s="819"/>
      <c r="DT64" s="819"/>
      <c r="DU64" s="819"/>
      <c r="DV64" s="819"/>
      <c r="DW64" s="819"/>
      <c r="DX64" s="819"/>
      <c r="DY64" s="819"/>
      <c r="DZ64" s="819"/>
      <c r="EA64" s="819"/>
      <c r="EB64" s="819"/>
      <c r="EC64" s="819"/>
      <c r="ED64" s="819"/>
      <c r="EE64" s="819"/>
      <c r="EF64" s="819"/>
      <c r="EG64" s="819"/>
      <c r="EH64" s="819"/>
      <c r="EI64" s="819"/>
      <c r="EJ64" s="819"/>
      <c r="EK64" s="819"/>
      <c r="EL64" s="819"/>
      <c r="EM64" s="819"/>
      <c r="EN64" s="819"/>
      <c r="EO64" s="819"/>
      <c r="EP64" s="819"/>
      <c r="EQ64" s="819"/>
      <c r="ER64" s="819"/>
      <c r="ES64" s="819"/>
      <c r="ET64" s="819"/>
      <c r="EU64" s="17"/>
      <c r="EV64" s="819"/>
      <c r="EW64" s="819"/>
      <c r="EX64" s="819"/>
      <c r="EY64" s="819"/>
      <c r="EZ64" s="819"/>
      <c r="FA64" s="820"/>
      <c r="FB64" s="819"/>
      <c r="FC64" s="819"/>
      <c r="FD64" s="820"/>
      <c r="FE64" s="819"/>
      <c r="FF64" s="819"/>
      <c r="FG64" s="819"/>
      <c r="FH64" s="819"/>
      <c r="FI64" s="819"/>
      <c r="FJ64" s="820"/>
      <c r="FK64" s="819"/>
      <c r="FL64" s="819"/>
      <c r="FM64" s="820"/>
      <c r="FN64" s="819"/>
      <c r="FO64" s="819"/>
      <c r="FP64" s="819"/>
      <c r="FQ64" s="819"/>
      <c r="FR64" s="819"/>
      <c r="FS64" s="819"/>
      <c r="FT64" s="819"/>
      <c r="FU64" s="819"/>
      <c r="FV64" s="819"/>
      <c r="FW64" s="819"/>
      <c r="FX64" s="819"/>
      <c r="FY64" s="820"/>
      <c r="FZ64" s="819"/>
      <c r="GA64" s="819"/>
      <c r="GB64" s="819"/>
      <c r="GC64" s="819"/>
      <c r="GD64" s="819"/>
      <c r="GE64" s="820"/>
      <c r="GF64" s="819"/>
      <c r="GG64" s="819"/>
      <c r="GH64" s="820"/>
      <c r="GI64" s="819"/>
      <c r="GJ64" s="819"/>
      <c r="GK64" s="819"/>
      <c r="GL64" s="819"/>
      <c r="GM64" s="819"/>
      <c r="GN64" s="820"/>
      <c r="GO64" s="819"/>
      <c r="GP64" s="819"/>
      <c r="GQ64" s="820"/>
      <c r="GR64" s="819"/>
      <c r="GS64" s="819"/>
      <c r="GT64" s="819"/>
      <c r="GU64" s="819"/>
      <c r="GV64" s="819"/>
      <c r="GW64" s="819"/>
      <c r="GX64" s="819"/>
      <c r="GY64" s="819"/>
      <c r="GZ64" s="819"/>
      <c r="HA64" s="819"/>
      <c r="HB64" s="819"/>
      <c r="HC64" s="819"/>
      <c r="HD64" s="819"/>
      <c r="HE64" s="819"/>
      <c r="HF64" s="819"/>
      <c r="HG64" s="819"/>
      <c r="HH64" s="819"/>
      <c r="HI64" s="819"/>
      <c r="HJ64" s="819"/>
      <c r="HK64" s="819"/>
      <c r="HL64" s="819"/>
      <c r="HM64" s="819"/>
      <c r="HN64" s="819"/>
      <c r="HO64" s="819"/>
      <c r="HP64" s="819"/>
      <c r="HQ64" s="819"/>
      <c r="HR64" s="819"/>
      <c r="HS64" s="819"/>
      <c r="HT64" s="819"/>
      <c r="HU64" s="819"/>
      <c r="HV64" s="819"/>
      <c r="HW64" s="819"/>
      <c r="HX64" s="819"/>
      <c r="HY64" s="819"/>
      <c r="HZ64" s="819"/>
      <c r="IA64" s="819"/>
      <c r="IB64" s="819"/>
      <c r="IC64" s="819"/>
      <c r="ID64" s="819"/>
      <c r="IE64" s="819"/>
      <c r="IF64" s="819"/>
      <c r="IG64" s="819"/>
      <c r="IH64" s="819"/>
      <c r="II64" s="819"/>
      <c r="IJ64" s="17"/>
      <c r="IK64" s="819"/>
      <c r="IL64" s="819"/>
      <c r="IM64" s="819"/>
      <c r="IN64" s="819"/>
      <c r="IO64" s="819"/>
      <c r="IP64" s="820"/>
      <c r="IQ64" s="819"/>
      <c r="IR64" s="819"/>
      <c r="IS64" s="820"/>
      <c r="IT64" s="819"/>
      <c r="IU64" s="819"/>
      <c r="IV64" s="819"/>
      <c r="IW64" s="819"/>
      <c r="IX64" s="819"/>
      <c r="IY64" s="820"/>
      <c r="IZ64" s="819"/>
      <c r="JA64" s="819"/>
      <c r="JB64" s="820"/>
      <c r="JC64" s="819"/>
      <c r="JD64" s="819"/>
      <c r="JE64" s="819"/>
      <c r="JF64" s="819"/>
      <c r="JG64" s="819"/>
      <c r="JH64" s="819"/>
      <c r="JI64" s="819"/>
      <c r="JJ64" s="819"/>
      <c r="JK64" s="819"/>
      <c r="JL64" s="819"/>
      <c r="JM64" s="819"/>
      <c r="JN64" s="820"/>
      <c r="JO64" s="819"/>
      <c r="JP64" s="819"/>
      <c r="JQ64" s="819"/>
      <c r="JR64" s="819"/>
      <c r="JS64" s="819"/>
      <c r="JT64" s="820"/>
      <c r="JU64" s="819"/>
      <c r="JV64" s="819"/>
      <c r="JW64" s="820"/>
      <c r="JX64" s="819"/>
      <c r="JY64" s="819"/>
      <c r="JZ64" s="819"/>
      <c r="KA64" s="819"/>
      <c r="KB64" s="819"/>
      <c r="KC64" s="820"/>
      <c r="KD64" s="819"/>
      <c r="KE64" s="819"/>
      <c r="KF64" s="820"/>
      <c r="KG64" s="819"/>
      <c r="KH64" s="819"/>
      <c r="KI64" s="819"/>
      <c r="KJ64" s="819"/>
      <c r="KK64" s="819"/>
      <c r="KL64" s="819"/>
      <c r="KM64" s="819"/>
      <c r="KN64" s="819"/>
      <c r="KO64" s="819"/>
      <c r="KP64" s="819"/>
      <c r="KQ64" s="819"/>
      <c r="KR64" s="819"/>
      <c r="KS64" s="819"/>
      <c r="KT64" s="819"/>
      <c r="KU64" s="819"/>
      <c r="KV64" s="819"/>
      <c r="KW64" s="819"/>
      <c r="KX64" s="819"/>
      <c r="KY64" s="819"/>
      <c r="KZ64" s="819"/>
      <c r="LA64" s="819"/>
      <c r="LB64" s="819"/>
      <c r="LC64" s="819"/>
      <c r="LD64" s="819"/>
      <c r="LE64" s="819"/>
      <c r="LF64" s="819"/>
      <c r="LG64" s="819"/>
      <c r="LH64" s="819"/>
      <c r="LI64" s="819"/>
      <c r="LJ64" s="819"/>
      <c r="LK64" s="819"/>
    </row>
    <row r="65" spans="1:323" ht="24" customHeight="1" x14ac:dyDescent="0.2">
      <c r="A65" s="553" t="s">
        <v>22</v>
      </c>
      <c r="D65" s="7"/>
      <c r="J65" s="16"/>
      <c r="O65" s="16"/>
      <c r="Q65" s="60"/>
      <c r="R65" s="60"/>
      <c r="T65" s="833"/>
      <c r="V65" s="1"/>
      <c r="AA65" s="818"/>
      <c r="AB65" s="235"/>
      <c r="AC65" s="17"/>
      <c r="AG65" s="68"/>
      <c r="AH65" s="68"/>
      <c r="AK65" s="44"/>
      <c r="AL65" s="44"/>
      <c r="AM65" s="44"/>
      <c r="AN65" s="44"/>
      <c r="AO65" s="44"/>
      <c r="AP65" s="44"/>
      <c r="AQ65" s="44"/>
      <c r="AS65" s="819"/>
      <c r="AT65" s="819"/>
      <c r="AU65" s="819"/>
      <c r="AV65" s="819"/>
      <c r="AW65" s="820"/>
      <c r="AX65" s="819"/>
      <c r="AY65" s="819"/>
      <c r="AZ65" s="819"/>
      <c r="BA65" s="819"/>
      <c r="BB65" s="819"/>
      <c r="BC65" s="819"/>
      <c r="BD65" s="819"/>
      <c r="BE65" s="819"/>
      <c r="BF65" s="819"/>
      <c r="BG65" s="819"/>
      <c r="BH65" s="819"/>
      <c r="BI65" s="820"/>
      <c r="BJ65" s="819"/>
      <c r="BK65" s="819"/>
      <c r="BL65" s="820"/>
      <c r="BM65" s="819"/>
      <c r="BN65" s="819"/>
      <c r="BO65" s="820"/>
      <c r="BP65" s="819"/>
      <c r="BQ65" s="819"/>
      <c r="BR65" s="819"/>
      <c r="BS65" s="819"/>
      <c r="BT65" s="819"/>
      <c r="BU65" s="820"/>
      <c r="BV65" s="819"/>
      <c r="BW65" s="819"/>
      <c r="BX65" s="820"/>
      <c r="BY65" s="819"/>
      <c r="BZ65" s="819"/>
      <c r="CA65" s="820"/>
      <c r="CB65" s="819"/>
      <c r="CC65" s="819"/>
      <c r="CD65" s="820"/>
      <c r="CE65" s="819"/>
      <c r="CF65" s="819"/>
      <c r="CG65" s="819"/>
      <c r="CH65" s="819"/>
      <c r="CI65" s="819"/>
      <c r="CJ65" s="820"/>
      <c r="CK65" s="819"/>
      <c r="CL65" s="819"/>
      <c r="CM65" s="819"/>
      <c r="CN65" s="819"/>
      <c r="CO65" s="819"/>
      <c r="CP65" s="820"/>
      <c r="CQ65" s="819"/>
      <c r="CR65" s="819"/>
      <c r="CS65" s="820"/>
      <c r="CT65" s="819"/>
      <c r="CU65" s="819"/>
      <c r="CV65" s="819"/>
      <c r="CW65" s="819"/>
      <c r="CX65" s="819"/>
      <c r="CY65" s="820"/>
      <c r="CZ65" s="819"/>
      <c r="DA65" s="819"/>
      <c r="DB65" s="820"/>
      <c r="DC65" s="819"/>
      <c r="DD65" s="819"/>
      <c r="DE65" s="819"/>
      <c r="DF65" s="819"/>
      <c r="DG65" s="819"/>
      <c r="DH65" s="819"/>
      <c r="DI65" s="819"/>
      <c r="DJ65" s="819"/>
      <c r="DK65" s="819"/>
      <c r="DL65" s="819"/>
      <c r="DM65" s="819"/>
      <c r="DN65" s="819"/>
      <c r="DO65" s="819"/>
      <c r="DP65" s="819"/>
      <c r="DQ65" s="819"/>
      <c r="DR65" s="819"/>
      <c r="DS65" s="819"/>
      <c r="DT65" s="819"/>
      <c r="DU65" s="819"/>
      <c r="DV65" s="819"/>
      <c r="DW65" s="819"/>
      <c r="DX65" s="819"/>
      <c r="DY65" s="819"/>
      <c r="DZ65" s="819"/>
      <c r="EA65" s="819"/>
      <c r="EB65" s="819"/>
      <c r="EC65" s="819"/>
      <c r="ED65" s="819"/>
      <c r="EE65" s="819"/>
      <c r="EF65" s="819"/>
      <c r="EG65" s="819"/>
      <c r="EH65" s="819"/>
      <c r="EI65" s="819"/>
      <c r="EJ65" s="819"/>
      <c r="EK65" s="819"/>
      <c r="EL65" s="820"/>
      <c r="EM65" s="819"/>
      <c r="EN65" s="819"/>
      <c r="EO65" s="819"/>
      <c r="EP65" s="819"/>
      <c r="EQ65" s="819"/>
      <c r="ER65" s="819"/>
      <c r="ES65" s="819"/>
      <c r="ET65" s="819"/>
      <c r="EU65" s="819"/>
      <c r="EV65" s="819"/>
      <c r="EW65" s="819"/>
      <c r="EX65" s="820"/>
      <c r="EY65" s="819"/>
      <c r="EZ65" s="819"/>
      <c r="FA65" s="820"/>
      <c r="FB65" s="819"/>
      <c r="FC65" s="819"/>
      <c r="FD65" s="820"/>
      <c r="FE65" s="819"/>
      <c r="FF65" s="819"/>
      <c r="FG65" s="819"/>
      <c r="FH65" s="819"/>
      <c r="FI65" s="819"/>
      <c r="FJ65" s="820"/>
      <c r="FK65" s="819"/>
      <c r="FL65" s="819"/>
      <c r="FM65" s="820"/>
      <c r="FN65" s="819"/>
      <c r="FO65" s="819"/>
      <c r="FP65" s="820"/>
      <c r="FQ65" s="819"/>
      <c r="FR65" s="819"/>
      <c r="FS65" s="820"/>
      <c r="FT65" s="819"/>
      <c r="FU65" s="819"/>
      <c r="FV65" s="819"/>
      <c r="FW65" s="819"/>
      <c r="FX65" s="819"/>
      <c r="FY65" s="820"/>
      <c r="FZ65" s="819"/>
      <c r="GA65" s="819"/>
      <c r="GB65" s="819"/>
      <c r="GC65" s="819"/>
      <c r="GD65" s="819"/>
      <c r="GE65" s="820"/>
      <c r="GF65" s="819"/>
      <c r="GG65" s="819"/>
      <c r="GH65" s="820"/>
      <c r="GI65" s="819"/>
      <c r="GJ65" s="819"/>
      <c r="GK65" s="819"/>
      <c r="GL65" s="819"/>
      <c r="GM65" s="819"/>
      <c r="GN65" s="820"/>
      <c r="GO65" s="819"/>
      <c r="GP65" s="819"/>
      <c r="GQ65" s="820"/>
      <c r="GR65" s="819"/>
      <c r="GS65" s="819"/>
      <c r="GT65" s="819"/>
      <c r="GU65" s="819"/>
      <c r="GV65" s="819"/>
      <c r="GW65" s="819"/>
      <c r="GX65" s="819"/>
      <c r="GY65" s="819"/>
      <c r="GZ65" s="819"/>
      <c r="HA65" s="819"/>
      <c r="HB65" s="819"/>
      <c r="HC65" s="819"/>
      <c r="HD65" s="819"/>
      <c r="HE65" s="819"/>
      <c r="HF65" s="819"/>
      <c r="HG65" s="819"/>
      <c r="HH65" s="819"/>
      <c r="HI65" s="819"/>
      <c r="HJ65" s="819"/>
      <c r="HK65" s="819"/>
      <c r="HL65" s="819"/>
      <c r="HM65" s="819"/>
      <c r="HN65" s="819"/>
      <c r="HO65" s="819"/>
      <c r="HP65" s="819"/>
      <c r="HQ65" s="819"/>
      <c r="HR65" s="819"/>
      <c r="HS65" s="819"/>
      <c r="HT65" s="819"/>
      <c r="HU65" s="819"/>
      <c r="HV65" s="819"/>
      <c r="HW65" s="819"/>
      <c r="HX65" s="819"/>
      <c r="HY65" s="819"/>
      <c r="HZ65" s="819"/>
      <c r="IA65" s="820"/>
      <c r="IB65" s="819"/>
      <c r="IC65" s="819"/>
      <c r="ID65" s="819"/>
      <c r="IE65" s="819"/>
      <c r="IF65" s="819"/>
      <c r="IG65" s="819"/>
      <c r="IH65" s="819"/>
      <c r="II65" s="819"/>
      <c r="IJ65" s="819"/>
      <c r="IK65" s="819"/>
      <c r="IL65" s="819"/>
      <c r="IM65" s="820"/>
      <c r="IN65" s="819"/>
      <c r="IO65" s="819"/>
      <c r="IP65" s="820"/>
      <c r="IQ65" s="819"/>
      <c r="IR65" s="819"/>
      <c r="IS65" s="820"/>
      <c r="IT65" s="819"/>
      <c r="IU65" s="819"/>
      <c r="IV65" s="819"/>
      <c r="IW65" s="819"/>
      <c r="IX65" s="819"/>
      <c r="IY65" s="820"/>
      <c r="IZ65" s="819"/>
      <c r="JA65" s="819"/>
      <c r="JB65" s="820"/>
      <c r="JC65" s="819"/>
      <c r="JD65" s="819"/>
      <c r="JE65" s="820"/>
      <c r="JF65" s="819"/>
      <c r="JG65" s="819"/>
      <c r="JH65" s="820"/>
      <c r="JI65" s="819"/>
      <c r="JJ65" s="819"/>
      <c r="JK65" s="819"/>
      <c r="JL65" s="819"/>
      <c r="JM65" s="819"/>
      <c r="JN65" s="820"/>
      <c r="JO65" s="819"/>
      <c r="JP65" s="819"/>
      <c r="JQ65" s="819"/>
      <c r="JR65" s="819"/>
      <c r="JS65" s="819"/>
      <c r="JT65" s="820"/>
      <c r="JU65" s="819"/>
      <c r="JV65" s="819"/>
      <c r="JW65" s="820"/>
      <c r="JX65" s="819"/>
      <c r="JY65" s="819"/>
      <c r="JZ65" s="819"/>
      <c r="KA65" s="819"/>
      <c r="KB65" s="819"/>
      <c r="KC65" s="820"/>
      <c r="KD65" s="819"/>
      <c r="KE65" s="819"/>
      <c r="KF65" s="820"/>
      <c r="KG65" s="819"/>
      <c r="KH65" s="819"/>
      <c r="KI65" s="819"/>
      <c r="KJ65" s="819"/>
      <c r="KK65" s="819"/>
      <c r="KL65" s="819"/>
      <c r="KM65" s="819"/>
      <c r="KN65" s="819"/>
      <c r="KO65" s="819"/>
      <c r="KP65" s="819"/>
      <c r="KQ65" s="819"/>
      <c r="KR65" s="819"/>
      <c r="KS65" s="819"/>
      <c r="KT65" s="819"/>
      <c r="KU65" s="819"/>
      <c r="KV65" s="819"/>
      <c r="KW65" s="819"/>
      <c r="KX65" s="819"/>
      <c r="KY65" s="819"/>
      <c r="KZ65" s="819"/>
      <c r="LA65" s="819"/>
      <c r="LB65" s="819"/>
      <c r="LC65" s="819"/>
      <c r="LD65" s="819"/>
      <c r="LE65" s="819"/>
      <c r="LF65" s="819"/>
      <c r="LG65" s="819"/>
      <c r="LH65" s="819"/>
      <c r="LI65" s="819"/>
      <c r="LJ65" s="819"/>
      <c r="LK65" s="819"/>
    </row>
    <row r="66" spans="1:323" ht="24" customHeight="1" x14ac:dyDescent="0.2">
      <c r="J66" s="16"/>
      <c r="O66" s="16"/>
      <c r="Q66" s="60"/>
      <c r="R66" s="20"/>
      <c r="AB66" s="17"/>
      <c r="AC66" s="17"/>
      <c r="AS66" s="17"/>
      <c r="AT66" s="17"/>
      <c r="AU66" s="17"/>
      <c r="AV66" s="17"/>
      <c r="AW66" s="17"/>
      <c r="AX66" s="17"/>
      <c r="AY66" s="17"/>
      <c r="AZ66" s="17"/>
      <c r="BA66" s="17"/>
      <c r="BB66" s="17"/>
      <c r="BC66" s="17"/>
      <c r="BD66" s="17"/>
      <c r="BE66" s="17"/>
      <c r="BF66" s="507"/>
      <c r="BG66" s="17"/>
      <c r="BH66" s="17"/>
      <c r="BI66" s="17"/>
      <c r="BJ66" s="17"/>
      <c r="BK66" s="17"/>
      <c r="BL66" s="235"/>
      <c r="BM66" s="17"/>
      <c r="BN66" s="17"/>
      <c r="BO66" s="17"/>
      <c r="BP66" s="17"/>
      <c r="BQ66" s="17"/>
      <c r="BR66" s="17"/>
      <c r="BS66" s="17"/>
      <c r="BT66" s="17"/>
      <c r="BU66" s="17"/>
      <c r="BV66" s="17"/>
      <c r="BW66" s="17"/>
      <c r="BX66" s="17"/>
      <c r="BY66" s="17"/>
      <c r="BZ66" s="17"/>
      <c r="CA66" s="17"/>
      <c r="CB66" s="17"/>
      <c r="CC66" s="17"/>
      <c r="CD66" s="17"/>
      <c r="CE66" s="17"/>
      <c r="CF66" s="17"/>
      <c r="CG66" s="17"/>
      <c r="CH66" s="17"/>
      <c r="CI66" s="17"/>
      <c r="CJ66" s="17"/>
      <c r="CK66" s="17"/>
      <c r="CL66" s="17"/>
      <c r="CM66" s="17"/>
      <c r="CN66" s="17"/>
      <c r="CO66" s="17"/>
      <c r="CP66" s="17"/>
      <c r="CQ66" s="17"/>
      <c r="CR66" s="17"/>
      <c r="CS66" s="17"/>
      <c r="CT66" s="17"/>
      <c r="CU66" s="17"/>
      <c r="CV66" s="17"/>
      <c r="CW66" s="17"/>
      <c r="CX66" s="17"/>
      <c r="CY66" s="17"/>
      <c r="CZ66" s="17"/>
      <c r="DA66" s="17"/>
      <c r="DB66" s="17"/>
      <c r="DC66" s="17"/>
      <c r="DD66" s="17"/>
      <c r="DE66" s="17"/>
      <c r="DF66" s="17"/>
      <c r="DG66" s="17"/>
      <c r="DH66" s="17"/>
      <c r="DI66" s="17"/>
      <c r="DJ66" s="17"/>
      <c r="DK66" s="17"/>
      <c r="DL66" s="17"/>
      <c r="DM66" s="17"/>
      <c r="DN66" s="17"/>
      <c r="DO66" s="17"/>
      <c r="DP66" s="17"/>
      <c r="DQ66" s="17"/>
      <c r="DR66" s="17"/>
      <c r="DS66" s="17"/>
      <c r="DT66" s="17"/>
      <c r="DU66" s="17"/>
      <c r="DV66" s="17"/>
      <c r="DW66" s="17"/>
      <c r="DX66" s="17"/>
      <c r="DY66" s="17"/>
      <c r="DZ66" s="17"/>
      <c r="EA66" s="17"/>
      <c r="EB66" s="17"/>
      <c r="EC66" s="17"/>
      <c r="ED66" s="17"/>
      <c r="EE66" s="17"/>
      <c r="EF66" s="17"/>
      <c r="EG66" s="17"/>
      <c r="EH66" s="17"/>
      <c r="EI66" s="17"/>
      <c r="EJ66" s="17"/>
      <c r="EK66" s="17"/>
      <c r="EL66" s="17"/>
      <c r="EM66" s="17"/>
      <c r="EN66" s="17"/>
      <c r="EO66" s="17"/>
      <c r="EP66" s="17"/>
      <c r="EQ66" s="17"/>
      <c r="ER66" s="17"/>
      <c r="ES66" s="17"/>
      <c r="ET66" s="17"/>
      <c r="EU66" s="507"/>
      <c r="EV66" s="17"/>
      <c r="EW66" s="17"/>
      <c r="EX66" s="17"/>
      <c r="EY66" s="17"/>
      <c r="EZ66" s="17"/>
      <c r="FA66" s="235"/>
      <c r="FB66" s="17"/>
      <c r="FC66" s="17"/>
      <c r="FD66" s="17"/>
      <c r="FE66" s="17"/>
      <c r="FF66" s="17"/>
      <c r="FG66" s="17"/>
      <c r="FH66" s="17"/>
      <c r="FI66" s="17"/>
      <c r="FJ66" s="17"/>
      <c r="FK66" s="17"/>
      <c r="FL66" s="17"/>
      <c r="FM66" s="17"/>
      <c r="FN66" s="17"/>
      <c r="FO66" s="17"/>
      <c r="FP66" s="17"/>
      <c r="FQ66" s="17"/>
      <c r="FR66" s="17"/>
      <c r="FS66" s="17"/>
      <c r="FT66" s="17"/>
      <c r="FU66" s="17"/>
      <c r="FV66" s="17"/>
      <c r="FW66" s="17"/>
      <c r="FX66" s="17"/>
      <c r="FY66" s="17"/>
      <c r="FZ66" s="17"/>
      <c r="GA66" s="17"/>
      <c r="GB66" s="17"/>
      <c r="GC66" s="17"/>
      <c r="GD66" s="17"/>
      <c r="GE66" s="17"/>
      <c r="GF66" s="17"/>
      <c r="GG66" s="17"/>
      <c r="GH66" s="17"/>
      <c r="GI66" s="17"/>
      <c r="GJ66" s="17"/>
      <c r="GK66" s="17"/>
      <c r="GL66" s="17"/>
      <c r="GM66" s="17"/>
      <c r="GN66" s="17"/>
      <c r="GO66" s="17"/>
      <c r="GP66" s="17"/>
      <c r="GQ66" s="17"/>
      <c r="GR66" s="17"/>
      <c r="GS66" s="17"/>
      <c r="GT66" s="17"/>
      <c r="GU66" s="17"/>
      <c r="GV66" s="17"/>
      <c r="GW66" s="17"/>
      <c r="GX66" s="17"/>
      <c r="GY66" s="17"/>
      <c r="GZ66" s="17"/>
      <c r="HA66" s="17"/>
      <c r="HB66" s="17"/>
      <c r="HC66" s="17"/>
      <c r="HD66" s="17"/>
      <c r="HE66" s="17"/>
      <c r="HF66" s="17"/>
      <c r="HG66" s="17"/>
      <c r="HH66" s="17"/>
      <c r="HI66" s="17"/>
      <c r="HJ66" s="17"/>
      <c r="HK66" s="17"/>
      <c r="HL66" s="17"/>
      <c r="HM66" s="17"/>
      <c r="HN66" s="17"/>
      <c r="HO66" s="17"/>
      <c r="HP66" s="17"/>
      <c r="HQ66" s="17"/>
      <c r="HR66" s="17"/>
      <c r="HS66" s="17"/>
      <c r="HT66" s="17"/>
      <c r="HU66" s="17"/>
      <c r="HV66" s="17"/>
      <c r="HW66" s="17"/>
      <c r="HX66" s="17"/>
      <c r="HY66" s="17"/>
      <c r="HZ66" s="17"/>
      <c r="IA66" s="17"/>
      <c r="IB66" s="17"/>
      <c r="IC66" s="17"/>
      <c r="ID66" s="17"/>
      <c r="IE66" s="17"/>
      <c r="IF66" s="17"/>
      <c r="IG66" s="17"/>
      <c r="IH66" s="17"/>
      <c r="II66" s="17"/>
      <c r="IJ66" s="507"/>
      <c r="IK66" s="17"/>
      <c r="IL66" s="17"/>
      <c r="IM66" s="17"/>
      <c r="IN66" s="17"/>
      <c r="IO66" s="17"/>
      <c r="IP66" s="235"/>
      <c r="IQ66" s="17"/>
      <c r="IR66" s="17"/>
      <c r="IS66" s="17"/>
      <c r="IT66" s="17"/>
      <c r="IU66" s="17"/>
      <c r="IV66" s="17"/>
      <c r="IW66" s="17"/>
      <c r="IX66" s="17"/>
      <c r="IY66" s="17"/>
      <c r="IZ66" s="17"/>
      <c r="JA66" s="17"/>
      <c r="JB66" s="17"/>
      <c r="JC66" s="17"/>
      <c r="JD66" s="17"/>
      <c r="JE66" s="17"/>
      <c r="JF66" s="17"/>
      <c r="JG66" s="17"/>
      <c r="JH66" s="17"/>
      <c r="JI66" s="17"/>
      <c r="JJ66" s="17"/>
      <c r="JK66" s="17"/>
      <c r="JL66" s="17"/>
      <c r="JM66" s="17"/>
      <c r="JN66" s="17"/>
      <c r="JO66" s="17"/>
      <c r="JP66" s="17"/>
      <c r="JQ66" s="17"/>
      <c r="JR66" s="17"/>
      <c r="JS66" s="17"/>
      <c r="JT66" s="17"/>
      <c r="JU66" s="17"/>
      <c r="JV66" s="17"/>
      <c r="JW66" s="17"/>
      <c r="JX66" s="17"/>
      <c r="JY66" s="17"/>
      <c r="JZ66" s="17"/>
      <c r="KA66" s="17"/>
      <c r="KB66" s="17"/>
      <c r="KC66" s="17"/>
      <c r="KD66" s="17"/>
      <c r="KE66" s="17"/>
      <c r="KF66" s="17"/>
      <c r="KG66" s="17"/>
      <c r="KH66" s="17"/>
      <c r="KI66" s="17"/>
      <c r="KJ66" s="17"/>
      <c r="KK66" s="17"/>
      <c r="KL66" s="17"/>
      <c r="KM66" s="17"/>
      <c r="KN66" s="17"/>
      <c r="KO66" s="17"/>
      <c r="KP66" s="17"/>
      <c r="KQ66" s="17"/>
      <c r="KR66" s="17"/>
      <c r="KS66" s="17"/>
      <c r="KT66" s="17"/>
      <c r="KU66" s="17"/>
      <c r="KV66" s="17"/>
      <c r="KW66" s="17"/>
      <c r="KX66" s="17"/>
      <c r="KY66" s="17"/>
      <c r="KZ66" s="17"/>
      <c r="LA66" s="17"/>
      <c r="LB66" s="17"/>
      <c r="LC66" s="17"/>
      <c r="LD66" s="17"/>
      <c r="LE66" s="17"/>
      <c r="LF66" s="17"/>
      <c r="LG66" s="17"/>
      <c r="LH66" s="17"/>
      <c r="LI66" s="17"/>
      <c r="LJ66" s="17"/>
      <c r="LK66" s="17"/>
    </row>
    <row r="67" spans="1:323" s="424" customFormat="1" ht="24" customHeight="1" x14ac:dyDescent="0.2">
      <c r="A67" s="422"/>
      <c r="B67" s="423"/>
      <c r="E67" s="425"/>
      <c r="F67" s="422"/>
      <c r="G67" s="422"/>
      <c r="H67" s="422"/>
      <c r="I67" s="422"/>
      <c r="J67" s="760"/>
      <c r="K67" s="422"/>
      <c r="L67" s="422"/>
      <c r="M67" s="422"/>
      <c r="N67" s="422"/>
      <c r="O67" s="760"/>
      <c r="P67" s="422"/>
      <c r="Q67" s="761"/>
      <c r="R67" s="761"/>
      <c r="S67" s="422"/>
      <c r="T67" s="422"/>
      <c r="U67" s="423"/>
      <c r="W67" s="423"/>
      <c r="X67" s="423"/>
      <c r="Y67" s="423"/>
      <c r="Z67" s="423"/>
      <c r="AA67" s="423"/>
      <c r="AB67" s="431"/>
      <c r="AC67" s="431"/>
      <c r="AD67" s="429"/>
      <c r="AF67" s="430"/>
      <c r="AG67" s="422"/>
      <c r="AH67" s="422"/>
      <c r="AI67" s="422"/>
      <c r="AJ67" s="422"/>
      <c r="AS67" s="431"/>
      <c r="AT67" s="431"/>
      <c r="AU67" s="431"/>
      <c r="AV67" s="431"/>
      <c r="AW67" s="431"/>
      <c r="AX67" s="431"/>
      <c r="AY67" s="431"/>
      <c r="AZ67" s="431"/>
      <c r="BA67" s="431"/>
      <c r="BB67" s="431"/>
      <c r="BC67" s="431"/>
      <c r="BD67" s="431"/>
      <c r="BE67" s="431"/>
      <c r="BF67" s="431"/>
      <c r="BG67" s="431"/>
      <c r="BH67" s="431"/>
      <c r="BI67" s="431">
        <v>1</v>
      </c>
      <c r="BJ67" s="431"/>
      <c r="BK67" s="431"/>
      <c r="BL67" s="431"/>
      <c r="BM67" s="431"/>
      <c r="BN67" s="431"/>
      <c r="BO67" s="431"/>
      <c r="BP67" s="431"/>
      <c r="BQ67" s="431"/>
      <c r="BR67" s="431"/>
      <c r="BS67" s="431"/>
      <c r="BT67" s="431"/>
      <c r="BU67" s="431">
        <v>1</v>
      </c>
      <c r="BV67" s="431"/>
      <c r="BW67" s="431"/>
      <c r="BX67" s="431">
        <v>1</v>
      </c>
      <c r="BY67" s="431"/>
      <c r="BZ67" s="431"/>
      <c r="CA67" s="431"/>
      <c r="CB67" s="431"/>
      <c r="CC67" s="431"/>
      <c r="CD67" s="431"/>
      <c r="CE67" s="431"/>
      <c r="CF67" s="431"/>
      <c r="CG67" s="431"/>
      <c r="CH67" s="431"/>
      <c r="CI67" s="431"/>
      <c r="CJ67" s="431"/>
      <c r="CK67" s="431"/>
      <c r="CL67" s="431"/>
      <c r="CM67" s="431">
        <v>1</v>
      </c>
      <c r="CN67" s="431"/>
      <c r="CO67" s="431"/>
      <c r="CP67" s="431">
        <v>1</v>
      </c>
      <c r="CQ67" s="431"/>
      <c r="CR67" s="431"/>
      <c r="CS67" s="431"/>
      <c r="CT67" s="431"/>
      <c r="CU67" s="431"/>
      <c r="CV67" s="431"/>
      <c r="CW67" s="431"/>
      <c r="CX67" s="431"/>
      <c r="CY67" s="431">
        <v>2</v>
      </c>
      <c r="CZ67" s="431"/>
      <c r="DA67" s="431"/>
      <c r="DB67" s="431"/>
      <c r="DC67" s="431"/>
      <c r="DD67" s="431"/>
      <c r="DE67" s="431"/>
      <c r="DF67" s="431"/>
      <c r="DG67" s="431"/>
      <c r="DH67" s="431">
        <v>1</v>
      </c>
      <c r="DI67" s="431"/>
      <c r="DJ67" s="431"/>
      <c r="DK67" s="431">
        <v>1</v>
      </c>
      <c r="DL67" s="431"/>
      <c r="DM67" s="431"/>
      <c r="DN67" s="431">
        <v>2</v>
      </c>
      <c r="DO67" s="431"/>
      <c r="DP67" s="431"/>
      <c r="DQ67" s="431"/>
      <c r="DR67" s="431"/>
      <c r="DS67" s="431"/>
      <c r="DT67" s="431"/>
      <c r="DU67" s="431"/>
      <c r="DV67" s="431"/>
      <c r="DW67" s="431"/>
      <c r="DX67" s="431"/>
      <c r="DY67" s="431"/>
      <c r="DZ67" s="431"/>
      <c r="EA67" s="431"/>
      <c r="EB67" s="431"/>
      <c r="EC67" s="431"/>
      <c r="ED67" s="431"/>
      <c r="EE67" s="431"/>
      <c r="EF67" s="431"/>
      <c r="EG67" s="431"/>
      <c r="EH67" s="431"/>
      <c r="EI67" s="431">
        <v>1</v>
      </c>
      <c r="EJ67" s="431"/>
      <c r="EK67" s="431"/>
      <c r="EL67" s="431">
        <v>1</v>
      </c>
      <c r="EM67" s="431"/>
      <c r="EN67" s="431"/>
      <c r="EO67" s="431"/>
      <c r="EP67" s="431"/>
      <c r="EQ67" s="431"/>
      <c r="ER67" s="431"/>
      <c r="ES67" s="431"/>
      <c r="ET67" s="431"/>
      <c r="EU67" s="431"/>
      <c r="EV67" s="431"/>
      <c r="EW67" s="431"/>
      <c r="EX67" s="431"/>
      <c r="EY67" s="431"/>
      <c r="EZ67" s="431"/>
      <c r="FA67" s="431">
        <v>1</v>
      </c>
      <c r="FB67" s="431"/>
      <c r="FC67" s="431"/>
      <c r="FD67" s="431">
        <v>1</v>
      </c>
      <c r="FE67" s="431"/>
      <c r="FF67" s="431"/>
      <c r="FG67" s="431">
        <v>1</v>
      </c>
      <c r="FH67" s="431"/>
      <c r="FI67" s="431"/>
      <c r="FJ67" s="431">
        <v>1</v>
      </c>
      <c r="FK67" s="431"/>
      <c r="FL67" s="431"/>
      <c r="FM67" s="431"/>
      <c r="FN67" s="431"/>
      <c r="FO67" s="431"/>
      <c r="FP67" s="431"/>
      <c r="FQ67" s="431"/>
      <c r="FR67" s="431"/>
      <c r="FS67" s="431"/>
      <c r="FT67" s="431"/>
      <c r="FU67" s="431"/>
      <c r="FV67" s="431">
        <v>1</v>
      </c>
      <c r="FW67" s="431"/>
      <c r="FX67" s="431"/>
      <c r="FY67" s="431">
        <v>1</v>
      </c>
      <c r="FZ67" s="431"/>
      <c r="GA67" s="431"/>
      <c r="GB67" s="431"/>
      <c r="GC67" s="431"/>
      <c r="GD67" s="431"/>
      <c r="GE67" s="431">
        <v>1</v>
      </c>
      <c r="GF67" s="431"/>
      <c r="GG67" s="431"/>
      <c r="GH67" s="431"/>
      <c r="GI67" s="431"/>
      <c r="GJ67" s="431"/>
      <c r="GK67" s="431"/>
      <c r="GL67" s="431"/>
      <c r="GM67" s="431"/>
      <c r="GN67" s="431"/>
      <c r="GO67" s="431"/>
      <c r="GP67" s="431"/>
      <c r="GQ67" s="431"/>
      <c r="GR67" s="431"/>
      <c r="GS67" s="431"/>
      <c r="GT67" s="431"/>
      <c r="GU67" s="431"/>
      <c r="GV67" s="431"/>
      <c r="GW67" s="431">
        <v>1</v>
      </c>
      <c r="GX67" s="431"/>
      <c r="GY67" s="431"/>
      <c r="GZ67" s="431">
        <v>1</v>
      </c>
      <c r="HA67" s="431"/>
      <c r="HB67" s="431"/>
      <c r="HC67" s="431"/>
      <c r="HD67" s="431"/>
      <c r="HE67" s="431"/>
      <c r="HF67" s="431"/>
      <c r="HG67" s="431"/>
      <c r="HH67" s="431"/>
      <c r="HI67" s="431">
        <v>1</v>
      </c>
      <c r="HJ67" s="431"/>
      <c r="HK67" s="431"/>
      <c r="HL67" s="431">
        <v>1</v>
      </c>
      <c r="HM67" s="431"/>
      <c r="HN67" s="431"/>
      <c r="HO67" s="431"/>
      <c r="HP67" s="431"/>
      <c r="HQ67" s="431"/>
      <c r="HR67" s="431"/>
      <c r="HS67" s="431"/>
      <c r="HT67" s="431"/>
      <c r="HU67" s="431"/>
      <c r="HV67" s="431"/>
      <c r="HW67" s="431"/>
      <c r="HX67" s="431">
        <v>1</v>
      </c>
      <c r="HY67" s="431"/>
      <c r="HZ67" s="431"/>
      <c r="IA67" s="431"/>
      <c r="IB67" s="431"/>
      <c r="IC67" s="431"/>
      <c r="ID67" s="431"/>
      <c r="IE67" s="431"/>
      <c r="IF67" s="431"/>
      <c r="IG67" s="431"/>
      <c r="IH67" s="431"/>
      <c r="II67" s="431"/>
      <c r="IJ67" s="431"/>
      <c r="IK67" s="431"/>
      <c r="IL67" s="431"/>
      <c r="IM67" s="431"/>
      <c r="IN67" s="431"/>
      <c r="IO67" s="431"/>
      <c r="IP67" s="431">
        <v>2</v>
      </c>
      <c r="IQ67" s="431"/>
      <c r="IR67" s="431"/>
      <c r="IS67" s="431">
        <v>2</v>
      </c>
      <c r="IT67" s="431"/>
      <c r="IU67" s="431"/>
      <c r="IV67" s="431"/>
      <c r="IW67" s="431"/>
      <c r="IX67" s="431"/>
      <c r="IY67" s="431"/>
      <c r="IZ67" s="431"/>
      <c r="JA67" s="431"/>
      <c r="JB67" s="431"/>
      <c r="JC67" s="431"/>
      <c r="JD67" s="431"/>
      <c r="JE67" s="431"/>
      <c r="JF67" s="431"/>
      <c r="JG67" s="431"/>
      <c r="JH67" s="431"/>
      <c r="JI67" s="431"/>
      <c r="JJ67" s="431"/>
      <c r="JK67" s="431"/>
      <c r="JL67" s="431"/>
      <c r="JM67" s="431"/>
      <c r="JN67" s="431"/>
      <c r="JO67" s="431"/>
      <c r="JP67" s="431"/>
      <c r="JQ67" s="431"/>
      <c r="JR67" s="431"/>
      <c r="JS67" s="431"/>
      <c r="JT67" s="431"/>
      <c r="JU67" s="431"/>
      <c r="JV67" s="431"/>
      <c r="JW67" s="431"/>
      <c r="JX67" s="431"/>
      <c r="JY67" s="431"/>
      <c r="JZ67" s="431"/>
      <c r="KA67" s="431"/>
      <c r="KB67" s="431"/>
      <c r="KC67" s="431"/>
      <c r="KD67" s="431"/>
      <c r="KE67" s="431"/>
      <c r="KF67" s="431"/>
      <c r="KG67" s="431"/>
      <c r="KH67" s="431"/>
      <c r="KI67" s="431"/>
      <c r="KJ67" s="431"/>
      <c r="KK67" s="431"/>
      <c r="KL67" s="431"/>
      <c r="KM67" s="431"/>
      <c r="KN67" s="431"/>
      <c r="KO67" s="431"/>
      <c r="KP67" s="431"/>
      <c r="KQ67" s="431"/>
      <c r="KR67" s="431"/>
      <c r="KS67" s="431"/>
      <c r="KT67" s="431"/>
      <c r="KU67" s="431"/>
      <c r="KV67" s="431"/>
      <c r="KW67" s="431"/>
      <c r="KX67" s="431"/>
      <c r="KY67" s="431"/>
      <c r="KZ67" s="431"/>
      <c r="LA67" s="431"/>
      <c r="LB67" s="431"/>
      <c r="LC67" s="431"/>
      <c r="LD67" s="431"/>
      <c r="LE67" s="431"/>
      <c r="LF67" s="431"/>
      <c r="LG67" s="431"/>
      <c r="LH67" s="431"/>
      <c r="LI67" s="431"/>
      <c r="LJ67" s="431"/>
      <c r="LK67" s="431"/>
    </row>
    <row r="68" spans="1:323" ht="24" customHeight="1" x14ac:dyDescent="0.2">
      <c r="AS68" s="18"/>
      <c r="EG68" s="18"/>
      <c r="EH68" s="18"/>
      <c r="EX68" s="18"/>
    </row>
    <row r="69" spans="1:323" ht="24" customHeight="1" x14ac:dyDescent="0.2">
      <c r="AS69" s="18"/>
      <c r="EG69" s="18"/>
      <c r="EH69" s="18"/>
      <c r="EX69" s="18"/>
    </row>
    <row r="70" spans="1:323" ht="24" customHeight="1" x14ac:dyDescent="0.2">
      <c r="AS70" s="18"/>
      <c r="EG70" s="18"/>
      <c r="EH70" s="18"/>
      <c r="EX70" s="18"/>
    </row>
    <row r="71" spans="1:323" x14ac:dyDescent="0.2">
      <c r="BI71" s="36"/>
      <c r="EG71" s="18"/>
      <c r="EH71" s="18"/>
      <c r="EX71" s="18"/>
    </row>
    <row r="72" spans="1:323" x14ac:dyDescent="0.2">
      <c r="AD72" s="230"/>
    </row>
  </sheetData>
  <autoFilter ref="A9:LK67" xr:uid="{00000000-0009-0000-0000-000006000000}">
    <sortState xmlns:xlrd2="http://schemas.microsoft.com/office/spreadsheetml/2017/richdata2" ref="A32:LK67">
      <sortCondition ref="Y9:Y67"/>
    </sortState>
  </autoFilter>
  <phoneticPr fontId="4"/>
  <conditionalFormatting sqref="AT6:AT9 AW6:AW9 AZ6:AZ9 BC6:BC9 BF6:BF9 BI6:BI9 BL6:BL9 BO6:BO9 BR6:BR9 BU6:BU9 BX6:BX9 CA6:CA9 CD6:CD9 CG6:CG9 CJ6:CJ9 CM6:CM9 CP6:CP9 CS6:CS9 CV6:CV9 CY6:CY9 DB6:DB9 DE6:DE9 DH6:DH9 DK6:DK9 DN6:DN9 DQ6:DQ9 DT6:DT9 DW6:DW9 DZ6:DZ9 EC6:EC9 EF6:EF9 A5:A65">
    <cfRule type="cellIs" dxfId="418" priority="713" stopIfTrue="1" operator="equal">
      <formula>""</formula>
    </cfRule>
  </conditionalFormatting>
  <conditionalFormatting sqref="O9:O66">
    <cfRule type="cellIs" dxfId="417" priority="711" stopIfTrue="1" operator="notEqual">
      <formula>AB9</formula>
    </cfRule>
  </conditionalFormatting>
  <conditionalFormatting sqref="Q9:Q66">
    <cfRule type="cellIs" dxfId="416" priority="710" stopIfTrue="1" operator="notEqual">
      <formula>AC9</formula>
    </cfRule>
  </conditionalFormatting>
  <conditionalFormatting sqref="AC9:AC66">
    <cfRule type="cellIs" dxfId="415" priority="709" stopIfTrue="1" operator="notEqual">
      <formula>Q9</formula>
    </cfRule>
  </conditionalFormatting>
  <conditionalFormatting sqref="R9:R66">
    <cfRule type="cellIs" dxfId="414" priority="708" stopIfTrue="1" operator="notEqual">
      <formula>Q9</formula>
    </cfRule>
  </conditionalFormatting>
  <conditionalFormatting sqref="AB9:AB66">
    <cfRule type="cellIs" dxfId="413" priority="707" stopIfTrue="1" operator="notEqual">
      <formula>O9</formula>
    </cfRule>
  </conditionalFormatting>
  <conditionalFormatting sqref="O6">
    <cfRule type="cellIs" dxfId="412" priority="687" stopIfTrue="1" operator="notEqual">
      <formula>AB6</formula>
    </cfRule>
  </conditionalFormatting>
  <conditionalFormatting sqref="Q6">
    <cfRule type="cellIs" dxfId="411" priority="686" stopIfTrue="1" operator="notEqual">
      <formula>AC6</formula>
    </cfRule>
  </conditionalFormatting>
  <conditionalFormatting sqref="AC6">
    <cfRule type="cellIs" dxfId="410" priority="685" stopIfTrue="1" operator="notEqual">
      <formula>Q6</formula>
    </cfRule>
  </conditionalFormatting>
  <conditionalFormatting sqref="R6">
    <cfRule type="cellIs" dxfId="409" priority="684" stopIfTrue="1" operator="notEqual">
      <formula>Q6</formula>
    </cfRule>
  </conditionalFormatting>
  <conditionalFormatting sqref="AB6">
    <cfRule type="cellIs" dxfId="408" priority="683" stopIfTrue="1" operator="notEqual">
      <formula>O6</formula>
    </cfRule>
  </conditionalFormatting>
  <conditionalFormatting sqref="D6">
    <cfRule type="duplicateValues" dxfId="407" priority="678" stopIfTrue="1"/>
  </conditionalFormatting>
  <conditionalFormatting sqref="D66">
    <cfRule type="duplicateValues" dxfId="406" priority="1182" stopIfTrue="1"/>
  </conditionalFormatting>
  <conditionalFormatting sqref="AT4">
    <cfRule type="expression" dxfId="405" priority="74" stopIfTrue="1">
      <formula>AT5="(日)"</formula>
    </cfRule>
    <cfRule type="expression" dxfId="404" priority="75" stopIfTrue="1">
      <formula>AT5="(休)"</formula>
    </cfRule>
  </conditionalFormatting>
  <conditionalFormatting sqref="HX4:LK4">
    <cfRule type="expression" dxfId="403" priority="164" stopIfTrue="1">
      <formula>HX5="(日)"</formula>
    </cfRule>
    <cfRule type="expression" dxfId="402" priority="165" stopIfTrue="1">
      <formula>HX5="(休)"</formula>
    </cfRule>
  </conditionalFormatting>
  <conditionalFormatting sqref="HW4 EJ4:HS4">
    <cfRule type="expression" dxfId="401" priority="162" stopIfTrue="1">
      <formula>EJ5="(日)"</formula>
    </cfRule>
    <cfRule type="expression" dxfId="400" priority="163" stopIfTrue="1">
      <formula>EJ5="(休)"</formula>
    </cfRule>
  </conditionalFormatting>
  <conditionalFormatting sqref="EI4">
    <cfRule type="expression" dxfId="399" priority="160" stopIfTrue="1">
      <formula>EI5="(日)"</formula>
    </cfRule>
    <cfRule type="expression" dxfId="398" priority="161" stopIfTrue="1">
      <formula>EI5="(休)"</formula>
    </cfRule>
  </conditionalFormatting>
  <conditionalFormatting sqref="HX4:HZ4">
    <cfRule type="expression" dxfId="397" priority="158" stopIfTrue="1">
      <formula>HX5="(日)"</formula>
    </cfRule>
    <cfRule type="expression" dxfId="396" priority="159" stopIfTrue="1">
      <formula>HX5="(休)"</formula>
    </cfRule>
  </conditionalFormatting>
  <conditionalFormatting sqref="IA4:IC4">
    <cfRule type="expression" dxfId="395" priority="156" stopIfTrue="1">
      <formula>IA5="(日)"</formula>
    </cfRule>
    <cfRule type="expression" dxfId="394" priority="157" stopIfTrue="1">
      <formula>IA5="(休)"</formula>
    </cfRule>
  </conditionalFormatting>
  <conditionalFormatting sqref="ID4:IF4">
    <cfRule type="expression" dxfId="393" priority="154" stopIfTrue="1">
      <formula>ID5="(日)"</formula>
    </cfRule>
    <cfRule type="expression" dxfId="392" priority="155" stopIfTrue="1">
      <formula>ID5="(休)"</formula>
    </cfRule>
  </conditionalFormatting>
  <conditionalFormatting sqref="IG4:II4">
    <cfRule type="expression" dxfId="391" priority="152" stopIfTrue="1">
      <formula>IG5="(日)"</formula>
    </cfRule>
    <cfRule type="expression" dxfId="390" priority="153" stopIfTrue="1">
      <formula>IG5="(休)"</formula>
    </cfRule>
  </conditionalFormatting>
  <conditionalFormatting sqref="IJ4:IL4">
    <cfRule type="expression" dxfId="389" priority="150" stopIfTrue="1">
      <formula>IJ5="(日)"</formula>
    </cfRule>
    <cfRule type="expression" dxfId="388" priority="151" stopIfTrue="1">
      <formula>IJ5="(休)"</formula>
    </cfRule>
  </conditionalFormatting>
  <conditionalFormatting sqref="IM4:IO4">
    <cfRule type="expression" dxfId="387" priority="148" stopIfTrue="1">
      <formula>IM5="(日)"</formula>
    </cfRule>
    <cfRule type="expression" dxfId="386" priority="149" stopIfTrue="1">
      <formula>IM5="(休)"</formula>
    </cfRule>
  </conditionalFormatting>
  <conditionalFormatting sqref="IM4:IO4">
    <cfRule type="expression" dxfId="385" priority="146" stopIfTrue="1">
      <formula>IM5="(日)"</formula>
    </cfRule>
    <cfRule type="expression" dxfId="384" priority="147" stopIfTrue="1">
      <formula>IM5="(休)"</formula>
    </cfRule>
  </conditionalFormatting>
  <conditionalFormatting sqref="IP4:IR4">
    <cfRule type="expression" dxfId="383" priority="144" stopIfTrue="1">
      <formula>IP5="(日)"</formula>
    </cfRule>
    <cfRule type="expression" dxfId="382" priority="145" stopIfTrue="1">
      <formula>IP5="(休)"</formula>
    </cfRule>
  </conditionalFormatting>
  <conditionalFormatting sqref="IS4:IU4">
    <cfRule type="expression" dxfId="381" priority="142" stopIfTrue="1">
      <formula>IS5="(日)"</formula>
    </cfRule>
    <cfRule type="expression" dxfId="380" priority="143" stopIfTrue="1">
      <formula>IS5="(休)"</formula>
    </cfRule>
  </conditionalFormatting>
  <conditionalFormatting sqref="IV4:IX4">
    <cfRule type="expression" dxfId="379" priority="140" stopIfTrue="1">
      <formula>IV5="(日)"</formula>
    </cfRule>
    <cfRule type="expression" dxfId="378" priority="141" stopIfTrue="1">
      <formula>IV5="(休)"</formula>
    </cfRule>
  </conditionalFormatting>
  <conditionalFormatting sqref="IY4:JA4">
    <cfRule type="expression" dxfId="377" priority="138" stopIfTrue="1">
      <formula>IY5="(日)"</formula>
    </cfRule>
    <cfRule type="expression" dxfId="376" priority="139" stopIfTrue="1">
      <formula>IY5="(休)"</formula>
    </cfRule>
  </conditionalFormatting>
  <conditionalFormatting sqref="JB4">
    <cfRule type="expression" dxfId="375" priority="136" stopIfTrue="1">
      <formula>JB5="(日)"</formula>
    </cfRule>
    <cfRule type="expression" dxfId="374" priority="137" stopIfTrue="1">
      <formula>JB5="(休)"</formula>
    </cfRule>
  </conditionalFormatting>
  <conditionalFormatting sqref="JB4:JD4">
    <cfRule type="expression" dxfId="373" priority="134" stopIfTrue="1">
      <formula>JB5="(日)"</formula>
    </cfRule>
    <cfRule type="expression" dxfId="372" priority="135" stopIfTrue="1">
      <formula>JB5="(休)"</formula>
    </cfRule>
  </conditionalFormatting>
  <conditionalFormatting sqref="JB4:JD4">
    <cfRule type="expression" dxfId="371" priority="132" stopIfTrue="1">
      <formula>JB5="(日)"</formula>
    </cfRule>
    <cfRule type="expression" dxfId="370" priority="133" stopIfTrue="1">
      <formula>JB5="(休)"</formula>
    </cfRule>
  </conditionalFormatting>
  <conditionalFormatting sqref="JE4:JG4">
    <cfRule type="expression" dxfId="369" priority="130" stopIfTrue="1">
      <formula>JE5="(日)"</formula>
    </cfRule>
    <cfRule type="expression" dxfId="368" priority="131" stopIfTrue="1">
      <formula>JE5="(休)"</formula>
    </cfRule>
  </conditionalFormatting>
  <conditionalFormatting sqref="JH4:JJ4">
    <cfRule type="expression" dxfId="367" priority="128" stopIfTrue="1">
      <formula>JH5="(日)"</formula>
    </cfRule>
    <cfRule type="expression" dxfId="366" priority="129" stopIfTrue="1">
      <formula>JH5="(休)"</formula>
    </cfRule>
  </conditionalFormatting>
  <conditionalFormatting sqref="JH4:JJ4">
    <cfRule type="expression" dxfId="365" priority="126" stopIfTrue="1">
      <formula>JH5="(日)"</formula>
    </cfRule>
    <cfRule type="expression" dxfId="364" priority="127" stopIfTrue="1">
      <formula>JH5="(休)"</formula>
    </cfRule>
  </conditionalFormatting>
  <conditionalFormatting sqref="JK4:JM4">
    <cfRule type="expression" dxfId="363" priority="124" stopIfTrue="1">
      <formula>JK5="(日)"</formula>
    </cfRule>
    <cfRule type="expression" dxfId="362" priority="125" stopIfTrue="1">
      <formula>JK5="(休)"</formula>
    </cfRule>
  </conditionalFormatting>
  <conditionalFormatting sqref="JN4:JP4">
    <cfRule type="expression" dxfId="361" priority="122" stopIfTrue="1">
      <formula>JN5="(日)"</formula>
    </cfRule>
    <cfRule type="expression" dxfId="360" priority="123" stopIfTrue="1">
      <formula>JN5="(休)"</formula>
    </cfRule>
  </conditionalFormatting>
  <conditionalFormatting sqref="JQ4:JS4">
    <cfRule type="expression" dxfId="359" priority="120" stopIfTrue="1">
      <formula>JQ5="(日)"</formula>
    </cfRule>
    <cfRule type="expression" dxfId="358" priority="121" stopIfTrue="1">
      <formula>JQ5="(休)"</formula>
    </cfRule>
  </conditionalFormatting>
  <conditionalFormatting sqref="JT4:JV4">
    <cfRule type="expression" dxfId="357" priority="118" stopIfTrue="1">
      <formula>JT5="(日)"</formula>
    </cfRule>
    <cfRule type="expression" dxfId="356" priority="119" stopIfTrue="1">
      <formula>JT5="(休)"</formula>
    </cfRule>
  </conditionalFormatting>
  <conditionalFormatting sqref="JW4">
    <cfRule type="expression" dxfId="355" priority="116" stopIfTrue="1">
      <formula>JW5="(日)"</formula>
    </cfRule>
    <cfRule type="expression" dxfId="354" priority="117" stopIfTrue="1">
      <formula>JW5="(休)"</formula>
    </cfRule>
  </conditionalFormatting>
  <conditionalFormatting sqref="JW4:JY4">
    <cfRule type="expression" dxfId="353" priority="114" stopIfTrue="1">
      <formula>JW5="(日)"</formula>
    </cfRule>
    <cfRule type="expression" dxfId="352" priority="115" stopIfTrue="1">
      <formula>JW5="(休)"</formula>
    </cfRule>
  </conditionalFormatting>
  <conditionalFormatting sqref="JW4:JY4">
    <cfRule type="expression" dxfId="351" priority="112" stopIfTrue="1">
      <formula>JW5="(日)"</formula>
    </cfRule>
    <cfRule type="expression" dxfId="350" priority="113" stopIfTrue="1">
      <formula>JW5="(休)"</formula>
    </cfRule>
  </conditionalFormatting>
  <conditionalFormatting sqref="JZ4:KB4">
    <cfRule type="expression" dxfId="349" priority="110" stopIfTrue="1">
      <formula>JZ5="(日)"</formula>
    </cfRule>
    <cfRule type="expression" dxfId="348" priority="111" stopIfTrue="1">
      <formula>JZ5="(休)"</formula>
    </cfRule>
  </conditionalFormatting>
  <conditionalFormatting sqref="KC4:KE4">
    <cfRule type="expression" dxfId="347" priority="108" stopIfTrue="1">
      <formula>KC5="(日)"</formula>
    </cfRule>
    <cfRule type="expression" dxfId="346" priority="109" stopIfTrue="1">
      <formula>KC5="(休)"</formula>
    </cfRule>
  </conditionalFormatting>
  <conditionalFormatting sqref="KC4:KE4">
    <cfRule type="expression" dxfId="345" priority="106" stopIfTrue="1">
      <formula>KC5="(日)"</formula>
    </cfRule>
    <cfRule type="expression" dxfId="344" priority="107" stopIfTrue="1">
      <formula>KC5="(休)"</formula>
    </cfRule>
  </conditionalFormatting>
  <conditionalFormatting sqref="KF4:KH4">
    <cfRule type="expression" dxfId="343" priority="104" stopIfTrue="1">
      <formula>KF5="(日)"</formula>
    </cfRule>
    <cfRule type="expression" dxfId="342" priority="105" stopIfTrue="1">
      <formula>KF5="(休)"</formula>
    </cfRule>
  </conditionalFormatting>
  <conditionalFormatting sqref="KI4:KK4">
    <cfRule type="expression" dxfId="341" priority="102" stopIfTrue="1">
      <formula>KI5="(日)"</formula>
    </cfRule>
    <cfRule type="expression" dxfId="340" priority="103" stopIfTrue="1">
      <formula>KI5="(休)"</formula>
    </cfRule>
  </conditionalFormatting>
  <conditionalFormatting sqref="KL4:KN4">
    <cfRule type="expression" dxfId="339" priority="100" stopIfTrue="1">
      <formula>KL5="(日)"</formula>
    </cfRule>
    <cfRule type="expression" dxfId="338" priority="101" stopIfTrue="1">
      <formula>KL5="(休)"</formula>
    </cfRule>
  </conditionalFormatting>
  <conditionalFormatting sqref="KO4:KQ4">
    <cfRule type="expression" dxfId="337" priority="98" stopIfTrue="1">
      <formula>KO5="(日)"</formula>
    </cfRule>
    <cfRule type="expression" dxfId="336" priority="99" stopIfTrue="1">
      <formula>KO5="(休)"</formula>
    </cfRule>
  </conditionalFormatting>
  <conditionalFormatting sqref="KR4">
    <cfRule type="expression" dxfId="335" priority="96" stopIfTrue="1">
      <formula>KR5="(日)"</formula>
    </cfRule>
    <cfRule type="expression" dxfId="334" priority="97" stopIfTrue="1">
      <formula>KR5="(休)"</formula>
    </cfRule>
  </conditionalFormatting>
  <conditionalFormatting sqref="KR4:KT4">
    <cfRule type="expression" dxfId="333" priority="94" stopIfTrue="1">
      <formula>KR5="(日)"</formula>
    </cfRule>
    <cfRule type="expression" dxfId="332" priority="95" stopIfTrue="1">
      <formula>KR5="(休)"</formula>
    </cfRule>
  </conditionalFormatting>
  <conditionalFormatting sqref="KR4:KT4">
    <cfRule type="expression" dxfId="331" priority="92" stopIfTrue="1">
      <formula>KR5="(日)"</formula>
    </cfRule>
    <cfRule type="expression" dxfId="330" priority="93" stopIfTrue="1">
      <formula>KR5="(休)"</formula>
    </cfRule>
  </conditionalFormatting>
  <conditionalFormatting sqref="KU4:KW4">
    <cfRule type="expression" dxfId="329" priority="90" stopIfTrue="1">
      <formula>KU5="(日)"</formula>
    </cfRule>
    <cfRule type="expression" dxfId="328" priority="91" stopIfTrue="1">
      <formula>KU5="(休)"</formula>
    </cfRule>
  </conditionalFormatting>
  <conditionalFormatting sqref="KX4:KZ4">
    <cfRule type="expression" dxfId="327" priority="88" stopIfTrue="1">
      <formula>KX5="(日)"</formula>
    </cfRule>
    <cfRule type="expression" dxfId="326" priority="89" stopIfTrue="1">
      <formula>KX5="(休)"</formula>
    </cfRule>
  </conditionalFormatting>
  <conditionalFormatting sqref="KX4:KZ4">
    <cfRule type="expression" dxfId="325" priority="86" stopIfTrue="1">
      <formula>KX5="(日)"</formula>
    </cfRule>
    <cfRule type="expression" dxfId="324" priority="87" stopIfTrue="1">
      <formula>KX5="(休)"</formula>
    </cfRule>
  </conditionalFormatting>
  <conditionalFormatting sqref="LA4:LC4">
    <cfRule type="expression" dxfId="323" priority="84" stopIfTrue="1">
      <formula>LA5="(日)"</formula>
    </cfRule>
    <cfRule type="expression" dxfId="322" priority="85" stopIfTrue="1">
      <formula>LA5="(休)"</formula>
    </cfRule>
  </conditionalFormatting>
  <conditionalFormatting sqref="LD4:LF4">
    <cfRule type="expression" dxfId="321" priority="82" stopIfTrue="1">
      <formula>LD5="(日)"</formula>
    </cfRule>
    <cfRule type="expression" dxfId="320" priority="83" stopIfTrue="1">
      <formula>LD5="(休)"</formula>
    </cfRule>
  </conditionalFormatting>
  <conditionalFormatting sqref="LG4:LI4">
    <cfRule type="expression" dxfId="319" priority="80" stopIfTrue="1">
      <formula>LG5="(日)"</formula>
    </cfRule>
    <cfRule type="expression" dxfId="318" priority="81" stopIfTrue="1">
      <formula>LG5="(休)"</formula>
    </cfRule>
  </conditionalFormatting>
  <conditionalFormatting sqref="LK4">
    <cfRule type="expression" dxfId="317" priority="78" stopIfTrue="1">
      <formula>LK5="(日)"</formula>
    </cfRule>
    <cfRule type="expression" dxfId="316" priority="79" stopIfTrue="1">
      <formula>LK5="(休)"</formula>
    </cfRule>
  </conditionalFormatting>
  <conditionalFormatting sqref="AU4:ED4">
    <cfRule type="expression" dxfId="315" priority="76" stopIfTrue="1">
      <formula>AU5="(日)"</formula>
    </cfRule>
    <cfRule type="expression" dxfId="314" priority="77" stopIfTrue="1">
      <formula>AU5="(休)"</formula>
    </cfRule>
  </conditionalFormatting>
  <conditionalFormatting sqref="D63:D65">
    <cfRule type="duplicateValues" dxfId="313" priority="13886" stopIfTrue="1"/>
  </conditionalFormatting>
  <conditionalFormatting sqref="CV63">
    <cfRule type="expression" dxfId="312" priority="62">
      <formula>$B63&lt;&gt;""</formula>
    </cfRule>
  </conditionalFormatting>
  <conditionalFormatting sqref="CV63">
    <cfRule type="expression" dxfId="311" priority="60">
      <formula>$B63&lt;&gt;""</formula>
    </cfRule>
  </conditionalFormatting>
  <conditionalFormatting sqref="CV63">
    <cfRule type="expression" dxfId="310" priority="58">
      <formula>$B63&lt;&gt;""</formula>
    </cfRule>
  </conditionalFormatting>
  <conditionalFormatting sqref="CV63">
    <cfRule type="expression" dxfId="309" priority="56">
      <formula>$B63&lt;&gt;""</formula>
    </cfRule>
  </conditionalFormatting>
  <conditionalFormatting sqref="CA63">
    <cfRule type="cellIs" dxfId="308" priority="55" stopIfTrue="1" operator="equal">
      <formula>""</formula>
    </cfRule>
  </conditionalFormatting>
  <conditionalFormatting sqref="CV63">
    <cfRule type="expression" dxfId="307" priority="54">
      <formula>$B63&lt;&gt;""</formula>
    </cfRule>
  </conditionalFormatting>
  <conditionalFormatting sqref="CV63">
    <cfRule type="expression" dxfId="306" priority="52">
      <formula>$B63&lt;&gt;""</formula>
    </cfRule>
  </conditionalFormatting>
  <conditionalFormatting sqref="CV63">
    <cfRule type="expression" dxfId="305" priority="50">
      <formula>$B63&lt;&gt;""</formula>
    </cfRule>
  </conditionalFormatting>
  <conditionalFormatting sqref="CV63">
    <cfRule type="expression" dxfId="304" priority="49">
      <formula>$B63&lt;&gt;""</formula>
    </cfRule>
  </conditionalFormatting>
  <conditionalFormatting sqref="CV63">
    <cfRule type="expression" dxfId="303" priority="48">
      <formula>$B63&lt;&gt;""</formula>
    </cfRule>
  </conditionalFormatting>
  <conditionalFormatting sqref="CV63">
    <cfRule type="expression" dxfId="302" priority="46">
      <formula>$B63&lt;&gt;""</formula>
    </cfRule>
  </conditionalFormatting>
  <conditionalFormatting sqref="CV63">
    <cfRule type="expression" dxfId="301" priority="45">
      <formula>$B63&lt;&gt;""</formula>
    </cfRule>
  </conditionalFormatting>
  <conditionalFormatting sqref="CV63">
    <cfRule type="expression" dxfId="300" priority="43">
      <formula>$B63&lt;&gt;""</formula>
    </cfRule>
  </conditionalFormatting>
  <conditionalFormatting sqref="CV63">
    <cfRule type="expression" dxfId="299" priority="42">
      <formula>$B63&lt;&gt;""</formula>
    </cfRule>
  </conditionalFormatting>
  <conditionalFormatting sqref="D63:D65">
    <cfRule type="duplicateValues" dxfId="298" priority="16753" stopIfTrue="1"/>
  </conditionalFormatting>
  <conditionalFormatting sqref="D12:D14 D10 D17:D18 D22:D54 D56:D62">
    <cfRule type="duplicateValues" dxfId="297" priority="17808" stopIfTrue="1"/>
  </conditionalFormatting>
  <conditionalFormatting sqref="D11">
    <cfRule type="duplicateValues" dxfId="296" priority="7" stopIfTrue="1"/>
  </conditionalFormatting>
  <conditionalFormatting sqref="D15:D16">
    <cfRule type="duplicateValues" dxfId="295" priority="6" stopIfTrue="1"/>
  </conditionalFormatting>
  <conditionalFormatting sqref="D21">
    <cfRule type="duplicateValues" dxfId="294" priority="3" stopIfTrue="1"/>
  </conditionalFormatting>
  <conditionalFormatting sqref="D19:D20">
    <cfRule type="duplicateValues" dxfId="293" priority="17880" stopIfTrue="1"/>
  </conditionalFormatting>
  <conditionalFormatting sqref="D55">
    <cfRule type="duplicateValues" dxfId="292" priority="1" stopIfTrue="1"/>
  </conditionalFormatting>
  <pageMargins left="0.19685039370078741" right="0.19685039370078741" top="0.43307086614173229" bottom="0.47244094488188981" header="0.19685039370078741" footer="0.19685039370078741"/>
  <pageSetup paperSize="8" scale="50" orientation="landscape" r:id="rId1"/>
  <headerFooter>
    <oddFooter>&amp;L&amp;6&amp;Z&amp;F
&amp;F/&amp;A&amp;C&amp;P/&amp;N&amp;R出力日：&amp;D/&amp;T</oddFoot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rgb="FFCCFFCC"/>
  </sheetPr>
  <dimension ref="A1:LK512"/>
  <sheetViews>
    <sheetView zoomScale="80" zoomScaleNormal="80" workbookViewId="0">
      <pane xSplit="10" ySplit="9" topLeftCell="HV48" activePane="bottomRight" state="frozen"/>
      <selection activeCell="EF3" sqref="EF3"/>
      <selection pane="topRight" activeCell="EF3" sqref="EF3"/>
      <selection pane="bottomLeft" activeCell="EF3" sqref="EF3"/>
      <selection pane="bottomRight" activeCell="HY48" sqref="HY48"/>
    </sheetView>
  </sheetViews>
  <sheetFormatPr defaultRowHeight="12" x14ac:dyDescent="0.2"/>
  <cols>
    <col min="1" max="1" width="8.8984375" style="2" bestFit="1" customWidth="1"/>
    <col min="2" max="2" width="7" style="1" customWidth="1"/>
    <col min="3" max="3" width="5.296875" customWidth="1"/>
    <col min="4" max="4" width="8" style="375" customWidth="1"/>
    <col min="5" max="5" width="6.69921875" style="45" customWidth="1"/>
    <col min="6" max="6" width="22.09765625" style="2" customWidth="1"/>
    <col min="7" max="7" width="4.296875" style="2" customWidth="1"/>
    <col min="8" max="8" width="4.69921875" style="2" customWidth="1"/>
    <col min="9" max="9" width="2.69921875" style="2" customWidth="1"/>
    <col min="10" max="10" width="6.69921875" style="14" customWidth="1"/>
    <col min="11" max="11" width="22.09765625" style="2" customWidth="1"/>
    <col min="12" max="12" width="4.296875" style="2" customWidth="1"/>
    <col min="13" max="13" width="4.69921875" style="2" customWidth="1"/>
    <col min="14" max="14" width="2.69921875" style="2" customWidth="1"/>
    <col min="15" max="15" width="6.69921875" style="14" customWidth="1"/>
    <col min="16" max="16" width="5" style="2" customWidth="1"/>
    <col min="17" max="17" width="6.69921875" style="61" customWidth="1"/>
    <col min="18" max="18" width="6.69921875" style="19" customWidth="1"/>
    <col min="19" max="19" width="15.09765625" style="2" customWidth="1"/>
    <col min="20" max="20" width="4.59765625" style="87" customWidth="1"/>
    <col min="21" max="21" width="5.69921875" style="1" customWidth="1"/>
    <col min="22" max="22" width="4.09765625" customWidth="1"/>
    <col min="23" max="23" width="6.3984375" style="1" customWidth="1"/>
    <col min="24" max="24" width="6.296875" style="1" customWidth="1"/>
    <col min="25" max="26" width="7.3984375" style="1" bestFit="1" customWidth="1"/>
    <col min="27" max="27" width="6.296875" style="1" customWidth="1"/>
    <col min="28" max="28" width="6.69921875" style="18" customWidth="1"/>
    <col min="29" max="29" width="8.296875" style="18" bestFit="1" customWidth="1"/>
    <col min="30" max="30" width="14.8984375" style="34" customWidth="1"/>
    <col min="31" max="31" width="4" customWidth="1"/>
    <col min="32" max="32" width="3.59765625" style="7" customWidth="1"/>
    <col min="33" max="34" width="3.69921875" style="2" customWidth="1"/>
    <col min="35" max="35" width="5" style="44" customWidth="1"/>
    <col min="36" max="36" width="2.69921875" style="44" customWidth="1"/>
    <col min="37" max="37" width="5" style="46" customWidth="1"/>
    <col min="38" max="42" width="2.09765625" customWidth="1"/>
    <col min="43" max="43" width="3.3984375" style="92" customWidth="1"/>
    <col min="44" max="44" width="9.69921875" customWidth="1"/>
    <col min="45" max="45" width="2.69921875" hidden="1" customWidth="1"/>
    <col min="46" max="46" width="6.69921875" style="18" hidden="1" customWidth="1"/>
    <col min="47" max="48" width="2.69921875" style="18" hidden="1" customWidth="1"/>
    <col min="49" max="49" width="6.69921875" style="18" hidden="1" customWidth="1"/>
    <col min="50" max="51" width="2.69921875" style="18" hidden="1" customWidth="1"/>
    <col min="52" max="52" width="6.69921875" style="18" hidden="1" customWidth="1"/>
    <col min="53" max="54" width="2.69921875" style="18" hidden="1" customWidth="1"/>
    <col min="55" max="55" width="6.69921875" style="18" hidden="1" customWidth="1"/>
    <col min="56" max="57" width="2.69921875" style="18" hidden="1" customWidth="1"/>
    <col min="58" max="58" width="6.69921875" style="18" hidden="1" customWidth="1"/>
    <col min="59" max="60" width="2.69921875" style="18" hidden="1" customWidth="1"/>
    <col min="61" max="61" width="6.69921875" style="18" hidden="1" customWidth="1"/>
    <col min="62" max="63" width="2.69921875" style="18" hidden="1" customWidth="1"/>
    <col min="64" max="64" width="6.69921875" style="18" hidden="1" customWidth="1"/>
    <col min="65" max="66" width="2.69921875" style="18" hidden="1" customWidth="1"/>
    <col min="67" max="67" width="6.69921875" style="18" hidden="1" customWidth="1"/>
    <col min="68" max="69" width="2.69921875" style="18" hidden="1" customWidth="1"/>
    <col min="70" max="70" width="6.69921875" style="18" hidden="1" customWidth="1"/>
    <col min="71" max="72" width="2.69921875" style="18" hidden="1" customWidth="1"/>
    <col min="73" max="73" width="6.69921875" style="18" hidden="1" customWidth="1"/>
    <col min="74" max="75" width="2.69921875" style="18" hidden="1" customWidth="1"/>
    <col min="76" max="76" width="6.69921875" style="18" hidden="1" customWidth="1"/>
    <col min="77" max="78" width="2.69921875" style="18" hidden="1" customWidth="1"/>
    <col min="79" max="79" width="6.69921875" style="18" hidden="1" customWidth="1"/>
    <col min="80" max="81" width="2.69921875" style="18" hidden="1" customWidth="1"/>
    <col min="82" max="82" width="6.69921875" style="18" hidden="1" customWidth="1"/>
    <col min="83" max="84" width="2.69921875" style="18" hidden="1" customWidth="1"/>
    <col min="85" max="85" width="6.69921875" style="18" hidden="1" customWidth="1"/>
    <col min="86" max="87" width="2.69921875" style="18" hidden="1" customWidth="1"/>
    <col min="88" max="88" width="6.69921875" style="18" hidden="1" customWidth="1"/>
    <col min="89" max="90" width="2.69921875" style="18" hidden="1" customWidth="1"/>
    <col min="91" max="91" width="6.69921875" style="18" hidden="1" customWidth="1"/>
    <col min="92" max="93" width="2.69921875" style="18" hidden="1" customWidth="1"/>
    <col min="94" max="94" width="6.69921875" style="18" hidden="1" customWidth="1"/>
    <col min="95" max="96" width="2.69921875" style="18" hidden="1" customWidth="1"/>
    <col min="97" max="97" width="6.69921875" style="18" hidden="1" customWidth="1"/>
    <col min="98" max="99" width="2.69921875" style="18" hidden="1" customWidth="1"/>
    <col min="100" max="100" width="6.69921875" style="18" hidden="1" customWidth="1"/>
    <col min="101" max="102" width="2.69921875" style="18" hidden="1" customWidth="1"/>
    <col min="103" max="103" width="6.69921875" style="18" hidden="1" customWidth="1"/>
    <col min="104" max="105" width="2.69921875" style="18" hidden="1" customWidth="1"/>
    <col min="106" max="106" width="6.69921875" style="18" hidden="1" customWidth="1"/>
    <col min="107" max="108" width="2.69921875" style="18" hidden="1" customWidth="1"/>
    <col min="109" max="109" width="6.69921875" style="18" hidden="1" customWidth="1"/>
    <col min="110" max="111" width="2.69921875" style="18" hidden="1" customWidth="1"/>
    <col min="112" max="112" width="6.69921875" style="18" hidden="1" customWidth="1"/>
    <col min="113" max="114" width="2.69921875" style="18" hidden="1" customWidth="1"/>
    <col min="115" max="115" width="6.69921875" style="18" hidden="1" customWidth="1"/>
    <col min="116" max="117" width="2.69921875" style="18" hidden="1" customWidth="1"/>
    <col min="118" max="118" width="6.69921875" style="18" hidden="1" customWidth="1"/>
    <col min="119" max="120" width="2.69921875" style="18" hidden="1" customWidth="1"/>
    <col min="121" max="121" width="6.69921875" style="18" hidden="1" customWidth="1"/>
    <col min="122" max="123" width="2.69921875" style="18" hidden="1" customWidth="1"/>
    <col min="124" max="124" width="6.69921875" style="18" hidden="1" customWidth="1"/>
    <col min="125" max="126" width="2.69921875" style="18" hidden="1" customWidth="1"/>
    <col min="127" max="127" width="6.69921875" style="18" hidden="1" customWidth="1"/>
    <col min="128" max="129" width="2.69921875" style="18" hidden="1" customWidth="1"/>
    <col min="130" max="130" width="6.69921875" style="18" hidden="1" customWidth="1"/>
    <col min="131" max="132" width="2.69921875" style="18" hidden="1" customWidth="1"/>
    <col min="133" max="133" width="6.69921875" style="18" hidden="1" customWidth="1"/>
    <col min="134" max="135" width="2.69921875" style="18" hidden="1" customWidth="1"/>
    <col min="136" max="136" width="6.69921875" style="18" hidden="1" customWidth="1"/>
    <col min="137" max="138" width="2.69921875" hidden="1" customWidth="1"/>
    <col min="139" max="139" width="6.69921875" style="18" hidden="1" customWidth="1"/>
    <col min="140" max="140" width="2.8984375" style="18" hidden="1" customWidth="1"/>
    <col min="141" max="141" width="2.69921875" style="18" hidden="1" customWidth="1"/>
    <col min="142" max="142" width="6.69921875" style="18" hidden="1" customWidth="1"/>
    <col min="143" max="144" width="2.69921875" style="18" hidden="1" customWidth="1"/>
    <col min="145" max="145" width="6.59765625" style="18" hidden="1" customWidth="1"/>
    <col min="146" max="147" width="2.69921875" style="18" hidden="1" customWidth="1"/>
    <col min="148" max="148" width="6.69921875" style="18" hidden="1" customWidth="1"/>
    <col min="149" max="150" width="2.69921875" style="18" hidden="1" customWidth="1"/>
    <col min="151" max="151" width="6.69921875" style="18" hidden="1" customWidth="1"/>
    <col min="152" max="153" width="2.69921875" style="18" hidden="1" customWidth="1"/>
    <col min="154" max="154" width="6.69921875" style="18" hidden="1" customWidth="1"/>
    <col min="155" max="156" width="2.69921875" style="18" hidden="1" customWidth="1"/>
    <col min="157" max="157" width="6.69921875" style="18" hidden="1" customWidth="1"/>
    <col min="158" max="159" width="2.69921875" style="18" hidden="1" customWidth="1"/>
    <col min="160" max="160" width="6.69921875" style="18" hidden="1" customWidth="1"/>
    <col min="161" max="161" width="2.69921875" style="18" hidden="1" customWidth="1"/>
    <col min="162" max="162" width="2.8984375" style="18" hidden="1" customWidth="1"/>
    <col min="163" max="163" width="6.69921875" style="18" hidden="1" customWidth="1"/>
    <col min="164" max="164" width="2.69921875" style="18" hidden="1" customWidth="1"/>
    <col min="165" max="165" width="2.69921875" style="18" customWidth="1"/>
    <col min="166" max="166" width="8.296875" style="18" customWidth="1"/>
    <col min="167" max="168" width="2.69921875" style="18" customWidth="1"/>
    <col min="169" max="169" width="8.296875" style="18" customWidth="1"/>
    <col min="170" max="171" width="2.69921875" style="18" customWidth="1"/>
    <col min="172" max="172" width="6.69921875" style="18" customWidth="1"/>
    <col min="173" max="174" width="2.69921875" style="18" customWidth="1"/>
    <col min="175" max="175" width="8.296875" style="18" customWidth="1"/>
    <col min="176" max="177" width="2.69921875" style="18" customWidth="1"/>
    <col min="178" max="178" width="6.69921875" style="18" customWidth="1"/>
    <col min="179" max="180" width="2.69921875" style="18" customWidth="1"/>
    <col min="181" max="181" width="6.69921875" style="18" customWidth="1"/>
    <col min="182" max="182" width="2.69921875" style="18" customWidth="1"/>
    <col min="183" max="183" width="2.69921875" style="114" customWidth="1"/>
    <col min="184" max="184" width="6.69921875" style="114" customWidth="1"/>
    <col min="185" max="186" width="2.69921875" style="114" customWidth="1"/>
    <col min="187" max="187" width="8.296875" style="114" customWidth="1"/>
    <col min="188" max="189" width="2.69921875" style="114" customWidth="1"/>
    <col min="190" max="190" width="6.69921875" style="114" customWidth="1"/>
    <col min="191" max="192" width="2.69921875" style="114" customWidth="1"/>
    <col min="193" max="193" width="6.69921875" style="114" customWidth="1"/>
    <col min="194" max="195" width="2.69921875" style="114" customWidth="1"/>
    <col min="196" max="196" width="6.59765625" style="114" customWidth="1"/>
    <col min="197" max="198" width="2.69921875" style="114" customWidth="1"/>
    <col min="199" max="199" width="8" style="114" customWidth="1"/>
    <col min="200" max="200" width="2.69921875" style="114" customWidth="1"/>
    <col min="201" max="201" width="2.69921875" style="17" customWidth="1"/>
    <col min="202" max="202" width="6.69921875" style="17" customWidth="1"/>
    <col min="203" max="203" width="2.69921875" style="17" customWidth="1"/>
    <col min="204" max="204" width="3" style="17" customWidth="1"/>
    <col min="205" max="205" width="6.69921875" style="17" customWidth="1"/>
    <col min="206" max="207" width="2.69921875" style="17" customWidth="1"/>
    <col min="208" max="208" width="6.69921875" style="17" customWidth="1"/>
    <col min="209" max="210" width="2.69921875" style="17" customWidth="1"/>
    <col min="211" max="211" width="6.69921875" style="17" customWidth="1"/>
    <col min="212" max="212" width="3.09765625" style="17" customWidth="1"/>
    <col min="213" max="213" width="2.69921875" style="17" customWidth="1"/>
    <col min="214" max="214" width="6.69921875" style="17" customWidth="1"/>
    <col min="215" max="215" width="2.69921875" style="17" customWidth="1"/>
    <col min="216" max="216" width="2.69921875" style="274" customWidth="1"/>
    <col min="217" max="217" width="6.69921875" style="274" customWidth="1"/>
    <col min="218" max="218" width="2.69921875" style="274" customWidth="1"/>
    <col min="219" max="219" width="2.69921875" style="18" customWidth="1"/>
    <col min="220" max="220" width="6.69921875" style="18" customWidth="1"/>
    <col min="221" max="221" width="3.296875" style="18" customWidth="1"/>
    <col min="222" max="222" width="2.69921875" style="18" customWidth="1"/>
    <col min="223" max="223" width="6.69921875" style="18" customWidth="1"/>
    <col min="224" max="225" width="2.69921875" style="18" customWidth="1"/>
    <col min="226" max="226" width="6.69921875" style="18" customWidth="1"/>
    <col min="227" max="228" width="2.69921875" style="18" customWidth="1"/>
    <col min="229" max="229" width="6.69921875" style="18" customWidth="1"/>
    <col min="230" max="231" width="2.69921875" style="18" customWidth="1"/>
    <col min="232" max="232" width="8.296875" style="18" customWidth="1"/>
    <col min="233" max="234" width="2.69921875" style="18" customWidth="1"/>
    <col min="235" max="235" width="8.3984375" style="18" customWidth="1"/>
    <col min="236" max="237" width="2.69921875" style="18" customWidth="1"/>
    <col min="238" max="238" width="8.296875" style="18" customWidth="1"/>
    <col min="239" max="240" width="2.69921875" style="18" customWidth="1"/>
    <col min="241" max="241" width="6.69921875" style="18" customWidth="1"/>
    <col min="242" max="243" width="2.69921875" style="18" customWidth="1"/>
    <col min="244" max="244" width="6.69921875" style="18" customWidth="1"/>
    <col min="245" max="246" width="2.69921875" style="18" customWidth="1"/>
    <col min="247" max="247" width="6.69921875" style="18" customWidth="1"/>
    <col min="248" max="249" width="2.69921875" style="18" customWidth="1"/>
    <col min="250" max="250" width="6.69921875" style="18" customWidth="1"/>
    <col min="251" max="252" width="2.69921875" style="18" customWidth="1"/>
    <col min="253" max="253" width="6.69921875" style="18" customWidth="1"/>
    <col min="254" max="255" width="2.69921875" style="18" customWidth="1"/>
    <col min="256" max="256" width="6.69921875" style="18" customWidth="1"/>
    <col min="257" max="258" width="2.69921875" style="18" customWidth="1"/>
    <col min="259" max="259" width="6.69921875" style="18" customWidth="1"/>
    <col min="260" max="261" width="2.69921875" style="18" customWidth="1"/>
    <col min="262" max="262" width="6.69921875" style="18" customWidth="1"/>
    <col min="263" max="264" width="2.69921875" style="18" customWidth="1"/>
    <col min="265" max="265" width="6.69921875" style="18" customWidth="1"/>
    <col min="266" max="267" width="2.69921875" style="18" customWidth="1"/>
    <col min="268" max="268" width="6.69921875" style="18" customWidth="1"/>
    <col min="269" max="270" width="2.69921875" style="18" customWidth="1"/>
    <col min="271" max="271" width="6.69921875" style="18" customWidth="1"/>
    <col min="272" max="273" width="2.69921875" style="18" customWidth="1"/>
    <col min="274" max="274" width="6.69921875" style="18" customWidth="1"/>
    <col min="275" max="276" width="2.69921875" style="18" customWidth="1"/>
    <col min="277" max="277" width="6.69921875" style="18" customWidth="1"/>
    <col min="278" max="279" width="2.69921875" style="18" customWidth="1"/>
    <col min="280" max="280" width="6.69921875" style="18" customWidth="1"/>
    <col min="281" max="282" width="2.69921875" style="18" customWidth="1"/>
    <col min="283" max="283" width="6.69921875" style="18" customWidth="1"/>
    <col min="284" max="285" width="2.69921875" style="18" customWidth="1"/>
    <col min="286" max="286" width="6.69921875" style="18" customWidth="1"/>
    <col min="287" max="288" width="2.69921875" style="18" customWidth="1"/>
    <col min="289" max="289" width="6.69921875" style="18" customWidth="1"/>
    <col min="290" max="291" width="2.69921875" style="18" customWidth="1"/>
    <col min="292" max="292" width="6.69921875" style="18" customWidth="1"/>
    <col min="293" max="294" width="2.69921875" style="18" customWidth="1"/>
    <col min="295" max="295" width="6.69921875" style="18" customWidth="1"/>
    <col min="296" max="297" width="2.69921875" style="18" customWidth="1"/>
    <col min="298" max="298" width="6.69921875" style="18" customWidth="1"/>
    <col min="299" max="300" width="2.69921875" style="18" customWidth="1"/>
    <col min="301" max="301" width="6.69921875" style="18" customWidth="1"/>
    <col min="302" max="303" width="2.69921875" style="18" customWidth="1"/>
    <col min="304" max="304" width="6.69921875" style="18" customWidth="1"/>
    <col min="305" max="306" width="2.69921875" style="18" customWidth="1"/>
    <col min="307" max="307" width="6.69921875" style="18" customWidth="1"/>
    <col min="308" max="309" width="2.69921875" style="18" customWidth="1"/>
    <col min="310" max="310" width="6.69921875" style="18" customWidth="1"/>
    <col min="311" max="312" width="2.69921875" style="18" customWidth="1"/>
    <col min="313" max="313" width="6.69921875" style="18" customWidth="1"/>
    <col min="314" max="315" width="2.69921875" style="18" customWidth="1"/>
    <col min="316" max="316" width="6.69921875" style="18" customWidth="1"/>
    <col min="317" max="318" width="2.69921875" style="18" customWidth="1"/>
    <col min="319" max="319" width="6.69921875" style="18" customWidth="1"/>
    <col min="320" max="321" width="2.69921875" style="18" customWidth="1"/>
    <col min="322" max="322" width="6.69921875" style="18" customWidth="1"/>
    <col min="323" max="323" width="2.69921875" style="18" customWidth="1"/>
  </cols>
  <sheetData>
    <row r="1" spans="1:323" s="33" customFormat="1" x14ac:dyDescent="0.2">
      <c r="A1" s="62">
        <v>1</v>
      </c>
      <c r="B1" s="62">
        <v>2</v>
      </c>
      <c r="C1" s="62">
        <v>3</v>
      </c>
      <c r="D1" s="370">
        <v>4</v>
      </c>
      <c r="E1" s="62">
        <v>5</v>
      </c>
      <c r="F1" s="62">
        <v>6</v>
      </c>
      <c r="G1" s="62">
        <v>7</v>
      </c>
      <c r="H1" s="62">
        <v>8</v>
      </c>
      <c r="I1" s="62">
        <v>9</v>
      </c>
      <c r="J1" s="62">
        <v>10</v>
      </c>
      <c r="K1" s="62">
        <v>11</v>
      </c>
      <c r="L1" s="62">
        <v>12</v>
      </c>
      <c r="M1" s="62">
        <v>13</v>
      </c>
      <c r="N1" s="62">
        <v>14</v>
      </c>
      <c r="O1" s="62">
        <v>15</v>
      </c>
      <c r="P1" s="62">
        <v>16</v>
      </c>
      <c r="Q1" s="62">
        <v>17</v>
      </c>
      <c r="R1" s="62">
        <v>18</v>
      </c>
      <c r="S1" s="62">
        <v>19</v>
      </c>
      <c r="T1" s="85">
        <v>20</v>
      </c>
      <c r="U1" s="62">
        <v>21</v>
      </c>
      <c r="V1" s="62">
        <v>22</v>
      </c>
      <c r="W1" s="62">
        <v>23</v>
      </c>
      <c r="X1" s="62">
        <v>24</v>
      </c>
      <c r="Y1" s="62">
        <v>25</v>
      </c>
      <c r="Z1" s="62">
        <v>26</v>
      </c>
      <c r="AA1" s="62">
        <v>27</v>
      </c>
      <c r="AB1" s="62">
        <v>28</v>
      </c>
      <c r="AC1" s="62">
        <v>29</v>
      </c>
      <c r="AD1" s="62">
        <v>30</v>
      </c>
      <c r="AE1" s="62">
        <v>31</v>
      </c>
      <c r="AF1" s="62">
        <v>32</v>
      </c>
      <c r="AG1" s="62">
        <v>33</v>
      </c>
      <c r="AH1" s="62">
        <v>34</v>
      </c>
      <c r="AI1" s="83">
        <v>35</v>
      </c>
      <c r="AJ1" s="62">
        <v>36</v>
      </c>
      <c r="AK1" s="62">
        <v>37</v>
      </c>
      <c r="AL1" s="62">
        <v>38</v>
      </c>
      <c r="AM1" s="62">
        <v>39</v>
      </c>
      <c r="AN1" s="62">
        <v>40</v>
      </c>
      <c r="AO1" s="62">
        <v>41</v>
      </c>
      <c r="AP1" s="62">
        <v>42</v>
      </c>
      <c r="AQ1" s="62">
        <v>43</v>
      </c>
      <c r="AR1" s="62">
        <v>44</v>
      </c>
      <c r="AS1" s="62">
        <v>45</v>
      </c>
      <c r="AT1" s="62">
        <v>46</v>
      </c>
      <c r="AU1" s="62">
        <v>47</v>
      </c>
      <c r="AV1" s="62">
        <v>48</v>
      </c>
      <c r="AW1" s="62">
        <v>49</v>
      </c>
      <c r="AX1" s="62">
        <v>50</v>
      </c>
      <c r="AY1" s="62">
        <v>51</v>
      </c>
      <c r="AZ1" s="62">
        <v>52</v>
      </c>
      <c r="BA1" s="62">
        <v>53</v>
      </c>
      <c r="BB1" s="62">
        <v>54</v>
      </c>
      <c r="BC1" s="62">
        <v>55</v>
      </c>
      <c r="BD1" s="62">
        <v>56</v>
      </c>
      <c r="BE1" s="62">
        <v>57</v>
      </c>
      <c r="BF1" s="62">
        <v>58</v>
      </c>
      <c r="BG1" s="62">
        <v>59</v>
      </c>
      <c r="BH1" s="62">
        <v>60</v>
      </c>
      <c r="BI1" s="62">
        <v>61</v>
      </c>
      <c r="BJ1" s="62">
        <v>62</v>
      </c>
      <c r="BK1" s="62">
        <v>63</v>
      </c>
      <c r="BL1" s="62">
        <v>64</v>
      </c>
      <c r="BM1" s="62">
        <v>65</v>
      </c>
      <c r="BN1" s="62">
        <v>66</v>
      </c>
      <c r="BO1" s="62">
        <v>67</v>
      </c>
      <c r="BP1" s="62">
        <v>68</v>
      </c>
      <c r="BQ1" s="62">
        <v>69</v>
      </c>
      <c r="BR1" s="62">
        <v>70</v>
      </c>
      <c r="BS1" s="62">
        <v>71</v>
      </c>
      <c r="BT1" s="62">
        <v>72</v>
      </c>
      <c r="BU1" s="62">
        <v>73</v>
      </c>
      <c r="BV1" s="62">
        <v>74</v>
      </c>
      <c r="BW1" s="62">
        <v>75</v>
      </c>
      <c r="BX1" s="62">
        <v>76</v>
      </c>
      <c r="BY1" s="62">
        <v>77</v>
      </c>
      <c r="BZ1" s="62">
        <v>78</v>
      </c>
      <c r="CA1" s="62">
        <v>79</v>
      </c>
      <c r="CB1" s="62">
        <v>80</v>
      </c>
      <c r="CC1" s="62">
        <v>81</v>
      </c>
      <c r="CD1" s="62">
        <v>82</v>
      </c>
      <c r="CE1" s="62">
        <v>83</v>
      </c>
      <c r="CF1" s="62">
        <v>84</v>
      </c>
      <c r="CG1" s="62">
        <v>85</v>
      </c>
      <c r="CH1" s="62">
        <v>86</v>
      </c>
      <c r="CI1" s="62">
        <v>87</v>
      </c>
      <c r="CJ1" s="62">
        <v>88</v>
      </c>
      <c r="CK1" s="62">
        <v>89</v>
      </c>
      <c r="CL1" s="62">
        <v>90</v>
      </c>
      <c r="CM1" s="62">
        <v>91</v>
      </c>
      <c r="CN1" s="62">
        <v>92</v>
      </c>
      <c r="CO1" s="62">
        <v>93</v>
      </c>
      <c r="CP1" s="62">
        <v>94</v>
      </c>
      <c r="CQ1" s="62">
        <v>95</v>
      </c>
      <c r="CR1" s="62">
        <v>96</v>
      </c>
      <c r="CS1" s="62">
        <v>97</v>
      </c>
      <c r="CT1" s="62">
        <v>98</v>
      </c>
      <c r="CU1" s="62">
        <v>99</v>
      </c>
      <c r="CV1" s="62">
        <v>100</v>
      </c>
      <c r="CW1" s="62">
        <v>101</v>
      </c>
      <c r="CX1" s="62">
        <v>102</v>
      </c>
      <c r="CY1" s="62">
        <v>103</v>
      </c>
      <c r="CZ1" s="62">
        <v>104</v>
      </c>
      <c r="DA1" s="62">
        <v>105</v>
      </c>
      <c r="DB1" s="62">
        <v>106</v>
      </c>
      <c r="DC1" s="62">
        <v>107</v>
      </c>
      <c r="DD1" s="62">
        <v>108</v>
      </c>
      <c r="DE1" s="62">
        <v>109</v>
      </c>
      <c r="DF1" s="62">
        <v>110</v>
      </c>
      <c r="DG1" s="62">
        <v>111</v>
      </c>
      <c r="DH1" s="62">
        <v>112</v>
      </c>
      <c r="DI1" s="62">
        <v>113</v>
      </c>
      <c r="DJ1" s="62">
        <v>114</v>
      </c>
      <c r="DK1" s="62">
        <v>115</v>
      </c>
      <c r="DL1" s="62">
        <v>116</v>
      </c>
      <c r="DM1" s="62">
        <v>117</v>
      </c>
      <c r="DN1" s="62">
        <v>118</v>
      </c>
      <c r="DO1" s="62">
        <v>119</v>
      </c>
      <c r="DP1" s="62">
        <v>120</v>
      </c>
      <c r="DQ1" s="62">
        <v>121</v>
      </c>
      <c r="DR1" s="62">
        <v>122</v>
      </c>
      <c r="DS1" s="62">
        <v>123</v>
      </c>
      <c r="DT1" s="62">
        <v>124</v>
      </c>
      <c r="DU1" s="62">
        <v>125</v>
      </c>
      <c r="DV1" s="62">
        <v>126</v>
      </c>
      <c r="DW1" s="62">
        <v>127</v>
      </c>
      <c r="DX1" s="62">
        <v>128</v>
      </c>
      <c r="DY1" s="62">
        <v>129</v>
      </c>
      <c r="DZ1" s="62">
        <v>130</v>
      </c>
      <c r="EA1" s="62">
        <v>131</v>
      </c>
      <c r="EB1" s="62">
        <v>132</v>
      </c>
      <c r="EC1" s="62">
        <v>133</v>
      </c>
      <c r="ED1" s="62">
        <v>134</v>
      </c>
      <c r="EE1" s="62">
        <v>135</v>
      </c>
      <c r="EF1" s="62">
        <v>136</v>
      </c>
      <c r="EG1" s="62">
        <v>137</v>
      </c>
      <c r="EH1" s="62">
        <v>45</v>
      </c>
      <c r="EI1" s="62">
        <v>46</v>
      </c>
      <c r="EJ1" s="62">
        <v>47</v>
      </c>
      <c r="EK1" s="62">
        <v>48</v>
      </c>
      <c r="EL1" s="62">
        <v>49</v>
      </c>
      <c r="EM1" s="62">
        <v>50</v>
      </c>
      <c r="EN1" s="62">
        <v>51</v>
      </c>
      <c r="EO1" s="62">
        <v>52</v>
      </c>
      <c r="EP1" s="62">
        <v>53</v>
      </c>
      <c r="EQ1" s="62">
        <v>54</v>
      </c>
      <c r="ER1" s="62">
        <v>55</v>
      </c>
      <c r="ES1" s="62">
        <v>56</v>
      </c>
      <c r="ET1" s="62">
        <v>57</v>
      </c>
      <c r="EU1" s="62">
        <v>58</v>
      </c>
      <c r="EV1" s="62">
        <v>59</v>
      </c>
      <c r="EW1" s="62">
        <v>60</v>
      </c>
      <c r="EX1" s="62">
        <v>61</v>
      </c>
      <c r="EY1" s="62">
        <v>62</v>
      </c>
      <c r="EZ1" s="62">
        <v>63</v>
      </c>
      <c r="FA1" s="62">
        <v>64</v>
      </c>
      <c r="FB1" s="62">
        <v>65</v>
      </c>
      <c r="FC1" s="62">
        <v>66</v>
      </c>
      <c r="FD1" s="62">
        <v>67</v>
      </c>
      <c r="FE1" s="62">
        <v>68</v>
      </c>
      <c r="FF1" s="62">
        <v>69</v>
      </c>
      <c r="FG1" s="62">
        <v>70</v>
      </c>
      <c r="FH1" s="62">
        <v>71</v>
      </c>
      <c r="FI1" s="62">
        <v>72</v>
      </c>
      <c r="FJ1" s="62">
        <v>73</v>
      </c>
      <c r="FK1" s="62">
        <v>74</v>
      </c>
      <c r="FL1" s="62">
        <v>75</v>
      </c>
      <c r="FM1" s="62">
        <v>76</v>
      </c>
      <c r="FN1" s="62">
        <v>77</v>
      </c>
      <c r="FO1" s="62">
        <v>78</v>
      </c>
      <c r="FP1" s="62">
        <v>79</v>
      </c>
      <c r="FQ1" s="62">
        <v>80</v>
      </c>
      <c r="FR1" s="62">
        <v>81</v>
      </c>
      <c r="FS1" s="62">
        <v>82</v>
      </c>
      <c r="FT1" s="62">
        <v>83</v>
      </c>
      <c r="FU1" s="62">
        <v>84</v>
      </c>
      <c r="FV1" s="62">
        <v>85</v>
      </c>
      <c r="FW1" s="62">
        <v>86</v>
      </c>
      <c r="FX1" s="62">
        <v>87</v>
      </c>
      <c r="FY1" s="62">
        <v>88</v>
      </c>
      <c r="FZ1" s="62">
        <v>89</v>
      </c>
      <c r="GA1" s="62">
        <v>90</v>
      </c>
      <c r="GB1" s="62">
        <v>91</v>
      </c>
      <c r="GC1" s="62">
        <v>92</v>
      </c>
      <c r="GD1" s="62">
        <v>93</v>
      </c>
      <c r="GE1" s="62">
        <v>94</v>
      </c>
      <c r="GF1" s="62">
        <v>95</v>
      </c>
      <c r="GG1" s="62">
        <v>96</v>
      </c>
      <c r="GH1" s="62">
        <v>97</v>
      </c>
      <c r="GI1" s="62">
        <v>98</v>
      </c>
      <c r="GJ1" s="62" t="s">
        <v>543</v>
      </c>
      <c r="GK1" s="62">
        <v>100</v>
      </c>
      <c r="GL1" s="62">
        <v>101</v>
      </c>
      <c r="GM1" s="62">
        <v>102</v>
      </c>
      <c r="GN1" s="62">
        <v>103</v>
      </c>
      <c r="GO1" s="62">
        <v>104</v>
      </c>
      <c r="GP1" s="62">
        <v>105</v>
      </c>
      <c r="GQ1" s="62">
        <v>106</v>
      </c>
      <c r="GR1" s="62">
        <v>107</v>
      </c>
      <c r="GS1" s="62">
        <v>108</v>
      </c>
      <c r="GT1" s="62">
        <v>109</v>
      </c>
      <c r="GU1" s="62">
        <v>110</v>
      </c>
      <c r="GV1" s="62">
        <v>111</v>
      </c>
      <c r="GW1" s="62">
        <v>112</v>
      </c>
      <c r="GX1" s="62">
        <v>113</v>
      </c>
      <c r="GY1" s="62">
        <v>114</v>
      </c>
      <c r="GZ1" s="62">
        <v>115</v>
      </c>
      <c r="HA1" s="62">
        <v>116</v>
      </c>
      <c r="HB1" s="62">
        <v>117</v>
      </c>
      <c r="HC1" s="62">
        <v>118</v>
      </c>
      <c r="HD1" s="62">
        <v>119</v>
      </c>
      <c r="HE1" s="62">
        <v>120</v>
      </c>
      <c r="HF1" s="62">
        <v>121</v>
      </c>
      <c r="HG1" s="62">
        <v>122</v>
      </c>
      <c r="HH1" s="62">
        <v>123</v>
      </c>
      <c r="HI1" s="62">
        <v>124</v>
      </c>
      <c r="HJ1" s="62">
        <v>125</v>
      </c>
      <c r="HK1" s="62">
        <v>126</v>
      </c>
      <c r="HL1" s="62">
        <v>127</v>
      </c>
      <c r="HM1" s="62">
        <v>128</v>
      </c>
      <c r="HN1" s="62">
        <v>129</v>
      </c>
      <c r="HO1" s="62">
        <v>130</v>
      </c>
      <c r="HP1" s="62">
        <v>131</v>
      </c>
      <c r="HQ1" s="62">
        <v>132</v>
      </c>
      <c r="HR1" s="62">
        <v>133</v>
      </c>
      <c r="HS1" s="62">
        <v>134</v>
      </c>
      <c r="HT1" s="62">
        <v>135</v>
      </c>
      <c r="HU1" s="62">
        <v>136</v>
      </c>
      <c r="HV1" s="62">
        <v>137</v>
      </c>
      <c r="HW1" s="62">
        <v>135</v>
      </c>
      <c r="HX1" s="62">
        <v>136</v>
      </c>
      <c r="HY1" s="62">
        <v>137</v>
      </c>
      <c r="HZ1" s="62">
        <v>138</v>
      </c>
      <c r="IA1" s="62">
        <v>139</v>
      </c>
      <c r="IB1" s="62">
        <v>140</v>
      </c>
      <c r="IC1" s="62">
        <v>141</v>
      </c>
      <c r="ID1" s="62">
        <v>142</v>
      </c>
      <c r="IE1" s="62">
        <v>143</v>
      </c>
      <c r="IF1" s="62">
        <v>144</v>
      </c>
      <c r="IG1" s="62">
        <v>145</v>
      </c>
      <c r="IH1" s="62">
        <v>146</v>
      </c>
      <c r="II1" s="62">
        <v>147</v>
      </c>
      <c r="IJ1" s="62">
        <v>148</v>
      </c>
      <c r="IK1" s="62">
        <v>149</v>
      </c>
      <c r="IL1" s="62">
        <v>150</v>
      </c>
      <c r="IM1" s="62">
        <v>151</v>
      </c>
      <c r="IN1" s="62">
        <v>152</v>
      </c>
      <c r="IO1" s="62">
        <v>153</v>
      </c>
      <c r="IP1" s="62">
        <v>154</v>
      </c>
      <c r="IQ1" s="62">
        <v>155</v>
      </c>
      <c r="IR1" s="62">
        <v>156</v>
      </c>
      <c r="IS1" s="62">
        <v>157</v>
      </c>
      <c r="IT1" s="62">
        <v>158</v>
      </c>
      <c r="IU1" s="62">
        <v>159</v>
      </c>
      <c r="IV1" s="62">
        <v>160</v>
      </c>
      <c r="IW1" s="62">
        <v>161</v>
      </c>
      <c r="IX1" s="62">
        <v>162</v>
      </c>
      <c r="IY1" s="62">
        <v>163</v>
      </c>
      <c r="IZ1" s="62">
        <v>164</v>
      </c>
      <c r="JA1" s="62">
        <v>165</v>
      </c>
      <c r="JB1" s="62">
        <v>166</v>
      </c>
      <c r="JC1" s="62">
        <v>167</v>
      </c>
      <c r="JD1" s="62">
        <v>168</v>
      </c>
      <c r="JE1" s="62">
        <v>169</v>
      </c>
      <c r="JF1" s="62">
        <v>170</v>
      </c>
      <c r="JG1" s="62">
        <v>171</v>
      </c>
      <c r="JH1" s="62">
        <v>172</v>
      </c>
      <c r="JI1" s="62">
        <v>173</v>
      </c>
      <c r="JJ1" s="62">
        <v>174</v>
      </c>
      <c r="JK1" s="62">
        <v>175</v>
      </c>
      <c r="JL1" s="62">
        <v>176</v>
      </c>
      <c r="JM1" s="62">
        <v>177</v>
      </c>
      <c r="JN1" s="62">
        <v>178</v>
      </c>
      <c r="JO1" s="62">
        <v>179</v>
      </c>
      <c r="JP1" s="62">
        <v>180</v>
      </c>
      <c r="JQ1" s="62">
        <v>181</v>
      </c>
      <c r="JR1" s="62">
        <v>182</v>
      </c>
      <c r="JS1" s="62">
        <v>183</v>
      </c>
      <c r="JT1" s="62">
        <v>184</v>
      </c>
      <c r="JU1" s="62">
        <v>185</v>
      </c>
      <c r="JV1" s="62">
        <v>186</v>
      </c>
      <c r="JW1" s="62">
        <v>187</v>
      </c>
      <c r="JX1" s="62">
        <v>188</v>
      </c>
      <c r="JY1" s="62">
        <v>189</v>
      </c>
      <c r="JZ1" s="62">
        <v>190</v>
      </c>
      <c r="KA1" s="62">
        <v>191</v>
      </c>
      <c r="KB1" s="62">
        <v>192</v>
      </c>
      <c r="KC1" s="62">
        <v>193</v>
      </c>
      <c r="KD1" s="62">
        <v>194</v>
      </c>
      <c r="KE1" s="62">
        <v>195</v>
      </c>
      <c r="KF1" s="62">
        <v>196</v>
      </c>
      <c r="KG1" s="62">
        <v>197</v>
      </c>
      <c r="KH1" s="62">
        <v>198</v>
      </c>
      <c r="KI1" s="62">
        <v>199</v>
      </c>
      <c r="KJ1" s="62">
        <v>200</v>
      </c>
      <c r="KK1" s="62">
        <v>201</v>
      </c>
      <c r="KL1" s="62">
        <v>202</v>
      </c>
      <c r="KM1" s="62">
        <v>203</v>
      </c>
      <c r="KN1" s="62">
        <v>204</v>
      </c>
      <c r="KO1" s="62">
        <v>205</v>
      </c>
      <c r="KP1" s="62">
        <v>206</v>
      </c>
      <c r="KQ1" s="62">
        <v>207</v>
      </c>
      <c r="KR1" s="62">
        <v>208</v>
      </c>
      <c r="KS1" s="62">
        <v>209</v>
      </c>
      <c r="KT1" s="62">
        <v>210</v>
      </c>
      <c r="KU1" s="62">
        <v>211</v>
      </c>
      <c r="KV1" s="62">
        <v>212</v>
      </c>
      <c r="KW1" s="62">
        <v>213</v>
      </c>
      <c r="KX1" s="62">
        <v>214</v>
      </c>
      <c r="KY1" s="62">
        <v>215</v>
      </c>
      <c r="KZ1" s="62">
        <v>216</v>
      </c>
      <c r="LA1" s="62">
        <v>217</v>
      </c>
      <c r="LB1" s="62">
        <v>218</v>
      </c>
      <c r="LC1" s="62">
        <v>219</v>
      </c>
      <c r="LD1" s="62">
        <v>220</v>
      </c>
      <c r="LE1" s="62">
        <v>221</v>
      </c>
      <c r="LF1" s="62">
        <v>222</v>
      </c>
      <c r="LG1" s="62">
        <v>223</v>
      </c>
      <c r="LH1" s="62">
        <v>224</v>
      </c>
      <c r="LI1" s="62">
        <v>225</v>
      </c>
      <c r="LJ1" s="62">
        <v>226</v>
      </c>
      <c r="LK1" s="62">
        <v>227</v>
      </c>
    </row>
    <row r="2" spans="1:323" s="33" customFormat="1" ht="15" x14ac:dyDescent="0.2">
      <c r="A2" s="826"/>
      <c r="B2" s="624"/>
      <c r="C2" s="62"/>
      <c r="D2" s="370"/>
      <c r="E2" s="62"/>
      <c r="F2" s="62"/>
      <c r="G2" s="62"/>
      <c r="H2" s="62"/>
      <c r="I2" s="62"/>
      <c r="J2" s="62"/>
      <c r="K2" s="62"/>
      <c r="L2" s="62"/>
      <c r="M2" s="62"/>
      <c r="N2" s="62"/>
      <c r="O2" s="62"/>
      <c r="P2" s="62"/>
      <c r="Q2" s="62"/>
      <c r="R2" s="62"/>
      <c r="S2" s="62"/>
      <c r="T2" s="85"/>
      <c r="U2" s="62"/>
      <c r="V2" s="62"/>
      <c r="W2" s="62"/>
      <c r="X2" s="62"/>
      <c r="Y2" s="62"/>
      <c r="Z2" s="62"/>
      <c r="AA2" s="62"/>
      <c r="AB2" s="62"/>
      <c r="AC2" s="62"/>
      <c r="AD2" s="62"/>
      <c r="AE2" s="62"/>
      <c r="AF2" s="62"/>
      <c r="AG2" s="62"/>
      <c r="AH2" s="62"/>
      <c r="AI2" s="83"/>
      <c r="AJ2" s="62"/>
      <c r="AK2" s="224"/>
      <c r="AL2" s="62"/>
      <c r="AM2" s="62"/>
      <c r="AN2" s="62"/>
      <c r="AO2" s="62"/>
      <c r="AP2" s="62"/>
      <c r="AQ2" s="62"/>
      <c r="AR2" s="62"/>
      <c r="AS2" s="217" t="s">
        <v>123</v>
      </c>
      <c r="AT2" s="218">
        <f>ｶﾚﾝﾀﾞｰ!C2</f>
        <v>46082</v>
      </c>
      <c r="AU2" s="219" t="s">
        <v>132</v>
      </c>
      <c r="AV2" s="219" t="s">
        <v>133</v>
      </c>
      <c r="AW2" s="218">
        <f>ｶﾚﾝﾀﾞｰ!D2</f>
        <v>46083</v>
      </c>
      <c r="AX2" s="219" t="s">
        <v>134</v>
      </c>
      <c r="AY2" s="219" t="s">
        <v>135</v>
      </c>
      <c r="AZ2" s="218">
        <f>ｶﾚﾝﾀﾞｰ!E2</f>
        <v>46084</v>
      </c>
      <c r="BA2" s="220" t="s">
        <v>136</v>
      </c>
      <c r="BB2" s="219" t="s">
        <v>137</v>
      </c>
      <c r="BC2" s="218">
        <f>ｶﾚﾝﾀﾞｰ!F2</f>
        <v>46085</v>
      </c>
      <c r="BD2" s="220" t="s">
        <v>138</v>
      </c>
      <c r="BE2" s="219" t="s">
        <v>139</v>
      </c>
      <c r="BF2" s="218">
        <f>ｶﾚﾝﾀﾞｰ!G2</f>
        <v>46086</v>
      </c>
      <c r="BG2" s="220" t="s">
        <v>140</v>
      </c>
      <c r="BH2" s="219" t="s">
        <v>141</v>
      </c>
      <c r="BI2" s="218">
        <f>ｶﾚﾝﾀﾞｰ!H2</f>
        <v>46087</v>
      </c>
      <c r="BJ2" s="220" t="s">
        <v>142</v>
      </c>
      <c r="BK2" s="219" t="s">
        <v>143</v>
      </c>
      <c r="BL2" s="218">
        <f>ｶﾚﾝﾀﾞｰ!I2</f>
        <v>46088</v>
      </c>
      <c r="BM2" s="220" t="s">
        <v>144</v>
      </c>
      <c r="BN2" s="219" t="s">
        <v>145</v>
      </c>
      <c r="BO2" s="218">
        <f>ｶﾚﾝﾀﾞｰ!J2</f>
        <v>46089</v>
      </c>
      <c r="BP2" s="220" t="s">
        <v>146</v>
      </c>
      <c r="BQ2" s="219" t="s">
        <v>147</v>
      </c>
      <c r="BR2" s="218">
        <f>ｶﾚﾝﾀﾞｰ!K2</f>
        <v>46090</v>
      </c>
      <c r="BS2" s="220" t="s">
        <v>148</v>
      </c>
      <c r="BT2" s="219" t="s">
        <v>149</v>
      </c>
      <c r="BU2" s="218">
        <f>ｶﾚﾝﾀﾞｰ!L2</f>
        <v>46091</v>
      </c>
      <c r="BV2" s="220" t="s">
        <v>150</v>
      </c>
      <c r="BW2" s="219" t="s">
        <v>151</v>
      </c>
      <c r="BX2" s="218">
        <f>ｶﾚﾝﾀﾞｰ!M2</f>
        <v>46092</v>
      </c>
      <c r="BY2" s="220" t="s">
        <v>152</v>
      </c>
      <c r="BZ2" s="219" t="s">
        <v>153</v>
      </c>
      <c r="CA2" s="218">
        <f>ｶﾚﾝﾀﾞｰ!N2</f>
        <v>46093</v>
      </c>
      <c r="CB2" s="220" t="s">
        <v>154</v>
      </c>
      <c r="CC2" s="219" t="s">
        <v>155</v>
      </c>
      <c r="CD2" s="218">
        <f>ｶﾚﾝﾀﾞｰ!O2</f>
        <v>46094</v>
      </c>
      <c r="CE2" s="220" t="s">
        <v>156</v>
      </c>
      <c r="CF2" s="219" t="s">
        <v>157</v>
      </c>
      <c r="CG2" s="218">
        <f>ｶﾚﾝﾀﾞｰ!P2</f>
        <v>46095</v>
      </c>
      <c r="CH2" s="220" t="s">
        <v>158</v>
      </c>
      <c r="CI2" s="219" t="s">
        <v>159</v>
      </c>
      <c r="CJ2" s="218">
        <f>ｶﾚﾝﾀﾞｰ!Q2</f>
        <v>46096</v>
      </c>
      <c r="CK2" s="220" t="s">
        <v>160</v>
      </c>
      <c r="CL2" s="219" t="s">
        <v>161</v>
      </c>
      <c r="CM2" s="218">
        <f>ｶﾚﾝﾀﾞｰ!R2</f>
        <v>46097</v>
      </c>
      <c r="CN2" s="220" t="s">
        <v>162</v>
      </c>
      <c r="CO2" s="220" t="s">
        <v>163</v>
      </c>
      <c r="CP2" s="218">
        <f>ｶﾚﾝﾀﾞｰ!S2</f>
        <v>46098</v>
      </c>
      <c r="CQ2" s="219" t="s">
        <v>164</v>
      </c>
      <c r="CR2" s="219" t="s">
        <v>165</v>
      </c>
      <c r="CS2" s="218">
        <f>ｶﾚﾝﾀﾞｰ!T2</f>
        <v>46099</v>
      </c>
      <c r="CT2" s="220" t="s">
        <v>166</v>
      </c>
      <c r="CU2" s="220" t="s">
        <v>167</v>
      </c>
      <c r="CV2" s="218">
        <f>ｶﾚﾝﾀﾞｰ!U2</f>
        <v>46100</v>
      </c>
      <c r="CW2" s="219" t="s">
        <v>168</v>
      </c>
      <c r="CX2" s="219" t="s">
        <v>169</v>
      </c>
      <c r="CY2" s="218">
        <f>ｶﾚﾝﾀﾞｰ!V2</f>
        <v>46101</v>
      </c>
      <c r="CZ2" s="220" t="s">
        <v>170</v>
      </c>
      <c r="DA2" s="220" t="s">
        <v>171</v>
      </c>
      <c r="DB2" s="218">
        <f>ｶﾚﾝﾀﾞｰ!W2</f>
        <v>46102</v>
      </c>
      <c r="DC2" s="219" t="s">
        <v>172</v>
      </c>
      <c r="DD2" s="219" t="s">
        <v>173</v>
      </c>
      <c r="DE2" s="218">
        <f>ｶﾚﾝﾀﾞｰ!X2</f>
        <v>46103</v>
      </c>
      <c r="DF2" s="221" t="s">
        <v>174</v>
      </c>
      <c r="DG2" s="221" t="s">
        <v>175</v>
      </c>
      <c r="DH2" s="218">
        <f>ｶﾚﾝﾀﾞｰ!Y2</f>
        <v>46104</v>
      </c>
      <c r="DI2" s="219" t="s">
        <v>176</v>
      </c>
      <c r="DJ2" s="219" t="s">
        <v>177</v>
      </c>
      <c r="DK2" s="218">
        <f>ｶﾚﾝﾀﾞｰ!Z2</f>
        <v>46105</v>
      </c>
      <c r="DL2" s="221" t="s">
        <v>178</v>
      </c>
      <c r="DM2" s="221" t="s">
        <v>179</v>
      </c>
      <c r="DN2" s="218">
        <f>ｶﾚﾝﾀﾞｰ!AA2</f>
        <v>46106</v>
      </c>
      <c r="DO2" s="219" t="s">
        <v>180</v>
      </c>
      <c r="DP2" s="219" t="s">
        <v>181</v>
      </c>
      <c r="DQ2" s="218">
        <f>ｶﾚﾝﾀﾞｰ!AB2</f>
        <v>46107</v>
      </c>
      <c r="DR2" s="221" t="s">
        <v>182</v>
      </c>
      <c r="DS2" s="221" t="s">
        <v>183</v>
      </c>
      <c r="DT2" s="218">
        <f>ｶﾚﾝﾀﾞｰ!AC2</f>
        <v>46108</v>
      </c>
      <c r="DU2" s="219" t="s">
        <v>184</v>
      </c>
      <c r="DV2" s="219" t="s">
        <v>185</v>
      </c>
      <c r="DW2" s="218">
        <f>ｶﾚﾝﾀﾞｰ!AD2</f>
        <v>46109</v>
      </c>
      <c r="DX2" s="221" t="s">
        <v>186</v>
      </c>
      <c r="DY2" s="221" t="s">
        <v>187</v>
      </c>
      <c r="DZ2" s="218">
        <f>ｶﾚﾝﾀﾞｰ!AE2</f>
        <v>46110</v>
      </c>
      <c r="EA2" s="219" t="s">
        <v>188</v>
      </c>
      <c r="EB2" s="219" t="s">
        <v>189</v>
      </c>
      <c r="EC2" s="218">
        <f>ｶﾚﾝﾀﾞｰ!AF2</f>
        <v>46111</v>
      </c>
      <c r="ED2" s="221" t="s">
        <v>190</v>
      </c>
      <c r="EE2" s="219" t="s">
        <v>191</v>
      </c>
      <c r="EF2" s="218">
        <f>ｶﾚﾝﾀﾞｰ!AG2</f>
        <v>46112</v>
      </c>
      <c r="EG2" s="219" t="s">
        <v>192</v>
      </c>
      <c r="EH2" s="219" t="s">
        <v>193</v>
      </c>
      <c r="EI2" s="218">
        <f>ｶﾚﾝﾀﾞｰ!C8</f>
        <v>46113</v>
      </c>
      <c r="EJ2" s="219" t="s">
        <v>194</v>
      </c>
      <c r="EK2" s="219" t="s">
        <v>195</v>
      </c>
      <c r="EL2" s="218">
        <f>ｶﾚﾝﾀﾞｰ!D8</f>
        <v>46114</v>
      </c>
      <c r="EM2" s="219" t="s">
        <v>196</v>
      </c>
      <c r="EN2" s="219" t="s">
        <v>197</v>
      </c>
      <c r="EO2" s="218">
        <f>ｶﾚﾝﾀﾞｰ!E8</f>
        <v>46115</v>
      </c>
      <c r="EP2" s="221" t="s">
        <v>198</v>
      </c>
      <c r="EQ2" s="219" t="s">
        <v>199</v>
      </c>
      <c r="ER2" s="218">
        <f>ｶﾚﾝﾀﾞｰ!F8</f>
        <v>46116</v>
      </c>
      <c r="ES2" s="221" t="s">
        <v>200</v>
      </c>
      <c r="ET2" s="219" t="s">
        <v>201</v>
      </c>
      <c r="EU2" s="218">
        <f>ｶﾚﾝﾀﾞｰ!G8</f>
        <v>46117</v>
      </c>
      <c r="EV2" s="221" t="s">
        <v>202</v>
      </c>
      <c r="EW2" s="219" t="s">
        <v>203</v>
      </c>
      <c r="EX2" s="218">
        <f>ｶﾚﾝﾀﾞｰ!H8</f>
        <v>46118</v>
      </c>
      <c r="EY2" s="221" t="s">
        <v>204</v>
      </c>
      <c r="EZ2" s="219" t="s">
        <v>205</v>
      </c>
      <c r="FA2" s="218">
        <f>ｶﾚﾝﾀﾞｰ!I8</f>
        <v>46119</v>
      </c>
      <c r="FB2" s="221" t="s">
        <v>206</v>
      </c>
      <c r="FC2" s="219" t="s">
        <v>207</v>
      </c>
      <c r="FD2" s="218">
        <f>ｶﾚﾝﾀﾞｰ!J8</f>
        <v>46120</v>
      </c>
      <c r="FE2" s="221" t="s">
        <v>208</v>
      </c>
      <c r="FF2" s="219" t="s">
        <v>209</v>
      </c>
      <c r="FG2" s="218">
        <f>ｶﾚﾝﾀﾞｰ!K8</f>
        <v>46121</v>
      </c>
      <c r="FH2" s="221" t="s">
        <v>210</v>
      </c>
      <c r="FI2" s="219" t="s">
        <v>211</v>
      </c>
      <c r="FJ2" s="218">
        <f>ｶﾚﾝﾀﾞｰ!L8</f>
        <v>46122</v>
      </c>
      <c r="FK2" s="221" t="s">
        <v>212</v>
      </c>
      <c r="FL2" s="219" t="s">
        <v>213</v>
      </c>
      <c r="FM2" s="218">
        <f>ｶﾚﾝﾀﾞｰ!M8</f>
        <v>46123</v>
      </c>
      <c r="FN2" s="221" t="s">
        <v>214</v>
      </c>
      <c r="FO2" s="219" t="s">
        <v>215</v>
      </c>
      <c r="FP2" s="218">
        <f>ｶﾚﾝﾀﾞｰ!N8</f>
        <v>46124</v>
      </c>
      <c r="FQ2" s="221" t="s">
        <v>216</v>
      </c>
      <c r="FR2" s="219" t="s">
        <v>217</v>
      </c>
      <c r="FS2" s="218">
        <f>ｶﾚﾝﾀﾞｰ!O8</f>
        <v>46125</v>
      </c>
      <c r="FT2" s="221" t="s">
        <v>218</v>
      </c>
      <c r="FU2" s="219" t="s">
        <v>219</v>
      </c>
      <c r="FV2" s="218">
        <f>ｶﾚﾝﾀﾞｰ!P8</f>
        <v>46126</v>
      </c>
      <c r="FW2" s="221" t="s">
        <v>220</v>
      </c>
      <c r="FX2" s="219" t="s">
        <v>221</v>
      </c>
      <c r="FY2" s="218">
        <f>ｶﾚﾝﾀﾞｰ!Q8</f>
        <v>46127</v>
      </c>
      <c r="FZ2" s="221" t="s">
        <v>222</v>
      </c>
      <c r="GA2" s="219" t="s">
        <v>223</v>
      </c>
      <c r="GB2" s="218">
        <f>ｶﾚﾝﾀﾞｰ!R8</f>
        <v>46128</v>
      </c>
      <c r="GC2" s="221" t="s">
        <v>224</v>
      </c>
      <c r="GD2" s="221" t="s">
        <v>225</v>
      </c>
      <c r="GE2" s="218">
        <f>ｶﾚﾝﾀﾞｰ!S8</f>
        <v>46129</v>
      </c>
      <c r="GF2" s="219" t="s">
        <v>226</v>
      </c>
      <c r="GG2" s="219" t="s">
        <v>227</v>
      </c>
      <c r="GH2" s="218">
        <f>ｶﾚﾝﾀﾞｰ!T8</f>
        <v>46130</v>
      </c>
      <c r="GI2" s="221" t="s">
        <v>228</v>
      </c>
      <c r="GJ2" s="221" t="s">
        <v>229</v>
      </c>
      <c r="GK2" s="218">
        <f>ｶﾚﾝﾀﾞｰ!U8</f>
        <v>46131</v>
      </c>
      <c r="GL2" s="219" t="s">
        <v>230</v>
      </c>
      <c r="GM2" s="219" t="s">
        <v>231</v>
      </c>
      <c r="GN2" s="218">
        <f>ｶﾚﾝﾀﾞｰ!V8</f>
        <v>46132</v>
      </c>
      <c r="GO2" s="221" t="s">
        <v>232</v>
      </c>
      <c r="GP2" s="221" t="s">
        <v>233</v>
      </c>
      <c r="GQ2" s="218">
        <f>ｶﾚﾝﾀﾞｰ!W8</f>
        <v>46133</v>
      </c>
      <c r="GR2" s="219" t="s">
        <v>234</v>
      </c>
      <c r="GS2" s="219" t="s">
        <v>235</v>
      </c>
      <c r="GT2" s="218">
        <f>ｶﾚﾝﾀﾞｰ!X8</f>
        <v>46134</v>
      </c>
      <c r="GU2" s="221" t="s">
        <v>236</v>
      </c>
      <c r="GV2" s="221" t="s">
        <v>237</v>
      </c>
      <c r="GW2" s="218">
        <f>ｶﾚﾝﾀﾞｰ!Y8</f>
        <v>46135</v>
      </c>
      <c r="GX2" s="219" t="s">
        <v>238</v>
      </c>
      <c r="GY2" s="219" t="s">
        <v>239</v>
      </c>
      <c r="GZ2" s="218">
        <f>ｶﾚﾝﾀﾞｰ!Z8</f>
        <v>46136</v>
      </c>
      <c r="HA2" s="221" t="s">
        <v>240</v>
      </c>
      <c r="HB2" s="221" t="s">
        <v>241</v>
      </c>
      <c r="HC2" s="218">
        <f>ｶﾚﾝﾀﾞｰ!AA8</f>
        <v>46137</v>
      </c>
      <c r="HD2" s="219" t="s">
        <v>242</v>
      </c>
      <c r="HE2" s="219" t="s">
        <v>243</v>
      </c>
      <c r="HF2" s="218">
        <f>ｶﾚﾝﾀﾞｰ!AB8</f>
        <v>46138</v>
      </c>
      <c r="HG2" s="221" t="s">
        <v>244</v>
      </c>
      <c r="HH2" s="221" t="s">
        <v>245</v>
      </c>
      <c r="HI2" s="218">
        <f>ｶﾚﾝﾀﾞｰ!AC8</f>
        <v>46139</v>
      </c>
      <c r="HJ2" s="219" t="s">
        <v>246</v>
      </c>
      <c r="HK2" s="219" t="s">
        <v>247</v>
      </c>
      <c r="HL2" s="218">
        <f>ｶﾚﾝﾀﾞｰ!AD8</f>
        <v>46140</v>
      </c>
      <c r="HM2" s="221" t="s">
        <v>248</v>
      </c>
      <c r="HN2" s="221" t="s">
        <v>249</v>
      </c>
      <c r="HO2" s="218">
        <f>ｶﾚﾝﾀﾞｰ!AE8</f>
        <v>46141</v>
      </c>
      <c r="HP2" s="219" t="s">
        <v>250</v>
      </c>
      <c r="HQ2" s="219" t="s">
        <v>251</v>
      </c>
      <c r="HR2" s="218">
        <f>ｶﾚﾝﾀﾞｰ!AF8</f>
        <v>46142</v>
      </c>
      <c r="HS2" s="219" t="s">
        <v>252</v>
      </c>
      <c r="HT2" s="219">
        <v>123</v>
      </c>
      <c r="HU2" s="218" t="str">
        <f>ｶﾚﾝﾀﾞｰ!AG8</f>
        <v/>
      </c>
      <c r="HV2" s="221">
        <v>124</v>
      </c>
      <c r="HW2" s="219" t="s">
        <v>253</v>
      </c>
      <c r="HX2" s="218">
        <f>ｶﾚﾝﾀﾞｰ!C14</f>
        <v>46143</v>
      </c>
      <c r="HY2" s="221" t="s">
        <v>254</v>
      </c>
      <c r="HZ2" s="219" t="s">
        <v>255</v>
      </c>
      <c r="IA2" s="218">
        <f>ｶﾚﾝﾀﾞｰ!D14</f>
        <v>46144</v>
      </c>
      <c r="IB2" s="221" t="s">
        <v>256</v>
      </c>
      <c r="IC2" s="219" t="s">
        <v>257</v>
      </c>
      <c r="ID2" s="218">
        <f>ｶﾚﾝﾀﾞｰ!E14</f>
        <v>46145</v>
      </c>
      <c r="IE2" s="221" t="s">
        <v>258</v>
      </c>
      <c r="IF2" s="219" t="s">
        <v>259</v>
      </c>
      <c r="IG2" s="218">
        <f>ｶﾚﾝﾀﾞｰ!F14</f>
        <v>46146</v>
      </c>
      <c r="IH2" s="221" t="s">
        <v>260</v>
      </c>
      <c r="II2" s="219" t="s">
        <v>261</v>
      </c>
      <c r="IJ2" s="218">
        <f>ｶﾚﾝﾀﾞｰ!G14</f>
        <v>46147</v>
      </c>
      <c r="IK2" s="221" t="s">
        <v>262</v>
      </c>
      <c r="IL2" s="219" t="s">
        <v>263</v>
      </c>
      <c r="IM2" s="218">
        <f>ｶﾚﾝﾀﾞｰ!H14</f>
        <v>46148</v>
      </c>
      <c r="IN2" s="221" t="s">
        <v>264</v>
      </c>
      <c r="IO2" s="219" t="s">
        <v>265</v>
      </c>
      <c r="IP2" s="218">
        <f>ｶﾚﾝﾀﾞｰ!I14</f>
        <v>46149</v>
      </c>
      <c r="IQ2" s="221" t="s">
        <v>266</v>
      </c>
      <c r="IR2" s="219" t="s">
        <v>267</v>
      </c>
      <c r="IS2" s="218">
        <f>ｶﾚﾝﾀﾞｰ!J14</f>
        <v>46150</v>
      </c>
      <c r="IT2" s="221" t="s">
        <v>268</v>
      </c>
      <c r="IU2" s="219" t="s">
        <v>269</v>
      </c>
      <c r="IV2" s="218">
        <f>ｶﾚﾝﾀﾞｰ!K14</f>
        <v>46151</v>
      </c>
      <c r="IW2" s="221" t="s">
        <v>270</v>
      </c>
      <c r="IX2" s="219" t="s">
        <v>271</v>
      </c>
      <c r="IY2" s="218">
        <f>ｶﾚﾝﾀﾞｰ!L14</f>
        <v>46152</v>
      </c>
      <c r="IZ2" s="221" t="s">
        <v>272</v>
      </c>
      <c r="JA2" s="219" t="s">
        <v>273</v>
      </c>
      <c r="JB2" s="218">
        <f>ｶﾚﾝﾀﾞｰ!M14</f>
        <v>46153</v>
      </c>
      <c r="JC2" s="221" t="s">
        <v>274</v>
      </c>
      <c r="JD2" s="219" t="s">
        <v>275</v>
      </c>
      <c r="JE2" s="218">
        <f>ｶﾚﾝﾀﾞｰ!N14</f>
        <v>46154</v>
      </c>
      <c r="JF2" s="221" t="s">
        <v>276</v>
      </c>
      <c r="JG2" s="219" t="s">
        <v>277</v>
      </c>
      <c r="JH2" s="218">
        <f>ｶﾚﾝﾀﾞｰ!O14</f>
        <v>46155</v>
      </c>
      <c r="JI2" s="221" t="s">
        <v>278</v>
      </c>
      <c r="JJ2" s="219" t="s">
        <v>279</v>
      </c>
      <c r="JK2" s="218">
        <f>ｶﾚﾝﾀﾞｰ!P14</f>
        <v>46156</v>
      </c>
      <c r="JL2" s="221" t="s">
        <v>280</v>
      </c>
      <c r="JM2" s="219" t="s">
        <v>281</v>
      </c>
      <c r="JN2" s="218">
        <f>ｶﾚﾝﾀﾞｰ!Q14</f>
        <v>46157</v>
      </c>
      <c r="JO2" s="221" t="s">
        <v>282</v>
      </c>
      <c r="JP2" s="219" t="s">
        <v>283</v>
      </c>
      <c r="JQ2" s="218">
        <f>ｶﾚﾝﾀﾞｰ!R14</f>
        <v>46158</v>
      </c>
      <c r="JR2" s="221" t="s">
        <v>284</v>
      </c>
      <c r="JS2" s="219" t="s">
        <v>285</v>
      </c>
      <c r="JT2" s="218">
        <f>ｶﾚﾝﾀﾞｰ!S14</f>
        <v>46159</v>
      </c>
      <c r="JU2" s="221" t="s">
        <v>286</v>
      </c>
      <c r="JV2" s="219" t="s">
        <v>287</v>
      </c>
      <c r="JW2" s="218">
        <f>ｶﾚﾝﾀﾞｰ!T14</f>
        <v>46160</v>
      </c>
      <c r="JX2" s="221" t="s">
        <v>288</v>
      </c>
      <c r="JY2" s="219" t="s">
        <v>289</v>
      </c>
      <c r="JZ2" s="218">
        <f>ｶﾚﾝﾀﾞｰ!U14</f>
        <v>46161</v>
      </c>
      <c r="KA2" s="221" t="s">
        <v>290</v>
      </c>
      <c r="KB2" s="219" t="s">
        <v>291</v>
      </c>
      <c r="KC2" s="218">
        <f>ｶﾚﾝﾀﾞｰ!V14</f>
        <v>46162</v>
      </c>
      <c r="KD2" s="221" t="s">
        <v>292</v>
      </c>
      <c r="KE2" s="219" t="s">
        <v>293</v>
      </c>
      <c r="KF2" s="218">
        <f>ｶﾚﾝﾀﾞｰ!W14</f>
        <v>46163</v>
      </c>
      <c r="KG2" s="221" t="s">
        <v>294</v>
      </c>
      <c r="KH2" s="219" t="s">
        <v>295</v>
      </c>
      <c r="KI2" s="218">
        <f>ｶﾚﾝﾀﾞｰ!X14</f>
        <v>46164</v>
      </c>
      <c r="KJ2" s="221" t="s">
        <v>296</v>
      </c>
      <c r="KK2" s="219" t="s">
        <v>297</v>
      </c>
      <c r="KL2" s="218">
        <f>ｶﾚﾝﾀﾞｰ!Y14</f>
        <v>46165</v>
      </c>
      <c r="KM2" s="221" t="s">
        <v>298</v>
      </c>
      <c r="KN2" s="219" t="s">
        <v>299</v>
      </c>
      <c r="KO2" s="218">
        <f>ｶﾚﾝﾀﾞｰ!Z14</f>
        <v>46166</v>
      </c>
      <c r="KP2" s="221" t="s">
        <v>300</v>
      </c>
      <c r="KQ2" s="219" t="s">
        <v>301</v>
      </c>
      <c r="KR2" s="218">
        <f>ｶﾚﾝﾀﾞｰ!AA14</f>
        <v>46167</v>
      </c>
      <c r="KS2" s="221" t="s">
        <v>302</v>
      </c>
      <c r="KT2" s="219" t="s">
        <v>303</v>
      </c>
      <c r="KU2" s="218">
        <f>ｶﾚﾝﾀﾞｰ!AB14</f>
        <v>46168</v>
      </c>
      <c r="KV2" s="221" t="s">
        <v>304</v>
      </c>
      <c r="KW2" s="219" t="s">
        <v>305</v>
      </c>
      <c r="KX2" s="218">
        <f>ｶﾚﾝﾀﾞｰ!AC14</f>
        <v>46169</v>
      </c>
      <c r="KY2" s="221" t="s">
        <v>306</v>
      </c>
      <c r="KZ2" s="219" t="s">
        <v>307</v>
      </c>
      <c r="LA2" s="218">
        <f>ｶﾚﾝﾀﾞｰ!AD14</f>
        <v>46170</v>
      </c>
      <c r="LB2" s="221" t="s">
        <v>308</v>
      </c>
      <c r="LC2" s="219" t="s">
        <v>309</v>
      </c>
      <c r="LD2" s="218">
        <f>ｶﾚﾝﾀﾞｰ!AE14</f>
        <v>46171</v>
      </c>
      <c r="LE2" s="221" t="s">
        <v>310</v>
      </c>
      <c r="LF2" s="219" t="s">
        <v>311</v>
      </c>
      <c r="LG2" s="218">
        <f>ｶﾚﾝﾀﾞｰ!AF14</f>
        <v>46172</v>
      </c>
      <c r="LH2" s="221" t="s">
        <v>312</v>
      </c>
      <c r="LI2" s="219" t="s">
        <v>313</v>
      </c>
      <c r="LJ2" s="218">
        <f>ｶﾚﾝﾀﾞｰ!AG14</f>
        <v>46173</v>
      </c>
      <c r="LK2" s="221" t="s">
        <v>314</v>
      </c>
    </row>
    <row r="3" spans="1:323" s="33" customFormat="1" ht="19.5" thickBot="1" x14ac:dyDescent="0.25">
      <c r="A3" s="34"/>
      <c r="D3" s="404" t="s">
        <v>703</v>
      </c>
      <c r="E3" s="47" t="s">
        <v>12</v>
      </c>
      <c r="F3" s="34"/>
      <c r="G3" s="34"/>
      <c r="H3" s="34"/>
      <c r="I3" s="34"/>
      <c r="J3" s="35"/>
      <c r="K3" s="34"/>
      <c r="L3" s="34"/>
      <c r="M3" s="34"/>
      <c r="N3" s="34"/>
      <c r="O3" s="35"/>
      <c r="P3" s="34"/>
      <c r="Q3" s="59"/>
      <c r="R3" s="69"/>
      <c r="S3" s="34"/>
      <c r="T3" s="84"/>
      <c r="U3" s="32"/>
      <c r="W3" s="32"/>
      <c r="X3" s="32"/>
      <c r="Y3" s="825"/>
      <c r="Z3" s="32"/>
      <c r="AA3" s="34"/>
      <c r="AB3" s="259"/>
      <c r="AC3" s="36"/>
      <c r="AD3" s="318"/>
      <c r="AF3" s="37"/>
      <c r="AG3" s="34"/>
      <c r="AH3" s="34"/>
      <c r="AI3" s="41"/>
      <c r="AJ3" s="41"/>
      <c r="AK3" s="225"/>
      <c r="AQ3" s="93"/>
      <c r="AS3" s="220"/>
      <c r="AT3" s="218" t="str">
        <f>ｶﾚﾝﾀﾞｰ!C3</f>
        <v>(日)</v>
      </c>
      <c r="AU3" s="222"/>
      <c r="AV3" s="222"/>
      <c r="AW3" s="218" t="str">
        <f>ｶﾚﾝﾀﾞｰ!D3</f>
        <v>(月)</v>
      </c>
      <c r="AX3" s="223"/>
      <c r="AY3" s="223"/>
      <c r="AZ3" s="218" t="str">
        <f>ｶﾚﾝﾀﾞｰ!E3</f>
        <v>(火)</v>
      </c>
      <c r="BA3" s="220"/>
      <c r="BB3" s="223"/>
      <c r="BC3" s="218" t="str">
        <f>ｶﾚﾝﾀﾞｰ!F3</f>
        <v>(水)</v>
      </c>
      <c r="BD3" s="220"/>
      <c r="BE3" s="223"/>
      <c r="BF3" s="218" t="str">
        <f>ｶﾚﾝﾀﾞｰ!G3</f>
        <v>(木)</v>
      </c>
      <c r="BG3" s="220"/>
      <c r="BH3" s="223"/>
      <c r="BI3" s="218" t="str">
        <f>ｶﾚﾝﾀﾞｰ!H3</f>
        <v>(金)</v>
      </c>
      <c r="BJ3" s="220"/>
      <c r="BK3" s="223"/>
      <c r="BL3" s="218" t="str">
        <f>ｶﾚﾝﾀﾞｰ!I3</f>
        <v>(休)</v>
      </c>
      <c r="BM3" s="220"/>
      <c r="BN3" s="223"/>
      <c r="BO3" s="218" t="str">
        <f>ｶﾚﾝﾀﾞｰ!J3</f>
        <v>(日)</v>
      </c>
      <c r="BP3" s="220"/>
      <c r="BQ3" s="223"/>
      <c r="BR3" s="218" t="str">
        <f>ｶﾚﾝﾀﾞｰ!K3</f>
        <v>(月)</v>
      </c>
      <c r="BS3" s="220"/>
      <c r="BT3" s="223"/>
      <c r="BU3" s="218" t="str">
        <f>ｶﾚﾝﾀﾞｰ!L3</f>
        <v>(火)</v>
      </c>
      <c r="BV3" s="220"/>
      <c r="BW3" s="223"/>
      <c r="BX3" s="218" t="str">
        <f>ｶﾚﾝﾀﾞｰ!M3</f>
        <v>(水)</v>
      </c>
      <c r="BY3" s="220"/>
      <c r="BZ3" s="223"/>
      <c r="CA3" s="218" t="str">
        <f>ｶﾚﾝﾀﾞｰ!N3</f>
        <v>(木)</v>
      </c>
      <c r="CB3" s="220"/>
      <c r="CC3" s="223"/>
      <c r="CD3" s="218" t="str">
        <f>ｶﾚﾝﾀﾞｰ!O3</f>
        <v>(金)</v>
      </c>
      <c r="CE3" s="220"/>
      <c r="CF3" s="223"/>
      <c r="CG3" s="218" t="str">
        <f>ｶﾚﾝﾀﾞｰ!P3</f>
        <v>(休)</v>
      </c>
      <c r="CH3" s="220"/>
      <c r="CI3" s="223"/>
      <c r="CJ3" s="218" t="str">
        <f>ｶﾚﾝﾀﾞｰ!Q3</f>
        <v>(日)</v>
      </c>
      <c r="CK3" s="220"/>
      <c r="CL3" s="223"/>
      <c r="CM3" s="218" t="str">
        <f>ｶﾚﾝﾀﾞｰ!R3</f>
        <v>(月)</v>
      </c>
      <c r="CN3" s="220"/>
      <c r="CO3" s="220"/>
      <c r="CP3" s="218" t="str">
        <f>ｶﾚﾝﾀﾞｰ!S3</f>
        <v>(火)</v>
      </c>
      <c r="CQ3" s="223"/>
      <c r="CR3" s="223"/>
      <c r="CS3" s="218" t="str">
        <f>ｶﾚﾝﾀﾞｰ!T3</f>
        <v>(水)</v>
      </c>
      <c r="CT3" s="220"/>
      <c r="CU3" s="220"/>
      <c r="CV3" s="218" t="str">
        <f>ｶﾚﾝﾀﾞｰ!U3</f>
        <v>(木)</v>
      </c>
      <c r="CW3" s="223"/>
      <c r="CX3" s="223"/>
      <c r="CY3" s="218" t="str">
        <f>ｶﾚﾝﾀﾞｰ!V3</f>
        <v>(金)</v>
      </c>
      <c r="CZ3" s="220"/>
      <c r="DA3" s="220"/>
      <c r="DB3" s="218" t="str">
        <f>ｶﾚﾝﾀﾞｰ!W3</f>
        <v>(休)</v>
      </c>
      <c r="DC3" s="223"/>
      <c r="DD3" s="223"/>
      <c r="DE3" s="218" t="str">
        <f>ｶﾚﾝﾀﾞｰ!X3</f>
        <v>(日)</v>
      </c>
      <c r="DF3" s="220"/>
      <c r="DG3" s="220"/>
      <c r="DH3" s="218" t="str">
        <f>ｶﾚﾝﾀﾞｰ!Y3</f>
        <v>(月)</v>
      </c>
      <c r="DI3" s="223"/>
      <c r="DJ3" s="223"/>
      <c r="DK3" s="218" t="str">
        <f>ｶﾚﾝﾀﾞｰ!Z3</f>
        <v>(火)</v>
      </c>
      <c r="DL3" s="220"/>
      <c r="DM3" s="220"/>
      <c r="DN3" s="218" t="str">
        <f>ｶﾚﾝﾀﾞｰ!AA3</f>
        <v>(水)</v>
      </c>
      <c r="DO3" s="223"/>
      <c r="DP3" s="223"/>
      <c r="DQ3" s="218" t="str">
        <f>ｶﾚﾝﾀﾞｰ!AB3</f>
        <v>(木)</v>
      </c>
      <c r="DR3" s="220"/>
      <c r="DS3" s="220"/>
      <c r="DT3" s="218" t="str">
        <f>ｶﾚﾝﾀﾞｰ!AC3</f>
        <v>(金)</v>
      </c>
      <c r="DU3" s="223"/>
      <c r="DV3" s="223"/>
      <c r="DW3" s="218" t="str">
        <f>ｶﾚﾝﾀﾞｰ!AD3</f>
        <v>(休)</v>
      </c>
      <c r="DX3" s="220"/>
      <c r="DY3" s="220"/>
      <c r="DZ3" s="218" t="str">
        <f>ｶﾚﾝﾀﾞｰ!AE3</f>
        <v>(日)</v>
      </c>
      <c r="EA3" s="223"/>
      <c r="EB3" s="223"/>
      <c r="EC3" s="218" t="str">
        <f>ｶﾚﾝﾀﾞｰ!AF3</f>
        <v>(月)</v>
      </c>
      <c r="ED3" s="220"/>
      <c r="EE3" s="223"/>
      <c r="EF3" s="218" t="str">
        <f>ｶﾚﾝﾀﾞｰ!AG3</f>
        <v>(火)</v>
      </c>
      <c r="EG3" s="220"/>
      <c r="EH3" s="220"/>
      <c r="EI3" s="218" t="str">
        <f>ｶﾚﾝﾀﾞｰ!C9</f>
        <v>(水)</v>
      </c>
      <c r="EJ3" s="222"/>
      <c r="EK3" s="222"/>
      <c r="EL3" s="218" t="str">
        <f>ｶﾚﾝﾀﾞｰ!D9</f>
        <v>(木)</v>
      </c>
      <c r="EM3" s="223"/>
      <c r="EN3" s="223"/>
      <c r="EO3" s="218" t="str">
        <f>ｶﾚﾝﾀﾞｰ!E9</f>
        <v>(金)</v>
      </c>
      <c r="EP3" s="220"/>
      <c r="EQ3" s="223"/>
      <c r="ER3" s="218" t="str">
        <f>ｶﾚﾝﾀﾞｰ!F9</f>
        <v>(休)</v>
      </c>
      <c r="ES3" s="220"/>
      <c r="ET3" s="223"/>
      <c r="EU3" s="218" t="str">
        <f>ｶﾚﾝﾀﾞｰ!G9</f>
        <v>(日)</v>
      </c>
      <c r="EV3" s="220"/>
      <c r="EW3" s="223"/>
      <c r="EX3" s="218" t="str">
        <f>ｶﾚﾝﾀﾞｰ!H9</f>
        <v>(月)</v>
      </c>
      <c r="EY3" s="220"/>
      <c r="EZ3" s="223"/>
      <c r="FA3" s="218" t="str">
        <f>ｶﾚﾝﾀﾞｰ!I9</f>
        <v>(火)</v>
      </c>
      <c r="FB3" s="220"/>
      <c r="FC3" s="223"/>
      <c r="FD3" s="218" t="str">
        <f>ｶﾚﾝﾀﾞｰ!J9</f>
        <v>(水)</v>
      </c>
      <c r="FE3" s="220"/>
      <c r="FF3" s="223"/>
      <c r="FG3" s="218" t="str">
        <f>ｶﾚﾝﾀﾞｰ!K9</f>
        <v>(木)</v>
      </c>
      <c r="FH3" s="220"/>
      <c r="FI3" s="223"/>
      <c r="FJ3" s="218" t="str">
        <f>ｶﾚﾝﾀﾞｰ!L9</f>
        <v>(金)</v>
      </c>
      <c r="FK3" s="220"/>
      <c r="FL3" s="223"/>
      <c r="FM3" s="218" t="str">
        <f>ｶﾚﾝﾀﾞｰ!M9</f>
        <v>(休)</v>
      </c>
      <c r="FN3" s="220"/>
      <c r="FO3" s="223"/>
      <c r="FP3" s="218" t="str">
        <f>ｶﾚﾝﾀﾞｰ!N9</f>
        <v>(日)</v>
      </c>
      <c r="FQ3" s="220"/>
      <c r="FR3" s="223"/>
      <c r="FS3" s="218" t="str">
        <f>ｶﾚﾝﾀﾞｰ!O9</f>
        <v>(月)</v>
      </c>
      <c r="FT3" s="220"/>
      <c r="FU3" s="223"/>
      <c r="FV3" s="218" t="str">
        <f>ｶﾚﾝﾀﾞｰ!P9</f>
        <v>(火)</v>
      </c>
      <c r="FW3" s="220"/>
      <c r="FX3" s="223"/>
      <c r="FY3" s="218" t="str">
        <f>ｶﾚﾝﾀﾞｰ!Q9</f>
        <v>(水)</v>
      </c>
      <c r="FZ3" s="220"/>
      <c r="GA3" s="223"/>
      <c r="GB3" s="218" t="str">
        <f>ｶﾚﾝﾀﾞｰ!R9</f>
        <v>(木)</v>
      </c>
      <c r="GC3" s="220"/>
      <c r="GD3" s="220"/>
      <c r="GE3" s="218" t="str">
        <f>ｶﾚﾝﾀﾞｰ!S9</f>
        <v>(金)</v>
      </c>
      <c r="GF3" s="223"/>
      <c r="GG3" s="223"/>
      <c r="GH3" s="218" t="str">
        <f>ｶﾚﾝﾀﾞｰ!T9</f>
        <v>(休)</v>
      </c>
      <c r="GI3" s="220"/>
      <c r="GJ3" s="220"/>
      <c r="GK3" s="218" t="str">
        <f>ｶﾚﾝﾀﾞｰ!U9</f>
        <v>(日)</v>
      </c>
      <c r="GL3" s="223"/>
      <c r="GM3" s="223"/>
      <c r="GN3" s="218" t="str">
        <f>ｶﾚﾝﾀﾞｰ!V9</f>
        <v>(月)</v>
      </c>
      <c r="GO3" s="220"/>
      <c r="GP3" s="220"/>
      <c r="GQ3" s="218" t="str">
        <f>ｶﾚﾝﾀﾞｰ!W9</f>
        <v>(火)</v>
      </c>
      <c r="GR3" s="223"/>
      <c r="GS3" s="855"/>
      <c r="GT3" s="218" t="str">
        <f>ｶﾚﾝﾀﾞｰ!X9</f>
        <v>(水)</v>
      </c>
      <c r="GU3" s="220"/>
      <c r="GV3" s="220"/>
      <c r="GW3" s="218" t="str">
        <f>ｶﾚﾝﾀﾞｰ!Y9</f>
        <v>(木)</v>
      </c>
      <c r="GX3" s="855"/>
      <c r="GY3" s="855"/>
      <c r="GZ3" s="218" t="str">
        <f>ｶﾚﾝﾀﾞｰ!Z9</f>
        <v>(金)</v>
      </c>
      <c r="HA3" s="220"/>
      <c r="HB3" s="220"/>
      <c r="HC3" s="218" t="str">
        <f>ｶﾚﾝﾀﾞｰ!AA9</f>
        <v>(休)</v>
      </c>
      <c r="HD3" s="855"/>
      <c r="HE3" s="855"/>
      <c r="HF3" s="218" t="str">
        <f>ｶﾚﾝﾀﾞｰ!AB9</f>
        <v>(日)</v>
      </c>
      <c r="HG3" s="220"/>
      <c r="HH3" s="220"/>
      <c r="HI3" s="218" t="str">
        <f>ｶﾚﾝﾀﾞｰ!AC9</f>
        <v>(月)</v>
      </c>
      <c r="HJ3" s="855"/>
      <c r="HK3" s="223"/>
      <c r="HL3" s="218" t="str">
        <f>ｶﾚﾝﾀﾞｰ!AD9</f>
        <v>(火)</v>
      </c>
      <c r="HM3" s="220"/>
      <c r="HN3" s="220"/>
      <c r="HO3" s="218" t="str">
        <f>ｶﾚﾝﾀﾞｰ!AE9</f>
        <v>(水)</v>
      </c>
      <c r="HP3" s="223"/>
      <c r="HQ3" s="223"/>
      <c r="HR3" s="218" t="str">
        <f>ｶﾚﾝﾀﾞｰ!AF9</f>
        <v>(木)</v>
      </c>
      <c r="HS3" s="223"/>
      <c r="HT3" s="223"/>
      <c r="HU3" s="218" t="str">
        <f>ｶﾚﾝﾀﾞｰ!AG9</f>
        <v/>
      </c>
      <c r="HV3" s="220"/>
      <c r="HW3" s="223"/>
      <c r="HX3" s="218" t="str">
        <f>ｶﾚﾝﾀﾞｰ!C15</f>
        <v>(金)</v>
      </c>
      <c r="HY3" s="220"/>
      <c r="HZ3" s="223"/>
      <c r="IA3" s="218" t="str">
        <f>ｶﾚﾝﾀﾞｰ!D15</f>
        <v>(土)</v>
      </c>
      <c r="IB3" s="220"/>
      <c r="IC3" s="223"/>
      <c r="ID3" s="218" t="str">
        <f>ｶﾚﾝﾀﾞｰ!E15</f>
        <v>(日)</v>
      </c>
      <c r="IE3" s="220"/>
      <c r="IF3" s="223"/>
      <c r="IG3" s="218" t="str">
        <f>ｶﾚﾝﾀﾞｰ!F15</f>
        <v>(休)</v>
      </c>
      <c r="IH3" s="220"/>
      <c r="II3" s="223"/>
      <c r="IJ3" s="218" t="str">
        <f>ｶﾚﾝﾀﾞｰ!G15</f>
        <v>(休)</v>
      </c>
      <c r="IK3" s="220"/>
      <c r="IL3" s="223"/>
      <c r="IM3" s="218" t="str">
        <f>ｶﾚﾝﾀﾞｰ!H15</f>
        <v>(休)</v>
      </c>
      <c r="IN3" s="220"/>
      <c r="IO3" s="223"/>
      <c r="IP3" s="218" t="str">
        <f>ｶﾚﾝﾀﾞｰ!I15</f>
        <v>(木)</v>
      </c>
      <c r="IQ3" s="220"/>
      <c r="IR3" s="223"/>
      <c r="IS3" s="218" t="str">
        <f>ｶﾚﾝﾀﾞｰ!J15</f>
        <v>(金)</v>
      </c>
      <c r="IT3" s="220"/>
      <c r="IU3" s="223"/>
      <c r="IV3" s="218" t="str">
        <f>ｶﾚﾝﾀﾞｰ!K15</f>
        <v>(休)</v>
      </c>
      <c r="IW3" s="220"/>
      <c r="IX3" s="223"/>
      <c r="IY3" s="218" t="str">
        <f>ｶﾚﾝﾀﾞｰ!L15</f>
        <v>(日)</v>
      </c>
      <c r="IZ3" s="220"/>
      <c r="JA3" s="223"/>
      <c r="JB3" s="218" t="str">
        <f>ｶﾚﾝﾀﾞｰ!M15</f>
        <v>(月)</v>
      </c>
      <c r="JC3" s="220"/>
      <c r="JD3" s="223"/>
      <c r="JE3" s="218" t="str">
        <f>ｶﾚﾝﾀﾞｰ!N15</f>
        <v>(火)</v>
      </c>
      <c r="JF3" s="220"/>
      <c r="JG3" s="223"/>
      <c r="JH3" s="218" t="str">
        <f>ｶﾚﾝﾀﾞｰ!O15</f>
        <v>(水)</v>
      </c>
      <c r="JI3" s="220"/>
      <c r="JJ3" s="223"/>
      <c r="JK3" s="218" t="str">
        <f>ｶﾚﾝﾀﾞｰ!P15</f>
        <v>(木)</v>
      </c>
      <c r="JL3" s="220"/>
      <c r="JM3" s="223"/>
      <c r="JN3" s="218" t="str">
        <f>ｶﾚﾝﾀﾞｰ!Q15</f>
        <v>(金)</v>
      </c>
      <c r="JO3" s="220"/>
      <c r="JP3" s="223"/>
      <c r="JQ3" s="218" t="str">
        <f>ｶﾚﾝﾀﾞｰ!R15</f>
        <v>(休)</v>
      </c>
      <c r="JR3" s="220"/>
      <c r="JS3" s="223"/>
      <c r="JT3" s="218" t="str">
        <f>ｶﾚﾝﾀﾞｰ!S15</f>
        <v>(日)</v>
      </c>
      <c r="JU3" s="220"/>
      <c r="JV3" s="223"/>
      <c r="JW3" s="218" t="str">
        <f>ｶﾚﾝﾀﾞｰ!T15</f>
        <v>(月)</v>
      </c>
      <c r="JX3" s="220"/>
      <c r="JY3" s="223"/>
      <c r="JZ3" s="218" t="str">
        <f>ｶﾚﾝﾀﾞｰ!U15</f>
        <v>(火)</v>
      </c>
      <c r="KA3" s="220"/>
      <c r="KB3" s="223"/>
      <c r="KC3" s="218" t="str">
        <f>ｶﾚﾝﾀﾞｰ!V15</f>
        <v>(水)</v>
      </c>
      <c r="KD3" s="220"/>
      <c r="KE3" s="223"/>
      <c r="KF3" s="218" t="str">
        <f>ｶﾚﾝﾀﾞｰ!W15</f>
        <v>(木)</v>
      </c>
      <c r="KG3" s="220"/>
      <c r="KH3" s="223"/>
      <c r="KI3" s="218" t="str">
        <f>ｶﾚﾝﾀﾞｰ!X15</f>
        <v>(金)</v>
      </c>
      <c r="KJ3" s="220"/>
      <c r="KK3" s="223"/>
      <c r="KL3" s="218" t="str">
        <f>ｶﾚﾝﾀﾞｰ!Y15</f>
        <v>(休)</v>
      </c>
      <c r="KM3" s="220"/>
      <c r="KN3" s="223"/>
      <c r="KO3" s="218" t="str">
        <f>ｶﾚﾝﾀﾞｰ!Z15</f>
        <v>(日)</v>
      </c>
      <c r="KP3" s="220"/>
      <c r="KQ3" s="223"/>
      <c r="KR3" s="218" t="str">
        <f>ｶﾚﾝﾀﾞｰ!AA15</f>
        <v>(月)</v>
      </c>
      <c r="KS3" s="220"/>
      <c r="KT3" s="223"/>
      <c r="KU3" s="218" t="str">
        <f>ｶﾚﾝﾀﾞｰ!AB15</f>
        <v>(火)</v>
      </c>
      <c r="KV3" s="220"/>
      <c r="KW3" s="223"/>
      <c r="KX3" s="218" t="str">
        <f>ｶﾚﾝﾀﾞｰ!AC15</f>
        <v>(水)</v>
      </c>
      <c r="KY3" s="220"/>
      <c r="KZ3" s="223"/>
      <c r="LA3" s="218" t="str">
        <f>ｶﾚﾝﾀﾞｰ!AD15</f>
        <v>(木)</v>
      </c>
      <c r="LB3" s="220"/>
      <c r="LC3" s="223"/>
      <c r="LD3" s="218" t="str">
        <f>ｶﾚﾝﾀﾞｰ!AE15</f>
        <v>(金)</v>
      </c>
      <c r="LE3" s="220"/>
      <c r="LF3" s="223"/>
      <c r="LG3" s="218" t="str">
        <f>ｶﾚﾝﾀﾞｰ!AF15</f>
        <v>(休)</v>
      </c>
      <c r="LH3" s="220"/>
      <c r="LI3" s="223"/>
      <c r="LJ3" s="218" t="str">
        <f>ｶﾚﾝﾀﾞｰ!AG15</f>
        <v>(日)</v>
      </c>
      <c r="LK3" s="220"/>
    </row>
    <row r="4" spans="1:323" s="11" customFormat="1" ht="66" x14ac:dyDescent="0.2">
      <c r="A4" s="119" t="s">
        <v>0</v>
      </c>
      <c r="B4" s="121" t="s">
        <v>24</v>
      </c>
      <c r="C4" s="122" t="s">
        <v>25</v>
      </c>
      <c r="D4" s="123" t="s">
        <v>33</v>
      </c>
      <c r="E4" s="124" t="s">
        <v>52</v>
      </c>
      <c r="F4" s="124" t="s">
        <v>3</v>
      </c>
      <c r="G4" s="124" t="s">
        <v>8</v>
      </c>
      <c r="H4" s="124" t="s">
        <v>9</v>
      </c>
      <c r="I4" s="124" t="s">
        <v>10</v>
      </c>
      <c r="J4" s="125" t="s">
        <v>11</v>
      </c>
      <c r="K4" s="124" t="s">
        <v>34</v>
      </c>
      <c r="L4" s="126" t="s">
        <v>56</v>
      </c>
      <c r="M4" s="126" t="s">
        <v>57</v>
      </c>
      <c r="N4" s="126" t="s">
        <v>58</v>
      </c>
      <c r="O4" s="127" t="s">
        <v>59</v>
      </c>
      <c r="P4" s="124" t="s">
        <v>20</v>
      </c>
      <c r="Q4" s="128" t="s">
        <v>26</v>
      </c>
      <c r="R4" s="125" t="s">
        <v>4</v>
      </c>
      <c r="S4" s="129" t="s">
        <v>5</v>
      </c>
      <c r="T4" s="130" t="s">
        <v>6</v>
      </c>
      <c r="U4" s="131" t="s">
        <v>7</v>
      </c>
      <c r="V4" s="132" t="s">
        <v>351</v>
      </c>
      <c r="W4" s="133" t="s">
        <v>61</v>
      </c>
      <c r="X4" s="133" t="s">
        <v>27</v>
      </c>
      <c r="Y4" s="133" t="s">
        <v>28</v>
      </c>
      <c r="Z4" s="133" t="s">
        <v>29</v>
      </c>
      <c r="AA4" s="124" t="s">
        <v>82</v>
      </c>
      <c r="AB4" s="134" t="s">
        <v>50</v>
      </c>
      <c r="AC4" s="125" t="s">
        <v>30</v>
      </c>
      <c r="AD4" s="415" t="s">
        <v>15</v>
      </c>
      <c r="AE4" s="135" t="s">
        <v>39</v>
      </c>
      <c r="AF4" s="136" t="s">
        <v>38</v>
      </c>
      <c r="AG4" s="136" t="s">
        <v>36</v>
      </c>
      <c r="AH4" s="136" t="s">
        <v>37</v>
      </c>
      <c r="AI4" s="136" t="s">
        <v>81</v>
      </c>
      <c r="AJ4" s="136" t="s">
        <v>41</v>
      </c>
      <c r="AK4" s="129" t="s">
        <v>319</v>
      </c>
      <c r="AL4" s="132" t="s">
        <v>343</v>
      </c>
      <c r="AM4" s="132" t="s">
        <v>344</v>
      </c>
      <c r="AN4" s="132" t="s">
        <v>348</v>
      </c>
      <c r="AO4" s="132" t="s">
        <v>350</v>
      </c>
      <c r="AP4" s="132" t="s">
        <v>349</v>
      </c>
      <c r="AQ4" s="138" t="s">
        <v>23</v>
      </c>
      <c r="AR4" s="139" t="s">
        <v>14</v>
      </c>
      <c r="AS4" s="144" t="s">
        <v>123</v>
      </c>
      <c r="AT4" s="141">
        <v>46082</v>
      </c>
      <c r="AU4" s="142" t="s">
        <v>132</v>
      </c>
      <c r="AV4" s="140" t="s">
        <v>133</v>
      </c>
      <c r="AW4" s="141">
        <v>46083</v>
      </c>
      <c r="AX4" s="142" t="s">
        <v>134</v>
      </c>
      <c r="AY4" s="140" t="s">
        <v>135</v>
      </c>
      <c r="AZ4" s="141">
        <v>46084</v>
      </c>
      <c r="BA4" s="142" t="s">
        <v>136</v>
      </c>
      <c r="BB4" s="140" t="s">
        <v>137</v>
      </c>
      <c r="BC4" s="141">
        <v>46085</v>
      </c>
      <c r="BD4" s="142" t="s">
        <v>138</v>
      </c>
      <c r="BE4" s="140" t="s">
        <v>139</v>
      </c>
      <c r="BF4" s="141">
        <v>46086</v>
      </c>
      <c r="BG4" s="142" t="s">
        <v>140</v>
      </c>
      <c r="BH4" s="140" t="s">
        <v>141</v>
      </c>
      <c r="BI4" s="141">
        <v>46087</v>
      </c>
      <c r="BJ4" s="142" t="s">
        <v>142</v>
      </c>
      <c r="BK4" s="140" t="s">
        <v>143</v>
      </c>
      <c r="BL4" s="141">
        <v>46088</v>
      </c>
      <c r="BM4" s="142" t="s">
        <v>144</v>
      </c>
      <c r="BN4" s="140" t="s">
        <v>145</v>
      </c>
      <c r="BO4" s="141">
        <v>46089</v>
      </c>
      <c r="BP4" s="142" t="s">
        <v>146</v>
      </c>
      <c r="BQ4" s="140" t="s">
        <v>147</v>
      </c>
      <c r="BR4" s="141">
        <v>46090</v>
      </c>
      <c r="BS4" s="142" t="s">
        <v>148</v>
      </c>
      <c r="BT4" s="140" t="s">
        <v>149</v>
      </c>
      <c r="BU4" s="141">
        <v>46091</v>
      </c>
      <c r="BV4" s="142" t="s">
        <v>150</v>
      </c>
      <c r="BW4" s="140" t="s">
        <v>151</v>
      </c>
      <c r="BX4" s="141">
        <v>46092</v>
      </c>
      <c r="BY4" s="142" t="s">
        <v>152</v>
      </c>
      <c r="BZ4" s="140" t="s">
        <v>153</v>
      </c>
      <c r="CA4" s="232">
        <v>46093</v>
      </c>
      <c r="CB4" s="142" t="s">
        <v>154</v>
      </c>
      <c r="CC4" s="140" t="s">
        <v>155</v>
      </c>
      <c r="CD4" s="141">
        <v>46094</v>
      </c>
      <c r="CE4" s="142" t="s">
        <v>156</v>
      </c>
      <c r="CF4" s="140" t="s">
        <v>157</v>
      </c>
      <c r="CG4" s="141">
        <v>46095</v>
      </c>
      <c r="CH4" s="142" t="s">
        <v>158</v>
      </c>
      <c r="CI4" s="140" t="s">
        <v>159</v>
      </c>
      <c r="CJ4" s="141">
        <v>46096</v>
      </c>
      <c r="CK4" s="142" t="s">
        <v>160</v>
      </c>
      <c r="CL4" s="140" t="s">
        <v>161</v>
      </c>
      <c r="CM4" s="141">
        <v>46097</v>
      </c>
      <c r="CN4" s="142" t="s">
        <v>162</v>
      </c>
      <c r="CO4" s="140" t="s">
        <v>163</v>
      </c>
      <c r="CP4" s="141">
        <v>46098</v>
      </c>
      <c r="CQ4" s="142" t="s">
        <v>164</v>
      </c>
      <c r="CR4" s="140" t="s">
        <v>165</v>
      </c>
      <c r="CS4" s="141">
        <v>46099</v>
      </c>
      <c r="CT4" s="142" t="s">
        <v>166</v>
      </c>
      <c r="CU4" s="140" t="s">
        <v>167</v>
      </c>
      <c r="CV4" s="141">
        <v>46100</v>
      </c>
      <c r="CW4" s="145" t="s">
        <v>168</v>
      </c>
      <c r="CX4" s="146" t="s">
        <v>169</v>
      </c>
      <c r="CY4" s="232">
        <v>46101</v>
      </c>
      <c r="CZ4" s="145" t="s">
        <v>170</v>
      </c>
      <c r="DA4" s="146" t="s">
        <v>171</v>
      </c>
      <c r="DB4" s="141">
        <v>46102</v>
      </c>
      <c r="DC4" s="145" t="s">
        <v>172</v>
      </c>
      <c r="DD4" s="146" t="s">
        <v>173</v>
      </c>
      <c r="DE4" s="141">
        <v>46103</v>
      </c>
      <c r="DF4" s="145" t="s">
        <v>174</v>
      </c>
      <c r="DG4" s="146" t="s">
        <v>175</v>
      </c>
      <c r="DH4" s="141">
        <v>46104</v>
      </c>
      <c r="DI4" s="145" t="s">
        <v>176</v>
      </c>
      <c r="DJ4" s="146" t="s">
        <v>177</v>
      </c>
      <c r="DK4" s="141">
        <v>46105</v>
      </c>
      <c r="DL4" s="145" t="s">
        <v>178</v>
      </c>
      <c r="DM4" s="146" t="s">
        <v>179</v>
      </c>
      <c r="DN4" s="141">
        <v>46106</v>
      </c>
      <c r="DO4" s="145" t="s">
        <v>180</v>
      </c>
      <c r="DP4" s="146" t="s">
        <v>181</v>
      </c>
      <c r="DQ4" s="141">
        <v>46107</v>
      </c>
      <c r="DR4" s="145" t="s">
        <v>182</v>
      </c>
      <c r="DS4" s="146" t="s">
        <v>183</v>
      </c>
      <c r="DT4" s="141">
        <v>46108</v>
      </c>
      <c r="DU4" s="145" t="s">
        <v>184</v>
      </c>
      <c r="DV4" s="146" t="s">
        <v>185</v>
      </c>
      <c r="DW4" s="141">
        <v>46109</v>
      </c>
      <c r="DX4" s="145" t="s">
        <v>186</v>
      </c>
      <c r="DY4" s="146" t="s">
        <v>187</v>
      </c>
      <c r="DZ4" s="141">
        <v>46110</v>
      </c>
      <c r="EA4" s="145" t="s">
        <v>188</v>
      </c>
      <c r="EB4" s="146" t="s">
        <v>189</v>
      </c>
      <c r="EC4" s="141">
        <v>46111</v>
      </c>
      <c r="ED4" s="145" t="s">
        <v>190</v>
      </c>
      <c r="EE4" s="146" t="s">
        <v>191</v>
      </c>
      <c r="EF4" s="141">
        <v>46112</v>
      </c>
      <c r="EG4" s="145" t="s">
        <v>192</v>
      </c>
      <c r="EH4" s="144" t="s">
        <v>193</v>
      </c>
      <c r="EI4" s="141">
        <v>46113</v>
      </c>
      <c r="EJ4" s="142" t="s">
        <v>194</v>
      </c>
      <c r="EK4" s="140" t="s">
        <v>195</v>
      </c>
      <c r="EL4" s="141">
        <v>46114</v>
      </c>
      <c r="EM4" s="142" t="s">
        <v>196</v>
      </c>
      <c r="EN4" s="140" t="s">
        <v>197</v>
      </c>
      <c r="EO4" s="141">
        <v>46115</v>
      </c>
      <c r="EP4" s="142" t="s">
        <v>198</v>
      </c>
      <c r="EQ4" s="140" t="s">
        <v>199</v>
      </c>
      <c r="ER4" s="141">
        <v>46116</v>
      </c>
      <c r="ES4" s="142" t="s">
        <v>200</v>
      </c>
      <c r="ET4" s="140" t="s">
        <v>201</v>
      </c>
      <c r="EU4" s="141">
        <v>46117</v>
      </c>
      <c r="EV4" s="142" t="s">
        <v>202</v>
      </c>
      <c r="EW4" s="140" t="s">
        <v>203</v>
      </c>
      <c r="EX4" s="141">
        <v>46118</v>
      </c>
      <c r="EY4" s="142" t="s">
        <v>204</v>
      </c>
      <c r="EZ4" s="140" t="s">
        <v>205</v>
      </c>
      <c r="FA4" s="141">
        <v>46119</v>
      </c>
      <c r="FB4" s="142" t="s">
        <v>206</v>
      </c>
      <c r="FC4" s="140" t="s">
        <v>207</v>
      </c>
      <c r="FD4" s="141">
        <v>46120</v>
      </c>
      <c r="FE4" s="142" t="s">
        <v>208</v>
      </c>
      <c r="FF4" s="140" t="s">
        <v>209</v>
      </c>
      <c r="FG4" s="141">
        <v>46121</v>
      </c>
      <c r="FH4" s="142" t="s">
        <v>210</v>
      </c>
      <c r="FI4" s="140" t="s">
        <v>211</v>
      </c>
      <c r="FJ4" s="141">
        <v>46122</v>
      </c>
      <c r="FK4" s="142" t="s">
        <v>212</v>
      </c>
      <c r="FL4" s="140" t="s">
        <v>213</v>
      </c>
      <c r="FM4" s="141">
        <v>46123</v>
      </c>
      <c r="FN4" s="142" t="s">
        <v>214</v>
      </c>
      <c r="FO4" s="140" t="s">
        <v>215</v>
      </c>
      <c r="FP4" s="232">
        <v>46124</v>
      </c>
      <c r="FQ4" s="142" t="s">
        <v>216</v>
      </c>
      <c r="FR4" s="140" t="s">
        <v>217</v>
      </c>
      <c r="FS4" s="141">
        <v>46125</v>
      </c>
      <c r="FT4" s="142" t="s">
        <v>218</v>
      </c>
      <c r="FU4" s="140" t="s">
        <v>219</v>
      </c>
      <c r="FV4" s="141">
        <v>46126</v>
      </c>
      <c r="FW4" s="142" t="s">
        <v>220</v>
      </c>
      <c r="FX4" s="140" t="s">
        <v>221</v>
      </c>
      <c r="FY4" s="141">
        <v>46127</v>
      </c>
      <c r="FZ4" s="142" t="s">
        <v>222</v>
      </c>
      <c r="GA4" s="140" t="s">
        <v>223</v>
      </c>
      <c r="GB4" s="141">
        <v>46128</v>
      </c>
      <c r="GC4" s="142" t="s">
        <v>224</v>
      </c>
      <c r="GD4" s="140" t="s">
        <v>225</v>
      </c>
      <c r="GE4" s="141">
        <v>46129</v>
      </c>
      <c r="GF4" s="142" t="s">
        <v>226</v>
      </c>
      <c r="GG4" s="140" t="s">
        <v>227</v>
      </c>
      <c r="GH4" s="141">
        <v>46130</v>
      </c>
      <c r="GI4" s="142" t="s">
        <v>228</v>
      </c>
      <c r="GJ4" s="140" t="s">
        <v>229</v>
      </c>
      <c r="GK4" s="141">
        <v>46131</v>
      </c>
      <c r="GL4" s="145" t="s">
        <v>230</v>
      </c>
      <c r="GM4" s="146" t="s">
        <v>231</v>
      </c>
      <c r="GN4" s="232">
        <v>46132</v>
      </c>
      <c r="GO4" s="145" t="s">
        <v>232</v>
      </c>
      <c r="GP4" s="146" t="s">
        <v>233</v>
      </c>
      <c r="GQ4" s="141">
        <v>46133</v>
      </c>
      <c r="GR4" s="145" t="s">
        <v>234</v>
      </c>
      <c r="GS4" s="146" t="s">
        <v>235</v>
      </c>
      <c r="GT4" s="141">
        <v>46134</v>
      </c>
      <c r="GU4" s="145" t="s">
        <v>236</v>
      </c>
      <c r="GV4" s="146" t="s">
        <v>237</v>
      </c>
      <c r="GW4" s="141">
        <v>46135</v>
      </c>
      <c r="GX4" s="145" t="s">
        <v>238</v>
      </c>
      <c r="GY4" s="146" t="s">
        <v>239</v>
      </c>
      <c r="GZ4" s="141">
        <v>46136</v>
      </c>
      <c r="HA4" s="145" t="s">
        <v>240</v>
      </c>
      <c r="HB4" s="146" t="s">
        <v>241</v>
      </c>
      <c r="HC4" s="141">
        <v>46137</v>
      </c>
      <c r="HD4" s="145" t="s">
        <v>242</v>
      </c>
      <c r="HE4" s="146" t="s">
        <v>243</v>
      </c>
      <c r="HF4" s="141">
        <v>46138</v>
      </c>
      <c r="HG4" s="145" t="s">
        <v>244</v>
      </c>
      <c r="HH4" s="146" t="s">
        <v>245</v>
      </c>
      <c r="HI4" s="141">
        <v>46139</v>
      </c>
      <c r="HJ4" s="145" t="s">
        <v>246</v>
      </c>
      <c r="HK4" s="146" t="s">
        <v>247</v>
      </c>
      <c r="HL4" s="141">
        <v>46140</v>
      </c>
      <c r="HM4" s="145" t="s">
        <v>248</v>
      </c>
      <c r="HN4" s="146" t="s">
        <v>249</v>
      </c>
      <c r="HO4" s="141">
        <v>46141</v>
      </c>
      <c r="HP4" s="145" t="s">
        <v>250</v>
      </c>
      <c r="HQ4" s="146" t="s">
        <v>251</v>
      </c>
      <c r="HR4" s="141">
        <v>46142</v>
      </c>
      <c r="HS4" s="145" t="s">
        <v>252</v>
      </c>
      <c r="HT4" s="146">
        <v>123</v>
      </c>
      <c r="HU4" s="141" t="s">
        <v>315</v>
      </c>
      <c r="HV4" s="145">
        <v>124</v>
      </c>
      <c r="HW4" s="146" t="s">
        <v>253</v>
      </c>
      <c r="HX4" s="141">
        <v>46143</v>
      </c>
      <c r="HY4" s="145" t="s">
        <v>254</v>
      </c>
      <c r="HZ4" s="146" t="s">
        <v>255</v>
      </c>
      <c r="IA4" s="141">
        <v>46144</v>
      </c>
      <c r="IB4" s="145" t="s">
        <v>256</v>
      </c>
      <c r="IC4" s="146" t="s">
        <v>257</v>
      </c>
      <c r="ID4" s="141">
        <v>46145</v>
      </c>
      <c r="IE4" s="145" t="s">
        <v>258</v>
      </c>
      <c r="IF4" s="146" t="s">
        <v>259</v>
      </c>
      <c r="IG4" s="141">
        <v>46146</v>
      </c>
      <c r="IH4" s="145" t="s">
        <v>260</v>
      </c>
      <c r="II4" s="146" t="s">
        <v>261</v>
      </c>
      <c r="IJ4" s="141">
        <v>46147</v>
      </c>
      <c r="IK4" s="145" t="s">
        <v>262</v>
      </c>
      <c r="IL4" s="146" t="s">
        <v>263</v>
      </c>
      <c r="IM4" s="141">
        <v>46148</v>
      </c>
      <c r="IN4" s="145" t="s">
        <v>264</v>
      </c>
      <c r="IO4" s="146" t="s">
        <v>265</v>
      </c>
      <c r="IP4" s="232">
        <v>46149</v>
      </c>
      <c r="IQ4" s="145" t="s">
        <v>266</v>
      </c>
      <c r="IR4" s="146" t="s">
        <v>267</v>
      </c>
      <c r="IS4" s="141">
        <v>46150</v>
      </c>
      <c r="IT4" s="145" t="s">
        <v>268</v>
      </c>
      <c r="IU4" s="146" t="s">
        <v>269</v>
      </c>
      <c r="IV4" s="141">
        <v>46151</v>
      </c>
      <c r="IW4" s="145" t="s">
        <v>270</v>
      </c>
      <c r="IX4" s="146" t="s">
        <v>271</v>
      </c>
      <c r="IY4" s="141">
        <v>46152</v>
      </c>
      <c r="IZ4" s="145" t="s">
        <v>272</v>
      </c>
      <c r="JA4" s="146" t="s">
        <v>273</v>
      </c>
      <c r="JB4" s="141">
        <v>46153</v>
      </c>
      <c r="JC4" s="145" t="s">
        <v>274</v>
      </c>
      <c r="JD4" s="146" t="s">
        <v>275</v>
      </c>
      <c r="JE4" s="141">
        <v>46154</v>
      </c>
      <c r="JF4" s="145" t="s">
        <v>276</v>
      </c>
      <c r="JG4" s="146" t="s">
        <v>277</v>
      </c>
      <c r="JH4" s="141">
        <v>46155</v>
      </c>
      <c r="JI4" s="145" t="s">
        <v>278</v>
      </c>
      <c r="JJ4" s="146" t="s">
        <v>279</v>
      </c>
      <c r="JK4" s="141">
        <v>46156</v>
      </c>
      <c r="JL4" s="145" t="s">
        <v>280</v>
      </c>
      <c r="JM4" s="146" t="s">
        <v>281</v>
      </c>
      <c r="JN4" s="141">
        <v>46157</v>
      </c>
      <c r="JO4" s="145" t="s">
        <v>282</v>
      </c>
      <c r="JP4" s="146" t="s">
        <v>283</v>
      </c>
      <c r="JQ4" s="141">
        <v>46158</v>
      </c>
      <c r="JR4" s="145" t="s">
        <v>284</v>
      </c>
      <c r="JS4" s="146" t="s">
        <v>285</v>
      </c>
      <c r="JT4" s="141">
        <v>46159</v>
      </c>
      <c r="JU4" s="145" t="s">
        <v>286</v>
      </c>
      <c r="JV4" s="146" t="s">
        <v>287</v>
      </c>
      <c r="JW4" s="141">
        <v>46160</v>
      </c>
      <c r="JX4" s="145" t="s">
        <v>288</v>
      </c>
      <c r="JY4" s="146" t="s">
        <v>289</v>
      </c>
      <c r="JZ4" s="141">
        <v>46161</v>
      </c>
      <c r="KA4" s="145" t="s">
        <v>290</v>
      </c>
      <c r="KB4" s="146" t="s">
        <v>291</v>
      </c>
      <c r="KC4" s="141">
        <v>46162</v>
      </c>
      <c r="KD4" s="145" t="s">
        <v>292</v>
      </c>
      <c r="KE4" s="146" t="s">
        <v>293</v>
      </c>
      <c r="KF4" s="141">
        <v>46163</v>
      </c>
      <c r="KG4" s="145" t="s">
        <v>294</v>
      </c>
      <c r="KH4" s="146" t="s">
        <v>295</v>
      </c>
      <c r="KI4" s="141">
        <v>46164</v>
      </c>
      <c r="KJ4" s="145" t="s">
        <v>296</v>
      </c>
      <c r="KK4" s="146" t="s">
        <v>297</v>
      </c>
      <c r="KL4" s="141">
        <v>46165</v>
      </c>
      <c r="KM4" s="145" t="s">
        <v>298</v>
      </c>
      <c r="KN4" s="146" t="s">
        <v>299</v>
      </c>
      <c r="KO4" s="141">
        <v>46166</v>
      </c>
      <c r="KP4" s="145" t="s">
        <v>300</v>
      </c>
      <c r="KQ4" s="146" t="s">
        <v>301</v>
      </c>
      <c r="KR4" s="141">
        <v>46167</v>
      </c>
      <c r="KS4" s="145" t="s">
        <v>302</v>
      </c>
      <c r="KT4" s="146" t="s">
        <v>303</v>
      </c>
      <c r="KU4" s="141">
        <v>46168</v>
      </c>
      <c r="KV4" s="145" t="s">
        <v>304</v>
      </c>
      <c r="KW4" s="146" t="s">
        <v>305</v>
      </c>
      <c r="KX4" s="141">
        <v>46169</v>
      </c>
      <c r="KY4" s="145" t="s">
        <v>306</v>
      </c>
      <c r="KZ4" s="146" t="s">
        <v>307</v>
      </c>
      <c r="LA4" s="141">
        <v>46170</v>
      </c>
      <c r="LB4" s="145" t="s">
        <v>308</v>
      </c>
      <c r="LC4" s="146" t="s">
        <v>309</v>
      </c>
      <c r="LD4" s="141">
        <v>46171</v>
      </c>
      <c r="LE4" s="145" t="s">
        <v>310</v>
      </c>
      <c r="LF4" s="146" t="s">
        <v>311</v>
      </c>
      <c r="LG4" s="141">
        <v>46172</v>
      </c>
      <c r="LH4" s="145" t="s">
        <v>312</v>
      </c>
      <c r="LI4" s="146" t="s">
        <v>313</v>
      </c>
      <c r="LJ4" s="141">
        <v>46173</v>
      </c>
      <c r="LK4" s="147" t="s">
        <v>314</v>
      </c>
    </row>
    <row r="5" spans="1:323" s="13" customFormat="1" ht="18" customHeight="1" x14ac:dyDescent="0.2">
      <c r="A5" s="120" t="s">
        <v>22</v>
      </c>
      <c r="B5" s="148"/>
      <c r="C5" s="73"/>
      <c r="D5" s="371" t="s">
        <v>83</v>
      </c>
      <c r="E5" s="75"/>
      <c r="F5" s="74"/>
      <c r="G5" s="74"/>
      <c r="H5" s="74"/>
      <c r="I5" s="74"/>
      <c r="J5" s="76"/>
      <c r="K5" s="74"/>
      <c r="L5" s="74"/>
      <c r="M5" s="74"/>
      <c r="N5" s="74"/>
      <c r="O5" s="77"/>
      <c r="P5" s="74"/>
      <c r="Q5" s="91" t="s">
        <v>1</v>
      </c>
      <c r="R5" s="76" t="s">
        <v>21</v>
      </c>
      <c r="S5" s="74"/>
      <c r="T5" s="79"/>
      <c r="U5" s="88" t="s">
        <v>35</v>
      </c>
      <c r="V5" s="12"/>
      <c r="W5" s="72" t="s">
        <v>35</v>
      </c>
      <c r="X5" s="72" t="s">
        <v>35</v>
      </c>
      <c r="Y5" s="72" t="s">
        <v>35</v>
      </c>
      <c r="Z5" s="72" t="s">
        <v>35</v>
      </c>
      <c r="AA5" s="74" t="s">
        <v>35</v>
      </c>
      <c r="AB5" s="78" t="s">
        <v>51</v>
      </c>
      <c r="AC5" s="78" t="s">
        <v>1</v>
      </c>
      <c r="AD5" s="411"/>
      <c r="AE5" s="42" t="s">
        <v>2</v>
      </c>
      <c r="AF5" s="73"/>
      <c r="AG5" s="79"/>
      <c r="AH5" s="79"/>
      <c r="AI5" s="80"/>
      <c r="AJ5" s="89"/>
      <c r="AK5" s="226"/>
      <c r="AL5" s="12"/>
      <c r="AM5" s="12"/>
      <c r="AN5" s="12"/>
      <c r="AO5" s="12"/>
      <c r="AP5" s="12"/>
      <c r="AQ5" s="43" t="s">
        <v>48</v>
      </c>
      <c r="AR5" s="10" t="s">
        <v>16</v>
      </c>
      <c r="AS5" s="102"/>
      <c r="AT5" s="103" t="s">
        <v>94</v>
      </c>
      <c r="AU5" s="104"/>
      <c r="AV5" s="111"/>
      <c r="AW5" s="103" t="s">
        <v>96</v>
      </c>
      <c r="AX5" s="104"/>
      <c r="AY5" s="111"/>
      <c r="AZ5" s="103" t="s">
        <v>97</v>
      </c>
      <c r="BA5" s="104"/>
      <c r="BB5" s="111"/>
      <c r="BC5" s="103" t="s">
        <v>98</v>
      </c>
      <c r="BD5" s="104"/>
      <c r="BE5" s="111"/>
      <c r="BF5" s="103" t="s">
        <v>95</v>
      </c>
      <c r="BG5" s="104"/>
      <c r="BH5" s="111"/>
      <c r="BI5" s="103" t="s">
        <v>92</v>
      </c>
      <c r="BJ5" s="104"/>
      <c r="BK5" s="111"/>
      <c r="BL5" s="103" t="s">
        <v>93</v>
      </c>
      <c r="BM5" s="104"/>
      <c r="BN5" s="111"/>
      <c r="BO5" s="103" t="s">
        <v>94</v>
      </c>
      <c r="BP5" s="104"/>
      <c r="BQ5" s="111"/>
      <c r="BR5" s="103" t="s">
        <v>96</v>
      </c>
      <c r="BS5" s="104"/>
      <c r="BT5" s="111"/>
      <c r="BU5" s="103" t="s">
        <v>97</v>
      </c>
      <c r="BV5" s="104"/>
      <c r="BW5" s="111"/>
      <c r="BX5" s="103" t="s">
        <v>98</v>
      </c>
      <c r="BY5" s="104"/>
      <c r="BZ5" s="111"/>
      <c r="CA5" s="103" t="s">
        <v>95</v>
      </c>
      <c r="CB5" s="104"/>
      <c r="CC5" s="111"/>
      <c r="CD5" s="103" t="s">
        <v>92</v>
      </c>
      <c r="CE5" s="104"/>
      <c r="CF5" s="111"/>
      <c r="CG5" s="103" t="s">
        <v>93</v>
      </c>
      <c r="CH5" s="104"/>
      <c r="CI5" s="111"/>
      <c r="CJ5" s="103" t="s">
        <v>94</v>
      </c>
      <c r="CK5" s="104"/>
      <c r="CL5" s="111"/>
      <c r="CM5" s="103" t="s">
        <v>96</v>
      </c>
      <c r="CN5" s="104"/>
      <c r="CO5" s="111"/>
      <c r="CP5" s="103" t="s">
        <v>97</v>
      </c>
      <c r="CQ5" s="104"/>
      <c r="CR5" s="111"/>
      <c r="CS5" s="103" t="s">
        <v>98</v>
      </c>
      <c r="CT5" s="104"/>
      <c r="CU5" s="111"/>
      <c r="CV5" s="103" t="s">
        <v>95</v>
      </c>
      <c r="CW5" s="104"/>
      <c r="CX5" s="111"/>
      <c r="CY5" s="103" t="s">
        <v>92</v>
      </c>
      <c r="CZ5" s="104"/>
      <c r="DA5" s="111"/>
      <c r="DB5" s="103" t="s">
        <v>93</v>
      </c>
      <c r="DC5" s="104"/>
      <c r="DD5" s="111"/>
      <c r="DE5" s="103" t="s">
        <v>94</v>
      </c>
      <c r="DF5" s="104"/>
      <c r="DG5" s="111"/>
      <c r="DH5" s="103" t="s">
        <v>96</v>
      </c>
      <c r="DI5" s="104"/>
      <c r="DJ5" s="111"/>
      <c r="DK5" s="103" t="s">
        <v>97</v>
      </c>
      <c r="DL5" s="104"/>
      <c r="DM5" s="111"/>
      <c r="DN5" s="103" t="s">
        <v>98</v>
      </c>
      <c r="DO5" s="104"/>
      <c r="DP5" s="111"/>
      <c r="DQ5" s="103" t="s">
        <v>95</v>
      </c>
      <c r="DR5" s="104"/>
      <c r="DS5" s="111"/>
      <c r="DT5" s="103" t="s">
        <v>92</v>
      </c>
      <c r="DU5" s="104"/>
      <c r="DV5" s="111"/>
      <c r="DW5" s="103" t="s">
        <v>93</v>
      </c>
      <c r="DX5" s="104"/>
      <c r="DY5" s="111"/>
      <c r="DZ5" s="103" t="s">
        <v>94</v>
      </c>
      <c r="EA5" s="104"/>
      <c r="EB5" s="111"/>
      <c r="EC5" s="103" t="s">
        <v>96</v>
      </c>
      <c r="ED5" s="104"/>
      <c r="EE5" s="111"/>
      <c r="EF5" s="103" t="s">
        <v>97</v>
      </c>
      <c r="EG5" s="112"/>
      <c r="EH5" s="113"/>
      <c r="EI5" s="103" t="s">
        <v>98</v>
      </c>
      <c r="EJ5" s="104"/>
      <c r="EK5" s="111"/>
      <c r="EL5" s="103" t="s">
        <v>95</v>
      </c>
      <c r="EM5" s="104"/>
      <c r="EN5" s="111"/>
      <c r="EO5" s="103" t="s">
        <v>92</v>
      </c>
      <c r="EP5" s="104"/>
      <c r="EQ5" s="111"/>
      <c r="ER5" s="103" t="s">
        <v>93</v>
      </c>
      <c r="ES5" s="104"/>
      <c r="ET5" s="111"/>
      <c r="EU5" s="103" t="s">
        <v>94</v>
      </c>
      <c r="EV5" s="104"/>
      <c r="EW5" s="111"/>
      <c r="EX5" s="103" t="s">
        <v>96</v>
      </c>
      <c r="EY5" s="104"/>
      <c r="EZ5" s="111"/>
      <c r="FA5" s="103" t="s">
        <v>97</v>
      </c>
      <c r="FB5" s="104"/>
      <c r="FC5" s="111"/>
      <c r="FD5" s="103" t="s">
        <v>98</v>
      </c>
      <c r="FE5" s="104"/>
      <c r="FF5" s="111"/>
      <c r="FG5" s="103" t="s">
        <v>95</v>
      </c>
      <c r="FH5" s="104"/>
      <c r="FI5" s="111"/>
      <c r="FJ5" s="103" t="s">
        <v>92</v>
      </c>
      <c r="FK5" s="104"/>
      <c r="FL5" s="111"/>
      <c r="FM5" s="103" t="s">
        <v>93</v>
      </c>
      <c r="FN5" s="104"/>
      <c r="FO5" s="111"/>
      <c r="FP5" s="297" t="s">
        <v>94</v>
      </c>
      <c r="FQ5" s="104"/>
      <c r="FR5" s="111"/>
      <c r="FS5" s="103" t="s">
        <v>96</v>
      </c>
      <c r="FT5" s="104"/>
      <c r="FU5" s="111"/>
      <c r="FV5" s="103" t="s">
        <v>97</v>
      </c>
      <c r="FW5" s="104"/>
      <c r="FX5" s="111"/>
      <c r="FY5" s="297" t="s">
        <v>98</v>
      </c>
      <c r="FZ5" s="298"/>
      <c r="GA5" s="299"/>
      <c r="GB5" s="297" t="s">
        <v>95</v>
      </c>
      <c r="GC5" s="104"/>
      <c r="GD5" s="111"/>
      <c r="GE5" s="103" t="s">
        <v>92</v>
      </c>
      <c r="GF5" s="104"/>
      <c r="GG5" s="111"/>
      <c r="GH5" s="103" t="s">
        <v>93</v>
      </c>
      <c r="GI5" s="104"/>
      <c r="GJ5" s="111"/>
      <c r="GK5" s="103" t="s">
        <v>94</v>
      </c>
      <c r="GL5" s="104"/>
      <c r="GM5" s="111"/>
      <c r="GN5" s="103" t="s">
        <v>96</v>
      </c>
      <c r="GO5" s="104"/>
      <c r="GP5" s="111"/>
      <c r="GQ5" s="103" t="s">
        <v>97</v>
      </c>
      <c r="GR5" s="104"/>
      <c r="GS5" s="299"/>
      <c r="GT5" s="297" t="s">
        <v>98</v>
      </c>
      <c r="GU5" s="298"/>
      <c r="GV5" s="299"/>
      <c r="GW5" s="297" t="s">
        <v>95</v>
      </c>
      <c r="GX5" s="298"/>
      <c r="GY5" s="299"/>
      <c r="GZ5" s="297" t="s">
        <v>92</v>
      </c>
      <c r="HA5" s="298"/>
      <c r="HB5" s="299"/>
      <c r="HC5" s="297" t="s">
        <v>93</v>
      </c>
      <c r="HD5" s="298"/>
      <c r="HE5" s="299"/>
      <c r="HF5" s="297" t="s">
        <v>94</v>
      </c>
      <c r="HG5" s="298"/>
      <c r="HH5" s="299"/>
      <c r="HI5" s="297" t="s">
        <v>96</v>
      </c>
      <c r="HJ5" s="298"/>
      <c r="HK5" s="111"/>
      <c r="HL5" s="103" t="s">
        <v>97</v>
      </c>
      <c r="HM5" s="104"/>
      <c r="HN5" s="111"/>
      <c r="HO5" s="297" t="s">
        <v>98</v>
      </c>
      <c r="HP5" s="104"/>
      <c r="HQ5" s="111"/>
      <c r="HR5" s="103" t="s">
        <v>95</v>
      </c>
      <c r="HS5" s="104"/>
      <c r="HT5" s="111"/>
      <c r="HU5" s="103" t="s">
        <v>315</v>
      </c>
      <c r="HV5" s="104"/>
      <c r="HW5" s="111"/>
      <c r="HX5" s="103" t="s">
        <v>92</v>
      </c>
      <c r="HY5" s="104"/>
      <c r="HZ5" s="111"/>
      <c r="IA5" s="103" t="s">
        <v>538</v>
      </c>
      <c r="IB5" s="104"/>
      <c r="IC5" s="111"/>
      <c r="ID5" s="103" t="s">
        <v>94</v>
      </c>
      <c r="IE5" s="104"/>
      <c r="IF5" s="111"/>
      <c r="IG5" s="103" t="s">
        <v>93</v>
      </c>
      <c r="IH5" s="104"/>
      <c r="II5" s="111"/>
      <c r="IJ5" s="103" t="s">
        <v>93</v>
      </c>
      <c r="IK5" s="104"/>
      <c r="IL5" s="111"/>
      <c r="IM5" s="103" t="s">
        <v>93</v>
      </c>
      <c r="IN5" s="104"/>
      <c r="IO5" s="111"/>
      <c r="IP5" s="103" t="s">
        <v>95</v>
      </c>
      <c r="IQ5" s="104"/>
      <c r="IR5" s="111"/>
      <c r="IS5" s="103" t="s">
        <v>92</v>
      </c>
      <c r="IT5" s="104"/>
      <c r="IU5" s="111"/>
      <c r="IV5" s="103" t="s">
        <v>93</v>
      </c>
      <c r="IW5" s="104"/>
      <c r="IX5" s="111"/>
      <c r="IY5" s="103" t="s">
        <v>94</v>
      </c>
      <c r="IZ5" s="104"/>
      <c r="JA5" s="111"/>
      <c r="JB5" s="103" t="s">
        <v>96</v>
      </c>
      <c r="JC5" s="104"/>
      <c r="JD5" s="111"/>
      <c r="JE5" s="103" t="s">
        <v>97</v>
      </c>
      <c r="JF5" s="104"/>
      <c r="JG5" s="111"/>
      <c r="JH5" s="103" t="s">
        <v>98</v>
      </c>
      <c r="JI5" s="104"/>
      <c r="JJ5" s="111"/>
      <c r="JK5" s="103" t="s">
        <v>95</v>
      </c>
      <c r="JL5" s="104"/>
      <c r="JM5" s="111"/>
      <c r="JN5" s="103" t="s">
        <v>92</v>
      </c>
      <c r="JO5" s="104"/>
      <c r="JP5" s="111"/>
      <c r="JQ5" s="103" t="s">
        <v>93</v>
      </c>
      <c r="JR5" s="104"/>
      <c r="JS5" s="111"/>
      <c r="JT5" s="103" t="s">
        <v>94</v>
      </c>
      <c r="JU5" s="104"/>
      <c r="JV5" s="111"/>
      <c r="JW5" s="103" t="s">
        <v>96</v>
      </c>
      <c r="JX5" s="104"/>
      <c r="JY5" s="111"/>
      <c r="JZ5" s="103" t="s">
        <v>97</v>
      </c>
      <c r="KA5" s="104"/>
      <c r="KB5" s="111"/>
      <c r="KC5" s="103" t="s">
        <v>98</v>
      </c>
      <c r="KD5" s="104"/>
      <c r="KE5" s="111"/>
      <c r="KF5" s="103" t="s">
        <v>95</v>
      </c>
      <c r="KG5" s="104"/>
      <c r="KH5" s="111"/>
      <c r="KI5" s="103" t="s">
        <v>92</v>
      </c>
      <c r="KJ5" s="104"/>
      <c r="KK5" s="111"/>
      <c r="KL5" s="103" t="s">
        <v>93</v>
      </c>
      <c r="KM5" s="104"/>
      <c r="KN5" s="111"/>
      <c r="KO5" s="103" t="s">
        <v>94</v>
      </c>
      <c r="KP5" s="104"/>
      <c r="KQ5" s="111"/>
      <c r="KR5" s="103" t="s">
        <v>96</v>
      </c>
      <c r="KS5" s="104"/>
      <c r="KT5" s="111"/>
      <c r="KU5" s="103" t="s">
        <v>97</v>
      </c>
      <c r="KV5" s="104"/>
      <c r="KW5" s="111"/>
      <c r="KX5" s="103" t="s">
        <v>98</v>
      </c>
      <c r="KY5" s="104"/>
      <c r="KZ5" s="111"/>
      <c r="LA5" s="103" t="s">
        <v>95</v>
      </c>
      <c r="LB5" s="104"/>
      <c r="LC5" s="111"/>
      <c r="LD5" s="103" t="s">
        <v>92</v>
      </c>
      <c r="LE5" s="104"/>
      <c r="LF5" s="111"/>
      <c r="LG5" s="103" t="s">
        <v>93</v>
      </c>
      <c r="LH5" s="104"/>
      <c r="LI5" s="111"/>
      <c r="LJ5" s="103" t="s">
        <v>94</v>
      </c>
      <c r="LK5" s="149"/>
    </row>
    <row r="6" spans="1:323" ht="18" customHeight="1" x14ac:dyDescent="0.2">
      <c r="A6" s="120" t="s">
        <v>22</v>
      </c>
      <c r="B6" s="166" t="str">
        <f>IFERROR(VLOOKUP($D6,#REF!,5,FALSE),"-")</f>
        <v>-</v>
      </c>
      <c r="C6" s="166" t="str">
        <f>IFERROR(VLOOKUP($D6,#REF!,6,FALSE),"-")</f>
        <v>-</v>
      </c>
      <c r="D6" s="372" t="s">
        <v>83</v>
      </c>
      <c r="E6" s="167" t="str">
        <f>IFERROR(VLOOKUP($D6,#REF!,17,FALSE),"-")</f>
        <v>-</v>
      </c>
      <c r="F6" s="540" t="str">
        <f>IFERROR(VLOOKUP($D6,#REF!,18,FALSE),"-")</f>
        <v>-</v>
      </c>
      <c r="G6" s="540" t="str">
        <f>IFERROR(VLOOKUP($D6,#REF!,19,FALSE),"-")</f>
        <v>-</v>
      </c>
      <c r="H6" s="540" t="str">
        <f>IFERROR(VLOOKUP($D6,#REF!,20,FALSE),"-")</f>
        <v>-</v>
      </c>
      <c r="I6" s="540" t="str">
        <f>IFERROR(VLOOKUP($D6,#REF!,21,FALSE),"-")</f>
        <v>-</v>
      </c>
      <c r="J6" s="169" t="str">
        <f>IFERROR(VLOOKUP($D6,#REF!,22,FALSE),"-")</f>
        <v>-</v>
      </c>
      <c r="K6" s="168" t="str">
        <f>IFERROR(VLOOKUP($D6,#REF!,8,FALSE),"-")</f>
        <v>-</v>
      </c>
      <c r="L6" s="168" t="str">
        <f>IFERROR(VLOOKUP($D6,#REF!,9,FALSE),"-")</f>
        <v>-</v>
      </c>
      <c r="M6" s="168" t="str">
        <f>IFERROR(VLOOKUP($D6,#REF!,10,FALSE),"-")</f>
        <v>-</v>
      </c>
      <c r="N6" s="168" t="str">
        <f>IFERROR(VLOOKUP($D6,#REF!,11,FALSE),"-")</f>
        <v>-</v>
      </c>
      <c r="O6" s="169" t="str">
        <f>IFERROR(VLOOKUP($D6,#REF!,13,FALSE),"-")</f>
        <v>-</v>
      </c>
      <c r="P6" s="168" t="str">
        <f>IFERROR(VLOOKUP($D6,#REF!,15,FALSE),"-")</f>
        <v>-</v>
      </c>
      <c r="Q6" s="383" t="str">
        <f>IFERROR((VLOOKUP($D6,#REF!,16,FALSE)*J6),"-")</f>
        <v>-</v>
      </c>
      <c r="R6" s="170" t="str">
        <f>IFERROR(VLOOKUP($D6,#REF!,107,FALSE),"-")</f>
        <v>-</v>
      </c>
      <c r="S6" s="168" t="str">
        <f>IFERROR(VLOOKUP($D6,#REF!,26,FALSE),"-")</f>
        <v>-</v>
      </c>
      <c r="T6" s="171" t="str">
        <f>IFERROR(VLOOKUP($D6,#REF!,23,FALSE),"-")</f>
        <v>-</v>
      </c>
      <c r="U6" s="172"/>
      <c r="V6" s="172"/>
      <c r="W6" s="172" t="str">
        <f>IFERROR(VLOOKUP($D6,#REF!,25,FALSE),"-")</f>
        <v>-</v>
      </c>
      <c r="X6" s="172" t="str">
        <f>IFERROR(VLOOKUP($D6,#REF!,32,FALSE),"-")</f>
        <v>-</v>
      </c>
      <c r="Y6" s="172" t="str">
        <f>IFERROR(VLOOKUP($D6,#REF!,33,FALSE),"-")</f>
        <v>-</v>
      </c>
      <c r="Z6" s="172">
        <f>IFERROR(IF(COUNT($AT6:$LJ6),INDEX($AT$4:$LJ$4,MATCH(0,INDEX(0/($AT6:$LJ6),),0)),"-"),"-")</f>
        <v>46126</v>
      </c>
      <c r="AA6" s="173" t="str">
        <f>IFERROR(VLOOKUP($D6,#REF!,2,FALSE),"-")</f>
        <v>-</v>
      </c>
      <c r="AB6" s="174" t="str">
        <f>IFERROR(VLOOKUP($D6,#REF!,108,FALSE),"-")</f>
        <v>-</v>
      </c>
      <c r="AC6" s="384">
        <f>SUM(AT6:LK6)</f>
        <v>30</v>
      </c>
      <c r="AD6" s="410" t="str">
        <f>IFERROR(VLOOKUP($D6,#REF!,27,FALSE),"-")&amp;"　"&amp;IFERROR(VLOOKUP($D6,#REF!,28,FALSE),"-")&amp;"　"&amp;IFERROR(VLOOKUP($D6,#REF!,29,FALSE),"-")</f>
        <v>-　-　-</v>
      </c>
      <c r="AE6" s="154"/>
      <c r="AF6" s="176" t="str">
        <f>IFERROR(VLOOKUP($D6,#REF!,94,FALSE),"-")</f>
        <v>-</v>
      </c>
      <c r="AG6" s="177" t="str">
        <f>IFERROR(VLOOKUP($D6,#REF!,2,FALSE),"-")</f>
        <v>-</v>
      </c>
      <c r="AH6" s="177" t="str">
        <f>IFERROR(VLOOKUP($D6,#REF!,3,FALSE),"-")</f>
        <v>-</v>
      </c>
      <c r="AI6" s="177" t="str">
        <f>IFERROR(VLOOKUP($D6,#REF!,31,FALSE),"-")</f>
        <v>-</v>
      </c>
      <c r="AJ6" s="177" t="str">
        <f>IFERROR(VLOOKUP($D6,#REF!,12,FALSE),"-")</f>
        <v>-</v>
      </c>
      <c r="AK6" s="168" t="str">
        <f>IFERROR(VLOOKUP($D6,#REF!,24,FALSE),"-")</f>
        <v>-</v>
      </c>
      <c r="AL6" s="3"/>
      <c r="AM6" s="3"/>
      <c r="AN6" s="3"/>
      <c r="AO6" s="3"/>
      <c r="AP6" s="3"/>
      <c r="AQ6" s="43" t="s">
        <v>48</v>
      </c>
      <c r="AR6" s="81" t="s">
        <v>352</v>
      </c>
      <c r="AS6" s="105"/>
      <c r="AT6" s="106">
        <f>SUMIF($AH$10:$AH$51,$AR$6,AT$10:AT$51)</f>
        <v>0</v>
      </c>
      <c r="AU6" s="104"/>
      <c r="AV6" s="111"/>
      <c r="AW6" s="106">
        <f>SUMIF($AH$10:$AH$51,$AR$6,AW$10:AW$51)</f>
        <v>0</v>
      </c>
      <c r="AX6" s="104"/>
      <c r="AY6" s="111"/>
      <c r="AZ6" s="106">
        <f>SUMIF($AH$10:$AH$51,$AR$6,AZ$10:AZ$51)</f>
        <v>0</v>
      </c>
      <c r="BA6" s="104"/>
      <c r="BB6" s="111"/>
      <c r="BC6" s="106">
        <f>SUMIF($AH$10:$AH$51,$AR$6,BC$10:BC$51)</f>
        <v>0</v>
      </c>
      <c r="BD6" s="104"/>
      <c r="BE6" s="111"/>
      <c r="BF6" s="106">
        <f>SUMIF($AH$10:$AH$51,$AR$6,BF$10:BF$51)</f>
        <v>0</v>
      </c>
      <c r="BG6" s="104"/>
      <c r="BH6" s="111"/>
      <c r="BI6" s="106">
        <f>SUMIF($AH$10:$AH$51,$AR$6,BI$10:BI$51)</f>
        <v>0</v>
      </c>
      <c r="BJ6" s="104"/>
      <c r="BK6" s="111"/>
      <c r="BL6" s="106">
        <f>SUMIF($AH$10:$AH$51,$AR$6,BL$10:BL$51)</f>
        <v>0</v>
      </c>
      <c r="BM6" s="104"/>
      <c r="BN6" s="111"/>
      <c r="BO6" s="106">
        <f>SUMIF($AH$10:$AH$51,$AR$6,BO$10:BO$51)</f>
        <v>0</v>
      </c>
      <c r="BP6" s="104"/>
      <c r="BQ6" s="111"/>
      <c r="BR6" s="106">
        <f>SUMIF($AH$10:$AH$51,$AR$6,BR$10:BR$51)</f>
        <v>0</v>
      </c>
      <c r="BS6" s="104"/>
      <c r="BT6" s="111"/>
      <c r="BU6" s="106">
        <f>SUMIF($AH$10:$AH$51,$AR$6,BU$10:BU$51)</f>
        <v>0</v>
      </c>
      <c r="BV6" s="104"/>
      <c r="BW6" s="111"/>
      <c r="BX6" s="106">
        <f>SUMIF($AH$10:$AH$51,$AR$6,BX$10:BX$51)</f>
        <v>0</v>
      </c>
      <c r="BY6" s="104"/>
      <c r="BZ6" s="111"/>
      <c r="CA6" s="106">
        <f>SUMIF($AH$10:$AH$51,$AR$6,CA$10:CA$51)</f>
        <v>0</v>
      </c>
      <c r="CB6" s="104"/>
      <c r="CC6" s="111"/>
      <c r="CD6" s="106">
        <f>SUMIF($AH$10:$AH$51,$AR$6,CD$10:CD$51)</f>
        <v>0</v>
      </c>
      <c r="CE6" s="104"/>
      <c r="CF6" s="111"/>
      <c r="CG6" s="106">
        <f>SUMIF($AH$10:$AH$51,$AR$6,CG$10:CG$51)</f>
        <v>0</v>
      </c>
      <c r="CH6" s="104"/>
      <c r="CI6" s="111"/>
      <c r="CJ6" s="106">
        <f>SUMIF($AH$10:$AH$51,$AR$6,CJ$10:CJ$51)</f>
        <v>0</v>
      </c>
      <c r="CK6" s="104"/>
      <c r="CL6" s="111"/>
      <c r="CM6" s="106">
        <f>SUMIF($AH$10:$AH$51,$AR$6,CM$10:CM$51)</f>
        <v>0</v>
      </c>
      <c r="CN6" s="104"/>
      <c r="CO6" s="111"/>
      <c r="CP6" s="106">
        <f>SUMIF($AH$10:$AH$51,$AR$6,CP$10:CP$51)</f>
        <v>0</v>
      </c>
      <c r="CQ6" s="104"/>
      <c r="CR6" s="111"/>
      <c r="CS6" s="106">
        <f>SUMIF($AH$10:$AH$51,$AR$6,CS$10:CS$51)</f>
        <v>0</v>
      </c>
      <c r="CT6" s="104"/>
      <c r="CU6" s="111"/>
      <c r="CV6" s="106">
        <f>SUMIF($AH$10:$AH$51,$AR$6,CV$10:CV$51)</f>
        <v>0</v>
      </c>
      <c r="CW6" s="104"/>
      <c r="CX6" s="111"/>
      <c r="CY6" s="106">
        <f>SUMIF($AH$10:$AH$51,$AR$6,CY$10:CY$51)</f>
        <v>0</v>
      </c>
      <c r="CZ6" s="104"/>
      <c r="DA6" s="111"/>
      <c r="DB6" s="106">
        <f>SUMIF($AH$10:$AH$51,$AR$6,DB$10:DB$51)</f>
        <v>0</v>
      </c>
      <c r="DC6" s="104"/>
      <c r="DD6" s="111"/>
      <c r="DE6" s="106">
        <f>SUMIF($AH$10:$AH$51,$AR$6,DE$10:DE$51)</f>
        <v>0</v>
      </c>
      <c r="DF6" s="104"/>
      <c r="DG6" s="111"/>
      <c r="DH6" s="106">
        <f>SUMIF($AH$10:$AH$51,$AR$6,DH$10:DH$51)</f>
        <v>0</v>
      </c>
      <c r="DI6" s="104"/>
      <c r="DJ6" s="111"/>
      <c r="DK6" s="106">
        <f>SUMIF($AH$10:$AH$51,$AR$6,DK$10:DK$51)</f>
        <v>0</v>
      </c>
      <c r="DL6" s="104"/>
      <c r="DM6" s="111"/>
      <c r="DN6" s="106">
        <f>SUMIF($AH$10:$AH$51,$AR$6,DN$10:DN$51)</f>
        <v>0</v>
      </c>
      <c r="DO6" s="104"/>
      <c r="DP6" s="111"/>
      <c r="DQ6" s="106">
        <f>SUMIF($AH$10:$AH$51,$AR$6,DQ$10:DQ$51)</f>
        <v>0</v>
      </c>
      <c r="DR6" s="104"/>
      <c r="DS6" s="111"/>
      <c r="DT6" s="106">
        <f>SUMIF($AH$10:$AH$51,$AR$6,DT$10:DT$51)</f>
        <v>0</v>
      </c>
      <c r="DU6" s="104"/>
      <c r="DV6" s="111"/>
      <c r="DW6" s="106">
        <f>SUMIF($AH$10:$AH$51,$AR$6,DW$10:DW$51)</f>
        <v>0</v>
      </c>
      <c r="DX6" s="104"/>
      <c r="DY6" s="111"/>
      <c r="DZ6" s="106">
        <f>SUMIF($AH$10:$AH$51,$AR$6,DZ$10:DZ$51)</f>
        <v>0</v>
      </c>
      <c r="EA6" s="104"/>
      <c r="EB6" s="111"/>
      <c r="EC6" s="106">
        <f>SUMIF($AH$10:$AH$51,$AR$6,EC$10:EC$51)</f>
        <v>0</v>
      </c>
      <c r="ED6" s="104"/>
      <c r="EE6" s="111"/>
      <c r="EF6" s="106">
        <f>SUMIF($AH$10:$AH$51,$AR$6,EF$10:EF$51)</f>
        <v>0</v>
      </c>
      <c r="EG6" s="112"/>
      <c r="EH6" s="113"/>
      <c r="EI6" s="106">
        <f>SUMIF($AH$10:$AH$51,$AR$6,EI$10:EI$51)</f>
        <v>0</v>
      </c>
      <c r="EJ6" s="104"/>
      <c r="EK6" s="111"/>
      <c r="EL6" s="106">
        <f>SUMIF($AH$10:$AH$51,$AR$6,EL$10:EL$51)</f>
        <v>0</v>
      </c>
      <c r="EM6" s="104"/>
      <c r="EN6" s="111"/>
      <c r="EO6" s="106">
        <f>SUMIF($AH$10:$AH$51,$AR$6,EO$10:EO$51)</f>
        <v>0</v>
      </c>
      <c r="EP6" s="104"/>
      <c r="EQ6" s="111"/>
      <c r="ER6" s="106">
        <f>SUMIF($AH$10:$AH$51,$AR$6,ER$10:ER$51)</f>
        <v>0</v>
      </c>
      <c r="ES6" s="104"/>
      <c r="ET6" s="111"/>
      <c r="EU6" s="106">
        <f>SUMIF($AH$10:$AH$51,$AR$6,EU$10:EU$51)</f>
        <v>0</v>
      </c>
      <c r="EV6" s="104"/>
      <c r="EW6" s="111"/>
      <c r="EX6" s="106">
        <f>SUMIF($AH$10:$AH$51,$AR$6,EX$10:EX$51)</f>
        <v>0</v>
      </c>
      <c r="EY6" s="104"/>
      <c r="EZ6" s="111"/>
      <c r="FA6" s="106">
        <f>SUMIF($AH$10:$AH$51,$AR$6,FA$10:FA$51)</f>
        <v>0</v>
      </c>
      <c r="FB6" s="104"/>
      <c r="FC6" s="111"/>
      <c r="FD6" s="106">
        <f>SUMIF($AH$10:$AH$51,$AR$6,FD$10:FD$51)</f>
        <v>0</v>
      </c>
      <c r="FE6" s="104"/>
      <c r="FF6" s="111"/>
      <c r="FG6" s="106">
        <f>SUMIF($AH$10:$AH$51,$AR$6,FG$10:FG$51)</f>
        <v>0</v>
      </c>
      <c r="FH6" s="104"/>
      <c r="FI6" s="111"/>
      <c r="FJ6" s="106">
        <f>SUMIF($AH$10:$AH$51,$AR$6,FJ$10:FJ$51)</f>
        <v>0</v>
      </c>
      <c r="FK6" s="104"/>
      <c r="FL6" s="111"/>
      <c r="FM6" s="106">
        <f>SUMIF($AH$10:$AH$51,$AR$6,FM$10:FM$51)</f>
        <v>0</v>
      </c>
      <c r="FN6" s="104"/>
      <c r="FO6" s="111"/>
      <c r="FP6" s="343">
        <f>SUMIF($AH$10:$AH$51,$AR$6,FP$10:FP$51)</f>
        <v>0</v>
      </c>
      <c r="FQ6" s="104"/>
      <c r="FR6" s="111"/>
      <c r="FS6" s="106">
        <f>SUMIF($AH$10:$AH$49,$AR$6,FS$10:FS$49)</f>
        <v>0</v>
      </c>
      <c r="FT6" s="104"/>
      <c r="FU6" s="111"/>
      <c r="FV6" s="106">
        <f>SUMIF($AH$10:$AH$49,$AR$6,FV$10:FV$49)</f>
        <v>30</v>
      </c>
      <c r="FW6" s="104"/>
      <c r="FX6" s="111"/>
      <c r="FY6" s="106">
        <f>SUMIF($AH$10:$AH$49,$AR$6,FY$10:FY$49)</f>
        <v>0</v>
      </c>
      <c r="FZ6" s="104"/>
      <c r="GA6" s="111"/>
      <c r="GB6" s="106">
        <f>SUMIF($AH$10:$AH$49,$AR$6,GB$10:GB$49)</f>
        <v>0</v>
      </c>
      <c r="GC6" s="104"/>
      <c r="GD6" s="111"/>
      <c r="GE6" s="106">
        <f>SUMIF($AH$10:$AH$49,$AR$6,GE$10:GE$49)</f>
        <v>0</v>
      </c>
      <c r="GF6" s="104"/>
      <c r="GG6" s="111"/>
      <c r="GH6" s="106">
        <f>SUMIF($AH$10:$AH$49,$AR$6,GH$10:GH$49)</f>
        <v>0</v>
      </c>
      <c r="GI6" s="104"/>
      <c r="GJ6" s="111"/>
      <c r="GK6" s="106">
        <f>SUMIF($AH$10:$AH$49,$AR$6,GK$10:GK$49)</f>
        <v>0</v>
      </c>
      <c r="GL6" s="104"/>
      <c r="GM6" s="111"/>
      <c r="GN6" s="106">
        <f>SUMIF($AH$10:$AH$49,$AR$6,GN$10:GN$49)</f>
        <v>0</v>
      </c>
      <c r="GO6" s="104"/>
      <c r="GP6" s="111"/>
      <c r="GQ6" s="106">
        <f>SUMIF($AH$10:$AH$49,$AR$6,GQ$10:GQ$49)</f>
        <v>0</v>
      </c>
      <c r="GR6" s="104"/>
      <c r="GS6" s="299"/>
      <c r="GT6" s="343">
        <f>SUMIF($AH$10:$AH$49,$AR$6,GT$10:GT$49)</f>
        <v>0</v>
      </c>
      <c r="GU6" s="298"/>
      <c r="GV6" s="299"/>
      <c r="GW6" s="343">
        <f>SUMIF($AH$10:$AH$49,$AR$6,GW$10:GW$49)</f>
        <v>0</v>
      </c>
      <c r="GX6" s="298"/>
      <c r="GY6" s="299"/>
      <c r="GZ6" s="343">
        <f>SUMIF($AH$10:$AH$49,$AR$6,GZ$10:GZ$49)</f>
        <v>0</v>
      </c>
      <c r="HA6" s="298"/>
      <c r="HB6" s="299"/>
      <c r="HC6" s="343">
        <f>SUMIF($AH$10:$AH$49,$AR$6,HC$10:HC$49)</f>
        <v>0</v>
      </c>
      <c r="HD6" s="298"/>
      <c r="HE6" s="299"/>
      <c r="HF6" s="343">
        <f>SUMIF($AH$10:$AH$49,$AR$6,HF$10:HF$49)</f>
        <v>0</v>
      </c>
      <c r="HG6" s="298"/>
      <c r="HH6" s="299"/>
      <c r="HI6" s="343">
        <f>SUMIF($AH$10:$AH$49,$AR$6,HI$10:HI$49)</f>
        <v>0</v>
      </c>
      <c r="HJ6" s="298"/>
      <c r="HK6" s="111"/>
      <c r="HL6" s="106">
        <f>SUMIF($AH$10:$AH$49,$AR$6,HL$10:HL$49)</f>
        <v>0</v>
      </c>
      <c r="HM6" s="104"/>
      <c r="HN6" s="111"/>
      <c r="HO6" s="106">
        <f>SUMIF($AH$10:$AH$49,$AR$6,HO$10:HO$49)</f>
        <v>0</v>
      </c>
      <c r="HP6" s="104"/>
      <c r="HQ6" s="111"/>
      <c r="HR6" s="106">
        <f>SUMIF($AH$10:$AH$49,$AR$6,HR$10:HR$49)</f>
        <v>0</v>
      </c>
      <c r="HS6" s="104"/>
      <c r="HT6" s="111"/>
      <c r="HU6" s="106">
        <f>SUMIF($AH$10:$AH$49,$AR$6,HU$10:HU$49)</f>
        <v>0</v>
      </c>
      <c r="HV6" s="104"/>
      <c r="HW6" s="111"/>
      <c r="HX6" s="106">
        <f>SUMIF($AH$10:$AH$49,$AR$6,HX$10:HX$49)</f>
        <v>0</v>
      </c>
      <c r="HY6" s="104"/>
      <c r="HZ6" s="111"/>
      <c r="IA6" s="106">
        <f>SUMIF($AH$10:$AH$49,$AR$6,IA$10:IA$49)</f>
        <v>0</v>
      </c>
      <c r="IB6" s="104"/>
      <c r="IC6" s="111"/>
      <c r="ID6" s="106">
        <f>SUMIF($AH$10:$AH$49,$AR$6,ID$10:ID$49)</f>
        <v>0</v>
      </c>
      <c r="IE6" s="104"/>
      <c r="IF6" s="111"/>
      <c r="IG6" s="106">
        <f>SUMIF($AH$10:$AH$49,$AR$6,IG$10:IG$49)</f>
        <v>0</v>
      </c>
      <c r="IH6" s="104"/>
      <c r="II6" s="111"/>
      <c r="IJ6" s="106">
        <f>SUMIF($AH$10:$AH$49,$AR$6,IJ$10:IJ$49)</f>
        <v>0</v>
      </c>
      <c r="IK6" s="104"/>
      <c r="IL6" s="111"/>
      <c r="IM6" s="106">
        <f>SUMIF($AH$10:$AH$49,$AR$6,IM$10:IM$49)</f>
        <v>0</v>
      </c>
      <c r="IN6" s="104"/>
      <c r="IO6" s="111"/>
      <c r="IP6" s="106">
        <f>SUMIF($AH$10:$AH$49,$AR$6,IP$10:IP$49)</f>
        <v>0</v>
      </c>
      <c r="IQ6" s="104"/>
      <c r="IR6" s="111"/>
      <c r="IS6" s="106">
        <f>SUMIF($AH$10:$AH$49,$AR$6,IS$10:IS$49)</f>
        <v>0</v>
      </c>
      <c r="IT6" s="104"/>
      <c r="IU6" s="111"/>
      <c r="IV6" s="106">
        <f>SUMIF($AH$10:$AH$49,$AR$6,IV$10:IV$49)</f>
        <v>0</v>
      </c>
      <c r="IW6" s="104"/>
      <c r="IX6" s="111"/>
      <c r="IY6" s="106">
        <f>SUMIF($AH$10:$AH$49,$AR$6,IY$10:IY$49)</f>
        <v>0</v>
      </c>
      <c r="IZ6" s="104"/>
      <c r="JA6" s="111"/>
      <c r="JB6" s="106">
        <f>SUMIF($AH$10:$AH$49,$AR$6,JB$10:JB$49)</f>
        <v>0</v>
      </c>
      <c r="JC6" s="104"/>
      <c r="JD6" s="111"/>
      <c r="JE6" s="106">
        <f>SUMIF($AH$10:$AH$49,$AR$6,JE$10:JE$49)</f>
        <v>0</v>
      </c>
      <c r="JF6" s="104"/>
      <c r="JG6" s="111"/>
      <c r="JH6" s="106">
        <f>SUMIF($AH$10:$AH$49,$AR$6,JH$10:JH$49)</f>
        <v>0</v>
      </c>
      <c r="JI6" s="104"/>
      <c r="JJ6" s="111"/>
      <c r="JK6" s="106">
        <f>SUMIF($AH$10:$AH$49,$AR$6,JK$10:JK$49)</f>
        <v>0</v>
      </c>
      <c r="JL6" s="104"/>
      <c r="JM6" s="111"/>
      <c r="JN6" s="106">
        <f>SUMIF($AH$10:$AH$49,$AR$6,JN$10:JN$49)</f>
        <v>0</v>
      </c>
      <c r="JO6" s="104"/>
      <c r="JP6" s="111"/>
      <c r="JQ6" s="106">
        <f>SUMIF($AH$10:$AH$49,$AR$6,JQ$10:JQ$49)</f>
        <v>0</v>
      </c>
      <c r="JR6" s="104"/>
      <c r="JS6" s="111"/>
      <c r="JT6" s="106">
        <f>SUMIF($AH$10:$AH$49,$AR$6,JT$10:JT$49)</f>
        <v>0</v>
      </c>
      <c r="JU6" s="104"/>
      <c r="JV6" s="111"/>
      <c r="JW6" s="106">
        <f>SUMIF($AH$10:$AH$49,$AR$6,JW$10:JW$49)</f>
        <v>0</v>
      </c>
      <c r="JX6" s="104"/>
      <c r="JY6" s="111"/>
      <c r="JZ6" s="106">
        <f>SUMIF($AH$10:$AH$49,$AR$6,JZ$10:JZ$49)</f>
        <v>0</v>
      </c>
      <c r="KA6" s="104"/>
      <c r="KB6" s="111"/>
      <c r="KC6" s="106">
        <f>SUMIF($AH$10:$AH$49,$AR$6,KC$10:KC$49)</f>
        <v>0</v>
      </c>
      <c r="KD6" s="104"/>
      <c r="KE6" s="111"/>
      <c r="KF6" s="106">
        <f>SUMIF($AH$10:$AH$49,$AR$6,KF$10:KF$49)</f>
        <v>0</v>
      </c>
      <c r="KG6" s="104"/>
      <c r="KH6" s="111"/>
      <c r="KI6" s="106">
        <f>SUMIF($AH$10:$AH$49,$AR$6,KI$10:KI$49)</f>
        <v>0</v>
      </c>
      <c r="KJ6" s="104"/>
      <c r="KK6" s="111"/>
      <c r="KL6" s="106">
        <f>SUMIF($AH$10:$AH$49,$AR$6,KL$10:KL$49)</f>
        <v>0</v>
      </c>
      <c r="KM6" s="104"/>
      <c r="KN6" s="111"/>
      <c r="KO6" s="106">
        <f>SUMIF($AH$10:$AH$49,$AR$6,KO$10:KO$49)</f>
        <v>0</v>
      </c>
      <c r="KP6" s="104"/>
      <c r="KQ6" s="111"/>
      <c r="KR6" s="106">
        <f>SUMIF($AH$10:$AH$49,$AR$6,KR$10:KR$49)</f>
        <v>0</v>
      </c>
      <c r="KS6" s="104"/>
      <c r="KT6" s="111"/>
      <c r="KU6" s="106">
        <f>SUMIF($AH$10:$AH$49,$AR$6,KU$10:KU$49)</f>
        <v>0</v>
      </c>
      <c r="KV6" s="104"/>
      <c r="KW6" s="111"/>
      <c r="KX6" s="106">
        <f>SUMIF($AH$10:$AH$49,$AR$6,KX$10:KX$49)</f>
        <v>0</v>
      </c>
      <c r="KY6" s="104"/>
      <c r="KZ6" s="111"/>
      <c r="LA6" s="106">
        <f>SUMIF($AH$10:$AH$49,$AR$6,LA$10:LA$49)</f>
        <v>0</v>
      </c>
      <c r="LB6" s="104"/>
      <c r="LC6" s="111"/>
      <c r="LD6" s="106">
        <f>SUMIF($AH$10:$AH$49,$AR$6,LD$10:LD$49)</f>
        <v>0</v>
      </c>
      <c r="LE6" s="104"/>
      <c r="LF6" s="111"/>
      <c r="LG6" s="106">
        <f>SUMIF($AH$10:$AH$49,$AR$6,LG$10:LG$49)</f>
        <v>0</v>
      </c>
      <c r="LH6" s="104"/>
      <c r="LI6" s="111"/>
      <c r="LJ6" s="106">
        <f>SUMIF($AH$10:$AH$49,$AR$6,LJ$10:LJ$49)</f>
        <v>0</v>
      </c>
      <c r="LK6" s="149"/>
    </row>
    <row r="7" spans="1:323" ht="18" customHeight="1" x14ac:dyDescent="0.2">
      <c r="A7" s="120" t="s">
        <v>22</v>
      </c>
      <c r="B7" s="155"/>
      <c r="C7" s="156"/>
      <c r="D7" s="373" t="s">
        <v>83</v>
      </c>
      <c r="E7" s="178"/>
      <c r="F7" s="179"/>
      <c r="G7" s="179"/>
      <c r="H7" s="179"/>
      <c r="I7" s="179"/>
      <c r="J7" s="180"/>
      <c r="K7" s="433" t="s">
        <v>395</v>
      </c>
      <c r="L7" s="179"/>
      <c r="M7" s="179"/>
      <c r="N7" s="179"/>
      <c r="O7" s="180"/>
      <c r="P7" s="179"/>
      <c r="Q7" s="181"/>
      <c r="R7" s="182"/>
      <c r="S7" s="179"/>
      <c r="T7" s="183"/>
      <c r="U7" s="161"/>
      <c r="V7" s="156"/>
      <c r="W7" s="161"/>
      <c r="X7" s="161"/>
      <c r="Y7" s="165"/>
      <c r="Z7" s="161"/>
      <c r="AA7" s="161"/>
      <c r="AB7" s="184"/>
      <c r="AC7" s="184"/>
      <c r="AD7" s="412"/>
      <c r="AE7" s="156"/>
      <c r="AF7" s="158"/>
      <c r="AG7" s="179"/>
      <c r="AH7" s="179"/>
      <c r="AI7" s="163"/>
      <c r="AJ7" s="163"/>
      <c r="AK7" s="227"/>
      <c r="AL7" s="3"/>
      <c r="AM7" s="3"/>
      <c r="AN7" s="3"/>
      <c r="AO7" s="3"/>
      <c r="AP7" s="3"/>
      <c r="AQ7" s="43" t="s">
        <v>48</v>
      </c>
      <c r="AR7" s="82" t="s">
        <v>19</v>
      </c>
      <c r="AS7" s="107"/>
      <c r="AT7" s="106">
        <f>SUMIF($AH$10:$AH$51,$AR$7,AT$10:AT$51)</f>
        <v>0</v>
      </c>
      <c r="AU7" s="104"/>
      <c r="AV7" s="111"/>
      <c r="AW7" s="106">
        <f>SUMIF($AH$10:$AH$51,$AR$7,AW$10:AW$51)</f>
        <v>3000</v>
      </c>
      <c r="AX7" s="104"/>
      <c r="AY7" s="111"/>
      <c r="AZ7" s="106">
        <f>SUMIF($AH$10:$AH$51,$AR$7,AZ$10:AZ$51)</f>
        <v>8000</v>
      </c>
      <c r="BA7" s="104"/>
      <c r="BB7" s="111"/>
      <c r="BC7" s="106">
        <f>SUMIF($AH$10:$AH$51,$AR$7,BC$10:BC$51)</f>
        <v>0</v>
      </c>
      <c r="BD7" s="104"/>
      <c r="BE7" s="111"/>
      <c r="BF7" s="106">
        <f>SUMIF($AH$10:$AH$51,$AR$7,BF$10:BF$51)</f>
        <v>0</v>
      </c>
      <c r="BG7" s="104"/>
      <c r="BH7" s="111"/>
      <c r="BI7" s="106">
        <f>SUMIF($AH$10:$AH$51,$AR$7,BI$10:BI$51)</f>
        <v>8600</v>
      </c>
      <c r="BJ7" s="104"/>
      <c r="BK7" s="111"/>
      <c r="BL7" s="106">
        <f>SUMIF($AH$10:$AH$51,$AR$7,BL$10:BL$51)</f>
        <v>0</v>
      </c>
      <c r="BM7" s="104"/>
      <c r="BN7" s="111"/>
      <c r="BO7" s="106">
        <f>SUMIF($AH$10:$AH$51,$AR$7,BO$10:BO$51)</f>
        <v>0</v>
      </c>
      <c r="BP7" s="104"/>
      <c r="BQ7" s="111"/>
      <c r="BR7" s="106">
        <f>SUMIF($AH$10:$AH$51,$AR$7,BR$10:BR$51)</f>
        <v>6900</v>
      </c>
      <c r="BS7" s="104"/>
      <c r="BT7" s="111"/>
      <c r="BU7" s="106">
        <f>SUMIF($AH$10:$AH$51,$AR$7,BU$10:BU$51)</f>
        <v>0</v>
      </c>
      <c r="BV7" s="104"/>
      <c r="BW7" s="111"/>
      <c r="BX7" s="106">
        <f>SUMIF($AH$10:$AH$51,$AR$7,BX$10:BX$51)</f>
        <v>0</v>
      </c>
      <c r="BY7" s="104"/>
      <c r="BZ7" s="111"/>
      <c r="CA7" s="106">
        <f>SUMIF($AH$10:$AH$51,$AR$7,CA$10:CA$51)</f>
        <v>8210</v>
      </c>
      <c r="CB7" s="104"/>
      <c r="CC7" s="111"/>
      <c r="CD7" s="106">
        <f>SUMIF($AH$10:$AH$51,$AR$7,CD$10:CD$51)</f>
        <v>0</v>
      </c>
      <c r="CE7" s="104"/>
      <c r="CF7" s="111"/>
      <c r="CG7" s="106">
        <f>SUMIF($AH$10:$AH$51,$AR$7,CG$10:CG$51)</f>
        <v>0</v>
      </c>
      <c r="CH7" s="104"/>
      <c r="CI7" s="111"/>
      <c r="CJ7" s="106">
        <f>SUMIF($AH$10:$AH$51,$AR$7,CJ$10:CJ$51)</f>
        <v>0</v>
      </c>
      <c r="CK7" s="104"/>
      <c r="CL7" s="111"/>
      <c r="CM7" s="106">
        <f>SUMIF($AH$10:$AH$51,$AR$7,CM$10:CM$51)</f>
        <v>7500</v>
      </c>
      <c r="CN7" s="104"/>
      <c r="CO7" s="111"/>
      <c r="CP7" s="106">
        <f>SUMIF($AH$10:$AH$51,$AR$7,CP$10:CP$51)</f>
        <v>7200</v>
      </c>
      <c r="CQ7" s="104"/>
      <c r="CR7" s="111"/>
      <c r="CS7" s="106">
        <f>SUMIF($AH$10:$AH$51,$AR$7,CS$10:CS$51)</f>
        <v>7800</v>
      </c>
      <c r="CT7" s="104"/>
      <c r="CU7" s="111"/>
      <c r="CV7" s="106">
        <f>SUMIF($AH$10:$AH$51,$AR$7,CV$10:CV$51)</f>
        <v>3300</v>
      </c>
      <c r="CW7" s="104"/>
      <c r="CX7" s="111"/>
      <c r="CY7" s="106">
        <f>SUMIF($AH$10:$AH$51,$AR$7,CY$10:CY$51)</f>
        <v>0</v>
      </c>
      <c r="CZ7" s="104"/>
      <c r="DA7" s="111"/>
      <c r="DB7" s="106">
        <f>SUMIF($AH$10:$AH$51,$AR$7,DB$10:DB$51)</f>
        <v>0</v>
      </c>
      <c r="DC7" s="104"/>
      <c r="DD7" s="111"/>
      <c r="DE7" s="106">
        <f>SUMIF($AH$10:$AH$51,$AR$7,DE$10:DE$51)</f>
        <v>0</v>
      </c>
      <c r="DF7" s="104"/>
      <c r="DG7" s="111"/>
      <c r="DH7" s="106">
        <f>SUMIF($AH$10:$AH$51,$AR$7,DH$10:DH$51)</f>
        <v>7800</v>
      </c>
      <c r="DI7" s="104"/>
      <c r="DJ7" s="111"/>
      <c r="DK7" s="106">
        <f>SUMIF($AH$10:$AH$51,$AR$7,DK$10:DK$51)</f>
        <v>1700</v>
      </c>
      <c r="DL7" s="104"/>
      <c r="DM7" s="111"/>
      <c r="DN7" s="106">
        <f>SUMIF($AH$10:$AH$51,$AR$7,DN$10:DN$51)</f>
        <v>1250</v>
      </c>
      <c r="DO7" s="104"/>
      <c r="DP7" s="111"/>
      <c r="DQ7" s="106">
        <f>SUMIF($AH$10:$AH$51,$AR$7,DQ$10:DQ$51)</f>
        <v>0</v>
      </c>
      <c r="DR7" s="104"/>
      <c r="DS7" s="111"/>
      <c r="DT7" s="106">
        <f>SUMIF($AH$10:$AH$51,$AR$7,DT$10:DT$51)</f>
        <v>0</v>
      </c>
      <c r="DU7" s="104"/>
      <c r="DV7" s="111"/>
      <c r="DW7" s="106">
        <f>SUMIF($AH$10:$AH$51,$AR$7,DW$10:DW$51)</f>
        <v>0</v>
      </c>
      <c r="DX7" s="104"/>
      <c r="DY7" s="111"/>
      <c r="DZ7" s="106">
        <f>SUMIF($AH$10:$AH$51,$AR$7,DZ$10:DZ$51)</f>
        <v>0</v>
      </c>
      <c r="EA7" s="104"/>
      <c r="EB7" s="111"/>
      <c r="EC7" s="106">
        <f>SUMIF($AH$10:$AH$51,$AR$7,EC$10:EC$51)</f>
        <v>0</v>
      </c>
      <c r="ED7" s="104"/>
      <c r="EE7" s="111"/>
      <c r="EF7" s="106">
        <f>SUMIF($AH$10:$AH$51,$AR$7,EF$10:EF$51)</f>
        <v>0</v>
      </c>
      <c r="EG7" s="112"/>
      <c r="EH7" s="113"/>
      <c r="EI7" s="106">
        <f ca="1">SUMIF($AH$10:$AH$51,$AR$7,EI$10:EI$49)</f>
        <v>11700</v>
      </c>
      <c r="EJ7" s="104"/>
      <c r="EK7" s="111"/>
      <c r="EL7" s="106">
        <f>SUMIF($AH$10:$AH$51,$AR$7,EL$10:EL$51)</f>
        <v>0</v>
      </c>
      <c r="EM7" s="104"/>
      <c r="EN7" s="111"/>
      <c r="EO7" s="106">
        <f>SUMIF($AH$10:$AH$51,$AR$7,EO$10:EO$51)</f>
        <v>8050</v>
      </c>
      <c r="EP7" s="104"/>
      <c r="EQ7" s="111"/>
      <c r="ER7" s="106">
        <f>SUMIF($AH$10:$AH$51,$AR$7,ER$10:ER$51)</f>
        <v>8400</v>
      </c>
      <c r="ES7" s="104"/>
      <c r="ET7" s="111"/>
      <c r="EU7" s="106">
        <f>SUMIF($AH$10:$AH$51,$AR$7,EU$10:EU$51)</f>
        <v>0</v>
      </c>
      <c r="EV7" s="104"/>
      <c r="EW7" s="111"/>
      <c r="EX7" s="106">
        <f>SUMIF($AH$10:$AH$51,$AR$7,EX$10:EX$51)</f>
        <v>3600</v>
      </c>
      <c r="EY7" s="104"/>
      <c r="EZ7" s="111"/>
      <c r="FA7" s="106">
        <f>SUMIF($AH$10:$AH$51,$AR$7,FA$10:FA$51)</f>
        <v>0</v>
      </c>
      <c r="FB7" s="104"/>
      <c r="FC7" s="111"/>
      <c r="FD7" s="106">
        <f>SUMIF($AH$10:$AH$51,$AR$7,FD$10:FD$51)</f>
        <v>0</v>
      </c>
      <c r="FE7" s="104"/>
      <c r="FF7" s="111"/>
      <c r="FG7" s="106">
        <f>SUMIF($AH$10:$AH$51,$AR$7,FG$10:FG$51)</f>
        <v>0</v>
      </c>
      <c r="FH7" s="104"/>
      <c r="FI7" s="111"/>
      <c r="FJ7" s="106">
        <f>SUMIF($AH$10:$AH$51,$AR$7,FJ$10:FJ$51)</f>
        <v>3000</v>
      </c>
      <c r="FK7" s="104"/>
      <c r="FL7" s="111"/>
      <c r="FM7" s="106">
        <f>SUMIF($AH$10:$AH$51,$AR$7,FM$10:FM$51)</f>
        <v>0</v>
      </c>
      <c r="FN7" s="104"/>
      <c r="FO7" s="111"/>
      <c r="FP7" s="343">
        <f>SUMIF($AH$10:$AH$51,$AR$7,FP$10:FP$51)</f>
        <v>0</v>
      </c>
      <c r="FQ7" s="104"/>
      <c r="FR7" s="111"/>
      <c r="FS7" s="106">
        <f>SUMIF($AH$10:$AH$49,$AR$7,FS$10:FS$49)</f>
        <v>40</v>
      </c>
      <c r="FT7" s="104"/>
      <c r="FU7" s="111"/>
      <c r="FV7" s="106">
        <f>SUMIF($AH$10:$AH$49,$AR$7,FV$10:FV$49)</f>
        <v>6850</v>
      </c>
      <c r="FW7" s="104"/>
      <c r="FX7" s="111"/>
      <c r="FY7" s="440">
        <f>SUMIF($AH$10:$AH$49,$AR$7,FY$10:FY$49)</f>
        <v>8400</v>
      </c>
      <c r="FZ7" s="104"/>
      <c r="GA7" s="111"/>
      <c r="GB7" s="343">
        <f>SUMIF($AH$10:$AH$49,$AR$7,GB$10:GB$49)</f>
        <v>0</v>
      </c>
      <c r="GC7" s="104"/>
      <c r="GD7" s="111"/>
      <c r="GE7" s="106">
        <f>SUMIF($AH$10:$AH$49,$AR$7,GE$10:GE$49)</f>
        <v>0</v>
      </c>
      <c r="GF7" s="104"/>
      <c r="GG7" s="111"/>
      <c r="GH7" s="106">
        <f>SUMIF($AH$10:$AH$49,$AR$7,GH$10:GH$49)</f>
        <v>0</v>
      </c>
      <c r="GI7" s="104"/>
      <c r="GJ7" s="111"/>
      <c r="GK7" s="343">
        <f>SUMIF($AH$10:$AH$49,$AR$7,GK$10:GK$49)</f>
        <v>0</v>
      </c>
      <c r="GL7" s="104"/>
      <c r="GM7" s="111"/>
      <c r="GN7" s="106">
        <f>SUMIF($AH$10:$AH$49,$AR$7,GN$10:GN$49)</f>
        <v>0</v>
      </c>
      <c r="GO7" s="104"/>
      <c r="GP7" s="111"/>
      <c r="GQ7" s="106">
        <f>SUMIF($AH$10:$AH$49,$AR$7,GQ$10:GQ$49)</f>
        <v>8400</v>
      </c>
      <c r="GR7" s="104"/>
      <c r="GS7" s="299"/>
      <c r="GT7" s="343">
        <f>SUMIF($AH$10:$AH$49,$AR$7,GT$10:GT$49)</f>
        <v>0</v>
      </c>
      <c r="GU7" s="298"/>
      <c r="GV7" s="299"/>
      <c r="GW7" s="343">
        <f>SUMIF($AH$10:$AH$49,$AR$7,GW$10:GW$49)</f>
        <v>0</v>
      </c>
      <c r="GX7" s="298"/>
      <c r="GY7" s="299"/>
      <c r="GZ7" s="343">
        <f>SUMIF($AH$10:$AH$49,$AR$7,GZ$10:GZ$49)</f>
        <v>3300</v>
      </c>
      <c r="HA7" s="298"/>
      <c r="HB7" s="299"/>
      <c r="HC7" s="343">
        <f>SUMIF($AH$10:$AH$49,$AR$7,HC$10:HC$49)</f>
        <v>0</v>
      </c>
      <c r="HD7" s="298"/>
      <c r="HE7" s="299"/>
      <c r="HF7" s="343">
        <f>SUMIF($AH$10:$AH$49,$AR$7,HF$10:HF$49)</f>
        <v>0</v>
      </c>
      <c r="HG7" s="298"/>
      <c r="HH7" s="299"/>
      <c r="HI7" s="343">
        <f>SUMIF($AH$10:$AH$49,$AR$7,HI$10:HI$49)</f>
        <v>0</v>
      </c>
      <c r="HJ7" s="298"/>
      <c r="HK7" s="111"/>
      <c r="HL7" s="106">
        <f>SUMIF($AH$10:$AH$49,$AR$7,HL$10:HL$49)</f>
        <v>0</v>
      </c>
      <c r="HM7" s="104"/>
      <c r="HN7" s="111"/>
      <c r="HO7" s="106">
        <f>SUMIF($AH$10:$AH$49,$AR$7,HO$10:HO$49)</f>
        <v>0</v>
      </c>
      <c r="HP7" s="104"/>
      <c r="HQ7" s="111"/>
      <c r="HR7" s="106">
        <f>SUMIF($AH$10:$AH$49,$AR$7,HR$10:HR$49)</f>
        <v>0</v>
      </c>
      <c r="HS7" s="104"/>
      <c r="HT7" s="111"/>
      <c r="HU7" s="106">
        <f>SUMIF($AH$10:$AH$49,$AR$7,HU$10:HU$49)</f>
        <v>0</v>
      </c>
      <c r="HV7" s="104"/>
      <c r="HW7" s="111"/>
      <c r="HX7" s="106">
        <f>SUMIF($AH$10:$AH$49,$AR$7,HX$10:HX$49)</f>
        <v>1250</v>
      </c>
      <c r="HY7" s="104"/>
      <c r="HZ7" s="111"/>
      <c r="IA7" s="343">
        <f>SUMIF($AH$10:$AH$49,$AR$7,IA$10:IA$49)</f>
        <v>0</v>
      </c>
      <c r="IB7" s="104"/>
      <c r="IC7" s="111"/>
      <c r="ID7" s="106">
        <f>SUMIF($AH$10:$AH$49,$AR$7,ID$10:ID$49)</f>
        <v>0</v>
      </c>
      <c r="IE7" s="104"/>
      <c r="IF7" s="111"/>
      <c r="IG7" s="106">
        <f>SUMIF($AH$10:$AH$49,$AR$7,IG$10:IG$49)</f>
        <v>0</v>
      </c>
      <c r="IH7" s="104"/>
      <c r="II7" s="111"/>
      <c r="IJ7" s="106">
        <f>SUMIF($AH$10:$AH$49,$AR$7,IJ$10:IJ$49)</f>
        <v>0</v>
      </c>
      <c r="IK7" s="104"/>
      <c r="IL7" s="111"/>
      <c r="IM7" s="106">
        <f>SUMIF($AH$10:$AH$49,$AR$7,IM$10:IM$49)</f>
        <v>0</v>
      </c>
      <c r="IN7" s="104"/>
      <c r="IO7" s="111"/>
      <c r="IP7" s="106">
        <f>SUMIF($AH$10:$AH$49,$AR$7,IP$10:IP$49)</f>
        <v>0</v>
      </c>
      <c r="IQ7" s="104"/>
      <c r="IR7" s="111"/>
      <c r="IS7" s="106">
        <f>SUMIF($AH$10:$AH$49,$AR$7,IS$10:IS$49)</f>
        <v>0</v>
      </c>
      <c r="IT7" s="104"/>
      <c r="IU7" s="111"/>
      <c r="IV7" s="106">
        <f>SUMIF($AH$10:$AH$49,$AR$7,IV$10:IV$49)</f>
        <v>0</v>
      </c>
      <c r="IW7" s="104"/>
      <c r="IX7" s="111"/>
      <c r="IY7" s="106">
        <f>SUMIF($AH$10:$AH$49,$AR$7,IY$10:IY$49)</f>
        <v>0</v>
      </c>
      <c r="IZ7" s="104"/>
      <c r="JA7" s="111"/>
      <c r="JB7" s="106">
        <f>SUMIF($AH$10:$AH$49,$AR$7,JB$10:JB$49)</f>
        <v>0</v>
      </c>
      <c r="JC7" s="104"/>
      <c r="JD7" s="111"/>
      <c r="JE7" s="106">
        <f>SUMIF($AH$10:$AH$49,$AR$7,JE$10:JE$49)</f>
        <v>0</v>
      </c>
      <c r="JF7" s="104"/>
      <c r="JG7" s="111"/>
      <c r="JH7" s="106">
        <f>SUMIF($AH$10:$AH$49,$AR$7,JH$10:JH$49)</f>
        <v>0</v>
      </c>
      <c r="JI7" s="104"/>
      <c r="JJ7" s="111"/>
      <c r="JK7" s="106">
        <f>SUMIF($AH$10:$AH$49,$AR$7,JK$10:JK$49)</f>
        <v>0</v>
      </c>
      <c r="JL7" s="104"/>
      <c r="JM7" s="111"/>
      <c r="JN7" s="106">
        <f>SUMIF($AH$10:$AH$49,$AR$7,JN$10:JN$49)</f>
        <v>0</v>
      </c>
      <c r="JO7" s="104"/>
      <c r="JP7" s="111"/>
      <c r="JQ7" s="106">
        <f>SUMIF($AH$10:$AH$49,$AR$7,JQ$10:JQ$49)</f>
        <v>0</v>
      </c>
      <c r="JR7" s="104"/>
      <c r="JS7" s="111"/>
      <c r="JT7" s="106">
        <f>SUMIF($AH$10:$AH$49,$AR$7,JT$10:JT$49)</f>
        <v>0</v>
      </c>
      <c r="JU7" s="104"/>
      <c r="JV7" s="111"/>
      <c r="JW7" s="106">
        <f>SUMIF($AH$10:$AH$49,$AR$7,JW$10:JW$49)</f>
        <v>0</v>
      </c>
      <c r="JX7" s="104"/>
      <c r="JY7" s="111"/>
      <c r="JZ7" s="106">
        <f>SUMIF($AH$10:$AH$49,$AR$7,JZ$10:JZ$49)</f>
        <v>0</v>
      </c>
      <c r="KA7" s="104"/>
      <c r="KB7" s="111"/>
      <c r="KC7" s="106">
        <f>SUMIF($AH$10:$AH$49,$AR$7,KC$10:KC$49)</f>
        <v>0</v>
      </c>
      <c r="KD7" s="104"/>
      <c r="KE7" s="111"/>
      <c r="KF7" s="106">
        <f>SUMIF($AH$10:$AH$49,$AR$7,KF$10:KF$49)</f>
        <v>0</v>
      </c>
      <c r="KG7" s="104"/>
      <c r="KH7" s="111"/>
      <c r="KI7" s="106">
        <f>SUMIF($AH$10:$AH$49,$AR$7,KI$10:KI$49)</f>
        <v>0</v>
      </c>
      <c r="KJ7" s="104"/>
      <c r="KK7" s="111"/>
      <c r="KL7" s="106">
        <f>SUMIF($AH$10:$AH$49,$AR$7,KL$10:KL$49)</f>
        <v>0</v>
      </c>
      <c r="KM7" s="104"/>
      <c r="KN7" s="111"/>
      <c r="KO7" s="106">
        <f>SUMIF($AH$10:$AH$49,$AR$7,KO$10:KO$49)</f>
        <v>0</v>
      </c>
      <c r="KP7" s="104"/>
      <c r="KQ7" s="111"/>
      <c r="KR7" s="106">
        <f>SUMIF($AH$10:$AH$49,$AR$7,KR$10:KR$49)</f>
        <v>0</v>
      </c>
      <c r="KS7" s="104"/>
      <c r="KT7" s="111"/>
      <c r="KU7" s="106">
        <f>SUMIF($AH$10:$AH$49,$AR$7,KU$10:KU$49)</f>
        <v>0</v>
      </c>
      <c r="KV7" s="104"/>
      <c r="KW7" s="111"/>
      <c r="KX7" s="106">
        <f>SUMIF($AH$10:$AH$49,$AR$7,KX$10:KX$49)</f>
        <v>0</v>
      </c>
      <c r="KY7" s="104"/>
      <c r="KZ7" s="111"/>
      <c r="LA7" s="106">
        <f>SUMIF($AH$10:$AH$49,$AR$7,LA$10:LA$49)</f>
        <v>0</v>
      </c>
      <c r="LB7" s="104"/>
      <c r="LC7" s="111"/>
      <c r="LD7" s="106">
        <f>SUMIF($AH$10:$AH$49,$AR$7,LD$10:LD$49)</f>
        <v>0</v>
      </c>
      <c r="LE7" s="104"/>
      <c r="LF7" s="111"/>
      <c r="LG7" s="106">
        <f>SUMIF($AH$10:$AH$49,$AR$7,LG$10:LG$49)</f>
        <v>0</v>
      </c>
      <c r="LH7" s="104"/>
      <c r="LI7" s="111"/>
      <c r="LJ7" s="106">
        <f>SUMIF($AH$10:$AH$49,$AR$7,LJ$10:LJ$49)</f>
        <v>0</v>
      </c>
      <c r="LK7" s="149"/>
    </row>
    <row r="8" spans="1:323" ht="18" customHeight="1" x14ac:dyDescent="0.2">
      <c r="A8" s="120" t="s">
        <v>22</v>
      </c>
      <c r="B8" s="155"/>
      <c r="C8" s="156"/>
      <c r="D8" s="373" t="s">
        <v>83</v>
      </c>
      <c r="E8" s="158"/>
      <c r="F8" s="179"/>
      <c r="G8" s="158"/>
      <c r="H8" s="158"/>
      <c r="I8" s="158"/>
      <c r="J8" s="158"/>
      <c r="K8" s="158"/>
      <c r="L8" s="158"/>
      <c r="M8" s="158"/>
      <c r="N8" s="158"/>
      <c r="O8" s="158"/>
      <c r="P8" s="158"/>
      <c r="Q8" s="159"/>
      <c r="R8" s="158"/>
      <c r="S8" s="158"/>
      <c r="T8" s="160"/>
      <c r="U8" s="158"/>
      <c r="V8" s="158"/>
      <c r="W8" s="158"/>
      <c r="X8" s="158"/>
      <c r="Y8" s="165"/>
      <c r="Z8" s="158"/>
      <c r="AA8" s="158"/>
      <c r="AB8" s="162"/>
      <c r="AC8" s="158"/>
      <c r="AD8" s="548"/>
      <c r="AE8" s="158"/>
      <c r="AF8" s="158"/>
      <c r="AG8" s="158"/>
      <c r="AH8" s="158"/>
      <c r="AI8" s="163"/>
      <c r="AJ8" s="163"/>
      <c r="AK8" s="227"/>
      <c r="AL8" s="3"/>
      <c r="AM8" s="3"/>
      <c r="AN8" s="3"/>
      <c r="AO8" s="3"/>
      <c r="AP8" s="3"/>
      <c r="AQ8" s="43" t="s">
        <v>48</v>
      </c>
      <c r="AR8" s="82" t="s">
        <v>32</v>
      </c>
      <c r="AS8" s="107"/>
      <c r="AT8" s="108">
        <f>COUNTA(AT10:AT49)</f>
        <v>0</v>
      </c>
      <c r="AU8" s="104"/>
      <c r="AV8" s="111"/>
      <c r="AW8" s="108">
        <f>COUNTA(AW10:AW49)</f>
        <v>1</v>
      </c>
      <c r="AX8" s="104"/>
      <c r="AY8" s="111"/>
      <c r="AZ8" s="108">
        <f>COUNTA(AZ10:AZ49)</f>
        <v>2</v>
      </c>
      <c r="BA8" s="104"/>
      <c r="BB8" s="111"/>
      <c r="BC8" s="108">
        <f>COUNTA(BC10:BC49)</f>
        <v>0</v>
      </c>
      <c r="BD8" s="104"/>
      <c r="BE8" s="111"/>
      <c r="BF8" s="108">
        <f>COUNTA(BF10:BF49)</f>
        <v>0</v>
      </c>
      <c r="BG8" s="104"/>
      <c r="BH8" s="111"/>
      <c r="BI8" s="108">
        <f>COUNTA(BI10:BI49)</f>
        <v>2</v>
      </c>
      <c r="BJ8" s="104"/>
      <c r="BK8" s="111"/>
      <c r="BL8" s="108">
        <f>COUNTA(BL10:BL49)</f>
        <v>0</v>
      </c>
      <c r="BM8" s="104"/>
      <c r="BN8" s="111"/>
      <c r="BO8" s="108">
        <f>COUNTA(BO10:BO49)</f>
        <v>0</v>
      </c>
      <c r="BP8" s="104"/>
      <c r="BQ8" s="111"/>
      <c r="BR8" s="108">
        <f>COUNTA(BR10:BR49)</f>
        <v>2</v>
      </c>
      <c r="BS8" s="104"/>
      <c r="BT8" s="111"/>
      <c r="BU8" s="108">
        <f>COUNTA(BU10:BU49)</f>
        <v>0</v>
      </c>
      <c r="BV8" s="104"/>
      <c r="BW8" s="111"/>
      <c r="BX8" s="108">
        <f>COUNTA(BX10:BX49)</f>
        <v>0</v>
      </c>
      <c r="BY8" s="104"/>
      <c r="BZ8" s="111"/>
      <c r="CA8" s="108">
        <f>COUNTA(CA10:CA49)</f>
        <v>5</v>
      </c>
      <c r="CB8" s="104"/>
      <c r="CC8" s="111"/>
      <c r="CD8" s="108">
        <f>COUNTA(CD10:CD49)</f>
        <v>0</v>
      </c>
      <c r="CE8" s="104"/>
      <c r="CF8" s="111"/>
      <c r="CG8" s="108">
        <f>COUNTA(CG10:CG49)</f>
        <v>0</v>
      </c>
      <c r="CH8" s="104"/>
      <c r="CI8" s="111"/>
      <c r="CJ8" s="108">
        <f>COUNTA(CJ10:CJ49)</f>
        <v>0</v>
      </c>
      <c r="CK8" s="104"/>
      <c r="CL8" s="111"/>
      <c r="CM8" s="108">
        <f>COUNTA(CM10:CM49)</f>
        <v>2</v>
      </c>
      <c r="CN8" s="104"/>
      <c r="CO8" s="111"/>
      <c r="CP8" s="108">
        <f>COUNTA(CP10:CP49)</f>
        <v>3</v>
      </c>
      <c r="CQ8" s="104"/>
      <c r="CR8" s="111"/>
      <c r="CS8" s="108">
        <f>COUNTA(CS10:CS49)</f>
        <v>2</v>
      </c>
      <c r="CT8" s="104"/>
      <c r="CU8" s="111"/>
      <c r="CV8" s="108">
        <f>COUNTA(CV10:CV49)</f>
        <v>1</v>
      </c>
      <c r="CW8" s="104"/>
      <c r="CX8" s="111"/>
      <c r="CY8" s="108">
        <f>COUNTA(CY10:CY49)</f>
        <v>0</v>
      </c>
      <c r="CZ8" s="104"/>
      <c r="DA8" s="111"/>
      <c r="DB8" s="108">
        <f>COUNTA(DB10:DB49)</f>
        <v>0</v>
      </c>
      <c r="DC8" s="104"/>
      <c r="DD8" s="111"/>
      <c r="DE8" s="108">
        <f>COUNTA(DE10:DE49)</f>
        <v>0</v>
      </c>
      <c r="DF8" s="104"/>
      <c r="DG8" s="111"/>
      <c r="DH8" s="108">
        <f>COUNTA(DH10:DH49)</f>
        <v>1</v>
      </c>
      <c r="DI8" s="104"/>
      <c r="DJ8" s="111"/>
      <c r="DK8" s="108">
        <f>COUNTA(DK10:DK49)</f>
        <v>5</v>
      </c>
      <c r="DL8" s="104"/>
      <c r="DM8" s="111"/>
      <c r="DN8" s="108">
        <f>COUNTA(DN10:DN49)</f>
        <v>1</v>
      </c>
      <c r="DO8" s="104"/>
      <c r="DP8" s="111"/>
      <c r="DQ8" s="108">
        <f>COUNTA(DQ10:DQ49)</f>
        <v>0</v>
      </c>
      <c r="DR8" s="104"/>
      <c r="DS8" s="111"/>
      <c r="DT8" s="108">
        <f>COUNTA(DT10:DT49)</f>
        <v>0</v>
      </c>
      <c r="DU8" s="104"/>
      <c r="DV8" s="111"/>
      <c r="DW8" s="108">
        <f>COUNTA(DW10:DW49)</f>
        <v>0</v>
      </c>
      <c r="DX8" s="104"/>
      <c r="DY8" s="111"/>
      <c r="DZ8" s="108">
        <f>COUNTA(DZ10:DZ49)</f>
        <v>0</v>
      </c>
      <c r="EA8" s="104"/>
      <c r="EB8" s="111"/>
      <c r="EC8" s="108">
        <f>COUNTA(EC10:EC49)</f>
        <v>0</v>
      </c>
      <c r="ED8" s="104"/>
      <c r="EE8" s="111"/>
      <c r="EF8" s="108">
        <f>COUNTA(EF10:EF49)</f>
        <v>0</v>
      </c>
      <c r="EG8" s="112"/>
      <c r="EH8" s="113"/>
      <c r="EI8" s="108">
        <f>COUNTA(EI10:EI49)</f>
        <v>2</v>
      </c>
      <c r="EJ8" s="104"/>
      <c r="EK8" s="111"/>
      <c r="EL8" s="108">
        <f>COUNTA(EL10:EL49)</f>
        <v>0</v>
      </c>
      <c r="EM8" s="104"/>
      <c r="EN8" s="111"/>
      <c r="EO8" s="108">
        <f>COUNTA(EO10:EO49)</f>
        <v>6</v>
      </c>
      <c r="EP8" s="104"/>
      <c r="EQ8" s="111"/>
      <c r="ER8" s="108">
        <f>COUNTA(ER10:ER49)</f>
        <v>1</v>
      </c>
      <c r="ES8" s="104"/>
      <c r="ET8" s="111"/>
      <c r="EU8" s="108">
        <f>COUNTA(EU50:EU57)</f>
        <v>0</v>
      </c>
      <c r="EV8" s="104"/>
      <c r="EW8" s="111"/>
      <c r="EX8" s="108">
        <f>COUNTA(EX10:EX49)</f>
        <v>3</v>
      </c>
      <c r="EY8" s="104"/>
      <c r="EZ8" s="111"/>
      <c r="FA8" s="108">
        <f>COUNTA(FA10:FA49)</f>
        <v>0</v>
      </c>
      <c r="FB8" s="104"/>
      <c r="FC8" s="111"/>
      <c r="FD8" s="108">
        <f>COUNTA(FD10:FD49)</f>
        <v>0</v>
      </c>
      <c r="FE8" s="104"/>
      <c r="FF8" s="111"/>
      <c r="FG8" s="108">
        <f>COUNTA(FG10:FG49)</f>
        <v>1</v>
      </c>
      <c r="FH8" s="104"/>
      <c r="FI8" s="111"/>
      <c r="FJ8" s="108">
        <f>COUNTA(FJ10:FJ49)</f>
        <v>1</v>
      </c>
      <c r="FK8" s="104"/>
      <c r="FL8" s="111"/>
      <c r="FM8" s="108">
        <f>COUNTA(FM10:FM49)</f>
        <v>0</v>
      </c>
      <c r="FN8" s="104"/>
      <c r="FO8" s="111"/>
      <c r="FP8" s="260">
        <f>COUNTA(FP10:FP49)</f>
        <v>0</v>
      </c>
      <c r="FQ8" s="104"/>
      <c r="FR8" s="111"/>
      <c r="FS8" s="108">
        <f>COUNTA(FS10:FS49)</f>
        <v>2</v>
      </c>
      <c r="FT8" s="104"/>
      <c r="FU8" s="111"/>
      <c r="FV8" s="108">
        <f>COUNTA(FV10:FV49)</f>
        <v>3</v>
      </c>
      <c r="FW8" s="104"/>
      <c r="FX8" s="111"/>
      <c r="FY8" s="108">
        <f>COUNTA(FY10:FY49)</f>
        <v>2</v>
      </c>
      <c r="FZ8" s="104"/>
      <c r="GA8" s="111"/>
      <c r="GB8" s="260">
        <f>COUNTA(GB10:GB49)</f>
        <v>0</v>
      </c>
      <c r="GC8" s="104"/>
      <c r="GD8" s="111"/>
      <c r="GE8" s="108">
        <f>COUNTA(GE10:GE49)</f>
        <v>0</v>
      </c>
      <c r="GF8" s="104"/>
      <c r="GG8" s="111"/>
      <c r="GH8" s="108">
        <f>COUNTA(GH10:GH49)</f>
        <v>0</v>
      </c>
      <c r="GI8" s="104"/>
      <c r="GJ8" s="111"/>
      <c r="GK8" s="108">
        <f>COUNTA(GK10:GK49)</f>
        <v>0</v>
      </c>
      <c r="GL8" s="104"/>
      <c r="GM8" s="111"/>
      <c r="GN8" s="108">
        <f>COUNTA(GN10:GN49)</f>
        <v>0</v>
      </c>
      <c r="GO8" s="104"/>
      <c r="GP8" s="111"/>
      <c r="GQ8" s="108">
        <f>COUNTA(GQ10:GQ49)</f>
        <v>2</v>
      </c>
      <c r="GR8" s="104"/>
      <c r="GS8" s="299"/>
      <c r="GT8" s="260">
        <f>COUNTA(GT10:GT49)</f>
        <v>0</v>
      </c>
      <c r="GU8" s="298"/>
      <c r="GV8" s="299"/>
      <c r="GW8" s="260">
        <f>COUNTA(GW10:GW49)</f>
        <v>0</v>
      </c>
      <c r="GX8" s="298"/>
      <c r="GY8" s="299"/>
      <c r="GZ8" s="260">
        <f>COUNTA(GZ10:GZ49)</f>
        <v>1</v>
      </c>
      <c r="HA8" s="298"/>
      <c r="HB8" s="299"/>
      <c r="HC8" s="260">
        <f>COUNTA(HC10:HC49)</f>
        <v>0</v>
      </c>
      <c r="HD8" s="298"/>
      <c r="HE8" s="299"/>
      <c r="HF8" s="260">
        <f>COUNTA(HF10:HF49)</f>
        <v>0</v>
      </c>
      <c r="HG8" s="298"/>
      <c r="HH8" s="299"/>
      <c r="HI8" s="260">
        <f>COUNTA(HI10:HI49)</f>
        <v>0</v>
      </c>
      <c r="HJ8" s="298"/>
      <c r="HK8" s="111"/>
      <c r="HL8" s="108">
        <f>COUNTA(HL10:HL49)</f>
        <v>0</v>
      </c>
      <c r="HM8" s="104"/>
      <c r="HN8" s="111"/>
      <c r="HO8" s="108">
        <f>COUNTA(HO10:HO49)</f>
        <v>0</v>
      </c>
      <c r="HP8" s="104"/>
      <c r="HQ8" s="111"/>
      <c r="HR8" s="108">
        <f>COUNTA(HR10:HR49)</f>
        <v>0</v>
      </c>
      <c r="HS8" s="104"/>
      <c r="HT8" s="111"/>
      <c r="HU8" s="108">
        <f>COUNTA(HU10:HU49)</f>
        <v>0</v>
      </c>
      <c r="HV8" s="104"/>
      <c r="HW8" s="111"/>
      <c r="HX8" s="108">
        <f>COUNTA(HX10:HX49)</f>
        <v>1</v>
      </c>
      <c r="HY8" s="104"/>
      <c r="HZ8" s="111"/>
      <c r="IA8" s="108">
        <f>COUNTA(IA10:IA49)</f>
        <v>0</v>
      </c>
      <c r="IB8" s="104"/>
      <c r="IC8" s="111"/>
      <c r="ID8" s="108">
        <f>COUNTA(ID10:ID49)</f>
        <v>0</v>
      </c>
      <c r="IE8" s="104"/>
      <c r="IF8" s="111"/>
      <c r="IG8" s="108">
        <f>COUNTA(IG10:IG49)</f>
        <v>0</v>
      </c>
      <c r="IH8" s="104"/>
      <c r="II8" s="111"/>
      <c r="IJ8" s="108">
        <f>COUNTA(IJ10:IJ49)</f>
        <v>0</v>
      </c>
      <c r="IK8" s="104"/>
      <c r="IL8" s="111"/>
      <c r="IM8" s="108">
        <f>COUNTA(IM10:IM49)</f>
        <v>0</v>
      </c>
      <c r="IN8" s="104"/>
      <c r="IO8" s="111"/>
      <c r="IP8" s="108">
        <f>COUNTA(IP10:IP49)</f>
        <v>0</v>
      </c>
      <c r="IQ8" s="104"/>
      <c r="IR8" s="111"/>
      <c r="IS8" s="108">
        <f>COUNTA(IS10:IS49)</f>
        <v>0</v>
      </c>
      <c r="IT8" s="104"/>
      <c r="IU8" s="111"/>
      <c r="IV8" s="108">
        <f>COUNTA(IV10:IV49)</f>
        <v>0</v>
      </c>
      <c r="IW8" s="104"/>
      <c r="IX8" s="111"/>
      <c r="IY8" s="108">
        <f>COUNTA(IY10:IY49)</f>
        <v>0</v>
      </c>
      <c r="IZ8" s="104"/>
      <c r="JA8" s="111"/>
      <c r="JB8" s="108">
        <f>COUNTA(JB10:JB49)</f>
        <v>0</v>
      </c>
      <c r="JC8" s="104"/>
      <c r="JD8" s="111"/>
      <c r="JE8" s="108">
        <f>COUNTA(JE10:JE49)</f>
        <v>0</v>
      </c>
      <c r="JF8" s="104"/>
      <c r="JG8" s="111"/>
      <c r="JH8" s="108">
        <f>COUNTA(JH10:JH49)</f>
        <v>0</v>
      </c>
      <c r="JI8" s="104"/>
      <c r="JJ8" s="111"/>
      <c r="JK8" s="108">
        <f>COUNTA(JK10:JK49)</f>
        <v>0</v>
      </c>
      <c r="JL8" s="104"/>
      <c r="JM8" s="111"/>
      <c r="JN8" s="108">
        <f>COUNTA(JN10:JN49)</f>
        <v>0</v>
      </c>
      <c r="JO8" s="104"/>
      <c r="JP8" s="111"/>
      <c r="JQ8" s="108">
        <f>COUNTA(JQ10:JQ49)</f>
        <v>0</v>
      </c>
      <c r="JR8" s="104"/>
      <c r="JS8" s="111"/>
      <c r="JT8" s="108">
        <f>COUNTA(JT10:JT49)</f>
        <v>0</v>
      </c>
      <c r="JU8" s="104"/>
      <c r="JV8" s="111"/>
      <c r="JW8" s="108">
        <f>COUNTA(JW10:JW49)</f>
        <v>0</v>
      </c>
      <c r="JX8" s="104"/>
      <c r="JY8" s="111"/>
      <c r="JZ8" s="108">
        <f>COUNTA(JZ10:JZ49)</f>
        <v>0</v>
      </c>
      <c r="KA8" s="104"/>
      <c r="KB8" s="111"/>
      <c r="KC8" s="108">
        <f>COUNTA(KC10:KC49)</f>
        <v>0</v>
      </c>
      <c r="KD8" s="104"/>
      <c r="KE8" s="111"/>
      <c r="KF8" s="108">
        <f>COUNTA(KF10:KF49)</f>
        <v>0</v>
      </c>
      <c r="KG8" s="104"/>
      <c r="KH8" s="111"/>
      <c r="KI8" s="108">
        <f>COUNTA(KI10:KI49)</f>
        <v>0</v>
      </c>
      <c r="KJ8" s="104"/>
      <c r="KK8" s="111"/>
      <c r="KL8" s="108">
        <f>COUNTA(KL10:KL49)</f>
        <v>0</v>
      </c>
      <c r="KM8" s="104"/>
      <c r="KN8" s="111"/>
      <c r="KO8" s="108">
        <f>COUNTA(KO10:KO49)</f>
        <v>0</v>
      </c>
      <c r="KP8" s="104"/>
      <c r="KQ8" s="111"/>
      <c r="KR8" s="108">
        <f>COUNTA(KR10:KR49)</f>
        <v>0</v>
      </c>
      <c r="KS8" s="104"/>
      <c r="KT8" s="111"/>
      <c r="KU8" s="108">
        <f>COUNTA(KU10:KU49)</f>
        <v>0</v>
      </c>
      <c r="KV8" s="104"/>
      <c r="KW8" s="111"/>
      <c r="KX8" s="108">
        <f>COUNTA(KX10:KX49)</f>
        <v>0</v>
      </c>
      <c r="KY8" s="104"/>
      <c r="KZ8" s="111"/>
      <c r="LA8" s="108">
        <f>COUNTA(LA10:LA49)</f>
        <v>0</v>
      </c>
      <c r="LB8" s="104"/>
      <c r="LC8" s="111"/>
      <c r="LD8" s="108">
        <f>COUNTA(LD10:LD49)</f>
        <v>0</v>
      </c>
      <c r="LE8" s="104"/>
      <c r="LF8" s="111"/>
      <c r="LG8" s="108">
        <f>COUNTA(LG10:LG49)</f>
        <v>0</v>
      </c>
      <c r="LH8" s="104"/>
      <c r="LI8" s="111"/>
      <c r="LJ8" s="108">
        <f>COUNTA(LJ10:LJ49)</f>
        <v>0</v>
      </c>
      <c r="LK8" s="149"/>
    </row>
    <row r="9" spans="1:323" ht="18" customHeight="1" x14ac:dyDescent="0.2">
      <c r="A9" s="120"/>
      <c r="B9" s="150"/>
      <c r="C9" s="166"/>
      <c r="D9" s="547"/>
      <c r="E9" s="39"/>
      <c r="F9" s="5"/>
      <c r="G9" s="5"/>
      <c r="H9" s="5"/>
      <c r="I9" s="5"/>
      <c r="J9" s="15"/>
      <c r="K9" s="5"/>
      <c r="L9" s="5"/>
      <c r="M9" s="5"/>
      <c r="N9" s="5"/>
      <c r="O9" s="15"/>
      <c r="P9" s="5"/>
      <c r="Q9" s="101"/>
      <c r="R9" s="40"/>
      <c r="S9" s="5"/>
      <c r="T9" s="86"/>
      <c r="U9" s="4"/>
      <c r="V9" s="4"/>
      <c r="W9" s="4"/>
      <c r="X9" s="4"/>
      <c r="Y9" s="4"/>
      <c r="Z9" s="4"/>
      <c r="AA9" s="57"/>
      <c r="AB9" s="58"/>
      <c r="AC9" s="21"/>
      <c r="AD9" s="549"/>
      <c r="AE9" s="3"/>
      <c r="AF9" s="31"/>
      <c r="AG9" s="38"/>
      <c r="AH9" s="38"/>
      <c r="AI9" s="43"/>
      <c r="AJ9" s="43"/>
      <c r="AK9" s="228"/>
      <c r="AL9" s="3"/>
      <c r="AM9" s="3"/>
      <c r="AN9" s="3"/>
      <c r="AO9" s="3"/>
      <c r="AP9" s="3"/>
      <c r="AQ9" s="43"/>
      <c r="AR9" s="82" t="s">
        <v>99</v>
      </c>
      <c r="AS9" s="109" t="str">
        <f>IF($W9="","",IF($W9=AT$4,"→",""))</f>
        <v/>
      </c>
      <c r="AT9" s="108"/>
      <c r="AU9" s="110" t="str">
        <f>IF($Y9="","",IF($Y9=AT$4,"⇒",""))</f>
        <v/>
      </c>
      <c r="AV9" s="109" t="str">
        <f>IF($W9="","",IF($W9=AW$4,"→",""))</f>
        <v/>
      </c>
      <c r="AW9" s="108"/>
      <c r="AX9" s="110" t="str">
        <f>IF($Y9="","",IF($Y9=AW$4,"⇒",""))</f>
        <v/>
      </c>
      <c r="AY9" s="109" t="str">
        <f>IF($W9="","",IF($W9=AZ$4,"→",""))</f>
        <v/>
      </c>
      <c r="AZ9" s="108"/>
      <c r="BA9" s="110" t="str">
        <f>IF($Y9="","",IF($Y9=AZ$4,"⇒",""))</f>
        <v/>
      </c>
      <c r="BB9" s="109" t="str">
        <f>IF($W9="","",IF($W9=BC$4,"→",""))</f>
        <v/>
      </c>
      <c r="BC9" s="108"/>
      <c r="BD9" s="110" t="str">
        <f>IF($Y9="","",IF($Y9=BC$4,"⇒",""))</f>
        <v/>
      </c>
      <c r="BE9" s="109" t="str">
        <f>IF($W9="","",IF($W9=BF$4,"→",""))</f>
        <v/>
      </c>
      <c r="BF9" s="108"/>
      <c r="BG9" s="110" t="str">
        <f>IF($Y9="","",IF($Y9=BF$4,"⇒",""))</f>
        <v/>
      </c>
      <c r="BH9" s="109" t="str">
        <f>IF($W9="","",IF($W9=BI$4,"→",""))</f>
        <v/>
      </c>
      <c r="BI9" s="108"/>
      <c r="BJ9" s="110" t="str">
        <f>IF($Y9="","",IF($Y9=BI$4,"⇒",""))</f>
        <v/>
      </c>
      <c r="BK9" s="109" t="str">
        <f>IF($W9="","",IF($W9=BL$4,"→",""))</f>
        <v/>
      </c>
      <c r="BL9" s="108"/>
      <c r="BM9" s="110" t="str">
        <f>IF($Y9="","",IF($Y9=BL$4,"⇒",""))</f>
        <v/>
      </c>
      <c r="BN9" s="109" t="str">
        <f>IF($W9="","",IF($W9=BO$4,"→",""))</f>
        <v/>
      </c>
      <c r="BO9" s="108"/>
      <c r="BP9" s="110" t="str">
        <f>IF($Y9="","",IF($Y9=BO$4,"⇒",""))</f>
        <v/>
      </c>
      <c r="BQ9" s="109" t="str">
        <f>IF($W9="","",IF($W9=BR$4,"→",""))</f>
        <v/>
      </c>
      <c r="BR9" s="108"/>
      <c r="BS9" s="110" t="str">
        <f>IF($Y9="","",IF($Y9=BR$4,"⇒",""))</f>
        <v/>
      </c>
      <c r="BT9" s="109" t="str">
        <f>IF($W9="","",IF($W9=BU$4,"→",""))</f>
        <v/>
      </c>
      <c r="BU9" s="108"/>
      <c r="BV9" s="110" t="str">
        <f>IF($Y9="","",IF($Y9=BU$4,"⇒",""))</f>
        <v/>
      </c>
      <c r="BW9" s="109" t="str">
        <f>IF($W9="","",IF($W9=BX$4,"→",""))</f>
        <v/>
      </c>
      <c r="BX9" s="108"/>
      <c r="BY9" s="110" t="str">
        <f>IF($Y9="","",IF($Y9=BX$4,"⇒",""))</f>
        <v/>
      </c>
      <c r="BZ9" s="109" t="str">
        <f>IF($W9="","",IF($W9=CA$4,"→",""))</f>
        <v/>
      </c>
      <c r="CA9" s="108"/>
      <c r="CB9" s="110" t="str">
        <f>IF($Y9="","",IF($Y9=CA$4,"⇒",""))</f>
        <v/>
      </c>
      <c r="CC9" s="109" t="str">
        <f>IF($W9="","",IF($W9=CD$4,"→",""))</f>
        <v/>
      </c>
      <c r="CD9" s="108"/>
      <c r="CE9" s="110" t="str">
        <f>IF($Y9="","",IF($Y9=CD$4,"⇒",""))</f>
        <v/>
      </c>
      <c r="CF9" s="109" t="str">
        <f>IF($W9="","",IF($W9=CG$4,"→",""))</f>
        <v/>
      </c>
      <c r="CG9" s="108"/>
      <c r="CH9" s="110" t="str">
        <f>IF($Y9="","",IF($Y9=CG$4,"⇒",""))</f>
        <v/>
      </c>
      <c r="CI9" s="109" t="str">
        <f>IF($W9="","",IF($W9=CJ$4,"→",""))</f>
        <v/>
      </c>
      <c r="CJ9" s="108"/>
      <c r="CK9" s="110" t="str">
        <f>IF($Y9="","",IF($Y9=CJ$4,"⇒",""))</f>
        <v/>
      </c>
      <c r="CL9" s="109" t="str">
        <f>IF($W9="","",IF($W9=CM$4,"→",""))</f>
        <v/>
      </c>
      <c r="CM9" s="108"/>
      <c r="CN9" s="110" t="str">
        <f>IF($Y9="","",IF($Y9=CM$4,"⇒",""))</f>
        <v/>
      </c>
      <c r="CO9" s="109" t="str">
        <f>IF($W9="","",IF($W9=CP$4,"→",""))</f>
        <v/>
      </c>
      <c r="CP9" s="108"/>
      <c r="CQ9" s="110" t="str">
        <f>IF($Y9="","",IF($Y9=CP$4,"⇒",""))</f>
        <v/>
      </c>
      <c r="CR9" s="109" t="str">
        <f>IF($W9="","",IF($W9=CS$4,"→",""))</f>
        <v/>
      </c>
      <c r="CS9" s="108"/>
      <c r="CT9" s="110" t="str">
        <f>IF($Y9="","",IF($Y9=CS$4,"⇒",""))</f>
        <v/>
      </c>
      <c r="CU9" s="109" t="str">
        <f>IF($W9="","",IF($W9=CV$4,"→",""))</f>
        <v/>
      </c>
      <c r="CV9" s="108"/>
      <c r="CW9" s="110" t="str">
        <f>IF($Y9="","",IF($Y9=CV$4,"⇒",""))</f>
        <v/>
      </c>
      <c r="CX9" s="109" t="str">
        <f>IF($W9="","",IF($W9=CY$4,"→",""))</f>
        <v/>
      </c>
      <c r="CY9" s="108"/>
      <c r="CZ9" s="110" t="str">
        <f>IF($Y9="","",IF($Y9=CY$4,"⇒",""))</f>
        <v/>
      </c>
      <c r="DA9" s="109" t="str">
        <f>IF($W9="","",IF($W9=DB$4,"→",""))</f>
        <v/>
      </c>
      <c r="DB9" s="108"/>
      <c r="DC9" s="110" t="str">
        <f>IF($Y9="","",IF($Y9=DB$4,"⇒",""))</f>
        <v/>
      </c>
      <c r="DD9" s="109" t="str">
        <f>IF($W9="","",IF($W9=DE$4,"→",""))</f>
        <v/>
      </c>
      <c r="DE9" s="108"/>
      <c r="DF9" s="110" t="str">
        <f>IF($Y9="","",IF($Y9=DE$4,"⇒",""))</f>
        <v/>
      </c>
      <c r="DG9" s="109" t="str">
        <f>IF($W9="","",IF($W9=DH$4,"→",""))</f>
        <v/>
      </c>
      <c r="DH9" s="108"/>
      <c r="DI9" s="110" t="str">
        <f>IF($Y9="","",IF($Y9=DH$4,"⇒",""))</f>
        <v/>
      </c>
      <c r="DJ9" s="109" t="str">
        <f>IF($W9="","",IF($W9=DK$4,"→",""))</f>
        <v/>
      </c>
      <c r="DK9" s="108"/>
      <c r="DL9" s="110" t="str">
        <f>IF($Y9="","",IF($Y9=DK$4,"⇒",""))</f>
        <v/>
      </c>
      <c r="DM9" s="109" t="str">
        <f>IF($W9="","",IF($W9=DN$4,"→",""))</f>
        <v/>
      </c>
      <c r="DN9" s="108"/>
      <c r="DO9" s="110" t="str">
        <f>IF($Y9="","",IF($Y9=DN$4,"⇒",""))</f>
        <v/>
      </c>
      <c r="DP9" s="109" t="str">
        <f>IF($W9="","",IF($W9=DQ$4,"→",""))</f>
        <v/>
      </c>
      <c r="DQ9" s="108"/>
      <c r="DR9" s="110" t="str">
        <f>IF($Y9="","",IF($Y9=DQ$4,"⇒",""))</f>
        <v/>
      </c>
      <c r="DS9" s="109" t="str">
        <f>IF($W9="","",IF($W9=DT$4,"→",""))</f>
        <v/>
      </c>
      <c r="DT9" s="108"/>
      <c r="DU9" s="110" t="str">
        <f>IF($Y9="","",IF($Y9=DT$4,"⇒",""))</f>
        <v/>
      </c>
      <c r="DV9" s="109" t="str">
        <f>IF($W9="","",IF($W9=DW$4,"→",""))</f>
        <v/>
      </c>
      <c r="DW9" s="108"/>
      <c r="DX9" s="110" t="str">
        <f>IF($Y9="","",IF($Y9=DW$4,"⇒",""))</f>
        <v/>
      </c>
      <c r="DY9" s="109" t="str">
        <f>IF($W9="","",IF($W9=DZ$4,"→",""))</f>
        <v/>
      </c>
      <c r="DZ9" s="108"/>
      <c r="EA9" s="110" t="str">
        <f>IF($Y9="","",IF($Y9=DZ$4,"⇒",""))</f>
        <v/>
      </c>
      <c r="EB9" s="109" t="str">
        <f>IF($W9="","",IF($W9=EC$4,"→",""))</f>
        <v/>
      </c>
      <c r="EC9" s="108"/>
      <c r="ED9" s="110" t="str">
        <f>IF($Y9="","",IF($Y9=EC$4,"⇒",""))</f>
        <v/>
      </c>
      <c r="EE9" s="109" t="str">
        <f>IF($W9="","",IF($W9=EF$4,"→",""))</f>
        <v/>
      </c>
      <c r="EF9" s="108"/>
      <c r="EG9" s="110" t="str">
        <f>IF($Y9="","",IF($Y9=EF$4,"⇒",""))</f>
        <v/>
      </c>
      <c r="EH9" s="109" t="str">
        <f>IF($W9="","",IF($W9=EI$4,"→",""))</f>
        <v/>
      </c>
      <c r="EI9" s="108"/>
      <c r="EJ9" s="110" t="str">
        <f>IF($Y9="","",IF($Y9=EI$4,"⇒",""))</f>
        <v/>
      </c>
      <c r="EK9" s="109" t="str">
        <f>IF($W9="","",IF($W9=EL$4,"→",""))</f>
        <v/>
      </c>
      <c r="EL9" s="108"/>
      <c r="EM9" s="110" t="str">
        <f>IF($Y9="","",IF($Y9=EL$4,"⇒",""))</f>
        <v/>
      </c>
      <c r="EN9" s="109" t="str">
        <f>IF($W9="","",IF($W9=EO$4,"→",""))</f>
        <v/>
      </c>
      <c r="EO9" s="108"/>
      <c r="EP9" s="110" t="str">
        <f>IF($Y9="","",IF($Y9=EO$4,"⇒",""))</f>
        <v/>
      </c>
      <c r="EQ9" s="109" t="str">
        <f>IF($W9="","",IF($W9=ER$4,"→",""))</f>
        <v/>
      </c>
      <c r="ER9" s="108"/>
      <c r="ES9" s="110" t="str">
        <f>IF($Y9="","",IF($Y9=ER$4,"⇒",""))</f>
        <v/>
      </c>
      <c r="ET9" s="109" t="str">
        <f>IF($W9="","",IF($W9=EU$4,"→",""))</f>
        <v/>
      </c>
      <c r="EU9" s="108"/>
      <c r="EV9" s="110" t="str">
        <f>IF($Y9="","",IF($Y9=EU$4,"⇒",""))</f>
        <v/>
      </c>
      <c r="EW9" s="109" t="str">
        <f>IF($W9="","",IF($W9=EX$4,"→",""))</f>
        <v/>
      </c>
      <c r="EX9" s="108"/>
      <c r="EY9" s="110" t="str">
        <f>IF($Y9="","",IF($Y9=EX$4,"⇒",""))</f>
        <v/>
      </c>
      <c r="EZ9" s="109" t="str">
        <f>IF($W9="","",IF($W9=FA$4,"→",""))</f>
        <v/>
      </c>
      <c r="FA9" s="108"/>
      <c r="FB9" s="110" t="str">
        <f>IF($Y9="","",IF($Y9=FA$4,"⇒",""))</f>
        <v/>
      </c>
      <c r="FC9" s="109" t="str">
        <f>IF($W9="","",IF($W9=FD$4,"→",""))</f>
        <v/>
      </c>
      <c r="FD9" s="108"/>
      <c r="FE9" s="110" t="str">
        <f>IF($Y9="","",IF($Y9=FD$4,"⇒",""))</f>
        <v/>
      </c>
      <c r="FF9" s="109" t="str">
        <f>IF($W9="","",IF($W9=FG$4,"→",""))</f>
        <v/>
      </c>
      <c r="FG9" s="108"/>
      <c r="FH9" s="110" t="str">
        <f>IF($Y9="","",IF($Y9=FG$4,"⇒",""))</f>
        <v/>
      </c>
      <c r="FI9" s="109" t="str">
        <f>IF($W9="","",IF($W9=FJ$4,"→",""))</f>
        <v/>
      </c>
      <c r="FJ9" s="108"/>
      <c r="FK9" s="110" t="str">
        <f>IF($Y9="","",IF($Y9=FJ$4,"⇒",""))</f>
        <v/>
      </c>
      <c r="FL9" s="109" t="str">
        <f>IF($W9="","",IF($W9=FM$4,"→",""))</f>
        <v/>
      </c>
      <c r="FM9" s="108"/>
      <c r="FN9" s="110" t="str">
        <f>IF($Y9="","",IF($Y9=FM$4,"⇒",""))</f>
        <v/>
      </c>
      <c r="FO9" s="109" t="str">
        <f>IF($W9="","",IF($W9=FP$4,"→",""))</f>
        <v/>
      </c>
      <c r="FP9" s="108"/>
      <c r="FQ9" s="110" t="str">
        <f>IF($Y9="","",IF($Y9=FP$4,"⇒",""))</f>
        <v/>
      </c>
      <c r="FR9" s="109" t="str">
        <f>IF($W9="","",IF($W9=FS$4,"→",""))</f>
        <v/>
      </c>
      <c r="FS9" s="108"/>
      <c r="FT9" s="110" t="str">
        <f>IF($Y9="","",IF($Y9=FS$4,"⇒",""))</f>
        <v/>
      </c>
      <c r="FU9" s="109" t="str">
        <f>IF($W9="","",IF($W9=FV$4,"→",""))</f>
        <v/>
      </c>
      <c r="FV9" s="108"/>
      <c r="FW9" s="110" t="str">
        <f>IF($Y9="","",IF($Y9=FV$4,"⇒",""))</f>
        <v/>
      </c>
      <c r="FX9" s="109" t="str">
        <f>IF($W9="","",IF($W9=FY$4,"→",""))</f>
        <v/>
      </c>
      <c r="FY9" s="587"/>
      <c r="FZ9" s="110" t="str">
        <f>IF($Y9="","",IF($Y9=FY$4,"⇒",""))</f>
        <v/>
      </c>
      <c r="GA9" s="344" t="str">
        <f>IF($W9="","",IF($W9=GB$4,"→",""))</f>
        <v/>
      </c>
      <c r="GB9" s="108"/>
      <c r="GC9" s="110" t="str">
        <f>IF($Y9="","",IF($Y9=GB$4,"⇒",""))</f>
        <v/>
      </c>
      <c r="GD9" s="109" t="str">
        <f>IF($W9="","",IF($W9=GE$4,"→",""))</f>
        <v/>
      </c>
      <c r="GE9" s="108"/>
      <c r="GF9" s="110" t="str">
        <f>IF($Y9="","",IF($Y9=GE$4,"⇒",""))</f>
        <v/>
      </c>
      <c r="GG9" s="109" t="str">
        <f>IF($W9="","",IF($W9=GH$4,"→",""))</f>
        <v/>
      </c>
      <c r="GH9" s="108"/>
      <c r="GI9" s="110" t="str">
        <f>IF($Y9="","",IF($Y9=GH$4,"⇒",""))</f>
        <v/>
      </c>
      <c r="GJ9" s="109" t="str">
        <f>IF($W9="","",IF($W9=GK$4,"→",""))</f>
        <v/>
      </c>
      <c r="GK9" s="108"/>
      <c r="GL9" s="110" t="str">
        <f>IF($Y9="","",IF($Y9=GK$4,"⇒",""))</f>
        <v/>
      </c>
      <c r="GM9" s="109" t="str">
        <f>IF($W9="","",IF($W9=GN$4,"→",""))</f>
        <v/>
      </c>
      <c r="GN9" s="108"/>
      <c r="GO9" s="110" t="str">
        <f>IF($Y9="","",IF($Y9=GN$4,"⇒",""))</f>
        <v/>
      </c>
      <c r="GP9" s="109" t="str">
        <f>IF($W9="","",IF($W9=GQ$4,"→",""))</f>
        <v/>
      </c>
      <c r="GQ9" s="108"/>
      <c r="GR9" s="110" t="str">
        <f>IF($Y9="","",IF($Y9=GQ$4,"⇒",""))</f>
        <v/>
      </c>
      <c r="GS9" s="856" t="str">
        <f>IF($W9="","",IF($W9=GT$4,"→",""))</f>
        <v/>
      </c>
      <c r="GT9" s="260"/>
      <c r="GU9" s="857" t="str">
        <f>IF($Y9="","",IF($Y9=GT$4,"⇒",""))</f>
        <v/>
      </c>
      <c r="GV9" s="856" t="str">
        <f>IF($W9="","",IF($W9=GW$4,"→",""))</f>
        <v/>
      </c>
      <c r="GW9" s="260"/>
      <c r="GX9" s="857" t="str">
        <f>IF($Y9="","",IF($Y9=GW$4,"⇒",""))</f>
        <v/>
      </c>
      <c r="GY9" s="856" t="str">
        <f>IF($W9="","",IF($W9=GZ$4,"→",""))</f>
        <v/>
      </c>
      <c r="GZ9" s="260"/>
      <c r="HA9" s="857" t="str">
        <f>IF($Y9="","",IF($Y9=GZ$4,"⇒",""))</f>
        <v/>
      </c>
      <c r="HB9" s="856" t="str">
        <f>IF($W9="","",IF($W9=HC$4,"→",""))</f>
        <v/>
      </c>
      <c r="HC9" s="260"/>
      <c r="HD9" s="857" t="str">
        <f>IF($Y9="","",IF($Y9=HC$4,"⇒",""))</f>
        <v/>
      </c>
      <c r="HE9" s="856" t="str">
        <f>IF($W9="","",IF($W9=HF$4,"→",""))</f>
        <v/>
      </c>
      <c r="HF9" s="260"/>
      <c r="HG9" s="857" t="str">
        <f>IF($Y9="","",IF($Y9=HF$4,"⇒",""))</f>
        <v/>
      </c>
      <c r="HH9" s="856" t="str">
        <f>IF($W9="","",IF($W9=HI$4,"→",""))</f>
        <v/>
      </c>
      <c r="HI9" s="260"/>
      <c r="HJ9" s="857" t="str">
        <f>IF($Y9="","",IF($Y9=HI$4,"⇒",""))</f>
        <v/>
      </c>
      <c r="HK9" s="109" t="str">
        <f>IF($W9="","",IF($W9=HL$4,"→",""))</f>
        <v/>
      </c>
      <c r="HL9" s="260"/>
      <c r="HM9" s="110" t="str">
        <f>IF($Y9="","",IF($Y9=HL$4,"⇒",""))</f>
        <v/>
      </c>
      <c r="HN9" s="109" t="str">
        <f>IF($W9="","",IF($W9=HO$4,"→",""))</f>
        <v/>
      </c>
      <c r="HO9" s="260"/>
      <c r="HP9" s="110" t="str">
        <f>IF($Y9="","",IF($Y9=HO$4,"⇒",""))</f>
        <v/>
      </c>
      <c r="HQ9" s="109" t="str">
        <f>IF($W9="","",IF($W9=HR$4,"→",""))</f>
        <v/>
      </c>
      <c r="HR9" s="260"/>
      <c r="HS9" s="110" t="str">
        <f>IF($Y9="","",IF($Y9=HR$4,"⇒",""))</f>
        <v/>
      </c>
      <c r="HT9" s="109" t="str">
        <f>IF($W9="","",IF($W9=HU$4,"→",""))</f>
        <v/>
      </c>
      <c r="HU9" s="260"/>
      <c r="HV9" s="110"/>
      <c r="HW9" s="109" t="str">
        <f>IF($W9="","",IF($W9=HX$4,"→",""))</f>
        <v/>
      </c>
      <c r="HX9" s="260"/>
      <c r="HY9" s="110" t="str">
        <f>IF($Y9="","",IF($Y9=HX$4,"⇒",""))</f>
        <v/>
      </c>
      <c r="HZ9" s="109" t="str">
        <f>IF($W9="","",IF($W9=IA$4,"→",""))</f>
        <v/>
      </c>
      <c r="IA9" s="260"/>
      <c r="IB9" s="110" t="str">
        <f>IF($Y9="","",IF($Y9=IA$4,"⇒",""))</f>
        <v/>
      </c>
      <c r="IC9" s="109" t="str">
        <f>IF($W9="","",IF($W9=ID$4,"→",""))</f>
        <v/>
      </c>
      <c r="ID9" s="108"/>
      <c r="IE9" s="110" t="str">
        <f>IF($Y9="","",IF($Y9=ID$4,"⇒",""))</f>
        <v/>
      </c>
      <c r="IF9" s="109" t="str">
        <f>IF($W9="","",IF($W9=IG$4,"→",""))</f>
        <v/>
      </c>
      <c r="IG9" s="108"/>
      <c r="IH9" s="110" t="str">
        <f>IF($Y9="","",IF($Y9=IG$4,"⇒",""))</f>
        <v/>
      </c>
      <c r="II9" s="109" t="str">
        <f>IF($W9="","",IF($W9=IJ$4,"→",""))</f>
        <v/>
      </c>
      <c r="IJ9" s="108"/>
      <c r="IK9" s="110" t="str">
        <f>IF($Y9="","",IF($Y9=IJ$4,"⇒",""))</f>
        <v/>
      </c>
      <c r="IL9" s="109" t="str">
        <f>IF($W9="","",IF($W9=IM$4,"→",""))</f>
        <v/>
      </c>
      <c r="IM9" s="108"/>
      <c r="IN9" s="110" t="str">
        <f>IF($Y9="","",IF($Y9=IM$4,"⇒",""))</f>
        <v/>
      </c>
      <c r="IO9" s="109" t="str">
        <f>IF($W9="","",IF($W9=IP$4,"→",""))</f>
        <v/>
      </c>
      <c r="IP9" s="108"/>
      <c r="IQ9" s="110" t="str">
        <f>IF($Y9="","",IF($Y9=IP$4,"⇒",""))</f>
        <v/>
      </c>
      <c r="IR9" s="109" t="str">
        <f>IF($W9="","",IF($W9=IS$4,"→",""))</f>
        <v/>
      </c>
      <c r="IS9" s="108"/>
      <c r="IT9" s="110" t="str">
        <f>IF($Y9="","",IF($Y9=IS$4,"⇒",""))</f>
        <v/>
      </c>
      <c r="IU9" s="109" t="str">
        <f>IF($W9="","",IF($W9=IV$4,"→",""))</f>
        <v/>
      </c>
      <c r="IV9" s="108"/>
      <c r="IW9" s="110" t="str">
        <f>IF($Y9="","",IF($Y9=IV$4,"⇒",""))</f>
        <v/>
      </c>
      <c r="IX9" s="109" t="str">
        <f>IF($W9="","",IF($W9=IY$4,"→",""))</f>
        <v/>
      </c>
      <c r="IY9" s="108"/>
      <c r="IZ9" s="110" t="str">
        <f>IF($Y9="","",IF($Y9=IY$4,"⇒",""))</f>
        <v/>
      </c>
      <c r="JA9" s="109" t="str">
        <f>IF($W9="","",IF($W9=JB$4,"→",""))</f>
        <v/>
      </c>
      <c r="JB9" s="108"/>
      <c r="JC9" s="110" t="str">
        <f>IF($Y9="","",IF($Y9=JB$4,"⇒",""))</f>
        <v/>
      </c>
      <c r="JD9" s="109" t="str">
        <f>IF($W9="","",IF($W9=JE$4,"→",""))</f>
        <v/>
      </c>
      <c r="JE9" s="108"/>
      <c r="JF9" s="110" t="str">
        <f>IF($Y9="","",IF($Y9=JE$4,"⇒",""))</f>
        <v/>
      </c>
      <c r="JG9" s="109" t="str">
        <f>IF($W9="","",IF($W9=JH$4,"→",""))</f>
        <v/>
      </c>
      <c r="JH9" s="108"/>
      <c r="JI9" s="110" t="str">
        <f>IF($Y9="","",IF($Y9=JH$4,"⇒",""))</f>
        <v/>
      </c>
      <c r="JJ9" s="109" t="str">
        <f>IF($W9="","",IF($W9=JK$4,"→",""))</f>
        <v/>
      </c>
      <c r="JK9" s="108"/>
      <c r="JL9" s="110" t="str">
        <f>IF($Y9="","",IF($Y9=JK$4,"⇒",""))</f>
        <v/>
      </c>
      <c r="JM9" s="109" t="str">
        <f>IF($W9="","",IF($W9=JN$4,"→",""))</f>
        <v/>
      </c>
      <c r="JN9" s="108"/>
      <c r="JO9" s="110" t="str">
        <f>IF($Y9="","",IF($Y9=JN$4,"⇒",""))</f>
        <v/>
      </c>
      <c r="JP9" s="109" t="str">
        <f>IF($W9="","",IF($W9=JQ$4,"→",""))</f>
        <v/>
      </c>
      <c r="JQ9" s="108"/>
      <c r="JR9" s="110" t="str">
        <f>IF($Y9="","",IF($Y9=JQ$4,"⇒",""))</f>
        <v/>
      </c>
      <c r="JS9" s="109" t="str">
        <f>IF($W9="","",IF($W9=JT$4,"→",""))</f>
        <v/>
      </c>
      <c r="JT9" s="108"/>
      <c r="JU9" s="110" t="str">
        <f>IF($Y9="","",IF($Y9=JT$4,"⇒",""))</f>
        <v/>
      </c>
      <c r="JV9" s="109" t="str">
        <f>IF($W9="","",IF($W9=JW$4,"→",""))</f>
        <v/>
      </c>
      <c r="JW9" s="108"/>
      <c r="JX9" s="110" t="str">
        <f>IF($Y9="","",IF($Y9=JW$4,"⇒",""))</f>
        <v/>
      </c>
      <c r="JY9" s="109" t="str">
        <f>IF($W9="","",IF($W9=JZ$4,"→",""))</f>
        <v/>
      </c>
      <c r="JZ9" s="108"/>
      <c r="KA9" s="110" t="str">
        <f>IF($Y9="","",IF($Y9=JZ$4,"⇒",""))</f>
        <v/>
      </c>
      <c r="KB9" s="109" t="str">
        <f>IF($W9="","",IF($W9=KC$4,"→",""))</f>
        <v/>
      </c>
      <c r="KC9" s="108"/>
      <c r="KD9" s="110" t="str">
        <f>IF($Y9="","",IF($Y9=KC$4,"⇒",""))</f>
        <v/>
      </c>
      <c r="KE9" s="109" t="str">
        <f>IF($W9="","",IF($W9=KF$4,"→",""))</f>
        <v/>
      </c>
      <c r="KF9" s="108"/>
      <c r="KG9" s="110" t="str">
        <f>IF($Y9="","",IF($Y9=KF$4,"⇒",""))</f>
        <v/>
      </c>
      <c r="KH9" s="109" t="str">
        <f>IF($W9="","",IF($W9=KI$4,"→",""))</f>
        <v/>
      </c>
      <c r="KI9" s="108"/>
      <c r="KJ9" s="110" t="str">
        <f>IF($Y9="","",IF($Y9=KI$4,"⇒",""))</f>
        <v/>
      </c>
      <c r="KK9" s="109" t="str">
        <f>IF($W9="","",IF($W9=KL$4,"→",""))</f>
        <v/>
      </c>
      <c r="KL9" s="108"/>
      <c r="KM9" s="110" t="str">
        <f>IF($Y9="","",IF($Y9=KL$4,"⇒",""))</f>
        <v/>
      </c>
      <c r="KN9" s="109" t="str">
        <f>IF($W9="","",IF($W9=KO$4,"→",""))</f>
        <v/>
      </c>
      <c r="KO9" s="108"/>
      <c r="KP9" s="110" t="str">
        <f>IF($Y9="","",IF($Y9=KO$4,"⇒",""))</f>
        <v/>
      </c>
      <c r="KQ9" s="109" t="str">
        <f>IF($W9="","",IF($W9=KR$4,"→",""))</f>
        <v/>
      </c>
      <c r="KR9" s="108"/>
      <c r="KS9" s="110" t="str">
        <f>IF($Y9="","",IF($Y9=KR$4,"⇒",""))</f>
        <v/>
      </c>
      <c r="KT9" s="109" t="str">
        <f>IF($W9="","",IF($W9=KU$4,"→",""))</f>
        <v/>
      </c>
      <c r="KU9" s="108"/>
      <c r="KV9" s="110" t="str">
        <f>IF($Y9="","",IF($Y9=KU$4,"⇒",""))</f>
        <v/>
      </c>
      <c r="KW9" s="109" t="str">
        <f>IF($W9="","",IF($W9=KX$4,"→",""))</f>
        <v/>
      </c>
      <c r="KX9" s="108"/>
      <c r="KY9" s="110" t="str">
        <f>IF($Y9="","",IF($Y9=KX$4,"⇒",""))</f>
        <v/>
      </c>
      <c r="KZ9" s="109" t="str">
        <f>IF($W9="","",IF($W9=LA$4,"→",""))</f>
        <v/>
      </c>
      <c r="LA9" s="108"/>
      <c r="LB9" s="110" t="str">
        <f>IF($Y9="","",IF($Y9=LA$4,"⇒",""))</f>
        <v/>
      </c>
      <c r="LC9" s="109" t="str">
        <f>IF($W9="","",IF($W9=LD$4,"→",""))</f>
        <v/>
      </c>
      <c r="LD9" s="108"/>
      <c r="LE9" s="110" t="str">
        <f>IF($Y9="","",IF($Y9=LD$4,"⇒",""))</f>
        <v/>
      </c>
      <c r="LF9" s="109" t="str">
        <f>IF($W9="","",IF($W9=LG$4,"→",""))</f>
        <v/>
      </c>
      <c r="LG9" s="108"/>
      <c r="LH9" s="110" t="str">
        <f>IF($Y9="","",IF($Y9=LG$4,"⇒",""))</f>
        <v/>
      </c>
      <c r="LI9" s="109" t="str">
        <f>IF($W9="","",IF($W9=LJ$4,"→",""))</f>
        <v/>
      </c>
      <c r="LJ9" s="108"/>
      <c r="LK9" s="151"/>
    </row>
    <row r="10" spans="1:323" ht="24" hidden="1" customHeight="1" x14ac:dyDescent="0.2">
      <c r="A10" s="120"/>
      <c r="B10" s="150">
        <v>46077.57707175926</v>
      </c>
      <c r="C10" s="166">
        <v>0</v>
      </c>
      <c r="D10" s="374" t="s">
        <v>637</v>
      </c>
      <c r="E10" s="39">
        <v>6780</v>
      </c>
      <c r="F10" s="5" t="s">
        <v>683</v>
      </c>
      <c r="G10" s="5" t="s">
        <v>548</v>
      </c>
      <c r="H10" s="5" t="s">
        <v>556</v>
      </c>
      <c r="I10" s="5" t="s">
        <v>571</v>
      </c>
      <c r="J10" s="15">
        <v>3000</v>
      </c>
      <c r="K10" s="5" t="s">
        <v>684</v>
      </c>
      <c r="L10" s="5" t="s">
        <v>548</v>
      </c>
      <c r="M10" s="5" t="s">
        <v>556</v>
      </c>
      <c r="N10" s="5" t="s">
        <v>668</v>
      </c>
      <c r="O10" s="15">
        <v>3000</v>
      </c>
      <c r="P10" s="5">
        <v>0</v>
      </c>
      <c r="Q10" s="101">
        <v>3000</v>
      </c>
      <c r="R10" s="40">
        <v>3000</v>
      </c>
      <c r="S10" s="5" t="s">
        <v>681</v>
      </c>
      <c r="T10" s="86" t="s">
        <v>551</v>
      </c>
      <c r="U10" s="4"/>
      <c r="V10" s="4"/>
      <c r="W10" s="4">
        <v>46083</v>
      </c>
      <c r="X10" s="4">
        <v>46084</v>
      </c>
      <c r="Y10" s="4">
        <v>46084</v>
      </c>
      <c r="Z10" s="4">
        <v>46083</v>
      </c>
      <c r="AA10" s="57">
        <v>46083</v>
      </c>
      <c r="AB10" s="58">
        <v>3000</v>
      </c>
      <c r="AC10" s="21">
        <v>3000</v>
      </c>
      <c r="AD10" s="549" t="s">
        <v>682</v>
      </c>
      <c r="AE10" s="3"/>
      <c r="AF10" s="31" t="s">
        <v>570</v>
      </c>
      <c r="AG10" s="38" t="s">
        <v>552</v>
      </c>
      <c r="AH10" s="38" t="s">
        <v>553</v>
      </c>
      <c r="AI10" s="43" t="s">
        <v>669</v>
      </c>
      <c r="AJ10" s="43" t="s">
        <v>466</v>
      </c>
      <c r="AK10" s="228" t="s">
        <v>386</v>
      </c>
      <c r="AL10" s="3"/>
      <c r="AM10" s="3"/>
      <c r="AN10" s="3"/>
      <c r="AO10" s="3"/>
      <c r="AP10" s="3"/>
      <c r="AQ10" s="43" t="s">
        <v>521</v>
      </c>
      <c r="AR10" s="526"/>
      <c r="AS10" s="109" t="s">
        <v>315</v>
      </c>
      <c r="AT10" s="108"/>
      <c r="AU10" s="110" t="s">
        <v>315</v>
      </c>
      <c r="AV10" s="109" t="s">
        <v>555</v>
      </c>
      <c r="AW10" s="887">
        <v>3000</v>
      </c>
      <c r="AX10" s="110" t="s">
        <v>315</v>
      </c>
      <c r="AY10" s="109" t="s">
        <v>315</v>
      </c>
      <c r="AZ10" s="108"/>
      <c r="BA10" s="110" t="s">
        <v>441</v>
      </c>
      <c r="BB10" s="109" t="s">
        <v>315</v>
      </c>
      <c r="BC10" s="108"/>
      <c r="BD10" s="110" t="s">
        <v>315</v>
      </c>
      <c r="BE10" s="109" t="s">
        <v>315</v>
      </c>
      <c r="BF10" s="108"/>
      <c r="BG10" s="110" t="s">
        <v>315</v>
      </c>
      <c r="BH10" s="109" t="s">
        <v>315</v>
      </c>
      <c r="BI10" s="108"/>
      <c r="BJ10" s="110" t="s">
        <v>315</v>
      </c>
      <c r="BK10" s="109" t="s">
        <v>315</v>
      </c>
      <c r="BL10" s="108"/>
      <c r="BM10" s="110" t="s">
        <v>315</v>
      </c>
      <c r="BN10" s="109" t="s">
        <v>315</v>
      </c>
      <c r="BO10" s="108"/>
      <c r="BP10" s="110" t="s">
        <v>315</v>
      </c>
      <c r="BQ10" s="109" t="s">
        <v>315</v>
      </c>
      <c r="BR10" s="108"/>
      <c r="BS10" s="110" t="s">
        <v>315</v>
      </c>
      <c r="BT10" s="109" t="s">
        <v>315</v>
      </c>
      <c r="BU10" s="108"/>
      <c r="BV10" s="110" t="s">
        <v>315</v>
      </c>
      <c r="BW10" s="109" t="s">
        <v>315</v>
      </c>
      <c r="BX10" s="108"/>
      <c r="BY10" s="110" t="s">
        <v>315</v>
      </c>
      <c r="BZ10" s="109" t="s">
        <v>315</v>
      </c>
      <c r="CA10" s="108"/>
      <c r="CB10" s="110" t="s">
        <v>315</v>
      </c>
      <c r="CC10" s="109" t="s">
        <v>315</v>
      </c>
      <c r="CD10" s="108"/>
      <c r="CE10" s="110" t="s">
        <v>315</v>
      </c>
      <c r="CF10" s="109" t="s">
        <v>315</v>
      </c>
      <c r="CG10" s="108"/>
      <c r="CH10" s="110" t="s">
        <v>315</v>
      </c>
      <c r="CI10" s="109" t="s">
        <v>315</v>
      </c>
      <c r="CJ10" s="108"/>
      <c r="CK10" s="110" t="s">
        <v>315</v>
      </c>
      <c r="CL10" s="109" t="s">
        <v>315</v>
      </c>
      <c r="CM10" s="108"/>
      <c r="CN10" s="110" t="s">
        <v>315</v>
      </c>
      <c r="CO10" s="109" t="s">
        <v>315</v>
      </c>
      <c r="CP10" s="108"/>
      <c r="CQ10" s="110" t="s">
        <v>315</v>
      </c>
      <c r="CR10" s="109" t="s">
        <v>315</v>
      </c>
      <c r="CS10" s="108"/>
      <c r="CT10" s="110" t="s">
        <v>315</v>
      </c>
      <c r="CU10" s="109" t="s">
        <v>315</v>
      </c>
      <c r="CV10" s="108"/>
      <c r="CW10" s="110" t="s">
        <v>315</v>
      </c>
      <c r="CX10" s="109" t="s">
        <v>315</v>
      </c>
      <c r="CY10" s="108"/>
      <c r="CZ10" s="110" t="s">
        <v>315</v>
      </c>
      <c r="DA10" s="109" t="s">
        <v>315</v>
      </c>
      <c r="DB10" s="108"/>
      <c r="DC10" s="110" t="s">
        <v>315</v>
      </c>
      <c r="DD10" s="109" t="s">
        <v>315</v>
      </c>
      <c r="DE10" s="108"/>
      <c r="DF10" s="110" t="s">
        <v>315</v>
      </c>
      <c r="DG10" s="109" t="s">
        <v>315</v>
      </c>
      <c r="DH10" s="108"/>
      <c r="DI10" s="110" t="s">
        <v>315</v>
      </c>
      <c r="DJ10" s="109" t="s">
        <v>315</v>
      </c>
      <c r="DK10" s="108"/>
      <c r="DL10" s="110" t="s">
        <v>315</v>
      </c>
      <c r="DM10" s="109" t="s">
        <v>315</v>
      </c>
      <c r="DN10" s="108"/>
      <c r="DO10" s="110" t="s">
        <v>315</v>
      </c>
      <c r="DP10" s="109" t="s">
        <v>315</v>
      </c>
      <c r="DQ10" s="108"/>
      <c r="DR10" s="110" t="s">
        <v>315</v>
      </c>
      <c r="DS10" s="109" t="s">
        <v>315</v>
      </c>
      <c r="DT10" s="108"/>
      <c r="DU10" s="110" t="s">
        <v>315</v>
      </c>
      <c r="DV10" s="109" t="s">
        <v>315</v>
      </c>
      <c r="DW10" s="108"/>
      <c r="DX10" s="110" t="s">
        <v>315</v>
      </c>
      <c r="DY10" s="109" t="s">
        <v>315</v>
      </c>
      <c r="DZ10" s="108"/>
      <c r="EA10" s="110" t="s">
        <v>315</v>
      </c>
      <c r="EB10" s="109" t="s">
        <v>315</v>
      </c>
      <c r="EC10" s="108"/>
      <c r="ED10" s="110" t="s">
        <v>315</v>
      </c>
      <c r="EE10" s="109" t="s">
        <v>315</v>
      </c>
      <c r="EF10" s="108"/>
      <c r="EG10" s="109" t="s">
        <v>315</v>
      </c>
      <c r="EH10" s="109" t="s">
        <v>315</v>
      </c>
      <c r="EI10" s="108"/>
      <c r="EJ10" s="110" t="s">
        <v>315</v>
      </c>
      <c r="EK10" s="109" t="s">
        <v>315</v>
      </c>
      <c r="EL10" s="436"/>
      <c r="EM10" s="110" t="s">
        <v>315</v>
      </c>
      <c r="EN10" s="109" t="s">
        <v>315</v>
      </c>
      <c r="EO10" s="108"/>
      <c r="EP10" s="110" t="s">
        <v>315</v>
      </c>
      <c r="EQ10" s="109" t="s">
        <v>315</v>
      </c>
      <c r="ER10" s="108"/>
      <c r="ES10" s="110" t="s">
        <v>315</v>
      </c>
      <c r="ET10" s="109" t="s">
        <v>315</v>
      </c>
      <c r="EU10" s="108"/>
      <c r="EV10" s="110" t="s">
        <v>315</v>
      </c>
      <c r="EW10" s="109" t="s">
        <v>315</v>
      </c>
      <c r="EX10" s="108"/>
      <c r="EY10" s="110" t="s">
        <v>315</v>
      </c>
      <c r="EZ10" s="109" t="s">
        <v>315</v>
      </c>
      <c r="FA10" s="108"/>
      <c r="FB10" s="110" t="s">
        <v>315</v>
      </c>
      <c r="FC10" s="109" t="s">
        <v>315</v>
      </c>
      <c r="FD10" s="108"/>
      <c r="FE10" s="110" t="s">
        <v>315</v>
      </c>
      <c r="FF10" s="109" t="s">
        <v>315</v>
      </c>
      <c r="FG10" s="108"/>
      <c r="FH10" s="110" t="s">
        <v>315</v>
      </c>
      <c r="FI10" s="109" t="s">
        <v>315</v>
      </c>
      <c r="FJ10" s="108"/>
      <c r="FK10" s="110" t="s">
        <v>315</v>
      </c>
      <c r="FL10" s="109" t="s">
        <v>315</v>
      </c>
      <c r="FM10" s="108"/>
      <c r="FN10" s="110" t="s">
        <v>315</v>
      </c>
      <c r="FO10" s="109" t="s">
        <v>315</v>
      </c>
      <c r="FP10" s="108"/>
      <c r="FQ10" s="110" t="s">
        <v>315</v>
      </c>
      <c r="FR10" s="109" t="s">
        <v>315</v>
      </c>
      <c r="FS10" s="108"/>
      <c r="FT10" s="110" t="s">
        <v>315</v>
      </c>
      <c r="FU10" s="109" t="s">
        <v>315</v>
      </c>
      <c r="FV10" s="108"/>
      <c r="FW10" s="110" t="s">
        <v>315</v>
      </c>
      <c r="FX10" s="109" t="s">
        <v>315</v>
      </c>
      <c r="FY10" s="108"/>
      <c r="FZ10" s="110" t="s">
        <v>315</v>
      </c>
      <c r="GA10" s="109" t="s">
        <v>315</v>
      </c>
      <c r="GB10" s="108"/>
      <c r="GC10" s="110" t="s">
        <v>315</v>
      </c>
      <c r="GD10" s="109" t="s">
        <v>315</v>
      </c>
      <c r="GE10" s="108"/>
      <c r="GF10" s="110" t="s">
        <v>315</v>
      </c>
      <c r="GG10" s="109" t="s">
        <v>315</v>
      </c>
      <c r="GH10" s="108"/>
      <c r="GI10" s="110" t="s">
        <v>315</v>
      </c>
      <c r="GJ10" s="109" t="s">
        <v>315</v>
      </c>
      <c r="GK10" s="108"/>
      <c r="GL10" s="110" t="s">
        <v>315</v>
      </c>
      <c r="GM10" s="109" t="s">
        <v>315</v>
      </c>
      <c r="GN10" s="108"/>
      <c r="GO10" s="110" t="s">
        <v>315</v>
      </c>
      <c r="GP10" s="109" t="s">
        <v>315</v>
      </c>
      <c r="GQ10" s="108"/>
      <c r="GR10" s="110" t="s">
        <v>315</v>
      </c>
      <c r="GS10" s="109" t="s">
        <v>315</v>
      </c>
      <c r="GT10" s="108"/>
      <c r="GU10" s="110" t="s">
        <v>315</v>
      </c>
      <c r="GV10" s="109" t="s">
        <v>315</v>
      </c>
      <c r="GW10" s="108"/>
      <c r="GX10" s="110" t="s">
        <v>315</v>
      </c>
      <c r="GY10" s="109" t="s">
        <v>315</v>
      </c>
      <c r="GZ10" s="108"/>
      <c r="HA10" s="110" t="s">
        <v>315</v>
      </c>
      <c r="HB10" s="109" t="s">
        <v>315</v>
      </c>
      <c r="HC10" s="108"/>
      <c r="HD10" s="110" t="s">
        <v>315</v>
      </c>
      <c r="HE10" s="109" t="s">
        <v>315</v>
      </c>
      <c r="HF10" s="108"/>
      <c r="HG10" s="110" t="s">
        <v>315</v>
      </c>
      <c r="HH10" s="109" t="s">
        <v>315</v>
      </c>
      <c r="HI10" s="108"/>
      <c r="HJ10" s="110" t="s">
        <v>315</v>
      </c>
      <c r="HK10" s="109" t="s">
        <v>315</v>
      </c>
      <c r="HL10" s="108"/>
      <c r="HM10" s="110" t="s">
        <v>315</v>
      </c>
      <c r="HN10" s="109" t="s">
        <v>315</v>
      </c>
      <c r="HO10" s="108"/>
      <c r="HP10" s="110" t="s">
        <v>315</v>
      </c>
      <c r="HQ10" s="109" t="s">
        <v>315</v>
      </c>
      <c r="HR10" s="108"/>
      <c r="HS10" s="110" t="s">
        <v>315</v>
      </c>
      <c r="HT10" s="109" t="s">
        <v>315</v>
      </c>
      <c r="HU10" s="108"/>
      <c r="HV10" s="109" t="s">
        <v>315</v>
      </c>
      <c r="HW10" s="109" t="s">
        <v>315</v>
      </c>
      <c r="HX10" s="108"/>
      <c r="HY10" s="110" t="s">
        <v>315</v>
      </c>
      <c r="HZ10" s="109" t="s">
        <v>315</v>
      </c>
      <c r="IA10" s="436"/>
      <c r="IB10" s="110" t="s">
        <v>315</v>
      </c>
      <c r="IC10" s="109" t="s">
        <v>315</v>
      </c>
      <c r="ID10" s="108"/>
      <c r="IE10" s="110" t="s">
        <v>315</v>
      </c>
      <c r="IF10" s="109" t="s">
        <v>315</v>
      </c>
      <c r="IG10" s="108"/>
      <c r="IH10" s="110" t="s">
        <v>315</v>
      </c>
      <c r="II10" s="109" t="s">
        <v>315</v>
      </c>
      <c r="IJ10" s="108"/>
      <c r="IK10" s="110" t="s">
        <v>315</v>
      </c>
      <c r="IL10" s="109" t="s">
        <v>315</v>
      </c>
      <c r="IM10" s="108"/>
      <c r="IN10" s="110" t="s">
        <v>315</v>
      </c>
      <c r="IO10" s="109" t="s">
        <v>315</v>
      </c>
      <c r="IP10" s="108"/>
      <c r="IQ10" s="110" t="s">
        <v>315</v>
      </c>
      <c r="IR10" s="109" t="s">
        <v>315</v>
      </c>
      <c r="IS10" s="108"/>
      <c r="IT10" s="110" t="s">
        <v>315</v>
      </c>
      <c r="IU10" s="109" t="s">
        <v>315</v>
      </c>
      <c r="IV10" s="108"/>
      <c r="IW10" s="110" t="s">
        <v>315</v>
      </c>
      <c r="IX10" s="109" t="s">
        <v>315</v>
      </c>
      <c r="IY10" s="108"/>
      <c r="IZ10" s="110" t="s">
        <v>315</v>
      </c>
      <c r="JA10" s="109" t="s">
        <v>315</v>
      </c>
      <c r="JB10" s="108"/>
      <c r="JC10" s="110" t="s">
        <v>315</v>
      </c>
      <c r="JD10" s="109" t="s">
        <v>315</v>
      </c>
      <c r="JE10" s="108"/>
      <c r="JF10" s="110" t="s">
        <v>315</v>
      </c>
      <c r="JG10" s="109" t="s">
        <v>315</v>
      </c>
      <c r="JH10" s="108"/>
      <c r="JI10" s="110" t="s">
        <v>315</v>
      </c>
      <c r="JJ10" s="109" t="s">
        <v>315</v>
      </c>
      <c r="JK10" s="108"/>
      <c r="JL10" s="110" t="s">
        <v>315</v>
      </c>
      <c r="JM10" s="109" t="s">
        <v>315</v>
      </c>
      <c r="JN10" s="108"/>
      <c r="JO10" s="110" t="s">
        <v>315</v>
      </c>
      <c r="JP10" s="109" t="s">
        <v>315</v>
      </c>
      <c r="JQ10" s="108"/>
      <c r="JR10" s="110" t="s">
        <v>315</v>
      </c>
      <c r="JS10" s="109" t="s">
        <v>315</v>
      </c>
      <c r="JT10" s="108"/>
      <c r="JU10" s="110" t="s">
        <v>315</v>
      </c>
      <c r="JV10" s="109" t="s">
        <v>315</v>
      </c>
      <c r="JW10" s="108"/>
      <c r="JX10" s="110" t="s">
        <v>315</v>
      </c>
      <c r="JY10" s="109" t="s">
        <v>315</v>
      </c>
      <c r="JZ10" s="108"/>
      <c r="KA10" s="110" t="s">
        <v>315</v>
      </c>
      <c r="KB10" s="109" t="s">
        <v>315</v>
      </c>
      <c r="KC10" s="108"/>
      <c r="KD10" s="110" t="s">
        <v>315</v>
      </c>
      <c r="KE10" s="109" t="s">
        <v>315</v>
      </c>
      <c r="KF10" s="108"/>
      <c r="KG10" s="110" t="s">
        <v>315</v>
      </c>
      <c r="KH10" s="109" t="s">
        <v>315</v>
      </c>
      <c r="KI10" s="108"/>
      <c r="KJ10" s="110" t="s">
        <v>315</v>
      </c>
      <c r="KK10" s="109" t="s">
        <v>315</v>
      </c>
      <c r="KL10" s="108"/>
      <c r="KM10" s="110" t="s">
        <v>315</v>
      </c>
      <c r="KN10" s="109" t="s">
        <v>315</v>
      </c>
      <c r="KO10" s="108"/>
      <c r="KP10" s="110" t="s">
        <v>315</v>
      </c>
      <c r="KQ10" s="109" t="s">
        <v>315</v>
      </c>
      <c r="KR10" s="108"/>
      <c r="KS10" s="110" t="s">
        <v>315</v>
      </c>
      <c r="KT10" s="109" t="s">
        <v>315</v>
      </c>
      <c r="KU10" s="108"/>
      <c r="KV10" s="110" t="s">
        <v>315</v>
      </c>
      <c r="KW10" s="109" t="s">
        <v>315</v>
      </c>
      <c r="KX10" s="108"/>
      <c r="KY10" s="110" t="s">
        <v>315</v>
      </c>
      <c r="KZ10" s="109" t="s">
        <v>315</v>
      </c>
      <c r="LA10" s="108"/>
      <c r="LB10" s="110" t="s">
        <v>315</v>
      </c>
      <c r="LC10" s="109" t="s">
        <v>315</v>
      </c>
      <c r="LD10" s="108"/>
      <c r="LE10" s="110" t="s">
        <v>315</v>
      </c>
      <c r="LF10" s="109" t="s">
        <v>315</v>
      </c>
      <c r="LG10" s="108"/>
      <c r="LH10" s="110" t="s">
        <v>315</v>
      </c>
      <c r="LI10" s="109" t="s">
        <v>315</v>
      </c>
      <c r="LJ10" s="108"/>
      <c r="LK10" s="109" t="s">
        <v>315</v>
      </c>
    </row>
    <row r="11" spans="1:323" ht="24" hidden="1" customHeight="1" x14ac:dyDescent="0.2">
      <c r="A11" s="120"/>
      <c r="B11" s="150">
        <v>46077.5784375</v>
      </c>
      <c r="C11" s="166">
        <v>0</v>
      </c>
      <c r="D11" s="374" t="s">
        <v>636</v>
      </c>
      <c r="E11" s="39">
        <v>6780</v>
      </c>
      <c r="F11" s="5" t="s">
        <v>673</v>
      </c>
      <c r="G11" s="5" t="s">
        <v>548</v>
      </c>
      <c r="H11" s="5" t="s">
        <v>556</v>
      </c>
      <c r="I11" s="5" t="s">
        <v>571</v>
      </c>
      <c r="J11" s="15">
        <v>3500</v>
      </c>
      <c r="K11" s="5" t="s">
        <v>670</v>
      </c>
      <c r="L11" s="5" t="s">
        <v>548</v>
      </c>
      <c r="M11" s="5" t="s">
        <v>556</v>
      </c>
      <c r="N11" s="5" t="s">
        <v>671</v>
      </c>
      <c r="O11" s="15">
        <v>3500</v>
      </c>
      <c r="P11" s="5">
        <v>0</v>
      </c>
      <c r="Q11" s="101">
        <v>3500</v>
      </c>
      <c r="R11" s="40">
        <v>3500</v>
      </c>
      <c r="S11" s="5" t="s">
        <v>674</v>
      </c>
      <c r="T11" s="86" t="s">
        <v>551</v>
      </c>
      <c r="U11" s="4"/>
      <c r="V11" s="4"/>
      <c r="W11" s="4">
        <v>46083</v>
      </c>
      <c r="X11" s="4">
        <v>46085</v>
      </c>
      <c r="Y11" s="4">
        <v>46085</v>
      </c>
      <c r="Z11" s="4">
        <v>46084</v>
      </c>
      <c r="AA11" s="57">
        <v>46084</v>
      </c>
      <c r="AB11" s="58">
        <v>3500</v>
      </c>
      <c r="AC11" s="21">
        <v>3500</v>
      </c>
      <c r="AD11" s="549" t="s">
        <v>675</v>
      </c>
      <c r="AE11" s="3"/>
      <c r="AF11" s="31" t="s">
        <v>570</v>
      </c>
      <c r="AG11" s="38" t="s">
        <v>552</v>
      </c>
      <c r="AH11" s="38" t="s">
        <v>553</v>
      </c>
      <c r="AI11" s="43" t="s">
        <v>669</v>
      </c>
      <c r="AJ11" s="43" t="s">
        <v>466</v>
      </c>
      <c r="AK11" s="228" t="s">
        <v>338</v>
      </c>
      <c r="AL11" s="3"/>
      <c r="AM11" s="3"/>
      <c r="AN11" s="3"/>
      <c r="AO11" s="3"/>
      <c r="AP11" s="3"/>
      <c r="AQ11" s="43" t="s">
        <v>521</v>
      </c>
      <c r="AR11" s="526"/>
      <c r="AS11" s="109" t="s">
        <v>315</v>
      </c>
      <c r="AT11" s="108"/>
      <c r="AU11" s="110" t="s">
        <v>315</v>
      </c>
      <c r="AV11" s="109" t="s">
        <v>555</v>
      </c>
      <c r="AW11" s="436"/>
      <c r="AX11" s="110" t="s">
        <v>315</v>
      </c>
      <c r="AY11" s="109" t="s">
        <v>315</v>
      </c>
      <c r="AZ11" s="764">
        <v>3500</v>
      </c>
      <c r="BA11" s="110" t="s">
        <v>315</v>
      </c>
      <c r="BB11" s="109" t="s">
        <v>315</v>
      </c>
      <c r="BC11" s="108"/>
      <c r="BD11" s="110" t="s">
        <v>441</v>
      </c>
      <c r="BE11" s="109" t="s">
        <v>315</v>
      </c>
      <c r="BF11" s="108"/>
      <c r="BG11" s="110" t="s">
        <v>315</v>
      </c>
      <c r="BH11" s="109" t="s">
        <v>315</v>
      </c>
      <c r="BI11" s="108"/>
      <c r="BJ11" s="110" t="s">
        <v>315</v>
      </c>
      <c r="BK11" s="109" t="s">
        <v>315</v>
      </c>
      <c r="BL11" s="108"/>
      <c r="BM11" s="110" t="s">
        <v>315</v>
      </c>
      <c r="BN11" s="109" t="s">
        <v>315</v>
      </c>
      <c r="BO11" s="108"/>
      <c r="BP11" s="110" t="s">
        <v>315</v>
      </c>
      <c r="BQ11" s="109" t="s">
        <v>315</v>
      </c>
      <c r="BR11" s="108"/>
      <c r="BS11" s="110" t="s">
        <v>315</v>
      </c>
      <c r="BT11" s="109" t="s">
        <v>315</v>
      </c>
      <c r="BU11" s="108"/>
      <c r="BV11" s="110" t="s">
        <v>315</v>
      </c>
      <c r="BW11" s="109" t="s">
        <v>315</v>
      </c>
      <c r="BX11" s="108"/>
      <c r="BY11" s="110" t="s">
        <v>315</v>
      </c>
      <c r="BZ11" s="109" t="s">
        <v>315</v>
      </c>
      <c r="CA11" s="108"/>
      <c r="CB11" s="110" t="s">
        <v>315</v>
      </c>
      <c r="CC11" s="109" t="s">
        <v>315</v>
      </c>
      <c r="CD11" s="108"/>
      <c r="CE11" s="110" t="s">
        <v>315</v>
      </c>
      <c r="CF11" s="109" t="s">
        <v>315</v>
      </c>
      <c r="CG11" s="108"/>
      <c r="CH11" s="110" t="s">
        <v>315</v>
      </c>
      <c r="CI11" s="109" t="s">
        <v>315</v>
      </c>
      <c r="CJ11" s="108"/>
      <c r="CK11" s="110" t="s">
        <v>315</v>
      </c>
      <c r="CL11" s="109" t="s">
        <v>315</v>
      </c>
      <c r="CM11" s="108"/>
      <c r="CN11" s="110" t="s">
        <v>315</v>
      </c>
      <c r="CO11" s="109" t="s">
        <v>315</v>
      </c>
      <c r="CP11" s="108"/>
      <c r="CQ11" s="110" t="s">
        <v>315</v>
      </c>
      <c r="CR11" s="109" t="s">
        <v>315</v>
      </c>
      <c r="CS11" s="108"/>
      <c r="CT11" s="110" t="s">
        <v>315</v>
      </c>
      <c r="CU11" s="109" t="s">
        <v>315</v>
      </c>
      <c r="CV11" s="108"/>
      <c r="CW11" s="110" t="s">
        <v>315</v>
      </c>
      <c r="CX11" s="109" t="s">
        <v>315</v>
      </c>
      <c r="CY11" s="108"/>
      <c r="CZ11" s="110" t="s">
        <v>315</v>
      </c>
      <c r="DA11" s="109" t="s">
        <v>315</v>
      </c>
      <c r="DB11" s="108"/>
      <c r="DC11" s="110" t="s">
        <v>315</v>
      </c>
      <c r="DD11" s="109" t="s">
        <v>315</v>
      </c>
      <c r="DE11" s="108"/>
      <c r="DF11" s="110" t="s">
        <v>315</v>
      </c>
      <c r="DG11" s="109" t="s">
        <v>315</v>
      </c>
      <c r="DH11" s="108"/>
      <c r="DI11" s="110" t="s">
        <v>315</v>
      </c>
      <c r="DJ11" s="109" t="s">
        <v>315</v>
      </c>
      <c r="DK11" s="108"/>
      <c r="DL11" s="110" t="s">
        <v>315</v>
      </c>
      <c r="DM11" s="109" t="s">
        <v>315</v>
      </c>
      <c r="DN11" s="108"/>
      <c r="DO11" s="110" t="s">
        <v>315</v>
      </c>
      <c r="DP11" s="109" t="s">
        <v>315</v>
      </c>
      <c r="DQ11" s="108"/>
      <c r="DR11" s="110" t="s">
        <v>315</v>
      </c>
      <c r="DS11" s="109" t="s">
        <v>315</v>
      </c>
      <c r="DT11" s="108"/>
      <c r="DU11" s="110" t="s">
        <v>315</v>
      </c>
      <c r="DV11" s="109" t="s">
        <v>315</v>
      </c>
      <c r="DW11" s="108"/>
      <c r="DX11" s="110" t="s">
        <v>315</v>
      </c>
      <c r="DY11" s="109" t="s">
        <v>315</v>
      </c>
      <c r="DZ11" s="108"/>
      <c r="EA11" s="110" t="s">
        <v>315</v>
      </c>
      <c r="EB11" s="109" t="s">
        <v>315</v>
      </c>
      <c r="EC11" s="108"/>
      <c r="ED11" s="110" t="s">
        <v>315</v>
      </c>
      <c r="EE11" s="109" t="s">
        <v>315</v>
      </c>
      <c r="EF11" s="108"/>
      <c r="EG11" s="109" t="s">
        <v>315</v>
      </c>
      <c r="EH11" s="109" t="s">
        <v>315</v>
      </c>
      <c r="EI11" s="108"/>
      <c r="EJ11" s="110" t="s">
        <v>315</v>
      </c>
      <c r="EK11" s="109" t="s">
        <v>315</v>
      </c>
      <c r="EL11" s="436"/>
      <c r="EM11" s="110" t="s">
        <v>315</v>
      </c>
      <c r="EN11" s="109" t="s">
        <v>315</v>
      </c>
      <c r="EO11" s="108"/>
      <c r="EP11" s="110" t="s">
        <v>315</v>
      </c>
      <c r="EQ11" s="109" t="s">
        <v>315</v>
      </c>
      <c r="ER11" s="108"/>
      <c r="ES11" s="110" t="s">
        <v>315</v>
      </c>
      <c r="ET11" s="109" t="s">
        <v>315</v>
      </c>
      <c r="EU11" s="108"/>
      <c r="EV11" s="110" t="s">
        <v>315</v>
      </c>
      <c r="EW11" s="109" t="s">
        <v>315</v>
      </c>
      <c r="EX11" s="108"/>
      <c r="EY11" s="110" t="s">
        <v>315</v>
      </c>
      <c r="EZ11" s="109" t="s">
        <v>315</v>
      </c>
      <c r="FA11" s="108"/>
      <c r="FB11" s="110" t="s">
        <v>315</v>
      </c>
      <c r="FC11" s="109" t="s">
        <v>315</v>
      </c>
      <c r="FD11" s="108"/>
      <c r="FE11" s="110" t="s">
        <v>315</v>
      </c>
      <c r="FF11" s="109" t="s">
        <v>315</v>
      </c>
      <c r="FG11" s="108"/>
      <c r="FH11" s="110" t="s">
        <v>315</v>
      </c>
      <c r="FI11" s="109" t="s">
        <v>315</v>
      </c>
      <c r="FJ11" s="108"/>
      <c r="FK11" s="110" t="s">
        <v>315</v>
      </c>
      <c r="FL11" s="109" t="s">
        <v>315</v>
      </c>
      <c r="FM11" s="108"/>
      <c r="FN11" s="110" t="s">
        <v>315</v>
      </c>
      <c r="FO11" s="109" t="s">
        <v>315</v>
      </c>
      <c r="FP11" s="108"/>
      <c r="FQ11" s="110" t="s">
        <v>315</v>
      </c>
      <c r="FR11" s="109" t="s">
        <v>315</v>
      </c>
      <c r="FS11" s="108"/>
      <c r="FT11" s="110" t="s">
        <v>315</v>
      </c>
      <c r="FU11" s="109" t="s">
        <v>315</v>
      </c>
      <c r="FV11" s="108"/>
      <c r="FW11" s="110" t="s">
        <v>315</v>
      </c>
      <c r="FX11" s="109" t="s">
        <v>315</v>
      </c>
      <c r="FY11" s="108"/>
      <c r="FZ11" s="110" t="s">
        <v>315</v>
      </c>
      <c r="GA11" s="109" t="s">
        <v>315</v>
      </c>
      <c r="GB11" s="108"/>
      <c r="GC11" s="110" t="s">
        <v>315</v>
      </c>
      <c r="GD11" s="109" t="s">
        <v>315</v>
      </c>
      <c r="GE11" s="108"/>
      <c r="GF11" s="110" t="s">
        <v>315</v>
      </c>
      <c r="GG11" s="109" t="s">
        <v>315</v>
      </c>
      <c r="GH11" s="108"/>
      <c r="GI11" s="110" t="s">
        <v>315</v>
      </c>
      <c r="GJ11" s="109" t="s">
        <v>315</v>
      </c>
      <c r="GK11" s="108"/>
      <c r="GL11" s="110" t="s">
        <v>315</v>
      </c>
      <c r="GM11" s="109" t="s">
        <v>315</v>
      </c>
      <c r="GN11" s="108"/>
      <c r="GO11" s="110" t="s">
        <v>315</v>
      </c>
      <c r="GP11" s="109" t="s">
        <v>315</v>
      </c>
      <c r="GQ11" s="108"/>
      <c r="GR11" s="110" t="s">
        <v>315</v>
      </c>
      <c r="GS11" s="109" t="s">
        <v>315</v>
      </c>
      <c r="GT11" s="108"/>
      <c r="GU11" s="110" t="s">
        <v>315</v>
      </c>
      <c r="GV11" s="109" t="s">
        <v>315</v>
      </c>
      <c r="GW11" s="108"/>
      <c r="GX11" s="110" t="s">
        <v>315</v>
      </c>
      <c r="GY11" s="109" t="s">
        <v>315</v>
      </c>
      <c r="GZ11" s="108"/>
      <c r="HA11" s="110" t="s">
        <v>315</v>
      </c>
      <c r="HB11" s="109" t="s">
        <v>315</v>
      </c>
      <c r="HC11" s="108"/>
      <c r="HD11" s="110" t="s">
        <v>315</v>
      </c>
      <c r="HE11" s="109" t="s">
        <v>315</v>
      </c>
      <c r="HF11" s="108"/>
      <c r="HG11" s="110" t="s">
        <v>315</v>
      </c>
      <c r="HH11" s="109" t="s">
        <v>315</v>
      </c>
      <c r="HI11" s="108"/>
      <c r="HJ11" s="110" t="s">
        <v>315</v>
      </c>
      <c r="HK11" s="109" t="s">
        <v>315</v>
      </c>
      <c r="HL11" s="108"/>
      <c r="HM11" s="110" t="s">
        <v>315</v>
      </c>
      <c r="HN11" s="109" t="s">
        <v>315</v>
      </c>
      <c r="HO11" s="108"/>
      <c r="HP11" s="110" t="s">
        <v>315</v>
      </c>
      <c r="HQ11" s="109" t="s">
        <v>315</v>
      </c>
      <c r="HR11" s="108"/>
      <c r="HS11" s="110" t="s">
        <v>315</v>
      </c>
      <c r="HT11" s="109" t="s">
        <v>315</v>
      </c>
      <c r="HU11" s="108"/>
      <c r="HV11" s="109" t="s">
        <v>315</v>
      </c>
      <c r="HW11" s="109" t="s">
        <v>315</v>
      </c>
      <c r="HX11" s="108"/>
      <c r="HY11" s="110" t="s">
        <v>315</v>
      </c>
      <c r="HZ11" s="109" t="s">
        <v>315</v>
      </c>
      <c r="IA11" s="436"/>
      <c r="IB11" s="110" t="s">
        <v>315</v>
      </c>
      <c r="IC11" s="109" t="s">
        <v>315</v>
      </c>
      <c r="ID11" s="108"/>
      <c r="IE11" s="110" t="s">
        <v>315</v>
      </c>
      <c r="IF11" s="109" t="s">
        <v>315</v>
      </c>
      <c r="IG11" s="108"/>
      <c r="IH11" s="110" t="s">
        <v>315</v>
      </c>
      <c r="II11" s="109" t="s">
        <v>315</v>
      </c>
      <c r="IJ11" s="108"/>
      <c r="IK11" s="110" t="s">
        <v>315</v>
      </c>
      <c r="IL11" s="109" t="s">
        <v>315</v>
      </c>
      <c r="IM11" s="108"/>
      <c r="IN11" s="110" t="s">
        <v>315</v>
      </c>
      <c r="IO11" s="109" t="s">
        <v>315</v>
      </c>
      <c r="IP11" s="108"/>
      <c r="IQ11" s="110" t="s">
        <v>315</v>
      </c>
      <c r="IR11" s="109" t="s">
        <v>315</v>
      </c>
      <c r="IS11" s="108"/>
      <c r="IT11" s="110" t="s">
        <v>315</v>
      </c>
      <c r="IU11" s="109" t="s">
        <v>315</v>
      </c>
      <c r="IV11" s="108"/>
      <c r="IW11" s="110" t="s">
        <v>315</v>
      </c>
      <c r="IX11" s="109" t="s">
        <v>315</v>
      </c>
      <c r="IY11" s="108"/>
      <c r="IZ11" s="110" t="s">
        <v>315</v>
      </c>
      <c r="JA11" s="109" t="s">
        <v>315</v>
      </c>
      <c r="JB11" s="108"/>
      <c r="JC11" s="110" t="s">
        <v>315</v>
      </c>
      <c r="JD11" s="109" t="s">
        <v>315</v>
      </c>
      <c r="JE11" s="108"/>
      <c r="JF11" s="110" t="s">
        <v>315</v>
      </c>
      <c r="JG11" s="109" t="s">
        <v>315</v>
      </c>
      <c r="JH11" s="108"/>
      <c r="JI11" s="110" t="s">
        <v>315</v>
      </c>
      <c r="JJ11" s="109" t="s">
        <v>315</v>
      </c>
      <c r="JK11" s="108"/>
      <c r="JL11" s="110" t="s">
        <v>315</v>
      </c>
      <c r="JM11" s="109" t="s">
        <v>315</v>
      </c>
      <c r="JN11" s="108"/>
      <c r="JO11" s="110" t="s">
        <v>315</v>
      </c>
      <c r="JP11" s="109" t="s">
        <v>315</v>
      </c>
      <c r="JQ11" s="108"/>
      <c r="JR11" s="110" t="s">
        <v>315</v>
      </c>
      <c r="JS11" s="109" t="s">
        <v>315</v>
      </c>
      <c r="JT11" s="108"/>
      <c r="JU11" s="110" t="s">
        <v>315</v>
      </c>
      <c r="JV11" s="109" t="s">
        <v>315</v>
      </c>
      <c r="JW11" s="108"/>
      <c r="JX11" s="110" t="s">
        <v>315</v>
      </c>
      <c r="JY11" s="109" t="s">
        <v>315</v>
      </c>
      <c r="JZ11" s="108"/>
      <c r="KA11" s="110" t="s">
        <v>315</v>
      </c>
      <c r="KB11" s="109" t="s">
        <v>315</v>
      </c>
      <c r="KC11" s="108"/>
      <c r="KD11" s="110" t="s">
        <v>315</v>
      </c>
      <c r="KE11" s="109" t="s">
        <v>315</v>
      </c>
      <c r="KF11" s="108"/>
      <c r="KG11" s="110" t="s">
        <v>315</v>
      </c>
      <c r="KH11" s="109" t="s">
        <v>315</v>
      </c>
      <c r="KI11" s="108"/>
      <c r="KJ11" s="110" t="s">
        <v>315</v>
      </c>
      <c r="KK11" s="109" t="s">
        <v>315</v>
      </c>
      <c r="KL11" s="108"/>
      <c r="KM11" s="110" t="s">
        <v>315</v>
      </c>
      <c r="KN11" s="109" t="s">
        <v>315</v>
      </c>
      <c r="KO11" s="108"/>
      <c r="KP11" s="110" t="s">
        <v>315</v>
      </c>
      <c r="KQ11" s="109" t="s">
        <v>315</v>
      </c>
      <c r="KR11" s="108"/>
      <c r="KS11" s="110" t="s">
        <v>315</v>
      </c>
      <c r="KT11" s="109" t="s">
        <v>315</v>
      </c>
      <c r="KU11" s="108"/>
      <c r="KV11" s="110" t="s">
        <v>315</v>
      </c>
      <c r="KW11" s="109" t="s">
        <v>315</v>
      </c>
      <c r="KX11" s="108"/>
      <c r="KY11" s="110" t="s">
        <v>315</v>
      </c>
      <c r="KZ11" s="109" t="s">
        <v>315</v>
      </c>
      <c r="LA11" s="108"/>
      <c r="LB11" s="110" t="s">
        <v>315</v>
      </c>
      <c r="LC11" s="109" t="s">
        <v>315</v>
      </c>
      <c r="LD11" s="108"/>
      <c r="LE11" s="110" t="s">
        <v>315</v>
      </c>
      <c r="LF11" s="109" t="s">
        <v>315</v>
      </c>
      <c r="LG11" s="108"/>
      <c r="LH11" s="110" t="s">
        <v>315</v>
      </c>
      <c r="LI11" s="109" t="s">
        <v>315</v>
      </c>
      <c r="LJ11" s="108"/>
      <c r="LK11" s="109" t="s">
        <v>315</v>
      </c>
    </row>
    <row r="12" spans="1:323" ht="24" hidden="1" customHeight="1" x14ac:dyDescent="0.2">
      <c r="A12" s="120"/>
      <c r="B12" s="150">
        <v>46083.54923611111</v>
      </c>
      <c r="C12" s="166">
        <v>0</v>
      </c>
      <c r="D12" s="374" t="s">
        <v>696</v>
      </c>
      <c r="E12" s="39">
        <v>6780</v>
      </c>
      <c r="F12" s="5" t="s">
        <v>680</v>
      </c>
      <c r="G12" s="5" t="s">
        <v>548</v>
      </c>
      <c r="H12" s="5" t="s">
        <v>556</v>
      </c>
      <c r="I12" s="5" t="s">
        <v>571</v>
      </c>
      <c r="J12" s="15">
        <v>8100</v>
      </c>
      <c r="K12" s="5" t="s">
        <v>678</v>
      </c>
      <c r="L12" s="5" t="s">
        <v>548</v>
      </c>
      <c r="M12" s="5" t="s">
        <v>556</v>
      </c>
      <c r="N12" s="5" t="s">
        <v>668</v>
      </c>
      <c r="O12" s="15">
        <v>8100</v>
      </c>
      <c r="P12" s="5">
        <v>0</v>
      </c>
      <c r="Q12" s="101">
        <v>8100</v>
      </c>
      <c r="R12" s="40">
        <v>8100</v>
      </c>
      <c r="S12" s="5" t="s">
        <v>681</v>
      </c>
      <c r="T12" s="86" t="s">
        <v>551</v>
      </c>
      <c r="U12" s="4"/>
      <c r="V12" s="4"/>
      <c r="W12" s="4">
        <v>46084</v>
      </c>
      <c r="X12" s="4">
        <v>46091</v>
      </c>
      <c r="Y12" s="4">
        <v>46091</v>
      </c>
      <c r="Z12" s="4">
        <v>46084</v>
      </c>
      <c r="AA12" s="57">
        <v>46084</v>
      </c>
      <c r="AB12" s="58">
        <v>8100</v>
      </c>
      <c r="AC12" s="21">
        <v>8100</v>
      </c>
      <c r="AD12" s="549" t="s">
        <v>682</v>
      </c>
      <c r="AE12" s="3"/>
      <c r="AF12" s="31" t="s">
        <v>570</v>
      </c>
      <c r="AG12" s="38" t="s">
        <v>552</v>
      </c>
      <c r="AH12" s="38" t="s">
        <v>553</v>
      </c>
      <c r="AI12" s="43" t="s">
        <v>669</v>
      </c>
      <c r="AJ12" s="43" t="s">
        <v>466</v>
      </c>
      <c r="AK12" s="228" t="s">
        <v>386</v>
      </c>
      <c r="AL12" s="3"/>
      <c r="AM12" s="3"/>
      <c r="AN12" s="3"/>
      <c r="AO12" s="3"/>
      <c r="AP12" s="3"/>
      <c r="AQ12" s="43" t="s">
        <v>521</v>
      </c>
      <c r="AR12" s="526"/>
      <c r="AS12" s="109" t="s">
        <v>315</v>
      </c>
      <c r="AT12" s="108"/>
      <c r="AU12" s="110" t="s">
        <v>315</v>
      </c>
      <c r="AV12" s="109" t="s">
        <v>315</v>
      </c>
      <c r="AW12" s="436"/>
      <c r="AX12" s="110" t="s">
        <v>315</v>
      </c>
      <c r="AY12" s="109" t="s">
        <v>555</v>
      </c>
      <c r="AZ12" s="764">
        <v>4500</v>
      </c>
      <c r="BA12" s="110" t="s">
        <v>315</v>
      </c>
      <c r="BB12" s="109" t="s">
        <v>315</v>
      </c>
      <c r="BC12" s="108"/>
      <c r="BD12" s="110" t="s">
        <v>315</v>
      </c>
      <c r="BE12" s="109" t="s">
        <v>315</v>
      </c>
      <c r="BF12" s="108"/>
      <c r="BG12" s="110" t="s">
        <v>315</v>
      </c>
      <c r="BH12" s="109" t="s">
        <v>315</v>
      </c>
      <c r="BI12" s="764">
        <v>3600</v>
      </c>
      <c r="BJ12" s="110" t="s">
        <v>315</v>
      </c>
      <c r="BK12" s="109" t="s">
        <v>315</v>
      </c>
      <c r="BL12" s="108"/>
      <c r="BM12" s="110" t="s">
        <v>315</v>
      </c>
      <c r="BN12" s="109" t="s">
        <v>315</v>
      </c>
      <c r="BO12" s="108"/>
      <c r="BP12" s="110" t="s">
        <v>315</v>
      </c>
      <c r="BQ12" s="109" t="s">
        <v>315</v>
      </c>
      <c r="BR12" s="108"/>
      <c r="BS12" s="110" t="s">
        <v>315</v>
      </c>
      <c r="BT12" s="109" t="s">
        <v>315</v>
      </c>
      <c r="BU12" s="108"/>
      <c r="BV12" s="110" t="s">
        <v>441</v>
      </c>
      <c r="BW12" s="109" t="s">
        <v>315</v>
      </c>
      <c r="BX12" s="108"/>
      <c r="BY12" s="110" t="s">
        <v>315</v>
      </c>
      <c r="BZ12" s="109" t="s">
        <v>315</v>
      </c>
      <c r="CA12" s="108"/>
      <c r="CB12" s="110" t="s">
        <v>315</v>
      </c>
      <c r="CC12" s="109" t="s">
        <v>315</v>
      </c>
      <c r="CD12" s="108"/>
      <c r="CE12" s="110" t="s">
        <v>315</v>
      </c>
      <c r="CF12" s="109" t="s">
        <v>315</v>
      </c>
      <c r="CG12" s="108"/>
      <c r="CH12" s="110" t="s">
        <v>315</v>
      </c>
      <c r="CI12" s="109" t="s">
        <v>315</v>
      </c>
      <c r="CJ12" s="108"/>
      <c r="CK12" s="110" t="s">
        <v>315</v>
      </c>
      <c r="CL12" s="109" t="s">
        <v>315</v>
      </c>
      <c r="CM12" s="108"/>
      <c r="CN12" s="110" t="s">
        <v>315</v>
      </c>
      <c r="CO12" s="109" t="s">
        <v>315</v>
      </c>
      <c r="CP12" s="108"/>
      <c r="CQ12" s="110" t="s">
        <v>315</v>
      </c>
      <c r="CR12" s="109" t="s">
        <v>315</v>
      </c>
      <c r="CS12" s="108"/>
      <c r="CT12" s="110" t="s">
        <v>315</v>
      </c>
      <c r="CU12" s="109" t="s">
        <v>315</v>
      </c>
      <c r="CV12" s="108"/>
      <c r="CW12" s="110" t="s">
        <v>315</v>
      </c>
      <c r="CX12" s="109" t="s">
        <v>315</v>
      </c>
      <c r="CY12" s="108"/>
      <c r="CZ12" s="110" t="s">
        <v>315</v>
      </c>
      <c r="DA12" s="109" t="s">
        <v>315</v>
      </c>
      <c r="DB12" s="108"/>
      <c r="DC12" s="110" t="s">
        <v>315</v>
      </c>
      <c r="DD12" s="109" t="s">
        <v>315</v>
      </c>
      <c r="DE12" s="108"/>
      <c r="DF12" s="110" t="s">
        <v>315</v>
      </c>
      <c r="DG12" s="109" t="s">
        <v>315</v>
      </c>
      <c r="DH12" s="108"/>
      <c r="DI12" s="110" t="s">
        <v>315</v>
      </c>
      <c r="DJ12" s="109" t="s">
        <v>315</v>
      </c>
      <c r="DK12" s="108"/>
      <c r="DL12" s="110" t="s">
        <v>315</v>
      </c>
      <c r="DM12" s="109" t="s">
        <v>315</v>
      </c>
      <c r="DN12" s="108"/>
      <c r="DO12" s="110" t="s">
        <v>315</v>
      </c>
      <c r="DP12" s="109" t="s">
        <v>315</v>
      </c>
      <c r="DQ12" s="108"/>
      <c r="DR12" s="110" t="s">
        <v>315</v>
      </c>
      <c r="DS12" s="109" t="s">
        <v>315</v>
      </c>
      <c r="DT12" s="108"/>
      <c r="DU12" s="110" t="s">
        <v>315</v>
      </c>
      <c r="DV12" s="109" t="s">
        <v>315</v>
      </c>
      <c r="DW12" s="108"/>
      <c r="DX12" s="110" t="s">
        <v>315</v>
      </c>
      <c r="DY12" s="109" t="s">
        <v>315</v>
      </c>
      <c r="DZ12" s="108"/>
      <c r="EA12" s="110" t="s">
        <v>315</v>
      </c>
      <c r="EB12" s="109" t="s">
        <v>315</v>
      </c>
      <c r="EC12" s="108"/>
      <c r="ED12" s="110" t="s">
        <v>315</v>
      </c>
      <c r="EE12" s="109" t="s">
        <v>315</v>
      </c>
      <c r="EF12" s="108"/>
      <c r="EG12" s="109" t="s">
        <v>315</v>
      </c>
      <c r="EH12" s="109" t="s">
        <v>315</v>
      </c>
      <c r="EI12" s="108"/>
      <c r="EJ12" s="110" t="s">
        <v>315</v>
      </c>
      <c r="EK12" s="109" t="s">
        <v>315</v>
      </c>
      <c r="EL12" s="436"/>
      <c r="EM12" s="110" t="s">
        <v>315</v>
      </c>
      <c r="EN12" s="109" t="s">
        <v>315</v>
      </c>
      <c r="EO12" s="108"/>
      <c r="EP12" s="110" t="s">
        <v>315</v>
      </c>
      <c r="EQ12" s="109" t="s">
        <v>315</v>
      </c>
      <c r="ER12" s="108"/>
      <c r="ES12" s="110" t="s">
        <v>315</v>
      </c>
      <c r="ET12" s="109" t="s">
        <v>315</v>
      </c>
      <c r="EU12" s="108"/>
      <c r="EV12" s="110" t="s">
        <v>315</v>
      </c>
      <c r="EW12" s="109" t="s">
        <v>315</v>
      </c>
      <c r="EX12" s="108"/>
      <c r="EY12" s="110" t="s">
        <v>315</v>
      </c>
      <c r="EZ12" s="109" t="s">
        <v>315</v>
      </c>
      <c r="FA12" s="108"/>
      <c r="FB12" s="110" t="s">
        <v>315</v>
      </c>
      <c r="FC12" s="109" t="s">
        <v>315</v>
      </c>
      <c r="FD12" s="108"/>
      <c r="FE12" s="110" t="s">
        <v>315</v>
      </c>
      <c r="FF12" s="109" t="s">
        <v>315</v>
      </c>
      <c r="FG12" s="108"/>
      <c r="FH12" s="110" t="s">
        <v>315</v>
      </c>
      <c r="FI12" s="109" t="s">
        <v>315</v>
      </c>
      <c r="FJ12" s="108"/>
      <c r="FK12" s="110" t="s">
        <v>315</v>
      </c>
      <c r="FL12" s="109" t="s">
        <v>315</v>
      </c>
      <c r="FM12" s="108"/>
      <c r="FN12" s="110" t="s">
        <v>315</v>
      </c>
      <c r="FO12" s="109" t="s">
        <v>315</v>
      </c>
      <c r="FP12" s="108"/>
      <c r="FQ12" s="110" t="s">
        <v>315</v>
      </c>
      <c r="FR12" s="109" t="s">
        <v>315</v>
      </c>
      <c r="FS12" s="108"/>
      <c r="FT12" s="110" t="s">
        <v>315</v>
      </c>
      <c r="FU12" s="109" t="s">
        <v>315</v>
      </c>
      <c r="FV12" s="108"/>
      <c r="FW12" s="110" t="s">
        <v>315</v>
      </c>
      <c r="FX12" s="109" t="s">
        <v>315</v>
      </c>
      <c r="FY12" s="108"/>
      <c r="FZ12" s="110" t="s">
        <v>315</v>
      </c>
      <c r="GA12" s="109" t="s">
        <v>315</v>
      </c>
      <c r="GB12" s="108"/>
      <c r="GC12" s="110" t="s">
        <v>315</v>
      </c>
      <c r="GD12" s="109" t="s">
        <v>315</v>
      </c>
      <c r="GE12" s="108"/>
      <c r="GF12" s="110" t="s">
        <v>315</v>
      </c>
      <c r="GG12" s="109" t="s">
        <v>315</v>
      </c>
      <c r="GH12" s="108"/>
      <c r="GI12" s="110" t="s">
        <v>315</v>
      </c>
      <c r="GJ12" s="109" t="s">
        <v>315</v>
      </c>
      <c r="GK12" s="108"/>
      <c r="GL12" s="110" t="s">
        <v>315</v>
      </c>
      <c r="GM12" s="109" t="s">
        <v>315</v>
      </c>
      <c r="GN12" s="108"/>
      <c r="GO12" s="110" t="s">
        <v>315</v>
      </c>
      <c r="GP12" s="109" t="s">
        <v>315</v>
      </c>
      <c r="GQ12" s="108"/>
      <c r="GR12" s="110" t="s">
        <v>315</v>
      </c>
      <c r="GS12" s="109" t="s">
        <v>315</v>
      </c>
      <c r="GT12" s="108"/>
      <c r="GU12" s="110" t="s">
        <v>315</v>
      </c>
      <c r="GV12" s="109" t="s">
        <v>315</v>
      </c>
      <c r="GW12" s="108"/>
      <c r="GX12" s="110" t="s">
        <v>315</v>
      </c>
      <c r="GY12" s="109" t="s">
        <v>315</v>
      </c>
      <c r="GZ12" s="108"/>
      <c r="HA12" s="110" t="s">
        <v>315</v>
      </c>
      <c r="HB12" s="109" t="s">
        <v>315</v>
      </c>
      <c r="HC12" s="108"/>
      <c r="HD12" s="110" t="s">
        <v>315</v>
      </c>
      <c r="HE12" s="109" t="s">
        <v>315</v>
      </c>
      <c r="HF12" s="108"/>
      <c r="HG12" s="110" t="s">
        <v>315</v>
      </c>
      <c r="HH12" s="109" t="s">
        <v>315</v>
      </c>
      <c r="HI12" s="108"/>
      <c r="HJ12" s="110" t="s">
        <v>315</v>
      </c>
      <c r="HK12" s="109" t="s">
        <v>315</v>
      </c>
      <c r="HL12" s="108"/>
      <c r="HM12" s="110" t="s">
        <v>315</v>
      </c>
      <c r="HN12" s="109" t="s">
        <v>315</v>
      </c>
      <c r="HO12" s="108"/>
      <c r="HP12" s="110" t="s">
        <v>315</v>
      </c>
      <c r="HQ12" s="109" t="s">
        <v>315</v>
      </c>
      <c r="HR12" s="108"/>
      <c r="HS12" s="110" t="s">
        <v>315</v>
      </c>
      <c r="HT12" s="109" t="s">
        <v>315</v>
      </c>
      <c r="HU12" s="108"/>
      <c r="HV12" s="109" t="s">
        <v>315</v>
      </c>
      <c r="HW12" s="109" t="s">
        <v>315</v>
      </c>
      <c r="HX12" s="108"/>
      <c r="HY12" s="110" t="s">
        <v>315</v>
      </c>
      <c r="HZ12" s="109" t="s">
        <v>315</v>
      </c>
      <c r="IA12" s="436"/>
      <c r="IB12" s="110" t="s">
        <v>315</v>
      </c>
      <c r="IC12" s="109" t="s">
        <v>315</v>
      </c>
      <c r="ID12" s="108"/>
      <c r="IE12" s="110" t="s">
        <v>315</v>
      </c>
      <c r="IF12" s="109" t="s">
        <v>315</v>
      </c>
      <c r="IG12" s="108"/>
      <c r="IH12" s="110" t="s">
        <v>315</v>
      </c>
      <c r="II12" s="109" t="s">
        <v>315</v>
      </c>
      <c r="IJ12" s="108"/>
      <c r="IK12" s="110" t="s">
        <v>315</v>
      </c>
      <c r="IL12" s="109" t="s">
        <v>315</v>
      </c>
      <c r="IM12" s="108"/>
      <c r="IN12" s="110" t="s">
        <v>315</v>
      </c>
      <c r="IO12" s="109" t="s">
        <v>315</v>
      </c>
      <c r="IP12" s="108"/>
      <c r="IQ12" s="110" t="s">
        <v>315</v>
      </c>
      <c r="IR12" s="109" t="s">
        <v>315</v>
      </c>
      <c r="IS12" s="108"/>
      <c r="IT12" s="110" t="s">
        <v>315</v>
      </c>
      <c r="IU12" s="109" t="s">
        <v>315</v>
      </c>
      <c r="IV12" s="108"/>
      <c r="IW12" s="110" t="s">
        <v>315</v>
      </c>
      <c r="IX12" s="109" t="s">
        <v>315</v>
      </c>
      <c r="IY12" s="108"/>
      <c r="IZ12" s="110" t="s">
        <v>315</v>
      </c>
      <c r="JA12" s="109" t="s">
        <v>315</v>
      </c>
      <c r="JB12" s="108"/>
      <c r="JC12" s="110" t="s">
        <v>315</v>
      </c>
      <c r="JD12" s="109" t="s">
        <v>315</v>
      </c>
      <c r="JE12" s="108"/>
      <c r="JF12" s="110" t="s">
        <v>315</v>
      </c>
      <c r="JG12" s="109" t="s">
        <v>315</v>
      </c>
      <c r="JH12" s="108"/>
      <c r="JI12" s="110" t="s">
        <v>315</v>
      </c>
      <c r="JJ12" s="109" t="s">
        <v>315</v>
      </c>
      <c r="JK12" s="108"/>
      <c r="JL12" s="110" t="s">
        <v>315</v>
      </c>
      <c r="JM12" s="109" t="s">
        <v>315</v>
      </c>
      <c r="JN12" s="108"/>
      <c r="JO12" s="110" t="s">
        <v>315</v>
      </c>
      <c r="JP12" s="109" t="s">
        <v>315</v>
      </c>
      <c r="JQ12" s="108"/>
      <c r="JR12" s="110" t="s">
        <v>315</v>
      </c>
      <c r="JS12" s="109" t="s">
        <v>315</v>
      </c>
      <c r="JT12" s="108"/>
      <c r="JU12" s="110" t="s">
        <v>315</v>
      </c>
      <c r="JV12" s="109" t="s">
        <v>315</v>
      </c>
      <c r="JW12" s="108"/>
      <c r="JX12" s="110" t="s">
        <v>315</v>
      </c>
      <c r="JY12" s="109" t="s">
        <v>315</v>
      </c>
      <c r="JZ12" s="108"/>
      <c r="KA12" s="110" t="s">
        <v>315</v>
      </c>
      <c r="KB12" s="109" t="s">
        <v>315</v>
      </c>
      <c r="KC12" s="108"/>
      <c r="KD12" s="110" t="s">
        <v>315</v>
      </c>
      <c r="KE12" s="109" t="s">
        <v>315</v>
      </c>
      <c r="KF12" s="108"/>
      <c r="KG12" s="110" t="s">
        <v>315</v>
      </c>
      <c r="KH12" s="109" t="s">
        <v>315</v>
      </c>
      <c r="KI12" s="108"/>
      <c r="KJ12" s="110" t="s">
        <v>315</v>
      </c>
      <c r="KK12" s="109" t="s">
        <v>315</v>
      </c>
      <c r="KL12" s="108"/>
      <c r="KM12" s="110" t="s">
        <v>315</v>
      </c>
      <c r="KN12" s="109" t="s">
        <v>315</v>
      </c>
      <c r="KO12" s="108"/>
      <c r="KP12" s="110" t="s">
        <v>315</v>
      </c>
      <c r="KQ12" s="109" t="s">
        <v>315</v>
      </c>
      <c r="KR12" s="108"/>
      <c r="KS12" s="110" t="s">
        <v>315</v>
      </c>
      <c r="KT12" s="109" t="s">
        <v>315</v>
      </c>
      <c r="KU12" s="108"/>
      <c r="KV12" s="110" t="s">
        <v>315</v>
      </c>
      <c r="KW12" s="109" t="s">
        <v>315</v>
      </c>
      <c r="KX12" s="108"/>
      <c r="KY12" s="110" t="s">
        <v>315</v>
      </c>
      <c r="KZ12" s="109" t="s">
        <v>315</v>
      </c>
      <c r="LA12" s="108"/>
      <c r="LB12" s="110" t="s">
        <v>315</v>
      </c>
      <c r="LC12" s="109" t="s">
        <v>315</v>
      </c>
      <c r="LD12" s="108"/>
      <c r="LE12" s="110" t="s">
        <v>315</v>
      </c>
      <c r="LF12" s="109" t="s">
        <v>315</v>
      </c>
      <c r="LG12" s="108"/>
      <c r="LH12" s="110" t="s">
        <v>315</v>
      </c>
      <c r="LI12" s="109" t="s">
        <v>315</v>
      </c>
      <c r="LJ12" s="108"/>
      <c r="LK12" s="109" t="s">
        <v>315</v>
      </c>
    </row>
    <row r="13" spans="1:323" ht="24" hidden="1" customHeight="1" x14ac:dyDescent="0.2">
      <c r="A13" s="120"/>
      <c r="B13" s="150">
        <v>46083.554976851854</v>
      </c>
      <c r="C13" s="166">
        <v>0</v>
      </c>
      <c r="D13" s="374" t="s">
        <v>699</v>
      </c>
      <c r="E13" s="39">
        <v>6780</v>
      </c>
      <c r="F13" s="5" t="s">
        <v>676</v>
      </c>
      <c r="G13" s="5" t="s">
        <v>548</v>
      </c>
      <c r="H13" s="5" t="s">
        <v>556</v>
      </c>
      <c r="I13" s="5" t="s">
        <v>571</v>
      </c>
      <c r="J13" s="15">
        <v>5000</v>
      </c>
      <c r="K13" s="5" t="s">
        <v>677</v>
      </c>
      <c r="L13" s="5" t="s">
        <v>548</v>
      </c>
      <c r="M13" s="5" t="s">
        <v>556</v>
      </c>
      <c r="N13" s="5" t="s">
        <v>671</v>
      </c>
      <c r="O13" s="15">
        <v>5000</v>
      </c>
      <c r="P13" s="5">
        <v>0</v>
      </c>
      <c r="Q13" s="101">
        <v>5000</v>
      </c>
      <c r="R13" s="40">
        <v>5000</v>
      </c>
      <c r="S13" s="5" t="s">
        <v>386</v>
      </c>
      <c r="T13" s="86" t="s">
        <v>557</v>
      </c>
      <c r="U13" s="4"/>
      <c r="V13" s="4"/>
      <c r="W13" s="4">
        <v>46087</v>
      </c>
      <c r="X13" s="4">
        <v>46091</v>
      </c>
      <c r="Y13" s="4">
        <v>46091</v>
      </c>
      <c r="Z13" s="4">
        <v>46087</v>
      </c>
      <c r="AA13" s="57">
        <v>46087</v>
      </c>
      <c r="AB13" s="58">
        <v>5000</v>
      </c>
      <c r="AC13" s="21">
        <v>5000</v>
      </c>
      <c r="AD13" s="549" t="s">
        <v>675</v>
      </c>
      <c r="AE13" s="3"/>
      <c r="AF13" s="31" t="s">
        <v>570</v>
      </c>
      <c r="AG13" s="38" t="s">
        <v>552</v>
      </c>
      <c r="AH13" s="38" t="s">
        <v>553</v>
      </c>
      <c r="AI13" s="43" t="s">
        <v>669</v>
      </c>
      <c r="AJ13" s="43" t="s">
        <v>466</v>
      </c>
      <c r="AK13" s="228" t="s">
        <v>386</v>
      </c>
      <c r="AL13" s="3"/>
      <c r="AM13" s="3"/>
      <c r="AN13" s="3"/>
      <c r="AO13" s="3"/>
      <c r="AP13" s="3"/>
      <c r="AQ13" s="43" t="s">
        <v>521</v>
      </c>
      <c r="AR13" s="526"/>
      <c r="AS13" s="109" t="s">
        <v>315</v>
      </c>
      <c r="AT13" s="108"/>
      <c r="AU13" s="110" t="s">
        <v>315</v>
      </c>
      <c r="AV13" s="109" t="s">
        <v>315</v>
      </c>
      <c r="AW13" s="436"/>
      <c r="AX13" s="110" t="s">
        <v>315</v>
      </c>
      <c r="AY13" s="109" t="s">
        <v>315</v>
      </c>
      <c r="AZ13" s="108"/>
      <c r="BA13" s="110" t="s">
        <v>315</v>
      </c>
      <c r="BB13" s="109" t="s">
        <v>315</v>
      </c>
      <c r="BC13" s="108"/>
      <c r="BD13" s="110" t="s">
        <v>315</v>
      </c>
      <c r="BE13" s="109" t="s">
        <v>315</v>
      </c>
      <c r="BF13" s="108"/>
      <c r="BG13" s="110" t="s">
        <v>315</v>
      </c>
      <c r="BH13" s="109" t="s">
        <v>555</v>
      </c>
      <c r="BI13" s="764">
        <v>5000</v>
      </c>
      <c r="BJ13" s="110" t="s">
        <v>315</v>
      </c>
      <c r="BK13" s="109" t="s">
        <v>315</v>
      </c>
      <c r="BL13" s="108"/>
      <c r="BM13" s="110" t="s">
        <v>315</v>
      </c>
      <c r="BN13" s="109" t="s">
        <v>315</v>
      </c>
      <c r="BO13" s="108"/>
      <c r="BP13" s="110" t="s">
        <v>315</v>
      </c>
      <c r="BQ13" s="109" t="s">
        <v>315</v>
      </c>
      <c r="BR13" s="108"/>
      <c r="BS13" s="110" t="s">
        <v>315</v>
      </c>
      <c r="BT13" s="109" t="s">
        <v>315</v>
      </c>
      <c r="BU13" s="108"/>
      <c r="BV13" s="110" t="s">
        <v>441</v>
      </c>
      <c r="BW13" s="109" t="s">
        <v>315</v>
      </c>
      <c r="BX13" s="108"/>
      <c r="BY13" s="110" t="s">
        <v>315</v>
      </c>
      <c r="BZ13" s="109" t="s">
        <v>315</v>
      </c>
      <c r="CA13" s="108"/>
      <c r="CB13" s="110" t="s">
        <v>315</v>
      </c>
      <c r="CC13" s="109" t="s">
        <v>315</v>
      </c>
      <c r="CD13" s="108"/>
      <c r="CE13" s="110" t="s">
        <v>315</v>
      </c>
      <c r="CF13" s="109" t="s">
        <v>315</v>
      </c>
      <c r="CG13" s="108"/>
      <c r="CH13" s="110" t="s">
        <v>315</v>
      </c>
      <c r="CI13" s="109" t="s">
        <v>315</v>
      </c>
      <c r="CJ13" s="108"/>
      <c r="CK13" s="110" t="s">
        <v>315</v>
      </c>
      <c r="CL13" s="109" t="s">
        <v>315</v>
      </c>
      <c r="CM13" s="108"/>
      <c r="CN13" s="110" t="s">
        <v>315</v>
      </c>
      <c r="CO13" s="109" t="s">
        <v>315</v>
      </c>
      <c r="CP13" s="108"/>
      <c r="CQ13" s="110" t="s">
        <v>315</v>
      </c>
      <c r="CR13" s="109" t="s">
        <v>315</v>
      </c>
      <c r="CS13" s="108"/>
      <c r="CT13" s="110" t="s">
        <v>315</v>
      </c>
      <c r="CU13" s="109" t="s">
        <v>315</v>
      </c>
      <c r="CV13" s="108"/>
      <c r="CW13" s="110" t="s">
        <v>315</v>
      </c>
      <c r="CX13" s="109" t="s">
        <v>315</v>
      </c>
      <c r="CY13" s="108"/>
      <c r="CZ13" s="110" t="s">
        <v>315</v>
      </c>
      <c r="DA13" s="109" t="s">
        <v>315</v>
      </c>
      <c r="DB13" s="108"/>
      <c r="DC13" s="110" t="s">
        <v>315</v>
      </c>
      <c r="DD13" s="109" t="s">
        <v>315</v>
      </c>
      <c r="DE13" s="108"/>
      <c r="DF13" s="110" t="s">
        <v>315</v>
      </c>
      <c r="DG13" s="109" t="s">
        <v>315</v>
      </c>
      <c r="DH13" s="108"/>
      <c r="DI13" s="110" t="s">
        <v>315</v>
      </c>
      <c r="DJ13" s="109" t="s">
        <v>315</v>
      </c>
      <c r="DK13" s="108"/>
      <c r="DL13" s="110" t="s">
        <v>315</v>
      </c>
      <c r="DM13" s="109" t="s">
        <v>315</v>
      </c>
      <c r="DN13" s="108"/>
      <c r="DO13" s="110" t="s">
        <v>315</v>
      </c>
      <c r="DP13" s="109" t="s">
        <v>315</v>
      </c>
      <c r="DQ13" s="108"/>
      <c r="DR13" s="110" t="s">
        <v>315</v>
      </c>
      <c r="DS13" s="109" t="s">
        <v>315</v>
      </c>
      <c r="DT13" s="108"/>
      <c r="DU13" s="110" t="s">
        <v>315</v>
      </c>
      <c r="DV13" s="109" t="s">
        <v>315</v>
      </c>
      <c r="DW13" s="108"/>
      <c r="DX13" s="110" t="s">
        <v>315</v>
      </c>
      <c r="DY13" s="109" t="s">
        <v>315</v>
      </c>
      <c r="DZ13" s="108"/>
      <c r="EA13" s="110" t="s">
        <v>315</v>
      </c>
      <c r="EB13" s="109" t="s">
        <v>315</v>
      </c>
      <c r="EC13" s="108"/>
      <c r="ED13" s="110" t="s">
        <v>315</v>
      </c>
      <c r="EE13" s="109" t="s">
        <v>315</v>
      </c>
      <c r="EF13" s="108"/>
      <c r="EG13" s="109" t="s">
        <v>315</v>
      </c>
      <c r="EH13" s="109" t="s">
        <v>315</v>
      </c>
      <c r="EI13" s="108"/>
      <c r="EJ13" s="110" t="s">
        <v>315</v>
      </c>
      <c r="EK13" s="109" t="s">
        <v>315</v>
      </c>
      <c r="EL13" s="436"/>
      <c r="EM13" s="110" t="s">
        <v>315</v>
      </c>
      <c r="EN13" s="109" t="s">
        <v>315</v>
      </c>
      <c r="EO13" s="108"/>
      <c r="EP13" s="110" t="s">
        <v>315</v>
      </c>
      <c r="EQ13" s="109" t="s">
        <v>315</v>
      </c>
      <c r="ER13" s="108"/>
      <c r="ES13" s="110" t="s">
        <v>315</v>
      </c>
      <c r="ET13" s="109" t="s">
        <v>315</v>
      </c>
      <c r="EU13" s="108"/>
      <c r="EV13" s="110" t="s">
        <v>315</v>
      </c>
      <c r="EW13" s="109" t="s">
        <v>315</v>
      </c>
      <c r="EX13" s="108"/>
      <c r="EY13" s="110" t="s">
        <v>315</v>
      </c>
      <c r="EZ13" s="109" t="s">
        <v>315</v>
      </c>
      <c r="FA13" s="108"/>
      <c r="FB13" s="110" t="s">
        <v>315</v>
      </c>
      <c r="FC13" s="109" t="s">
        <v>315</v>
      </c>
      <c r="FD13" s="108"/>
      <c r="FE13" s="110" t="s">
        <v>315</v>
      </c>
      <c r="FF13" s="109" t="s">
        <v>315</v>
      </c>
      <c r="FG13" s="108"/>
      <c r="FH13" s="110" t="s">
        <v>315</v>
      </c>
      <c r="FI13" s="109" t="s">
        <v>315</v>
      </c>
      <c r="FJ13" s="108"/>
      <c r="FK13" s="110" t="s">
        <v>315</v>
      </c>
      <c r="FL13" s="109" t="s">
        <v>315</v>
      </c>
      <c r="FM13" s="108"/>
      <c r="FN13" s="110" t="s">
        <v>315</v>
      </c>
      <c r="FO13" s="109" t="s">
        <v>315</v>
      </c>
      <c r="FP13" s="108"/>
      <c r="FQ13" s="110" t="s">
        <v>315</v>
      </c>
      <c r="FR13" s="109" t="s">
        <v>315</v>
      </c>
      <c r="FS13" s="108"/>
      <c r="FT13" s="110" t="s">
        <v>315</v>
      </c>
      <c r="FU13" s="109" t="s">
        <v>315</v>
      </c>
      <c r="FV13" s="108"/>
      <c r="FW13" s="110" t="s">
        <v>315</v>
      </c>
      <c r="FX13" s="109" t="s">
        <v>315</v>
      </c>
      <c r="FY13" s="108"/>
      <c r="FZ13" s="110" t="s">
        <v>315</v>
      </c>
      <c r="GA13" s="109" t="s">
        <v>315</v>
      </c>
      <c r="GB13" s="108"/>
      <c r="GC13" s="110" t="s">
        <v>315</v>
      </c>
      <c r="GD13" s="109" t="s">
        <v>315</v>
      </c>
      <c r="GE13" s="108"/>
      <c r="GF13" s="110" t="s">
        <v>315</v>
      </c>
      <c r="GG13" s="109" t="s">
        <v>315</v>
      </c>
      <c r="GH13" s="108"/>
      <c r="GI13" s="110" t="s">
        <v>315</v>
      </c>
      <c r="GJ13" s="109" t="s">
        <v>315</v>
      </c>
      <c r="GK13" s="108"/>
      <c r="GL13" s="110" t="s">
        <v>315</v>
      </c>
      <c r="GM13" s="109" t="s">
        <v>315</v>
      </c>
      <c r="GN13" s="108"/>
      <c r="GO13" s="110" t="s">
        <v>315</v>
      </c>
      <c r="GP13" s="109" t="s">
        <v>315</v>
      </c>
      <c r="GQ13" s="108"/>
      <c r="GR13" s="110" t="s">
        <v>315</v>
      </c>
      <c r="GS13" s="109" t="s">
        <v>315</v>
      </c>
      <c r="GT13" s="108"/>
      <c r="GU13" s="110" t="s">
        <v>315</v>
      </c>
      <c r="GV13" s="109" t="s">
        <v>315</v>
      </c>
      <c r="GW13" s="108"/>
      <c r="GX13" s="110" t="s">
        <v>315</v>
      </c>
      <c r="GY13" s="109" t="s">
        <v>315</v>
      </c>
      <c r="GZ13" s="108"/>
      <c r="HA13" s="110" t="s">
        <v>315</v>
      </c>
      <c r="HB13" s="109" t="s">
        <v>315</v>
      </c>
      <c r="HC13" s="108"/>
      <c r="HD13" s="110" t="s">
        <v>315</v>
      </c>
      <c r="HE13" s="109" t="s">
        <v>315</v>
      </c>
      <c r="HF13" s="108"/>
      <c r="HG13" s="110" t="s">
        <v>315</v>
      </c>
      <c r="HH13" s="109" t="s">
        <v>315</v>
      </c>
      <c r="HI13" s="108"/>
      <c r="HJ13" s="110" t="s">
        <v>315</v>
      </c>
      <c r="HK13" s="109" t="s">
        <v>315</v>
      </c>
      <c r="HL13" s="108"/>
      <c r="HM13" s="110" t="s">
        <v>315</v>
      </c>
      <c r="HN13" s="109" t="s">
        <v>315</v>
      </c>
      <c r="HO13" s="108"/>
      <c r="HP13" s="110" t="s">
        <v>315</v>
      </c>
      <c r="HQ13" s="109" t="s">
        <v>315</v>
      </c>
      <c r="HR13" s="108"/>
      <c r="HS13" s="110" t="s">
        <v>315</v>
      </c>
      <c r="HT13" s="109" t="s">
        <v>315</v>
      </c>
      <c r="HU13" s="108"/>
      <c r="HV13" s="109" t="s">
        <v>315</v>
      </c>
      <c r="HW13" s="109" t="s">
        <v>315</v>
      </c>
      <c r="HX13" s="108"/>
      <c r="HY13" s="110" t="s">
        <v>315</v>
      </c>
      <c r="HZ13" s="109" t="s">
        <v>315</v>
      </c>
      <c r="IA13" s="436"/>
      <c r="IB13" s="110" t="s">
        <v>315</v>
      </c>
      <c r="IC13" s="109" t="s">
        <v>315</v>
      </c>
      <c r="ID13" s="108"/>
      <c r="IE13" s="110" t="s">
        <v>315</v>
      </c>
      <c r="IF13" s="109" t="s">
        <v>315</v>
      </c>
      <c r="IG13" s="108"/>
      <c r="IH13" s="110" t="s">
        <v>315</v>
      </c>
      <c r="II13" s="109" t="s">
        <v>315</v>
      </c>
      <c r="IJ13" s="108"/>
      <c r="IK13" s="110" t="s">
        <v>315</v>
      </c>
      <c r="IL13" s="109" t="s">
        <v>315</v>
      </c>
      <c r="IM13" s="108"/>
      <c r="IN13" s="110" t="s">
        <v>315</v>
      </c>
      <c r="IO13" s="109" t="s">
        <v>315</v>
      </c>
      <c r="IP13" s="108"/>
      <c r="IQ13" s="110" t="s">
        <v>315</v>
      </c>
      <c r="IR13" s="109" t="s">
        <v>315</v>
      </c>
      <c r="IS13" s="108"/>
      <c r="IT13" s="110" t="s">
        <v>315</v>
      </c>
      <c r="IU13" s="109" t="s">
        <v>315</v>
      </c>
      <c r="IV13" s="108"/>
      <c r="IW13" s="110" t="s">
        <v>315</v>
      </c>
      <c r="IX13" s="109" t="s">
        <v>315</v>
      </c>
      <c r="IY13" s="108"/>
      <c r="IZ13" s="110" t="s">
        <v>315</v>
      </c>
      <c r="JA13" s="109" t="s">
        <v>315</v>
      </c>
      <c r="JB13" s="108"/>
      <c r="JC13" s="110" t="s">
        <v>315</v>
      </c>
      <c r="JD13" s="109" t="s">
        <v>315</v>
      </c>
      <c r="JE13" s="108"/>
      <c r="JF13" s="110" t="s">
        <v>315</v>
      </c>
      <c r="JG13" s="109" t="s">
        <v>315</v>
      </c>
      <c r="JH13" s="108"/>
      <c r="JI13" s="110" t="s">
        <v>315</v>
      </c>
      <c r="JJ13" s="109" t="s">
        <v>315</v>
      </c>
      <c r="JK13" s="108"/>
      <c r="JL13" s="110" t="s">
        <v>315</v>
      </c>
      <c r="JM13" s="109" t="s">
        <v>315</v>
      </c>
      <c r="JN13" s="108"/>
      <c r="JO13" s="110" t="s">
        <v>315</v>
      </c>
      <c r="JP13" s="109" t="s">
        <v>315</v>
      </c>
      <c r="JQ13" s="108"/>
      <c r="JR13" s="110" t="s">
        <v>315</v>
      </c>
      <c r="JS13" s="109" t="s">
        <v>315</v>
      </c>
      <c r="JT13" s="108"/>
      <c r="JU13" s="110" t="s">
        <v>315</v>
      </c>
      <c r="JV13" s="109" t="s">
        <v>315</v>
      </c>
      <c r="JW13" s="108"/>
      <c r="JX13" s="110" t="s">
        <v>315</v>
      </c>
      <c r="JY13" s="109" t="s">
        <v>315</v>
      </c>
      <c r="JZ13" s="108"/>
      <c r="KA13" s="110" t="s">
        <v>315</v>
      </c>
      <c r="KB13" s="109" t="s">
        <v>315</v>
      </c>
      <c r="KC13" s="108"/>
      <c r="KD13" s="110" t="s">
        <v>315</v>
      </c>
      <c r="KE13" s="109" t="s">
        <v>315</v>
      </c>
      <c r="KF13" s="108"/>
      <c r="KG13" s="110" t="s">
        <v>315</v>
      </c>
      <c r="KH13" s="109" t="s">
        <v>315</v>
      </c>
      <c r="KI13" s="108"/>
      <c r="KJ13" s="110" t="s">
        <v>315</v>
      </c>
      <c r="KK13" s="109" t="s">
        <v>315</v>
      </c>
      <c r="KL13" s="108"/>
      <c r="KM13" s="110" t="s">
        <v>315</v>
      </c>
      <c r="KN13" s="109" t="s">
        <v>315</v>
      </c>
      <c r="KO13" s="108"/>
      <c r="KP13" s="110" t="s">
        <v>315</v>
      </c>
      <c r="KQ13" s="109" t="s">
        <v>315</v>
      </c>
      <c r="KR13" s="108"/>
      <c r="KS13" s="110" t="s">
        <v>315</v>
      </c>
      <c r="KT13" s="109" t="s">
        <v>315</v>
      </c>
      <c r="KU13" s="108"/>
      <c r="KV13" s="110" t="s">
        <v>315</v>
      </c>
      <c r="KW13" s="109" t="s">
        <v>315</v>
      </c>
      <c r="KX13" s="108"/>
      <c r="KY13" s="110" t="s">
        <v>315</v>
      </c>
      <c r="KZ13" s="109" t="s">
        <v>315</v>
      </c>
      <c r="LA13" s="108"/>
      <c r="LB13" s="110" t="s">
        <v>315</v>
      </c>
      <c r="LC13" s="109" t="s">
        <v>315</v>
      </c>
      <c r="LD13" s="108"/>
      <c r="LE13" s="110" t="s">
        <v>315</v>
      </c>
      <c r="LF13" s="109" t="s">
        <v>315</v>
      </c>
      <c r="LG13" s="108"/>
      <c r="LH13" s="110" t="s">
        <v>315</v>
      </c>
      <c r="LI13" s="109" t="s">
        <v>315</v>
      </c>
      <c r="LJ13" s="108"/>
      <c r="LK13" s="109" t="s">
        <v>315</v>
      </c>
    </row>
    <row r="14" spans="1:323" ht="24" hidden="1" customHeight="1" x14ac:dyDescent="0.2">
      <c r="A14" s="120"/>
      <c r="B14" s="150">
        <v>46085.422256944446</v>
      </c>
      <c r="C14" s="166">
        <v>0</v>
      </c>
      <c r="D14" s="374" t="s">
        <v>704</v>
      </c>
      <c r="E14" s="39">
        <v>6780</v>
      </c>
      <c r="F14" s="5" t="s">
        <v>619</v>
      </c>
      <c r="G14" s="5" t="s">
        <v>548</v>
      </c>
      <c r="H14" s="5" t="s">
        <v>549</v>
      </c>
      <c r="I14" s="5" t="s">
        <v>620</v>
      </c>
      <c r="J14" s="15">
        <v>1500</v>
      </c>
      <c r="K14" s="5" t="s">
        <v>881</v>
      </c>
      <c r="L14" s="5" t="s">
        <v>548</v>
      </c>
      <c r="M14" s="5" t="s">
        <v>549</v>
      </c>
      <c r="N14" s="5" t="s">
        <v>620</v>
      </c>
      <c r="O14" s="15">
        <v>1500</v>
      </c>
      <c r="P14" s="5">
        <v>0</v>
      </c>
      <c r="Q14" s="101">
        <v>1500</v>
      </c>
      <c r="R14" s="40">
        <v>3000</v>
      </c>
      <c r="S14" s="5" t="s">
        <v>615</v>
      </c>
      <c r="T14" s="86" t="s">
        <v>557</v>
      </c>
      <c r="U14" s="4"/>
      <c r="V14" s="4"/>
      <c r="W14" s="4">
        <v>46087</v>
      </c>
      <c r="X14" s="4">
        <v>46094</v>
      </c>
      <c r="Y14" s="4">
        <v>46094</v>
      </c>
      <c r="Z14" s="4">
        <v>46090</v>
      </c>
      <c r="AA14" s="57">
        <v>46090</v>
      </c>
      <c r="AB14" s="58">
        <v>1500</v>
      </c>
      <c r="AC14" s="21">
        <v>3000</v>
      </c>
      <c r="AD14" s="549" t="s">
        <v>665</v>
      </c>
      <c r="AE14" s="3"/>
      <c r="AF14" s="31" t="s">
        <v>570</v>
      </c>
      <c r="AG14" s="38" t="s">
        <v>552</v>
      </c>
      <c r="AH14" s="38" t="s">
        <v>553</v>
      </c>
      <c r="AI14" s="43" t="s">
        <v>882</v>
      </c>
      <c r="AJ14" s="43" t="s">
        <v>466</v>
      </c>
      <c r="AK14" s="228" t="s">
        <v>386</v>
      </c>
      <c r="AL14" s="3"/>
      <c r="AM14" s="3"/>
      <c r="AN14" s="3"/>
      <c r="AO14" s="3"/>
      <c r="AP14" s="3"/>
      <c r="AQ14" s="43" t="s">
        <v>521</v>
      </c>
      <c r="AR14" s="526"/>
      <c r="AS14" s="109" t="s">
        <v>315</v>
      </c>
      <c r="AT14" s="108"/>
      <c r="AU14" s="110" t="s">
        <v>315</v>
      </c>
      <c r="AV14" s="109" t="s">
        <v>315</v>
      </c>
      <c r="AW14" s="436"/>
      <c r="AX14" s="110" t="s">
        <v>315</v>
      </c>
      <c r="AY14" s="109" t="s">
        <v>315</v>
      </c>
      <c r="AZ14" s="108"/>
      <c r="BA14" s="110" t="s">
        <v>315</v>
      </c>
      <c r="BB14" s="109" t="s">
        <v>315</v>
      </c>
      <c r="BC14" s="108"/>
      <c r="BD14" s="110" t="s">
        <v>315</v>
      </c>
      <c r="BE14" s="109" t="s">
        <v>315</v>
      </c>
      <c r="BF14" s="108"/>
      <c r="BG14" s="110" t="s">
        <v>315</v>
      </c>
      <c r="BH14" s="109" t="s">
        <v>555</v>
      </c>
      <c r="BI14" s="108"/>
      <c r="BJ14" s="110" t="s">
        <v>315</v>
      </c>
      <c r="BK14" s="109" t="s">
        <v>315</v>
      </c>
      <c r="BL14" s="108"/>
      <c r="BM14" s="110" t="s">
        <v>315</v>
      </c>
      <c r="BN14" s="109" t="s">
        <v>315</v>
      </c>
      <c r="BO14" s="108"/>
      <c r="BP14" s="110" t="s">
        <v>315</v>
      </c>
      <c r="BQ14" s="109" t="s">
        <v>315</v>
      </c>
      <c r="BR14" s="764">
        <v>3000</v>
      </c>
      <c r="BS14" s="110" t="s">
        <v>315</v>
      </c>
      <c r="BT14" s="109" t="s">
        <v>315</v>
      </c>
      <c r="BU14" s="108"/>
      <c r="BV14" s="110" t="s">
        <v>315</v>
      </c>
      <c r="BW14" s="109" t="s">
        <v>315</v>
      </c>
      <c r="BX14" s="108"/>
      <c r="BY14" s="110" t="s">
        <v>315</v>
      </c>
      <c r="BZ14" s="109" t="s">
        <v>315</v>
      </c>
      <c r="CA14" s="108"/>
      <c r="CB14" s="110" t="s">
        <v>315</v>
      </c>
      <c r="CC14" s="109" t="s">
        <v>315</v>
      </c>
      <c r="CD14" s="108"/>
      <c r="CE14" s="110" t="s">
        <v>441</v>
      </c>
      <c r="CF14" s="109" t="s">
        <v>315</v>
      </c>
      <c r="CG14" s="108"/>
      <c r="CH14" s="110" t="s">
        <v>315</v>
      </c>
      <c r="CI14" s="109" t="s">
        <v>315</v>
      </c>
      <c r="CJ14" s="108"/>
      <c r="CK14" s="110" t="s">
        <v>315</v>
      </c>
      <c r="CL14" s="109" t="s">
        <v>315</v>
      </c>
      <c r="CM14" s="108"/>
      <c r="CN14" s="110" t="s">
        <v>315</v>
      </c>
      <c r="CO14" s="109" t="s">
        <v>315</v>
      </c>
      <c r="CP14" s="108"/>
      <c r="CQ14" s="110" t="s">
        <v>315</v>
      </c>
      <c r="CR14" s="109" t="s">
        <v>315</v>
      </c>
      <c r="CS14" s="108"/>
      <c r="CT14" s="110" t="s">
        <v>315</v>
      </c>
      <c r="CU14" s="109" t="s">
        <v>315</v>
      </c>
      <c r="CV14" s="108"/>
      <c r="CW14" s="110" t="s">
        <v>315</v>
      </c>
      <c r="CX14" s="109" t="s">
        <v>315</v>
      </c>
      <c r="CY14" s="108"/>
      <c r="CZ14" s="110" t="s">
        <v>315</v>
      </c>
      <c r="DA14" s="109" t="s">
        <v>315</v>
      </c>
      <c r="DB14" s="108"/>
      <c r="DC14" s="110" t="s">
        <v>315</v>
      </c>
      <c r="DD14" s="109" t="s">
        <v>315</v>
      </c>
      <c r="DE14" s="108"/>
      <c r="DF14" s="110" t="s">
        <v>315</v>
      </c>
      <c r="DG14" s="109" t="s">
        <v>315</v>
      </c>
      <c r="DH14" s="108"/>
      <c r="DI14" s="110" t="s">
        <v>315</v>
      </c>
      <c r="DJ14" s="109" t="s">
        <v>315</v>
      </c>
      <c r="DK14" s="108"/>
      <c r="DL14" s="110" t="s">
        <v>315</v>
      </c>
      <c r="DM14" s="109" t="s">
        <v>315</v>
      </c>
      <c r="DN14" s="108"/>
      <c r="DO14" s="110" t="s">
        <v>315</v>
      </c>
      <c r="DP14" s="109" t="s">
        <v>315</v>
      </c>
      <c r="DQ14" s="108"/>
      <c r="DR14" s="110" t="s">
        <v>315</v>
      </c>
      <c r="DS14" s="109" t="s">
        <v>315</v>
      </c>
      <c r="DT14" s="108"/>
      <c r="DU14" s="110" t="s">
        <v>315</v>
      </c>
      <c r="DV14" s="109" t="s">
        <v>315</v>
      </c>
      <c r="DW14" s="108"/>
      <c r="DX14" s="110" t="s">
        <v>315</v>
      </c>
      <c r="DY14" s="109" t="s">
        <v>315</v>
      </c>
      <c r="DZ14" s="108"/>
      <c r="EA14" s="110" t="s">
        <v>315</v>
      </c>
      <c r="EB14" s="109" t="s">
        <v>315</v>
      </c>
      <c r="EC14" s="108"/>
      <c r="ED14" s="110" t="s">
        <v>315</v>
      </c>
      <c r="EE14" s="109" t="s">
        <v>315</v>
      </c>
      <c r="EF14" s="108"/>
      <c r="EG14" s="109" t="s">
        <v>315</v>
      </c>
      <c r="EH14" s="109" t="s">
        <v>315</v>
      </c>
      <c r="EI14" s="108"/>
      <c r="EJ14" s="110" t="s">
        <v>315</v>
      </c>
      <c r="EK14" s="109" t="s">
        <v>315</v>
      </c>
      <c r="EL14" s="436"/>
      <c r="EM14" s="110" t="s">
        <v>315</v>
      </c>
      <c r="EN14" s="109" t="s">
        <v>315</v>
      </c>
      <c r="EO14" s="108"/>
      <c r="EP14" s="110" t="s">
        <v>315</v>
      </c>
      <c r="EQ14" s="109" t="s">
        <v>315</v>
      </c>
      <c r="ER14" s="108"/>
      <c r="ES14" s="110" t="s">
        <v>315</v>
      </c>
      <c r="ET14" s="109" t="s">
        <v>315</v>
      </c>
      <c r="EU14" s="108"/>
      <c r="EV14" s="110" t="s">
        <v>315</v>
      </c>
      <c r="EW14" s="109" t="s">
        <v>315</v>
      </c>
      <c r="EX14" s="108"/>
      <c r="EY14" s="110" t="s">
        <v>315</v>
      </c>
      <c r="EZ14" s="109" t="s">
        <v>315</v>
      </c>
      <c r="FA14" s="108"/>
      <c r="FB14" s="110" t="s">
        <v>315</v>
      </c>
      <c r="FC14" s="109" t="s">
        <v>315</v>
      </c>
      <c r="FD14" s="108"/>
      <c r="FE14" s="110" t="s">
        <v>315</v>
      </c>
      <c r="FF14" s="109" t="s">
        <v>315</v>
      </c>
      <c r="FG14" s="108"/>
      <c r="FH14" s="110" t="s">
        <v>315</v>
      </c>
      <c r="FI14" s="109" t="s">
        <v>315</v>
      </c>
      <c r="FJ14" s="108"/>
      <c r="FK14" s="110" t="s">
        <v>315</v>
      </c>
      <c r="FL14" s="109" t="s">
        <v>315</v>
      </c>
      <c r="FM14" s="108"/>
      <c r="FN14" s="110" t="s">
        <v>315</v>
      </c>
      <c r="FO14" s="109" t="s">
        <v>315</v>
      </c>
      <c r="FP14" s="108"/>
      <c r="FQ14" s="110" t="s">
        <v>315</v>
      </c>
      <c r="FR14" s="109" t="s">
        <v>315</v>
      </c>
      <c r="FS14" s="108"/>
      <c r="FT14" s="110" t="s">
        <v>315</v>
      </c>
      <c r="FU14" s="109" t="s">
        <v>315</v>
      </c>
      <c r="FV14" s="108"/>
      <c r="FW14" s="110" t="s">
        <v>315</v>
      </c>
      <c r="FX14" s="109" t="s">
        <v>315</v>
      </c>
      <c r="FY14" s="108"/>
      <c r="FZ14" s="110" t="s">
        <v>315</v>
      </c>
      <c r="GA14" s="109" t="s">
        <v>315</v>
      </c>
      <c r="GB14" s="108"/>
      <c r="GC14" s="110" t="s">
        <v>315</v>
      </c>
      <c r="GD14" s="109" t="s">
        <v>315</v>
      </c>
      <c r="GE14" s="108"/>
      <c r="GF14" s="110" t="s">
        <v>315</v>
      </c>
      <c r="GG14" s="109" t="s">
        <v>315</v>
      </c>
      <c r="GH14" s="108"/>
      <c r="GI14" s="110" t="s">
        <v>315</v>
      </c>
      <c r="GJ14" s="109" t="s">
        <v>315</v>
      </c>
      <c r="GK14" s="108"/>
      <c r="GL14" s="110" t="s">
        <v>315</v>
      </c>
      <c r="GM14" s="109" t="s">
        <v>315</v>
      </c>
      <c r="GN14" s="108"/>
      <c r="GO14" s="110" t="s">
        <v>315</v>
      </c>
      <c r="GP14" s="109" t="s">
        <v>315</v>
      </c>
      <c r="GQ14" s="108"/>
      <c r="GR14" s="110" t="s">
        <v>315</v>
      </c>
      <c r="GS14" s="109" t="s">
        <v>315</v>
      </c>
      <c r="GT14" s="108"/>
      <c r="GU14" s="110" t="s">
        <v>315</v>
      </c>
      <c r="GV14" s="109" t="s">
        <v>315</v>
      </c>
      <c r="GW14" s="108"/>
      <c r="GX14" s="110" t="s">
        <v>315</v>
      </c>
      <c r="GY14" s="109" t="s">
        <v>315</v>
      </c>
      <c r="GZ14" s="108"/>
      <c r="HA14" s="110" t="s">
        <v>315</v>
      </c>
      <c r="HB14" s="109" t="s">
        <v>315</v>
      </c>
      <c r="HC14" s="108"/>
      <c r="HD14" s="110" t="s">
        <v>315</v>
      </c>
      <c r="HE14" s="109" t="s">
        <v>315</v>
      </c>
      <c r="HF14" s="108"/>
      <c r="HG14" s="110" t="s">
        <v>315</v>
      </c>
      <c r="HH14" s="109" t="s">
        <v>315</v>
      </c>
      <c r="HI14" s="108"/>
      <c r="HJ14" s="110" t="s">
        <v>315</v>
      </c>
      <c r="HK14" s="109" t="s">
        <v>315</v>
      </c>
      <c r="HL14" s="108"/>
      <c r="HM14" s="110" t="s">
        <v>315</v>
      </c>
      <c r="HN14" s="109" t="s">
        <v>315</v>
      </c>
      <c r="HO14" s="108"/>
      <c r="HP14" s="110" t="s">
        <v>315</v>
      </c>
      <c r="HQ14" s="109" t="s">
        <v>315</v>
      </c>
      <c r="HR14" s="108"/>
      <c r="HS14" s="110" t="s">
        <v>315</v>
      </c>
      <c r="HT14" s="109" t="s">
        <v>315</v>
      </c>
      <c r="HU14" s="108"/>
      <c r="HV14" s="109" t="s">
        <v>315</v>
      </c>
      <c r="HW14" s="109" t="s">
        <v>315</v>
      </c>
      <c r="HX14" s="108"/>
      <c r="HY14" s="110" t="s">
        <v>315</v>
      </c>
      <c r="HZ14" s="109" t="s">
        <v>315</v>
      </c>
      <c r="IA14" s="436"/>
      <c r="IB14" s="110" t="s">
        <v>315</v>
      </c>
      <c r="IC14" s="109" t="s">
        <v>315</v>
      </c>
      <c r="ID14" s="108"/>
      <c r="IE14" s="110" t="s">
        <v>315</v>
      </c>
      <c r="IF14" s="109" t="s">
        <v>315</v>
      </c>
      <c r="IG14" s="108"/>
      <c r="IH14" s="110" t="s">
        <v>315</v>
      </c>
      <c r="II14" s="109" t="s">
        <v>315</v>
      </c>
      <c r="IJ14" s="108"/>
      <c r="IK14" s="110" t="s">
        <v>315</v>
      </c>
      <c r="IL14" s="109" t="s">
        <v>315</v>
      </c>
      <c r="IM14" s="108"/>
      <c r="IN14" s="110" t="s">
        <v>315</v>
      </c>
      <c r="IO14" s="109" t="s">
        <v>315</v>
      </c>
      <c r="IP14" s="108"/>
      <c r="IQ14" s="110" t="s">
        <v>315</v>
      </c>
      <c r="IR14" s="109" t="s">
        <v>315</v>
      </c>
      <c r="IS14" s="108"/>
      <c r="IT14" s="110" t="s">
        <v>315</v>
      </c>
      <c r="IU14" s="109" t="s">
        <v>315</v>
      </c>
      <c r="IV14" s="108"/>
      <c r="IW14" s="110" t="s">
        <v>315</v>
      </c>
      <c r="IX14" s="109" t="s">
        <v>315</v>
      </c>
      <c r="IY14" s="108"/>
      <c r="IZ14" s="110" t="s">
        <v>315</v>
      </c>
      <c r="JA14" s="109" t="s">
        <v>315</v>
      </c>
      <c r="JB14" s="108"/>
      <c r="JC14" s="110" t="s">
        <v>315</v>
      </c>
      <c r="JD14" s="109" t="s">
        <v>315</v>
      </c>
      <c r="JE14" s="108"/>
      <c r="JF14" s="110" t="s">
        <v>315</v>
      </c>
      <c r="JG14" s="109" t="s">
        <v>315</v>
      </c>
      <c r="JH14" s="108"/>
      <c r="JI14" s="110" t="s">
        <v>315</v>
      </c>
      <c r="JJ14" s="109" t="s">
        <v>315</v>
      </c>
      <c r="JK14" s="108"/>
      <c r="JL14" s="110" t="s">
        <v>315</v>
      </c>
      <c r="JM14" s="109" t="s">
        <v>315</v>
      </c>
      <c r="JN14" s="108"/>
      <c r="JO14" s="110" t="s">
        <v>315</v>
      </c>
      <c r="JP14" s="109" t="s">
        <v>315</v>
      </c>
      <c r="JQ14" s="108"/>
      <c r="JR14" s="110" t="s">
        <v>315</v>
      </c>
      <c r="JS14" s="109" t="s">
        <v>315</v>
      </c>
      <c r="JT14" s="108"/>
      <c r="JU14" s="110" t="s">
        <v>315</v>
      </c>
      <c r="JV14" s="109" t="s">
        <v>315</v>
      </c>
      <c r="JW14" s="108"/>
      <c r="JX14" s="110" t="s">
        <v>315</v>
      </c>
      <c r="JY14" s="109" t="s">
        <v>315</v>
      </c>
      <c r="JZ14" s="108"/>
      <c r="KA14" s="110" t="s">
        <v>315</v>
      </c>
      <c r="KB14" s="109" t="s">
        <v>315</v>
      </c>
      <c r="KC14" s="108"/>
      <c r="KD14" s="110" t="s">
        <v>315</v>
      </c>
      <c r="KE14" s="109" t="s">
        <v>315</v>
      </c>
      <c r="KF14" s="108"/>
      <c r="KG14" s="110" t="s">
        <v>315</v>
      </c>
      <c r="KH14" s="109" t="s">
        <v>315</v>
      </c>
      <c r="KI14" s="108"/>
      <c r="KJ14" s="110" t="s">
        <v>315</v>
      </c>
      <c r="KK14" s="109" t="s">
        <v>315</v>
      </c>
      <c r="KL14" s="108"/>
      <c r="KM14" s="110" t="s">
        <v>315</v>
      </c>
      <c r="KN14" s="109" t="s">
        <v>315</v>
      </c>
      <c r="KO14" s="108"/>
      <c r="KP14" s="110" t="s">
        <v>315</v>
      </c>
      <c r="KQ14" s="109" t="s">
        <v>315</v>
      </c>
      <c r="KR14" s="108"/>
      <c r="KS14" s="110" t="s">
        <v>315</v>
      </c>
      <c r="KT14" s="109" t="s">
        <v>315</v>
      </c>
      <c r="KU14" s="108"/>
      <c r="KV14" s="110" t="s">
        <v>315</v>
      </c>
      <c r="KW14" s="109" t="s">
        <v>315</v>
      </c>
      <c r="KX14" s="108"/>
      <c r="KY14" s="110" t="s">
        <v>315</v>
      </c>
      <c r="KZ14" s="109" t="s">
        <v>315</v>
      </c>
      <c r="LA14" s="108"/>
      <c r="LB14" s="110" t="s">
        <v>315</v>
      </c>
      <c r="LC14" s="109" t="s">
        <v>315</v>
      </c>
      <c r="LD14" s="108"/>
      <c r="LE14" s="110" t="s">
        <v>315</v>
      </c>
      <c r="LF14" s="109" t="s">
        <v>315</v>
      </c>
      <c r="LG14" s="108"/>
      <c r="LH14" s="110" t="s">
        <v>315</v>
      </c>
      <c r="LI14" s="109" t="s">
        <v>315</v>
      </c>
      <c r="LJ14" s="108"/>
      <c r="LK14" s="109" t="s">
        <v>315</v>
      </c>
    </row>
    <row r="15" spans="1:323" ht="24" hidden="1" customHeight="1" x14ac:dyDescent="0.2">
      <c r="A15" s="120"/>
      <c r="B15" s="150">
        <v>46090.682303240741</v>
      </c>
      <c r="C15" s="166">
        <v>0</v>
      </c>
      <c r="D15" s="374" t="s">
        <v>734</v>
      </c>
      <c r="E15" s="39">
        <v>6780</v>
      </c>
      <c r="F15" s="5" t="s">
        <v>883</v>
      </c>
      <c r="G15" s="5" t="s">
        <v>548</v>
      </c>
      <c r="H15" s="5" t="s">
        <v>556</v>
      </c>
      <c r="I15" s="5" t="s">
        <v>571</v>
      </c>
      <c r="J15" s="15">
        <v>300</v>
      </c>
      <c r="K15" s="5" t="s">
        <v>884</v>
      </c>
      <c r="L15" s="5" t="s">
        <v>548</v>
      </c>
      <c r="M15" s="5" t="s">
        <v>556</v>
      </c>
      <c r="N15" s="5" t="s">
        <v>571</v>
      </c>
      <c r="O15" s="15" t="s">
        <v>885</v>
      </c>
      <c r="P15" s="5">
        <v>0</v>
      </c>
      <c r="Q15" s="101">
        <v>300</v>
      </c>
      <c r="R15" s="40">
        <v>50</v>
      </c>
      <c r="S15" s="5" t="s">
        <v>886</v>
      </c>
      <c r="T15" s="86" t="s">
        <v>557</v>
      </c>
      <c r="U15" s="4"/>
      <c r="V15" s="4"/>
      <c r="W15" s="4">
        <v>46091</v>
      </c>
      <c r="X15" s="4">
        <v>46097</v>
      </c>
      <c r="Y15" s="4">
        <v>46097</v>
      </c>
      <c r="Z15" s="4">
        <v>46093</v>
      </c>
      <c r="AA15" s="57">
        <v>46093</v>
      </c>
      <c r="AB15" s="58">
        <v>50</v>
      </c>
      <c r="AC15" s="21">
        <v>50</v>
      </c>
      <c r="AD15" s="549" t="s">
        <v>558</v>
      </c>
      <c r="AE15" s="3"/>
      <c r="AF15" s="31" t="s">
        <v>570</v>
      </c>
      <c r="AG15" s="38" t="s">
        <v>552</v>
      </c>
      <c r="AH15" s="38" t="s">
        <v>553</v>
      </c>
      <c r="AI15" s="43" t="s">
        <v>618</v>
      </c>
      <c r="AJ15" s="43" t="s">
        <v>466</v>
      </c>
      <c r="AK15" s="228" t="s">
        <v>338</v>
      </c>
      <c r="AL15" s="3"/>
      <c r="AM15" s="3"/>
      <c r="AN15" s="3"/>
      <c r="AO15" s="3"/>
      <c r="AP15" s="3"/>
      <c r="AQ15" s="43" t="s">
        <v>521</v>
      </c>
      <c r="AR15" s="526"/>
      <c r="AS15" s="109" t="s">
        <v>315</v>
      </c>
      <c r="AT15" s="108"/>
      <c r="AU15" s="110" t="s">
        <v>315</v>
      </c>
      <c r="AV15" s="109" t="s">
        <v>315</v>
      </c>
      <c r="AW15" s="436"/>
      <c r="AX15" s="110" t="s">
        <v>315</v>
      </c>
      <c r="AY15" s="109" t="s">
        <v>315</v>
      </c>
      <c r="AZ15" s="108"/>
      <c r="BA15" s="110" t="s">
        <v>315</v>
      </c>
      <c r="BB15" s="109" t="s">
        <v>315</v>
      </c>
      <c r="BC15" s="108"/>
      <c r="BD15" s="110" t="s">
        <v>315</v>
      </c>
      <c r="BE15" s="109" t="s">
        <v>315</v>
      </c>
      <c r="BF15" s="108"/>
      <c r="BG15" s="110" t="s">
        <v>315</v>
      </c>
      <c r="BH15" s="109" t="s">
        <v>315</v>
      </c>
      <c r="BI15" s="108"/>
      <c r="BJ15" s="110" t="s">
        <v>315</v>
      </c>
      <c r="BK15" s="109" t="s">
        <v>315</v>
      </c>
      <c r="BL15" s="108"/>
      <c r="BM15" s="110" t="s">
        <v>315</v>
      </c>
      <c r="BN15" s="109" t="s">
        <v>315</v>
      </c>
      <c r="BO15" s="108"/>
      <c r="BP15" s="110" t="s">
        <v>315</v>
      </c>
      <c r="BQ15" s="109" t="s">
        <v>315</v>
      </c>
      <c r="BR15" s="108"/>
      <c r="BS15" s="110" t="s">
        <v>315</v>
      </c>
      <c r="BT15" s="109" t="s">
        <v>555</v>
      </c>
      <c r="BU15" s="108"/>
      <c r="BV15" s="110" t="s">
        <v>315</v>
      </c>
      <c r="BW15" s="109" t="s">
        <v>315</v>
      </c>
      <c r="BX15" s="108"/>
      <c r="BY15" s="110" t="s">
        <v>315</v>
      </c>
      <c r="BZ15" s="109" t="s">
        <v>315</v>
      </c>
      <c r="CA15" s="764">
        <v>50</v>
      </c>
      <c r="CB15" s="110" t="s">
        <v>315</v>
      </c>
      <c r="CC15" s="109" t="s">
        <v>315</v>
      </c>
      <c r="CD15" s="108"/>
      <c r="CE15" s="110" t="s">
        <v>315</v>
      </c>
      <c r="CF15" s="109" t="s">
        <v>315</v>
      </c>
      <c r="CG15" s="108"/>
      <c r="CH15" s="110" t="s">
        <v>315</v>
      </c>
      <c r="CI15" s="109" t="s">
        <v>315</v>
      </c>
      <c r="CJ15" s="108"/>
      <c r="CK15" s="110" t="s">
        <v>315</v>
      </c>
      <c r="CL15" s="109" t="s">
        <v>315</v>
      </c>
      <c r="CM15" s="108"/>
      <c r="CN15" s="110" t="s">
        <v>441</v>
      </c>
      <c r="CO15" s="109" t="s">
        <v>315</v>
      </c>
      <c r="CP15" s="108"/>
      <c r="CQ15" s="110" t="s">
        <v>315</v>
      </c>
      <c r="CR15" s="109" t="s">
        <v>315</v>
      </c>
      <c r="CS15" s="108"/>
      <c r="CT15" s="110" t="s">
        <v>315</v>
      </c>
      <c r="CU15" s="109" t="s">
        <v>315</v>
      </c>
      <c r="CV15" s="108"/>
      <c r="CW15" s="110" t="s">
        <v>315</v>
      </c>
      <c r="CX15" s="109" t="s">
        <v>315</v>
      </c>
      <c r="CY15" s="108"/>
      <c r="CZ15" s="110" t="s">
        <v>315</v>
      </c>
      <c r="DA15" s="109" t="s">
        <v>315</v>
      </c>
      <c r="DB15" s="108"/>
      <c r="DC15" s="110" t="s">
        <v>315</v>
      </c>
      <c r="DD15" s="109" t="s">
        <v>315</v>
      </c>
      <c r="DE15" s="108"/>
      <c r="DF15" s="110" t="s">
        <v>315</v>
      </c>
      <c r="DG15" s="109" t="s">
        <v>315</v>
      </c>
      <c r="DH15" s="108"/>
      <c r="DI15" s="110" t="s">
        <v>315</v>
      </c>
      <c r="DJ15" s="109" t="s">
        <v>315</v>
      </c>
      <c r="DK15" s="108"/>
      <c r="DL15" s="110" t="s">
        <v>315</v>
      </c>
      <c r="DM15" s="109" t="s">
        <v>315</v>
      </c>
      <c r="DN15" s="108"/>
      <c r="DO15" s="110" t="s">
        <v>315</v>
      </c>
      <c r="DP15" s="109" t="s">
        <v>315</v>
      </c>
      <c r="DQ15" s="108"/>
      <c r="DR15" s="110" t="s">
        <v>315</v>
      </c>
      <c r="DS15" s="109" t="s">
        <v>315</v>
      </c>
      <c r="DT15" s="108"/>
      <c r="DU15" s="110" t="s">
        <v>315</v>
      </c>
      <c r="DV15" s="109" t="s">
        <v>315</v>
      </c>
      <c r="DW15" s="108"/>
      <c r="DX15" s="110" t="s">
        <v>315</v>
      </c>
      <c r="DY15" s="109" t="s">
        <v>315</v>
      </c>
      <c r="DZ15" s="108"/>
      <c r="EA15" s="110" t="s">
        <v>315</v>
      </c>
      <c r="EB15" s="109" t="s">
        <v>315</v>
      </c>
      <c r="EC15" s="108"/>
      <c r="ED15" s="110" t="s">
        <v>315</v>
      </c>
      <c r="EE15" s="109" t="s">
        <v>315</v>
      </c>
      <c r="EF15" s="108"/>
      <c r="EG15" s="109" t="s">
        <v>315</v>
      </c>
      <c r="EH15" s="109" t="s">
        <v>315</v>
      </c>
      <c r="EI15" s="108"/>
      <c r="EJ15" s="110" t="s">
        <v>315</v>
      </c>
      <c r="EK15" s="109" t="s">
        <v>315</v>
      </c>
      <c r="EL15" s="436"/>
      <c r="EM15" s="110" t="s">
        <v>315</v>
      </c>
      <c r="EN15" s="109" t="s">
        <v>315</v>
      </c>
      <c r="EO15" s="108"/>
      <c r="EP15" s="110" t="s">
        <v>315</v>
      </c>
      <c r="EQ15" s="109" t="s">
        <v>315</v>
      </c>
      <c r="ER15" s="108"/>
      <c r="ES15" s="110" t="s">
        <v>315</v>
      </c>
      <c r="ET15" s="109" t="s">
        <v>315</v>
      </c>
      <c r="EU15" s="108"/>
      <c r="EV15" s="110" t="s">
        <v>315</v>
      </c>
      <c r="EW15" s="109" t="s">
        <v>315</v>
      </c>
      <c r="EX15" s="108"/>
      <c r="EY15" s="110" t="s">
        <v>315</v>
      </c>
      <c r="EZ15" s="109" t="s">
        <v>315</v>
      </c>
      <c r="FA15" s="108"/>
      <c r="FB15" s="110" t="s">
        <v>315</v>
      </c>
      <c r="FC15" s="109" t="s">
        <v>315</v>
      </c>
      <c r="FD15" s="108"/>
      <c r="FE15" s="110" t="s">
        <v>315</v>
      </c>
      <c r="FF15" s="109" t="s">
        <v>315</v>
      </c>
      <c r="FG15" s="108"/>
      <c r="FH15" s="110" t="s">
        <v>315</v>
      </c>
      <c r="FI15" s="109" t="s">
        <v>315</v>
      </c>
      <c r="FJ15" s="108"/>
      <c r="FK15" s="110" t="s">
        <v>315</v>
      </c>
      <c r="FL15" s="109" t="s">
        <v>315</v>
      </c>
      <c r="FM15" s="108"/>
      <c r="FN15" s="110" t="s">
        <v>315</v>
      </c>
      <c r="FO15" s="109" t="s">
        <v>315</v>
      </c>
      <c r="FP15" s="108"/>
      <c r="FQ15" s="110" t="s">
        <v>315</v>
      </c>
      <c r="FR15" s="109" t="s">
        <v>315</v>
      </c>
      <c r="FS15" s="108"/>
      <c r="FT15" s="110" t="s">
        <v>315</v>
      </c>
      <c r="FU15" s="109" t="s">
        <v>315</v>
      </c>
      <c r="FV15" s="108"/>
      <c r="FW15" s="110" t="s">
        <v>315</v>
      </c>
      <c r="FX15" s="109" t="s">
        <v>315</v>
      </c>
      <c r="FY15" s="108"/>
      <c r="FZ15" s="110" t="s">
        <v>315</v>
      </c>
      <c r="GA15" s="109" t="s">
        <v>315</v>
      </c>
      <c r="GB15" s="108"/>
      <c r="GC15" s="110" t="s">
        <v>315</v>
      </c>
      <c r="GD15" s="109" t="s">
        <v>315</v>
      </c>
      <c r="GE15" s="108"/>
      <c r="GF15" s="110" t="s">
        <v>315</v>
      </c>
      <c r="GG15" s="109" t="s">
        <v>315</v>
      </c>
      <c r="GH15" s="108"/>
      <c r="GI15" s="110" t="s">
        <v>315</v>
      </c>
      <c r="GJ15" s="109" t="s">
        <v>315</v>
      </c>
      <c r="GK15" s="108"/>
      <c r="GL15" s="110" t="s">
        <v>315</v>
      </c>
      <c r="GM15" s="109" t="s">
        <v>315</v>
      </c>
      <c r="GN15" s="108"/>
      <c r="GO15" s="110" t="s">
        <v>315</v>
      </c>
      <c r="GP15" s="109" t="s">
        <v>315</v>
      </c>
      <c r="GQ15" s="108"/>
      <c r="GR15" s="110" t="s">
        <v>315</v>
      </c>
      <c r="GS15" s="109" t="s">
        <v>315</v>
      </c>
      <c r="GT15" s="108"/>
      <c r="GU15" s="110" t="s">
        <v>315</v>
      </c>
      <c r="GV15" s="109" t="s">
        <v>315</v>
      </c>
      <c r="GW15" s="108"/>
      <c r="GX15" s="110" t="s">
        <v>315</v>
      </c>
      <c r="GY15" s="109" t="s">
        <v>315</v>
      </c>
      <c r="GZ15" s="108"/>
      <c r="HA15" s="110" t="s">
        <v>315</v>
      </c>
      <c r="HB15" s="109" t="s">
        <v>315</v>
      </c>
      <c r="HC15" s="108"/>
      <c r="HD15" s="110" t="s">
        <v>315</v>
      </c>
      <c r="HE15" s="109" t="s">
        <v>315</v>
      </c>
      <c r="HF15" s="108"/>
      <c r="HG15" s="110" t="s">
        <v>315</v>
      </c>
      <c r="HH15" s="109" t="s">
        <v>315</v>
      </c>
      <c r="HI15" s="108"/>
      <c r="HJ15" s="110" t="s">
        <v>315</v>
      </c>
      <c r="HK15" s="109" t="s">
        <v>315</v>
      </c>
      <c r="HL15" s="108"/>
      <c r="HM15" s="110" t="s">
        <v>315</v>
      </c>
      <c r="HN15" s="109" t="s">
        <v>315</v>
      </c>
      <c r="HO15" s="108"/>
      <c r="HP15" s="110" t="s">
        <v>315</v>
      </c>
      <c r="HQ15" s="109" t="s">
        <v>315</v>
      </c>
      <c r="HR15" s="108"/>
      <c r="HS15" s="110" t="s">
        <v>315</v>
      </c>
      <c r="HT15" s="109" t="s">
        <v>315</v>
      </c>
      <c r="HU15" s="108"/>
      <c r="HV15" s="109" t="s">
        <v>315</v>
      </c>
      <c r="HW15" s="109" t="s">
        <v>315</v>
      </c>
      <c r="HX15" s="108"/>
      <c r="HY15" s="110" t="s">
        <v>315</v>
      </c>
      <c r="HZ15" s="109" t="s">
        <v>315</v>
      </c>
      <c r="IA15" s="436"/>
      <c r="IB15" s="110" t="s">
        <v>315</v>
      </c>
      <c r="IC15" s="109" t="s">
        <v>315</v>
      </c>
      <c r="ID15" s="108"/>
      <c r="IE15" s="110" t="s">
        <v>315</v>
      </c>
      <c r="IF15" s="109" t="s">
        <v>315</v>
      </c>
      <c r="IG15" s="108"/>
      <c r="IH15" s="110" t="s">
        <v>315</v>
      </c>
      <c r="II15" s="109" t="s">
        <v>315</v>
      </c>
      <c r="IJ15" s="108"/>
      <c r="IK15" s="110" t="s">
        <v>315</v>
      </c>
      <c r="IL15" s="109" t="s">
        <v>315</v>
      </c>
      <c r="IM15" s="108"/>
      <c r="IN15" s="110" t="s">
        <v>315</v>
      </c>
      <c r="IO15" s="109" t="s">
        <v>315</v>
      </c>
      <c r="IP15" s="108"/>
      <c r="IQ15" s="110" t="s">
        <v>315</v>
      </c>
      <c r="IR15" s="109" t="s">
        <v>315</v>
      </c>
      <c r="IS15" s="108"/>
      <c r="IT15" s="110" t="s">
        <v>315</v>
      </c>
      <c r="IU15" s="109" t="s">
        <v>315</v>
      </c>
      <c r="IV15" s="108"/>
      <c r="IW15" s="110" t="s">
        <v>315</v>
      </c>
      <c r="IX15" s="109" t="s">
        <v>315</v>
      </c>
      <c r="IY15" s="108"/>
      <c r="IZ15" s="110" t="s">
        <v>315</v>
      </c>
      <c r="JA15" s="109" t="s">
        <v>315</v>
      </c>
      <c r="JB15" s="108"/>
      <c r="JC15" s="110" t="s">
        <v>315</v>
      </c>
      <c r="JD15" s="109" t="s">
        <v>315</v>
      </c>
      <c r="JE15" s="108"/>
      <c r="JF15" s="110" t="s">
        <v>315</v>
      </c>
      <c r="JG15" s="109" t="s">
        <v>315</v>
      </c>
      <c r="JH15" s="108"/>
      <c r="JI15" s="110" t="s">
        <v>315</v>
      </c>
      <c r="JJ15" s="109" t="s">
        <v>315</v>
      </c>
      <c r="JK15" s="108"/>
      <c r="JL15" s="110" t="s">
        <v>315</v>
      </c>
      <c r="JM15" s="109" t="s">
        <v>315</v>
      </c>
      <c r="JN15" s="108"/>
      <c r="JO15" s="110" t="s">
        <v>315</v>
      </c>
      <c r="JP15" s="109" t="s">
        <v>315</v>
      </c>
      <c r="JQ15" s="108"/>
      <c r="JR15" s="110" t="s">
        <v>315</v>
      </c>
      <c r="JS15" s="109" t="s">
        <v>315</v>
      </c>
      <c r="JT15" s="108"/>
      <c r="JU15" s="110" t="s">
        <v>315</v>
      </c>
      <c r="JV15" s="109" t="s">
        <v>315</v>
      </c>
      <c r="JW15" s="108"/>
      <c r="JX15" s="110" t="s">
        <v>315</v>
      </c>
      <c r="JY15" s="109" t="s">
        <v>315</v>
      </c>
      <c r="JZ15" s="108"/>
      <c r="KA15" s="110" t="s">
        <v>315</v>
      </c>
      <c r="KB15" s="109" t="s">
        <v>315</v>
      </c>
      <c r="KC15" s="108"/>
      <c r="KD15" s="110" t="s">
        <v>315</v>
      </c>
      <c r="KE15" s="109" t="s">
        <v>315</v>
      </c>
      <c r="KF15" s="108"/>
      <c r="KG15" s="110" t="s">
        <v>315</v>
      </c>
      <c r="KH15" s="109" t="s">
        <v>315</v>
      </c>
      <c r="KI15" s="108"/>
      <c r="KJ15" s="110" t="s">
        <v>315</v>
      </c>
      <c r="KK15" s="109" t="s">
        <v>315</v>
      </c>
      <c r="KL15" s="108"/>
      <c r="KM15" s="110" t="s">
        <v>315</v>
      </c>
      <c r="KN15" s="109" t="s">
        <v>315</v>
      </c>
      <c r="KO15" s="108"/>
      <c r="KP15" s="110" t="s">
        <v>315</v>
      </c>
      <c r="KQ15" s="109" t="s">
        <v>315</v>
      </c>
      <c r="KR15" s="108"/>
      <c r="KS15" s="110" t="s">
        <v>315</v>
      </c>
      <c r="KT15" s="109" t="s">
        <v>315</v>
      </c>
      <c r="KU15" s="108"/>
      <c r="KV15" s="110" t="s">
        <v>315</v>
      </c>
      <c r="KW15" s="109" t="s">
        <v>315</v>
      </c>
      <c r="KX15" s="108"/>
      <c r="KY15" s="110" t="s">
        <v>315</v>
      </c>
      <c r="KZ15" s="109" t="s">
        <v>315</v>
      </c>
      <c r="LA15" s="108"/>
      <c r="LB15" s="110" t="s">
        <v>315</v>
      </c>
      <c r="LC15" s="109" t="s">
        <v>315</v>
      </c>
      <c r="LD15" s="108"/>
      <c r="LE15" s="110" t="s">
        <v>315</v>
      </c>
      <c r="LF15" s="109" t="s">
        <v>315</v>
      </c>
      <c r="LG15" s="108"/>
      <c r="LH15" s="110" t="s">
        <v>315</v>
      </c>
      <c r="LI15" s="109" t="s">
        <v>315</v>
      </c>
      <c r="LJ15" s="108"/>
      <c r="LK15" s="109" t="s">
        <v>315</v>
      </c>
    </row>
    <row r="16" spans="1:323" ht="24" hidden="1" customHeight="1" x14ac:dyDescent="0.2">
      <c r="A16" s="120"/>
      <c r="B16" s="150">
        <v>46090.684467592589</v>
      </c>
      <c r="C16" s="166">
        <v>0</v>
      </c>
      <c r="D16" s="374" t="s">
        <v>735</v>
      </c>
      <c r="E16" s="39">
        <v>6798</v>
      </c>
      <c r="F16" s="5" t="s">
        <v>873</v>
      </c>
      <c r="G16" s="5" t="s">
        <v>548</v>
      </c>
      <c r="H16" s="5" t="s">
        <v>556</v>
      </c>
      <c r="I16" s="5" t="s">
        <v>614</v>
      </c>
      <c r="J16" s="15">
        <v>250</v>
      </c>
      <c r="K16" s="5" t="s">
        <v>874</v>
      </c>
      <c r="L16" s="5" t="s">
        <v>548</v>
      </c>
      <c r="M16" s="5" t="s">
        <v>556</v>
      </c>
      <c r="N16" s="5" t="s">
        <v>614</v>
      </c>
      <c r="O16" s="15" t="s">
        <v>875</v>
      </c>
      <c r="P16" s="5">
        <v>0</v>
      </c>
      <c r="Q16" s="101">
        <v>250</v>
      </c>
      <c r="R16" s="40">
        <v>30</v>
      </c>
      <c r="S16" s="5" t="s">
        <v>876</v>
      </c>
      <c r="T16" s="86" t="s">
        <v>557</v>
      </c>
      <c r="U16" s="4"/>
      <c r="V16" s="4"/>
      <c r="W16" s="4">
        <v>46091</v>
      </c>
      <c r="X16" s="4">
        <v>46097</v>
      </c>
      <c r="Y16" s="4">
        <v>46097</v>
      </c>
      <c r="Z16" s="4">
        <v>46093</v>
      </c>
      <c r="AA16" s="57">
        <v>46093</v>
      </c>
      <c r="AB16" s="58">
        <v>30</v>
      </c>
      <c r="AC16" s="21">
        <v>30</v>
      </c>
      <c r="AD16" s="549" t="s">
        <v>558</v>
      </c>
      <c r="AE16" s="3"/>
      <c r="AF16" s="31" t="s">
        <v>570</v>
      </c>
      <c r="AG16" s="38" t="s">
        <v>552</v>
      </c>
      <c r="AH16" s="38" t="s">
        <v>553</v>
      </c>
      <c r="AI16" s="43" t="s">
        <v>618</v>
      </c>
      <c r="AJ16" s="43" t="s">
        <v>466</v>
      </c>
      <c r="AK16" s="228" t="s">
        <v>338</v>
      </c>
      <c r="AL16" s="3"/>
      <c r="AM16" s="3"/>
      <c r="AN16" s="3"/>
      <c r="AO16" s="3"/>
      <c r="AP16" s="3"/>
      <c r="AQ16" s="43" t="s">
        <v>521</v>
      </c>
      <c r="AR16" s="526"/>
      <c r="AS16" s="109" t="s">
        <v>315</v>
      </c>
      <c r="AT16" s="108"/>
      <c r="AU16" s="110" t="s">
        <v>315</v>
      </c>
      <c r="AV16" s="109" t="s">
        <v>315</v>
      </c>
      <c r="AW16" s="436"/>
      <c r="AX16" s="110" t="s">
        <v>315</v>
      </c>
      <c r="AY16" s="109" t="s">
        <v>315</v>
      </c>
      <c r="AZ16" s="108"/>
      <c r="BA16" s="110" t="s">
        <v>315</v>
      </c>
      <c r="BB16" s="109" t="s">
        <v>315</v>
      </c>
      <c r="BC16" s="108"/>
      <c r="BD16" s="110" t="s">
        <v>315</v>
      </c>
      <c r="BE16" s="109" t="s">
        <v>315</v>
      </c>
      <c r="BF16" s="108"/>
      <c r="BG16" s="110" t="s">
        <v>315</v>
      </c>
      <c r="BH16" s="109" t="s">
        <v>315</v>
      </c>
      <c r="BI16" s="108"/>
      <c r="BJ16" s="110" t="s">
        <v>315</v>
      </c>
      <c r="BK16" s="109" t="s">
        <v>315</v>
      </c>
      <c r="BL16" s="108"/>
      <c r="BM16" s="110" t="s">
        <v>315</v>
      </c>
      <c r="BN16" s="109" t="s">
        <v>315</v>
      </c>
      <c r="BO16" s="108"/>
      <c r="BP16" s="110" t="s">
        <v>315</v>
      </c>
      <c r="BQ16" s="109" t="s">
        <v>315</v>
      </c>
      <c r="BR16" s="108"/>
      <c r="BS16" s="110" t="s">
        <v>315</v>
      </c>
      <c r="BT16" s="109" t="s">
        <v>555</v>
      </c>
      <c r="BU16" s="108"/>
      <c r="BV16" s="110" t="s">
        <v>315</v>
      </c>
      <c r="BW16" s="109" t="s">
        <v>315</v>
      </c>
      <c r="BX16" s="108"/>
      <c r="BY16" s="110" t="s">
        <v>315</v>
      </c>
      <c r="BZ16" s="109" t="s">
        <v>315</v>
      </c>
      <c r="CA16" s="764">
        <v>30</v>
      </c>
      <c r="CB16" s="110" t="s">
        <v>315</v>
      </c>
      <c r="CC16" s="109" t="s">
        <v>315</v>
      </c>
      <c r="CD16" s="108"/>
      <c r="CE16" s="110" t="s">
        <v>315</v>
      </c>
      <c r="CF16" s="109" t="s">
        <v>315</v>
      </c>
      <c r="CG16" s="108"/>
      <c r="CH16" s="110" t="s">
        <v>315</v>
      </c>
      <c r="CI16" s="109" t="s">
        <v>315</v>
      </c>
      <c r="CJ16" s="108"/>
      <c r="CK16" s="110" t="s">
        <v>315</v>
      </c>
      <c r="CL16" s="109" t="s">
        <v>315</v>
      </c>
      <c r="CM16" s="108"/>
      <c r="CN16" s="110" t="s">
        <v>441</v>
      </c>
      <c r="CO16" s="109" t="s">
        <v>315</v>
      </c>
      <c r="CP16" s="108"/>
      <c r="CQ16" s="110" t="s">
        <v>315</v>
      </c>
      <c r="CR16" s="109" t="s">
        <v>315</v>
      </c>
      <c r="CS16" s="108"/>
      <c r="CT16" s="110" t="s">
        <v>315</v>
      </c>
      <c r="CU16" s="109" t="s">
        <v>315</v>
      </c>
      <c r="CV16" s="108"/>
      <c r="CW16" s="110" t="s">
        <v>315</v>
      </c>
      <c r="CX16" s="109" t="s">
        <v>315</v>
      </c>
      <c r="CY16" s="108"/>
      <c r="CZ16" s="110" t="s">
        <v>315</v>
      </c>
      <c r="DA16" s="109" t="s">
        <v>315</v>
      </c>
      <c r="DB16" s="108"/>
      <c r="DC16" s="110" t="s">
        <v>315</v>
      </c>
      <c r="DD16" s="109" t="s">
        <v>315</v>
      </c>
      <c r="DE16" s="108"/>
      <c r="DF16" s="110" t="s">
        <v>315</v>
      </c>
      <c r="DG16" s="109" t="s">
        <v>315</v>
      </c>
      <c r="DH16" s="108"/>
      <c r="DI16" s="110" t="s">
        <v>315</v>
      </c>
      <c r="DJ16" s="109" t="s">
        <v>315</v>
      </c>
      <c r="DK16" s="108"/>
      <c r="DL16" s="110" t="s">
        <v>315</v>
      </c>
      <c r="DM16" s="109" t="s">
        <v>315</v>
      </c>
      <c r="DN16" s="108"/>
      <c r="DO16" s="110" t="s">
        <v>315</v>
      </c>
      <c r="DP16" s="109" t="s">
        <v>315</v>
      </c>
      <c r="DQ16" s="108"/>
      <c r="DR16" s="110" t="s">
        <v>315</v>
      </c>
      <c r="DS16" s="109" t="s">
        <v>315</v>
      </c>
      <c r="DT16" s="108"/>
      <c r="DU16" s="110" t="s">
        <v>315</v>
      </c>
      <c r="DV16" s="109" t="s">
        <v>315</v>
      </c>
      <c r="DW16" s="108"/>
      <c r="DX16" s="110" t="s">
        <v>315</v>
      </c>
      <c r="DY16" s="109" t="s">
        <v>315</v>
      </c>
      <c r="DZ16" s="108"/>
      <c r="EA16" s="110" t="s">
        <v>315</v>
      </c>
      <c r="EB16" s="109" t="s">
        <v>315</v>
      </c>
      <c r="EC16" s="108"/>
      <c r="ED16" s="110" t="s">
        <v>315</v>
      </c>
      <c r="EE16" s="109" t="s">
        <v>315</v>
      </c>
      <c r="EF16" s="108"/>
      <c r="EG16" s="109" t="s">
        <v>315</v>
      </c>
      <c r="EH16" s="109" t="s">
        <v>315</v>
      </c>
      <c r="EI16" s="108"/>
      <c r="EJ16" s="110" t="s">
        <v>315</v>
      </c>
      <c r="EK16" s="109" t="s">
        <v>315</v>
      </c>
      <c r="EL16" s="436"/>
      <c r="EM16" s="110" t="s">
        <v>315</v>
      </c>
      <c r="EN16" s="109" t="s">
        <v>315</v>
      </c>
      <c r="EO16" s="108"/>
      <c r="EP16" s="110" t="s">
        <v>315</v>
      </c>
      <c r="EQ16" s="109" t="s">
        <v>315</v>
      </c>
      <c r="ER16" s="108"/>
      <c r="ES16" s="110" t="s">
        <v>315</v>
      </c>
      <c r="ET16" s="109" t="s">
        <v>315</v>
      </c>
      <c r="EU16" s="108"/>
      <c r="EV16" s="110" t="s">
        <v>315</v>
      </c>
      <c r="EW16" s="109" t="s">
        <v>315</v>
      </c>
      <c r="EX16" s="108"/>
      <c r="EY16" s="110" t="s">
        <v>315</v>
      </c>
      <c r="EZ16" s="109" t="s">
        <v>315</v>
      </c>
      <c r="FA16" s="108"/>
      <c r="FB16" s="110" t="s">
        <v>315</v>
      </c>
      <c r="FC16" s="109" t="s">
        <v>315</v>
      </c>
      <c r="FD16" s="108"/>
      <c r="FE16" s="110" t="s">
        <v>315</v>
      </c>
      <c r="FF16" s="109" t="s">
        <v>315</v>
      </c>
      <c r="FG16" s="108"/>
      <c r="FH16" s="110" t="s">
        <v>315</v>
      </c>
      <c r="FI16" s="109" t="s">
        <v>315</v>
      </c>
      <c r="FJ16" s="108"/>
      <c r="FK16" s="110" t="s">
        <v>315</v>
      </c>
      <c r="FL16" s="109" t="s">
        <v>315</v>
      </c>
      <c r="FM16" s="108"/>
      <c r="FN16" s="110" t="s">
        <v>315</v>
      </c>
      <c r="FO16" s="109" t="s">
        <v>315</v>
      </c>
      <c r="FP16" s="108"/>
      <c r="FQ16" s="110" t="s">
        <v>315</v>
      </c>
      <c r="FR16" s="109" t="s">
        <v>315</v>
      </c>
      <c r="FS16" s="108"/>
      <c r="FT16" s="110" t="s">
        <v>315</v>
      </c>
      <c r="FU16" s="109" t="s">
        <v>315</v>
      </c>
      <c r="FV16" s="108"/>
      <c r="FW16" s="110" t="s">
        <v>315</v>
      </c>
      <c r="FX16" s="109" t="s">
        <v>315</v>
      </c>
      <c r="FY16" s="108"/>
      <c r="FZ16" s="110" t="s">
        <v>315</v>
      </c>
      <c r="GA16" s="109" t="s">
        <v>315</v>
      </c>
      <c r="GB16" s="108"/>
      <c r="GC16" s="110" t="s">
        <v>315</v>
      </c>
      <c r="GD16" s="109" t="s">
        <v>315</v>
      </c>
      <c r="GE16" s="108"/>
      <c r="GF16" s="110" t="s">
        <v>315</v>
      </c>
      <c r="GG16" s="109" t="s">
        <v>315</v>
      </c>
      <c r="GH16" s="108"/>
      <c r="GI16" s="110" t="s">
        <v>315</v>
      </c>
      <c r="GJ16" s="109" t="s">
        <v>315</v>
      </c>
      <c r="GK16" s="108"/>
      <c r="GL16" s="110" t="s">
        <v>315</v>
      </c>
      <c r="GM16" s="109" t="s">
        <v>315</v>
      </c>
      <c r="GN16" s="108"/>
      <c r="GO16" s="110" t="s">
        <v>315</v>
      </c>
      <c r="GP16" s="109" t="s">
        <v>315</v>
      </c>
      <c r="GQ16" s="108"/>
      <c r="GR16" s="110" t="s">
        <v>315</v>
      </c>
      <c r="GS16" s="109" t="s">
        <v>315</v>
      </c>
      <c r="GT16" s="108"/>
      <c r="GU16" s="110" t="s">
        <v>315</v>
      </c>
      <c r="GV16" s="109" t="s">
        <v>315</v>
      </c>
      <c r="GW16" s="108"/>
      <c r="GX16" s="110" t="s">
        <v>315</v>
      </c>
      <c r="GY16" s="109" t="s">
        <v>315</v>
      </c>
      <c r="GZ16" s="108"/>
      <c r="HA16" s="110" t="s">
        <v>315</v>
      </c>
      <c r="HB16" s="109" t="s">
        <v>315</v>
      </c>
      <c r="HC16" s="108"/>
      <c r="HD16" s="110" t="s">
        <v>315</v>
      </c>
      <c r="HE16" s="109" t="s">
        <v>315</v>
      </c>
      <c r="HF16" s="108"/>
      <c r="HG16" s="110" t="s">
        <v>315</v>
      </c>
      <c r="HH16" s="109" t="s">
        <v>315</v>
      </c>
      <c r="HI16" s="108"/>
      <c r="HJ16" s="110" t="s">
        <v>315</v>
      </c>
      <c r="HK16" s="109" t="s">
        <v>315</v>
      </c>
      <c r="HL16" s="108"/>
      <c r="HM16" s="110" t="s">
        <v>315</v>
      </c>
      <c r="HN16" s="109" t="s">
        <v>315</v>
      </c>
      <c r="HO16" s="108"/>
      <c r="HP16" s="110" t="s">
        <v>315</v>
      </c>
      <c r="HQ16" s="109" t="s">
        <v>315</v>
      </c>
      <c r="HR16" s="108"/>
      <c r="HS16" s="110" t="s">
        <v>315</v>
      </c>
      <c r="HT16" s="109" t="s">
        <v>315</v>
      </c>
      <c r="HU16" s="108"/>
      <c r="HV16" s="109" t="s">
        <v>315</v>
      </c>
      <c r="HW16" s="109" t="s">
        <v>315</v>
      </c>
      <c r="HX16" s="108"/>
      <c r="HY16" s="110" t="s">
        <v>315</v>
      </c>
      <c r="HZ16" s="109" t="s">
        <v>315</v>
      </c>
      <c r="IA16" s="436"/>
      <c r="IB16" s="110" t="s">
        <v>315</v>
      </c>
      <c r="IC16" s="109" t="s">
        <v>315</v>
      </c>
      <c r="ID16" s="108"/>
      <c r="IE16" s="110" t="s">
        <v>315</v>
      </c>
      <c r="IF16" s="109" t="s">
        <v>315</v>
      </c>
      <c r="IG16" s="108"/>
      <c r="IH16" s="110" t="s">
        <v>315</v>
      </c>
      <c r="II16" s="109" t="s">
        <v>315</v>
      </c>
      <c r="IJ16" s="108"/>
      <c r="IK16" s="110" t="s">
        <v>315</v>
      </c>
      <c r="IL16" s="109" t="s">
        <v>315</v>
      </c>
      <c r="IM16" s="108"/>
      <c r="IN16" s="110" t="s">
        <v>315</v>
      </c>
      <c r="IO16" s="109" t="s">
        <v>315</v>
      </c>
      <c r="IP16" s="108"/>
      <c r="IQ16" s="110" t="s">
        <v>315</v>
      </c>
      <c r="IR16" s="109" t="s">
        <v>315</v>
      </c>
      <c r="IS16" s="108"/>
      <c r="IT16" s="110" t="s">
        <v>315</v>
      </c>
      <c r="IU16" s="109" t="s">
        <v>315</v>
      </c>
      <c r="IV16" s="108"/>
      <c r="IW16" s="110" t="s">
        <v>315</v>
      </c>
      <c r="IX16" s="109" t="s">
        <v>315</v>
      </c>
      <c r="IY16" s="108"/>
      <c r="IZ16" s="110" t="s">
        <v>315</v>
      </c>
      <c r="JA16" s="109" t="s">
        <v>315</v>
      </c>
      <c r="JB16" s="108"/>
      <c r="JC16" s="110" t="s">
        <v>315</v>
      </c>
      <c r="JD16" s="109" t="s">
        <v>315</v>
      </c>
      <c r="JE16" s="108"/>
      <c r="JF16" s="110" t="s">
        <v>315</v>
      </c>
      <c r="JG16" s="109" t="s">
        <v>315</v>
      </c>
      <c r="JH16" s="108"/>
      <c r="JI16" s="110" t="s">
        <v>315</v>
      </c>
      <c r="JJ16" s="109" t="s">
        <v>315</v>
      </c>
      <c r="JK16" s="108"/>
      <c r="JL16" s="110" t="s">
        <v>315</v>
      </c>
      <c r="JM16" s="109" t="s">
        <v>315</v>
      </c>
      <c r="JN16" s="108"/>
      <c r="JO16" s="110" t="s">
        <v>315</v>
      </c>
      <c r="JP16" s="109" t="s">
        <v>315</v>
      </c>
      <c r="JQ16" s="108"/>
      <c r="JR16" s="110" t="s">
        <v>315</v>
      </c>
      <c r="JS16" s="109" t="s">
        <v>315</v>
      </c>
      <c r="JT16" s="108"/>
      <c r="JU16" s="110" t="s">
        <v>315</v>
      </c>
      <c r="JV16" s="109" t="s">
        <v>315</v>
      </c>
      <c r="JW16" s="108"/>
      <c r="JX16" s="110" t="s">
        <v>315</v>
      </c>
      <c r="JY16" s="109" t="s">
        <v>315</v>
      </c>
      <c r="JZ16" s="108"/>
      <c r="KA16" s="110" t="s">
        <v>315</v>
      </c>
      <c r="KB16" s="109" t="s">
        <v>315</v>
      </c>
      <c r="KC16" s="108"/>
      <c r="KD16" s="110" t="s">
        <v>315</v>
      </c>
      <c r="KE16" s="109" t="s">
        <v>315</v>
      </c>
      <c r="KF16" s="108"/>
      <c r="KG16" s="110" t="s">
        <v>315</v>
      </c>
      <c r="KH16" s="109" t="s">
        <v>315</v>
      </c>
      <c r="KI16" s="108"/>
      <c r="KJ16" s="110" t="s">
        <v>315</v>
      </c>
      <c r="KK16" s="109" t="s">
        <v>315</v>
      </c>
      <c r="KL16" s="108"/>
      <c r="KM16" s="110" t="s">
        <v>315</v>
      </c>
      <c r="KN16" s="109" t="s">
        <v>315</v>
      </c>
      <c r="KO16" s="108"/>
      <c r="KP16" s="110" t="s">
        <v>315</v>
      </c>
      <c r="KQ16" s="109" t="s">
        <v>315</v>
      </c>
      <c r="KR16" s="108"/>
      <c r="KS16" s="110" t="s">
        <v>315</v>
      </c>
      <c r="KT16" s="109" t="s">
        <v>315</v>
      </c>
      <c r="KU16" s="108"/>
      <c r="KV16" s="110" t="s">
        <v>315</v>
      </c>
      <c r="KW16" s="109" t="s">
        <v>315</v>
      </c>
      <c r="KX16" s="108"/>
      <c r="KY16" s="110" t="s">
        <v>315</v>
      </c>
      <c r="KZ16" s="109" t="s">
        <v>315</v>
      </c>
      <c r="LA16" s="108"/>
      <c r="LB16" s="110" t="s">
        <v>315</v>
      </c>
      <c r="LC16" s="109" t="s">
        <v>315</v>
      </c>
      <c r="LD16" s="108"/>
      <c r="LE16" s="110" t="s">
        <v>315</v>
      </c>
      <c r="LF16" s="109" t="s">
        <v>315</v>
      </c>
      <c r="LG16" s="108"/>
      <c r="LH16" s="110" t="s">
        <v>315</v>
      </c>
      <c r="LI16" s="109" t="s">
        <v>315</v>
      </c>
      <c r="LJ16" s="108"/>
      <c r="LK16" s="109" t="s">
        <v>315</v>
      </c>
    </row>
    <row r="17" spans="1:323" ht="24" hidden="1" customHeight="1" x14ac:dyDescent="0.2">
      <c r="A17" s="120"/>
      <c r="B17" s="150">
        <v>46090.686585648145</v>
      </c>
      <c r="C17" s="166">
        <v>0</v>
      </c>
      <c r="D17" s="374" t="s">
        <v>736</v>
      </c>
      <c r="E17" s="39">
        <v>6798</v>
      </c>
      <c r="F17" s="5" t="s">
        <v>887</v>
      </c>
      <c r="G17" s="5" t="s">
        <v>548</v>
      </c>
      <c r="H17" s="5" t="s">
        <v>556</v>
      </c>
      <c r="I17" s="5" t="s">
        <v>662</v>
      </c>
      <c r="J17" s="15">
        <v>300</v>
      </c>
      <c r="K17" s="5" t="s">
        <v>888</v>
      </c>
      <c r="L17" s="5" t="s">
        <v>548</v>
      </c>
      <c r="M17" s="5" t="s">
        <v>556</v>
      </c>
      <c r="N17" s="5" t="s">
        <v>662</v>
      </c>
      <c r="O17" s="15" t="s">
        <v>889</v>
      </c>
      <c r="P17" s="5">
        <v>0</v>
      </c>
      <c r="Q17" s="101">
        <v>300</v>
      </c>
      <c r="R17" s="40">
        <v>30</v>
      </c>
      <c r="S17" s="5" t="s">
        <v>679</v>
      </c>
      <c r="T17" s="86" t="s">
        <v>557</v>
      </c>
      <c r="U17" s="4"/>
      <c r="V17" s="4"/>
      <c r="W17" s="4">
        <v>46092</v>
      </c>
      <c r="X17" s="4">
        <v>46097</v>
      </c>
      <c r="Y17" s="4">
        <v>46097</v>
      </c>
      <c r="Z17" s="4">
        <v>46093</v>
      </c>
      <c r="AA17" s="57">
        <v>46093</v>
      </c>
      <c r="AB17" s="58">
        <v>30</v>
      </c>
      <c r="AC17" s="21">
        <v>30</v>
      </c>
      <c r="AD17" s="549" t="s">
        <v>558</v>
      </c>
      <c r="AE17" s="3"/>
      <c r="AF17" s="31" t="s">
        <v>570</v>
      </c>
      <c r="AG17" s="38" t="s">
        <v>552</v>
      </c>
      <c r="AH17" s="38" t="s">
        <v>553</v>
      </c>
      <c r="AI17" s="43" t="s">
        <v>618</v>
      </c>
      <c r="AJ17" s="43" t="s">
        <v>466</v>
      </c>
      <c r="AK17" s="228" t="s">
        <v>338</v>
      </c>
      <c r="AL17" s="3"/>
      <c r="AM17" s="3"/>
      <c r="AN17" s="3"/>
      <c r="AO17" s="3"/>
      <c r="AP17" s="3"/>
      <c r="AQ17" s="43" t="s">
        <v>521</v>
      </c>
      <c r="AR17" s="526"/>
      <c r="AS17" s="109" t="s">
        <v>315</v>
      </c>
      <c r="AT17" s="108"/>
      <c r="AU17" s="110" t="s">
        <v>315</v>
      </c>
      <c r="AV17" s="109" t="s">
        <v>315</v>
      </c>
      <c r="AW17" s="436"/>
      <c r="AX17" s="110" t="s">
        <v>315</v>
      </c>
      <c r="AY17" s="109" t="s">
        <v>315</v>
      </c>
      <c r="AZ17" s="108"/>
      <c r="BA17" s="110" t="s">
        <v>315</v>
      </c>
      <c r="BB17" s="109" t="s">
        <v>315</v>
      </c>
      <c r="BC17" s="108"/>
      <c r="BD17" s="110" t="s">
        <v>315</v>
      </c>
      <c r="BE17" s="109" t="s">
        <v>315</v>
      </c>
      <c r="BF17" s="108"/>
      <c r="BG17" s="110" t="s">
        <v>315</v>
      </c>
      <c r="BH17" s="109" t="s">
        <v>315</v>
      </c>
      <c r="BI17" s="108"/>
      <c r="BJ17" s="110" t="s">
        <v>315</v>
      </c>
      <c r="BK17" s="109" t="s">
        <v>315</v>
      </c>
      <c r="BL17" s="108"/>
      <c r="BM17" s="110" t="s">
        <v>315</v>
      </c>
      <c r="BN17" s="109" t="s">
        <v>315</v>
      </c>
      <c r="BO17" s="108"/>
      <c r="BP17" s="110" t="s">
        <v>315</v>
      </c>
      <c r="BQ17" s="109" t="s">
        <v>315</v>
      </c>
      <c r="BR17" s="108"/>
      <c r="BS17" s="110" t="s">
        <v>315</v>
      </c>
      <c r="BT17" s="109" t="s">
        <v>315</v>
      </c>
      <c r="BU17" s="108"/>
      <c r="BV17" s="110" t="s">
        <v>315</v>
      </c>
      <c r="BW17" s="109" t="s">
        <v>555</v>
      </c>
      <c r="BX17" s="108"/>
      <c r="BY17" s="110" t="s">
        <v>315</v>
      </c>
      <c r="BZ17" s="109" t="s">
        <v>315</v>
      </c>
      <c r="CA17" s="764">
        <v>30</v>
      </c>
      <c r="CB17" s="110" t="s">
        <v>315</v>
      </c>
      <c r="CC17" s="109" t="s">
        <v>315</v>
      </c>
      <c r="CD17" s="108"/>
      <c r="CE17" s="110" t="s">
        <v>315</v>
      </c>
      <c r="CF17" s="109" t="s">
        <v>315</v>
      </c>
      <c r="CG17" s="108"/>
      <c r="CH17" s="110" t="s">
        <v>315</v>
      </c>
      <c r="CI17" s="109" t="s">
        <v>315</v>
      </c>
      <c r="CJ17" s="108"/>
      <c r="CK17" s="110" t="s">
        <v>315</v>
      </c>
      <c r="CL17" s="109" t="s">
        <v>315</v>
      </c>
      <c r="CM17" s="108"/>
      <c r="CN17" s="110" t="s">
        <v>441</v>
      </c>
      <c r="CO17" s="109" t="s">
        <v>315</v>
      </c>
      <c r="CP17" s="108"/>
      <c r="CQ17" s="110" t="s">
        <v>315</v>
      </c>
      <c r="CR17" s="109" t="s">
        <v>315</v>
      </c>
      <c r="CS17" s="108"/>
      <c r="CT17" s="110" t="s">
        <v>315</v>
      </c>
      <c r="CU17" s="109" t="s">
        <v>315</v>
      </c>
      <c r="CV17" s="108"/>
      <c r="CW17" s="110" t="s">
        <v>315</v>
      </c>
      <c r="CX17" s="109" t="s">
        <v>315</v>
      </c>
      <c r="CY17" s="108"/>
      <c r="CZ17" s="110" t="s">
        <v>315</v>
      </c>
      <c r="DA17" s="109" t="s">
        <v>315</v>
      </c>
      <c r="DB17" s="108"/>
      <c r="DC17" s="110" t="s">
        <v>315</v>
      </c>
      <c r="DD17" s="109" t="s">
        <v>315</v>
      </c>
      <c r="DE17" s="108"/>
      <c r="DF17" s="110" t="s">
        <v>315</v>
      </c>
      <c r="DG17" s="109" t="s">
        <v>315</v>
      </c>
      <c r="DH17" s="108"/>
      <c r="DI17" s="110" t="s">
        <v>315</v>
      </c>
      <c r="DJ17" s="109" t="s">
        <v>315</v>
      </c>
      <c r="DK17" s="108"/>
      <c r="DL17" s="110" t="s">
        <v>315</v>
      </c>
      <c r="DM17" s="109" t="s">
        <v>315</v>
      </c>
      <c r="DN17" s="108"/>
      <c r="DO17" s="110" t="s">
        <v>315</v>
      </c>
      <c r="DP17" s="109" t="s">
        <v>315</v>
      </c>
      <c r="DQ17" s="108"/>
      <c r="DR17" s="110" t="s">
        <v>315</v>
      </c>
      <c r="DS17" s="109" t="s">
        <v>315</v>
      </c>
      <c r="DT17" s="108"/>
      <c r="DU17" s="110" t="s">
        <v>315</v>
      </c>
      <c r="DV17" s="109" t="s">
        <v>315</v>
      </c>
      <c r="DW17" s="108"/>
      <c r="DX17" s="110" t="s">
        <v>315</v>
      </c>
      <c r="DY17" s="109" t="s">
        <v>315</v>
      </c>
      <c r="DZ17" s="108"/>
      <c r="EA17" s="110" t="s">
        <v>315</v>
      </c>
      <c r="EB17" s="109" t="s">
        <v>315</v>
      </c>
      <c r="EC17" s="108"/>
      <c r="ED17" s="110" t="s">
        <v>315</v>
      </c>
      <c r="EE17" s="109" t="s">
        <v>315</v>
      </c>
      <c r="EF17" s="108"/>
      <c r="EG17" s="109" t="s">
        <v>315</v>
      </c>
      <c r="EH17" s="109" t="s">
        <v>315</v>
      </c>
      <c r="EI17" s="108"/>
      <c r="EJ17" s="110" t="s">
        <v>315</v>
      </c>
      <c r="EK17" s="109" t="s">
        <v>315</v>
      </c>
      <c r="EL17" s="436"/>
      <c r="EM17" s="110" t="s">
        <v>315</v>
      </c>
      <c r="EN17" s="109" t="s">
        <v>315</v>
      </c>
      <c r="EO17" s="108"/>
      <c r="EP17" s="110" t="s">
        <v>315</v>
      </c>
      <c r="EQ17" s="109" t="s">
        <v>315</v>
      </c>
      <c r="ER17" s="108"/>
      <c r="ES17" s="110" t="s">
        <v>315</v>
      </c>
      <c r="ET17" s="109" t="s">
        <v>315</v>
      </c>
      <c r="EU17" s="108"/>
      <c r="EV17" s="110" t="s">
        <v>315</v>
      </c>
      <c r="EW17" s="109" t="s">
        <v>315</v>
      </c>
      <c r="EX17" s="108"/>
      <c r="EY17" s="110" t="s">
        <v>315</v>
      </c>
      <c r="EZ17" s="109" t="s">
        <v>315</v>
      </c>
      <c r="FA17" s="108"/>
      <c r="FB17" s="110" t="s">
        <v>315</v>
      </c>
      <c r="FC17" s="109" t="s">
        <v>315</v>
      </c>
      <c r="FD17" s="108"/>
      <c r="FE17" s="110" t="s">
        <v>315</v>
      </c>
      <c r="FF17" s="109" t="s">
        <v>315</v>
      </c>
      <c r="FG17" s="108"/>
      <c r="FH17" s="110" t="s">
        <v>315</v>
      </c>
      <c r="FI17" s="109" t="s">
        <v>315</v>
      </c>
      <c r="FJ17" s="108"/>
      <c r="FK17" s="110" t="s">
        <v>315</v>
      </c>
      <c r="FL17" s="109" t="s">
        <v>315</v>
      </c>
      <c r="FM17" s="108"/>
      <c r="FN17" s="110" t="s">
        <v>315</v>
      </c>
      <c r="FO17" s="109" t="s">
        <v>315</v>
      </c>
      <c r="FP17" s="108"/>
      <c r="FQ17" s="110" t="s">
        <v>315</v>
      </c>
      <c r="FR17" s="109" t="s">
        <v>315</v>
      </c>
      <c r="FS17" s="108"/>
      <c r="FT17" s="110" t="s">
        <v>315</v>
      </c>
      <c r="FU17" s="109" t="s">
        <v>315</v>
      </c>
      <c r="FV17" s="108"/>
      <c r="FW17" s="110" t="s">
        <v>315</v>
      </c>
      <c r="FX17" s="109" t="s">
        <v>315</v>
      </c>
      <c r="FY17" s="108"/>
      <c r="FZ17" s="110" t="s">
        <v>315</v>
      </c>
      <c r="GA17" s="109" t="s">
        <v>315</v>
      </c>
      <c r="GB17" s="108"/>
      <c r="GC17" s="110" t="s">
        <v>315</v>
      </c>
      <c r="GD17" s="109" t="s">
        <v>315</v>
      </c>
      <c r="GE17" s="108"/>
      <c r="GF17" s="110" t="s">
        <v>315</v>
      </c>
      <c r="GG17" s="109" t="s">
        <v>315</v>
      </c>
      <c r="GH17" s="108"/>
      <c r="GI17" s="110" t="s">
        <v>315</v>
      </c>
      <c r="GJ17" s="109" t="s">
        <v>315</v>
      </c>
      <c r="GK17" s="108"/>
      <c r="GL17" s="110" t="s">
        <v>315</v>
      </c>
      <c r="GM17" s="109" t="s">
        <v>315</v>
      </c>
      <c r="GN17" s="108"/>
      <c r="GO17" s="110" t="s">
        <v>315</v>
      </c>
      <c r="GP17" s="109" t="s">
        <v>315</v>
      </c>
      <c r="GQ17" s="108"/>
      <c r="GR17" s="110" t="s">
        <v>315</v>
      </c>
      <c r="GS17" s="109" t="s">
        <v>315</v>
      </c>
      <c r="GT17" s="108"/>
      <c r="GU17" s="110" t="s">
        <v>315</v>
      </c>
      <c r="GV17" s="109" t="s">
        <v>315</v>
      </c>
      <c r="GW17" s="108"/>
      <c r="GX17" s="110" t="s">
        <v>315</v>
      </c>
      <c r="GY17" s="109" t="s">
        <v>315</v>
      </c>
      <c r="GZ17" s="108"/>
      <c r="HA17" s="110" t="s">
        <v>315</v>
      </c>
      <c r="HB17" s="109" t="s">
        <v>315</v>
      </c>
      <c r="HC17" s="108"/>
      <c r="HD17" s="110" t="s">
        <v>315</v>
      </c>
      <c r="HE17" s="109" t="s">
        <v>315</v>
      </c>
      <c r="HF17" s="108"/>
      <c r="HG17" s="110" t="s">
        <v>315</v>
      </c>
      <c r="HH17" s="109" t="s">
        <v>315</v>
      </c>
      <c r="HI17" s="108"/>
      <c r="HJ17" s="110" t="s">
        <v>315</v>
      </c>
      <c r="HK17" s="109" t="s">
        <v>315</v>
      </c>
      <c r="HL17" s="108"/>
      <c r="HM17" s="110" t="s">
        <v>315</v>
      </c>
      <c r="HN17" s="109" t="s">
        <v>315</v>
      </c>
      <c r="HO17" s="108"/>
      <c r="HP17" s="110" t="s">
        <v>315</v>
      </c>
      <c r="HQ17" s="109" t="s">
        <v>315</v>
      </c>
      <c r="HR17" s="108"/>
      <c r="HS17" s="110" t="s">
        <v>315</v>
      </c>
      <c r="HT17" s="109" t="s">
        <v>315</v>
      </c>
      <c r="HU17" s="108"/>
      <c r="HV17" s="109" t="s">
        <v>315</v>
      </c>
      <c r="HW17" s="109" t="s">
        <v>315</v>
      </c>
      <c r="HX17" s="108"/>
      <c r="HY17" s="110" t="s">
        <v>315</v>
      </c>
      <c r="HZ17" s="109" t="s">
        <v>315</v>
      </c>
      <c r="IA17" s="436"/>
      <c r="IB17" s="110" t="s">
        <v>315</v>
      </c>
      <c r="IC17" s="109" t="s">
        <v>315</v>
      </c>
      <c r="ID17" s="108"/>
      <c r="IE17" s="110" t="s">
        <v>315</v>
      </c>
      <c r="IF17" s="109" t="s">
        <v>315</v>
      </c>
      <c r="IG17" s="108"/>
      <c r="IH17" s="110" t="s">
        <v>315</v>
      </c>
      <c r="II17" s="109" t="s">
        <v>315</v>
      </c>
      <c r="IJ17" s="108"/>
      <c r="IK17" s="110" t="s">
        <v>315</v>
      </c>
      <c r="IL17" s="109" t="s">
        <v>315</v>
      </c>
      <c r="IM17" s="108"/>
      <c r="IN17" s="110" t="s">
        <v>315</v>
      </c>
      <c r="IO17" s="109" t="s">
        <v>315</v>
      </c>
      <c r="IP17" s="108"/>
      <c r="IQ17" s="110" t="s">
        <v>315</v>
      </c>
      <c r="IR17" s="109" t="s">
        <v>315</v>
      </c>
      <c r="IS17" s="108"/>
      <c r="IT17" s="110" t="s">
        <v>315</v>
      </c>
      <c r="IU17" s="109" t="s">
        <v>315</v>
      </c>
      <c r="IV17" s="108"/>
      <c r="IW17" s="110" t="s">
        <v>315</v>
      </c>
      <c r="IX17" s="109" t="s">
        <v>315</v>
      </c>
      <c r="IY17" s="108"/>
      <c r="IZ17" s="110" t="s">
        <v>315</v>
      </c>
      <c r="JA17" s="109" t="s">
        <v>315</v>
      </c>
      <c r="JB17" s="108"/>
      <c r="JC17" s="110" t="s">
        <v>315</v>
      </c>
      <c r="JD17" s="109" t="s">
        <v>315</v>
      </c>
      <c r="JE17" s="108"/>
      <c r="JF17" s="110" t="s">
        <v>315</v>
      </c>
      <c r="JG17" s="109" t="s">
        <v>315</v>
      </c>
      <c r="JH17" s="108"/>
      <c r="JI17" s="110" t="s">
        <v>315</v>
      </c>
      <c r="JJ17" s="109" t="s">
        <v>315</v>
      </c>
      <c r="JK17" s="108"/>
      <c r="JL17" s="110" t="s">
        <v>315</v>
      </c>
      <c r="JM17" s="109" t="s">
        <v>315</v>
      </c>
      <c r="JN17" s="108"/>
      <c r="JO17" s="110" t="s">
        <v>315</v>
      </c>
      <c r="JP17" s="109" t="s">
        <v>315</v>
      </c>
      <c r="JQ17" s="108"/>
      <c r="JR17" s="110" t="s">
        <v>315</v>
      </c>
      <c r="JS17" s="109" t="s">
        <v>315</v>
      </c>
      <c r="JT17" s="108"/>
      <c r="JU17" s="110" t="s">
        <v>315</v>
      </c>
      <c r="JV17" s="109" t="s">
        <v>315</v>
      </c>
      <c r="JW17" s="108"/>
      <c r="JX17" s="110" t="s">
        <v>315</v>
      </c>
      <c r="JY17" s="109" t="s">
        <v>315</v>
      </c>
      <c r="JZ17" s="108"/>
      <c r="KA17" s="110" t="s">
        <v>315</v>
      </c>
      <c r="KB17" s="109" t="s">
        <v>315</v>
      </c>
      <c r="KC17" s="108"/>
      <c r="KD17" s="110" t="s">
        <v>315</v>
      </c>
      <c r="KE17" s="109" t="s">
        <v>315</v>
      </c>
      <c r="KF17" s="108"/>
      <c r="KG17" s="110" t="s">
        <v>315</v>
      </c>
      <c r="KH17" s="109" t="s">
        <v>315</v>
      </c>
      <c r="KI17" s="108"/>
      <c r="KJ17" s="110" t="s">
        <v>315</v>
      </c>
      <c r="KK17" s="109" t="s">
        <v>315</v>
      </c>
      <c r="KL17" s="108"/>
      <c r="KM17" s="110" t="s">
        <v>315</v>
      </c>
      <c r="KN17" s="109" t="s">
        <v>315</v>
      </c>
      <c r="KO17" s="108"/>
      <c r="KP17" s="110" t="s">
        <v>315</v>
      </c>
      <c r="KQ17" s="109" t="s">
        <v>315</v>
      </c>
      <c r="KR17" s="108"/>
      <c r="KS17" s="110" t="s">
        <v>315</v>
      </c>
      <c r="KT17" s="109" t="s">
        <v>315</v>
      </c>
      <c r="KU17" s="108"/>
      <c r="KV17" s="110" t="s">
        <v>315</v>
      </c>
      <c r="KW17" s="109" t="s">
        <v>315</v>
      </c>
      <c r="KX17" s="108"/>
      <c r="KY17" s="110" t="s">
        <v>315</v>
      </c>
      <c r="KZ17" s="109" t="s">
        <v>315</v>
      </c>
      <c r="LA17" s="108"/>
      <c r="LB17" s="110" t="s">
        <v>315</v>
      </c>
      <c r="LC17" s="109" t="s">
        <v>315</v>
      </c>
      <c r="LD17" s="108"/>
      <c r="LE17" s="110" t="s">
        <v>315</v>
      </c>
      <c r="LF17" s="109" t="s">
        <v>315</v>
      </c>
      <c r="LG17" s="108"/>
      <c r="LH17" s="110" t="s">
        <v>315</v>
      </c>
      <c r="LI17" s="109" t="s">
        <v>315</v>
      </c>
      <c r="LJ17" s="108"/>
      <c r="LK17" s="109" t="s">
        <v>315</v>
      </c>
    </row>
    <row r="18" spans="1:323" ht="24" hidden="1" customHeight="1" x14ac:dyDescent="0.2">
      <c r="A18" s="120"/>
      <c r="B18" s="150">
        <v>46083.554016203707</v>
      </c>
      <c r="C18" s="166">
        <v>0</v>
      </c>
      <c r="D18" s="374" t="s">
        <v>698</v>
      </c>
      <c r="E18" s="39">
        <v>6780</v>
      </c>
      <c r="F18" s="5" t="s">
        <v>683</v>
      </c>
      <c r="G18" s="5" t="s">
        <v>548</v>
      </c>
      <c r="H18" s="5" t="s">
        <v>556</v>
      </c>
      <c r="I18" s="5" t="s">
        <v>571</v>
      </c>
      <c r="J18" s="15">
        <v>6000</v>
      </c>
      <c r="K18" s="5" t="s">
        <v>684</v>
      </c>
      <c r="L18" s="5" t="s">
        <v>548</v>
      </c>
      <c r="M18" s="5" t="s">
        <v>556</v>
      </c>
      <c r="N18" s="5" t="s">
        <v>668</v>
      </c>
      <c r="O18" s="15">
        <v>6000</v>
      </c>
      <c r="P18" s="5">
        <v>0</v>
      </c>
      <c r="Q18" s="101">
        <v>6000</v>
      </c>
      <c r="R18" s="40">
        <v>6000</v>
      </c>
      <c r="S18" s="5" t="s">
        <v>681</v>
      </c>
      <c r="T18" s="86" t="s">
        <v>551</v>
      </c>
      <c r="U18" s="4"/>
      <c r="V18" s="4"/>
      <c r="W18" s="4">
        <v>46092</v>
      </c>
      <c r="X18" s="4">
        <v>46098</v>
      </c>
      <c r="Y18" s="4">
        <v>46098</v>
      </c>
      <c r="Z18" s="4">
        <v>46093</v>
      </c>
      <c r="AA18" s="57">
        <v>46093</v>
      </c>
      <c r="AB18" s="58">
        <v>6000</v>
      </c>
      <c r="AC18" s="21">
        <v>6000</v>
      </c>
      <c r="AD18" s="549" t="s">
        <v>682</v>
      </c>
      <c r="AE18" s="3"/>
      <c r="AF18" s="31" t="s">
        <v>570</v>
      </c>
      <c r="AG18" s="38" t="s">
        <v>552</v>
      </c>
      <c r="AH18" s="38" t="s">
        <v>553</v>
      </c>
      <c r="AI18" s="43" t="s">
        <v>669</v>
      </c>
      <c r="AJ18" s="43" t="s">
        <v>466</v>
      </c>
      <c r="AK18" s="228" t="s">
        <v>386</v>
      </c>
      <c r="AL18" s="3"/>
      <c r="AM18" s="3"/>
      <c r="AN18" s="3"/>
      <c r="AO18" s="3"/>
      <c r="AP18" s="3"/>
      <c r="AQ18" s="43" t="s">
        <v>521</v>
      </c>
      <c r="AR18" s="526"/>
      <c r="AS18" s="109" t="s">
        <v>315</v>
      </c>
      <c r="AT18" s="108"/>
      <c r="AU18" s="110" t="s">
        <v>315</v>
      </c>
      <c r="AV18" s="109" t="s">
        <v>315</v>
      </c>
      <c r="AW18" s="436"/>
      <c r="AX18" s="110" t="s">
        <v>315</v>
      </c>
      <c r="AY18" s="109" t="s">
        <v>315</v>
      </c>
      <c r="AZ18" s="108"/>
      <c r="BA18" s="110" t="s">
        <v>315</v>
      </c>
      <c r="BB18" s="109" t="s">
        <v>315</v>
      </c>
      <c r="BC18" s="108"/>
      <c r="BD18" s="110" t="s">
        <v>315</v>
      </c>
      <c r="BE18" s="109" t="s">
        <v>315</v>
      </c>
      <c r="BF18" s="108"/>
      <c r="BG18" s="110" t="s">
        <v>315</v>
      </c>
      <c r="BH18" s="109" t="s">
        <v>315</v>
      </c>
      <c r="BI18" s="108"/>
      <c r="BJ18" s="110" t="s">
        <v>315</v>
      </c>
      <c r="BK18" s="109" t="s">
        <v>315</v>
      </c>
      <c r="BL18" s="108"/>
      <c r="BM18" s="110" t="s">
        <v>315</v>
      </c>
      <c r="BN18" s="109" t="s">
        <v>315</v>
      </c>
      <c r="BO18" s="108"/>
      <c r="BP18" s="110" t="s">
        <v>315</v>
      </c>
      <c r="BQ18" s="109" t="s">
        <v>315</v>
      </c>
      <c r="BR18" s="108"/>
      <c r="BS18" s="110" t="s">
        <v>315</v>
      </c>
      <c r="BT18" s="109" t="s">
        <v>315</v>
      </c>
      <c r="BU18" s="108"/>
      <c r="BV18" s="110" t="s">
        <v>315</v>
      </c>
      <c r="BW18" s="109" t="s">
        <v>555</v>
      </c>
      <c r="BX18" s="108"/>
      <c r="BY18" s="110" t="s">
        <v>315</v>
      </c>
      <c r="BZ18" s="109" t="s">
        <v>315</v>
      </c>
      <c r="CA18" s="764">
        <v>6000</v>
      </c>
      <c r="CB18" s="110" t="s">
        <v>315</v>
      </c>
      <c r="CC18" s="109" t="s">
        <v>315</v>
      </c>
      <c r="CD18" s="108"/>
      <c r="CE18" s="110" t="s">
        <v>315</v>
      </c>
      <c r="CF18" s="109" t="s">
        <v>315</v>
      </c>
      <c r="CG18" s="108"/>
      <c r="CH18" s="110" t="s">
        <v>315</v>
      </c>
      <c r="CI18" s="109" t="s">
        <v>315</v>
      </c>
      <c r="CJ18" s="108"/>
      <c r="CK18" s="110" t="s">
        <v>315</v>
      </c>
      <c r="CL18" s="109" t="s">
        <v>315</v>
      </c>
      <c r="CM18" s="108"/>
      <c r="CN18" s="110" t="s">
        <v>315</v>
      </c>
      <c r="CO18" s="109" t="s">
        <v>315</v>
      </c>
      <c r="CP18" s="108"/>
      <c r="CQ18" s="110" t="s">
        <v>441</v>
      </c>
      <c r="CR18" s="109" t="s">
        <v>315</v>
      </c>
      <c r="CS18" s="108"/>
      <c r="CT18" s="110" t="s">
        <v>315</v>
      </c>
      <c r="CU18" s="109" t="s">
        <v>315</v>
      </c>
      <c r="CV18" s="108"/>
      <c r="CW18" s="110" t="s">
        <v>315</v>
      </c>
      <c r="CX18" s="109" t="s">
        <v>315</v>
      </c>
      <c r="CY18" s="108"/>
      <c r="CZ18" s="110" t="s">
        <v>315</v>
      </c>
      <c r="DA18" s="109" t="s">
        <v>315</v>
      </c>
      <c r="DB18" s="108"/>
      <c r="DC18" s="110" t="s">
        <v>315</v>
      </c>
      <c r="DD18" s="109" t="s">
        <v>315</v>
      </c>
      <c r="DE18" s="108"/>
      <c r="DF18" s="110" t="s">
        <v>315</v>
      </c>
      <c r="DG18" s="109" t="s">
        <v>315</v>
      </c>
      <c r="DH18" s="108"/>
      <c r="DI18" s="110" t="s">
        <v>315</v>
      </c>
      <c r="DJ18" s="109" t="s">
        <v>315</v>
      </c>
      <c r="DK18" s="108"/>
      <c r="DL18" s="110" t="s">
        <v>315</v>
      </c>
      <c r="DM18" s="109" t="s">
        <v>315</v>
      </c>
      <c r="DN18" s="108"/>
      <c r="DO18" s="110" t="s">
        <v>315</v>
      </c>
      <c r="DP18" s="109" t="s">
        <v>315</v>
      </c>
      <c r="DQ18" s="108"/>
      <c r="DR18" s="110" t="s">
        <v>315</v>
      </c>
      <c r="DS18" s="109" t="s">
        <v>315</v>
      </c>
      <c r="DT18" s="108"/>
      <c r="DU18" s="110" t="s">
        <v>315</v>
      </c>
      <c r="DV18" s="109" t="s">
        <v>315</v>
      </c>
      <c r="DW18" s="108"/>
      <c r="DX18" s="110" t="s">
        <v>315</v>
      </c>
      <c r="DY18" s="109" t="s">
        <v>315</v>
      </c>
      <c r="DZ18" s="108"/>
      <c r="EA18" s="110" t="s">
        <v>315</v>
      </c>
      <c r="EB18" s="109" t="s">
        <v>315</v>
      </c>
      <c r="EC18" s="108"/>
      <c r="ED18" s="110" t="s">
        <v>315</v>
      </c>
      <c r="EE18" s="109" t="s">
        <v>315</v>
      </c>
      <c r="EF18" s="108"/>
      <c r="EG18" s="109" t="s">
        <v>315</v>
      </c>
      <c r="EH18" s="109" t="s">
        <v>315</v>
      </c>
      <c r="EI18" s="108"/>
      <c r="EJ18" s="110" t="s">
        <v>315</v>
      </c>
      <c r="EK18" s="109" t="s">
        <v>315</v>
      </c>
      <c r="EL18" s="436"/>
      <c r="EM18" s="110" t="s">
        <v>315</v>
      </c>
      <c r="EN18" s="109" t="s">
        <v>315</v>
      </c>
      <c r="EO18" s="108"/>
      <c r="EP18" s="110" t="s">
        <v>315</v>
      </c>
      <c r="EQ18" s="109" t="s">
        <v>315</v>
      </c>
      <c r="ER18" s="108"/>
      <c r="ES18" s="110" t="s">
        <v>315</v>
      </c>
      <c r="ET18" s="109" t="s">
        <v>315</v>
      </c>
      <c r="EU18" s="108"/>
      <c r="EV18" s="110" t="s">
        <v>315</v>
      </c>
      <c r="EW18" s="109" t="s">
        <v>315</v>
      </c>
      <c r="EX18" s="108"/>
      <c r="EY18" s="110" t="s">
        <v>315</v>
      </c>
      <c r="EZ18" s="109" t="s">
        <v>315</v>
      </c>
      <c r="FA18" s="108"/>
      <c r="FB18" s="110" t="s">
        <v>315</v>
      </c>
      <c r="FC18" s="109" t="s">
        <v>315</v>
      </c>
      <c r="FD18" s="108"/>
      <c r="FE18" s="110" t="s">
        <v>315</v>
      </c>
      <c r="FF18" s="109" t="s">
        <v>315</v>
      </c>
      <c r="FG18" s="108"/>
      <c r="FH18" s="110" t="s">
        <v>315</v>
      </c>
      <c r="FI18" s="109" t="s">
        <v>315</v>
      </c>
      <c r="FJ18" s="108"/>
      <c r="FK18" s="110" t="s">
        <v>315</v>
      </c>
      <c r="FL18" s="109" t="s">
        <v>315</v>
      </c>
      <c r="FM18" s="108"/>
      <c r="FN18" s="110" t="s">
        <v>315</v>
      </c>
      <c r="FO18" s="109" t="s">
        <v>315</v>
      </c>
      <c r="FP18" s="108"/>
      <c r="FQ18" s="110" t="s">
        <v>315</v>
      </c>
      <c r="FR18" s="109" t="s">
        <v>315</v>
      </c>
      <c r="FS18" s="108"/>
      <c r="FT18" s="110" t="s">
        <v>315</v>
      </c>
      <c r="FU18" s="109" t="s">
        <v>315</v>
      </c>
      <c r="FV18" s="108"/>
      <c r="FW18" s="110" t="s">
        <v>315</v>
      </c>
      <c r="FX18" s="109" t="s">
        <v>315</v>
      </c>
      <c r="FY18" s="108"/>
      <c r="FZ18" s="110" t="s">
        <v>315</v>
      </c>
      <c r="GA18" s="109" t="s">
        <v>315</v>
      </c>
      <c r="GB18" s="108"/>
      <c r="GC18" s="110" t="s">
        <v>315</v>
      </c>
      <c r="GD18" s="109" t="s">
        <v>315</v>
      </c>
      <c r="GE18" s="108"/>
      <c r="GF18" s="110" t="s">
        <v>315</v>
      </c>
      <c r="GG18" s="109" t="s">
        <v>315</v>
      </c>
      <c r="GH18" s="108"/>
      <c r="GI18" s="110" t="s">
        <v>315</v>
      </c>
      <c r="GJ18" s="109" t="s">
        <v>315</v>
      </c>
      <c r="GK18" s="108"/>
      <c r="GL18" s="110" t="s">
        <v>315</v>
      </c>
      <c r="GM18" s="109" t="s">
        <v>315</v>
      </c>
      <c r="GN18" s="108"/>
      <c r="GO18" s="110" t="s">
        <v>315</v>
      </c>
      <c r="GP18" s="109" t="s">
        <v>315</v>
      </c>
      <c r="GQ18" s="108"/>
      <c r="GR18" s="110" t="s">
        <v>315</v>
      </c>
      <c r="GS18" s="109" t="s">
        <v>315</v>
      </c>
      <c r="GT18" s="108"/>
      <c r="GU18" s="110" t="s">
        <v>315</v>
      </c>
      <c r="GV18" s="109" t="s">
        <v>315</v>
      </c>
      <c r="GW18" s="108"/>
      <c r="GX18" s="110" t="s">
        <v>315</v>
      </c>
      <c r="GY18" s="109" t="s">
        <v>315</v>
      </c>
      <c r="GZ18" s="108"/>
      <c r="HA18" s="110" t="s">
        <v>315</v>
      </c>
      <c r="HB18" s="109" t="s">
        <v>315</v>
      </c>
      <c r="HC18" s="108"/>
      <c r="HD18" s="110" t="s">
        <v>315</v>
      </c>
      <c r="HE18" s="109" t="s">
        <v>315</v>
      </c>
      <c r="HF18" s="108"/>
      <c r="HG18" s="110" t="s">
        <v>315</v>
      </c>
      <c r="HH18" s="109" t="s">
        <v>315</v>
      </c>
      <c r="HI18" s="108"/>
      <c r="HJ18" s="110" t="s">
        <v>315</v>
      </c>
      <c r="HK18" s="109" t="s">
        <v>315</v>
      </c>
      <c r="HL18" s="108"/>
      <c r="HM18" s="110" t="s">
        <v>315</v>
      </c>
      <c r="HN18" s="109" t="s">
        <v>315</v>
      </c>
      <c r="HO18" s="108"/>
      <c r="HP18" s="110" t="s">
        <v>315</v>
      </c>
      <c r="HQ18" s="109" t="s">
        <v>315</v>
      </c>
      <c r="HR18" s="108"/>
      <c r="HS18" s="110" t="s">
        <v>315</v>
      </c>
      <c r="HT18" s="109" t="s">
        <v>315</v>
      </c>
      <c r="HU18" s="108"/>
      <c r="HV18" s="109" t="s">
        <v>315</v>
      </c>
      <c r="HW18" s="109" t="s">
        <v>315</v>
      </c>
      <c r="HX18" s="108"/>
      <c r="HY18" s="110" t="s">
        <v>315</v>
      </c>
      <c r="HZ18" s="109" t="s">
        <v>315</v>
      </c>
      <c r="IA18" s="436"/>
      <c r="IB18" s="110" t="s">
        <v>315</v>
      </c>
      <c r="IC18" s="109" t="s">
        <v>315</v>
      </c>
      <c r="ID18" s="108"/>
      <c r="IE18" s="110" t="s">
        <v>315</v>
      </c>
      <c r="IF18" s="109" t="s">
        <v>315</v>
      </c>
      <c r="IG18" s="108"/>
      <c r="IH18" s="110" t="s">
        <v>315</v>
      </c>
      <c r="II18" s="109" t="s">
        <v>315</v>
      </c>
      <c r="IJ18" s="108"/>
      <c r="IK18" s="110" t="s">
        <v>315</v>
      </c>
      <c r="IL18" s="109" t="s">
        <v>315</v>
      </c>
      <c r="IM18" s="108"/>
      <c r="IN18" s="110" t="s">
        <v>315</v>
      </c>
      <c r="IO18" s="109" t="s">
        <v>315</v>
      </c>
      <c r="IP18" s="108"/>
      <c r="IQ18" s="110" t="s">
        <v>315</v>
      </c>
      <c r="IR18" s="109" t="s">
        <v>315</v>
      </c>
      <c r="IS18" s="108"/>
      <c r="IT18" s="110" t="s">
        <v>315</v>
      </c>
      <c r="IU18" s="109" t="s">
        <v>315</v>
      </c>
      <c r="IV18" s="108"/>
      <c r="IW18" s="110" t="s">
        <v>315</v>
      </c>
      <c r="IX18" s="109" t="s">
        <v>315</v>
      </c>
      <c r="IY18" s="108"/>
      <c r="IZ18" s="110" t="s">
        <v>315</v>
      </c>
      <c r="JA18" s="109" t="s">
        <v>315</v>
      </c>
      <c r="JB18" s="108"/>
      <c r="JC18" s="110" t="s">
        <v>315</v>
      </c>
      <c r="JD18" s="109" t="s">
        <v>315</v>
      </c>
      <c r="JE18" s="108"/>
      <c r="JF18" s="110" t="s">
        <v>315</v>
      </c>
      <c r="JG18" s="109" t="s">
        <v>315</v>
      </c>
      <c r="JH18" s="108"/>
      <c r="JI18" s="110" t="s">
        <v>315</v>
      </c>
      <c r="JJ18" s="109" t="s">
        <v>315</v>
      </c>
      <c r="JK18" s="108"/>
      <c r="JL18" s="110" t="s">
        <v>315</v>
      </c>
      <c r="JM18" s="109" t="s">
        <v>315</v>
      </c>
      <c r="JN18" s="108"/>
      <c r="JO18" s="110" t="s">
        <v>315</v>
      </c>
      <c r="JP18" s="109" t="s">
        <v>315</v>
      </c>
      <c r="JQ18" s="108"/>
      <c r="JR18" s="110" t="s">
        <v>315</v>
      </c>
      <c r="JS18" s="109" t="s">
        <v>315</v>
      </c>
      <c r="JT18" s="108"/>
      <c r="JU18" s="110" t="s">
        <v>315</v>
      </c>
      <c r="JV18" s="109" t="s">
        <v>315</v>
      </c>
      <c r="JW18" s="108"/>
      <c r="JX18" s="110" t="s">
        <v>315</v>
      </c>
      <c r="JY18" s="109" t="s">
        <v>315</v>
      </c>
      <c r="JZ18" s="108"/>
      <c r="KA18" s="110" t="s">
        <v>315</v>
      </c>
      <c r="KB18" s="109" t="s">
        <v>315</v>
      </c>
      <c r="KC18" s="108"/>
      <c r="KD18" s="110" t="s">
        <v>315</v>
      </c>
      <c r="KE18" s="109" t="s">
        <v>315</v>
      </c>
      <c r="KF18" s="108"/>
      <c r="KG18" s="110" t="s">
        <v>315</v>
      </c>
      <c r="KH18" s="109" t="s">
        <v>315</v>
      </c>
      <c r="KI18" s="108"/>
      <c r="KJ18" s="110" t="s">
        <v>315</v>
      </c>
      <c r="KK18" s="109" t="s">
        <v>315</v>
      </c>
      <c r="KL18" s="108"/>
      <c r="KM18" s="110" t="s">
        <v>315</v>
      </c>
      <c r="KN18" s="109" t="s">
        <v>315</v>
      </c>
      <c r="KO18" s="108"/>
      <c r="KP18" s="110" t="s">
        <v>315</v>
      </c>
      <c r="KQ18" s="109" t="s">
        <v>315</v>
      </c>
      <c r="KR18" s="108"/>
      <c r="KS18" s="110" t="s">
        <v>315</v>
      </c>
      <c r="KT18" s="109" t="s">
        <v>315</v>
      </c>
      <c r="KU18" s="108"/>
      <c r="KV18" s="110" t="s">
        <v>315</v>
      </c>
      <c r="KW18" s="109" t="s">
        <v>315</v>
      </c>
      <c r="KX18" s="108"/>
      <c r="KY18" s="110" t="s">
        <v>315</v>
      </c>
      <c r="KZ18" s="109" t="s">
        <v>315</v>
      </c>
      <c r="LA18" s="108"/>
      <c r="LB18" s="110" t="s">
        <v>315</v>
      </c>
      <c r="LC18" s="109" t="s">
        <v>315</v>
      </c>
      <c r="LD18" s="108"/>
      <c r="LE18" s="110" t="s">
        <v>315</v>
      </c>
      <c r="LF18" s="109" t="s">
        <v>315</v>
      </c>
      <c r="LG18" s="108"/>
      <c r="LH18" s="110" t="s">
        <v>315</v>
      </c>
      <c r="LI18" s="109" t="s">
        <v>315</v>
      </c>
      <c r="LJ18" s="108"/>
      <c r="LK18" s="109" t="s">
        <v>315</v>
      </c>
    </row>
    <row r="19" spans="1:323" ht="24" hidden="1" customHeight="1" x14ac:dyDescent="0.2">
      <c r="A19" s="120"/>
      <c r="B19" s="150">
        <v>46086.369085648148</v>
      </c>
      <c r="C19" s="166">
        <v>0</v>
      </c>
      <c r="D19" s="374" t="s">
        <v>708</v>
      </c>
      <c r="E19" s="39">
        <v>6780</v>
      </c>
      <c r="F19" s="5" t="s">
        <v>680</v>
      </c>
      <c r="G19" s="5" t="s">
        <v>548</v>
      </c>
      <c r="H19" s="5" t="s">
        <v>556</v>
      </c>
      <c r="I19" s="5" t="s">
        <v>571</v>
      </c>
      <c r="J19" s="15">
        <v>3000</v>
      </c>
      <c r="K19" s="5" t="s">
        <v>678</v>
      </c>
      <c r="L19" s="5" t="s">
        <v>548</v>
      </c>
      <c r="M19" s="5" t="s">
        <v>556</v>
      </c>
      <c r="N19" s="5" t="s">
        <v>668</v>
      </c>
      <c r="O19" s="15">
        <v>3000</v>
      </c>
      <c r="P19" s="5">
        <v>0</v>
      </c>
      <c r="Q19" s="101">
        <v>3000</v>
      </c>
      <c r="R19" s="40">
        <v>3000</v>
      </c>
      <c r="S19" s="5" t="s">
        <v>890</v>
      </c>
      <c r="T19" s="86" t="s">
        <v>557</v>
      </c>
      <c r="U19" s="4"/>
      <c r="V19" s="4"/>
      <c r="W19" s="4">
        <v>46094</v>
      </c>
      <c r="X19" s="4">
        <v>46098</v>
      </c>
      <c r="Y19" s="4">
        <v>46098</v>
      </c>
      <c r="Z19" s="4">
        <v>46097</v>
      </c>
      <c r="AA19" s="57">
        <v>46097</v>
      </c>
      <c r="AB19" s="58">
        <v>3000</v>
      </c>
      <c r="AC19" s="21">
        <v>3000</v>
      </c>
      <c r="AD19" s="549" t="s">
        <v>682</v>
      </c>
      <c r="AE19" s="3"/>
      <c r="AF19" s="31" t="s">
        <v>570</v>
      </c>
      <c r="AG19" s="38" t="s">
        <v>552</v>
      </c>
      <c r="AH19" s="38" t="s">
        <v>553</v>
      </c>
      <c r="AI19" s="43" t="s">
        <v>669</v>
      </c>
      <c r="AJ19" s="43" t="s">
        <v>466</v>
      </c>
      <c r="AK19" s="228" t="s">
        <v>386</v>
      </c>
      <c r="AL19" s="3"/>
      <c r="AM19" s="3"/>
      <c r="AN19" s="3"/>
      <c r="AO19" s="3"/>
      <c r="AP19" s="3"/>
      <c r="AQ19" s="43" t="s">
        <v>521</v>
      </c>
      <c r="AR19" s="526"/>
      <c r="AS19" s="109" t="s">
        <v>315</v>
      </c>
      <c r="AT19" s="108"/>
      <c r="AU19" s="110" t="s">
        <v>315</v>
      </c>
      <c r="AV19" s="109" t="s">
        <v>315</v>
      </c>
      <c r="AW19" s="436"/>
      <c r="AX19" s="110" t="s">
        <v>315</v>
      </c>
      <c r="AY19" s="109" t="s">
        <v>315</v>
      </c>
      <c r="AZ19" s="108"/>
      <c r="BA19" s="110" t="s">
        <v>315</v>
      </c>
      <c r="BB19" s="109" t="s">
        <v>315</v>
      </c>
      <c r="BC19" s="108"/>
      <c r="BD19" s="110" t="s">
        <v>315</v>
      </c>
      <c r="BE19" s="109" t="s">
        <v>315</v>
      </c>
      <c r="BF19" s="108"/>
      <c r="BG19" s="110" t="s">
        <v>315</v>
      </c>
      <c r="BH19" s="109" t="s">
        <v>315</v>
      </c>
      <c r="BI19" s="108"/>
      <c r="BJ19" s="110" t="s">
        <v>315</v>
      </c>
      <c r="BK19" s="109" t="s">
        <v>315</v>
      </c>
      <c r="BL19" s="108"/>
      <c r="BM19" s="110" t="s">
        <v>315</v>
      </c>
      <c r="BN19" s="109" t="s">
        <v>315</v>
      </c>
      <c r="BO19" s="108"/>
      <c r="BP19" s="110" t="s">
        <v>315</v>
      </c>
      <c r="BQ19" s="109" t="s">
        <v>315</v>
      </c>
      <c r="BR19" s="108"/>
      <c r="BS19" s="110" t="s">
        <v>315</v>
      </c>
      <c r="BT19" s="109" t="s">
        <v>315</v>
      </c>
      <c r="BU19" s="108"/>
      <c r="BV19" s="110" t="s">
        <v>315</v>
      </c>
      <c r="BW19" s="109" t="s">
        <v>315</v>
      </c>
      <c r="BX19" s="108"/>
      <c r="BY19" s="110" t="s">
        <v>315</v>
      </c>
      <c r="BZ19" s="109" t="s">
        <v>315</v>
      </c>
      <c r="CA19" s="108"/>
      <c r="CB19" s="110" t="s">
        <v>315</v>
      </c>
      <c r="CC19" s="109" t="s">
        <v>555</v>
      </c>
      <c r="CD19" s="108"/>
      <c r="CE19" s="110" t="s">
        <v>315</v>
      </c>
      <c r="CF19" s="109" t="s">
        <v>315</v>
      </c>
      <c r="CG19" s="108"/>
      <c r="CH19" s="110" t="s">
        <v>315</v>
      </c>
      <c r="CI19" s="109" t="s">
        <v>315</v>
      </c>
      <c r="CJ19" s="108"/>
      <c r="CK19" s="110" t="s">
        <v>315</v>
      </c>
      <c r="CL19" s="109" t="s">
        <v>315</v>
      </c>
      <c r="CM19" s="764">
        <v>3000</v>
      </c>
      <c r="CN19" s="110" t="s">
        <v>315</v>
      </c>
      <c r="CO19" s="109" t="s">
        <v>315</v>
      </c>
      <c r="CP19" s="108"/>
      <c r="CQ19" s="110" t="s">
        <v>441</v>
      </c>
      <c r="CR19" s="109" t="s">
        <v>315</v>
      </c>
      <c r="CS19" s="108"/>
      <c r="CT19" s="110" t="s">
        <v>315</v>
      </c>
      <c r="CU19" s="109" t="s">
        <v>315</v>
      </c>
      <c r="CV19" s="108"/>
      <c r="CW19" s="110" t="s">
        <v>315</v>
      </c>
      <c r="CX19" s="109" t="s">
        <v>315</v>
      </c>
      <c r="CY19" s="108"/>
      <c r="CZ19" s="110" t="s">
        <v>315</v>
      </c>
      <c r="DA19" s="109" t="s">
        <v>315</v>
      </c>
      <c r="DB19" s="108"/>
      <c r="DC19" s="110" t="s">
        <v>315</v>
      </c>
      <c r="DD19" s="109" t="s">
        <v>315</v>
      </c>
      <c r="DE19" s="108"/>
      <c r="DF19" s="110" t="s">
        <v>315</v>
      </c>
      <c r="DG19" s="109" t="s">
        <v>315</v>
      </c>
      <c r="DH19" s="108"/>
      <c r="DI19" s="110" t="s">
        <v>315</v>
      </c>
      <c r="DJ19" s="109" t="s">
        <v>315</v>
      </c>
      <c r="DK19" s="108"/>
      <c r="DL19" s="110" t="s">
        <v>315</v>
      </c>
      <c r="DM19" s="109" t="s">
        <v>315</v>
      </c>
      <c r="DN19" s="108"/>
      <c r="DO19" s="110" t="s">
        <v>315</v>
      </c>
      <c r="DP19" s="109" t="s">
        <v>315</v>
      </c>
      <c r="DQ19" s="108"/>
      <c r="DR19" s="110" t="s">
        <v>315</v>
      </c>
      <c r="DS19" s="109" t="s">
        <v>315</v>
      </c>
      <c r="DT19" s="108"/>
      <c r="DU19" s="110" t="s">
        <v>315</v>
      </c>
      <c r="DV19" s="109" t="s">
        <v>315</v>
      </c>
      <c r="DW19" s="108"/>
      <c r="DX19" s="110" t="s">
        <v>315</v>
      </c>
      <c r="DY19" s="109" t="s">
        <v>315</v>
      </c>
      <c r="DZ19" s="108"/>
      <c r="EA19" s="110" t="s">
        <v>315</v>
      </c>
      <c r="EB19" s="109" t="s">
        <v>315</v>
      </c>
      <c r="EC19" s="108"/>
      <c r="ED19" s="110" t="s">
        <v>315</v>
      </c>
      <c r="EE19" s="109" t="s">
        <v>315</v>
      </c>
      <c r="EF19" s="108"/>
      <c r="EG19" s="109" t="s">
        <v>315</v>
      </c>
      <c r="EH19" s="109" t="s">
        <v>315</v>
      </c>
      <c r="EI19" s="108"/>
      <c r="EJ19" s="110" t="s">
        <v>315</v>
      </c>
      <c r="EK19" s="109" t="s">
        <v>315</v>
      </c>
      <c r="EL19" s="436"/>
      <c r="EM19" s="110" t="s">
        <v>315</v>
      </c>
      <c r="EN19" s="109" t="s">
        <v>315</v>
      </c>
      <c r="EO19" s="108"/>
      <c r="EP19" s="110" t="s">
        <v>315</v>
      </c>
      <c r="EQ19" s="109" t="s">
        <v>315</v>
      </c>
      <c r="ER19" s="108"/>
      <c r="ES19" s="110" t="s">
        <v>315</v>
      </c>
      <c r="ET19" s="109" t="s">
        <v>315</v>
      </c>
      <c r="EU19" s="108"/>
      <c r="EV19" s="110" t="s">
        <v>315</v>
      </c>
      <c r="EW19" s="109" t="s">
        <v>315</v>
      </c>
      <c r="EX19" s="108"/>
      <c r="EY19" s="110" t="s">
        <v>315</v>
      </c>
      <c r="EZ19" s="109" t="s">
        <v>315</v>
      </c>
      <c r="FA19" s="108"/>
      <c r="FB19" s="110" t="s">
        <v>315</v>
      </c>
      <c r="FC19" s="109" t="s">
        <v>315</v>
      </c>
      <c r="FD19" s="108"/>
      <c r="FE19" s="110" t="s">
        <v>315</v>
      </c>
      <c r="FF19" s="109" t="s">
        <v>315</v>
      </c>
      <c r="FG19" s="108"/>
      <c r="FH19" s="110" t="s">
        <v>315</v>
      </c>
      <c r="FI19" s="109" t="s">
        <v>315</v>
      </c>
      <c r="FJ19" s="108"/>
      <c r="FK19" s="110" t="s">
        <v>315</v>
      </c>
      <c r="FL19" s="109" t="s">
        <v>315</v>
      </c>
      <c r="FM19" s="108"/>
      <c r="FN19" s="110" t="s">
        <v>315</v>
      </c>
      <c r="FO19" s="109" t="s">
        <v>315</v>
      </c>
      <c r="FP19" s="108"/>
      <c r="FQ19" s="110" t="s">
        <v>315</v>
      </c>
      <c r="FR19" s="109" t="s">
        <v>315</v>
      </c>
      <c r="FS19" s="108"/>
      <c r="FT19" s="110" t="s">
        <v>315</v>
      </c>
      <c r="FU19" s="109" t="s">
        <v>315</v>
      </c>
      <c r="FV19" s="108"/>
      <c r="FW19" s="110" t="s">
        <v>315</v>
      </c>
      <c r="FX19" s="109" t="s">
        <v>315</v>
      </c>
      <c r="FY19" s="108"/>
      <c r="FZ19" s="110" t="s">
        <v>315</v>
      </c>
      <c r="GA19" s="109" t="s">
        <v>315</v>
      </c>
      <c r="GB19" s="108"/>
      <c r="GC19" s="110" t="s">
        <v>315</v>
      </c>
      <c r="GD19" s="109" t="s">
        <v>315</v>
      </c>
      <c r="GE19" s="108"/>
      <c r="GF19" s="110" t="s">
        <v>315</v>
      </c>
      <c r="GG19" s="109" t="s">
        <v>315</v>
      </c>
      <c r="GH19" s="108"/>
      <c r="GI19" s="110" t="s">
        <v>315</v>
      </c>
      <c r="GJ19" s="109" t="s">
        <v>315</v>
      </c>
      <c r="GK19" s="108"/>
      <c r="GL19" s="110" t="s">
        <v>315</v>
      </c>
      <c r="GM19" s="109" t="s">
        <v>315</v>
      </c>
      <c r="GN19" s="108"/>
      <c r="GO19" s="110" t="s">
        <v>315</v>
      </c>
      <c r="GP19" s="109" t="s">
        <v>315</v>
      </c>
      <c r="GQ19" s="108"/>
      <c r="GR19" s="110" t="s">
        <v>315</v>
      </c>
      <c r="GS19" s="109" t="s">
        <v>315</v>
      </c>
      <c r="GT19" s="108"/>
      <c r="GU19" s="110" t="s">
        <v>315</v>
      </c>
      <c r="GV19" s="109" t="s">
        <v>315</v>
      </c>
      <c r="GW19" s="108"/>
      <c r="GX19" s="110" t="s">
        <v>315</v>
      </c>
      <c r="GY19" s="109" t="s">
        <v>315</v>
      </c>
      <c r="GZ19" s="108"/>
      <c r="HA19" s="110" t="s">
        <v>315</v>
      </c>
      <c r="HB19" s="109" t="s">
        <v>315</v>
      </c>
      <c r="HC19" s="108"/>
      <c r="HD19" s="110" t="s">
        <v>315</v>
      </c>
      <c r="HE19" s="109" t="s">
        <v>315</v>
      </c>
      <c r="HF19" s="108"/>
      <c r="HG19" s="110" t="s">
        <v>315</v>
      </c>
      <c r="HH19" s="109" t="s">
        <v>315</v>
      </c>
      <c r="HI19" s="108"/>
      <c r="HJ19" s="110" t="s">
        <v>315</v>
      </c>
      <c r="HK19" s="109" t="s">
        <v>315</v>
      </c>
      <c r="HL19" s="108"/>
      <c r="HM19" s="110" t="s">
        <v>315</v>
      </c>
      <c r="HN19" s="109" t="s">
        <v>315</v>
      </c>
      <c r="HO19" s="108"/>
      <c r="HP19" s="110" t="s">
        <v>315</v>
      </c>
      <c r="HQ19" s="109" t="s">
        <v>315</v>
      </c>
      <c r="HR19" s="108"/>
      <c r="HS19" s="110" t="s">
        <v>315</v>
      </c>
      <c r="HT19" s="109" t="s">
        <v>315</v>
      </c>
      <c r="HU19" s="108"/>
      <c r="HV19" s="109" t="s">
        <v>315</v>
      </c>
      <c r="HW19" s="109" t="s">
        <v>315</v>
      </c>
      <c r="HX19" s="108"/>
      <c r="HY19" s="110" t="s">
        <v>315</v>
      </c>
      <c r="HZ19" s="109" t="s">
        <v>315</v>
      </c>
      <c r="IA19" s="436"/>
      <c r="IB19" s="110" t="s">
        <v>315</v>
      </c>
      <c r="IC19" s="109" t="s">
        <v>315</v>
      </c>
      <c r="ID19" s="108"/>
      <c r="IE19" s="110" t="s">
        <v>315</v>
      </c>
      <c r="IF19" s="109" t="s">
        <v>315</v>
      </c>
      <c r="IG19" s="108"/>
      <c r="IH19" s="110" t="s">
        <v>315</v>
      </c>
      <c r="II19" s="109" t="s">
        <v>315</v>
      </c>
      <c r="IJ19" s="108"/>
      <c r="IK19" s="110" t="s">
        <v>315</v>
      </c>
      <c r="IL19" s="109" t="s">
        <v>315</v>
      </c>
      <c r="IM19" s="108"/>
      <c r="IN19" s="110" t="s">
        <v>315</v>
      </c>
      <c r="IO19" s="109" t="s">
        <v>315</v>
      </c>
      <c r="IP19" s="108"/>
      <c r="IQ19" s="110" t="s">
        <v>315</v>
      </c>
      <c r="IR19" s="109" t="s">
        <v>315</v>
      </c>
      <c r="IS19" s="108"/>
      <c r="IT19" s="110" t="s">
        <v>315</v>
      </c>
      <c r="IU19" s="109" t="s">
        <v>315</v>
      </c>
      <c r="IV19" s="108"/>
      <c r="IW19" s="110" t="s">
        <v>315</v>
      </c>
      <c r="IX19" s="109" t="s">
        <v>315</v>
      </c>
      <c r="IY19" s="108"/>
      <c r="IZ19" s="110" t="s">
        <v>315</v>
      </c>
      <c r="JA19" s="109" t="s">
        <v>315</v>
      </c>
      <c r="JB19" s="108"/>
      <c r="JC19" s="110" t="s">
        <v>315</v>
      </c>
      <c r="JD19" s="109" t="s">
        <v>315</v>
      </c>
      <c r="JE19" s="108"/>
      <c r="JF19" s="110" t="s">
        <v>315</v>
      </c>
      <c r="JG19" s="109" t="s">
        <v>315</v>
      </c>
      <c r="JH19" s="108"/>
      <c r="JI19" s="110" t="s">
        <v>315</v>
      </c>
      <c r="JJ19" s="109" t="s">
        <v>315</v>
      </c>
      <c r="JK19" s="108"/>
      <c r="JL19" s="110" t="s">
        <v>315</v>
      </c>
      <c r="JM19" s="109" t="s">
        <v>315</v>
      </c>
      <c r="JN19" s="108"/>
      <c r="JO19" s="110" t="s">
        <v>315</v>
      </c>
      <c r="JP19" s="109" t="s">
        <v>315</v>
      </c>
      <c r="JQ19" s="108"/>
      <c r="JR19" s="110" t="s">
        <v>315</v>
      </c>
      <c r="JS19" s="109" t="s">
        <v>315</v>
      </c>
      <c r="JT19" s="108"/>
      <c r="JU19" s="110" t="s">
        <v>315</v>
      </c>
      <c r="JV19" s="109" t="s">
        <v>315</v>
      </c>
      <c r="JW19" s="108"/>
      <c r="JX19" s="110" t="s">
        <v>315</v>
      </c>
      <c r="JY19" s="109" t="s">
        <v>315</v>
      </c>
      <c r="JZ19" s="108"/>
      <c r="KA19" s="110" t="s">
        <v>315</v>
      </c>
      <c r="KB19" s="109" t="s">
        <v>315</v>
      </c>
      <c r="KC19" s="108"/>
      <c r="KD19" s="110" t="s">
        <v>315</v>
      </c>
      <c r="KE19" s="109" t="s">
        <v>315</v>
      </c>
      <c r="KF19" s="108"/>
      <c r="KG19" s="110" t="s">
        <v>315</v>
      </c>
      <c r="KH19" s="109" t="s">
        <v>315</v>
      </c>
      <c r="KI19" s="108"/>
      <c r="KJ19" s="110" t="s">
        <v>315</v>
      </c>
      <c r="KK19" s="109" t="s">
        <v>315</v>
      </c>
      <c r="KL19" s="108"/>
      <c r="KM19" s="110" t="s">
        <v>315</v>
      </c>
      <c r="KN19" s="109" t="s">
        <v>315</v>
      </c>
      <c r="KO19" s="108"/>
      <c r="KP19" s="110" t="s">
        <v>315</v>
      </c>
      <c r="KQ19" s="109" t="s">
        <v>315</v>
      </c>
      <c r="KR19" s="108"/>
      <c r="KS19" s="110" t="s">
        <v>315</v>
      </c>
      <c r="KT19" s="109" t="s">
        <v>315</v>
      </c>
      <c r="KU19" s="108"/>
      <c r="KV19" s="110" t="s">
        <v>315</v>
      </c>
      <c r="KW19" s="109" t="s">
        <v>315</v>
      </c>
      <c r="KX19" s="108"/>
      <c r="KY19" s="110" t="s">
        <v>315</v>
      </c>
      <c r="KZ19" s="109" t="s">
        <v>315</v>
      </c>
      <c r="LA19" s="108"/>
      <c r="LB19" s="110" t="s">
        <v>315</v>
      </c>
      <c r="LC19" s="109" t="s">
        <v>315</v>
      </c>
      <c r="LD19" s="108"/>
      <c r="LE19" s="110" t="s">
        <v>315</v>
      </c>
      <c r="LF19" s="109" t="s">
        <v>315</v>
      </c>
      <c r="LG19" s="108"/>
      <c r="LH19" s="110" t="s">
        <v>315</v>
      </c>
      <c r="LI19" s="109" t="s">
        <v>315</v>
      </c>
      <c r="LJ19" s="108"/>
      <c r="LK19" s="109" t="s">
        <v>315</v>
      </c>
    </row>
    <row r="20" spans="1:323" ht="24" hidden="1" customHeight="1" x14ac:dyDescent="0.2">
      <c r="A20" s="120"/>
      <c r="B20" s="150">
        <v>46083.552615740744</v>
      </c>
      <c r="C20" s="166">
        <v>0</v>
      </c>
      <c r="D20" s="374" t="s">
        <v>697</v>
      </c>
      <c r="E20" s="39">
        <v>6780</v>
      </c>
      <c r="F20" s="5" t="s">
        <v>891</v>
      </c>
      <c r="G20" s="5" t="s">
        <v>548</v>
      </c>
      <c r="H20" s="5" t="s">
        <v>556</v>
      </c>
      <c r="I20" s="5" t="s">
        <v>571</v>
      </c>
      <c r="J20" s="15">
        <v>6000</v>
      </c>
      <c r="K20" s="5" t="s">
        <v>667</v>
      </c>
      <c r="L20" s="5" t="s">
        <v>548</v>
      </c>
      <c r="M20" s="5" t="s">
        <v>556</v>
      </c>
      <c r="N20" s="5" t="s">
        <v>668</v>
      </c>
      <c r="O20" s="15">
        <v>6000</v>
      </c>
      <c r="P20" s="5">
        <v>0</v>
      </c>
      <c r="Q20" s="101">
        <v>6000</v>
      </c>
      <c r="R20" s="40">
        <v>6000</v>
      </c>
      <c r="S20" s="5" t="s">
        <v>681</v>
      </c>
      <c r="T20" s="86" t="s">
        <v>551</v>
      </c>
      <c r="U20" s="4"/>
      <c r="V20" s="4"/>
      <c r="W20" s="4">
        <v>46087</v>
      </c>
      <c r="X20" s="4">
        <v>46099</v>
      </c>
      <c r="Y20" s="4">
        <v>46099</v>
      </c>
      <c r="Z20" s="4">
        <v>46090</v>
      </c>
      <c r="AA20" s="57">
        <v>46090</v>
      </c>
      <c r="AB20" s="58">
        <v>6000</v>
      </c>
      <c r="AC20" s="21">
        <v>6000</v>
      </c>
      <c r="AD20" s="549" t="s">
        <v>682</v>
      </c>
      <c r="AE20" s="3"/>
      <c r="AF20" s="31" t="s">
        <v>570</v>
      </c>
      <c r="AG20" s="38" t="s">
        <v>552</v>
      </c>
      <c r="AH20" s="38" t="s">
        <v>553</v>
      </c>
      <c r="AI20" s="43" t="s">
        <v>669</v>
      </c>
      <c r="AJ20" s="43" t="s">
        <v>466</v>
      </c>
      <c r="AK20" s="228" t="s">
        <v>386</v>
      </c>
      <c r="AL20" s="3"/>
      <c r="AM20" s="3"/>
      <c r="AN20" s="3"/>
      <c r="AO20" s="3"/>
      <c r="AP20" s="3"/>
      <c r="AQ20" s="43" t="s">
        <v>521</v>
      </c>
      <c r="AR20" s="526"/>
      <c r="AS20" s="109" t="s">
        <v>315</v>
      </c>
      <c r="AT20" s="108"/>
      <c r="AU20" s="110" t="s">
        <v>315</v>
      </c>
      <c r="AV20" s="109" t="s">
        <v>315</v>
      </c>
      <c r="AW20" s="436"/>
      <c r="AX20" s="110" t="s">
        <v>315</v>
      </c>
      <c r="AY20" s="109" t="s">
        <v>315</v>
      </c>
      <c r="AZ20" s="108"/>
      <c r="BA20" s="110" t="s">
        <v>315</v>
      </c>
      <c r="BB20" s="109" t="s">
        <v>315</v>
      </c>
      <c r="BC20" s="108"/>
      <c r="BD20" s="110" t="s">
        <v>315</v>
      </c>
      <c r="BE20" s="109" t="s">
        <v>315</v>
      </c>
      <c r="BF20" s="108"/>
      <c r="BG20" s="110" t="s">
        <v>315</v>
      </c>
      <c r="BH20" s="109" t="s">
        <v>555</v>
      </c>
      <c r="BI20" s="108"/>
      <c r="BJ20" s="110" t="s">
        <v>315</v>
      </c>
      <c r="BK20" s="109" t="s">
        <v>315</v>
      </c>
      <c r="BL20" s="108"/>
      <c r="BM20" s="110" t="s">
        <v>315</v>
      </c>
      <c r="BN20" s="109" t="s">
        <v>315</v>
      </c>
      <c r="BO20" s="108"/>
      <c r="BP20" s="110" t="s">
        <v>315</v>
      </c>
      <c r="BQ20" s="109" t="s">
        <v>315</v>
      </c>
      <c r="BR20" s="764">
        <v>3900</v>
      </c>
      <c r="BS20" s="110" t="s">
        <v>315</v>
      </c>
      <c r="BT20" s="109" t="s">
        <v>315</v>
      </c>
      <c r="BU20" s="108"/>
      <c r="BV20" s="110" t="s">
        <v>315</v>
      </c>
      <c r="BW20" s="109" t="s">
        <v>315</v>
      </c>
      <c r="BX20" s="108"/>
      <c r="BY20" s="110" t="s">
        <v>315</v>
      </c>
      <c r="BZ20" s="109" t="s">
        <v>315</v>
      </c>
      <c r="CA20" s="764">
        <v>2100</v>
      </c>
      <c r="CB20" s="110" t="s">
        <v>315</v>
      </c>
      <c r="CC20" s="109" t="s">
        <v>315</v>
      </c>
      <c r="CD20" s="108"/>
      <c r="CE20" s="110" t="s">
        <v>315</v>
      </c>
      <c r="CF20" s="109" t="s">
        <v>315</v>
      </c>
      <c r="CG20" s="108"/>
      <c r="CH20" s="110" t="s">
        <v>315</v>
      </c>
      <c r="CI20" s="109" t="s">
        <v>315</v>
      </c>
      <c r="CJ20" s="108"/>
      <c r="CK20" s="110" t="s">
        <v>315</v>
      </c>
      <c r="CL20" s="109" t="s">
        <v>315</v>
      </c>
      <c r="CM20" s="108"/>
      <c r="CN20" s="110" t="s">
        <v>315</v>
      </c>
      <c r="CO20" s="109" t="s">
        <v>315</v>
      </c>
      <c r="CP20" s="108"/>
      <c r="CQ20" s="110" t="s">
        <v>315</v>
      </c>
      <c r="CR20" s="109" t="s">
        <v>315</v>
      </c>
      <c r="CS20" s="108"/>
      <c r="CT20" s="110" t="s">
        <v>441</v>
      </c>
      <c r="CU20" s="109" t="s">
        <v>315</v>
      </c>
      <c r="CV20" s="108"/>
      <c r="CW20" s="110" t="s">
        <v>315</v>
      </c>
      <c r="CX20" s="109" t="s">
        <v>315</v>
      </c>
      <c r="CY20" s="108"/>
      <c r="CZ20" s="110" t="s">
        <v>315</v>
      </c>
      <c r="DA20" s="109" t="s">
        <v>315</v>
      </c>
      <c r="DB20" s="108"/>
      <c r="DC20" s="110" t="s">
        <v>315</v>
      </c>
      <c r="DD20" s="109" t="s">
        <v>315</v>
      </c>
      <c r="DE20" s="108"/>
      <c r="DF20" s="110" t="s">
        <v>315</v>
      </c>
      <c r="DG20" s="109" t="s">
        <v>315</v>
      </c>
      <c r="DH20" s="108"/>
      <c r="DI20" s="110" t="s">
        <v>315</v>
      </c>
      <c r="DJ20" s="109" t="s">
        <v>315</v>
      </c>
      <c r="DK20" s="108"/>
      <c r="DL20" s="110" t="s">
        <v>315</v>
      </c>
      <c r="DM20" s="109" t="s">
        <v>315</v>
      </c>
      <c r="DN20" s="108"/>
      <c r="DO20" s="110" t="s">
        <v>315</v>
      </c>
      <c r="DP20" s="109" t="s">
        <v>315</v>
      </c>
      <c r="DQ20" s="108"/>
      <c r="DR20" s="110" t="s">
        <v>315</v>
      </c>
      <c r="DS20" s="109" t="s">
        <v>315</v>
      </c>
      <c r="DT20" s="108"/>
      <c r="DU20" s="110" t="s">
        <v>315</v>
      </c>
      <c r="DV20" s="109" t="s">
        <v>315</v>
      </c>
      <c r="DW20" s="108"/>
      <c r="DX20" s="110" t="s">
        <v>315</v>
      </c>
      <c r="DY20" s="109" t="s">
        <v>315</v>
      </c>
      <c r="DZ20" s="108"/>
      <c r="EA20" s="110" t="s">
        <v>315</v>
      </c>
      <c r="EB20" s="109" t="s">
        <v>315</v>
      </c>
      <c r="EC20" s="108"/>
      <c r="ED20" s="110" t="s">
        <v>315</v>
      </c>
      <c r="EE20" s="109" t="s">
        <v>315</v>
      </c>
      <c r="EF20" s="108"/>
      <c r="EG20" s="109" t="s">
        <v>315</v>
      </c>
      <c r="EH20" s="109" t="s">
        <v>315</v>
      </c>
      <c r="EI20" s="108"/>
      <c r="EJ20" s="110" t="s">
        <v>315</v>
      </c>
      <c r="EK20" s="109" t="s">
        <v>315</v>
      </c>
      <c r="EL20" s="436"/>
      <c r="EM20" s="110" t="s">
        <v>315</v>
      </c>
      <c r="EN20" s="109" t="s">
        <v>315</v>
      </c>
      <c r="EO20" s="108"/>
      <c r="EP20" s="110" t="s">
        <v>315</v>
      </c>
      <c r="EQ20" s="109" t="s">
        <v>315</v>
      </c>
      <c r="ER20" s="108"/>
      <c r="ES20" s="110" t="s">
        <v>315</v>
      </c>
      <c r="ET20" s="109" t="s">
        <v>315</v>
      </c>
      <c r="EU20" s="108"/>
      <c r="EV20" s="110" t="s">
        <v>315</v>
      </c>
      <c r="EW20" s="109" t="s">
        <v>315</v>
      </c>
      <c r="EX20" s="108"/>
      <c r="EY20" s="110" t="s">
        <v>315</v>
      </c>
      <c r="EZ20" s="109" t="s">
        <v>315</v>
      </c>
      <c r="FA20" s="108"/>
      <c r="FB20" s="110" t="s">
        <v>315</v>
      </c>
      <c r="FC20" s="109" t="s">
        <v>315</v>
      </c>
      <c r="FD20" s="108"/>
      <c r="FE20" s="110" t="s">
        <v>315</v>
      </c>
      <c r="FF20" s="109" t="s">
        <v>315</v>
      </c>
      <c r="FG20" s="108"/>
      <c r="FH20" s="110" t="s">
        <v>315</v>
      </c>
      <c r="FI20" s="109" t="s">
        <v>315</v>
      </c>
      <c r="FJ20" s="108"/>
      <c r="FK20" s="110" t="s">
        <v>315</v>
      </c>
      <c r="FL20" s="109" t="s">
        <v>315</v>
      </c>
      <c r="FM20" s="108"/>
      <c r="FN20" s="110" t="s">
        <v>315</v>
      </c>
      <c r="FO20" s="109" t="s">
        <v>315</v>
      </c>
      <c r="FP20" s="108"/>
      <c r="FQ20" s="110" t="s">
        <v>315</v>
      </c>
      <c r="FR20" s="109" t="s">
        <v>315</v>
      </c>
      <c r="FS20" s="108"/>
      <c r="FT20" s="110" t="s">
        <v>315</v>
      </c>
      <c r="FU20" s="109" t="s">
        <v>315</v>
      </c>
      <c r="FV20" s="108"/>
      <c r="FW20" s="110" t="s">
        <v>315</v>
      </c>
      <c r="FX20" s="109" t="s">
        <v>315</v>
      </c>
      <c r="FY20" s="108"/>
      <c r="FZ20" s="110" t="s">
        <v>315</v>
      </c>
      <c r="GA20" s="109" t="s">
        <v>315</v>
      </c>
      <c r="GB20" s="108"/>
      <c r="GC20" s="110" t="s">
        <v>315</v>
      </c>
      <c r="GD20" s="109" t="s">
        <v>315</v>
      </c>
      <c r="GE20" s="108"/>
      <c r="GF20" s="110" t="s">
        <v>315</v>
      </c>
      <c r="GG20" s="109" t="s">
        <v>315</v>
      </c>
      <c r="GH20" s="108"/>
      <c r="GI20" s="110" t="s">
        <v>315</v>
      </c>
      <c r="GJ20" s="109" t="s">
        <v>315</v>
      </c>
      <c r="GK20" s="108"/>
      <c r="GL20" s="110" t="s">
        <v>315</v>
      </c>
      <c r="GM20" s="109" t="s">
        <v>315</v>
      </c>
      <c r="GN20" s="108"/>
      <c r="GO20" s="110" t="s">
        <v>315</v>
      </c>
      <c r="GP20" s="109" t="s">
        <v>315</v>
      </c>
      <c r="GQ20" s="108"/>
      <c r="GR20" s="110" t="s">
        <v>315</v>
      </c>
      <c r="GS20" s="109" t="s">
        <v>315</v>
      </c>
      <c r="GT20" s="108"/>
      <c r="GU20" s="110" t="s">
        <v>315</v>
      </c>
      <c r="GV20" s="109" t="s">
        <v>315</v>
      </c>
      <c r="GW20" s="108"/>
      <c r="GX20" s="110" t="s">
        <v>315</v>
      </c>
      <c r="GY20" s="109" t="s">
        <v>315</v>
      </c>
      <c r="GZ20" s="108"/>
      <c r="HA20" s="110" t="s">
        <v>315</v>
      </c>
      <c r="HB20" s="109" t="s">
        <v>315</v>
      </c>
      <c r="HC20" s="108"/>
      <c r="HD20" s="110" t="s">
        <v>315</v>
      </c>
      <c r="HE20" s="109" t="s">
        <v>315</v>
      </c>
      <c r="HF20" s="108"/>
      <c r="HG20" s="110" t="s">
        <v>315</v>
      </c>
      <c r="HH20" s="109" t="s">
        <v>315</v>
      </c>
      <c r="HI20" s="108"/>
      <c r="HJ20" s="110" t="s">
        <v>315</v>
      </c>
      <c r="HK20" s="109" t="s">
        <v>315</v>
      </c>
      <c r="HL20" s="108"/>
      <c r="HM20" s="110" t="s">
        <v>315</v>
      </c>
      <c r="HN20" s="109" t="s">
        <v>315</v>
      </c>
      <c r="HO20" s="108"/>
      <c r="HP20" s="110" t="s">
        <v>315</v>
      </c>
      <c r="HQ20" s="109" t="s">
        <v>315</v>
      </c>
      <c r="HR20" s="108"/>
      <c r="HS20" s="110" t="s">
        <v>315</v>
      </c>
      <c r="HT20" s="109" t="s">
        <v>315</v>
      </c>
      <c r="HU20" s="108"/>
      <c r="HV20" s="109" t="s">
        <v>315</v>
      </c>
      <c r="HW20" s="109" t="s">
        <v>315</v>
      </c>
      <c r="HX20" s="108"/>
      <c r="HY20" s="110" t="s">
        <v>315</v>
      </c>
      <c r="HZ20" s="109" t="s">
        <v>315</v>
      </c>
      <c r="IA20" s="436"/>
      <c r="IB20" s="110" t="s">
        <v>315</v>
      </c>
      <c r="IC20" s="109" t="s">
        <v>315</v>
      </c>
      <c r="ID20" s="108"/>
      <c r="IE20" s="110" t="s">
        <v>315</v>
      </c>
      <c r="IF20" s="109" t="s">
        <v>315</v>
      </c>
      <c r="IG20" s="108"/>
      <c r="IH20" s="110" t="s">
        <v>315</v>
      </c>
      <c r="II20" s="109" t="s">
        <v>315</v>
      </c>
      <c r="IJ20" s="108"/>
      <c r="IK20" s="110" t="s">
        <v>315</v>
      </c>
      <c r="IL20" s="109" t="s">
        <v>315</v>
      </c>
      <c r="IM20" s="108"/>
      <c r="IN20" s="110" t="s">
        <v>315</v>
      </c>
      <c r="IO20" s="109" t="s">
        <v>315</v>
      </c>
      <c r="IP20" s="108"/>
      <c r="IQ20" s="110" t="s">
        <v>315</v>
      </c>
      <c r="IR20" s="109" t="s">
        <v>315</v>
      </c>
      <c r="IS20" s="108"/>
      <c r="IT20" s="110" t="s">
        <v>315</v>
      </c>
      <c r="IU20" s="109" t="s">
        <v>315</v>
      </c>
      <c r="IV20" s="108"/>
      <c r="IW20" s="110" t="s">
        <v>315</v>
      </c>
      <c r="IX20" s="109" t="s">
        <v>315</v>
      </c>
      <c r="IY20" s="108"/>
      <c r="IZ20" s="110" t="s">
        <v>315</v>
      </c>
      <c r="JA20" s="109" t="s">
        <v>315</v>
      </c>
      <c r="JB20" s="108"/>
      <c r="JC20" s="110" t="s">
        <v>315</v>
      </c>
      <c r="JD20" s="109" t="s">
        <v>315</v>
      </c>
      <c r="JE20" s="108"/>
      <c r="JF20" s="110" t="s">
        <v>315</v>
      </c>
      <c r="JG20" s="109" t="s">
        <v>315</v>
      </c>
      <c r="JH20" s="108"/>
      <c r="JI20" s="110" t="s">
        <v>315</v>
      </c>
      <c r="JJ20" s="109" t="s">
        <v>315</v>
      </c>
      <c r="JK20" s="108"/>
      <c r="JL20" s="110" t="s">
        <v>315</v>
      </c>
      <c r="JM20" s="109" t="s">
        <v>315</v>
      </c>
      <c r="JN20" s="108"/>
      <c r="JO20" s="110" t="s">
        <v>315</v>
      </c>
      <c r="JP20" s="109" t="s">
        <v>315</v>
      </c>
      <c r="JQ20" s="108"/>
      <c r="JR20" s="110" t="s">
        <v>315</v>
      </c>
      <c r="JS20" s="109" t="s">
        <v>315</v>
      </c>
      <c r="JT20" s="108"/>
      <c r="JU20" s="110" t="s">
        <v>315</v>
      </c>
      <c r="JV20" s="109" t="s">
        <v>315</v>
      </c>
      <c r="JW20" s="108"/>
      <c r="JX20" s="110" t="s">
        <v>315</v>
      </c>
      <c r="JY20" s="109" t="s">
        <v>315</v>
      </c>
      <c r="JZ20" s="108"/>
      <c r="KA20" s="110" t="s">
        <v>315</v>
      </c>
      <c r="KB20" s="109" t="s">
        <v>315</v>
      </c>
      <c r="KC20" s="108"/>
      <c r="KD20" s="110" t="s">
        <v>315</v>
      </c>
      <c r="KE20" s="109" t="s">
        <v>315</v>
      </c>
      <c r="KF20" s="108"/>
      <c r="KG20" s="110" t="s">
        <v>315</v>
      </c>
      <c r="KH20" s="109" t="s">
        <v>315</v>
      </c>
      <c r="KI20" s="108"/>
      <c r="KJ20" s="110" t="s">
        <v>315</v>
      </c>
      <c r="KK20" s="109" t="s">
        <v>315</v>
      </c>
      <c r="KL20" s="108"/>
      <c r="KM20" s="110" t="s">
        <v>315</v>
      </c>
      <c r="KN20" s="109" t="s">
        <v>315</v>
      </c>
      <c r="KO20" s="108"/>
      <c r="KP20" s="110" t="s">
        <v>315</v>
      </c>
      <c r="KQ20" s="109" t="s">
        <v>315</v>
      </c>
      <c r="KR20" s="108"/>
      <c r="KS20" s="110" t="s">
        <v>315</v>
      </c>
      <c r="KT20" s="109" t="s">
        <v>315</v>
      </c>
      <c r="KU20" s="108"/>
      <c r="KV20" s="110" t="s">
        <v>315</v>
      </c>
      <c r="KW20" s="109" t="s">
        <v>315</v>
      </c>
      <c r="KX20" s="108"/>
      <c r="KY20" s="110" t="s">
        <v>315</v>
      </c>
      <c r="KZ20" s="109" t="s">
        <v>315</v>
      </c>
      <c r="LA20" s="108"/>
      <c r="LB20" s="110" t="s">
        <v>315</v>
      </c>
      <c r="LC20" s="109" t="s">
        <v>315</v>
      </c>
      <c r="LD20" s="108"/>
      <c r="LE20" s="110" t="s">
        <v>315</v>
      </c>
      <c r="LF20" s="109" t="s">
        <v>315</v>
      </c>
      <c r="LG20" s="108"/>
      <c r="LH20" s="110" t="s">
        <v>315</v>
      </c>
      <c r="LI20" s="109" t="s">
        <v>315</v>
      </c>
      <c r="LJ20" s="108"/>
      <c r="LK20" s="109" t="s">
        <v>315</v>
      </c>
    </row>
    <row r="21" spans="1:323" ht="24" hidden="1" customHeight="1" x14ac:dyDescent="0.2">
      <c r="A21" s="120"/>
      <c r="B21" s="150">
        <v>46086.36959490741</v>
      </c>
      <c r="C21" s="166">
        <v>0</v>
      </c>
      <c r="D21" s="374" t="s">
        <v>709</v>
      </c>
      <c r="E21" s="39">
        <v>6780</v>
      </c>
      <c r="F21" s="5" t="s">
        <v>680</v>
      </c>
      <c r="G21" s="5" t="s">
        <v>548</v>
      </c>
      <c r="H21" s="5" t="s">
        <v>556</v>
      </c>
      <c r="I21" s="5" t="s">
        <v>571</v>
      </c>
      <c r="J21" s="15">
        <v>6300</v>
      </c>
      <c r="K21" s="5" t="s">
        <v>892</v>
      </c>
      <c r="L21" s="5" t="s">
        <v>548</v>
      </c>
      <c r="M21" s="5" t="s">
        <v>556</v>
      </c>
      <c r="N21" s="5" t="s">
        <v>668</v>
      </c>
      <c r="O21" s="15" t="s">
        <v>893</v>
      </c>
      <c r="P21" s="5">
        <v>0</v>
      </c>
      <c r="Q21" s="101">
        <v>6300</v>
      </c>
      <c r="R21" s="40">
        <v>6300</v>
      </c>
      <c r="S21" s="5" t="s">
        <v>890</v>
      </c>
      <c r="T21" s="86" t="s">
        <v>557</v>
      </c>
      <c r="U21" s="4"/>
      <c r="V21" s="4"/>
      <c r="W21" s="4">
        <v>46094</v>
      </c>
      <c r="X21" s="4">
        <v>46099</v>
      </c>
      <c r="Y21" s="4">
        <v>46099</v>
      </c>
      <c r="Z21" s="4">
        <v>46097</v>
      </c>
      <c r="AA21" s="57">
        <v>46097</v>
      </c>
      <c r="AB21" s="58">
        <v>6275</v>
      </c>
      <c r="AC21" s="21">
        <v>6300</v>
      </c>
      <c r="AD21" s="549" t="s">
        <v>682</v>
      </c>
      <c r="AE21" s="3"/>
      <c r="AF21" s="31" t="s">
        <v>570</v>
      </c>
      <c r="AG21" s="38" t="s">
        <v>552</v>
      </c>
      <c r="AH21" s="38" t="s">
        <v>553</v>
      </c>
      <c r="AI21" s="43" t="s">
        <v>669</v>
      </c>
      <c r="AJ21" s="43" t="s">
        <v>466</v>
      </c>
      <c r="AK21" s="228" t="s">
        <v>386</v>
      </c>
      <c r="AL21" s="3"/>
      <c r="AM21" s="3"/>
      <c r="AN21" s="3"/>
      <c r="AO21" s="3"/>
      <c r="AP21" s="3"/>
      <c r="AQ21" s="43" t="s">
        <v>521</v>
      </c>
      <c r="AR21" s="526"/>
      <c r="AS21" s="109" t="s">
        <v>315</v>
      </c>
      <c r="AT21" s="108"/>
      <c r="AU21" s="110" t="s">
        <v>315</v>
      </c>
      <c r="AV21" s="109" t="s">
        <v>315</v>
      </c>
      <c r="AW21" s="436"/>
      <c r="AX21" s="110" t="s">
        <v>315</v>
      </c>
      <c r="AY21" s="109" t="s">
        <v>315</v>
      </c>
      <c r="AZ21" s="108"/>
      <c r="BA21" s="110" t="s">
        <v>315</v>
      </c>
      <c r="BB21" s="109" t="s">
        <v>315</v>
      </c>
      <c r="BC21" s="108"/>
      <c r="BD21" s="110" t="s">
        <v>315</v>
      </c>
      <c r="BE21" s="109" t="s">
        <v>315</v>
      </c>
      <c r="BF21" s="108"/>
      <c r="BG21" s="110" t="s">
        <v>315</v>
      </c>
      <c r="BH21" s="109" t="s">
        <v>315</v>
      </c>
      <c r="BI21" s="108"/>
      <c r="BJ21" s="110" t="s">
        <v>315</v>
      </c>
      <c r="BK21" s="109" t="s">
        <v>315</v>
      </c>
      <c r="BL21" s="108"/>
      <c r="BM21" s="110" t="s">
        <v>315</v>
      </c>
      <c r="BN21" s="109" t="s">
        <v>315</v>
      </c>
      <c r="BO21" s="108"/>
      <c r="BP21" s="110" t="s">
        <v>315</v>
      </c>
      <c r="BQ21" s="109" t="s">
        <v>315</v>
      </c>
      <c r="BR21" s="108"/>
      <c r="BS21" s="110" t="s">
        <v>315</v>
      </c>
      <c r="BT21" s="109" t="s">
        <v>315</v>
      </c>
      <c r="BU21" s="108"/>
      <c r="BV21" s="110" t="s">
        <v>315</v>
      </c>
      <c r="BW21" s="109" t="s">
        <v>315</v>
      </c>
      <c r="BX21" s="108"/>
      <c r="BY21" s="110" t="s">
        <v>315</v>
      </c>
      <c r="BZ21" s="109" t="s">
        <v>315</v>
      </c>
      <c r="CA21" s="108"/>
      <c r="CB21" s="110" t="s">
        <v>315</v>
      </c>
      <c r="CC21" s="109" t="s">
        <v>555</v>
      </c>
      <c r="CD21" s="108"/>
      <c r="CE21" s="110" t="s">
        <v>315</v>
      </c>
      <c r="CF21" s="109" t="s">
        <v>315</v>
      </c>
      <c r="CG21" s="108"/>
      <c r="CH21" s="110" t="s">
        <v>315</v>
      </c>
      <c r="CI21" s="109" t="s">
        <v>315</v>
      </c>
      <c r="CJ21" s="108"/>
      <c r="CK21" s="110" t="s">
        <v>315</v>
      </c>
      <c r="CL21" s="109" t="s">
        <v>315</v>
      </c>
      <c r="CM21" s="764">
        <v>4500</v>
      </c>
      <c r="CN21" s="110" t="s">
        <v>315</v>
      </c>
      <c r="CO21" s="109" t="s">
        <v>315</v>
      </c>
      <c r="CP21" s="764">
        <v>1800</v>
      </c>
      <c r="CQ21" s="110" t="s">
        <v>315</v>
      </c>
      <c r="CR21" s="109" t="s">
        <v>315</v>
      </c>
      <c r="CS21" s="108"/>
      <c r="CT21" s="110" t="s">
        <v>441</v>
      </c>
      <c r="CU21" s="109" t="s">
        <v>315</v>
      </c>
      <c r="CV21" s="108"/>
      <c r="CW21" s="110" t="s">
        <v>315</v>
      </c>
      <c r="CX21" s="109" t="s">
        <v>315</v>
      </c>
      <c r="CY21" s="108"/>
      <c r="CZ21" s="110" t="s">
        <v>315</v>
      </c>
      <c r="DA21" s="109" t="s">
        <v>315</v>
      </c>
      <c r="DB21" s="108"/>
      <c r="DC21" s="110" t="s">
        <v>315</v>
      </c>
      <c r="DD21" s="109" t="s">
        <v>315</v>
      </c>
      <c r="DE21" s="108"/>
      <c r="DF21" s="110" t="s">
        <v>315</v>
      </c>
      <c r="DG21" s="109" t="s">
        <v>315</v>
      </c>
      <c r="DH21" s="108"/>
      <c r="DI21" s="110" t="s">
        <v>315</v>
      </c>
      <c r="DJ21" s="109" t="s">
        <v>315</v>
      </c>
      <c r="DK21" s="108"/>
      <c r="DL21" s="110" t="s">
        <v>315</v>
      </c>
      <c r="DM21" s="109" t="s">
        <v>315</v>
      </c>
      <c r="DN21" s="108"/>
      <c r="DO21" s="110" t="s">
        <v>315</v>
      </c>
      <c r="DP21" s="109" t="s">
        <v>315</v>
      </c>
      <c r="DQ21" s="108"/>
      <c r="DR21" s="110" t="s">
        <v>315</v>
      </c>
      <c r="DS21" s="109" t="s">
        <v>315</v>
      </c>
      <c r="DT21" s="108"/>
      <c r="DU21" s="110" t="s">
        <v>315</v>
      </c>
      <c r="DV21" s="109" t="s">
        <v>315</v>
      </c>
      <c r="DW21" s="108"/>
      <c r="DX21" s="110" t="s">
        <v>315</v>
      </c>
      <c r="DY21" s="109" t="s">
        <v>315</v>
      </c>
      <c r="DZ21" s="108"/>
      <c r="EA21" s="110" t="s">
        <v>315</v>
      </c>
      <c r="EB21" s="109" t="s">
        <v>315</v>
      </c>
      <c r="EC21" s="108"/>
      <c r="ED21" s="110" t="s">
        <v>315</v>
      </c>
      <c r="EE21" s="109" t="s">
        <v>315</v>
      </c>
      <c r="EF21" s="108"/>
      <c r="EG21" s="109" t="s">
        <v>315</v>
      </c>
      <c r="EH21" s="109" t="s">
        <v>315</v>
      </c>
      <c r="EI21" s="108"/>
      <c r="EJ21" s="110" t="s">
        <v>315</v>
      </c>
      <c r="EK21" s="109" t="s">
        <v>315</v>
      </c>
      <c r="EL21" s="436"/>
      <c r="EM21" s="110" t="s">
        <v>315</v>
      </c>
      <c r="EN21" s="109" t="s">
        <v>315</v>
      </c>
      <c r="EO21" s="108"/>
      <c r="EP21" s="110" t="s">
        <v>315</v>
      </c>
      <c r="EQ21" s="109" t="s">
        <v>315</v>
      </c>
      <c r="ER21" s="108"/>
      <c r="ES21" s="110" t="s">
        <v>315</v>
      </c>
      <c r="ET21" s="109" t="s">
        <v>315</v>
      </c>
      <c r="EU21" s="108"/>
      <c r="EV21" s="110" t="s">
        <v>315</v>
      </c>
      <c r="EW21" s="109" t="s">
        <v>315</v>
      </c>
      <c r="EX21" s="108"/>
      <c r="EY21" s="110" t="s">
        <v>315</v>
      </c>
      <c r="EZ21" s="109" t="s">
        <v>315</v>
      </c>
      <c r="FA21" s="108"/>
      <c r="FB21" s="110" t="s">
        <v>315</v>
      </c>
      <c r="FC21" s="109" t="s">
        <v>315</v>
      </c>
      <c r="FD21" s="108"/>
      <c r="FE21" s="110" t="s">
        <v>315</v>
      </c>
      <c r="FF21" s="109" t="s">
        <v>315</v>
      </c>
      <c r="FG21" s="108"/>
      <c r="FH21" s="110" t="s">
        <v>315</v>
      </c>
      <c r="FI21" s="109" t="s">
        <v>315</v>
      </c>
      <c r="FJ21" s="108"/>
      <c r="FK21" s="110" t="s">
        <v>315</v>
      </c>
      <c r="FL21" s="109" t="s">
        <v>315</v>
      </c>
      <c r="FM21" s="108"/>
      <c r="FN21" s="110" t="s">
        <v>315</v>
      </c>
      <c r="FO21" s="109" t="s">
        <v>315</v>
      </c>
      <c r="FP21" s="108"/>
      <c r="FQ21" s="110" t="s">
        <v>315</v>
      </c>
      <c r="FR21" s="109" t="s">
        <v>315</v>
      </c>
      <c r="FS21" s="108"/>
      <c r="FT21" s="110" t="s">
        <v>315</v>
      </c>
      <c r="FU21" s="109" t="s">
        <v>315</v>
      </c>
      <c r="FV21" s="108"/>
      <c r="FW21" s="110" t="s">
        <v>315</v>
      </c>
      <c r="FX21" s="109" t="s">
        <v>315</v>
      </c>
      <c r="FY21" s="108"/>
      <c r="FZ21" s="110" t="s">
        <v>315</v>
      </c>
      <c r="GA21" s="109" t="s">
        <v>315</v>
      </c>
      <c r="GB21" s="108"/>
      <c r="GC21" s="110" t="s">
        <v>315</v>
      </c>
      <c r="GD21" s="109" t="s">
        <v>315</v>
      </c>
      <c r="GE21" s="108"/>
      <c r="GF21" s="110" t="s">
        <v>315</v>
      </c>
      <c r="GG21" s="109" t="s">
        <v>315</v>
      </c>
      <c r="GH21" s="108"/>
      <c r="GI21" s="110" t="s">
        <v>315</v>
      </c>
      <c r="GJ21" s="109" t="s">
        <v>315</v>
      </c>
      <c r="GK21" s="108"/>
      <c r="GL21" s="110" t="s">
        <v>315</v>
      </c>
      <c r="GM21" s="109" t="s">
        <v>315</v>
      </c>
      <c r="GN21" s="108"/>
      <c r="GO21" s="110" t="s">
        <v>315</v>
      </c>
      <c r="GP21" s="109" t="s">
        <v>315</v>
      </c>
      <c r="GQ21" s="108"/>
      <c r="GR21" s="110" t="s">
        <v>315</v>
      </c>
      <c r="GS21" s="109" t="s">
        <v>315</v>
      </c>
      <c r="GT21" s="108"/>
      <c r="GU21" s="110" t="s">
        <v>315</v>
      </c>
      <c r="GV21" s="109" t="s">
        <v>315</v>
      </c>
      <c r="GW21" s="108"/>
      <c r="GX21" s="110" t="s">
        <v>315</v>
      </c>
      <c r="GY21" s="109" t="s">
        <v>315</v>
      </c>
      <c r="GZ21" s="108"/>
      <c r="HA21" s="110" t="s">
        <v>315</v>
      </c>
      <c r="HB21" s="109" t="s">
        <v>315</v>
      </c>
      <c r="HC21" s="108"/>
      <c r="HD21" s="110" t="s">
        <v>315</v>
      </c>
      <c r="HE21" s="109" t="s">
        <v>315</v>
      </c>
      <c r="HF21" s="108"/>
      <c r="HG21" s="110" t="s">
        <v>315</v>
      </c>
      <c r="HH21" s="109" t="s">
        <v>315</v>
      </c>
      <c r="HI21" s="108"/>
      <c r="HJ21" s="110" t="s">
        <v>315</v>
      </c>
      <c r="HK21" s="109" t="s">
        <v>315</v>
      </c>
      <c r="HL21" s="108"/>
      <c r="HM21" s="110" t="s">
        <v>315</v>
      </c>
      <c r="HN21" s="109" t="s">
        <v>315</v>
      </c>
      <c r="HO21" s="108"/>
      <c r="HP21" s="110" t="s">
        <v>315</v>
      </c>
      <c r="HQ21" s="109" t="s">
        <v>315</v>
      </c>
      <c r="HR21" s="108"/>
      <c r="HS21" s="110" t="s">
        <v>315</v>
      </c>
      <c r="HT21" s="109" t="s">
        <v>315</v>
      </c>
      <c r="HU21" s="108"/>
      <c r="HV21" s="109" t="s">
        <v>315</v>
      </c>
      <c r="HW21" s="109" t="s">
        <v>315</v>
      </c>
      <c r="HX21" s="108"/>
      <c r="HY21" s="110" t="s">
        <v>315</v>
      </c>
      <c r="HZ21" s="109" t="s">
        <v>315</v>
      </c>
      <c r="IA21" s="436"/>
      <c r="IB21" s="110" t="s">
        <v>315</v>
      </c>
      <c r="IC21" s="109" t="s">
        <v>315</v>
      </c>
      <c r="ID21" s="108"/>
      <c r="IE21" s="110" t="s">
        <v>315</v>
      </c>
      <c r="IF21" s="109" t="s">
        <v>315</v>
      </c>
      <c r="IG21" s="108"/>
      <c r="IH21" s="110" t="s">
        <v>315</v>
      </c>
      <c r="II21" s="109" t="s">
        <v>315</v>
      </c>
      <c r="IJ21" s="108"/>
      <c r="IK21" s="110" t="s">
        <v>315</v>
      </c>
      <c r="IL21" s="109" t="s">
        <v>315</v>
      </c>
      <c r="IM21" s="108"/>
      <c r="IN21" s="110" t="s">
        <v>315</v>
      </c>
      <c r="IO21" s="109" t="s">
        <v>315</v>
      </c>
      <c r="IP21" s="108"/>
      <c r="IQ21" s="110" t="s">
        <v>315</v>
      </c>
      <c r="IR21" s="109" t="s">
        <v>315</v>
      </c>
      <c r="IS21" s="108"/>
      <c r="IT21" s="110" t="s">
        <v>315</v>
      </c>
      <c r="IU21" s="109" t="s">
        <v>315</v>
      </c>
      <c r="IV21" s="108"/>
      <c r="IW21" s="110" t="s">
        <v>315</v>
      </c>
      <c r="IX21" s="109" t="s">
        <v>315</v>
      </c>
      <c r="IY21" s="108"/>
      <c r="IZ21" s="110" t="s">
        <v>315</v>
      </c>
      <c r="JA21" s="109" t="s">
        <v>315</v>
      </c>
      <c r="JB21" s="108"/>
      <c r="JC21" s="110" t="s">
        <v>315</v>
      </c>
      <c r="JD21" s="109" t="s">
        <v>315</v>
      </c>
      <c r="JE21" s="108"/>
      <c r="JF21" s="110" t="s">
        <v>315</v>
      </c>
      <c r="JG21" s="109" t="s">
        <v>315</v>
      </c>
      <c r="JH21" s="108"/>
      <c r="JI21" s="110" t="s">
        <v>315</v>
      </c>
      <c r="JJ21" s="109" t="s">
        <v>315</v>
      </c>
      <c r="JK21" s="108"/>
      <c r="JL21" s="110" t="s">
        <v>315</v>
      </c>
      <c r="JM21" s="109" t="s">
        <v>315</v>
      </c>
      <c r="JN21" s="108"/>
      <c r="JO21" s="110" t="s">
        <v>315</v>
      </c>
      <c r="JP21" s="109" t="s">
        <v>315</v>
      </c>
      <c r="JQ21" s="108"/>
      <c r="JR21" s="110" t="s">
        <v>315</v>
      </c>
      <c r="JS21" s="109" t="s">
        <v>315</v>
      </c>
      <c r="JT21" s="108"/>
      <c r="JU21" s="110" t="s">
        <v>315</v>
      </c>
      <c r="JV21" s="109" t="s">
        <v>315</v>
      </c>
      <c r="JW21" s="108"/>
      <c r="JX21" s="110" t="s">
        <v>315</v>
      </c>
      <c r="JY21" s="109" t="s">
        <v>315</v>
      </c>
      <c r="JZ21" s="108"/>
      <c r="KA21" s="110" t="s">
        <v>315</v>
      </c>
      <c r="KB21" s="109" t="s">
        <v>315</v>
      </c>
      <c r="KC21" s="108"/>
      <c r="KD21" s="110" t="s">
        <v>315</v>
      </c>
      <c r="KE21" s="109" t="s">
        <v>315</v>
      </c>
      <c r="KF21" s="108"/>
      <c r="KG21" s="110" t="s">
        <v>315</v>
      </c>
      <c r="KH21" s="109" t="s">
        <v>315</v>
      </c>
      <c r="KI21" s="108"/>
      <c r="KJ21" s="110" t="s">
        <v>315</v>
      </c>
      <c r="KK21" s="109" t="s">
        <v>315</v>
      </c>
      <c r="KL21" s="108"/>
      <c r="KM21" s="110" t="s">
        <v>315</v>
      </c>
      <c r="KN21" s="109" t="s">
        <v>315</v>
      </c>
      <c r="KO21" s="108"/>
      <c r="KP21" s="110" t="s">
        <v>315</v>
      </c>
      <c r="KQ21" s="109" t="s">
        <v>315</v>
      </c>
      <c r="KR21" s="108"/>
      <c r="KS21" s="110" t="s">
        <v>315</v>
      </c>
      <c r="KT21" s="109" t="s">
        <v>315</v>
      </c>
      <c r="KU21" s="108"/>
      <c r="KV21" s="110" t="s">
        <v>315</v>
      </c>
      <c r="KW21" s="109" t="s">
        <v>315</v>
      </c>
      <c r="KX21" s="108"/>
      <c r="KY21" s="110" t="s">
        <v>315</v>
      </c>
      <c r="KZ21" s="109" t="s">
        <v>315</v>
      </c>
      <c r="LA21" s="108"/>
      <c r="LB21" s="110" t="s">
        <v>315</v>
      </c>
      <c r="LC21" s="109" t="s">
        <v>315</v>
      </c>
      <c r="LD21" s="108"/>
      <c r="LE21" s="110" t="s">
        <v>315</v>
      </c>
      <c r="LF21" s="109" t="s">
        <v>315</v>
      </c>
      <c r="LG21" s="108"/>
      <c r="LH21" s="110" t="s">
        <v>315</v>
      </c>
      <c r="LI21" s="109" t="s">
        <v>315</v>
      </c>
      <c r="LJ21" s="108"/>
      <c r="LK21" s="109" t="s">
        <v>315</v>
      </c>
    </row>
    <row r="22" spans="1:323" ht="24" hidden="1" customHeight="1" x14ac:dyDescent="0.2">
      <c r="A22" s="120"/>
      <c r="B22" s="150">
        <v>46086.370636574073</v>
      </c>
      <c r="C22" s="166">
        <v>0</v>
      </c>
      <c r="D22" s="374" t="s">
        <v>710</v>
      </c>
      <c r="E22" s="39">
        <v>6780</v>
      </c>
      <c r="F22" s="5" t="s">
        <v>676</v>
      </c>
      <c r="G22" s="5" t="s">
        <v>548</v>
      </c>
      <c r="H22" s="5" t="s">
        <v>556</v>
      </c>
      <c r="I22" s="5" t="s">
        <v>571</v>
      </c>
      <c r="J22" s="15">
        <v>3000</v>
      </c>
      <c r="K22" s="5" t="s">
        <v>677</v>
      </c>
      <c r="L22" s="5" t="s">
        <v>548</v>
      </c>
      <c r="M22" s="5" t="s">
        <v>556</v>
      </c>
      <c r="N22" s="5" t="s">
        <v>671</v>
      </c>
      <c r="O22" s="15">
        <v>3000</v>
      </c>
      <c r="P22" s="5">
        <v>0</v>
      </c>
      <c r="Q22" s="101">
        <v>3000</v>
      </c>
      <c r="R22" s="40">
        <v>3000</v>
      </c>
      <c r="S22" s="5" t="s">
        <v>386</v>
      </c>
      <c r="T22" s="86" t="s">
        <v>557</v>
      </c>
      <c r="U22" s="4"/>
      <c r="V22" s="4"/>
      <c r="W22" s="4">
        <v>46097</v>
      </c>
      <c r="X22" s="4">
        <v>46106</v>
      </c>
      <c r="Y22" s="4">
        <v>46106</v>
      </c>
      <c r="Z22" s="4">
        <v>46098</v>
      </c>
      <c r="AA22" s="57">
        <v>46098</v>
      </c>
      <c r="AB22" s="58">
        <v>3000</v>
      </c>
      <c r="AC22" s="21">
        <v>3000</v>
      </c>
      <c r="AD22" s="549" t="s">
        <v>675</v>
      </c>
      <c r="AE22" s="3"/>
      <c r="AF22" s="31" t="s">
        <v>570</v>
      </c>
      <c r="AG22" s="38" t="s">
        <v>552</v>
      </c>
      <c r="AH22" s="38" t="s">
        <v>553</v>
      </c>
      <c r="AI22" s="43" t="s">
        <v>669</v>
      </c>
      <c r="AJ22" s="43" t="s">
        <v>466</v>
      </c>
      <c r="AK22" s="228" t="s">
        <v>386</v>
      </c>
      <c r="AL22" s="3"/>
      <c r="AM22" s="3"/>
      <c r="AN22" s="3"/>
      <c r="AO22" s="3"/>
      <c r="AP22" s="3"/>
      <c r="AQ22" s="43" t="s">
        <v>521</v>
      </c>
      <c r="AR22" s="526"/>
      <c r="AS22" s="109" t="s">
        <v>315</v>
      </c>
      <c r="AT22" s="108"/>
      <c r="AU22" s="110" t="s">
        <v>315</v>
      </c>
      <c r="AV22" s="109" t="s">
        <v>315</v>
      </c>
      <c r="AW22" s="436"/>
      <c r="AX22" s="110" t="s">
        <v>315</v>
      </c>
      <c r="AY22" s="109" t="s">
        <v>315</v>
      </c>
      <c r="AZ22" s="108"/>
      <c r="BA22" s="110" t="s">
        <v>315</v>
      </c>
      <c r="BB22" s="109" t="s">
        <v>315</v>
      </c>
      <c r="BC22" s="108"/>
      <c r="BD22" s="110" t="s">
        <v>315</v>
      </c>
      <c r="BE22" s="109" t="s">
        <v>315</v>
      </c>
      <c r="BF22" s="108"/>
      <c r="BG22" s="110" t="s">
        <v>315</v>
      </c>
      <c r="BH22" s="109" t="s">
        <v>315</v>
      </c>
      <c r="BI22" s="108"/>
      <c r="BJ22" s="110" t="s">
        <v>315</v>
      </c>
      <c r="BK22" s="109" t="s">
        <v>315</v>
      </c>
      <c r="BL22" s="108"/>
      <c r="BM22" s="110" t="s">
        <v>315</v>
      </c>
      <c r="BN22" s="109" t="s">
        <v>315</v>
      </c>
      <c r="BO22" s="108"/>
      <c r="BP22" s="110" t="s">
        <v>315</v>
      </c>
      <c r="BQ22" s="109" t="s">
        <v>315</v>
      </c>
      <c r="BR22" s="108"/>
      <c r="BS22" s="110" t="s">
        <v>315</v>
      </c>
      <c r="BT22" s="109" t="s">
        <v>315</v>
      </c>
      <c r="BU22" s="108"/>
      <c r="BV22" s="110" t="s">
        <v>315</v>
      </c>
      <c r="BW22" s="109" t="s">
        <v>315</v>
      </c>
      <c r="BX22" s="108"/>
      <c r="BY22" s="110" t="s">
        <v>315</v>
      </c>
      <c r="BZ22" s="109" t="s">
        <v>315</v>
      </c>
      <c r="CA22" s="108"/>
      <c r="CB22" s="110" t="s">
        <v>315</v>
      </c>
      <c r="CC22" s="109" t="s">
        <v>315</v>
      </c>
      <c r="CD22" s="108"/>
      <c r="CE22" s="110" t="s">
        <v>315</v>
      </c>
      <c r="CF22" s="109" t="s">
        <v>315</v>
      </c>
      <c r="CG22" s="108"/>
      <c r="CH22" s="110" t="s">
        <v>315</v>
      </c>
      <c r="CI22" s="109" t="s">
        <v>315</v>
      </c>
      <c r="CJ22" s="108"/>
      <c r="CK22" s="110" t="s">
        <v>315</v>
      </c>
      <c r="CL22" s="109" t="s">
        <v>555</v>
      </c>
      <c r="CM22" s="108"/>
      <c r="CN22" s="110" t="s">
        <v>315</v>
      </c>
      <c r="CO22" s="109" t="s">
        <v>315</v>
      </c>
      <c r="CP22" s="764">
        <v>3000</v>
      </c>
      <c r="CQ22" s="110" t="s">
        <v>315</v>
      </c>
      <c r="CR22" s="109" t="s">
        <v>315</v>
      </c>
      <c r="CS22" s="108"/>
      <c r="CT22" s="110" t="s">
        <v>315</v>
      </c>
      <c r="CU22" s="109" t="s">
        <v>315</v>
      </c>
      <c r="CV22" s="108"/>
      <c r="CW22" s="110" t="s">
        <v>315</v>
      </c>
      <c r="CX22" s="109" t="s">
        <v>315</v>
      </c>
      <c r="CY22" s="108"/>
      <c r="CZ22" s="110" t="s">
        <v>315</v>
      </c>
      <c r="DA22" s="109" t="s">
        <v>315</v>
      </c>
      <c r="DB22" s="108"/>
      <c r="DC22" s="110" t="s">
        <v>315</v>
      </c>
      <c r="DD22" s="109" t="s">
        <v>315</v>
      </c>
      <c r="DE22" s="108"/>
      <c r="DF22" s="110" t="s">
        <v>315</v>
      </c>
      <c r="DG22" s="109" t="s">
        <v>315</v>
      </c>
      <c r="DH22" s="108"/>
      <c r="DI22" s="110" t="s">
        <v>315</v>
      </c>
      <c r="DJ22" s="109" t="s">
        <v>315</v>
      </c>
      <c r="DK22" s="108"/>
      <c r="DL22" s="110" t="s">
        <v>315</v>
      </c>
      <c r="DM22" s="109" t="s">
        <v>315</v>
      </c>
      <c r="DN22" s="108"/>
      <c r="DO22" s="110" t="s">
        <v>441</v>
      </c>
      <c r="DP22" s="109" t="s">
        <v>315</v>
      </c>
      <c r="DQ22" s="108"/>
      <c r="DR22" s="110" t="s">
        <v>315</v>
      </c>
      <c r="DS22" s="109" t="s">
        <v>315</v>
      </c>
      <c r="DT22" s="108"/>
      <c r="DU22" s="110" t="s">
        <v>315</v>
      </c>
      <c r="DV22" s="109" t="s">
        <v>315</v>
      </c>
      <c r="DW22" s="108"/>
      <c r="DX22" s="110" t="s">
        <v>315</v>
      </c>
      <c r="DY22" s="109" t="s">
        <v>315</v>
      </c>
      <c r="DZ22" s="108"/>
      <c r="EA22" s="110" t="s">
        <v>315</v>
      </c>
      <c r="EB22" s="109" t="s">
        <v>315</v>
      </c>
      <c r="EC22" s="108"/>
      <c r="ED22" s="110" t="s">
        <v>315</v>
      </c>
      <c r="EE22" s="109" t="s">
        <v>315</v>
      </c>
      <c r="EF22" s="108"/>
      <c r="EG22" s="109" t="s">
        <v>315</v>
      </c>
      <c r="EH22" s="109" t="s">
        <v>315</v>
      </c>
      <c r="EI22" s="108"/>
      <c r="EJ22" s="110" t="s">
        <v>315</v>
      </c>
      <c r="EK22" s="109" t="s">
        <v>315</v>
      </c>
      <c r="EL22" s="436"/>
      <c r="EM22" s="110" t="s">
        <v>315</v>
      </c>
      <c r="EN22" s="109" t="s">
        <v>315</v>
      </c>
      <c r="EO22" s="108"/>
      <c r="EP22" s="110" t="s">
        <v>315</v>
      </c>
      <c r="EQ22" s="109" t="s">
        <v>315</v>
      </c>
      <c r="ER22" s="108"/>
      <c r="ES22" s="110" t="s">
        <v>315</v>
      </c>
      <c r="ET22" s="109" t="s">
        <v>315</v>
      </c>
      <c r="EU22" s="108"/>
      <c r="EV22" s="110" t="s">
        <v>315</v>
      </c>
      <c r="EW22" s="109" t="s">
        <v>315</v>
      </c>
      <c r="EX22" s="108"/>
      <c r="EY22" s="110" t="s">
        <v>315</v>
      </c>
      <c r="EZ22" s="109" t="s">
        <v>315</v>
      </c>
      <c r="FA22" s="108"/>
      <c r="FB22" s="110" t="s">
        <v>315</v>
      </c>
      <c r="FC22" s="109" t="s">
        <v>315</v>
      </c>
      <c r="FD22" s="108"/>
      <c r="FE22" s="110" t="s">
        <v>315</v>
      </c>
      <c r="FF22" s="109" t="s">
        <v>315</v>
      </c>
      <c r="FG22" s="108"/>
      <c r="FH22" s="110" t="s">
        <v>315</v>
      </c>
      <c r="FI22" s="109" t="s">
        <v>315</v>
      </c>
      <c r="FJ22" s="108"/>
      <c r="FK22" s="110" t="s">
        <v>315</v>
      </c>
      <c r="FL22" s="109" t="s">
        <v>315</v>
      </c>
      <c r="FM22" s="108"/>
      <c r="FN22" s="110" t="s">
        <v>315</v>
      </c>
      <c r="FO22" s="109" t="s">
        <v>315</v>
      </c>
      <c r="FP22" s="108"/>
      <c r="FQ22" s="110" t="s">
        <v>315</v>
      </c>
      <c r="FR22" s="109" t="s">
        <v>315</v>
      </c>
      <c r="FS22" s="108"/>
      <c r="FT22" s="110" t="s">
        <v>315</v>
      </c>
      <c r="FU22" s="109" t="s">
        <v>315</v>
      </c>
      <c r="FV22" s="108"/>
      <c r="FW22" s="110" t="s">
        <v>315</v>
      </c>
      <c r="FX22" s="109" t="s">
        <v>315</v>
      </c>
      <c r="FY22" s="108"/>
      <c r="FZ22" s="110" t="s">
        <v>315</v>
      </c>
      <c r="GA22" s="109" t="s">
        <v>315</v>
      </c>
      <c r="GB22" s="108"/>
      <c r="GC22" s="110" t="s">
        <v>315</v>
      </c>
      <c r="GD22" s="109" t="s">
        <v>315</v>
      </c>
      <c r="GE22" s="108"/>
      <c r="GF22" s="110" t="s">
        <v>315</v>
      </c>
      <c r="GG22" s="109" t="s">
        <v>315</v>
      </c>
      <c r="GH22" s="108"/>
      <c r="GI22" s="110" t="s">
        <v>315</v>
      </c>
      <c r="GJ22" s="109" t="s">
        <v>315</v>
      </c>
      <c r="GK22" s="108"/>
      <c r="GL22" s="110" t="s">
        <v>315</v>
      </c>
      <c r="GM22" s="109" t="s">
        <v>315</v>
      </c>
      <c r="GN22" s="108"/>
      <c r="GO22" s="110" t="s">
        <v>315</v>
      </c>
      <c r="GP22" s="109" t="s">
        <v>315</v>
      </c>
      <c r="GQ22" s="108"/>
      <c r="GR22" s="110" t="s">
        <v>315</v>
      </c>
      <c r="GS22" s="109" t="s">
        <v>315</v>
      </c>
      <c r="GT22" s="108"/>
      <c r="GU22" s="110" t="s">
        <v>315</v>
      </c>
      <c r="GV22" s="109" t="s">
        <v>315</v>
      </c>
      <c r="GW22" s="108"/>
      <c r="GX22" s="110" t="s">
        <v>315</v>
      </c>
      <c r="GY22" s="109" t="s">
        <v>315</v>
      </c>
      <c r="GZ22" s="108"/>
      <c r="HA22" s="110" t="s">
        <v>315</v>
      </c>
      <c r="HB22" s="109" t="s">
        <v>315</v>
      </c>
      <c r="HC22" s="108"/>
      <c r="HD22" s="110" t="s">
        <v>315</v>
      </c>
      <c r="HE22" s="109" t="s">
        <v>315</v>
      </c>
      <c r="HF22" s="108"/>
      <c r="HG22" s="110" t="s">
        <v>315</v>
      </c>
      <c r="HH22" s="109" t="s">
        <v>315</v>
      </c>
      <c r="HI22" s="108"/>
      <c r="HJ22" s="110" t="s">
        <v>315</v>
      </c>
      <c r="HK22" s="109" t="s">
        <v>315</v>
      </c>
      <c r="HL22" s="108"/>
      <c r="HM22" s="110" t="s">
        <v>315</v>
      </c>
      <c r="HN22" s="109" t="s">
        <v>315</v>
      </c>
      <c r="HO22" s="108"/>
      <c r="HP22" s="110" t="s">
        <v>315</v>
      </c>
      <c r="HQ22" s="109" t="s">
        <v>315</v>
      </c>
      <c r="HR22" s="108"/>
      <c r="HS22" s="110" t="s">
        <v>315</v>
      </c>
      <c r="HT22" s="109" t="s">
        <v>315</v>
      </c>
      <c r="HU22" s="108"/>
      <c r="HV22" s="109" t="s">
        <v>315</v>
      </c>
      <c r="HW22" s="109" t="s">
        <v>315</v>
      </c>
      <c r="HX22" s="108"/>
      <c r="HY22" s="110" t="s">
        <v>315</v>
      </c>
      <c r="HZ22" s="109" t="s">
        <v>315</v>
      </c>
      <c r="IA22" s="436"/>
      <c r="IB22" s="110" t="s">
        <v>315</v>
      </c>
      <c r="IC22" s="109" t="s">
        <v>315</v>
      </c>
      <c r="ID22" s="108"/>
      <c r="IE22" s="110" t="s">
        <v>315</v>
      </c>
      <c r="IF22" s="109" t="s">
        <v>315</v>
      </c>
      <c r="IG22" s="108"/>
      <c r="IH22" s="110" t="s">
        <v>315</v>
      </c>
      <c r="II22" s="109" t="s">
        <v>315</v>
      </c>
      <c r="IJ22" s="108"/>
      <c r="IK22" s="110" t="s">
        <v>315</v>
      </c>
      <c r="IL22" s="109" t="s">
        <v>315</v>
      </c>
      <c r="IM22" s="108"/>
      <c r="IN22" s="110" t="s">
        <v>315</v>
      </c>
      <c r="IO22" s="109" t="s">
        <v>315</v>
      </c>
      <c r="IP22" s="108"/>
      <c r="IQ22" s="110" t="s">
        <v>315</v>
      </c>
      <c r="IR22" s="109" t="s">
        <v>315</v>
      </c>
      <c r="IS22" s="108"/>
      <c r="IT22" s="110" t="s">
        <v>315</v>
      </c>
      <c r="IU22" s="109" t="s">
        <v>315</v>
      </c>
      <c r="IV22" s="108"/>
      <c r="IW22" s="110" t="s">
        <v>315</v>
      </c>
      <c r="IX22" s="109" t="s">
        <v>315</v>
      </c>
      <c r="IY22" s="108"/>
      <c r="IZ22" s="110" t="s">
        <v>315</v>
      </c>
      <c r="JA22" s="109" t="s">
        <v>315</v>
      </c>
      <c r="JB22" s="108"/>
      <c r="JC22" s="110" t="s">
        <v>315</v>
      </c>
      <c r="JD22" s="109" t="s">
        <v>315</v>
      </c>
      <c r="JE22" s="108"/>
      <c r="JF22" s="110" t="s">
        <v>315</v>
      </c>
      <c r="JG22" s="109" t="s">
        <v>315</v>
      </c>
      <c r="JH22" s="108"/>
      <c r="JI22" s="110" t="s">
        <v>315</v>
      </c>
      <c r="JJ22" s="109" t="s">
        <v>315</v>
      </c>
      <c r="JK22" s="108"/>
      <c r="JL22" s="110" t="s">
        <v>315</v>
      </c>
      <c r="JM22" s="109" t="s">
        <v>315</v>
      </c>
      <c r="JN22" s="108"/>
      <c r="JO22" s="110" t="s">
        <v>315</v>
      </c>
      <c r="JP22" s="109" t="s">
        <v>315</v>
      </c>
      <c r="JQ22" s="108"/>
      <c r="JR22" s="110" t="s">
        <v>315</v>
      </c>
      <c r="JS22" s="109" t="s">
        <v>315</v>
      </c>
      <c r="JT22" s="108"/>
      <c r="JU22" s="110" t="s">
        <v>315</v>
      </c>
      <c r="JV22" s="109" t="s">
        <v>315</v>
      </c>
      <c r="JW22" s="108"/>
      <c r="JX22" s="110" t="s">
        <v>315</v>
      </c>
      <c r="JY22" s="109" t="s">
        <v>315</v>
      </c>
      <c r="JZ22" s="108"/>
      <c r="KA22" s="110" t="s">
        <v>315</v>
      </c>
      <c r="KB22" s="109" t="s">
        <v>315</v>
      </c>
      <c r="KC22" s="108"/>
      <c r="KD22" s="110" t="s">
        <v>315</v>
      </c>
      <c r="KE22" s="109" t="s">
        <v>315</v>
      </c>
      <c r="KF22" s="108"/>
      <c r="KG22" s="110" t="s">
        <v>315</v>
      </c>
      <c r="KH22" s="109" t="s">
        <v>315</v>
      </c>
      <c r="KI22" s="108"/>
      <c r="KJ22" s="110" t="s">
        <v>315</v>
      </c>
      <c r="KK22" s="109" t="s">
        <v>315</v>
      </c>
      <c r="KL22" s="108"/>
      <c r="KM22" s="110" t="s">
        <v>315</v>
      </c>
      <c r="KN22" s="109" t="s">
        <v>315</v>
      </c>
      <c r="KO22" s="108"/>
      <c r="KP22" s="110" t="s">
        <v>315</v>
      </c>
      <c r="KQ22" s="109" t="s">
        <v>315</v>
      </c>
      <c r="KR22" s="108"/>
      <c r="KS22" s="110" t="s">
        <v>315</v>
      </c>
      <c r="KT22" s="109" t="s">
        <v>315</v>
      </c>
      <c r="KU22" s="108"/>
      <c r="KV22" s="110" t="s">
        <v>315</v>
      </c>
      <c r="KW22" s="109" t="s">
        <v>315</v>
      </c>
      <c r="KX22" s="108"/>
      <c r="KY22" s="110" t="s">
        <v>315</v>
      </c>
      <c r="KZ22" s="109" t="s">
        <v>315</v>
      </c>
      <c r="LA22" s="108"/>
      <c r="LB22" s="110" t="s">
        <v>315</v>
      </c>
      <c r="LC22" s="109" t="s">
        <v>315</v>
      </c>
      <c r="LD22" s="108"/>
      <c r="LE22" s="110" t="s">
        <v>315</v>
      </c>
      <c r="LF22" s="109" t="s">
        <v>315</v>
      </c>
      <c r="LG22" s="108"/>
      <c r="LH22" s="110" t="s">
        <v>315</v>
      </c>
      <c r="LI22" s="109" t="s">
        <v>315</v>
      </c>
      <c r="LJ22" s="108"/>
      <c r="LK22" s="109" t="s">
        <v>315</v>
      </c>
    </row>
    <row r="23" spans="1:323" ht="24" hidden="1" customHeight="1" x14ac:dyDescent="0.2">
      <c r="A23" s="120"/>
      <c r="B23" s="150">
        <v>46100.489652777775</v>
      </c>
      <c r="C23" s="166">
        <v>0</v>
      </c>
      <c r="D23" s="374" t="s">
        <v>780</v>
      </c>
      <c r="E23" s="39">
        <v>6783</v>
      </c>
      <c r="F23" s="5" t="s">
        <v>894</v>
      </c>
      <c r="G23" s="5" t="s">
        <v>548</v>
      </c>
      <c r="H23" s="5" t="s">
        <v>556</v>
      </c>
      <c r="I23" s="5" t="s">
        <v>671</v>
      </c>
      <c r="J23" s="15">
        <v>250</v>
      </c>
      <c r="K23" s="5" t="s">
        <v>894</v>
      </c>
      <c r="L23" s="5" t="s">
        <v>548</v>
      </c>
      <c r="M23" s="5" t="s">
        <v>556</v>
      </c>
      <c r="N23" s="5" t="s">
        <v>671</v>
      </c>
      <c r="O23" s="15">
        <v>250</v>
      </c>
      <c r="P23" s="5">
        <v>0</v>
      </c>
      <c r="Q23" s="101">
        <v>250</v>
      </c>
      <c r="R23" s="40">
        <v>250</v>
      </c>
      <c r="S23" s="5" t="s">
        <v>386</v>
      </c>
      <c r="T23" s="86" t="s">
        <v>551</v>
      </c>
      <c r="U23" s="4"/>
      <c r="V23" s="4"/>
      <c r="W23" s="4">
        <v>46104</v>
      </c>
      <c r="X23" s="4">
        <v>46106</v>
      </c>
      <c r="Y23" s="4">
        <v>46106</v>
      </c>
      <c r="Z23" s="4">
        <v>46105</v>
      </c>
      <c r="AA23" s="57">
        <v>46105</v>
      </c>
      <c r="AB23" s="58">
        <v>250</v>
      </c>
      <c r="AC23" s="21">
        <v>250</v>
      </c>
      <c r="AD23" s="549" t="s">
        <v>672</v>
      </c>
      <c r="AE23" s="3"/>
      <c r="AF23" s="31" t="s">
        <v>570</v>
      </c>
      <c r="AG23" s="38" t="s">
        <v>552</v>
      </c>
      <c r="AH23" s="38" t="s">
        <v>553</v>
      </c>
      <c r="AI23" s="43" t="s">
        <v>669</v>
      </c>
      <c r="AJ23" s="43" t="s">
        <v>466</v>
      </c>
      <c r="AK23" s="228" t="s">
        <v>386</v>
      </c>
      <c r="AL23" s="3"/>
      <c r="AM23" s="3"/>
      <c r="AN23" s="3"/>
      <c r="AO23" s="3"/>
      <c r="AP23" s="3"/>
      <c r="AQ23" s="43" t="s">
        <v>521</v>
      </c>
      <c r="AR23" s="526"/>
      <c r="AS23" s="109" t="s">
        <v>315</v>
      </c>
      <c r="AT23" s="108"/>
      <c r="AU23" s="110" t="s">
        <v>315</v>
      </c>
      <c r="AV23" s="109" t="s">
        <v>315</v>
      </c>
      <c r="AW23" s="436"/>
      <c r="AX23" s="110" t="s">
        <v>315</v>
      </c>
      <c r="AY23" s="109" t="s">
        <v>315</v>
      </c>
      <c r="AZ23" s="108"/>
      <c r="BA23" s="110" t="s">
        <v>315</v>
      </c>
      <c r="BB23" s="109" t="s">
        <v>315</v>
      </c>
      <c r="BC23" s="108"/>
      <c r="BD23" s="110" t="s">
        <v>315</v>
      </c>
      <c r="BE23" s="109" t="s">
        <v>315</v>
      </c>
      <c r="BF23" s="108"/>
      <c r="BG23" s="110" t="s">
        <v>315</v>
      </c>
      <c r="BH23" s="109" t="s">
        <v>315</v>
      </c>
      <c r="BI23" s="108"/>
      <c r="BJ23" s="110" t="s">
        <v>315</v>
      </c>
      <c r="BK23" s="109" t="s">
        <v>315</v>
      </c>
      <c r="BL23" s="108"/>
      <c r="BM23" s="110" t="s">
        <v>315</v>
      </c>
      <c r="BN23" s="109" t="s">
        <v>315</v>
      </c>
      <c r="BO23" s="108"/>
      <c r="BP23" s="110" t="s">
        <v>315</v>
      </c>
      <c r="BQ23" s="109" t="s">
        <v>315</v>
      </c>
      <c r="BR23" s="108"/>
      <c r="BS23" s="110" t="s">
        <v>315</v>
      </c>
      <c r="BT23" s="109" t="s">
        <v>315</v>
      </c>
      <c r="BU23" s="108"/>
      <c r="BV23" s="110" t="s">
        <v>315</v>
      </c>
      <c r="BW23" s="109" t="s">
        <v>315</v>
      </c>
      <c r="BX23" s="108"/>
      <c r="BY23" s="110" t="s">
        <v>315</v>
      </c>
      <c r="BZ23" s="109" t="s">
        <v>315</v>
      </c>
      <c r="CA23" s="108"/>
      <c r="CB23" s="110" t="s">
        <v>315</v>
      </c>
      <c r="CC23" s="109" t="s">
        <v>315</v>
      </c>
      <c r="CD23" s="108"/>
      <c r="CE23" s="110" t="s">
        <v>315</v>
      </c>
      <c r="CF23" s="109" t="s">
        <v>315</v>
      </c>
      <c r="CG23" s="108"/>
      <c r="CH23" s="110" t="s">
        <v>315</v>
      </c>
      <c r="CI23" s="109" t="s">
        <v>315</v>
      </c>
      <c r="CJ23" s="108"/>
      <c r="CK23" s="110" t="s">
        <v>315</v>
      </c>
      <c r="CL23" s="109" t="s">
        <v>315</v>
      </c>
      <c r="CM23" s="108"/>
      <c r="CN23" s="110" t="s">
        <v>315</v>
      </c>
      <c r="CO23" s="109" t="s">
        <v>315</v>
      </c>
      <c r="CP23" s="108"/>
      <c r="CQ23" s="110" t="s">
        <v>315</v>
      </c>
      <c r="CR23" s="109" t="s">
        <v>315</v>
      </c>
      <c r="CS23" s="108"/>
      <c r="CT23" s="110" t="s">
        <v>315</v>
      </c>
      <c r="CU23" s="109" t="s">
        <v>315</v>
      </c>
      <c r="CV23" s="108"/>
      <c r="CW23" s="110" t="s">
        <v>315</v>
      </c>
      <c r="CX23" s="109" t="s">
        <v>315</v>
      </c>
      <c r="CY23" s="108"/>
      <c r="CZ23" s="110" t="s">
        <v>315</v>
      </c>
      <c r="DA23" s="109" t="s">
        <v>315</v>
      </c>
      <c r="DB23" s="108"/>
      <c r="DC23" s="110" t="s">
        <v>315</v>
      </c>
      <c r="DD23" s="109" t="s">
        <v>315</v>
      </c>
      <c r="DE23" s="108"/>
      <c r="DF23" s="110" t="s">
        <v>315</v>
      </c>
      <c r="DG23" s="109" t="s">
        <v>555</v>
      </c>
      <c r="DH23" s="108"/>
      <c r="DI23" s="110" t="s">
        <v>315</v>
      </c>
      <c r="DJ23" s="109" t="s">
        <v>315</v>
      </c>
      <c r="DK23" s="764">
        <v>250</v>
      </c>
      <c r="DL23" s="110" t="s">
        <v>315</v>
      </c>
      <c r="DM23" s="109" t="s">
        <v>315</v>
      </c>
      <c r="DN23" s="108"/>
      <c r="DO23" s="110" t="s">
        <v>441</v>
      </c>
      <c r="DP23" s="109" t="s">
        <v>315</v>
      </c>
      <c r="DQ23" s="108"/>
      <c r="DR23" s="110" t="s">
        <v>315</v>
      </c>
      <c r="DS23" s="109" t="s">
        <v>315</v>
      </c>
      <c r="DT23" s="108"/>
      <c r="DU23" s="110" t="s">
        <v>315</v>
      </c>
      <c r="DV23" s="109" t="s">
        <v>315</v>
      </c>
      <c r="DW23" s="108"/>
      <c r="DX23" s="110" t="s">
        <v>315</v>
      </c>
      <c r="DY23" s="109" t="s">
        <v>315</v>
      </c>
      <c r="DZ23" s="108"/>
      <c r="EA23" s="110" t="s">
        <v>315</v>
      </c>
      <c r="EB23" s="109" t="s">
        <v>315</v>
      </c>
      <c r="EC23" s="108"/>
      <c r="ED23" s="110" t="s">
        <v>315</v>
      </c>
      <c r="EE23" s="109" t="s">
        <v>315</v>
      </c>
      <c r="EF23" s="108"/>
      <c r="EG23" s="109" t="s">
        <v>315</v>
      </c>
      <c r="EH23" s="109" t="s">
        <v>315</v>
      </c>
      <c r="EI23" s="108"/>
      <c r="EJ23" s="110" t="s">
        <v>315</v>
      </c>
      <c r="EK23" s="109" t="s">
        <v>315</v>
      </c>
      <c r="EL23" s="436"/>
      <c r="EM23" s="110" t="s">
        <v>315</v>
      </c>
      <c r="EN23" s="109" t="s">
        <v>315</v>
      </c>
      <c r="EO23" s="108"/>
      <c r="EP23" s="110" t="s">
        <v>315</v>
      </c>
      <c r="EQ23" s="109" t="s">
        <v>315</v>
      </c>
      <c r="ER23" s="108"/>
      <c r="ES23" s="110" t="s">
        <v>315</v>
      </c>
      <c r="ET23" s="109" t="s">
        <v>315</v>
      </c>
      <c r="EU23" s="108"/>
      <c r="EV23" s="110" t="s">
        <v>315</v>
      </c>
      <c r="EW23" s="109" t="s">
        <v>315</v>
      </c>
      <c r="EX23" s="108"/>
      <c r="EY23" s="110" t="s">
        <v>315</v>
      </c>
      <c r="EZ23" s="109" t="s">
        <v>315</v>
      </c>
      <c r="FA23" s="108"/>
      <c r="FB23" s="110" t="s">
        <v>315</v>
      </c>
      <c r="FC23" s="109" t="s">
        <v>315</v>
      </c>
      <c r="FD23" s="108"/>
      <c r="FE23" s="110" t="s">
        <v>315</v>
      </c>
      <c r="FF23" s="109" t="s">
        <v>315</v>
      </c>
      <c r="FG23" s="108"/>
      <c r="FH23" s="110" t="s">
        <v>315</v>
      </c>
      <c r="FI23" s="109" t="s">
        <v>315</v>
      </c>
      <c r="FJ23" s="108"/>
      <c r="FK23" s="110" t="s">
        <v>315</v>
      </c>
      <c r="FL23" s="109" t="s">
        <v>315</v>
      </c>
      <c r="FM23" s="108"/>
      <c r="FN23" s="110" t="s">
        <v>315</v>
      </c>
      <c r="FO23" s="109" t="s">
        <v>315</v>
      </c>
      <c r="FP23" s="108"/>
      <c r="FQ23" s="110" t="s">
        <v>315</v>
      </c>
      <c r="FR23" s="109" t="s">
        <v>315</v>
      </c>
      <c r="FS23" s="108"/>
      <c r="FT23" s="110" t="s">
        <v>315</v>
      </c>
      <c r="FU23" s="109" t="s">
        <v>315</v>
      </c>
      <c r="FV23" s="108"/>
      <c r="FW23" s="110" t="s">
        <v>315</v>
      </c>
      <c r="FX23" s="109" t="s">
        <v>315</v>
      </c>
      <c r="FY23" s="108"/>
      <c r="FZ23" s="110" t="s">
        <v>315</v>
      </c>
      <c r="GA23" s="109" t="s">
        <v>315</v>
      </c>
      <c r="GB23" s="108"/>
      <c r="GC23" s="110" t="s">
        <v>315</v>
      </c>
      <c r="GD23" s="109" t="s">
        <v>315</v>
      </c>
      <c r="GE23" s="108"/>
      <c r="GF23" s="110" t="s">
        <v>315</v>
      </c>
      <c r="GG23" s="109" t="s">
        <v>315</v>
      </c>
      <c r="GH23" s="108"/>
      <c r="GI23" s="110" t="s">
        <v>315</v>
      </c>
      <c r="GJ23" s="109" t="s">
        <v>315</v>
      </c>
      <c r="GK23" s="108"/>
      <c r="GL23" s="110" t="s">
        <v>315</v>
      </c>
      <c r="GM23" s="109" t="s">
        <v>315</v>
      </c>
      <c r="GN23" s="108"/>
      <c r="GO23" s="110" t="s">
        <v>315</v>
      </c>
      <c r="GP23" s="109" t="s">
        <v>315</v>
      </c>
      <c r="GQ23" s="108"/>
      <c r="GR23" s="110" t="s">
        <v>315</v>
      </c>
      <c r="GS23" s="109" t="s">
        <v>315</v>
      </c>
      <c r="GT23" s="108"/>
      <c r="GU23" s="110" t="s">
        <v>315</v>
      </c>
      <c r="GV23" s="109" t="s">
        <v>315</v>
      </c>
      <c r="GW23" s="108"/>
      <c r="GX23" s="110" t="s">
        <v>315</v>
      </c>
      <c r="GY23" s="109" t="s">
        <v>315</v>
      </c>
      <c r="GZ23" s="108"/>
      <c r="HA23" s="110" t="s">
        <v>315</v>
      </c>
      <c r="HB23" s="109" t="s">
        <v>315</v>
      </c>
      <c r="HC23" s="108"/>
      <c r="HD23" s="110" t="s">
        <v>315</v>
      </c>
      <c r="HE23" s="109" t="s">
        <v>315</v>
      </c>
      <c r="HF23" s="108"/>
      <c r="HG23" s="110" t="s">
        <v>315</v>
      </c>
      <c r="HH23" s="109" t="s">
        <v>315</v>
      </c>
      <c r="HI23" s="108"/>
      <c r="HJ23" s="110" t="s">
        <v>315</v>
      </c>
      <c r="HK23" s="109" t="s">
        <v>315</v>
      </c>
      <c r="HL23" s="108"/>
      <c r="HM23" s="110" t="s">
        <v>315</v>
      </c>
      <c r="HN23" s="109" t="s">
        <v>315</v>
      </c>
      <c r="HO23" s="108"/>
      <c r="HP23" s="110" t="s">
        <v>315</v>
      </c>
      <c r="HQ23" s="109" t="s">
        <v>315</v>
      </c>
      <c r="HR23" s="108"/>
      <c r="HS23" s="110" t="s">
        <v>315</v>
      </c>
      <c r="HT23" s="109" t="s">
        <v>315</v>
      </c>
      <c r="HU23" s="108"/>
      <c r="HV23" s="109" t="s">
        <v>315</v>
      </c>
      <c r="HW23" s="109" t="s">
        <v>315</v>
      </c>
      <c r="HX23" s="108"/>
      <c r="HY23" s="110" t="s">
        <v>315</v>
      </c>
      <c r="HZ23" s="109" t="s">
        <v>315</v>
      </c>
      <c r="IA23" s="436"/>
      <c r="IB23" s="110" t="s">
        <v>315</v>
      </c>
      <c r="IC23" s="109" t="s">
        <v>315</v>
      </c>
      <c r="ID23" s="108"/>
      <c r="IE23" s="110" t="s">
        <v>315</v>
      </c>
      <c r="IF23" s="109" t="s">
        <v>315</v>
      </c>
      <c r="IG23" s="108"/>
      <c r="IH23" s="110" t="s">
        <v>315</v>
      </c>
      <c r="II23" s="109" t="s">
        <v>315</v>
      </c>
      <c r="IJ23" s="108"/>
      <c r="IK23" s="110" t="s">
        <v>315</v>
      </c>
      <c r="IL23" s="109" t="s">
        <v>315</v>
      </c>
      <c r="IM23" s="108"/>
      <c r="IN23" s="110" t="s">
        <v>315</v>
      </c>
      <c r="IO23" s="109" t="s">
        <v>315</v>
      </c>
      <c r="IP23" s="108"/>
      <c r="IQ23" s="110" t="s">
        <v>315</v>
      </c>
      <c r="IR23" s="109" t="s">
        <v>315</v>
      </c>
      <c r="IS23" s="108"/>
      <c r="IT23" s="110" t="s">
        <v>315</v>
      </c>
      <c r="IU23" s="109" t="s">
        <v>315</v>
      </c>
      <c r="IV23" s="108"/>
      <c r="IW23" s="110" t="s">
        <v>315</v>
      </c>
      <c r="IX23" s="109" t="s">
        <v>315</v>
      </c>
      <c r="IY23" s="108"/>
      <c r="IZ23" s="110" t="s">
        <v>315</v>
      </c>
      <c r="JA23" s="109" t="s">
        <v>315</v>
      </c>
      <c r="JB23" s="108"/>
      <c r="JC23" s="110" t="s">
        <v>315</v>
      </c>
      <c r="JD23" s="109" t="s">
        <v>315</v>
      </c>
      <c r="JE23" s="108"/>
      <c r="JF23" s="110" t="s">
        <v>315</v>
      </c>
      <c r="JG23" s="109" t="s">
        <v>315</v>
      </c>
      <c r="JH23" s="108"/>
      <c r="JI23" s="110" t="s">
        <v>315</v>
      </c>
      <c r="JJ23" s="109" t="s">
        <v>315</v>
      </c>
      <c r="JK23" s="108"/>
      <c r="JL23" s="110" t="s">
        <v>315</v>
      </c>
      <c r="JM23" s="109" t="s">
        <v>315</v>
      </c>
      <c r="JN23" s="108"/>
      <c r="JO23" s="110" t="s">
        <v>315</v>
      </c>
      <c r="JP23" s="109" t="s">
        <v>315</v>
      </c>
      <c r="JQ23" s="108"/>
      <c r="JR23" s="110" t="s">
        <v>315</v>
      </c>
      <c r="JS23" s="109" t="s">
        <v>315</v>
      </c>
      <c r="JT23" s="108"/>
      <c r="JU23" s="110" t="s">
        <v>315</v>
      </c>
      <c r="JV23" s="109" t="s">
        <v>315</v>
      </c>
      <c r="JW23" s="108"/>
      <c r="JX23" s="110" t="s">
        <v>315</v>
      </c>
      <c r="JY23" s="109" t="s">
        <v>315</v>
      </c>
      <c r="JZ23" s="108"/>
      <c r="KA23" s="110" t="s">
        <v>315</v>
      </c>
      <c r="KB23" s="109" t="s">
        <v>315</v>
      </c>
      <c r="KC23" s="108"/>
      <c r="KD23" s="110" t="s">
        <v>315</v>
      </c>
      <c r="KE23" s="109" t="s">
        <v>315</v>
      </c>
      <c r="KF23" s="108"/>
      <c r="KG23" s="110" t="s">
        <v>315</v>
      </c>
      <c r="KH23" s="109" t="s">
        <v>315</v>
      </c>
      <c r="KI23" s="108"/>
      <c r="KJ23" s="110" t="s">
        <v>315</v>
      </c>
      <c r="KK23" s="109" t="s">
        <v>315</v>
      </c>
      <c r="KL23" s="108"/>
      <c r="KM23" s="110" t="s">
        <v>315</v>
      </c>
      <c r="KN23" s="109" t="s">
        <v>315</v>
      </c>
      <c r="KO23" s="108"/>
      <c r="KP23" s="110" t="s">
        <v>315</v>
      </c>
      <c r="KQ23" s="109" t="s">
        <v>315</v>
      </c>
      <c r="KR23" s="108"/>
      <c r="KS23" s="110" t="s">
        <v>315</v>
      </c>
      <c r="KT23" s="109" t="s">
        <v>315</v>
      </c>
      <c r="KU23" s="108"/>
      <c r="KV23" s="110" t="s">
        <v>315</v>
      </c>
      <c r="KW23" s="109" t="s">
        <v>315</v>
      </c>
      <c r="KX23" s="108"/>
      <c r="KY23" s="110" t="s">
        <v>315</v>
      </c>
      <c r="KZ23" s="109" t="s">
        <v>315</v>
      </c>
      <c r="LA23" s="108"/>
      <c r="LB23" s="110" t="s">
        <v>315</v>
      </c>
      <c r="LC23" s="109" t="s">
        <v>315</v>
      </c>
      <c r="LD23" s="108"/>
      <c r="LE23" s="110" t="s">
        <v>315</v>
      </c>
      <c r="LF23" s="109" t="s">
        <v>315</v>
      </c>
      <c r="LG23" s="108"/>
      <c r="LH23" s="110" t="s">
        <v>315</v>
      </c>
      <c r="LI23" s="109" t="s">
        <v>315</v>
      </c>
      <c r="LJ23" s="108"/>
      <c r="LK23" s="109" t="s">
        <v>315</v>
      </c>
    </row>
    <row r="24" spans="1:323" ht="24" hidden="1" customHeight="1" x14ac:dyDescent="0.2">
      <c r="A24" s="120"/>
      <c r="B24" s="150">
        <v>46100.490810185183</v>
      </c>
      <c r="C24" s="166">
        <v>0</v>
      </c>
      <c r="D24" s="374" t="s">
        <v>781</v>
      </c>
      <c r="E24" s="39">
        <v>6780</v>
      </c>
      <c r="F24" s="5" t="s">
        <v>895</v>
      </c>
      <c r="G24" s="5" t="s">
        <v>548</v>
      </c>
      <c r="H24" s="5" t="s">
        <v>556</v>
      </c>
      <c r="I24" s="5" t="s">
        <v>571</v>
      </c>
      <c r="J24" s="15">
        <v>250</v>
      </c>
      <c r="K24" s="5" t="s">
        <v>894</v>
      </c>
      <c r="L24" s="5" t="s">
        <v>548</v>
      </c>
      <c r="M24" s="5" t="s">
        <v>556</v>
      </c>
      <c r="N24" s="5" t="s">
        <v>671</v>
      </c>
      <c r="O24" s="15">
        <v>250</v>
      </c>
      <c r="P24" s="5">
        <v>0</v>
      </c>
      <c r="Q24" s="101">
        <v>250</v>
      </c>
      <c r="R24" s="40">
        <v>250</v>
      </c>
      <c r="S24" s="5" t="s">
        <v>896</v>
      </c>
      <c r="T24" s="86" t="s">
        <v>557</v>
      </c>
      <c r="U24" s="4"/>
      <c r="V24" s="4"/>
      <c r="W24" s="4">
        <v>46104</v>
      </c>
      <c r="X24" s="4">
        <v>46106</v>
      </c>
      <c r="Y24" s="4">
        <v>46106</v>
      </c>
      <c r="Z24" s="4">
        <v>46105</v>
      </c>
      <c r="AA24" s="57">
        <v>46105</v>
      </c>
      <c r="AB24" s="58">
        <v>250</v>
      </c>
      <c r="AC24" s="21">
        <v>250</v>
      </c>
      <c r="AD24" s="549" t="s">
        <v>675</v>
      </c>
      <c r="AE24" s="3"/>
      <c r="AF24" s="31" t="s">
        <v>570</v>
      </c>
      <c r="AG24" s="38" t="s">
        <v>552</v>
      </c>
      <c r="AH24" s="38" t="s">
        <v>553</v>
      </c>
      <c r="AI24" s="43" t="s">
        <v>669</v>
      </c>
      <c r="AJ24" s="43" t="s">
        <v>466</v>
      </c>
      <c r="AK24" s="228" t="s">
        <v>338</v>
      </c>
      <c r="AL24" s="3"/>
      <c r="AM24" s="3"/>
      <c r="AN24" s="3"/>
      <c r="AO24" s="3"/>
      <c r="AP24" s="3"/>
      <c r="AQ24" s="43" t="s">
        <v>521</v>
      </c>
      <c r="AR24" s="526"/>
      <c r="AS24" s="109" t="s">
        <v>315</v>
      </c>
      <c r="AT24" s="108"/>
      <c r="AU24" s="110" t="s">
        <v>315</v>
      </c>
      <c r="AV24" s="109" t="s">
        <v>315</v>
      </c>
      <c r="AW24" s="436"/>
      <c r="AX24" s="110" t="s">
        <v>315</v>
      </c>
      <c r="AY24" s="109" t="s">
        <v>315</v>
      </c>
      <c r="AZ24" s="108"/>
      <c r="BA24" s="110" t="s">
        <v>315</v>
      </c>
      <c r="BB24" s="109" t="s">
        <v>315</v>
      </c>
      <c r="BC24" s="108"/>
      <c r="BD24" s="110" t="s">
        <v>315</v>
      </c>
      <c r="BE24" s="109" t="s">
        <v>315</v>
      </c>
      <c r="BF24" s="108"/>
      <c r="BG24" s="110" t="s">
        <v>315</v>
      </c>
      <c r="BH24" s="109" t="s">
        <v>315</v>
      </c>
      <c r="BI24" s="108"/>
      <c r="BJ24" s="110" t="s">
        <v>315</v>
      </c>
      <c r="BK24" s="109" t="s">
        <v>315</v>
      </c>
      <c r="BL24" s="108"/>
      <c r="BM24" s="110" t="s">
        <v>315</v>
      </c>
      <c r="BN24" s="109" t="s">
        <v>315</v>
      </c>
      <c r="BO24" s="108"/>
      <c r="BP24" s="110" t="s">
        <v>315</v>
      </c>
      <c r="BQ24" s="109" t="s">
        <v>315</v>
      </c>
      <c r="BR24" s="108"/>
      <c r="BS24" s="110" t="s">
        <v>315</v>
      </c>
      <c r="BT24" s="109" t="s">
        <v>315</v>
      </c>
      <c r="BU24" s="108"/>
      <c r="BV24" s="110" t="s">
        <v>315</v>
      </c>
      <c r="BW24" s="109" t="s">
        <v>315</v>
      </c>
      <c r="BX24" s="108"/>
      <c r="BY24" s="110" t="s">
        <v>315</v>
      </c>
      <c r="BZ24" s="109" t="s">
        <v>315</v>
      </c>
      <c r="CA24" s="108"/>
      <c r="CB24" s="110" t="s">
        <v>315</v>
      </c>
      <c r="CC24" s="109" t="s">
        <v>315</v>
      </c>
      <c r="CD24" s="108"/>
      <c r="CE24" s="110" t="s">
        <v>315</v>
      </c>
      <c r="CF24" s="109" t="s">
        <v>315</v>
      </c>
      <c r="CG24" s="108"/>
      <c r="CH24" s="110" t="s">
        <v>315</v>
      </c>
      <c r="CI24" s="109" t="s">
        <v>315</v>
      </c>
      <c r="CJ24" s="108"/>
      <c r="CK24" s="110" t="s">
        <v>315</v>
      </c>
      <c r="CL24" s="109" t="s">
        <v>315</v>
      </c>
      <c r="CM24" s="108"/>
      <c r="CN24" s="110" t="s">
        <v>315</v>
      </c>
      <c r="CO24" s="109" t="s">
        <v>315</v>
      </c>
      <c r="CP24" s="108"/>
      <c r="CQ24" s="110" t="s">
        <v>315</v>
      </c>
      <c r="CR24" s="109" t="s">
        <v>315</v>
      </c>
      <c r="CS24" s="108"/>
      <c r="CT24" s="110" t="s">
        <v>315</v>
      </c>
      <c r="CU24" s="109" t="s">
        <v>315</v>
      </c>
      <c r="CV24" s="108"/>
      <c r="CW24" s="110" t="s">
        <v>315</v>
      </c>
      <c r="CX24" s="109" t="s">
        <v>315</v>
      </c>
      <c r="CY24" s="108"/>
      <c r="CZ24" s="110" t="s">
        <v>315</v>
      </c>
      <c r="DA24" s="109" t="s">
        <v>315</v>
      </c>
      <c r="DB24" s="108"/>
      <c r="DC24" s="110" t="s">
        <v>315</v>
      </c>
      <c r="DD24" s="109" t="s">
        <v>315</v>
      </c>
      <c r="DE24" s="108"/>
      <c r="DF24" s="110" t="s">
        <v>315</v>
      </c>
      <c r="DG24" s="109" t="s">
        <v>555</v>
      </c>
      <c r="DH24" s="108"/>
      <c r="DI24" s="110" t="s">
        <v>315</v>
      </c>
      <c r="DJ24" s="109" t="s">
        <v>315</v>
      </c>
      <c r="DK24" s="764">
        <v>250</v>
      </c>
      <c r="DL24" s="110" t="s">
        <v>315</v>
      </c>
      <c r="DM24" s="109" t="s">
        <v>315</v>
      </c>
      <c r="DN24" s="108"/>
      <c r="DO24" s="110" t="s">
        <v>441</v>
      </c>
      <c r="DP24" s="109" t="s">
        <v>315</v>
      </c>
      <c r="DQ24" s="108"/>
      <c r="DR24" s="110" t="s">
        <v>315</v>
      </c>
      <c r="DS24" s="109" t="s">
        <v>315</v>
      </c>
      <c r="DT24" s="108"/>
      <c r="DU24" s="110" t="s">
        <v>315</v>
      </c>
      <c r="DV24" s="109" t="s">
        <v>315</v>
      </c>
      <c r="DW24" s="108"/>
      <c r="DX24" s="110" t="s">
        <v>315</v>
      </c>
      <c r="DY24" s="109" t="s">
        <v>315</v>
      </c>
      <c r="DZ24" s="108"/>
      <c r="EA24" s="110" t="s">
        <v>315</v>
      </c>
      <c r="EB24" s="109" t="s">
        <v>315</v>
      </c>
      <c r="EC24" s="108"/>
      <c r="ED24" s="110" t="s">
        <v>315</v>
      </c>
      <c r="EE24" s="109" t="s">
        <v>315</v>
      </c>
      <c r="EF24" s="108"/>
      <c r="EG24" s="109" t="s">
        <v>315</v>
      </c>
      <c r="EH24" s="109" t="s">
        <v>315</v>
      </c>
      <c r="EI24" s="108"/>
      <c r="EJ24" s="110" t="s">
        <v>315</v>
      </c>
      <c r="EK24" s="109" t="s">
        <v>315</v>
      </c>
      <c r="EL24" s="436"/>
      <c r="EM24" s="110" t="s">
        <v>315</v>
      </c>
      <c r="EN24" s="109" t="s">
        <v>315</v>
      </c>
      <c r="EO24" s="108"/>
      <c r="EP24" s="110" t="s">
        <v>315</v>
      </c>
      <c r="EQ24" s="109" t="s">
        <v>315</v>
      </c>
      <c r="ER24" s="108"/>
      <c r="ES24" s="110" t="s">
        <v>315</v>
      </c>
      <c r="ET24" s="109" t="s">
        <v>315</v>
      </c>
      <c r="EU24" s="108"/>
      <c r="EV24" s="110" t="s">
        <v>315</v>
      </c>
      <c r="EW24" s="109" t="s">
        <v>315</v>
      </c>
      <c r="EX24" s="108"/>
      <c r="EY24" s="110" t="s">
        <v>315</v>
      </c>
      <c r="EZ24" s="109" t="s">
        <v>315</v>
      </c>
      <c r="FA24" s="108"/>
      <c r="FB24" s="110" t="s">
        <v>315</v>
      </c>
      <c r="FC24" s="109" t="s">
        <v>315</v>
      </c>
      <c r="FD24" s="108"/>
      <c r="FE24" s="110" t="s">
        <v>315</v>
      </c>
      <c r="FF24" s="109" t="s">
        <v>315</v>
      </c>
      <c r="FG24" s="108"/>
      <c r="FH24" s="110" t="s">
        <v>315</v>
      </c>
      <c r="FI24" s="109" t="s">
        <v>315</v>
      </c>
      <c r="FJ24" s="108"/>
      <c r="FK24" s="110" t="s">
        <v>315</v>
      </c>
      <c r="FL24" s="109" t="s">
        <v>315</v>
      </c>
      <c r="FM24" s="108"/>
      <c r="FN24" s="110" t="s">
        <v>315</v>
      </c>
      <c r="FO24" s="109" t="s">
        <v>315</v>
      </c>
      <c r="FP24" s="108"/>
      <c r="FQ24" s="110" t="s">
        <v>315</v>
      </c>
      <c r="FR24" s="109" t="s">
        <v>315</v>
      </c>
      <c r="FS24" s="108"/>
      <c r="FT24" s="110" t="s">
        <v>315</v>
      </c>
      <c r="FU24" s="109" t="s">
        <v>315</v>
      </c>
      <c r="FV24" s="108"/>
      <c r="FW24" s="110" t="s">
        <v>315</v>
      </c>
      <c r="FX24" s="109" t="s">
        <v>315</v>
      </c>
      <c r="FY24" s="108"/>
      <c r="FZ24" s="110" t="s">
        <v>315</v>
      </c>
      <c r="GA24" s="109" t="s">
        <v>315</v>
      </c>
      <c r="GB24" s="108"/>
      <c r="GC24" s="110" t="s">
        <v>315</v>
      </c>
      <c r="GD24" s="109" t="s">
        <v>315</v>
      </c>
      <c r="GE24" s="108"/>
      <c r="GF24" s="110" t="s">
        <v>315</v>
      </c>
      <c r="GG24" s="109" t="s">
        <v>315</v>
      </c>
      <c r="GH24" s="108"/>
      <c r="GI24" s="110" t="s">
        <v>315</v>
      </c>
      <c r="GJ24" s="109" t="s">
        <v>315</v>
      </c>
      <c r="GK24" s="108"/>
      <c r="GL24" s="110" t="s">
        <v>315</v>
      </c>
      <c r="GM24" s="109" t="s">
        <v>315</v>
      </c>
      <c r="GN24" s="108"/>
      <c r="GO24" s="110" t="s">
        <v>315</v>
      </c>
      <c r="GP24" s="109" t="s">
        <v>315</v>
      </c>
      <c r="GQ24" s="108"/>
      <c r="GR24" s="110" t="s">
        <v>315</v>
      </c>
      <c r="GS24" s="109" t="s">
        <v>315</v>
      </c>
      <c r="GT24" s="108"/>
      <c r="GU24" s="110" t="s">
        <v>315</v>
      </c>
      <c r="GV24" s="109" t="s">
        <v>315</v>
      </c>
      <c r="GW24" s="108"/>
      <c r="GX24" s="110" t="s">
        <v>315</v>
      </c>
      <c r="GY24" s="109" t="s">
        <v>315</v>
      </c>
      <c r="GZ24" s="108"/>
      <c r="HA24" s="110" t="s">
        <v>315</v>
      </c>
      <c r="HB24" s="109" t="s">
        <v>315</v>
      </c>
      <c r="HC24" s="108"/>
      <c r="HD24" s="110" t="s">
        <v>315</v>
      </c>
      <c r="HE24" s="109" t="s">
        <v>315</v>
      </c>
      <c r="HF24" s="108"/>
      <c r="HG24" s="110" t="s">
        <v>315</v>
      </c>
      <c r="HH24" s="109" t="s">
        <v>315</v>
      </c>
      <c r="HI24" s="108"/>
      <c r="HJ24" s="110" t="s">
        <v>315</v>
      </c>
      <c r="HK24" s="109" t="s">
        <v>315</v>
      </c>
      <c r="HL24" s="108"/>
      <c r="HM24" s="110" t="s">
        <v>315</v>
      </c>
      <c r="HN24" s="109" t="s">
        <v>315</v>
      </c>
      <c r="HO24" s="108"/>
      <c r="HP24" s="110" t="s">
        <v>315</v>
      </c>
      <c r="HQ24" s="109" t="s">
        <v>315</v>
      </c>
      <c r="HR24" s="108"/>
      <c r="HS24" s="110" t="s">
        <v>315</v>
      </c>
      <c r="HT24" s="109" t="s">
        <v>315</v>
      </c>
      <c r="HU24" s="108"/>
      <c r="HV24" s="109" t="s">
        <v>315</v>
      </c>
      <c r="HW24" s="109" t="s">
        <v>315</v>
      </c>
      <c r="HX24" s="108"/>
      <c r="HY24" s="110" t="s">
        <v>315</v>
      </c>
      <c r="HZ24" s="109" t="s">
        <v>315</v>
      </c>
      <c r="IA24" s="436"/>
      <c r="IB24" s="110" t="s">
        <v>315</v>
      </c>
      <c r="IC24" s="109" t="s">
        <v>315</v>
      </c>
      <c r="ID24" s="108"/>
      <c r="IE24" s="110" t="s">
        <v>315</v>
      </c>
      <c r="IF24" s="109" t="s">
        <v>315</v>
      </c>
      <c r="IG24" s="108"/>
      <c r="IH24" s="110" t="s">
        <v>315</v>
      </c>
      <c r="II24" s="109" t="s">
        <v>315</v>
      </c>
      <c r="IJ24" s="108"/>
      <c r="IK24" s="110" t="s">
        <v>315</v>
      </c>
      <c r="IL24" s="109" t="s">
        <v>315</v>
      </c>
      <c r="IM24" s="108"/>
      <c r="IN24" s="110" t="s">
        <v>315</v>
      </c>
      <c r="IO24" s="109" t="s">
        <v>315</v>
      </c>
      <c r="IP24" s="108"/>
      <c r="IQ24" s="110" t="s">
        <v>315</v>
      </c>
      <c r="IR24" s="109" t="s">
        <v>315</v>
      </c>
      <c r="IS24" s="108"/>
      <c r="IT24" s="110" t="s">
        <v>315</v>
      </c>
      <c r="IU24" s="109" t="s">
        <v>315</v>
      </c>
      <c r="IV24" s="108"/>
      <c r="IW24" s="110" t="s">
        <v>315</v>
      </c>
      <c r="IX24" s="109" t="s">
        <v>315</v>
      </c>
      <c r="IY24" s="108"/>
      <c r="IZ24" s="110" t="s">
        <v>315</v>
      </c>
      <c r="JA24" s="109" t="s">
        <v>315</v>
      </c>
      <c r="JB24" s="108"/>
      <c r="JC24" s="110" t="s">
        <v>315</v>
      </c>
      <c r="JD24" s="109" t="s">
        <v>315</v>
      </c>
      <c r="JE24" s="108"/>
      <c r="JF24" s="110" t="s">
        <v>315</v>
      </c>
      <c r="JG24" s="109" t="s">
        <v>315</v>
      </c>
      <c r="JH24" s="108"/>
      <c r="JI24" s="110" t="s">
        <v>315</v>
      </c>
      <c r="JJ24" s="109" t="s">
        <v>315</v>
      </c>
      <c r="JK24" s="108"/>
      <c r="JL24" s="110" t="s">
        <v>315</v>
      </c>
      <c r="JM24" s="109" t="s">
        <v>315</v>
      </c>
      <c r="JN24" s="108"/>
      <c r="JO24" s="110" t="s">
        <v>315</v>
      </c>
      <c r="JP24" s="109" t="s">
        <v>315</v>
      </c>
      <c r="JQ24" s="108"/>
      <c r="JR24" s="110" t="s">
        <v>315</v>
      </c>
      <c r="JS24" s="109" t="s">
        <v>315</v>
      </c>
      <c r="JT24" s="108"/>
      <c r="JU24" s="110" t="s">
        <v>315</v>
      </c>
      <c r="JV24" s="109" t="s">
        <v>315</v>
      </c>
      <c r="JW24" s="108"/>
      <c r="JX24" s="110" t="s">
        <v>315</v>
      </c>
      <c r="JY24" s="109" t="s">
        <v>315</v>
      </c>
      <c r="JZ24" s="108"/>
      <c r="KA24" s="110" t="s">
        <v>315</v>
      </c>
      <c r="KB24" s="109" t="s">
        <v>315</v>
      </c>
      <c r="KC24" s="108"/>
      <c r="KD24" s="110" t="s">
        <v>315</v>
      </c>
      <c r="KE24" s="109" t="s">
        <v>315</v>
      </c>
      <c r="KF24" s="108"/>
      <c r="KG24" s="110" t="s">
        <v>315</v>
      </c>
      <c r="KH24" s="109" t="s">
        <v>315</v>
      </c>
      <c r="KI24" s="108"/>
      <c r="KJ24" s="110" t="s">
        <v>315</v>
      </c>
      <c r="KK24" s="109" t="s">
        <v>315</v>
      </c>
      <c r="KL24" s="108"/>
      <c r="KM24" s="110" t="s">
        <v>315</v>
      </c>
      <c r="KN24" s="109" t="s">
        <v>315</v>
      </c>
      <c r="KO24" s="108"/>
      <c r="KP24" s="110" t="s">
        <v>315</v>
      </c>
      <c r="KQ24" s="109" t="s">
        <v>315</v>
      </c>
      <c r="KR24" s="108"/>
      <c r="KS24" s="110" t="s">
        <v>315</v>
      </c>
      <c r="KT24" s="109" t="s">
        <v>315</v>
      </c>
      <c r="KU24" s="108"/>
      <c r="KV24" s="110" t="s">
        <v>315</v>
      </c>
      <c r="KW24" s="109" t="s">
        <v>315</v>
      </c>
      <c r="KX24" s="108"/>
      <c r="KY24" s="110" t="s">
        <v>315</v>
      </c>
      <c r="KZ24" s="109" t="s">
        <v>315</v>
      </c>
      <c r="LA24" s="108"/>
      <c r="LB24" s="110" t="s">
        <v>315</v>
      </c>
      <c r="LC24" s="109" t="s">
        <v>315</v>
      </c>
      <c r="LD24" s="108"/>
      <c r="LE24" s="110" t="s">
        <v>315</v>
      </c>
      <c r="LF24" s="109" t="s">
        <v>315</v>
      </c>
      <c r="LG24" s="108"/>
      <c r="LH24" s="110" t="s">
        <v>315</v>
      </c>
      <c r="LI24" s="109" t="s">
        <v>315</v>
      </c>
      <c r="LJ24" s="108"/>
      <c r="LK24" s="109" t="s">
        <v>315</v>
      </c>
    </row>
    <row r="25" spans="1:323" ht="24" hidden="1" customHeight="1" x14ac:dyDescent="0.2">
      <c r="A25" s="120"/>
      <c r="B25" s="150">
        <v>46086.371921296297</v>
      </c>
      <c r="C25" s="166">
        <v>0</v>
      </c>
      <c r="D25" s="374" t="s">
        <v>711</v>
      </c>
      <c r="E25" s="39">
        <v>6780</v>
      </c>
      <c r="F25" s="5" t="s">
        <v>683</v>
      </c>
      <c r="G25" s="5" t="s">
        <v>548</v>
      </c>
      <c r="H25" s="5" t="s">
        <v>556</v>
      </c>
      <c r="I25" s="5" t="s">
        <v>571</v>
      </c>
      <c r="J25" s="15">
        <v>5700</v>
      </c>
      <c r="K25" s="5" t="s">
        <v>684</v>
      </c>
      <c r="L25" s="5" t="s">
        <v>548</v>
      </c>
      <c r="M25" s="5" t="s">
        <v>556</v>
      </c>
      <c r="N25" s="5" t="s">
        <v>668</v>
      </c>
      <c r="O25" s="15">
        <v>5700</v>
      </c>
      <c r="P25" s="5">
        <v>0</v>
      </c>
      <c r="Q25" s="101">
        <v>5700</v>
      </c>
      <c r="R25" s="40">
        <v>5700</v>
      </c>
      <c r="S25" s="5" t="s">
        <v>681</v>
      </c>
      <c r="T25" s="86" t="s">
        <v>897</v>
      </c>
      <c r="U25" s="4"/>
      <c r="V25" s="4"/>
      <c r="W25" s="4">
        <v>46098</v>
      </c>
      <c r="X25" s="4">
        <v>46107</v>
      </c>
      <c r="Y25" s="4">
        <v>46107</v>
      </c>
      <c r="Z25" s="4">
        <v>46098</v>
      </c>
      <c r="AA25" s="57">
        <v>46098</v>
      </c>
      <c r="AB25" s="58">
        <v>5700</v>
      </c>
      <c r="AC25" s="21">
        <v>5700</v>
      </c>
      <c r="AD25" s="549" t="s">
        <v>682</v>
      </c>
      <c r="AE25" s="3"/>
      <c r="AF25" s="31" t="s">
        <v>570</v>
      </c>
      <c r="AG25" s="38" t="s">
        <v>552</v>
      </c>
      <c r="AH25" s="38" t="s">
        <v>553</v>
      </c>
      <c r="AI25" s="43" t="s">
        <v>669</v>
      </c>
      <c r="AJ25" s="43" t="s">
        <v>466</v>
      </c>
      <c r="AK25" s="228" t="s">
        <v>386</v>
      </c>
      <c r="AL25" s="3"/>
      <c r="AM25" s="3"/>
      <c r="AN25" s="3"/>
      <c r="AO25" s="3"/>
      <c r="AP25" s="3"/>
      <c r="AQ25" s="43" t="s">
        <v>521</v>
      </c>
      <c r="AR25" s="526"/>
      <c r="AS25" s="109" t="s">
        <v>315</v>
      </c>
      <c r="AT25" s="108"/>
      <c r="AU25" s="110" t="s">
        <v>315</v>
      </c>
      <c r="AV25" s="109" t="s">
        <v>315</v>
      </c>
      <c r="AW25" s="436"/>
      <c r="AX25" s="110" t="s">
        <v>315</v>
      </c>
      <c r="AY25" s="109" t="s">
        <v>315</v>
      </c>
      <c r="AZ25" s="108"/>
      <c r="BA25" s="110" t="s">
        <v>315</v>
      </c>
      <c r="BB25" s="109" t="s">
        <v>315</v>
      </c>
      <c r="BC25" s="108"/>
      <c r="BD25" s="110" t="s">
        <v>315</v>
      </c>
      <c r="BE25" s="109" t="s">
        <v>315</v>
      </c>
      <c r="BF25" s="108"/>
      <c r="BG25" s="110" t="s">
        <v>315</v>
      </c>
      <c r="BH25" s="109" t="s">
        <v>315</v>
      </c>
      <c r="BI25" s="108"/>
      <c r="BJ25" s="110" t="s">
        <v>315</v>
      </c>
      <c r="BK25" s="109" t="s">
        <v>315</v>
      </c>
      <c r="BL25" s="108"/>
      <c r="BM25" s="110" t="s">
        <v>315</v>
      </c>
      <c r="BN25" s="109" t="s">
        <v>315</v>
      </c>
      <c r="BO25" s="108"/>
      <c r="BP25" s="110" t="s">
        <v>315</v>
      </c>
      <c r="BQ25" s="109" t="s">
        <v>315</v>
      </c>
      <c r="BR25" s="108"/>
      <c r="BS25" s="110" t="s">
        <v>315</v>
      </c>
      <c r="BT25" s="109" t="s">
        <v>315</v>
      </c>
      <c r="BU25" s="108"/>
      <c r="BV25" s="110" t="s">
        <v>315</v>
      </c>
      <c r="BW25" s="109" t="s">
        <v>315</v>
      </c>
      <c r="BX25" s="108"/>
      <c r="BY25" s="110" t="s">
        <v>315</v>
      </c>
      <c r="BZ25" s="109" t="s">
        <v>315</v>
      </c>
      <c r="CA25" s="108"/>
      <c r="CB25" s="110" t="s">
        <v>315</v>
      </c>
      <c r="CC25" s="109" t="s">
        <v>315</v>
      </c>
      <c r="CD25" s="108"/>
      <c r="CE25" s="110" t="s">
        <v>315</v>
      </c>
      <c r="CF25" s="109" t="s">
        <v>315</v>
      </c>
      <c r="CG25" s="108"/>
      <c r="CH25" s="110" t="s">
        <v>315</v>
      </c>
      <c r="CI25" s="109" t="s">
        <v>315</v>
      </c>
      <c r="CJ25" s="108"/>
      <c r="CK25" s="110" t="s">
        <v>315</v>
      </c>
      <c r="CL25" s="109" t="s">
        <v>315</v>
      </c>
      <c r="CM25" s="108"/>
      <c r="CN25" s="110" t="s">
        <v>315</v>
      </c>
      <c r="CO25" s="109" t="s">
        <v>555</v>
      </c>
      <c r="CP25" s="764">
        <v>2400</v>
      </c>
      <c r="CQ25" s="110" t="s">
        <v>315</v>
      </c>
      <c r="CR25" s="109" t="s">
        <v>315</v>
      </c>
      <c r="CS25" s="764">
        <v>3300</v>
      </c>
      <c r="CT25" s="110" t="s">
        <v>315</v>
      </c>
      <c r="CU25" s="109" t="s">
        <v>315</v>
      </c>
      <c r="CV25" s="108"/>
      <c r="CW25" s="110" t="s">
        <v>315</v>
      </c>
      <c r="CX25" s="109" t="s">
        <v>315</v>
      </c>
      <c r="CY25" s="108"/>
      <c r="CZ25" s="110" t="s">
        <v>315</v>
      </c>
      <c r="DA25" s="109" t="s">
        <v>315</v>
      </c>
      <c r="DB25" s="108"/>
      <c r="DC25" s="110" t="s">
        <v>315</v>
      </c>
      <c r="DD25" s="109" t="s">
        <v>315</v>
      </c>
      <c r="DE25" s="108"/>
      <c r="DF25" s="110" t="s">
        <v>315</v>
      </c>
      <c r="DG25" s="109" t="s">
        <v>315</v>
      </c>
      <c r="DH25" s="108"/>
      <c r="DI25" s="110" t="s">
        <v>315</v>
      </c>
      <c r="DJ25" s="109" t="s">
        <v>315</v>
      </c>
      <c r="DK25" s="108"/>
      <c r="DL25" s="110" t="s">
        <v>315</v>
      </c>
      <c r="DM25" s="109" t="s">
        <v>315</v>
      </c>
      <c r="DN25" s="108"/>
      <c r="DO25" s="110" t="s">
        <v>315</v>
      </c>
      <c r="DP25" s="109" t="s">
        <v>315</v>
      </c>
      <c r="DQ25" s="108"/>
      <c r="DR25" s="110" t="s">
        <v>441</v>
      </c>
      <c r="DS25" s="109" t="s">
        <v>315</v>
      </c>
      <c r="DT25" s="108"/>
      <c r="DU25" s="110" t="s">
        <v>315</v>
      </c>
      <c r="DV25" s="109" t="s">
        <v>315</v>
      </c>
      <c r="DW25" s="108"/>
      <c r="DX25" s="110" t="s">
        <v>315</v>
      </c>
      <c r="DY25" s="109" t="s">
        <v>315</v>
      </c>
      <c r="DZ25" s="108"/>
      <c r="EA25" s="110" t="s">
        <v>315</v>
      </c>
      <c r="EB25" s="109" t="s">
        <v>315</v>
      </c>
      <c r="EC25" s="108"/>
      <c r="ED25" s="110" t="s">
        <v>315</v>
      </c>
      <c r="EE25" s="109" t="s">
        <v>315</v>
      </c>
      <c r="EF25" s="108"/>
      <c r="EG25" s="109" t="s">
        <v>315</v>
      </c>
      <c r="EH25" s="109" t="s">
        <v>315</v>
      </c>
      <c r="EI25" s="108"/>
      <c r="EJ25" s="110" t="s">
        <v>315</v>
      </c>
      <c r="EK25" s="109" t="s">
        <v>315</v>
      </c>
      <c r="EL25" s="436"/>
      <c r="EM25" s="110" t="s">
        <v>315</v>
      </c>
      <c r="EN25" s="109" t="s">
        <v>315</v>
      </c>
      <c r="EO25" s="108"/>
      <c r="EP25" s="110" t="s">
        <v>315</v>
      </c>
      <c r="EQ25" s="109" t="s">
        <v>315</v>
      </c>
      <c r="ER25" s="108"/>
      <c r="ES25" s="110" t="s">
        <v>315</v>
      </c>
      <c r="ET25" s="109" t="s">
        <v>315</v>
      </c>
      <c r="EU25" s="108"/>
      <c r="EV25" s="110" t="s">
        <v>315</v>
      </c>
      <c r="EW25" s="109" t="s">
        <v>315</v>
      </c>
      <c r="EX25" s="108"/>
      <c r="EY25" s="110" t="s">
        <v>315</v>
      </c>
      <c r="EZ25" s="109" t="s">
        <v>315</v>
      </c>
      <c r="FA25" s="108"/>
      <c r="FB25" s="110" t="s">
        <v>315</v>
      </c>
      <c r="FC25" s="109" t="s">
        <v>315</v>
      </c>
      <c r="FD25" s="108"/>
      <c r="FE25" s="110" t="s">
        <v>315</v>
      </c>
      <c r="FF25" s="109" t="s">
        <v>315</v>
      </c>
      <c r="FG25" s="108"/>
      <c r="FH25" s="110" t="s">
        <v>315</v>
      </c>
      <c r="FI25" s="109" t="s">
        <v>315</v>
      </c>
      <c r="FJ25" s="108"/>
      <c r="FK25" s="110" t="s">
        <v>315</v>
      </c>
      <c r="FL25" s="109" t="s">
        <v>315</v>
      </c>
      <c r="FM25" s="108"/>
      <c r="FN25" s="110" t="s">
        <v>315</v>
      </c>
      <c r="FO25" s="109" t="s">
        <v>315</v>
      </c>
      <c r="FP25" s="108"/>
      <c r="FQ25" s="110" t="s">
        <v>315</v>
      </c>
      <c r="FR25" s="109" t="s">
        <v>315</v>
      </c>
      <c r="FS25" s="108"/>
      <c r="FT25" s="110" t="s">
        <v>315</v>
      </c>
      <c r="FU25" s="109" t="s">
        <v>315</v>
      </c>
      <c r="FV25" s="108"/>
      <c r="FW25" s="110" t="s">
        <v>315</v>
      </c>
      <c r="FX25" s="109" t="s">
        <v>315</v>
      </c>
      <c r="FY25" s="108"/>
      <c r="FZ25" s="110" t="s">
        <v>315</v>
      </c>
      <c r="GA25" s="109" t="s">
        <v>315</v>
      </c>
      <c r="GB25" s="108"/>
      <c r="GC25" s="110" t="s">
        <v>315</v>
      </c>
      <c r="GD25" s="109" t="s">
        <v>315</v>
      </c>
      <c r="GE25" s="108"/>
      <c r="GF25" s="110" t="s">
        <v>315</v>
      </c>
      <c r="GG25" s="109" t="s">
        <v>315</v>
      </c>
      <c r="GH25" s="108"/>
      <c r="GI25" s="110" t="s">
        <v>315</v>
      </c>
      <c r="GJ25" s="109" t="s">
        <v>315</v>
      </c>
      <c r="GK25" s="108"/>
      <c r="GL25" s="110" t="s">
        <v>315</v>
      </c>
      <c r="GM25" s="109" t="s">
        <v>315</v>
      </c>
      <c r="GN25" s="108"/>
      <c r="GO25" s="110" t="s">
        <v>315</v>
      </c>
      <c r="GP25" s="109" t="s">
        <v>315</v>
      </c>
      <c r="GQ25" s="108"/>
      <c r="GR25" s="110" t="s">
        <v>315</v>
      </c>
      <c r="GS25" s="109" t="s">
        <v>315</v>
      </c>
      <c r="GT25" s="108"/>
      <c r="GU25" s="110" t="s">
        <v>315</v>
      </c>
      <c r="GV25" s="109" t="s">
        <v>315</v>
      </c>
      <c r="GW25" s="108"/>
      <c r="GX25" s="110" t="s">
        <v>315</v>
      </c>
      <c r="GY25" s="109" t="s">
        <v>315</v>
      </c>
      <c r="GZ25" s="108"/>
      <c r="HA25" s="110" t="s">
        <v>315</v>
      </c>
      <c r="HB25" s="109" t="s">
        <v>315</v>
      </c>
      <c r="HC25" s="108"/>
      <c r="HD25" s="110" t="s">
        <v>315</v>
      </c>
      <c r="HE25" s="109" t="s">
        <v>315</v>
      </c>
      <c r="HF25" s="108"/>
      <c r="HG25" s="110" t="s">
        <v>315</v>
      </c>
      <c r="HH25" s="109" t="s">
        <v>315</v>
      </c>
      <c r="HI25" s="108"/>
      <c r="HJ25" s="110" t="s">
        <v>315</v>
      </c>
      <c r="HK25" s="109" t="s">
        <v>315</v>
      </c>
      <c r="HL25" s="108"/>
      <c r="HM25" s="110" t="s">
        <v>315</v>
      </c>
      <c r="HN25" s="109" t="s">
        <v>315</v>
      </c>
      <c r="HO25" s="108"/>
      <c r="HP25" s="110" t="s">
        <v>315</v>
      </c>
      <c r="HQ25" s="109" t="s">
        <v>315</v>
      </c>
      <c r="HR25" s="108"/>
      <c r="HS25" s="110" t="s">
        <v>315</v>
      </c>
      <c r="HT25" s="109" t="s">
        <v>315</v>
      </c>
      <c r="HU25" s="108"/>
      <c r="HV25" s="109" t="s">
        <v>315</v>
      </c>
      <c r="HW25" s="109" t="s">
        <v>315</v>
      </c>
      <c r="HX25" s="108"/>
      <c r="HY25" s="110" t="s">
        <v>315</v>
      </c>
      <c r="HZ25" s="109" t="s">
        <v>315</v>
      </c>
      <c r="IA25" s="436"/>
      <c r="IB25" s="110" t="s">
        <v>315</v>
      </c>
      <c r="IC25" s="109" t="s">
        <v>315</v>
      </c>
      <c r="ID25" s="108"/>
      <c r="IE25" s="110" t="s">
        <v>315</v>
      </c>
      <c r="IF25" s="109" t="s">
        <v>315</v>
      </c>
      <c r="IG25" s="108"/>
      <c r="IH25" s="110" t="s">
        <v>315</v>
      </c>
      <c r="II25" s="109" t="s">
        <v>315</v>
      </c>
      <c r="IJ25" s="108"/>
      <c r="IK25" s="110" t="s">
        <v>315</v>
      </c>
      <c r="IL25" s="109" t="s">
        <v>315</v>
      </c>
      <c r="IM25" s="108"/>
      <c r="IN25" s="110" t="s">
        <v>315</v>
      </c>
      <c r="IO25" s="109" t="s">
        <v>315</v>
      </c>
      <c r="IP25" s="108"/>
      <c r="IQ25" s="110" t="s">
        <v>315</v>
      </c>
      <c r="IR25" s="109" t="s">
        <v>315</v>
      </c>
      <c r="IS25" s="108"/>
      <c r="IT25" s="110" t="s">
        <v>315</v>
      </c>
      <c r="IU25" s="109" t="s">
        <v>315</v>
      </c>
      <c r="IV25" s="108"/>
      <c r="IW25" s="110" t="s">
        <v>315</v>
      </c>
      <c r="IX25" s="109" t="s">
        <v>315</v>
      </c>
      <c r="IY25" s="108"/>
      <c r="IZ25" s="110" t="s">
        <v>315</v>
      </c>
      <c r="JA25" s="109" t="s">
        <v>315</v>
      </c>
      <c r="JB25" s="108"/>
      <c r="JC25" s="110" t="s">
        <v>315</v>
      </c>
      <c r="JD25" s="109" t="s">
        <v>315</v>
      </c>
      <c r="JE25" s="108"/>
      <c r="JF25" s="110" t="s">
        <v>315</v>
      </c>
      <c r="JG25" s="109" t="s">
        <v>315</v>
      </c>
      <c r="JH25" s="108"/>
      <c r="JI25" s="110" t="s">
        <v>315</v>
      </c>
      <c r="JJ25" s="109" t="s">
        <v>315</v>
      </c>
      <c r="JK25" s="108"/>
      <c r="JL25" s="110" t="s">
        <v>315</v>
      </c>
      <c r="JM25" s="109" t="s">
        <v>315</v>
      </c>
      <c r="JN25" s="108"/>
      <c r="JO25" s="110" t="s">
        <v>315</v>
      </c>
      <c r="JP25" s="109" t="s">
        <v>315</v>
      </c>
      <c r="JQ25" s="108"/>
      <c r="JR25" s="110" t="s">
        <v>315</v>
      </c>
      <c r="JS25" s="109" t="s">
        <v>315</v>
      </c>
      <c r="JT25" s="108"/>
      <c r="JU25" s="110" t="s">
        <v>315</v>
      </c>
      <c r="JV25" s="109" t="s">
        <v>315</v>
      </c>
      <c r="JW25" s="108"/>
      <c r="JX25" s="110" t="s">
        <v>315</v>
      </c>
      <c r="JY25" s="109" t="s">
        <v>315</v>
      </c>
      <c r="JZ25" s="108"/>
      <c r="KA25" s="110" t="s">
        <v>315</v>
      </c>
      <c r="KB25" s="109" t="s">
        <v>315</v>
      </c>
      <c r="KC25" s="108"/>
      <c r="KD25" s="110" t="s">
        <v>315</v>
      </c>
      <c r="KE25" s="109" t="s">
        <v>315</v>
      </c>
      <c r="KF25" s="108"/>
      <c r="KG25" s="110" t="s">
        <v>315</v>
      </c>
      <c r="KH25" s="109" t="s">
        <v>315</v>
      </c>
      <c r="KI25" s="108"/>
      <c r="KJ25" s="110" t="s">
        <v>315</v>
      </c>
      <c r="KK25" s="109" t="s">
        <v>315</v>
      </c>
      <c r="KL25" s="108"/>
      <c r="KM25" s="110" t="s">
        <v>315</v>
      </c>
      <c r="KN25" s="109" t="s">
        <v>315</v>
      </c>
      <c r="KO25" s="108"/>
      <c r="KP25" s="110" t="s">
        <v>315</v>
      </c>
      <c r="KQ25" s="109" t="s">
        <v>315</v>
      </c>
      <c r="KR25" s="108"/>
      <c r="KS25" s="110" t="s">
        <v>315</v>
      </c>
      <c r="KT25" s="109" t="s">
        <v>315</v>
      </c>
      <c r="KU25" s="108"/>
      <c r="KV25" s="110" t="s">
        <v>315</v>
      </c>
      <c r="KW25" s="109" t="s">
        <v>315</v>
      </c>
      <c r="KX25" s="108"/>
      <c r="KY25" s="110" t="s">
        <v>315</v>
      </c>
      <c r="KZ25" s="109" t="s">
        <v>315</v>
      </c>
      <c r="LA25" s="108"/>
      <c r="LB25" s="110" t="s">
        <v>315</v>
      </c>
      <c r="LC25" s="109" t="s">
        <v>315</v>
      </c>
      <c r="LD25" s="108"/>
      <c r="LE25" s="110" t="s">
        <v>315</v>
      </c>
      <c r="LF25" s="109" t="s">
        <v>315</v>
      </c>
      <c r="LG25" s="108"/>
      <c r="LH25" s="110" t="s">
        <v>315</v>
      </c>
      <c r="LI25" s="109" t="s">
        <v>315</v>
      </c>
      <c r="LJ25" s="108"/>
      <c r="LK25" s="109" t="s">
        <v>315</v>
      </c>
    </row>
    <row r="26" spans="1:323" ht="24" hidden="1" customHeight="1" x14ac:dyDescent="0.2">
      <c r="A26" s="120"/>
      <c r="B26" s="150">
        <v>46086.368125000001</v>
      </c>
      <c r="C26" s="166">
        <v>0</v>
      </c>
      <c r="D26" s="374" t="s">
        <v>707</v>
      </c>
      <c r="E26" s="39">
        <v>6780</v>
      </c>
      <c r="F26" s="5" t="s">
        <v>891</v>
      </c>
      <c r="G26" s="5" t="s">
        <v>548</v>
      </c>
      <c r="H26" s="5" t="s">
        <v>556</v>
      </c>
      <c r="I26" s="5" t="s">
        <v>571</v>
      </c>
      <c r="J26" s="15">
        <v>7800</v>
      </c>
      <c r="K26" s="5" t="s">
        <v>667</v>
      </c>
      <c r="L26" s="5" t="s">
        <v>548</v>
      </c>
      <c r="M26" s="5" t="s">
        <v>556</v>
      </c>
      <c r="N26" s="5" t="s">
        <v>668</v>
      </c>
      <c r="O26" s="15">
        <v>7800</v>
      </c>
      <c r="P26" s="5">
        <v>0</v>
      </c>
      <c r="Q26" s="101">
        <v>7800</v>
      </c>
      <c r="R26" s="40">
        <v>7800</v>
      </c>
      <c r="S26" s="5" t="s">
        <v>890</v>
      </c>
      <c r="T26" s="86" t="s">
        <v>551</v>
      </c>
      <c r="U26" s="4"/>
      <c r="V26" s="4"/>
      <c r="W26" s="4">
        <v>46099</v>
      </c>
      <c r="X26" s="4">
        <v>46108</v>
      </c>
      <c r="Y26" s="4">
        <v>46108</v>
      </c>
      <c r="Z26" s="4">
        <v>46099</v>
      </c>
      <c r="AA26" s="57">
        <v>46099</v>
      </c>
      <c r="AB26" s="58">
        <v>7800</v>
      </c>
      <c r="AC26" s="21">
        <v>7800</v>
      </c>
      <c r="AD26" s="549" t="s">
        <v>682</v>
      </c>
      <c r="AE26" s="3"/>
      <c r="AF26" s="31" t="s">
        <v>570</v>
      </c>
      <c r="AG26" s="38" t="s">
        <v>552</v>
      </c>
      <c r="AH26" s="38" t="s">
        <v>553</v>
      </c>
      <c r="AI26" s="43" t="s">
        <v>669</v>
      </c>
      <c r="AJ26" s="43" t="s">
        <v>466</v>
      </c>
      <c r="AK26" s="228" t="s">
        <v>386</v>
      </c>
      <c r="AL26" s="3"/>
      <c r="AM26" s="3"/>
      <c r="AN26" s="3"/>
      <c r="AO26" s="3"/>
      <c r="AP26" s="3"/>
      <c r="AQ26" s="43" t="s">
        <v>521</v>
      </c>
      <c r="AR26" s="526"/>
      <c r="AS26" s="109" t="s">
        <v>315</v>
      </c>
      <c r="AT26" s="108"/>
      <c r="AU26" s="110" t="s">
        <v>315</v>
      </c>
      <c r="AV26" s="109" t="s">
        <v>315</v>
      </c>
      <c r="AW26" s="436"/>
      <c r="AX26" s="110" t="s">
        <v>315</v>
      </c>
      <c r="AY26" s="109" t="s">
        <v>315</v>
      </c>
      <c r="AZ26" s="108"/>
      <c r="BA26" s="110" t="s">
        <v>315</v>
      </c>
      <c r="BB26" s="109" t="s">
        <v>315</v>
      </c>
      <c r="BC26" s="108"/>
      <c r="BD26" s="110" t="s">
        <v>315</v>
      </c>
      <c r="BE26" s="109" t="s">
        <v>315</v>
      </c>
      <c r="BF26" s="108"/>
      <c r="BG26" s="110" t="s">
        <v>315</v>
      </c>
      <c r="BH26" s="109" t="s">
        <v>315</v>
      </c>
      <c r="BI26" s="108"/>
      <c r="BJ26" s="110" t="s">
        <v>315</v>
      </c>
      <c r="BK26" s="109" t="s">
        <v>315</v>
      </c>
      <c r="BL26" s="108"/>
      <c r="BM26" s="110" t="s">
        <v>315</v>
      </c>
      <c r="BN26" s="109" t="s">
        <v>315</v>
      </c>
      <c r="BO26" s="108"/>
      <c r="BP26" s="110" t="s">
        <v>315</v>
      </c>
      <c r="BQ26" s="109" t="s">
        <v>315</v>
      </c>
      <c r="BR26" s="108"/>
      <c r="BS26" s="110" t="s">
        <v>315</v>
      </c>
      <c r="BT26" s="109" t="s">
        <v>315</v>
      </c>
      <c r="BU26" s="108"/>
      <c r="BV26" s="110" t="s">
        <v>315</v>
      </c>
      <c r="BW26" s="109" t="s">
        <v>315</v>
      </c>
      <c r="BX26" s="108"/>
      <c r="BY26" s="110" t="s">
        <v>315</v>
      </c>
      <c r="BZ26" s="109" t="s">
        <v>315</v>
      </c>
      <c r="CA26" s="108"/>
      <c r="CB26" s="110" t="s">
        <v>315</v>
      </c>
      <c r="CC26" s="109" t="s">
        <v>315</v>
      </c>
      <c r="CD26" s="108"/>
      <c r="CE26" s="110" t="s">
        <v>315</v>
      </c>
      <c r="CF26" s="109" t="s">
        <v>315</v>
      </c>
      <c r="CG26" s="108"/>
      <c r="CH26" s="110" t="s">
        <v>315</v>
      </c>
      <c r="CI26" s="109" t="s">
        <v>315</v>
      </c>
      <c r="CJ26" s="108"/>
      <c r="CK26" s="110" t="s">
        <v>315</v>
      </c>
      <c r="CL26" s="109" t="s">
        <v>315</v>
      </c>
      <c r="CM26" s="108"/>
      <c r="CN26" s="110" t="s">
        <v>315</v>
      </c>
      <c r="CO26" s="109" t="s">
        <v>315</v>
      </c>
      <c r="CP26" s="108"/>
      <c r="CQ26" s="110" t="s">
        <v>315</v>
      </c>
      <c r="CR26" s="109" t="s">
        <v>555</v>
      </c>
      <c r="CS26" s="764">
        <v>4500</v>
      </c>
      <c r="CT26" s="110" t="s">
        <v>315</v>
      </c>
      <c r="CU26" s="109" t="s">
        <v>315</v>
      </c>
      <c r="CV26" s="764">
        <v>3300</v>
      </c>
      <c r="CW26" s="110" t="s">
        <v>315</v>
      </c>
      <c r="CX26" s="109" t="s">
        <v>315</v>
      </c>
      <c r="CY26" s="108"/>
      <c r="CZ26" s="110" t="s">
        <v>315</v>
      </c>
      <c r="DA26" s="109" t="s">
        <v>315</v>
      </c>
      <c r="DB26" s="108"/>
      <c r="DC26" s="110" t="s">
        <v>315</v>
      </c>
      <c r="DD26" s="109" t="s">
        <v>315</v>
      </c>
      <c r="DE26" s="108"/>
      <c r="DF26" s="110" t="s">
        <v>315</v>
      </c>
      <c r="DG26" s="109" t="s">
        <v>315</v>
      </c>
      <c r="DH26" s="108"/>
      <c r="DI26" s="110" t="s">
        <v>315</v>
      </c>
      <c r="DJ26" s="109" t="s">
        <v>315</v>
      </c>
      <c r="DK26" s="108"/>
      <c r="DL26" s="110" t="s">
        <v>315</v>
      </c>
      <c r="DM26" s="109" t="s">
        <v>315</v>
      </c>
      <c r="DN26" s="108"/>
      <c r="DO26" s="110" t="s">
        <v>315</v>
      </c>
      <c r="DP26" s="109" t="s">
        <v>315</v>
      </c>
      <c r="DQ26" s="108"/>
      <c r="DR26" s="110" t="s">
        <v>315</v>
      </c>
      <c r="DS26" s="109" t="s">
        <v>315</v>
      </c>
      <c r="DT26" s="108"/>
      <c r="DU26" s="110" t="s">
        <v>441</v>
      </c>
      <c r="DV26" s="109" t="s">
        <v>315</v>
      </c>
      <c r="DW26" s="108"/>
      <c r="DX26" s="110" t="s">
        <v>315</v>
      </c>
      <c r="DY26" s="109" t="s">
        <v>315</v>
      </c>
      <c r="DZ26" s="108"/>
      <c r="EA26" s="110" t="s">
        <v>315</v>
      </c>
      <c r="EB26" s="109" t="s">
        <v>315</v>
      </c>
      <c r="EC26" s="108"/>
      <c r="ED26" s="110" t="s">
        <v>315</v>
      </c>
      <c r="EE26" s="109" t="s">
        <v>315</v>
      </c>
      <c r="EF26" s="108"/>
      <c r="EG26" s="109" t="s">
        <v>315</v>
      </c>
      <c r="EH26" s="109" t="s">
        <v>315</v>
      </c>
      <c r="EI26" s="108"/>
      <c r="EJ26" s="110" t="s">
        <v>315</v>
      </c>
      <c r="EK26" s="109" t="s">
        <v>315</v>
      </c>
      <c r="EL26" s="436"/>
      <c r="EM26" s="110" t="s">
        <v>315</v>
      </c>
      <c r="EN26" s="109" t="s">
        <v>315</v>
      </c>
      <c r="EO26" s="108"/>
      <c r="EP26" s="110" t="s">
        <v>315</v>
      </c>
      <c r="EQ26" s="109" t="s">
        <v>315</v>
      </c>
      <c r="ER26" s="108"/>
      <c r="ES26" s="110" t="s">
        <v>315</v>
      </c>
      <c r="ET26" s="109" t="s">
        <v>315</v>
      </c>
      <c r="EU26" s="108"/>
      <c r="EV26" s="110" t="s">
        <v>315</v>
      </c>
      <c r="EW26" s="109" t="s">
        <v>315</v>
      </c>
      <c r="EX26" s="108"/>
      <c r="EY26" s="110" t="s">
        <v>315</v>
      </c>
      <c r="EZ26" s="109" t="s">
        <v>315</v>
      </c>
      <c r="FA26" s="108"/>
      <c r="FB26" s="110" t="s">
        <v>315</v>
      </c>
      <c r="FC26" s="109" t="s">
        <v>315</v>
      </c>
      <c r="FD26" s="108"/>
      <c r="FE26" s="110" t="s">
        <v>315</v>
      </c>
      <c r="FF26" s="109" t="s">
        <v>315</v>
      </c>
      <c r="FG26" s="108"/>
      <c r="FH26" s="110" t="s">
        <v>315</v>
      </c>
      <c r="FI26" s="109" t="s">
        <v>315</v>
      </c>
      <c r="FJ26" s="108"/>
      <c r="FK26" s="110" t="s">
        <v>315</v>
      </c>
      <c r="FL26" s="109" t="s">
        <v>315</v>
      </c>
      <c r="FM26" s="108"/>
      <c r="FN26" s="110" t="s">
        <v>315</v>
      </c>
      <c r="FO26" s="109" t="s">
        <v>315</v>
      </c>
      <c r="FP26" s="108"/>
      <c r="FQ26" s="110" t="s">
        <v>315</v>
      </c>
      <c r="FR26" s="109" t="s">
        <v>315</v>
      </c>
      <c r="FS26" s="108"/>
      <c r="FT26" s="110" t="s">
        <v>315</v>
      </c>
      <c r="FU26" s="109" t="s">
        <v>315</v>
      </c>
      <c r="FV26" s="108"/>
      <c r="FW26" s="110" t="s">
        <v>315</v>
      </c>
      <c r="FX26" s="109" t="s">
        <v>315</v>
      </c>
      <c r="FY26" s="108"/>
      <c r="FZ26" s="110" t="s">
        <v>315</v>
      </c>
      <c r="GA26" s="109" t="s">
        <v>315</v>
      </c>
      <c r="GB26" s="108"/>
      <c r="GC26" s="110" t="s">
        <v>315</v>
      </c>
      <c r="GD26" s="109" t="s">
        <v>315</v>
      </c>
      <c r="GE26" s="108"/>
      <c r="GF26" s="110" t="s">
        <v>315</v>
      </c>
      <c r="GG26" s="109" t="s">
        <v>315</v>
      </c>
      <c r="GH26" s="108"/>
      <c r="GI26" s="110" t="s">
        <v>315</v>
      </c>
      <c r="GJ26" s="109" t="s">
        <v>315</v>
      </c>
      <c r="GK26" s="108"/>
      <c r="GL26" s="110" t="s">
        <v>315</v>
      </c>
      <c r="GM26" s="109" t="s">
        <v>315</v>
      </c>
      <c r="GN26" s="108"/>
      <c r="GO26" s="110" t="s">
        <v>315</v>
      </c>
      <c r="GP26" s="109" t="s">
        <v>315</v>
      </c>
      <c r="GQ26" s="108"/>
      <c r="GR26" s="110" t="s">
        <v>315</v>
      </c>
      <c r="GS26" s="109" t="s">
        <v>315</v>
      </c>
      <c r="GT26" s="108"/>
      <c r="GU26" s="110" t="s">
        <v>315</v>
      </c>
      <c r="GV26" s="109" t="s">
        <v>315</v>
      </c>
      <c r="GW26" s="108"/>
      <c r="GX26" s="110" t="s">
        <v>315</v>
      </c>
      <c r="GY26" s="109" t="s">
        <v>315</v>
      </c>
      <c r="GZ26" s="108"/>
      <c r="HA26" s="110" t="s">
        <v>315</v>
      </c>
      <c r="HB26" s="109" t="s">
        <v>315</v>
      </c>
      <c r="HC26" s="108"/>
      <c r="HD26" s="110" t="s">
        <v>315</v>
      </c>
      <c r="HE26" s="109" t="s">
        <v>315</v>
      </c>
      <c r="HF26" s="108"/>
      <c r="HG26" s="110" t="s">
        <v>315</v>
      </c>
      <c r="HH26" s="109" t="s">
        <v>315</v>
      </c>
      <c r="HI26" s="108"/>
      <c r="HJ26" s="110" t="s">
        <v>315</v>
      </c>
      <c r="HK26" s="109" t="s">
        <v>315</v>
      </c>
      <c r="HL26" s="108"/>
      <c r="HM26" s="110" t="s">
        <v>315</v>
      </c>
      <c r="HN26" s="109" t="s">
        <v>315</v>
      </c>
      <c r="HO26" s="108"/>
      <c r="HP26" s="110" t="s">
        <v>315</v>
      </c>
      <c r="HQ26" s="109" t="s">
        <v>315</v>
      </c>
      <c r="HR26" s="108"/>
      <c r="HS26" s="110" t="s">
        <v>315</v>
      </c>
      <c r="HT26" s="109" t="s">
        <v>315</v>
      </c>
      <c r="HU26" s="108"/>
      <c r="HV26" s="109" t="s">
        <v>315</v>
      </c>
      <c r="HW26" s="109" t="s">
        <v>315</v>
      </c>
      <c r="HX26" s="108"/>
      <c r="HY26" s="110" t="s">
        <v>315</v>
      </c>
      <c r="HZ26" s="109" t="s">
        <v>315</v>
      </c>
      <c r="IA26" s="436"/>
      <c r="IB26" s="110" t="s">
        <v>315</v>
      </c>
      <c r="IC26" s="109" t="s">
        <v>315</v>
      </c>
      <c r="ID26" s="108"/>
      <c r="IE26" s="110" t="s">
        <v>315</v>
      </c>
      <c r="IF26" s="109" t="s">
        <v>315</v>
      </c>
      <c r="IG26" s="108"/>
      <c r="IH26" s="110" t="s">
        <v>315</v>
      </c>
      <c r="II26" s="109" t="s">
        <v>315</v>
      </c>
      <c r="IJ26" s="108"/>
      <c r="IK26" s="110" t="s">
        <v>315</v>
      </c>
      <c r="IL26" s="109" t="s">
        <v>315</v>
      </c>
      <c r="IM26" s="108"/>
      <c r="IN26" s="110" t="s">
        <v>315</v>
      </c>
      <c r="IO26" s="109" t="s">
        <v>315</v>
      </c>
      <c r="IP26" s="108"/>
      <c r="IQ26" s="110" t="s">
        <v>315</v>
      </c>
      <c r="IR26" s="109" t="s">
        <v>315</v>
      </c>
      <c r="IS26" s="108"/>
      <c r="IT26" s="110" t="s">
        <v>315</v>
      </c>
      <c r="IU26" s="109" t="s">
        <v>315</v>
      </c>
      <c r="IV26" s="108"/>
      <c r="IW26" s="110" t="s">
        <v>315</v>
      </c>
      <c r="IX26" s="109" t="s">
        <v>315</v>
      </c>
      <c r="IY26" s="108"/>
      <c r="IZ26" s="110" t="s">
        <v>315</v>
      </c>
      <c r="JA26" s="109" t="s">
        <v>315</v>
      </c>
      <c r="JB26" s="108"/>
      <c r="JC26" s="110" t="s">
        <v>315</v>
      </c>
      <c r="JD26" s="109" t="s">
        <v>315</v>
      </c>
      <c r="JE26" s="108"/>
      <c r="JF26" s="110" t="s">
        <v>315</v>
      </c>
      <c r="JG26" s="109" t="s">
        <v>315</v>
      </c>
      <c r="JH26" s="108"/>
      <c r="JI26" s="110" t="s">
        <v>315</v>
      </c>
      <c r="JJ26" s="109" t="s">
        <v>315</v>
      </c>
      <c r="JK26" s="108"/>
      <c r="JL26" s="110" t="s">
        <v>315</v>
      </c>
      <c r="JM26" s="109" t="s">
        <v>315</v>
      </c>
      <c r="JN26" s="108"/>
      <c r="JO26" s="110" t="s">
        <v>315</v>
      </c>
      <c r="JP26" s="109" t="s">
        <v>315</v>
      </c>
      <c r="JQ26" s="108"/>
      <c r="JR26" s="110" t="s">
        <v>315</v>
      </c>
      <c r="JS26" s="109" t="s">
        <v>315</v>
      </c>
      <c r="JT26" s="108"/>
      <c r="JU26" s="110" t="s">
        <v>315</v>
      </c>
      <c r="JV26" s="109" t="s">
        <v>315</v>
      </c>
      <c r="JW26" s="108"/>
      <c r="JX26" s="110" t="s">
        <v>315</v>
      </c>
      <c r="JY26" s="109" t="s">
        <v>315</v>
      </c>
      <c r="JZ26" s="108"/>
      <c r="KA26" s="110" t="s">
        <v>315</v>
      </c>
      <c r="KB26" s="109" t="s">
        <v>315</v>
      </c>
      <c r="KC26" s="108"/>
      <c r="KD26" s="110" t="s">
        <v>315</v>
      </c>
      <c r="KE26" s="109" t="s">
        <v>315</v>
      </c>
      <c r="KF26" s="108"/>
      <c r="KG26" s="110" t="s">
        <v>315</v>
      </c>
      <c r="KH26" s="109" t="s">
        <v>315</v>
      </c>
      <c r="KI26" s="108"/>
      <c r="KJ26" s="110" t="s">
        <v>315</v>
      </c>
      <c r="KK26" s="109" t="s">
        <v>315</v>
      </c>
      <c r="KL26" s="108"/>
      <c r="KM26" s="110" t="s">
        <v>315</v>
      </c>
      <c r="KN26" s="109" t="s">
        <v>315</v>
      </c>
      <c r="KO26" s="108"/>
      <c r="KP26" s="110" t="s">
        <v>315</v>
      </c>
      <c r="KQ26" s="109" t="s">
        <v>315</v>
      </c>
      <c r="KR26" s="108"/>
      <c r="KS26" s="110" t="s">
        <v>315</v>
      </c>
      <c r="KT26" s="109" t="s">
        <v>315</v>
      </c>
      <c r="KU26" s="108"/>
      <c r="KV26" s="110" t="s">
        <v>315</v>
      </c>
      <c r="KW26" s="109" t="s">
        <v>315</v>
      </c>
      <c r="KX26" s="108"/>
      <c r="KY26" s="110" t="s">
        <v>315</v>
      </c>
      <c r="KZ26" s="109" t="s">
        <v>315</v>
      </c>
      <c r="LA26" s="108"/>
      <c r="LB26" s="110" t="s">
        <v>315</v>
      </c>
      <c r="LC26" s="109" t="s">
        <v>315</v>
      </c>
      <c r="LD26" s="108"/>
      <c r="LE26" s="110" t="s">
        <v>315</v>
      </c>
      <c r="LF26" s="109" t="s">
        <v>315</v>
      </c>
      <c r="LG26" s="108"/>
      <c r="LH26" s="110" t="s">
        <v>315</v>
      </c>
      <c r="LI26" s="109" t="s">
        <v>315</v>
      </c>
      <c r="LJ26" s="108"/>
      <c r="LK26" s="109" t="s">
        <v>315</v>
      </c>
    </row>
    <row r="27" spans="1:323" ht="24" hidden="1" customHeight="1" x14ac:dyDescent="0.2">
      <c r="A27" s="120"/>
      <c r="B27" s="150">
        <v>46093.538206018522</v>
      </c>
      <c r="C27" s="166">
        <v>0</v>
      </c>
      <c r="D27" s="374" t="s">
        <v>750</v>
      </c>
      <c r="E27" s="39">
        <v>6780</v>
      </c>
      <c r="F27" s="5" t="s">
        <v>680</v>
      </c>
      <c r="G27" s="5" t="s">
        <v>548</v>
      </c>
      <c r="H27" s="5" t="s">
        <v>556</v>
      </c>
      <c r="I27" s="5" t="s">
        <v>571</v>
      </c>
      <c r="J27" s="15">
        <v>9000</v>
      </c>
      <c r="K27" s="5" t="s">
        <v>678</v>
      </c>
      <c r="L27" s="5" t="s">
        <v>548</v>
      </c>
      <c r="M27" s="5" t="s">
        <v>556</v>
      </c>
      <c r="N27" s="5" t="s">
        <v>668</v>
      </c>
      <c r="O27" s="15">
        <v>9000</v>
      </c>
      <c r="P27" s="5">
        <v>0</v>
      </c>
      <c r="Q27" s="101">
        <v>9000</v>
      </c>
      <c r="R27" s="40">
        <v>9000</v>
      </c>
      <c r="S27" s="5" t="s">
        <v>681</v>
      </c>
      <c r="T27" s="86" t="s">
        <v>557</v>
      </c>
      <c r="U27" s="4"/>
      <c r="V27" s="4"/>
      <c r="W27" s="4">
        <v>46099</v>
      </c>
      <c r="X27" s="4">
        <v>46112</v>
      </c>
      <c r="Y27" s="4">
        <v>46112</v>
      </c>
      <c r="Z27" s="4">
        <v>46104</v>
      </c>
      <c r="AA27" s="57">
        <v>46104</v>
      </c>
      <c r="AB27" s="58">
        <v>9000</v>
      </c>
      <c r="AC27" s="21">
        <v>9000</v>
      </c>
      <c r="AD27" s="549" t="s">
        <v>682</v>
      </c>
      <c r="AE27" s="3"/>
      <c r="AF27" s="31" t="s">
        <v>570</v>
      </c>
      <c r="AG27" s="38" t="s">
        <v>552</v>
      </c>
      <c r="AH27" s="38" t="s">
        <v>553</v>
      </c>
      <c r="AI27" s="43" t="s">
        <v>669</v>
      </c>
      <c r="AJ27" s="43" t="s">
        <v>466</v>
      </c>
      <c r="AK27" s="228" t="s">
        <v>386</v>
      </c>
      <c r="AL27" s="3"/>
      <c r="AM27" s="3"/>
      <c r="AN27" s="3"/>
      <c r="AO27" s="3"/>
      <c r="AP27" s="3"/>
      <c r="AQ27" s="43" t="s">
        <v>521</v>
      </c>
      <c r="AR27" s="526"/>
      <c r="AS27" s="109" t="s">
        <v>315</v>
      </c>
      <c r="AT27" s="108"/>
      <c r="AU27" s="110" t="s">
        <v>315</v>
      </c>
      <c r="AV27" s="109" t="s">
        <v>315</v>
      </c>
      <c r="AW27" s="436"/>
      <c r="AX27" s="110" t="s">
        <v>315</v>
      </c>
      <c r="AY27" s="109" t="s">
        <v>315</v>
      </c>
      <c r="AZ27" s="108"/>
      <c r="BA27" s="110" t="s">
        <v>315</v>
      </c>
      <c r="BB27" s="109" t="s">
        <v>315</v>
      </c>
      <c r="BC27" s="108"/>
      <c r="BD27" s="110" t="s">
        <v>315</v>
      </c>
      <c r="BE27" s="109" t="s">
        <v>315</v>
      </c>
      <c r="BF27" s="108"/>
      <c r="BG27" s="110" t="s">
        <v>315</v>
      </c>
      <c r="BH27" s="109" t="s">
        <v>315</v>
      </c>
      <c r="BI27" s="108"/>
      <c r="BJ27" s="110" t="s">
        <v>315</v>
      </c>
      <c r="BK27" s="109" t="s">
        <v>315</v>
      </c>
      <c r="BL27" s="108"/>
      <c r="BM27" s="110" t="s">
        <v>315</v>
      </c>
      <c r="BN27" s="109" t="s">
        <v>315</v>
      </c>
      <c r="BO27" s="108"/>
      <c r="BP27" s="110" t="s">
        <v>315</v>
      </c>
      <c r="BQ27" s="109" t="s">
        <v>315</v>
      </c>
      <c r="BR27" s="108"/>
      <c r="BS27" s="110" t="s">
        <v>315</v>
      </c>
      <c r="BT27" s="109" t="s">
        <v>315</v>
      </c>
      <c r="BU27" s="108"/>
      <c r="BV27" s="110" t="s">
        <v>315</v>
      </c>
      <c r="BW27" s="109" t="s">
        <v>315</v>
      </c>
      <c r="BX27" s="108"/>
      <c r="BY27" s="110" t="s">
        <v>315</v>
      </c>
      <c r="BZ27" s="109" t="s">
        <v>315</v>
      </c>
      <c r="CA27" s="108"/>
      <c r="CB27" s="110" t="s">
        <v>315</v>
      </c>
      <c r="CC27" s="109" t="s">
        <v>315</v>
      </c>
      <c r="CD27" s="108"/>
      <c r="CE27" s="110" t="s">
        <v>315</v>
      </c>
      <c r="CF27" s="109" t="s">
        <v>315</v>
      </c>
      <c r="CG27" s="108"/>
      <c r="CH27" s="110" t="s">
        <v>315</v>
      </c>
      <c r="CI27" s="109" t="s">
        <v>315</v>
      </c>
      <c r="CJ27" s="108"/>
      <c r="CK27" s="110" t="s">
        <v>315</v>
      </c>
      <c r="CL27" s="109" t="s">
        <v>315</v>
      </c>
      <c r="CM27" s="108"/>
      <c r="CN27" s="110" t="s">
        <v>315</v>
      </c>
      <c r="CO27" s="109" t="s">
        <v>315</v>
      </c>
      <c r="CP27" s="108"/>
      <c r="CQ27" s="110" t="s">
        <v>315</v>
      </c>
      <c r="CR27" s="109" t="s">
        <v>555</v>
      </c>
      <c r="CS27" s="108"/>
      <c r="CT27" s="110" t="s">
        <v>315</v>
      </c>
      <c r="CU27" s="109" t="s">
        <v>315</v>
      </c>
      <c r="CV27" s="108"/>
      <c r="CW27" s="110" t="s">
        <v>315</v>
      </c>
      <c r="CX27" s="109" t="s">
        <v>315</v>
      </c>
      <c r="CY27" s="108"/>
      <c r="CZ27" s="110" t="s">
        <v>315</v>
      </c>
      <c r="DA27" s="109" t="s">
        <v>315</v>
      </c>
      <c r="DB27" s="108"/>
      <c r="DC27" s="110" t="s">
        <v>315</v>
      </c>
      <c r="DD27" s="109" t="s">
        <v>315</v>
      </c>
      <c r="DE27" s="108"/>
      <c r="DF27" s="110" t="s">
        <v>315</v>
      </c>
      <c r="DG27" s="109" t="s">
        <v>315</v>
      </c>
      <c r="DH27" s="764">
        <v>7800</v>
      </c>
      <c r="DI27" s="110" t="s">
        <v>315</v>
      </c>
      <c r="DJ27" s="109" t="s">
        <v>315</v>
      </c>
      <c r="DK27" s="764">
        <v>1200</v>
      </c>
      <c r="DL27" s="110" t="s">
        <v>315</v>
      </c>
      <c r="DM27" s="109" t="s">
        <v>315</v>
      </c>
      <c r="DN27" s="108"/>
      <c r="DO27" s="110" t="s">
        <v>315</v>
      </c>
      <c r="DP27" s="109" t="s">
        <v>315</v>
      </c>
      <c r="DQ27" s="108"/>
      <c r="DR27" s="110" t="s">
        <v>315</v>
      </c>
      <c r="DS27" s="109" t="s">
        <v>315</v>
      </c>
      <c r="DT27" s="108"/>
      <c r="DU27" s="110" t="s">
        <v>315</v>
      </c>
      <c r="DV27" s="109" t="s">
        <v>315</v>
      </c>
      <c r="DW27" s="108"/>
      <c r="DX27" s="110" t="s">
        <v>315</v>
      </c>
      <c r="DY27" s="109" t="s">
        <v>315</v>
      </c>
      <c r="DZ27" s="108"/>
      <c r="EA27" s="110" t="s">
        <v>315</v>
      </c>
      <c r="EB27" s="109" t="s">
        <v>315</v>
      </c>
      <c r="EC27" s="108"/>
      <c r="ED27" s="110" t="s">
        <v>315</v>
      </c>
      <c r="EE27" s="109" t="s">
        <v>315</v>
      </c>
      <c r="EF27" s="108"/>
      <c r="EG27" s="109" t="s">
        <v>315</v>
      </c>
      <c r="EH27" s="109" t="s">
        <v>315</v>
      </c>
      <c r="EI27" s="108"/>
      <c r="EJ27" s="110" t="s">
        <v>315</v>
      </c>
      <c r="EK27" s="109" t="s">
        <v>315</v>
      </c>
      <c r="EL27" s="436"/>
      <c r="EM27" s="110" t="s">
        <v>315</v>
      </c>
      <c r="EN27" s="109" t="s">
        <v>315</v>
      </c>
      <c r="EO27" s="108"/>
      <c r="EP27" s="110" t="s">
        <v>315</v>
      </c>
      <c r="EQ27" s="109" t="s">
        <v>315</v>
      </c>
      <c r="ER27" s="108"/>
      <c r="ES27" s="110" t="s">
        <v>315</v>
      </c>
      <c r="ET27" s="109" t="s">
        <v>315</v>
      </c>
      <c r="EU27" s="108"/>
      <c r="EV27" s="110" t="s">
        <v>315</v>
      </c>
      <c r="EW27" s="109" t="s">
        <v>315</v>
      </c>
      <c r="EX27" s="108"/>
      <c r="EY27" s="110" t="s">
        <v>315</v>
      </c>
      <c r="EZ27" s="109" t="s">
        <v>315</v>
      </c>
      <c r="FA27" s="108"/>
      <c r="FB27" s="110" t="s">
        <v>315</v>
      </c>
      <c r="FC27" s="109" t="s">
        <v>315</v>
      </c>
      <c r="FD27" s="108"/>
      <c r="FE27" s="110" t="s">
        <v>315</v>
      </c>
      <c r="FF27" s="109" t="s">
        <v>315</v>
      </c>
      <c r="FG27" s="108"/>
      <c r="FH27" s="110" t="s">
        <v>315</v>
      </c>
      <c r="FI27" s="109" t="s">
        <v>315</v>
      </c>
      <c r="FJ27" s="108"/>
      <c r="FK27" s="110" t="s">
        <v>315</v>
      </c>
      <c r="FL27" s="109" t="s">
        <v>315</v>
      </c>
      <c r="FM27" s="108"/>
      <c r="FN27" s="110" t="s">
        <v>315</v>
      </c>
      <c r="FO27" s="109" t="s">
        <v>315</v>
      </c>
      <c r="FP27" s="108"/>
      <c r="FQ27" s="110" t="s">
        <v>315</v>
      </c>
      <c r="FR27" s="109" t="s">
        <v>315</v>
      </c>
      <c r="FS27" s="108"/>
      <c r="FT27" s="110" t="s">
        <v>315</v>
      </c>
      <c r="FU27" s="109" t="s">
        <v>315</v>
      </c>
      <c r="FV27" s="108"/>
      <c r="FW27" s="110" t="s">
        <v>315</v>
      </c>
      <c r="FX27" s="109" t="s">
        <v>315</v>
      </c>
      <c r="FY27" s="108"/>
      <c r="FZ27" s="110" t="s">
        <v>315</v>
      </c>
      <c r="GA27" s="109" t="s">
        <v>315</v>
      </c>
      <c r="GB27" s="108"/>
      <c r="GC27" s="110" t="s">
        <v>315</v>
      </c>
      <c r="GD27" s="109" t="s">
        <v>315</v>
      </c>
      <c r="GE27" s="108"/>
      <c r="GF27" s="110" t="s">
        <v>315</v>
      </c>
      <c r="GG27" s="109" t="s">
        <v>315</v>
      </c>
      <c r="GH27" s="108"/>
      <c r="GI27" s="110" t="s">
        <v>315</v>
      </c>
      <c r="GJ27" s="109" t="s">
        <v>315</v>
      </c>
      <c r="GK27" s="108"/>
      <c r="GL27" s="110" t="s">
        <v>315</v>
      </c>
      <c r="GM27" s="109" t="s">
        <v>315</v>
      </c>
      <c r="GN27" s="108"/>
      <c r="GO27" s="110" t="s">
        <v>315</v>
      </c>
      <c r="GP27" s="109" t="s">
        <v>315</v>
      </c>
      <c r="GQ27" s="108"/>
      <c r="GR27" s="110" t="s">
        <v>315</v>
      </c>
      <c r="GS27" s="109" t="s">
        <v>315</v>
      </c>
      <c r="GT27" s="108"/>
      <c r="GU27" s="110" t="s">
        <v>315</v>
      </c>
      <c r="GV27" s="109" t="s">
        <v>315</v>
      </c>
      <c r="GW27" s="108"/>
      <c r="GX27" s="110" t="s">
        <v>315</v>
      </c>
      <c r="GY27" s="109" t="s">
        <v>315</v>
      </c>
      <c r="GZ27" s="108"/>
      <c r="HA27" s="110" t="s">
        <v>315</v>
      </c>
      <c r="HB27" s="109" t="s">
        <v>315</v>
      </c>
      <c r="HC27" s="108"/>
      <c r="HD27" s="110" t="s">
        <v>315</v>
      </c>
      <c r="HE27" s="109" t="s">
        <v>315</v>
      </c>
      <c r="HF27" s="108"/>
      <c r="HG27" s="110" t="s">
        <v>315</v>
      </c>
      <c r="HH27" s="109" t="s">
        <v>315</v>
      </c>
      <c r="HI27" s="108"/>
      <c r="HJ27" s="110" t="s">
        <v>315</v>
      </c>
      <c r="HK27" s="109" t="s">
        <v>315</v>
      </c>
      <c r="HL27" s="108"/>
      <c r="HM27" s="110" t="s">
        <v>315</v>
      </c>
      <c r="HN27" s="109" t="s">
        <v>315</v>
      </c>
      <c r="HO27" s="108"/>
      <c r="HP27" s="110" t="s">
        <v>315</v>
      </c>
      <c r="HQ27" s="109" t="s">
        <v>315</v>
      </c>
      <c r="HR27" s="108"/>
      <c r="HS27" s="110" t="s">
        <v>315</v>
      </c>
      <c r="HT27" s="109" t="s">
        <v>315</v>
      </c>
      <c r="HU27" s="108"/>
      <c r="HV27" s="109" t="s">
        <v>315</v>
      </c>
      <c r="HW27" s="109" t="s">
        <v>315</v>
      </c>
      <c r="HX27" s="108"/>
      <c r="HY27" s="110" t="s">
        <v>315</v>
      </c>
      <c r="HZ27" s="109" t="s">
        <v>315</v>
      </c>
      <c r="IA27" s="436"/>
      <c r="IB27" s="110" t="s">
        <v>315</v>
      </c>
      <c r="IC27" s="109" t="s">
        <v>315</v>
      </c>
      <c r="ID27" s="108"/>
      <c r="IE27" s="110" t="s">
        <v>315</v>
      </c>
      <c r="IF27" s="109" t="s">
        <v>315</v>
      </c>
      <c r="IG27" s="108"/>
      <c r="IH27" s="110" t="s">
        <v>315</v>
      </c>
      <c r="II27" s="109" t="s">
        <v>315</v>
      </c>
      <c r="IJ27" s="108"/>
      <c r="IK27" s="110" t="s">
        <v>315</v>
      </c>
      <c r="IL27" s="109" t="s">
        <v>315</v>
      </c>
      <c r="IM27" s="108"/>
      <c r="IN27" s="110" t="s">
        <v>315</v>
      </c>
      <c r="IO27" s="109" t="s">
        <v>315</v>
      </c>
      <c r="IP27" s="108"/>
      <c r="IQ27" s="110" t="s">
        <v>315</v>
      </c>
      <c r="IR27" s="109" t="s">
        <v>315</v>
      </c>
      <c r="IS27" s="108"/>
      <c r="IT27" s="110" t="s">
        <v>315</v>
      </c>
      <c r="IU27" s="109" t="s">
        <v>315</v>
      </c>
      <c r="IV27" s="108"/>
      <c r="IW27" s="110" t="s">
        <v>315</v>
      </c>
      <c r="IX27" s="109" t="s">
        <v>315</v>
      </c>
      <c r="IY27" s="108"/>
      <c r="IZ27" s="110" t="s">
        <v>315</v>
      </c>
      <c r="JA27" s="109" t="s">
        <v>315</v>
      </c>
      <c r="JB27" s="108"/>
      <c r="JC27" s="110" t="s">
        <v>315</v>
      </c>
      <c r="JD27" s="109" t="s">
        <v>315</v>
      </c>
      <c r="JE27" s="108"/>
      <c r="JF27" s="110" t="s">
        <v>315</v>
      </c>
      <c r="JG27" s="109" t="s">
        <v>315</v>
      </c>
      <c r="JH27" s="108"/>
      <c r="JI27" s="110" t="s">
        <v>315</v>
      </c>
      <c r="JJ27" s="109" t="s">
        <v>315</v>
      </c>
      <c r="JK27" s="108"/>
      <c r="JL27" s="110" t="s">
        <v>315</v>
      </c>
      <c r="JM27" s="109" t="s">
        <v>315</v>
      </c>
      <c r="JN27" s="108"/>
      <c r="JO27" s="110" t="s">
        <v>315</v>
      </c>
      <c r="JP27" s="109" t="s">
        <v>315</v>
      </c>
      <c r="JQ27" s="108"/>
      <c r="JR27" s="110" t="s">
        <v>315</v>
      </c>
      <c r="JS27" s="109" t="s">
        <v>315</v>
      </c>
      <c r="JT27" s="108"/>
      <c r="JU27" s="110" t="s">
        <v>315</v>
      </c>
      <c r="JV27" s="109" t="s">
        <v>315</v>
      </c>
      <c r="JW27" s="108"/>
      <c r="JX27" s="110" t="s">
        <v>315</v>
      </c>
      <c r="JY27" s="109" t="s">
        <v>315</v>
      </c>
      <c r="JZ27" s="108"/>
      <c r="KA27" s="110" t="s">
        <v>315</v>
      </c>
      <c r="KB27" s="109" t="s">
        <v>315</v>
      </c>
      <c r="KC27" s="108"/>
      <c r="KD27" s="110" t="s">
        <v>315</v>
      </c>
      <c r="KE27" s="109" t="s">
        <v>315</v>
      </c>
      <c r="KF27" s="108"/>
      <c r="KG27" s="110" t="s">
        <v>315</v>
      </c>
      <c r="KH27" s="109" t="s">
        <v>315</v>
      </c>
      <c r="KI27" s="108"/>
      <c r="KJ27" s="110" t="s">
        <v>315</v>
      </c>
      <c r="KK27" s="109" t="s">
        <v>315</v>
      </c>
      <c r="KL27" s="108"/>
      <c r="KM27" s="110" t="s">
        <v>315</v>
      </c>
      <c r="KN27" s="109" t="s">
        <v>315</v>
      </c>
      <c r="KO27" s="108"/>
      <c r="KP27" s="110" t="s">
        <v>315</v>
      </c>
      <c r="KQ27" s="109" t="s">
        <v>315</v>
      </c>
      <c r="KR27" s="108"/>
      <c r="KS27" s="110" t="s">
        <v>315</v>
      </c>
      <c r="KT27" s="109" t="s">
        <v>315</v>
      </c>
      <c r="KU27" s="108"/>
      <c r="KV27" s="110" t="s">
        <v>315</v>
      </c>
      <c r="KW27" s="109" t="s">
        <v>315</v>
      </c>
      <c r="KX27" s="108"/>
      <c r="KY27" s="110" t="s">
        <v>315</v>
      </c>
      <c r="KZ27" s="109" t="s">
        <v>315</v>
      </c>
      <c r="LA27" s="108"/>
      <c r="LB27" s="110" t="s">
        <v>315</v>
      </c>
      <c r="LC27" s="109" t="s">
        <v>315</v>
      </c>
      <c r="LD27" s="108"/>
      <c r="LE27" s="110" t="s">
        <v>315</v>
      </c>
      <c r="LF27" s="109" t="s">
        <v>315</v>
      </c>
      <c r="LG27" s="108"/>
      <c r="LH27" s="110" t="s">
        <v>315</v>
      </c>
      <c r="LI27" s="109" t="s">
        <v>315</v>
      </c>
      <c r="LJ27" s="108"/>
      <c r="LK27" s="109" t="s">
        <v>315</v>
      </c>
    </row>
    <row r="28" spans="1:323" ht="24" hidden="1" customHeight="1" x14ac:dyDescent="0.2">
      <c r="A28" s="120"/>
      <c r="B28" s="150">
        <v>46104.440115740741</v>
      </c>
      <c r="C28" s="166">
        <v>0</v>
      </c>
      <c r="D28" s="374" t="s">
        <v>783</v>
      </c>
      <c r="E28" s="39">
        <v>6780</v>
      </c>
      <c r="F28" s="5" t="s">
        <v>666</v>
      </c>
      <c r="G28" s="5" t="s">
        <v>548</v>
      </c>
      <c r="H28" s="5" t="s">
        <v>556</v>
      </c>
      <c r="I28" s="5" t="s">
        <v>616</v>
      </c>
      <c r="J28" s="15">
        <v>1250</v>
      </c>
      <c r="K28" s="5" t="s">
        <v>617</v>
      </c>
      <c r="L28" s="5" t="s">
        <v>548</v>
      </c>
      <c r="M28" s="5" t="s">
        <v>556</v>
      </c>
      <c r="N28" s="5" t="s">
        <v>616</v>
      </c>
      <c r="O28" s="15">
        <v>1250</v>
      </c>
      <c r="P28" s="5">
        <v>0</v>
      </c>
      <c r="Q28" s="101">
        <v>1250</v>
      </c>
      <c r="R28" s="40">
        <v>1250</v>
      </c>
      <c r="S28" s="5" t="s">
        <v>386</v>
      </c>
      <c r="T28" s="86" t="s">
        <v>557</v>
      </c>
      <c r="U28" s="4"/>
      <c r="V28" s="4"/>
      <c r="W28" s="4">
        <v>46105</v>
      </c>
      <c r="X28" s="4">
        <v>46112</v>
      </c>
      <c r="Y28" s="4">
        <v>46112</v>
      </c>
      <c r="Z28" s="4">
        <v>46106</v>
      </c>
      <c r="AA28" s="57">
        <v>46106</v>
      </c>
      <c r="AB28" s="58">
        <v>1250</v>
      </c>
      <c r="AC28" s="21">
        <v>1250</v>
      </c>
      <c r="AD28" s="549" t="s">
        <v>898</v>
      </c>
      <c r="AE28" s="3"/>
      <c r="AF28" s="31" t="s">
        <v>570</v>
      </c>
      <c r="AG28" s="38" t="s">
        <v>552</v>
      </c>
      <c r="AH28" s="38" t="s">
        <v>553</v>
      </c>
      <c r="AI28" s="43" t="s">
        <v>618</v>
      </c>
      <c r="AJ28" s="43" t="s">
        <v>466</v>
      </c>
      <c r="AK28" s="228" t="s">
        <v>386</v>
      </c>
      <c r="AL28" s="3"/>
      <c r="AM28" s="3"/>
      <c r="AN28" s="3"/>
      <c r="AO28" s="3"/>
      <c r="AP28" s="3"/>
      <c r="AQ28" s="43" t="s">
        <v>521</v>
      </c>
      <c r="AR28" s="526"/>
      <c r="AS28" s="109" t="s">
        <v>315</v>
      </c>
      <c r="AT28" s="108"/>
      <c r="AU28" s="110" t="s">
        <v>315</v>
      </c>
      <c r="AV28" s="109" t="s">
        <v>315</v>
      </c>
      <c r="AW28" s="436"/>
      <c r="AX28" s="110" t="s">
        <v>315</v>
      </c>
      <c r="AY28" s="109" t="s">
        <v>315</v>
      </c>
      <c r="AZ28" s="108"/>
      <c r="BA28" s="110" t="s">
        <v>315</v>
      </c>
      <c r="BB28" s="109" t="s">
        <v>315</v>
      </c>
      <c r="BC28" s="108"/>
      <c r="BD28" s="110" t="s">
        <v>315</v>
      </c>
      <c r="BE28" s="109" t="s">
        <v>315</v>
      </c>
      <c r="BF28" s="108"/>
      <c r="BG28" s="110" t="s">
        <v>315</v>
      </c>
      <c r="BH28" s="109" t="s">
        <v>315</v>
      </c>
      <c r="BI28" s="108"/>
      <c r="BJ28" s="110" t="s">
        <v>315</v>
      </c>
      <c r="BK28" s="109" t="s">
        <v>315</v>
      </c>
      <c r="BL28" s="108"/>
      <c r="BM28" s="110" t="s">
        <v>315</v>
      </c>
      <c r="BN28" s="109" t="s">
        <v>315</v>
      </c>
      <c r="BO28" s="108"/>
      <c r="BP28" s="110" t="s">
        <v>315</v>
      </c>
      <c r="BQ28" s="109" t="s">
        <v>315</v>
      </c>
      <c r="BR28" s="108"/>
      <c r="BS28" s="110" t="s">
        <v>315</v>
      </c>
      <c r="BT28" s="109" t="s">
        <v>315</v>
      </c>
      <c r="BU28" s="108"/>
      <c r="BV28" s="110" t="s">
        <v>315</v>
      </c>
      <c r="BW28" s="109" t="s">
        <v>315</v>
      </c>
      <c r="BX28" s="108"/>
      <c r="BY28" s="110" t="s">
        <v>315</v>
      </c>
      <c r="BZ28" s="109" t="s">
        <v>315</v>
      </c>
      <c r="CA28" s="108"/>
      <c r="CB28" s="110" t="s">
        <v>315</v>
      </c>
      <c r="CC28" s="109" t="s">
        <v>315</v>
      </c>
      <c r="CD28" s="108"/>
      <c r="CE28" s="110" t="s">
        <v>315</v>
      </c>
      <c r="CF28" s="109" t="s">
        <v>315</v>
      </c>
      <c r="CG28" s="108"/>
      <c r="CH28" s="110" t="s">
        <v>315</v>
      </c>
      <c r="CI28" s="109" t="s">
        <v>315</v>
      </c>
      <c r="CJ28" s="108"/>
      <c r="CK28" s="110" t="s">
        <v>315</v>
      </c>
      <c r="CL28" s="109" t="s">
        <v>315</v>
      </c>
      <c r="CM28" s="108"/>
      <c r="CN28" s="110" t="s">
        <v>315</v>
      </c>
      <c r="CO28" s="109" t="s">
        <v>315</v>
      </c>
      <c r="CP28" s="108"/>
      <c r="CQ28" s="110" t="s">
        <v>315</v>
      </c>
      <c r="CR28" s="109" t="s">
        <v>315</v>
      </c>
      <c r="CS28" s="108"/>
      <c r="CT28" s="110" t="s">
        <v>315</v>
      </c>
      <c r="CU28" s="109" t="s">
        <v>315</v>
      </c>
      <c r="CV28" s="108"/>
      <c r="CW28" s="110" t="s">
        <v>315</v>
      </c>
      <c r="CX28" s="109" t="s">
        <v>315</v>
      </c>
      <c r="CY28" s="108"/>
      <c r="CZ28" s="110" t="s">
        <v>315</v>
      </c>
      <c r="DA28" s="109" t="s">
        <v>315</v>
      </c>
      <c r="DB28" s="108"/>
      <c r="DC28" s="110" t="s">
        <v>315</v>
      </c>
      <c r="DD28" s="109" t="s">
        <v>315</v>
      </c>
      <c r="DE28" s="108"/>
      <c r="DF28" s="110" t="s">
        <v>315</v>
      </c>
      <c r="DG28" s="109" t="s">
        <v>315</v>
      </c>
      <c r="DH28" s="108"/>
      <c r="DI28" s="110" t="s">
        <v>315</v>
      </c>
      <c r="DJ28" s="109" t="s">
        <v>555</v>
      </c>
      <c r="DK28" s="108">
        <v>0</v>
      </c>
      <c r="DL28" s="110" t="s">
        <v>315</v>
      </c>
      <c r="DM28" s="109" t="s">
        <v>315</v>
      </c>
      <c r="DN28" s="764">
        <v>1250</v>
      </c>
      <c r="DO28" s="110" t="s">
        <v>315</v>
      </c>
      <c r="DP28" s="109" t="s">
        <v>315</v>
      </c>
      <c r="DQ28" s="108"/>
      <c r="DR28" s="110" t="s">
        <v>315</v>
      </c>
      <c r="DS28" s="109" t="s">
        <v>315</v>
      </c>
      <c r="DT28" s="108"/>
      <c r="DU28" s="110" t="s">
        <v>315</v>
      </c>
      <c r="DV28" s="109" t="s">
        <v>315</v>
      </c>
      <c r="DW28" s="108"/>
      <c r="DX28" s="110" t="s">
        <v>315</v>
      </c>
      <c r="DY28" s="109" t="s">
        <v>315</v>
      </c>
      <c r="DZ28" s="108"/>
      <c r="EA28" s="110" t="s">
        <v>315</v>
      </c>
      <c r="EB28" s="109" t="s">
        <v>315</v>
      </c>
      <c r="EC28" s="108"/>
      <c r="ED28" s="110" t="s">
        <v>315</v>
      </c>
      <c r="EE28" s="109" t="s">
        <v>315</v>
      </c>
      <c r="EF28" s="108"/>
      <c r="EG28" s="109" t="s">
        <v>315</v>
      </c>
      <c r="EH28" s="109" t="s">
        <v>315</v>
      </c>
      <c r="EI28" s="108"/>
      <c r="EJ28" s="110" t="s">
        <v>315</v>
      </c>
      <c r="EK28" s="109" t="s">
        <v>315</v>
      </c>
      <c r="EL28" s="436"/>
      <c r="EM28" s="110" t="s">
        <v>315</v>
      </c>
      <c r="EN28" s="109" t="s">
        <v>315</v>
      </c>
      <c r="EO28" s="108"/>
      <c r="EP28" s="110" t="s">
        <v>315</v>
      </c>
      <c r="EQ28" s="109" t="s">
        <v>315</v>
      </c>
      <c r="ER28" s="108"/>
      <c r="ES28" s="110" t="s">
        <v>315</v>
      </c>
      <c r="ET28" s="109" t="s">
        <v>315</v>
      </c>
      <c r="EU28" s="108"/>
      <c r="EV28" s="110" t="s">
        <v>315</v>
      </c>
      <c r="EW28" s="109" t="s">
        <v>315</v>
      </c>
      <c r="EX28" s="108"/>
      <c r="EY28" s="110" t="s">
        <v>315</v>
      </c>
      <c r="EZ28" s="109" t="s">
        <v>315</v>
      </c>
      <c r="FA28" s="108"/>
      <c r="FB28" s="110" t="s">
        <v>315</v>
      </c>
      <c r="FC28" s="109" t="s">
        <v>315</v>
      </c>
      <c r="FD28" s="108"/>
      <c r="FE28" s="110" t="s">
        <v>315</v>
      </c>
      <c r="FF28" s="109" t="s">
        <v>315</v>
      </c>
      <c r="FG28" s="108"/>
      <c r="FH28" s="110" t="s">
        <v>315</v>
      </c>
      <c r="FI28" s="109" t="s">
        <v>315</v>
      </c>
      <c r="FJ28" s="108"/>
      <c r="FK28" s="110" t="s">
        <v>315</v>
      </c>
      <c r="FL28" s="109" t="s">
        <v>315</v>
      </c>
      <c r="FM28" s="108"/>
      <c r="FN28" s="110" t="s">
        <v>315</v>
      </c>
      <c r="FO28" s="109" t="s">
        <v>315</v>
      </c>
      <c r="FP28" s="108"/>
      <c r="FQ28" s="110" t="s">
        <v>315</v>
      </c>
      <c r="FR28" s="109" t="s">
        <v>315</v>
      </c>
      <c r="FS28" s="108"/>
      <c r="FT28" s="110" t="s">
        <v>315</v>
      </c>
      <c r="FU28" s="109" t="s">
        <v>315</v>
      </c>
      <c r="FV28" s="108"/>
      <c r="FW28" s="110" t="s">
        <v>315</v>
      </c>
      <c r="FX28" s="109" t="s">
        <v>315</v>
      </c>
      <c r="FY28" s="108"/>
      <c r="FZ28" s="110" t="s">
        <v>315</v>
      </c>
      <c r="GA28" s="109" t="s">
        <v>315</v>
      </c>
      <c r="GB28" s="108"/>
      <c r="GC28" s="110" t="s">
        <v>315</v>
      </c>
      <c r="GD28" s="109" t="s">
        <v>315</v>
      </c>
      <c r="GE28" s="108"/>
      <c r="GF28" s="110" t="s">
        <v>315</v>
      </c>
      <c r="GG28" s="109" t="s">
        <v>315</v>
      </c>
      <c r="GH28" s="108"/>
      <c r="GI28" s="110" t="s">
        <v>315</v>
      </c>
      <c r="GJ28" s="109" t="s">
        <v>315</v>
      </c>
      <c r="GK28" s="108"/>
      <c r="GL28" s="110" t="s">
        <v>315</v>
      </c>
      <c r="GM28" s="109" t="s">
        <v>315</v>
      </c>
      <c r="GN28" s="108"/>
      <c r="GO28" s="110" t="s">
        <v>315</v>
      </c>
      <c r="GP28" s="109" t="s">
        <v>315</v>
      </c>
      <c r="GQ28" s="108"/>
      <c r="GR28" s="110" t="s">
        <v>315</v>
      </c>
      <c r="GS28" s="109" t="s">
        <v>315</v>
      </c>
      <c r="GT28" s="108"/>
      <c r="GU28" s="110" t="s">
        <v>315</v>
      </c>
      <c r="GV28" s="109" t="s">
        <v>315</v>
      </c>
      <c r="GW28" s="108"/>
      <c r="GX28" s="110" t="s">
        <v>315</v>
      </c>
      <c r="GY28" s="109" t="s">
        <v>315</v>
      </c>
      <c r="GZ28" s="108"/>
      <c r="HA28" s="110" t="s">
        <v>315</v>
      </c>
      <c r="HB28" s="109" t="s">
        <v>315</v>
      </c>
      <c r="HC28" s="108"/>
      <c r="HD28" s="110" t="s">
        <v>315</v>
      </c>
      <c r="HE28" s="109" t="s">
        <v>315</v>
      </c>
      <c r="HF28" s="108"/>
      <c r="HG28" s="110" t="s">
        <v>315</v>
      </c>
      <c r="HH28" s="109" t="s">
        <v>315</v>
      </c>
      <c r="HI28" s="108"/>
      <c r="HJ28" s="110" t="s">
        <v>315</v>
      </c>
      <c r="HK28" s="109" t="s">
        <v>315</v>
      </c>
      <c r="HL28" s="108"/>
      <c r="HM28" s="110" t="s">
        <v>315</v>
      </c>
      <c r="HN28" s="109" t="s">
        <v>315</v>
      </c>
      <c r="HO28" s="108"/>
      <c r="HP28" s="110" t="s">
        <v>315</v>
      </c>
      <c r="HQ28" s="109" t="s">
        <v>315</v>
      </c>
      <c r="HR28" s="108"/>
      <c r="HS28" s="110" t="s">
        <v>315</v>
      </c>
      <c r="HT28" s="109" t="s">
        <v>315</v>
      </c>
      <c r="HU28" s="108"/>
      <c r="HV28" s="109" t="s">
        <v>315</v>
      </c>
      <c r="HW28" s="109" t="s">
        <v>315</v>
      </c>
      <c r="HX28" s="108"/>
      <c r="HY28" s="110" t="s">
        <v>315</v>
      </c>
      <c r="HZ28" s="109" t="s">
        <v>315</v>
      </c>
      <c r="IA28" s="436"/>
      <c r="IB28" s="110" t="s">
        <v>315</v>
      </c>
      <c r="IC28" s="109" t="s">
        <v>315</v>
      </c>
      <c r="ID28" s="108"/>
      <c r="IE28" s="110" t="s">
        <v>315</v>
      </c>
      <c r="IF28" s="109" t="s">
        <v>315</v>
      </c>
      <c r="IG28" s="108"/>
      <c r="IH28" s="110" t="s">
        <v>315</v>
      </c>
      <c r="II28" s="109" t="s">
        <v>315</v>
      </c>
      <c r="IJ28" s="108"/>
      <c r="IK28" s="110" t="s">
        <v>315</v>
      </c>
      <c r="IL28" s="109" t="s">
        <v>315</v>
      </c>
      <c r="IM28" s="108"/>
      <c r="IN28" s="110" t="s">
        <v>315</v>
      </c>
      <c r="IO28" s="109" t="s">
        <v>315</v>
      </c>
      <c r="IP28" s="108"/>
      <c r="IQ28" s="110" t="s">
        <v>315</v>
      </c>
      <c r="IR28" s="109" t="s">
        <v>315</v>
      </c>
      <c r="IS28" s="108"/>
      <c r="IT28" s="110" t="s">
        <v>315</v>
      </c>
      <c r="IU28" s="109" t="s">
        <v>315</v>
      </c>
      <c r="IV28" s="108"/>
      <c r="IW28" s="110" t="s">
        <v>315</v>
      </c>
      <c r="IX28" s="109" t="s">
        <v>315</v>
      </c>
      <c r="IY28" s="108"/>
      <c r="IZ28" s="110" t="s">
        <v>315</v>
      </c>
      <c r="JA28" s="109" t="s">
        <v>315</v>
      </c>
      <c r="JB28" s="108"/>
      <c r="JC28" s="110" t="s">
        <v>315</v>
      </c>
      <c r="JD28" s="109" t="s">
        <v>315</v>
      </c>
      <c r="JE28" s="108"/>
      <c r="JF28" s="110" t="s">
        <v>315</v>
      </c>
      <c r="JG28" s="109" t="s">
        <v>315</v>
      </c>
      <c r="JH28" s="108"/>
      <c r="JI28" s="110" t="s">
        <v>315</v>
      </c>
      <c r="JJ28" s="109" t="s">
        <v>315</v>
      </c>
      <c r="JK28" s="108"/>
      <c r="JL28" s="110" t="s">
        <v>315</v>
      </c>
      <c r="JM28" s="109" t="s">
        <v>315</v>
      </c>
      <c r="JN28" s="108"/>
      <c r="JO28" s="110" t="s">
        <v>315</v>
      </c>
      <c r="JP28" s="109" t="s">
        <v>315</v>
      </c>
      <c r="JQ28" s="108"/>
      <c r="JR28" s="110" t="s">
        <v>315</v>
      </c>
      <c r="JS28" s="109" t="s">
        <v>315</v>
      </c>
      <c r="JT28" s="108"/>
      <c r="JU28" s="110" t="s">
        <v>315</v>
      </c>
      <c r="JV28" s="109" t="s">
        <v>315</v>
      </c>
      <c r="JW28" s="108"/>
      <c r="JX28" s="110" t="s">
        <v>315</v>
      </c>
      <c r="JY28" s="109" t="s">
        <v>315</v>
      </c>
      <c r="JZ28" s="108"/>
      <c r="KA28" s="110" t="s">
        <v>315</v>
      </c>
      <c r="KB28" s="109" t="s">
        <v>315</v>
      </c>
      <c r="KC28" s="108"/>
      <c r="KD28" s="110" t="s">
        <v>315</v>
      </c>
      <c r="KE28" s="109" t="s">
        <v>315</v>
      </c>
      <c r="KF28" s="108"/>
      <c r="KG28" s="110" t="s">
        <v>315</v>
      </c>
      <c r="KH28" s="109" t="s">
        <v>315</v>
      </c>
      <c r="KI28" s="108"/>
      <c r="KJ28" s="110" t="s">
        <v>315</v>
      </c>
      <c r="KK28" s="109" t="s">
        <v>315</v>
      </c>
      <c r="KL28" s="108"/>
      <c r="KM28" s="110" t="s">
        <v>315</v>
      </c>
      <c r="KN28" s="109" t="s">
        <v>315</v>
      </c>
      <c r="KO28" s="108"/>
      <c r="KP28" s="110" t="s">
        <v>315</v>
      </c>
      <c r="KQ28" s="109" t="s">
        <v>315</v>
      </c>
      <c r="KR28" s="108"/>
      <c r="KS28" s="110" t="s">
        <v>315</v>
      </c>
      <c r="KT28" s="109" t="s">
        <v>315</v>
      </c>
      <c r="KU28" s="108"/>
      <c r="KV28" s="110" t="s">
        <v>315</v>
      </c>
      <c r="KW28" s="109" t="s">
        <v>315</v>
      </c>
      <c r="KX28" s="108"/>
      <c r="KY28" s="110" t="s">
        <v>315</v>
      </c>
      <c r="KZ28" s="109" t="s">
        <v>315</v>
      </c>
      <c r="LA28" s="108"/>
      <c r="LB28" s="110" t="s">
        <v>315</v>
      </c>
      <c r="LC28" s="109" t="s">
        <v>315</v>
      </c>
      <c r="LD28" s="108"/>
      <c r="LE28" s="110" t="s">
        <v>315</v>
      </c>
      <c r="LF28" s="109" t="s">
        <v>315</v>
      </c>
      <c r="LG28" s="108"/>
      <c r="LH28" s="110" t="s">
        <v>315</v>
      </c>
      <c r="LI28" s="109" t="s">
        <v>315</v>
      </c>
      <c r="LJ28" s="108"/>
      <c r="LK28" s="109" t="s">
        <v>315</v>
      </c>
    </row>
    <row r="29" spans="1:323" ht="24" hidden="1" customHeight="1" x14ac:dyDescent="0.2">
      <c r="A29" s="120"/>
      <c r="B29" s="150">
        <f>IFERROR(VLOOKUP($D29,[1]受注ﾌｧｲﾙ!$A$3:$BZ$1314,5,FALSE),"-")</f>
        <v>46093.500393518516</v>
      </c>
      <c r="C29" s="166">
        <f>IFERROR(VLOOKUP($D29,[1]受注ﾌｧｲﾙ!$A$3:$BZ$1314,6,FALSE),"-")</f>
        <v>0</v>
      </c>
      <c r="D29" s="374" t="s">
        <v>749</v>
      </c>
      <c r="E29" s="39">
        <f>IFERROR(VLOOKUP($D29,[1]受注ﾌｧｲﾙ!$A$3:$BZ$1314,17,FALSE),"-")</f>
        <v>6780</v>
      </c>
      <c r="F29" s="5" t="str">
        <f>IFERROR(VLOOKUP($D29,[1]受注ﾌｧｲﾙ!$A$3:$BZ$1314,18,FALSE),"-")</f>
        <v>15020-AX5R-1380X300</v>
      </c>
      <c r="G29" s="5" t="str">
        <f>IFERROR(VLOOKUP($D29,[1]受注ﾌｧｲﾙ!$A$3:$BZ$1314,19,FALSE),"-")</f>
        <v>FA</v>
      </c>
      <c r="H29" s="5" t="str">
        <f>IFERROR(VLOOKUP($D29,[1]受注ﾌｧｲﾙ!$A$3:$BZ$1314,20,FALSE),"-")</f>
        <v xml:space="preserve">   </v>
      </c>
      <c r="I29" s="5" t="str">
        <f>IFERROR(VLOOKUP($D29,[1]受注ﾌｧｲﾙ!$A$3:$BZ$1314,21,FALSE),"-")</f>
        <v>P</v>
      </c>
      <c r="J29" s="15">
        <f>IFERROR(VLOOKUP($D29,[1]受注ﾌｧｲﾙ!$A$3:$BZ$1314,22,FALSE),"-")</f>
        <v>6000</v>
      </c>
      <c r="K29" s="5" t="str">
        <f>IFERROR(VLOOKUP($D29,[1]受注ﾌｧｲﾙ!$A$3:$BZ$1314,8,FALSE),"-")</f>
        <v>15020-JX5R-1300X300</v>
      </c>
      <c r="L29" s="5" t="str">
        <f>IFERROR(VLOOKUP($D29,[1]受注ﾌｧｲﾙ!$A$3:$BZ$1314,9,FALSE),"-")</f>
        <v>FA</v>
      </c>
      <c r="M29" s="5" t="str">
        <f>IFERROR(VLOOKUP($D29,[1]受注ﾌｧｲﾙ!$A$3:$BZ$1314,10,FALSE),"-")</f>
        <v xml:space="preserve">   </v>
      </c>
      <c r="N29" s="5" t="str">
        <f>IFERROR(VLOOKUP($D29,[1]受注ﾌｧｲﾙ!$A$3:$BZ$1314,11,FALSE),"-")</f>
        <v>R</v>
      </c>
      <c r="O29" s="15">
        <f>IFERROR(VLOOKUP($D29,[1]受注ﾌｧｲﾙ!$A$3:$BZ$1314,13,FALSE),"-")</f>
        <v>6000</v>
      </c>
      <c r="P29" s="5">
        <f>IFERROR(VLOOKUP($D29,[1]受注ﾌｧｲﾙ!$A$3:$BZ$1314,15,FALSE),"-")</f>
        <v>0</v>
      </c>
      <c r="Q29" s="101">
        <f>IFERROR((VLOOKUP($D29,[1]受注ﾌｧｲﾙ!$A$3:$BZ$1314,16,FALSE)*J29),"-")</f>
        <v>6000</v>
      </c>
      <c r="R29" s="40">
        <f>IFERROR(VLOOKUP($D29,[7]加工日報ＥＣ!$A$5:$DD$999,107,FALSE),"-")</f>
        <v>6000</v>
      </c>
      <c r="S29" s="5" t="str">
        <f>IFERROR(VLOOKUP($D29,[1]受注ﾌｧｲﾙ!$A$3:$BZ$1314,26,FALSE),"-")</f>
        <v>EC,検査</v>
      </c>
      <c r="T29" s="86" t="str">
        <f>IFERROR(VLOOKUP($D29,[1]受注ﾌｧｲﾙ!$A$3:$BZ$1314,23,FALSE),"-")</f>
        <v>湖南</v>
      </c>
      <c r="U29" s="4"/>
      <c r="V29" s="4"/>
      <c r="W29" s="4">
        <f>IFERROR(VLOOKUP($D29,[1]受注ﾌｧｲﾙ!$A$3:$BZ$1314,25,FALSE),"-")</f>
        <v>46104</v>
      </c>
      <c r="X29" s="4">
        <f>IFERROR(VLOOKUP($D29,[1]受注ﾌｧｲﾙ!$A$3:$BZ$1314,32,FALSE),"-")</f>
        <v>46115</v>
      </c>
      <c r="Y29" s="4">
        <f>IFERROR(VLOOKUP($D29,[1]受注ﾌｧｲﾙ!$A$3:$BZ$1314,33,FALSE),"-")</f>
        <v>46115</v>
      </c>
      <c r="Z29" s="4">
        <f t="shared" ref="Z29:Z30" si="0">IFERROR(IF(COUNT($AT29:$LJ29),INDEX($AT$4:$LJ$4,MATCH(0,INDEX(0/($AT29:$LJ29),),0)),"-"),"-")</f>
        <v>46113</v>
      </c>
      <c r="AA29" s="57">
        <f>IFERROR(VLOOKUP($D29,[7]加工日報ＥＣ!$A$5:$DD$999,2,FALSE),"-")</f>
        <v>46113</v>
      </c>
      <c r="AB29" s="58">
        <f>IFERROR(VLOOKUP($D29,[7]加工日報ＥＣ!$A$5:$DD$999,108,FALSE),"-")</f>
        <v>6000</v>
      </c>
      <c r="AC29" s="21">
        <f t="shared" ref="AC29:AC30" si="1">SUM(AT29:LK29)</f>
        <v>6000</v>
      </c>
      <c r="AD29" s="549" t="str">
        <f>IFERROR(VLOOKUP($D29,[1]受注ﾌｧｲﾙ!$A$3:$BZ$1314,27,FALSE),"-")&amp;"　"&amp;IFERROR(VLOOKUP($D29,[1]受注ﾌｧｲﾙ!$A$3:$BZ$1314,28,FALSE),"-")&amp;"　"&amp;IFERROR(VLOOKUP($D29,[1]受注ﾌｧｲﾙ!$A$3:$BZ$1314,29,FALSE),"-")</f>
        <v>欠点個数確認チェックラベル◎　確認済明記　</v>
      </c>
      <c r="AE29" s="3"/>
      <c r="AF29" s="31" t="str">
        <f>IFERROR(VLOOKUP($D29,[7]加工日報ＥＣ!$A$5:$DD$999,94,FALSE),"-")</f>
        <v>完</v>
      </c>
      <c r="AG29" s="38" t="str">
        <f>IFERROR(VLOOKUP($D29,[1]受注ﾌｧｲﾙ!$A$3:$BZ$1314,2,FALSE),"-")</f>
        <v>通常入力</v>
      </c>
      <c r="AH29" s="38" t="str">
        <f>IFERROR(VLOOKUP($D29,[1]受注ﾌｧｲﾙ!$A$3:$BZ$1314,3,FALSE),"-")</f>
        <v>後加工</v>
      </c>
      <c r="AI29" s="43" t="str">
        <f>IFERROR(VLOOKUP($D29,[1]受注ﾌｧｲﾙ!$A$3:$BZ$1314,31,FALSE),"-")</f>
        <v>共和ﾚｻﾞｰ</v>
      </c>
      <c r="AJ29" s="43" t="str">
        <f>IFERROR(VLOOKUP($D29,[1]受注ﾌｧｲﾙ!$A$3:$BZ$1314,12,FALSE),"-")</f>
        <v xml:space="preserve"> </v>
      </c>
      <c r="AK29" s="228" t="str">
        <f>IFERROR(VLOOKUP($D29,[1]受注ﾌｧｲﾙ!$A$3:$BZ$1314,24,FALSE),"-")</f>
        <v>EC</v>
      </c>
      <c r="AL29" s="3"/>
      <c r="AM29" s="3"/>
      <c r="AN29" s="3"/>
      <c r="AO29" s="3"/>
      <c r="AP29" s="3"/>
      <c r="AQ29" s="43" t="s">
        <v>521</v>
      </c>
      <c r="AR29" s="526"/>
      <c r="AS29" s="109" t="str">
        <f t="shared" ref="AS29:AS30" si="2">IF($W29="","",IF($W29=AT$4,"→",""))</f>
        <v/>
      </c>
      <c r="AT29" s="108"/>
      <c r="AU29" s="110" t="str">
        <f t="shared" ref="AU29:AU30" si="3">IF($Y29="","",IF($Y29=AT$4,"⇒",""))</f>
        <v/>
      </c>
      <c r="AV29" s="109" t="str">
        <f t="shared" ref="AV29:AV30" si="4">IF($W29="","",IF($W29=AW$4,"→",""))</f>
        <v/>
      </c>
      <c r="AW29" s="436"/>
      <c r="AX29" s="110" t="str">
        <f t="shared" ref="AX29:AX30" si="5">IF($Y29="","",IF($Y29=AW$4,"⇒",""))</f>
        <v/>
      </c>
      <c r="AY29" s="109" t="str">
        <f t="shared" ref="AY29:AY30" si="6">IF($W29="","",IF($W29=AZ$4,"→",""))</f>
        <v/>
      </c>
      <c r="AZ29" s="108"/>
      <c r="BA29" s="110" t="str">
        <f t="shared" ref="BA29:BA30" si="7">IF($Y29="","",IF($Y29=AZ$4,"⇒",""))</f>
        <v/>
      </c>
      <c r="BB29" s="109" t="str">
        <f t="shared" ref="BB29:BB30" si="8">IF($W29="","",IF($W29=BC$4,"→",""))</f>
        <v/>
      </c>
      <c r="BC29" s="108"/>
      <c r="BD29" s="110" t="str">
        <f t="shared" ref="BD29:BD30" si="9">IF($Y29="","",IF($Y29=BC$4,"⇒",""))</f>
        <v/>
      </c>
      <c r="BE29" s="109" t="str">
        <f t="shared" ref="BE29:BE30" si="10">IF($W29="","",IF($W29=BF$4,"→",""))</f>
        <v/>
      </c>
      <c r="BF29" s="108"/>
      <c r="BG29" s="110" t="str">
        <f t="shared" ref="BG29:BG30" si="11">IF($Y29="","",IF($Y29=BF$4,"⇒",""))</f>
        <v/>
      </c>
      <c r="BH29" s="109" t="str">
        <f t="shared" ref="BH29:BH30" si="12">IF($W29="","",IF($W29=BI$4,"→",""))</f>
        <v/>
      </c>
      <c r="BI29" s="108"/>
      <c r="BJ29" s="110" t="str">
        <f t="shared" ref="BJ29:BJ30" si="13">IF($Y29="","",IF($Y29=BI$4,"⇒",""))</f>
        <v/>
      </c>
      <c r="BK29" s="109" t="str">
        <f t="shared" ref="BK29:BK30" si="14">IF($W29="","",IF($W29=BL$4,"→",""))</f>
        <v/>
      </c>
      <c r="BL29" s="108"/>
      <c r="BM29" s="110" t="str">
        <f t="shared" ref="BM29:BM30" si="15">IF($Y29="","",IF($Y29=BL$4,"⇒",""))</f>
        <v/>
      </c>
      <c r="BN29" s="109" t="str">
        <f t="shared" ref="BN29:BN30" si="16">IF($W29="","",IF($W29=BO$4,"→",""))</f>
        <v/>
      </c>
      <c r="BO29" s="108"/>
      <c r="BP29" s="110" t="str">
        <f t="shared" ref="BP29:BP30" si="17">IF($Y29="","",IF($Y29=BO$4,"⇒",""))</f>
        <v/>
      </c>
      <c r="BQ29" s="109" t="str">
        <f t="shared" ref="BQ29:BQ30" si="18">IF($W29="","",IF($W29=BR$4,"→",""))</f>
        <v/>
      </c>
      <c r="BR29" s="108"/>
      <c r="BS29" s="110" t="str">
        <f t="shared" ref="BS29:BS30" si="19">IF($Y29="","",IF($Y29=BR$4,"⇒",""))</f>
        <v/>
      </c>
      <c r="BT29" s="109" t="str">
        <f t="shared" ref="BT29:BT30" si="20">IF($W29="","",IF($W29=BU$4,"→",""))</f>
        <v/>
      </c>
      <c r="BU29" s="108"/>
      <c r="BV29" s="110" t="str">
        <f t="shared" ref="BV29:BV30" si="21">IF($Y29="","",IF($Y29=BU$4,"⇒",""))</f>
        <v/>
      </c>
      <c r="BW29" s="109" t="str">
        <f t="shared" ref="BW29:BW30" si="22">IF($W29="","",IF($W29=BX$4,"→",""))</f>
        <v/>
      </c>
      <c r="BX29" s="108"/>
      <c r="BY29" s="110" t="str">
        <f t="shared" ref="BY29:BY30" si="23">IF($Y29="","",IF($Y29=BX$4,"⇒",""))</f>
        <v/>
      </c>
      <c r="BZ29" s="109" t="str">
        <f t="shared" ref="BZ29:BZ30" si="24">IF($W29="","",IF($W29=CA$4,"→",""))</f>
        <v/>
      </c>
      <c r="CA29" s="108"/>
      <c r="CB29" s="110" t="str">
        <f t="shared" ref="CB29:CB30" si="25">IF($Y29="","",IF($Y29=CA$4,"⇒",""))</f>
        <v/>
      </c>
      <c r="CC29" s="109" t="str">
        <f t="shared" ref="CC29:CC30" si="26">IF($W29="","",IF($W29=CD$4,"→",""))</f>
        <v/>
      </c>
      <c r="CD29" s="108"/>
      <c r="CE29" s="110" t="str">
        <f t="shared" ref="CE29:CE30" si="27">IF($Y29="","",IF($Y29=CD$4,"⇒",""))</f>
        <v/>
      </c>
      <c r="CF29" s="109" t="str">
        <f t="shared" ref="CF29:CF30" si="28">IF($W29="","",IF($W29=CG$4,"→",""))</f>
        <v/>
      </c>
      <c r="CG29" s="108"/>
      <c r="CH29" s="110" t="str">
        <f t="shared" ref="CH29:CH30" si="29">IF($Y29="","",IF($Y29=CG$4,"⇒",""))</f>
        <v/>
      </c>
      <c r="CI29" s="109" t="str">
        <f t="shared" ref="CI29:CI30" si="30">IF($W29="","",IF($W29=CJ$4,"→",""))</f>
        <v/>
      </c>
      <c r="CJ29" s="108"/>
      <c r="CK29" s="110" t="str">
        <f t="shared" ref="CK29:CK30" si="31">IF($Y29="","",IF($Y29=CJ$4,"⇒",""))</f>
        <v/>
      </c>
      <c r="CL29" s="109" t="str">
        <f t="shared" ref="CL29:CL30" si="32">IF($W29="","",IF($W29=CM$4,"→",""))</f>
        <v/>
      </c>
      <c r="CM29" s="108"/>
      <c r="CN29" s="110" t="str">
        <f t="shared" ref="CN29:CN30" si="33">IF($Y29="","",IF($Y29=CM$4,"⇒",""))</f>
        <v/>
      </c>
      <c r="CO29" s="109" t="str">
        <f t="shared" ref="CO29:CO30" si="34">IF($W29="","",IF($W29=CP$4,"→",""))</f>
        <v/>
      </c>
      <c r="CP29" s="108"/>
      <c r="CQ29" s="110" t="str">
        <f t="shared" ref="CQ29:CQ30" si="35">IF($Y29="","",IF($Y29=CP$4,"⇒",""))</f>
        <v/>
      </c>
      <c r="CR29" s="109" t="str">
        <f t="shared" ref="CR29:CR30" si="36">IF($W29="","",IF($W29=CS$4,"→",""))</f>
        <v/>
      </c>
      <c r="CS29" s="108"/>
      <c r="CT29" s="110" t="str">
        <f t="shared" ref="CT29:CT30" si="37">IF($Y29="","",IF($Y29=CS$4,"⇒",""))</f>
        <v/>
      </c>
      <c r="CU29" s="109" t="str">
        <f t="shared" ref="CU29:CU30" si="38">IF($W29="","",IF($W29=CV$4,"→",""))</f>
        <v/>
      </c>
      <c r="CV29" s="108"/>
      <c r="CW29" s="110" t="str">
        <f t="shared" ref="CW29:CW30" si="39">IF($Y29="","",IF($Y29=CV$4,"⇒",""))</f>
        <v/>
      </c>
      <c r="CX29" s="109" t="str">
        <f t="shared" ref="CX29:CX30" si="40">IF($W29="","",IF($W29=CY$4,"→",""))</f>
        <v/>
      </c>
      <c r="CY29" s="108"/>
      <c r="CZ29" s="110" t="str">
        <f t="shared" ref="CZ29:CZ30" si="41">IF($Y29="","",IF($Y29=CY$4,"⇒",""))</f>
        <v/>
      </c>
      <c r="DA29" s="109" t="str">
        <f t="shared" ref="DA29:DA30" si="42">IF($W29="","",IF($W29=DB$4,"→",""))</f>
        <v/>
      </c>
      <c r="DB29" s="108"/>
      <c r="DC29" s="110" t="str">
        <f t="shared" ref="DC29:DC30" si="43">IF($Y29="","",IF($Y29=DB$4,"⇒",""))</f>
        <v/>
      </c>
      <c r="DD29" s="109" t="str">
        <f t="shared" ref="DD29:DD30" si="44">IF($W29="","",IF($W29=DE$4,"→",""))</f>
        <v/>
      </c>
      <c r="DE29" s="108"/>
      <c r="DF29" s="110" t="str">
        <f t="shared" ref="DF29:DF30" si="45">IF($Y29="","",IF($Y29=DE$4,"⇒",""))</f>
        <v/>
      </c>
      <c r="DG29" s="109" t="str">
        <f t="shared" ref="DG29:DG30" si="46">IF($W29="","",IF($W29=DH$4,"→",""))</f>
        <v>→</v>
      </c>
      <c r="DH29" s="108"/>
      <c r="DI29" s="110" t="str">
        <f t="shared" ref="DI29:DI30" si="47">IF($Y29="","",IF($Y29=DH$4,"⇒",""))</f>
        <v/>
      </c>
      <c r="DJ29" s="109" t="str">
        <f t="shared" ref="DJ29:DJ30" si="48">IF($W29="","",IF($W29=DK$4,"→",""))</f>
        <v/>
      </c>
      <c r="DK29" s="108">
        <f>6000-6000</f>
        <v>0</v>
      </c>
      <c r="DL29" s="110" t="str">
        <f t="shared" ref="DL29:DL30" si="49">IF($Y29="","",IF($Y29=DK$4,"⇒",""))</f>
        <v/>
      </c>
      <c r="DM29" s="109" t="str">
        <f t="shared" ref="DM29:DM30" si="50">IF($W29="","",IF($W29=DN$4,"→",""))</f>
        <v/>
      </c>
      <c r="DN29" s="108"/>
      <c r="DO29" s="110" t="str">
        <f t="shared" ref="DO29:DO30" si="51">IF($Y29="","",IF($Y29=DN$4,"⇒",""))</f>
        <v/>
      </c>
      <c r="DP29" s="109" t="str">
        <f t="shared" ref="DP29:DP30" si="52">IF($W29="","",IF($W29=DQ$4,"→",""))</f>
        <v/>
      </c>
      <c r="DQ29" s="108"/>
      <c r="DR29" s="110" t="str">
        <f t="shared" ref="DR29:DR30" si="53">IF($Y29="","",IF($Y29=DQ$4,"⇒",""))</f>
        <v/>
      </c>
      <c r="DS29" s="109" t="str">
        <f t="shared" ref="DS29:DS30" si="54">IF($W29="","",IF($W29=DT$4,"→",""))</f>
        <v/>
      </c>
      <c r="DT29" s="108"/>
      <c r="DU29" s="110" t="str">
        <f t="shared" ref="DU29:DU30" si="55">IF($Y29="","",IF($Y29=DT$4,"⇒",""))</f>
        <v/>
      </c>
      <c r="DV29" s="109" t="str">
        <f t="shared" ref="DV29:DV30" si="56">IF($W29="","",IF($W29=DW$4,"→",""))</f>
        <v/>
      </c>
      <c r="DW29" s="108"/>
      <c r="DX29" s="110" t="str">
        <f t="shared" ref="DX29:DX30" si="57">IF($Y29="","",IF($Y29=DW$4,"⇒",""))</f>
        <v/>
      </c>
      <c r="DY29" s="109" t="str">
        <f t="shared" ref="DY29:DY30" si="58">IF($W29="","",IF($W29=DZ$4,"→",""))</f>
        <v/>
      </c>
      <c r="DZ29" s="108"/>
      <c r="EA29" s="110" t="str">
        <f t="shared" ref="EA29:EA30" si="59">IF($Y29="","",IF($Y29=DZ$4,"⇒",""))</f>
        <v/>
      </c>
      <c r="EB29" s="109" t="str">
        <f t="shared" ref="EB29:EB30" si="60">IF($W29="","",IF($W29=EC$4,"→",""))</f>
        <v/>
      </c>
      <c r="EC29" s="108"/>
      <c r="ED29" s="110" t="str">
        <f t="shared" ref="ED29:ED30" si="61">IF($Y29="","",IF($Y29=EC$4,"⇒",""))</f>
        <v/>
      </c>
      <c r="EE29" s="109" t="str">
        <f t="shared" ref="EE29:EE30" si="62">IF($W29="","",IF($W29=EF$4,"→",""))</f>
        <v/>
      </c>
      <c r="EF29" s="108"/>
      <c r="EG29" s="109" t="str">
        <f t="shared" ref="EG29:EH30" si="63">IF($W29="","",IF($W29=EH$4,"→",""))</f>
        <v/>
      </c>
      <c r="EH29" s="109" t="str">
        <f t="shared" si="63"/>
        <v/>
      </c>
      <c r="EI29" s="764">
        <v>6000</v>
      </c>
      <c r="EJ29" s="110" t="str">
        <f t="shared" ref="EJ29:EJ30" si="64">IF($Y29="","",IF($Y29=EI$4,"⇒",""))</f>
        <v/>
      </c>
      <c r="EK29" s="109" t="str">
        <f t="shared" ref="EK29:EK30" si="65">IF($W29="","",IF($W29=EL$4,"→",""))</f>
        <v/>
      </c>
      <c r="EL29" s="436"/>
      <c r="EM29" s="110" t="str">
        <f t="shared" ref="EM29:EM30" si="66">IF($Y29="","",IF($Y29=EL$4,"⇒",""))</f>
        <v/>
      </c>
      <c r="EN29" s="109" t="str">
        <f t="shared" ref="EN29:EN30" si="67">IF($W29="","",IF($W29=EO$4,"→",""))</f>
        <v/>
      </c>
      <c r="EO29" s="108"/>
      <c r="EP29" s="110" t="str">
        <f t="shared" ref="EP29:EP30" si="68">IF($Y29="","",IF($Y29=EO$4,"⇒",""))</f>
        <v>⇒</v>
      </c>
      <c r="EQ29" s="109" t="str">
        <f t="shared" ref="EQ29:EQ30" si="69">IF($W29="","",IF($W29=ER$4,"→",""))</f>
        <v/>
      </c>
      <c r="ER29" s="108"/>
      <c r="ES29" s="110" t="str">
        <f t="shared" ref="ES29:ES30" si="70">IF($Y29="","",IF($Y29=ER$4,"⇒",""))</f>
        <v/>
      </c>
      <c r="ET29" s="109" t="str">
        <f t="shared" ref="ET29:ET30" si="71">IF($W29="","",IF($W29=EU$4,"→",""))</f>
        <v/>
      </c>
      <c r="EU29" s="108"/>
      <c r="EV29" s="110" t="str">
        <f t="shared" ref="EV29:EV30" si="72">IF($Y29="","",IF($Y29=EU$4,"⇒",""))</f>
        <v/>
      </c>
      <c r="EW29" s="109" t="str">
        <f t="shared" ref="EW29:EW30" si="73">IF($W29="","",IF($W29=EX$4,"→",""))</f>
        <v/>
      </c>
      <c r="EX29" s="108"/>
      <c r="EY29" s="110" t="str">
        <f t="shared" ref="EY29:EY30" si="74">IF($Y29="","",IF($Y29=EX$4,"⇒",""))</f>
        <v/>
      </c>
      <c r="EZ29" s="109" t="str">
        <f t="shared" ref="EZ29:EZ30" si="75">IF($W29="","",IF($W29=FA$4,"→",""))</f>
        <v/>
      </c>
      <c r="FA29" s="108"/>
      <c r="FB29" s="110" t="str">
        <f t="shared" ref="FB29:FB30" si="76">IF($Y29="","",IF($Y29=FA$4,"⇒",""))</f>
        <v/>
      </c>
      <c r="FC29" s="109" t="str">
        <f t="shared" ref="FC29:FC30" si="77">IF($W29="","",IF($W29=FD$4,"→",""))</f>
        <v/>
      </c>
      <c r="FD29" s="108"/>
      <c r="FE29" s="110" t="str">
        <f t="shared" ref="FE29:FE30" si="78">IF($Y29="","",IF($Y29=FD$4,"⇒",""))</f>
        <v/>
      </c>
      <c r="FF29" s="109" t="str">
        <f t="shared" ref="FF29:FF30" si="79">IF($W29="","",IF($W29=FG$4,"→",""))</f>
        <v/>
      </c>
      <c r="FG29" s="108"/>
      <c r="FH29" s="110" t="str">
        <f t="shared" ref="FH29:FH30" si="80">IF($Y29="","",IF($Y29=FG$4,"⇒",""))</f>
        <v/>
      </c>
      <c r="FI29" s="109" t="str">
        <f t="shared" ref="FI29:FI30" si="81">IF($W29="","",IF($W29=FJ$4,"→",""))</f>
        <v/>
      </c>
      <c r="FJ29" s="108"/>
      <c r="FK29" s="110" t="str">
        <f t="shared" ref="FK29:FK30" si="82">IF($Y29="","",IF($Y29=FJ$4,"⇒",""))</f>
        <v/>
      </c>
      <c r="FL29" s="109" t="str">
        <f t="shared" ref="FL29:FL30" si="83">IF($W29="","",IF($W29=FM$4,"→",""))</f>
        <v/>
      </c>
      <c r="FM29" s="108"/>
      <c r="FN29" s="110" t="str">
        <f t="shared" ref="FN29:FN30" si="84">IF($Y29="","",IF($Y29=FM$4,"⇒",""))</f>
        <v/>
      </c>
      <c r="FO29" s="109" t="str">
        <f t="shared" ref="FO29:FO30" si="85">IF($W29="","",IF($W29=FP$4,"→",""))</f>
        <v/>
      </c>
      <c r="FP29" s="108"/>
      <c r="FQ29" s="110" t="str">
        <f t="shared" ref="FQ29:FQ30" si="86">IF($Y29="","",IF($Y29=FP$4,"⇒",""))</f>
        <v/>
      </c>
      <c r="FR29" s="109" t="str">
        <f t="shared" ref="FR29:FR30" si="87">IF($W29="","",IF($W29=FS$4,"→",""))</f>
        <v/>
      </c>
      <c r="FS29" s="108"/>
      <c r="FT29" s="110" t="str">
        <f t="shared" ref="FT29:FT30" si="88">IF($Y29="","",IF($Y29=FS$4,"⇒",""))</f>
        <v/>
      </c>
      <c r="FU29" s="109" t="str">
        <f t="shared" ref="FU29:FU30" si="89">IF($W29="","",IF($W29=FV$4,"→",""))</f>
        <v/>
      </c>
      <c r="FV29" s="108"/>
      <c r="FW29" s="110" t="str">
        <f t="shared" ref="FW29:FW30" si="90">IF($Y29="","",IF($Y29=FV$4,"⇒",""))</f>
        <v/>
      </c>
      <c r="FX29" s="109" t="str">
        <f t="shared" ref="FX29:FX30" si="91">IF($W29="","",IF($W29=FY$4,"→",""))</f>
        <v/>
      </c>
      <c r="FY29" s="108"/>
      <c r="FZ29" s="110" t="str">
        <f t="shared" ref="FZ29:FZ30" si="92">IF($Y29="","",IF($Y29=FY$4,"⇒",""))</f>
        <v/>
      </c>
      <c r="GA29" s="109" t="str">
        <f t="shared" ref="GA29:GA30" si="93">IF($W29="","",IF($W29=GB$4,"→",""))</f>
        <v/>
      </c>
      <c r="GB29" s="108"/>
      <c r="GC29" s="110" t="str">
        <f t="shared" ref="GC29:GC30" si="94">IF($Y29="","",IF($Y29=GB$4,"⇒",""))</f>
        <v/>
      </c>
      <c r="GD29" s="109" t="str">
        <f t="shared" ref="GD29:GD30" si="95">IF($W29="","",IF($W29=GE$4,"→",""))</f>
        <v/>
      </c>
      <c r="GE29" s="108"/>
      <c r="GF29" s="110" t="str">
        <f t="shared" ref="GF29:GF30" si="96">IF($Y29="","",IF($Y29=GE$4,"⇒",""))</f>
        <v/>
      </c>
      <c r="GG29" s="109" t="str">
        <f t="shared" ref="GG29:GG30" si="97">IF($W29="","",IF($W29=GH$4,"→",""))</f>
        <v/>
      </c>
      <c r="GH29" s="108"/>
      <c r="GI29" s="110" t="str">
        <f t="shared" ref="GI29:GI30" si="98">IF($Y29="","",IF($Y29=GH$4,"⇒",""))</f>
        <v/>
      </c>
      <c r="GJ29" s="109" t="str">
        <f t="shared" ref="GJ29:GJ30" si="99">IF($W29="","",IF($W29=GK$4,"→",""))</f>
        <v/>
      </c>
      <c r="GK29" s="108"/>
      <c r="GL29" s="110" t="str">
        <f t="shared" ref="GL29:GL30" si="100">IF($Y29="","",IF($Y29=GK$4,"⇒",""))</f>
        <v/>
      </c>
      <c r="GM29" s="109" t="str">
        <f t="shared" ref="GM29:GM30" si="101">IF($W29="","",IF($W29=GN$4,"→",""))</f>
        <v/>
      </c>
      <c r="GN29" s="108"/>
      <c r="GO29" s="110" t="str">
        <f t="shared" ref="GO29:GO30" si="102">IF($Y29="","",IF($Y29=GN$4,"⇒",""))</f>
        <v/>
      </c>
      <c r="GP29" s="109" t="str">
        <f t="shared" ref="GP29:GP30" si="103">IF($W29="","",IF($W29=GQ$4,"→",""))</f>
        <v/>
      </c>
      <c r="GQ29" s="108"/>
      <c r="GR29" s="110" t="str">
        <f t="shared" ref="GR29:GR30" si="104">IF($Y29="","",IF($Y29=GQ$4,"⇒",""))</f>
        <v/>
      </c>
      <c r="GS29" s="109" t="str">
        <f t="shared" ref="GS29:GS30" si="105">IF($W29="","",IF($W29=GT$4,"→",""))</f>
        <v/>
      </c>
      <c r="GT29" s="108"/>
      <c r="GU29" s="110" t="str">
        <f t="shared" ref="GU29:GU30" si="106">IF($Y29="","",IF($Y29=GT$4,"⇒",""))</f>
        <v/>
      </c>
      <c r="GV29" s="109" t="str">
        <f t="shared" ref="GV29:GV30" si="107">IF($W29="","",IF($W29=GW$4,"→",""))</f>
        <v/>
      </c>
      <c r="GW29" s="108"/>
      <c r="GX29" s="110" t="str">
        <f t="shared" ref="GX29:GX30" si="108">IF($Y29="","",IF($Y29=GW$4,"⇒",""))</f>
        <v/>
      </c>
      <c r="GY29" s="109" t="str">
        <f t="shared" ref="GY29:GY30" si="109">IF($W29="","",IF($W29=GZ$4,"→",""))</f>
        <v/>
      </c>
      <c r="GZ29" s="108"/>
      <c r="HA29" s="110" t="str">
        <f t="shared" ref="HA29:HA30" si="110">IF($Y29="","",IF($Y29=GZ$4,"⇒",""))</f>
        <v/>
      </c>
      <c r="HB29" s="109" t="str">
        <f t="shared" ref="HB29:HB30" si="111">IF($W29="","",IF($W29=HC$4,"→",""))</f>
        <v/>
      </c>
      <c r="HC29" s="108"/>
      <c r="HD29" s="110" t="str">
        <f t="shared" ref="HD29:HD30" si="112">IF($Y29="","",IF($Y29=HC$4,"⇒",""))</f>
        <v/>
      </c>
      <c r="HE29" s="109" t="str">
        <f t="shared" ref="HE29:HE30" si="113">IF($W29="","",IF($W29=HF$4,"→",""))</f>
        <v/>
      </c>
      <c r="HF29" s="108"/>
      <c r="HG29" s="110" t="str">
        <f t="shared" ref="HG29:HG30" si="114">IF($Y29="","",IF($Y29=HF$4,"⇒",""))</f>
        <v/>
      </c>
      <c r="HH29" s="109" t="str">
        <f t="shared" ref="HH29:HH30" si="115">IF($W29="","",IF($W29=HI$4,"→",""))</f>
        <v/>
      </c>
      <c r="HI29" s="108"/>
      <c r="HJ29" s="110" t="str">
        <f t="shared" ref="HJ29:HJ30" si="116">IF($Y29="","",IF($Y29=HI$4,"⇒",""))</f>
        <v/>
      </c>
      <c r="HK29" s="109" t="str">
        <f t="shared" ref="HK29:HK30" si="117">IF($W29="","",IF($W29=HL$4,"→",""))</f>
        <v/>
      </c>
      <c r="HL29" s="108"/>
      <c r="HM29" s="110" t="str">
        <f t="shared" ref="HM29:HM30" si="118">IF($Y29="","",IF($Y29=HL$4,"⇒",""))</f>
        <v/>
      </c>
      <c r="HN29" s="109" t="str">
        <f t="shared" ref="HN29:HN30" si="119">IF($W29="","",IF($W29=HO$4,"→",""))</f>
        <v/>
      </c>
      <c r="HO29" s="108"/>
      <c r="HP29" s="110" t="str">
        <f t="shared" ref="HP29:HP30" si="120">IF($Y29="","",IF($Y29=HO$4,"⇒",""))</f>
        <v/>
      </c>
      <c r="HQ29" s="109" t="str">
        <f t="shared" ref="HQ29:HQ30" si="121">IF($W29="","",IF($W29=HR$4,"→",""))</f>
        <v/>
      </c>
      <c r="HR29" s="108"/>
      <c r="HS29" s="110" t="str">
        <f t="shared" ref="HS29:HS30" si="122">IF($Y29="","",IF($Y29=HR$4,"⇒",""))</f>
        <v/>
      </c>
      <c r="HT29" s="109" t="str">
        <f t="shared" ref="HT29:HT30" si="123">IF($W29="","",IF($W29=HU$4,"→",""))</f>
        <v/>
      </c>
      <c r="HU29" s="108"/>
      <c r="HV29" s="109" t="str">
        <f t="shared" ref="HV29:HV30" si="124">IF($W29="","",IF($W29=HW$4,"→",""))</f>
        <v/>
      </c>
      <c r="HW29" s="109" t="str">
        <f t="shared" ref="HW29:HW30" si="125">IF($W29="","",IF($W29=HX$4,"→",""))</f>
        <v/>
      </c>
      <c r="HX29" s="108"/>
      <c r="HY29" s="110" t="str">
        <f t="shared" ref="HY29:HY30" si="126">IF($Y29="","",IF($Y29=HX$4,"⇒",""))</f>
        <v/>
      </c>
      <c r="HZ29" s="109" t="str">
        <f t="shared" ref="HZ29:HZ30" si="127">IF($W29="","",IF($W29=IA$4,"→",""))</f>
        <v/>
      </c>
      <c r="IA29" s="436"/>
      <c r="IB29" s="110" t="str">
        <f t="shared" ref="IB29:IB30" si="128">IF($Y29="","",IF($Y29=IA$4,"⇒",""))</f>
        <v/>
      </c>
      <c r="IC29" s="109" t="str">
        <f t="shared" ref="IC29:IC30" si="129">IF($W29="","",IF($W29=ID$4,"→",""))</f>
        <v/>
      </c>
      <c r="ID29" s="108"/>
      <c r="IE29" s="110" t="str">
        <f t="shared" ref="IE29:IE30" si="130">IF($Y29="","",IF($Y29=ID$4,"⇒",""))</f>
        <v/>
      </c>
      <c r="IF29" s="109" t="str">
        <f t="shared" ref="IF29:IF30" si="131">IF($W29="","",IF($W29=IG$4,"→",""))</f>
        <v/>
      </c>
      <c r="IG29" s="108"/>
      <c r="IH29" s="110" t="str">
        <f t="shared" ref="IH29:IH30" si="132">IF($Y29="","",IF($Y29=IG$4,"⇒",""))</f>
        <v/>
      </c>
      <c r="II29" s="109" t="str">
        <f t="shared" ref="II29:II30" si="133">IF($W29="","",IF($W29=IJ$4,"→",""))</f>
        <v/>
      </c>
      <c r="IJ29" s="108"/>
      <c r="IK29" s="110" t="str">
        <f t="shared" ref="IK29:IK30" si="134">IF($Y29="","",IF($Y29=IJ$4,"⇒",""))</f>
        <v/>
      </c>
      <c r="IL29" s="109" t="str">
        <f t="shared" ref="IL29:IL30" si="135">IF($W29="","",IF($W29=IM$4,"→",""))</f>
        <v/>
      </c>
      <c r="IM29" s="108"/>
      <c r="IN29" s="110" t="str">
        <f t="shared" ref="IN29:IN30" si="136">IF($Y29="","",IF($Y29=IM$4,"⇒",""))</f>
        <v/>
      </c>
      <c r="IO29" s="109" t="str">
        <f t="shared" ref="IO29:IO30" si="137">IF($W29="","",IF($W29=IP$4,"→",""))</f>
        <v/>
      </c>
      <c r="IP29" s="108"/>
      <c r="IQ29" s="110" t="str">
        <f t="shared" ref="IQ29:IQ30" si="138">IF($Y29="","",IF($Y29=IP$4,"⇒",""))</f>
        <v/>
      </c>
      <c r="IR29" s="109" t="str">
        <f t="shared" ref="IR29:IR30" si="139">IF($W29="","",IF($W29=IS$4,"→",""))</f>
        <v/>
      </c>
      <c r="IS29" s="108"/>
      <c r="IT29" s="110" t="str">
        <f t="shared" ref="IT29:IT30" si="140">IF($Y29="","",IF($Y29=IS$4,"⇒",""))</f>
        <v/>
      </c>
      <c r="IU29" s="109" t="str">
        <f t="shared" ref="IU29:IU30" si="141">IF($W29="","",IF($W29=IV$4,"→",""))</f>
        <v/>
      </c>
      <c r="IV29" s="108"/>
      <c r="IW29" s="110" t="str">
        <f t="shared" ref="IW29:IW30" si="142">IF($Y29="","",IF($Y29=IV$4,"⇒",""))</f>
        <v/>
      </c>
      <c r="IX29" s="109" t="str">
        <f t="shared" ref="IX29:IX30" si="143">IF($W29="","",IF($W29=IY$4,"→",""))</f>
        <v/>
      </c>
      <c r="IY29" s="108"/>
      <c r="IZ29" s="110" t="str">
        <f t="shared" ref="IZ29:IZ30" si="144">IF($Y29="","",IF($Y29=IY$4,"⇒",""))</f>
        <v/>
      </c>
      <c r="JA29" s="109" t="str">
        <f t="shared" ref="JA29:JA30" si="145">IF($W29="","",IF($W29=JB$4,"→",""))</f>
        <v/>
      </c>
      <c r="JB29" s="108"/>
      <c r="JC29" s="110" t="str">
        <f t="shared" ref="JC29:JC30" si="146">IF($Y29="","",IF($Y29=JB$4,"⇒",""))</f>
        <v/>
      </c>
      <c r="JD29" s="109" t="str">
        <f t="shared" ref="JD29:JD30" si="147">IF($W29="","",IF($W29=JE$4,"→",""))</f>
        <v/>
      </c>
      <c r="JE29" s="108"/>
      <c r="JF29" s="110" t="str">
        <f t="shared" ref="JF29:JF30" si="148">IF($Y29="","",IF($Y29=JE$4,"⇒",""))</f>
        <v/>
      </c>
      <c r="JG29" s="109" t="str">
        <f t="shared" ref="JG29:JG30" si="149">IF($W29="","",IF($W29=JH$4,"→",""))</f>
        <v/>
      </c>
      <c r="JH29" s="108"/>
      <c r="JI29" s="110" t="str">
        <f t="shared" ref="JI29:JI30" si="150">IF($Y29="","",IF($Y29=JH$4,"⇒",""))</f>
        <v/>
      </c>
      <c r="JJ29" s="109" t="str">
        <f t="shared" ref="JJ29:JJ30" si="151">IF($W29="","",IF($W29=JK$4,"→",""))</f>
        <v/>
      </c>
      <c r="JK29" s="108"/>
      <c r="JL29" s="110" t="str">
        <f t="shared" ref="JL29:JL30" si="152">IF($Y29="","",IF($Y29=JK$4,"⇒",""))</f>
        <v/>
      </c>
      <c r="JM29" s="109" t="str">
        <f t="shared" ref="JM29:JM30" si="153">IF($W29="","",IF($W29=JN$4,"→",""))</f>
        <v/>
      </c>
      <c r="JN29" s="108"/>
      <c r="JO29" s="110" t="str">
        <f t="shared" ref="JO29:JO30" si="154">IF($Y29="","",IF($Y29=JN$4,"⇒",""))</f>
        <v/>
      </c>
      <c r="JP29" s="109" t="str">
        <f t="shared" ref="JP29:JP30" si="155">IF($W29="","",IF($W29=JQ$4,"→",""))</f>
        <v/>
      </c>
      <c r="JQ29" s="108"/>
      <c r="JR29" s="110" t="str">
        <f t="shared" ref="JR29:JR30" si="156">IF($Y29="","",IF($Y29=JQ$4,"⇒",""))</f>
        <v/>
      </c>
      <c r="JS29" s="109" t="str">
        <f t="shared" ref="JS29:JS30" si="157">IF($W29="","",IF($W29=JT$4,"→",""))</f>
        <v/>
      </c>
      <c r="JT29" s="108"/>
      <c r="JU29" s="110" t="str">
        <f t="shared" ref="JU29:JU30" si="158">IF($Y29="","",IF($Y29=JT$4,"⇒",""))</f>
        <v/>
      </c>
      <c r="JV29" s="109" t="str">
        <f t="shared" ref="JV29:JV30" si="159">IF($W29="","",IF($W29=JW$4,"→",""))</f>
        <v/>
      </c>
      <c r="JW29" s="108"/>
      <c r="JX29" s="110" t="str">
        <f t="shared" ref="JX29:JX30" si="160">IF($Y29="","",IF($Y29=JW$4,"⇒",""))</f>
        <v/>
      </c>
      <c r="JY29" s="109" t="str">
        <f t="shared" ref="JY29:JY30" si="161">IF($W29="","",IF($W29=JZ$4,"→",""))</f>
        <v/>
      </c>
      <c r="JZ29" s="108"/>
      <c r="KA29" s="110" t="str">
        <f t="shared" ref="KA29:KA30" si="162">IF($Y29="","",IF($Y29=JZ$4,"⇒",""))</f>
        <v/>
      </c>
      <c r="KB29" s="109" t="str">
        <f t="shared" ref="KB29:KB30" si="163">IF($W29="","",IF($W29=KC$4,"→",""))</f>
        <v/>
      </c>
      <c r="KC29" s="108"/>
      <c r="KD29" s="110" t="str">
        <f t="shared" ref="KD29:KD30" si="164">IF($Y29="","",IF($Y29=KC$4,"⇒",""))</f>
        <v/>
      </c>
      <c r="KE29" s="109" t="str">
        <f t="shared" ref="KE29:KE30" si="165">IF($W29="","",IF($W29=KF$4,"→",""))</f>
        <v/>
      </c>
      <c r="KF29" s="108"/>
      <c r="KG29" s="110" t="str">
        <f t="shared" ref="KG29:KG30" si="166">IF($Y29="","",IF($Y29=KF$4,"⇒",""))</f>
        <v/>
      </c>
      <c r="KH29" s="109" t="str">
        <f t="shared" ref="KH29:KH30" si="167">IF($W29="","",IF($W29=KI$4,"→",""))</f>
        <v/>
      </c>
      <c r="KI29" s="108"/>
      <c r="KJ29" s="110" t="str">
        <f t="shared" ref="KJ29:KJ30" si="168">IF($Y29="","",IF($Y29=KI$4,"⇒",""))</f>
        <v/>
      </c>
      <c r="KK29" s="109" t="str">
        <f t="shared" ref="KK29:KK30" si="169">IF($W29="","",IF($W29=KL$4,"→",""))</f>
        <v/>
      </c>
      <c r="KL29" s="108"/>
      <c r="KM29" s="110" t="str">
        <f t="shared" ref="KM29:KM30" si="170">IF($Y29="","",IF($Y29=KL$4,"⇒",""))</f>
        <v/>
      </c>
      <c r="KN29" s="109" t="str">
        <f t="shared" ref="KN29:KN30" si="171">IF($W29="","",IF($W29=KO$4,"→",""))</f>
        <v/>
      </c>
      <c r="KO29" s="108"/>
      <c r="KP29" s="110" t="str">
        <f t="shared" ref="KP29:KP30" si="172">IF($Y29="","",IF($Y29=KO$4,"⇒",""))</f>
        <v/>
      </c>
      <c r="KQ29" s="109" t="str">
        <f t="shared" ref="KQ29:KQ30" si="173">IF($W29="","",IF($W29=KR$4,"→",""))</f>
        <v/>
      </c>
      <c r="KR29" s="108"/>
      <c r="KS29" s="110" t="str">
        <f t="shared" ref="KS29:KS30" si="174">IF($Y29="","",IF($Y29=KR$4,"⇒",""))</f>
        <v/>
      </c>
      <c r="KT29" s="109" t="str">
        <f t="shared" ref="KT29:KT30" si="175">IF($W29="","",IF($W29=KU$4,"→",""))</f>
        <v/>
      </c>
      <c r="KU29" s="108"/>
      <c r="KV29" s="110" t="str">
        <f t="shared" ref="KV29:KV30" si="176">IF($Y29="","",IF($Y29=KU$4,"⇒",""))</f>
        <v/>
      </c>
      <c r="KW29" s="109" t="str">
        <f t="shared" ref="KW29:KW30" si="177">IF($W29="","",IF($W29=KX$4,"→",""))</f>
        <v/>
      </c>
      <c r="KX29" s="108"/>
      <c r="KY29" s="110" t="str">
        <f t="shared" ref="KY29:KY30" si="178">IF($Y29="","",IF($Y29=KX$4,"⇒",""))</f>
        <v/>
      </c>
      <c r="KZ29" s="109" t="str">
        <f t="shared" ref="KZ29:KZ30" si="179">IF($W29="","",IF($W29=LA$4,"→",""))</f>
        <v/>
      </c>
      <c r="LA29" s="108"/>
      <c r="LB29" s="110" t="str">
        <f t="shared" ref="LB29:LB30" si="180">IF($Y29="","",IF($Y29=LA$4,"⇒",""))</f>
        <v/>
      </c>
      <c r="LC29" s="109" t="str">
        <f t="shared" ref="LC29:LC30" si="181">IF($W29="","",IF($W29=LD$4,"→",""))</f>
        <v/>
      </c>
      <c r="LD29" s="108"/>
      <c r="LE29" s="110" t="str">
        <f t="shared" ref="LE29:LE30" si="182">IF($Y29="","",IF($Y29=LD$4,"⇒",""))</f>
        <v/>
      </c>
      <c r="LF29" s="109" t="str">
        <f t="shared" ref="LF29:LF30" si="183">IF($W29="","",IF($W29=LG$4,"→",""))</f>
        <v/>
      </c>
      <c r="LG29" s="108"/>
      <c r="LH29" s="110" t="str">
        <f t="shared" ref="LH29:LH30" si="184">IF($Y29="","",IF($Y29=LG$4,"⇒",""))</f>
        <v/>
      </c>
      <c r="LI29" s="109" t="str">
        <f t="shared" ref="LI29:LI30" si="185">IF($W29="","",IF($W29=LJ$4,"→",""))</f>
        <v/>
      </c>
      <c r="LJ29" s="108"/>
      <c r="LK29" s="109" t="str">
        <f t="shared" ref="LK29:LK30" si="186">IF($W29="","",IF($W29=LL$4,"→",""))</f>
        <v/>
      </c>
    </row>
    <row r="30" spans="1:323" ht="24" hidden="1" customHeight="1" x14ac:dyDescent="0.2">
      <c r="A30" s="120"/>
      <c r="B30" s="150">
        <f>IFERROR(VLOOKUP($D30,[1]受注ﾌｧｲﾙ!$A$3:$BZ$1314,5,FALSE),"-")</f>
        <v>46106.45453703704</v>
      </c>
      <c r="C30" s="166">
        <f>IFERROR(VLOOKUP($D30,[1]受注ﾌｧｲﾙ!$A$3:$BZ$1314,6,FALSE),"-")</f>
        <v>0</v>
      </c>
      <c r="D30" s="374" t="s">
        <v>798</v>
      </c>
      <c r="E30" s="39">
        <f>IFERROR(VLOOKUP($D30,[1]受注ﾌｧｲﾙ!$A$3:$BZ$1314,17,FALSE),"-")</f>
        <v>6780</v>
      </c>
      <c r="F30" s="5" t="str">
        <f>IFERROR(VLOOKUP($D30,[1]受注ﾌｧｲﾙ!$A$3:$BZ$1314,18,FALSE),"-")</f>
        <v>15020-AX5R-1440X300</v>
      </c>
      <c r="G30" s="5" t="str">
        <f>IFERROR(VLOOKUP($D30,[1]受注ﾌｧｲﾙ!$A$3:$BZ$1314,19,FALSE),"-")</f>
        <v>FA</v>
      </c>
      <c r="H30" s="5" t="str">
        <f>IFERROR(VLOOKUP($D30,[1]受注ﾌｧｲﾙ!$A$3:$BZ$1314,20,FALSE),"-")</f>
        <v xml:space="preserve">   </v>
      </c>
      <c r="I30" s="5" t="str">
        <f>IFERROR(VLOOKUP($D30,[1]受注ﾌｧｲﾙ!$A$3:$BZ$1314,21,FALSE),"-")</f>
        <v>P</v>
      </c>
      <c r="J30" s="15">
        <f>IFERROR(VLOOKUP($D30,[1]受注ﾌｧｲﾙ!$A$3:$BZ$1314,22,FALSE),"-")</f>
        <v>5700</v>
      </c>
      <c r="K30" s="5" t="str">
        <f>IFERROR(VLOOKUP($D30,[1]受注ﾌｧｲﾙ!$A$3:$BZ$1314,8,FALSE),"-")</f>
        <v>15020-JX5R-1440X300</v>
      </c>
      <c r="L30" s="5" t="str">
        <f>IFERROR(VLOOKUP($D30,[1]受注ﾌｧｲﾙ!$A$3:$BZ$1314,9,FALSE),"-")</f>
        <v>FA</v>
      </c>
      <c r="M30" s="5" t="str">
        <f>IFERROR(VLOOKUP($D30,[1]受注ﾌｧｲﾙ!$A$3:$BZ$1314,10,FALSE),"-")</f>
        <v xml:space="preserve">   </v>
      </c>
      <c r="N30" s="5" t="str">
        <f>IFERROR(VLOOKUP($D30,[1]受注ﾌｧｲﾙ!$A$3:$BZ$1314,11,FALSE),"-")</f>
        <v>R</v>
      </c>
      <c r="O30" s="15">
        <f>IFERROR(VLOOKUP($D30,[1]受注ﾌｧｲﾙ!$A$3:$BZ$1314,13,FALSE),"-")</f>
        <v>5700</v>
      </c>
      <c r="P30" s="5">
        <f>IFERROR(VLOOKUP($D30,[1]受注ﾌｧｲﾙ!$A$3:$BZ$1314,15,FALSE),"-")</f>
        <v>0</v>
      </c>
      <c r="Q30" s="101">
        <f>IFERROR((VLOOKUP($D30,[1]受注ﾌｧｲﾙ!$A$3:$BZ$1314,16,FALSE)*J30),"-")</f>
        <v>5700</v>
      </c>
      <c r="R30" s="40">
        <f>IFERROR(VLOOKUP($D30,[7]加工日報ＥＣ!$A$5:$DD$999,107,FALSE),"-")</f>
        <v>5700</v>
      </c>
      <c r="S30" s="5" t="str">
        <f>IFERROR(VLOOKUP($D30,[1]受注ﾌｧｲﾙ!$A$3:$BZ$1314,26,FALSE),"-")</f>
        <v>EC,ゴミ除去</v>
      </c>
      <c r="T30" s="86" t="str">
        <f>IFERROR(VLOOKUP($D30,[1]受注ﾌｧｲﾙ!$A$3:$BZ$1314,23,FALSE),"-")</f>
        <v>滋賀</v>
      </c>
      <c r="U30" s="4"/>
      <c r="V30" s="4"/>
      <c r="W30" s="4">
        <f>IFERROR(VLOOKUP($D30,[1]受注ﾌｧｲﾙ!$A$3:$BZ$1314,25,FALSE),"-")</f>
        <v>46113</v>
      </c>
      <c r="X30" s="4">
        <f>IFERROR(VLOOKUP($D30,[1]受注ﾌｧｲﾙ!$A$3:$BZ$1314,32,FALSE),"-")</f>
        <v>46118</v>
      </c>
      <c r="Y30" s="4">
        <f>IFERROR(VLOOKUP($D30,[1]受注ﾌｧｲﾙ!$A$3:$BZ$1314,33,FALSE),"-")</f>
        <v>46118</v>
      </c>
      <c r="Z30" s="4">
        <f t="shared" si="0"/>
        <v>46113</v>
      </c>
      <c r="AA30" s="57">
        <f>IFERROR(VLOOKUP($D30,[7]加工日報ＥＣ!$A$5:$DD$999,2,FALSE),"-")</f>
        <v>46113</v>
      </c>
      <c r="AB30" s="58">
        <f>IFERROR(VLOOKUP($D30,[7]加工日報ＥＣ!$A$5:$DD$999,108,FALSE),"-")</f>
        <v>5700</v>
      </c>
      <c r="AC30" s="21">
        <f t="shared" si="1"/>
        <v>5700</v>
      </c>
      <c r="AD30" s="549" t="str">
        <f>IFERROR(VLOOKUP($D30,[1]受注ﾌｧｲﾙ!$A$3:$BZ$1314,27,FALSE),"-")&amp;"　"&amp;IFERROR(VLOOKUP($D30,[1]受注ﾌｧｲﾙ!$A$3:$BZ$1314,28,FALSE),"-")&amp;"　"&amp;IFERROR(VLOOKUP($D30,[1]受注ﾌｧｲﾙ!$A$3:$BZ$1314,29,FALSE),"-")</f>
        <v>欠点個数確認ﾁｪｯｸ　ﾗﾍﾞﾙ◎　確認済明記</v>
      </c>
      <c r="AE30" s="3"/>
      <c r="AF30" s="31" t="str">
        <f>IFERROR(VLOOKUP($D30,[7]加工日報ＥＣ!$A$5:$DD$999,94,FALSE),"-")</f>
        <v>完</v>
      </c>
      <c r="AG30" s="38" t="str">
        <f>IFERROR(VLOOKUP($D30,[1]受注ﾌｧｲﾙ!$A$3:$BZ$1314,2,FALSE),"-")</f>
        <v>通常入力</v>
      </c>
      <c r="AH30" s="38" t="str">
        <f>IFERROR(VLOOKUP($D30,[1]受注ﾌｧｲﾙ!$A$3:$BZ$1314,3,FALSE),"-")</f>
        <v>後加工</v>
      </c>
      <c r="AI30" s="43" t="str">
        <f>IFERROR(VLOOKUP($D30,[1]受注ﾌｧｲﾙ!$A$3:$BZ$1314,31,FALSE),"-")</f>
        <v>共和ﾚｻﾞｰ</v>
      </c>
      <c r="AJ30" s="43" t="str">
        <f>IFERROR(VLOOKUP($D30,[1]受注ﾌｧｲﾙ!$A$3:$BZ$1314,12,FALSE),"-")</f>
        <v xml:space="preserve"> </v>
      </c>
      <c r="AK30" s="228" t="str">
        <f>IFERROR(VLOOKUP($D30,[1]受注ﾌｧｲﾙ!$A$3:$BZ$1314,24,FALSE),"-")</f>
        <v>EC</v>
      </c>
      <c r="AL30" s="3"/>
      <c r="AM30" s="3"/>
      <c r="AN30" s="3"/>
      <c r="AO30" s="3"/>
      <c r="AP30" s="3"/>
      <c r="AQ30" s="43" t="s">
        <v>521</v>
      </c>
      <c r="AR30" s="526"/>
      <c r="AS30" s="109" t="str">
        <f t="shared" si="2"/>
        <v/>
      </c>
      <c r="AT30" s="108"/>
      <c r="AU30" s="110" t="str">
        <f t="shared" si="3"/>
        <v/>
      </c>
      <c r="AV30" s="109" t="str">
        <f t="shared" si="4"/>
        <v/>
      </c>
      <c r="AW30" s="436"/>
      <c r="AX30" s="110" t="str">
        <f t="shared" si="5"/>
        <v/>
      </c>
      <c r="AY30" s="109" t="str">
        <f t="shared" si="6"/>
        <v/>
      </c>
      <c r="AZ30" s="108"/>
      <c r="BA30" s="110" t="str">
        <f t="shared" si="7"/>
        <v/>
      </c>
      <c r="BB30" s="109" t="str">
        <f t="shared" si="8"/>
        <v/>
      </c>
      <c r="BC30" s="108"/>
      <c r="BD30" s="110" t="str">
        <f t="shared" si="9"/>
        <v/>
      </c>
      <c r="BE30" s="109" t="str">
        <f t="shared" si="10"/>
        <v/>
      </c>
      <c r="BF30" s="108"/>
      <c r="BG30" s="110" t="str">
        <f t="shared" si="11"/>
        <v/>
      </c>
      <c r="BH30" s="109" t="str">
        <f t="shared" si="12"/>
        <v/>
      </c>
      <c r="BI30" s="108"/>
      <c r="BJ30" s="110" t="str">
        <f t="shared" si="13"/>
        <v/>
      </c>
      <c r="BK30" s="109" t="str">
        <f t="shared" si="14"/>
        <v/>
      </c>
      <c r="BL30" s="108"/>
      <c r="BM30" s="110" t="str">
        <f t="shared" si="15"/>
        <v/>
      </c>
      <c r="BN30" s="109" t="str">
        <f t="shared" si="16"/>
        <v/>
      </c>
      <c r="BO30" s="108"/>
      <c r="BP30" s="110" t="str">
        <f t="shared" si="17"/>
        <v/>
      </c>
      <c r="BQ30" s="109" t="str">
        <f t="shared" si="18"/>
        <v/>
      </c>
      <c r="BR30" s="108"/>
      <c r="BS30" s="110" t="str">
        <f t="shared" si="19"/>
        <v/>
      </c>
      <c r="BT30" s="109" t="str">
        <f t="shared" si="20"/>
        <v/>
      </c>
      <c r="BU30" s="108"/>
      <c r="BV30" s="110" t="str">
        <f t="shared" si="21"/>
        <v/>
      </c>
      <c r="BW30" s="109" t="str">
        <f t="shared" si="22"/>
        <v/>
      </c>
      <c r="BX30" s="108"/>
      <c r="BY30" s="110" t="str">
        <f t="shared" si="23"/>
        <v/>
      </c>
      <c r="BZ30" s="109" t="str">
        <f t="shared" si="24"/>
        <v/>
      </c>
      <c r="CA30" s="108"/>
      <c r="CB30" s="110" t="str">
        <f t="shared" si="25"/>
        <v/>
      </c>
      <c r="CC30" s="109" t="str">
        <f t="shared" si="26"/>
        <v/>
      </c>
      <c r="CD30" s="108"/>
      <c r="CE30" s="110" t="str">
        <f t="shared" si="27"/>
        <v/>
      </c>
      <c r="CF30" s="109" t="str">
        <f t="shared" si="28"/>
        <v/>
      </c>
      <c r="CG30" s="108"/>
      <c r="CH30" s="110" t="str">
        <f t="shared" si="29"/>
        <v/>
      </c>
      <c r="CI30" s="109" t="str">
        <f t="shared" si="30"/>
        <v/>
      </c>
      <c r="CJ30" s="108"/>
      <c r="CK30" s="110" t="str">
        <f t="shared" si="31"/>
        <v/>
      </c>
      <c r="CL30" s="109" t="str">
        <f t="shared" si="32"/>
        <v/>
      </c>
      <c r="CM30" s="108"/>
      <c r="CN30" s="110" t="str">
        <f t="shared" si="33"/>
        <v/>
      </c>
      <c r="CO30" s="109" t="str">
        <f t="shared" si="34"/>
        <v/>
      </c>
      <c r="CP30" s="108"/>
      <c r="CQ30" s="110" t="str">
        <f t="shared" si="35"/>
        <v/>
      </c>
      <c r="CR30" s="109" t="str">
        <f t="shared" si="36"/>
        <v/>
      </c>
      <c r="CS30" s="108"/>
      <c r="CT30" s="110" t="str">
        <f t="shared" si="37"/>
        <v/>
      </c>
      <c r="CU30" s="109" t="str">
        <f t="shared" si="38"/>
        <v/>
      </c>
      <c r="CV30" s="108"/>
      <c r="CW30" s="110" t="str">
        <f t="shared" si="39"/>
        <v/>
      </c>
      <c r="CX30" s="109" t="str">
        <f t="shared" si="40"/>
        <v/>
      </c>
      <c r="CY30" s="108"/>
      <c r="CZ30" s="110" t="str">
        <f t="shared" si="41"/>
        <v/>
      </c>
      <c r="DA30" s="109" t="str">
        <f t="shared" si="42"/>
        <v/>
      </c>
      <c r="DB30" s="108"/>
      <c r="DC30" s="110" t="str">
        <f t="shared" si="43"/>
        <v/>
      </c>
      <c r="DD30" s="109" t="str">
        <f t="shared" si="44"/>
        <v/>
      </c>
      <c r="DE30" s="108"/>
      <c r="DF30" s="110" t="str">
        <f t="shared" si="45"/>
        <v/>
      </c>
      <c r="DG30" s="109" t="str">
        <f t="shared" si="46"/>
        <v/>
      </c>
      <c r="DH30" s="108"/>
      <c r="DI30" s="110" t="str">
        <f t="shared" si="47"/>
        <v/>
      </c>
      <c r="DJ30" s="109" t="str">
        <f t="shared" si="48"/>
        <v/>
      </c>
      <c r="DK30" s="108"/>
      <c r="DL30" s="110" t="str">
        <f t="shared" si="49"/>
        <v/>
      </c>
      <c r="DM30" s="109" t="str">
        <f t="shared" si="50"/>
        <v/>
      </c>
      <c r="DN30" s="108"/>
      <c r="DO30" s="110" t="str">
        <f t="shared" si="51"/>
        <v/>
      </c>
      <c r="DP30" s="109" t="str">
        <f t="shared" si="52"/>
        <v/>
      </c>
      <c r="DQ30" s="108"/>
      <c r="DR30" s="110" t="str">
        <f t="shared" si="53"/>
        <v/>
      </c>
      <c r="DS30" s="109" t="str">
        <f t="shared" si="54"/>
        <v/>
      </c>
      <c r="DT30" s="108"/>
      <c r="DU30" s="110" t="str">
        <f t="shared" si="55"/>
        <v/>
      </c>
      <c r="DV30" s="109" t="str">
        <f t="shared" si="56"/>
        <v/>
      </c>
      <c r="DW30" s="108"/>
      <c r="DX30" s="110" t="str">
        <f t="shared" si="57"/>
        <v/>
      </c>
      <c r="DY30" s="109" t="str">
        <f t="shared" si="58"/>
        <v/>
      </c>
      <c r="DZ30" s="108"/>
      <c r="EA30" s="110" t="str">
        <f t="shared" si="59"/>
        <v/>
      </c>
      <c r="EB30" s="109" t="str">
        <f t="shared" si="60"/>
        <v/>
      </c>
      <c r="EC30" s="108"/>
      <c r="ED30" s="110" t="str">
        <f t="shared" si="61"/>
        <v/>
      </c>
      <c r="EE30" s="109" t="str">
        <f t="shared" si="62"/>
        <v/>
      </c>
      <c r="EF30" s="108"/>
      <c r="EG30" s="109" t="str">
        <f t="shared" si="63"/>
        <v/>
      </c>
      <c r="EH30" s="109" t="str">
        <f t="shared" si="63"/>
        <v>→</v>
      </c>
      <c r="EI30" s="764">
        <v>5700</v>
      </c>
      <c r="EJ30" s="110" t="str">
        <f t="shared" si="64"/>
        <v/>
      </c>
      <c r="EK30" s="109" t="str">
        <f t="shared" si="65"/>
        <v/>
      </c>
      <c r="EL30" s="436"/>
      <c r="EM30" s="110" t="str">
        <f t="shared" si="66"/>
        <v/>
      </c>
      <c r="EN30" s="109" t="str">
        <f t="shared" si="67"/>
        <v/>
      </c>
      <c r="EO30" s="108"/>
      <c r="EP30" s="110" t="str">
        <f t="shared" si="68"/>
        <v/>
      </c>
      <c r="EQ30" s="109" t="str">
        <f t="shared" si="69"/>
        <v/>
      </c>
      <c r="ER30" s="108"/>
      <c r="ES30" s="110" t="str">
        <f t="shared" si="70"/>
        <v/>
      </c>
      <c r="ET30" s="109" t="str">
        <f t="shared" si="71"/>
        <v/>
      </c>
      <c r="EU30" s="108"/>
      <c r="EV30" s="110" t="str">
        <f t="shared" si="72"/>
        <v/>
      </c>
      <c r="EW30" s="109" t="str">
        <f t="shared" si="73"/>
        <v/>
      </c>
      <c r="EX30" s="108"/>
      <c r="EY30" s="110" t="str">
        <f t="shared" si="74"/>
        <v>⇒</v>
      </c>
      <c r="EZ30" s="109" t="str">
        <f t="shared" si="75"/>
        <v/>
      </c>
      <c r="FA30" s="108"/>
      <c r="FB30" s="110" t="str">
        <f t="shared" si="76"/>
        <v/>
      </c>
      <c r="FC30" s="109" t="str">
        <f t="shared" si="77"/>
        <v/>
      </c>
      <c r="FD30" s="108"/>
      <c r="FE30" s="110" t="str">
        <f t="shared" si="78"/>
        <v/>
      </c>
      <c r="FF30" s="109" t="str">
        <f t="shared" si="79"/>
        <v/>
      </c>
      <c r="FG30" s="108"/>
      <c r="FH30" s="110" t="str">
        <f t="shared" si="80"/>
        <v/>
      </c>
      <c r="FI30" s="109" t="str">
        <f t="shared" si="81"/>
        <v/>
      </c>
      <c r="FJ30" s="108"/>
      <c r="FK30" s="110" t="str">
        <f t="shared" si="82"/>
        <v/>
      </c>
      <c r="FL30" s="109" t="str">
        <f t="shared" si="83"/>
        <v/>
      </c>
      <c r="FM30" s="108"/>
      <c r="FN30" s="110" t="str">
        <f t="shared" si="84"/>
        <v/>
      </c>
      <c r="FO30" s="109" t="str">
        <f t="shared" si="85"/>
        <v/>
      </c>
      <c r="FP30" s="108"/>
      <c r="FQ30" s="110" t="str">
        <f t="shared" si="86"/>
        <v/>
      </c>
      <c r="FR30" s="109" t="str">
        <f t="shared" si="87"/>
        <v/>
      </c>
      <c r="FS30" s="108"/>
      <c r="FT30" s="110" t="str">
        <f t="shared" si="88"/>
        <v/>
      </c>
      <c r="FU30" s="109" t="str">
        <f t="shared" si="89"/>
        <v/>
      </c>
      <c r="FV30" s="108"/>
      <c r="FW30" s="110" t="str">
        <f t="shared" si="90"/>
        <v/>
      </c>
      <c r="FX30" s="109" t="str">
        <f t="shared" si="91"/>
        <v/>
      </c>
      <c r="FY30" s="108"/>
      <c r="FZ30" s="110" t="str">
        <f t="shared" si="92"/>
        <v/>
      </c>
      <c r="GA30" s="109" t="str">
        <f t="shared" si="93"/>
        <v/>
      </c>
      <c r="GB30" s="108"/>
      <c r="GC30" s="110" t="str">
        <f t="shared" si="94"/>
        <v/>
      </c>
      <c r="GD30" s="109" t="str">
        <f t="shared" si="95"/>
        <v/>
      </c>
      <c r="GE30" s="108"/>
      <c r="GF30" s="110" t="str">
        <f t="shared" si="96"/>
        <v/>
      </c>
      <c r="GG30" s="109" t="str">
        <f t="shared" si="97"/>
        <v/>
      </c>
      <c r="GH30" s="108"/>
      <c r="GI30" s="110" t="str">
        <f t="shared" si="98"/>
        <v/>
      </c>
      <c r="GJ30" s="109" t="str">
        <f t="shared" si="99"/>
        <v/>
      </c>
      <c r="GK30" s="108"/>
      <c r="GL30" s="110" t="str">
        <f t="shared" si="100"/>
        <v/>
      </c>
      <c r="GM30" s="109" t="str">
        <f t="shared" si="101"/>
        <v/>
      </c>
      <c r="GN30" s="108"/>
      <c r="GO30" s="110" t="str">
        <f t="shared" si="102"/>
        <v/>
      </c>
      <c r="GP30" s="109" t="str">
        <f t="shared" si="103"/>
        <v/>
      </c>
      <c r="GQ30" s="108"/>
      <c r="GR30" s="110" t="str">
        <f t="shared" si="104"/>
        <v/>
      </c>
      <c r="GS30" s="109" t="str">
        <f t="shared" si="105"/>
        <v/>
      </c>
      <c r="GT30" s="108"/>
      <c r="GU30" s="110" t="str">
        <f t="shared" si="106"/>
        <v/>
      </c>
      <c r="GV30" s="109" t="str">
        <f t="shared" si="107"/>
        <v/>
      </c>
      <c r="GW30" s="108"/>
      <c r="GX30" s="110" t="str">
        <f t="shared" si="108"/>
        <v/>
      </c>
      <c r="GY30" s="109" t="str">
        <f t="shared" si="109"/>
        <v/>
      </c>
      <c r="GZ30" s="108"/>
      <c r="HA30" s="110" t="str">
        <f t="shared" si="110"/>
        <v/>
      </c>
      <c r="HB30" s="109" t="str">
        <f t="shared" si="111"/>
        <v/>
      </c>
      <c r="HC30" s="108"/>
      <c r="HD30" s="110" t="str">
        <f t="shared" si="112"/>
        <v/>
      </c>
      <c r="HE30" s="109" t="str">
        <f t="shared" si="113"/>
        <v/>
      </c>
      <c r="HF30" s="108"/>
      <c r="HG30" s="110" t="str">
        <f t="shared" si="114"/>
        <v/>
      </c>
      <c r="HH30" s="109" t="str">
        <f t="shared" si="115"/>
        <v/>
      </c>
      <c r="HI30" s="108"/>
      <c r="HJ30" s="110" t="str">
        <f t="shared" si="116"/>
        <v/>
      </c>
      <c r="HK30" s="109" t="str">
        <f t="shared" si="117"/>
        <v/>
      </c>
      <c r="HL30" s="108"/>
      <c r="HM30" s="110" t="str">
        <f t="shared" si="118"/>
        <v/>
      </c>
      <c r="HN30" s="109" t="str">
        <f t="shared" si="119"/>
        <v/>
      </c>
      <c r="HO30" s="108"/>
      <c r="HP30" s="110" t="str">
        <f t="shared" si="120"/>
        <v/>
      </c>
      <c r="HQ30" s="109" t="str">
        <f t="shared" si="121"/>
        <v/>
      </c>
      <c r="HR30" s="108"/>
      <c r="HS30" s="110" t="str">
        <f t="shared" si="122"/>
        <v/>
      </c>
      <c r="HT30" s="109" t="str">
        <f t="shared" si="123"/>
        <v/>
      </c>
      <c r="HU30" s="108"/>
      <c r="HV30" s="109" t="str">
        <f t="shared" si="124"/>
        <v/>
      </c>
      <c r="HW30" s="109" t="str">
        <f t="shared" si="125"/>
        <v/>
      </c>
      <c r="HX30" s="108"/>
      <c r="HY30" s="110" t="str">
        <f t="shared" si="126"/>
        <v/>
      </c>
      <c r="HZ30" s="109" t="str">
        <f t="shared" si="127"/>
        <v/>
      </c>
      <c r="IA30" s="436"/>
      <c r="IB30" s="110" t="str">
        <f t="shared" si="128"/>
        <v/>
      </c>
      <c r="IC30" s="109" t="str">
        <f t="shared" si="129"/>
        <v/>
      </c>
      <c r="ID30" s="108"/>
      <c r="IE30" s="110" t="str">
        <f t="shared" si="130"/>
        <v/>
      </c>
      <c r="IF30" s="109" t="str">
        <f t="shared" si="131"/>
        <v/>
      </c>
      <c r="IG30" s="108"/>
      <c r="IH30" s="110" t="str">
        <f t="shared" si="132"/>
        <v/>
      </c>
      <c r="II30" s="109" t="str">
        <f t="shared" si="133"/>
        <v/>
      </c>
      <c r="IJ30" s="108"/>
      <c r="IK30" s="110" t="str">
        <f t="shared" si="134"/>
        <v/>
      </c>
      <c r="IL30" s="109" t="str">
        <f t="shared" si="135"/>
        <v/>
      </c>
      <c r="IM30" s="108"/>
      <c r="IN30" s="110" t="str">
        <f t="shared" si="136"/>
        <v/>
      </c>
      <c r="IO30" s="109" t="str">
        <f t="shared" si="137"/>
        <v/>
      </c>
      <c r="IP30" s="108"/>
      <c r="IQ30" s="110" t="str">
        <f t="shared" si="138"/>
        <v/>
      </c>
      <c r="IR30" s="109" t="str">
        <f t="shared" si="139"/>
        <v/>
      </c>
      <c r="IS30" s="108"/>
      <c r="IT30" s="110" t="str">
        <f t="shared" si="140"/>
        <v/>
      </c>
      <c r="IU30" s="109" t="str">
        <f t="shared" si="141"/>
        <v/>
      </c>
      <c r="IV30" s="108"/>
      <c r="IW30" s="110" t="str">
        <f t="shared" si="142"/>
        <v/>
      </c>
      <c r="IX30" s="109" t="str">
        <f t="shared" si="143"/>
        <v/>
      </c>
      <c r="IY30" s="108"/>
      <c r="IZ30" s="110" t="str">
        <f t="shared" si="144"/>
        <v/>
      </c>
      <c r="JA30" s="109" t="str">
        <f t="shared" si="145"/>
        <v/>
      </c>
      <c r="JB30" s="108"/>
      <c r="JC30" s="110" t="str">
        <f t="shared" si="146"/>
        <v/>
      </c>
      <c r="JD30" s="109" t="str">
        <f t="shared" si="147"/>
        <v/>
      </c>
      <c r="JE30" s="108"/>
      <c r="JF30" s="110" t="str">
        <f t="shared" si="148"/>
        <v/>
      </c>
      <c r="JG30" s="109" t="str">
        <f t="shared" si="149"/>
        <v/>
      </c>
      <c r="JH30" s="108"/>
      <c r="JI30" s="110" t="str">
        <f t="shared" si="150"/>
        <v/>
      </c>
      <c r="JJ30" s="109" t="str">
        <f t="shared" si="151"/>
        <v/>
      </c>
      <c r="JK30" s="108"/>
      <c r="JL30" s="110" t="str">
        <f t="shared" si="152"/>
        <v/>
      </c>
      <c r="JM30" s="109" t="str">
        <f t="shared" si="153"/>
        <v/>
      </c>
      <c r="JN30" s="108"/>
      <c r="JO30" s="110" t="str">
        <f t="shared" si="154"/>
        <v/>
      </c>
      <c r="JP30" s="109" t="str">
        <f t="shared" si="155"/>
        <v/>
      </c>
      <c r="JQ30" s="108"/>
      <c r="JR30" s="110" t="str">
        <f t="shared" si="156"/>
        <v/>
      </c>
      <c r="JS30" s="109" t="str">
        <f t="shared" si="157"/>
        <v/>
      </c>
      <c r="JT30" s="108"/>
      <c r="JU30" s="110" t="str">
        <f t="shared" si="158"/>
        <v/>
      </c>
      <c r="JV30" s="109" t="str">
        <f t="shared" si="159"/>
        <v/>
      </c>
      <c r="JW30" s="108"/>
      <c r="JX30" s="110" t="str">
        <f t="shared" si="160"/>
        <v/>
      </c>
      <c r="JY30" s="109" t="str">
        <f t="shared" si="161"/>
        <v/>
      </c>
      <c r="JZ30" s="108"/>
      <c r="KA30" s="110" t="str">
        <f t="shared" si="162"/>
        <v/>
      </c>
      <c r="KB30" s="109" t="str">
        <f t="shared" si="163"/>
        <v/>
      </c>
      <c r="KC30" s="108"/>
      <c r="KD30" s="110" t="str">
        <f t="shared" si="164"/>
        <v/>
      </c>
      <c r="KE30" s="109" t="str">
        <f t="shared" si="165"/>
        <v/>
      </c>
      <c r="KF30" s="108"/>
      <c r="KG30" s="110" t="str">
        <f t="shared" si="166"/>
        <v/>
      </c>
      <c r="KH30" s="109" t="str">
        <f t="shared" si="167"/>
        <v/>
      </c>
      <c r="KI30" s="108"/>
      <c r="KJ30" s="110" t="str">
        <f t="shared" si="168"/>
        <v/>
      </c>
      <c r="KK30" s="109" t="str">
        <f t="shared" si="169"/>
        <v/>
      </c>
      <c r="KL30" s="108"/>
      <c r="KM30" s="110" t="str">
        <f t="shared" si="170"/>
        <v/>
      </c>
      <c r="KN30" s="109" t="str">
        <f t="shared" si="171"/>
        <v/>
      </c>
      <c r="KO30" s="108"/>
      <c r="KP30" s="110" t="str">
        <f t="shared" si="172"/>
        <v/>
      </c>
      <c r="KQ30" s="109" t="str">
        <f t="shared" si="173"/>
        <v/>
      </c>
      <c r="KR30" s="108"/>
      <c r="KS30" s="110" t="str">
        <f t="shared" si="174"/>
        <v/>
      </c>
      <c r="KT30" s="109" t="str">
        <f t="shared" si="175"/>
        <v/>
      </c>
      <c r="KU30" s="108"/>
      <c r="KV30" s="110" t="str">
        <f t="shared" si="176"/>
        <v/>
      </c>
      <c r="KW30" s="109" t="str">
        <f t="shared" si="177"/>
        <v/>
      </c>
      <c r="KX30" s="108"/>
      <c r="KY30" s="110" t="str">
        <f t="shared" si="178"/>
        <v/>
      </c>
      <c r="KZ30" s="109" t="str">
        <f t="shared" si="179"/>
        <v/>
      </c>
      <c r="LA30" s="108"/>
      <c r="LB30" s="110" t="str">
        <f t="shared" si="180"/>
        <v/>
      </c>
      <c r="LC30" s="109" t="str">
        <f t="shared" si="181"/>
        <v/>
      </c>
      <c r="LD30" s="108"/>
      <c r="LE30" s="110" t="str">
        <f t="shared" si="182"/>
        <v/>
      </c>
      <c r="LF30" s="109" t="str">
        <f t="shared" si="183"/>
        <v/>
      </c>
      <c r="LG30" s="108"/>
      <c r="LH30" s="110" t="str">
        <f t="shared" si="184"/>
        <v/>
      </c>
      <c r="LI30" s="109" t="str">
        <f t="shared" si="185"/>
        <v/>
      </c>
      <c r="LJ30" s="108"/>
      <c r="LK30" s="109" t="str">
        <f t="shared" si="186"/>
        <v/>
      </c>
    </row>
    <row r="31" spans="1:323" ht="24" hidden="1" customHeight="1" x14ac:dyDescent="0.2">
      <c r="A31" s="120"/>
      <c r="B31" s="150">
        <f>IFERROR(VLOOKUP($D31,[1]受注ﾌｧｲﾙ!$A$3:$BZ$1314,5,FALSE),"-")</f>
        <v>46112.683761574073</v>
      </c>
      <c r="C31" s="166">
        <f>IFERROR(VLOOKUP($D31,[1]受注ﾌｧｲﾙ!$A$3:$BZ$1314,6,FALSE),"-")</f>
        <v>0</v>
      </c>
      <c r="D31" s="374" t="s">
        <v>865</v>
      </c>
      <c r="E31" s="39">
        <f>IFERROR(VLOOKUP($D31,[1]受注ﾌｧｲﾙ!$A$3:$BZ$1314,17,FALSE),"-")</f>
        <v>6780</v>
      </c>
      <c r="F31" s="5" t="str">
        <f>IFERROR(VLOOKUP($D31,[1]受注ﾌｧｲﾙ!$A$3:$BZ$1314,18,FALSE),"-")</f>
        <v>15025-AH1F-1550X250</v>
      </c>
      <c r="G31" s="5" t="str">
        <f>IFERROR(VLOOKUP($D31,[1]受注ﾌｧｲﾙ!$A$3:$BZ$1314,19,FALSE),"-")</f>
        <v>FA</v>
      </c>
      <c r="H31" s="5" t="str">
        <f>IFERROR(VLOOKUP($D31,[1]受注ﾌｧｲﾙ!$A$3:$BZ$1314,20,FALSE),"-")</f>
        <v xml:space="preserve">   </v>
      </c>
      <c r="I31" s="5" t="str">
        <f>IFERROR(VLOOKUP($D31,[1]受注ﾌｧｲﾙ!$A$3:$BZ$1314,21,FALSE),"-")</f>
        <v>S</v>
      </c>
      <c r="J31" s="15">
        <f>IFERROR(VLOOKUP($D31,[1]受注ﾌｧｲﾙ!$A$3:$BZ$1314,22,FALSE),"-")</f>
        <v>250</v>
      </c>
      <c r="K31" s="5" t="str">
        <f>IFERROR(VLOOKUP($D31,[1]受注ﾌｧｲﾙ!$A$3:$BZ$1314,8,FALSE),"-")</f>
        <v>15025-JH1F-1550X250</v>
      </c>
      <c r="L31" s="5" t="str">
        <f>IFERROR(VLOOKUP($D31,[1]受注ﾌｧｲﾙ!$A$3:$BZ$1314,9,FALSE),"-")</f>
        <v>FA</v>
      </c>
      <c r="M31" s="5" t="str">
        <f>IFERROR(VLOOKUP($D31,[1]受注ﾌｧｲﾙ!$A$3:$BZ$1314,10,FALSE),"-")</f>
        <v xml:space="preserve">   </v>
      </c>
      <c r="N31" s="5" t="str">
        <f>IFERROR(VLOOKUP($D31,[1]受注ﾌｧｲﾙ!$A$3:$BZ$1314,11,FALSE),"-")</f>
        <v>S</v>
      </c>
      <c r="O31" s="15">
        <f>IFERROR(VLOOKUP($D31,[1]受注ﾌｧｲﾙ!$A$3:$BZ$1314,13,FALSE),"-")</f>
        <v>250</v>
      </c>
      <c r="P31" s="5">
        <f>IFERROR(VLOOKUP($D31,[1]受注ﾌｧｲﾙ!$A$3:$BZ$1314,15,FALSE),"-")</f>
        <v>0</v>
      </c>
      <c r="Q31" s="101">
        <f>IFERROR((VLOOKUP($D31,[1]受注ﾌｧｲﾙ!$A$3:$BZ$1314,16,FALSE)*J31),"-")</f>
        <v>250</v>
      </c>
      <c r="R31" s="40">
        <f>IFERROR(VLOOKUP($D31,[7]加工日報ＥＣ!$A$5:$DD$999,107,FALSE),"-")</f>
        <v>250</v>
      </c>
      <c r="S31" s="5" t="str">
        <f>IFERROR(VLOOKUP($D31,[1]受注ﾌｧｲﾙ!$A$3:$BZ$1314,26,FALSE),"-")</f>
        <v>EC,巻き返し、欠点表示</v>
      </c>
      <c r="T31" s="86" t="str">
        <f>IFERROR(VLOOKUP($D31,[1]受注ﾌｧｲﾙ!$A$3:$BZ$1314,23,FALSE),"-")</f>
        <v>滋賀</v>
      </c>
      <c r="U31" s="4"/>
      <c r="V31" s="4"/>
      <c r="W31" s="4">
        <f>IFERROR(VLOOKUP($D31,[1]受注ﾌｧｲﾙ!$A$3:$BZ$1314,25,FALSE),"-")</f>
        <v>46114</v>
      </c>
      <c r="X31" s="4">
        <f>IFERROR(VLOOKUP($D31,[1]受注ﾌｧｲﾙ!$A$3:$BZ$1314,32,FALSE),"-")</f>
        <v>46118</v>
      </c>
      <c r="Y31" s="4">
        <f>IFERROR(VLOOKUP($D31,[1]受注ﾌｧｲﾙ!$A$3:$BZ$1314,33,FALSE),"-")</f>
        <v>46118</v>
      </c>
      <c r="Z31" s="4">
        <f t="shared" ref="Z31:Z49" si="187">IFERROR(IF(COUNT($AT31:$LJ31),INDEX($AT$4:$LJ$4,MATCH(0,INDEX(0/($AT31:$LJ31),),0)),"-"),"-")</f>
        <v>46115</v>
      </c>
      <c r="AA31" s="57">
        <f>IFERROR(VLOOKUP($D31,[7]加工日報ＥＣ!$A$5:$DD$999,2,FALSE),"-")</f>
        <v>46115</v>
      </c>
      <c r="AB31" s="58">
        <f>IFERROR(VLOOKUP($D31,[7]加工日報ＥＣ!$A$5:$DD$999,108,FALSE),"-")</f>
        <v>250</v>
      </c>
      <c r="AC31" s="21">
        <f t="shared" ref="AC31:AC49" si="188">SUM(AT31:LK31)</f>
        <v>250</v>
      </c>
      <c r="AD31" s="549" t="str">
        <f>IFERROR(VLOOKUP($D31,[1]受注ﾌｧｲﾙ!$A$3:$BZ$1314,27,FALSE),"-")&amp;"　"&amp;IFERROR(VLOOKUP($D31,[1]受注ﾌｧｲﾙ!$A$3:$BZ$1314,28,FALSE),"-")&amp;"　"&amp;IFERROR(VLOOKUP($D31,[1]受注ﾌｧｲﾙ!$A$3:$BZ$1314,29,FALSE),"-")</f>
        <v>6インチ紙管　ＥC面外巻き　Q面ﾃｰﾌﾟﾏｰｷﾝｸﾞ外す</v>
      </c>
      <c r="AE31" s="3"/>
      <c r="AF31" s="31" t="str">
        <f>IFERROR(VLOOKUP($D31,[7]加工日報ＥＣ!$A$5:$DD$999,94,FALSE),"-")</f>
        <v>完</v>
      </c>
      <c r="AG31" s="38" t="str">
        <f>IFERROR(VLOOKUP($D31,[1]受注ﾌｧｲﾙ!$A$3:$BZ$1314,2,FALSE),"-")</f>
        <v>通常入力</v>
      </c>
      <c r="AH31" s="38" t="str">
        <f>IFERROR(VLOOKUP($D31,[1]受注ﾌｧｲﾙ!$A$3:$BZ$1314,3,FALSE),"-")</f>
        <v>後加工</v>
      </c>
      <c r="AI31" s="43" t="str">
        <f>IFERROR(VLOOKUP($D31,[1]受注ﾌｧｲﾙ!$A$3:$BZ$1314,31,FALSE),"-")</f>
        <v>ｳﾙﾄﾗｽｴｰﾄﾞ</v>
      </c>
      <c r="AJ31" s="43" t="str">
        <f>IFERROR(VLOOKUP($D31,[1]受注ﾌｧｲﾙ!$A$3:$BZ$1314,12,FALSE),"-")</f>
        <v xml:space="preserve"> </v>
      </c>
      <c r="AK31" s="228" t="str">
        <f>IFERROR(VLOOKUP($D31,[1]受注ﾌｧｲﾙ!$A$3:$BZ$1314,24,FALSE),"-")</f>
        <v>EC</v>
      </c>
      <c r="AL31" s="3"/>
      <c r="AM31" s="3"/>
      <c r="AN31" s="3"/>
      <c r="AO31" s="3"/>
      <c r="AP31" s="3"/>
      <c r="AQ31" s="43" t="s">
        <v>521</v>
      </c>
      <c r="AR31" s="526"/>
      <c r="AS31" s="109" t="str">
        <f t="shared" ref="AS31:AS49" si="189">IF($W31="","",IF($W31=AT$4,"→",""))</f>
        <v/>
      </c>
      <c r="AT31" s="108"/>
      <c r="AU31" s="110" t="str">
        <f t="shared" ref="AU31:AU49" si="190">IF($Y31="","",IF($Y31=AT$4,"⇒",""))</f>
        <v/>
      </c>
      <c r="AV31" s="109" t="str">
        <f t="shared" ref="AV31:AV49" si="191">IF($W31="","",IF($W31=AW$4,"→",""))</f>
        <v/>
      </c>
      <c r="AW31" s="436"/>
      <c r="AX31" s="110" t="str">
        <f t="shared" ref="AX31:AX49" si="192">IF($Y31="","",IF($Y31=AW$4,"⇒",""))</f>
        <v/>
      </c>
      <c r="AY31" s="109" t="str">
        <f t="shared" ref="AY31:AY49" si="193">IF($W31="","",IF($W31=AZ$4,"→",""))</f>
        <v/>
      </c>
      <c r="AZ31" s="108"/>
      <c r="BA31" s="110" t="str">
        <f t="shared" ref="BA31:BA49" si="194">IF($Y31="","",IF($Y31=AZ$4,"⇒",""))</f>
        <v/>
      </c>
      <c r="BB31" s="109" t="str">
        <f t="shared" ref="BB31:BB49" si="195">IF($W31="","",IF($W31=BC$4,"→",""))</f>
        <v/>
      </c>
      <c r="BC31" s="108"/>
      <c r="BD31" s="110" t="str">
        <f t="shared" ref="BD31:BD49" si="196">IF($Y31="","",IF($Y31=BC$4,"⇒",""))</f>
        <v/>
      </c>
      <c r="BE31" s="109" t="str">
        <f t="shared" ref="BE31:BE49" si="197">IF($W31="","",IF($W31=BF$4,"→",""))</f>
        <v/>
      </c>
      <c r="BF31" s="108"/>
      <c r="BG31" s="110" t="str">
        <f t="shared" ref="BG31:BG49" si="198">IF($Y31="","",IF($Y31=BF$4,"⇒",""))</f>
        <v/>
      </c>
      <c r="BH31" s="109" t="str">
        <f t="shared" ref="BH31:BH49" si="199">IF($W31="","",IF($W31=BI$4,"→",""))</f>
        <v/>
      </c>
      <c r="BI31" s="108"/>
      <c r="BJ31" s="110" t="str">
        <f t="shared" ref="BJ31:BJ49" si="200">IF($Y31="","",IF($Y31=BI$4,"⇒",""))</f>
        <v/>
      </c>
      <c r="BK31" s="109" t="str">
        <f t="shared" ref="BK31:BK49" si="201">IF($W31="","",IF($W31=BL$4,"→",""))</f>
        <v/>
      </c>
      <c r="BL31" s="108"/>
      <c r="BM31" s="110" t="str">
        <f t="shared" ref="BM31:BM49" si="202">IF($Y31="","",IF($Y31=BL$4,"⇒",""))</f>
        <v/>
      </c>
      <c r="BN31" s="109" t="str">
        <f t="shared" ref="BN31:BN49" si="203">IF($W31="","",IF($W31=BO$4,"→",""))</f>
        <v/>
      </c>
      <c r="BO31" s="108"/>
      <c r="BP31" s="110" t="str">
        <f t="shared" ref="BP31:BP49" si="204">IF($Y31="","",IF($Y31=BO$4,"⇒",""))</f>
        <v/>
      </c>
      <c r="BQ31" s="109" t="str">
        <f t="shared" ref="BQ31:BQ49" si="205">IF($W31="","",IF($W31=BR$4,"→",""))</f>
        <v/>
      </c>
      <c r="BR31" s="108"/>
      <c r="BS31" s="110" t="str">
        <f t="shared" ref="BS31:BS49" si="206">IF($Y31="","",IF($Y31=BR$4,"⇒",""))</f>
        <v/>
      </c>
      <c r="BT31" s="109" t="str">
        <f t="shared" ref="BT31:BT49" si="207">IF($W31="","",IF($W31=BU$4,"→",""))</f>
        <v/>
      </c>
      <c r="BU31" s="108"/>
      <c r="BV31" s="110" t="str">
        <f t="shared" ref="BV31:BV49" si="208">IF($Y31="","",IF($Y31=BU$4,"⇒",""))</f>
        <v/>
      </c>
      <c r="BW31" s="109" t="str">
        <f t="shared" ref="BW31:BW49" si="209">IF($W31="","",IF($W31=BX$4,"→",""))</f>
        <v/>
      </c>
      <c r="BX31" s="108"/>
      <c r="BY31" s="110" t="str">
        <f t="shared" ref="BY31:BY49" si="210">IF($Y31="","",IF($Y31=BX$4,"⇒",""))</f>
        <v/>
      </c>
      <c r="BZ31" s="109" t="str">
        <f t="shared" ref="BZ31:BZ49" si="211">IF($W31="","",IF($W31=CA$4,"→",""))</f>
        <v/>
      </c>
      <c r="CA31" s="108"/>
      <c r="CB31" s="110" t="str">
        <f t="shared" ref="CB31:CB49" si="212">IF($Y31="","",IF($Y31=CA$4,"⇒",""))</f>
        <v/>
      </c>
      <c r="CC31" s="109" t="str">
        <f t="shared" ref="CC31:CC49" si="213">IF($W31="","",IF($W31=CD$4,"→",""))</f>
        <v/>
      </c>
      <c r="CD31" s="108"/>
      <c r="CE31" s="110" t="str">
        <f t="shared" ref="CE31:CE49" si="214">IF($Y31="","",IF($Y31=CD$4,"⇒",""))</f>
        <v/>
      </c>
      <c r="CF31" s="109" t="str">
        <f t="shared" ref="CF31:CF49" si="215">IF($W31="","",IF($W31=CG$4,"→",""))</f>
        <v/>
      </c>
      <c r="CG31" s="108"/>
      <c r="CH31" s="110" t="str">
        <f t="shared" ref="CH31:CH49" si="216">IF($Y31="","",IF($Y31=CG$4,"⇒",""))</f>
        <v/>
      </c>
      <c r="CI31" s="109" t="str">
        <f t="shared" ref="CI31:CI49" si="217">IF($W31="","",IF($W31=CJ$4,"→",""))</f>
        <v/>
      </c>
      <c r="CJ31" s="108"/>
      <c r="CK31" s="110" t="str">
        <f t="shared" ref="CK31:CK49" si="218">IF($Y31="","",IF($Y31=CJ$4,"⇒",""))</f>
        <v/>
      </c>
      <c r="CL31" s="109" t="str">
        <f t="shared" ref="CL31:CL49" si="219">IF($W31="","",IF($W31=CM$4,"→",""))</f>
        <v/>
      </c>
      <c r="CM31" s="108"/>
      <c r="CN31" s="110" t="str">
        <f t="shared" ref="CN31:CN49" si="220">IF($Y31="","",IF($Y31=CM$4,"⇒",""))</f>
        <v/>
      </c>
      <c r="CO31" s="109" t="str">
        <f t="shared" ref="CO31:CO49" si="221">IF($W31="","",IF($W31=CP$4,"→",""))</f>
        <v/>
      </c>
      <c r="CP31" s="108"/>
      <c r="CQ31" s="110" t="str">
        <f t="shared" ref="CQ31:CQ49" si="222">IF($Y31="","",IF($Y31=CP$4,"⇒",""))</f>
        <v/>
      </c>
      <c r="CR31" s="109" t="str">
        <f t="shared" ref="CR31:CR49" si="223">IF($W31="","",IF($W31=CS$4,"→",""))</f>
        <v/>
      </c>
      <c r="CS31" s="108"/>
      <c r="CT31" s="110" t="str">
        <f t="shared" ref="CT31:CT49" si="224">IF($Y31="","",IF($Y31=CS$4,"⇒",""))</f>
        <v/>
      </c>
      <c r="CU31" s="109" t="str">
        <f t="shared" ref="CU31:CU49" si="225">IF($W31="","",IF($W31=CV$4,"→",""))</f>
        <v/>
      </c>
      <c r="CV31" s="108"/>
      <c r="CW31" s="110" t="str">
        <f t="shared" ref="CW31:CW49" si="226">IF($Y31="","",IF($Y31=CV$4,"⇒",""))</f>
        <v/>
      </c>
      <c r="CX31" s="109" t="str">
        <f t="shared" ref="CX31:CX49" si="227">IF($W31="","",IF($W31=CY$4,"→",""))</f>
        <v/>
      </c>
      <c r="CY31" s="108"/>
      <c r="CZ31" s="110" t="str">
        <f t="shared" ref="CZ31:CZ49" si="228">IF($Y31="","",IF($Y31=CY$4,"⇒",""))</f>
        <v/>
      </c>
      <c r="DA31" s="109" t="str">
        <f t="shared" ref="DA31:DA49" si="229">IF($W31="","",IF($W31=DB$4,"→",""))</f>
        <v/>
      </c>
      <c r="DB31" s="108"/>
      <c r="DC31" s="110" t="str">
        <f t="shared" ref="DC31:DC49" si="230">IF($Y31="","",IF($Y31=DB$4,"⇒",""))</f>
        <v/>
      </c>
      <c r="DD31" s="109" t="str">
        <f t="shared" ref="DD31:DD49" si="231">IF($W31="","",IF($W31=DE$4,"→",""))</f>
        <v/>
      </c>
      <c r="DE31" s="108"/>
      <c r="DF31" s="110" t="str">
        <f t="shared" ref="DF31:DF49" si="232">IF($Y31="","",IF($Y31=DE$4,"⇒",""))</f>
        <v/>
      </c>
      <c r="DG31" s="109" t="str">
        <f t="shared" ref="DG31:DG49" si="233">IF($W31="","",IF($W31=DH$4,"→",""))</f>
        <v/>
      </c>
      <c r="DH31" s="108"/>
      <c r="DI31" s="110" t="str">
        <f t="shared" ref="DI31:DI49" si="234">IF($Y31="","",IF($Y31=DH$4,"⇒",""))</f>
        <v/>
      </c>
      <c r="DJ31" s="109" t="str">
        <f t="shared" ref="DJ31:DJ49" si="235">IF($W31="","",IF($W31=DK$4,"→",""))</f>
        <v/>
      </c>
      <c r="DK31" s="108"/>
      <c r="DL31" s="110" t="str">
        <f t="shared" ref="DL31:DL49" si="236">IF($Y31="","",IF($Y31=DK$4,"⇒",""))</f>
        <v/>
      </c>
      <c r="DM31" s="109" t="str">
        <f t="shared" ref="DM31:DM49" si="237">IF($W31="","",IF($W31=DN$4,"→",""))</f>
        <v/>
      </c>
      <c r="DN31" s="108"/>
      <c r="DO31" s="110" t="str">
        <f t="shared" ref="DO31:DO49" si="238">IF($Y31="","",IF($Y31=DN$4,"⇒",""))</f>
        <v/>
      </c>
      <c r="DP31" s="109" t="str">
        <f t="shared" ref="DP31:DP49" si="239">IF($W31="","",IF($W31=DQ$4,"→",""))</f>
        <v/>
      </c>
      <c r="DQ31" s="108"/>
      <c r="DR31" s="110" t="str">
        <f t="shared" ref="DR31:DR49" si="240">IF($Y31="","",IF($Y31=DQ$4,"⇒",""))</f>
        <v/>
      </c>
      <c r="DS31" s="109" t="str">
        <f t="shared" ref="DS31:DS49" si="241">IF($W31="","",IF($W31=DT$4,"→",""))</f>
        <v/>
      </c>
      <c r="DT31" s="108"/>
      <c r="DU31" s="110" t="str">
        <f t="shared" ref="DU31:DU49" si="242">IF($Y31="","",IF($Y31=DT$4,"⇒",""))</f>
        <v/>
      </c>
      <c r="DV31" s="109" t="str">
        <f t="shared" ref="DV31:DV49" si="243">IF($W31="","",IF($W31=DW$4,"→",""))</f>
        <v/>
      </c>
      <c r="DW31" s="108"/>
      <c r="DX31" s="110" t="str">
        <f t="shared" ref="DX31:DX49" si="244">IF($Y31="","",IF($Y31=DW$4,"⇒",""))</f>
        <v/>
      </c>
      <c r="DY31" s="109" t="str">
        <f t="shared" ref="DY31:DY49" si="245">IF($W31="","",IF($W31=DZ$4,"→",""))</f>
        <v/>
      </c>
      <c r="DZ31" s="108"/>
      <c r="EA31" s="110" t="str">
        <f t="shared" ref="EA31:EA49" si="246">IF($Y31="","",IF($Y31=DZ$4,"⇒",""))</f>
        <v/>
      </c>
      <c r="EB31" s="109" t="str">
        <f t="shared" ref="EB31:EB49" si="247">IF($W31="","",IF($W31=EC$4,"→",""))</f>
        <v/>
      </c>
      <c r="EC31" s="108"/>
      <c r="ED31" s="110" t="str">
        <f t="shared" ref="ED31:ED49" si="248">IF($Y31="","",IF($Y31=EC$4,"⇒",""))</f>
        <v/>
      </c>
      <c r="EE31" s="109" t="str">
        <f t="shared" ref="EE31:EE49" si="249">IF($W31="","",IF($W31=EF$4,"→",""))</f>
        <v/>
      </c>
      <c r="EF31" s="108"/>
      <c r="EG31" s="109" t="str">
        <f t="shared" ref="EG31:EH49" si="250">IF($W31="","",IF($W31=EH$4,"→",""))</f>
        <v/>
      </c>
      <c r="EH31" s="109" t="str">
        <f t="shared" si="250"/>
        <v/>
      </c>
      <c r="EI31" s="108"/>
      <c r="EJ31" s="110" t="str">
        <f t="shared" ref="EJ31:EJ49" si="251">IF($Y31="","",IF($Y31=EI$4,"⇒",""))</f>
        <v/>
      </c>
      <c r="EK31" s="109" t="str">
        <f t="shared" ref="EK31:EK49" si="252">IF($W31="","",IF($W31=EL$4,"→",""))</f>
        <v>→</v>
      </c>
      <c r="EL31" s="436"/>
      <c r="EM31" s="110" t="str">
        <f t="shared" ref="EM31:EM49" si="253">IF($Y31="","",IF($Y31=EL$4,"⇒",""))</f>
        <v/>
      </c>
      <c r="EN31" s="109" t="str">
        <f t="shared" ref="EN31:EN49" si="254">IF($W31="","",IF($W31=EO$4,"→",""))</f>
        <v/>
      </c>
      <c r="EO31" s="764">
        <v>250</v>
      </c>
      <c r="EP31" s="110" t="str">
        <f t="shared" ref="EP31:EP49" si="255">IF($Y31="","",IF($Y31=EO$4,"⇒",""))</f>
        <v/>
      </c>
      <c r="EQ31" s="109" t="str">
        <f t="shared" ref="EQ31:EQ49" si="256">IF($W31="","",IF($W31=ER$4,"→",""))</f>
        <v/>
      </c>
      <c r="ER31" s="108"/>
      <c r="ES31" s="110" t="str">
        <f t="shared" ref="ES31:ES49" si="257">IF($Y31="","",IF($Y31=ER$4,"⇒",""))</f>
        <v/>
      </c>
      <c r="ET31" s="109" t="str">
        <f t="shared" ref="ET31:ET49" si="258">IF($W31="","",IF($W31=EU$4,"→",""))</f>
        <v/>
      </c>
      <c r="EU31" s="108"/>
      <c r="EV31" s="110" t="str">
        <f t="shared" ref="EV31:EV49" si="259">IF($Y31="","",IF($Y31=EU$4,"⇒",""))</f>
        <v/>
      </c>
      <c r="EW31" s="109" t="str">
        <f t="shared" ref="EW31:EW49" si="260">IF($W31="","",IF($W31=EX$4,"→",""))</f>
        <v/>
      </c>
      <c r="EX31" s="108"/>
      <c r="EY31" s="110" t="str">
        <f t="shared" ref="EY31:EY49" si="261">IF($Y31="","",IF($Y31=EX$4,"⇒",""))</f>
        <v>⇒</v>
      </c>
      <c r="EZ31" s="109" t="str">
        <f t="shared" ref="EZ31:EZ49" si="262">IF($W31="","",IF($W31=FA$4,"→",""))</f>
        <v/>
      </c>
      <c r="FA31" s="108"/>
      <c r="FB31" s="110" t="str">
        <f t="shared" ref="FB31:FB49" si="263">IF($Y31="","",IF($Y31=FA$4,"⇒",""))</f>
        <v/>
      </c>
      <c r="FC31" s="109" t="str">
        <f t="shared" ref="FC31:FC49" si="264">IF($W31="","",IF($W31=FD$4,"→",""))</f>
        <v/>
      </c>
      <c r="FD31" s="108"/>
      <c r="FE31" s="110" t="str">
        <f t="shared" ref="FE31:FE49" si="265">IF($Y31="","",IF($Y31=FD$4,"⇒",""))</f>
        <v/>
      </c>
      <c r="FF31" s="109" t="str">
        <f t="shared" ref="FF31:FF49" si="266">IF($W31="","",IF($W31=FG$4,"→",""))</f>
        <v/>
      </c>
      <c r="FG31" s="108"/>
      <c r="FH31" s="110" t="str">
        <f t="shared" ref="FH31:FH49" si="267">IF($Y31="","",IF($Y31=FG$4,"⇒",""))</f>
        <v/>
      </c>
      <c r="FI31" s="109" t="str">
        <f t="shared" ref="FI31:FI49" si="268">IF($W31="","",IF($W31=FJ$4,"→",""))</f>
        <v/>
      </c>
      <c r="FJ31" s="108"/>
      <c r="FK31" s="110" t="str">
        <f t="shared" ref="FK31:FK49" si="269">IF($Y31="","",IF($Y31=FJ$4,"⇒",""))</f>
        <v/>
      </c>
      <c r="FL31" s="109" t="str">
        <f t="shared" ref="FL31:FL49" si="270">IF($W31="","",IF($W31=FM$4,"→",""))</f>
        <v/>
      </c>
      <c r="FM31" s="108"/>
      <c r="FN31" s="110" t="str">
        <f t="shared" ref="FN31:FN49" si="271">IF($Y31="","",IF($Y31=FM$4,"⇒",""))</f>
        <v/>
      </c>
      <c r="FO31" s="109" t="str">
        <f t="shared" ref="FO31:FO49" si="272">IF($W31="","",IF($W31=FP$4,"→",""))</f>
        <v/>
      </c>
      <c r="FP31" s="108"/>
      <c r="FQ31" s="110" t="str">
        <f t="shared" ref="FQ31:FQ49" si="273">IF($Y31="","",IF($Y31=FP$4,"⇒",""))</f>
        <v/>
      </c>
      <c r="FR31" s="109" t="str">
        <f t="shared" ref="FR31:FR49" si="274">IF($W31="","",IF($W31=FS$4,"→",""))</f>
        <v/>
      </c>
      <c r="FS31" s="108"/>
      <c r="FT31" s="110" t="str">
        <f t="shared" ref="FT31:FT49" si="275">IF($Y31="","",IF($Y31=FS$4,"⇒",""))</f>
        <v/>
      </c>
      <c r="FU31" s="109" t="str">
        <f t="shared" ref="FU31:FU49" si="276">IF($W31="","",IF($W31=FV$4,"→",""))</f>
        <v/>
      </c>
      <c r="FV31" s="108"/>
      <c r="FW31" s="110" t="str">
        <f t="shared" ref="FW31:FW49" si="277">IF($Y31="","",IF($Y31=FV$4,"⇒",""))</f>
        <v/>
      </c>
      <c r="FX31" s="109" t="str">
        <f t="shared" ref="FX31:FX49" si="278">IF($W31="","",IF($W31=FY$4,"→",""))</f>
        <v/>
      </c>
      <c r="FY31" s="108"/>
      <c r="FZ31" s="110" t="str">
        <f t="shared" ref="FZ31:FZ49" si="279">IF($Y31="","",IF($Y31=FY$4,"⇒",""))</f>
        <v/>
      </c>
      <c r="GA31" s="109" t="str">
        <f t="shared" ref="GA31:GA49" si="280">IF($W31="","",IF($W31=GB$4,"→",""))</f>
        <v/>
      </c>
      <c r="GB31" s="108"/>
      <c r="GC31" s="110" t="str">
        <f t="shared" ref="GC31:GC49" si="281">IF($Y31="","",IF($Y31=GB$4,"⇒",""))</f>
        <v/>
      </c>
      <c r="GD31" s="109" t="str">
        <f t="shared" ref="GD31:GD49" si="282">IF($W31="","",IF($W31=GE$4,"→",""))</f>
        <v/>
      </c>
      <c r="GE31" s="108"/>
      <c r="GF31" s="110" t="str">
        <f t="shared" ref="GF31:GF49" si="283">IF($Y31="","",IF($Y31=GE$4,"⇒",""))</f>
        <v/>
      </c>
      <c r="GG31" s="109" t="str">
        <f t="shared" ref="GG31:GG49" si="284">IF($W31="","",IF($W31=GH$4,"→",""))</f>
        <v/>
      </c>
      <c r="GH31" s="108"/>
      <c r="GI31" s="110" t="str">
        <f t="shared" ref="GI31:GI49" si="285">IF($Y31="","",IF($Y31=GH$4,"⇒",""))</f>
        <v/>
      </c>
      <c r="GJ31" s="109" t="str">
        <f t="shared" ref="GJ31:GJ49" si="286">IF($W31="","",IF($W31=GK$4,"→",""))</f>
        <v/>
      </c>
      <c r="GK31" s="108"/>
      <c r="GL31" s="110" t="str">
        <f t="shared" ref="GL31:GL49" si="287">IF($Y31="","",IF($Y31=GK$4,"⇒",""))</f>
        <v/>
      </c>
      <c r="GM31" s="109" t="str">
        <f t="shared" ref="GM31:GM49" si="288">IF($W31="","",IF($W31=GN$4,"→",""))</f>
        <v/>
      </c>
      <c r="GN31" s="108"/>
      <c r="GO31" s="110" t="str">
        <f t="shared" ref="GO31:GO49" si="289">IF($Y31="","",IF($Y31=GN$4,"⇒",""))</f>
        <v/>
      </c>
      <c r="GP31" s="109" t="str">
        <f t="shared" ref="GP31:GP49" si="290">IF($W31="","",IF($W31=GQ$4,"→",""))</f>
        <v/>
      </c>
      <c r="GQ31" s="108"/>
      <c r="GR31" s="110" t="str">
        <f t="shared" ref="GR31:GR49" si="291">IF($Y31="","",IF($Y31=GQ$4,"⇒",""))</f>
        <v/>
      </c>
      <c r="GS31" s="109" t="str">
        <f t="shared" ref="GS31:GS49" si="292">IF($W31="","",IF($W31=GT$4,"→",""))</f>
        <v/>
      </c>
      <c r="GT31" s="108"/>
      <c r="GU31" s="110" t="str">
        <f t="shared" ref="GU31:GU49" si="293">IF($Y31="","",IF($Y31=GT$4,"⇒",""))</f>
        <v/>
      </c>
      <c r="GV31" s="109" t="str">
        <f t="shared" ref="GV31:GV49" si="294">IF($W31="","",IF($W31=GW$4,"→",""))</f>
        <v/>
      </c>
      <c r="GW31" s="108"/>
      <c r="GX31" s="110" t="str">
        <f t="shared" ref="GX31:GX49" si="295">IF($Y31="","",IF($Y31=GW$4,"⇒",""))</f>
        <v/>
      </c>
      <c r="GY31" s="109" t="str">
        <f t="shared" ref="GY31:GY49" si="296">IF($W31="","",IF($W31=GZ$4,"→",""))</f>
        <v/>
      </c>
      <c r="GZ31" s="108"/>
      <c r="HA31" s="110" t="str">
        <f t="shared" ref="HA31:HA49" si="297">IF($Y31="","",IF($Y31=GZ$4,"⇒",""))</f>
        <v/>
      </c>
      <c r="HB31" s="109" t="str">
        <f t="shared" ref="HB31:HB49" si="298">IF($W31="","",IF($W31=HC$4,"→",""))</f>
        <v/>
      </c>
      <c r="HC31" s="108"/>
      <c r="HD31" s="110" t="str">
        <f t="shared" ref="HD31:HD49" si="299">IF($Y31="","",IF($Y31=HC$4,"⇒",""))</f>
        <v/>
      </c>
      <c r="HE31" s="109" t="str">
        <f t="shared" ref="HE31:HE49" si="300">IF($W31="","",IF($W31=HF$4,"→",""))</f>
        <v/>
      </c>
      <c r="HF31" s="108"/>
      <c r="HG31" s="110" t="str">
        <f t="shared" ref="HG31:HG49" si="301">IF($Y31="","",IF($Y31=HF$4,"⇒",""))</f>
        <v/>
      </c>
      <c r="HH31" s="109" t="str">
        <f t="shared" ref="HH31:HH49" si="302">IF($W31="","",IF($W31=HI$4,"→",""))</f>
        <v/>
      </c>
      <c r="HI31" s="108"/>
      <c r="HJ31" s="110" t="str">
        <f t="shared" ref="HJ31:HJ49" si="303">IF($Y31="","",IF($Y31=HI$4,"⇒",""))</f>
        <v/>
      </c>
      <c r="HK31" s="109" t="str">
        <f t="shared" ref="HK31:HK49" si="304">IF($W31="","",IF($W31=HL$4,"→",""))</f>
        <v/>
      </c>
      <c r="HL31" s="108"/>
      <c r="HM31" s="110" t="str">
        <f t="shared" ref="HM31:HM49" si="305">IF($Y31="","",IF($Y31=HL$4,"⇒",""))</f>
        <v/>
      </c>
      <c r="HN31" s="109" t="str">
        <f t="shared" ref="HN31:HN49" si="306">IF($W31="","",IF($W31=HO$4,"→",""))</f>
        <v/>
      </c>
      <c r="HO31" s="108"/>
      <c r="HP31" s="110" t="str">
        <f t="shared" ref="HP31:HP49" si="307">IF($Y31="","",IF($Y31=HO$4,"⇒",""))</f>
        <v/>
      </c>
      <c r="HQ31" s="109" t="str">
        <f t="shared" ref="HQ31:HQ49" si="308">IF($W31="","",IF($W31=HR$4,"→",""))</f>
        <v/>
      </c>
      <c r="HR31" s="108"/>
      <c r="HS31" s="110" t="str">
        <f t="shared" ref="HS31:HS49" si="309">IF($Y31="","",IF($Y31=HR$4,"⇒",""))</f>
        <v/>
      </c>
      <c r="HT31" s="109" t="str">
        <f t="shared" ref="HT31:HT49" si="310">IF($W31="","",IF($W31=HU$4,"→",""))</f>
        <v/>
      </c>
      <c r="HU31" s="108"/>
      <c r="HV31" s="109" t="str">
        <f t="shared" ref="HV31:HW49" si="311">IF($W31="","",IF($W31=HW$4,"→",""))</f>
        <v/>
      </c>
      <c r="HW31" s="109" t="str">
        <f t="shared" si="311"/>
        <v/>
      </c>
      <c r="HX31" s="108"/>
      <c r="HY31" s="110" t="str">
        <f t="shared" ref="HY31:HY49" si="312">IF($Y31="","",IF($Y31=HX$4,"⇒",""))</f>
        <v/>
      </c>
      <c r="HZ31" s="109" t="str">
        <f t="shared" ref="HZ31:HZ49" si="313">IF($W31="","",IF($W31=IA$4,"→",""))</f>
        <v/>
      </c>
      <c r="IA31" s="436"/>
      <c r="IB31" s="110" t="str">
        <f t="shared" ref="IB31:IB49" si="314">IF($Y31="","",IF($Y31=IA$4,"⇒",""))</f>
        <v/>
      </c>
      <c r="IC31" s="109" t="str">
        <f t="shared" ref="IC31:IC49" si="315">IF($W31="","",IF($W31=ID$4,"→",""))</f>
        <v/>
      </c>
      <c r="ID31" s="108"/>
      <c r="IE31" s="110" t="str">
        <f t="shared" ref="IE31:IE49" si="316">IF($Y31="","",IF($Y31=ID$4,"⇒",""))</f>
        <v/>
      </c>
      <c r="IF31" s="109" t="str">
        <f t="shared" ref="IF31:IF49" si="317">IF($W31="","",IF($W31=IG$4,"→",""))</f>
        <v/>
      </c>
      <c r="IG31" s="108"/>
      <c r="IH31" s="110" t="str">
        <f t="shared" ref="IH31:IH49" si="318">IF($Y31="","",IF($Y31=IG$4,"⇒",""))</f>
        <v/>
      </c>
      <c r="II31" s="109" t="str">
        <f t="shared" ref="II31:II49" si="319">IF($W31="","",IF($W31=IJ$4,"→",""))</f>
        <v/>
      </c>
      <c r="IJ31" s="108"/>
      <c r="IK31" s="110" t="str">
        <f t="shared" ref="IK31:IK49" si="320">IF($Y31="","",IF($Y31=IJ$4,"⇒",""))</f>
        <v/>
      </c>
      <c r="IL31" s="109" t="str">
        <f t="shared" ref="IL31:IL49" si="321">IF($W31="","",IF($W31=IM$4,"→",""))</f>
        <v/>
      </c>
      <c r="IM31" s="108"/>
      <c r="IN31" s="110" t="str">
        <f t="shared" ref="IN31:IN49" si="322">IF($Y31="","",IF($Y31=IM$4,"⇒",""))</f>
        <v/>
      </c>
      <c r="IO31" s="109" t="str">
        <f t="shared" ref="IO31:IO49" si="323">IF($W31="","",IF($W31=IP$4,"→",""))</f>
        <v/>
      </c>
      <c r="IP31" s="108"/>
      <c r="IQ31" s="110" t="str">
        <f t="shared" ref="IQ31:IQ49" si="324">IF($Y31="","",IF($Y31=IP$4,"⇒",""))</f>
        <v/>
      </c>
      <c r="IR31" s="109" t="str">
        <f t="shared" ref="IR31:IR49" si="325">IF($W31="","",IF($W31=IS$4,"→",""))</f>
        <v/>
      </c>
      <c r="IS31" s="108"/>
      <c r="IT31" s="110" t="str">
        <f t="shared" ref="IT31:IT49" si="326">IF($Y31="","",IF($Y31=IS$4,"⇒",""))</f>
        <v/>
      </c>
      <c r="IU31" s="109" t="str">
        <f t="shared" ref="IU31:IU49" si="327">IF($W31="","",IF($W31=IV$4,"→",""))</f>
        <v/>
      </c>
      <c r="IV31" s="108"/>
      <c r="IW31" s="110" t="str">
        <f t="shared" ref="IW31:IW49" si="328">IF($Y31="","",IF($Y31=IV$4,"⇒",""))</f>
        <v/>
      </c>
      <c r="IX31" s="109" t="str">
        <f t="shared" ref="IX31:IX49" si="329">IF($W31="","",IF($W31=IY$4,"→",""))</f>
        <v/>
      </c>
      <c r="IY31" s="108"/>
      <c r="IZ31" s="110" t="str">
        <f t="shared" ref="IZ31:IZ49" si="330">IF($Y31="","",IF($Y31=IY$4,"⇒",""))</f>
        <v/>
      </c>
      <c r="JA31" s="109" t="str">
        <f t="shared" ref="JA31:JA49" si="331">IF($W31="","",IF($W31=JB$4,"→",""))</f>
        <v/>
      </c>
      <c r="JB31" s="108"/>
      <c r="JC31" s="110" t="str">
        <f t="shared" ref="JC31:JC49" si="332">IF($Y31="","",IF($Y31=JB$4,"⇒",""))</f>
        <v/>
      </c>
      <c r="JD31" s="109" t="str">
        <f t="shared" ref="JD31:JD49" si="333">IF($W31="","",IF($W31=JE$4,"→",""))</f>
        <v/>
      </c>
      <c r="JE31" s="108"/>
      <c r="JF31" s="110" t="str">
        <f t="shared" ref="JF31:JF49" si="334">IF($Y31="","",IF($Y31=JE$4,"⇒",""))</f>
        <v/>
      </c>
      <c r="JG31" s="109" t="str">
        <f t="shared" ref="JG31:JG49" si="335">IF($W31="","",IF($W31=JH$4,"→",""))</f>
        <v/>
      </c>
      <c r="JH31" s="108"/>
      <c r="JI31" s="110" t="str">
        <f t="shared" ref="JI31:JI49" si="336">IF($Y31="","",IF($Y31=JH$4,"⇒",""))</f>
        <v/>
      </c>
      <c r="JJ31" s="109" t="str">
        <f t="shared" ref="JJ31:JJ49" si="337">IF($W31="","",IF($W31=JK$4,"→",""))</f>
        <v/>
      </c>
      <c r="JK31" s="108"/>
      <c r="JL31" s="110" t="str">
        <f t="shared" ref="JL31:JL49" si="338">IF($Y31="","",IF($Y31=JK$4,"⇒",""))</f>
        <v/>
      </c>
      <c r="JM31" s="109" t="str">
        <f t="shared" ref="JM31:JM49" si="339">IF($W31="","",IF($W31=JN$4,"→",""))</f>
        <v/>
      </c>
      <c r="JN31" s="108"/>
      <c r="JO31" s="110" t="str">
        <f t="shared" ref="JO31:JO49" si="340">IF($Y31="","",IF($Y31=JN$4,"⇒",""))</f>
        <v/>
      </c>
      <c r="JP31" s="109" t="str">
        <f t="shared" ref="JP31:JP49" si="341">IF($W31="","",IF($W31=JQ$4,"→",""))</f>
        <v/>
      </c>
      <c r="JQ31" s="108"/>
      <c r="JR31" s="110" t="str">
        <f t="shared" ref="JR31:JR49" si="342">IF($Y31="","",IF($Y31=JQ$4,"⇒",""))</f>
        <v/>
      </c>
      <c r="JS31" s="109" t="str">
        <f t="shared" ref="JS31:JS49" si="343">IF($W31="","",IF($W31=JT$4,"→",""))</f>
        <v/>
      </c>
      <c r="JT31" s="108"/>
      <c r="JU31" s="110" t="str">
        <f t="shared" ref="JU31:JU49" si="344">IF($Y31="","",IF($Y31=JT$4,"⇒",""))</f>
        <v/>
      </c>
      <c r="JV31" s="109" t="str">
        <f t="shared" ref="JV31:JV49" si="345">IF($W31="","",IF($W31=JW$4,"→",""))</f>
        <v/>
      </c>
      <c r="JW31" s="108"/>
      <c r="JX31" s="110" t="str">
        <f t="shared" ref="JX31:JX49" si="346">IF($Y31="","",IF($Y31=JW$4,"⇒",""))</f>
        <v/>
      </c>
      <c r="JY31" s="109" t="str">
        <f t="shared" ref="JY31:JY49" si="347">IF($W31="","",IF($W31=JZ$4,"→",""))</f>
        <v/>
      </c>
      <c r="JZ31" s="108"/>
      <c r="KA31" s="110" t="str">
        <f t="shared" ref="KA31:KA49" si="348">IF($Y31="","",IF($Y31=JZ$4,"⇒",""))</f>
        <v/>
      </c>
      <c r="KB31" s="109" t="str">
        <f t="shared" ref="KB31:KB49" si="349">IF($W31="","",IF($W31=KC$4,"→",""))</f>
        <v/>
      </c>
      <c r="KC31" s="108"/>
      <c r="KD31" s="110" t="str">
        <f t="shared" ref="KD31:KD49" si="350">IF($Y31="","",IF($Y31=KC$4,"⇒",""))</f>
        <v/>
      </c>
      <c r="KE31" s="109" t="str">
        <f t="shared" ref="KE31:KE49" si="351">IF($W31="","",IF($W31=KF$4,"→",""))</f>
        <v/>
      </c>
      <c r="KF31" s="108"/>
      <c r="KG31" s="110" t="str">
        <f t="shared" ref="KG31:KG49" si="352">IF($Y31="","",IF($Y31=KF$4,"⇒",""))</f>
        <v/>
      </c>
      <c r="KH31" s="109" t="str">
        <f t="shared" ref="KH31:KH49" si="353">IF($W31="","",IF($W31=KI$4,"→",""))</f>
        <v/>
      </c>
      <c r="KI31" s="108"/>
      <c r="KJ31" s="110" t="str">
        <f t="shared" ref="KJ31:KJ49" si="354">IF($Y31="","",IF($Y31=KI$4,"⇒",""))</f>
        <v/>
      </c>
      <c r="KK31" s="109" t="str">
        <f t="shared" ref="KK31:KK49" si="355">IF($W31="","",IF($W31=KL$4,"→",""))</f>
        <v/>
      </c>
      <c r="KL31" s="108"/>
      <c r="KM31" s="110" t="str">
        <f t="shared" ref="KM31:KM49" si="356">IF($Y31="","",IF($Y31=KL$4,"⇒",""))</f>
        <v/>
      </c>
      <c r="KN31" s="109" t="str">
        <f t="shared" ref="KN31:KN49" si="357">IF($W31="","",IF($W31=KO$4,"→",""))</f>
        <v/>
      </c>
      <c r="KO31" s="108"/>
      <c r="KP31" s="110" t="str">
        <f t="shared" ref="KP31:KP49" si="358">IF($Y31="","",IF($Y31=KO$4,"⇒",""))</f>
        <v/>
      </c>
      <c r="KQ31" s="109" t="str">
        <f t="shared" ref="KQ31:KQ49" si="359">IF($W31="","",IF($W31=KR$4,"→",""))</f>
        <v/>
      </c>
      <c r="KR31" s="108"/>
      <c r="KS31" s="110" t="str">
        <f t="shared" ref="KS31:KS49" si="360">IF($Y31="","",IF($Y31=KR$4,"⇒",""))</f>
        <v/>
      </c>
      <c r="KT31" s="109" t="str">
        <f t="shared" ref="KT31:KT49" si="361">IF($W31="","",IF($W31=KU$4,"→",""))</f>
        <v/>
      </c>
      <c r="KU31" s="108"/>
      <c r="KV31" s="110" t="str">
        <f t="shared" ref="KV31:KV49" si="362">IF($Y31="","",IF($Y31=KU$4,"⇒",""))</f>
        <v/>
      </c>
      <c r="KW31" s="109" t="str">
        <f t="shared" ref="KW31:KW49" si="363">IF($W31="","",IF($W31=KX$4,"→",""))</f>
        <v/>
      </c>
      <c r="KX31" s="108"/>
      <c r="KY31" s="110" t="str">
        <f t="shared" ref="KY31:KY49" si="364">IF($Y31="","",IF($Y31=KX$4,"⇒",""))</f>
        <v/>
      </c>
      <c r="KZ31" s="109" t="str">
        <f t="shared" ref="KZ31:KZ49" si="365">IF($W31="","",IF($W31=LA$4,"→",""))</f>
        <v/>
      </c>
      <c r="LA31" s="108"/>
      <c r="LB31" s="110" t="str">
        <f t="shared" ref="LB31:LB49" si="366">IF($Y31="","",IF($Y31=LA$4,"⇒",""))</f>
        <v/>
      </c>
      <c r="LC31" s="109" t="str">
        <f t="shared" ref="LC31:LC49" si="367">IF($W31="","",IF($W31=LD$4,"→",""))</f>
        <v/>
      </c>
      <c r="LD31" s="108"/>
      <c r="LE31" s="110" t="str">
        <f t="shared" ref="LE31:LE49" si="368">IF($Y31="","",IF($Y31=LD$4,"⇒",""))</f>
        <v/>
      </c>
      <c r="LF31" s="109" t="str">
        <f t="shared" ref="LF31:LF49" si="369">IF($W31="","",IF($W31=LG$4,"→",""))</f>
        <v/>
      </c>
      <c r="LG31" s="108"/>
      <c r="LH31" s="110" t="str">
        <f t="shared" ref="LH31:LH49" si="370">IF($Y31="","",IF($Y31=LG$4,"⇒",""))</f>
        <v/>
      </c>
      <c r="LI31" s="109" t="str">
        <f t="shared" ref="LI31:LI49" si="371">IF($W31="","",IF($W31=LJ$4,"→",""))</f>
        <v/>
      </c>
      <c r="LJ31" s="108"/>
      <c r="LK31" s="109" t="str">
        <f t="shared" ref="LK31:LK49" si="372">IF($W31="","",IF($W31=LL$4,"→",""))</f>
        <v/>
      </c>
    </row>
    <row r="32" spans="1:323" ht="24" hidden="1" customHeight="1" x14ac:dyDescent="0.2">
      <c r="A32" s="120"/>
      <c r="B32" s="150">
        <f>IFERROR(VLOOKUP($D32,[1]受注ﾌｧｲﾙ!$A$3:$BZ$1314,5,FALSE),"-")</f>
        <v>46107.432685185187</v>
      </c>
      <c r="C32" s="166">
        <f>IFERROR(VLOOKUP($D32,[1]受注ﾌｧｲﾙ!$A$3:$BZ$1314,6,FALSE),"-")</f>
        <v>0</v>
      </c>
      <c r="D32" s="374" t="s">
        <v>821</v>
      </c>
      <c r="E32" s="39">
        <f>IFERROR(VLOOKUP($D32,[1]受注ﾌｧｲﾙ!$A$3:$BZ$1314,17,FALSE),"-")</f>
        <v>6780</v>
      </c>
      <c r="F32" s="5" t="str">
        <f>IFERROR(VLOOKUP($D32,[1]受注ﾌｧｲﾙ!$A$3:$BZ$1314,18,FALSE),"-")</f>
        <v>25025-AP66-1230X250</v>
      </c>
      <c r="G32" s="5" t="str">
        <f>IFERROR(VLOOKUP($D32,[1]受注ﾌｧｲﾙ!$A$3:$BZ$1314,19,FALSE),"-")</f>
        <v>FA</v>
      </c>
      <c r="H32" s="5" t="str">
        <f>IFERROR(VLOOKUP($D32,[1]受注ﾌｧｲﾙ!$A$3:$BZ$1314,20,FALSE),"-")</f>
        <v xml:space="preserve">   </v>
      </c>
      <c r="I32" s="5" t="str">
        <f>IFERROR(VLOOKUP($D32,[1]受注ﾌｧｲﾙ!$A$3:$BZ$1314,21,FALSE),"-")</f>
        <v>P</v>
      </c>
      <c r="J32" s="15">
        <f>IFERROR(VLOOKUP($D32,[1]受注ﾌｧｲﾙ!$A$3:$BZ$1314,22,FALSE),"-")</f>
        <v>500</v>
      </c>
      <c r="K32" s="5" t="str">
        <f>IFERROR(VLOOKUP($D32,[1]受注ﾌｧｲﾙ!$A$3:$BZ$1314,8,FALSE),"-")</f>
        <v>25025-JP66-1160X250</v>
      </c>
      <c r="L32" s="5" t="str">
        <f>IFERROR(VLOOKUP($D32,[1]受注ﾌｧｲﾙ!$A$3:$BZ$1314,9,FALSE),"-")</f>
        <v>FA</v>
      </c>
      <c r="M32" s="5" t="str">
        <f>IFERROR(VLOOKUP($D32,[1]受注ﾌｧｲﾙ!$A$3:$BZ$1314,10,FALSE),"-")</f>
        <v xml:space="preserve">   </v>
      </c>
      <c r="N32" s="5" t="str">
        <f>IFERROR(VLOOKUP($D32,[1]受注ﾌｧｲﾙ!$A$3:$BZ$1314,11,FALSE),"-")</f>
        <v>Q</v>
      </c>
      <c r="O32" s="15">
        <f>IFERROR(VLOOKUP($D32,[1]受注ﾌｧｲﾙ!$A$3:$BZ$1314,13,FALSE),"-")</f>
        <v>500</v>
      </c>
      <c r="P32" s="5">
        <f>IFERROR(VLOOKUP($D32,[1]受注ﾌｧｲﾙ!$A$3:$BZ$1314,15,FALSE),"-")</f>
        <v>0</v>
      </c>
      <c r="Q32" s="101">
        <f>IFERROR((VLOOKUP($D32,[1]受注ﾌｧｲﾙ!$A$3:$BZ$1314,16,FALSE)*J32),"-")</f>
        <v>500</v>
      </c>
      <c r="R32" s="40">
        <f>IFERROR(VLOOKUP($D32,[7]加工日報ＥＣ!$A$5:$DD$999,107,FALSE),"-")</f>
        <v>500</v>
      </c>
      <c r="S32" s="5" t="str">
        <f>IFERROR(VLOOKUP($D32,[1]受注ﾌｧｲﾙ!$A$3:$BZ$1314,26,FALSE),"-")</f>
        <v>EC,ｽﾘｯﾄ</v>
      </c>
      <c r="T32" s="86" t="str">
        <f>IFERROR(VLOOKUP($D32,[1]受注ﾌｧｲﾙ!$A$3:$BZ$1314,23,FALSE),"-")</f>
        <v>湖南</v>
      </c>
      <c r="U32" s="4"/>
      <c r="V32" s="4"/>
      <c r="W32" s="4">
        <f>IFERROR(VLOOKUP($D32,[1]受注ﾌｧｲﾙ!$A$3:$BZ$1314,25,FALSE),"-")</f>
        <v>46114</v>
      </c>
      <c r="X32" s="4">
        <f>IFERROR(VLOOKUP($D32,[1]受注ﾌｧｲﾙ!$A$3:$BZ$1314,32,FALSE),"-")</f>
        <v>46119</v>
      </c>
      <c r="Y32" s="4">
        <f>IFERROR(VLOOKUP($D32,[1]受注ﾌｧｲﾙ!$A$3:$BZ$1314,33,FALSE),"-")</f>
        <v>46119</v>
      </c>
      <c r="Z32" s="4">
        <f t="shared" si="187"/>
        <v>46115</v>
      </c>
      <c r="AA32" s="57">
        <f>IFERROR(VLOOKUP($D32,[7]加工日報ＥＣ!$A$5:$DD$999,2,FALSE),"-")</f>
        <v>46115</v>
      </c>
      <c r="AB32" s="58">
        <f>IFERROR(VLOOKUP($D32,[7]加工日報ＥＣ!$A$5:$DD$999,108,FALSE),"-")</f>
        <v>500</v>
      </c>
      <c r="AC32" s="21">
        <f t="shared" si="188"/>
        <v>500</v>
      </c>
      <c r="AD32" s="549" t="str">
        <f>IFERROR(VLOOKUP($D32,[1]受注ﾌｧｲﾙ!$A$3:$BZ$1314,27,FALSE),"-")&amp;"　"&amp;IFERROR(VLOOKUP($D32,[1]受注ﾌｧｲﾙ!$A$3:$BZ$1314,28,FALSE),"-")&amp;"　"&amp;IFERROR(VLOOKUP($D32,[1]受注ﾌｧｲﾙ!$A$3:$BZ$1314,29,FALSE),"-")</f>
        <v>　　</v>
      </c>
      <c r="AE32" s="3"/>
      <c r="AF32" s="31" t="str">
        <f>IFERROR(VLOOKUP($D32,[7]加工日報ＥＣ!$A$5:$DD$999,94,FALSE),"-")</f>
        <v>完</v>
      </c>
      <c r="AG32" s="38" t="str">
        <f>IFERROR(VLOOKUP($D32,[1]受注ﾌｧｲﾙ!$A$3:$BZ$1314,2,FALSE),"-")</f>
        <v>通常入力</v>
      </c>
      <c r="AH32" s="38" t="str">
        <f>IFERROR(VLOOKUP($D32,[1]受注ﾌｧｲﾙ!$A$3:$BZ$1314,3,FALSE),"-")</f>
        <v>後加工</v>
      </c>
      <c r="AI32" s="43" t="str">
        <f>IFERROR(VLOOKUP($D32,[1]受注ﾌｧｲﾙ!$A$3:$BZ$1314,31,FALSE),"-")</f>
        <v>共和ﾚｻﾞｰ</v>
      </c>
      <c r="AJ32" s="43" t="str">
        <f>IFERROR(VLOOKUP($D32,[1]受注ﾌｧｲﾙ!$A$3:$BZ$1314,12,FALSE),"-")</f>
        <v xml:space="preserve"> </v>
      </c>
      <c r="AK32" s="228" t="str">
        <f>IFERROR(VLOOKUP($D32,[1]受注ﾌｧｲﾙ!$A$3:$BZ$1314,24,FALSE),"-")</f>
        <v>ｽﾘｯﾄ</v>
      </c>
      <c r="AL32" s="3"/>
      <c r="AM32" s="3"/>
      <c r="AN32" s="3"/>
      <c r="AO32" s="3"/>
      <c r="AP32" s="3"/>
      <c r="AQ32" s="43" t="s">
        <v>521</v>
      </c>
      <c r="AR32" s="526"/>
      <c r="AS32" s="109" t="str">
        <f t="shared" si="189"/>
        <v/>
      </c>
      <c r="AT32" s="108"/>
      <c r="AU32" s="110" t="str">
        <f t="shared" si="190"/>
        <v/>
      </c>
      <c r="AV32" s="109" t="str">
        <f t="shared" si="191"/>
        <v/>
      </c>
      <c r="AW32" s="436"/>
      <c r="AX32" s="110" t="str">
        <f t="shared" si="192"/>
        <v/>
      </c>
      <c r="AY32" s="109" t="str">
        <f t="shared" si="193"/>
        <v/>
      </c>
      <c r="AZ32" s="108"/>
      <c r="BA32" s="110" t="str">
        <f t="shared" si="194"/>
        <v/>
      </c>
      <c r="BB32" s="109" t="str">
        <f t="shared" si="195"/>
        <v/>
      </c>
      <c r="BC32" s="108"/>
      <c r="BD32" s="110" t="str">
        <f t="shared" si="196"/>
        <v/>
      </c>
      <c r="BE32" s="109" t="str">
        <f t="shared" si="197"/>
        <v/>
      </c>
      <c r="BF32" s="108"/>
      <c r="BG32" s="110" t="str">
        <f t="shared" si="198"/>
        <v/>
      </c>
      <c r="BH32" s="109" t="str">
        <f t="shared" si="199"/>
        <v/>
      </c>
      <c r="BI32" s="108"/>
      <c r="BJ32" s="110" t="str">
        <f t="shared" si="200"/>
        <v/>
      </c>
      <c r="BK32" s="109" t="str">
        <f t="shared" si="201"/>
        <v/>
      </c>
      <c r="BL32" s="108"/>
      <c r="BM32" s="110" t="str">
        <f t="shared" si="202"/>
        <v/>
      </c>
      <c r="BN32" s="109" t="str">
        <f t="shared" si="203"/>
        <v/>
      </c>
      <c r="BO32" s="108"/>
      <c r="BP32" s="110" t="str">
        <f t="shared" si="204"/>
        <v/>
      </c>
      <c r="BQ32" s="109" t="str">
        <f t="shared" si="205"/>
        <v/>
      </c>
      <c r="BR32" s="108"/>
      <c r="BS32" s="110" t="str">
        <f t="shared" si="206"/>
        <v/>
      </c>
      <c r="BT32" s="109" t="str">
        <f t="shared" si="207"/>
        <v/>
      </c>
      <c r="BU32" s="108"/>
      <c r="BV32" s="110" t="str">
        <f t="shared" si="208"/>
        <v/>
      </c>
      <c r="BW32" s="109" t="str">
        <f t="shared" si="209"/>
        <v/>
      </c>
      <c r="BX32" s="108"/>
      <c r="BY32" s="110" t="str">
        <f t="shared" si="210"/>
        <v/>
      </c>
      <c r="BZ32" s="109" t="str">
        <f t="shared" si="211"/>
        <v/>
      </c>
      <c r="CA32" s="108"/>
      <c r="CB32" s="110" t="str">
        <f t="shared" si="212"/>
        <v/>
      </c>
      <c r="CC32" s="109" t="str">
        <f t="shared" si="213"/>
        <v/>
      </c>
      <c r="CD32" s="108"/>
      <c r="CE32" s="110" t="str">
        <f t="shared" si="214"/>
        <v/>
      </c>
      <c r="CF32" s="109" t="str">
        <f t="shared" si="215"/>
        <v/>
      </c>
      <c r="CG32" s="108"/>
      <c r="CH32" s="110" t="str">
        <f t="shared" si="216"/>
        <v/>
      </c>
      <c r="CI32" s="109" t="str">
        <f t="shared" si="217"/>
        <v/>
      </c>
      <c r="CJ32" s="108"/>
      <c r="CK32" s="110" t="str">
        <f t="shared" si="218"/>
        <v/>
      </c>
      <c r="CL32" s="109" t="str">
        <f t="shared" si="219"/>
        <v/>
      </c>
      <c r="CM32" s="108"/>
      <c r="CN32" s="110" t="str">
        <f t="shared" si="220"/>
        <v/>
      </c>
      <c r="CO32" s="109" t="str">
        <f t="shared" si="221"/>
        <v/>
      </c>
      <c r="CP32" s="108"/>
      <c r="CQ32" s="110" t="str">
        <f t="shared" si="222"/>
        <v/>
      </c>
      <c r="CR32" s="109" t="str">
        <f t="shared" si="223"/>
        <v/>
      </c>
      <c r="CS32" s="108"/>
      <c r="CT32" s="110" t="str">
        <f t="shared" si="224"/>
        <v/>
      </c>
      <c r="CU32" s="109" t="str">
        <f t="shared" si="225"/>
        <v/>
      </c>
      <c r="CV32" s="108"/>
      <c r="CW32" s="110" t="str">
        <f t="shared" si="226"/>
        <v/>
      </c>
      <c r="CX32" s="109" t="str">
        <f t="shared" si="227"/>
        <v/>
      </c>
      <c r="CY32" s="108"/>
      <c r="CZ32" s="110" t="str">
        <f t="shared" si="228"/>
        <v/>
      </c>
      <c r="DA32" s="109" t="str">
        <f t="shared" si="229"/>
        <v/>
      </c>
      <c r="DB32" s="108"/>
      <c r="DC32" s="110" t="str">
        <f t="shared" si="230"/>
        <v/>
      </c>
      <c r="DD32" s="109" t="str">
        <f t="shared" si="231"/>
        <v/>
      </c>
      <c r="DE32" s="108"/>
      <c r="DF32" s="110" t="str">
        <f t="shared" si="232"/>
        <v/>
      </c>
      <c r="DG32" s="109" t="str">
        <f t="shared" si="233"/>
        <v/>
      </c>
      <c r="DH32" s="108"/>
      <c r="DI32" s="110" t="str">
        <f t="shared" si="234"/>
        <v/>
      </c>
      <c r="DJ32" s="109" t="str">
        <f t="shared" si="235"/>
        <v/>
      </c>
      <c r="DK32" s="108"/>
      <c r="DL32" s="110" t="str">
        <f t="shared" si="236"/>
        <v/>
      </c>
      <c r="DM32" s="109" t="str">
        <f t="shared" si="237"/>
        <v/>
      </c>
      <c r="DN32" s="108"/>
      <c r="DO32" s="110" t="str">
        <f t="shared" si="238"/>
        <v/>
      </c>
      <c r="DP32" s="109" t="str">
        <f t="shared" si="239"/>
        <v/>
      </c>
      <c r="DQ32" s="108"/>
      <c r="DR32" s="110" t="str">
        <f t="shared" si="240"/>
        <v/>
      </c>
      <c r="DS32" s="109" t="str">
        <f t="shared" si="241"/>
        <v/>
      </c>
      <c r="DT32" s="108"/>
      <c r="DU32" s="110" t="str">
        <f t="shared" si="242"/>
        <v/>
      </c>
      <c r="DV32" s="109" t="str">
        <f t="shared" si="243"/>
        <v/>
      </c>
      <c r="DW32" s="108"/>
      <c r="DX32" s="110" t="str">
        <f t="shared" si="244"/>
        <v/>
      </c>
      <c r="DY32" s="109" t="str">
        <f t="shared" si="245"/>
        <v/>
      </c>
      <c r="DZ32" s="108"/>
      <c r="EA32" s="110" t="str">
        <f t="shared" si="246"/>
        <v/>
      </c>
      <c r="EB32" s="109" t="str">
        <f t="shared" si="247"/>
        <v/>
      </c>
      <c r="EC32" s="108"/>
      <c r="ED32" s="110" t="str">
        <f t="shared" si="248"/>
        <v/>
      </c>
      <c r="EE32" s="109" t="str">
        <f t="shared" si="249"/>
        <v/>
      </c>
      <c r="EF32" s="108"/>
      <c r="EG32" s="109" t="str">
        <f t="shared" si="250"/>
        <v/>
      </c>
      <c r="EH32" s="109" t="str">
        <f t="shared" si="250"/>
        <v/>
      </c>
      <c r="EI32" s="108"/>
      <c r="EJ32" s="110" t="str">
        <f t="shared" si="251"/>
        <v/>
      </c>
      <c r="EK32" s="109" t="str">
        <f t="shared" si="252"/>
        <v>→</v>
      </c>
      <c r="EL32" s="436"/>
      <c r="EM32" s="110" t="str">
        <f t="shared" si="253"/>
        <v/>
      </c>
      <c r="EN32" s="109" t="str">
        <f t="shared" si="254"/>
        <v/>
      </c>
      <c r="EO32" s="764">
        <v>500</v>
      </c>
      <c r="EP32" s="110" t="str">
        <f t="shared" si="255"/>
        <v/>
      </c>
      <c r="EQ32" s="109" t="str">
        <f t="shared" si="256"/>
        <v/>
      </c>
      <c r="ER32" s="108"/>
      <c r="ES32" s="110" t="str">
        <f t="shared" si="257"/>
        <v/>
      </c>
      <c r="ET32" s="109" t="str">
        <f t="shared" si="258"/>
        <v/>
      </c>
      <c r="EU32" s="108"/>
      <c r="EV32" s="110" t="str">
        <f t="shared" si="259"/>
        <v/>
      </c>
      <c r="EW32" s="109" t="str">
        <f t="shared" si="260"/>
        <v/>
      </c>
      <c r="EX32" s="108">
        <f>500-500</f>
        <v>0</v>
      </c>
      <c r="EY32" s="110" t="str">
        <f t="shared" si="261"/>
        <v/>
      </c>
      <c r="EZ32" s="109" t="str">
        <f t="shared" si="262"/>
        <v/>
      </c>
      <c r="FA32" s="108"/>
      <c r="FB32" s="110" t="str">
        <f t="shared" si="263"/>
        <v>⇒</v>
      </c>
      <c r="FC32" s="109" t="str">
        <f t="shared" si="264"/>
        <v/>
      </c>
      <c r="FD32" s="108"/>
      <c r="FE32" s="110" t="str">
        <f t="shared" si="265"/>
        <v/>
      </c>
      <c r="FF32" s="109" t="str">
        <f t="shared" si="266"/>
        <v/>
      </c>
      <c r="FG32" s="108"/>
      <c r="FH32" s="110" t="str">
        <f t="shared" si="267"/>
        <v/>
      </c>
      <c r="FI32" s="109" t="str">
        <f t="shared" si="268"/>
        <v/>
      </c>
      <c r="FJ32" s="108"/>
      <c r="FK32" s="110" t="str">
        <f t="shared" si="269"/>
        <v/>
      </c>
      <c r="FL32" s="109" t="str">
        <f t="shared" si="270"/>
        <v/>
      </c>
      <c r="FM32" s="108"/>
      <c r="FN32" s="110" t="str">
        <f t="shared" si="271"/>
        <v/>
      </c>
      <c r="FO32" s="109" t="str">
        <f t="shared" si="272"/>
        <v/>
      </c>
      <c r="FP32" s="108"/>
      <c r="FQ32" s="110" t="str">
        <f t="shared" si="273"/>
        <v/>
      </c>
      <c r="FR32" s="109" t="str">
        <f t="shared" si="274"/>
        <v/>
      </c>
      <c r="FS32" s="108"/>
      <c r="FT32" s="110" t="str">
        <f t="shared" si="275"/>
        <v/>
      </c>
      <c r="FU32" s="109" t="str">
        <f t="shared" si="276"/>
        <v/>
      </c>
      <c r="FV32" s="108"/>
      <c r="FW32" s="110" t="str">
        <f t="shared" si="277"/>
        <v/>
      </c>
      <c r="FX32" s="109" t="str">
        <f t="shared" si="278"/>
        <v/>
      </c>
      <c r="FY32" s="108"/>
      <c r="FZ32" s="110" t="str">
        <f t="shared" si="279"/>
        <v/>
      </c>
      <c r="GA32" s="109" t="str">
        <f t="shared" si="280"/>
        <v/>
      </c>
      <c r="GB32" s="108"/>
      <c r="GC32" s="110" t="str">
        <f t="shared" si="281"/>
        <v/>
      </c>
      <c r="GD32" s="109" t="str">
        <f t="shared" si="282"/>
        <v/>
      </c>
      <c r="GE32" s="108"/>
      <c r="GF32" s="110" t="str">
        <f t="shared" si="283"/>
        <v/>
      </c>
      <c r="GG32" s="109" t="str">
        <f t="shared" si="284"/>
        <v/>
      </c>
      <c r="GH32" s="108"/>
      <c r="GI32" s="110" t="str">
        <f t="shared" si="285"/>
        <v/>
      </c>
      <c r="GJ32" s="109" t="str">
        <f t="shared" si="286"/>
        <v/>
      </c>
      <c r="GK32" s="108"/>
      <c r="GL32" s="110" t="str">
        <f t="shared" si="287"/>
        <v/>
      </c>
      <c r="GM32" s="109" t="str">
        <f t="shared" si="288"/>
        <v/>
      </c>
      <c r="GN32" s="108"/>
      <c r="GO32" s="110" t="str">
        <f t="shared" si="289"/>
        <v/>
      </c>
      <c r="GP32" s="109" t="str">
        <f t="shared" si="290"/>
        <v/>
      </c>
      <c r="GQ32" s="108"/>
      <c r="GR32" s="110" t="str">
        <f t="shared" si="291"/>
        <v/>
      </c>
      <c r="GS32" s="109" t="str">
        <f t="shared" si="292"/>
        <v/>
      </c>
      <c r="GT32" s="108"/>
      <c r="GU32" s="110" t="str">
        <f t="shared" si="293"/>
        <v/>
      </c>
      <c r="GV32" s="109" t="str">
        <f t="shared" si="294"/>
        <v/>
      </c>
      <c r="GW32" s="108"/>
      <c r="GX32" s="110" t="str">
        <f t="shared" si="295"/>
        <v/>
      </c>
      <c r="GY32" s="109" t="str">
        <f t="shared" si="296"/>
        <v/>
      </c>
      <c r="GZ32" s="108"/>
      <c r="HA32" s="110" t="str">
        <f t="shared" si="297"/>
        <v/>
      </c>
      <c r="HB32" s="109" t="str">
        <f t="shared" si="298"/>
        <v/>
      </c>
      <c r="HC32" s="108"/>
      <c r="HD32" s="110" t="str">
        <f t="shared" si="299"/>
        <v/>
      </c>
      <c r="HE32" s="109" t="str">
        <f t="shared" si="300"/>
        <v/>
      </c>
      <c r="HF32" s="108"/>
      <c r="HG32" s="110" t="str">
        <f t="shared" si="301"/>
        <v/>
      </c>
      <c r="HH32" s="109" t="str">
        <f t="shared" si="302"/>
        <v/>
      </c>
      <c r="HI32" s="108"/>
      <c r="HJ32" s="110" t="str">
        <f t="shared" si="303"/>
        <v/>
      </c>
      <c r="HK32" s="109" t="str">
        <f t="shared" si="304"/>
        <v/>
      </c>
      <c r="HL32" s="108"/>
      <c r="HM32" s="110" t="str">
        <f t="shared" si="305"/>
        <v/>
      </c>
      <c r="HN32" s="109" t="str">
        <f t="shared" si="306"/>
        <v/>
      </c>
      <c r="HO32" s="108"/>
      <c r="HP32" s="110" t="str">
        <f t="shared" si="307"/>
        <v/>
      </c>
      <c r="HQ32" s="109" t="str">
        <f t="shared" si="308"/>
        <v/>
      </c>
      <c r="HR32" s="108"/>
      <c r="HS32" s="110" t="str">
        <f t="shared" si="309"/>
        <v/>
      </c>
      <c r="HT32" s="109" t="str">
        <f t="shared" si="310"/>
        <v/>
      </c>
      <c r="HU32" s="108"/>
      <c r="HV32" s="109" t="str">
        <f t="shared" si="311"/>
        <v/>
      </c>
      <c r="HW32" s="109" t="str">
        <f t="shared" si="311"/>
        <v/>
      </c>
      <c r="HX32" s="108"/>
      <c r="HY32" s="110" t="str">
        <f t="shared" si="312"/>
        <v/>
      </c>
      <c r="HZ32" s="109" t="str">
        <f t="shared" si="313"/>
        <v/>
      </c>
      <c r="IA32" s="436"/>
      <c r="IB32" s="110" t="str">
        <f t="shared" si="314"/>
        <v/>
      </c>
      <c r="IC32" s="109" t="str">
        <f t="shared" si="315"/>
        <v/>
      </c>
      <c r="ID32" s="108"/>
      <c r="IE32" s="110" t="str">
        <f t="shared" si="316"/>
        <v/>
      </c>
      <c r="IF32" s="109" t="str">
        <f t="shared" si="317"/>
        <v/>
      </c>
      <c r="IG32" s="108"/>
      <c r="IH32" s="110" t="str">
        <f t="shared" si="318"/>
        <v/>
      </c>
      <c r="II32" s="109" t="str">
        <f t="shared" si="319"/>
        <v/>
      </c>
      <c r="IJ32" s="108"/>
      <c r="IK32" s="110" t="str">
        <f t="shared" si="320"/>
        <v/>
      </c>
      <c r="IL32" s="109" t="str">
        <f t="shared" si="321"/>
        <v/>
      </c>
      <c r="IM32" s="108"/>
      <c r="IN32" s="110" t="str">
        <f t="shared" si="322"/>
        <v/>
      </c>
      <c r="IO32" s="109" t="str">
        <f t="shared" si="323"/>
        <v/>
      </c>
      <c r="IP32" s="108"/>
      <c r="IQ32" s="110" t="str">
        <f t="shared" si="324"/>
        <v/>
      </c>
      <c r="IR32" s="109" t="str">
        <f t="shared" si="325"/>
        <v/>
      </c>
      <c r="IS32" s="108"/>
      <c r="IT32" s="110" t="str">
        <f t="shared" si="326"/>
        <v/>
      </c>
      <c r="IU32" s="109" t="str">
        <f t="shared" si="327"/>
        <v/>
      </c>
      <c r="IV32" s="108"/>
      <c r="IW32" s="110" t="str">
        <f t="shared" si="328"/>
        <v/>
      </c>
      <c r="IX32" s="109" t="str">
        <f t="shared" si="329"/>
        <v/>
      </c>
      <c r="IY32" s="108"/>
      <c r="IZ32" s="110" t="str">
        <f t="shared" si="330"/>
        <v/>
      </c>
      <c r="JA32" s="109" t="str">
        <f t="shared" si="331"/>
        <v/>
      </c>
      <c r="JB32" s="108"/>
      <c r="JC32" s="110" t="str">
        <f t="shared" si="332"/>
        <v/>
      </c>
      <c r="JD32" s="109" t="str">
        <f t="shared" si="333"/>
        <v/>
      </c>
      <c r="JE32" s="108"/>
      <c r="JF32" s="110" t="str">
        <f t="shared" si="334"/>
        <v/>
      </c>
      <c r="JG32" s="109" t="str">
        <f t="shared" si="335"/>
        <v/>
      </c>
      <c r="JH32" s="108"/>
      <c r="JI32" s="110" t="str">
        <f t="shared" si="336"/>
        <v/>
      </c>
      <c r="JJ32" s="109" t="str">
        <f t="shared" si="337"/>
        <v/>
      </c>
      <c r="JK32" s="108"/>
      <c r="JL32" s="110" t="str">
        <f t="shared" si="338"/>
        <v/>
      </c>
      <c r="JM32" s="109" t="str">
        <f t="shared" si="339"/>
        <v/>
      </c>
      <c r="JN32" s="108"/>
      <c r="JO32" s="110" t="str">
        <f t="shared" si="340"/>
        <v/>
      </c>
      <c r="JP32" s="109" t="str">
        <f t="shared" si="341"/>
        <v/>
      </c>
      <c r="JQ32" s="108"/>
      <c r="JR32" s="110" t="str">
        <f t="shared" si="342"/>
        <v/>
      </c>
      <c r="JS32" s="109" t="str">
        <f t="shared" si="343"/>
        <v/>
      </c>
      <c r="JT32" s="108"/>
      <c r="JU32" s="110" t="str">
        <f t="shared" si="344"/>
        <v/>
      </c>
      <c r="JV32" s="109" t="str">
        <f t="shared" si="345"/>
        <v/>
      </c>
      <c r="JW32" s="108"/>
      <c r="JX32" s="110" t="str">
        <f t="shared" si="346"/>
        <v/>
      </c>
      <c r="JY32" s="109" t="str">
        <f t="shared" si="347"/>
        <v/>
      </c>
      <c r="JZ32" s="108"/>
      <c r="KA32" s="110" t="str">
        <f t="shared" si="348"/>
        <v/>
      </c>
      <c r="KB32" s="109" t="str">
        <f t="shared" si="349"/>
        <v/>
      </c>
      <c r="KC32" s="108"/>
      <c r="KD32" s="110" t="str">
        <f t="shared" si="350"/>
        <v/>
      </c>
      <c r="KE32" s="109" t="str">
        <f t="shared" si="351"/>
        <v/>
      </c>
      <c r="KF32" s="108"/>
      <c r="KG32" s="110" t="str">
        <f t="shared" si="352"/>
        <v/>
      </c>
      <c r="KH32" s="109" t="str">
        <f t="shared" si="353"/>
        <v/>
      </c>
      <c r="KI32" s="108"/>
      <c r="KJ32" s="110" t="str">
        <f t="shared" si="354"/>
        <v/>
      </c>
      <c r="KK32" s="109" t="str">
        <f t="shared" si="355"/>
        <v/>
      </c>
      <c r="KL32" s="108"/>
      <c r="KM32" s="110" t="str">
        <f t="shared" si="356"/>
        <v/>
      </c>
      <c r="KN32" s="109" t="str">
        <f t="shared" si="357"/>
        <v/>
      </c>
      <c r="KO32" s="108"/>
      <c r="KP32" s="110" t="str">
        <f t="shared" si="358"/>
        <v/>
      </c>
      <c r="KQ32" s="109" t="str">
        <f t="shared" si="359"/>
        <v/>
      </c>
      <c r="KR32" s="108"/>
      <c r="KS32" s="110" t="str">
        <f t="shared" si="360"/>
        <v/>
      </c>
      <c r="KT32" s="109" t="str">
        <f t="shared" si="361"/>
        <v/>
      </c>
      <c r="KU32" s="108"/>
      <c r="KV32" s="110" t="str">
        <f t="shared" si="362"/>
        <v/>
      </c>
      <c r="KW32" s="109" t="str">
        <f t="shared" si="363"/>
        <v/>
      </c>
      <c r="KX32" s="108"/>
      <c r="KY32" s="110" t="str">
        <f t="shared" si="364"/>
        <v/>
      </c>
      <c r="KZ32" s="109" t="str">
        <f t="shared" si="365"/>
        <v/>
      </c>
      <c r="LA32" s="108"/>
      <c r="LB32" s="110" t="str">
        <f t="shared" si="366"/>
        <v/>
      </c>
      <c r="LC32" s="109" t="str">
        <f t="shared" si="367"/>
        <v/>
      </c>
      <c r="LD32" s="108"/>
      <c r="LE32" s="110" t="str">
        <f t="shared" si="368"/>
        <v/>
      </c>
      <c r="LF32" s="109" t="str">
        <f t="shared" si="369"/>
        <v/>
      </c>
      <c r="LG32" s="108"/>
      <c r="LH32" s="110" t="str">
        <f t="shared" si="370"/>
        <v/>
      </c>
      <c r="LI32" s="109" t="str">
        <f t="shared" si="371"/>
        <v/>
      </c>
      <c r="LJ32" s="108"/>
      <c r="LK32" s="109" t="str">
        <f t="shared" si="372"/>
        <v/>
      </c>
    </row>
    <row r="33" spans="1:323" ht="24" hidden="1" customHeight="1" x14ac:dyDescent="0.2">
      <c r="A33" s="120"/>
      <c r="B33" s="150">
        <f>IFERROR(VLOOKUP($D33,[1]受注ﾌｧｲﾙ!$A$3:$BZ$1314,5,FALSE),"-")</f>
        <v>46111.587361111109</v>
      </c>
      <c r="C33" s="166">
        <f>IFERROR(VLOOKUP($D33,[1]受注ﾌｧｲﾙ!$A$3:$BZ$1314,6,FALSE),"-")</f>
        <v>0</v>
      </c>
      <c r="D33" s="374" t="s">
        <v>833</v>
      </c>
      <c r="E33" s="39">
        <f>IFERROR(VLOOKUP($D33,[1]受注ﾌｧｲﾙ!$A$3:$BZ$1314,17,FALSE),"-")</f>
        <v>6780</v>
      </c>
      <c r="F33" s="5" t="str">
        <f>IFERROR(VLOOKUP($D33,[1]受注ﾌｧｲﾙ!$A$3:$BZ$1314,18,FALSE),"-")</f>
        <v>15025-SR28-1550X250</v>
      </c>
      <c r="G33" s="5" t="str">
        <f>IFERROR(VLOOKUP($D33,[1]受注ﾌｧｲﾙ!$A$3:$BZ$1314,19,FALSE),"-")</f>
        <v>FA</v>
      </c>
      <c r="H33" s="5" t="str">
        <f>IFERROR(VLOOKUP($D33,[1]受注ﾌｧｲﾙ!$A$3:$BZ$1314,20,FALSE),"-")</f>
        <v>BK0</v>
      </c>
      <c r="I33" s="5" t="str">
        <f>IFERROR(VLOOKUP($D33,[1]受注ﾌｧｲﾙ!$A$3:$BZ$1314,21,FALSE),"-")</f>
        <v>J</v>
      </c>
      <c r="J33" s="15">
        <f>IFERROR(VLOOKUP($D33,[1]受注ﾌｧｲﾙ!$A$3:$BZ$1314,22,FALSE),"-")</f>
        <v>1750</v>
      </c>
      <c r="K33" s="5" t="str">
        <f>IFERROR(VLOOKUP($D33,[1]受注ﾌｧｲﾙ!$A$3:$BZ$1314,8,FALSE),"-")</f>
        <v>15025-NR28-1550X250</v>
      </c>
      <c r="L33" s="5" t="str">
        <f>IFERROR(VLOOKUP($D33,[1]受注ﾌｧｲﾙ!$A$3:$BZ$1314,9,FALSE),"-")</f>
        <v>FA</v>
      </c>
      <c r="M33" s="5" t="str">
        <f>IFERROR(VLOOKUP($D33,[1]受注ﾌｧｲﾙ!$A$3:$BZ$1314,10,FALSE),"-")</f>
        <v>BK0</v>
      </c>
      <c r="N33" s="5" t="str">
        <f>IFERROR(VLOOKUP($D33,[1]受注ﾌｧｲﾙ!$A$3:$BZ$1314,11,FALSE),"-")</f>
        <v>J</v>
      </c>
      <c r="O33" s="15">
        <f>IFERROR(VLOOKUP($D33,[1]受注ﾌｧｲﾙ!$A$3:$BZ$1314,13,FALSE),"-")</f>
        <v>1750</v>
      </c>
      <c r="P33" s="5">
        <f>IFERROR(VLOOKUP($D33,[1]受注ﾌｧｲﾙ!$A$3:$BZ$1314,15,FALSE),"-")</f>
        <v>0</v>
      </c>
      <c r="Q33" s="101">
        <f>IFERROR((VLOOKUP($D33,[1]受注ﾌｧｲﾙ!$A$3:$BZ$1314,16,FALSE)*J33),"-")</f>
        <v>1750</v>
      </c>
      <c r="R33" s="40">
        <f>IFERROR(VLOOKUP($D33,[7]加工日報ＥＣ!$A$5:$DD$999,107,FALSE),"-")</f>
        <v>3500</v>
      </c>
      <c r="S33" s="5" t="str">
        <f>IFERROR(VLOOKUP($D33,[1]受注ﾌｧｲﾙ!$A$3:$BZ$1314,26,FALSE),"-")</f>
        <v>EC,巻き返し</v>
      </c>
      <c r="T33" s="86" t="str">
        <f>IFERROR(VLOOKUP($D33,[1]受注ﾌｧｲﾙ!$A$3:$BZ$1314,23,FALSE),"-")</f>
        <v>滋賀</v>
      </c>
      <c r="U33" s="4"/>
      <c r="V33" s="4"/>
      <c r="W33" s="4">
        <f>IFERROR(VLOOKUP($D33,[1]受注ﾌｧｲﾙ!$A$3:$BZ$1314,25,FALSE),"-")</f>
        <v>46114</v>
      </c>
      <c r="X33" s="4">
        <f>IFERROR(VLOOKUP($D33,[1]受注ﾌｧｲﾙ!$A$3:$BZ$1314,32,FALSE),"-")</f>
        <v>46119</v>
      </c>
      <c r="Y33" s="4">
        <f>IFERROR(VLOOKUP($D33,[1]受注ﾌｧｲﾙ!$A$3:$BZ$1314,33,FALSE),"-")</f>
        <v>46119</v>
      </c>
      <c r="Z33" s="4">
        <f t="shared" si="187"/>
        <v>46115</v>
      </c>
      <c r="AA33" s="57">
        <f>IFERROR(VLOOKUP($D33,[7]加工日報ＥＣ!$A$5:$DD$999,2,FALSE),"-")</f>
        <v>46115</v>
      </c>
      <c r="AB33" s="58">
        <f>IFERROR(VLOOKUP($D33,[7]加工日報ＥＣ!$A$5:$DD$999,108,FALSE),"-")</f>
        <v>1750</v>
      </c>
      <c r="AC33" s="21">
        <f t="shared" si="188"/>
        <v>3500</v>
      </c>
      <c r="AD33" s="549" t="str">
        <f>IFERROR(VLOOKUP($D33,[1]受注ﾌｧｲﾙ!$A$3:$BZ$1314,27,FALSE),"-")&amp;"　"&amp;IFERROR(VLOOKUP($D33,[1]受注ﾌｧｲﾙ!$A$3:$BZ$1314,28,FALSE),"-")&amp;"　"&amp;IFERROR(VLOOKUP($D33,[1]受注ﾌｧｲﾙ!$A$3:$BZ$1314,29,FALSE),"-")</f>
        <v>Q面外巻(ｲﾝﾗｲﾝEC仕様）　　</v>
      </c>
      <c r="AE33" s="3"/>
      <c r="AF33" s="31" t="str">
        <f>IFERROR(VLOOKUP($D33,[7]加工日報ＥＣ!$A$5:$DD$999,94,FALSE),"-")</f>
        <v>完</v>
      </c>
      <c r="AG33" s="38" t="str">
        <f>IFERROR(VLOOKUP($D33,[1]受注ﾌｧｲﾙ!$A$3:$BZ$1314,2,FALSE),"-")</f>
        <v>通常入力</v>
      </c>
      <c r="AH33" s="38" t="str">
        <f>IFERROR(VLOOKUP($D33,[1]受注ﾌｧｲﾙ!$A$3:$BZ$1314,3,FALSE),"-")</f>
        <v>後加工</v>
      </c>
      <c r="AI33" s="43" t="str">
        <f>IFERROR(VLOOKUP($D33,[1]受注ﾌｧｲﾙ!$A$3:$BZ$1314,31,FALSE),"-")</f>
        <v>天安</v>
      </c>
      <c r="AJ33" s="43" t="str">
        <f>IFERROR(VLOOKUP($D33,[1]受注ﾌｧｲﾙ!$A$3:$BZ$1314,12,FALSE),"-")</f>
        <v xml:space="preserve"> </v>
      </c>
      <c r="AK33" s="228" t="str">
        <f>IFERROR(VLOOKUP($D33,[1]受注ﾌｧｲﾙ!$A$3:$BZ$1314,24,FALSE),"-")</f>
        <v>EC</v>
      </c>
      <c r="AL33" s="3"/>
      <c r="AM33" s="3"/>
      <c r="AN33" s="3"/>
      <c r="AO33" s="3"/>
      <c r="AP33" s="3"/>
      <c r="AQ33" s="43" t="s">
        <v>521</v>
      </c>
      <c r="AR33" s="526"/>
      <c r="AS33" s="109" t="str">
        <f t="shared" si="189"/>
        <v/>
      </c>
      <c r="AT33" s="108"/>
      <c r="AU33" s="110" t="str">
        <f t="shared" si="190"/>
        <v/>
      </c>
      <c r="AV33" s="109" t="str">
        <f t="shared" si="191"/>
        <v/>
      </c>
      <c r="AW33" s="436"/>
      <c r="AX33" s="110" t="str">
        <f t="shared" si="192"/>
        <v/>
      </c>
      <c r="AY33" s="109" t="str">
        <f t="shared" si="193"/>
        <v/>
      </c>
      <c r="AZ33" s="108"/>
      <c r="BA33" s="110" t="str">
        <f t="shared" si="194"/>
        <v/>
      </c>
      <c r="BB33" s="109" t="str">
        <f t="shared" si="195"/>
        <v/>
      </c>
      <c r="BC33" s="108"/>
      <c r="BD33" s="110" t="str">
        <f t="shared" si="196"/>
        <v/>
      </c>
      <c r="BE33" s="109" t="str">
        <f t="shared" si="197"/>
        <v/>
      </c>
      <c r="BF33" s="108"/>
      <c r="BG33" s="110" t="str">
        <f t="shared" si="198"/>
        <v/>
      </c>
      <c r="BH33" s="109" t="str">
        <f t="shared" si="199"/>
        <v/>
      </c>
      <c r="BI33" s="108"/>
      <c r="BJ33" s="110" t="str">
        <f t="shared" si="200"/>
        <v/>
      </c>
      <c r="BK33" s="109" t="str">
        <f t="shared" si="201"/>
        <v/>
      </c>
      <c r="BL33" s="108"/>
      <c r="BM33" s="110" t="str">
        <f t="shared" si="202"/>
        <v/>
      </c>
      <c r="BN33" s="109" t="str">
        <f t="shared" si="203"/>
        <v/>
      </c>
      <c r="BO33" s="108"/>
      <c r="BP33" s="110" t="str">
        <f t="shared" si="204"/>
        <v/>
      </c>
      <c r="BQ33" s="109" t="str">
        <f t="shared" si="205"/>
        <v/>
      </c>
      <c r="BR33" s="108"/>
      <c r="BS33" s="110" t="str">
        <f t="shared" si="206"/>
        <v/>
      </c>
      <c r="BT33" s="109" t="str">
        <f t="shared" si="207"/>
        <v/>
      </c>
      <c r="BU33" s="108"/>
      <c r="BV33" s="110" t="str">
        <f t="shared" si="208"/>
        <v/>
      </c>
      <c r="BW33" s="109" t="str">
        <f t="shared" si="209"/>
        <v/>
      </c>
      <c r="BX33" s="108"/>
      <c r="BY33" s="110" t="str">
        <f t="shared" si="210"/>
        <v/>
      </c>
      <c r="BZ33" s="109" t="str">
        <f t="shared" si="211"/>
        <v/>
      </c>
      <c r="CA33" s="108"/>
      <c r="CB33" s="110" t="str">
        <f t="shared" si="212"/>
        <v/>
      </c>
      <c r="CC33" s="109" t="str">
        <f t="shared" si="213"/>
        <v/>
      </c>
      <c r="CD33" s="108"/>
      <c r="CE33" s="110" t="str">
        <f t="shared" si="214"/>
        <v/>
      </c>
      <c r="CF33" s="109" t="str">
        <f t="shared" si="215"/>
        <v/>
      </c>
      <c r="CG33" s="108"/>
      <c r="CH33" s="110" t="str">
        <f t="shared" si="216"/>
        <v/>
      </c>
      <c r="CI33" s="109" t="str">
        <f t="shared" si="217"/>
        <v/>
      </c>
      <c r="CJ33" s="108"/>
      <c r="CK33" s="110" t="str">
        <f t="shared" si="218"/>
        <v/>
      </c>
      <c r="CL33" s="109" t="str">
        <f t="shared" si="219"/>
        <v/>
      </c>
      <c r="CM33" s="108"/>
      <c r="CN33" s="110" t="str">
        <f t="shared" si="220"/>
        <v/>
      </c>
      <c r="CO33" s="109" t="str">
        <f t="shared" si="221"/>
        <v/>
      </c>
      <c r="CP33" s="108"/>
      <c r="CQ33" s="110" t="str">
        <f t="shared" si="222"/>
        <v/>
      </c>
      <c r="CR33" s="109" t="str">
        <f t="shared" si="223"/>
        <v/>
      </c>
      <c r="CS33" s="108"/>
      <c r="CT33" s="110" t="str">
        <f t="shared" si="224"/>
        <v/>
      </c>
      <c r="CU33" s="109" t="str">
        <f t="shared" si="225"/>
        <v/>
      </c>
      <c r="CV33" s="108"/>
      <c r="CW33" s="110" t="str">
        <f t="shared" si="226"/>
        <v/>
      </c>
      <c r="CX33" s="109" t="str">
        <f t="shared" si="227"/>
        <v/>
      </c>
      <c r="CY33" s="108"/>
      <c r="CZ33" s="110" t="str">
        <f t="shared" si="228"/>
        <v/>
      </c>
      <c r="DA33" s="109" t="str">
        <f t="shared" si="229"/>
        <v/>
      </c>
      <c r="DB33" s="108"/>
      <c r="DC33" s="110" t="str">
        <f t="shared" si="230"/>
        <v/>
      </c>
      <c r="DD33" s="109" t="str">
        <f t="shared" si="231"/>
        <v/>
      </c>
      <c r="DE33" s="108"/>
      <c r="DF33" s="110" t="str">
        <f t="shared" si="232"/>
        <v/>
      </c>
      <c r="DG33" s="109" t="str">
        <f t="shared" si="233"/>
        <v/>
      </c>
      <c r="DH33" s="108"/>
      <c r="DI33" s="110" t="str">
        <f t="shared" si="234"/>
        <v/>
      </c>
      <c r="DJ33" s="109" t="str">
        <f t="shared" si="235"/>
        <v/>
      </c>
      <c r="DK33" s="108"/>
      <c r="DL33" s="110" t="str">
        <f t="shared" si="236"/>
        <v/>
      </c>
      <c r="DM33" s="109" t="str">
        <f t="shared" si="237"/>
        <v/>
      </c>
      <c r="DN33" s="108"/>
      <c r="DO33" s="110" t="str">
        <f t="shared" si="238"/>
        <v/>
      </c>
      <c r="DP33" s="109" t="str">
        <f t="shared" si="239"/>
        <v/>
      </c>
      <c r="DQ33" s="108"/>
      <c r="DR33" s="110" t="str">
        <f t="shared" si="240"/>
        <v/>
      </c>
      <c r="DS33" s="109" t="str">
        <f t="shared" si="241"/>
        <v/>
      </c>
      <c r="DT33" s="108"/>
      <c r="DU33" s="110" t="str">
        <f t="shared" si="242"/>
        <v/>
      </c>
      <c r="DV33" s="109" t="str">
        <f t="shared" si="243"/>
        <v/>
      </c>
      <c r="DW33" s="108"/>
      <c r="DX33" s="110" t="str">
        <f t="shared" si="244"/>
        <v/>
      </c>
      <c r="DY33" s="109" t="str">
        <f t="shared" si="245"/>
        <v/>
      </c>
      <c r="DZ33" s="108"/>
      <c r="EA33" s="110" t="str">
        <f t="shared" si="246"/>
        <v/>
      </c>
      <c r="EB33" s="109" t="str">
        <f t="shared" si="247"/>
        <v/>
      </c>
      <c r="EC33" s="108"/>
      <c r="ED33" s="110" t="str">
        <f t="shared" si="248"/>
        <v/>
      </c>
      <c r="EE33" s="109" t="str">
        <f t="shared" si="249"/>
        <v/>
      </c>
      <c r="EF33" s="108"/>
      <c r="EG33" s="109" t="str">
        <f t="shared" si="250"/>
        <v/>
      </c>
      <c r="EH33" s="109" t="str">
        <f t="shared" si="250"/>
        <v/>
      </c>
      <c r="EI33" s="108"/>
      <c r="EJ33" s="110" t="str">
        <f t="shared" si="251"/>
        <v/>
      </c>
      <c r="EK33" s="109" t="str">
        <f t="shared" si="252"/>
        <v>→</v>
      </c>
      <c r="EL33" s="436"/>
      <c r="EM33" s="110" t="str">
        <f t="shared" si="253"/>
        <v/>
      </c>
      <c r="EN33" s="109" t="str">
        <f t="shared" si="254"/>
        <v/>
      </c>
      <c r="EO33" s="764">
        <v>3500</v>
      </c>
      <c r="EP33" s="110" t="str">
        <f t="shared" si="255"/>
        <v/>
      </c>
      <c r="EQ33" s="109" t="str">
        <f t="shared" si="256"/>
        <v/>
      </c>
      <c r="ER33" s="108"/>
      <c r="ES33" s="110" t="str">
        <f t="shared" si="257"/>
        <v/>
      </c>
      <c r="ET33" s="109" t="str">
        <f t="shared" si="258"/>
        <v/>
      </c>
      <c r="EU33" s="108"/>
      <c r="EV33" s="110" t="str">
        <f t="shared" si="259"/>
        <v/>
      </c>
      <c r="EW33" s="109" t="str">
        <f t="shared" si="260"/>
        <v/>
      </c>
      <c r="EX33" s="108"/>
      <c r="EY33" s="110" t="str">
        <f t="shared" si="261"/>
        <v/>
      </c>
      <c r="EZ33" s="109" t="str">
        <f t="shared" si="262"/>
        <v/>
      </c>
      <c r="FA33" s="108"/>
      <c r="FB33" s="110" t="str">
        <f t="shared" si="263"/>
        <v>⇒</v>
      </c>
      <c r="FC33" s="109" t="str">
        <f t="shared" si="264"/>
        <v/>
      </c>
      <c r="FD33" s="108"/>
      <c r="FE33" s="110" t="str">
        <f t="shared" si="265"/>
        <v/>
      </c>
      <c r="FF33" s="109" t="str">
        <f t="shared" si="266"/>
        <v/>
      </c>
      <c r="FG33" s="108"/>
      <c r="FH33" s="110" t="str">
        <f t="shared" si="267"/>
        <v/>
      </c>
      <c r="FI33" s="109" t="str">
        <f t="shared" si="268"/>
        <v/>
      </c>
      <c r="FJ33" s="108"/>
      <c r="FK33" s="110" t="str">
        <f t="shared" si="269"/>
        <v/>
      </c>
      <c r="FL33" s="109" t="str">
        <f t="shared" si="270"/>
        <v/>
      </c>
      <c r="FM33" s="108"/>
      <c r="FN33" s="110" t="str">
        <f t="shared" si="271"/>
        <v/>
      </c>
      <c r="FO33" s="109" t="str">
        <f t="shared" si="272"/>
        <v/>
      </c>
      <c r="FP33" s="108"/>
      <c r="FQ33" s="110" t="str">
        <f t="shared" si="273"/>
        <v/>
      </c>
      <c r="FR33" s="109" t="str">
        <f t="shared" si="274"/>
        <v/>
      </c>
      <c r="FS33" s="108"/>
      <c r="FT33" s="110" t="str">
        <f t="shared" si="275"/>
        <v/>
      </c>
      <c r="FU33" s="109" t="str">
        <f t="shared" si="276"/>
        <v/>
      </c>
      <c r="FV33" s="108"/>
      <c r="FW33" s="110" t="str">
        <f t="shared" si="277"/>
        <v/>
      </c>
      <c r="FX33" s="109" t="str">
        <f t="shared" si="278"/>
        <v/>
      </c>
      <c r="FY33" s="108"/>
      <c r="FZ33" s="110" t="str">
        <f t="shared" si="279"/>
        <v/>
      </c>
      <c r="GA33" s="109" t="str">
        <f t="shared" si="280"/>
        <v/>
      </c>
      <c r="GB33" s="108"/>
      <c r="GC33" s="110" t="str">
        <f t="shared" si="281"/>
        <v/>
      </c>
      <c r="GD33" s="109" t="str">
        <f t="shared" si="282"/>
        <v/>
      </c>
      <c r="GE33" s="108"/>
      <c r="GF33" s="110" t="str">
        <f t="shared" si="283"/>
        <v/>
      </c>
      <c r="GG33" s="109" t="str">
        <f t="shared" si="284"/>
        <v/>
      </c>
      <c r="GH33" s="108"/>
      <c r="GI33" s="110" t="str">
        <f t="shared" si="285"/>
        <v/>
      </c>
      <c r="GJ33" s="109" t="str">
        <f t="shared" si="286"/>
        <v/>
      </c>
      <c r="GK33" s="108"/>
      <c r="GL33" s="110" t="str">
        <f t="shared" si="287"/>
        <v/>
      </c>
      <c r="GM33" s="109" t="str">
        <f t="shared" si="288"/>
        <v/>
      </c>
      <c r="GN33" s="108"/>
      <c r="GO33" s="110" t="str">
        <f t="shared" si="289"/>
        <v/>
      </c>
      <c r="GP33" s="109" t="str">
        <f t="shared" si="290"/>
        <v/>
      </c>
      <c r="GQ33" s="108"/>
      <c r="GR33" s="110" t="str">
        <f t="shared" si="291"/>
        <v/>
      </c>
      <c r="GS33" s="109" t="str">
        <f t="shared" si="292"/>
        <v/>
      </c>
      <c r="GT33" s="108"/>
      <c r="GU33" s="110" t="str">
        <f t="shared" si="293"/>
        <v/>
      </c>
      <c r="GV33" s="109" t="str">
        <f t="shared" si="294"/>
        <v/>
      </c>
      <c r="GW33" s="108"/>
      <c r="GX33" s="110" t="str">
        <f t="shared" si="295"/>
        <v/>
      </c>
      <c r="GY33" s="109" t="str">
        <f t="shared" si="296"/>
        <v/>
      </c>
      <c r="GZ33" s="108"/>
      <c r="HA33" s="110" t="str">
        <f t="shared" si="297"/>
        <v/>
      </c>
      <c r="HB33" s="109" t="str">
        <f t="shared" si="298"/>
        <v/>
      </c>
      <c r="HC33" s="108"/>
      <c r="HD33" s="110" t="str">
        <f t="shared" si="299"/>
        <v/>
      </c>
      <c r="HE33" s="109" t="str">
        <f t="shared" si="300"/>
        <v/>
      </c>
      <c r="HF33" s="108"/>
      <c r="HG33" s="110" t="str">
        <f t="shared" si="301"/>
        <v/>
      </c>
      <c r="HH33" s="109" t="str">
        <f t="shared" si="302"/>
        <v/>
      </c>
      <c r="HI33" s="108"/>
      <c r="HJ33" s="110" t="str">
        <f t="shared" si="303"/>
        <v/>
      </c>
      <c r="HK33" s="109" t="str">
        <f t="shared" si="304"/>
        <v/>
      </c>
      <c r="HL33" s="108"/>
      <c r="HM33" s="110" t="str">
        <f t="shared" si="305"/>
        <v/>
      </c>
      <c r="HN33" s="109" t="str">
        <f t="shared" si="306"/>
        <v/>
      </c>
      <c r="HO33" s="108"/>
      <c r="HP33" s="110" t="str">
        <f t="shared" si="307"/>
        <v/>
      </c>
      <c r="HQ33" s="109" t="str">
        <f t="shared" si="308"/>
        <v/>
      </c>
      <c r="HR33" s="108"/>
      <c r="HS33" s="110" t="str">
        <f t="shared" si="309"/>
        <v/>
      </c>
      <c r="HT33" s="109" t="str">
        <f t="shared" si="310"/>
        <v/>
      </c>
      <c r="HU33" s="108"/>
      <c r="HV33" s="109" t="str">
        <f t="shared" si="311"/>
        <v/>
      </c>
      <c r="HW33" s="109" t="str">
        <f t="shared" si="311"/>
        <v/>
      </c>
      <c r="HX33" s="108"/>
      <c r="HY33" s="110" t="str">
        <f t="shared" si="312"/>
        <v/>
      </c>
      <c r="HZ33" s="109" t="str">
        <f t="shared" si="313"/>
        <v/>
      </c>
      <c r="IA33" s="436"/>
      <c r="IB33" s="110" t="str">
        <f t="shared" si="314"/>
        <v/>
      </c>
      <c r="IC33" s="109" t="str">
        <f t="shared" si="315"/>
        <v/>
      </c>
      <c r="ID33" s="108"/>
      <c r="IE33" s="110" t="str">
        <f t="shared" si="316"/>
        <v/>
      </c>
      <c r="IF33" s="109" t="str">
        <f t="shared" si="317"/>
        <v/>
      </c>
      <c r="IG33" s="108"/>
      <c r="IH33" s="110" t="str">
        <f t="shared" si="318"/>
        <v/>
      </c>
      <c r="II33" s="109" t="str">
        <f t="shared" si="319"/>
        <v/>
      </c>
      <c r="IJ33" s="108"/>
      <c r="IK33" s="110" t="str">
        <f t="shared" si="320"/>
        <v/>
      </c>
      <c r="IL33" s="109" t="str">
        <f t="shared" si="321"/>
        <v/>
      </c>
      <c r="IM33" s="108"/>
      <c r="IN33" s="110" t="str">
        <f t="shared" si="322"/>
        <v/>
      </c>
      <c r="IO33" s="109" t="str">
        <f t="shared" si="323"/>
        <v/>
      </c>
      <c r="IP33" s="108"/>
      <c r="IQ33" s="110" t="str">
        <f t="shared" si="324"/>
        <v/>
      </c>
      <c r="IR33" s="109" t="str">
        <f t="shared" si="325"/>
        <v/>
      </c>
      <c r="IS33" s="108"/>
      <c r="IT33" s="110" t="str">
        <f t="shared" si="326"/>
        <v/>
      </c>
      <c r="IU33" s="109" t="str">
        <f t="shared" si="327"/>
        <v/>
      </c>
      <c r="IV33" s="108"/>
      <c r="IW33" s="110" t="str">
        <f t="shared" si="328"/>
        <v/>
      </c>
      <c r="IX33" s="109" t="str">
        <f t="shared" si="329"/>
        <v/>
      </c>
      <c r="IY33" s="108"/>
      <c r="IZ33" s="110" t="str">
        <f t="shared" si="330"/>
        <v/>
      </c>
      <c r="JA33" s="109" t="str">
        <f t="shared" si="331"/>
        <v/>
      </c>
      <c r="JB33" s="108"/>
      <c r="JC33" s="110" t="str">
        <f t="shared" si="332"/>
        <v/>
      </c>
      <c r="JD33" s="109" t="str">
        <f t="shared" si="333"/>
        <v/>
      </c>
      <c r="JE33" s="108"/>
      <c r="JF33" s="110" t="str">
        <f t="shared" si="334"/>
        <v/>
      </c>
      <c r="JG33" s="109" t="str">
        <f t="shared" si="335"/>
        <v/>
      </c>
      <c r="JH33" s="108"/>
      <c r="JI33" s="110" t="str">
        <f t="shared" si="336"/>
        <v/>
      </c>
      <c r="JJ33" s="109" t="str">
        <f t="shared" si="337"/>
        <v/>
      </c>
      <c r="JK33" s="108"/>
      <c r="JL33" s="110" t="str">
        <f t="shared" si="338"/>
        <v/>
      </c>
      <c r="JM33" s="109" t="str">
        <f t="shared" si="339"/>
        <v/>
      </c>
      <c r="JN33" s="108"/>
      <c r="JO33" s="110" t="str">
        <f t="shared" si="340"/>
        <v/>
      </c>
      <c r="JP33" s="109" t="str">
        <f t="shared" si="341"/>
        <v/>
      </c>
      <c r="JQ33" s="108"/>
      <c r="JR33" s="110" t="str">
        <f t="shared" si="342"/>
        <v/>
      </c>
      <c r="JS33" s="109" t="str">
        <f t="shared" si="343"/>
        <v/>
      </c>
      <c r="JT33" s="108"/>
      <c r="JU33" s="110" t="str">
        <f t="shared" si="344"/>
        <v/>
      </c>
      <c r="JV33" s="109" t="str">
        <f t="shared" si="345"/>
        <v/>
      </c>
      <c r="JW33" s="108"/>
      <c r="JX33" s="110" t="str">
        <f t="shared" si="346"/>
        <v/>
      </c>
      <c r="JY33" s="109" t="str">
        <f t="shared" si="347"/>
        <v/>
      </c>
      <c r="JZ33" s="108"/>
      <c r="KA33" s="110" t="str">
        <f t="shared" si="348"/>
        <v/>
      </c>
      <c r="KB33" s="109" t="str">
        <f t="shared" si="349"/>
        <v/>
      </c>
      <c r="KC33" s="108"/>
      <c r="KD33" s="110" t="str">
        <f t="shared" si="350"/>
        <v/>
      </c>
      <c r="KE33" s="109" t="str">
        <f t="shared" si="351"/>
        <v/>
      </c>
      <c r="KF33" s="108"/>
      <c r="KG33" s="110" t="str">
        <f t="shared" si="352"/>
        <v/>
      </c>
      <c r="KH33" s="109" t="str">
        <f t="shared" si="353"/>
        <v/>
      </c>
      <c r="KI33" s="108"/>
      <c r="KJ33" s="110" t="str">
        <f t="shared" si="354"/>
        <v/>
      </c>
      <c r="KK33" s="109" t="str">
        <f t="shared" si="355"/>
        <v/>
      </c>
      <c r="KL33" s="108"/>
      <c r="KM33" s="110" t="str">
        <f t="shared" si="356"/>
        <v/>
      </c>
      <c r="KN33" s="109" t="str">
        <f t="shared" si="357"/>
        <v/>
      </c>
      <c r="KO33" s="108"/>
      <c r="KP33" s="110" t="str">
        <f t="shared" si="358"/>
        <v/>
      </c>
      <c r="KQ33" s="109" t="str">
        <f t="shared" si="359"/>
        <v/>
      </c>
      <c r="KR33" s="108"/>
      <c r="KS33" s="110" t="str">
        <f t="shared" si="360"/>
        <v/>
      </c>
      <c r="KT33" s="109" t="str">
        <f t="shared" si="361"/>
        <v/>
      </c>
      <c r="KU33" s="108"/>
      <c r="KV33" s="110" t="str">
        <f t="shared" si="362"/>
        <v/>
      </c>
      <c r="KW33" s="109" t="str">
        <f t="shared" si="363"/>
        <v/>
      </c>
      <c r="KX33" s="108"/>
      <c r="KY33" s="110" t="str">
        <f t="shared" si="364"/>
        <v/>
      </c>
      <c r="KZ33" s="109" t="str">
        <f t="shared" si="365"/>
        <v/>
      </c>
      <c r="LA33" s="108"/>
      <c r="LB33" s="110" t="str">
        <f t="shared" si="366"/>
        <v/>
      </c>
      <c r="LC33" s="109" t="str">
        <f t="shared" si="367"/>
        <v/>
      </c>
      <c r="LD33" s="108"/>
      <c r="LE33" s="110" t="str">
        <f t="shared" si="368"/>
        <v/>
      </c>
      <c r="LF33" s="109" t="str">
        <f t="shared" si="369"/>
        <v/>
      </c>
      <c r="LG33" s="108"/>
      <c r="LH33" s="110" t="str">
        <f t="shared" si="370"/>
        <v/>
      </c>
      <c r="LI33" s="109" t="str">
        <f t="shared" si="371"/>
        <v/>
      </c>
      <c r="LJ33" s="108"/>
      <c r="LK33" s="109" t="str">
        <f t="shared" si="372"/>
        <v/>
      </c>
    </row>
    <row r="34" spans="1:323" ht="24" hidden="1" customHeight="1" x14ac:dyDescent="0.2">
      <c r="A34" s="120"/>
      <c r="B34" s="150">
        <f>IFERROR(VLOOKUP($D34,[1]受注ﾌｧｲﾙ!$A$3:$BZ$1314,5,FALSE),"-")</f>
        <v>46107.431608796294</v>
      </c>
      <c r="C34" s="166">
        <f>IFERROR(VLOOKUP($D34,[1]受注ﾌｧｲﾙ!$A$3:$BZ$1314,6,FALSE),"-")</f>
        <v>0</v>
      </c>
      <c r="D34" s="374" t="s">
        <v>820</v>
      </c>
      <c r="E34" s="39">
        <f>IFERROR(VLOOKUP($D34,[1]受注ﾌｧｲﾙ!$A$3:$BZ$1314,17,FALSE),"-")</f>
        <v>6710</v>
      </c>
      <c r="F34" s="5" t="str">
        <f>IFERROR(VLOOKUP($D34,[1]受注ﾌｧｲﾙ!$A$3:$BZ$1314,18,FALSE),"-")</f>
        <v>30040-AG00-1030X200</v>
      </c>
      <c r="G34" s="5" t="str">
        <f>IFERROR(VLOOKUP($D34,[1]受注ﾌｧｲﾙ!$A$3:$BZ$1314,19,FALSE),"-")</f>
        <v>FA</v>
      </c>
      <c r="H34" s="5" t="str">
        <f>IFERROR(VLOOKUP($D34,[1]受注ﾌｧｲﾙ!$A$3:$BZ$1314,20,FALSE),"-")</f>
        <v>BK0</v>
      </c>
      <c r="I34" s="5" t="str">
        <f>IFERROR(VLOOKUP($D34,[1]受注ﾌｧｲﾙ!$A$3:$BZ$1314,21,FALSE),"-")</f>
        <v>C</v>
      </c>
      <c r="J34" s="15">
        <f>IFERROR(VLOOKUP($D34,[1]受注ﾌｧｲﾙ!$A$3:$BZ$1314,22,FALSE),"-")</f>
        <v>1000</v>
      </c>
      <c r="K34" s="5" t="str">
        <f>IFERROR(VLOOKUP($D34,[1]受注ﾌｧｲﾙ!$A$3:$BZ$1314,8,FALSE),"-")</f>
        <v>30040-JG00-1030X200</v>
      </c>
      <c r="L34" s="5" t="str">
        <f>IFERROR(VLOOKUP($D34,[1]受注ﾌｧｲﾙ!$A$3:$BZ$1314,9,FALSE),"-")</f>
        <v>FA</v>
      </c>
      <c r="M34" s="5" t="str">
        <f>IFERROR(VLOOKUP($D34,[1]受注ﾌｧｲﾙ!$A$3:$BZ$1314,10,FALSE),"-")</f>
        <v>BK0</v>
      </c>
      <c r="N34" s="5" t="str">
        <f>IFERROR(VLOOKUP($D34,[1]受注ﾌｧｲﾙ!$A$3:$BZ$1314,11,FALSE),"-")</f>
        <v>Q</v>
      </c>
      <c r="O34" s="15">
        <f>IFERROR(VLOOKUP($D34,[1]受注ﾌｧｲﾙ!$A$3:$BZ$1314,13,FALSE),"-")</f>
        <v>1000</v>
      </c>
      <c r="P34" s="5">
        <f>IFERROR(VLOOKUP($D34,[1]受注ﾌｧｲﾙ!$A$3:$BZ$1314,15,FALSE),"-")</f>
        <v>0</v>
      </c>
      <c r="Q34" s="101">
        <f>IFERROR((VLOOKUP($D34,[1]受注ﾌｧｲﾙ!$A$3:$BZ$1314,16,FALSE)*J34),"-")</f>
        <v>1000</v>
      </c>
      <c r="R34" s="40">
        <f>IFERROR(VLOOKUP($D34,[7]加工日報ＥＣ!$A$5:$DD$999,107,FALSE),"-")</f>
        <v>1000</v>
      </c>
      <c r="S34" s="5" t="str">
        <f>IFERROR(VLOOKUP($D34,[1]受注ﾌｧｲﾙ!$A$3:$BZ$1314,26,FALSE),"-")</f>
        <v>EC</v>
      </c>
      <c r="T34" s="86" t="str">
        <f>IFERROR(VLOOKUP($D34,[1]受注ﾌｧｲﾙ!$A$3:$BZ$1314,23,FALSE),"-")</f>
        <v>湖南</v>
      </c>
      <c r="U34" s="4"/>
      <c r="V34" s="4"/>
      <c r="W34" s="4">
        <f>IFERROR(VLOOKUP($D34,[1]受注ﾌｧｲﾙ!$A$3:$BZ$1314,25,FALSE),"-")</f>
        <v>46115</v>
      </c>
      <c r="X34" s="4">
        <f>IFERROR(VLOOKUP($D34,[1]受注ﾌｧｲﾙ!$A$3:$BZ$1314,32,FALSE),"-")</f>
        <v>46120</v>
      </c>
      <c r="Y34" s="4">
        <f>IFERROR(VLOOKUP($D34,[1]受注ﾌｧｲﾙ!$A$3:$BZ$1314,33,FALSE),"-")</f>
        <v>46120</v>
      </c>
      <c r="Z34" s="4">
        <f t="shared" si="187"/>
        <v>46115</v>
      </c>
      <c r="AA34" s="57">
        <f>IFERROR(VLOOKUP($D34,[7]加工日報ＥＣ!$A$5:$DD$999,2,FALSE),"-")</f>
        <v>46115</v>
      </c>
      <c r="AB34" s="58">
        <f>IFERROR(VLOOKUP($D34,[7]加工日報ＥＣ!$A$5:$DD$999,108,FALSE),"-")</f>
        <v>1000</v>
      </c>
      <c r="AC34" s="21">
        <f t="shared" si="188"/>
        <v>1000</v>
      </c>
      <c r="AD34" s="549" t="str">
        <f>IFERROR(VLOOKUP($D34,[1]受注ﾌｧｲﾙ!$A$3:$BZ$1314,27,FALSE),"-")&amp;"　"&amp;IFERROR(VLOOKUP($D34,[1]受注ﾌｧｲﾙ!$A$3:$BZ$1314,28,FALSE),"-")&amp;"　"&amp;IFERROR(VLOOKUP($D34,[1]受注ﾌｧｲﾙ!$A$3:$BZ$1314,29,FALSE),"-")</f>
        <v>　　</v>
      </c>
      <c r="AE34" s="3"/>
      <c r="AF34" s="31" t="str">
        <f>IFERROR(VLOOKUP($D34,[7]加工日報ＥＣ!$A$5:$DD$999,94,FALSE),"-")</f>
        <v>完</v>
      </c>
      <c r="AG34" s="38" t="str">
        <f>IFERROR(VLOOKUP($D34,[1]受注ﾌｧｲﾙ!$A$3:$BZ$1314,2,FALSE),"-")</f>
        <v>通常入力</v>
      </c>
      <c r="AH34" s="38" t="str">
        <f>IFERROR(VLOOKUP($D34,[1]受注ﾌｧｲﾙ!$A$3:$BZ$1314,3,FALSE),"-")</f>
        <v>後加工</v>
      </c>
      <c r="AI34" s="43" t="str">
        <f>IFERROR(VLOOKUP($D34,[1]受注ﾌｧｲﾙ!$A$3:$BZ$1314,31,FALSE),"-")</f>
        <v>中央物産</v>
      </c>
      <c r="AJ34" s="43" t="str">
        <f>IFERROR(VLOOKUP($D34,[1]受注ﾌｧｲﾙ!$A$3:$BZ$1314,12,FALSE),"-")</f>
        <v xml:space="preserve"> </v>
      </c>
      <c r="AK34" s="228" t="str">
        <f>IFERROR(VLOOKUP($D34,[1]受注ﾌｧｲﾙ!$A$3:$BZ$1314,24,FALSE),"-")</f>
        <v>EC</v>
      </c>
      <c r="AL34" s="3"/>
      <c r="AM34" s="3"/>
      <c r="AN34" s="3"/>
      <c r="AO34" s="3"/>
      <c r="AP34" s="3"/>
      <c r="AQ34" s="43" t="s">
        <v>521</v>
      </c>
      <c r="AR34" s="526"/>
      <c r="AS34" s="109" t="str">
        <f t="shared" si="189"/>
        <v/>
      </c>
      <c r="AT34" s="108"/>
      <c r="AU34" s="110" t="str">
        <f t="shared" si="190"/>
        <v/>
      </c>
      <c r="AV34" s="109" t="str">
        <f t="shared" si="191"/>
        <v/>
      </c>
      <c r="AW34" s="436"/>
      <c r="AX34" s="110" t="str">
        <f t="shared" si="192"/>
        <v/>
      </c>
      <c r="AY34" s="109" t="str">
        <f t="shared" si="193"/>
        <v/>
      </c>
      <c r="AZ34" s="108"/>
      <c r="BA34" s="110" t="str">
        <f t="shared" si="194"/>
        <v/>
      </c>
      <c r="BB34" s="109" t="str">
        <f t="shared" si="195"/>
        <v/>
      </c>
      <c r="BC34" s="108"/>
      <c r="BD34" s="110" t="str">
        <f t="shared" si="196"/>
        <v/>
      </c>
      <c r="BE34" s="109" t="str">
        <f t="shared" si="197"/>
        <v/>
      </c>
      <c r="BF34" s="108"/>
      <c r="BG34" s="110" t="str">
        <f t="shared" si="198"/>
        <v/>
      </c>
      <c r="BH34" s="109" t="str">
        <f t="shared" si="199"/>
        <v/>
      </c>
      <c r="BI34" s="108"/>
      <c r="BJ34" s="110" t="str">
        <f t="shared" si="200"/>
        <v/>
      </c>
      <c r="BK34" s="109" t="str">
        <f t="shared" si="201"/>
        <v/>
      </c>
      <c r="BL34" s="108"/>
      <c r="BM34" s="110" t="str">
        <f t="shared" si="202"/>
        <v/>
      </c>
      <c r="BN34" s="109" t="str">
        <f t="shared" si="203"/>
        <v/>
      </c>
      <c r="BO34" s="108"/>
      <c r="BP34" s="110" t="str">
        <f t="shared" si="204"/>
        <v/>
      </c>
      <c r="BQ34" s="109" t="str">
        <f t="shared" si="205"/>
        <v/>
      </c>
      <c r="BR34" s="108"/>
      <c r="BS34" s="110" t="str">
        <f t="shared" si="206"/>
        <v/>
      </c>
      <c r="BT34" s="109" t="str">
        <f t="shared" si="207"/>
        <v/>
      </c>
      <c r="BU34" s="108"/>
      <c r="BV34" s="110" t="str">
        <f t="shared" si="208"/>
        <v/>
      </c>
      <c r="BW34" s="109" t="str">
        <f t="shared" si="209"/>
        <v/>
      </c>
      <c r="BX34" s="108"/>
      <c r="BY34" s="110" t="str">
        <f t="shared" si="210"/>
        <v/>
      </c>
      <c r="BZ34" s="109" t="str">
        <f t="shared" si="211"/>
        <v/>
      </c>
      <c r="CA34" s="108"/>
      <c r="CB34" s="110" t="str">
        <f t="shared" si="212"/>
        <v/>
      </c>
      <c r="CC34" s="109" t="str">
        <f t="shared" si="213"/>
        <v/>
      </c>
      <c r="CD34" s="108"/>
      <c r="CE34" s="110" t="str">
        <f t="shared" si="214"/>
        <v/>
      </c>
      <c r="CF34" s="109" t="str">
        <f t="shared" si="215"/>
        <v/>
      </c>
      <c r="CG34" s="108"/>
      <c r="CH34" s="110" t="str">
        <f t="shared" si="216"/>
        <v/>
      </c>
      <c r="CI34" s="109" t="str">
        <f t="shared" si="217"/>
        <v/>
      </c>
      <c r="CJ34" s="108"/>
      <c r="CK34" s="110" t="str">
        <f t="shared" si="218"/>
        <v/>
      </c>
      <c r="CL34" s="109" t="str">
        <f t="shared" si="219"/>
        <v/>
      </c>
      <c r="CM34" s="108"/>
      <c r="CN34" s="110" t="str">
        <f t="shared" si="220"/>
        <v/>
      </c>
      <c r="CO34" s="109" t="str">
        <f t="shared" si="221"/>
        <v/>
      </c>
      <c r="CP34" s="108"/>
      <c r="CQ34" s="110" t="str">
        <f t="shared" si="222"/>
        <v/>
      </c>
      <c r="CR34" s="109" t="str">
        <f t="shared" si="223"/>
        <v/>
      </c>
      <c r="CS34" s="108"/>
      <c r="CT34" s="110" t="str">
        <f t="shared" si="224"/>
        <v/>
      </c>
      <c r="CU34" s="109" t="str">
        <f t="shared" si="225"/>
        <v/>
      </c>
      <c r="CV34" s="108"/>
      <c r="CW34" s="110" t="str">
        <f t="shared" si="226"/>
        <v/>
      </c>
      <c r="CX34" s="109" t="str">
        <f t="shared" si="227"/>
        <v/>
      </c>
      <c r="CY34" s="108"/>
      <c r="CZ34" s="110" t="str">
        <f t="shared" si="228"/>
        <v/>
      </c>
      <c r="DA34" s="109" t="str">
        <f t="shared" si="229"/>
        <v/>
      </c>
      <c r="DB34" s="108"/>
      <c r="DC34" s="110" t="str">
        <f t="shared" si="230"/>
        <v/>
      </c>
      <c r="DD34" s="109" t="str">
        <f t="shared" si="231"/>
        <v/>
      </c>
      <c r="DE34" s="108"/>
      <c r="DF34" s="110" t="str">
        <f t="shared" si="232"/>
        <v/>
      </c>
      <c r="DG34" s="109" t="str">
        <f t="shared" si="233"/>
        <v/>
      </c>
      <c r="DH34" s="108"/>
      <c r="DI34" s="110" t="str">
        <f t="shared" si="234"/>
        <v/>
      </c>
      <c r="DJ34" s="109" t="str">
        <f t="shared" si="235"/>
        <v/>
      </c>
      <c r="DK34" s="108"/>
      <c r="DL34" s="110" t="str">
        <f t="shared" si="236"/>
        <v/>
      </c>
      <c r="DM34" s="109" t="str">
        <f t="shared" si="237"/>
        <v/>
      </c>
      <c r="DN34" s="108"/>
      <c r="DO34" s="110" t="str">
        <f t="shared" si="238"/>
        <v/>
      </c>
      <c r="DP34" s="109" t="str">
        <f t="shared" si="239"/>
        <v/>
      </c>
      <c r="DQ34" s="108"/>
      <c r="DR34" s="110" t="str">
        <f t="shared" si="240"/>
        <v/>
      </c>
      <c r="DS34" s="109" t="str">
        <f t="shared" si="241"/>
        <v/>
      </c>
      <c r="DT34" s="108"/>
      <c r="DU34" s="110" t="str">
        <f t="shared" si="242"/>
        <v/>
      </c>
      <c r="DV34" s="109" t="str">
        <f t="shared" si="243"/>
        <v/>
      </c>
      <c r="DW34" s="108"/>
      <c r="DX34" s="110" t="str">
        <f t="shared" si="244"/>
        <v/>
      </c>
      <c r="DY34" s="109" t="str">
        <f t="shared" si="245"/>
        <v/>
      </c>
      <c r="DZ34" s="108"/>
      <c r="EA34" s="110" t="str">
        <f t="shared" si="246"/>
        <v/>
      </c>
      <c r="EB34" s="109" t="str">
        <f t="shared" si="247"/>
        <v/>
      </c>
      <c r="EC34" s="108"/>
      <c r="ED34" s="110" t="str">
        <f t="shared" si="248"/>
        <v/>
      </c>
      <c r="EE34" s="109" t="str">
        <f t="shared" si="249"/>
        <v/>
      </c>
      <c r="EF34" s="108"/>
      <c r="EG34" s="109" t="str">
        <f t="shared" si="250"/>
        <v/>
      </c>
      <c r="EH34" s="109" t="str">
        <f t="shared" si="250"/>
        <v/>
      </c>
      <c r="EI34" s="108"/>
      <c r="EJ34" s="110" t="str">
        <f t="shared" si="251"/>
        <v/>
      </c>
      <c r="EK34" s="109" t="str">
        <f t="shared" si="252"/>
        <v/>
      </c>
      <c r="EL34" s="436"/>
      <c r="EM34" s="110" t="str">
        <f t="shared" si="253"/>
        <v/>
      </c>
      <c r="EN34" s="109" t="str">
        <f t="shared" si="254"/>
        <v>→</v>
      </c>
      <c r="EO34" s="764">
        <v>1000</v>
      </c>
      <c r="EP34" s="110" t="str">
        <f t="shared" si="255"/>
        <v/>
      </c>
      <c r="EQ34" s="109" t="str">
        <f t="shared" si="256"/>
        <v/>
      </c>
      <c r="ER34" s="108"/>
      <c r="ES34" s="110" t="str">
        <f t="shared" si="257"/>
        <v/>
      </c>
      <c r="ET34" s="109" t="str">
        <f t="shared" si="258"/>
        <v/>
      </c>
      <c r="EU34" s="108"/>
      <c r="EV34" s="110" t="str">
        <f t="shared" si="259"/>
        <v/>
      </c>
      <c r="EW34" s="109" t="str">
        <f t="shared" si="260"/>
        <v/>
      </c>
      <c r="EX34" s="108"/>
      <c r="EY34" s="110" t="str">
        <f t="shared" si="261"/>
        <v/>
      </c>
      <c r="EZ34" s="109" t="str">
        <f t="shared" si="262"/>
        <v/>
      </c>
      <c r="FA34" s="108"/>
      <c r="FB34" s="110" t="str">
        <f t="shared" si="263"/>
        <v/>
      </c>
      <c r="FC34" s="109" t="str">
        <f t="shared" si="264"/>
        <v/>
      </c>
      <c r="FD34" s="108"/>
      <c r="FE34" s="110" t="str">
        <f t="shared" si="265"/>
        <v>⇒</v>
      </c>
      <c r="FF34" s="109" t="str">
        <f t="shared" si="266"/>
        <v/>
      </c>
      <c r="FG34" s="108"/>
      <c r="FH34" s="110" t="str">
        <f t="shared" si="267"/>
        <v/>
      </c>
      <c r="FI34" s="109" t="str">
        <f t="shared" si="268"/>
        <v/>
      </c>
      <c r="FJ34" s="108"/>
      <c r="FK34" s="110" t="str">
        <f t="shared" si="269"/>
        <v/>
      </c>
      <c r="FL34" s="109" t="str">
        <f t="shared" si="270"/>
        <v/>
      </c>
      <c r="FM34" s="108"/>
      <c r="FN34" s="110" t="str">
        <f t="shared" si="271"/>
        <v/>
      </c>
      <c r="FO34" s="109" t="str">
        <f t="shared" si="272"/>
        <v/>
      </c>
      <c r="FP34" s="108"/>
      <c r="FQ34" s="110" t="str">
        <f t="shared" si="273"/>
        <v/>
      </c>
      <c r="FR34" s="109" t="str">
        <f t="shared" si="274"/>
        <v/>
      </c>
      <c r="FS34" s="108"/>
      <c r="FT34" s="110" t="str">
        <f t="shared" si="275"/>
        <v/>
      </c>
      <c r="FU34" s="109" t="str">
        <f t="shared" si="276"/>
        <v/>
      </c>
      <c r="FV34" s="108"/>
      <c r="FW34" s="110" t="str">
        <f t="shared" si="277"/>
        <v/>
      </c>
      <c r="FX34" s="109" t="str">
        <f t="shared" si="278"/>
        <v/>
      </c>
      <c r="FY34" s="108"/>
      <c r="FZ34" s="110" t="str">
        <f t="shared" si="279"/>
        <v/>
      </c>
      <c r="GA34" s="109" t="str">
        <f t="shared" si="280"/>
        <v/>
      </c>
      <c r="GB34" s="108"/>
      <c r="GC34" s="110" t="str">
        <f t="shared" si="281"/>
        <v/>
      </c>
      <c r="GD34" s="109" t="str">
        <f t="shared" si="282"/>
        <v/>
      </c>
      <c r="GE34" s="108"/>
      <c r="GF34" s="110" t="str">
        <f t="shared" si="283"/>
        <v/>
      </c>
      <c r="GG34" s="109" t="str">
        <f t="shared" si="284"/>
        <v/>
      </c>
      <c r="GH34" s="108"/>
      <c r="GI34" s="110" t="str">
        <f t="shared" si="285"/>
        <v/>
      </c>
      <c r="GJ34" s="109" t="str">
        <f t="shared" si="286"/>
        <v/>
      </c>
      <c r="GK34" s="108"/>
      <c r="GL34" s="110" t="str">
        <f t="shared" si="287"/>
        <v/>
      </c>
      <c r="GM34" s="109" t="str">
        <f t="shared" si="288"/>
        <v/>
      </c>
      <c r="GN34" s="108"/>
      <c r="GO34" s="110" t="str">
        <f t="shared" si="289"/>
        <v/>
      </c>
      <c r="GP34" s="109" t="str">
        <f t="shared" si="290"/>
        <v/>
      </c>
      <c r="GQ34" s="108"/>
      <c r="GR34" s="110" t="str">
        <f t="shared" si="291"/>
        <v/>
      </c>
      <c r="GS34" s="109" t="str">
        <f t="shared" si="292"/>
        <v/>
      </c>
      <c r="GT34" s="108"/>
      <c r="GU34" s="110" t="str">
        <f t="shared" si="293"/>
        <v/>
      </c>
      <c r="GV34" s="109" t="str">
        <f t="shared" si="294"/>
        <v/>
      </c>
      <c r="GW34" s="108"/>
      <c r="GX34" s="110" t="str">
        <f t="shared" si="295"/>
        <v/>
      </c>
      <c r="GY34" s="109" t="str">
        <f t="shared" si="296"/>
        <v/>
      </c>
      <c r="GZ34" s="108"/>
      <c r="HA34" s="110" t="str">
        <f t="shared" si="297"/>
        <v/>
      </c>
      <c r="HB34" s="109" t="str">
        <f t="shared" si="298"/>
        <v/>
      </c>
      <c r="HC34" s="108"/>
      <c r="HD34" s="110" t="str">
        <f t="shared" si="299"/>
        <v/>
      </c>
      <c r="HE34" s="109" t="str">
        <f t="shared" si="300"/>
        <v/>
      </c>
      <c r="HF34" s="108"/>
      <c r="HG34" s="110" t="str">
        <f t="shared" si="301"/>
        <v/>
      </c>
      <c r="HH34" s="109" t="str">
        <f t="shared" si="302"/>
        <v/>
      </c>
      <c r="HI34" s="108"/>
      <c r="HJ34" s="110" t="str">
        <f t="shared" si="303"/>
        <v/>
      </c>
      <c r="HK34" s="109" t="str">
        <f t="shared" si="304"/>
        <v/>
      </c>
      <c r="HL34" s="108"/>
      <c r="HM34" s="110" t="str">
        <f t="shared" si="305"/>
        <v/>
      </c>
      <c r="HN34" s="109" t="str">
        <f t="shared" si="306"/>
        <v/>
      </c>
      <c r="HO34" s="108"/>
      <c r="HP34" s="110" t="str">
        <f t="shared" si="307"/>
        <v/>
      </c>
      <c r="HQ34" s="109" t="str">
        <f t="shared" si="308"/>
        <v/>
      </c>
      <c r="HR34" s="108"/>
      <c r="HS34" s="110" t="str">
        <f t="shared" si="309"/>
        <v/>
      </c>
      <c r="HT34" s="109" t="str">
        <f t="shared" si="310"/>
        <v/>
      </c>
      <c r="HU34" s="108"/>
      <c r="HV34" s="109" t="str">
        <f t="shared" si="311"/>
        <v/>
      </c>
      <c r="HW34" s="109" t="str">
        <f t="shared" si="311"/>
        <v/>
      </c>
      <c r="HX34" s="108"/>
      <c r="HY34" s="110" t="str">
        <f t="shared" si="312"/>
        <v/>
      </c>
      <c r="HZ34" s="109" t="str">
        <f t="shared" si="313"/>
        <v/>
      </c>
      <c r="IA34" s="436"/>
      <c r="IB34" s="110" t="str">
        <f t="shared" si="314"/>
        <v/>
      </c>
      <c r="IC34" s="109" t="str">
        <f t="shared" si="315"/>
        <v/>
      </c>
      <c r="ID34" s="108"/>
      <c r="IE34" s="110" t="str">
        <f t="shared" si="316"/>
        <v/>
      </c>
      <c r="IF34" s="109" t="str">
        <f t="shared" si="317"/>
        <v/>
      </c>
      <c r="IG34" s="108"/>
      <c r="IH34" s="110" t="str">
        <f t="shared" si="318"/>
        <v/>
      </c>
      <c r="II34" s="109" t="str">
        <f t="shared" si="319"/>
        <v/>
      </c>
      <c r="IJ34" s="108"/>
      <c r="IK34" s="110" t="str">
        <f t="shared" si="320"/>
        <v/>
      </c>
      <c r="IL34" s="109" t="str">
        <f t="shared" si="321"/>
        <v/>
      </c>
      <c r="IM34" s="108"/>
      <c r="IN34" s="110" t="str">
        <f t="shared" si="322"/>
        <v/>
      </c>
      <c r="IO34" s="109" t="str">
        <f t="shared" si="323"/>
        <v/>
      </c>
      <c r="IP34" s="108"/>
      <c r="IQ34" s="110" t="str">
        <f t="shared" si="324"/>
        <v/>
      </c>
      <c r="IR34" s="109" t="str">
        <f t="shared" si="325"/>
        <v/>
      </c>
      <c r="IS34" s="108"/>
      <c r="IT34" s="110" t="str">
        <f t="shared" si="326"/>
        <v/>
      </c>
      <c r="IU34" s="109" t="str">
        <f t="shared" si="327"/>
        <v/>
      </c>
      <c r="IV34" s="108"/>
      <c r="IW34" s="110" t="str">
        <f t="shared" si="328"/>
        <v/>
      </c>
      <c r="IX34" s="109" t="str">
        <f t="shared" si="329"/>
        <v/>
      </c>
      <c r="IY34" s="108"/>
      <c r="IZ34" s="110" t="str">
        <f t="shared" si="330"/>
        <v/>
      </c>
      <c r="JA34" s="109" t="str">
        <f t="shared" si="331"/>
        <v/>
      </c>
      <c r="JB34" s="108"/>
      <c r="JC34" s="110" t="str">
        <f t="shared" si="332"/>
        <v/>
      </c>
      <c r="JD34" s="109" t="str">
        <f t="shared" si="333"/>
        <v/>
      </c>
      <c r="JE34" s="108"/>
      <c r="JF34" s="110" t="str">
        <f t="shared" si="334"/>
        <v/>
      </c>
      <c r="JG34" s="109" t="str">
        <f t="shared" si="335"/>
        <v/>
      </c>
      <c r="JH34" s="108"/>
      <c r="JI34" s="110" t="str">
        <f t="shared" si="336"/>
        <v/>
      </c>
      <c r="JJ34" s="109" t="str">
        <f t="shared" si="337"/>
        <v/>
      </c>
      <c r="JK34" s="108"/>
      <c r="JL34" s="110" t="str">
        <f t="shared" si="338"/>
        <v/>
      </c>
      <c r="JM34" s="109" t="str">
        <f t="shared" si="339"/>
        <v/>
      </c>
      <c r="JN34" s="108"/>
      <c r="JO34" s="110" t="str">
        <f t="shared" si="340"/>
        <v/>
      </c>
      <c r="JP34" s="109" t="str">
        <f t="shared" si="341"/>
        <v/>
      </c>
      <c r="JQ34" s="108"/>
      <c r="JR34" s="110" t="str">
        <f t="shared" si="342"/>
        <v/>
      </c>
      <c r="JS34" s="109" t="str">
        <f t="shared" si="343"/>
        <v/>
      </c>
      <c r="JT34" s="108"/>
      <c r="JU34" s="110" t="str">
        <f t="shared" si="344"/>
        <v/>
      </c>
      <c r="JV34" s="109" t="str">
        <f t="shared" si="345"/>
        <v/>
      </c>
      <c r="JW34" s="108"/>
      <c r="JX34" s="110" t="str">
        <f t="shared" si="346"/>
        <v/>
      </c>
      <c r="JY34" s="109" t="str">
        <f t="shared" si="347"/>
        <v/>
      </c>
      <c r="JZ34" s="108"/>
      <c r="KA34" s="110" t="str">
        <f t="shared" si="348"/>
        <v/>
      </c>
      <c r="KB34" s="109" t="str">
        <f t="shared" si="349"/>
        <v/>
      </c>
      <c r="KC34" s="108"/>
      <c r="KD34" s="110" t="str">
        <f t="shared" si="350"/>
        <v/>
      </c>
      <c r="KE34" s="109" t="str">
        <f t="shared" si="351"/>
        <v/>
      </c>
      <c r="KF34" s="108"/>
      <c r="KG34" s="110" t="str">
        <f t="shared" si="352"/>
        <v/>
      </c>
      <c r="KH34" s="109" t="str">
        <f t="shared" si="353"/>
        <v/>
      </c>
      <c r="KI34" s="108"/>
      <c r="KJ34" s="110" t="str">
        <f t="shared" si="354"/>
        <v/>
      </c>
      <c r="KK34" s="109" t="str">
        <f t="shared" si="355"/>
        <v/>
      </c>
      <c r="KL34" s="108"/>
      <c r="KM34" s="110" t="str">
        <f t="shared" si="356"/>
        <v/>
      </c>
      <c r="KN34" s="109" t="str">
        <f t="shared" si="357"/>
        <v/>
      </c>
      <c r="KO34" s="108"/>
      <c r="KP34" s="110" t="str">
        <f t="shared" si="358"/>
        <v/>
      </c>
      <c r="KQ34" s="109" t="str">
        <f t="shared" si="359"/>
        <v/>
      </c>
      <c r="KR34" s="108"/>
      <c r="KS34" s="110" t="str">
        <f t="shared" si="360"/>
        <v/>
      </c>
      <c r="KT34" s="109" t="str">
        <f t="shared" si="361"/>
        <v/>
      </c>
      <c r="KU34" s="108"/>
      <c r="KV34" s="110" t="str">
        <f t="shared" si="362"/>
        <v/>
      </c>
      <c r="KW34" s="109" t="str">
        <f t="shared" si="363"/>
        <v/>
      </c>
      <c r="KX34" s="108"/>
      <c r="KY34" s="110" t="str">
        <f t="shared" si="364"/>
        <v/>
      </c>
      <c r="KZ34" s="109" t="str">
        <f t="shared" si="365"/>
        <v/>
      </c>
      <c r="LA34" s="108"/>
      <c r="LB34" s="110" t="str">
        <f t="shared" si="366"/>
        <v/>
      </c>
      <c r="LC34" s="109" t="str">
        <f t="shared" si="367"/>
        <v/>
      </c>
      <c r="LD34" s="108"/>
      <c r="LE34" s="110" t="str">
        <f t="shared" si="368"/>
        <v/>
      </c>
      <c r="LF34" s="109" t="str">
        <f t="shared" si="369"/>
        <v/>
      </c>
      <c r="LG34" s="108"/>
      <c r="LH34" s="110" t="str">
        <f t="shared" si="370"/>
        <v/>
      </c>
      <c r="LI34" s="109" t="str">
        <f t="shared" si="371"/>
        <v/>
      </c>
      <c r="LJ34" s="108"/>
      <c r="LK34" s="109" t="str">
        <f t="shared" si="372"/>
        <v/>
      </c>
    </row>
    <row r="35" spans="1:323" ht="24" hidden="1" customHeight="1" x14ac:dyDescent="0.2">
      <c r="A35" s="120"/>
      <c r="B35" s="150">
        <f>IFERROR(VLOOKUP($D35,[1]受注ﾌｧｲﾙ!$A$3:$BZ$1314,5,FALSE),"-")</f>
        <v>46112.435243055559</v>
      </c>
      <c r="C35" s="166">
        <f>IFERROR(VLOOKUP($D35,[1]受注ﾌｧｲﾙ!$A$3:$BZ$1314,6,FALSE),"-")</f>
        <v>0</v>
      </c>
      <c r="D35" s="374" t="s">
        <v>855</v>
      </c>
      <c r="E35" s="39">
        <f>IFERROR(VLOOKUP($D35,[1]受注ﾌｧｲﾙ!$A$3:$BZ$1314,17,FALSE),"-")</f>
        <v>6710</v>
      </c>
      <c r="F35" s="5" t="str">
        <f>IFERROR(VLOOKUP($D35,[1]受注ﾌｧｲﾙ!$A$3:$BZ$1314,18,FALSE),"-")</f>
        <v>30040-AG00-1030X200</v>
      </c>
      <c r="G35" s="5" t="str">
        <f>IFERROR(VLOOKUP($D35,[1]受注ﾌｧｲﾙ!$A$3:$BZ$1314,19,FALSE),"-")</f>
        <v>FA</v>
      </c>
      <c r="H35" s="5" t="str">
        <f>IFERROR(VLOOKUP($D35,[1]受注ﾌｧｲﾙ!$A$3:$BZ$1314,20,FALSE),"-")</f>
        <v>BK0</v>
      </c>
      <c r="I35" s="5" t="str">
        <f>IFERROR(VLOOKUP($D35,[1]受注ﾌｧｲﾙ!$A$3:$BZ$1314,21,FALSE),"-")</f>
        <v>C</v>
      </c>
      <c r="J35" s="15">
        <f>IFERROR(VLOOKUP($D35,[1]受注ﾌｧｲﾙ!$A$3:$BZ$1314,22,FALSE),"-")</f>
        <v>400</v>
      </c>
      <c r="K35" s="5" t="str">
        <f>IFERROR(VLOOKUP($D35,[1]受注ﾌｧｲﾙ!$A$3:$BZ$1314,8,FALSE),"-")</f>
        <v>30020-KG00-1030X200</v>
      </c>
      <c r="L35" s="5" t="str">
        <f>IFERROR(VLOOKUP($D35,[1]受注ﾌｧｲﾙ!$A$3:$BZ$1314,9,FALSE),"-")</f>
        <v>FA</v>
      </c>
      <c r="M35" s="5" t="str">
        <f>IFERROR(VLOOKUP($D35,[1]受注ﾌｧｲﾙ!$A$3:$BZ$1314,10,FALSE),"-")</f>
        <v>BK0</v>
      </c>
      <c r="N35" s="5" t="str">
        <f>IFERROR(VLOOKUP($D35,[1]受注ﾌｧｲﾙ!$A$3:$BZ$1314,11,FALSE),"-")</f>
        <v>C</v>
      </c>
      <c r="O35" s="15">
        <f>IFERROR(VLOOKUP($D35,[1]受注ﾌｧｲﾙ!$A$3:$BZ$1314,13,FALSE),"-")</f>
        <v>800</v>
      </c>
      <c r="P35" s="5">
        <f>IFERROR(VLOOKUP($D35,[1]受注ﾌｧｲﾙ!$A$3:$BZ$1314,15,FALSE),"-")</f>
        <v>0</v>
      </c>
      <c r="Q35" s="101">
        <f>IFERROR((VLOOKUP($D35,[1]受注ﾌｧｲﾙ!$A$3:$BZ$1314,16,FALSE)*J35),"-")</f>
        <v>400</v>
      </c>
      <c r="R35" s="40">
        <f>IFERROR(VLOOKUP($D35,[7]加工日報ＥＣ!$A$5:$DD$999,107,FALSE),"-")</f>
        <v>800</v>
      </c>
      <c r="S35" s="5" t="str">
        <f>IFERROR(VLOOKUP($D35,[1]受注ﾌｧｲﾙ!$A$3:$BZ$1314,26,FALSE),"-")</f>
        <v>ｽﾗｲｽ,EC</v>
      </c>
      <c r="T35" s="86" t="str">
        <f>IFERROR(VLOOKUP($D35,[1]受注ﾌｧｲﾙ!$A$3:$BZ$1314,23,FALSE),"-")</f>
        <v>湖南</v>
      </c>
      <c r="U35" s="4"/>
      <c r="V35" s="4"/>
      <c r="W35" s="4">
        <f>IFERROR(VLOOKUP($D35,[1]受注ﾌｧｲﾙ!$A$3:$BZ$1314,25,FALSE),"-")</f>
        <v>46115</v>
      </c>
      <c r="X35" s="4">
        <f>IFERROR(VLOOKUP($D35,[1]受注ﾌｧｲﾙ!$A$3:$BZ$1314,32,FALSE),"-")</f>
        <v>46125</v>
      </c>
      <c r="Y35" s="4">
        <f>IFERROR(VLOOKUP($D35,[1]受注ﾌｧｲﾙ!$A$3:$BZ$1314,33,FALSE),"-")</f>
        <v>46125</v>
      </c>
      <c r="Z35" s="4">
        <f t="shared" si="187"/>
        <v>46115</v>
      </c>
      <c r="AA35" s="57">
        <f>IFERROR(VLOOKUP($D35,[7]加工日報ＥＣ!$A$5:$DD$999,2,FALSE),"-")</f>
        <v>46115</v>
      </c>
      <c r="AB35" s="58">
        <f>IFERROR(VLOOKUP($D35,[7]加工日報ＥＣ!$A$5:$DD$999,108,FALSE),"-")</f>
        <v>800</v>
      </c>
      <c r="AC35" s="21">
        <f t="shared" si="188"/>
        <v>800</v>
      </c>
      <c r="AD35" s="549" t="str">
        <f>IFERROR(VLOOKUP($D35,[1]受注ﾌｧｲﾙ!$A$3:$BZ$1314,27,FALSE),"-")&amp;"　"&amp;IFERROR(VLOOKUP($D35,[1]受注ﾌｧｲﾙ!$A$3:$BZ$1314,28,FALSE),"-")&amp;"　"&amp;IFERROR(VLOOKUP($D35,[1]受注ﾌｧｲﾙ!$A$3:$BZ$1314,29,FALSE),"-")</f>
        <v>　　</v>
      </c>
      <c r="AE35" s="3"/>
      <c r="AF35" s="31" t="str">
        <f>IFERROR(VLOOKUP($D35,[7]加工日報ＥＣ!$A$5:$DD$999,94,FALSE),"-")</f>
        <v>完</v>
      </c>
      <c r="AG35" s="38" t="str">
        <f>IFERROR(VLOOKUP($D35,[1]受注ﾌｧｲﾙ!$A$3:$BZ$1314,2,FALSE),"-")</f>
        <v>通常入力</v>
      </c>
      <c r="AH35" s="38" t="str">
        <f>IFERROR(VLOOKUP($D35,[1]受注ﾌｧｲﾙ!$A$3:$BZ$1314,3,FALSE),"-")</f>
        <v>後加工</v>
      </c>
      <c r="AI35" s="43" t="str">
        <f>IFERROR(VLOOKUP($D35,[1]受注ﾌｧｲﾙ!$A$3:$BZ$1314,31,FALSE),"-")</f>
        <v>田窪工業所</v>
      </c>
      <c r="AJ35" s="43" t="str">
        <f>IFERROR(VLOOKUP($D35,[1]受注ﾌｧｲﾙ!$A$3:$BZ$1314,12,FALSE),"-")</f>
        <v xml:space="preserve"> </v>
      </c>
      <c r="AK35" s="228" t="str">
        <f>IFERROR(VLOOKUP($D35,[1]受注ﾌｧｲﾙ!$A$3:$BZ$1314,24,FALSE),"-")</f>
        <v>EC</v>
      </c>
      <c r="AL35" s="3"/>
      <c r="AM35" s="3"/>
      <c r="AN35" s="3"/>
      <c r="AO35" s="3"/>
      <c r="AP35" s="3"/>
      <c r="AQ35" s="43" t="s">
        <v>521</v>
      </c>
      <c r="AR35" s="526"/>
      <c r="AS35" s="109" t="str">
        <f t="shared" si="189"/>
        <v/>
      </c>
      <c r="AT35" s="108"/>
      <c r="AU35" s="110" t="str">
        <f t="shared" si="190"/>
        <v/>
      </c>
      <c r="AV35" s="109" t="str">
        <f t="shared" si="191"/>
        <v/>
      </c>
      <c r="AW35" s="436"/>
      <c r="AX35" s="110" t="str">
        <f t="shared" si="192"/>
        <v/>
      </c>
      <c r="AY35" s="109" t="str">
        <f t="shared" si="193"/>
        <v/>
      </c>
      <c r="AZ35" s="108"/>
      <c r="BA35" s="110" t="str">
        <f t="shared" si="194"/>
        <v/>
      </c>
      <c r="BB35" s="109" t="str">
        <f t="shared" si="195"/>
        <v/>
      </c>
      <c r="BC35" s="108"/>
      <c r="BD35" s="110" t="str">
        <f t="shared" si="196"/>
        <v/>
      </c>
      <c r="BE35" s="109" t="str">
        <f t="shared" si="197"/>
        <v/>
      </c>
      <c r="BF35" s="108"/>
      <c r="BG35" s="110" t="str">
        <f t="shared" si="198"/>
        <v/>
      </c>
      <c r="BH35" s="109" t="str">
        <f t="shared" si="199"/>
        <v/>
      </c>
      <c r="BI35" s="108"/>
      <c r="BJ35" s="110" t="str">
        <f t="shared" si="200"/>
        <v/>
      </c>
      <c r="BK35" s="109" t="str">
        <f t="shared" si="201"/>
        <v/>
      </c>
      <c r="BL35" s="108"/>
      <c r="BM35" s="110" t="str">
        <f t="shared" si="202"/>
        <v/>
      </c>
      <c r="BN35" s="109" t="str">
        <f t="shared" si="203"/>
        <v/>
      </c>
      <c r="BO35" s="108"/>
      <c r="BP35" s="110" t="str">
        <f t="shared" si="204"/>
        <v/>
      </c>
      <c r="BQ35" s="109" t="str">
        <f t="shared" si="205"/>
        <v/>
      </c>
      <c r="BR35" s="108"/>
      <c r="BS35" s="110" t="str">
        <f t="shared" si="206"/>
        <v/>
      </c>
      <c r="BT35" s="109" t="str">
        <f t="shared" si="207"/>
        <v/>
      </c>
      <c r="BU35" s="108"/>
      <c r="BV35" s="110" t="str">
        <f t="shared" si="208"/>
        <v/>
      </c>
      <c r="BW35" s="109" t="str">
        <f t="shared" si="209"/>
        <v/>
      </c>
      <c r="BX35" s="108"/>
      <c r="BY35" s="110" t="str">
        <f t="shared" si="210"/>
        <v/>
      </c>
      <c r="BZ35" s="109" t="str">
        <f t="shared" si="211"/>
        <v/>
      </c>
      <c r="CA35" s="108"/>
      <c r="CB35" s="110" t="str">
        <f t="shared" si="212"/>
        <v/>
      </c>
      <c r="CC35" s="109" t="str">
        <f t="shared" si="213"/>
        <v/>
      </c>
      <c r="CD35" s="108"/>
      <c r="CE35" s="110" t="str">
        <f t="shared" si="214"/>
        <v/>
      </c>
      <c r="CF35" s="109" t="str">
        <f t="shared" si="215"/>
        <v/>
      </c>
      <c r="CG35" s="108"/>
      <c r="CH35" s="110" t="str">
        <f t="shared" si="216"/>
        <v/>
      </c>
      <c r="CI35" s="109" t="str">
        <f t="shared" si="217"/>
        <v/>
      </c>
      <c r="CJ35" s="108"/>
      <c r="CK35" s="110" t="str">
        <f t="shared" si="218"/>
        <v/>
      </c>
      <c r="CL35" s="109" t="str">
        <f t="shared" si="219"/>
        <v/>
      </c>
      <c r="CM35" s="108"/>
      <c r="CN35" s="110" t="str">
        <f t="shared" si="220"/>
        <v/>
      </c>
      <c r="CO35" s="109" t="str">
        <f t="shared" si="221"/>
        <v/>
      </c>
      <c r="CP35" s="108"/>
      <c r="CQ35" s="110" t="str">
        <f t="shared" si="222"/>
        <v/>
      </c>
      <c r="CR35" s="109" t="str">
        <f t="shared" si="223"/>
        <v/>
      </c>
      <c r="CS35" s="108"/>
      <c r="CT35" s="110" t="str">
        <f t="shared" si="224"/>
        <v/>
      </c>
      <c r="CU35" s="109" t="str">
        <f t="shared" si="225"/>
        <v/>
      </c>
      <c r="CV35" s="108"/>
      <c r="CW35" s="110" t="str">
        <f t="shared" si="226"/>
        <v/>
      </c>
      <c r="CX35" s="109" t="str">
        <f t="shared" si="227"/>
        <v/>
      </c>
      <c r="CY35" s="108"/>
      <c r="CZ35" s="110" t="str">
        <f t="shared" si="228"/>
        <v/>
      </c>
      <c r="DA35" s="109" t="str">
        <f t="shared" si="229"/>
        <v/>
      </c>
      <c r="DB35" s="108"/>
      <c r="DC35" s="110" t="str">
        <f t="shared" si="230"/>
        <v/>
      </c>
      <c r="DD35" s="109" t="str">
        <f t="shared" si="231"/>
        <v/>
      </c>
      <c r="DE35" s="108"/>
      <c r="DF35" s="110" t="str">
        <f t="shared" si="232"/>
        <v/>
      </c>
      <c r="DG35" s="109" t="str">
        <f t="shared" si="233"/>
        <v/>
      </c>
      <c r="DH35" s="108"/>
      <c r="DI35" s="110" t="str">
        <f t="shared" si="234"/>
        <v/>
      </c>
      <c r="DJ35" s="109" t="str">
        <f t="shared" si="235"/>
        <v/>
      </c>
      <c r="DK35" s="108"/>
      <c r="DL35" s="110" t="str">
        <f t="shared" si="236"/>
        <v/>
      </c>
      <c r="DM35" s="109" t="str">
        <f t="shared" si="237"/>
        <v/>
      </c>
      <c r="DN35" s="108"/>
      <c r="DO35" s="110" t="str">
        <f t="shared" si="238"/>
        <v/>
      </c>
      <c r="DP35" s="109" t="str">
        <f t="shared" si="239"/>
        <v/>
      </c>
      <c r="DQ35" s="108"/>
      <c r="DR35" s="110" t="str">
        <f t="shared" si="240"/>
        <v/>
      </c>
      <c r="DS35" s="109" t="str">
        <f t="shared" si="241"/>
        <v/>
      </c>
      <c r="DT35" s="108"/>
      <c r="DU35" s="110" t="str">
        <f t="shared" si="242"/>
        <v/>
      </c>
      <c r="DV35" s="109" t="str">
        <f t="shared" si="243"/>
        <v/>
      </c>
      <c r="DW35" s="108"/>
      <c r="DX35" s="110" t="str">
        <f t="shared" si="244"/>
        <v/>
      </c>
      <c r="DY35" s="109" t="str">
        <f t="shared" si="245"/>
        <v/>
      </c>
      <c r="DZ35" s="108"/>
      <c r="EA35" s="110" t="str">
        <f t="shared" si="246"/>
        <v/>
      </c>
      <c r="EB35" s="109" t="str">
        <f t="shared" si="247"/>
        <v/>
      </c>
      <c r="EC35" s="108"/>
      <c r="ED35" s="110" t="str">
        <f t="shared" si="248"/>
        <v/>
      </c>
      <c r="EE35" s="109" t="str">
        <f t="shared" si="249"/>
        <v/>
      </c>
      <c r="EF35" s="108"/>
      <c r="EG35" s="109" t="str">
        <f t="shared" si="250"/>
        <v/>
      </c>
      <c r="EH35" s="109" t="str">
        <f t="shared" si="250"/>
        <v/>
      </c>
      <c r="EI35" s="108"/>
      <c r="EJ35" s="110" t="str">
        <f t="shared" si="251"/>
        <v/>
      </c>
      <c r="EK35" s="109" t="str">
        <f t="shared" si="252"/>
        <v/>
      </c>
      <c r="EL35" s="436"/>
      <c r="EM35" s="110" t="str">
        <f t="shared" si="253"/>
        <v/>
      </c>
      <c r="EN35" s="109" t="str">
        <f t="shared" si="254"/>
        <v>→</v>
      </c>
      <c r="EO35" s="764">
        <v>800</v>
      </c>
      <c r="EP35" s="110" t="str">
        <f t="shared" si="255"/>
        <v/>
      </c>
      <c r="EQ35" s="109" t="str">
        <f t="shared" si="256"/>
        <v/>
      </c>
      <c r="ER35" s="108"/>
      <c r="ES35" s="110" t="str">
        <f t="shared" si="257"/>
        <v/>
      </c>
      <c r="ET35" s="109" t="str">
        <f t="shared" si="258"/>
        <v/>
      </c>
      <c r="EU35" s="108"/>
      <c r="EV35" s="110" t="str">
        <f t="shared" si="259"/>
        <v/>
      </c>
      <c r="EW35" s="109" t="str">
        <f t="shared" si="260"/>
        <v/>
      </c>
      <c r="EX35" s="108"/>
      <c r="EY35" s="110" t="str">
        <f t="shared" si="261"/>
        <v/>
      </c>
      <c r="EZ35" s="109" t="str">
        <f t="shared" si="262"/>
        <v/>
      </c>
      <c r="FA35" s="108"/>
      <c r="FB35" s="110" t="str">
        <f t="shared" si="263"/>
        <v/>
      </c>
      <c r="FC35" s="109" t="str">
        <f t="shared" si="264"/>
        <v/>
      </c>
      <c r="FD35" s="108"/>
      <c r="FE35" s="110" t="str">
        <f t="shared" si="265"/>
        <v/>
      </c>
      <c r="FF35" s="109" t="str">
        <f t="shared" si="266"/>
        <v/>
      </c>
      <c r="FG35" s="108"/>
      <c r="FH35" s="110" t="str">
        <f t="shared" si="267"/>
        <v/>
      </c>
      <c r="FI35" s="109" t="str">
        <f t="shared" si="268"/>
        <v/>
      </c>
      <c r="FJ35" s="108"/>
      <c r="FK35" s="110" t="str">
        <f t="shared" si="269"/>
        <v/>
      </c>
      <c r="FL35" s="109" t="str">
        <f t="shared" si="270"/>
        <v/>
      </c>
      <c r="FM35" s="108"/>
      <c r="FN35" s="110" t="str">
        <f t="shared" si="271"/>
        <v/>
      </c>
      <c r="FO35" s="109" t="str">
        <f t="shared" si="272"/>
        <v/>
      </c>
      <c r="FP35" s="108"/>
      <c r="FQ35" s="110" t="str">
        <f t="shared" si="273"/>
        <v/>
      </c>
      <c r="FR35" s="109" t="str">
        <f t="shared" si="274"/>
        <v/>
      </c>
      <c r="FS35" s="108"/>
      <c r="FT35" s="110" t="str">
        <f t="shared" si="275"/>
        <v>⇒</v>
      </c>
      <c r="FU35" s="109" t="str">
        <f t="shared" si="276"/>
        <v/>
      </c>
      <c r="FV35" s="108"/>
      <c r="FW35" s="110" t="str">
        <f t="shared" si="277"/>
        <v/>
      </c>
      <c r="FX35" s="109" t="str">
        <f t="shared" si="278"/>
        <v/>
      </c>
      <c r="FY35" s="108"/>
      <c r="FZ35" s="110" t="str">
        <f t="shared" si="279"/>
        <v/>
      </c>
      <c r="GA35" s="109" t="str">
        <f t="shared" si="280"/>
        <v/>
      </c>
      <c r="GB35" s="108"/>
      <c r="GC35" s="110" t="str">
        <f t="shared" si="281"/>
        <v/>
      </c>
      <c r="GD35" s="109" t="str">
        <f t="shared" si="282"/>
        <v/>
      </c>
      <c r="GE35" s="108"/>
      <c r="GF35" s="110" t="str">
        <f t="shared" si="283"/>
        <v/>
      </c>
      <c r="GG35" s="109" t="str">
        <f t="shared" si="284"/>
        <v/>
      </c>
      <c r="GH35" s="108"/>
      <c r="GI35" s="110" t="str">
        <f t="shared" si="285"/>
        <v/>
      </c>
      <c r="GJ35" s="109" t="str">
        <f t="shared" si="286"/>
        <v/>
      </c>
      <c r="GK35" s="108"/>
      <c r="GL35" s="110" t="str">
        <f t="shared" si="287"/>
        <v/>
      </c>
      <c r="GM35" s="109" t="str">
        <f t="shared" si="288"/>
        <v/>
      </c>
      <c r="GN35" s="108"/>
      <c r="GO35" s="110" t="str">
        <f t="shared" si="289"/>
        <v/>
      </c>
      <c r="GP35" s="109" t="str">
        <f t="shared" si="290"/>
        <v/>
      </c>
      <c r="GQ35" s="108"/>
      <c r="GR35" s="110" t="str">
        <f t="shared" si="291"/>
        <v/>
      </c>
      <c r="GS35" s="109" t="str">
        <f t="shared" si="292"/>
        <v/>
      </c>
      <c r="GT35" s="108"/>
      <c r="GU35" s="110" t="str">
        <f t="shared" si="293"/>
        <v/>
      </c>
      <c r="GV35" s="109" t="str">
        <f t="shared" si="294"/>
        <v/>
      </c>
      <c r="GW35" s="108"/>
      <c r="GX35" s="110" t="str">
        <f t="shared" si="295"/>
        <v/>
      </c>
      <c r="GY35" s="109" t="str">
        <f t="shared" si="296"/>
        <v/>
      </c>
      <c r="GZ35" s="108"/>
      <c r="HA35" s="110" t="str">
        <f t="shared" si="297"/>
        <v/>
      </c>
      <c r="HB35" s="109" t="str">
        <f t="shared" si="298"/>
        <v/>
      </c>
      <c r="HC35" s="108"/>
      <c r="HD35" s="110" t="str">
        <f t="shared" si="299"/>
        <v/>
      </c>
      <c r="HE35" s="109" t="str">
        <f t="shared" si="300"/>
        <v/>
      </c>
      <c r="HF35" s="108"/>
      <c r="HG35" s="110" t="str">
        <f t="shared" si="301"/>
        <v/>
      </c>
      <c r="HH35" s="109" t="str">
        <f t="shared" si="302"/>
        <v/>
      </c>
      <c r="HI35" s="108"/>
      <c r="HJ35" s="110" t="str">
        <f t="shared" si="303"/>
        <v/>
      </c>
      <c r="HK35" s="109" t="str">
        <f t="shared" si="304"/>
        <v/>
      </c>
      <c r="HL35" s="108"/>
      <c r="HM35" s="110" t="str">
        <f t="shared" si="305"/>
        <v/>
      </c>
      <c r="HN35" s="109" t="str">
        <f t="shared" si="306"/>
        <v/>
      </c>
      <c r="HO35" s="108"/>
      <c r="HP35" s="110" t="str">
        <f t="shared" si="307"/>
        <v/>
      </c>
      <c r="HQ35" s="109" t="str">
        <f t="shared" si="308"/>
        <v/>
      </c>
      <c r="HR35" s="108"/>
      <c r="HS35" s="110" t="str">
        <f t="shared" si="309"/>
        <v/>
      </c>
      <c r="HT35" s="109" t="str">
        <f t="shared" si="310"/>
        <v/>
      </c>
      <c r="HU35" s="108"/>
      <c r="HV35" s="109" t="str">
        <f t="shared" si="311"/>
        <v/>
      </c>
      <c r="HW35" s="109" t="str">
        <f t="shared" si="311"/>
        <v/>
      </c>
      <c r="HX35" s="108"/>
      <c r="HY35" s="110" t="str">
        <f t="shared" si="312"/>
        <v/>
      </c>
      <c r="HZ35" s="109" t="str">
        <f t="shared" si="313"/>
        <v/>
      </c>
      <c r="IA35" s="436"/>
      <c r="IB35" s="110" t="str">
        <f t="shared" si="314"/>
        <v/>
      </c>
      <c r="IC35" s="109" t="str">
        <f t="shared" si="315"/>
        <v/>
      </c>
      <c r="ID35" s="108"/>
      <c r="IE35" s="110" t="str">
        <f t="shared" si="316"/>
        <v/>
      </c>
      <c r="IF35" s="109" t="str">
        <f t="shared" si="317"/>
        <v/>
      </c>
      <c r="IG35" s="108"/>
      <c r="IH35" s="110" t="str">
        <f t="shared" si="318"/>
        <v/>
      </c>
      <c r="II35" s="109" t="str">
        <f t="shared" si="319"/>
        <v/>
      </c>
      <c r="IJ35" s="108"/>
      <c r="IK35" s="110" t="str">
        <f t="shared" si="320"/>
        <v/>
      </c>
      <c r="IL35" s="109" t="str">
        <f t="shared" si="321"/>
        <v/>
      </c>
      <c r="IM35" s="108"/>
      <c r="IN35" s="110" t="str">
        <f t="shared" si="322"/>
        <v/>
      </c>
      <c r="IO35" s="109" t="str">
        <f t="shared" si="323"/>
        <v/>
      </c>
      <c r="IP35" s="108"/>
      <c r="IQ35" s="110" t="str">
        <f t="shared" si="324"/>
        <v/>
      </c>
      <c r="IR35" s="109" t="str">
        <f t="shared" si="325"/>
        <v/>
      </c>
      <c r="IS35" s="108"/>
      <c r="IT35" s="110" t="str">
        <f t="shared" si="326"/>
        <v/>
      </c>
      <c r="IU35" s="109" t="str">
        <f t="shared" si="327"/>
        <v/>
      </c>
      <c r="IV35" s="108"/>
      <c r="IW35" s="110" t="str">
        <f t="shared" si="328"/>
        <v/>
      </c>
      <c r="IX35" s="109" t="str">
        <f t="shared" si="329"/>
        <v/>
      </c>
      <c r="IY35" s="108"/>
      <c r="IZ35" s="110" t="str">
        <f t="shared" si="330"/>
        <v/>
      </c>
      <c r="JA35" s="109" t="str">
        <f t="shared" si="331"/>
        <v/>
      </c>
      <c r="JB35" s="108"/>
      <c r="JC35" s="110" t="str">
        <f t="shared" si="332"/>
        <v/>
      </c>
      <c r="JD35" s="109" t="str">
        <f t="shared" si="333"/>
        <v/>
      </c>
      <c r="JE35" s="108"/>
      <c r="JF35" s="110" t="str">
        <f t="shared" si="334"/>
        <v/>
      </c>
      <c r="JG35" s="109" t="str">
        <f t="shared" si="335"/>
        <v/>
      </c>
      <c r="JH35" s="108"/>
      <c r="JI35" s="110" t="str">
        <f t="shared" si="336"/>
        <v/>
      </c>
      <c r="JJ35" s="109" t="str">
        <f t="shared" si="337"/>
        <v/>
      </c>
      <c r="JK35" s="108"/>
      <c r="JL35" s="110" t="str">
        <f t="shared" si="338"/>
        <v/>
      </c>
      <c r="JM35" s="109" t="str">
        <f t="shared" si="339"/>
        <v/>
      </c>
      <c r="JN35" s="108"/>
      <c r="JO35" s="110" t="str">
        <f t="shared" si="340"/>
        <v/>
      </c>
      <c r="JP35" s="109" t="str">
        <f t="shared" si="341"/>
        <v/>
      </c>
      <c r="JQ35" s="108"/>
      <c r="JR35" s="110" t="str">
        <f t="shared" si="342"/>
        <v/>
      </c>
      <c r="JS35" s="109" t="str">
        <f t="shared" si="343"/>
        <v/>
      </c>
      <c r="JT35" s="108"/>
      <c r="JU35" s="110" t="str">
        <f t="shared" si="344"/>
        <v/>
      </c>
      <c r="JV35" s="109" t="str">
        <f t="shared" si="345"/>
        <v/>
      </c>
      <c r="JW35" s="108"/>
      <c r="JX35" s="110" t="str">
        <f t="shared" si="346"/>
        <v/>
      </c>
      <c r="JY35" s="109" t="str">
        <f t="shared" si="347"/>
        <v/>
      </c>
      <c r="JZ35" s="108"/>
      <c r="KA35" s="110" t="str">
        <f t="shared" si="348"/>
        <v/>
      </c>
      <c r="KB35" s="109" t="str">
        <f t="shared" si="349"/>
        <v/>
      </c>
      <c r="KC35" s="108"/>
      <c r="KD35" s="110" t="str">
        <f t="shared" si="350"/>
        <v/>
      </c>
      <c r="KE35" s="109" t="str">
        <f t="shared" si="351"/>
        <v/>
      </c>
      <c r="KF35" s="108"/>
      <c r="KG35" s="110" t="str">
        <f t="shared" si="352"/>
        <v/>
      </c>
      <c r="KH35" s="109" t="str">
        <f t="shared" si="353"/>
        <v/>
      </c>
      <c r="KI35" s="108"/>
      <c r="KJ35" s="110" t="str">
        <f t="shared" si="354"/>
        <v/>
      </c>
      <c r="KK35" s="109" t="str">
        <f t="shared" si="355"/>
        <v/>
      </c>
      <c r="KL35" s="108"/>
      <c r="KM35" s="110" t="str">
        <f t="shared" si="356"/>
        <v/>
      </c>
      <c r="KN35" s="109" t="str">
        <f t="shared" si="357"/>
        <v/>
      </c>
      <c r="KO35" s="108"/>
      <c r="KP35" s="110" t="str">
        <f t="shared" si="358"/>
        <v/>
      </c>
      <c r="KQ35" s="109" t="str">
        <f t="shared" si="359"/>
        <v/>
      </c>
      <c r="KR35" s="108"/>
      <c r="KS35" s="110" t="str">
        <f t="shared" si="360"/>
        <v/>
      </c>
      <c r="KT35" s="109" t="str">
        <f t="shared" si="361"/>
        <v/>
      </c>
      <c r="KU35" s="108"/>
      <c r="KV35" s="110" t="str">
        <f t="shared" si="362"/>
        <v/>
      </c>
      <c r="KW35" s="109" t="str">
        <f t="shared" si="363"/>
        <v/>
      </c>
      <c r="KX35" s="108"/>
      <c r="KY35" s="110" t="str">
        <f t="shared" si="364"/>
        <v/>
      </c>
      <c r="KZ35" s="109" t="str">
        <f t="shared" si="365"/>
        <v/>
      </c>
      <c r="LA35" s="108"/>
      <c r="LB35" s="110" t="str">
        <f t="shared" si="366"/>
        <v/>
      </c>
      <c r="LC35" s="109" t="str">
        <f t="shared" si="367"/>
        <v/>
      </c>
      <c r="LD35" s="108"/>
      <c r="LE35" s="110" t="str">
        <f t="shared" si="368"/>
        <v/>
      </c>
      <c r="LF35" s="109" t="str">
        <f t="shared" si="369"/>
        <v/>
      </c>
      <c r="LG35" s="108"/>
      <c r="LH35" s="110" t="str">
        <f t="shared" si="370"/>
        <v/>
      </c>
      <c r="LI35" s="109" t="str">
        <f t="shared" si="371"/>
        <v/>
      </c>
      <c r="LJ35" s="108"/>
      <c r="LK35" s="109" t="str">
        <f t="shared" si="372"/>
        <v/>
      </c>
    </row>
    <row r="36" spans="1:323" ht="24" customHeight="1" x14ac:dyDescent="0.2">
      <c r="A36" s="120"/>
      <c r="B36" s="150">
        <f>IFERROR(VLOOKUP($D36,[1]受注ﾌｧｲﾙ!$A$3:$BZ$1314,5,FALSE),"-")</f>
        <v>46121.381944444445</v>
      </c>
      <c r="C36" s="166">
        <f>IFERROR(VLOOKUP($D36,[1]受注ﾌｧｲﾙ!$A$3:$BZ$1314,6,FALSE),"-")</f>
        <v>0</v>
      </c>
      <c r="D36" s="374" t="s">
        <v>993</v>
      </c>
      <c r="E36" s="39">
        <f>IFERROR(VLOOKUP($D36,[1]受注ﾌｧｲﾙ!$A$3:$BZ$1314,17,FALSE),"-")</f>
        <v>6798</v>
      </c>
      <c r="F36" s="5" t="str">
        <f>IFERROR(VLOOKUP($D36,[1]受注ﾌｧｲﾙ!$A$3:$BZ$1314,18,FALSE),"-")</f>
        <v>15030-AW07-1550X200</v>
      </c>
      <c r="G36" s="5" t="str">
        <f>IFERROR(VLOOKUP($D36,[1]受注ﾌｧｲﾙ!$A$3:$BZ$1314,19,FALSE),"-")</f>
        <v>FA</v>
      </c>
      <c r="H36" s="5" t="str">
        <f>IFERROR(VLOOKUP($D36,[1]受注ﾌｧｲﾙ!$A$3:$BZ$1314,20,FALSE),"-")</f>
        <v xml:space="preserve">   </v>
      </c>
      <c r="I36" s="5" t="str">
        <f>IFERROR(VLOOKUP($D36,[1]受注ﾌｧｲﾙ!$A$3:$BZ$1314,21,FALSE),"-")</f>
        <v>V</v>
      </c>
      <c r="J36" s="15">
        <f>IFERROR(VLOOKUP($D36,[1]受注ﾌｧｲﾙ!$A$3:$BZ$1314,22,FALSE),"-")</f>
        <v>200</v>
      </c>
      <c r="K36" s="5" t="str">
        <f>IFERROR(VLOOKUP($D36,[1]受注ﾌｧｲﾙ!$A$3:$BZ$1314,8,FALSE),"-")</f>
        <v xml:space="preserve">15030-JW07-1550X 40
15030-AW07-1550X160   </v>
      </c>
      <c r="L36" s="5" t="str">
        <f>IFERROR(VLOOKUP($D36,[1]受注ﾌｧｲﾙ!$A$3:$BZ$1314,9,FALSE),"-")</f>
        <v>FA</v>
      </c>
      <c r="M36" s="5" t="str">
        <f>IFERROR(VLOOKUP($D36,[1]受注ﾌｧｲﾙ!$A$3:$BZ$1314,10,FALSE),"-")</f>
        <v xml:space="preserve">   </v>
      </c>
      <c r="N36" s="5" t="str">
        <f>IFERROR(VLOOKUP($D36,[1]受注ﾌｧｲﾙ!$A$3:$BZ$1314,11,FALSE),"-")</f>
        <v>G</v>
      </c>
      <c r="O36" s="15" t="str">
        <f>IFERROR(VLOOKUP($D36,[1]受注ﾌｧｲﾙ!$A$3:$BZ$1314,13,FALSE),"-")</f>
        <v>40
160</v>
      </c>
      <c r="P36" s="5">
        <f>IFERROR(VLOOKUP($D36,[1]受注ﾌｧｲﾙ!$A$3:$BZ$1314,15,FALSE),"-")</f>
        <v>0</v>
      </c>
      <c r="Q36" s="101">
        <f>IFERROR((VLOOKUP($D36,[1]受注ﾌｧｲﾙ!$A$3:$BZ$1314,16,FALSE)*J36),"-")</f>
        <v>200</v>
      </c>
      <c r="R36" s="40">
        <f>IFERROR(VLOOKUP($D36,[7]加工日報ＥＣ!$A$5:$DD$999,107,FALSE),"-")</f>
        <v>40</v>
      </c>
      <c r="S36" s="5" t="str">
        <f>IFERROR(VLOOKUP($D36,[1]受注ﾌｧｲﾙ!$A$3:$BZ$1314,26,FALSE),"-")</f>
        <v>EC,分割</v>
      </c>
      <c r="T36" s="86" t="str">
        <f>IFERROR(VLOOKUP($D36,[1]受注ﾌｧｲﾙ!$A$3:$BZ$1314,23,FALSE),"-")</f>
        <v>滋賀</v>
      </c>
      <c r="U36" s="4"/>
      <c r="V36" s="4"/>
      <c r="W36" s="4">
        <f>IFERROR(VLOOKUP($D36,[1]受注ﾌｧｲﾙ!$A$3:$BZ$1314,25,FALSE),"-")</f>
        <v>46122</v>
      </c>
      <c r="X36" s="4">
        <f>IFERROR(VLOOKUP($D36,[1]受注ﾌｧｲﾙ!$A$3:$BZ$1314,32,FALSE),"-")</f>
        <v>46126</v>
      </c>
      <c r="Y36" s="4">
        <f>IFERROR(VLOOKUP($D36,[1]受注ﾌｧｲﾙ!$A$3:$BZ$1314,33,FALSE),"-")</f>
        <v>46126</v>
      </c>
      <c r="Z36" s="4">
        <f t="shared" si="187"/>
        <v>46125</v>
      </c>
      <c r="AA36" s="57">
        <f>IFERROR(VLOOKUP($D36,[7]加工日報ＥＣ!$A$5:$DD$999,2,FALSE),"-")</f>
        <v>46125</v>
      </c>
      <c r="AB36" s="58">
        <f>IFERROR(VLOOKUP($D36,[7]加工日報ＥＣ!$A$5:$DD$999,108,FALSE),"-")</f>
        <v>40</v>
      </c>
      <c r="AC36" s="21">
        <f t="shared" si="188"/>
        <v>40</v>
      </c>
      <c r="AD36" s="549" t="str">
        <f>IFERROR(VLOOKUP($D36,[1]受注ﾌｧｲﾙ!$A$3:$BZ$1314,27,FALSE),"-")&amp;"　"&amp;IFERROR(VLOOKUP($D36,[1]受注ﾌｧｲﾙ!$A$3:$BZ$1314,28,FALSE),"-")&amp;"　"&amp;IFERROR(VLOOKUP($D36,[1]受注ﾌｧｲﾙ!$A$3:$BZ$1314,29,FALSE),"-")</f>
        <v>　　</v>
      </c>
      <c r="AE36" s="3"/>
      <c r="AF36" s="31" t="str">
        <f>IFERROR(VLOOKUP($D36,[7]加工日報ＥＣ!$A$5:$DD$999,94,FALSE),"-")</f>
        <v>完</v>
      </c>
      <c r="AG36" s="38" t="str">
        <f>IFERROR(VLOOKUP($D36,[1]受注ﾌｧｲﾙ!$A$3:$BZ$1314,2,FALSE),"-")</f>
        <v>通常入力</v>
      </c>
      <c r="AH36" s="38" t="str">
        <f>IFERROR(VLOOKUP($D36,[1]受注ﾌｧｲﾙ!$A$3:$BZ$1314,3,FALSE),"-")</f>
        <v>後加工</v>
      </c>
      <c r="AI36" s="43" t="str">
        <f>IFERROR(VLOOKUP($D36,[1]受注ﾌｧｲﾙ!$A$3:$BZ$1314,31,FALSE),"-")</f>
        <v>第一化学</v>
      </c>
      <c r="AJ36" s="43" t="str">
        <f>IFERROR(VLOOKUP($D36,[1]受注ﾌｧｲﾙ!$A$3:$BZ$1314,12,FALSE),"-")</f>
        <v xml:space="preserve"> </v>
      </c>
      <c r="AK36" s="228" t="str">
        <f>IFERROR(VLOOKUP($D36,[1]受注ﾌｧｲﾙ!$A$3:$BZ$1314,24,FALSE),"-")</f>
        <v>ｽﾘｯﾄ</v>
      </c>
      <c r="AL36" s="3"/>
      <c r="AM36" s="3"/>
      <c r="AN36" s="3"/>
      <c r="AO36" s="3"/>
      <c r="AP36" s="3"/>
      <c r="AQ36" s="43" t="s">
        <v>521</v>
      </c>
      <c r="AR36" s="526"/>
      <c r="AS36" s="109" t="str">
        <f t="shared" si="189"/>
        <v/>
      </c>
      <c r="AT36" s="108"/>
      <c r="AU36" s="110" t="str">
        <f t="shared" si="190"/>
        <v/>
      </c>
      <c r="AV36" s="109" t="str">
        <f t="shared" si="191"/>
        <v/>
      </c>
      <c r="AW36" s="436"/>
      <c r="AX36" s="110" t="str">
        <f t="shared" si="192"/>
        <v/>
      </c>
      <c r="AY36" s="109" t="str">
        <f t="shared" si="193"/>
        <v/>
      </c>
      <c r="AZ36" s="108"/>
      <c r="BA36" s="110" t="str">
        <f t="shared" si="194"/>
        <v/>
      </c>
      <c r="BB36" s="109" t="str">
        <f t="shared" si="195"/>
        <v/>
      </c>
      <c r="BC36" s="108"/>
      <c r="BD36" s="110" t="str">
        <f t="shared" si="196"/>
        <v/>
      </c>
      <c r="BE36" s="109" t="str">
        <f t="shared" si="197"/>
        <v/>
      </c>
      <c r="BF36" s="108"/>
      <c r="BG36" s="110" t="str">
        <f t="shared" si="198"/>
        <v/>
      </c>
      <c r="BH36" s="109" t="str">
        <f t="shared" si="199"/>
        <v/>
      </c>
      <c r="BI36" s="108"/>
      <c r="BJ36" s="110" t="str">
        <f t="shared" si="200"/>
        <v/>
      </c>
      <c r="BK36" s="109" t="str">
        <f t="shared" si="201"/>
        <v/>
      </c>
      <c r="BL36" s="108"/>
      <c r="BM36" s="110" t="str">
        <f t="shared" si="202"/>
        <v/>
      </c>
      <c r="BN36" s="109" t="str">
        <f t="shared" si="203"/>
        <v/>
      </c>
      <c r="BO36" s="108"/>
      <c r="BP36" s="110" t="str">
        <f t="shared" si="204"/>
        <v/>
      </c>
      <c r="BQ36" s="109" t="str">
        <f t="shared" si="205"/>
        <v/>
      </c>
      <c r="BR36" s="108"/>
      <c r="BS36" s="110" t="str">
        <f t="shared" si="206"/>
        <v/>
      </c>
      <c r="BT36" s="109" t="str">
        <f t="shared" si="207"/>
        <v/>
      </c>
      <c r="BU36" s="108"/>
      <c r="BV36" s="110" t="str">
        <f t="shared" si="208"/>
        <v/>
      </c>
      <c r="BW36" s="109" t="str">
        <f t="shared" si="209"/>
        <v/>
      </c>
      <c r="BX36" s="108"/>
      <c r="BY36" s="110" t="str">
        <f t="shared" si="210"/>
        <v/>
      </c>
      <c r="BZ36" s="109" t="str">
        <f t="shared" si="211"/>
        <v/>
      </c>
      <c r="CA36" s="108"/>
      <c r="CB36" s="110" t="str">
        <f t="shared" si="212"/>
        <v/>
      </c>
      <c r="CC36" s="109" t="str">
        <f t="shared" si="213"/>
        <v/>
      </c>
      <c r="CD36" s="108"/>
      <c r="CE36" s="110" t="str">
        <f t="shared" si="214"/>
        <v/>
      </c>
      <c r="CF36" s="109" t="str">
        <f t="shared" si="215"/>
        <v/>
      </c>
      <c r="CG36" s="108"/>
      <c r="CH36" s="110" t="str">
        <f t="shared" si="216"/>
        <v/>
      </c>
      <c r="CI36" s="109" t="str">
        <f t="shared" si="217"/>
        <v/>
      </c>
      <c r="CJ36" s="108"/>
      <c r="CK36" s="110" t="str">
        <f t="shared" si="218"/>
        <v/>
      </c>
      <c r="CL36" s="109" t="str">
        <f t="shared" si="219"/>
        <v/>
      </c>
      <c r="CM36" s="108"/>
      <c r="CN36" s="110" t="str">
        <f t="shared" si="220"/>
        <v/>
      </c>
      <c r="CO36" s="109" t="str">
        <f t="shared" si="221"/>
        <v/>
      </c>
      <c r="CP36" s="108"/>
      <c r="CQ36" s="110" t="str">
        <f t="shared" si="222"/>
        <v/>
      </c>
      <c r="CR36" s="109" t="str">
        <f t="shared" si="223"/>
        <v/>
      </c>
      <c r="CS36" s="108"/>
      <c r="CT36" s="110" t="str">
        <f t="shared" si="224"/>
        <v/>
      </c>
      <c r="CU36" s="109" t="str">
        <f t="shared" si="225"/>
        <v/>
      </c>
      <c r="CV36" s="108"/>
      <c r="CW36" s="110" t="str">
        <f t="shared" si="226"/>
        <v/>
      </c>
      <c r="CX36" s="109" t="str">
        <f t="shared" si="227"/>
        <v/>
      </c>
      <c r="CY36" s="108"/>
      <c r="CZ36" s="110" t="str">
        <f t="shared" si="228"/>
        <v/>
      </c>
      <c r="DA36" s="109" t="str">
        <f t="shared" si="229"/>
        <v/>
      </c>
      <c r="DB36" s="108"/>
      <c r="DC36" s="110" t="str">
        <f t="shared" si="230"/>
        <v/>
      </c>
      <c r="DD36" s="109" t="str">
        <f t="shared" si="231"/>
        <v/>
      </c>
      <c r="DE36" s="108"/>
      <c r="DF36" s="110" t="str">
        <f t="shared" si="232"/>
        <v/>
      </c>
      <c r="DG36" s="109" t="str">
        <f t="shared" si="233"/>
        <v/>
      </c>
      <c r="DH36" s="108"/>
      <c r="DI36" s="110" t="str">
        <f t="shared" si="234"/>
        <v/>
      </c>
      <c r="DJ36" s="109" t="str">
        <f t="shared" si="235"/>
        <v/>
      </c>
      <c r="DK36" s="108"/>
      <c r="DL36" s="110" t="str">
        <f t="shared" si="236"/>
        <v/>
      </c>
      <c r="DM36" s="109" t="str">
        <f t="shared" si="237"/>
        <v/>
      </c>
      <c r="DN36" s="108"/>
      <c r="DO36" s="110" t="str">
        <f t="shared" si="238"/>
        <v/>
      </c>
      <c r="DP36" s="109" t="str">
        <f t="shared" si="239"/>
        <v/>
      </c>
      <c r="DQ36" s="108"/>
      <c r="DR36" s="110" t="str">
        <f t="shared" si="240"/>
        <v/>
      </c>
      <c r="DS36" s="109" t="str">
        <f t="shared" si="241"/>
        <v/>
      </c>
      <c r="DT36" s="108"/>
      <c r="DU36" s="110" t="str">
        <f t="shared" si="242"/>
        <v/>
      </c>
      <c r="DV36" s="109" t="str">
        <f t="shared" si="243"/>
        <v/>
      </c>
      <c r="DW36" s="108"/>
      <c r="DX36" s="110" t="str">
        <f t="shared" si="244"/>
        <v/>
      </c>
      <c r="DY36" s="109" t="str">
        <f t="shared" si="245"/>
        <v/>
      </c>
      <c r="DZ36" s="108"/>
      <c r="EA36" s="110" t="str">
        <f t="shared" si="246"/>
        <v/>
      </c>
      <c r="EB36" s="109" t="str">
        <f t="shared" si="247"/>
        <v/>
      </c>
      <c r="EC36" s="108"/>
      <c r="ED36" s="110" t="str">
        <f t="shared" si="248"/>
        <v/>
      </c>
      <c r="EE36" s="109" t="str">
        <f t="shared" si="249"/>
        <v/>
      </c>
      <c r="EF36" s="108"/>
      <c r="EG36" s="109" t="str">
        <f t="shared" si="250"/>
        <v/>
      </c>
      <c r="EH36" s="109" t="str">
        <f t="shared" si="250"/>
        <v/>
      </c>
      <c r="EI36" s="108"/>
      <c r="EJ36" s="110" t="str">
        <f t="shared" si="251"/>
        <v/>
      </c>
      <c r="EK36" s="109" t="str">
        <f t="shared" si="252"/>
        <v/>
      </c>
      <c r="EL36" s="436"/>
      <c r="EM36" s="110" t="str">
        <f t="shared" si="253"/>
        <v/>
      </c>
      <c r="EN36" s="109" t="str">
        <f t="shared" si="254"/>
        <v/>
      </c>
      <c r="EO36" s="108"/>
      <c r="EP36" s="110" t="str">
        <f t="shared" si="255"/>
        <v/>
      </c>
      <c r="EQ36" s="109" t="str">
        <f t="shared" si="256"/>
        <v/>
      </c>
      <c r="ER36" s="108"/>
      <c r="ES36" s="110" t="str">
        <f t="shared" si="257"/>
        <v/>
      </c>
      <c r="ET36" s="109" t="str">
        <f t="shared" si="258"/>
        <v/>
      </c>
      <c r="EU36" s="108"/>
      <c r="EV36" s="110" t="str">
        <f t="shared" si="259"/>
        <v/>
      </c>
      <c r="EW36" s="109" t="str">
        <f t="shared" si="260"/>
        <v/>
      </c>
      <c r="EX36" s="108"/>
      <c r="EY36" s="110" t="str">
        <f t="shared" si="261"/>
        <v/>
      </c>
      <c r="EZ36" s="109" t="str">
        <f t="shared" si="262"/>
        <v/>
      </c>
      <c r="FA36" s="108"/>
      <c r="FB36" s="110" t="str">
        <f t="shared" si="263"/>
        <v/>
      </c>
      <c r="FC36" s="109" t="str">
        <f t="shared" si="264"/>
        <v/>
      </c>
      <c r="FD36" s="108"/>
      <c r="FE36" s="110" t="str">
        <f t="shared" si="265"/>
        <v/>
      </c>
      <c r="FF36" s="109" t="str">
        <f t="shared" si="266"/>
        <v/>
      </c>
      <c r="FG36" s="108"/>
      <c r="FH36" s="110" t="str">
        <f t="shared" si="267"/>
        <v/>
      </c>
      <c r="FI36" s="109" t="str">
        <f t="shared" si="268"/>
        <v>→</v>
      </c>
      <c r="FJ36" s="108"/>
      <c r="FK36" s="110" t="str">
        <f t="shared" si="269"/>
        <v/>
      </c>
      <c r="FL36" s="109" t="str">
        <f t="shared" si="270"/>
        <v/>
      </c>
      <c r="FM36" s="108"/>
      <c r="FN36" s="110" t="str">
        <f t="shared" si="271"/>
        <v/>
      </c>
      <c r="FO36" s="109" t="str">
        <f t="shared" si="272"/>
        <v/>
      </c>
      <c r="FP36" s="108"/>
      <c r="FQ36" s="110" t="str">
        <f t="shared" si="273"/>
        <v/>
      </c>
      <c r="FR36" s="109" t="str">
        <f t="shared" si="274"/>
        <v/>
      </c>
      <c r="FS36" s="108">
        <v>40</v>
      </c>
      <c r="FT36" s="110" t="str">
        <f t="shared" si="275"/>
        <v/>
      </c>
      <c r="FU36" s="109" t="str">
        <f t="shared" si="276"/>
        <v/>
      </c>
      <c r="FV36" s="108"/>
      <c r="FW36" s="110" t="str">
        <f t="shared" si="277"/>
        <v>⇒</v>
      </c>
      <c r="FX36" s="109" t="str">
        <f t="shared" si="278"/>
        <v/>
      </c>
      <c r="FY36" s="108"/>
      <c r="FZ36" s="110" t="str">
        <f t="shared" si="279"/>
        <v/>
      </c>
      <c r="GA36" s="109" t="str">
        <f t="shared" si="280"/>
        <v/>
      </c>
      <c r="GB36" s="108"/>
      <c r="GC36" s="110" t="str">
        <f t="shared" si="281"/>
        <v/>
      </c>
      <c r="GD36" s="109" t="str">
        <f t="shared" si="282"/>
        <v/>
      </c>
      <c r="GE36" s="108"/>
      <c r="GF36" s="110" t="str">
        <f t="shared" si="283"/>
        <v/>
      </c>
      <c r="GG36" s="109" t="str">
        <f t="shared" si="284"/>
        <v/>
      </c>
      <c r="GH36" s="108"/>
      <c r="GI36" s="110" t="str">
        <f t="shared" si="285"/>
        <v/>
      </c>
      <c r="GJ36" s="109" t="str">
        <f t="shared" si="286"/>
        <v/>
      </c>
      <c r="GK36" s="108"/>
      <c r="GL36" s="110" t="str">
        <f t="shared" si="287"/>
        <v/>
      </c>
      <c r="GM36" s="109" t="str">
        <f t="shared" si="288"/>
        <v/>
      </c>
      <c r="GN36" s="108"/>
      <c r="GO36" s="110" t="str">
        <f t="shared" si="289"/>
        <v/>
      </c>
      <c r="GP36" s="109" t="str">
        <f t="shared" si="290"/>
        <v/>
      </c>
      <c r="GQ36" s="108"/>
      <c r="GR36" s="110" t="str">
        <f t="shared" si="291"/>
        <v/>
      </c>
      <c r="GS36" s="109" t="str">
        <f t="shared" si="292"/>
        <v/>
      </c>
      <c r="GT36" s="108"/>
      <c r="GU36" s="110" t="str">
        <f t="shared" si="293"/>
        <v/>
      </c>
      <c r="GV36" s="109" t="str">
        <f t="shared" si="294"/>
        <v/>
      </c>
      <c r="GW36" s="108"/>
      <c r="GX36" s="110" t="str">
        <f t="shared" si="295"/>
        <v/>
      </c>
      <c r="GY36" s="109" t="str">
        <f t="shared" si="296"/>
        <v/>
      </c>
      <c r="GZ36" s="108"/>
      <c r="HA36" s="110" t="str">
        <f t="shared" si="297"/>
        <v/>
      </c>
      <c r="HB36" s="109" t="str">
        <f t="shared" si="298"/>
        <v/>
      </c>
      <c r="HC36" s="108"/>
      <c r="HD36" s="110" t="str">
        <f t="shared" si="299"/>
        <v/>
      </c>
      <c r="HE36" s="109" t="str">
        <f t="shared" si="300"/>
        <v/>
      </c>
      <c r="HF36" s="108"/>
      <c r="HG36" s="110" t="str">
        <f t="shared" si="301"/>
        <v/>
      </c>
      <c r="HH36" s="109" t="str">
        <f t="shared" si="302"/>
        <v/>
      </c>
      <c r="HI36" s="108"/>
      <c r="HJ36" s="110" t="str">
        <f t="shared" si="303"/>
        <v/>
      </c>
      <c r="HK36" s="109" t="str">
        <f t="shared" si="304"/>
        <v/>
      </c>
      <c r="HL36" s="108"/>
      <c r="HM36" s="110" t="str">
        <f t="shared" si="305"/>
        <v/>
      </c>
      <c r="HN36" s="109" t="str">
        <f t="shared" si="306"/>
        <v/>
      </c>
      <c r="HO36" s="108"/>
      <c r="HP36" s="110" t="str">
        <f t="shared" si="307"/>
        <v/>
      </c>
      <c r="HQ36" s="109" t="str">
        <f t="shared" si="308"/>
        <v/>
      </c>
      <c r="HR36" s="108"/>
      <c r="HS36" s="110" t="str">
        <f t="shared" si="309"/>
        <v/>
      </c>
      <c r="HT36" s="109" t="str">
        <f t="shared" si="310"/>
        <v/>
      </c>
      <c r="HU36" s="108"/>
      <c r="HV36" s="109" t="str">
        <f t="shared" si="311"/>
        <v/>
      </c>
      <c r="HW36" s="109" t="str">
        <f t="shared" si="311"/>
        <v/>
      </c>
      <c r="HX36" s="108"/>
      <c r="HY36" s="110" t="str">
        <f t="shared" si="312"/>
        <v/>
      </c>
      <c r="HZ36" s="109" t="str">
        <f t="shared" si="313"/>
        <v/>
      </c>
      <c r="IA36" s="436"/>
      <c r="IB36" s="110" t="str">
        <f t="shared" si="314"/>
        <v/>
      </c>
      <c r="IC36" s="109" t="str">
        <f t="shared" si="315"/>
        <v/>
      </c>
      <c r="ID36" s="108"/>
      <c r="IE36" s="110" t="str">
        <f t="shared" si="316"/>
        <v/>
      </c>
      <c r="IF36" s="109" t="str">
        <f t="shared" si="317"/>
        <v/>
      </c>
      <c r="IG36" s="108"/>
      <c r="IH36" s="110" t="str">
        <f t="shared" si="318"/>
        <v/>
      </c>
      <c r="II36" s="109" t="str">
        <f t="shared" si="319"/>
        <v/>
      </c>
      <c r="IJ36" s="108"/>
      <c r="IK36" s="110" t="str">
        <f t="shared" si="320"/>
        <v/>
      </c>
      <c r="IL36" s="109" t="str">
        <f t="shared" si="321"/>
        <v/>
      </c>
      <c r="IM36" s="108"/>
      <c r="IN36" s="110" t="str">
        <f t="shared" si="322"/>
        <v/>
      </c>
      <c r="IO36" s="109" t="str">
        <f t="shared" si="323"/>
        <v/>
      </c>
      <c r="IP36" s="108"/>
      <c r="IQ36" s="110" t="str">
        <f t="shared" si="324"/>
        <v/>
      </c>
      <c r="IR36" s="109" t="str">
        <f t="shared" si="325"/>
        <v/>
      </c>
      <c r="IS36" s="108"/>
      <c r="IT36" s="110" t="str">
        <f t="shared" si="326"/>
        <v/>
      </c>
      <c r="IU36" s="109" t="str">
        <f t="shared" si="327"/>
        <v/>
      </c>
      <c r="IV36" s="108"/>
      <c r="IW36" s="110" t="str">
        <f t="shared" si="328"/>
        <v/>
      </c>
      <c r="IX36" s="109" t="str">
        <f t="shared" si="329"/>
        <v/>
      </c>
      <c r="IY36" s="108"/>
      <c r="IZ36" s="110" t="str">
        <f t="shared" si="330"/>
        <v/>
      </c>
      <c r="JA36" s="109" t="str">
        <f t="shared" si="331"/>
        <v/>
      </c>
      <c r="JB36" s="108"/>
      <c r="JC36" s="110" t="str">
        <f t="shared" si="332"/>
        <v/>
      </c>
      <c r="JD36" s="109" t="str">
        <f t="shared" si="333"/>
        <v/>
      </c>
      <c r="JE36" s="108"/>
      <c r="JF36" s="110" t="str">
        <f t="shared" si="334"/>
        <v/>
      </c>
      <c r="JG36" s="109" t="str">
        <f t="shared" si="335"/>
        <v/>
      </c>
      <c r="JH36" s="108"/>
      <c r="JI36" s="110" t="str">
        <f t="shared" si="336"/>
        <v/>
      </c>
      <c r="JJ36" s="109" t="str">
        <f t="shared" si="337"/>
        <v/>
      </c>
      <c r="JK36" s="108"/>
      <c r="JL36" s="110" t="str">
        <f t="shared" si="338"/>
        <v/>
      </c>
      <c r="JM36" s="109" t="str">
        <f t="shared" si="339"/>
        <v/>
      </c>
      <c r="JN36" s="108"/>
      <c r="JO36" s="110" t="str">
        <f t="shared" si="340"/>
        <v/>
      </c>
      <c r="JP36" s="109" t="str">
        <f t="shared" si="341"/>
        <v/>
      </c>
      <c r="JQ36" s="108"/>
      <c r="JR36" s="110" t="str">
        <f t="shared" si="342"/>
        <v/>
      </c>
      <c r="JS36" s="109" t="str">
        <f t="shared" si="343"/>
        <v/>
      </c>
      <c r="JT36" s="108"/>
      <c r="JU36" s="110" t="str">
        <f t="shared" si="344"/>
        <v/>
      </c>
      <c r="JV36" s="109" t="str">
        <f t="shared" si="345"/>
        <v/>
      </c>
      <c r="JW36" s="108"/>
      <c r="JX36" s="110" t="str">
        <f t="shared" si="346"/>
        <v/>
      </c>
      <c r="JY36" s="109" t="str">
        <f t="shared" si="347"/>
        <v/>
      </c>
      <c r="JZ36" s="108"/>
      <c r="KA36" s="110" t="str">
        <f t="shared" si="348"/>
        <v/>
      </c>
      <c r="KB36" s="109" t="str">
        <f t="shared" si="349"/>
        <v/>
      </c>
      <c r="KC36" s="108"/>
      <c r="KD36" s="110" t="str">
        <f t="shared" si="350"/>
        <v/>
      </c>
      <c r="KE36" s="109" t="str">
        <f t="shared" si="351"/>
        <v/>
      </c>
      <c r="KF36" s="108"/>
      <c r="KG36" s="110" t="str">
        <f t="shared" si="352"/>
        <v/>
      </c>
      <c r="KH36" s="109" t="str">
        <f t="shared" si="353"/>
        <v/>
      </c>
      <c r="KI36" s="108"/>
      <c r="KJ36" s="110" t="str">
        <f t="shared" si="354"/>
        <v/>
      </c>
      <c r="KK36" s="109" t="str">
        <f t="shared" si="355"/>
        <v/>
      </c>
      <c r="KL36" s="108"/>
      <c r="KM36" s="110" t="str">
        <f t="shared" si="356"/>
        <v/>
      </c>
      <c r="KN36" s="109" t="str">
        <f t="shared" si="357"/>
        <v/>
      </c>
      <c r="KO36" s="108"/>
      <c r="KP36" s="110" t="str">
        <f t="shared" si="358"/>
        <v/>
      </c>
      <c r="KQ36" s="109" t="str">
        <f t="shared" si="359"/>
        <v/>
      </c>
      <c r="KR36" s="108"/>
      <c r="KS36" s="110" t="str">
        <f t="shared" si="360"/>
        <v/>
      </c>
      <c r="KT36" s="109" t="str">
        <f t="shared" si="361"/>
        <v/>
      </c>
      <c r="KU36" s="108"/>
      <c r="KV36" s="110" t="str">
        <f t="shared" si="362"/>
        <v/>
      </c>
      <c r="KW36" s="109" t="str">
        <f t="shared" si="363"/>
        <v/>
      </c>
      <c r="KX36" s="108"/>
      <c r="KY36" s="110" t="str">
        <f t="shared" si="364"/>
        <v/>
      </c>
      <c r="KZ36" s="109" t="str">
        <f t="shared" si="365"/>
        <v/>
      </c>
      <c r="LA36" s="108"/>
      <c r="LB36" s="110" t="str">
        <f t="shared" si="366"/>
        <v/>
      </c>
      <c r="LC36" s="109" t="str">
        <f t="shared" si="367"/>
        <v/>
      </c>
      <c r="LD36" s="108"/>
      <c r="LE36" s="110" t="str">
        <f t="shared" si="368"/>
        <v/>
      </c>
      <c r="LF36" s="109" t="str">
        <f t="shared" si="369"/>
        <v/>
      </c>
      <c r="LG36" s="108"/>
      <c r="LH36" s="110" t="str">
        <f t="shared" si="370"/>
        <v/>
      </c>
      <c r="LI36" s="109" t="str">
        <f t="shared" si="371"/>
        <v/>
      </c>
      <c r="LJ36" s="108"/>
      <c r="LK36" s="109" t="str">
        <f t="shared" si="372"/>
        <v/>
      </c>
    </row>
    <row r="37" spans="1:323" ht="24" customHeight="1" x14ac:dyDescent="0.2">
      <c r="A37" s="120"/>
      <c r="B37" s="150">
        <f>IFERROR(VLOOKUP($D37,[1]受注ﾌｧｲﾙ!$A$3:$BZ$1314,5,FALSE),"-")</f>
        <v>46121.57236111111</v>
      </c>
      <c r="C37" s="166">
        <f>IFERROR(VLOOKUP($D37,[1]受注ﾌｧｲﾙ!$A$3:$BZ$1314,6,FALSE),"-")</f>
        <v>0</v>
      </c>
      <c r="D37" s="374" t="s">
        <v>1004</v>
      </c>
      <c r="E37" s="39">
        <f>IFERROR(VLOOKUP($D37,[1]受注ﾌｧｲﾙ!$A$3:$BZ$1314,17,FALSE),"-")</f>
        <v>0</v>
      </c>
      <c r="F37" s="5" t="str">
        <f>IFERROR(VLOOKUP($D37,[1]受注ﾌｧｲﾙ!$A$3:$BZ$1314,18,FALSE),"-")</f>
        <v>10020-SR28-1200X 30</v>
      </c>
      <c r="G37" s="5" t="str">
        <f>IFERROR(VLOOKUP($D37,[1]受注ﾌｧｲﾙ!$A$3:$BZ$1314,19,FALSE),"-")</f>
        <v>FA</v>
      </c>
      <c r="H37" s="5" t="str">
        <f>IFERROR(VLOOKUP($D37,[1]受注ﾌｧｲﾙ!$A$3:$BZ$1314,20,FALSE),"-")</f>
        <v xml:space="preserve"> </v>
      </c>
      <c r="I37" s="5" t="str">
        <f>IFERROR(VLOOKUP($D37,[1]受注ﾌｧｲﾙ!$A$3:$BZ$1314,21,FALSE),"-")</f>
        <v xml:space="preserve"> C</v>
      </c>
      <c r="J37" s="15">
        <f>IFERROR(VLOOKUP($D37,[1]受注ﾌｧｲﾙ!$A$3:$BZ$1314,22,FALSE),"-")</f>
        <v>30</v>
      </c>
      <c r="K37" s="5" t="str">
        <f>IFERROR(VLOOKUP($D37,[1]受注ﾌｧｲﾙ!$A$3:$BZ$1314,8,FALSE),"-")</f>
        <v>10020-JR28-1200X 30</v>
      </c>
      <c r="L37" s="5" t="str">
        <f>IFERROR(VLOOKUP($D37,[1]受注ﾌｧｲﾙ!$A$3:$BZ$1314,9,FALSE),"-")</f>
        <v>FA</v>
      </c>
      <c r="M37" s="5" t="str">
        <f>IFERROR(VLOOKUP($D37,[1]受注ﾌｧｲﾙ!$A$3:$BZ$1314,10,FALSE),"-")</f>
        <v xml:space="preserve"> </v>
      </c>
      <c r="N37" s="5" t="str">
        <f>IFERROR(VLOOKUP($D37,[1]受注ﾌｧｲﾙ!$A$3:$BZ$1314,11,FALSE),"-")</f>
        <v>C</v>
      </c>
      <c r="O37" s="15">
        <f>IFERROR(VLOOKUP($D37,[1]受注ﾌｧｲﾙ!$A$3:$BZ$1314,13,FALSE),"-")</f>
        <v>30</v>
      </c>
      <c r="P37" s="5">
        <f>IFERROR(VLOOKUP($D37,[1]受注ﾌｧｲﾙ!$A$3:$BZ$1314,15,FALSE),"-")</f>
        <v>0</v>
      </c>
      <c r="Q37" s="101">
        <f>IFERROR((VLOOKUP($D37,[1]受注ﾌｧｲﾙ!$A$3:$BZ$1314,16,FALSE)*J37),"-")</f>
        <v>30</v>
      </c>
      <c r="R37" s="40">
        <f>IFERROR(VLOOKUP($D37,[7]加工日報ＥＣ!$A$5:$DD$999,107,FALSE),"-")</f>
        <v>30</v>
      </c>
      <c r="S37" s="5" t="str">
        <f>IFERROR(VLOOKUP($D37,[1]受注ﾌｧｲﾙ!$A$3:$BZ$1314,26,FALSE),"-")</f>
        <v>EC</v>
      </c>
      <c r="T37" s="86" t="str">
        <f>IFERROR(VLOOKUP($D37,[1]受注ﾌｧｲﾙ!$A$3:$BZ$1314,23,FALSE),"-")</f>
        <v>湖南</v>
      </c>
      <c r="U37" s="4"/>
      <c r="V37" s="4"/>
      <c r="W37" s="4">
        <f>IFERROR(VLOOKUP($D37,[1]受注ﾌｧｲﾙ!$A$3:$BZ$1314,25,FALSE),"-")</f>
        <v>46126</v>
      </c>
      <c r="X37" s="4">
        <f>IFERROR(VLOOKUP($D37,[1]受注ﾌｧｲﾙ!$A$3:$BZ$1314,32,FALSE),"-")</f>
        <v>46126</v>
      </c>
      <c r="Y37" s="4">
        <f>IFERROR(VLOOKUP($D37,[1]受注ﾌｧｲﾙ!$A$3:$BZ$1314,33,FALSE),"-")</f>
        <v>46126</v>
      </c>
      <c r="Z37" s="4">
        <f t="shared" si="187"/>
        <v>46126</v>
      </c>
      <c r="AA37" s="57">
        <f>IFERROR(VLOOKUP($D37,[7]加工日報ＥＣ!$A$5:$DD$999,2,FALSE),"-")</f>
        <v>46126</v>
      </c>
      <c r="AB37" s="58">
        <f>IFERROR(VLOOKUP($D37,[7]加工日報ＥＣ!$A$5:$DD$999,108,FALSE),"-")</f>
        <v>30</v>
      </c>
      <c r="AC37" s="21">
        <f t="shared" si="188"/>
        <v>30</v>
      </c>
      <c r="AD37" s="549" t="str">
        <f>IFERROR(VLOOKUP($D37,[1]受注ﾌｧｲﾙ!$A$3:$BZ$1314,27,FALSE),"-")&amp;"　"&amp;IFERROR(VLOOKUP($D37,[1]受注ﾌｧｲﾙ!$A$3:$BZ$1314,28,FALSE),"-")&amp;"　"&amp;IFERROR(VLOOKUP($D37,[1]受注ﾌｧｲﾙ!$A$3:$BZ$1314,29,FALSE),"-")</f>
        <v>　　</v>
      </c>
      <c r="AE37" s="3"/>
      <c r="AF37" s="31" t="str">
        <f>IFERROR(VLOOKUP($D37,[7]加工日報ＥＣ!$A$5:$DD$999,94,FALSE),"-")</f>
        <v>完</v>
      </c>
      <c r="AG37" s="38" t="str">
        <f>IFERROR(VLOOKUP($D37,[1]受注ﾌｧｲﾙ!$A$3:$BZ$1314,2,FALSE),"-")</f>
        <v>通常入力</v>
      </c>
      <c r="AH37" s="38" t="str">
        <f>IFERROR(VLOOKUP($D37,[1]受注ﾌｧｲﾙ!$A$3:$BZ$1314,3,FALSE),"-")</f>
        <v>TPI</v>
      </c>
      <c r="AI37" s="43">
        <f>IFERROR(VLOOKUP($D37,[1]受注ﾌｧｲﾙ!$A$3:$BZ$1314,31,FALSE),"-")</f>
        <v>0</v>
      </c>
      <c r="AJ37" s="43" t="str">
        <f>IFERROR(VLOOKUP($D37,[1]受注ﾌｧｲﾙ!$A$3:$BZ$1314,12,FALSE),"-")</f>
        <v xml:space="preserve"> </v>
      </c>
      <c r="AK37" s="228" t="str">
        <f>IFERROR(VLOOKUP($D37,[1]受注ﾌｧｲﾙ!$A$3:$BZ$1314,24,FALSE),"-")</f>
        <v>EC</v>
      </c>
      <c r="AL37" s="3"/>
      <c r="AM37" s="3"/>
      <c r="AN37" s="3"/>
      <c r="AO37" s="3"/>
      <c r="AP37" s="3"/>
      <c r="AQ37" s="43" t="s">
        <v>521</v>
      </c>
      <c r="AR37" s="526"/>
      <c r="AS37" s="109" t="str">
        <f t="shared" si="189"/>
        <v/>
      </c>
      <c r="AT37" s="108"/>
      <c r="AU37" s="110" t="str">
        <f t="shared" si="190"/>
        <v/>
      </c>
      <c r="AV37" s="109" t="str">
        <f t="shared" si="191"/>
        <v/>
      </c>
      <c r="AW37" s="436"/>
      <c r="AX37" s="110" t="str">
        <f t="shared" si="192"/>
        <v/>
      </c>
      <c r="AY37" s="109" t="str">
        <f t="shared" si="193"/>
        <v/>
      </c>
      <c r="AZ37" s="108"/>
      <c r="BA37" s="110" t="str">
        <f t="shared" si="194"/>
        <v/>
      </c>
      <c r="BB37" s="109" t="str">
        <f t="shared" si="195"/>
        <v/>
      </c>
      <c r="BC37" s="108"/>
      <c r="BD37" s="110" t="str">
        <f t="shared" si="196"/>
        <v/>
      </c>
      <c r="BE37" s="109" t="str">
        <f t="shared" si="197"/>
        <v/>
      </c>
      <c r="BF37" s="108"/>
      <c r="BG37" s="110" t="str">
        <f t="shared" si="198"/>
        <v/>
      </c>
      <c r="BH37" s="109" t="str">
        <f t="shared" si="199"/>
        <v/>
      </c>
      <c r="BI37" s="108"/>
      <c r="BJ37" s="110" t="str">
        <f t="shared" si="200"/>
        <v/>
      </c>
      <c r="BK37" s="109" t="str">
        <f t="shared" si="201"/>
        <v/>
      </c>
      <c r="BL37" s="108"/>
      <c r="BM37" s="110" t="str">
        <f t="shared" si="202"/>
        <v/>
      </c>
      <c r="BN37" s="109" t="str">
        <f t="shared" si="203"/>
        <v/>
      </c>
      <c r="BO37" s="108"/>
      <c r="BP37" s="110" t="str">
        <f t="shared" si="204"/>
        <v/>
      </c>
      <c r="BQ37" s="109" t="str">
        <f t="shared" si="205"/>
        <v/>
      </c>
      <c r="BR37" s="108"/>
      <c r="BS37" s="110" t="str">
        <f t="shared" si="206"/>
        <v/>
      </c>
      <c r="BT37" s="109" t="str">
        <f t="shared" si="207"/>
        <v/>
      </c>
      <c r="BU37" s="108"/>
      <c r="BV37" s="110" t="str">
        <f t="shared" si="208"/>
        <v/>
      </c>
      <c r="BW37" s="109" t="str">
        <f t="shared" si="209"/>
        <v/>
      </c>
      <c r="BX37" s="108"/>
      <c r="BY37" s="110" t="str">
        <f t="shared" si="210"/>
        <v/>
      </c>
      <c r="BZ37" s="109" t="str">
        <f t="shared" si="211"/>
        <v/>
      </c>
      <c r="CA37" s="108"/>
      <c r="CB37" s="110" t="str">
        <f t="shared" si="212"/>
        <v/>
      </c>
      <c r="CC37" s="109" t="str">
        <f t="shared" si="213"/>
        <v/>
      </c>
      <c r="CD37" s="108"/>
      <c r="CE37" s="110" t="str">
        <f t="shared" si="214"/>
        <v/>
      </c>
      <c r="CF37" s="109" t="str">
        <f t="shared" si="215"/>
        <v/>
      </c>
      <c r="CG37" s="108"/>
      <c r="CH37" s="110" t="str">
        <f t="shared" si="216"/>
        <v/>
      </c>
      <c r="CI37" s="109" t="str">
        <f t="shared" si="217"/>
        <v/>
      </c>
      <c r="CJ37" s="108"/>
      <c r="CK37" s="110" t="str">
        <f t="shared" si="218"/>
        <v/>
      </c>
      <c r="CL37" s="109" t="str">
        <f t="shared" si="219"/>
        <v/>
      </c>
      <c r="CM37" s="108"/>
      <c r="CN37" s="110" t="str">
        <f t="shared" si="220"/>
        <v/>
      </c>
      <c r="CO37" s="109" t="str">
        <f t="shared" si="221"/>
        <v/>
      </c>
      <c r="CP37" s="108"/>
      <c r="CQ37" s="110" t="str">
        <f t="shared" si="222"/>
        <v/>
      </c>
      <c r="CR37" s="109" t="str">
        <f t="shared" si="223"/>
        <v/>
      </c>
      <c r="CS37" s="108"/>
      <c r="CT37" s="110" t="str">
        <f t="shared" si="224"/>
        <v/>
      </c>
      <c r="CU37" s="109" t="str">
        <f t="shared" si="225"/>
        <v/>
      </c>
      <c r="CV37" s="108"/>
      <c r="CW37" s="110" t="str">
        <f t="shared" si="226"/>
        <v/>
      </c>
      <c r="CX37" s="109" t="str">
        <f t="shared" si="227"/>
        <v/>
      </c>
      <c r="CY37" s="108"/>
      <c r="CZ37" s="110" t="str">
        <f t="shared" si="228"/>
        <v/>
      </c>
      <c r="DA37" s="109" t="str">
        <f t="shared" si="229"/>
        <v/>
      </c>
      <c r="DB37" s="108"/>
      <c r="DC37" s="110" t="str">
        <f t="shared" si="230"/>
        <v/>
      </c>
      <c r="DD37" s="109" t="str">
        <f t="shared" si="231"/>
        <v/>
      </c>
      <c r="DE37" s="108"/>
      <c r="DF37" s="110" t="str">
        <f t="shared" si="232"/>
        <v/>
      </c>
      <c r="DG37" s="109" t="str">
        <f t="shared" si="233"/>
        <v/>
      </c>
      <c r="DH37" s="108"/>
      <c r="DI37" s="110" t="str">
        <f t="shared" si="234"/>
        <v/>
      </c>
      <c r="DJ37" s="109" t="str">
        <f t="shared" si="235"/>
        <v/>
      </c>
      <c r="DK37" s="108"/>
      <c r="DL37" s="110" t="str">
        <f t="shared" si="236"/>
        <v/>
      </c>
      <c r="DM37" s="109" t="str">
        <f t="shared" si="237"/>
        <v/>
      </c>
      <c r="DN37" s="108"/>
      <c r="DO37" s="110" t="str">
        <f t="shared" si="238"/>
        <v/>
      </c>
      <c r="DP37" s="109" t="str">
        <f t="shared" si="239"/>
        <v/>
      </c>
      <c r="DQ37" s="108"/>
      <c r="DR37" s="110" t="str">
        <f t="shared" si="240"/>
        <v/>
      </c>
      <c r="DS37" s="109" t="str">
        <f t="shared" si="241"/>
        <v/>
      </c>
      <c r="DT37" s="108"/>
      <c r="DU37" s="110" t="str">
        <f t="shared" si="242"/>
        <v/>
      </c>
      <c r="DV37" s="109" t="str">
        <f t="shared" si="243"/>
        <v/>
      </c>
      <c r="DW37" s="108"/>
      <c r="DX37" s="110" t="str">
        <f t="shared" si="244"/>
        <v/>
      </c>
      <c r="DY37" s="109" t="str">
        <f t="shared" si="245"/>
        <v/>
      </c>
      <c r="DZ37" s="108"/>
      <c r="EA37" s="110" t="str">
        <f t="shared" si="246"/>
        <v/>
      </c>
      <c r="EB37" s="109" t="str">
        <f t="shared" si="247"/>
        <v/>
      </c>
      <c r="EC37" s="108"/>
      <c r="ED37" s="110" t="str">
        <f t="shared" si="248"/>
        <v/>
      </c>
      <c r="EE37" s="109" t="str">
        <f t="shared" si="249"/>
        <v/>
      </c>
      <c r="EF37" s="108"/>
      <c r="EG37" s="109" t="str">
        <f t="shared" si="250"/>
        <v/>
      </c>
      <c r="EH37" s="109" t="str">
        <f t="shared" si="250"/>
        <v/>
      </c>
      <c r="EI37" s="108"/>
      <c r="EJ37" s="110" t="str">
        <f t="shared" si="251"/>
        <v/>
      </c>
      <c r="EK37" s="109" t="str">
        <f t="shared" si="252"/>
        <v/>
      </c>
      <c r="EL37" s="436"/>
      <c r="EM37" s="110" t="str">
        <f t="shared" si="253"/>
        <v/>
      </c>
      <c r="EN37" s="109" t="str">
        <f t="shared" si="254"/>
        <v/>
      </c>
      <c r="EO37" s="108"/>
      <c r="EP37" s="110" t="str">
        <f t="shared" si="255"/>
        <v/>
      </c>
      <c r="EQ37" s="109" t="str">
        <f t="shared" si="256"/>
        <v/>
      </c>
      <c r="ER37" s="108"/>
      <c r="ES37" s="110" t="str">
        <f t="shared" si="257"/>
        <v/>
      </c>
      <c r="ET37" s="109" t="str">
        <f t="shared" si="258"/>
        <v/>
      </c>
      <c r="EU37" s="108"/>
      <c r="EV37" s="110" t="str">
        <f t="shared" si="259"/>
        <v/>
      </c>
      <c r="EW37" s="109" t="str">
        <f t="shared" si="260"/>
        <v/>
      </c>
      <c r="EX37" s="108"/>
      <c r="EY37" s="110" t="str">
        <f t="shared" si="261"/>
        <v/>
      </c>
      <c r="EZ37" s="109" t="str">
        <f t="shared" si="262"/>
        <v/>
      </c>
      <c r="FA37" s="108"/>
      <c r="FB37" s="110" t="str">
        <f t="shared" si="263"/>
        <v/>
      </c>
      <c r="FC37" s="109" t="str">
        <f t="shared" si="264"/>
        <v/>
      </c>
      <c r="FD37" s="108"/>
      <c r="FE37" s="110" t="str">
        <f t="shared" si="265"/>
        <v/>
      </c>
      <c r="FF37" s="109" t="str">
        <f t="shared" si="266"/>
        <v/>
      </c>
      <c r="FG37" s="108"/>
      <c r="FH37" s="110" t="str">
        <f t="shared" si="267"/>
        <v/>
      </c>
      <c r="FI37" s="109" t="str">
        <f t="shared" si="268"/>
        <v/>
      </c>
      <c r="FJ37" s="108"/>
      <c r="FK37" s="110" t="str">
        <f t="shared" si="269"/>
        <v/>
      </c>
      <c r="FL37" s="109" t="str">
        <f t="shared" si="270"/>
        <v/>
      </c>
      <c r="FM37" s="108"/>
      <c r="FN37" s="110" t="str">
        <f t="shared" si="271"/>
        <v/>
      </c>
      <c r="FO37" s="109" t="str">
        <f t="shared" si="272"/>
        <v/>
      </c>
      <c r="FP37" s="108"/>
      <c r="FQ37" s="110" t="str">
        <f t="shared" si="273"/>
        <v/>
      </c>
      <c r="FR37" s="109" t="str">
        <f t="shared" si="274"/>
        <v/>
      </c>
      <c r="FS37" s="108"/>
      <c r="FT37" s="110" t="str">
        <f t="shared" si="275"/>
        <v/>
      </c>
      <c r="FU37" s="109" t="str">
        <f t="shared" si="276"/>
        <v>→</v>
      </c>
      <c r="FV37" s="108">
        <v>30</v>
      </c>
      <c r="FW37" s="110" t="str">
        <f t="shared" si="277"/>
        <v>⇒</v>
      </c>
      <c r="FX37" s="109" t="str">
        <f t="shared" si="278"/>
        <v/>
      </c>
      <c r="FY37" s="108"/>
      <c r="FZ37" s="110" t="str">
        <f t="shared" si="279"/>
        <v/>
      </c>
      <c r="GA37" s="109" t="str">
        <f t="shared" si="280"/>
        <v/>
      </c>
      <c r="GB37" s="108"/>
      <c r="GC37" s="110" t="str">
        <f t="shared" si="281"/>
        <v/>
      </c>
      <c r="GD37" s="109" t="str">
        <f t="shared" si="282"/>
        <v/>
      </c>
      <c r="GE37" s="108"/>
      <c r="GF37" s="110" t="str">
        <f t="shared" si="283"/>
        <v/>
      </c>
      <c r="GG37" s="109" t="str">
        <f t="shared" si="284"/>
        <v/>
      </c>
      <c r="GH37" s="108"/>
      <c r="GI37" s="110" t="str">
        <f t="shared" si="285"/>
        <v/>
      </c>
      <c r="GJ37" s="109" t="str">
        <f t="shared" si="286"/>
        <v/>
      </c>
      <c r="GK37" s="108"/>
      <c r="GL37" s="110" t="str">
        <f t="shared" si="287"/>
        <v/>
      </c>
      <c r="GM37" s="109" t="str">
        <f t="shared" si="288"/>
        <v/>
      </c>
      <c r="GN37" s="108"/>
      <c r="GO37" s="110" t="str">
        <f t="shared" si="289"/>
        <v/>
      </c>
      <c r="GP37" s="109" t="str">
        <f t="shared" si="290"/>
        <v/>
      </c>
      <c r="GQ37" s="108"/>
      <c r="GR37" s="110" t="str">
        <f t="shared" si="291"/>
        <v/>
      </c>
      <c r="GS37" s="109" t="str">
        <f t="shared" si="292"/>
        <v/>
      </c>
      <c r="GT37" s="108"/>
      <c r="GU37" s="110" t="str">
        <f t="shared" si="293"/>
        <v/>
      </c>
      <c r="GV37" s="109" t="str">
        <f t="shared" si="294"/>
        <v/>
      </c>
      <c r="GW37" s="108"/>
      <c r="GX37" s="110" t="str">
        <f t="shared" si="295"/>
        <v/>
      </c>
      <c r="GY37" s="109" t="str">
        <f t="shared" si="296"/>
        <v/>
      </c>
      <c r="GZ37" s="108"/>
      <c r="HA37" s="110" t="str">
        <f t="shared" si="297"/>
        <v/>
      </c>
      <c r="HB37" s="109" t="str">
        <f t="shared" si="298"/>
        <v/>
      </c>
      <c r="HC37" s="108"/>
      <c r="HD37" s="110" t="str">
        <f t="shared" si="299"/>
        <v/>
      </c>
      <c r="HE37" s="109" t="str">
        <f t="shared" si="300"/>
        <v/>
      </c>
      <c r="HF37" s="108"/>
      <c r="HG37" s="110" t="str">
        <f t="shared" si="301"/>
        <v/>
      </c>
      <c r="HH37" s="109" t="str">
        <f t="shared" si="302"/>
        <v/>
      </c>
      <c r="HI37" s="108"/>
      <c r="HJ37" s="110" t="str">
        <f t="shared" si="303"/>
        <v/>
      </c>
      <c r="HK37" s="109" t="str">
        <f t="shared" si="304"/>
        <v/>
      </c>
      <c r="HL37" s="108"/>
      <c r="HM37" s="110" t="str">
        <f t="shared" si="305"/>
        <v/>
      </c>
      <c r="HN37" s="109" t="str">
        <f t="shared" si="306"/>
        <v/>
      </c>
      <c r="HO37" s="108"/>
      <c r="HP37" s="110" t="str">
        <f t="shared" si="307"/>
        <v/>
      </c>
      <c r="HQ37" s="109" t="str">
        <f t="shared" si="308"/>
        <v/>
      </c>
      <c r="HR37" s="108"/>
      <c r="HS37" s="110" t="str">
        <f t="shared" si="309"/>
        <v/>
      </c>
      <c r="HT37" s="109" t="str">
        <f t="shared" si="310"/>
        <v/>
      </c>
      <c r="HU37" s="108"/>
      <c r="HV37" s="109" t="str">
        <f t="shared" si="311"/>
        <v/>
      </c>
      <c r="HW37" s="109" t="str">
        <f t="shared" si="311"/>
        <v/>
      </c>
      <c r="HX37" s="108"/>
      <c r="HY37" s="110" t="str">
        <f t="shared" si="312"/>
        <v/>
      </c>
      <c r="HZ37" s="109" t="str">
        <f t="shared" si="313"/>
        <v/>
      </c>
      <c r="IA37" s="436"/>
      <c r="IB37" s="110" t="str">
        <f t="shared" si="314"/>
        <v/>
      </c>
      <c r="IC37" s="109" t="str">
        <f t="shared" si="315"/>
        <v/>
      </c>
      <c r="ID37" s="108"/>
      <c r="IE37" s="110" t="str">
        <f t="shared" si="316"/>
        <v/>
      </c>
      <c r="IF37" s="109" t="str">
        <f t="shared" si="317"/>
        <v/>
      </c>
      <c r="IG37" s="108"/>
      <c r="IH37" s="110" t="str">
        <f t="shared" si="318"/>
        <v/>
      </c>
      <c r="II37" s="109" t="str">
        <f t="shared" si="319"/>
        <v/>
      </c>
      <c r="IJ37" s="108"/>
      <c r="IK37" s="110" t="str">
        <f t="shared" si="320"/>
        <v/>
      </c>
      <c r="IL37" s="109" t="str">
        <f t="shared" si="321"/>
        <v/>
      </c>
      <c r="IM37" s="108"/>
      <c r="IN37" s="110" t="str">
        <f t="shared" si="322"/>
        <v/>
      </c>
      <c r="IO37" s="109" t="str">
        <f t="shared" si="323"/>
        <v/>
      </c>
      <c r="IP37" s="108"/>
      <c r="IQ37" s="110" t="str">
        <f t="shared" si="324"/>
        <v/>
      </c>
      <c r="IR37" s="109" t="str">
        <f t="shared" si="325"/>
        <v/>
      </c>
      <c r="IS37" s="108"/>
      <c r="IT37" s="110" t="str">
        <f t="shared" si="326"/>
        <v/>
      </c>
      <c r="IU37" s="109" t="str">
        <f t="shared" si="327"/>
        <v/>
      </c>
      <c r="IV37" s="108"/>
      <c r="IW37" s="110" t="str">
        <f t="shared" si="328"/>
        <v/>
      </c>
      <c r="IX37" s="109" t="str">
        <f t="shared" si="329"/>
        <v/>
      </c>
      <c r="IY37" s="108"/>
      <c r="IZ37" s="110" t="str">
        <f t="shared" si="330"/>
        <v/>
      </c>
      <c r="JA37" s="109" t="str">
        <f t="shared" si="331"/>
        <v/>
      </c>
      <c r="JB37" s="108"/>
      <c r="JC37" s="110" t="str">
        <f t="shared" si="332"/>
        <v/>
      </c>
      <c r="JD37" s="109" t="str">
        <f t="shared" si="333"/>
        <v/>
      </c>
      <c r="JE37" s="108"/>
      <c r="JF37" s="110" t="str">
        <f t="shared" si="334"/>
        <v/>
      </c>
      <c r="JG37" s="109" t="str">
        <f t="shared" si="335"/>
        <v/>
      </c>
      <c r="JH37" s="108"/>
      <c r="JI37" s="110" t="str">
        <f t="shared" si="336"/>
        <v/>
      </c>
      <c r="JJ37" s="109" t="str">
        <f t="shared" si="337"/>
        <v/>
      </c>
      <c r="JK37" s="108"/>
      <c r="JL37" s="110" t="str">
        <f t="shared" si="338"/>
        <v/>
      </c>
      <c r="JM37" s="109" t="str">
        <f t="shared" si="339"/>
        <v/>
      </c>
      <c r="JN37" s="108"/>
      <c r="JO37" s="110" t="str">
        <f t="shared" si="340"/>
        <v/>
      </c>
      <c r="JP37" s="109" t="str">
        <f t="shared" si="341"/>
        <v/>
      </c>
      <c r="JQ37" s="108"/>
      <c r="JR37" s="110" t="str">
        <f t="shared" si="342"/>
        <v/>
      </c>
      <c r="JS37" s="109" t="str">
        <f t="shared" si="343"/>
        <v/>
      </c>
      <c r="JT37" s="108"/>
      <c r="JU37" s="110" t="str">
        <f t="shared" si="344"/>
        <v/>
      </c>
      <c r="JV37" s="109" t="str">
        <f t="shared" si="345"/>
        <v/>
      </c>
      <c r="JW37" s="108"/>
      <c r="JX37" s="110" t="str">
        <f t="shared" si="346"/>
        <v/>
      </c>
      <c r="JY37" s="109" t="str">
        <f t="shared" si="347"/>
        <v/>
      </c>
      <c r="JZ37" s="108"/>
      <c r="KA37" s="110" t="str">
        <f t="shared" si="348"/>
        <v/>
      </c>
      <c r="KB37" s="109" t="str">
        <f t="shared" si="349"/>
        <v/>
      </c>
      <c r="KC37" s="108"/>
      <c r="KD37" s="110" t="str">
        <f t="shared" si="350"/>
        <v/>
      </c>
      <c r="KE37" s="109" t="str">
        <f t="shared" si="351"/>
        <v/>
      </c>
      <c r="KF37" s="108"/>
      <c r="KG37" s="110" t="str">
        <f t="shared" si="352"/>
        <v/>
      </c>
      <c r="KH37" s="109" t="str">
        <f t="shared" si="353"/>
        <v/>
      </c>
      <c r="KI37" s="108"/>
      <c r="KJ37" s="110" t="str">
        <f t="shared" si="354"/>
        <v/>
      </c>
      <c r="KK37" s="109" t="str">
        <f t="shared" si="355"/>
        <v/>
      </c>
      <c r="KL37" s="108"/>
      <c r="KM37" s="110" t="str">
        <f t="shared" si="356"/>
        <v/>
      </c>
      <c r="KN37" s="109" t="str">
        <f t="shared" si="357"/>
        <v/>
      </c>
      <c r="KO37" s="108"/>
      <c r="KP37" s="110" t="str">
        <f t="shared" si="358"/>
        <v/>
      </c>
      <c r="KQ37" s="109" t="str">
        <f t="shared" si="359"/>
        <v/>
      </c>
      <c r="KR37" s="108"/>
      <c r="KS37" s="110" t="str">
        <f t="shared" si="360"/>
        <v/>
      </c>
      <c r="KT37" s="109" t="str">
        <f t="shared" si="361"/>
        <v/>
      </c>
      <c r="KU37" s="108"/>
      <c r="KV37" s="110" t="str">
        <f t="shared" si="362"/>
        <v/>
      </c>
      <c r="KW37" s="109" t="str">
        <f t="shared" si="363"/>
        <v/>
      </c>
      <c r="KX37" s="108"/>
      <c r="KY37" s="110" t="str">
        <f t="shared" si="364"/>
        <v/>
      </c>
      <c r="KZ37" s="109" t="str">
        <f t="shared" si="365"/>
        <v/>
      </c>
      <c r="LA37" s="108"/>
      <c r="LB37" s="110" t="str">
        <f t="shared" si="366"/>
        <v/>
      </c>
      <c r="LC37" s="109" t="str">
        <f t="shared" si="367"/>
        <v/>
      </c>
      <c r="LD37" s="108"/>
      <c r="LE37" s="110" t="str">
        <f t="shared" si="368"/>
        <v/>
      </c>
      <c r="LF37" s="109" t="str">
        <f t="shared" si="369"/>
        <v/>
      </c>
      <c r="LG37" s="108"/>
      <c r="LH37" s="110" t="str">
        <f t="shared" si="370"/>
        <v/>
      </c>
      <c r="LI37" s="109" t="str">
        <f t="shared" si="371"/>
        <v/>
      </c>
      <c r="LJ37" s="108"/>
      <c r="LK37" s="109" t="str">
        <f t="shared" si="372"/>
        <v/>
      </c>
    </row>
    <row r="38" spans="1:323" ht="24" hidden="1" customHeight="1" x14ac:dyDescent="0.2">
      <c r="A38" s="120"/>
      <c r="B38" s="150">
        <f>IFERROR(VLOOKUP($D38,[1]受注ﾌｧｲﾙ!$A$3:$BZ$1314,5,FALSE),"-")</f>
        <v>46106.455347222225</v>
      </c>
      <c r="C38" s="166">
        <f>IFERROR(VLOOKUP($D38,[1]受注ﾌｧｲﾙ!$A$3:$BZ$1314,6,FALSE),"-")</f>
        <v>0</v>
      </c>
      <c r="D38" s="374" t="s">
        <v>799</v>
      </c>
      <c r="E38" s="39">
        <f>IFERROR(VLOOKUP($D38,[1]受注ﾌｧｲﾙ!$A$3:$BZ$1314,17,FALSE),"-")</f>
        <v>6780</v>
      </c>
      <c r="F38" s="5" t="str">
        <f>IFERROR(VLOOKUP($D38,[1]受注ﾌｧｲﾙ!$A$3:$BZ$1314,18,FALSE),"-")</f>
        <v>15020-AX5R-1440X300</v>
      </c>
      <c r="G38" s="5" t="str">
        <f>IFERROR(VLOOKUP($D38,[1]受注ﾌｧｲﾙ!$A$3:$BZ$1314,19,FALSE),"-")</f>
        <v>FA</v>
      </c>
      <c r="H38" s="5" t="str">
        <f>IFERROR(VLOOKUP($D38,[1]受注ﾌｧｲﾙ!$A$3:$BZ$1314,20,FALSE),"-")</f>
        <v xml:space="preserve">   </v>
      </c>
      <c r="I38" s="5" t="str">
        <f>IFERROR(VLOOKUP($D38,[1]受注ﾌｧｲﾙ!$A$3:$BZ$1314,21,FALSE),"-")</f>
        <v>P</v>
      </c>
      <c r="J38" s="15">
        <f>IFERROR(VLOOKUP($D38,[1]受注ﾌｧｲﾙ!$A$3:$BZ$1314,22,FALSE),"-")</f>
        <v>9300</v>
      </c>
      <c r="K38" s="5" t="str">
        <f>IFERROR(VLOOKUP($D38,[1]受注ﾌｧｲﾙ!$A$3:$BZ$1314,8,FALSE),"-")</f>
        <v>15020-JX5R-1440X300</v>
      </c>
      <c r="L38" s="5" t="str">
        <f>IFERROR(VLOOKUP($D38,[1]受注ﾌｧｲﾙ!$A$3:$BZ$1314,9,FALSE),"-")</f>
        <v>FA</v>
      </c>
      <c r="M38" s="5" t="str">
        <f>IFERROR(VLOOKUP($D38,[1]受注ﾌｧｲﾙ!$A$3:$BZ$1314,10,FALSE),"-")</f>
        <v xml:space="preserve">   </v>
      </c>
      <c r="N38" s="5" t="str">
        <f>IFERROR(VLOOKUP($D38,[1]受注ﾌｧｲﾙ!$A$3:$BZ$1314,11,FALSE),"-")</f>
        <v>R</v>
      </c>
      <c r="O38" s="15">
        <f>IFERROR(VLOOKUP($D38,[1]受注ﾌｧｲﾙ!$A$3:$BZ$1314,13,FALSE),"-")</f>
        <v>9300</v>
      </c>
      <c r="P38" s="5">
        <f>IFERROR(VLOOKUP($D38,[1]受注ﾌｧｲﾙ!$A$3:$BZ$1314,15,FALSE),"-")</f>
        <v>0</v>
      </c>
      <c r="Q38" s="101">
        <f>IFERROR((VLOOKUP($D38,[1]受注ﾌｧｲﾙ!$A$3:$BZ$1314,16,FALSE)*J38),"-")</f>
        <v>9300</v>
      </c>
      <c r="R38" s="40">
        <f>IFERROR(VLOOKUP($D38,[7]加工日報ＥＣ!$A$5:$DD$999,107,FALSE),"-")</f>
        <v>9300</v>
      </c>
      <c r="S38" s="5" t="str">
        <f>IFERROR(VLOOKUP($D38,[1]受注ﾌｧｲﾙ!$A$3:$BZ$1314,26,FALSE),"-")</f>
        <v>EC,ゴミ除去</v>
      </c>
      <c r="T38" s="86" t="str">
        <f>IFERROR(VLOOKUP($D38,[1]受注ﾌｧｲﾙ!$A$3:$BZ$1314,23,FALSE),"-")</f>
        <v>滋賀</v>
      </c>
      <c r="U38" s="4"/>
      <c r="V38" s="4"/>
      <c r="W38" s="4">
        <f>IFERROR(VLOOKUP($D38,[1]受注ﾌｧｲﾙ!$A$3:$BZ$1314,25,FALSE),"-")</f>
        <v>46113</v>
      </c>
      <c r="X38" s="4">
        <f>IFERROR(VLOOKUP($D38,[1]受注ﾌｧｲﾙ!$A$3:$BZ$1314,32,FALSE),"-")</f>
        <v>46128</v>
      </c>
      <c r="Y38" s="4">
        <f>IFERROR(VLOOKUP($D38,[1]受注ﾌｧｲﾙ!$A$3:$BZ$1314,33,FALSE),"-")</f>
        <v>46128</v>
      </c>
      <c r="Z38" s="4">
        <f t="shared" si="187"/>
        <v>46116</v>
      </c>
      <c r="AA38" s="57">
        <f>IFERROR(VLOOKUP($D38,[7]加工日報ＥＣ!$A$5:$DD$999,2,FALSE),"-")</f>
        <v>46116</v>
      </c>
      <c r="AB38" s="58">
        <f>IFERROR(VLOOKUP($D38,[7]加工日報ＥＣ!$A$5:$DD$999,108,FALSE),"-")</f>
        <v>9300</v>
      </c>
      <c r="AC38" s="21">
        <f t="shared" si="188"/>
        <v>9300</v>
      </c>
      <c r="AD38" s="549" t="str">
        <f>IFERROR(VLOOKUP($D38,[1]受注ﾌｧｲﾙ!$A$3:$BZ$1314,27,FALSE),"-")&amp;"　"&amp;IFERROR(VLOOKUP($D38,[1]受注ﾌｧｲﾙ!$A$3:$BZ$1314,28,FALSE),"-")&amp;"　"&amp;IFERROR(VLOOKUP($D38,[1]受注ﾌｧｲﾙ!$A$3:$BZ$1314,29,FALSE),"-")</f>
        <v>欠点個数確認ﾁｪｯｸ　ﾗﾍﾞﾙ◎　確認済明記</v>
      </c>
      <c r="AE38" s="3"/>
      <c r="AF38" s="31" t="str">
        <f>IFERROR(VLOOKUP($D38,[7]加工日報ＥＣ!$A$5:$DD$999,94,FALSE),"-")</f>
        <v>完</v>
      </c>
      <c r="AG38" s="38" t="str">
        <f>IFERROR(VLOOKUP($D38,[1]受注ﾌｧｲﾙ!$A$3:$BZ$1314,2,FALSE),"-")</f>
        <v>通常入力</v>
      </c>
      <c r="AH38" s="38" t="str">
        <f>IFERROR(VLOOKUP($D38,[1]受注ﾌｧｲﾙ!$A$3:$BZ$1314,3,FALSE),"-")</f>
        <v>後加工</v>
      </c>
      <c r="AI38" s="43" t="str">
        <f>IFERROR(VLOOKUP($D38,[1]受注ﾌｧｲﾙ!$A$3:$BZ$1314,31,FALSE),"-")</f>
        <v>共和ﾚｻﾞｰ</v>
      </c>
      <c r="AJ38" s="43" t="str">
        <f>IFERROR(VLOOKUP($D38,[1]受注ﾌｧｲﾙ!$A$3:$BZ$1314,12,FALSE),"-")</f>
        <v xml:space="preserve"> </v>
      </c>
      <c r="AK38" s="228" t="str">
        <f>IFERROR(VLOOKUP($D38,[1]受注ﾌｧｲﾙ!$A$3:$BZ$1314,24,FALSE),"-")</f>
        <v>EC</v>
      </c>
      <c r="AL38" s="3"/>
      <c r="AM38" s="3"/>
      <c r="AN38" s="3"/>
      <c r="AO38" s="3"/>
      <c r="AP38" s="3"/>
      <c r="AQ38" s="43" t="s">
        <v>521</v>
      </c>
      <c r="AR38" s="526"/>
      <c r="AS38" s="109" t="str">
        <f t="shared" si="189"/>
        <v/>
      </c>
      <c r="AT38" s="108"/>
      <c r="AU38" s="110" t="str">
        <f t="shared" si="190"/>
        <v/>
      </c>
      <c r="AV38" s="109" t="str">
        <f t="shared" si="191"/>
        <v/>
      </c>
      <c r="AW38" s="436"/>
      <c r="AX38" s="110" t="str">
        <f t="shared" si="192"/>
        <v/>
      </c>
      <c r="AY38" s="109" t="str">
        <f t="shared" si="193"/>
        <v/>
      </c>
      <c r="AZ38" s="108"/>
      <c r="BA38" s="110" t="str">
        <f t="shared" si="194"/>
        <v/>
      </c>
      <c r="BB38" s="109" t="str">
        <f t="shared" si="195"/>
        <v/>
      </c>
      <c r="BC38" s="108"/>
      <c r="BD38" s="110" t="str">
        <f t="shared" si="196"/>
        <v/>
      </c>
      <c r="BE38" s="109" t="str">
        <f t="shared" si="197"/>
        <v/>
      </c>
      <c r="BF38" s="108"/>
      <c r="BG38" s="110" t="str">
        <f t="shared" si="198"/>
        <v/>
      </c>
      <c r="BH38" s="109" t="str">
        <f t="shared" si="199"/>
        <v/>
      </c>
      <c r="BI38" s="108"/>
      <c r="BJ38" s="110" t="str">
        <f t="shared" si="200"/>
        <v/>
      </c>
      <c r="BK38" s="109" t="str">
        <f t="shared" si="201"/>
        <v/>
      </c>
      <c r="BL38" s="108"/>
      <c r="BM38" s="110" t="str">
        <f t="shared" si="202"/>
        <v/>
      </c>
      <c r="BN38" s="109" t="str">
        <f t="shared" si="203"/>
        <v/>
      </c>
      <c r="BO38" s="108"/>
      <c r="BP38" s="110" t="str">
        <f t="shared" si="204"/>
        <v/>
      </c>
      <c r="BQ38" s="109" t="str">
        <f t="shared" si="205"/>
        <v/>
      </c>
      <c r="BR38" s="108"/>
      <c r="BS38" s="110" t="str">
        <f t="shared" si="206"/>
        <v/>
      </c>
      <c r="BT38" s="109" t="str">
        <f t="shared" si="207"/>
        <v/>
      </c>
      <c r="BU38" s="108"/>
      <c r="BV38" s="110" t="str">
        <f t="shared" si="208"/>
        <v/>
      </c>
      <c r="BW38" s="109" t="str">
        <f t="shared" si="209"/>
        <v/>
      </c>
      <c r="BX38" s="108"/>
      <c r="BY38" s="110" t="str">
        <f t="shared" si="210"/>
        <v/>
      </c>
      <c r="BZ38" s="109" t="str">
        <f t="shared" si="211"/>
        <v/>
      </c>
      <c r="CA38" s="108"/>
      <c r="CB38" s="110" t="str">
        <f t="shared" si="212"/>
        <v/>
      </c>
      <c r="CC38" s="109" t="str">
        <f t="shared" si="213"/>
        <v/>
      </c>
      <c r="CD38" s="108"/>
      <c r="CE38" s="110" t="str">
        <f t="shared" si="214"/>
        <v/>
      </c>
      <c r="CF38" s="109" t="str">
        <f t="shared" si="215"/>
        <v/>
      </c>
      <c r="CG38" s="108"/>
      <c r="CH38" s="110" t="str">
        <f t="shared" si="216"/>
        <v/>
      </c>
      <c r="CI38" s="109" t="str">
        <f t="shared" si="217"/>
        <v/>
      </c>
      <c r="CJ38" s="108"/>
      <c r="CK38" s="110" t="str">
        <f t="shared" si="218"/>
        <v/>
      </c>
      <c r="CL38" s="109" t="str">
        <f t="shared" si="219"/>
        <v/>
      </c>
      <c r="CM38" s="108"/>
      <c r="CN38" s="110" t="str">
        <f t="shared" si="220"/>
        <v/>
      </c>
      <c r="CO38" s="109" t="str">
        <f t="shared" si="221"/>
        <v/>
      </c>
      <c r="CP38" s="108"/>
      <c r="CQ38" s="110" t="str">
        <f t="shared" si="222"/>
        <v/>
      </c>
      <c r="CR38" s="109" t="str">
        <f t="shared" si="223"/>
        <v/>
      </c>
      <c r="CS38" s="108"/>
      <c r="CT38" s="110" t="str">
        <f t="shared" si="224"/>
        <v/>
      </c>
      <c r="CU38" s="109" t="str">
        <f t="shared" si="225"/>
        <v/>
      </c>
      <c r="CV38" s="108"/>
      <c r="CW38" s="110" t="str">
        <f t="shared" si="226"/>
        <v/>
      </c>
      <c r="CX38" s="109" t="str">
        <f t="shared" si="227"/>
        <v/>
      </c>
      <c r="CY38" s="108"/>
      <c r="CZ38" s="110" t="str">
        <f t="shared" si="228"/>
        <v/>
      </c>
      <c r="DA38" s="109" t="str">
        <f t="shared" si="229"/>
        <v/>
      </c>
      <c r="DB38" s="108"/>
      <c r="DC38" s="110" t="str">
        <f t="shared" si="230"/>
        <v/>
      </c>
      <c r="DD38" s="109" t="str">
        <f t="shared" si="231"/>
        <v/>
      </c>
      <c r="DE38" s="108"/>
      <c r="DF38" s="110" t="str">
        <f t="shared" si="232"/>
        <v/>
      </c>
      <c r="DG38" s="109" t="str">
        <f t="shared" si="233"/>
        <v/>
      </c>
      <c r="DH38" s="108"/>
      <c r="DI38" s="110" t="str">
        <f t="shared" si="234"/>
        <v/>
      </c>
      <c r="DJ38" s="109" t="str">
        <f t="shared" si="235"/>
        <v/>
      </c>
      <c r="DK38" s="108"/>
      <c r="DL38" s="110" t="str">
        <f t="shared" si="236"/>
        <v/>
      </c>
      <c r="DM38" s="109" t="str">
        <f t="shared" si="237"/>
        <v/>
      </c>
      <c r="DN38" s="108"/>
      <c r="DO38" s="110" t="str">
        <f t="shared" si="238"/>
        <v/>
      </c>
      <c r="DP38" s="109" t="str">
        <f t="shared" si="239"/>
        <v/>
      </c>
      <c r="DQ38" s="108"/>
      <c r="DR38" s="110" t="str">
        <f t="shared" si="240"/>
        <v/>
      </c>
      <c r="DS38" s="109" t="str">
        <f t="shared" si="241"/>
        <v/>
      </c>
      <c r="DT38" s="108"/>
      <c r="DU38" s="110" t="str">
        <f t="shared" si="242"/>
        <v/>
      </c>
      <c r="DV38" s="109" t="str">
        <f t="shared" si="243"/>
        <v/>
      </c>
      <c r="DW38" s="108"/>
      <c r="DX38" s="110" t="str">
        <f t="shared" si="244"/>
        <v/>
      </c>
      <c r="DY38" s="109" t="str">
        <f t="shared" si="245"/>
        <v/>
      </c>
      <c r="DZ38" s="108"/>
      <c r="EA38" s="110" t="str">
        <f t="shared" si="246"/>
        <v/>
      </c>
      <c r="EB38" s="109" t="str">
        <f t="shared" si="247"/>
        <v/>
      </c>
      <c r="EC38" s="108"/>
      <c r="ED38" s="110" t="str">
        <f t="shared" si="248"/>
        <v/>
      </c>
      <c r="EE38" s="109" t="str">
        <f t="shared" si="249"/>
        <v/>
      </c>
      <c r="EF38" s="108"/>
      <c r="EG38" s="109" t="str">
        <f t="shared" si="250"/>
        <v/>
      </c>
      <c r="EH38" s="109" t="str">
        <f t="shared" si="250"/>
        <v>→</v>
      </c>
      <c r="EI38" s="108"/>
      <c r="EJ38" s="110" t="str">
        <f t="shared" si="251"/>
        <v/>
      </c>
      <c r="EK38" s="109" t="str">
        <f t="shared" si="252"/>
        <v/>
      </c>
      <c r="EL38" s="436"/>
      <c r="EM38" s="110" t="str">
        <f t="shared" si="253"/>
        <v/>
      </c>
      <c r="EN38" s="109" t="str">
        <f t="shared" si="254"/>
        <v/>
      </c>
      <c r="EO38" s="108"/>
      <c r="EP38" s="110" t="str">
        <f t="shared" si="255"/>
        <v/>
      </c>
      <c r="EQ38" s="109" t="str">
        <f t="shared" si="256"/>
        <v/>
      </c>
      <c r="ER38" s="764">
        <v>8400</v>
      </c>
      <c r="ES38" s="110" t="str">
        <f t="shared" si="257"/>
        <v/>
      </c>
      <c r="ET38" s="109" t="str">
        <f t="shared" si="258"/>
        <v/>
      </c>
      <c r="EU38" s="108"/>
      <c r="EV38" s="110" t="str">
        <f t="shared" si="259"/>
        <v/>
      </c>
      <c r="EW38" s="109" t="str">
        <f t="shared" si="260"/>
        <v/>
      </c>
      <c r="EX38" s="764">
        <v>900</v>
      </c>
      <c r="EY38" s="110" t="str">
        <f t="shared" si="261"/>
        <v/>
      </c>
      <c r="EZ38" s="109" t="str">
        <f t="shared" si="262"/>
        <v/>
      </c>
      <c r="FA38" s="108"/>
      <c r="FB38" s="110" t="str">
        <f t="shared" si="263"/>
        <v/>
      </c>
      <c r="FC38" s="109" t="str">
        <f t="shared" si="264"/>
        <v/>
      </c>
      <c r="FD38" s="108"/>
      <c r="FE38" s="110" t="str">
        <f t="shared" si="265"/>
        <v/>
      </c>
      <c r="FF38" s="109" t="str">
        <f t="shared" si="266"/>
        <v/>
      </c>
      <c r="FG38" s="108"/>
      <c r="FH38" s="110" t="str">
        <f t="shared" si="267"/>
        <v/>
      </c>
      <c r="FI38" s="109" t="str">
        <f t="shared" si="268"/>
        <v/>
      </c>
      <c r="FJ38" s="108"/>
      <c r="FK38" s="110" t="str">
        <f t="shared" si="269"/>
        <v/>
      </c>
      <c r="FL38" s="109" t="str">
        <f t="shared" si="270"/>
        <v/>
      </c>
      <c r="FM38" s="108"/>
      <c r="FN38" s="110" t="str">
        <f t="shared" si="271"/>
        <v/>
      </c>
      <c r="FO38" s="109" t="str">
        <f t="shared" si="272"/>
        <v/>
      </c>
      <c r="FP38" s="108"/>
      <c r="FQ38" s="110" t="str">
        <f t="shared" si="273"/>
        <v/>
      </c>
      <c r="FR38" s="109" t="str">
        <f t="shared" si="274"/>
        <v/>
      </c>
      <c r="FS38" s="108"/>
      <c r="FT38" s="110" t="str">
        <f t="shared" si="275"/>
        <v/>
      </c>
      <c r="FU38" s="109" t="str">
        <f t="shared" si="276"/>
        <v/>
      </c>
      <c r="FV38" s="108"/>
      <c r="FW38" s="110" t="str">
        <f t="shared" si="277"/>
        <v/>
      </c>
      <c r="FX38" s="109" t="str">
        <f t="shared" si="278"/>
        <v/>
      </c>
      <c r="FY38" s="108"/>
      <c r="FZ38" s="110" t="str">
        <f t="shared" si="279"/>
        <v/>
      </c>
      <c r="GA38" s="109" t="str">
        <f t="shared" si="280"/>
        <v/>
      </c>
      <c r="GB38" s="108"/>
      <c r="GC38" s="110" t="str">
        <f t="shared" si="281"/>
        <v>⇒</v>
      </c>
      <c r="GD38" s="109" t="str">
        <f t="shared" si="282"/>
        <v/>
      </c>
      <c r="GE38" s="108"/>
      <c r="GF38" s="110" t="str">
        <f t="shared" si="283"/>
        <v/>
      </c>
      <c r="GG38" s="109" t="str">
        <f t="shared" si="284"/>
        <v/>
      </c>
      <c r="GH38" s="108"/>
      <c r="GI38" s="110" t="str">
        <f t="shared" si="285"/>
        <v/>
      </c>
      <c r="GJ38" s="109" t="str">
        <f t="shared" si="286"/>
        <v/>
      </c>
      <c r="GK38" s="108"/>
      <c r="GL38" s="110" t="str">
        <f t="shared" si="287"/>
        <v/>
      </c>
      <c r="GM38" s="109" t="str">
        <f t="shared" si="288"/>
        <v/>
      </c>
      <c r="GN38" s="108"/>
      <c r="GO38" s="110" t="str">
        <f t="shared" si="289"/>
        <v/>
      </c>
      <c r="GP38" s="109" t="str">
        <f t="shared" si="290"/>
        <v/>
      </c>
      <c r="GQ38" s="108"/>
      <c r="GR38" s="110" t="str">
        <f t="shared" si="291"/>
        <v/>
      </c>
      <c r="GS38" s="109" t="str">
        <f t="shared" si="292"/>
        <v/>
      </c>
      <c r="GT38" s="108"/>
      <c r="GU38" s="110" t="str">
        <f t="shared" si="293"/>
        <v/>
      </c>
      <c r="GV38" s="109" t="str">
        <f t="shared" si="294"/>
        <v/>
      </c>
      <c r="GW38" s="108"/>
      <c r="GX38" s="110" t="str">
        <f t="shared" si="295"/>
        <v/>
      </c>
      <c r="GY38" s="109" t="str">
        <f t="shared" si="296"/>
        <v/>
      </c>
      <c r="GZ38" s="108"/>
      <c r="HA38" s="110" t="str">
        <f t="shared" si="297"/>
        <v/>
      </c>
      <c r="HB38" s="109" t="str">
        <f t="shared" si="298"/>
        <v/>
      </c>
      <c r="HC38" s="108"/>
      <c r="HD38" s="110" t="str">
        <f t="shared" si="299"/>
        <v/>
      </c>
      <c r="HE38" s="109" t="str">
        <f t="shared" si="300"/>
        <v/>
      </c>
      <c r="HF38" s="108"/>
      <c r="HG38" s="110" t="str">
        <f t="shared" si="301"/>
        <v/>
      </c>
      <c r="HH38" s="109" t="str">
        <f t="shared" si="302"/>
        <v/>
      </c>
      <c r="HI38" s="108"/>
      <c r="HJ38" s="110" t="str">
        <f t="shared" si="303"/>
        <v/>
      </c>
      <c r="HK38" s="109" t="str">
        <f t="shared" si="304"/>
        <v/>
      </c>
      <c r="HL38" s="108"/>
      <c r="HM38" s="110" t="str">
        <f t="shared" si="305"/>
        <v/>
      </c>
      <c r="HN38" s="109" t="str">
        <f t="shared" si="306"/>
        <v/>
      </c>
      <c r="HO38" s="108"/>
      <c r="HP38" s="110" t="str">
        <f t="shared" si="307"/>
        <v/>
      </c>
      <c r="HQ38" s="109" t="str">
        <f t="shared" si="308"/>
        <v/>
      </c>
      <c r="HR38" s="108"/>
      <c r="HS38" s="110" t="str">
        <f t="shared" si="309"/>
        <v/>
      </c>
      <c r="HT38" s="109" t="str">
        <f t="shared" si="310"/>
        <v/>
      </c>
      <c r="HU38" s="108"/>
      <c r="HV38" s="109" t="str">
        <f t="shared" si="311"/>
        <v/>
      </c>
      <c r="HW38" s="109" t="str">
        <f t="shared" si="311"/>
        <v/>
      </c>
      <c r="HX38" s="108"/>
      <c r="HY38" s="110" t="str">
        <f t="shared" si="312"/>
        <v/>
      </c>
      <c r="HZ38" s="109" t="str">
        <f t="shared" si="313"/>
        <v/>
      </c>
      <c r="IA38" s="436"/>
      <c r="IB38" s="110" t="str">
        <f t="shared" si="314"/>
        <v/>
      </c>
      <c r="IC38" s="109" t="str">
        <f t="shared" si="315"/>
        <v/>
      </c>
      <c r="ID38" s="108"/>
      <c r="IE38" s="110" t="str">
        <f t="shared" si="316"/>
        <v/>
      </c>
      <c r="IF38" s="109" t="str">
        <f t="shared" si="317"/>
        <v/>
      </c>
      <c r="IG38" s="108"/>
      <c r="IH38" s="110" t="str">
        <f t="shared" si="318"/>
        <v/>
      </c>
      <c r="II38" s="109" t="str">
        <f t="shared" si="319"/>
        <v/>
      </c>
      <c r="IJ38" s="108"/>
      <c r="IK38" s="110" t="str">
        <f t="shared" si="320"/>
        <v/>
      </c>
      <c r="IL38" s="109" t="str">
        <f t="shared" si="321"/>
        <v/>
      </c>
      <c r="IM38" s="108"/>
      <c r="IN38" s="110" t="str">
        <f t="shared" si="322"/>
        <v/>
      </c>
      <c r="IO38" s="109" t="str">
        <f t="shared" si="323"/>
        <v/>
      </c>
      <c r="IP38" s="108"/>
      <c r="IQ38" s="110" t="str">
        <f t="shared" si="324"/>
        <v/>
      </c>
      <c r="IR38" s="109" t="str">
        <f t="shared" si="325"/>
        <v/>
      </c>
      <c r="IS38" s="108"/>
      <c r="IT38" s="110" t="str">
        <f t="shared" si="326"/>
        <v/>
      </c>
      <c r="IU38" s="109" t="str">
        <f t="shared" si="327"/>
        <v/>
      </c>
      <c r="IV38" s="108"/>
      <c r="IW38" s="110" t="str">
        <f t="shared" si="328"/>
        <v/>
      </c>
      <c r="IX38" s="109" t="str">
        <f t="shared" si="329"/>
        <v/>
      </c>
      <c r="IY38" s="108"/>
      <c r="IZ38" s="110" t="str">
        <f t="shared" si="330"/>
        <v/>
      </c>
      <c r="JA38" s="109" t="str">
        <f t="shared" si="331"/>
        <v/>
      </c>
      <c r="JB38" s="108"/>
      <c r="JC38" s="110" t="str">
        <f t="shared" si="332"/>
        <v/>
      </c>
      <c r="JD38" s="109" t="str">
        <f t="shared" si="333"/>
        <v/>
      </c>
      <c r="JE38" s="108"/>
      <c r="JF38" s="110" t="str">
        <f t="shared" si="334"/>
        <v/>
      </c>
      <c r="JG38" s="109" t="str">
        <f t="shared" si="335"/>
        <v/>
      </c>
      <c r="JH38" s="108"/>
      <c r="JI38" s="110" t="str">
        <f t="shared" si="336"/>
        <v/>
      </c>
      <c r="JJ38" s="109" t="str">
        <f t="shared" si="337"/>
        <v/>
      </c>
      <c r="JK38" s="108"/>
      <c r="JL38" s="110" t="str">
        <f t="shared" si="338"/>
        <v/>
      </c>
      <c r="JM38" s="109" t="str">
        <f t="shared" si="339"/>
        <v/>
      </c>
      <c r="JN38" s="108"/>
      <c r="JO38" s="110" t="str">
        <f t="shared" si="340"/>
        <v/>
      </c>
      <c r="JP38" s="109" t="str">
        <f t="shared" si="341"/>
        <v/>
      </c>
      <c r="JQ38" s="108"/>
      <c r="JR38" s="110" t="str">
        <f t="shared" si="342"/>
        <v/>
      </c>
      <c r="JS38" s="109" t="str">
        <f t="shared" si="343"/>
        <v/>
      </c>
      <c r="JT38" s="108"/>
      <c r="JU38" s="110" t="str">
        <f t="shared" si="344"/>
        <v/>
      </c>
      <c r="JV38" s="109" t="str">
        <f t="shared" si="345"/>
        <v/>
      </c>
      <c r="JW38" s="108"/>
      <c r="JX38" s="110" t="str">
        <f t="shared" si="346"/>
        <v/>
      </c>
      <c r="JY38" s="109" t="str">
        <f t="shared" si="347"/>
        <v/>
      </c>
      <c r="JZ38" s="108"/>
      <c r="KA38" s="110" t="str">
        <f t="shared" si="348"/>
        <v/>
      </c>
      <c r="KB38" s="109" t="str">
        <f t="shared" si="349"/>
        <v/>
      </c>
      <c r="KC38" s="108"/>
      <c r="KD38" s="110" t="str">
        <f t="shared" si="350"/>
        <v/>
      </c>
      <c r="KE38" s="109" t="str">
        <f t="shared" si="351"/>
        <v/>
      </c>
      <c r="KF38" s="108"/>
      <c r="KG38" s="110" t="str">
        <f t="shared" si="352"/>
        <v/>
      </c>
      <c r="KH38" s="109" t="str">
        <f t="shared" si="353"/>
        <v/>
      </c>
      <c r="KI38" s="108"/>
      <c r="KJ38" s="110" t="str">
        <f t="shared" si="354"/>
        <v/>
      </c>
      <c r="KK38" s="109" t="str">
        <f t="shared" si="355"/>
        <v/>
      </c>
      <c r="KL38" s="108"/>
      <c r="KM38" s="110" t="str">
        <f t="shared" si="356"/>
        <v/>
      </c>
      <c r="KN38" s="109" t="str">
        <f t="shared" si="357"/>
        <v/>
      </c>
      <c r="KO38" s="108"/>
      <c r="KP38" s="110" t="str">
        <f t="shared" si="358"/>
        <v/>
      </c>
      <c r="KQ38" s="109" t="str">
        <f t="shared" si="359"/>
        <v/>
      </c>
      <c r="KR38" s="108"/>
      <c r="KS38" s="110" t="str">
        <f t="shared" si="360"/>
        <v/>
      </c>
      <c r="KT38" s="109" t="str">
        <f t="shared" si="361"/>
        <v/>
      </c>
      <c r="KU38" s="108"/>
      <c r="KV38" s="110" t="str">
        <f t="shared" si="362"/>
        <v/>
      </c>
      <c r="KW38" s="109" t="str">
        <f t="shared" si="363"/>
        <v/>
      </c>
      <c r="KX38" s="108"/>
      <c r="KY38" s="110" t="str">
        <f t="shared" si="364"/>
        <v/>
      </c>
      <c r="KZ38" s="109" t="str">
        <f t="shared" si="365"/>
        <v/>
      </c>
      <c r="LA38" s="108"/>
      <c r="LB38" s="110" t="str">
        <f t="shared" si="366"/>
        <v/>
      </c>
      <c r="LC38" s="109" t="str">
        <f t="shared" si="367"/>
        <v/>
      </c>
      <c r="LD38" s="108"/>
      <c r="LE38" s="110" t="str">
        <f t="shared" si="368"/>
        <v/>
      </c>
      <c r="LF38" s="109" t="str">
        <f t="shared" si="369"/>
        <v/>
      </c>
      <c r="LG38" s="108"/>
      <c r="LH38" s="110" t="str">
        <f t="shared" si="370"/>
        <v/>
      </c>
      <c r="LI38" s="109" t="str">
        <f t="shared" si="371"/>
        <v/>
      </c>
      <c r="LJ38" s="108"/>
      <c r="LK38" s="109" t="str">
        <f t="shared" si="372"/>
        <v/>
      </c>
    </row>
    <row r="39" spans="1:323" ht="24" customHeight="1" x14ac:dyDescent="0.2">
      <c r="A39" s="120"/>
      <c r="B39" s="150">
        <f>IFERROR(VLOOKUP($D39,[1]受注ﾌｧｲﾙ!$A$3:$BZ$1314,5,FALSE),"-")</f>
        <v>46120.734849537039</v>
      </c>
      <c r="C39" s="166">
        <f>IFERROR(VLOOKUP($D39,[1]受注ﾌｧｲﾙ!$A$3:$BZ$1314,6,FALSE),"-")</f>
        <v>0</v>
      </c>
      <c r="D39" s="374" t="s">
        <v>987</v>
      </c>
      <c r="E39" s="39">
        <f>IFERROR(VLOOKUP($D39,[1]受注ﾌｧｲﾙ!$A$3:$BZ$1314,17,FALSE),"-")</f>
        <v>6780</v>
      </c>
      <c r="F39" s="5" t="str">
        <f>IFERROR(VLOOKUP($D39,[1]受注ﾌｧｲﾙ!$A$3:$BZ$1314,18,FALSE),"-")</f>
        <v>20020-AP17-1440X300</v>
      </c>
      <c r="G39" s="5" t="str">
        <f>IFERROR(VLOOKUP($D39,[1]受注ﾌｧｲﾙ!$A$3:$BZ$1314,19,FALSE),"-")</f>
        <v>FA</v>
      </c>
      <c r="H39" s="5" t="str">
        <f>IFERROR(VLOOKUP($D39,[1]受注ﾌｧｲﾙ!$A$3:$BZ$1314,20,FALSE),"-")</f>
        <v xml:space="preserve">   </v>
      </c>
      <c r="I39" s="5" t="str">
        <f>IFERROR(VLOOKUP($D39,[1]受注ﾌｧｲﾙ!$A$3:$BZ$1314,21,FALSE),"-")</f>
        <v>P</v>
      </c>
      <c r="J39" s="15">
        <f>IFERROR(VLOOKUP($D39,[1]受注ﾌｧｲﾙ!$A$3:$BZ$1314,22,FALSE),"-")</f>
        <v>2400</v>
      </c>
      <c r="K39" s="5" t="str">
        <f>IFERROR(VLOOKUP($D39,[1]受注ﾌｧｲﾙ!$A$3:$BZ$1314,8,FALSE),"-")</f>
        <v>20020-JP17-1440X300</v>
      </c>
      <c r="L39" s="5" t="str">
        <f>IFERROR(VLOOKUP($D39,[1]受注ﾌｧｲﾙ!$A$3:$BZ$1314,9,FALSE),"-")</f>
        <v>FA</v>
      </c>
      <c r="M39" s="5" t="str">
        <f>IFERROR(VLOOKUP($D39,[1]受注ﾌｧｲﾙ!$A$3:$BZ$1314,10,FALSE),"-")</f>
        <v xml:space="preserve">   </v>
      </c>
      <c r="N39" s="5" t="str">
        <f>IFERROR(VLOOKUP($D39,[1]受注ﾌｧｲﾙ!$A$3:$BZ$1314,11,FALSE),"-")</f>
        <v>Q</v>
      </c>
      <c r="O39" s="15">
        <f>IFERROR(VLOOKUP($D39,[1]受注ﾌｧｲﾙ!$A$3:$BZ$1314,13,FALSE),"-")</f>
        <v>2400</v>
      </c>
      <c r="P39" s="5">
        <f>IFERROR(VLOOKUP($D39,[1]受注ﾌｧｲﾙ!$A$3:$BZ$1314,15,FALSE),"-")</f>
        <v>0</v>
      </c>
      <c r="Q39" s="101">
        <f>IFERROR((VLOOKUP($D39,[1]受注ﾌｧｲﾙ!$A$3:$BZ$1314,16,FALSE)*J39),"-")</f>
        <v>2400</v>
      </c>
      <c r="R39" s="40">
        <f>IFERROR(VLOOKUP($D39,[7]加工日報ＥＣ!$A$5:$DD$999,107,FALSE),"-")</f>
        <v>2400</v>
      </c>
      <c r="S39" s="5" t="str">
        <f>IFERROR(VLOOKUP($D39,[1]受注ﾌｧｲﾙ!$A$3:$BZ$1314,26,FALSE),"-")</f>
        <v>EC</v>
      </c>
      <c r="T39" s="86" t="str">
        <f>IFERROR(VLOOKUP($D39,[1]受注ﾌｧｲﾙ!$A$3:$BZ$1314,23,FALSE),"-")</f>
        <v>湖南</v>
      </c>
      <c r="U39" s="4"/>
      <c r="V39" s="4"/>
      <c r="W39" s="4">
        <f>IFERROR(VLOOKUP($D39,[1]受注ﾌｧｲﾙ!$A$3:$BZ$1314,25,FALSE),"-")</f>
        <v>46125</v>
      </c>
      <c r="X39" s="4">
        <f>IFERROR(VLOOKUP($D39,[1]受注ﾌｧｲﾙ!$A$3:$BZ$1314,32,FALSE),"-")</f>
        <v>46128</v>
      </c>
      <c r="Y39" s="4">
        <f>IFERROR(VLOOKUP($D39,[1]受注ﾌｧｲﾙ!$A$3:$BZ$1314,33,FALSE),"-")</f>
        <v>46128</v>
      </c>
      <c r="Z39" s="4">
        <f t="shared" si="187"/>
        <v>46127</v>
      </c>
      <c r="AA39" s="57">
        <f>IFERROR(VLOOKUP($D39,[7]加工日報ＥＣ!$A$5:$DD$999,2,FALSE),"-")</f>
        <v>46127</v>
      </c>
      <c r="AB39" s="58">
        <f>IFERROR(VLOOKUP($D39,[7]加工日報ＥＣ!$A$5:$DD$999,108,FALSE),"-")</f>
        <v>2400</v>
      </c>
      <c r="AC39" s="21">
        <f t="shared" si="188"/>
        <v>2400</v>
      </c>
      <c r="AD39" s="549" t="str">
        <f>IFERROR(VLOOKUP($D39,[1]受注ﾌｧｲﾙ!$A$3:$BZ$1314,27,FALSE),"-")&amp;"　"&amp;IFERROR(VLOOKUP($D39,[1]受注ﾌｧｲﾙ!$A$3:$BZ$1314,28,FALSE),"-")&amp;"　"&amp;IFERROR(VLOOKUP($D39,[1]受注ﾌｧｲﾙ!$A$3:$BZ$1314,29,FALSE),"-")</f>
        <v>欠点個数確認ﾁｪｯｸﾗﾍﾞﾙ◎　　</v>
      </c>
      <c r="AE39" s="3"/>
      <c r="AF39" s="31" t="str">
        <f>IFERROR(VLOOKUP($D39,[7]加工日報ＥＣ!$A$5:$DD$999,94,FALSE),"-")</f>
        <v>完</v>
      </c>
      <c r="AG39" s="38" t="str">
        <f>IFERROR(VLOOKUP($D39,[1]受注ﾌｧｲﾙ!$A$3:$BZ$1314,2,FALSE),"-")</f>
        <v>通常入力</v>
      </c>
      <c r="AH39" s="38" t="str">
        <f>IFERROR(VLOOKUP($D39,[1]受注ﾌｧｲﾙ!$A$3:$BZ$1314,3,FALSE),"-")</f>
        <v>後加工</v>
      </c>
      <c r="AI39" s="43" t="str">
        <f>IFERROR(VLOOKUP($D39,[1]受注ﾌｧｲﾙ!$A$3:$BZ$1314,31,FALSE),"-")</f>
        <v>共和ﾚｻﾞｰ</v>
      </c>
      <c r="AJ39" s="43" t="str">
        <f>IFERROR(VLOOKUP($D39,[1]受注ﾌｧｲﾙ!$A$3:$BZ$1314,12,FALSE),"-")</f>
        <v xml:space="preserve"> </v>
      </c>
      <c r="AK39" s="228" t="str">
        <f>IFERROR(VLOOKUP($D39,[1]受注ﾌｧｲﾙ!$A$3:$BZ$1314,24,FALSE),"-")</f>
        <v>EC</v>
      </c>
      <c r="AL39" s="3"/>
      <c r="AM39" s="3"/>
      <c r="AN39" s="3"/>
      <c r="AO39" s="3"/>
      <c r="AP39" s="3"/>
      <c r="AQ39" s="43" t="s">
        <v>521</v>
      </c>
      <c r="AR39" s="526"/>
      <c r="AS39" s="109" t="str">
        <f t="shared" si="189"/>
        <v/>
      </c>
      <c r="AT39" s="108"/>
      <c r="AU39" s="110" t="str">
        <f t="shared" si="190"/>
        <v/>
      </c>
      <c r="AV39" s="109" t="str">
        <f t="shared" si="191"/>
        <v/>
      </c>
      <c r="AW39" s="436"/>
      <c r="AX39" s="110" t="str">
        <f t="shared" si="192"/>
        <v/>
      </c>
      <c r="AY39" s="109" t="str">
        <f t="shared" si="193"/>
        <v/>
      </c>
      <c r="AZ39" s="108"/>
      <c r="BA39" s="110" t="str">
        <f t="shared" si="194"/>
        <v/>
      </c>
      <c r="BB39" s="109" t="str">
        <f t="shared" si="195"/>
        <v/>
      </c>
      <c r="BC39" s="108"/>
      <c r="BD39" s="110" t="str">
        <f t="shared" si="196"/>
        <v/>
      </c>
      <c r="BE39" s="109" t="str">
        <f t="shared" si="197"/>
        <v/>
      </c>
      <c r="BF39" s="108"/>
      <c r="BG39" s="110" t="str">
        <f t="shared" si="198"/>
        <v/>
      </c>
      <c r="BH39" s="109" t="str">
        <f t="shared" si="199"/>
        <v/>
      </c>
      <c r="BI39" s="108"/>
      <c r="BJ39" s="110" t="str">
        <f t="shared" si="200"/>
        <v/>
      </c>
      <c r="BK39" s="109" t="str">
        <f t="shared" si="201"/>
        <v/>
      </c>
      <c r="BL39" s="108"/>
      <c r="BM39" s="110" t="str">
        <f t="shared" si="202"/>
        <v/>
      </c>
      <c r="BN39" s="109" t="str">
        <f t="shared" si="203"/>
        <v/>
      </c>
      <c r="BO39" s="108"/>
      <c r="BP39" s="110" t="str">
        <f t="shared" si="204"/>
        <v/>
      </c>
      <c r="BQ39" s="109" t="str">
        <f t="shared" si="205"/>
        <v/>
      </c>
      <c r="BR39" s="108"/>
      <c r="BS39" s="110" t="str">
        <f t="shared" si="206"/>
        <v/>
      </c>
      <c r="BT39" s="109" t="str">
        <f t="shared" si="207"/>
        <v/>
      </c>
      <c r="BU39" s="108"/>
      <c r="BV39" s="110" t="str">
        <f t="shared" si="208"/>
        <v/>
      </c>
      <c r="BW39" s="109" t="str">
        <f t="shared" si="209"/>
        <v/>
      </c>
      <c r="BX39" s="108"/>
      <c r="BY39" s="110" t="str">
        <f t="shared" si="210"/>
        <v/>
      </c>
      <c r="BZ39" s="109" t="str">
        <f t="shared" si="211"/>
        <v/>
      </c>
      <c r="CA39" s="108"/>
      <c r="CB39" s="110" t="str">
        <f t="shared" si="212"/>
        <v/>
      </c>
      <c r="CC39" s="109" t="str">
        <f t="shared" si="213"/>
        <v/>
      </c>
      <c r="CD39" s="108"/>
      <c r="CE39" s="110" t="str">
        <f t="shared" si="214"/>
        <v/>
      </c>
      <c r="CF39" s="109" t="str">
        <f t="shared" si="215"/>
        <v/>
      </c>
      <c r="CG39" s="108"/>
      <c r="CH39" s="110" t="str">
        <f t="shared" si="216"/>
        <v/>
      </c>
      <c r="CI39" s="109" t="str">
        <f t="shared" si="217"/>
        <v/>
      </c>
      <c r="CJ39" s="108"/>
      <c r="CK39" s="110" t="str">
        <f t="shared" si="218"/>
        <v/>
      </c>
      <c r="CL39" s="109" t="str">
        <f t="shared" si="219"/>
        <v/>
      </c>
      <c r="CM39" s="108"/>
      <c r="CN39" s="110" t="str">
        <f t="shared" si="220"/>
        <v/>
      </c>
      <c r="CO39" s="109" t="str">
        <f t="shared" si="221"/>
        <v/>
      </c>
      <c r="CP39" s="108"/>
      <c r="CQ39" s="110" t="str">
        <f t="shared" si="222"/>
        <v/>
      </c>
      <c r="CR39" s="109" t="str">
        <f t="shared" si="223"/>
        <v/>
      </c>
      <c r="CS39" s="108"/>
      <c r="CT39" s="110" t="str">
        <f t="shared" si="224"/>
        <v/>
      </c>
      <c r="CU39" s="109" t="str">
        <f t="shared" si="225"/>
        <v/>
      </c>
      <c r="CV39" s="108"/>
      <c r="CW39" s="110" t="str">
        <f t="shared" si="226"/>
        <v/>
      </c>
      <c r="CX39" s="109" t="str">
        <f t="shared" si="227"/>
        <v/>
      </c>
      <c r="CY39" s="108"/>
      <c r="CZ39" s="110" t="str">
        <f t="shared" si="228"/>
        <v/>
      </c>
      <c r="DA39" s="109" t="str">
        <f t="shared" si="229"/>
        <v/>
      </c>
      <c r="DB39" s="108"/>
      <c r="DC39" s="110" t="str">
        <f t="shared" si="230"/>
        <v/>
      </c>
      <c r="DD39" s="109" t="str">
        <f t="shared" si="231"/>
        <v/>
      </c>
      <c r="DE39" s="108"/>
      <c r="DF39" s="110" t="str">
        <f t="shared" si="232"/>
        <v/>
      </c>
      <c r="DG39" s="109" t="str">
        <f t="shared" si="233"/>
        <v/>
      </c>
      <c r="DH39" s="108"/>
      <c r="DI39" s="110" t="str">
        <f t="shared" si="234"/>
        <v/>
      </c>
      <c r="DJ39" s="109" t="str">
        <f t="shared" si="235"/>
        <v/>
      </c>
      <c r="DK39" s="108"/>
      <c r="DL39" s="110" t="str">
        <f t="shared" si="236"/>
        <v/>
      </c>
      <c r="DM39" s="109" t="str">
        <f t="shared" si="237"/>
        <v/>
      </c>
      <c r="DN39" s="108"/>
      <c r="DO39" s="110" t="str">
        <f t="shared" si="238"/>
        <v/>
      </c>
      <c r="DP39" s="109" t="str">
        <f t="shared" si="239"/>
        <v/>
      </c>
      <c r="DQ39" s="108"/>
      <c r="DR39" s="110" t="str">
        <f t="shared" si="240"/>
        <v/>
      </c>
      <c r="DS39" s="109" t="str">
        <f t="shared" si="241"/>
        <v/>
      </c>
      <c r="DT39" s="108"/>
      <c r="DU39" s="110" t="str">
        <f t="shared" si="242"/>
        <v/>
      </c>
      <c r="DV39" s="109" t="str">
        <f t="shared" si="243"/>
        <v/>
      </c>
      <c r="DW39" s="108"/>
      <c r="DX39" s="110" t="str">
        <f t="shared" si="244"/>
        <v/>
      </c>
      <c r="DY39" s="109" t="str">
        <f t="shared" si="245"/>
        <v/>
      </c>
      <c r="DZ39" s="108"/>
      <c r="EA39" s="110" t="str">
        <f t="shared" si="246"/>
        <v/>
      </c>
      <c r="EB39" s="109" t="str">
        <f t="shared" si="247"/>
        <v/>
      </c>
      <c r="EC39" s="108"/>
      <c r="ED39" s="110" t="str">
        <f t="shared" si="248"/>
        <v/>
      </c>
      <c r="EE39" s="109" t="str">
        <f t="shared" si="249"/>
        <v/>
      </c>
      <c r="EF39" s="108"/>
      <c r="EG39" s="109" t="str">
        <f t="shared" si="250"/>
        <v/>
      </c>
      <c r="EH39" s="109" t="str">
        <f t="shared" si="250"/>
        <v/>
      </c>
      <c r="EI39" s="108"/>
      <c r="EJ39" s="110" t="str">
        <f t="shared" si="251"/>
        <v/>
      </c>
      <c r="EK39" s="109" t="str">
        <f t="shared" si="252"/>
        <v/>
      </c>
      <c r="EL39" s="436"/>
      <c r="EM39" s="110" t="str">
        <f t="shared" si="253"/>
        <v/>
      </c>
      <c r="EN39" s="109" t="str">
        <f t="shared" si="254"/>
        <v/>
      </c>
      <c r="EO39" s="108"/>
      <c r="EP39" s="110" t="str">
        <f t="shared" si="255"/>
        <v/>
      </c>
      <c r="EQ39" s="109" t="str">
        <f t="shared" si="256"/>
        <v/>
      </c>
      <c r="ER39" s="108"/>
      <c r="ES39" s="110" t="str">
        <f t="shared" si="257"/>
        <v/>
      </c>
      <c r="ET39" s="109" t="str">
        <f t="shared" si="258"/>
        <v/>
      </c>
      <c r="EU39" s="108"/>
      <c r="EV39" s="110" t="str">
        <f t="shared" si="259"/>
        <v/>
      </c>
      <c r="EW39" s="109" t="str">
        <f t="shared" si="260"/>
        <v/>
      </c>
      <c r="EX39" s="108"/>
      <c r="EY39" s="110" t="str">
        <f t="shared" si="261"/>
        <v/>
      </c>
      <c r="EZ39" s="109" t="str">
        <f t="shared" si="262"/>
        <v/>
      </c>
      <c r="FA39" s="108"/>
      <c r="FB39" s="110" t="str">
        <f t="shared" si="263"/>
        <v/>
      </c>
      <c r="FC39" s="109" t="str">
        <f t="shared" si="264"/>
        <v/>
      </c>
      <c r="FD39" s="108"/>
      <c r="FE39" s="110" t="str">
        <f t="shared" si="265"/>
        <v/>
      </c>
      <c r="FF39" s="109" t="str">
        <f t="shared" si="266"/>
        <v/>
      </c>
      <c r="FG39" s="108"/>
      <c r="FH39" s="110" t="str">
        <f t="shared" si="267"/>
        <v/>
      </c>
      <c r="FI39" s="109" t="str">
        <f t="shared" si="268"/>
        <v/>
      </c>
      <c r="FJ39" s="108"/>
      <c r="FK39" s="110" t="str">
        <f t="shared" si="269"/>
        <v/>
      </c>
      <c r="FL39" s="109" t="str">
        <f t="shared" si="270"/>
        <v/>
      </c>
      <c r="FM39" s="108"/>
      <c r="FN39" s="110" t="str">
        <f t="shared" si="271"/>
        <v/>
      </c>
      <c r="FO39" s="109" t="str">
        <f t="shared" si="272"/>
        <v/>
      </c>
      <c r="FP39" s="108"/>
      <c r="FQ39" s="110" t="str">
        <f t="shared" si="273"/>
        <v/>
      </c>
      <c r="FR39" s="109" t="str">
        <f t="shared" si="274"/>
        <v>→</v>
      </c>
      <c r="FS39" s="108"/>
      <c r="FT39" s="110" t="str">
        <f t="shared" si="275"/>
        <v/>
      </c>
      <c r="FU39" s="109" t="str">
        <f t="shared" si="276"/>
        <v/>
      </c>
      <c r="FV39" s="108"/>
      <c r="FW39" s="110" t="str">
        <f t="shared" si="277"/>
        <v/>
      </c>
      <c r="FX39" s="109" t="str">
        <f t="shared" si="278"/>
        <v/>
      </c>
      <c r="FY39" s="108">
        <v>2400</v>
      </c>
      <c r="FZ39" s="110" t="str">
        <f t="shared" si="279"/>
        <v/>
      </c>
      <c r="GA39" s="109" t="str">
        <f t="shared" si="280"/>
        <v/>
      </c>
      <c r="GB39" s="108"/>
      <c r="GC39" s="110" t="str">
        <f t="shared" si="281"/>
        <v>⇒</v>
      </c>
      <c r="GD39" s="109" t="str">
        <f t="shared" si="282"/>
        <v/>
      </c>
      <c r="GE39" s="108"/>
      <c r="GF39" s="110" t="str">
        <f t="shared" si="283"/>
        <v/>
      </c>
      <c r="GG39" s="109" t="str">
        <f t="shared" si="284"/>
        <v/>
      </c>
      <c r="GH39" s="108"/>
      <c r="GI39" s="110" t="str">
        <f t="shared" si="285"/>
        <v/>
      </c>
      <c r="GJ39" s="109" t="str">
        <f t="shared" si="286"/>
        <v/>
      </c>
      <c r="GK39" s="108"/>
      <c r="GL39" s="110" t="str">
        <f t="shared" si="287"/>
        <v/>
      </c>
      <c r="GM39" s="109" t="str">
        <f t="shared" si="288"/>
        <v/>
      </c>
      <c r="GN39" s="108"/>
      <c r="GO39" s="110" t="str">
        <f t="shared" si="289"/>
        <v/>
      </c>
      <c r="GP39" s="109" t="str">
        <f t="shared" si="290"/>
        <v/>
      </c>
      <c r="GQ39" s="108"/>
      <c r="GR39" s="110" t="str">
        <f t="shared" si="291"/>
        <v/>
      </c>
      <c r="GS39" s="109" t="str">
        <f t="shared" si="292"/>
        <v/>
      </c>
      <c r="GT39" s="108"/>
      <c r="GU39" s="110" t="str">
        <f t="shared" si="293"/>
        <v/>
      </c>
      <c r="GV39" s="109" t="str">
        <f t="shared" si="294"/>
        <v/>
      </c>
      <c r="GW39" s="108"/>
      <c r="GX39" s="110" t="str">
        <f t="shared" si="295"/>
        <v/>
      </c>
      <c r="GY39" s="109" t="str">
        <f t="shared" si="296"/>
        <v/>
      </c>
      <c r="GZ39" s="108"/>
      <c r="HA39" s="110" t="str">
        <f t="shared" si="297"/>
        <v/>
      </c>
      <c r="HB39" s="109" t="str">
        <f t="shared" si="298"/>
        <v/>
      </c>
      <c r="HC39" s="108"/>
      <c r="HD39" s="110" t="str">
        <f t="shared" si="299"/>
        <v/>
      </c>
      <c r="HE39" s="109" t="str">
        <f t="shared" si="300"/>
        <v/>
      </c>
      <c r="HF39" s="108"/>
      <c r="HG39" s="110" t="str">
        <f t="shared" si="301"/>
        <v/>
      </c>
      <c r="HH39" s="109" t="str">
        <f t="shared" si="302"/>
        <v/>
      </c>
      <c r="HI39" s="108"/>
      <c r="HJ39" s="110" t="str">
        <f t="shared" si="303"/>
        <v/>
      </c>
      <c r="HK39" s="109" t="str">
        <f t="shared" si="304"/>
        <v/>
      </c>
      <c r="HL39" s="108"/>
      <c r="HM39" s="110" t="str">
        <f t="shared" si="305"/>
        <v/>
      </c>
      <c r="HN39" s="109" t="str">
        <f t="shared" si="306"/>
        <v/>
      </c>
      <c r="HO39" s="108"/>
      <c r="HP39" s="110" t="str">
        <f t="shared" si="307"/>
        <v/>
      </c>
      <c r="HQ39" s="109" t="str">
        <f t="shared" si="308"/>
        <v/>
      </c>
      <c r="HR39" s="108"/>
      <c r="HS39" s="110" t="str">
        <f t="shared" si="309"/>
        <v/>
      </c>
      <c r="HT39" s="109" t="str">
        <f t="shared" si="310"/>
        <v/>
      </c>
      <c r="HU39" s="108"/>
      <c r="HV39" s="109" t="str">
        <f t="shared" si="311"/>
        <v/>
      </c>
      <c r="HW39" s="109" t="str">
        <f t="shared" si="311"/>
        <v/>
      </c>
      <c r="HX39" s="108"/>
      <c r="HY39" s="110" t="str">
        <f t="shared" si="312"/>
        <v/>
      </c>
      <c r="HZ39" s="109" t="str">
        <f t="shared" si="313"/>
        <v/>
      </c>
      <c r="IA39" s="436"/>
      <c r="IB39" s="110" t="str">
        <f t="shared" si="314"/>
        <v/>
      </c>
      <c r="IC39" s="109" t="str">
        <f t="shared" si="315"/>
        <v/>
      </c>
      <c r="ID39" s="108"/>
      <c r="IE39" s="110" t="str">
        <f t="shared" si="316"/>
        <v/>
      </c>
      <c r="IF39" s="109" t="str">
        <f t="shared" si="317"/>
        <v/>
      </c>
      <c r="IG39" s="108"/>
      <c r="IH39" s="110" t="str">
        <f t="shared" si="318"/>
        <v/>
      </c>
      <c r="II39" s="109" t="str">
        <f t="shared" si="319"/>
        <v/>
      </c>
      <c r="IJ39" s="108"/>
      <c r="IK39" s="110" t="str">
        <f t="shared" si="320"/>
        <v/>
      </c>
      <c r="IL39" s="109" t="str">
        <f t="shared" si="321"/>
        <v/>
      </c>
      <c r="IM39" s="108"/>
      <c r="IN39" s="110" t="str">
        <f t="shared" si="322"/>
        <v/>
      </c>
      <c r="IO39" s="109" t="str">
        <f t="shared" si="323"/>
        <v/>
      </c>
      <c r="IP39" s="108"/>
      <c r="IQ39" s="110" t="str">
        <f t="shared" si="324"/>
        <v/>
      </c>
      <c r="IR39" s="109" t="str">
        <f t="shared" si="325"/>
        <v/>
      </c>
      <c r="IS39" s="108"/>
      <c r="IT39" s="110" t="str">
        <f t="shared" si="326"/>
        <v/>
      </c>
      <c r="IU39" s="109" t="str">
        <f t="shared" si="327"/>
        <v/>
      </c>
      <c r="IV39" s="108"/>
      <c r="IW39" s="110" t="str">
        <f t="shared" si="328"/>
        <v/>
      </c>
      <c r="IX39" s="109" t="str">
        <f t="shared" si="329"/>
        <v/>
      </c>
      <c r="IY39" s="108"/>
      <c r="IZ39" s="110" t="str">
        <f t="shared" si="330"/>
        <v/>
      </c>
      <c r="JA39" s="109" t="str">
        <f t="shared" si="331"/>
        <v/>
      </c>
      <c r="JB39" s="108"/>
      <c r="JC39" s="110" t="str">
        <f t="shared" si="332"/>
        <v/>
      </c>
      <c r="JD39" s="109" t="str">
        <f t="shared" si="333"/>
        <v/>
      </c>
      <c r="JE39" s="108"/>
      <c r="JF39" s="110" t="str">
        <f t="shared" si="334"/>
        <v/>
      </c>
      <c r="JG39" s="109" t="str">
        <f t="shared" si="335"/>
        <v/>
      </c>
      <c r="JH39" s="108"/>
      <c r="JI39" s="110" t="str">
        <f t="shared" si="336"/>
        <v/>
      </c>
      <c r="JJ39" s="109" t="str">
        <f t="shared" si="337"/>
        <v/>
      </c>
      <c r="JK39" s="108"/>
      <c r="JL39" s="110" t="str">
        <f t="shared" si="338"/>
        <v/>
      </c>
      <c r="JM39" s="109" t="str">
        <f t="shared" si="339"/>
        <v/>
      </c>
      <c r="JN39" s="108"/>
      <c r="JO39" s="110" t="str">
        <f t="shared" si="340"/>
        <v/>
      </c>
      <c r="JP39" s="109" t="str">
        <f t="shared" si="341"/>
        <v/>
      </c>
      <c r="JQ39" s="108"/>
      <c r="JR39" s="110" t="str">
        <f t="shared" si="342"/>
        <v/>
      </c>
      <c r="JS39" s="109" t="str">
        <f t="shared" si="343"/>
        <v/>
      </c>
      <c r="JT39" s="108"/>
      <c r="JU39" s="110" t="str">
        <f t="shared" si="344"/>
        <v/>
      </c>
      <c r="JV39" s="109" t="str">
        <f t="shared" si="345"/>
        <v/>
      </c>
      <c r="JW39" s="108"/>
      <c r="JX39" s="110" t="str">
        <f t="shared" si="346"/>
        <v/>
      </c>
      <c r="JY39" s="109" t="str">
        <f t="shared" si="347"/>
        <v/>
      </c>
      <c r="JZ39" s="108"/>
      <c r="KA39" s="110" t="str">
        <f t="shared" si="348"/>
        <v/>
      </c>
      <c r="KB39" s="109" t="str">
        <f t="shared" si="349"/>
        <v/>
      </c>
      <c r="KC39" s="108"/>
      <c r="KD39" s="110" t="str">
        <f t="shared" si="350"/>
        <v/>
      </c>
      <c r="KE39" s="109" t="str">
        <f t="shared" si="351"/>
        <v/>
      </c>
      <c r="KF39" s="108"/>
      <c r="KG39" s="110" t="str">
        <f t="shared" si="352"/>
        <v/>
      </c>
      <c r="KH39" s="109" t="str">
        <f t="shared" si="353"/>
        <v/>
      </c>
      <c r="KI39" s="108"/>
      <c r="KJ39" s="110" t="str">
        <f t="shared" si="354"/>
        <v/>
      </c>
      <c r="KK39" s="109" t="str">
        <f t="shared" si="355"/>
        <v/>
      </c>
      <c r="KL39" s="108"/>
      <c r="KM39" s="110" t="str">
        <f t="shared" si="356"/>
        <v/>
      </c>
      <c r="KN39" s="109" t="str">
        <f t="shared" si="357"/>
        <v/>
      </c>
      <c r="KO39" s="108"/>
      <c r="KP39" s="110" t="str">
        <f t="shared" si="358"/>
        <v/>
      </c>
      <c r="KQ39" s="109" t="str">
        <f t="shared" si="359"/>
        <v/>
      </c>
      <c r="KR39" s="108"/>
      <c r="KS39" s="110" t="str">
        <f t="shared" si="360"/>
        <v/>
      </c>
      <c r="KT39" s="109" t="str">
        <f t="shared" si="361"/>
        <v/>
      </c>
      <c r="KU39" s="108"/>
      <c r="KV39" s="110" t="str">
        <f t="shared" si="362"/>
        <v/>
      </c>
      <c r="KW39" s="109" t="str">
        <f t="shared" si="363"/>
        <v/>
      </c>
      <c r="KX39" s="108"/>
      <c r="KY39" s="110" t="str">
        <f t="shared" si="364"/>
        <v/>
      </c>
      <c r="KZ39" s="109" t="str">
        <f t="shared" si="365"/>
        <v/>
      </c>
      <c r="LA39" s="108"/>
      <c r="LB39" s="110" t="str">
        <f t="shared" si="366"/>
        <v/>
      </c>
      <c r="LC39" s="109" t="str">
        <f t="shared" si="367"/>
        <v/>
      </c>
      <c r="LD39" s="108"/>
      <c r="LE39" s="110" t="str">
        <f t="shared" si="368"/>
        <v/>
      </c>
      <c r="LF39" s="109" t="str">
        <f t="shared" si="369"/>
        <v/>
      </c>
      <c r="LG39" s="108"/>
      <c r="LH39" s="110" t="str">
        <f t="shared" si="370"/>
        <v/>
      </c>
      <c r="LI39" s="109" t="str">
        <f t="shared" si="371"/>
        <v/>
      </c>
      <c r="LJ39" s="108"/>
      <c r="LK39" s="109" t="str">
        <f t="shared" si="372"/>
        <v/>
      </c>
    </row>
    <row r="40" spans="1:323" ht="24" customHeight="1" x14ac:dyDescent="0.2">
      <c r="A40" s="120"/>
      <c r="B40" s="150">
        <f>IFERROR(VLOOKUP($D40,[1]受注ﾌｧｲﾙ!$A$3:$BZ$1314,5,FALSE),"-")</f>
        <v>46120.736631944441</v>
      </c>
      <c r="C40" s="166">
        <f>IFERROR(VLOOKUP($D40,[1]受注ﾌｧｲﾙ!$A$3:$BZ$1314,6,FALSE),"-")</f>
        <v>0</v>
      </c>
      <c r="D40" s="374" t="s">
        <v>988</v>
      </c>
      <c r="E40" s="39">
        <f>IFERROR(VLOOKUP($D40,[1]受注ﾌｧｲﾙ!$A$3:$BZ$1314,17,FALSE),"-")</f>
        <v>6780</v>
      </c>
      <c r="F40" s="5" t="str">
        <f>IFERROR(VLOOKUP($D40,[1]受注ﾌｧｲﾙ!$A$3:$BZ$1314,18,FALSE),"-")</f>
        <v>25025-AP66-1230X250</v>
      </c>
      <c r="G40" s="5" t="str">
        <f>IFERROR(VLOOKUP($D40,[1]受注ﾌｧｲﾙ!$A$3:$BZ$1314,19,FALSE),"-")</f>
        <v>FA</v>
      </c>
      <c r="H40" s="5" t="str">
        <f>IFERROR(VLOOKUP($D40,[1]受注ﾌｧｲﾙ!$A$3:$BZ$1314,20,FALSE),"-")</f>
        <v xml:space="preserve">   </v>
      </c>
      <c r="I40" s="5" t="str">
        <f>IFERROR(VLOOKUP($D40,[1]受注ﾌｧｲﾙ!$A$3:$BZ$1314,21,FALSE),"-")</f>
        <v>P</v>
      </c>
      <c r="J40" s="15">
        <f>IFERROR(VLOOKUP($D40,[1]受注ﾌｧｲﾙ!$A$3:$BZ$1314,22,FALSE),"-")</f>
        <v>250</v>
      </c>
      <c r="K40" s="5" t="str">
        <f>IFERROR(VLOOKUP($D40,[1]受注ﾌｧｲﾙ!$A$3:$BZ$1314,8,FALSE),"-")</f>
        <v>25025-JP66-1230X250</v>
      </c>
      <c r="L40" s="5" t="str">
        <f>IFERROR(VLOOKUP($D40,[1]受注ﾌｧｲﾙ!$A$3:$BZ$1314,9,FALSE),"-")</f>
        <v>FA</v>
      </c>
      <c r="M40" s="5" t="str">
        <f>IFERROR(VLOOKUP($D40,[1]受注ﾌｧｲﾙ!$A$3:$BZ$1314,10,FALSE),"-")</f>
        <v xml:space="preserve">   </v>
      </c>
      <c r="N40" s="5" t="str">
        <f>IFERROR(VLOOKUP($D40,[1]受注ﾌｧｲﾙ!$A$3:$BZ$1314,11,FALSE),"-")</f>
        <v>Q</v>
      </c>
      <c r="O40" s="15">
        <f>IFERROR(VLOOKUP($D40,[1]受注ﾌｧｲﾙ!$A$3:$BZ$1314,13,FALSE),"-")</f>
        <v>250</v>
      </c>
      <c r="P40" s="5">
        <f>IFERROR(VLOOKUP($D40,[1]受注ﾌｧｲﾙ!$A$3:$BZ$1314,15,FALSE),"-")</f>
        <v>0</v>
      </c>
      <c r="Q40" s="101">
        <f>IFERROR((VLOOKUP($D40,[1]受注ﾌｧｲﾙ!$A$3:$BZ$1314,16,FALSE)*J40),"-")</f>
        <v>250</v>
      </c>
      <c r="R40" s="40">
        <f>IFERROR(VLOOKUP($D40,[7]加工日報ＥＣ!$A$5:$DD$999,107,FALSE),"-")</f>
        <v>250</v>
      </c>
      <c r="S40" s="5" t="str">
        <f>IFERROR(VLOOKUP($D40,[1]受注ﾌｧｲﾙ!$A$3:$BZ$1314,26,FALSE),"-")</f>
        <v>EC</v>
      </c>
      <c r="T40" s="86" t="str">
        <f>IFERROR(VLOOKUP($D40,[1]受注ﾌｧｲﾙ!$A$3:$BZ$1314,23,FALSE),"-")</f>
        <v>湖南</v>
      </c>
      <c r="U40" s="4"/>
      <c r="V40" s="4"/>
      <c r="W40" s="4">
        <f>IFERROR(VLOOKUP($D40,[1]受注ﾌｧｲﾙ!$A$3:$BZ$1314,25,FALSE),"-")</f>
        <v>46126</v>
      </c>
      <c r="X40" s="4">
        <f>IFERROR(VLOOKUP($D40,[1]受注ﾌｧｲﾙ!$A$3:$BZ$1314,32,FALSE),"-")</f>
        <v>46128</v>
      </c>
      <c r="Y40" s="4">
        <f>IFERROR(VLOOKUP($D40,[1]受注ﾌｧｲﾙ!$A$3:$BZ$1314,33,FALSE),"-")</f>
        <v>46128</v>
      </c>
      <c r="Z40" s="4">
        <f t="shared" si="187"/>
        <v>46126</v>
      </c>
      <c r="AA40" s="57">
        <f>IFERROR(VLOOKUP($D40,[7]加工日報ＥＣ!$A$5:$DD$999,2,FALSE),"-")</f>
        <v>46126</v>
      </c>
      <c r="AB40" s="58">
        <f>IFERROR(VLOOKUP($D40,[7]加工日報ＥＣ!$A$5:$DD$999,108,FALSE),"-")</f>
        <v>250</v>
      </c>
      <c r="AC40" s="21">
        <f t="shared" si="188"/>
        <v>250</v>
      </c>
      <c r="AD40" s="549" t="str">
        <f>IFERROR(VLOOKUP($D40,[1]受注ﾌｧｲﾙ!$A$3:$BZ$1314,27,FALSE),"-")&amp;"　"&amp;IFERROR(VLOOKUP($D40,[1]受注ﾌｧｲﾙ!$A$3:$BZ$1314,28,FALSE),"-")&amp;"　"&amp;IFERROR(VLOOKUP($D40,[1]受注ﾌｧｲﾙ!$A$3:$BZ$1314,29,FALSE),"-")</f>
        <v>欠点個数確認ﾁｪｯｸ◎　　</v>
      </c>
      <c r="AE40" s="3"/>
      <c r="AF40" s="31" t="str">
        <f>IFERROR(VLOOKUP($D40,[7]加工日報ＥＣ!$A$5:$DD$999,94,FALSE),"-")</f>
        <v>完</v>
      </c>
      <c r="AG40" s="38" t="str">
        <f>IFERROR(VLOOKUP($D40,[1]受注ﾌｧｲﾙ!$A$3:$BZ$1314,2,FALSE),"-")</f>
        <v>通常入力</v>
      </c>
      <c r="AH40" s="38" t="str">
        <f>IFERROR(VLOOKUP($D40,[1]受注ﾌｧｲﾙ!$A$3:$BZ$1314,3,FALSE),"-")</f>
        <v>後加工</v>
      </c>
      <c r="AI40" s="43" t="str">
        <f>IFERROR(VLOOKUP($D40,[1]受注ﾌｧｲﾙ!$A$3:$BZ$1314,31,FALSE),"-")</f>
        <v>共和ﾚｻﾞｰ</v>
      </c>
      <c r="AJ40" s="43" t="str">
        <f>IFERROR(VLOOKUP($D40,[1]受注ﾌｧｲﾙ!$A$3:$BZ$1314,12,FALSE),"-")</f>
        <v xml:space="preserve"> </v>
      </c>
      <c r="AK40" s="228" t="str">
        <f>IFERROR(VLOOKUP($D40,[1]受注ﾌｧｲﾙ!$A$3:$BZ$1314,24,FALSE),"-")</f>
        <v>EC</v>
      </c>
      <c r="AL40" s="3"/>
      <c r="AM40" s="3"/>
      <c r="AN40" s="3"/>
      <c r="AO40" s="3"/>
      <c r="AP40" s="3"/>
      <c r="AQ40" s="43" t="s">
        <v>521</v>
      </c>
      <c r="AR40" s="526"/>
      <c r="AS40" s="109" t="str">
        <f t="shared" si="189"/>
        <v/>
      </c>
      <c r="AT40" s="108"/>
      <c r="AU40" s="110" t="str">
        <f t="shared" si="190"/>
        <v/>
      </c>
      <c r="AV40" s="109" t="str">
        <f t="shared" si="191"/>
        <v/>
      </c>
      <c r="AW40" s="436"/>
      <c r="AX40" s="110" t="str">
        <f t="shared" si="192"/>
        <v/>
      </c>
      <c r="AY40" s="109" t="str">
        <f t="shared" si="193"/>
        <v/>
      </c>
      <c r="AZ40" s="108"/>
      <c r="BA40" s="110" t="str">
        <f t="shared" si="194"/>
        <v/>
      </c>
      <c r="BB40" s="109" t="str">
        <f t="shared" si="195"/>
        <v/>
      </c>
      <c r="BC40" s="108"/>
      <c r="BD40" s="110" t="str">
        <f t="shared" si="196"/>
        <v/>
      </c>
      <c r="BE40" s="109" t="str">
        <f t="shared" si="197"/>
        <v/>
      </c>
      <c r="BF40" s="108"/>
      <c r="BG40" s="110" t="str">
        <f t="shared" si="198"/>
        <v/>
      </c>
      <c r="BH40" s="109" t="str">
        <f t="shared" si="199"/>
        <v/>
      </c>
      <c r="BI40" s="108"/>
      <c r="BJ40" s="110" t="str">
        <f t="shared" si="200"/>
        <v/>
      </c>
      <c r="BK40" s="109" t="str">
        <f t="shared" si="201"/>
        <v/>
      </c>
      <c r="BL40" s="108"/>
      <c r="BM40" s="110" t="str">
        <f t="shared" si="202"/>
        <v/>
      </c>
      <c r="BN40" s="109" t="str">
        <f t="shared" si="203"/>
        <v/>
      </c>
      <c r="BO40" s="108"/>
      <c r="BP40" s="110" t="str">
        <f t="shared" si="204"/>
        <v/>
      </c>
      <c r="BQ40" s="109" t="str">
        <f t="shared" si="205"/>
        <v/>
      </c>
      <c r="BR40" s="108"/>
      <c r="BS40" s="110" t="str">
        <f t="shared" si="206"/>
        <v/>
      </c>
      <c r="BT40" s="109" t="str">
        <f t="shared" si="207"/>
        <v/>
      </c>
      <c r="BU40" s="108"/>
      <c r="BV40" s="110" t="str">
        <f t="shared" si="208"/>
        <v/>
      </c>
      <c r="BW40" s="109" t="str">
        <f t="shared" si="209"/>
        <v/>
      </c>
      <c r="BX40" s="108"/>
      <c r="BY40" s="110" t="str">
        <f t="shared" si="210"/>
        <v/>
      </c>
      <c r="BZ40" s="109" t="str">
        <f t="shared" si="211"/>
        <v/>
      </c>
      <c r="CA40" s="108"/>
      <c r="CB40" s="110" t="str">
        <f t="shared" si="212"/>
        <v/>
      </c>
      <c r="CC40" s="109" t="str">
        <f t="shared" si="213"/>
        <v/>
      </c>
      <c r="CD40" s="108"/>
      <c r="CE40" s="110" t="str">
        <f t="shared" si="214"/>
        <v/>
      </c>
      <c r="CF40" s="109" t="str">
        <f t="shared" si="215"/>
        <v/>
      </c>
      <c r="CG40" s="108"/>
      <c r="CH40" s="110" t="str">
        <f t="shared" si="216"/>
        <v/>
      </c>
      <c r="CI40" s="109" t="str">
        <f t="shared" si="217"/>
        <v/>
      </c>
      <c r="CJ40" s="108"/>
      <c r="CK40" s="110" t="str">
        <f t="shared" si="218"/>
        <v/>
      </c>
      <c r="CL40" s="109" t="str">
        <f t="shared" si="219"/>
        <v/>
      </c>
      <c r="CM40" s="108"/>
      <c r="CN40" s="110" t="str">
        <f t="shared" si="220"/>
        <v/>
      </c>
      <c r="CO40" s="109" t="str">
        <f t="shared" si="221"/>
        <v/>
      </c>
      <c r="CP40" s="108"/>
      <c r="CQ40" s="110" t="str">
        <f t="shared" si="222"/>
        <v/>
      </c>
      <c r="CR40" s="109" t="str">
        <f t="shared" si="223"/>
        <v/>
      </c>
      <c r="CS40" s="108"/>
      <c r="CT40" s="110" t="str">
        <f t="shared" si="224"/>
        <v/>
      </c>
      <c r="CU40" s="109" t="str">
        <f t="shared" si="225"/>
        <v/>
      </c>
      <c r="CV40" s="108"/>
      <c r="CW40" s="110" t="str">
        <f t="shared" si="226"/>
        <v/>
      </c>
      <c r="CX40" s="109" t="str">
        <f t="shared" si="227"/>
        <v/>
      </c>
      <c r="CY40" s="108"/>
      <c r="CZ40" s="110" t="str">
        <f t="shared" si="228"/>
        <v/>
      </c>
      <c r="DA40" s="109" t="str">
        <f t="shared" si="229"/>
        <v/>
      </c>
      <c r="DB40" s="108"/>
      <c r="DC40" s="110" t="str">
        <f t="shared" si="230"/>
        <v/>
      </c>
      <c r="DD40" s="109" t="str">
        <f t="shared" si="231"/>
        <v/>
      </c>
      <c r="DE40" s="108"/>
      <c r="DF40" s="110" t="str">
        <f t="shared" si="232"/>
        <v/>
      </c>
      <c r="DG40" s="109" t="str">
        <f t="shared" si="233"/>
        <v/>
      </c>
      <c r="DH40" s="108"/>
      <c r="DI40" s="110" t="str">
        <f t="shared" si="234"/>
        <v/>
      </c>
      <c r="DJ40" s="109" t="str">
        <f t="shared" si="235"/>
        <v/>
      </c>
      <c r="DK40" s="108"/>
      <c r="DL40" s="110" t="str">
        <f t="shared" si="236"/>
        <v/>
      </c>
      <c r="DM40" s="109" t="str">
        <f t="shared" si="237"/>
        <v/>
      </c>
      <c r="DN40" s="108"/>
      <c r="DO40" s="110" t="str">
        <f t="shared" si="238"/>
        <v/>
      </c>
      <c r="DP40" s="109" t="str">
        <f t="shared" si="239"/>
        <v/>
      </c>
      <c r="DQ40" s="108"/>
      <c r="DR40" s="110" t="str">
        <f t="shared" si="240"/>
        <v/>
      </c>
      <c r="DS40" s="109" t="str">
        <f t="shared" si="241"/>
        <v/>
      </c>
      <c r="DT40" s="108"/>
      <c r="DU40" s="110" t="str">
        <f t="shared" si="242"/>
        <v/>
      </c>
      <c r="DV40" s="109" t="str">
        <f t="shared" si="243"/>
        <v/>
      </c>
      <c r="DW40" s="108"/>
      <c r="DX40" s="110" t="str">
        <f t="shared" si="244"/>
        <v/>
      </c>
      <c r="DY40" s="109" t="str">
        <f t="shared" si="245"/>
        <v/>
      </c>
      <c r="DZ40" s="108"/>
      <c r="EA40" s="110" t="str">
        <f t="shared" si="246"/>
        <v/>
      </c>
      <c r="EB40" s="109" t="str">
        <f t="shared" si="247"/>
        <v/>
      </c>
      <c r="EC40" s="108"/>
      <c r="ED40" s="110" t="str">
        <f t="shared" si="248"/>
        <v/>
      </c>
      <c r="EE40" s="109" t="str">
        <f t="shared" si="249"/>
        <v/>
      </c>
      <c r="EF40" s="108"/>
      <c r="EG40" s="109" t="str">
        <f t="shared" si="250"/>
        <v/>
      </c>
      <c r="EH40" s="109" t="str">
        <f t="shared" si="250"/>
        <v/>
      </c>
      <c r="EI40" s="108"/>
      <c r="EJ40" s="110" t="str">
        <f t="shared" si="251"/>
        <v/>
      </c>
      <c r="EK40" s="109" t="str">
        <f t="shared" si="252"/>
        <v/>
      </c>
      <c r="EL40" s="436"/>
      <c r="EM40" s="110" t="str">
        <f t="shared" si="253"/>
        <v/>
      </c>
      <c r="EN40" s="109" t="str">
        <f t="shared" si="254"/>
        <v/>
      </c>
      <c r="EO40" s="108"/>
      <c r="EP40" s="110" t="str">
        <f t="shared" si="255"/>
        <v/>
      </c>
      <c r="EQ40" s="109" t="str">
        <f t="shared" si="256"/>
        <v/>
      </c>
      <c r="ER40" s="108"/>
      <c r="ES40" s="110" t="str">
        <f t="shared" si="257"/>
        <v/>
      </c>
      <c r="ET40" s="109" t="str">
        <f t="shared" si="258"/>
        <v/>
      </c>
      <c r="EU40" s="108"/>
      <c r="EV40" s="110" t="str">
        <f t="shared" si="259"/>
        <v/>
      </c>
      <c r="EW40" s="109" t="str">
        <f t="shared" si="260"/>
        <v/>
      </c>
      <c r="EX40" s="108"/>
      <c r="EY40" s="110" t="str">
        <f t="shared" si="261"/>
        <v/>
      </c>
      <c r="EZ40" s="109" t="str">
        <f t="shared" si="262"/>
        <v/>
      </c>
      <c r="FA40" s="108"/>
      <c r="FB40" s="110" t="str">
        <f t="shared" si="263"/>
        <v/>
      </c>
      <c r="FC40" s="109" t="str">
        <f t="shared" si="264"/>
        <v/>
      </c>
      <c r="FD40" s="108"/>
      <c r="FE40" s="110" t="str">
        <f t="shared" si="265"/>
        <v/>
      </c>
      <c r="FF40" s="109" t="str">
        <f t="shared" si="266"/>
        <v/>
      </c>
      <c r="FG40" s="108"/>
      <c r="FH40" s="110" t="str">
        <f t="shared" si="267"/>
        <v/>
      </c>
      <c r="FI40" s="109" t="str">
        <f t="shared" si="268"/>
        <v/>
      </c>
      <c r="FJ40" s="108"/>
      <c r="FK40" s="110" t="str">
        <f t="shared" si="269"/>
        <v/>
      </c>
      <c r="FL40" s="109" t="str">
        <f t="shared" si="270"/>
        <v/>
      </c>
      <c r="FM40" s="108"/>
      <c r="FN40" s="110" t="str">
        <f t="shared" si="271"/>
        <v/>
      </c>
      <c r="FO40" s="109" t="str">
        <f t="shared" si="272"/>
        <v/>
      </c>
      <c r="FP40" s="108"/>
      <c r="FQ40" s="110" t="str">
        <f t="shared" si="273"/>
        <v/>
      </c>
      <c r="FR40" s="109" t="str">
        <f t="shared" si="274"/>
        <v/>
      </c>
      <c r="FS40" s="108"/>
      <c r="FT40" s="110" t="str">
        <f t="shared" si="275"/>
        <v/>
      </c>
      <c r="FU40" s="109" t="str">
        <f t="shared" si="276"/>
        <v>→</v>
      </c>
      <c r="FV40" s="108">
        <v>250</v>
      </c>
      <c r="FW40" s="110" t="str">
        <f t="shared" si="277"/>
        <v/>
      </c>
      <c r="FX40" s="109" t="str">
        <f t="shared" si="278"/>
        <v/>
      </c>
      <c r="FY40" s="108"/>
      <c r="FZ40" s="110" t="str">
        <f t="shared" si="279"/>
        <v/>
      </c>
      <c r="GA40" s="109" t="str">
        <f t="shared" si="280"/>
        <v/>
      </c>
      <c r="GB40" s="108"/>
      <c r="GC40" s="110" t="str">
        <f t="shared" si="281"/>
        <v>⇒</v>
      </c>
      <c r="GD40" s="109" t="str">
        <f t="shared" si="282"/>
        <v/>
      </c>
      <c r="GE40" s="108"/>
      <c r="GF40" s="110" t="str">
        <f t="shared" si="283"/>
        <v/>
      </c>
      <c r="GG40" s="109" t="str">
        <f t="shared" si="284"/>
        <v/>
      </c>
      <c r="GH40" s="108"/>
      <c r="GI40" s="110" t="str">
        <f t="shared" si="285"/>
        <v/>
      </c>
      <c r="GJ40" s="109" t="str">
        <f t="shared" si="286"/>
        <v/>
      </c>
      <c r="GK40" s="108"/>
      <c r="GL40" s="110" t="str">
        <f t="shared" si="287"/>
        <v/>
      </c>
      <c r="GM40" s="109" t="str">
        <f t="shared" si="288"/>
        <v/>
      </c>
      <c r="GN40" s="108"/>
      <c r="GO40" s="110" t="str">
        <f t="shared" si="289"/>
        <v/>
      </c>
      <c r="GP40" s="109" t="str">
        <f t="shared" si="290"/>
        <v/>
      </c>
      <c r="GQ40" s="108"/>
      <c r="GR40" s="110" t="str">
        <f t="shared" si="291"/>
        <v/>
      </c>
      <c r="GS40" s="109" t="str">
        <f t="shared" si="292"/>
        <v/>
      </c>
      <c r="GT40" s="108"/>
      <c r="GU40" s="110" t="str">
        <f t="shared" si="293"/>
        <v/>
      </c>
      <c r="GV40" s="109" t="str">
        <f t="shared" si="294"/>
        <v/>
      </c>
      <c r="GW40" s="108"/>
      <c r="GX40" s="110" t="str">
        <f t="shared" si="295"/>
        <v/>
      </c>
      <c r="GY40" s="109" t="str">
        <f t="shared" si="296"/>
        <v/>
      </c>
      <c r="GZ40" s="108"/>
      <c r="HA40" s="110" t="str">
        <f t="shared" si="297"/>
        <v/>
      </c>
      <c r="HB40" s="109" t="str">
        <f t="shared" si="298"/>
        <v/>
      </c>
      <c r="HC40" s="108"/>
      <c r="HD40" s="110" t="str">
        <f t="shared" si="299"/>
        <v/>
      </c>
      <c r="HE40" s="109" t="str">
        <f t="shared" si="300"/>
        <v/>
      </c>
      <c r="HF40" s="108"/>
      <c r="HG40" s="110" t="str">
        <f t="shared" si="301"/>
        <v/>
      </c>
      <c r="HH40" s="109" t="str">
        <f t="shared" si="302"/>
        <v/>
      </c>
      <c r="HI40" s="108"/>
      <c r="HJ40" s="110" t="str">
        <f t="shared" si="303"/>
        <v/>
      </c>
      <c r="HK40" s="109" t="str">
        <f t="shared" si="304"/>
        <v/>
      </c>
      <c r="HL40" s="108"/>
      <c r="HM40" s="110" t="str">
        <f t="shared" si="305"/>
        <v/>
      </c>
      <c r="HN40" s="109" t="str">
        <f t="shared" si="306"/>
        <v/>
      </c>
      <c r="HO40" s="108"/>
      <c r="HP40" s="110" t="str">
        <f t="shared" si="307"/>
        <v/>
      </c>
      <c r="HQ40" s="109" t="str">
        <f t="shared" si="308"/>
        <v/>
      </c>
      <c r="HR40" s="108"/>
      <c r="HS40" s="110" t="str">
        <f t="shared" si="309"/>
        <v/>
      </c>
      <c r="HT40" s="109" t="str">
        <f t="shared" si="310"/>
        <v/>
      </c>
      <c r="HU40" s="108"/>
      <c r="HV40" s="109" t="str">
        <f t="shared" si="311"/>
        <v/>
      </c>
      <c r="HW40" s="109" t="str">
        <f t="shared" si="311"/>
        <v/>
      </c>
      <c r="HX40" s="108"/>
      <c r="HY40" s="110" t="str">
        <f t="shared" si="312"/>
        <v/>
      </c>
      <c r="HZ40" s="109" t="str">
        <f t="shared" si="313"/>
        <v/>
      </c>
      <c r="IA40" s="436"/>
      <c r="IB40" s="110" t="str">
        <f t="shared" si="314"/>
        <v/>
      </c>
      <c r="IC40" s="109" t="str">
        <f t="shared" si="315"/>
        <v/>
      </c>
      <c r="ID40" s="108"/>
      <c r="IE40" s="110" t="str">
        <f t="shared" si="316"/>
        <v/>
      </c>
      <c r="IF40" s="109" t="str">
        <f t="shared" si="317"/>
        <v/>
      </c>
      <c r="IG40" s="108"/>
      <c r="IH40" s="110" t="str">
        <f t="shared" si="318"/>
        <v/>
      </c>
      <c r="II40" s="109" t="str">
        <f t="shared" si="319"/>
        <v/>
      </c>
      <c r="IJ40" s="108"/>
      <c r="IK40" s="110" t="str">
        <f t="shared" si="320"/>
        <v/>
      </c>
      <c r="IL40" s="109" t="str">
        <f t="shared" si="321"/>
        <v/>
      </c>
      <c r="IM40" s="108"/>
      <c r="IN40" s="110" t="str">
        <f t="shared" si="322"/>
        <v/>
      </c>
      <c r="IO40" s="109" t="str">
        <f t="shared" si="323"/>
        <v/>
      </c>
      <c r="IP40" s="108"/>
      <c r="IQ40" s="110" t="str">
        <f t="shared" si="324"/>
        <v/>
      </c>
      <c r="IR40" s="109" t="str">
        <f t="shared" si="325"/>
        <v/>
      </c>
      <c r="IS40" s="108"/>
      <c r="IT40" s="110" t="str">
        <f t="shared" si="326"/>
        <v/>
      </c>
      <c r="IU40" s="109" t="str">
        <f t="shared" si="327"/>
        <v/>
      </c>
      <c r="IV40" s="108"/>
      <c r="IW40" s="110" t="str">
        <f t="shared" si="328"/>
        <v/>
      </c>
      <c r="IX40" s="109" t="str">
        <f t="shared" si="329"/>
        <v/>
      </c>
      <c r="IY40" s="108"/>
      <c r="IZ40" s="110" t="str">
        <f t="shared" si="330"/>
        <v/>
      </c>
      <c r="JA40" s="109" t="str">
        <f t="shared" si="331"/>
        <v/>
      </c>
      <c r="JB40" s="108"/>
      <c r="JC40" s="110" t="str">
        <f t="shared" si="332"/>
        <v/>
      </c>
      <c r="JD40" s="109" t="str">
        <f t="shared" si="333"/>
        <v/>
      </c>
      <c r="JE40" s="108"/>
      <c r="JF40" s="110" t="str">
        <f t="shared" si="334"/>
        <v/>
      </c>
      <c r="JG40" s="109" t="str">
        <f t="shared" si="335"/>
        <v/>
      </c>
      <c r="JH40" s="108"/>
      <c r="JI40" s="110" t="str">
        <f t="shared" si="336"/>
        <v/>
      </c>
      <c r="JJ40" s="109" t="str">
        <f t="shared" si="337"/>
        <v/>
      </c>
      <c r="JK40" s="108"/>
      <c r="JL40" s="110" t="str">
        <f t="shared" si="338"/>
        <v/>
      </c>
      <c r="JM40" s="109" t="str">
        <f t="shared" si="339"/>
        <v/>
      </c>
      <c r="JN40" s="108"/>
      <c r="JO40" s="110" t="str">
        <f t="shared" si="340"/>
        <v/>
      </c>
      <c r="JP40" s="109" t="str">
        <f t="shared" si="341"/>
        <v/>
      </c>
      <c r="JQ40" s="108"/>
      <c r="JR40" s="110" t="str">
        <f t="shared" si="342"/>
        <v/>
      </c>
      <c r="JS40" s="109" t="str">
        <f t="shared" si="343"/>
        <v/>
      </c>
      <c r="JT40" s="108"/>
      <c r="JU40" s="110" t="str">
        <f t="shared" si="344"/>
        <v/>
      </c>
      <c r="JV40" s="109" t="str">
        <f t="shared" si="345"/>
        <v/>
      </c>
      <c r="JW40" s="108"/>
      <c r="JX40" s="110" t="str">
        <f t="shared" si="346"/>
        <v/>
      </c>
      <c r="JY40" s="109" t="str">
        <f t="shared" si="347"/>
        <v/>
      </c>
      <c r="JZ40" s="108"/>
      <c r="KA40" s="110" t="str">
        <f t="shared" si="348"/>
        <v/>
      </c>
      <c r="KB40" s="109" t="str">
        <f t="shared" si="349"/>
        <v/>
      </c>
      <c r="KC40" s="108"/>
      <c r="KD40" s="110" t="str">
        <f t="shared" si="350"/>
        <v/>
      </c>
      <c r="KE40" s="109" t="str">
        <f t="shared" si="351"/>
        <v/>
      </c>
      <c r="KF40" s="108"/>
      <c r="KG40" s="110" t="str">
        <f t="shared" si="352"/>
        <v/>
      </c>
      <c r="KH40" s="109" t="str">
        <f t="shared" si="353"/>
        <v/>
      </c>
      <c r="KI40" s="108"/>
      <c r="KJ40" s="110" t="str">
        <f t="shared" si="354"/>
        <v/>
      </c>
      <c r="KK40" s="109" t="str">
        <f t="shared" si="355"/>
        <v/>
      </c>
      <c r="KL40" s="108"/>
      <c r="KM40" s="110" t="str">
        <f t="shared" si="356"/>
        <v/>
      </c>
      <c r="KN40" s="109" t="str">
        <f t="shared" si="357"/>
        <v/>
      </c>
      <c r="KO40" s="108"/>
      <c r="KP40" s="110" t="str">
        <f t="shared" si="358"/>
        <v/>
      </c>
      <c r="KQ40" s="109" t="str">
        <f t="shared" si="359"/>
        <v/>
      </c>
      <c r="KR40" s="108"/>
      <c r="KS40" s="110" t="str">
        <f t="shared" si="360"/>
        <v/>
      </c>
      <c r="KT40" s="109" t="str">
        <f t="shared" si="361"/>
        <v/>
      </c>
      <c r="KU40" s="108"/>
      <c r="KV40" s="110" t="str">
        <f t="shared" si="362"/>
        <v/>
      </c>
      <c r="KW40" s="109" t="str">
        <f t="shared" si="363"/>
        <v/>
      </c>
      <c r="KX40" s="108"/>
      <c r="KY40" s="110" t="str">
        <f t="shared" si="364"/>
        <v/>
      </c>
      <c r="KZ40" s="109" t="str">
        <f t="shared" si="365"/>
        <v/>
      </c>
      <c r="LA40" s="108"/>
      <c r="LB40" s="110" t="str">
        <f t="shared" si="366"/>
        <v/>
      </c>
      <c r="LC40" s="109" t="str">
        <f t="shared" si="367"/>
        <v/>
      </c>
      <c r="LD40" s="108"/>
      <c r="LE40" s="110" t="str">
        <f t="shared" si="368"/>
        <v/>
      </c>
      <c r="LF40" s="109" t="str">
        <f t="shared" si="369"/>
        <v/>
      </c>
      <c r="LG40" s="108"/>
      <c r="LH40" s="110" t="str">
        <f t="shared" si="370"/>
        <v/>
      </c>
      <c r="LI40" s="109" t="str">
        <f t="shared" si="371"/>
        <v/>
      </c>
      <c r="LJ40" s="108"/>
      <c r="LK40" s="109" t="str">
        <f t="shared" si="372"/>
        <v/>
      </c>
    </row>
    <row r="41" spans="1:323" s="886" customFormat="1" ht="24" hidden="1" customHeight="1" x14ac:dyDescent="0.2">
      <c r="A41" s="120"/>
      <c r="B41" s="150">
        <f>IFERROR(VLOOKUP($D41,[1]受注ﾌｧｲﾙ!$A$3:$BZ$1314,5,FALSE),"-")</f>
        <v>46111.590312499997</v>
      </c>
      <c r="C41" s="166">
        <f>IFERROR(VLOOKUP($D41,[1]受注ﾌｧｲﾙ!$A$3:$BZ$1314,6,FALSE),"-")</f>
        <v>0</v>
      </c>
      <c r="D41" s="374" t="s">
        <v>837</v>
      </c>
      <c r="E41" s="39">
        <f>IFERROR(VLOOKUP($D41,[1]受注ﾌｧｲﾙ!$A$3:$BZ$1314,17,FALSE),"-")</f>
        <v>6710</v>
      </c>
      <c r="F41" s="5" t="str">
        <f>IFERROR(VLOOKUP($D41,[1]受注ﾌｧｲﾙ!$A$3:$BZ$1314,18,FALSE),"-")</f>
        <v>30040-AG00-1030X200</v>
      </c>
      <c r="G41" s="5" t="str">
        <f>IFERROR(VLOOKUP($D41,[1]受注ﾌｧｲﾙ!$A$3:$BZ$1314,19,FALSE),"-")</f>
        <v>FA</v>
      </c>
      <c r="H41" s="5" t="str">
        <f>IFERROR(VLOOKUP($D41,[1]受注ﾌｧｲﾙ!$A$3:$BZ$1314,20,FALSE),"-")</f>
        <v>BK0</v>
      </c>
      <c r="I41" s="5" t="str">
        <f>IFERROR(VLOOKUP($D41,[1]受注ﾌｧｲﾙ!$A$3:$BZ$1314,21,FALSE),"-")</f>
        <v>C</v>
      </c>
      <c r="J41" s="15">
        <f>IFERROR(VLOOKUP($D41,[1]受注ﾌｧｲﾙ!$A$3:$BZ$1314,22,FALSE),"-")</f>
        <v>1000</v>
      </c>
      <c r="K41" s="5" t="str">
        <f>IFERROR(VLOOKUP($D41,[1]受注ﾌｧｲﾙ!$A$3:$BZ$1314,8,FALSE),"-")</f>
        <v>30020-KG00-1030X200</v>
      </c>
      <c r="L41" s="5" t="str">
        <f>IFERROR(VLOOKUP($D41,[1]受注ﾌｧｲﾙ!$A$3:$BZ$1314,9,FALSE),"-")</f>
        <v>FA</v>
      </c>
      <c r="M41" s="5" t="str">
        <f>IFERROR(VLOOKUP($D41,[1]受注ﾌｧｲﾙ!$A$3:$BZ$1314,10,FALSE),"-")</f>
        <v>BK0</v>
      </c>
      <c r="N41" s="5" t="str">
        <f>IFERROR(VLOOKUP($D41,[1]受注ﾌｧｲﾙ!$A$3:$BZ$1314,11,FALSE),"-")</f>
        <v>C</v>
      </c>
      <c r="O41" s="15">
        <f>IFERROR(VLOOKUP($D41,[1]受注ﾌｧｲﾙ!$A$3:$BZ$1314,13,FALSE),"-")</f>
        <v>2000</v>
      </c>
      <c r="P41" s="5">
        <f>IFERROR(VLOOKUP($D41,[1]受注ﾌｧｲﾙ!$A$3:$BZ$1314,15,FALSE),"-")</f>
        <v>0</v>
      </c>
      <c r="Q41" s="101">
        <f>IFERROR((VLOOKUP($D41,[1]受注ﾌｧｲﾙ!$A$3:$BZ$1314,16,FALSE)*J41),"-")</f>
        <v>1000</v>
      </c>
      <c r="R41" s="40">
        <f>IFERROR(VLOOKUP($D41,[7]加工日報ＥＣ!$A$5:$DD$999,107,FALSE),"-")</f>
        <v>2000</v>
      </c>
      <c r="S41" s="5" t="str">
        <f>IFERROR(VLOOKUP($D41,[1]受注ﾌｧｲﾙ!$A$3:$BZ$1314,26,FALSE),"-")</f>
        <v>ｽﾗｲｽ,EC</v>
      </c>
      <c r="T41" s="86" t="str">
        <f>IFERROR(VLOOKUP($D41,[1]受注ﾌｧｲﾙ!$A$3:$BZ$1314,23,FALSE),"-")</f>
        <v>湖南</v>
      </c>
      <c r="U41" s="4"/>
      <c r="V41" s="4"/>
      <c r="W41" s="4">
        <f>IFERROR(VLOOKUP($D41,[1]受注ﾌｧｲﾙ!$A$3:$BZ$1314,25,FALSE),"-")</f>
        <v>46115</v>
      </c>
      <c r="X41" s="4">
        <f>IFERROR(VLOOKUP($D41,[1]受注ﾌｧｲﾙ!$A$3:$BZ$1314,32,FALSE),"-")</f>
        <v>46120</v>
      </c>
      <c r="Y41" s="4">
        <f>IFERROR(VLOOKUP($D41,[1]受注ﾌｧｲﾙ!$A$3:$BZ$1314,33,FALSE),"-")</f>
        <v>46132</v>
      </c>
      <c r="Z41" s="4">
        <f t="shared" si="187"/>
        <v>46115</v>
      </c>
      <c r="AA41" s="57">
        <f>IFERROR(VLOOKUP($D41,[7]加工日報ＥＣ!$A$5:$DD$999,2,FALSE),"-")</f>
        <v>46115</v>
      </c>
      <c r="AB41" s="58">
        <f>IFERROR(VLOOKUP($D41,[7]加工日報ＥＣ!$A$5:$DD$999,108,FALSE),"-")</f>
        <v>2000</v>
      </c>
      <c r="AC41" s="21">
        <f t="shared" si="188"/>
        <v>2000</v>
      </c>
      <c r="AD41" s="549" t="str">
        <f>IFERROR(VLOOKUP($D41,[1]受注ﾌｧｲﾙ!$A$3:$BZ$1314,27,FALSE),"-")&amp;"　"&amp;IFERROR(VLOOKUP($D41,[1]受注ﾌｧｲﾙ!$A$3:$BZ$1314,28,FALSE),"-")&amp;"　"&amp;IFERROR(VLOOKUP($D41,[1]受注ﾌｧｲﾙ!$A$3:$BZ$1314,29,FALSE),"-")</f>
        <v>　　</v>
      </c>
      <c r="AE41" s="3"/>
      <c r="AF41" s="31" t="str">
        <f>IFERROR(VLOOKUP($D41,[7]加工日報ＥＣ!$A$5:$DD$999,94,FALSE),"-")</f>
        <v>完</v>
      </c>
      <c r="AG41" s="38" t="str">
        <f>IFERROR(VLOOKUP($D41,[1]受注ﾌｧｲﾙ!$A$3:$BZ$1314,2,FALSE),"-")</f>
        <v>通常入力</v>
      </c>
      <c r="AH41" s="38" t="str">
        <f>IFERROR(VLOOKUP($D41,[1]受注ﾌｧｲﾙ!$A$3:$BZ$1314,3,FALSE),"-")</f>
        <v>後加工</v>
      </c>
      <c r="AI41" s="43" t="str">
        <f>IFERROR(VLOOKUP($D41,[1]受注ﾌｧｲﾙ!$A$3:$BZ$1314,31,FALSE),"-")</f>
        <v>中央物産</v>
      </c>
      <c r="AJ41" s="43" t="str">
        <f>IFERROR(VLOOKUP($D41,[1]受注ﾌｧｲﾙ!$A$3:$BZ$1314,12,FALSE),"-")</f>
        <v xml:space="preserve"> </v>
      </c>
      <c r="AK41" s="228" t="str">
        <f>IFERROR(VLOOKUP($D41,[1]受注ﾌｧｲﾙ!$A$3:$BZ$1314,24,FALSE),"-")</f>
        <v>EC</v>
      </c>
      <c r="AL41" s="3"/>
      <c r="AM41" s="3"/>
      <c r="AN41" s="3"/>
      <c r="AO41" s="3"/>
      <c r="AP41" s="3"/>
      <c r="AQ41" s="43" t="s">
        <v>521</v>
      </c>
      <c r="AR41" s="526"/>
      <c r="AS41" s="109" t="str">
        <f t="shared" si="189"/>
        <v/>
      </c>
      <c r="AT41" s="108"/>
      <c r="AU41" s="110" t="str">
        <f t="shared" si="190"/>
        <v/>
      </c>
      <c r="AV41" s="109" t="str">
        <f t="shared" si="191"/>
        <v/>
      </c>
      <c r="AW41" s="436"/>
      <c r="AX41" s="110" t="str">
        <f t="shared" si="192"/>
        <v/>
      </c>
      <c r="AY41" s="109" t="str">
        <f t="shared" si="193"/>
        <v/>
      </c>
      <c r="AZ41" s="108"/>
      <c r="BA41" s="110" t="str">
        <f t="shared" si="194"/>
        <v/>
      </c>
      <c r="BB41" s="109" t="str">
        <f t="shared" si="195"/>
        <v/>
      </c>
      <c r="BC41" s="108"/>
      <c r="BD41" s="110" t="str">
        <f t="shared" si="196"/>
        <v/>
      </c>
      <c r="BE41" s="109" t="str">
        <f t="shared" si="197"/>
        <v/>
      </c>
      <c r="BF41" s="108"/>
      <c r="BG41" s="110" t="str">
        <f t="shared" si="198"/>
        <v/>
      </c>
      <c r="BH41" s="109" t="str">
        <f t="shared" si="199"/>
        <v/>
      </c>
      <c r="BI41" s="108"/>
      <c r="BJ41" s="110" t="str">
        <f t="shared" si="200"/>
        <v/>
      </c>
      <c r="BK41" s="109" t="str">
        <f t="shared" si="201"/>
        <v/>
      </c>
      <c r="BL41" s="108"/>
      <c r="BM41" s="110" t="str">
        <f t="shared" si="202"/>
        <v/>
      </c>
      <c r="BN41" s="109" t="str">
        <f t="shared" si="203"/>
        <v/>
      </c>
      <c r="BO41" s="108"/>
      <c r="BP41" s="110" t="str">
        <f t="shared" si="204"/>
        <v/>
      </c>
      <c r="BQ41" s="109" t="str">
        <f t="shared" si="205"/>
        <v/>
      </c>
      <c r="BR41" s="108"/>
      <c r="BS41" s="110" t="str">
        <f t="shared" si="206"/>
        <v/>
      </c>
      <c r="BT41" s="109" t="str">
        <f t="shared" si="207"/>
        <v/>
      </c>
      <c r="BU41" s="108"/>
      <c r="BV41" s="110" t="str">
        <f t="shared" si="208"/>
        <v/>
      </c>
      <c r="BW41" s="109" t="str">
        <f t="shared" si="209"/>
        <v/>
      </c>
      <c r="BX41" s="108"/>
      <c r="BY41" s="110" t="str">
        <f t="shared" si="210"/>
        <v/>
      </c>
      <c r="BZ41" s="109" t="str">
        <f t="shared" si="211"/>
        <v/>
      </c>
      <c r="CA41" s="108"/>
      <c r="CB41" s="110" t="str">
        <f t="shared" si="212"/>
        <v/>
      </c>
      <c r="CC41" s="109" t="str">
        <f t="shared" si="213"/>
        <v/>
      </c>
      <c r="CD41" s="108"/>
      <c r="CE41" s="110" t="str">
        <f t="shared" si="214"/>
        <v/>
      </c>
      <c r="CF41" s="109" t="str">
        <f t="shared" si="215"/>
        <v/>
      </c>
      <c r="CG41" s="108"/>
      <c r="CH41" s="110" t="str">
        <f t="shared" si="216"/>
        <v/>
      </c>
      <c r="CI41" s="109" t="str">
        <f t="shared" si="217"/>
        <v/>
      </c>
      <c r="CJ41" s="108"/>
      <c r="CK41" s="110" t="str">
        <f t="shared" si="218"/>
        <v/>
      </c>
      <c r="CL41" s="109" t="str">
        <f t="shared" si="219"/>
        <v/>
      </c>
      <c r="CM41" s="108"/>
      <c r="CN41" s="110" t="str">
        <f t="shared" si="220"/>
        <v/>
      </c>
      <c r="CO41" s="109" t="str">
        <f t="shared" si="221"/>
        <v/>
      </c>
      <c r="CP41" s="108"/>
      <c r="CQ41" s="110" t="str">
        <f t="shared" si="222"/>
        <v/>
      </c>
      <c r="CR41" s="109" t="str">
        <f t="shared" si="223"/>
        <v/>
      </c>
      <c r="CS41" s="108"/>
      <c r="CT41" s="110" t="str">
        <f t="shared" si="224"/>
        <v/>
      </c>
      <c r="CU41" s="109" t="str">
        <f t="shared" si="225"/>
        <v/>
      </c>
      <c r="CV41" s="108"/>
      <c r="CW41" s="110" t="str">
        <f t="shared" si="226"/>
        <v/>
      </c>
      <c r="CX41" s="109" t="str">
        <f t="shared" si="227"/>
        <v/>
      </c>
      <c r="CY41" s="108"/>
      <c r="CZ41" s="110" t="str">
        <f t="shared" si="228"/>
        <v/>
      </c>
      <c r="DA41" s="109" t="str">
        <f t="shared" si="229"/>
        <v/>
      </c>
      <c r="DB41" s="108"/>
      <c r="DC41" s="110" t="str">
        <f t="shared" si="230"/>
        <v/>
      </c>
      <c r="DD41" s="109" t="str">
        <f t="shared" si="231"/>
        <v/>
      </c>
      <c r="DE41" s="108"/>
      <c r="DF41" s="110" t="str">
        <f t="shared" si="232"/>
        <v/>
      </c>
      <c r="DG41" s="109" t="str">
        <f t="shared" si="233"/>
        <v/>
      </c>
      <c r="DH41" s="108"/>
      <c r="DI41" s="110" t="str">
        <f t="shared" si="234"/>
        <v/>
      </c>
      <c r="DJ41" s="109" t="str">
        <f t="shared" si="235"/>
        <v/>
      </c>
      <c r="DK41" s="108"/>
      <c r="DL41" s="110" t="str">
        <f t="shared" si="236"/>
        <v/>
      </c>
      <c r="DM41" s="109" t="str">
        <f t="shared" si="237"/>
        <v/>
      </c>
      <c r="DN41" s="108"/>
      <c r="DO41" s="110" t="str">
        <f t="shared" si="238"/>
        <v/>
      </c>
      <c r="DP41" s="109" t="str">
        <f t="shared" si="239"/>
        <v/>
      </c>
      <c r="DQ41" s="108"/>
      <c r="DR41" s="110" t="str">
        <f t="shared" si="240"/>
        <v/>
      </c>
      <c r="DS41" s="109" t="str">
        <f t="shared" si="241"/>
        <v/>
      </c>
      <c r="DT41" s="108"/>
      <c r="DU41" s="110" t="str">
        <f t="shared" si="242"/>
        <v/>
      </c>
      <c r="DV41" s="109" t="str">
        <f t="shared" si="243"/>
        <v/>
      </c>
      <c r="DW41" s="108"/>
      <c r="DX41" s="110" t="str">
        <f t="shared" si="244"/>
        <v/>
      </c>
      <c r="DY41" s="109" t="str">
        <f t="shared" si="245"/>
        <v/>
      </c>
      <c r="DZ41" s="108"/>
      <c r="EA41" s="110" t="str">
        <f t="shared" si="246"/>
        <v/>
      </c>
      <c r="EB41" s="109" t="str">
        <f t="shared" si="247"/>
        <v/>
      </c>
      <c r="EC41" s="108"/>
      <c r="ED41" s="110" t="str">
        <f t="shared" si="248"/>
        <v/>
      </c>
      <c r="EE41" s="109" t="str">
        <f t="shared" si="249"/>
        <v/>
      </c>
      <c r="EF41" s="108"/>
      <c r="EG41" s="109" t="str">
        <f t="shared" si="250"/>
        <v/>
      </c>
      <c r="EH41" s="109" t="str">
        <f t="shared" si="250"/>
        <v/>
      </c>
      <c r="EI41" s="108"/>
      <c r="EJ41" s="110" t="str">
        <f t="shared" si="251"/>
        <v/>
      </c>
      <c r="EK41" s="109" t="str">
        <f t="shared" si="252"/>
        <v/>
      </c>
      <c r="EL41" s="436"/>
      <c r="EM41" s="110" t="str">
        <f t="shared" si="253"/>
        <v/>
      </c>
      <c r="EN41" s="109" t="str">
        <f t="shared" si="254"/>
        <v>→</v>
      </c>
      <c r="EO41" s="764">
        <v>2000</v>
      </c>
      <c r="EP41" s="110" t="str">
        <f t="shared" si="255"/>
        <v/>
      </c>
      <c r="EQ41" s="109" t="str">
        <f t="shared" si="256"/>
        <v/>
      </c>
      <c r="ER41" s="108"/>
      <c r="ES41" s="110" t="str">
        <f t="shared" si="257"/>
        <v/>
      </c>
      <c r="ET41" s="109" t="str">
        <f t="shared" si="258"/>
        <v/>
      </c>
      <c r="EU41" s="108"/>
      <c r="EV41" s="110" t="str">
        <f t="shared" si="259"/>
        <v/>
      </c>
      <c r="EW41" s="109" t="str">
        <f t="shared" si="260"/>
        <v/>
      </c>
      <c r="EX41" s="108"/>
      <c r="EY41" s="110" t="str">
        <f t="shared" si="261"/>
        <v/>
      </c>
      <c r="EZ41" s="109" t="str">
        <f t="shared" si="262"/>
        <v/>
      </c>
      <c r="FA41" s="108"/>
      <c r="FB41" s="110" t="str">
        <f t="shared" si="263"/>
        <v/>
      </c>
      <c r="FC41" s="109" t="str">
        <f t="shared" si="264"/>
        <v/>
      </c>
      <c r="FD41" s="108"/>
      <c r="FE41" s="110" t="str">
        <f t="shared" si="265"/>
        <v/>
      </c>
      <c r="FF41" s="109" t="str">
        <f t="shared" si="266"/>
        <v/>
      </c>
      <c r="FG41" s="108"/>
      <c r="FH41" s="110" t="str">
        <f t="shared" si="267"/>
        <v/>
      </c>
      <c r="FI41" s="109" t="str">
        <f t="shared" si="268"/>
        <v/>
      </c>
      <c r="FJ41" s="108"/>
      <c r="FK41" s="110" t="str">
        <f t="shared" si="269"/>
        <v/>
      </c>
      <c r="FL41" s="109" t="str">
        <f t="shared" si="270"/>
        <v/>
      </c>
      <c r="FM41" s="108"/>
      <c r="FN41" s="110" t="str">
        <f t="shared" si="271"/>
        <v/>
      </c>
      <c r="FO41" s="109" t="str">
        <f t="shared" si="272"/>
        <v/>
      </c>
      <c r="FP41" s="108"/>
      <c r="FQ41" s="110" t="str">
        <f t="shared" si="273"/>
        <v/>
      </c>
      <c r="FR41" s="109" t="str">
        <f t="shared" si="274"/>
        <v/>
      </c>
      <c r="FS41" s="108"/>
      <c r="FT41" s="110" t="str">
        <f t="shared" si="275"/>
        <v/>
      </c>
      <c r="FU41" s="109" t="str">
        <f t="shared" si="276"/>
        <v/>
      </c>
      <c r="FV41" s="108"/>
      <c r="FW41" s="110" t="str">
        <f t="shared" si="277"/>
        <v/>
      </c>
      <c r="FX41" s="109" t="str">
        <f t="shared" si="278"/>
        <v/>
      </c>
      <c r="FY41" s="108"/>
      <c r="FZ41" s="110" t="str">
        <f t="shared" si="279"/>
        <v/>
      </c>
      <c r="GA41" s="109" t="str">
        <f t="shared" si="280"/>
        <v/>
      </c>
      <c r="GB41" s="108"/>
      <c r="GC41" s="110" t="str">
        <f t="shared" si="281"/>
        <v/>
      </c>
      <c r="GD41" s="109" t="str">
        <f t="shared" si="282"/>
        <v/>
      </c>
      <c r="GE41" s="108"/>
      <c r="GF41" s="110" t="str">
        <f t="shared" si="283"/>
        <v/>
      </c>
      <c r="GG41" s="109" t="str">
        <f t="shared" si="284"/>
        <v/>
      </c>
      <c r="GH41" s="108"/>
      <c r="GI41" s="110" t="str">
        <f t="shared" si="285"/>
        <v/>
      </c>
      <c r="GJ41" s="109" t="str">
        <f t="shared" si="286"/>
        <v/>
      </c>
      <c r="GK41" s="108"/>
      <c r="GL41" s="110" t="str">
        <f t="shared" si="287"/>
        <v/>
      </c>
      <c r="GM41" s="109" t="str">
        <f t="shared" si="288"/>
        <v/>
      </c>
      <c r="GN41" s="108"/>
      <c r="GO41" s="110" t="str">
        <f t="shared" si="289"/>
        <v>⇒</v>
      </c>
      <c r="GP41" s="109" t="str">
        <f t="shared" si="290"/>
        <v/>
      </c>
      <c r="GQ41" s="108"/>
      <c r="GR41" s="110" t="str">
        <f t="shared" si="291"/>
        <v/>
      </c>
      <c r="GS41" s="109" t="str">
        <f t="shared" si="292"/>
        <v/>
      </c>
      <c r="GT41" s="108"/>
      <c r="GU41" s="110" t="str">
        <f t="shared" si="293"/>
        <v/>
      </c>
      <c r="GV41" s="109" t="str">
        <f t="shared" si="294"/>
        <v/>
      </c>
      <c r="GW41" s="108"/>
      <c r="GX41" s="110" t="str">
        <f t="shared" si="295"/>
        <v/>
      </c>
      <c r="GY41" s="109" t="str">
        <f t="shared" si="296"/>
        <v/>
      </c>
      <c r="GZ41" s="108"/>
      <c r="HA41" s="110" t="str">
        <f t="shared" si="297"/>
        <v/>
      </c>
      <c r="HB41" s="109" t="str">
        <f t="shared" si="298"/>
        <v/>
      </c>
      <c r="HC41" s="108"/>
      <c r="HD41" s="110" t="str">
        <f t="shared" si="299"/>
        <v/>
      </c>
      <c r="HE41" s="109" t="str">
        <f t="shared" si="300"/>
        <v/>
      </c>
      <c r="HF41" s="108"/>
      <c r="HG41" s="110" t="str">
        <f t="shared" si="301"/>
        <v/>
      </c>
      <c r="HH41" s="109" t="str">
        <f t="shared" si="302"/>
        <v/>
      </c>
      <c r="HI41" s="108"/>
      <c r="HJ41" s="110" t="str">
        <f t="shared" si="303"/>
        <v/>
      </c>
      <c r="HK41" s="109" t="str">
        <f t="shared" si="304"/>
        <v/>
      </c>
      <c r="HL41" s="108"/>
      <c r="HM41" s="110" t="str">
        <f t="shared" si="305"/>
        <v/>
      </c>
      <c r="HN41" s="109" t="str">
        <f t="shared" si="306"/>
        <v/>
      </c>
      <c r="HO41" s="108"/>
      <c r="HP41" s="110" t="str">
        <f t="shared" si="307"/>
        <v/>
      </c>
      <c r="HQ41" s="109" t="str">
        <f t="shared" si="308"/>
        <v/>
      </c>
      <c r="HR41" s="108"/>
      <c r="HS41" s="110" t="str">
        <f t="shared" si="309"/>
        <v/>
      </c>
      <c r="HT41" s="109" t="str">
        <f t="shared" si="310"/>
        <v/>
      </c>
      <c r="HU41" s="108"/>
      <c r="HV41" s="109" t="str">
        <f t="shared" si="311"/>
        <v/>
      </c>
      <c r="HW41" s="109" t="str">
        <f t="shared" si="311"/>
        <v/>
      </c>
      <c r="HX41" s="108"/>
      <c r="HY41" s="110" t="str">
        <f t="shared" si="312"/>
        <v/>
      </c>
      <c r="HZ41" s="109" t="str">
        <f t="shared" si="313"/>
        <v/>
      </c>
      <c r="IA41" s="436"/>
      <c r="IB41" s="110" t="str">
        <f t="shared" si="314"/>
        <v/>
      </c>
      <c r="IC41" s="109" t="str">
        <f t="shared" si="315"/>
        <v/>
      </c>
      <c r="ID41" s="108"/>
      <c r="IE41" s="110" t="str">
        <f t="shared" si="316"/>
        <v/>
      </c>
      <c r="IF41" s="109" t="str">
        <f t="shared" si="317"/>
        <v/>
      </c>
      <c r="IG41" s="108"/>
      <c r="IH41" s="110" t="str">
        <f t="shared" si="318"/>
        <v/>
      </c>
      <c r="II41" s="109" t="str">
        <f t="shared" si="319"/>
        <v/>
      </c>
      <c r="IJ41" s="108"/>
      <c r="IK41" s="110" t="str">
        <f t="shared" si="320"/>
        <v/>
      </c>
      <c r="IL41" s="109" t="str">
        <f t="shared" si="321"/>
        <v/>
      </c>
      <c r="IM41" s="108"/>
      <c r="IN41" s="110" t="str">
        <f t="shared" si="322"/>
        <v/>
      </c>
      <c r="IO41" s="109" t="str">
        <f t="shared" si="323"/>
        <v/>
      </c>
      <c r="IP41" s="108"/>
      <c r="IQ41" s="110" t="str">
        <f t="shared" si="324"/>
        <v/>
      </c>
      <c r="IR41" s="109" t="str">
        <f t="shared" si="325"/>
        <v/>
      </c>
      <c r="IS41" s="108"/>
      <c r="IT41" s="110" t="str">
        <f t="shared" si="326"/>
        <v/>
      </c>
      <c r="IU41" s="109" t="str">
        <f t="shared" si="327"/>
        <v/>
      </c>
      <c r="IV41" s="108"/>
      <c r="IW41" s="110" t="str">
        <f t="shared" si="328"/>
        <v/>
      </c>
      <c r="IX41" s="109" t="str">
        <f t="shared" si="329"/>
        <v/>
      </c>
      <c r="IY41" s="108"/>
      <c r="IZ41" s="110" t="str">
        <f t="shared" si="330"/>
        <v/>
      </c>
      <c r="JA41" s="109" t="str">
        <f t="shared" si="331"/>
        <v/>
      </c>
      <c r="JB41" s="108"/>
      <c r="JC41" s="110" t="str">
        <f t="shared" si="332"/>
        <v/>
      </c>
      <c r="JD41" s="109" t="str">
        <f t="shared" si="333"/>
        <v/>
      </c>
      <c r="JE41" s="108"/>
      <c r="JF41" s="110" t="str">
        <f t="shared" si="334"/>
        <v/>
      </c>
      <c r="JG41" s="109" t="str">
        <f t="shared" si="335"/>
        <v/>
      </c>
      <c r="JH41" s="108"/>
      <c r="JI41" s="110" t="str">
        <f t="shared" si="336"/>
        <v/>
      </c>
      <c r="JJ41" s="109" t="str">
        <f t="shared" si="337"/>
        <v/>
      </c>
      <c r="JK41" s="108"/>
      <c r="JL41" s="110" t="str">
        <f t="shared" si="338"/>
        <v/>
      </c>
      <c r="JM41" s="109" t="str">
        <f t="shared" si="339"/>
        <v/>
      </c>
      <c r="JN41" s="108"/>
      <c r="JO41" s="110" t="str">
        <f t="shared" si="340"/>
        <v/>
      </c>
      <c r="JP41" s="109" t="str">
        <f t="shared" si="341"/>
        <v/>
      </c>
      <c r="JQ41" s="108"/>
      <c r="JR41" s="110" t="str">
        <f t="shared" si="342"/>
        <v/>
      </c>
      <c r="JS41" s="109" t="str">
        <f t="shared" si="343"/>
        <v/>
      </c>
      <c r="JT41" s="108"/>
      <c r="JU41" s="110" t="str">
        <f t="shared" si="344"/>
        <v/>
      </c>
      <c r="JV41" s="109" t="str">
        <f t="shared" si="345"/>
        <v/>
      </c>
      <c r="JW41" s="108"/>
      <c r="JX41" s="110" t="str">
        <f t="shared" si="346"/>
        <v/>
      </c>
      <c r="JY41" s="109" t="str">
        <f t="shared" si="347"/>
        <v/>
      </c>
      <c r="JZ41" s="108"/>
      <c r="KA41" s="110" t="str">
        <f t="shared" si="348"/>
        <v/>
      </c>
      <c r="KB41" s="109" t="str">
        <f t="shared" si="349"/>
        <v/>
      </c>
      <c r="KC41" s="108"/>
      <c r="KD41" s="110" t="str">
        <f t="shared" si="350"/>
        <v/>
      </c>
      <c r="KE41" s="109" t="str">
        <f t="shared" si="351"/>
        <v/>
      </c>
      <c r="KF41" s="108"/>
      <c r="KG41" s="110" t="str">
        <f t="shared" si="352"/>
        <v/>
      </c>
      <c r="KH41" s="109" t="str">
        <f t="shared" si="353"/>
        <v/>
      </c>
      <c r="KI41" s="108"/>
      <c r="KJ41" s="110" t="str">
        <f t="shared" si="354"/>
        <v/>
      </c>
      <c r="KK41" s="109" t="str">
        <f t="shared" si="355"/>
        <v/>
      </c>
      <c r="KL41" s="108"/>
      <c r="KM41" s="110" t="str">
        <f t="shared" si="356"/>
        <v/>
      </c>
      <c r="KN41" s="109" t="str">
        <f t="shared" si="357"/>
        <v/>
      </c>
      <c r="KO41" s="108"/>
      <c r="KP41" s="110" t="str">
        <f t="shared" si="358"/>
        <v/>
      </c>
      <c r="KQ41" s="109" t="str">
        <f t="shared" si="359"/>
        <v/>
      </c>
      <c r="KR41" s="108"/>
      <c r="KS41" s="110" t="str">
        <f t="shared" si="360"/>
        <v/>
      </c>
      <c r="KT41" s="109" t="str">
        <f t="shared" si="361"/>
        <v/>
      </c>
      <c r="KU41" s="108"/>
      <c r="KV41" s="110" t="str">
        <f t="shared" si="362"/>
        <v/>
      </c>
      <c r="KW41" s="109" t="str">
        <f t="shared" si="363"/>
        <v/>
      </c>
      <c r="KX41" s="108"/>
      <c r="KY41" s="110" t="str">
        <f t="shared" si="364"/>
        <v/>
      </c>
      <c r="KZ41" s="109" t="str">
        <f t="shared" si="365"/>
        <v/>
      </c>
      <c r="LA41" s="108"/>
      <c r="LB41" s="110" t="str">
        <f t="shared" si="366"/>
        <v/>
      </c>
      <c r="LC41" s="109" t="str">
        <f t="shared" si="367"/>
        <v/>
      </c>
      <c r="LD41" s="108"/>
      <c r="LE41" s="110" t="str">
        <f t="shared" si="368"/>
        <v/>
      </c>
      <c r="LF41" s="109" t="str">
        <f t="shared" si="369"/>
        <v/>
      </c>
      <c r="LG41" s="108"/>
      <c r="LH41" s="110" t="str">
        <f t="shared" si="370"/>
        <v/>
      </c>
      <c r="LI41" s="109" t="str">
        <f t="shared" si="371"/>
        <v/>
      </c>
      <c r="LJ41" s="108"/>
      <c r="LK41" s="109" t="str">
        <f t="shared" si="372"/>
        <v/>
      </c>
    </row>
    <row r="42" spans="1:323" ht="24" customHeight="1" x14ac:dyDescent="0.2">
      <c r="A42" s="120"/>
      <c r="B42" s="150">
        <f>IFERROR(VLOOKUP($D42,[1]受注ﾌｧｲﾙ!$A$3:$BZ$1314,5,FALSE),"-")</f>
        <v>46106.456122685187</v>
      </c>
      <c r="C42" s="166">
        <f>IFERROR(VLOOKUP($D42,[1]受注ﾌｧｲﾙ!$A$3:$BZ$1314,6,FALSE),"-")</f>
        <v>0</v>
      </c>
      <c r="D42" s="374" t="s">
        <v>801</v>
      </c>
      <c r="E42" s="39">
        <f>IFERROR(VLOOKUP($D42,[1]受注ﾌｧｲﾙ!$A$3:$BZ$1314,17,FALSE),"-")</f>
        <v>6780</v>
      </c>
      <c r="F42" s="5" t="str">
        <f>IFERROR(VLOOKUP($D42,[1]受注ﾌｧｲﾙ!$A$3:$BZ$1314,18,FALSE),"-")</f>
        <v>15020-AX5R-1440X300</v>
      </c>
      <c r="G42" s="5" t="str">
        <f>IFERROR(VLOOKUP($D42,[1]受注ﾌｧｲﾙ!$A$3:$BZ$1314,19,FALSE),"-")</f>
        <v>FA</v>
      </c>
      <c r="H42" s="5" t="str">
        <f>IFERROR(VLOOKUP($D42,[1]受注ﾌｧｲﾙ!$A$3:$BZ$1314,20,FALSE),"-")</f>
        <v xml:space="preserve">   </v>
      </c>
      <c r="I42" s="5" t="str">
        <f>IFERROR(VLOOKUP($D42,[1]受注ﾌｧｲﾙ!$A$3:$BZ$1314,21,FALSE),"-")</f>
        <v>P</v>
      </c>
      <c r="J42" s="15">
        <f>IFERROR(VLOOKUP($D42,[1]受注ﾌｧｲﾙ!$A$3:$BZ$1314,22,FALSE),"-")</f>
        <v>5700</v>
      </c>
      <c r="K42" s="5" t="str">
        <f>IFERROR(VLOOKUP($D42,[1]受注ﾌｧｲﾙ!$A$3:$BZ$1314,8,FALSE),"-")</f>
        <v>15020-JX5R-1440X300</v>
      </c>
      <c r="L42" s="5" t="str">
        <f>IFERROR(VLOOKUP($D42,[1]受注ﾌｧｲﾙ!$A$3:$BZ$1314,9,FALSE),"-")</f>
        <v>FA</v>
      </c>
      <c r="M42" s="5" t="str">
        <f>IFERROR(VLOOKUP($D42,[1]受注ﾌｧｲﾙ!$A$3:$BZ$1314,10,FALSE),"-")</f>
        <v xml:space="preserve">   </v>
      </c>
      <c r="N42" s="5" t="str">
        <f>IFERROR(VLOOKUP($D42,[1]受注ﾌｧｲﾙ!$A$3:$BZ$1314,11,FALSE),"-")</f>
        <v>R</v>
      </c>
      <c r="O42" s="15">
        <f>IFERROR(VLOOKUP($D42,[1]受注ﾌｧｲﾙ!$A$3:$BZ$1314,13,FALSE),"-")</f>
        <v>5700</v>
      </c>
      <c r="P42" s="5">
        <f>IFERROR(VLOOKUP($D42,[1]受注ﾌｧｲﾙ!$A$3:$BZ$1314,15,FALSE),"-")</f>
        <v>0</v>
      </c>
      <c r="Q42" s="101">
        <f>IFERROR((VLOOKUP($D42,[1]受注ﾌｧｲﾙ!$A$3:$BZ$1314,16,FALSE)*J42),"-")</f>
        <v>5700</v>
      </c>
      <c r="R42" s="40">
        <f>IFERROR(VLOOKUP($D42,[7]加工日報ＥＣ!$A$5:$DD$999,107,FALSE),"-")</f>
        <v>5700</v>
      </c>
      <c r="S42" s="5" t="str">
        <f>IFERROR(VLOOKUP($D42,[1]受注ﾌｧｲﾙ!$A$3:$BZ$1314,26,FALSE),"-")</f>
        <v>EC,ゴミ除去</v>
      </c>
      <c r="T42" s="86" t="str">
        <f>IFERROR(VLOOKUP($D42,[1]受注ﾌｧｲﾙ!$A$3:$BZ$1314,23,FALSE),"-")</f>
        <v>滋賀</v>
      </c>
      <c r="U42" s="4"/>
      <c r="V42" s="4"/>
      <c r="W42" s="4">
        <f>IFERROR(VLOOKUP($D42,[1]受注ﾌｧｲﾙ!$A$3:$BZ$1314,25,FALSE),"-")</f>
        <v>46114</v>
      </c>
      <c r="X42" s="4">
        <f>IFERROR(VLOOKUP($D42,[1]受注ﾌｧｲﾙ!$A$3:$BZ$1314,32,FALSE),"-")</f>
        <v>46133</v>
      </c>
      <c r="Y42" s="4">
        <f>IFERROR(VLOOKUP($D42,[1]受注ﾌｧｲﾙ!$A$3:$BZ$1314,33,FALSE),"-")</f>
        <v>46133</v>
      </c>
      <c r="Z42" s="4">
        <f t="shared" si="187"/>
        <v>46118</v>
      </c>
      <c r="AA42" s="57">
        <f>IFERROR(VLOOKUP($D42,[7]加工日報ＥＣ!$A$5:$DD$999,2,FALSE),"-")</f>
        <v>46118</v>
      </c>
      <c r="AB42" s="58">
        <f>IFERROR(VLOOKUP($D42,[7]加工日報ＥＣ!$A$5:$DD$999,108,FALSE),"-")</f>
        <v>5700</v>
      </c>
      <c r="AC42" s="21">
        <f t="shared" si="188"/>
        <v>5700</v>
      </c>
      <c r="AD42" s="549" t="str">
        <f>IFERROR(VLOOKUP($D42,[1]受注ﾌｧｲﾙ!$A$3:$BZ$1314,27,FALSE),"-")&amp;"　"&amp;IFERROR(VLOOKUP($D42,[1]受注ﾌｧｲﾙ!$A$3:$BZ$1314,28,FALSE),"-")&amp;"　"&amp;IFERROR(VLOOKUP($D42,[1]受注ﾌｧｲﾙ!$A$3:$BZ$1314,29,FALSE),"-")</f>
        <v>欠点個数確認ﾁｪｯｸ　ﾗﾍﾞﾙ◎　確認済明記</v>
      </c>
      <c r="AE42" s="3"/>
      <c r="AF42" s="31" t="str">
        <f>IFERROR(VLOOKUP($D42,[7]加工日報ＥＣ!$A$5:$DD$999,94,FALSE),"-")</f>
        <v>完</v>
      </c>
      <c r="AG42" s="38" t="str">
        <f>IFERROR(VLOOKUP($D42,[1]受注ﾌｧｲﾙ!$A$3:$BZ$1314,2,FALSE),"-")</f>
        <v>通常入力</v>
      </c>
      <c r="AH42" s="38" t="str">
        <f>IFERROR(VLOOKUP($D42,[1]受注ﾌｧｲﾙ!$A$3:$BZ$1314,3,FALSE),"-")</f>
        <v>後加工</v>
      </c>
      <c r="AI42" s="43" t="str">
        <f>IFERROR(VLOOKUP($D42,[1]受注ﾌｧｲﾙ!$A$3:$BZ$1314,31,FALSE),"-")</f>
        <v>共和ﾚｻﾞｰ</v>
      </c>
      <c r="AJ42" s="43" t="str">
        <f>IFERROR(VLOOKUP($D42,[1]受注ﾌｧｲﾙ!$A$3:$BZ$1314,12,FALSE),"-")</f>
        <v xml:space="preserve"> </v>
      </c>
      <c r="AK42" s="228" t="str">
        <f>IFERROR(VLOOKUP($D42,[1]受注ﾌｧｲﾙ!$A$3:$BZ$1314,24,FALSE),"-")</f>
        <v>EC</v>
      </c>
      <c r="AL42" s="3"/>
      <c r="AM42" s="3"/>
      <c r="AN42" s="3"/>
      <c r="AO42" s="3"/>
      <c r="AP42" s="3"/>
      <c r="AQ42" s="43" t="s">
        <v>521</v>
      </c>
      <c r="AR42" s="526"/>
      <c r="AS42" s="109" t="str">
        <f t="shared" si="189"/>
        <v/>
      </c>
      <c r="AT42" s="108"/>
      <c r="AU42" s="110" t="str">
        <f t="shared" si="190"/>
        <v/>
      </c>
      <c r="AV42" s="109" t="str">
        <f t="shared" si="191"/>
        <v/>
      </c>
      <c r="AW42" s="436"/>
      <c r="AX42" s="110" t="str">
        <f t="shared" si="192"/>
        <v/>
      </c>
      <c r="AY42" s="109" t="str">
        <f t="shared" si="193"/>
        <v/>
      </c>
      <c r="AZ42" s="108"/>
      <c r="BA42" s="110" t="str">
        <f t="shared" si="194"/>
        <v/>
      </c>
      <c r="BB42" s="109" t="str">
        <f t="shared" si="195"/>
        <v/>
      </c>
      <c r="BC42" s="108"/>
      <c r="BD42" s="110" t="str">
        <f t="shared" si="196"/>
        <v/>
      </c>
      <c r="BE42" s="109" t="str">
        <f t="shared" si="197"/>
        <v/>
      </c>
      <c r="BF42" s="108"/>
      <c r="BG42" s="110" t="str">
        <f t="shared" si="198"/>
        <v/>
      </c>
      <c r="BH42" s="109" t="str">
        <f t="shared" si="199"/>
        <v/>
      </c>
      <c r="BI42" s="108"/>
      <c r="BJ42" s="110" t="str">
        <f t="shared" si="200"/>
        <v/>
      </c>
      <c r="BK42" s="109" t="str">
        <f t="shared" si="201"/>
        <v/>
      </c>
      <c r="BL42" s="108"/>
      <c r="BM42" s="110" t="str">
        <f t="shared" si="202"/>
        <v/>
      </c>
      <c r="BN42" s="109" t="str">
        <f t="shared" si="203"/>
        <v/>
      </c>
      <c r="BO42" s="108"/>
      <c r="BP42" s="110" t="str">
        <f t="shared" si="204"/>
        <v/>
      </c>
      <c r="BQ42" s="109" t="str">
        <f t="shared" si="205"/>
        <v/>
      </c>
      <c r="BR42" s="108"/>
      <c r="BS42" s="110" t="str">
        <f t="shared" si="206"/>
        <v/>
      </c>
      <c r="BT42" s="109" t="str">
        <f t="shared" si="207"/>
        <v/>
      </c>
      <c r="BU42" s="108"/>
      <c r="BV42" s="110" t="str">
        <f t="shared" si="208"/>
        <v/>
      </c>
      <c r="BW42" s="109" t="str">
        <f t="shared" si="209"/>
        <v/>
      </c>
      <c r="BX42" s="108"/>
      <c r="BY42" s="110" t="str">
        <f t="shared" si="210"/>
        <v/>
      </c>
      <c r="BZ42" s="109" t="str">
        <f t="shared" si="211"/>
        <v/>
      </c>
      <c r="CA42" s="108"/>
      <c r="CB42" s="110" t="str">
        <f t="shared" si="212"/>
        <v/>
      </c>
      <c r="CC42" s="109" t="str">
        <f t="shared" si="213"/>
        <v/>
      </c>
      <c r="CD42" s="108"/>
      <c r="CE42" s="110" t="str">
        <f t="shared" si="214"/>
        <v/>
      </c>
      <c r="CF42" s="109" t="str">
        <f t="shared" si="215"/>
        <v/>
      </c>
      <c r="CG42" s="108"/>
      <c r="CH42" s="110" t="str">
        <f t="shared" si="216"/>
        <v/>
      </c>
      <c r="CI42" s="109" t="str">
        <f t="shared" si="217"/>
        <v/>
      </c>
      <c r="CJ42" s="108"/>
      <c r="CK42" s="110" t="str">
        <f t="shared" si="218"/>
        <v/>
      </c>
      <c r="CL42" s="109" t="str">
        <f t="shared" si="219"/>
        <v/>
      </c>
      <c r="CM42" s="108"/>
      <c r="CN42" s="110" t="str">
        <f t="shared" si="220"/>
        <v/>
      </c>
      <c r="CO42" s="109" t="str">
        <f t="shared" si="221"/>
        <v/>
      </c>
      <c r="CP42" s="108"/>
      <c r="CQ42" s="110" t="str">
        <f t="shared" si="222"/>
        <v/>
      </c>
      <c r="CR42" s="109" t="str">
        <f t="shared" si="223"/>
        <v/>
      </c>
      <c r="CS42" s="108"/>
      <c r="CT42" s="110" t="str">
        <f t="shared" si="224"/>
        <v/>
      </c>
      <c r="CU42" s="109" t="str">
        <f t="shared" si="225"/>
        <v/>
      </c>
      <c r="CV42" s="108"/>
      <c r="CW42" s="110" t="str">
        <f t="shared" si="226"/>
        <v/>
      </c>
      <c r="CX42" s="109" t="str">
        <f t="shared" si="227"/>
        <v/>
      </c>
      <c r="CY42" s="108"/>
      <c r="CZ42" s="110" t="str">
        <f t="shared" si="228"/>
        <v/>
      </c>
      <c r="DA42" s="109" t="str">
        <f t="shared" si="229"/>
        <v/>
      </c>
      <c r="DB42" s="108"/>
      <c r="DC42" s="110" t="str">
        <f t="shared" si="230"/>
        <v/>
      </c>
      <c r="DD42" s="109" t="str">
        <f t="shared" si="231"/>
        <v/>
      </c>
      <c r="DE42" s="108"/>
      <c r="DF42" s="110" t="str">
        <f t="shared" si="232"/>
        <v/>
      </c>
      <c r="DG42" s="109" t="str">
        <f t="shared" si="233"/>
        <v/>
      </c>
      <c r="DH42" s="108"/>
      <c r="DI42" s="110" t="str">
        <f t="shared" si="234"/>
        <v/>
      </c>
      <c r="DJ42" s="109" t="str">
        <f t="shared" si="235"/>
        <v/>
      </c>
      <c r="DK42" s="108"/>
      <c r="DL42" s="110" t="str">
        <f t="shared" si="236"/>
        <v/>
      </c>
      <c r="DM42" s="109" t="str">
        <f t="shared" si="237"/>
        <v/>
      </c>
      <c r="DN42" s="108"/>
      <c r="DO42" s="110" t="str">
        <f t="shared" si="238"/>
        <v/>
      </c>
      <c r="DP42" s="109" t="str">
        <f t="shared" si="239"/>
        <v/>
      </c>
      <c r="DQ42" s="108"/>
      <c r="DR42" s="110" t="str">
        <f t="shared" si="240"/>
        <v/>
      </c>
      <c r="DS42" s="109" t="str">
        <f t="shared" si="241"/>
        <v/>
      </c>
      <c r="DT42" s="108"/>
      <c r="DU42" s="110" t="str">
        <f t="shared" si="242"/>
        <v/>
      </c>
      <c r="DV42" s="109" t="str">
        <f t="shared" si="243"/>
        <v/>
      </c>
      <c r="DW42" s="108"/>
      <c r="DX42" s="110" t="str">
        <f t="shared" si="244"/>
        <v/>
      </c>
      <c r="DY42" s="109" t="str">
        <f t="shared" si="245"/>
        <v/>
      </c>
      <c r="DZ42" s="108"/>
      <c r="EA42" s="110" t="str">
        <f t="shared" si="246"/>
        <v/>
      </c>
      <c r="EB42" s="109" t="str">
        <f t="shared" si="247"/>
        <v/>
      </c>
      <c r="EC42" s="108"/>
      <c r="ED42" s="110" t="str">
        <f t="shared" si="248"/>
        <v/>
      </c>
      <c r="EE42" s="109" t="str">
        <f t="shared" si="249"/>
        <v/>
      </c>
      <c r="EF42" s="108"/>
      <c r="EG42" s="109" t="str">
        <f t="shared" si="250"/>
        <v/>
      </c>
      <c r="EH42" s="109" t="str">
        <f t="shared" si="250"/>
        <v/>
      </c>
      <c r="EI42" s="108"/>
      <c r="EJ42" s="110" t="str">
        <f t="shared" si="251"/>
        <v/>
      </c>
      <c r="EK42" s="109" t="str">
        <f t="shared" si="252"/>
        <v>→</v>
      </c>
      <c r="EL42" s="436"/>
      <c r="EM42" s="110" t="str">
        <f t="shared" si="253"/>
        <v/>
      </c>
      <c r="EN42" s="109" t="str">
        <f t="shared" si="254"/>
        <v/>
      </c>
      <c r="EO42" s="108"/>
      <c r="EP42" s="110" t="str">
        <f t="shared" si="255"/>
        <v/>
      </c>
      <c r="EQ42" s="109" t="str">
        <f t="shared" si="256"/>
        <v/>
      </c>
      <c r="ER42" s="108"/>
      <c r="ES42" s="110" t="str">
        <f t="shared" si="257"/>
        <v/>
      </c>
      <c r="ET42" s="109" t="str">
        <f t="shared" si="258"/>
        <v/>
      </c>
      <c r="EU42" s="108"/>
      <c r="EV42" s="110" t="str">
        <f t="shared" si="259"/>
        <v/>
      </c>
      <c r="EW42" s="109" t="str">
        <f t="shared" si="260"/>
        <v/>
      </c>
      <c r="EX42" s="764">
        <v>2700</v>
      </c>
      <c r="EY42" s="110" t="str">
        <f t="shared" si="261"/>
        <v/>
      </c>
      <c r="EZ42" s="109" t="str">
        <f t="shared" si="262"/>
        <v/>
      </c>
      <c r="FA42" s="108"/>
      <c r="FB42" s="110" t="str">
        <f t="shared" si="263"/>
        <v/>
      </c>
      <c r="FC42" s="109" t="str">
        <f t="shared" si="264"/>
        <v/>
      </c>
      <c r="FD42" s="108"/>
      <c r="FE42" s="110" t="str">
        <f t="shared" si="265"/>
        <v/>
      </c>
      <c r="FF42" s="109" t="str">
        <f t="shared" si="266"/>
        <v/>
      </c>
      <c r="FG42" s="108">
        <f>3000-3000</f>
        <v>0</v>
      </c>
      <c r="FH42" s="110" t="str">
        <f t="shared" si="267"/>
        <v/>
      </c>
      <c r="FI42" s="109" t="str">
        <f t="shared" si="268"/>
        <v/>
      </c>
      <c r="FJ42" s="108">
        <v>3000</v>
      </c>
      <c r="FK42" s="110" t="str">
        <f t="shared" si="269"/>
        <v/>
      </c>
      <c r="FL42" s="109" t="str">
        <f t="shared" si="270"/>
        <v/>
      </c>
      <c r="FM42" s="108"/>
      <c r="FN42" s="110" t="str">
        <f t="shared" si="271"/>
        <v/>
      </c>
      <c r="FO42" s="109" t="str">
        <f t="shared" si="272"/>
        <v/>
      </c>
      <c r="FP42" s="108"/>
      <c r="FQ42" s="110" t="str">
        <f t="shared" si="273"/>
        <v/>
      </c>
      <c r="FR42" s="109" t="str">
        <f t="shared" si="274"/>
        <v/>
      </c>
      <c r="FS42" s="108"/>
      <c r="FT42" s="110" t="str">
        <f t="shared" si="275"/>
        <v/>
      </c>
      <c r="FU42" s="109" t="str">
        <f t="shared" si="276"/>
        <v/>
      </c>
      <c r="FV42" s="108"/>
      <c r="FW42" s="110" t="str">
        <f t="shared" si="277"/>
        <v/>
      </c>
      <c r="FX42" s="109" t="str">
        <f t="shared" si="278"/>
        <v/>
      </c>
      <c r="FY42" s="108"/>
      <c r="FZ42" s="110" t="str">
        <f t="shared" si="279"/>
        <v/>
      </c>
      <c r="GA42" s="109" t="str">
        <f t="shared" si="280"/>
        <v/>
      </c>
      <c r="GB42" s="108"/>
      <c r="GC42" s="110" t="str">
        <f t="shared" si="281"/>
        <v/>
      </c>
      <c r="GD42" s="109" t="str">
        <f t="shared" si="282"/>
        <v/>
      </c>
      <c r="GE42" s="108"/>
      <c r="GF42" s="110" t="str">
        <f t="shared" si="283"/>
        <v/>
      </c>
      <c r="GG42" s="109" t="str">
        <f t="shared" si="284"/>
        <v/>
      </c>
      <c r="GH42" s="108"/>
      <c r="GI42" s="110" t="str">
        <f t="shared" si="285"/>
        <v/>
      </c>
      <c r="GJ42" s="109" t="str">
        <f t="shared" si="286"/>
        <v/>
      </c>
      <c r="GK42" s="108"/>
      <c r="GL42" s="110" t="str">
        <f t="shared" si="287"/>
        <v/>
      </c>
      <c r="GM42" s="109" t="str">
        <f t="shared" si="288"/>
        <v/>
      </c>
      <c r="GN42" s="108"/>
      <c r="GO42" s="110" t="str">
        <f t="shared" si="289"/>
        <v/>
      </c>
      <c r="GP42" s="109" t="str">
        <f t="shared" si="290"/>
        <v/>
      </c>
      <c r="GQ42" s="108"/>
      <c r="GR42" s="110" t="str">
        <f t="shared" si="291"/>
        <v>⇒</v>
      </c>
      <c r="GS42" s="109" t="str">
        <f t="shared" si="292"/>
        <v/>
      </c>
      <c r="GT42" s="108"/>
      <c r="GU42" s="110" t="str">
        <f t="shared" si="293"/>
        <v/>
      </c>
      <c r="GV42" s="109" t="str">
        <f t="shared" si="294"/>
        <v/>
      </c>
      <c r="GW42" s="108"/>
      <c r="GX42" s="110" t="str">
        <f t="shared" si="295"/>
        <v/>
      </c>
      <c r="GY42" s="109" t="str">
        <f t="shared" si="296"/>
        <v/>
      </c>
      <c r="GZ42" s="108"/>
      <c r="HA42" s="110" t="str">
        <f t="shared" si="297"/>
        <v/>
      </c>
      <c r="HB42" s="109" t="str">
        <f t="shared" si="298"/>
        <v/>
      </c>
      <c r="HC42" s="108"/>
      <c r="HD42" s="110" t="str">
        <f t="shared" si="299"/>
        <v/>
      </c>
      <c r="HE42" s="109" t="str">
        <f t="shared" si="300"/>
        <v/>
      </c>
      <c r="HF42" s="108"/>
      <c r="HG42" s="110" t="str">
        <f t="shared" si="301"/>
        <v/>
      </c>
      <c r="HH42" s="109" t="str">
        <f t="shared" si="302"/>
        <v/>
      </c>
      <c r="HI42" s="108"/>
      <c r="HJ42" s="110" t="str">
        <f t="shared" si="303"/>
        <v/>
      </c>
      <c r="HK42" s="109" t="str">
        <f t="shared" si="304"/>
        <v/>
      </c>
      <c r="HL42" s="108"/>
      <c r="HM42" s="110" t="str">
        <f t="shared" si="305"/>
        <v/>
      </c>
      <c r="HN42" s="109" t="str">
        <f t="shared" si="306"/>
        <v/>
      </c>
      <c r="HO42" s="108"/>
      <c r="HP42" s="110" t="str">
        <f t="shared" si="307"/>
        <v/>
      </c>
      <c r="HQ42" s="109" t="str">
        <f t="shared" si="308"/>
        <v/>
      </c>
      <c r="HR42" s="108"/>
      <c r="HS42" s="110" t="str">
        <f t="shared" si="309"/>
        <v/>
      </c>
      <c r="HT42" s="109" t="str">
        <f t="shared" si="310"/>
        <v/>
      </c>
      <c r="HU42" s="108"/>
      <c r="HV42" s="109" t="str">
        <f t="shared" si="311"/>
        <v/>
      </c>
      <c r="HW42" s="109" t="str">
        <f t="shared" si="311"/>
        <v/>
      </c>
      <c r="HX42" s="108"/>
      <c r="HY42" s="110" t="str">
        <f t="shared" si="312"/>
        <v/>
      </c>
      <c r="HZ42" s="109" t="str">
        <f t="shared" si="313"/>
        <v/>
      </c>
      <c r="IA42" s="436"/>
      <c r="IB42" s="110" t="str">
        <f t="shared" si="314"/>
        <v/>
      </c>
      <c r="IC42" s="109" t="str">
        <f t="shared" si="315"/>
        <v/>
      </c>
      <c r="ID42" s="108"/>
      <c r="IE42" s="110" t="str">
        <f t="shared" si="316"/>
        <v/>
      </c>
      <c r="IF42" s="109" t="str">
        <f t="shared" si="317"/>
        <v/>
      </c>
      <c r="IG42" s="108"/>
      <c r="IH42" s="110" t="str">
        <f t="shared" si="318"/>
        <v/>
      </c>
      <c r="II42" s="109" t="str">
        <f t="shared" si="319"/>
        <v/>
      </c>
      <c r="IJ42" s="108"/>
      <c r="IK42" s="110" t="str">
        <f t="shared" si="320"/>
        <v/>
      </c>
      <c r="IL42" s="109" t="str">
        <f t="shared" si="321"/>
        <v/>
      </c>
      <c r="IM42" s="108"/>
      <c r="IN42" s="110" t="str">
        <f t="shared" si="322"/>
        <v/>
      </c>
      <c r="IO42" s="109" t="str">
        <f t="shared" si="323"/>
        <v/>
      </c>
      <c r="IP42" s="108"/>
      <c r="IQ42" s="110" t="str">
        <f t="shared" si="324"/>
        <v/>
      </c>
      <c r="IR42" s="109" t="str">
        <f t="shared" si="325"/>
        <v/>
      </c>
      <c r="IS42" s="108"/>
      <c r="IT42" s="110" t="str">
        <f t="shared" si="326"/>
        <v/>
      </c>
      <c r="IU42" s="109" t="str">
        <f t="shared" si="327"/>
        <v/>
      </c>
      <c r="IV42" s="108"/>
      <c r="IW42" s="110" t="str">
        <f t="shared" si="328"/>
        <v/>
      </c>
      <c r="IX42" s="109" t="str">
        <f t="shared" si="329"/>
        <v/>
      </c>
      <c r="IY42" s="108"/>
      <c r="IZ42" s="110" t="str">
        <f t="shared" si="330"/>
        <v/>
      </c>
      <c r="JA42" s="109" t="str">
        <f t="shared" si="331"/>
        <v/>
      </c>
      <c r="JB42" s="108"/>
      <c r="JC42" s="110" t="str">
        <f t="shared" si="332"/>
        <v/>
      </c>
      <c r="JD42" s="109" t="str">
        <f t="shared" si="333"/>
        <v/>
      </c>
      <c r="JE42" s="108"/>
      <c r="JF42" s="110" t="str">
        <f t="shared" si="334"/>
        <v/>
      </c>
      <c r="JG42" s="109" t="str">
        <f t="shared" si="335"/>
        <v/>
      </c>
      <c r="JH42" s="108"/>
      <c r="JI42" s="110" t="str">
        <f t="shared" si="336"/>
        <v/>
      </c>
      <c r="JJ42" s="109" t="str">
        <f t="shared" si="337"/>
        <v/>
      </c>
      <c r="JK42" s="108"/>
      <c r="JL42" s="110" t="str">
        <f t="shared" si="338"/>
        <v/>
      </c>
      <c r="JM42" s="109" t="str">
        <f t="shared" si="339"/>
        <v/>
      </c>
      <c r="JN42" s="108"/>
      <c r="JO42" s="110" t="str">
        <f t="shared" si="340"/>
        <v/>
      </c>
      <c r="JP42" s="109" t="str">
        <f t="shared" si="341"/>
        <v/>
      </c>
      <c r="JQ42" s="108"/>
      <c r="JR42" s="110" t="str">
        <f t="shared" si="342"/>
        <v/>
      </c>
      <c r="JS42" s="109" t="str">
        <f t="shared" si="343"/>
        <v/>
      </c>
      <c r="JT42" s="108"/>
      <c r="JU42" s="110" t="str">
        <f t="shared" si="344"/>
        <v/>
      </c>
      <c r="JV42" s="109" t="str">
        <f t="shared" si="345"/>
        <v/>
      </c>
      <c r="JW42" s="108"/>
      <c r="JX42" s="110" t="str">
        <f t="shared" si="346"/>
        <v/>
      </c>
      <c r="JY42" s="109" t="str">
        <f t="shared" si="347"/>
        <v/>
      </c>
      <c r="JZ42" s="108"/>
      <c r="KA42" s="110" t="str">
        <f t="shared" si="348"/>
        <v/>
      </c>
      <c r="KB42" s="109" t="str">
        <f t="shared" si="349"/>
        <v/>
      </c>
      <c r="KC42" s="108"/>
      <c r="KD42" s="110" t="str">
        <f t="shared" si="350"/>
        <v/>
      </c>
      <c r="KE42" s="109" t="str">
        <f t="shared" si="351"/>
        <v/>
      </c>
      <c r="KF42" s="108"/>
      <c r="KG42" s="110" t="str">
        <f t="shared" si="352"/>
        <v/>
      </c>
      <c r="KH42" s="109" t="str">
        <f t="shared" si="353"/>
        <v/>
      </c>
      <c r="KI42" s="108"/>
      <c r="KJ42" s="110" t="str">
        <f t="shared" si="354"/>
        <v/>
      </c>
      <c r="KK42" s="109" t="str">
        <f t="shared" si="355"/>
        <v/>
      </c>
      <c r="KL42" s="108"/>
      <c r="KM42" s="110" t="str">
        <f t="shared" si="356"/>
        <v/>
      </c>
      <c r="KN42" s="109" t="str">
        <f t="shared" si="357"/>
        <v/>
      </c>
      <c r="KO42" s="108"/>
      <c r="KP42" s="110" t="str">
        <f t="shared" si="358"/>
        <v/>
      </c>
      <c r="KQ42" s="109" t="str">
        <f t="shared" si="359"/>
        <v/>
      </c>
      <c r="KR42" s="108"/>
      <c r="KS42" s="110" t="str">
        <f t="shared" si="360"/>
        <v/>
      </c>
      <c r="KT42" s="109" t="str">
        <f t="shared" si="361"/>
        <v/>
      </c>
      <c r="KU42" s="108"/>
      <c r="KV42" s="110" t="str">
        <f t="shared" si="362"/>
        <v/>
      </c>
      <c r="KW42" s="109" t="str">
        <f t="shared" si="363"/>
        <v/>
      </c>
      <c r="KX42" s="108"/>
      <c r="KY42" s="110" t="str">
        <f t="shared" si="364"/>
        <v/>
      </c>
      <c r="KZ42" s="109" t="str">
        <f t="shared" si="365"/>
        <v/>
      </c>
      <c r="LA42" s="108"/>
      <c r="LB42" s="110" t="str">
        <f t="shared" si="366"/>
        <v/>
      </c>
      <c r="LC42" s="109" t="str">
        <f t="shared" si="367"/>
        <v/>
      </c>
      <c r="LD42" s="108"/>
      <c r="LE42" s="110" t="str">
        <f t="shared" si="368"/>
        <v/>
      </c>
      <c r="LF42" s="109" t="str">
        <f t="shared" si="369"/>
        <v/>
      </c>
      <c r="LG42" s="108"/>
      <c r="LH42" s="110" t="str">
        <f t="shared" si="370"/>
        <v/>
      </c>
      <c r="LI42" s="109" t="str">
        <f t="shared" si="371"/>
        <v/>
      </c>
      <c r="LJ42" s="108"/>
      <c r="LK42" s="109" t="str">
        <f t="shared" si="372"/>
        <v/>
      </c>
    </row>
    <row r="43" spans="1:323" ht="24" customHeight="1" x14ac:dyDescent="0.2">
      <c r="A43" s="870"/>
      <c r="B43" s="871">
        <f>IFERROR(VLOOKUP($D43,[1]受注ﾌｧｲﾙ!$A$3:$BZ$1314,5,FALSE),"-")</f>
        <v>46114.474108796298</v>
      </c>
      <c r="C43" s="907">
        <f>IFERROR(VLOOKUP($D43,[1]受注ﾌｧｲﾙ!$A$3:$BZ$1314,6,FALSE),"-")</f>
        <v>0</v>
      </c>
      <c r="D43" s="908" t="s">
        <v>968</v>
      </c>
      <c r="E43" s="522">
        <f>IFERROR(VLOOKUP($D43,[1]受注ﾌｧｲﾙ!$A$3:$BZ$1314,17,FALSE),"-")</f>
        <v>6780</v>
      </c>
      <c r="F43" s="523" t="str">
        <f>IFERROR(VLOOKUP($D43,[1]受注ﾌｧｲﾙ!$A$3:$BZ$1314,18,FALSE),"-")</f>
        <v>15020-AX5R-1440X300</v>
      </c>
      <c r="G43" s="523" t="str">
        <f>IFERROR(VLOOKUP($D43,[1]受注ﾌｧｲﾙ!$A$3:$BZ$1314,19,FALSE),"-")</f>
        <v>FA</v>
      </c>
      <c r="H43" s="523" t="str">
        <f>IFERROR(VLOOKUP($D43,[1]受注ﾌｧｲﾙ!$A$3:$BZ$1314,20,FALSE),"-")</f>
        <v xml:space="preserve">   </v>
      </c>
      <c r="I43" s="523" t="str">
        <f>IFERROR(VLOOKUP($D43,[1]受注ﾌｧｲﾙ!$A$3:$BZ$1314,21,FALSE),"-")</f>
        <v>P</v>
      </c>
      <c r="J43" s="873">
        <f>IFERROR(VLOOKUP($D43,[1]受注ﾌｧｲﾙ!$A$3:$BZ$1314,22,FALSE),"-")</f>
        <v>0</v>
      </c>
      <c r="K43" s="523" t="str">
        <f>IFERROR(VLOOKUP($D43,[1]受注ﾌｧｲﾙ!$A$3:$BZ$1314,8,FALSE),"-")</f>
        <v>15020-JX5R-1440X300</v>
      </c>
      <c r="L43" s="523" t="str">
        <f>IFERROR(VLOOKUP($D43,[1]受注ﾌｧｲﾙ!$A$3:$BZ$1314,9,FALSE),"-")</f>
        <v>FA</v>
      </c>
      <c r="M43" s="523" t="str">
        <f>IFERROR(VLOOKUP($D43,[1]受注ﾌｧｲﾙ!$A$3:$BZ$1314,10,FALSE),"-")</f>
        <v xml:space="preserve">   </v>
      </c>
      <c r="N43" s="523" t="str">
        <f>IFERROR(VLOOKUP($D43,[1]受注ﾌｧｲﾙ!$A$3:$BZ$1314,11,FALSE),"-")</f>
        <v>R</v>
      </c>
      <c r="O43" s="873">
        <f>IFERROR(VLOOKUP($D43,[1]受注ﾌｧｲﾙ!$A$3:$BZ$1314,13,FALSE),"-")</f>
        <v>0</v>
      </c>
      <c r="P43" s="523">
        <f>IFERROR(VLOOKUP($D43,[1]受注ﾌｧｲﾙ!$A$3:$BZ$1314,15,FALSE),"-")</f>
        <v>0</v>
      </c>
      <c r="Q43" s="909">
        <f>IFERROR((VLOOKUP($D43,[1]受注ﾌｧｲﾙ!$A$3:$BZ$1314,16,FALSE)*J43),"-")</f>
        <v>0</v>
      </c>
      <c r="R43" s="524" t="str">
        <f>IFERROR(VLOOKUP($D43,[7]加工日報ＥＣ!$A$5:$DD$999,107,FALSE),"-")</f>
        <v>-</v>
      </c>
      <c r="S43" s="523" t="str">
        <f>IFERROR(VLOOKUP($D43,[1]受注ﾌｧｲﾙ!$A$3:$BZ$1314,26,FALSE),"-")</f>
        <v>EC,検査</v>
      </c>
      <c r="T43" s="874" t="str">
        <f>IFERROR(VLOOKUP($D43,[1]受注ﾌｧｲﾙ!$A$3:$BZ$1314,23,FALSE),"-")</f>
        <v>滋賀</v>
      </c>
      <c r="U43" s="525"/>
      <c r="V43" s="525"/>
      <c r="W43" s="525">
        <f>IFERROR(VLOOKUP($D43,[1]受注ﾌｧｲﾙ!$A$3:$BZ$1314,25,FALSE),"-")</f>
        <v>46125</v>
      </c>
      <c r="X43" s="525">
        <f>IFERROR(VLOOKUP($D43,[1]受注ﾌｧｲﾙ!$A$3:$BZ$1314,32,FALSE),"-")</f>
        <v>46136</v>
      </c>
      <c r="Y43" s="525">
        <f>IFERROR(VLOOKUP($D43,[1]受注ﾌｧｲﾙ!$A$3:$BZ$1314,33,FALSE),"-")</f>
        <v>46136</v>
      </c>
      <c r="Z43" s="525" t="str">
        <f t="shared" si="187"/>
        <v>-</v>
      </c>
      <c r="AA43" s="875" t="str">
        <f>IFERROR(VLOOKUP($D43,[7]加工日報ＥＣ!$A$5:$DD$999,2,FALSE),"-")</f>
        <v>-</v>
      </c>
      <c r="AB43" s="876" t="str">
        <f>IFERROR(VLOOKUP($D43,[7]加工日報ＥＣ!$A$5:$DD$999,108,FALSE),"-")</f>
        <v>-</v>
      </c>
      <c r="AC43" s="899">
        <f t="shared" si="188"/>
        <v>0</v>
      </c>
      <c r="AD43" s="910" t="str">
        <f>IFERROR(VLOOKUP($D43,[1]受注ﾌｧｲﾙ!$A$3:$BZ$1314,27,FALSE),"-")&amp;"　"&amp;IFERROR(VLOOKUP($D43,[1]受注ﾌｧｲﾙ!$A$3:$BZ$1314,28,FALSE),"-")&amp;"　"&amp;IFERROR(VLOOKUP($D43,[1]受注ﾌｧｲﾙ!$A$3:$BZ$1314,29,FALSE),"-")</f>
        <v>欠点個数確認チェックラベル◎　確認済明記　</v>
      </c>
      <c r="AE43" s="872"/>
      <c r="AF43" s="879" t="str">
        <f>IFERROR(VLOOKUP($D43,[7]加工日報ＥＣ!$A$5:$DD$999,94,FALSE),"-")</f>
        <v>-</v>
      </c>
      <c r="AG43" s="880" t="str">
        <f>IFERROR(VLOOKUP($D43,[1]受注ﾌｧｲﾙ!$A$3:$BZ$1314,2,FALSE),"-")</f>
        <v>通常入力</v>
      </c>
      <c r="AH43" s="880" t="str">
        <f>IFERROR(VLOOKUP($D43,[1]受注ﾌｧｲﾙ!$A$3:$BZ$1314,3,FALSE),"-")</f>
        <v>後加工</v>
      </c>
      <c r="AI43" s="880" t="str">
        <f>IFERROR(VLOOKUP($D43,[1]受注ﾌｧｲﾙ!$A$3:$BZ$1314,31,FALSE),"-")</f>
        <v>共和ﾚｻﾞｰ</v>
      </c>
      <c r="AJ43" s="880" t="str">
        <f>IFERROR(VLOOKUP($D43,[1]受注ﾌｧｲﾙ!$A$3:$BZ$1314,12,FALSE),"-")</f>
        <v xml:space="preserve"> </v>
      </c>
      <c r="AK43" s="523" t="str">
        <f>IFERROR(VLOOKUP($D43,[1]受注ﾌｧｲﾙ!$A$3:$BZ$1314,24,FALSE),"-")</f>
        <v>EC</v>
      </c>
      <c r="AL43" s="872"/>
      <c r="AM43" s="872"/>
      <c r="AN43" s="872"/>
      <c r="AO43" s="872"/>
      <c r="AP43" s="872"/>
      <c r="AQ43" s="880" t="s">
        <v>521</v>
      </c>
      <c r="AR43" s="911"/>
      <c r="AS43" s="882" t="str">
        <f t="shared" si="189"/>
        <v/>
      </c>
      <c r="AT43" s="885"/>
      <c r="AU43" s="884" t="str">
        <f t="shared" si="190"/>
        <v/>
      </c>
      <c r="AV43" s="882" t="str">
        <f t="shared" si="191"/>
        <v/>
      </c>
      <c r="AW43" s="883"/>
      <c r="AX43" s="884" t="str">
        <f t="shared" si="192"/>
        <v/>
      </c>
      <c r="AY43" s="882" t="str">
        <f t="shared" si="193"/>
        <v/>
      </c>
      <c r="AZ43" s="885"/>
      <c r="BA43" s="884" t="str">
        <f t="shared" si="194"/>
        <v/>
      </c>
      <c r="BB43" s="882" t="str">
        <f t="shared" si="195"/>
        <v/>
      </c>
      <c r="BC43" s="885"/>
      <c r="BD43" s="884" t="str">
        <f t="shared" si="196"/>
        <v/>
      </c>
      <c r="BE43" s="882" t="str">
        <f t="shared" si="197"/>
        <v/>
      </c>
      <c r="BF43" s="885"/>
      <c r="BG43" s="884" t="str">
        <f t="shared" si="198"/>
        <v/>
      </c>
      <c r="BH43" s="882" t="str">
        <f t="shared" si="199"/>
        <v/>
      </c>
      <c r="BI43" s="885"/>
      <c r="BJ43" s="884" t="str">
        <f t="shared" si="200"/>
        <v/>
      </c>
      <c r="BK43" s="882" t="str">
        <f t="shared" si="201"/>
        <v/>
      </c>
      <c r="BL43" s="885"/>
      <c r="BM43" s="884" t="str">
        <f t="shared" si="202"/>
        <v/>
      </c>
      <c r="BN43" s="882" t="str">
        <f t="shared" si="203"/>
        <v/>
      </c>
      <c r="BO43" s="885"/>
      <c r="BP43" s="884" t="str">
        <f t="shared" si="204"/>
        <v/>
      </c>
      <c r="BQ43" s="882" t="str">
        <f t="shared" si="205"/>
        <v/>
      </c>
      <c r="BR43" s="885"/>
      <c r="BS43" s="884" t="str">
        <f t="shared" si="206"/>
        <v/>
      </c>
      <c r="BT43" s="882" t="str">
        <f t="shared" si="207"/>
        <v/>
      </c>
      <c r="BU43" s="885"/>
      <c r="BV43" s="884" t="str">
        <f t="shared" si="208"/>
        <v/>
      </c>
      <c r="BW43" s="882" t="str">
        <f t="shared" si="209"/>
        <v/>
      </c>
      <c r="BX43" s="885"/>
      <c r="BY43" s="884" t="str">
        <f t="shared" si="210"/>
        <v/>
      </c>
      <c r="BZ43" s="882" t="str">
        <f t="shared" si="211"/>
        <v/>
      </c>
      <c r="CA43" s="885"/>
      <c r="CB43" s="884" t="str">
        <f t="shared" si="212"/>
        <v/>
      </c>
      <c r="CC43" s="882" t="str">
        <f t="shared" si="213"/>
        <v/>
      </c>
      <c r="CD43" s="885"/>
      <c r="CE43" s="884" t="str">
        <f t="shared" si="214"/>
        <v/>
      </c>
      <c r="CF43" s="882" t="str">
        <f t="shared" si="215"/>
        <v/>
      </c>
      <c r="CG43" s="885"/>
      <c r="CH43" s="884" t="str">
        <f t="shared" si="216"/>
        <v/>
      </c>
      <c r="CI43" s="882" t="str">
        <f t="shared" si="217"/>
        <v/>
      </c>
      <c r="CJ43" s="885"/>
      <c r="CK43" s="884" t="str">
        <f t="shared" si="218"/>
        <v/>
      </c>
      <c r="CL43" s="882" t="str">
        <f t="shared" si="219"/>
        <v/>
      </c>
      <c r="CM43" s="885"/>
      <c r="CN43" s="884" t="str">
        <f t="shared" si="220"/>
        <v/>
      </c>
      <c r="CO43" s="882" t="str">
        <f t="shared" si="221"/>
        <v/>
      </c>
      <c r="CP43" s="885"/>
      <c r="CQ43" s="884" t="str">
        <f t="shared" si="222"/>
        <v/>
      </c>
      <c r="CR43" s="882" t="str">
        <f t="shared" si="223"/>
        <v/>
      </c>
      <c r="CS43" s="885"/>
      <c r="CT43" s="884" t="str">
        <f t="shared" si="224"/>
        <v/>
      </c>
      <c r="CU43" s="882" t="str">
        <f t="shared" si="225"/>
        <v/>
      </c>
      <c r="CV43" s="885"/>
      <c r="CW43" s="884" t="str">
        <f t="shared" si="226"/>
        <v/>
      </c>
      <c r="CX43" s="882" t="str">
        <f t="shared" si="227"/>
        <v/>
      </c>
      <c r="CY43" s="885"/>
      <c r="CZ43" s="884" t="str">
        <f t="shared" si="228"/>
        <v/>
      </c>
      <c r="DA43" s="882" t="str">
        <f t="shared" si="229"/>
        <v/>
      </c>
      <c r="DB43" s="885"/>
      <c r="DC43" s="884" t="str">
        <f t="shared" si="230"/>
        <v/>
      </c>
      <c r="DD43" s="882" t="str">
        <f t="shared" si="231"/>
        <v/>
      </c>
      <c r="DE43" s="885"/>
      <c r="DF43" s="884" t="str">
        <f t="shared" si="232"/>
        <v/>
      </c>
      <c r="DG43" s="882" t="str">
        <f t="shared" si="233"/>
        <v/>
      </c>
      <c r="DH43" s="885"/>
      <c r="DI43" s="884" t="str">
        <f t="shared" si="234"/>
        <v/>
      </c>
      <c r="DJ43" s="882" t="str">
        <f t="shared" si="235"/>
        <v/>
      </c>
      <c r="DK43" s="885"/>
      <c r="DL43" s="884" t="str">
        <f t="shared" si="236"/>
        <v/>
      </c>
      <c r="DM43" s="882" t="str">
        <f t="shared" si="237"/>
        <v/>
      </c>
      <c r="DN43" s="885"/>
      <c r="DO43" s="884" t="str">
        <f t="shared" si="238"/>
        <v/>
      </c>
      <c r="DP43" s="882" t="str">
        <f t="shared" si="239"/>
        <v/>
      </c>
      <c r="DQ43" s="885"/>
      <c r="DR43" s="884" t="str">
        <f t="shared" si="240"/>
        <v/>
      </c>
      <c r="DS43" s="882" t="str">
        <f t="shared" si="241"/>
        <v/>
      </c>
      <c r="DT43" s="885"/>
      <c r="DU43" s="884" t="str">
        <f t="shared" si="242"/>
        <v/>
      </c>
      <c r="DV43" s="882" t="str">
        <f t="shared" si="243"/>
        <v/>
      </c>
      <c r="DW43" s="885"/>
      <c r="DX43" s="884" t="str">
        <f t="shared" si="244"/>
        <v/>
      </c>
      <c r="DY43" s="882" t="str">
        <f t="shared" si="245"/>
        <v/>
      </c>
      <c r="DZ43" s="885"/>
      <c r="EA43" s="884" t="str">
        <f t="shared" si="246"/>
        <v/>
      </c>
      <c r="EB43" s="882" t="str">
        <f t="shared" si="247"/>
        <v/>
      </c>
      <c r="EC43" s="885"/>
      <c r="ED43" s="884" t="str">
        <f t="shared" si="248"/>
        <v/>
      </c>
      <c r="EE43" s="882" t="str">
        <f t="shared" si="249"/>
        <v/>
      </c>
      <c r="EF43" s="885"/>
      <c r="EG43" s="882" t="str">
        <f t="shared" si="250"/>
        <v/>
      </c>
      <c r="EH43" s="882" t="str">
        <f t="shared" si="250"/>
        <v/>
      </c>
      <c r="EI43" s="885"/>
      <c r="EJ43" s="884" t="str">
        <f t="shared" si="251"/>
        <v/>
      </c>
      <c r="EK43" s="882" t="str">
        <f t="shared" si="252"/>
        <v/>
      </c>
      <c r="EL43" s="883"/>
      <c r="EM43" s="884" t="str">
        <f t="shared" si="253"/>
        <v/>
      </c>
      <c r="EN43" s="882" t="str">
        <f t="shared" si="254"/>
        <v/>
      </c>
      <c r="EO43" s="885"/>
      <c r="EP43" s="884" t="str">
        <f t="shared" si="255"/>
        <v/>
      </c>
      <c r="EQ43" s="882" t="str">
        <f t="shared" si="256"/>
        <v/>
      </c>
      <c r="ER43" s="885"/>
      <c r="ES43" s="884" t="str">
        <f t="shared" si="257"/>
        <v/>
      </c>
      <c r="ET43" s="882" t="str">
        <f t="shared" si="258"/>
        <v/>
      </c>
      <c r="EU43" s="885"/>
      <c r="EV43" s="884" t="str">
        <f t="shared" si="259"/>
        <v/>
      </c>
      <c r="EW43" s="882" t="str">
        <f t="shared" si="260"/>
        <v/>
      </c>
      <c r="EX43" s="885"/>
      <c r="EY43" s="884" t="str">
        <f t="shared" si="261"/>
        <v/>
      </c>
      <c r="EZ43" s="882" t="str">
        <f t="shared" si="262"/>
        <v/>
      </c>
      <c r="FA43" s="885"/>
      <c r="FB43" s="884" t="str">
        <f t="shared" si="263"/>
        <v/>
      </c>
      <c r="FC43" s="882" t="str">
        <f t="shared" si="264"/>
        <v/>
      </c>
      <c r="FD43" s="885"/>
      <c r="FE43" s="884" t="str">
        <f t="shared" si="265"/>
        <v/>
      </c>
      <c r="FF43" s="882" t="str">
        <f t="shared" si="266"/>
        <v/>
      </c>
      <c r="FG43" s="885"/>
      <c r="FH43" s="884" t="str">
        <f t="shared" si="267"/>
        <v/>
      </c>
      <c r="FI43" s="882" t="str">
        <f t="shared" si="268"/>
        <v/>
      </c>
      <c r="FJ43" s="885"/>
      <c r="FK43" s="884" t="str">
        <f t="shared" si="269"/>
        <v/>
      </c>
      <c r="FL43" s="882" t="str">
        <f t="shared" si="270"/>
        <v/>
      </c>
      <c r="FM43" s="885"/>
      <c r="FN43" s="884" t="str">
        <f t="shared" si="271"/>
        <v/>
      </c>
      <c r="FO43" s="882" t="str">
        <f t="shared" si="272"/>
        <v/>
      </c>
      <c r="FP43" s="885"/>
      <c r="FQ43" s="884" t="str">
        <f t="shared" si="273"/>
        <v/>
      </c>
      <c r="FR43" s="882" t="str">
        <f t="shared" si="274"/>
        <v>→</v>
      </c>
      <c r="FS43" s="885">
        <v>0</v>
      </c>
      <c r="FT43" s="884" t="str">
        <f t="shared" si="275"/>
        <v/>
      </c>
      <c r="FU43" s="882" t="str">
        <f t="shared" si="276"/>
        <v/>
      </c>
      <c r="FV43" s="885"/>
      <c r="FW43" s="884" t="str">
        <f t="shared" si="277"/>
        <v/>
      </c>
      <c r="FX43" s="882" t="str">
        <f t="shared" si="278"/>
        <v/>
      </c>
      <c r="FY43" s="885"/>
      <c r="FZ43" s="884" t="str">
        <f t="shared" si="279"/>
        <v/>
      </c>
      <c r="GA43" s="882" t="str">
        <f t="shared" si="280"/>
        <v/>
      </c>
      <c r="GB43" s="885"/>
      <c r="GC43" s="884" t="str">
        <f t="shared" si="281"/>
        <v/>
      </c>
      <c r="GD43" s="882" t="str">
        <f t="shared" si="282"/>
        <v/>
      </c>
      <c r="GE43" s="885"/>
      <c r="GF43" s="884" t="str">
        <f t="shared" si="283"/>
        <v/>
      </c>
      <c r="GG43" s="882" t="str">
        <f t="shared" si="284"/>
        <v/>
      </c>
      <c r="GH43" s="885"/>
      <c r="GI43" s="884" t="str">
        <f t="shared" si="285"/>
        <v/>
      </c>
      <c r="GJ43" s="882" t="str">
        <f t="shared" si="286"/>
        <v/>
      </c>
      <c r="GK43" s="885"/>
      <c r="GL43" s="884" t="str">
        <f t="shared" si="287"/>
        <v/>
      </c>
      <c r="GM43" s="882" t="str">
        <f t="shared" si="288"/>
        <v/>
      </c>
      <c r="GN43" s="885"/>
      <c r="GO43" s="884" t="str">
        <f t="shared" si="289"/>
        <v/>
      </c>
      <c r="GP43" s="882" t="str">
        <f t="shared" si="290"/>
        <v/>
      </c>
      <c r="GQ43" s="885"/>
      <c r="GR43" s="884" t="str">
        <f t="shared" si="291"/>
        <v/>
      </c>
      <c r="GS43" s="882" t="str">
        <f t="shared" si="292"/>
        <v/>
      </c>
      <c r="GT43" s="885"/>
      <c r="GU43" s="884" t="str">
        <f t="shared" si="293"/>
        <v/>
      </c>
      <c r="GV43" s="882" t="str">
        <f t="shared" si="294"/>
        <v/>
      </c>
      <c r="GW43" s="885"/>
      <c r="GX43" s="884" t="str">
        <f t="shared" si="295"/>
        <v/>
      </c>
      <c r="GY43" s="882" t="str">
        <f t="shared" si="296"/>
        <v/>
      </c>
      <c r="GZ43" s="885"/>
      <c r="HA43" s="884" t="str">
        <f t="shared" si="297"/>
        <v>⇒</v>
      </c>
      <c r="HB43" s="882" t="str">
        <f t="shared" si="298"/>
        <v/>
      </c>
      <c r="HC43" s="885"/>
      <c r="HD43" s="884" t="str">
        <f t="shared" si="299"/>
        <v/>
      </c>
      <c r="HE43" s="882" t="str">
        <f t="shared" si="300"/>
        <v/>
      </c>
      <c r="HF43" s="885"/>
      <c r="HG43" s="884" t="str">
        <f t="shared" si="301"/>
        <v/>
      </c>
      <c r="HH43" s="882" t="str">
        <f t="shared" si="302"/>
        <v/>
      </c>
      <c r="HI43" s="885"/>
      <c r="HJ43" s="884" t="str">
        <f t="shared" si="303"/>
        <v/>
      </c>
      <c r="HK43" s="882" t="str">
        <f t="shared" si="304"/>
        <v/>
      </c>
      <c r="HL43" s="885"/>
      <c r="HM43" s="884" t="str">
        <f t="shared" si="305"/>
        <v/>
      </c>
      <c r="HN43" s="882" t="str">
        <f t="shared" si="306"/>
        <v/>
      </c>
      <c r="HO43" s="885"/>
      <c r="HP43" s="884" t="str">
        <f t="shared" si="307"/>
        <v/>
      </c>
      <c r="HQ43" s="882" t="str">
        <f t="shared" si="308"/>
        <v/>
      </c>
      <c r="HR43" s="885"/>
      <c r="HS43" s="884" t="str">
        <f t="shared" si="309"/>
        <v/>
      </c>
      <c r="HT43" s="882" t="str">
        <f t="shared" si="310"/>
        <v/>
      </c>
      <c r="HU43" s="885"/>
      <c r="HV43" s="882" t="str">
        <f t="shared" si="311"/>
        <v/>
      </c>
      <c r="HW43" s="882" t="str">
        <f t="shared" si="311"/>
        <v/>
      </c>
      <c r="HX43" s="885"/>
      <c r="HY43" s="884" t="str">
        <f t="shared" si="312"/>
        <v/>
      </c>
      <c r="HZ43" s="882" t="str">
        <f t="shared" si="313"/>
        <v/>
      </c>
      <c r="IA43" s="883"/>
      <c r="IB43" s="884" t="str">
        <f t="shared" si="314"/>
        <v/>
      </c>
      <c r="IC43" s="882" t="str">
        <f t="shared" si="315"/>
        <v/>
      </c>
      <c r="ID43" s="885"/>
      <c r="IE43" s="884" t="str">
        <f t="shared" si="316"/>
        <v/>
      </c>
      <c r="IF43" s="882" t="str">
        <f t="shared" si="317"/>
        <v/>
      </c>
      <c r="IG43" s="885"/>
      <c r="IH43" s="884" t="str">
        <f t="shared" si="318"/>
        <v/>
      </c>
      <c r="II43" s="882" t="str">
        <f t="shared" si="319"/>
        <v/>
      </c>
      <c r="IJ43" s="885"/>
      <c r="IK43" s="884" t="str">
        <f t="shared" si="320"/>
        <v/>
      </c>
      <c r="IL43" s="882" t="str">
        <f t="shared" si="321"/>
        <v/>
      </c>
      <c r="IM43" s="885"/>
      <c r="IN43" s="884" t="str">
        <f t="shared" si="322"/>
        <v/>
      </c>
      <c r="IO43" s="882" t="str">
        <f t="shared" si="323"/>
        <v/>
      </c>
      <c r="IP43" s="885"/>
      <c r="IQ43" s="884" t="str">
        <f t="shared" si="324"/>
        <v/>
      </c>
      <c r="IR43" s="882" t="str">
        <f t="shared" si="325"/>
        <v/>
      </c>
      <c r="IS43" s="885"/>
      <c r="IT43" s="884" t="str">
        <f t="shared" si="326"/>
        <v/>
      </c>
      <c r="IU43" s="882" t="str">
        <f t="shared" si="327"/>
        <v/>
      </c>
      <c r="IV43" s="885"/>
      <c r="IW43" s="884" t="str">
        <f t="shared" si="328"/>
        <v/>
      </c>
      <c r="IX43" s="882" t="str">
        <f t="shared" si="329"/>
        <v/>
      </c>
      <c r="IY43" s="885"/>
      <c r="IZ43" s="884" t="str">
        <f t="shared" si="330"/>
        <v/>
      </c>
      <c r="JA43" s="882" t="str">
        <f t="shared" si="331"/>
        <v/>
      </c>
      <c r="JB43" s="885"/>
      <c r="JC43" s="884" t="str">
        <f t="shared" si="332"/>
        <v/>
      </c>
      <c r="JD43" s="882" t="str">
        <f t="shared" si="333"/>
        <v/>
      </c>
      <c r="JE43" s="885"/>
      <c r="JF43" s="884" t="str">
        <f t="shared" si="334"/>
        <v/>
      </c>
      <c r="JG43" s="882" t="str">
        <f t="shared" si="335"/>
        <v/>
      </c>
      <c r="JH43" s="885"/>
      <c r="JI43" s="884" t="str">
        <f t="shared" si="336"/>
        <v/>
      </c>
      <c r="JJ43" s="882" t="str">
        <f t="shared" si="337"/>
        <v/>
      </c>
      <c r="JK43" s="885"/>
      <c r="JL43" s="884" t="str">
        <f t="shared" si="338"/>
        <v/>
      </c>
      <c r="JM43" s="882" t="str">
        <f t="shared" si="339"/>
        <v/>
      </c>
      <c r="JN43" s="885"/>
      <c r="JO43" s="884" t="str">
        <f t="shared" si="340"/>
        <v/>
      </c>
      <c r="JP43" s="882" t="str">
        <f t="shared" si="341"/>
        <v/>
      </c>
      <c r="JQ43" s="885"/>
      <c r="JR43" s="884" t="str">
        <f t="shared" si="342"/>
        <v/>
      </c>
      <c r="JS43" s="882" t="str">
        <f t="shared" si="343"/>
        <v/>
      </c>
      <c r="JT43" s="885"/>
      <c r="JU43" s="884" t="str">
        <f t="shared" si="344"/>
        <v/>
      </c>
      <c r="JV43" s="882" t="str">
        <f t="shared" si="345"/>
        <v/>
      </c>
      <c r="JW43" s="885"/>
      <c r="JX43" s="884" t="str">
        <f t="shared" si="346"/>
        <v/>
      </c>
      <c r="JY43" s="882" t="str">
        <f t="shared" si="347"/>
        <v/>
      </c>
      <c r="JZ43" s="885"/>
      <c r="KA43" s="884" t="str">
        <f t="shared" si="348"/>
        <v/>
      </c>
      <c r="KB43" s="882" t="str">
        <f t="shared" si="349"/>
        <v/>
      </c>
      <c r="KC43" s="885"/>
      <c r="KD43" s="884" t="str">
        <f t="shared" si="350"/>
        <v/>
      </c>
      <c r="KE43" s="882" t="str">
        <f t="shared" si="351"/>
        <v/>
      </c>
      <c r="KF43" s="885"/>
      <c r="KG43" s="884" t="str">
        <f t="shared" si="352"/>
        <v/>
      </c>
      <c r="KH43" s="882" t="str">
        <f t="shared" si="353"/>
        <v/>
      </c>
      <c r="KI43" s="885"/>
      <c r="KJ43" s="884" t="str">
        <f t="shared" si="354"/>
        <v/>
      </c>
      <c r="KK43" s="882" t="str">
        <f t="shared" si="355"/>
        <v/>
      </c>
      <c r="KL43" s="885"/>
      <c r="KM43" s="884" t="str">
        <f t="shared" si="356"/>
        <v/>
      </c>
      <c r="KN43" s="882" t="str">
        <f t="shared" si="357"/>
        <v/>
      </c>
      <c r="KO43" s="885"/>
      <c r="KP43" s="884" t="str">
        <f t="shared" si="358"/>
        <v/>
      </c>
      <c r="KQ43" s="882" t="str">
        <f t="shared" si="359"/>
        <v/>
      </c>
      <c r="KR43" s="885"/>
      <c r="KS43" s="884" t="str">
        <f t="shared" si="360"/>
        <v/>
      </c>
      <c r="KT43" s="882" t="str">
        <f t="shared" si="361"/>
        <v/>
      </c>
      <c r="KU43" s="885"/>
      <c r="KV43" s="884" t="str">
        <f t="shared" si="362"/>
        <v/>
      </c>
      <c r="KW43" s="882" t="str">
        <f t="shared" si="363"/>
        <v/>
      </c>
      <c r="KX43" s="885"/>
      <c r="KY43" s="884" t="str">
        <f t="shared" si="364"/>
        <v/>
      </c>
      <c r="KZ43" s="882" t="str">
        <f t="shared" si="365"/>
        <v/>
      </c>
      <c r="LA43" s="885"/>
      <c r="LB43" s="884" t="str">
        <f t="shared" si="366"/>
        <v/>
      </c>
      <c r="LC43" s="882" t="str">
        <f t="shared" si="367"/>
        <v/>
      </c>
      <c r="LD43" s="885"/>
      <c r="LE43" s="884" t="str">
        <f t="shared" si="368"/>
        <v/>
      </c>
      <c r="LF43" s="882" t="str">
        <f t="shared" si="369"/>
        <v/>
      </c>
      <c r="LG43" s="885"/>
      <c r="LH43" s="884" t="str">
        <f t="shared" si="370"/>
        <v/>
      </c>
      <c r="LI43" s="882" t="str">
        <f t="shared" si="371"/>
        <v/>
      </c>
      <c r="LJ43" s="885"/>
      <c r="LK43" s="882" t="str">
        <f t="shared" si="372"/>
        <v/>
      </c>
    </row>
    <row r="44" spans="1:323" ht="24" customHeight="1" x14ac:dyDescent="0.2">
      <c r="A44" s="120"/>
      <c r="B44" s="150">
        <f>IFERROR(VLOOKUP($D44,[1]受注ﾌｧｲﾙ!$A$3:$BZ$1314,5,FALSE),"-")</f>
        <v>46107.433796296296</v>
      </c>
      <c r="C44" s="166">
        <f>IFERROR(VLOOKUP($D44,[1]受注ﾌｧｲﾙ!$A$3:$BZ$1314,6,FALSE),"-")</f>
        <v>0</v>
      </c>
      <c r="D44" s="374" t="s">
        <v>822</v>
      </c>
      <c r="E44" s="39">
        <f>IFERROR(VLOOKUP($D44,[1]受注ﾌｧｲﾙ!$A$3:$BZ$1314,17,FALSE),"-")</f>
        <v>6780</v>
      </c>
      <c r="F44" s="5" t="str">
        <f>IFERROR(VLOOKUP($D44,[1]受注ﾌｧｲﾙ!$A$3:$BZ$1314,18,FALSE),"-")</f>
        <v>15020-AX5R-1300X300</v>
      </c>
      <c r="G44" s="5" t="str">
        <f>IFERROR(VLOOKUP($D44,[1]受注ﾌｧｲﾙ!$A$3:$BZ$1314,19,FALSE),"-")</f>
        <v>FA</v>
      </c>
      <c r="H44" s="5" t="str">
        <f>IFERROR(VLOOKUP($D44,[1]受注ﾌｧｲﾙ!$A$3:$BZ$1314,20,FALSE),"-")</f>
        <v xml:space="preserve">   </v>
      </c>
      <c r="I44" s="5" t="str">
        <f>IFERROR(VLOOKUP($D44,[1]受注ﾌｧｲﾙ!$A$3:$BZ$1314,21,FALSE),"-")</f>
        <v>P</v>
      </c>
      <c r="J44" s="15">
        <f>IFERROR(VLOOKUP($D44,[1]受注ﾌｧｲﾙ!$A$3:$BZ$1314,22,FALSE),"-")</f>
        <v>6600</v>
      </c>
      <c r="K44" s="5" t="str">
        <f>IFERROR(VLOOKUP($D44,[1]受注ﾌｧｲﾙ!$A$3:$BZ$1314,8,FALSE),"-")</f>
        <v>15020-JX5R-1300X300</v>
      </c>
      <c r="L44" s="5" t="str">
        <f>IFERROR(VLOOKUP($D44,[1]受注ﾌｧｲﾙ!$A$3:$BZ$1314,9,FALSE),"-")</f>
        <v>FA</v>
      </c>
      <c r="M44" s="5" t="str">
        <f>IFERROR(VLOOKUP($D44,[1]受注ﾌｧｲﾙ!$A$3:$BZ$1314,10,FALSE),"-")</f>
        <v xml:space="preserve">   </v>
      </c>
      <c r="N44" s="5" t="str">
        <f>IFERROR(VLOOKUP($D44,[1]受注ﾌｧｲﾙ!$A$3:$BZ$1314,11,FALSE),"-")</f>
        <v>R</v>
      </c>
      <c r="O44" s="15">
        <f>IFERROR(VLOOKUP($D44,[1]受注ﾌｧｲﾙ!$A$3:$BZ$1314,13,FALSE),"-")</f>
        <v>6600</v>
      </c>
      <c r="P44" s="5">
        <f>IFERROR(VLOOKUP($D44,[1]受注ﾌｧｲﾙ!$A$3:$BZ$1314,15,FALSE),"-")</f>
        <v>0</v>
      </c>
      <c r="Q44" s="101">
        <f>IFERROR((VLOOKUP($D44,[1]受注ﾌｧｲﾙ!$A$3:$BZ$1314,16,FALSE)*J44),"-")</f>
        <v>6600</v>
      </c>
      <c r="R44" s="40">
        <f>IFERROR(VLOOKUP($D44,[7]加工日報ＥＣ!$A$5:$DD$999,107,FALSE),"-")</f>
        <v>6600</v>
      </c>
      <c r="S44" s="5" t="str">
        <f>IFERROR(VLOOKUP($D44,[1]受注ﾌｧｲﾙ!$A$3:$BZ$1314,26,FALSE),"-")</f>
        <v>EC,検査</v>
      </c>
      <c r="T44" s="86" t="str">
        <f>IFERROR(VLOOKUP($D44,[1]受注ﾌｧｲﾙ!$A$3:$BZ$1314,23,FALSE),"-")</f>
        <v>湖南</v>
      </c>
      <c r="U44" s="4"/>
      <c r="V44" s="4"/>
      <c r="W44" s="4">
        <f>IFERROR(VLOOKUP($D44,[1]受注ﾌｧｲﾙ!$A$3:$BZ$1314,25,FALSE),"-")</f>
        <v>46125</v>
      </c>
      <c r="X44" s="4">
        <f>IFERROR(VLOOKUP($D44,[1]受注ﾌｧｲﾙ!$A$3:$BZ$1314,32,FALSE),"-")</f>
        <v>46139</v>
      </c>
      <c r="Y44" s="4">
        <f>IFERROR(VLOOKUP($D44,[1]受注ﾌｧｲﾙ!$A$3:$BZ$1314,33,FALSE),"-")</f>
        <v>46139</v>
      </c>
      <c r="Z44" s="4">
        <f t="shared" si="187"/>
        <v>46126</v>
      </c>
      <c r="AA44" s="57">
        <f>IFERROR(VLOOKUP($D44,[7]加工日報ＥＣ!$A$5:$DD$999,2,FALSE),"-")</f>
        <v>46126</v>
      </c>
      <c r="AB44" s="58">
        <f>IFERROR(VLOOKUP($D44,[7]加工日報ＥＣ!$A$5:$DD$999,108,FALSE),"-")</f>
        <v>6600</v>
      </c>
      <c r="AC44" s="21">
        <f t="shared" si="188"/>
        <v>6600</v>
      </c>
      <c r="AD44" s="549" t="str">
        <f>IFERROR(VLOOKUP($D44,[1]受注ﾌｧｲﾙ!$A$3:$BZ$1314,27,FALSE),"-")&amp;"　"&amp;IFERROR(VLOOKUP($D44,[1]受注ﾌｧｲﾙ!$A$3:$BZ$1314,28,FALSE),"-")&amp;"　"&amp;IFERROR(VLOOKUP($D44,[1]受注ﾌｧｲﾙ!$A$3:$BZ$1314,29,FALSE),"-")</f>
        <v>欠点個数確認チェックラベル◎　確認済明記　</v>
      </c>
      <c r="AE44" s="3"/>
      <c r="AF44" s="31" t="str">
        <f>IFERROR(VLOOKUP($D44,[7]加工日報ＥＣ!$A$5:$DD$999,94,FALSE),"-")</f>
        <v>完</v>
      </c>
      <c r="AG44" s="38" t="str">
        <f>IFERROR(VLOOKUP($D44,[1]受注ﾌｧｲﾙ!$A$3:$BZ$1314,2,FALSE),"-")</f>
        <v>通常入力</v>
      </c>
      <c r="AH44" s="38" t="str">
        <f>IFERROR(VLOOKUP($D44,[1]受注ﾌｧｲﾙ!$A$3:$BZ$1314,3,FALSE),"-")</f>
        <v>後加工</v>
      </c>
      <c r="AI44" s="43" t="str">
        <f>IFERROR(VLOOKUP($D44,[1]受注ﾌｧｲﾙ!$A$3:$BZ$1314,31,FALSE),"-")</f>
        <v>共和ﾚｻﾞｰ</v>
      </c>
      <c r="AJ44" s="43" t="str">
        <f>IFERROR(VLOOKUP($D44,[1]受注ﾌｧｲﾙ!$A$3:$BZ$1314,12,FALSE),"-")</f>
        <v xml:space="preserve"> </v>
      </c>
      <c r="AK44" s="228" t="str">
        <f>IFERROR(VLOOKUP($D44,[1]受注ﾌｧｲﾙ!$A$3:$BZ$1314,24,FALSE),"-")</f>
        <v>EC</v>
      </c>
      <c r="AL44" s="3"/>
      <c r="AM44" s="3"/>
      <c r="AN44" s="3"/>
      <c r="AO44" s="3"/>
      <c r="AP44" s="3"/>
      <c r="AQ44" s="43" t="s">
        <v>521</v>
      </c>
      <c r="AR44" s="526"/>
      <c r="AS44" s="109" t="str">
        <f t="shared" si="189"/>
        <v/>
      </c>
      <c r="AT44" s="108"/>
      <c r="AU44" s="110" t="str">
        <f t="shared" si="190"/>
        <v/>
      </c>
      <c r="AV44" s="109" t="str">
        <f t="shared" si="191"/>
        <v/>
      </c>
      <c r="AW44" s="436"/>
      <c r="AX44" s="110" t="str">
        <f t="shared" si="192"/>
        <v/>
      </c>
      <c r="AY44" s="109" t="str">
        <f t="shared" si="193"/>
        <v/>
      </c>
      <c r="AZ44" s="108"/>
      <c r="BA44" s="110" t="str">
        <f t="shared" si="194"/>
        <v/>
      </c>
      <c r="BB44" s="109" t="str">
        <f t="shared" si="195"/>
        <v/>
      </c>
      <c r="BC44" s="108"/>
      <c r="BD44" s="110" t="str">
        <f t="shared" si="196"/>
        <v/>
      </c>
      <c r="BE44" s="109" t="str">
        <f t="shared" si="197"/>
        <v/>
      </c>
      <c r="BF44" s="108"/>
      <c r="BG44" s="110" t="str">
        <f t="shared" si="198"/>
        <v/>
      </c>
      <c r="BH44" s="109" t="str">
        <f t="shared" si="199"/>
        <v/>
      </c>
      <c r="BI44" s="108"/>
      <c r="BJ44" s="110" t="str">
        <f t="shared" si="200"/>
        <v/>
      </c>
      <c r="BK44" s="109" t="str">
        <f t="shared" si="201"/>
        <v/>
      </c>
      <c r="BL44" s="108"/>
      <c r="BM44" s="110" t="str">
        <f t="shared" si="202"/>
        <v/>
      </c>
      <c r="BN44" s="109" t="str">
        <f t="shared" si="203"/>
        <v/>
      </c>
      <c r="BO44" s="108"/>
      <c r="BP44" s="110" t="str">
        <f t="shared" si="204"/>
        <v/>
      </c>
      <c r="BQ44" s="109" t="str">
        <f t="shared" si="205"/>
        <v/>
      </c>
      <c r="BR44" s="108"/>
      <c r="BS44" s="110" t="str">
        <f t="shared" si="206"/>
        <v/>
      </c>
      <c r="BT44" s="109" t="str">
        <f t="shared" si="207"/>
        <v/>
      </c>
      <c r="BU44" s="108"/>
      <c r="BV44" s="110" t="str">
        <f t="shared" si="208"/>
        <v/>
      </c>
      <c r="BW44" s="109" t="str">
        <f t="shared" si="209"/>
        <v/>
      </c>
      <c r="BX44" s="108"/>
      <c r="BY44" s="110" t="str">
        <f t="shared" si="210"/>
        <v/>
      </c>
      <c r="BZ44" s="109" t="str">
        <f t="shared" si="211"/>
        <v/>
      </c>
      <c r="CA44" s="108"/>
      <c r="CB44" s="110" t="str">
        <f t="shared" si="212"/>
        <v/>
      </c>
      <c r="CC44" s="109" t="str">
        <f t="shared" si="213"/>
        <v/>
      </c>
      <c r="CD44" s="108"/>
      <c r="CE44" s="110" t="str">
        <f t="shared" si="214"/>
        <v/>
      </c>
      <c r="CF44" s="109" t="str">
        <f t="shared" si="215"/>
        <v/>
      </c>
      <c r="CG44" s="108"/>
      <c r="CH44" s="110" t="str">
        <f t="shared" si="216"/>
        <v/>
      </c>
      <c r="CI44" s="109" t="str">
        <f t="shared" si="217"/>
        <v/>
      </c>
      <c r="CJ44" s="108"/>
      <c r="CK44" s="110" t="str">
        <f t="shared" si="218"/>
        <v/>
      </c>
      <c r="CL44" s="109" t="str">
        <f t="shared" si="219"/>
        <v/>
      </c>
      <c r="CM44" s="108"/>
      <c r="CN44" s="110" t="str">
        <f t="shared" si="220"/>
        <v/>
      </c>
      <c r="CO44" s="109" t="str">
        <f t="shared" si="221"/>
        <v/>
      </c>
      <c r="CP44" s="108"/>
      <c r="CQ44" s="110" t="str">
        <f t="shared" si="222"/>
        <v/>
      </c>
      <c r="CR44" s="109" t="str">
        <f t="shared" si="223"/>
        <v/>
      </c>
      <c r="CS44" s="108"/>
      <c r="CT44" s="110" t="str">
        <f t="shared" si="224"/>
        <v/>
      </c>
      <c r="CU44" s="109" t="str">
        <f t="shared" si="225"/>
        <v/>
      </c>
      <c r="CV44" s="108"/>
      <c r="CW44" s="110" t="str">
        <f t="shared" si="226"/>
        <v/>
      </c>
      <c r="CX44" s="109" t="str">
        <f t="shared" si="227"/>
        <v/>
      </c>
      <c r="CY44" s="108"/>
      <c r="CZ44" s="110" t="str">
        <f t="shared" si="228"/>
        <v/>
      </c>
      <c r="DA44" s="109" t="str">
        <f t="shared" si="229"/>
        <v/>
      </c>
      <c r="DB44" s="108"/>
      <c r="DC44" s="110" t="str">
        <f t="shared" si="230"/>
        <v/>
      </c>
      <c r="DD44" s="109" t="str">
        <f t="shared" si="231"/>
        <v/>
      </c>
      <c r="DE44" s="108"/>
      <c r="DF44" s="110" t="str">
        <f t="shared" si="232"/>
        <v/>
      </c>
      <c r="DG44" s="109" t="str">
        <f t="shared" si="233"/>
        <v/>
      </c>
      <c r="DH44" s="108"/>
      <c r="DI44" s="110" t="str">
        <f t="shared" si="234"/>
        <v/>
      </c>
      <c r="DJ44" s="109" t="str">
        <f t="shared" si="235"/>
        <v/>
      </c>
      <c r="DK44" s="108"/>
      <c r="DL44" s="110" t="str">
        <f t="shared" si="236"/>
        <v/>
      </c>
      <c r="DM44" s="109" t="str">
        <f t="shared" si="237"/>
        <v/>
      </c>
      <c r="DN44" s="108"/>
      <c r="DO44" s="110" t="str">
        <f t="shared" si="238"/>
        <v/>
      </c>
      <c r="DP44" s="109" t="str">
        <f t="shared" si="239"/>
        <v/>
      </c>
      <c r="DQ44" s="108"/>
      <c r="DR44" s="110" t="str">
        <f t="shared" si="240"/>
        <v/>
      </c>
      <c r="DS44" s="109" t="str">
        <f t="shared" si="241"/>
        <v/>
      </c>
      <c r="DT44" s="108"/>
      <c r="DU44" s="110" t="str">
        <f t="shared" si="242"/>
        <v/>
      </c>
      <c r="DV44" s="109" t="str">
        <f t="shared" si="243"/>
        <v/>
      </c>
      <c r="DW44" s="108"/>
      <c r="DX44" s="110" t="str">
        <f t="shared" si="244"/>
        <v/>
      </c>
      <c r="DY44" s="109" t="str">
        <f t="shared" si="245"/>
        <v/>
      </c>
      <c r="DZ44" s="108"/>
      <c r="EA44" s="110" t="str">
        <f t="shared" si="246"/>
        <v/>
      </c>
      <c r="EB44" s="109" t="str">
        <f t="shared" si="247"/>
        <v/>
      </c>
      <c r="EC44" s="108"/>
      <c r="ED44" s="110" t="str">
        <f t="shared" si="248"/>
        <v/>
      </c>
      <c r="EE44" s="109" t="str">
        <f t="shared" si="249"/>
        <v/>
      </c>
      <c r="EF44" s="108"/>
      <c r="EG44" s="109" t="str">
        <f t="shared" si="250"/>
        <v/>
      </c>
      <c r="EH44" s="109" t="str">
        <f t="shared" si="250"/>
        <v/>
      </c>
      <c r="EI44" s="108"/>
      <c r="EJ44" s="110" t="str">
        <f t="shared" si="251"/>
        <v/>
      </c>
      <c r="EK44" s="109" t="str">
        <f t="shared" si="252"/>
        <v/>
      </c>
      <c r="EL44" s="436"/>
      <c r="EM44" s="110" t="str">
        <f t="shared" si="253"/>
        <v/>
      </c>
      <c r="EN44" s="109" t="str">
        <f t="shared" si="254"/>
        <v/>
      </c>
      <c r="EO44" s="108"/>
      <c r="EP44" s="110" t="str">
        <f t="shared" si="255"/>
        <v/>
      </c>
      <c r="EQ44" s="109" t="str">
        <f t="shared" si="256"/>
        <v/>
      </c>
      <c r="ER44" s="108"/>
      <c r="ES44" s="110" t="str">
        <f t="shared" si="257"/>
        <v/>
      </c>
      <c r="ET44" s="109" t="str">
        <f t="shared" si="258"/>
        <v/>
      </c>
      <c r="EU44" s="108"/>
      <c r="EV44" s="110" t="str">
        <f t="shared" si="259"/>
        <v/>
      </c>
      <c r="EW44" s="109" t="str">
        <f t="shared" si="260"/>
        <v/>
      </c>
      <c r="EX44" s="108"/>
      <c r="EY44" s="110" t="str">
        <f t="shared" si="261"/>
        <v/>
      </c>
      <c r="EZ44" s="109" t="str">
        <f t="shared" si="262"/>
        <v/>
      </c>
      <c r="FA44" s="108"/>
      <c r="FB44" s="110" t="str">
        <f t="shared" si="263"/>
        <v/>
      </c>
      <c r="FC44" s="109" t="str">
        <f t="shared" si="264"/>
        <v/>
      </c>
      <c r="FD44" s="108"/>
      <c r="FE44" s="110" t="str">
        <f t="shared" si="265"/>
        <v/>
      </c>
      <c r="FF44" s="109" t="str">
        <f t="shared" si="266"/>
        <v/>
      </c>
      <c r="FG44" s="108"/>
      <c r="FH44" s="110" t="str">
        <f t="shared" si="267"/>
        <v/>
      </c>
      <c r="FI44" s="109" t="str">
        <f t="shared" si="268"/>
        <v/>
      </c>
      <c r="FJ44" s="108"/>
      <c r="FK44" s="110" t="str">
        <f t="shared" si="269"/>
        <v/>
      </c>
      <c r="FL44" s="109" t="str">
        <f t="shared" si="270"/>
        <v/>
      </c>
      <c r="FM44" s="108"/>
      <c r="FN44" s="110" t="str">
        <f t="shared" si="271"/>
        <v/>
      </c>
      <c r="FO44" s="109" t="str">
        <f t="shared" si="272"/>
        <v/>
      </c>
      <c r="FP44" s="108"/>
      <c r="FQ44" s="110" t="str">
        <f t="shared" si="273"/>
        <v/>
      </c>
      <c r="FR44" s="109" t="str">
        <f t="shared" si="274"/>
        <v>→</v>
      </c>
      <c r="FS44" s="108"/>
      <c r="FT44" s="110" t="str">
        <f t="shared" si="275"/>
        <v/>
      </c>
      <c r="FU44" s="109" t="str">
        <f t="shared" si="276"/>
        <v/>
      </c>
      <c r="FV44" s="108">
        <v>6600</v>
      </c>
      <c r="FW44" s="110" t="str">
        <f t="shared" si="277"/>
        <v/>
      </c>
      <c r="FX44" s="109" t="str">
        <f t="shared" si="278"/>
        <v/>
      </c>
      <c r="FY44" s="108"/>
      <c r="FZ44" s="110" t="str">
        <f t="shared" si="279"/>
        <v/>
      </c>
      <c r="GA44" s="109" t="str">
        <f t="shared" si="280"/>
        <v/>
      </c>
      <c r="GB44" s="108"/>
      <c r="GC44" s="110" t="str">
        <f t="shared" si="281"/>
        <v/>
      </c>
      <c r="GD44" s="109" t="str">
        <f t="shared" si="282"/>
        <v/>
      </c>
      <c r="GE44" s="108"/>
      <c r="GF44" s="110" t="str">
        <f t="shared" si="283"/>
        <v/>
      </c>
      <c r="GG44" s="109" t="str">
        <f t="shared" si="284"/>
        <v/>
      </c>
      <c r="GH44" s="108"/>
      <c r="GI44" s="110" t="str">
        <f t="shared" si="285"/>
        <v/>
      </c>
      <c r="GJ44" s="109" t="str">
        <f t="shared" si="286"/>
        <v/>
      </c>
      <c r="GK44" s="108"/>
      <c r="GL44" s="110" t="str">
        <f t="shared" si="287"/>
        <v/>
      </c>
      <c r="GM44" s="109" t="str">
        <f t="shared" si="288"/>
        <v/>
      </c>
      <c r="GN44" s="108"/>
      <c r="GO44" s="110" t="str">
        <f t="shared" si="289"/>
        <v/>
      </c>
      <c r="GP44" s="109" t="str">
        <f t="shared" si="290"/>
        <v/>
      </c>
      <c r="GQ44" s="108"/>
      <c r="GR44" s="110" t="str">
        <f t="shared" si="291"/>
        <v/>
      </c>
      <c r="GS44" s="109" t="str">
        <f t="shared" si="292"/>
        <v/>
      </c>
      <c r="GT44" s="108"/>
      <c r="GU44" s="110" t="str">
        <f t="shared" si="293"/>
        <v/>
      </c>
      <c r="GV44" s="109" t="str">
        <f t="shared" si="294"/>
        <v/>
      </c>
      <c r="GW44" s="108"/>
      <c r="GX44" s="110" t="str">
        <f t="shared" si="295"/>
        <v/>
      </c>
      <c r="GY44" s="109" t="str">
        <f t="shared" si="296"/>
        <v/>
      </c>
      <c r="GZ44" s="108"/>
      <c r="HA44" s="110" t="str">
        <f t="shared" si="297"/>
        <v/>
      </c>
      <c r="HB44" s="109" t="str">
        <f t="shared" si="298"/>
        <v/>
      </c>
      <c r="HC44" s="108"/>
      <c r="HD44" s="110" t="str">
        <f t="shared" si="299"/>
        <v/>
      </c>
      <c r="HE44" s="109" t="str">
        <f t="shared" si="300"/>
        <v/>
      </c>
      <c r="HF44" s="108"/>
      <c r="HG44" s="110" t="str">
        <f t="shared" si="301"/>
        <v/>
      </c>
      <c r="HH44" s="109" t="str">
        <f t="shared" si="302"/>
        <v/>
      </c>
      <c r="HI44" s="108"/>
      <c r="HJ44" s="110" t="str">
        <f t="shared" si="303"/>
        <v>⇒</v>
      </c>
      <c r="HK44" s="109" t="str">
        <f t="shared" si="304"/>
        <v/>
      </c>
      <c r="HL44" s="108"/>
      <c r="HM44" s="110" t="str">
        <f t="shared" si="305"/>
        <v/>
      </c>
      <c r="HN44" s="109" t="str">
        <f t="shared" si="306"/>
        <v/>
      </c>
      <c r="HO44" s="108"/>
      <c r="HP44" s="110" t="str">
        <f t="shared" si="307"/>
        <v/>
      </c>
      <c r="HQ44" s="109" t="str">
        <f t="shared" si="308"/>
        <v/>
      </c>
      <c r="HR44" s="108"/>
      <c r="HS44" s="110" t="str">
        <f t="shared" si="309"/>
        <v/>
      </c>
      <c r="HT44" s="109" t="str">
        <f t="shared" si="310"/>
        <v/>
      </c>
      <c r="HU44" s="108"/>
      <c r="HV44" s="109" t="str">
        <f t="shared" si="311"/>
        <v/>
      </c>
      <c r="HW44" s="109" t="str">
        <f t="shared" si="311"/>
        <v/>
      </c>
      <c r="HX44" s="108"/>
      <c r="HY44" s="110" t="str">
        <f t="shared" si="312"/>
        <v/>
      </c>
      <c r="HZ44" s="109" t="str">
        <f t="shared" si="313"/>
        <v/>
      </c>
      <c r="IA44" s="436"/>
      <c r="IB44" s="110" t="str">
        <f t="shared" si="314"/>
        <v/>
      </c>
      <c r="IC44" s="109" t="str">
        <f t="shared" si="315"/>
        <v/>
      </c>
      <c r="ID44" s="108"/>
      <c r="IE44" s="110" t="str">
        <f t="shared" si="316"/>
        <v/>
      </c>
      <c r="IF44" s="109" t="str">
        <f t="shared" si="317"/>
        <v/>
      </c>
      <c r="IG44" s="108"/>
      <c r="IH44" s="110" t="str">
        <f t="shared" si="318"/>
        <v/>
      </c>
      <c r="II44" s="109" t="str">
        <f t="shared" si="319"/>
        <v/>
      </c>
      <c r="IJ44" s="108"/>
      <c r="IK44" s="110" t="str">
        <f t="shared" si="320"/>
        <v/>
      </c>
      <c r="IL44" s="109" t="str">
        <f t="shared" si="321"/>
        <v/>
      </c>
      <c r="IM44" s="108"/>
      <c r="IN44" s="110" t="str">
        <f t="shared" si="322"/>
        <v/>
      </c>
      <c r="IO44" s="109" t="str">
        <f t="shared" si="323"/>
        <v/>
      </c>
      <c r="IP44" s="108"/>
      <c r="IQ44" s="110" t="str">
        <f t="shared" si="324"/>
        <v/>
      </c>
      <c r="IR44" s="109" t="str">
        <f t="shared" si="325"/>
        <v/>
      </c>
      <c r="IS44" s="108"/>
      <c r="IT44" s="110" t="str">
        <f t="shared" si="326"/>
        <v/>
      </c>
      <c r="IU44" s="109" t="str">
        <f t="shared" si="327"/>
        <v/>
      </c>
      <c r="IV44" s="108"/>
      <c r="IW44" s="110" t="str">
        <f t="shared" si="328"/>
        <v/>
      </c>
      <c r="IX44" s="109" t="str">
        <f t="shared" si="329"/>
        <v/>
      </c>
      <c r="IY44" s="108"/>
      <c r="IZ44" s="110" t="str">
        <f t="shared" si="330"/>
        <v/>
      </c>
      <c r="JA44" s="109" t="str">
        <f t="shared" si="331"/>
        <v/>
      </c>
      <c r="JB44" s="108"/>
      <c r="JC44" s="110" t="str">
        <f t="shared" si="332"/>
        <v/>
      </c>
      <c r="JD44" s="109" t="str">
        <f t="shared" si="333"/>
        <v/>
      </c>
      <c r="JE44" s="108"/>
      <c r="JF44" s="110" t="str">
        <f t="shared" si="334"/>
        <v/>
      </c>
      <c r="JG44" s="109" t="str">
        <f t="shared" si="335"/>
        <v/>
      </c>
      <c r="JH44" s="108"/>
      <c r="JI44" s="110" t="str">
        <f t="shared" si="336"/>
        <v/>
      </c>
      <c r="JJ44" s="109" t="str">
        <f t="shared" si="337"/>
        <v/>
      </c>
      <c r="JK44" s="108"/>
      <c r="JL44" s="110" t="str">
        <f t="shared" si="338"/>
        <v/>
      </c>
      <c r="JM44" s="109" t="str">
        <f t="shared" si="339"/>
        <v/>
      </c>
      <c r="JN44" s="108"/>
      <c r="JO44" s="110" t="str">
        <f t="shared" si="340"/>
        <v/>
      </c>
      <c r="JP44" s="109" t="str">
        <f t="shared" si="341"/>
        <v/>
      </c>
      <c r="JQ44" s="108"/>
      <c r="JR44" s="110" t="str">
        <f t="shared" si="342"/>
        <v/>
      </c>
      <c r="JS44" s="109" t="str">
        <f t="shared" si="343"/>
        <v/>
      </c>
      <c r="JT44" s="108"/>
      <c r="JU44" s="110" t="str">
        <f t="shared" si="344"/>
        <v/>
      </c>
      <c r="JV44" s="109" t="str">
        <f t="shared" si="345"/>
        <v/>
      </c>
      <c r="JW44" s="108"/>
      <c r="JX44" s="110" t="str">
        <f t="shared" si="346"/>
        <v/>
      </c>
      <c r="JY44" s="109" t="str">
        <f t="shared" si="347"/>
        <v/>
      </c>
      <c r="JZ44" s="108"/>
      <c r="KA44" s="110" t="str">
        <f t="shared" si="348"/>
        <v/>
      </c>
      <c r="KB44" s="109" t="str">
        <f t="shared" si="349"/>
        <v/>
      </c>
      <c r="KC44" s="108"/>
      <c r="KD44" s="110" t="str">
        <f t="shared" si="350"/>
        <v/>
      </c>
      <c r="KE44" s="109" t="str">
        <f t="shared" si="351"/>
        <v/>
      </c>
      <c r="KF44" s="108"/>
      <c r="KG44" s="110" t="str">
        <f t="shared" si="352"/>
        <v/>
      </c>
      <c r="KH44" s="109" t="str">
        <f t="shared" si="353"/>
        <v/>
      </c>
      <c r="KI44" s="108"/>
      <c r="KJ44" s="110" t="str">
        <f t="shared" si="354"/>
        <v/>
      </c>
      <c r="KK44" s="109" t="str">
        <f t="shared" si="355"/>
        <v/>
      </c>
      <c r="KL44" s="108"/>
      <c r="KM44" s="110" t="str">
        <f t="shared" si="356"/>
        <v/>
      </c>
      <c r="KN44" s="109" t="str">
        <f t="shared" si="357"/>
        <v/>
      </c>
      <c r="KO44" s="108"/>
      <c r="KP44" s="110" t="str">
        <f t="shared" si="358"/>
        <v/>
      </c>
      <c r="KQ44" s="109" t="str">
        <f t="shared" si="359"/>
        <v/>
      </c>
      <c r="KR44" s="108"/>
      <c r="KS44" s="110" t="str">
        <f t="shared" si="360"/>
        <v/>
      </c>
      <c r="KT44" s="109" t="str">
        <f t="shared" si="361"/>
        <v/>
      </c>
      <c r="KU44" s="108"/>
      <c r="KV44" s="110" t="str">
        <f t="shared" si="362"/>
        <v/>
      </c>
      <c r="KW44" s="109" t="str">
        <f t="shared" si="363"/>
        <v/>
      </c>
      <c r="KX44" s="108"/>
      <c r="KY44" s="110" t="str">
        <f t="shared" si="364"/>
        <v/>
      </c>
      <c r="KZ44" s="109" t="str">
        <f t="shared" si="365"/>
        <v/>
      </c>
      <c r="LA44" s="108"/>
      <c r="LB44" s="110" t="str">
        <f t="shared" si="366"/>
        <v/>
      </c>
      <c r="LC44" s="109" t="str">
        <f t="shared" si="367"/>
        <v/>
      </c>
      <c r="LD44" s="108"/>
      <c r="LE44" s="110" t="str">
        <f t="shared" si="368"/>
        <v/>
      </c>
      <c r="LF44" s="109" t="str">
        <f t="shared" si="369"/>
        <v/>
      </c>
      <c r="LG44" s="108"/>
      <c r="LH44" s="110" t="str">
        <f t="shared" si="370"/>
        <v/>
      </c>
      <c r="LI44" s="109" t="str">
        <f t="shared" si="371"/>
        <v/>
      </c>
      <c r="LJ44" s="108"/>
      <c r="LK44" s="109" t="str">
        <f t="shared" si="372"/>
        <v/>
      </c>
    </row>
    <row r="45" spans="1:323" ht="24" customHeight="1" x14ac:dyDescent="0.2">
      <c r="A45" s="120"/>
      <c r="B45" s="150">
        <f>IFERROR(VLOOKUP($D45,[1]受注ﾌｧｲﾙ!$A$3:$BZ$1314,5,FALSE),"-")</f>
        <v>46120.737800925926</v>
      </c>
      <c r="C45" s="166">
        <f>IFERROR(VLOOKUP($D45,[1]受注ﾌｧｲﾙ!$A$3:$BZ$1314,6,FALSE),"-")</f>
        <v>0</v>
      </c>
      <c r="D45" s="374" t="s">
        <v>989</v>
      </c>
      <c r="E45" s="39">
        <f>IFERROR(VLOOKUP($D45,[1]受注ﾌｧｲﾙ!$A$3:$BZ$1314,17,FALSE),"-")</f>
        <v>6780</v>
      </c>
      <c r="F45" s="5" t="str">
        <f>IFERROR(VLOOKUP($D45,[1]受注ﾌｧｲﾙ!$A$3:$BZ$1314,18,FALSE),"-")</f>
        <v>15020-AX5R-1440X300</v>
      </c>
      <c r="G45" s="5" t="str">
        <f>IFERROR(VLOOKUP($D45,[1]受注ﾌｧｲﾙ!$A$3:$BZ$1314,19,FALSE),"-")</f>
        <v>FA</v>
      </c>
      <c r="H45" s="5" t="str">
        <f>IFERROR(VLOOKUP($D45,[1]受注ﾌｧｲﾙ!$A$3:$BZ$1314,20,FALSE),"-")</f>
        <v xml:space="preserve">   </v>
      </c>
      <c r="I45" s="5" t="str">
        <f>IFERROR(VLOOKUP($D45,[1]受注ﾌｧｲﾙ!$A$3:$BZ$1314,21,FALSE),"-")</f>
        <v>P</v>
      </c>
      <c r="J45" s="15">
        <f>IFERROR(VLOOKUP($D45,[1]受注ﾌｧｲﾙ!$A$3:$BZ$1314,22,FALSE),"-")</f>
        <v>6000</v>
      </c>
      <c r="K45" s="5" t="str">
        <f>IFERROR(VLOOKUP($D45,[1]受注ﾌｧｲﾙ!$A$3:$BZ$1314,8,FALSE),"-")</f>
        <v>15020-JX5R-1440X300</v>
      </c>
      <c r="L45" s="5" t="str">
        <f>IFERROR(VLOOKUP($D45,[1]受注ﾌｧｲﾙ!$A$3:$BZ$1314,9,FALSE),"-")</f>
        <v>FA</v>
      </c>
      <c r="M45" s="5" t="str">
        <f>IFERROR(VLOOKUP($D45,[1]受注ﾌｧｲﾙ!$A$3:$BZ$1314,10,FALSE),"-")</f>
        <v xml:space="preserve">   </v>
      </c>
      <c r="N45" s="5" t="str">
        <f>IFERROR(VLOOKUP($D45,[1]受注ﾌｧｲﾙ!$A$3:$BZ$1314,11,FALSE),"-")</f>
        <v>R</v>
      </c>
      <c r="O45" s="15">
        <f>IFERROR(VLOOKUP($D45,[1]受注ﾌｧｲﾙ!$A$3:$BZ$1314,13,FALSE),"-")</f>
        <v>6000</v>
      </c>
      <c r="P45" s="5">
        <f>IFERROR(VLOOKUP($D45,[1]受注ﾌｧｲﾙ!$A$3:$BZ$1314,15,FALSE),"-")</f>
        <v>0</v>
      </c>
      <c r="Q45" s="101">
        <f>IFERROR((VLOOKUP($D45,[1]受注ﾌｧｲﾙ!$A$3:$BZ$1314,16,FALSE)*J45),"-")</f>
        <v>6000</v>
      </c>
      <c r="R45" s="40">
        <f>IFERROR(VLOOKUP($D45,[7]加工日報ＥＣ!$A$5:$DD$999,107,FALSE),"-")</f>
        <v>6000</v>
      </c>
      <c r="S45" s="5" t="str">
        <f>IFERROR(VLOOKUP($D45,[1]受注ﾌｧｲﾙ!$A$3:$BZ$1314,26,FALSE),"-")</f>
        <v>EC,ゴミ除去</v>
      </c>
      <c r="T45" s="86" t="str">
        <f>IFERROR(VLOOKUP($D45,[1]受注ﾌｧｲﾙ!$A$3:$BZ$1314,23,FALSE),"-")</f>
        <v>滋賀</v>
      </c>
      <c r="U45" s="4"/>
      <c r="V45" s="4"/>
      <c r="W45" s="4">
        <f>IFERROR(VLOOKUP($D45,[1]受注ﾌｧｲﾙ!$A$3:$BZ$1314,25,FALSE),"-")</f>
        <v>46128</v>
      </c>
      <c r="X45" s="4">
        <f>IFERROR(VLOOKUP($D45,[1]受注ﾌｧｲﾙ!$A$3:$BZ$1314,32,FALSE),"-")</f>
        <v>46140</v>
      </c>
      <c r="Y45" s="4">
        <f>IFERROR(VLOOKUP($D45,[1]受注ﾌｧｲﾙ!$A$3:$BZ$1314,33,FALSE),"-")</f>
        <v>46140</v>
      </c>
      <c r="Z45" s="4">
        <f t="shared" si="187"/>
        <v>46133</v>
      </c>
      <c r="AA45" s="57">
        <f>IFERROR(VLOOKUP($D45,[7]加工日報ＥＣ!$A$5:$DD$999,2,FALSE),"-")</f>
        <v>46133</v>
      </c>
      <c r="AB45" s="58">
        <f>IFERROR(VLOOKUP($D45,[7]加工日報ＥＣ!$A$5:$DD$999,108,FALSE),"-")</f>
        <v>6000</v>
      </c>
      <c r="AC45" s="21">
        <f t="shared" si="188"/>
        <v>6000</v>
      </c>
      <c r="AD45" s="549" t="str">
        <f>IFERROR(VLOOKUP($D45,[1]受注ﾌｧｲﾙ!$A$3:$BZ$1314,27,FALSE),"-")&amp;"　"&amp;IFERROR(VLOOKUP($D45,[1]受注ﾌｧｲﾙ!$A$3:$BZ$1314,28,FALSE),"-")&amp;"　"&amp;IFERROR(VLOOKUP($D45,[1]受注ﾌｧｲﾙ!$A$3:$BZ$1314,29,FALSE),"-")</f>
        <v>欠点個数確認ﾁｪｯｸ◎　確認済明記　</v>
      </c>
      <c r="AE45" s="3"/>
      <c r="AF45" s="31" t="str">
        <f>IFERROR(VLOOKUP($D45,[7]加工日報ＥＣ!$A$5:$DD$999,94,FALSE),"-")</f>
        <v>完</v>
      </c>
      <c r="AG45" s="38" t="str">
        <f>IFERROR(VLOOKUP($D45,[1]受注ﾌｧｲﾙ!$A$3:$BZ$1314,2,FALSE),"-")</f>
        <v>通常入力</v>
      </c>
      <c r="AH45" s="38" t="str">
        <f>IFERROR(VLOOKUP($D45,[1]受注ﾌｧｲﾙ!$A$3:$BZ$1314,3,FALSE),"-")</f>
        <v>後加工</v>
      </c>
      <c r="AI45" s="43" t="str">
        <f>IFERROR(VLOOKUP($D45,[1]受注ﾌｧｲﾙ!$A$3:$BZ$1314,31,FALSE),"-")</f>
        <v>共和ﾚｻﾞｰ</v>
      </c>
      <c r="AJ45" s="43" t="str">
        <f>IFERROR(VLOOKUP($D45,[1]受注ﾌｧｲﾙ!$A$3:$BZ$1314,12,FALSE),"-")</f>
        <v xml:space="preserve"> </v>
      </c>
      <c r="AK45" s="228" t="str">
        <f>IFERROR(VLOOKUP($D45,[1]受注ﾌｧｲﾙ!$A$3:$BZ$1314,24,FALSE),"-")</f>
        <v>EC</v>
      </c>
      <c r="AL45" s="3"/>
      <c r="AM45" s="3"/>
      <c r="AN45" s="3"/>
      <c r="AO45" s="3"/>
      <c r="AP45" s="3"/>
      <c r="AQ45" s="43" t="s">
        <v>521</v>
      </c>
      <c r="AR45" s="526"/>
      <c r="AS45" s="109" t="str">
        <f t="shared" si="189"/>
        <v/>
      </c>
      <c r="AT45" s="108"/>
      <c r="AU45" s="110" t="str">
        <f t="shared" si="190"/>
        <v/>
      </c>
      <c r="AV45" s="109" t="str">
        <f t="shared" si="191"/>
        <v/>
      </c>
      <c r="AW45" s="436"/>
      <c r="AX45" s="110" t="str">
        <f t="shared" si="192"/>
        <v/>
      </c>
      <c r="AY45" s="109" t="str">
        <f t="shared" si="193"/>
        <v/>
      </c>
      <c r="AZ45" s="108"/>
      <c r="BA45" s="110" t="str">
        <f t="shared" si="194"/>
        <v/>
      </c>
      <c r="BB45" s="109" t="str">
        <f t="shared" si="195"/>
        <v/>
      </c>
      <c r="BC45" s="108"/>
      <c r="BD45" s="110" t="str">
        <f t="shared" si="196"/>
        <v/>
      </c>
      <c r="BE45" s="109" t="str">
        <f t="shared" si="197"/>
        <v/>
      </c>
      <c r="BF45" s="108"/>
      <c r="BG45" s="110" t="str">
        <f t="shared" si="198"/>
        <v/>
      </c>
      <c r="BH45" s="109" t="str">
        <f t="shared" si="199"/>
        <v/>
      </c>
      <c r="BI45" s="108"/>
      <c r="BJ45" s="110" t="str">
        <f t="shared" si="200"/>
        <v/>
      </c>
      <c r="BK45" s="109" t="str">
        <f t="shared" si="201"/>
        <v/>
      </c>
      <c r="BL45" s="108"/>
      <c r="BM45" s="110" t="str">
        <f t="shared" si="202"/>
        <v/>
      </c>
      <c r="BN45" s="109" t="str">
        <f t="shared" si="203"/>
        <v/>
      </c>
      <c r="BO45" s="108"/>
      <c r="BP45" s="110" t="str">
        <f t="shared" si="204"/>
        <v/>
      </c>
      <c r="BQ45" s="109" t="str">
        <f t="shared" si="205"/>
        <v/>
      </c>
      <c r="BR45" s="108"/>
      <c r="BS45" s="110" t="str">
        <f t="shared" si="206"/>
        <v/>
      </c>
      <c r="BT45" s="109" t="str">
        <f t="shared" si="207"/>
        <v/>
      </c>
      <c r="BU45" s="108"/>
      <c r="BV45" s="110" t="str">
        <f t="shared" si="208"/>
        <v/>
      </c>
      <c r="BW45" s="109" t="str">
        <f t="shared" si="209"/>
        <v/>
      </c>
      <c r="BX45" s="108"/>
      <c r="BY45" s="110" t="str">
        <f t="shared" si="210"/>
        <v/>
      </c>
      <c r="BZ45" s="109" t="str">
        <f t="shared" si="211"/>
        <v/>
      </c>
      <c r="CA45" s="108"/>
      <c r="CB45" s="110" t="str">
        <f t="shared" si="212"/>
        <v/>
      </c>
      <c r="CC45" s="109" t="str">
        <f t="shared" si="213"/>
        <v/>
      </c>
      <c r="CD45" s="108"/>
      <c r="CE45" s="110" t="str">
        <f t="shared" si="214"/>
        <v/>
      </c>
      <c r="CF45" s="109" t="str">
        <f t="shared" si="215"/>
        <v/>
      </c>
      <c r="CG45" s="108"/>
      <c r="CH45" s="110" t="str">
        <f t="shared" si="216"/>
        <v/>
      </c>
      <c r="CI45" s="109" t="str">
        <f t="shared" si="217"/>
        <v/>
      </c>
      <c r="CJ45" s="108"/>
      <c r="CK45" s="110" t="str">
        <f t="shared" si="218"/>
        <v/>
      </c>
      <c r="CL45" s="109" t="str">
        <f t="shared" si="219"/>
        <v/>
      </c>
      <c r="CM45" s="108"/>
      <c r="CN45" s="110" t="str">
        <f t="shared" si="220"/>
        <v/>
      </c>
      <c r="CO45" s="109" t="str">
        <f t="shared" si="221"/>
        <v/>
      </c>
      <c r="CP45" s="108"/>
      <c r="CQ45" s="110" t="str">
        <f t="shared" si="222"/>
        <v/>
      </c>
      <c r="CR45" s="109" t="str">
        <f t="shared" si="223"/>
        <v/>
      </c>
      <c r="CS45" s="108"/>
      <c r="CT45" s="110" t="str">
        <f t="shared" si="224"/>
        <v/>
      </c>
      <c r="CU45" s="109" t="str">
        <f t="shared" si="225"/>
        <v/>
      </c>
      <c r="CV45" s="108"/>
      <c r="CW45" s="110" t="str">
        <f t="shared" si="226"/>
        <v/>
      </c>
      <c r="CX45" s="109" t="str">
        <f t="shared" si="227"/>
        <v/>
      </c>
      <c r="CY45" s="108"/>
      <c r="CZ45" s="110" t="str">
        <f t="shared" si="228"/>
        <v/>
      </c>
      <c r="DA45" s="109" t="str">
        <f t="shared" si="229"/>
        <v/>
      </c>
      <c r="DB45" s="108"/>
      <c r="DC45" s="110" t="str">
        <f t="shared" si="230"/>
        <v/>
      </c>
      <c r="DD45" s="109" t="str">
        <f t="shared" si="231"/>
        <v/>
      </c>
      <c r="DE45" s="108"/>
      <c r="DF45" s="110" t="str">
        <f t="shared" si="232"/>
        <v/>
      </c>
      <c r="DG45" s="109" t="str">
        <f t="shared" si="233"/>
        <v/>
      </c>
      <c r="DH45" s="108"/>
      <c r="DI45" s="110" t="str">
        <f t="shared" si="234"/>
        <v/>
      </c>
      <c r="DJ45" s="109" t="str">
        <f t="shared" si="235"/>
        <v/>
      </c>
      <c r="DK45" s="108"/>
      <c r="DL45" s="110" t="str">
        <f t="shared" si="236"/>
        <v/>
      </c>
      <c r="DM45" s="109" t="str">
        <f t="shared" si="237"/>
        <v/>
      </c>
      <c r="DN45" s="108"/>
      <c r="DO45" s="110" t="str">
        <f t="shared" si="238"/>
        <v/>
      </c>
      <c r="DP45" s="109" t="str">
        <f t="shared" si="239"/>
        <v/>
      </c>
      <c r="DQ45" s="108"/>
      <c r="DR45" s="110" t="str">
        <f t="shared" si="240"/>
        <v/>
      </c>
      <c r="DS45" s="109" t="str">
        <f t="shared" si="241"/>
        <v/>
      </c>
      <c r="DT45" s="108"/>
      <c r="DU45" s="110" t="str">
        <f t="shared" si="242"/>
        <v/>
      </c>
      <c r="DV45" s="109" t="str">
        <f t="shared" si="243"/>
        <v/>
      </c>
      <c r="DW45" s="108"/>
      <c r="DX45" s="110" t="str">
        <f t="shared" si="244"/>
        <v/>
      </c>
      <c r="DY45" s="109" t="str">
        <f t="shared" si="245"/>
        <v/>
      </c>
      <c r="DZ45" s="108"/>
      <c r="EA45" s="110" t="str">
        <f t="shared" si="246"/>
        <v/>
      </c>
      <c r="EB45" s="109" t="str">
        <f t="shared" si="247"/>
        <v/>
      </c>
      <c r="EC45" s="108"/>
      <c r="ED45" s="110" t="str">
        <f t="shared" si="248"/>
        <v/>
      </c>
      <c r="EE45" s="109" t="str">
        <f t="shared" si="249"/>
        <v/>
      </c>
      <c r="EF45" s="108"/>
      <c r="EG45" s="109" t="str">
        <f t="shared" si="250"/>
        <v/>
      </c>
      <c r="EH45" s="109" t="str">
        <f t="shared" si="250"/>
        <v/>
      </c>
      <c r="EI45" s="108"/>
      <c r="EJ45" s="110" t="str">
        <f t="shared" si="251"/>
        <v/>
      </c>
      <c r="EK45" s="109" t="str">
        <f t="shared" si="252"/>
        <v/>
      </c>
      <c r="EL45" s="436"/>
      <c r="EM45" s="110" t="str">
        <f t="shared" si="253"/>
        <v/>
      </c>
      <c r="EN45" s="109" t="str">
        <f t="shared" si="254"/>
        <v/>
      </c>
      <c r="EO45" s="108"/>
      <c r="EP45" s="110" t="str">
        <f t="shared" si="255"/>
        <v/>
      </c>
      <c r="EQ45" s="109" t="str">
        <f t="shared" si="256"/>
        <v/>
      </c>
      <c r="ER45" s="108"/>
      <c r="ES45" s="110" t="str">
        <f t="shared" si="257"/>
        <v/>
      </c>
      <c r="ET45" s="109" t="str">
        <f t="shared" si="258"/>
        <v/>
      </c>
      <c r="EU45" s="108"/>
      <c r="EV45" s="110" t="str">
        <f t="shared" si="259"/>
        <v/>
      </c>
      <c r="EW45" s="109" t="str">
        <f t="shared" si="260"/>
        <v/>
      </c>
      <c r="EX45" s="108"/>
      <c r="EY45" s="110" t="str">
        <f t="shared" si="261"/>
        <v/>
      </c>
      <c r="EZ45" s="109" t="str">
        <f t="shared" si="262"/>
        <v/>
      </c>
      <c r="FA45" s="108"/>
      <c r="FB45" s="110" t="str">
        <f t="shared" si="263"/>
        <v/>
      </c>
      <c r="FC45" s="109" t="str">
        <f t="shared" si="264"/>
        <v/>
      </c>
      <c r="FD45" s="108"/>
      <c r="FE45" s="110" t="str">
        <f t="shared" si="265"/>
        <v/>
      </c>
      <c r="FF45" s="109" t="str">
        <f t="shared" si="266"/>
        <v/>
      </c>
      <c r="FG45" s="108"/>
      <c r="FH45" s="110" t="str">
        <f t="shared" si="267"/>
        <v/>
      </c>
      <c r="FI45" s="109" t="str">
        <f t="shared" si="268"/>
        <v/>
      </c>
      <c r="FJ45" s="108"/>
      <c r="FK45" s="110" t="str">
        <f t="shared" si="269"/>
        <v/>
      </c>
      <c r="FL45" s="109" t="str">
        <f t="shared" si="270"/>
        <v/>
      </c>
      <c r="FM45" s="108"/>
      <c r="FN45" s="110" t="str">
        <f t="shared" si="271"/>
        <v/>
      </c>
      <c r="FO45" s="109" t="str">
        <f t="shared" si="272"/>
        <v/>
      </c>
      <c r="FP45" s="108"/>
      <c r="FQ45" s="110" t="str">
        <f t="shared" si="273"/>
        <v/>
      </c>
      <c r="FR45" s="109" t="str">
        <f t="shared" si="274"/>
        <v/>
      </c>
      <c r="FS45" s="108"/>
      <c r="FT45" s="110" t="str">
        <f t="shared" si="275"/>
        <v/>
      </c>
      <c r="FU45" s="109" t="str">
        <f t="shared" si="276"/>
        <v/>
      </c>
      <c r="FV45" s="108"/>
      <c r="FW45" s="110" t="str">
        <f t="shared" si="277"/>
        <v/>
      </c>
      <c r="FX45" s="109" t="str">
        <f t="shared" si="278"/>
        <v/>
      </c>
      <c r="FY45" s="108"/>
      <c r="FZ45" s="110" t="str">
        <f t="shared" si="279"/>
        <v/>
      </c>
      <c r="GA45" s="109" t="str">
        <f t="shared" si="280"/>
        <v>→</v>
      </c>
      <c r="GB45" s="108"/>
      <c r="GC45" s="110" t="str">
        <f t="shared" si="281"/>
        <v/>
      </c>
      <c r="GD45" s="109" t="str">
        <f t="shared" si="282"/>
        <v/>
      </c>
      <c r="GE45" s="108"/>
      <c r="GF45" s="110" t="str">
        <f t="shared" si="283"/>
        <v/>
      </c>
      <c r="GG45" s="109" t="str">
        <f t="shared" si="284"/>
        <v/>
      </c>
      <c r="GH45" s="108"/>
      <c r="GI45" s="110" t="str">
        <f t="shared" si="285"/>
        <v/>
      </c>
      <c r="GJ45" s="109" t="str">
        <f t="shared" si="286"/>
        <v/>
      </c>
      <c r="GK45" s="108"/>
      <c r="GL45" s="110" t="str">
        <f t="shared" si="287"/>
        <v/>
      </c>
      <c r="GM45" s="109" t="str">
        <f t="shared" si="288"/>
        <v/>
      </c>
      <c r="GN45" s="108"/>
      <c r="GO45" s="110" t="str">
        <f t="shared" si="289"/>
        <v/>
      </c>
      <c r="GP45" s="109" t="str">
        <f t="shared" si="290"/>
        <v/>
      </c>
      <c r="GQ45" s="108">
        <v>6000</v>
      </c>
      <c r="GR45" s="110" t="str">
        <f t="shared" si="291"/>
        <v/>
      </c>
      <c r="GS45" s="109" t="str">
        <f t="shared" si="292"/>
        <v/>
      </c>
      <c r="GT45" s="108"/>
      <c r="GU45" s="110" t="str">
        <f t="shared" si="293"/>
        <v/>
      </c>
      <c r="GV45" s="109" t="str">
        <f t="shared" si="294"/>
        <v/>
      </c>
      <c r="GW45" s="108"/>
      <c r="GX45" s="110" t="str">
        <f t="shared" si="295"/>
        <v/>
      </c>
      <c r="GY45" s="109" t="str">
        <f t="shared" si="296"/>
        <v/>
      </c>
      <c r="GZ45" s="108"/>
      <c r="HA45" s="110" t="str">
        <f t="shared" si="297"/>
        <v/>
      </c>
      <c r="HB45" s="109" t="str">
        <f t="shared" si="298"/>
        <v/>
      </c>
      <c r="HC45" s="108"/>
      <c r="HD45" s="110" t="str">
        <f t="shared" si="299"/>
        <v/>
      </c>
      <c r="HE45" s="109" t="str">
        <f t="shared" si="300"/>
        <v/>
      </c>
      <c r="HF45" s="108"/>
      <c r="HG45" s="110" t="str">
        <f t="shared" si="301"/>
        <v/>
      </c>
      <c r="HH45" s="109" t="str">
        <f t="shared" si="302"/>
        <v/>
      </c>
      <c r="HI45" s="108"/>
      <c r="HJ45" s="110" t="str">
        <f t="shared" si="303"/>
        <v/>
      </c>
      <c r="HK45" s="109" t="str">
        <f t="shared" si="304"/>
        <v/>
      </c>
      <c r="HL45" s="108"/>
      <c r="HM45" s="110" t="str">
        <f t="shared" si="305"/>
        <v>⇒</v>
      </c>
      <c r="HN45" s="109" t="str">
        <f t="shared" si="306"/>
        <v/>
      </c>
      <c r="HO45" s="108"/>
      <c r="HP45" s="110" t="str">
        <f t="shared" si="307"/>
        <v/>
      </c>
      <c r="HQ45" s="109" t="str">
        <f t="shared" si="308"/>
        <v/>
      </c>
      <c r="HR45" s="108"/>
      <c r="HS45" s="110" t="str">
        <f t="shared" si="309"/>
        <v/>
      </c>
      <c r="HT45" s="109" t="str">
        <f t="shared" si="310"/>
        <v/>
      </c>
      <c r="HU45" s="108"/>
      <c r="HV45" s="109" t="str">
        <f t="shared" si="311"/>
        <v/>
      </c>
      <c r="HW45" s="109" t="str">
        <f t="shared" si="311"/>
        <v/>
      </c>
      <c r="HX45" s="108"/>
      <c r="HY45" s="110" t="str">
        <f t="shared" si="312"/>
        <v/>
      </c>
      <c r="HZ45" s="109" t="str">
        <f t="shared" si="313"/>
        <v/>
      </c>
      <c r="IA45" s="436"/>
      <c r="IB45" s="110" t="str">
        <f t="shared" si="314"/>
        <v/>
      </c>
      <c r="IC45" s="109" t="str">
        <f t="shared" si="315"/>
        <v/>
      </c>
      <c r="ID45" s="108"/>
      <c r="IE45" s="110" t="str">
        <f t="shared" si="316"/>
        <v/>
      </c>
      <c r="IF45" s="109" t="str">
        <f t="shared" si="317"/>
        <v/>
      </c>
      <c r="IG45" s="108"/>
      <c r="IH45" s="110" t="str">
        <f t="shared" si="318"/>
        <v/>
      </c>
      <c r="II45" s="109" t="str">
        <f t="shared" si="319"/>
        <v/>
      </c>
      <c r="IJ45" s="108"/>
      <c r="IK45" s="110" t="str">
        <f t="shared" si="320"/>
        <v/>
      </c>
      <c r="IL45" s="109" t="str">
        <f t="shared" si="321"/>
        <v/>
      </c>
      <c r="IM45" s="108"/>
      <c r="IN45" s="110" t="str">
        <f t="shared" si="322"/>
        <v/>
      </c>
      <c r="IO45" s="109" t="str">
        <f t="shared" si="323"/>
        <v/>
      </c>
      <c r="IP45" s="108"/>
      <c r="IQ45" s="110" t="str">
        <f t="shared" si="324"/>
        <v/>
      </c>
      <c r="IR45" s="109" t="str">
        <f t="shared" si="325"/>
        <v/>
      </c>
      <c r="IS45" s="108"/>
      <c r="IT45" s="110" t="str">
        <f t="shared" si="326"/>
        <v/>
      </c>
      <c r="IU45" s="109" t="str">
        <f t="shared" si="327"/>
        <v/>
      </c>
      <c r="IV45" s="108"/>
      <c r="IW45" s="110" t="str">
        <f t="shared" si="328"/>
        <v/>
      </c>
      <c r="IX45" s="109" t="str">
        <f t="shared" si="329"/>
        <v/>
      </c>
      <c r="IY45" s="108"/>
      <c r="IZ45" s="110" t="str">
        <f t="shared" si="330"/>
        <v/>
      </c>
      <c r="JA45" s="109" t="str">
        <f t="shared" si="331"/>
        <v/>
      </c>
      <c r="JB45" s="108"/>
      <c r="JC45" s="110" t="str">
        <f t="shared" si="332"/>
        <v/>
      </c>
      <c r="JD45" s="109" t="str">
        <f t="shared" si="333"/>
        <v/>
      </c>
      <c r="JE45" s="108"/>
      <c r="JF45" s="110" t="str">
        <f t="shared" si="334"/>
        <v/>
      </c>
      <c r="JG45" s="109" t="str">
        <f t="shared" si="335"/>
        <v/>
      </c>
      <c r="JH45" s="108"/>
      <c r="JI45" s="110" t="str">
        <f t="shared" si="336"/>
        <v/>
      </c>
      <c r="JJ45" s="109" t="str">
        <f t="shared" si="337"/>
        <v/>
      </c>
      <c r="JK45" s="108"/>
      <c r="JL45" s="110" t="str">
        <f t="shared" si="338"/>
        <v/>
      </c>
      <c r="JM45" s="109" t="str">
        <f t="shared" si="339"/>
        <v/>
      </c>
      <c r="JN45" s="108"/>
      <c r="JO45" s="110" t="str">
        <f t="shared" si="340"/>
        <v/>
      </c>
      <c r="JP45" s="109" t="str">
        <f t="shared" si="341"/>
        <v/>
      </c>
      <c r="JQ45" s="108"/>
      <c r="JR45" s="110" t="str">
        <f t="shared" si="342"/>
        <v/>
      </c>
      <c r="JS45" s="109" t="str">
        <f t="shared" si="343"/>
        <v/>
      </c>
      <c r="JT45" s="108"/>
      <c r="JU45" s="110" t="str">
        <f t="shared" si="344"/>
        <v/>
      </c>
      <c r="JV45" s="109" t="str">
        <f t="shared" si="345"/>
        <v/>
      </c>
      <c r="JW45" s="108"/>
      <c r="JX45" s="110" t="str">
        <f t="shared" si="346"/>
        <v/>
      </c>
      <c r="JY45" s="109" t="str">
        <f t="shared" si="347"/>
        <v/>
      </c>
      <c r="JZ45" s="108"/>
      <c r="KA45" s="110" t="str">
        <f t="shared" si="348"/>
        <v/>
      </c>
      <c r="KB45" s="109" t="str">
        <f t="shared" si="349"/>
        <v/>
      </c>
      <c r="KC45" s="108"/>
      <c r="KD45" s="110" t="str">
        <f t="shared" si="350"/>
        <v/>
      </c>
      <c r="KE45" s="109" t="str">
        <f t="shared" si="351"/>
        <v/>
      </c>
      <c r="KF45" s="108"/>
      <c r="KG45" s="110" t="str">
        <f t="shared" si="352"/>
        <v/>
      </c>
      <c r="KH45" s="109" t="str">
        <f t="shared" si="353"/>
        <v/>
      </c>
      <c r="KI45" s="108"/>
      <c r="KJ45" s="110" t="str">
        <f t="shared" si="354"/>
        <v/>
      </c>
      <c r="KK45" s="109" t="str">
        <f t="shared" si="355"/>
        <v/>
      </c>
      <c r="KL45" s="108"/>
      <c r="KM45" s="110" t="str">
        <f t="shared" si="356"/>
        <v/>
      </c>
      <c r="KN45" s="109" t="str">
        <f t="shared" si="357"/>
        <v/>
      </c>
      <c r="KO45" s="108"/>
      <c r="KP45" s="110" t="str">
        <f t="shared" si="358"/>
        <v/>
      </c>
      <c r="KQ45" s="109" t="str">
        <f t="shared" si="359"/>
        <v/>
      </c>
      <c r="KR45" s="108"/>
      <c r="KS45" s="110" t="str">
        <f t="shared" si="360"/>
        <v/>
      </c>
      <c r="KT45" s="109" t="str">
        <f t="shared" si="361"/>
        <v/>
      </c>
      <c r="KU45" s="108"/>
      <c r="KV45" s="110" t="str">
        <f t="shared" si="362"/>
        <v/>
      </c>
      <c r="KW45" s="109" t="str">
        <f t="shared" si="363"/>
        <v/>
      </c>
      <c r="KX45" s="108"/>
      <c r="KY45" s="110" t="str">
        <f t="shared" si="364"/>
        <v/>
      </c>
      <c r="KZ45" s="109" t="str">
        <f t="shared" si="365"/>
        <v/>
      </c>
      <c r="LA45" s="108"/>
      <c r="LB45" s="110" t="str">
        <f t="shared" si="366"/>
        <v/>
      </c>
      <c r="LC45" s="109" t="str">
        <f t="shared" si="367"/>
        <v/>
      </c>
      <c r="LD45" s="108"/>
      <c r="LE45" s="110" t="str">
        <f t="shared" si="368"/>
        <v/>
      </c>
      <c r="LF45" s="109" t="str">
        <f t="shared" si="369"/>
        <v/>
      </c>
      <c r="LG45" s="108"/>
      <c r="LH45" s="110" t="str">
        <f t="shared" si="370"/>
        <v/>
      </c>
      <c r="LI45" s="109" t="str">
        <f t="shared" si="371"/>
        <v/>
      </c>
      <c r="LJ45" s="108"/>
      <c r="LK45" s="109" t="str">
        <f t="shared" si="372"/>
        <v/>
      </c>
    </row>
    <row r="46" spans="1:323" ht="24" customHeight="1" x14ac:dyDescent="0.2">
      <c r="A46" s="120"/>
      <c r="B46" s="150">
        <f>IFERROR(VLOOKUP($D46,[1]受注ﾌｧｲﾙ!$A$3:$BZ$1314,5,FALSE),"-")</f>
        <v>46107.434525462966</v>
      </c>
      <c r="C46" s="166">
        <f>IFERROR(VLOOKUP($D46,[1]受注ﾌｧｲﾙ!$A$3:$BZ$1314,6,FALSE),"-")</f>
        <v>0</v>
      </c>
      <c r="D46" s="374" t="s">
        <v>823</v>
      </c>
      <c r="E46" s="39">
        <f>IFERROR(VLOOKUP($D46,[1]受注ﾌｧｲﾙ!$A$3:$BZ$1314,17,FALSE),"-")</f>
        <v>6780</v>
      </c>
      <c r="F46" s="5" t="str">
        <f>IFERROR(VLOOKUP($D46,[1]受注ﾌｧｲﾙ!$A$3:$BZ$1314,18,FALSE),"-")</f>
        <v>15020-AX5R- 770X300</v>
      </c>
      <c r="G46" s="5" t="str">
        <f>IFERROR(VLOOKUP($D46,[1]受注ﾌｧｲﾙ!$A$3:$BZ$1314,19,FALSE),"-")</f>
        <v>FA</v>
      </c>
      <c r="H46" s="5" t="str">
        <f>IFERROR(VLOOKUP($D46,[1]受注ﾌｧｲﾙ!$A$3:$BZ$1314,20,FALSE),"-")</f>
        <v xml:space="preserve">   </v>
      </c>
      <c r="I46" s="5" t="str">
        <f>IFERROR(VLOOKUP($D46,[1]受注ﾌｧｲﾙ!$A$3:$BZ$1314,21,FALSE),"-")</f>
        <v>P</v>
      </c>
      <c r="J46" s="15">
        <f>IFERROR(VLOOKUP($D46,[1]受注ﾌｧｲﾙ!$A$3:$BZ$1314,22,FALSE),"-")</f>
        <v>6000</v>
      </c>
      <c r="K46" s="5" t="str">
        <f>IFERROR(VLOOKUP($D46,[1]受注ﾌｧｲﾙ!$A$3:$BZ$1314,8,FALSE),"-")</f>
        <v>15020-JX5R- 770X300</v>
      </c>
      <c r="L46" s="5" t="str">
        <f>IFERROR(VLOOKUP($D46,[1]受注ﾌｧｲﾙ!$A$3:$BZ$1314,9,FALSE),"-")</f>
        <v>FA</v>
      </c>
      <c r="M46" s="5" t="str">
        <f>IFERROR(VLOOKUP($D46,[1]受注ﾌｧｲﾙ!$A$3:$BZ$1314,10,FALSE),"-")</f>
        <v xml:space="preserve">   </v>
      </c>
      <c r="N46" s="5" t="str">
        <f>IFERROR(VLOOKUP($D46,[1]受注ﾌｧｲﾙ!$A$3:$BZ$1314,11,FALSE),"-")</f>
        <v>R</v>
      </c>
      <c r="O46" s="15">
        <f>IFERROR(VLOOKUP($D46,[1]受注ﾌｧｲﾙ!$A$3:$BZ$1314,13,FALSE),"-")</f>
        <v>6000</v>
      </c>
      <c r="P46" s="5">
        <f>IFERROR(VLOOKUP($D46,[1]受注ﾌｧｲﾙ!$A$3:$BZ$1314,15,FALSE),"-")</f>
        <v>0</v>
      </c>
      <c r="Q46" s="101">
        <f>IFERROR((VLOOKUP($D46,[1]受注ﾌｧｲﾙ!$A$3:$BZ$1314,16,FALSE)*J46),"-")</f>
        <v>6000</v>
      </c>
      <c r="R46" s="40">
        <f>IFERROR(VLOOKUP($D46,[7]加工日報ＥＣ!$A$5:$DD$999,107,FALSE),"-")</f>
        <v>6000</v>
      </c>
      <c r="S46" s="5" t="str">
        <f>IFERROR(VLOOKUP($D46,[1]受注ﾌｧｲﾙ!$A$3:$BZ$1314,26,FALSE),"-")</f>
        <v>EC,検査</v>
      </c>
      <c r="T46" s="86" t="str">
        <f>IFERROR(VLOOKUP($D46,[1]受注ﾌｧｲﾙ!$A$3:$BZ$1314,23,FALSE),"-")</f>
        <v>湖南</v>
      </c>
      <c r="U46" s="4"/>
      <c r="V46" s="4"/>
      <c r="W46" s="4">
        <f>IFERROR(VLOOKUP($D46,[1]受注ﾌｧｲﾙ!$A$3:$BZ$1314,25,FALSE),"-")</f>
        <v>46126</v>
      </c>
      <c r="X46" s="4">
        <f>IFERROR(VLOOKUP($D46,[1]受注ﾌｧｲﾙ!$A$3:$BZ$1314,32,FALSE),"-")</f>
        <v>46142</v>
      </c>
      <c r="Y46" s="4">
        <f>IFERROR(VLOOKUP($D46,[1]受注ﾌｧｲﾙ!$A$3:$BZ$1314,33,FALSE),"-")</f>
        <v>46142</v>
      </c>
      <c r="Z46" s="4">
        <f t="shared" si="187"/>
        <v>46127</v>
      </c>
      <c r="AA46" s="57">
        <f>IFERROR(VLOOKUP($D46,[7]加工日報ＥＣ!$A$5:$DD$999,2,FALSE),"-")</f>
        <v>46127</v>
      </c>
      <c r="AB46" s="58">
        <f>IFERROR(VLOOKUP($D46,[7]加工日報ＥＣ!$A$5:$DD$999,108,FALSE),"-")</f>
        <v>6000</v>
      </c>
      <c r="AC46" s="21">
        <f t="shared" si="188"/>
        <v>6000</v>
      </c>
      <c r="AD46" s="549" t="str">
        <f>IFERROR(VLOOKUP($D46,[1]受注ﾌｧｲﾙ!$A$3:$BZ$1314,27,FALSE),"-")&amp;"　"&amp;IFERROR(VLOOKUP($D46,[1]受注ﾌｧｲﾙ!$A$3:$BZ$1314,28,FALSE),"-")&amp;"　"&amp;IFERROR(VLOOKUP($D46,[1]受注ﾌｧｲﾙ!$A$3:$BZ$1314,29,FALSE),"-")</f>
        <v>欠点個数確認チェックラベル◎　確認済明記　</v>
      </c>
      <c r="AE46" s="3"/>
      <c r="AF46" s="31" t="str">
        <f>IFERROR(VLOOKUP($D46,[7]加工日報ＥＣ!$A$5:$DD$999,94,FALSE),"-")</f>
        <v>完</v>
      </c>
      <c r="AG46" s="38" t="str">
        <f>IFERROR(VLOOKUP($D46,[1]受注ﾌｧｲﾙ!$A$3:$BZ$1314,2,FALSE),"-")</f>
        <v>通常入力</v>
      </c>
      <c r="AH46" s="38" t="str">
        <f>IFERROR(VLOOKUP($D46,[1]受注ﾌｧｲﾙ!$A$3:$BZ$1314,3,FALSE),"-")</f>
        <v>後加工</v>
      </c>
      <c r="AI46" s="43" t="str">
        <f>IFERROR(VLOOKUP($D46,[1]受注ﾌｧｲﾙ!$A$3:$BZ$1314,31,FALSE),"-")</f>
        <v>共和ﾚｻﾞｰ</v>
      </c>
      <c r="AJ46" s="43" t="str">
        <f>IFERROR(VLOOKUP($D46,[1]受注ﾌｧｲﾙ!$A$3:$BZ$1314,12,FALSE),"-")</f>
        <v xml:space="preserve"> </v>
      </c>
      <c r="AK46" s="228" t="str">
        <f>IFERROR(VLOOKUP($D46,[1]受注ﾌｧｲﾙ!$A$3:$BZ$1314,24,FALSE),"-")</f>
        <v>EC</v>
      </c>
      <c r="AL46" s="3"/>
      <c r="AM46" s="3"/>
      <c r="AN46" s="3"/>
      <c r="AO46" s="3"/>
      <c r="AP46" s="3"/>
      <c r="AQ46" s="43" t="s">
        <v>521</v>
      </c>
      <c r="AR46" s="526"/>
      <c r="AS46" s="109" t="str">
        <f t="shared" si="189"/>
        <v/>
      </c>
      <c r="AT46" s="108"/>
      <c r="AU46" s="110" t="str">
        <f t="shared" si="190"/>
        <v/>
      </c>
      <c r="AV46" s="109" t="str">
        <f t="shared" si="191"/>
        <v/>
      </c>
      <c r="AW46" s="436"/>
      <c r="AX46" s="110" t="str">
        <f t="shared" si="192"/>
        <v/>
      </c>
      <c r="AY46" s="109" t="str">
        <f t="shared" si="193"/>
        <v/>
      </c>
      <c r="AZ46" s="108"/>
      <c r="BA46" s="110" t="str">
        <f t="shared" si="194"/>
        <v/>
      </c>
      <c r="BB46" s="109" t="str">
        <f t="shared" si="195"/>
        <v/>
      </c>
      <c r="BC46" s="108"/>
      <c r="BD46" s="110" t="str">
        <f t="shared" si="196"/>
        <v/>
      </c>
      <c r="BE46" s="109" t="str">
        <f t="shared" si="197"/>
        <v/>
      </c>
      <c r="BF46" s="108"/>
      <c r="BG46" s="110" t="str">
        <f t="shared" si="198"/>
        <v/>
      </c>
      <c r="BH46" s="109" t="str">
        <f t="shared" si="199"/>
        <v/>
      </c>
      <c r="BI46" s="108"/>
      <c r="BJ46" s="110" t="str">
        <f t="shared" si="200"/>
        <v/>
      </c>
      <c r="BK46" s="109" t="str">
        <f t="shared" si="201"/>
        <v/>
      </c>
      <c r="BL46" s="108"/>
      <c r="BM46" s="110" t="str">
        <f t="shared" si="202"/>
        <v/>
      </c>
      <c r="BN46" s="109" t="str">
        <f t="shared" si="203"/>
        <v/>
      </c>
      <c r="BO46" s="108"/>
      <c r="BP46" s="110" t="str">
        <f t="shared" si="204"/>
        <v/>
      </c>
      <c r="BQ46" s="109" t="str">
        <f t="shared" si="205"/>
        <v/>
      </c>
      <c r="BR46" s="108"/>
      <c r="BS46" s="110" t="str">
        <f t="shared" si="206"/>
        <v/>
      </c>
      <c r="BT46" s="109" t="str">
        <f t="shared" si="207"/>
        <v/>
      </c>
      <c r="BU46" s="108"/>
      <c r="BV46" s="110" t="str">
        <f t="shared" si="208"/>
        <v/>
      </c>
      <c r="BW46" s="109" t="str">
        <f t="shared" si="209"/>
        <v/>
      </c>
      <c r="BX46" s="108"/>
      <c r="BY46" s="110" t="str">
        <f t="shared" si="210"/>
        <v/>
      </c>
      <c r="BZ46" s="109" t="str">
        <f t="shared" si="211"/>
        <v/>
      </c>
      <c r="CA46" s="108"/>
      <c r="CB46" s="110" t="str">
        <f t="shared" si="212"/>
        <v/>
      </c>
      <c r="CC46" s="109" t="str">
        <f t="shared" si="213"/>
        <v/>
      </c>
      <c r="CD46" s="108"/>
      <c r="CE46" s="110" t="str">
        <f t="shared" si="214"/>
        <v/>
      </c>
      <c r="CF46" s="109" t="str">
        <f t="shared" si="215"/>
        <v/>
      </c>
      <c r="CG46" s="108"/>
      <c r="CH46" s="110" t="str">
        <f t="shared" si="216"/>
        <v/>
      </c>
      <c r="CI46" s="109" t="str">
        <f t="shared" si="217"/>
        <v/>
      </c>
      <c r="CJ46" s="108"/>
      <c r="CK46" s="110" t="str">
        <f t="shared" si="218"/>
        <v/>
      </c>
      <c r="CL46" s="109" t="str">
        <f t="shared" si="219"/>
        <v/>
      </c>
      <c r="CM46" s="108"/>
      <c r="CN46" s="110" t="str">
        <f t="shared" si="220"/>
        <v/>
      </c>
      <c r="CO46" s="109" t="str">
        <f t="shared" si="221"/>
        <v/>
      </c>
      <c r="CP46" s="108"/>
      <c r="CQ46" s="110" t="str">
        <f t="shared" si="222"/>
        <v/>
      </c>
      <c r="CR46" s="109" t="str">
        <f t="shared" si="223"/>
        <v/>
      </c>
      <c r="CS46" s="108"/>
      <c r="CT46" s="110" t="str">
        <f t="shared" si="224"/>
        <v/>
      </c>
      <c r="CU46" s="109" t="str">
        <f t="shared" si="225"/>
        <v/>
      </c>
      <c r="CV46" s="108"/>
      <c r="CW46" s="110" t="str">
        <f t="shared" si="226"/>
        <v/>
      </c>
      <c r="CX46" s="109" t="str">
        <f t="shared" si="227"/>
        <v/>
      </c>
      <c r="CY46" s="108"/>
      <c r="CZ46" s="110" t="str">
        <f t="shared" si="228"/>
        <v/>
      </c>
      <c r="DA46" s="109" t="str">
        <f t="shared" si="229"/>
        <v/>
      </c>
      <c r="DB46" s="108"/>
      <c r="DC46" s="110" t="str">
        <f t="shared" si="230"/>
        <v/>
      </c>
      <c r="DD46" s="109" t="str">
        <f t="shared" si="231"/>
        <v/>
      </c>
      <c r="DE46" s="108"/>
      <c r="DF46" s="110" t="str">
        <f t="shared" si="232"/>
        <v/>
      </c>
      <c r="DG46" s="109" t="str">
        <f t="shared" si="233"/>
        <v/>
      </c>
      <c r="DH46" s="108"/>
      <c r="DI46" s="110" t="str">
        <f t="shared" si="234"/>
        <v/>
      </c>
      <c r="DJ46" s="109" t="str">
        <f t="shared" si="235"/>
        <v/>
      </c>
      <c r="DK46" s="108"/>
      <c r="DL46" s="110" t="str">
        <f t="shared" si="236"/>
        <v/>
      </c>
      <c r="DM46" s="109" t="str">
        <f t="shared" si="237"/>
        <v/>
      </c>
      <c r="DN46" s="108"/>
      <c r="DO46" s="110" t="str">
        <f t="shared" si="238"/>
        <v/>
      </c>
      <c r="DP46" s="109" t="str">
        <f t="shared" si="239"/>
        <v/>
      </c>
      <c r="DQ46" s="108"/>
      <c r="DR46" s="110" t="str">
        <f t="shared" si="240"/>
        <v/>
      </c>
      <c r="DS46" s="109" t="str">
        <f t="shared" si="241"/>
        <v/>
      </c>
      <c r="DT46" s="108"/>
      <c r="DU46" s="110" t="str">
        <f t="shared" si="242"/>
        <v/>
      </c>
      <c r="DV46" s="109" t="str">
        <f t="shared" si="243"/>
        <v/>
      </c>
      <c r="DW46" s="108"/>
      <c r="DX46" s="110" t="str">
        <f t="shared" si="244"/>
        <v/>
      </c>
      <c r="DY46" s="109" t="str">
        <f t="shared" si="245"/>
        <v/>
      </c>
      <c r="DZ46" s="108"/>
      <c r="EA46" s="110" t="str">
        <f t="shared" si="246"/>
        <v/>
      </c>
      <c r="EB46" s="109" t="str">
        <f t="shared" si="247"/>
        <v/>
      </c>
      <c r="EC46" s="108"/>
      <c r="ED46" s="110" t="str">
        <f t="shared" si="248"/>
        <v/>
      </c>
      <c r="EE46" s="109" t="str">
        <f t="shared" si="249"/>
        <v/>
      </c>
      <c r="EF46" s="108"/>
      <c r="EG46" s="109" t="str">
        <f t="shared" si="250"/>
        <v/>
      </c>
      <c r="EH46" s="109" t="str">
        <f t="shared" si="250"/>
        <v/>
      </c>
      <c r="EI46" s="108"/>
      <c r="EJ46" s="110" t="str">
        <f t="shared" si="251"/>
        <v/>
      </c>
      <c r="EK46" s="109" t="str">
        <f t="shared" si="252"/>
        <v/>
      </c>
      <c r="EL46" s="436"/>
      <c r="EM46" s="110" t="str">
        <f t="shared" si="253"/>
        <v/>
      </c>
      <c r="EN46" s="109" t="str">
        <f t="shared" si="254"/>
        <v/>
      </c>
      <c r="EO46" s="108"/>
      <c r="EP46" s="110" t="str">
        <f t="shared" si="255"/>
        <v/>
      </c>
      <c r="EQ46" s="109" t="str">
        <f t="shared" si="256"/>
        <v/>
      </c>
      <c r="ER46" s="108"/>
      <c r="ES46" s="110" t="str">
        <f t="shared" si="257"/>
        <v/>
      </c>
      <c r="ET46" s="109" t="str">
        <f t="shared" si="258"/>
        <v/>
      </c>
      <c r="EU46" s="108"/>
      <c r="EV46" s="110" t="str">
        <f t="shared" si="259"/>
        <v/>
      </c>
      <c r="EW46" s="109" t="str">
        <f t="shared" si="260"/>
        <v/>
      </c>
      <c r="EX46" s="108"/>
      <c r="EY46" s="110" t="str">
        <f t="shared" si="261"/>
        <v/>
      </c>
      <c r="EZ46" s="109" t="str">
        <f t="shared" si="262"/>
        <v/>
      </c>
      <c r="FA46" s="108"/>
      <c r="FB46" s="110" t="str">
        <f t="shared" si="263"/>
        <v/>
      </c>
      <c r="FC46" s="109" t="str">
        <f t="shared" si="264"/>
        <v/>
      </c>
      <c r="FD46" s="108"/>
      <c r="FE46" s="110" t="str">
        <f t="shared" si="265"/>
        <v/>
      </c>
      <c r="FF46" s="109" t="str">
        <f t="shared" si="266"/>
        <v/>
      </c>
      <c r="FG46" s="108"/>
      <c r="FH46" s="110" t="str">
        <f t="shared" si="267"/>
        <v/>
      </c>
      <c r="FI46" s="109" t="str">
        <f t="shared" si="268"/>
        <v/>
      </c>
      <c r="FJ46" s="108"/>
      <c r="FK46" s="110" t="str">
        <f t="shared" si="269"/>
        <v/>
      </c>
      <c r="FL46" s="109" t="str">
        <f t="shared" si="270"/>
        <v/>
      </c>
      <c r="FM46" s="108"/>
      <c r="FN46" s="110" t="str">
        <f t="shared" si="271"/>
        <v/>
      </c>
      <c r="FO46" s="109" t="str">
        <f t="shared" si="272"/>
        <v/>
      </c>
      <c r="FP46" s="108"/>
      <c r="FQ46" s="110" t="str">
        <f t="shared" si="273"/>
        <v/>
      </c>
      <c r="FR46" s="109" t="str">
        <f t="shared" si="274"/>
        <v/>
      </c>
      <c r="FS46" s="108"/>
      <c r="FT46" s="110" t="str">
        <f t="shared" si="275"/>
        <v/>
      </c>
      <c r="FU46" s="109" t="str">
        <f t="shared" si="276"/>
        <v>→</v>
      </c>
      <c r="FV46" s="108"/>
      <c r="FW46" s="110" t="str">
        <f t="shared" si="277"/>
        <v/>
      </c>
      <c r="FX46" s="109" t="str">
        <f t="shared" si="278"/>
        <v/>
      </c>
      <c r="FY46" s="108">
        <v>6000</v>
      </c>
      <c r="FZ46" s="110" t="str">
        <f t="shared" si="279"/>
        <v/>
      </c>
      <c r="GA46" s="109" t="str">
        <f t="shared" si="280"/>
        <v/>
      </c>
      <c r="GB46" s="108"/>
      <c r="GC46" s="110" t="str">
        <f t="shared" si="281"/>
        <v/>
      </c>
      <c r="GD46" s="109" t="str">
        <f t="shared" si="282"/>
        <v/>
      </c>
      <c r="GE46" s="108"/>
      <c r="GF46" s="110" t="str">
        <f t="shared" si="283"/>
        <v/>
      </c>
      <c r="GG46" s="109" t="str">
        <f t="shared" si="284"/>
        <v/>
      </c>
      <c r="GH46" s="108"/>
      <c r="GI46" s="110" t="str">
        <f t="shared" si="285"/>
        <v/>
      </c>
      <c r="GJ46" s="109" t="str">
        <f t="shared" si="286"/>
        <v/>
      </c>
      <c r="GK46" s="108"/>
      <c r="GL46" s="110" t="str">
        <f t="shared" si="287"/>
        <v/>
      </c>
      <c r="GM46" s="109" t="str">
        <f t="shared" si="288"/>
        <v/>
      </c>
      <c r="GN46" s="108"/>
      <c r="GO46" s="110" t="str">
        <f t="shared" si="289"/>
        <v/>
      </c>
      <c r="GP46" s="109" t="str">
        <f t="shared" si="290"/>
        <v/>
      </c>
      <c r="GQ46" s="108"/>
      <c r="GR46" s="110" t="str">
        <f t="shared" si="291"/>
        <v/>
      </c>
      <c r="GS46" s="109" t="str">
        <f t="shared" si="292"/>
        <v/>
      </c>
      <c r="GT46" s="108"/>
      <c r="GU46" s="110" t="str">
        <f t="shared" si="293"/>
        <v/>
      </c>
      <c r="GV46" s="109" t="str">
        <f t="shared" si="294"/>
        <v/>
      </c>
      <c r="GW46" s="108"/>
      <c r="GX46" s="110" t="str">
        <f t="shared" si="295"/>
        <v/>
      </c>
      <c r="GY46" s="109" t="str">
        <f t="shared" si="296"/>
        <v/>
      </c>
      <c r="GZ46" s="108"/>
      <c r="HA46" s="110" t="str">
        <f t="shared" si="297"/>
        <v/>
      </c>
      <c r="HB46" s="109" t="str">
        <f t="shared" si="298"/>
        <v/>
      </c>
      <c r="HC46" s="108"/>
      <c r="HD46" s="110" t="str">
        <f t="shared" si="299"/>
        <v/>
      </c>
      <c r="HE46" s="109" t="str">
        <f t="shared" si="300"/>
        <v/>
      </c>
      <c r="HF46" s="108"/>
      <c r="HG46" s="110" t="str">
        <f t="shared" si="301"/>
        <v/>
      </c>
      <c r="HH46" s="109" t="str">
        <f t="shared" si="302"/>
        <v/>
      </c>
      <c r="HI46" s="108"/>
      <c r="HJ46" s="110" t="str">
        <f t="shared" si="303"/>
        <v/>
      </c>
      <c r="HK46" s="109" t="str">
        <f t="shared" si="304"/>
        <v/>
      </c>
      <c r="HL46" s="108"/>
      <c r="HM46" s="110" t="str">
        <f t="shared" si="305"/>
        <v/>
      </c>
      <c r="HN46" s="109" t="str">
        <f t="shared" si="306"/>
        <v/>
      </c>
      <c r="HO46" s="108"/>
      <c r="HP46" s="110" t="str">
        <f t="shared" si="307"/>
        <v/>
      </c>
      <c r="HQ46" s="109" t="str">
        <f t="shared" si="308"/>
        <v/>
      </c>
      <c r="HR46" s="108"/>
      <c r="HS46" s="110" t="str">
        <f t="shared" si="309"/>
        <v>⇒</v>
      </c>
      <c r="HT46" s="109" t="str">
        <f t="shared" si="310"/>
        <v/>
      </c>
      <c r="HU46" s="108"/>
      <c r="HV46" s="109" t="str">
        <f t="shared" si="311"/>
        <v/>
      </c>
      <c r="HW46" s="109" t="str">
        <f t="shared" si="311"/>
        <v/>
      </c>
      <c r="HX46" s="108"/>
      <c r="HY46" s="110" t="str">
        <f t="shared" si="312"/>
        <v/>
      </c>
      <c r="HZ46" s="109" t="str">
        <f t="shared" si="313"/>
        <v/>
      </c>
      <c r="IA46" s="436"/>
      <c r="IB46" s="110" t="str">
        <f t="shared" si="314"/>
        <v/>
      </c>
      <c r="IC46" s="109" t="str">
        <f t="shared" si="315"/>
        <v/>
      </c>
      <c r="ID46" s="108"/>
      <c r="IE46" s="110" t="str">
        <f t="shared" si="316"/>
        <v/>
      </c>
      <c r="IF46" s="109" t="str">
        <f t="shared" si="317"/>
        <v/>
      </c>
      <c r="IG46" s="108"/>
      <c r="IH46" s="110" t="str">
        <f t="shared" si="318"/>
        <v/>
      </c>
      <c r="II46" s="109" t="str">
        <f t="shared" si="319"/>
        <v/>
      </c>
      <c r="IJ46" s="108"/>
      <c r="IK46" s="110" t="str">
        <f t="shared" si="320"/>
        <v/>
      </c>
      <c r="IL46" s="109" t="str">
        <f t="shared" si="321"/>
        <v/>
      </c>
      <c r="IM46" s="108"/>
      <c r="IN46" s="110" t="str">
        <f t="shared" si="322"/>
        <v/>
      </c>
      <c r="IO46" s="109" t="str">
        <f t="shared" si="323"/>
        <v/>
      </c>
      <c r="IP46" s="108"/>
      <c r="IQ46" s="110" t="str">
        <f t="shared" si="324"/>
        <v/>
      </c>
      <c r="IR46" s="109" t="str">
        <f t="shared" si="325"/>
        <v/>
      </c>
      <c r="IS46" s="108"/>
      <c r="IT46" s="110" t="str">
        <f t="shared" si="326"/>
        <v/>
      </c>
      <c r="IU46" s="109" t="str">
        <f t="shared" si="327"/>
        <v/>
      </c>
      <c r="IV46" s="108"/>
      <c r="IW46" s="110" t="str">
        <f t="shared" si="328"/>
        <v/>
      </c>
      <c r="IX46" s="109" t="str">
        <f t="shared" si="329"/>
        <v/>
      </c>
      <c r="IY46" s="108"/>
      <c r="IZ46" s="110" t="str">
        <f t="shared" si="330"/>
        <v/>
      </c>
      <c r="JA46" s="109" t="str">
        <f t="shared" si="331"/>
        <v/>
      </c>
      <c r="JB46" s="108"/>
      <c r="JC46" s="110" t="str">
        <f t="shared" si="332"/>
        <v/>
      </c>
      <c r="JD46" s="109" t="str">
        <f t="shared" si="333"/>
        <v/>
      </c>
      <c r="JE46" s="108"/>
      <c r="JF46" s="110" t="str">
        <f t="shared" si="334"/>
        <v/>
      </c>
      <c r="JG46" s="109" t="str">
        <f t="shared" si="335"/>
        <v/>
      </c>
      <c r="JH46" s="108"/>
      <c r="JI46" s="110" t="str">
        <f t="shared" si="336"/>
        <v/>
      </c>
      <c r="JJ46" s="109" t="str">
        <f t="shared" si="337"/>
        <v/>
      </c>
      <c r="JK46" s="108"/>
      <c r="JL46" s="110" t="str">
        <f t="shared" si="338"/>
        <v/>
      </c>
      <c r="JM46" s="109" t="str">
        <f t="shared" si="339"/>
        <v/>
      </c>
      <c r="JN46" s="108"/>
      <c r="JO46" s="110" t="str">
        <f t="shared" si="340"/>
        <v/>
      </c>
      <c r="JP46" s="109" t="str">
        <f t="shared" si="341"/>
        <v/>
      </c>
      <c r="JQ46" s="108"/>
      <c r="JR46" s="110" t="str">
        <f t="shared" si="342"/>
        <v/>
      </c>
      <c r="JS46" s="109" t="str">
        <f t="shared" si="343"/>
        <v/>
      </c>
      <c r="JT46" s="108"/>
      <c r="JU46" s="110" t="str">
        <f t="shared" si="344"/>
        <v/>
      </c>
      <c r="JV46" s="109" t="str">
        <f t="shared" si="345"/>
        <v/>
      </c>
      <c r="JW46" s="108"/>
      <c r="JX46" s="110" t="str">
        <f t="shared" si="346"/>
        <v/>
      </c>
      <c r="JY46" s="109" t="str">
        <f t="shared" si="347"/>
        <v/>
      </c>
      <c r="JZ46" s="108"/>
      <c r="KA46" s="110" t="str">
        <f t="shared" si="348"/>
        <v/>
      </c>
      <c r="KB46" s="109" t="str">
        <f t="shared" si="349"/>
        <v/>
      </c>
      <c r="KC46" s="108"/>
      <c r="KD46" s="110" t="str">
        <f t="shared" si="350"/>
        <v/>
      </c>
      <c r="KE46" s="109" t="str">
        <f t="shared" si="351"/>
        <v/>
      </c>
      <c r="KF46" s="108"/>
      <c r="KG46" s="110" t="str">
        <f t="shared" si="352"/>
        <v/>
      </c>
      <c r="KH46" s="109" t="str">
        <f t="shared" si="353"/>
        <v/>
      </c>
      <c r="KI46" s="108"/>
      <c r="KJ46" s="110" t="str">
        <f t="shared" si="354"/>
        <v/>
      </c>
      <c r="KK46" s="109" t="str">
        <f t="shared" si="355"/>
        <v/>
      </c>
      <c r="KL46" s="108"/>
      <c r="KM46" s="110" t="str">
        <f t="shared" si="356"/>
        <v/>
      </c>
      <c r="KN46" s="109" t="str">
        <f t="shared" si="357"/>
        <v/>
      </c>
      <c r="KO46" s="108"/>
      <c r="KP46" s="110" t="str">
        <f t="shared" si="358"/>
        <v/>
      </c>
      <c r="KQ46" s="109" t="str">
        <f t="shared" si="359"/>
        <v/>
      </c>
      <c r="KR46" s="108"/>
      <c r="KS46" s="110" t="str">
        <f t="shared" si="360"/>
        <v/>
      </c>
      <c r="KT46" s="109" t="str">
        <f t="shared" si="361"/>
        <v/>
      </c>
      <c r="KU46" s="108"/>
      <c r="KV46" s="110" t="str">
        <f t="shared" si="362"/>
        <v/>
      </c>
      <c r="KW46" s="109" t="str">
        <f t="shared" si="363"/>
        <v/>
      </c>
      <c r="KX46" s="108"/>
      <c r="KY46" s="110" t="str">
        <f t="shared" si="364"/>
        <v/>
      </c>
      <c r="KZ46" s="109" t="str">
        <f t="shared" si="365"/>
        <v/>
      </c>
      <c r="LA46" s="108"/>
      <c r="LB46" s="110" t="str">
        <f t="shared" si="366"/>
        <v/>
      </c>
      <c r="LC46" s="109" t="str">
        <f t="shared" si="367"/>
        <v/>
      </c>
      <c r="LD46" s="108"/>
      <c r="LE46" s="110" t="str">
        <f t="shared" si="368"/>
        <v/>
      </c>
      <c r="LF46" s="109" t="str">
        <f t="shared" si="369"/>
        <v/>
      </c>
      <c r="LG46" s="108"/>
      <c r="LH46" s="110" t="str">
        <f t="shared" si="370"/>
        <v/>
      </c>
      <c r="LI46" s="109" t="str">
        <f t="shared" si="371"/>
        <v/>
      </c>
      <c r="LJ46" s="108"/>
      <c r="LK46" s="109" t="str">
        <f t="shared" si="372"/>
        <v/>
      </c>
    </row>
    <row r="47" spans="1:323" ht="24" customHeight="1" x14ac:dyDescent="0.2">
      <c r="A47" s="120"/>
      <c r="B47" s="150">
        <f>IFERROR(VLOOKUP($D47,[1]受注ﾌｧｲﾙ!$A$3:$BZ$1314,5,FALSE),"-")</f>
        <v>46120.739247685182</v>
      </c>
      <c r="C47" s="166">
        <f>IFERROR(VLOOKUP($D47,[1]受注ﾌｧｲﾙ!$A$3:$BZ$1314,6,FALSE),"-")</f>
        <v>0</v>
      </c>
      <c r="D47" s="374" t="s">
        <v>991</v>
      </c>
      <c r="E47" s="39">
        <f>IFERROR(VLOOKUP($D47,[1]受注ﾌｧｲﾙ!$A$3:$BZ$1314,17,FALSE),"-")</f>
        <v>6780</v>
      </c>
      <c r="F47" s="5" t="str">
        <f>IFERROR(VLOOKUP($D47,[1]受注ﾌｧｲﾙ!$A$3:$BZ$1314,18,FALSE),"-")</f>
        <v>15020-AX5R-1300X300</v>
      </c>
      <c r="G47" s="5" t="str">
        <f>IFERROR(VLOOKUP($D47,[1]受注ﾌｧｲﾙ!$A$3:$BZ$1314,19,FALSE),"-")</f>
        <v>FA</v>
      </c>
      <c r="H47" s="5" t="str">
        <f>IFERROR(VLOOKUP($D47,[1]受注ﾌｧｲﾙ!$A$3:$BZ$1314,20,FALSE),"-")</f>
        <v xml:space="preserve">   </v>
      </c>
      <c r="I47" s="5" t="str">
        <f>IFERROR(VLOOKUP($D47,[1]受注ﾌｧｲﾙ!$A$3:$BZ$1314,21,FALSE),"-")</f>
        <v>P</v>
      </c>
      <c r="J47" s="15">
        <f>IFERROR(VLOOKUP($D47,[1]受注ﾌｧｲﾙ!$A$3:$BZ$1314,22,FALSE),"-")</f>
        <v>5700</v>
      </c>
      <c r="K47" s="5" t="str">
        <f>IFERROR(VLOOKUP($D47,[1]受注ﾌｧｲﾙ!$A$3:$BZ$1314,8,FALSE),"-")</f>
        <v>15020-JX5R-1300X300</v>
      </c>
      <c r="L47" s="5" t="str">
        <f>IFERROR(VLOOKUP($D47,[1]受注ﾌｧｲﾙ!$A$3:$BZ$1314,9,FALSE),"-")</f>
        <v>FA</v>
      </c>
      <c r="M47" s="5" t="str">
        <f>IFERROR(VLOOKUP($D47,[1]受注ﾌｧｲﾙ!$A$3:$BZ$1314,10,FALSE),"-")</f>
        <v xml:space="preserve">   </v>
      </c>
      <c r="N47" s="5" t="str">
        <f>IFERROR(VLOOKUP($D47,[1]受注ﾌｧｲﾙ!$A$3:$BZ$1314,11,FALSE),"-")</f>
        <v>R</v>
      </c>
      <c r="O47" s="15">
        <f>IFERROR(VLOOKUP($D47,[1]受注ﾌｧｲﾙ!$A$3:$BZ$1314,13,FALSE),"-")</f>
        <v>5700</v>
      </c>
      <c r="P47" s="5">
        <f>IFERROR(VLOOKUP($D47,[1]受注ﾌｧｲﾙ!$A$3:$BZ$1314,15,FALSE),"-")</f>
        <v>0</v>
      </c>
      <c r="Q47" s="101">
        <f>IFERROR((VLOOKUP($D47,[1]受注ﾌｧｲﾙ!$A$3:$BZ$1314,16,FALSE)*J47),"-")</f>
        <v>5700</v>
      </c>
      <c r="R47" s="40">
        <f>IFERROR(VLOOKUP($D47,[7]加工日報ＥＣ!$A$5:$DD$999,107,FALSE),"-")</f>
        <v>1800</v>
      </c>
      <c r="S47" s="5" t="str">
        <f>IFERROR(VLOOKUP($D47,[1]受注ﾌｧｲﾙ!$A$3:$BZ$1314,26,FALSE),"-")</f>
        <v>EC,ゴミ除去</v>
      </c>
      <c r="T47" s="86" t="str">
        <f>IFERROR(VLOOKUP($D47,[1]受注ﾌｧｲﾙ!$A$3:$BZ$1314,23,FALSE),"-")</f>
        <v>滋賀</v>
      </c>
      <c r="U47" s="4"/>
      <c r="V47" s="4"/>
      <c r="W47" s="4">
        <f>IFERROR(VLOOKUP($D47,[1]受注ﾌｧｲﾙ!$A$3:$BZ$1314,25,FALSE),"-")</f>
        <v>46128</v>
      </c>
      <c r="X47" s="4">
        <f>IFERROR(VLOOKUP($D47,[1]受注ﾌｧｲﾙ!$A$3:$BZ$1314,32,FALSE),"-")</f>
        <v>46142</v>
      </c>
      <c r="Y47" s="4">
        <f>IFERROR(VLOOKUP($D47,[1]受注ﾌｧｲﾙ!$A$3:$BZ$1314,33,FALSE),"-")</f>
        <v>46142</v>
      </c>
      <c r="Z47" s="4">
        <f t="shared" si="187"/>
        <v>46133</v>
      </c>
      <c r="AA47" s="57">
        <f>IFERROR(VLOOKUP($D47,[7]加工日報ＥＣ!$A$5:$DD$999,2,FALSE),"-")</f>
        <v>46133</v>
      </c>
      <c r="AB47" s="58">
        <f>IFERROR(VLOOKUP($D47,[7]加工日報ＥＣ!$A$5:$DD$999,108,FALSE),"-")</f>
        <v>1800</v>
      </c>
      <c r="AC47" s="21">
        <f t="shared" si="188"/>
        <v>5700</v>
      </c>
      <c r="AD47" s="549" t="str">
        <f>IFERROR(VLOOKUP($D47,[1]受注ﾌｧｲﾙ!$A$3:$BZ$1314,27,FALSE),"-")&amp;"　"&amp;IFERROR(VLOOKUP($D47,[1]受注ﾌｧｲﾙ!$A$3:$BZ$1314,28,FALSE),"-")&amp;"　"&amp;IFERROR(VLOOKUP($D47,[1]受注ﾌｧｲﾙ!$A$3:$BZ$1314,29,FALSE),"-")</f>
        <v>欠点個数確認ﾁｪｯｸ◎　確認済明記　</v>
      </c>
      <c r="AE47" s="3"/>
      <c r="AF47" s="31">
        <f>IFERROR(VLOOKUP($D47,[7]加工日報ＥＣ!$A$5:$DD$999,94,FALSE),"-")</f>
        <v>0</v>
      </c>
      <c r="AG47" s="38" t="str">
        <f>IFERROR(VLOOKUP($D47,[1]受注ﾌｧｲﾙ!$A$3:$BZ$1314,2,FALSE),"-")</f>
        <v>通常入力</v>
      </c>
      <c r="AH47" s="38" t="str">
        <f>IFERROR(VLOOKUP($D47,[1]受注ﾌｧｲﾙ!$A$3:$BZ$1314,3,FALSE),"-")</f>
        <v>後加工</v>
      </c>
      <c r="AI47" s="43" t="str">
        <f>IFERROR(VLOOKUP($D47,[1]受注ﾌｧｲﾙ!$A$3:$BZ$1314,31,FALSE),"-")</f>
        <v>共和ﾚｻﾞｰ</v>
      </c>
      <c r="AJ47" s="43" t="str">
        <f>IFERROR(VLOOKUP($D47,[1]受注ﾌｧｲﾙ!$A$3:$BZ$1314,12,FALSE),"-")</f>
        <v xml:space="preserve"> </v>
      </c>
      <c r="AK47" s="228" t="str">
        <f>IFERROR(VLOOKUP($D47,[1]受注ﾌｧｲﾙ!$A$3:$BZ$1314,24,FALSE),"-")</f>
        <v>EC</v>
      </c>
      <c r="AL47" s="3"/>
      <c r="AM47" s="3"/>
      <c r="AN47" s="3"/>
      <c r="AO47" s="3"/>
      <c r="AP47" s="3"/>
      <c r="AQ47" s="43" t="s">
        <v>521</v>
      </c>
      <c r="AR47" s="526"/>
      <c r="AS47" s="109" t="str">
        <f t="shared" si="189"/>
        <v/>
      </c>
      <c r="AT47" s="108"/>
      <c r="AU47" s="110" t="str">
        <f t="shared" si="190"/>
        <v/>
      </c>
      <c r="AV47" s="109" t="str">
        <f t="shared" si="191"/>
        <v/>
      </c>
      <c r="AW47" s="436"/>
      <c r="AX47" s="110" t="str">
        <f t="shared" si="192"/>
        <v/>
      </c>
      <c r="AY47" s="109" t="str">
        <f t="shared" si="193"/>
        <v/>
      </c>
      <c r="AZ47" s="108"/>
      <c r="BA47" s="110" t="str">
        <f t="shared" si="194"/>
        <v/>
      </c>
      <c r="BB47" s="109" t="str">
        <f t="shared" si="195"/>
        <v/>
      </c>
      <c r="BC47" s="108"/>
      <c r="BD47" s="110" t="str">
        <f t="shared" si="196"/>
        <v/>
      </c>
      <c r="BE47" s="109" t="str">
        <f t="shared" si="197"/>
        <v/>
      </c>
      <c r="BF47" s="108"/>
      <c r="BG47" s="110" t="str">
        <f t="shared" si="198"/>
        <v/>
      </c>
      <c r="BH47" s="109" t="str">
        <f t="shared" si="199"/>
        <v/>
      </c>
      <c r="BI47" s="108"/>
      <c r="BJ47" s="110" t="str">
        <f t="shared" si="200"/>
        <v/>
      </c>
      <c r="BK47" s="109" t="str">
        <f t="shared" si="201"/>
        <v/>
      </c>
      <c r="BL47" s="108"/>
      <c r="BM47" s="110" t="str">
        <f t="shared" si="202"/>
        <v/>
      </c>
      <c r="BN47" s="109" t="str">
        <f t="shared" si="203"/>
        <v/>
      </c>
      <c r="BO47" s="108"/>
      <c r="BP47" s="110" t="str">
        <f t="shared" si="204"/>
        <v/>
      </c>
      <c r="BQ47" s="109" t="str">
        <f t="shared" si="205"/>
        <v/>
      </c>
      <c r="BR47" s="108"/>
      <c r="BS47" s="110" t="str">
        <f t="shared" si="206"/>
        <v/>
      </c>
      <c r="BT47" s="109" t="str">
        <f t="shared" si="207"/>
        <v/>
      </c>
      <c r="BU47" s="108"/>
      <c r="BV47" s="110" t="str">
        <f t="shared" si="208"/>
        <v/>
      </c>
      <c r="BW47" s="109" t="str">
        <f t="shared" si="209"/>
        <v/>
      </c>
      <c r="BX47" s="108"/>
      <c r="BY47" s="110" t="str">
        <f t="shared" si="210"/>
        <v/>
      </c>
      <c r="BZ47" s="109" t="str">
        <f t="shared" si="211"/>
        <v/>
      </c>
      <c r="CA47" s="108"/>
      <c r="CB47" s="110" t="str">
        <f t="shared" si="212"/>
        <v/>
      </c>
      <c r="CC47" s="109" t="str">
        <f t="shared" si="213"/>
        <v/>
      </c>
      <c r="CD47" s="108"/>
      <c r="CE47" s="110" t="str">
        <f t="shared" si="214"/>
        <v/>
      </c>
      <c r="CF47" s="109" t="str">
        <f t="shared" si="215"/>
        <v/>
      </c>
      <c r="CG47" s="108"/>
      <c r="CH47" s="110" t="str">
        <f t="shared" si="216"/>
        <v/>
      </c>
      <c r="CI47" s="109" t="str">
        <f t="shared" si="217"/>
        <v/>
      </c>
      <c r="CJ47" s="108"/>
      <c r="CK47" s="110" t="str">
        <f t="shared" si="218"/>
        <v/>
      </c>
      <c r="CL47" s="109" t="str">
        <f t="shared" si="219"/>
        <v/>
      </c>
      <c r="CM47" s="108"/>
      <c r="CN47" s="110" t="str">
        <f t="shared" si="220"/>
        <v/>
      </c>
      <c r="CO47" s="109" t="str">
        <f t="shared" si="221"/>
        <v/>
      </c>
      <c r="CP47" s="108"/>
      <c r="CQ47" s="110" t="str">
        <f t="shared" si="222"/>
        <v/>
      </c>
      <c r="CR47" s="109" t="str">
        <f t="shared" si="223"/>
        <v/>
      </c>
      <c r="CS47" s="108"/>
      <c r="CT47" s="110" t="str">
        <f t="shared" si="224"/>
        <v/>
      </c>
      <c r="CU47" s="109" t="str">
        <f t="shared" si="225"/>
        <v/>
      </c>
      <c r="CV47" s="108"/>
      <c r="CW47" s="110" t="str">
        <f t="shared" si="226"/>
        <v/>
      </c>
      <c r="CX47" s="109" t="str">
        <f t="shared" si="227"/>
        <v/>
      </c>
      <c r="CY47" s="108"/>
      <c r="CZ47" s="110" t="str">
        <f t="shared" si="228"/>
        <v/>
      </c>
      <c r="DA47" s="109" t="str">
        <f t="shared" si="229"/>
        <v/>
      </c>
      <c r="DB47" s="108"/>
      <c r="DC47" s="110" t="str">
        <f t="shared" si="230"/>
        <v/>
      </c>
      <c r="DD47" s="109" t="str">
        <f t="shared" si="231"/>
        <v/>
      </c>
      <c r="DE47" s="108"/>
      <c r="DF47" s="110" t="str">
        <f t="shared" si="232"/>
        <v/>
      </c>
      <c r="DG47" s="109" t="str">
        <f t="shared" si="233"/>
        <v/>
      </c>
      <c r="DH47" s="108"/>
      <c r="DI47" s="110" t="str">
        <f t="shared" si="234"/>
        <v/>
      </c>
      <c r="DJ47" s="109" t="str">
        <f t="shared" si="235"/>
        <v/>
      </c>
      <c r="DK47" s="108"/>
      <c r="DL47" s="110" t="str">
        <f t="shared" si="236"/>
        <v/>
      </c>
      <c r="DM47" s="109" t="str">
        <f t="shared" si="237"/>
        <v/>
      </c>
      <c r="DN47" s="108"/>
      <c r="DO47" s="110" t="str">
        <f t="shared" si="238"/>
        <v/>
      </c>
      <c r="DP47" s="109" t="str">
        <f t="shared" si="239"/>
        <v/>
      </c>
      <c r="DQ47" s="108"/>
      <c r="DR47" s="110" t="str">
        <f t="shared" si="240"/>
        <v/>
      </c>
      <c r="DS47" s="109" t="str">
        <f t="shared" si="241"/>
        <v/>
      </c>
      <c r="DT47" s="108"/>
      <c r="DU47" s="110" t="str">
        <f t="shared" si="242"/>
        <v/>
      </c>
      <c r="DV47" s="109" t="str">
        <f t="shared" si="243"/>
        <v/>
      </c>
      <c r="DW47" s="108"/>
      <c r="DX47" s="110" t="str">
        <f t="shared" si="244"/>
        <v/>
      </c>
      <c r="DY47" s="109" t="str">
        <f t="shared" si="245"/>
        <v/>
      </c>
      <c r="DZ47" s="108"/>
      <c r="EA47" s="110" t="str">
        <f t="shared" si="246"/>
        <v/>
      </c>
      <c r="EB47" s="109" t="str">
        <f t="shared" si="247"/>
        <v/>
      </c>
      <c r="EC47" s="108"/>
      <c r="ED47" s="110" t="str">
        <f t="shared" si="248"/>
        <v/>
      </c>
      <c r="EE47" s="109" t="str">
        <f t="shared" si="249"/>
        <v/>
      </c>
      <c r="EF47" s="108"/>
      <c r="EG47" s="109" t="str">
        <f t="shared" si="250"/>
        <v/>
      </c>
      <c r="EH47" s="109" t="str">
        <f t="shared" si="250"/>
        <v/>
      </c>
      <c r="EI47" s="108"/>
      <c r="EJ47" s="110" t="str">
        <f t="shared" si="251"/>
        <v/>
      </c>
      <c r="EK47" s="109" t="str">
        <f t="shared" si="252"/>
        <v/>
      </c>
      <c r="EL47" s="436"/>
      <c r="EM47" s="110" t="str">
        <f t="shared" si="253"/>
        <v/>
      </c>
      <c r="EN47" s="109" t="str">
        <f t="shared" si="254"/>
        <v/>
      </c>
      <c r="EO47" s="108"/>
      <c r="EP47" s="110" t="str">
        <f t="shared" si="255"/>
        <v/>
      </c>
      <c r="EQ47" s="109" t="str">
        <f t="shared" si="256"/>
        <v/>
      </c>
      <c r="ER47" s="108"/>
      <c r="ES47" s="110" t="str">
        <f t="shared" si="257"/>
        <v/>
      </c>
      <c r="ET47" s="109" t="str">
        <f t="shared" si="258"/>
        <v/>
      </c>
      <c r="EU47" s="108"/>
      <c r="EV47" s="110" t="str">
        <f t="shared" si="259"/>
        <v/>
      </c>
      <c r="EW47" s="109" t="str">
        <f t="shared" si="260"/>
        <v/>
      </c>
      <c r="EX47" s="108"/>
      <c r="EY47" s="110" t="str">
        <f t="shared" si="261"/>
        <v/>
      </c>
      <c r="EZ47" s="109" t="str">
        <f t="shared" si="262"/>
        <v/>
      </c>
      <c r="FA47" s="108"/>
      <c r="FB47" s="110" t="str">
        <f t="shared" si="263"/>
        <v/>
      </c>
      <c r="FC47" s="109" t="str">
        <f t="shared" si="264"/>
        <v/>
      </c>
      <c r="FD47" s="108"/>
      <c r="FE47" s="110" t="str">
        <f t="shared" si="265"/>
        <v/>
      </c>
      <c r="FF47" s="109" t="str">
        <f t="shared" si="266"/>
        <v/>
      </c>
      <c r="FG47" s="108"/>
      <c r="FH47" s="110" t="str">
        <f t="shared" si="267"/>
        <v/>
      </c>
      <c r="FI47" s="109" t="str">
        <f t="shared" si="268"/>
        <v/>
      </c>
      <c r="FJ47" s="108"/>
      <c r="FK47" s="110" t="str">
        <f t="shared" si="269"/>
        <v/>
      </c>
      <c r="FL47" s="109" t="str">
        <f t="shared" si="270"/>
        <v/>
      </c>
      <c r="FM47" s="108"/>
      <c r="FN47" s="110" t="str">
        <f t="shared" si="271"/>
        <v/>
      </c>
      <c r="FO47" s="109" t="str">
        <f t="shared" si="272"/>
        <v/>
      </c>
      <c r="FP47" s="108"/>
      <c r="FQ47" s="110" t="str">
        <f t="shared" si="273"/>
        <v/>
      </c>
      <c r="FR47" s="109" t="str">
        <f t="shared" si="274"/>
        <v/>
      </c>
      <c r="FS47" s="108"/>
      <c r="FT47" s="110" t="str">
        <f t="shared" si="275"/>
        <v/>
      </c>
      <c r="FU47" s="109" t="str">
        <f t="shared" si="276"/>
        <v/>
      </c>
      <c r="FV47" s="108"/>
      <c r="FW47" s="110" t="str">
        <f t="shared" si="277"/>
        <v/>
      </c>
      <c r="FX47" s="109" t="str">
        <f t="shared" si="278"/>
        <v/>
      </c>
      <c r="FY47" s="108"/>
      <c r="FZ47" s="110" t="str">
        <f t="shared" si="279"/>
        <v/>
      </c>
      <c r="GA47" s="109" t="str">
        <f t="shared" si="280"/>
        <v>→</v>
      </c>
      <c r="GB47" s="108"/>
      <c r="GC47" s="110" t="str">
        <f t="shared" si="281"/>
        <v/>
      </c>
      <c r="GD47" s="109" t="str">
        <f t="shared" si="282"/>
        <v/>
      </c>
      <c r="GE47" s="108"/>
      <c r="GF47" s="110" t="str">
        <f t="shared" si="283"/>
        <v/>
      </c>
      <c r="GG47" s="109" t="str">
        <f t="shared" si="284"/>
        <v/>
      </c>
      <c r="GH47" s="108"/>
      <c r="GI47" s="110" t="str">
        <f t="shared" si="285"/>
        <v/>
      </c>
      <c r="GJ47" s="109" t="str">
        <f t="shared" si="286"/>
        <v/>
      </c>
      <c r="GK47" s="108"/>
      <c r="GL47" s="110" t="str">
        <f t="shared" si="287"/>
        <v/>
      </c>
      <c r="GM47" s="109" t="str">
        <f t="shared" si="288"/>
        <v/>
      </c>
      <c r="GN47" s="108"/>
      <c r="GO47" s="110" t="str">
        <f t="shared" si="289"/>
        <v/>
      </c>
      <c r="GP47" s="109" t="str">
        <f t="shared" si="290"/>
        <v/>
      </c>
      <c r="GQ47" s="108">
        <v>2400</v>
      </c>
      <c r="GR47" s="110" t="str">
        <f t="shared" si="291"/>
        <v/>
      </c>
      <c r="GS47" s="109" t="str">
        <f t="shared" si="292"/>
        <v/>
      </c>
      <c r="GT47" s="108"/>
      <c r="GU47" s="110" t="str">
        <f t="shared" si="293"/>
        <v/>
      </c>
      <c r="GV47" s="109" t="str">
        <f t="shared" si="294"/>
        <v/>
      </c>
      <c r="GW47" s="108"/>
      <c r="GX47" s="110" t="str">
        <f t="shared" si="295"/>
        <v/>
      </c>
      <c r="GY47" s="109" t="str">
        <f t="shared" si="296"/>
        <v/>
      </c>
      <c r="GZ47" s="108">
        <v>3300</v>
      </c>
      <c r="HA47" s="110" t="str">
        <f t="shared" si="297"/>
        <v/>
      </c>
      <c r="HB47" s="109" t="str">
        <f t="shared" si="298"/>
        <v/>
      </c>
      <c r="HC47" s="108"/>
      <c r="HD47" s="110" t="str">
        <f t="shared" si="299"/>
        <v/>
      </c>
      <c r="HE47" s="109" t="str">
        <f t="shared" si="300"/>
        <v/>
      </c>
      <c r="HF47" s="108"/>
      <c r="HG47" s="110" t="str">
        <f t="shared" si="301"/>
        <v/>
      </c>
      <c r="HH47" s="109" t="str">
        <f t="shared" si="302"/>
        <v/>
      </c>
      <c r="HI47" s="108"/>
      <c r="HJ47" s="110" t="str">
        <f t="shared" si="303"/>
        <v/>
      </c>
      <c r="HK47" s="109" t="str">
        <f t="shared" si="304"/>
        <v/>
      </c>
      <c r="HL47" s="108"/>
      <c r="HM47" s="110" t="str">
        <f t="shared" si="305"/>
        <v/>
      </c>
      <c r="HN47" s="109" t="str">
        <f t="shared" si="306"/>
        <v/>
      </c>
      <c r="HO47" s="108"/>
      <c r="HP47" s="110" t="str">
        <f t="shared" si="307"/>
        <v/>
      </c>
      <c r="HQ47" s="109" t="str">
        <f t="shared" si="308"/>
        <v/>
      </c>
      <c r="HR47" s="108"/>
      <c r="HS47" s="110" t="str">
        <f t="shared" si="309"/>
        <v>⇒</v>
      </c>
      <c r="HT47" s="109" t="str">
        <f t="shared" si="310"/>
        <v/>
      </c>
      <c r="HU47" s="108"/>
      <c r="HV47" s="109" t="str">
        <f t="shared" si="311"/>
        <v/>
      </c>
      <c r="HW47" s="109" t="str">
        <f t="shared" si="311"/>
        <v/>
      </c>
      <c r="HX47" s="108"/>
      <c r="HY47" s="110" t="str">
        <f t="shared" si="312"/>
        <v/>
      </c>
      <c r="HZ47" s="109" t="str">
        <f t="shared" si="313"/>
        <v/>
      </c>
      <c r="IA47" s="436"/>
      <c r="IB47" s="110" t="str">
        <f t="shared" si="314"/>
        <v/>
      </c>
      <c r="IC47" s="109" t="str">
        <f t="shared" si="315"/>
        <v/>
      </c>
      <c r="ID47" s="108"/>
      <c r="IE47" s="110" t="str">
        <f t="shared" si="316"/>
        <v/>
      </c>
      <c r="IF47" s="109" t="str">
        <f t="shared" si="317"/>
        <v/>
      </c>
      <c r="IG47" s="108"/>
      <c r="IH47" s="110" t="str">
        <f t="shared" si="318"/>
        <v/>
      </c>
      <c r="II47" s="109" t="str">
        <f t="shared" si="319"/>
        <v/>
      </c>
      <c r="IJ47" s="108"/>
      <c r="IK47" s="110" t="str">
        <f t="shared" si="320"/>
        <v/>
      </c>
      <c r="IL47" s="109" t="str">
        <f t="shared" si="321"/>
        <v/>
      </c>
      <c r="IM47" s="108"/>
      <c r="IN47" s="110" t="str">
        <f t="shared" si="322"/>
        <v/>
      </c>
      <c r="IO47" s="109" t="str">
        <f t="shared" si="323"/>
        <v/>
      </c>
      <c r="IP47" s="108"/>
      <c r="IQ47" s="110" t="str">
        <f t="shared" si="324"/>
        <v/>
      </c>
      <c r="IR47" s="109" t="str">
        <f t="shared" si="325"/>
        <v/>
      </c>
      <c r="IS47" s="108"/>
      <c r="IT47" s="110" t="str">
        <f t="shared" si="326"/>
        <v/>
      </c>
      <c r="IU47" s="109" t="str">
        <f t="shared" si="327"/>
        <v/>
      </c>
      <c r="IV47" s="108"/>
      <c r="IW47" s="110" t="str">
        <f t="shared" si="328"/>
        <v/>
      </c>
      <c r="IX47" s="109" t="str">
        <f t="shared" si="329"/>
        <v/>
      </c>
      <c r="IY47" s="108"/>
      <c r="IZ47" s="110" t="str">
        <f t="shared" si="330"/>
        <v/>
      </c>
      <c r="JA47" s="109" t="str">
        <f t="shared" si="331"/>
        <v/>
      </c>
      <c r="JB47" s="108"/>
      <c r="JC47" s="110" t="str">
        <f t="shared" si="332"/>
        <v/>
      </c>
      <c r="JD47" s="109" t="str">
        <f t="shared" si="333"/>
        <v/>
      </c>
      <c r="JE47" s="108"/>
      <c r="JF47" s="110" t="str">
        <f t="shared" si="334"/>
        <v/>
      </c>
      <c r="JG47" s="109" t="str">
        <f t="shared" si="335"/>
        <v/>
      </c>
      <c r="JH47" s="108"/>
      <c r="JI47" s="110" t="str">
        <f t="shared" si="336"/>
        <v/>
      </c>
      <c r="JJ47" s="109" t="str">
        <f t="shared" si="337"/>
        <v/>
      </c>
      <c r="JK47" s="108"/>
      <c r="JL47" s="110" t="str">
        <f t="shared" si="338"/>
        <v/>
      </c>
      <c r="JM47" s="109" t="str">
        <f t="shared" si="339"/>
        <v/>
      </c>
      <c r="JN47" s="108"/>
      <c r="JO47" s="110" t="str">
        <f t="shared" si="340"/>
        <v/>
      </c>
      <c r="JP47" s="109" t="str">
        <f t="shared" si="341"/>
        <v/>
      </c>
      <c r="JQ47" s="108"/>
      <c r="JR47" s="110" t="str">
        <f t="shared" si="342"/>
        <v/>
      </c>
      <c r="JS47" s="109" t="str">
        <f t="shared" si="343"/>
        <v/>
      </c>
      <c r="JT47" s="108"/>
      <c r="JU47" s="110" t="str">
        <f t="shared" si="344"/>
        <v/>
      </c>
      <c r="JV47" s="109" t="str">
        <f t="shared" si="345"/>
        <v/>
      </c>
      <c r="JW47" s="108"/>
      <c r="JX47" s="110" t="str">
        <f t="shared" si="346"/>
        <v/>
      </c>
      <c r="JY47" s="109" t="str">
        <f t="shared" si="347"/>
        <v/>
      </c>
      <c r="JZ47" s="108"/>
      <c r="KA47" s="110" t="str">
        <f t="shared" si="348"/>
        <v/>
      </c>
      <c r="KB47" s="109" t="str">
        <f t="shared" si="349"/>
        <v/>
      </c>
      <c r="KC47" s="108"/>
      <c r="KD47" s="110" t="str">
        <f t="shared" si="350"/>
        <v/>
      </c>
      <c r="KE47" s="109" t="str">
        <f t="shared" si="351"/>
        <v/>
      </c>
      <c r="KF47" s="108"/>
      <c r="KG47" s="110" t="str">
        <f t="shared" si="352"/>
        <v/>
      </c>
      <c r="KH47" s="109" t="str">
        <f t="shared" si="353"/>
        <v/>
      </c>
      <c r="KI47" s="108"/>
      <c r="KJ47" s="110" t="str">
        <f t="shared" si="354"/>
        <v/>
      </c>
      <c r="KK47" s="109" t="str">
        <f t="shared" si="355"/>
        <v/>
      </c>
      <c r="KL47" s="108"/>
      <c r="KM47" s="110" t="str">
        <f t="shared" si="356"/>
        <v/>
      </c>
      <c r="KN47" s="109" t="str">
        <f t="shared" si="357"/>
        <v/>
      </c>
      <c r="KO47" s="108"/>
      <c r="KP47" s="110" t="str">
        <f t="shared" si="358"/>
        <v/>
      </c>
      <c r="KQ47" s="109" t="str">
        <f t="shared" si="359"/>
        <v/>
      </c>
      <c r="KR47" s="108"/>
      <c r="KS47" s="110" t="str">
        <f t="shared" si="360"/>
        <v/>
      </c>
      <c r="KT47" s="109" t="str">
        <f t="shared" si="361"/>
        <v/>
      </c>
      <c r="KU47" s="108"/>
      <c r="KV47" s="110" t="str">
        <f t="shared" si="362"/>
        <v/>
      </c>
      <c r="KW47" s="109" t="str">
        <f t="shared" si="363"/>
        <v/>
      </c>
      <c r="KX47" s="108"/>
      <c r="KY47" s="110" t="str">
        <f t="shared" si="364"/>
        <v/>
      </c>
      <c r="KZ47" s="109" t="str">
        <f t="shared" si="365"/>
        <v/>
      </c>
      <c r="LA47" s="108"/>
      <c r="LB47" s="110" t="str">
        <f t="shared" si="366"/>
        <v/>
      </c>
      <c r="LC47" s="109" t="str">
        <f t="shared" si="367"/>
        <v/>
      </c>
      <c r="LD47" s="108"/>
      <c r="LE47" s="110" t="str">
        <f t="shared" si="368"/>
        <v/>
      </c>
      <c r="LF47" s="109" t="str">
        <f t="shared" si="369"/>
        <v/>
      </c>
      <c r="LG47" s="108"/>
      <c r="LH47" s="110" t="str">
        <f t="shared" si="370"/>
        <v/>
      </c>
      <c r="LI47" s="109" t="str">
        <f t="shared" si="371"/>
        <v/>
      </c>
      <c r="LJ47" s="108"/>
      <c r="LK47" s="109" t="str">
        <f t="shared" si="372"/>
        <v/>
      </c>
    </row>
    <row r="48" spans="1:323" ht="24" customHeight="1" x14ac:dyDescent="0.2">
      <c r="A48" s="120"/>
      <c r="B48" s="150">
        <f>IFERROR(VLOOKUP($D48,[1]受注ﾌｧｲﾙ!$A$3:$BZ$1314,5,FALSE),"-")</f>
        <v>46134.427453703705</v>
      </c>
      <c r="C48" s="166">
        <f>IFERROR(VLOOKUP($D48,[1]受注ﾌｧｲﾙ!$A$3:$BZ$1314,6,FALSE),"-")</f>
        <v>0</v>
      </c>
      <c r="D48" s="374" t="s">
        <v>1047</v>
      </c>
      <c r="E48" s="39">
        <f>IFERROR(VLOOKUP($D48,[1]受注ﾌｧｲﾙ!$A$3:$BZ$1314,17,FALSE),"-")</f>
        <v>6780</v>
      </c>
      <c r="F48" s="5" t="str">
        <f>IFERROR(VLOOKUP($D48,[1]受注ﾌｧｲﾙ!$A$3:$BZ$1314,18,FALSE),"-")</f>
        <v>15025-AH1F-1550X100</v>
      </c>
      <c r="G48" s="5" t="str">
        <f>IFERROR(VLOOKUP($D48,[1]受注ﾌｧｲﾙ!$A$3:$BZ$1314,19,FALSE),"-")</f>
        <v>FA</v>
      </c>
      <c r="H48" s="5" t="str">
        <f>IFERROR(VLOOKUP($D48,[1]受注ﾌｧｲﾙ!$A$3:$BZ$1314,20,FALSE),"-")</f>
        <v xml:space="preserve">   </v>
      </c>
      <c r="I48" s="5" t="str">
        <f>IFERROR(VLOOKUP($D48,[1]受注ﾌｧｲﾙ!$A$3:$BZ$1314,21,FALSE),"-")</f>
        <v>S</v>
      </c>
      <c r="J48" s="15">
        <f>IFERROR(VLOOKUP($D48,[1]受注ﾌｧｲﾙ!$A$3:$BZ$1314,22,FALSE),"-")</f>
        <v>1250</v>
      </c>
      <c r="K48" s="5" t="str">
        <f>IFERROR(VLOOKUP($D48,[1]受注ﾌｧｲﾙ!$A$3:$BZ$1314,8,FALSE),"-")</f>
        <v>15025-JH1F-1550X250</v>
      </c>
      <c r="L48" s="5" t="str">
        <f>IFERROR(VLOOKUP($D48,[1]受注ﾌｧｲﾙ!$A$3:$BZ$1314,9,FALSE),"-")</f>
        <v>FA</v>
      </c>
      <c r="M48" s="5" t="str">
        <f>IFERROR(VLOOKUP($D48,[1]受注ﾌｧｲﾙ!$A$3:$BZ$1314,10,FALSE),"-")</f>
        <v xml:space="preserve">   </v>
      </c>
      <c r="N48" s="5" t="str">
        <f>IFERROR(VLOOKUP($D48,[1]受注ﾌｧｲﾙ!$A$3:$BZ$1314,11,FALSE),"-")</f>
        <v>S</v>
      </c>
      <c r="O48" s="15">
        <f>IFERROR(VLOOKUP($D48,[1]受注ﾌｧｲﾙ!$A$3:$BZ$1314,13,FALSE),"-")</f>
        <v>1250</v>
      </c>
      <c r="P48" s="5">
        <f>IFERROR(VLOOKUP($D48,[1]受注ﾌｧｲﾙ!$A$3:$BZ$1314,15,FALSE),"-")</f>
        <v>0</v>
      </c>
      <c r="Q48" s="101">
        <f>IFERROR((VLOOKUP($D48,[1]受注ﾌｧｲﾙ!$A$3:$BZ$1314,16,FALSE)*J48),"-")</f>
        <v>1250</v>
      </c>
      <c r="R48" s="40" t="str">
        <f>IFERROR(VLOOKUP($D48,[7]加工日報ＥＣ!$A$5:$DD$999,107,FALSE),"-")</f>
        <v>-</v>
      </c>
      <c r="S48" s="5" t="str">
        <f>IFERROR(VLOOKUP($D48,[1]受注ﾌｧｲﾙ!$A$3:$BZ$1314,26,FALSE),"-")</f>
        <v>EC</v>
      </c>
      <c r="T48" s="86" t="str">
        <f>IFERROR(VLOOKUP($D48,[1]受注ﾌｧｲﾙ!$A$3:$BZ$1314,23,FALSE),"-")</f>
        <v>湖南</v>
      </c>
      <c r="U48" s="4"/>
      <c r="V48" s="4"/>
      <c r="W48" s="4">
        <f>IFERROR(VLOOKUP($D48,[1]受注ﾌｧｲﾙ!$A$3:$BZ$1314,25,FALSE),"-")</f>
        <v>46143</v>
      </c>
      <c r="X48" s="4">
        <f>IFERROR(VLOOKUP($D48,[1]受注ﾌｧｲﾙ!$A$3:$BZ$1314,32,FALSE),"-")</f>
        <v>46155</v>
      </c>
      <c r="Y48" s="4">
        <f>IFERROR(VLOOKUP($D48,[1]受注ﾌｧｲﾙ!$A$3:$BZ$1314,33,FALSE),"-")</f>
        <v>46155</v>
      </c>
      <c r="Z48" s="4">
        <f t="shared" si="187"/>
        <v>46143</v>
      </c>
      <c r="AA48" s="57" t="str">
        <f>IFERROR(VLOOKUP($D48,[7]加工日報ＥＣ!$A$5:$DD$999,2,FALSE),"-")</f>
        <v>-</v>
      </c>
      <c r="AB48" s="58" t="str">
        <f>IFERROR(VLOOKUP($D48,[7]加工日報ＥＣ!$A$5:$DD$999,108,FALSE),"-")</f>
        <v>-</v>
      </c>
      <c r="AC48" s="21">
        <f t="shared" ref="AC48" si="373">SUM(AT48:LK48)</f>
        <v>1250</v>
      </c>
      <c r="AD48" s="549" t="str">
        <f>IFERROR(VLOOKUP($D48,[1]受注ﾌｧｲﾙ!$A$3:$BZ$1314,27,FALSE),"-")&amp;"　"&amp;IFERROR(VLOOKUP($D48,[1]受注ﾌｧｲﾙ!$A$3:$BZ$1314,28,FALSE),"-")&amp;"　"&amp;IFERROR(VLOOKUP($D48,[1]受注ﾌｧｲﾙ!$A$3:$BZ$1314,29,FALSE),"-")</f>
        <v>6ｲﾝﾁ紙管　EC面外巻/Q面ﾃｰﾌﾟﾏｰｷﾝｸﾞ外す　1Ｍｻﾝﾌﾟﾙ採取願います</v>
      </c>
      <c r="AE48" s="3"/>
      <c r="AF48" s="31" t="str">
        <f>IFERROR(VLOOKUP($D48,[7]加工日報ＥＣ!$A$5:$DD$999,94,FALSE),"-")</f>
        <v>-</v>
      </c>
      <c r="AG48" s="38" t="str">
        <f>IFERROR(VLOOKUP($D48,[1]受注ﾌｧｲﾙ!$A$3:$BZ$1314,2,FALSE),"-")</f>
        <v>通常入力</v>
      </c>
      <c r="AH48" s="38" t="str">
        <f>IFERROR(VLOOKUP($D48,[1]受注ﾌｧｲﾙ!$A$3:$BZ$1314,3,FALSE),"-")</f>
        <v>後加工</v>
      </c>
      <c r="AI48" s="43" t="str">
        <f>IFERROR(VLOOKUP($D48,[1]受注ﾌｧｲﾙ!$A$3:$BZ$1314,31,FALSE),"-")</f>
        <v>ｳﾙﾄﾗｽｴｰﾄﾞ</v>
      </c>
      <c r="AJ48" s="43" t="str">
        <f>IFERROR(VLOOKUP($D48,[1]受注ﾌｧｲﾙ!$A$3:$BZ$1314,12,FALSE),"-")</f>
        <v xml:space="preserve"> </v>
      </c>
      <c r="AK48" s="228" t="str">
        <f>IFERROR(VLOOKUP($D48,[1]受注ﾌｧｲﾙ!$A$3:$BZ$1314,24,FALSE),"-")</f>
        <v>EC</v>
      </c>
      <c r="AL48" s="3"/>
      <c r="AM48" s="3"/>
      <c r="AN48" s="3"/>
      <c r="AO48" s="3"/>
      <c r="AP48" s="3"/>
      <c r="AQ48" s="43" t="s">
        <v>521</v>
      </c>
      <c r="AR48" s="526"/>
      <c r="AS48" s="109" t="str">
        <f t="shared" ref="AS48" si="374">IF($W48="","",IF($W48=AT$4,"→",""))</f>
        <v/>
      </c>
      <c r="AT48" s="108"/>
      <c r="AU48" s="110" t="str">
        <f t="shared" ref="AU48" si="375">IF($Y48="","",IF($Y48=AT$4,"⇒",""))</f>
        <v/>
      </c>
      <c r="AV48" s="109" t="str">
        <f t="shared" ref="AV48" si="376">IF($W48="","",IF($W48=AW$4,"→",""))</f>
        <v/>
      </c>
      <c r="AW48" s="436"/>
      <c r="AX48" s="110" t="str">
        <f t="shared" ref="AX48" si="377">IF($Y48="","",IF($Y48=AW$4,"⇒",""))</f>
        <v/>
      </c>
      <c r="AY48" s="109" t="str">
        <f t="shared" ref="AY48" si="378">IF($W48="","",IF($W48=AZ$4,"→",""))</f>
        <v/>
      </c>
      <c r="AZ48" s="108"/>
      <c r="BA48" s="110" t="str">
        <f t="shared" ref="BA48" si="379">IF($Y48="","",IF($Y48=AZ$4,"⇒",""))</f>
        <v/>
      </c>
      <c r="BB48" s="109" t="str">
        <f t="shared" ref="BB48" si="380">IF($W48="","",IF($W48=BC$4,"→",""))</f>
        <v/>
      </c>
      <c r="BC48" s="108"/>
      <c r="BD48" s="110" t="str">
        <f t="shared" ref="BD48" si="381">IF($Y48="","",IF($Y48=BC$4,"⇒",""))</f>
        <v/>
      </c>
      <c r="BE48" s="109" t="str">
        <f t="shared" ref="BE48" si="382">IF($W48="","",IF($W48=BF$4,"→",""))</f>
        <v/>
      </c>
      <c r="BF48" s="108"/>
      <c r="BG48" s="110" t="str">
        <f t="shared" ref="BG48" si="383">IF($Y48="","",IF($Y48=BF$4,"⇒",""))</f>
        <v/>
      </c>
      <c r="BH48" s="109" t="str">
        <f t="shared" ref="BH48" si="384">IF($W48="","",IF($W48=BI$4,"→",""))</f>
        <v/>
      </c>
      <c r="BI48" s="108"/>
      <c r="BJ48" s="110" t="str">
        <f t="shared" ref="BJ48" si="385">IF($Y48="","",IF($Y48=BI$4,"⇒",""))</f>
        <v/>
      </c>
      <c r="BK48" s="109" t="str">
        <f t="shared" ref="BK48" si="386">IF($W48="","",IF($W48=BL$4,"→",""))</f>
        <v/>
      </c>
      <c r="BL48" s="108"/>
      <c r="BM48" s="110" t="str">
        <f t="shared" ref="BM48" si="387">IF($Y48="","",IF($Y48=BL$4,"⇒",""))</f>
        <v/>
      </c>
      <c r="BN48" s="109" t="str">
        <f t="shared" ref="BN48" si="388">IF($W48="","",IF($W48=BO$4,"→",""))</f>
        <v/>
      </c>
      <c r="BO48" s="108"/>
      <c r="BP48" s="110" t="str">
        <f t="shared" ref="BP48" si="389">IF($Y48="","",IF($Y48=BO$4,"⇒",""))</f>
        <v/>
      </c>
      <c r="BQ48" s="109" t="str">
        <f t="shared" ref="BQ48" si="390">IF($W48="","",IF($W48=BR$4,"→",""))</f>
        <v/>
      </c>
      <c r="BR48" s="108"/>
      <c r="BS48" s="110" t="str">
        <f t="shared" ref="BS48" si="391">IF($Y48="","",IF($Y48=BR$4,"⇒",""))</f>
        <v/>
      </c>
      <c r="BT48" s="109" t="str">
        <f t="shared" ref="BT48" si="392">IF($W48="","",IF($W48=BU$4,"→",""))</f>
        <v/>
      </c>
      <c r="BU48" s="108"/>
      <c r="BV48" s="110" t="str">
        <f t="shared" ref="BV48" si="393">IF($Y48="","",IF($Y48=BU$4,"⇒",""))</f>
        <v/>
      </c>
      <c r="BW48" s="109" t="str">
        <f t="shared" ref="BW48" si="394">IF($W48="","",IF($W48=BX$4,"→",""))</f>
        <v/>
      </c>
      <c r="BX48" s="108"/>
      <c r="BY48" s="110" t="str">
        <f t="shared" ref="BY48" si="395">IF($Y48="","",IF($Y48=BX$4,"⇒",""))</f>
        <v/>
      </c>
      <c r="BZ48" s="109" t="str">
        <f t="shared" ref="BZ48" si="396">IF($W48="","",IF($W48=CA$4,"→",""))</f>
        <v/>
      </c>
      <c r="CA48" s="108"/>
      <c r="CB48" s="110" t="str">
        <f t="shared" ref="CB48" si="397">IF($Y48="","",IF($Y48=CA$4,"⇒",""))</f>
        <v/>
      </c>
      <c r="CC48" s="109" t="str">
        <f t="shared" ref="CC48" si="398">IF($W48="","",IF($W48=CD$4,"→",""))</f>
        <v/>
      </c>
      <c r="CD48" s="108"/>
      <c r="CE48" s="110" t="str">
        <f t="shared" ref="CE48" si="399">IF($Y48="","",IF($Y48=CD$4,"⇒",""))</f>
        <v/>
      </c>
      <c r="CF48" s="109" t="str">
        <f t="shared" ref="CF48" si="400">IF($W48="","",IF($W48=CG$4,"→",""))</f>
        <v/>
      </c>
      <c r="CG48" s="108"/>
      <c r="CH48" s="110" t="str">
        <f t="shared" ref="CH48" si="401">IF($Y48="","",IF($Y48=CG$4,"⇒",""))</f>
        <v/>
      </c>
      <c r="CI48" s="109" t="str">
        <f t="shared" ref="CI48" si="402">IF($W48="","",IF($W48=CJ$4,"→",""))</f>
        <v/>
      </c>
      <c r="CJ48" s="108"/>
      <c r="CK48" s="110" t="str">
        <f t="shared" ref="CK48" si="403">IF($Y48="","",IF($Y48=CJ$4,"⇒",""))</f>
        <v/>
      </c>
      <c r="CL48" s="109" t="str">
        <f t="shared" ref="CL48" si="404">IF($W48="","",IF($W48=CM$4,"→",""))</f>
        <v/>
      </c>
      <c r="CM48" s="108"/>
      <c r="CN48" s="110" t="str">
        <f t="shared" ref="CN48" si="405">IF($Y48="","",IF($Y48=CM$4,"⇒",""))</f>
        <v/>
      </c>
      <c r="CO48" s="109" t="str">
        <f t="shared" ref="CO48" si="406">IF($W48="","",IF($W48=CP$4,"→",""))</f>
        <v/>
      </c>
      <c r="CP48" s="108"/>
      <c r="CQ48" s="110" t="str">
        <f t="shared" ref="CQ48" si="407">IF($Y48="","",IF($Y48=CP$4,"⇒",""))</f>
        <v/>
      </c>
      <c r="CR48" s="109" t="str">
        <f t="shared" ref="CR48" si="408">IF($W48="","",IF($W48=CS$4,"→",""))</f>
        <v/>
      </c>
      <c r="CS48" s="108"/>
      <c r="CT48" s="110" t="str">
        <f t="shared" ref="CT48" si="409">IF($Y48="","",IF($Y48=CS$4,"⇒",""))</f>
        <v/>
      </c>
      <c r="CU48" s="109" t="str">
        <f t="shared" ref="CU48" si="410">IF($W48="","",IF($W48=CV$4,"→",""))</f>
        <v/>
      </c>
      <c r="CV48" s="108"/>
      <c r="CW48" s="110" t="str">
        <f t="shared" ref="CW48" si="411">IF($Y48="","",IF($Y48=CV$4,"⇒",""))</f>
        <v/>
      </c>
      <c r="CX48" s="109" t="str">
        <f t="shared" ref="CX48" si="412">IF($W48="","",IF($W48=CY$4,"→",""))</f>
        <v/>
      </c>
      <c r="CY48" s="108"/>
      <c r="CZ48" s="110" t="str">
        <f t="shared" ref="CZ48" si="413">IF($Y48="","",IF($Y48=CY$4,"⇒",""))</f>
        <v/>
      </c>
      <c r="DA48" s="109" t="str">
        <f t="shared" ref="DA48" si="414">IF($W48="","",IF($W48=DB$4,"→",""))</f>
        <v/>
      </c>
      <c r="DB48" s="108"/>
      <c r="DC48" s="110" t="str">
        <f t="shared" ref="DC48" si="415">IF($Y48="","",IF($Y48=DB$4,"⇒",""))</f>
        <v/>
      </c>
      <c r="DD48" s="109" t="str">
        <f t="shared" ref="DD48" si="416">IF($W48="","",IF($W48=DE$4,"→",""))</f>
        <v/>
      </c>
      <c r="DE48" s="108"/>
      <c r="DF48" s="110" t="str">
        <f t="shared" ref="DF48" si="417">IF($Y48="","",IF($Y48=DE$4,"⇒",""))</f>
        <v/>
      </c>
      <c r="DG48" s="109" t="str">
        <f t="shared" ref="DG48" si="418">IF($W48="","",IF($W48=DH$4,"→",""))</f>
        <v/>
      </c>
      <c r="DH48" s="108"/>
      <c r="DI48" s="110" t="str">
        <f t="shared" ref="DI48" si="419">IF($Y48="","",IF($Y48=DH$4,"⇒",""))</f>
        <v/>
      </c>
      <c r="DJ48" s="109" t="str">
        <f t="shared" ref="DJ48" si="420">IF($W48="","",IF($W48=DK$4,"→",""))</f>
        <v/>
      </c>
      <c r="DK48" s="108"/>
      <c r="DL48" s="110" t="str">
        <f t="shared" ref="DL48" si="421">IF($Y48="","",IF($Y48=DK$4,"⇒",""))</f>
        <v/>
      </c>
      <c r="DM48" s="109" t="str">
        <f t="shared" ref="DM48" si="422">IF($W48="","",IF($W48=DN$4,"→",""))</f>
        <v/>
      </c>
      <c r="DN48" s="108"/>
      <c r="DO48" s="110" t="str">
        <f t="shared" ref="DO48" si="423">IF($Y48="","",IF($Y48=DN$4,"⇒",""))</f>
        <v/>
      </c>
      <c r="DP48" s="109" t="str">
        <f t="shared" ref="DP48" si="424">IF($W48="","",IF($W48=DQ$4,"→",""))</f>
        <v/>
      </c>
      <c r="DQ48" s="108"/>
      <c r="DR48" s="110" t="str">
        <f t="shared" ref="DR48" si="425">IF($Y48="","",IF($Y48=DQ$4,"⇒",""))</f>
        <v/>
      </c>
      <c r="DS48" s="109" t="str">
        <f t="shared" ref="DS48" si="426">IF($W48="","",IF($W48=DT$4,"→",""))</f>
        <v/>
      </c>
      <c r="DT48" s="108"/>
      <c r="DU48" s="110" t="str">
        <f t="shared" ref="DU48" si="427">IF($Y48="","",IF($Y48=DT$4,"⇒",""))</f>
        <v/>
      </c>
      <c r="DV48" s="109" t="str">
        <f t="shared" ref="DV48" si="428">IF($W48="","",IF($W48=DW$4,"→",""))</f>
        <v/>
      </c>
      <c r="DW48" s="108"/>
      <c r="DX48" s="110" t="str">
        <f t="shared" ref="DX48" si="429">IF($Y48="","",IF($Y48=DW$4,"⇒",""))</f>
        <v/>
      </c>
      <c r="DY48" s="109" t="str">
        <f t="shared" ref="DY48" si="430">IF($W48="","",IF($W48=DZ$4,"→",""))</f>
        <v/>
      </c>
      <c r="DZ48" s="108"/>
      <c r="EA48" s="110" t="str">
        <f t="shared" ref="EA48" si="431">IF($Y48="","",IF($Y48=DZ$4,"⇒",""))</f>
        <v/>
      </c>
      <c r="EB48" s="109" t="str">
        <f t="shared" ref="EB48" si="432">IF($W48="","",IF($W48=EC$4,"→",""))</f>
        <v/>
      </c>
      <c r="EC48" s="108"/>
      <c r="ED48" s="110" t="str">
        <f t="shared" ref="ED48" si="433">IF($Y48="","",IF($Y48=EC$4,"⇒",""))</f>
        <v/>
      </c>
      <c r="EE48" s="109" t="str">
        <f t="shared" ref="EE48" si="434">IF($W48="","",IF($W48=EF$4,"→",""))</f>
        <v/>
      </c>
      <c r="EF48" s="108"/>
      <c r="EG48" s="109" t="str">
        <f t="shared" ref="EG48" si="435">IF($W48="","",IF($W48=EH$4,"→",""))</f>
        <v/>
      </c>
      <c r="EH48" s="109" t="str">
        <f t="shared" ref="EH48" si="436">IF($W48="","",IF($W48=EI$4,"→",""))</f>
        <v/>
      </c>
      <c r="EI48" s="108"/>
      <c r="EJ48" s="110" t="str">
        <f t="shared" ref="EJ48" si="437">IF($Y48="","",IF($Y48=EI$4,"⇒",""))</f>
        <v/>
      </c>
      <c r="EK48" s="109" t="str">
        <f t="shared" ref="EK48" si="438">IF($W48="","",IF($W48=EL$4,"→",""))</f>
        <v/>
      </c>
      <c r="EL48" s="436"/>
      <c r="EM48" s="110" t="str">
        <f t="shared" ref="EM48" si="439">IF($Y48="","",IF($Y48=EL$4,"⇒",""))</f>
        <v/>
      </c>
      <c r="EN48" s="109" t="str">
        <f t="shared" ref="EN48" si="440">IF($W48="","",IF($W48=EO$4,"→",""))</f>
        <v/>
      </c>
      <c r="EO48" s="108"/>
      <c r="EP48" s="110" t="str">
        <f t="shared" ref="EP48" si="441">IF($Y48="","",IF($Y48=EO$4,"⇒",""))</f>
        <v/>
      </c>
      <c r="EQ48" s="109" t="str">
        <f t="shared" ref="EQ48" si="442">IF($W48="","",IF($W48=ER$4,"→",""))</f>
        <v/>
      </c>
      <c r="ER48" s="108"/>
      <c r="ES48" s="110" t="str">
        <f t="shared" ref="ES48" si="443">IF($Y48="","",IF($Y48=ER$4,"⇒",""))</f>
        <v/>
      </c>
      <c r="ET48" s="109" t="str">
        <f t="shared" ref="ET48" si="444">IF($W48="","",IF($W48=EU$4,"→",""))</f>
        <v/>
      </c>
      <c r="EU48" s="108"/>
      <c r="EV48" s="110" t="str">
        <f t="shared" ref="EV48" si="445">IF($Y48="","",IF($Y48=EU$4,"⇒",""))</f>
        <v/>
      </c>
      <c r="EW48" s="109" t="str">
        <f t="shared" ref="EW48" si="446">IF($W48="","",IF($W48=EX$4,"→",""))</f>
        <v/>
      </c>
      <c r="EX48" s="108"/>
      <c r="EY48" s="110" t="str">
        <f t="shared" ref="EY48" si="447">IF($Y48="","",IF($Y48=EX$4,"⇒",""))</f>
        <v/>
      </c>
      <c r="EZ48" s="109" t="str">
        <f t="shared" ref="EZ48" si="448">IF($W48="","",IF($W48=FA$4,"→",""))</f>
        <v/>
      </c>
      <c r="FA48" s="108"/>
      <c r="FB48" s="110" t="str">
        <f t="shared" ref="FB48" si="449">IF($Y48="","",IF($Y48=FA$4,"⇒",""))</f>
        <v/>
      </c>
      <c r="FC48" s="109" t="str">
        <f t="shared" ref="FC48" si="450">IF($W48="","",IF($W48=FD$4,"→",""))</f>
        <v/>
      </c>
      <c r="FD48" s="108"/>
      <c r="FE48" s="110" t="str">
        <f t="shared" ref="FE48" si="451">IF($Y48="","",IF($Y48=FD$4,"⇒",""))</f>
        <v/>
      </c>
      <c r="FF48" s="109" t="str">
        <f t="shared" ref="FF48" si="452">IF($W48="","",IF($W48=FG$4,"→",""))</f>
        <v/>
      </c>
      <c r="FG48" s="108"/>
      <c r="FH48" s="110" t="str">
        <f t="shared" ref="FH48" si="453">IF($Y48="","",IF($Y48=FG$4,"⇒",""))</f>
        <v/>
      </c>
      <c r="FI48" s="109" t="str">
        <f t="shared" ref="FI48" si="454">IF($W48="","",IF($W48=FJ$4,"→",""))</f>
        <v/>
      </c>
      <c r="FJ48" s="108"/>
      <c r="FK48" s="110" t="str">
        <f t="shared" ref="FK48" si="455">IF($Y48="","",IF($Y48=FJ$4,"⇒",""))</f>
        <v/>
      </c>
      <c r="FL48" s="109" t="str">
        <f t="shared" ref="FL48" si="456">IF($W48="","",IF($W48=FM$4,"→",""))</f>
        <v/>
      </c>
      <c r="FM48" s="108"/>
      <c r="FN48" s="110" t="str">
        <f t="shared" ref="FN48" si="457">IF($Y48="","",IF($Y48=FM$4,"⇒",""))</f>
        <v/>
      </c>
      <c r="FO48" s="109" t="str">
        <f t="shared" ref="FO48" si="458">IF($W48="","",IF($W48=FP$4,"→",""))</f>
        <v/>
      </c>
      <c r="FP48" s="108"/>
      <c r="FQ48" s="110" t="str">
        <f t="shared" ref="FQ48" si="459">IF($Y48="","",IF($Y48=FP$4,"⇒",""))</f>
        <v/>
      </c>
      <c r="FR48" s="109" t="str">
        <f t="shared" ref="FR48" si="460">IF($W48="","",IF($W48=FS$4,"→",""))</f>
        <v/>
      </c>
      <c r="FS48" s="108"/>
      <c r="FT48" s="110" t="str">
        <f t="shared" ref="FT48" si="461">IF($Y48="","",IF($Y48=FS$4,"⇒",""))</f>
        <v/>
      </c>
      <c r="FU48" s="109" t="str">
        <f t="shared" ref="FU48" si="462">IF($W48="","",IF($W48=FV$4,"→",""))</f>
        <v/>
      </c>
      <c r="FV48" s="108"/>
      <c r="FW48" s="110" t="str">
        <f t="shared" ref="FW48" si="463">IF($Y48="","",IF($Y48=FV$4,"⇒",""))</f>
        <v/>
      </c>
      <c r="FX48" s="109" t="str">
        <f t="shared" ref="FX48" si="464">IF($W48="","",IF($W48=FY$4,"→",""))</f>
        <v/>
      </c>
      <c r="FY48" s="108"/>
      <c r="FZ48" s="110" t="str">
        <f t="shared" ref="FZ48" si="465">IF($Y48="","",IF($Y48=FY$4,"⇒",""))</f>
        <v/>
      </c>
      <c r="GA48" s="109" t="str">
        <f t="shared" ref="GA48" si="466">IF($W48="","",IF($W48=GB$4,"→",""))</f>
        <v/>
      </c>
      <c r="GB48" s="108"/>
      <c r="GC48" s="110" t="str">
        <f t="shared" ref="GC48" si="467">IF($Y48="","",IF($Y48=GB$4,"⇒",""))</f>
        <v/>
      </c>
      <c r="GD48" s="109" t="str">
        <f t="shared" ref="GD48" si="468">IF($W48="","",IF($W48=GE$4,"→",""))</f>
        <v/>
      </c>
      <c r="GE48" s="108"/>
      <c r="GF48" s="110" t="str">
        <f t="shared" ref="GF48" si="469">IF($Y48="","",IF($Y48=GE$4,"⇒",""))</f>
        <v/>
      </c>
      <c r="GG48" s="109" t="str">
        <f t="shared" ref="GG48" si="470">IF($W48="","",IF($W48=GH$4,"→",""))</f>
        <v/>
      </c>
      <c r="GH48" s="108"/>
      <c r="GI48" s="110" t="str">
        <f t="shared" ref="GI48" si="471">IF($Y48="","",IF($Y48=GH$4,"⇒",""))</f>
        <v/>
      </c>
      <c r="GJ48" s="109" t="str">
        <f t="shared" ref="GJ48" si="472">IF($W48="","",IF($W48=GK$4,"→",""))</f>
        <v/>
      </c>
      <c r="GK48" s="108"/>
      <c r="GL48" s="110" t="str">
        <f t="shared" ref="GL48" si="473">IF($Y48="","",IF($Y48=GK$4,"⇒",""))</f>
        <v/>
      </c>
      <c r="GM48" s="109" t="str">
        <f t="shared" ref="GM48" si="474">IF($W48="","",IF($W48=GN$4,"→",""))</f>
        <v/>
      </c>
      <c r="GN48" s="108"/>
      <c r="GO48" s="110" t="str">
        <f t="shared" ref="GO48" si="475">IF($Y48="","",IF($Y48=GN$4,"⇒",""))</f>
        <v/>
      </c>
      <c r="GP48" s="109" t="str">
        <f t="shared" ref="GP48" si="476">IF($W48="","",IF($W48=GQ$4,"→",""))</f>
        <v/>
      </c>
      <c r="GQ48" s="108"/>
      <c r="GR48" s="110" t="str">
        <f t="shared" ref="GR48" si="477">IF($Y48="","",IF($Y48=GQ$4,"⇒",""))</f>
        <v/>
      </c>
      <c r="GS48" s="109" t="str">
        <f t="shared" ref="GS48" si="478">IF($W48="","",IF($W48=GT$4,"→",""))</f>
        <v/>
      </c>
      <c r="GT48" s="108"/>
      <c r="GU48" s="110" t="str">
        <f t="shared" ref="GU48" si="479">IF($Y48="","",IF($Y48=GT$4,"⇒",""))</f>
        <v/>
      </c>
      <c r="GV48" s="109" t="str">
        <f t="shared" ref="GV48" si="480">IF($W48="","",IF($W48=GW$4,"→",""))</f>
        <v/>
      </c>
      <c r="GW48" s="108"/>
      <c r="GX48" s="110" t="str">
        <f t="shared" ref="GX48" si="481">IF($Y48="","",IF($Y48=GW$4,"⇒",""))</f>
        <v/>
      </c>
      <c r="GY48" s="109" t="str">
        <f t="shared" ref="GY48" si="482">IF($W48="","",IF($W48=GZ$4,"→",""))</f>
        <v/>
      </c>
      <c r="GZ48" s="108"/>
      <c r="HA48" s="110" t="str">
        <f t="shared" ref="HA48" si="483">IF($Y48="","",IF($Y48=GZ$4,"⇒",""))</f>
        <v/>
      </c>
      <c r="HB48" s="109" t="str">
        <f t="shared" ref="HB48" si="484">IF($W48="","",IF($W48=HC$4,"→",""))</f>
        <v/>
      </c>
      <c r="HC48" s="108"/>
      <c r="HD48" s="110" t="str">
        <f t="shared" ref="HD48" si="485">IF($Y48="","",IF($Y48=HC$4,"⇒",""))</f>
        <v/>
      </c>
      <c r="HE48" s="109" t="str">
        <f t="shared" ref="HE48" si="486">IF($W48="","",IF($W48=HF$4,"→",""))</f>
        <v/>
      </c>
      <c r="HF48" s="108"/>
      <c r="HG48" s="110" t="str">
        <f t="shared" ref="HG48" si="487">IF($Y48="","",IF($Y48=HF$4,"⇒",""))</f>
        <v/>
      </c>
      <c r="HH48" s="109" t="str">
        <f t="shared" ref="HH48" si="488">IF($W48="","",IF($W48=HI$4,"→",""))</f>
        <v/>
      </c>
      <c r="HI48" s="108"/>
      <c r="HJ48" s="110" t="str">
        <f t="shared" ref="HJ48" si="489">IF($Y48="","",IF($Y48=HI$4,"⇒",""))</f>
        <v/>
      </c>
      <c r="HK48" s="109" t="str">
        <f t="shared" ref="HK48" si="490">IF($W48="","",IF($W48=HL$4,"→",""))</f>
        <v/>
      </c>
      <c r="HL48" s="108"/>
      <c r="HM48" s="110" t="str">
        <f t="shared" ref="HM48" si="491">IF($Y48="","",IF($Y48=HL$4,"⇒",""))</f>
        <v/>
      </c>
      <c r="HN48" s="109" t="str">
        <f t="shared" ref="HN48" si="492">IF($W48="","",IF($W48=HO$4,"→",""))</f>
        <v/>
      </c>
      <c r="HO48" s="108"/>
      <c r="HP48" s="110" t="str">
        <f t="shared" ref="HP48" si="493">IF($Y48="","",IF($Y48=HO$4,"⇒",""))</f>
        <v/>
      </c>
      <c r="HQ48" s="109" t="str">
        <f t="shared" ref="HQ48" si="494">IF($W48="","",IF($W48=HR$4,"→",""))</f>
        <v/>
      </c>
      <c r="HR48" s="108"/>
      <c r="HS48" s="110" t="str">
        <f t="shared" ref="HS48" si="495">IF($Y48="","",IF($Y48=HR$4,"⇒",""))</f>
        <v/>
      </c>
      <c r="HT48" s="109" t="str">
        <f t="shared" ref="HT48" si="496">IF($W48="","",IF($W48=HU$4,"→",""))</f>
        <v/>
      </c>
      <c r="HU48" s="108"/>
      <c r="HV48" s="109" t="str">
        <f t="shared" ref="HV48" si="497">IF($W48="","",IF($W48=HW$4,"→",""))</f>
        <v/>
      </c>
      <c r="HW48" s="109" t="str">
        <f t="shared" ref="HW48" si="498">IF($W48="","",IF($W48=HX$4,"→",""))</f>
        <v>→</v>
      </c>
      <c r="HX48" s="108">
        <v>1250</v>
      </c>
      <c r="HY48" s="110" t="str">
        <f t="shared" ref="HY48" si="499">IF($Y48="","",IF($Y48=HX$4,"⇒",""))</f>
        <v/>
      </c>
      <c r="HZ48" s="109" t="str">
        <f t="shared" ref="HZ48" si="500">IF($W48="","",IF($W48=IA$4,"→",""))</f>
        <v/>
      </c>
      <c r="IA48" s="436"/>
      <c r="IB48" s="110" t="str">
        <f t="shared" ref="IB48" si="501">IF($Y48="","",IF($Y48=IA$4,"⇒",""))</f>
        <v/>
      </c>
      <c r="IC48" s="109" t="str">
        <f t="shared" ref="IC48" si="502">IF($W48="","",IF($W48=ID$4,"→",""))</f>
        <v/>
      </c>
      <c r="ID48" s="108"/>
      <c r="IE48" s="110" t="str">
        <f t="shared" ref="IE48" si="503">IF($Y48="","",IF($Y48=ID$4,"⇒",""))</f>
        <v/>
      </c>
      <c r="IF48" s="109" t="str">
        <f t="shared" ref="IF48" si="504">IF($W48="","",IF($W48=IG$4,"→",""))</f>
        <v/>
      </c>
      <c r="IG48" s="108"/>
      <c r="IH48" s="110" t="str">
        <f t="shared" ref="IH48" si="505">IF($Y48="","",IF($Y48=IG$4,"⇒",""))</f>
        <v/>
      </c>
      <c r="II48" s="109" t="str">
        <f t="shared" ref="II48" si="506">IF($W48="","",IF($W48=IJ$4,"→",""))</f>
        <v/>
      </c>
      <c r="IJ48" s="108"/>
      <c r="IK48" s="110" t="str">
        <f t="shared" ref="IK48" si="507">IF($Y48="","",IF($Y48=IJ$4,"⇒",""))</f>
        <v/>
      </c>
      <c r="IL48" s="109" t="str">
        <f t="shared" ref="IL48" si="508">IF($W48="","",IF($W48=IM$4,"→",""))</f>
        <v/>
      </c>
      <c r="IM48" s="108"/>
      <c r="IN48" s="110" t="str">
        <f t="shared" ref="IN48" si="509">IF($Y48="","",IF($Y48=IM$4,"⇒",""))</f>
        <v/>
      </c>
      <c r="IO48" s="109" t="str">
        <f t="shared" ref="IO48" si="510">IF($W48="","",IF($W48=IP$4,"→",""))</f>
        <v/>
      </c>
      <c r="IP48" s="108"/>
      <c r="IQ48" s="110" t="str">
        <f t="shared" ref="IQ48" si="511">IF($Y48="","",IF($Y48=IP$4,"⇒",""))</f>
        <v/>
      </c>
      <c r="IR48" s="109" t="str">
        <f t="shared" ref="IR48" si="512">IF($W48="","",IF($W48=IS$4,"→",""))</f>
        <v/>
      </c>
      <c r="IS48" s="108"/>
      <c r="IT48" s="110" t="str">
        <f t="shared" ref="IT48" si="513">IF($Y48="","",IF($Y48=IS$4,"⇒",""))</f>
        <v/>
      </c>
      <c r="IU48" s="109" t="str">
        <f t="shared" ref="IU48" si="514">IF($W48="","",IF($W48=IV$4,"→",""))</f>
        <v/>
      </c>
      <c r="IV48" s="108"/>
      <c r="IW48" s="110" t="str">
        <f t="shared" ref="IW48" si="515">IF($Y48="","",IF($Y48=IV$4,"⇒",""))</f>
        <v/>
      </c>
      <c r="IX48" s="109" t="str">
        <f t="shared" ref="IX48" si="516">IF($W48="","",IF($W48=IY$4,"→",""))</f>
        <v/>
      </c>
      <c r="IY48" s="108"/>
      <c r="IZ48" s="110" t="str">
        <f t="shared" ref="IZ48" si="517">IF($Y48="","",IF($Y48=IY$4,"⇒",""))</f>
        <v/>
      </c>
      <c r="JA48" s="109" t="str">
        <f t="shared" ref="JA48" si="518">IF($W48="","",IF($W48=JB$4,"→",""))</f>
        <v/>
      </c>
      <c r="JB48" s="108"/>
      <c r="JC48" s="110" t="str">
        <f t="shared" ref="JC48" si="519">IF($Y48="","",IF($Y48=JB$4,"⇒",""))</f>
        <v/>
      </c>
      <c r="JD48" s="109" t="str">
        <f t="shared" ref="JD48" si="520">IF($W48="","",IF($W48=JE$4,"→",""))</f>
        <v/>
      </c>
      <c r="JE48" s="108"/>
      <c r="JF48" s="110" t="str">
        <f t="shared" ref="JF48" si="521">IF($Y48="","",IF($Y48=JE$4,"⇒",""))</f>
        <v/>
      </c>
      <c r="JG48" s="109" t="str">
        <f t="shared" ref="JG48" si="522">IF($W48="","",IF($W48=JH$4,"→",""))</f>
        <v/>
      </c>
      <c r="JH48" s="108"/>
      <c r="JI48" s="110" t="str">
        <f t="shared" ref="JI48" si="523">IF($Y48="","",IF($Y48=JH$4,"⇒",""))</f>
        <v>⇒</v>
      </c>
      <c r="JJ48" s="109" t="str">
        <f t="shared" ref="JJ48" si="524">IF($W48="","",IF($W48=JK$4,"→",""))</f>
        <v/>
      </c>
      <c r="JK48" s="108"/>
      <c r="JL48" s="110" t="str">
        <f t="shared" ref="JL48" si="525">IF($Y48="","",IF($Y48=JK$4,"⇒",""))</f>
        <v/>
      </c>
      <c r="JM48" s="109" t="str">
        <f t="shared" ref="JM48" si="526">IF($W48="","",IF($W48=JN$4,"→",""))</f>
        <v/>
      </c>
      <c r="JN48" s="108"/>
      <c r="JO48" s="110" t="str">
        <f t="shared" ref="JO48" si="527">IF($Y48="","",IF($Y48=JN$4,"⇒",""))</f>
        <v/>
      </c>
      <c r="JP48" s="109" t="str">
        <f t="shared" ref="JP48" si="528">IF($W48="","",IF($W48=JQ$4,"→",""))</f>
        <v/>
      </c>
      <c r="JQ48" s="108"/>
      <c r="JR48" s="110" t="str">
        <f t="shared" ref="JR48" si="529">IF($Y48="","",IF($Y48=JQ$4,"⇒",""))</f>
        <v/>
      </c>
      <c r="JS48" s="109" t="str">
        <f t="shared" ref="JS48" si="530">IF($W48="","",IF($W48=JT$4,"→",""))</f>
        <v/>
      </c>
      <c r="JT48" s="108"/>
      <c r="JU48" s="110" t="str">
        <f t="shared" ref="JU48" si="531">IF($Y48="","",IF($Y48=JT$4,"⇒",""))</f>
        <v/>
      </c>
      <c r="JV48" s="109" t="str">
        <f t="shared" ref="JV48" si="532">IF($W48="","",IF($W48=JW$4,"→",""))</f>
        <v/>
      </c>
      <c r="JW48" s="108"/>
      <c r="JX48" s="110" t="str">
        <f t="shared" ref="JX48" si="533">IF($Y48="","",IF($Y48=JW$4,"⇒",""))</f>
        <v/>
      </c>
      <c r="JY48" s="109" t="str">
        <f t="shared" ref="JY48" si="534">IF($W48="","",IF($W48=JZ$4,"→",""))</f>
        <v/>
      </c>
      <c r="JZ48" s="108"/>
      <c r="KA48" s="110" t="str">
        <f t="shared" ref="KA48" si="535">IF($Y48="","",IF($Y48=JZ$4,"⇒",""))</f>
        <v/>
      </c>
      <c r="KB48" s="109" t="str">
        <f t="shared" ref="KB48" si="536">IF($W48="","",IF($W48=KC$4,"→",""))</f>
        <v/>
      </c>
      <c r="KC48" s="108"/>
      <c r="KD48" s="110" t="str">
        <f t="shared" ref="KD48" si="537">IF($Y48="","",IF($Y48=KC$4,"⇒",""))</f>
        <v/>
      </c>
      <c r="KE48" s="109" t="str">
        <f t="shared" ref="KE48" si="538">IF($W48="","",IF($W48=KF$4,"→",""))</f>
        <v/>
      </c>
      <c r="KF48" s="108"/>
      <c r="KG48" s="110" t="str">
        <f t="shared" ref="KG48" si="539">IF($Y48="","",IF($Y48=KF$4,"⇒",""))</f>
        <v/>
      </c>
      <c r="KH48" s="109" t="str">
        <f t="shared" ref="KH48" si="540">IF($W48="","",IF($W48=KI$4,"→",""))</f>
        <v/>
      </c>
      <c r="KI48" s="108"/>
      <c r="KJ48" s="110" t="str">
        <f t="shared" ref="KJ48" si="541">IF($Y48="","",IF($Y48=KI$4,"⇒",""))</f>
        <v/>
      </c>
      <c r="KK48" s="109" t="str">
        <f t="shared" ref="KK48" si="542">IF($W48="","",IF($W48=KL$4,"→",""))</f>
        <v/>
      </c>
      <c r="KL48" s="108"/>
      <c r="KM48" s="110" t="str">
        <f t="shared" ref="KM48" si="543">IF($Y48="","",IF($Y48=KL$4,"⇒",""))</f>
        <v/>
      </c>
      <c r="KN48" s="109" t="str">
        <f t="shared" ref="KN48" si="544">IF($W48="","",IF($W48=KO$4,"→",""))</f>
        <v/>
      </c>
      <c r="KO48" s="108"/>
      <c r="KP48" s="110" t="str">
        <f t="shared" ref="KP48" si="545">IF($Y48="","",IF($Y48=KO$4,"⇒",""))</f>
        <v/>
      </c>
      <c r="KQ48" s="109" t="str">
        <f t="shared" ref="KQ48" si="546">IF($W48="","",IF($W48=KR$4,"→",""))</f>
        <v/>
      </c>
      <c r="KR48" s="108"/>
      <c r="KS48" s="110" t="str">
        <f t="shared" ref="KS48" si="547">IF($Y48="","",IF($Y48=KR$4,"⇒",""))</f>
        <v/>
      </c>
      <c r="KT48" s="109" t="str">
        <f t="shared" ref="KT48" si="548">IF($W48="","",IF($W48=KU$4,"→",""))</f>
        <v/>
      </c>
      <c r="KU48" s="108"/>
      <c r="KV48" s="110" t="str">
        <f t="shared" ref="KV48" si="549">IF($Y48="","",IF($Y48=KU$4,"⇒",""))</f>
        <v/>
      </c>
      <c r="KW48" s="109" t="str">
        <f t="shared" ref="KW48" si="550">IF($W48="","",IF($W48=KX$4,"→",""))</f>
        <v/>
      </c>
      <c r="KX48" s="108"/>
      <c r="KY48" s="110" t="str">
        <f t="shared" ref="KY48" si="551">IF($Y48="","",IF($Y48=KX$4,"⇒",""))</f>
        <v/>
      </c>
      <c r="KZ48" s="109" t="str">
        <f t="shared" ref="KZ48" si="552">IF($W48="","",IF($W48=LA$4,"→",""))</f>
        <v/>
      </c>
      <c r="LA48" s="108"/>
      <c r="LB48" s="110" t="str">
        <f t="shared" ref="LB48" si="553">IF($Y48="","",IF($Y48=LA$4,"⇒",""))</f>
        <v/>
      </c>
      <c r="LC48" s="109" t="str">
        <f t="shared" ref="LC48" si="554">IF($W48="","",IF($W48=LD$4,"→",""))</f>
        <v/>
      </c>
      <c r="LD48" s="108"/>
      <c r="LE48" s="110" t="str">
        <f t="shared" ref="LE48" si="555">IF($Y48="","",IF($Y48=LD$4,"⇒",""))</f>
        <v/>
      </c>
      <c r="LF48" s="109" t="str">
        <f t="shared" ref="LF48" si="556">IF($W48="","",IF($W48=LG$4,"→",""))</f>
        <v/>
      </c>
      <c r="LG48" s="108"/>
      <c r="LH48" s="110" t="str">
        <f t="shared" ref="LH48" si="557">IF($Y48="","",IF($Y48=LG$4,"⇒",""))</f>
        <v/>
      </c>
      <c r="LI48" s="109" t="str">
        <f t="shared" ref="LI48" si="558">IF($W48="","",IF($W48=LJ$4,"→",""))</f>
        <v/>
      </c>
      <c r="LJ48" s="108"/>
      <c r="LK48" s="109" t="str">
        <f t="shared" ref="LK48" si="559">IF($W48="","",IF($W48=LL$4,"→",""))</f>
        <v/>
      </c>
    </row>
    <row r="49" spans="1:323" ht="24" customHeight="1" x14ac:dyDescent="0.2">
      <c r="A49" s="120"/>
      <c r="B49" s="150" t="str">
        <f>IFERROR(VLOOKUP($D49,[1]受注ﾌｧｲﾙ!$A$3:$BZ$1314,5,FALSE),"-")</f>
        <v>-</v>
      </c>
      <c r="C49" s="166" t="str">
        <f>IFERROR(VLOOKUP($D49,[1]受注ﾌｧｲﾙ!$A$3:$BZ$1314,6,FALSE),"-")</f>
        <v>-</v>
      </c>
      <c r="D49" s="374"/>
      <c r="E49" s="39" t="str">
        <f>IFERROR(VLOOKUP($D49,[1]受注ﾌｧｲﾙ!$A$3:$BZ$1314,17,FALSE),"-")</f>
        <v>-</v>
      </c>
      <c r="F49" s="5" t="str">
        <f>IFERROR(VLOOKUP($D49,[1]受注ﾌｧｲﾙ!$A$3:$BZ$1314,18,FALSE),"-")</f>
        <v>-</v>
      </c>
      <c r="G49" s="5" t="str">
        <f>IFERROR(VLOOKUP($D49,[1]受注ﾌｧｲﾙ!$A$3:$BZ$1314,19,FALSE),"-")</f>
        <v>-</v>
      </c>
      <c r="H49" s="5" t="str">
        <f>IFERROR(VLOOKUP($D49,[1]受注ﾌｧｲﾙ!$A$3:$BZ$1314,20,FALSE),"-")</f>
        <v>-</v>
      </c>
      <c r="I49" s="5" t="str">
        <f>IFERROR(VLOOKUP($D49,[1]受注ﾌｧｲﾙ!$A$3:$BZ$1314,21,FALSE),"-")</f>
        <v>-</v>
      </c>
      <c r="J49" s="15" t="str">
        <f>IFERROR(VLOOKUP($D49,[1]受注ﾌｧｲﾙ!$A$3:$BZ$1314,22,FALSE),"-")</f>
        <v>-</v>
      </c>
      <c r="K49" s="5" t="str">
        <f>IFERROR(VLOOKUP($D49,[1]受注ﾌｧｲﾙ!$A$3:$BZ$1314,8,FALSE),"-")</f>
        <v>-</v>
      </c>
      <c r="L49" s="5" t="str">
        <f>IFERROR(VLOOKUP($D49,[1]受注ﾌｧｲﾙ!$A$3:$BZ$1314,9,FALSE),"-")</f>
        <v>-</v>
      </c>
      <c r="M49" s="5" t="str">
        <f>IFERROR(VLOOKUP($D49,[1]受注ﾌｧｲﾙ!$A$3:$BZ$1314,10,FALSE),"-")</f>
        <v>-</v>
      </c>
      <c r="N49" s="5" t="str">
        <f>IFERROR(VLOOKUP($D49,[1]受注ﾌｧｲﾙ!$A$3:$BZ$1314,11,FALSE),"-")</f>
        <v>-</v>
      </c>
      <c r="O49" s="15" t="str">
        <f>IFERROR(VLOOKUP($D49,[1]受注ﾌｧｲﾙ!$A$3:$BZ$1314,13,FALSE),"-")</f>
        <v>-</v>
      </c>
      <c r="P49" s="5" t="str">
        <f>IFERROR(VLOOKUP($D49,[1]受注ﾌｧｲﾙ!$A$3:$BZ$1314,15,FALSE),"-")</f>
        <v>-</v>
      </c>
      <c r="Q49" s="101" t="str">
        <f>IFERROR((VLOOKUP($D49,[1]受注ﾌｧｲﾙ!$A$3:$BZ$1314,16,FALSE)*J49),"-")</f>
        <v>-</v>
      </c>
      <c r="R49" s="40" t="str">
        <f>IFERROR(VLOOKUP($D49,[7]加工日報ＥＣ!$A$5:$DD$999,107,FALSE),"-")</f>
        <v>-</v>
      </c>
      <c r="S49" s="5" t="str">
        <f>IFERROR(VLOOKUP($D49,[1]受注ﾌｧｲﾙ!$A$3:$BZ$1314,26,FALSE),"-")</f>
        <v>-</v>
      </c>
      <c r="T49" s="86" t="str">
        <f>IFERROR(VLOOKUP($D49,[1]受注ﾌｧｲﾙ!$A$3:$BZ$1314,23,FALSE),"-")</f>
        <v>-</v>
      </c>
      <c r="U49" s="4"/>
      <c r="V49" s="4"/>
      <c r="W49" s="4" t="str">
        <f>IFERROR(VLOOKUP($D49,[1]受注ﾌｧｲﾙ!$A$3:$BZ$1314,25,FALSE),"-")</f>
        <v>-</v>
      </c>
      <c r="X49" s="4" t="str">
        <f>IFERROR(VLOOKUP($D49,[1]受注ﾌｧｲﾙ!$A$3:$BZ$1314,32,FALSE),"-")</f>
        <v>-</v>
      </c>
      <c r="Y49" s="4" t="str">
        <f>IFERROR(VLOOKUP($D49,[1]受注ﾌｧｲﾙ!$A$3:$BZ$1314,33,FALSE),"-")</f>
        <v>-</v>
      </c>
      <c r="Z49" s="4" t="str">
        <f t="shared" si="187"/>
        <v>-</v>
      </c>
      <c r="AA49" s="57" t="str">
        <f>IFERROR(VLOOKUP($D49,[7]加工日報ＥＣ!$A$5:$DD$999,2,FALSE),"-")</f>
        <v>-</v>
      </c>
      <c r="AB49" s="58" t="str">
        <f>IFERROR(VLOOKUP($D49,[7]加工日報ＥＣ!$A$5:$DD$999,108,FALSE),"-")</f>
        <v>-</v>
      </c>
      <c r="AC49" s="21">
        <f t="shared" si="188"/>
        <v>0</v>
      </c>
      <c r="AD49" s="549" t="str">
        <f>IFERROR(VLOOKUP($D49,[1]受注ﾌｧｲﾙ!$A$3:$BZ$1314,27,FALSE),"-")&amp;"　"&amp;IFERROR(VLOOKUP($D49,[1]受注ﾌｧｲﾙ!$A$3:$BZ$1314,28,FALSE),"-")&amp;"　"&amp;IFERROR(VLOOKUP($D49,[1]受注ﾌｧｲﾙ!$A$3:$BZ$1314,29,FALSE),"-")</f>
        <v>-　-　-</v>
      </c>
      <c r="AE49" s="3"/>
      <c r="AF49" s="31" t="str">
        <f>IFERROR(VLOOKUP($D49,[7]加工日報ＥＣ!$A$5:$DD$999,94,FALSE),"-")</f>
        <v>-</v>
      </c>
      <c r="AG49" s="38" t="str">
        <f>IFERROR(VLOOKUP($D49,[1]受注ﾌｧｲﾙ!$A$3:$BZ$1314,2,FALSE),"-")</f>
        <v>-</v>
      </c>
      <c r="AH49" s="38" t="str">
        <f>IFERROR(VLOOKUP($D49,[1]受注ﾌｧｲﾙ!$A$3:$BZ$1314,3,FALSE),"-")</f>
        <v>-</v>
      </c>
      <c r="AI49" s="43" t="str">
        <f>IFERROR(VLOOKUP($D49,[1]受注ﾌｧｲﾙ!$A$3:$BZ$1314,31,FALSE),"-")</f>
        <v>-</v>
      </c>
      <c r="AJ49" s="43" t="str">
        <f>IFERROR(VLOOKUP($D49,[1]受注ﾌｧｲﾙ!$A$3:$BZ$1314,12,FALSE),"-")</f>
        <v>-</v>
      </c>
      <c r="AK49" s="228" t="str">
        <f>IFERROR(VLOOKUP($D49,[1]受注ﾌｧｲﾙ!$A$3:$BZ$1314,24,FALSE),"-")</f>
        <v>-</v>
      </c>
      <c r="AL49" s="3"/>
      <c r="AM49" s="3"/>
      <c r="AN49" s="3"/>
      <c r="AO49" s="3"/>
      <c r="AP49" s="3"/>
      <c r="AQ49" s="43" t="s">
        <v>521</v>
      </c>
      <c r="AR49" s="526"/>
      <c r="AS49" s="109" t="str">
        <f t="shared" si="189"/>
        <v/>
      </c>
      <c r="AT49" s="108"/>
      <c r="AU49" s="110" t="str">
        <f t="shared" si="190"/>
        <v/>
      </c>
      <c r="AV49" s="109" t="str">
        <f t="shared" si="191"/>
        <v/>
      </c>
      <c r="AW49" s="436"/>
      <c r="AX49" s="110" t="str">
        <f t="shared" si="192"/>
        <v/>
      </c>
      <c r="AY49" s="109" t="str">
        <f t="shared" si="193"/>
        <v/>
      </c>
      <c r="AZ49" s="108"/>
      <c r="BA49" s="110" t="str">
        <f t="shared" si="194"/>
        <v/>
      </c>
      <c r="BB49" s="109" t="str">
        <f t="shared" si="195"/>
        <v/>
      </c>
      <c r="BC49" s="108"/>
      <c r="BD49" s="110" t="str">
        <f t="shared" si="196"/>
        <v/>
      </c>
      <c r="BE49" s="109" t="str">
        <f t="shared" si="197"/>
        <v/>
      </c>
      <c r="BF49" s="108"/>
      <c r="BG49" s="110" t="str">
        <f t="shared" si="198"/>
        <v/>
      </c>
      <c r="BH49" s="109" t="str">
        <f t="shared" si="199"/>
        <v/>
      </c>
      <c r="BI49" s="108"/>
      <c r="BJ49" s="110" t="str">
        <f t="shared" si="200"/>
        <v/>
      </c>
      <c r="BK49" s="109" t="str">
        <f t="shared" si="201"/>
        <v/>
      </c>
      <c r="BL49" s="108"/>
      <c r="BM49" s="110" t="str">
        <f t="shared" si="202"/>
        <v/>
      </c>
      <c r="BN49" s="109" t="str">
        <f t="shared" si="203"/>
        <v/>
      </c>
      <c r="BO49" s="108"/>
      <c r="BP49" s="110" t="str">
        <f t="shared" si="204"/>
        <v/>
      </c>
      <c r="BQ49" s="109" t="str">
        <f t="shared" si="205"/>
        <v/>
      </c>
      <c r="BR49" s="108"/>
      <c r="BS49" s="110" t="str">
        <f t="shared" si="206"/>
        <v/>
      </c>
      <c r="BT49" s="109" t="str">
        <f t="shared" si="207"/>
        <v/>
      </c>
      <c r="BU49" s="108"/>
      <c r="BV49" s="110" t="str">
        <f t="shared" si="208"/>
        <v/>
      </c>
      <c r="BW49" s="109" t="str">
        <f t="shared" si="209"/>
        <v/>
      </c>
      <c r="BX49" s="108"/>
      <c r="BY49" s="110" t="str">
        <f t="shared" si="210"/>
        <v/>
      </c>
      <c r="BZ49" s="109" t="str">
        <f t="shared" si="211"/>
        <v/>
      </c>
      <c r="CA49" s="108"/>
      <c r="CB49" s="110" t="str">
        <f t="shared" si="212"/>
        <v/>
      </c>
      <c r="CC49" s="109" t="str">
        <f t="shared" si="213"/>
        <v/>
      </c>
      <c r="CD49" s="108"/>
      <c r="CE49" s="110" t="str">
        <f t="shared" si="214"/>
        <v/>
      </c>
      <c r="CF49" s="109" t="str">
        <f t="shared" si="215"/>
        <v/>
      </c>
      <c r="CG49" s="108"/>
      <c r="CH49" s="110" t="str">
        <f t="shared" si="216"/>
        <v/>
      </c>
      <c r="CI49" s="109" t="str">
        <f t="shared" si="217"/>
        <v/>
      </c>
      <c r="CJ49" s="108"/>
      <c r="CK49" s="110" t="str">
        <f t="shared" si="218"/>
        <v/>
      </c>
      <c r="CL49" s="109" t="str">
        <f t="shared" si="219"/>
        <v/>
      </c>
      <c r="CM49" s="108"/>
      <c r="CN49" s="110" t="str">
        <f t="shared" si="220"/>
        <v/>
      </c>
      <c r="CO49" s="109" t="str">
        <f t="shared" si="221"/>
        <v/>
      </c>
      <c r="CP49" s="108"/>
      <c r="CQ49" s="110" t="str">
        <f t="shared" si="222"/>
        <v/>
      </c>
      <c r="CR49" s="109" t="str">
        <f t="shared" si="223"/>
        <v/>
      </c>
      <c r="CS49" s="108"/>
      <c r="CT49" s="110" t="str">
        <f t="shared" si="224"/>
        <v/>
      </c>
      <c r="CU49" s="109" t="str">
        <f t="shared" si="225"/>
        <v/>
      </c>
      <c r="CV49" s="108"/>
      <c r="CW49" s="110" t="str">
        <f t="shared" si="226"/>
        <v/>
      </c>
      <c r="CX49" s="109" t="str">
        <f t="shared" si="227"/>
        <v/>
      </c>
      <c r="CY49" s="108"/>
      <c r="CZ49" s="110" t="str">
        <f t="shared" si="228"/>
        <v/>
      </c>
      <c r="DA49" s="109" t="str">
        <f t="shared" si="229"/>
        <v/>
      </c>
      <c r="DB49" s="108"/>
      <c r="DC49" s="110" t="str">
        <f t="shared" si="230"/>
        <v/>
      </c>
      <c r="DD49" s="109" t="str">
        <f t="shared" si="231"/>
        <v/>
      </c>
      <c r="DE49" s="108"/>
      <c r="DF49" s="110" t="str">
        <f t="shared" si="232"/>
        <v/>
      </c>
      <c r="DG49" s="109" t="str">
        <f t="shared" si="233"/>
        <v/>
      </c>
      <c r="DH49" s="108"/>
      <c r="DI49" s="110" t="str">
        <f t="shared" si="234"/>
        <v/>
      </c>
      <c r="DJ49" s="109" t="str">
        <f t="shared" si="235"/>
        <v/>
      </c>
      <c r="DK49" s="108"/>
      <c r="DL49" s="110" t="str">
        <f t="shared" si="236"/>
        <v/>
      </c>
      <c r="DM49" s="109" t="str">
        <f t="shared" si="237"/>
        <v/>
      </c>
      <c r="DN49" s="108"/>
      <c r="DO49" s="110" t="str">
        <f t="shared" si="238"/>
        <v/>
      </c>
      <c r="DP49" s="109" t="str">
        <f t="shared" si="239"/>
        <v/>
      </c>
      <c r="DQ49" s="108"/>
      <c r="DR49" s="110" t="str">
        <f t="shared" si="240"/>
        <v/>
      </c>
      <c r="DS49" s="109" t="str">
        <f t="shared" si="241"/>
        <v/>
      </c>
      <c r="DT49" s="108"/>
      <c r="DU49" s="110" t="str">
        <f t="shared" si="242"/>
        <v/>
      </c>
      <c r="DV49" s="109" t="str">
        <f t="shared" si="243"/>
        <v/>
      </c>
      <c r="DW49" s="108"/>
      <c r="DX49" s="110" t="str">
        <f t="shared" si="244"/>
        <v/>
      </c>
      <c r="DY49" s="109" t="str">
        <f t="shared" si="245"/>
        <v/>
      </c>
      <c r="DZ49" s="108"/>
      <c r="EA49" s="110" t="str">
        <f t="shared" si="246"/>
        <v/>
      </c>
      <c r="EB49" s="109" t="str">
        <f t="shared" si="247"/>
        <v/>
      </c>
      <c r="EC49" s="108"/>
      <c r="ED49" s="110" t="str">
        <f t="shared" si="248"/>
        <v/>
      </c>
      <c r="EE49" s="109" t="str">
        <f t="shared" si="249"/>
        <v/>
      </c>
      <c r="EF49" s="108"/>
      <c r="EG49" s="109" t="str">
        <f t="shared" si="250"/>
        <v/>
      </c>
      <c r="EH49" s="109" t="str">
        <f t="shared" si="250"/>
        <v/>
      </c>
      <c r="EI49" s="108"/>
      <c r="EJ49" s="110" t="str">
        <f t="shared" si="251"/>
        <v/>
      </c>
      <c r="EK49" s="109" t="str">
        <f t="shared" si="252"/>
        <v/>
      </c>
      <c r="EL49" s="436"/>
      <c r="EM49" s="110" t="str">
        <f t="shared" si="253"/>
        <v/>
      </c>
      <c r="EN49" s="109" t="str">
        <f t="shared" si="254"/>
        <v/>
      </c>
      <c r="EO49" s="108"/>
      <c r="EP49" s="110" t="str">
        <f t="shared" si="255"/>
        <v/>
      </c>
      <c r="EQ49" s="109" t="str">
        <f t="shared" si="256"/>
        <v/>
      </c>
      <c r="ER49" s="108"/>
      <c r="ES49" s="110" t="str">
        <f t="shared" si="257"/>
        <v/>
      </c>
      <c r="ET49" s="109" t="str">
        <f t="shared" si="258"/>
        <v/>
      </c>
      <c r="EU49" s="108"/>
      <c r="EV49" s="110" t="str">
        <f t="shared" si="259"/>
        <v/>
      </c>
      <c r="EW49" s="109" t="str">
        <f t="shared" si="260"/>
        <v/>
      </c>
      <c r="EX49" s="108"/>
      <c r="EY49" s="110" t="str">
        <f t="shared" si="261"/>
        <v/>
      </c>
      <c r="EZ49" s="109" t="str">
        <f t="shared" si="262"/>
        <v/>
      </c>
      <c r="FA49" s="108"/>
      <c r="FB49" s="110" t="str">
        <f t="shared" si="263"/>
        <v/>
      </c>
      <c r="FC49" s="109" t="str">
        <f t="shared" si="264"/>
        <v/>
      </c>
      <c r="FD49" s="108"/>
      <c r="FE49" s="110" t="str">
        <f t="shared" si="265"/>
        <v/>
      </c>
      <c r="FF49" s="109" t="str">
        <f t="shared" si="266"/>
        <v/>
      </c>
      <c r="FG49" s="108"/>
      <c r="FH49" s="110" t="str">
        <f t="shared" si="267"/>
        <v/>
      </c>
      <c r="FI49" s="109" t="str">
        <f t="shared" si="268"/>
        <v/>
      </c>
      <c r="FJ49" s="108"/>
      <c r="FK49" s="110" t="str">
        <f t="shared" si="269"/>
        <v/>
      </c>
      <c r="FL49" s="109" t="str">
        <f t="shared" si="270"/>
        <v/>
      </c>
      <c r="FM49" s="108"/>
      <c r="FN49" s="110" t="str">
        <f t="shared" si="271"/>
        <v/>
      </c>
      <c r="FO49" s="109" t="str">
        <f t="shared" si="272"/>
        <v/>
      </c>
      <c r="FP49" s="108"/>
      <c r="FQ49" s="110" t="str">
        <f t="shared" si="273"/>
        <v/>
      </c>
      <c r="FR49" s="109" t="str">
        <f t="shared" si="274"/>
        <v/>
      </c>
      <c r="FS49" s="108"/>
      <c r="FT49" s="110" t="str">
        <f t="shared" si="275"/>
        <v/>
      </c>
      <c r="FU49" s="109" t="str">
        <f t="shared" si="276"/>
        <v/>
      </c>
      <c r="FV49" s="108"/>
      <c r="FW49" s="110" t="str">
        <f t="shared" si="277"/>
        <v/>
      </c>
      <c r="FX49" s="109" t="str">
        <f t="shared" si="278"/>
        <v/>
      </c>
      <c r="FY49" s="108"/>
      <c r="FZ49" s="110" t="str">
        <f t="shared" si="279"/>
        <v/>
      </c>
      <c r="GA49" s="109" t="str">
        <f t="shared" si="280"/>
        <v/>
      </c>
      <c r="GB49" s="108"/>
      <c r="GC49" s="110" t="str">
        <f t="shared" si="281"/>
        <v/>
      </c>
      <c r="GD49" s="109" t="str">
        <f t="shared" si="282"/>
        <v/>
      </c>
      <c r="GE49" s="108"/>
      <c r="GF49" s="110" t="str">
        <f t="shared" si="283"/>
        <v/>
      </c>
      <c r="GG49" s="109" t="str">
        <f t="shared" si="284"/>
        <v/>
      </c>
      <c r="GH49" s="108"/>
      <c r="GI49" s="110" t="str">
        <f t="shared" si="285"/>
        <v/>
      </c>
      <c r="GJ49" s="109" t="str">
        <f t="shared" si="286"/>
        <v/>
      </c>
      <c r="GK49" s="108"/>
      <c r="GL49" s="110" t="str">
        <f t="shared" si="287"/>
        <v/>
      </c>
      <c r="GM49" s="109" t="str">
        <f t="shared" si="288"/>
        <v/>
      </c>
      <c r="GN49" s="108"/>
      <c r="GO49" s="110" t="str">
        <f t="shared" si="289"/>
        <v/>
      </c>
      <c r="GP49" s="109" t="str">
        <f t="shared" si="290"/>
        <v/>
      </c>
      <c r="GQ49" s="108"/>
      <c r="GR49" s="110" t="str">
        <f t="shared" si="291"/>
        <v/>
      </c>
      <c r="GS49" s="109" t="str">
        <f t="shared" si="292"/>
        <v/>
      </c>
      <c r="GT49" s="108"/>
      <c r="GU49" s="110" t="str">
        <f t="shared" si="293"/>
        <v/>
      </c>
      <c r="GV49" s="109" t="str">
        <f t="shared" si="294"/>
        <v/>
      </c>
      <c r="GW49" s="108"/>
      <c r="GX49" s="110" t="str">
        <f t="shared" si="295"/>
        <v/>
      </c>
      <c r="GY49" s="109" t="str">
        <f t="shared" si="296"/>
        <v/>
      </c>
      <c r="GZ49" s="108"/>
      <c r="HA49" s="110" t="str">
        <f t="shared" si="297"/>
        <v/>
      </c>
      <c r="HB49" s="109" t="str">
        <f t="shared" si="298"/>
        <v/>
      </c>
      <c r="HC49" s="108"/>
      <c r="HD49" s="110" t="str">
        <f t="shared" si="299"/>
        <v/>
      </c>
      <c r="HE49" s="109" t="str">
        <f t="shared" si="300"/>
        <v/>
      </c>
      <c r="HF49" s="108"/>
      <c r="HG49" s="110" t="str">
        <f t="shared" si="301"/>
        <v/>
      </c>
      <c r="HH49" s="109" t="str">
        <f t="shared" si="302"/>
        <v/>
      </c>
      <c r="HI49" s="108"/>
      <c r="HJ49" s="110" t="str">
        <f t="shared" si="303"/>
        <v/>
      </c>
      <c r="HK49" s="109" t="str">
        <f t="shared" si="304"/>
        <v/>
      </c>
      <c r="HL49" s="108"/>
      <c r="HM49" s="110" t="str">
        <f t="shared" si="305"/>
        <v/>
      </c>
      <c r="HN49" s="109" t="str">
        <f t="shared" si="306"/>
        <v/>
      </c>
      <c r="HO49" s="108"/>
      <c r="HP49" s="110" t="str">
        <f t="shared" si="307"/>
        <v/>
      </c>
      <c r="HQ49" s="109" t="str">
        <f t="shared" si="308"/>
        <v/>
      </c>
      <c r="HR49" s="108"/>
      <c r="HS49" s="110" t="str">
        <f t="shared" si="309"/>
        <v/>
      </c>
      <c r="HT49" s="109" t="str">
        <f t="shared" si="310"/>
        <v/>
      </c>
      <c r="HU49" s="108"/>
      <c r="HV49" s="109" t="str">
        <f t="shared" si="311"/>
        <v/>
      </c>
      <c r="HW49" s="109" t="str">
        <f t="shared" si="311"/>
        <v/>
      </c>
      <c r="HX49" s="108"/>
      <c r="HY49" s="110" t="str">
        <f t="shared" si="312"/>
        <v/>
      </c>
      <c r="HZ49" s="109" t="str">
        <f t="shared" si="313"/>
        <v/>
      </c>
      <c r="IA49" s="436"/>
      <c r="IB49" s="110" t="str">
        <f t="shared" si="314"/>
        <v/>
      </c>
      <c r="IC49" s="109" t="str">
        <f t="shared" si="315"/>
        <v/>
      </c>
      <c r="ID49" s="108"/>
      <c r="IE49" s="110" t="str">
        <f t="shared" si="316"/>
        <v/>
      </c>
      <c r="IF49" s="109" t="str">
        <f t="shared" si="317"/>
        <v/>
      </c>
      <c r="IG49" s="108"/>
      <c r="IH49" s="110" t="str">
        <f t="shared" si="318"/>
        <v/>
      </c>
      <c r="II49" s="109" t="str">
        <f t="shared" si="319"/>
        <v/>
      </c>
      <c r="IJ49" s="108"/>
      <c r="IK49" s="110" t="str">
        <f t="shared" si="320"/>
        <v/>
      </c>
      <c r="IL49" s="109" t="str">
        <f t="shared" si="321"/>
        <v/>
      </c>
      <c r="IM49" s="108"/>
      <c r="IN49" s="110" t="str">
        <f t="shared" si="322"/>
        <v/>
      </c>
      <c r="IO49" s="109" t="str">
        <f t="shared" si="323"/>
        <v/>
      </c>
      <c r="IP49" s="108"/>
      <c r="IQ49" s="110" t="str">
        <f t="shared" si="324"/>
        <v/>
      </c>
      <c r="IR49" s="109" t="str">
        <f t="shared" si="325"/>
        <v/>
      </c>
      <c r="IS49" s="108"/>
      <c r="IT49" s="110" t="str">
        <f t="shared" si="326"/>
        <v/>
      </c>
      <c r="IU49" s="109" t="str">
        <f t="shared" si="327"/>
        <v/>
      </c>
      <c r="IV49" s="108"/>
      <c r="IW49" s="110" t="str">
        <f t="shared" si="328"/>
        <v/>
      </c>
      <c r="IX49" s="109" t="str">
        <f t="shared" si="329"/>
        <v/>
      </c>
      <c r="IY49" s="108"/>
      <c r="IZ49" s="110" t="str">
        <f t="shared" si="330"/>
        <v/>
      </c>
      <c r="JA49" s="109" t="str">
        <f t="shared" si="331"/>
        <v/>
      </c>
      <c r="JB49" s="108"/>
      <c r="JC49" s="110" t="str">
        <f t="shared" si="332"/>
        <v/>
      </c>
      <c r="JD49" s="109" t="str">
        <f t="shared" si="333"/>
        <v/>
      </c>
      <c r="JE49" s="108"/>
      <c r="JF49" s="110" t="str">
        <f t="shared" si="334"/>
        <v/>
      </c>
      <c r="JG49" s="109" t="str">
        <f t="shared" si="335"/>
        <v/>
      </c>
      <c r="JH49" s="108"/>
      <c r="JI49" s="110" t="str">
        <f t="shared" si="336"/>
        <v/>
      </c>
      <c r="JJ49" s="109" t="str">
        <f t="shared" si="337"/>
        <v/>
      </c>
      <c r="JK49" s="108"/>
      <c r="JL49" s="110" t="str">
        <f t="shared" si="338"/>
        <v/>
      </c>
      <c r="JM49" s="109" t="str">
        <f t="shared" si="339"/>
        <v/>
      </c>
      <c r="JN49" s="108"/>
      <c r="JO49" s="110" t="str">
        <f t="shared" si="340"/>
        <v/>
      </c>
      <c r="JP49" s="109" t="str">
        <f t="shared" si="341"/>
        <v/>
      </c>
      <c r="JQ49" s="108"/>
      <c r="JR49" s="110" t="str">
        <f t="shared" si="342"/>
        <v/>
      </c>
      <c r="JS49" s="109" t="str">
        <f t="shared" si="343"/>
        <v/>
      </c>
      <c r="JT49" s="108"/>
      <c r="JU49" s="110" t="str">
        <f t="shared" si="344"/>
        <v/>
      </c>
      <c r="JV49" s="109" t="str">
        <f t="shared" si="345"/>
        <v/>
      </c>
      <c r="JW49" s="108"/>
      <c r="JX49" s="110" t="str">
        <f t="shared" si="346"/>
        <v/>
      </c>
      <c r="JY49" s="109" t="str">
        <f t="shared" si="347"/>
        <v/>
      </c>
      <c r="JZ49" s="108"/>
      <c r="KA49" s="110" t="str">
        <f t="shared" si="348"/>
        <v/>
      </c>
      <c r="KB49" s="109" t="str">
        <f t="shared" si="349"/>
        <v/>
      </c>
      <c r="KC49" s="108"/>
      <c r="KD49" s="110" t="str">
        <f t="shared" si="350"/>
        <v/>
      </c>
      <c r="KE49" s="109" t="str">
        <f t="shared" si="351"/>
        <v/>
      </c>
      <c r="KF49" s="108"/>
      <c r="KG49" s="110" t="str">
        <f t="shared" si="352"/>
        <v/>
      </c>
      <c r="KH49" s="109" t="str">
        <f t="shared" si="353"/>
        <v/>
      </c>
      <c r="KI49" s="108"/>
      <c r="KJ49" s="110" t="str">
        <f t="shared" si="354"/>
        <v/>
      </c>
      <c r="KK49" s="109" t="str">
        <f t="shared" si="355"/>
        <v/>
      </c>
      <c r="KL49" s="108"/>
      <c r="KM49" s="110" t="str">
        <f t="shared" si="356"/>
        <v/>
      </c>
      <c r="KN49" s="109" t="str">
        <f t="shared" si="357"/>
        <v/>
      </c>
      <c r="KO49" s="108"/>
      <c r="KP49" s="110" t="str">
        <f t="shared" si="358"/>
        <v/>
      </c>
      <c r="KQ49" s="109" t="str">
        <f t="shared" si="359"/>
        <v/>
      </c>
      <c r="KR49" s="108"/>
      <c r="KS49" s="110" t="str">
        <f t="shared" si="360"/>
        <v/>
      </c>
      <c r="KT49" s="109" t="str">
        <f t="shared" si="361"/>
        <v/>
      </c>
      <c r="KU49" s="108"/>
      <c r="KV49" s="110" t="str">
        <f t="shared" si="362"/>
        <v/>
      </c>
      <c r="KW49" s="109" t="str">
        <f t="shared" si="363"/>
        <v/>
      </c>
      <c r="KX49" s="108"/>
      <c r="KY49" s="110" t="str">
        <f t="shared" si="364"/>
        <v/>
      </c>
      <c r="KZ49" s="109" t="str">
        <f t="shared" si="365"/>
        <v/>
      </c>
      <c r="LA49" s="108"/>
      <c r="LB49" s="110" t="str">
        <f t="shared" si="366"/>
        <v/>
      </c>
      <c r="LC49" s="109" t="str">
        <f t="shared" si="367"/>
        <v/>
      </c>
      <c r="LD49" s="108"/>
      <c r="LE49" s="110" t="str">
        <f t="shared" si="368"/>
        <v/>
      </c>
      <c r="LF49" s="109" t="str">
        <f t="shared" si="369"/>
        <v/>
      </c>
      <c r="LG49" s="108"/>
      <c r="LH49" s="110" t="str">
        <f t="shared" si="370"/>
        <v/>
      </c>
      <c r="LI49" s="109" t="str">
        <f t="shared" si="371"/>
        <v/>
      </c>
      <c r="LJ49" s="108"/>
      <c r="LK49" s="109" t="str">
        <f t="shared" si="372"/>
        <v/>
      </c>
    </row>
    <row r="50" spans="1:323" s="33" customFormat="1" ht="24" customHeight="1" thickBot="1" x14ac:dyDescent="0.25">
      <c r="A50" s="810" t="s">
        <v>22</v>
      </c>
      <c r="B50" s="190"/>
      <c r="C50" s="811"/>
      <c r="D50" s="498" t="s">
        <v>129</v>
      </c>
      <c r="E50" s="193"/>
      <c r="F50" s="194"/>
      <c r="G50" s="194"/>
      <c r="H50" s="194"/>
      <c r="I50" s="194"/>
      <c r="J50" s="812"/>
      <c r="K50" s="194"/>
      <c r="L50" s="194"/>
      <c r="M50" s="194"/>
      <c r="N50" s="194"/>
      <c r="O50" s="812"/>
      <c r="P50" s="194">
        <v>8520201</v>
      </c>
      <c r="Q50" s="813"/>
      <c r="R50" s="814"/>
      <c r="S50" s="194"/>
      <c r="T50" s="197"/>
      <c r="U50" s="198"/>
      <c r="V50" s="198"/>
      <c r="W50" s="198"/>
      <c r="X50" s="198"/>
      <c r="Y50" s="198"/>
      <c r="Z50" s="198"/>
      <c r="AA50" s="199"/>
      <c r="AB50" s="815"/>
      <c r="AC50" s="816"/>
      <c r="AD50" s="817"/>
      <c r="AE50" s="191"/>
      <c r="AF50" s="192"/>
      <c r="AG50" s="202" t="s">
        <v>403</v>
      </c>
      <c r="AH50" s="202" t="s">
        <v>403</v>
      </c>
      <c r="AI50" s="203" t="s">
        <v>403</v>
      </c>
      <c r="AJ50" s="203" t="s">
        <v>403</v>
      </c>
      <c r="AK50" s="229" t="s">
        <v>403</v>
      </c>
      <c r="AL50" s="499"/>
      <c r="AM50" s="499"/>
      <c r="AN50" s="499"/>
      <c r="AO50" s="499"/>
      <c r="AP50" s="499"/>
      <c r="AQ50" s="499"/>
      <c r="AR50" s="497"/>
      <c r="AS50" s="276"/>
      <c r="AT50" s="269"/>
      <c r="AU50" s="275"/>
      <c r="AV50" s="276"/>
      <c r="AW50" s="269" t="s">
        <v>518</v>
      </c>
      <c r="AX50" s="275"/>
      <c r="AY50" s="276"/>
      <c r="AZ50" s="269" t="s">
        <v>518</v>
      </c>
      <c r="BA50" s="275"/>
      <c r="BB50" s="276"/>
      <c r="BC50" s="269"/>
      <c r="BD50" s="275"/>
      <c r="BE50" s="276"/>
      <c r="BF50" s="269"/>
      <c r="BG50" s="275"/>
      <c r="BH50" s="276"/>
      <c r="BI50" s="269" t="s">
        <v>518</v>
      </c>
      <c r="BJ50" s="275"/>
      <c r="BK50" s="391"/>
      <c r="BL50" s="362"/>
      <c r="BM50" s="393"/>
      <c r="BN50" s="391"/>
      <c r="BO50" s="362"/>
      <c r="BP50" s="393"/>
      <c r="BQ50" s="276"/>
      <c r="BR50" s="269" t="s">
        <v>629</v>
      </c>
      <c r="BS50" s="275"/>
      <c r="BT50" s="276"/>
      <c r="BU50" s="269"/>
      <c r="BV50" s="275"/>
      <c r="BW50" s="276"/>
      <c r="BX50" s="500"/>
      <c r="BY50" s="275"/>
      <c r="BZ50" s="276"/>
      <c r="CA50" s="269" t="s">
        <v>518</v>
      </c>
      <c r="CB50" s="275"/>
      <c r="CC50" s="276"/>
      <c r="CD50" s="269"/>
      <c r="CE50" s="275"/>
      <c r="CF50" s="276"/>
      <c r="CG50" s="269"/>
      <c r="CH50" s="275"/>
      <c r="CI50" s="276"/>
      <c r="CJ50" s="269"/>
      <c r="CK50" s="275"/>
      <c r="CL50" s="276"/>
      <c r="CM50" s="269" t="s">
        <v>518</v>
      </c>
      <c r="CN50" s="275"/>
      <c r="CO50" s="276"/>
      <c r="CP50" s="269" t="s">
        <v>518</v>
      </c>
      <c r="CQ50" s="275"/>
      <c r="CR50" s="276"/>
      <c r="CS50" s="269" t="s">
        <v>518</v>
      </c>
      <c r="CT50" s="275"/>
      <c r="CU50" s="276"/>
      <c r="CV50" s="269" t="s">
        <v>518</v>
      </c>
      <c r="CW50" s="275"/>
      <c r="CX50" s="276"/>
      <c r="CY50" s="269"/>
      <c r="CZ50" s="275"/>
      <c r="DA50" s="276"/>
      <c r="DB50" s="269"/>
      <c r="DC50" s="275"/>
      <c r="DD50" s="276"/>
      <c r="DE50" s="269"/>
      <c r="DF50" s="275"/>
      <c r="DG50" s="276"/>
      <c r="DH50" s="269" t="s">
        <v>518</v>
      </c>
      <c r="DI50" s="275"/>
      <c r="DJ50" s="276"/>
      <c r="DK50" s="860" t="s">
        <v>518</v>
      </c>
      <c r="DL50" s="275"/>
      <c r="DM50" s="276"/>
      <c r="DN50" s="269" t="s">
        <v>518</v>
      </c>
      <c r="DO50" s="275"/>
      <c r="DP50" s="276"/>
      <c r="DQ50" s="269"/>
      <c r="DR50" s="275"/>
      <c r="DS50" s="276"/>
      <c r="DT50" s="269"/>
      <c r="DU50" s="275"/>
      <c r="DV50" s="276"/>
      <c r="DW50" s="269"/>
      <c r="DX50" s="275"/>
      <c r="DY50" s="276"/>
      <c r="DZ50" s="269"/>
      <c r="EA50" s="275"/>
      <c r="EB50" s="276"/>
      <c r="EC50" s="269"/>
      <c r="ED50" s="275"/>
      <c r="EE50" s="276"/>
      <c r="EF50" s="269"/>
      <c r="EG50" s="276"/>
      <c r="EH50" s="276"/>
      <c r="EI50" s="269" t="s">
        <v>518</v>
      </c>
      <c r="EJ50" s="275"/>
      <c r="EK50" s="276"/>
      <c r="EL50" s="269"/>
      <c r="EM50" s="275"/>
      <c r="EN50" s="276"/>
      <c r="EO50" s="269" t="s">
        <v>518</v>
      </c>
      <c r="EP50" s="275"/>
      <c r="EQ50" s="276"/>
      <c r="ER50" s="269" t="s">
        <v>1016</v>
      </c>
      <c r="ES50" s="275"/>
      <c r="ET50" s="276"/>
      <c r="EU50" s="269"/>
      <c r="EV50" s="275"/>
      <c r="EW50" s="276"/>
      <c r="EX50" s="269" t="s">
        <v>518</v>
      </c>
      <c r="EY50" s="275"/>
      <c r="EZ50" s="391"/>
      <c r="FA50" s="362"/>
      <c r="FB50" s="393"/>
      <c r="FC50" s="391"/>
      <c r="FD50" s="362"/>
      <c r="FE50" s="393"/>
      <c r="FF50" s="276"/>
      <c r="FG50" s="269"/>
      <c r="FH50" s="275"/>
      <c r="FI50" s="276"/>
      <c r="FJ50" s="269"/>
      <c r="FK50" s="275"/>
      <c r="FL50" s="276"/>
      <c r="FM50" s="500"/>
      <c r="FN50" s="275"/>
      <c r="FO50" s="276"/>
      <c r="FP50" s="269"/>
      <c r="FQ50" s="275"/>
      <c r="FR50" s="276"/>
      <c r="FS50" s="269" t="s">
        <v>994</v>
      </c>
      <c r="FT50" s="275"/>
      <c r="FU50" s="276"/>
      <c r="FV50" s="269"/>
      <c r="FW50" s="275"/>
      <c r="FX50" s="276"/>
      <c r="FY50" s="269"/>
      <c r="FZ50" s="275"/>
      <c r="GA50" s="276"/>
      <c r="GB50" s="269"/>
      <c r="GC50" s="275"/>
      <c r="GD50" s="276"/>
      <c r="GE50" s="269"/>
      <c r="GF50" s="275"/>
      <c r="GG50" s="276"/>
      <c r="GH50" s="269"/>
      <c r="GI50" s="275"/>
      <c r="GJ50" s="276"/>
      <c r="GK50" s="269"/>
      <c r="GL50" s="275"/>
      <c r="GM50" s="276"/>
      <c r="GN50" s="269"/>
      <c r="GO50" s="275"/>
      <c r="GP50" s="276"/>
      <c r="GQ50" s="269"/>
      <c r="GR50" s="275"/>
      <c r="GS50" s="276"/>
      <c r="GT50" s="269"/>
      <c r="GU50" s="275"/>
      <c r="GV50" s="276"/>
      <c r="GW50" s="269"/>
      <c r="GX50" s="275"/>
      <c r="GY50" s="276"/>
      <c r="GZ50" s="860"/>
      <c r="HA50" s="275"/>
      <c r="HB50" s="276"/>
      <c r="HC50" s="269"/>
      <c r="HD50" s="275"/>
      <c r="HE50" s="276"/>
      <c r="HF50" s="269"/>
      <c r="HG50" s="275"/>
      <c r="HH50" s="276"/>
      <c r="HI50" s="269"/>
      <c r="HJ50" s="275"/>
      <c r="HK50" s="276"/>
      <c r="HL50" s="269"/>
      <c r="HM50" s="275"/>
      <c r="HN50" s="276"/>
      <c r="HO50" s="269"/>
      <c r="HP50" s="275"/>
      <c r="HQ50" s="276"/>
      <c r="HR50" s="269"/>
      <c r="HS50" s="275"/>
      <c r="HT50" s="276"/>
      <c r="HU50" s="269"/>
      <c r="HV50" s="276"/>
      <c r="HW50" s="276"/>
      <c r="HX50" s="269"/>
      <c r="HY50" s="275"/>
      <c r="HZ50" s="276"/>
      <c r="IA50" s="269"/>
      <c r="IB50" s="275"/>
      <c r="IC50" s="276"/>
      <c r="ID50" s="269"/>
      <c r="IE50" s="275"/>
      <c r="IF50" s="276"/>
      <c r="IG50" s="269"/>
      <c r="IH50" s="275"/>
      <c r="II50" s="276"/>
      <c r="IJ50" s="269"/>
      <c r="IK50" s="275"/>
      <c r="IL50" s="276"/>
      <c r="IM50" s="269"/>
      <c r="IN50" s="275"/>
      <c r="IO50" s="391"/>
      <c r="IP50" s="362"/>
      <c r="IQ50" s="393"/>
      <c r="IR50" s="391"/>
      <c r="IS50" s="362"/>
      <c r="IT50" s="393"/>
      <c r="IU50" s="276"/>
      <c r="IV50" s="269"/>
      <c r="IW50" s="275"/>
      <c r="IX50" s="276"/>
      <c r="IY50" s="269"/>
      <c r="IZ50" s="275"/>
      <c r="JA50" s="276"/>
      <c r="JB50" s="500"/>
      <c r="JC50" s="275"/>
      <c r="JD50" s="276"/>
      <c r="JE50" s="269"/>
      <c r="JF50" s="275"/>
      <c r="JG50" s="276"/>
      <c r="JH50" s="269"/>
      <c r="JI50" s="275"/>
      <c r="JJ50" s="276"/>
      <c r="JK50" s="269"/>
      <c r="JL50" s="275"/>
      <c r="JM50" s="276"/>
      <c r="JN50" s="269"/>
      <c r="JO50" s="275"/>
      <c r="JP50" s="276"/>
      <c r="JQ50" s="269"/>
      <c r="JR50" s="275"/>
      <c r="JS50" s="276"/>
      <c r="JT50" s="269"/>
      <c r="JU50" s="275"/>
      <c r="JV50" s="276"/>
      <c r="JW50" s="269"/>
      <c r="JX50" s="275"/>
      <c r="JY50" s="276"/>
      <c r="JZ50" s="269"/>
      <c r="KA50" s="275"/>
      <c r="KB50" s="276"/>
      <c r="KC50" s="269"/>
      <c r="KD50" s="275"/>
      <c r="KE50" s="276"/>
      <c r="KF50" s="269"/>
      <c r="KG50" s="275"/>
      <c r="KH50" s="276"/>
      <c r="KI50" s="269"/>
      <c r="KJ50" s="275"/>
      <c r="KK50" s="276"/>
      <c r="KL50" s="269"/>
      <c r="KM50" s="275"/>
      <c r="KN50" s="276"/>
      <c r="KO50" s="860"/>
      <c r="KP50" s="275"/>
      <c r="KQ50" s="276"/>
      <c r="KR50" s="269"/>
      <c r="KS50" s="275"/>
      <c r="KT50" s="276"/>
      <c r="KU50" s="269"/>
      <c r="KV50" s="275"/>
      <c r="KW50" s="276"/>
      <c r="KX50" s="269"/>
      <c r="KY50" s="275"/>
      <c r="KZ50" s="276"/>
      <c r="LA50" s="269"/>
      <c r="LB50" s="275"/>
      <c r="LC50" s="276"/>
      <c r="LD50" s="269"/>
      <c r="LE50" s="275"/>
      <c r="LF50" s="276"/>
      <c r="LG50" s="269"/>
      <c r="LH50" s="275"/>
      <c r="LI50" s="276"/>
      <c r="LJ50" s="269"/>
      <c r="LK50" s="276"/>
    </row>
    <row r="51" spans="1:323" s="7" customFormat="1" ht="24" customHeight="1" x14ac:dyDescent="0.2">
      <c r="A51" s="65"/>
      <c r="B51" s="66"/>
      <c r="D51" s="11"/>
      <c r="E51" s="800"/>
      <c r="F51" s="65"/>
      <c r="G51" s="65"/>
      <c r="H51" s="65"/>
      <c r="I51" s="65"/>
      <c r="J51" s="67"/>
      <c r="K51" s="65"/>
      <c r="L51" s="65"/>
      <c r="M51" s="65"/>
      <c r="N51" s="65"/>
      <c r="O51" s="67"/>
      <c r="P51" s="65"/>
      <c r="Q51" s="801"/>
      <c r="R51" s="802" t="s">
        <v>527</v>
      </c>
      <c r="S51" s="65"/>
      <c r="T51" s="803"/>
      <c r="U51" s="66"/>
      <c r="W51" s="66"/>
      <c r="X51" s="66"/>
      <c r="Y51" s="66"/>
      <c r="Z51" s="66"/>
      <c r="AA51" s="818" t="s">
        <v>525</v>
      </c>
      <c r="AB51" s="235" t="s">
        <v>524</v>
      </c>
      <c r="AC51" s="235"/>
      <c r="AD51" s="63"/>
      <c r="AF51" s="7" t="s">
        <v>526</v>
      </c>
      <c r="AG51" s="65"/>
      <c r="AH51" s="65"/>
      <c r="AI51" s="804"/>
      <c r="AJ51" s="804"/>
      <c r="AK51" s="283"/>
      <c r="AQ51" s="805"/>
      <c r="AS51" s="235"/>
      <c r="AT51" s="235"/>
      <c r="AU51" s="235"/>
      <c r="AV51" s="235"/>
      <c r="AW51" s="773"/>
      <c r="AX51" s="235"/>
      <c r="AY51" s="235"/>
      <c r="AZ51" s="235"/>
      <c r="BA51" s="235"/>
      <c r="BB51" s="235"/>
      <c r="BC51" s="235"/>
      <c r="BD51" s="235"/>
      <c r="BE51" s="235"/>
      <c r="BF51" s="235"/>
      <c r="BG51" s="235"/>
      <c r="BH51" s="235"/>
      <c r="BI51" s="235"/>
      <c r="BJ51" s="235"/>
      <c r="BK51" s="235"/>
      <c r="BL51" s="235"/>
      <c r="BM51" s="235"/>
      <c r="BN51" s="235"/>
      <c r="BO51" s="235"/>
      <c r="BP51" s="235"/>
      <c r="BQ51" s="235"/>
      <c r="BR51" s="235"/>
      <c r="BS51" s="235"/>
      <c r="BT51" s="235"/>
      <c r="BU51" s="235"/>
      <c r="BV51" s="235"/>
      <c r="BW51" s="235"/>
      <c r="BX51" s="235"/>
      <c r="BY51" s="235"/>
      <c r="BZ51" s="235"/>
      <c r="CA51" s="235"/>
      <c r="CB51" s="235"/>
      <c r="CC51" s="235"/>
      <c r="CD51" s="235"/>
      <c r="CE51" s="235"/>
      <c r="CF51" s="235"/>
      <c r="CG51" s="235"/>
      <c r="CH51" s="235"/>
      <c r="CI51" s="235"/>
      <c r="CJ51" s="235"/>
      <c r="CK51" s="235"/>
      <c r="CL51" s="235"/>
      <c r="CM51" s="235"/>
      <c r="CN51" s="235"/>
      <c r="CO51" s="235"/>
      <c r="CP51" s="235"/>
      <c r="CQ51" s="235"/>
      <c r="CR51" s="235"/>
      <c r="CS51" s="235"/>
      <c r="CT51" s="235"/>
      <c r="CU51" s="235"/>
      <c r="CV51" s="235"/>
      <c r="CW51" s="235"/>
      <c r="CX51" s="235"/>
      <c r="CY51" s="235"/>
      <c r="CZ51" s="235"/>
      <c r="DA51" s="235"/>
      <c r="DB51" s="235"/>
      <c r="DC51" s="235"/>
      <c r="DD51" s="235"/>
      <c r="DE51" s="235"/>
      <c r="DF51" s="235"/>
      <c r="DG51" s="235"/>
      <c r="DH51" s="235"/>
      <c r="DI51" s="235"/>
      <c r="DJ51" s="235"/>
      <c r="DK51" s="235"/>
      <c r="DL51" s="235"/>
      <c r="DM51" s="235"/>
      <c r="DN51" s="235"/>
      <c r="DO51" s="235"/>
      <c r="DP51" s="235"/>
      <c r="DQ51" s="235"/>
      <c r="DR51" s="235"/>
      <c r="DS51" s="235"/>
      <c r="DT51" s="235"/>
      <c r="DU51" s="235"/>
      <c r="DV51" s="235"/>
      <c r="DW51" s="235"/>
      <c r="DX51" s="235"/>
      <c r="DY51" s="235"/>
      <c r="DZ51" s="235"/>
      <c r="EA51" s="235"/>
      <c r="EB51" s="235"/>
      <c r="EC51" s="235"/>
      <c r="ED51" s="235"/>
      <c r="EE51" s="235"/>
      <c r="EF51" s="235"/>
      <c r="EG51" s="235"/>
      <c r="EH51" s="235"/>
      <c r="EI51" s="235"/>
      <c r="EJ51" s="235"/>
      <c r="EK51" s="235"/>
      <c r="EL51" s="773"/>
      <c r="EM51" s="235"/>
      <c r="EN51" s="235"/>
      <c r="EO51" s="235"/>
      <c r="EP51" s="235"/>
      <c r="EQ51" s="235"/>
      <c r="ER51" s="235"/>
      <c r="ES51" s="235"/>
      <c r="ET51" s="235"/>
      <c r="EU51" s="235"/>
      <c r="EV51" s="235"/>
      <c r="EW51" s="235"/>
      <c r="EX51" s="235"/>
      <c r="EY51" s="235"/>
      <c r="EZ51" s="235"/>
      <c r="FA51" s="235"/>
      <c r="FB51" s="235"/>
      <c r="FC51" s="235"/>
      <c r="FD51" s="235"/>
      <c r="FE51" s="235"/>
      <c r="FF51" s="235"/>
      <c r="FG51" s="235"/>
      <c r="FH51" s="235"/>
      <c r="FI51" s="235"/>
      <c r="FJ51" s="235"/>
      <c r="FK51" s="235"/>
      <c r="FL51" s="235"/>
      <c r="FM51" s="235"/>
      <c r="FN51" s="235"/>
      <c r="FO51" s="235"/>
      <c r="FP51" s="235"/>
      <c r="FQ51" s="235"/>
      <c r="FR51" s="235"/>
      <c r="FS51" s="235"/>
      <c r="FT51" s="235"/>
      <c r="FU51" s="235"/>
      <c r="FV51" s="235"/>
      <c r="FW51" s="235"/>
      <c r="FX51" s="235"/>
      <c r="FY51" s="235"/>
      <c r="FZ51" s="235"/>
      <c r="GA51" s="235"/>
      <c r="GB51" s="235"/>
      <c r="GC51" s="235"/>
      <c r="GD51" s="235"/>
      <c r="GE51" s="235"/>
      <c r="GF51" s="235"/>
      <c r="GG51" s="235"/>
      <c r="GH51" s="235"/>
      <c r="GI51" s="235"/>
      <c r="GJ51" s="235"/>
      <c r="GK51" s="235"/>
      <c r="GL51" s="235"/>
      <c r="GM51" s="235"/>
      <c r="GN51" s="235"/>
      <c r="GO51" s="235"/>
      <c r="GP51" s="235"/>
      <c r="GQ51" s="235"/>
      <c r="GR51" s="235"/>
      <c r="GS51" s="235"/>
      <c r="GT51" s="235"/>
      <c r="GU51" s="235"/>
      <c r="GV51" s="235"/>
      <c r="GW51" s="235"/>
      <c r="GX51" s="235"/>
      <c r="GY51" s="235"/>
      <c r="GZ51" s="235"/>
      <c r="HA51" s="235"/>
      <c r="HB51" s="235"/>
      <c r="HC51" s="235"/>
      <c r="HD51" s="235"/>
      <c r="HE51" s="235"/>
      <c r="HF51" s="235"/>
      <c r="HG51" s="235"/>
      <c r="HH51" s="235"/>
      <c r="HI51" s="235"/>
      <c r="HJ51" s="235"/>
      <c r="HK51" s="235"/>
      <c r="HL51" s="235"/>
      <c r="HM51" s="235"/>
      <c r="HN51" s="235"/>
      <c r="HO51" s="235"/>
      <c r="HP51" s="235"/>
      <c r="HQ51" s="235"/>
      <c r="HR51" s="235"/>
      <c r="HS51" s="235"/>
      <c r="HT51" s="235"/>
      <c r="HU51" s="235"/>
      <c r="HV51" s="235"/>
      <c r="HW51" s="235"/>
      <c r="HX51" s="235"/>
      <c r="HY51" s="235"/>
      <c r="HZ51" s="235"/>
      <c r="IA51" s="773"/>
      <c r="IB51" s="235"/>
      <c r="IC51" s="235"/>
      <c r="ID51" s="235"/>
      <c r="IE51" s="235"/>
      <c r="IF51" s="235"/>
      <c r="IG51" s="235"/>
      <c r="IH51" s="235"/>
      <c r="II51" s="235"/>
      <c r="IJ51" s="235"/>
      <c r="IK51" s="235"/>
      <c r="IL51" s="235"/>
      <c r="IM51" s="235"/>
      <c r="IN51" s="235"/>
      <c r="IO51" s="235"/>
      <c r="IP51" s="235"/>
      <c r="IQ51" s="235"/>
      <c r="IR51" s="235"/>
      <c r="IS51" s="235"/>
      <c r="IT51" s="235"/>
      <c r="IU51" s="235"/>
      <c r="IV51" s="235"/>
      <c r="IW51" s="235"/>
      <c r="IX51" s="235"/>
      <c r="IY51" s="235"/>
      <c r="IZ51" s="235"/>
      <c r="JA51" s="235"/>
      <c r="JB51" s="235"/>
      <c r="JC51" s="235"/>
      <c r="JD51" s="235"/>
      <c r="JE51" s="235"/>
      <c r="JF51" s="235"/>
      <c r="JG51" s="235"/>
      <c r="JH51" s="235"/>
      <c r="JI51" s="235"/>
      <c r="JJ51" s="235"/>
      <c r="JK51" s="235"/>
      <c r="JL51" s="235"/>
      <c r="JM51" s="235"/>
      <c r="JN51" s="235"/>
      <c r="JO51" s="235"/>
      <c r="JP51" s="235"/>
      <c r="JQ51" s="235"/>
      <c r="JR51" s="235"/>
      <c r="JS51" s="235"/>
      <c r="JT51" s="235"/>
      <c r="JU51" s="235"/>
      <c r="JV51" s="235"/>
      <c r="JW51" s="235"/>
      <c r="JX51" s="235"/>
      <c r="JY51" s="235"/>
      <c r="JZ51" s="235"/>
      <c r="KA51" s="235"/>
      <c r="KB51" s="235"/>
      <c r="KC51" s="235"/>
      <c r="KD51" s="235"/>
      <c r="KE51" s="235"/>
      <c r="KF51" s="235"/>
      <c r="KG51" s="235"/>
      <c r="KH51" s="235"/>
      <c r="KI51" s="235"/>
      <c r="KJ51" s="235"/>
      <c r="KK51" s="235"/>
      <c r="KL51" s="235"/>
      <c r="KM51" s="235"/>
      <c r="KN51" s="235"/>
      <c r="KO51" s="235"/>
      <c r="KP51" s="235"/>
      <c r="KQ51" s="235"/>
      <c r="KR51" s="235"/>
      <c r="KS51" s="235"/>
      <c r="KT51" s="235"/>
      <c r="KU51" s="235"/>
      <c r="KV51" s="235"/>
      <c r="KW51" s="235"/>
      <c r="KX51" s="235"/>
      <c r="KY51" s="235"/>
      <c r="KZ51" s="235"/>
      <c r="LA51" s="235"/>
      <c r="LB51" s="235"/>
      <c r="LC51" s="235"/>
      <c r="LD51" s="235"/>
      <c r="LE51" s="235"/>
      <c r="LF51" s="235"/>
      <c r="LG51" s="235"/>
      <c r="LH51" s="235"/>
      <c r="LI51" s="235"/>
      <c r="LJ51" s="235"/>
      <c r="LK51" s="235"/>
    </row>
    <row r="52" spans="1:323" s="424" customFormat="1" ht="24" customHeight="1" x14ac:dyDescent="0.2">
      <c r="A52" s="422"/>
      <c r="B52" s="423"/>
      <c r="E52" s="425"/>
      <c r="F52" s="422"/>
      <c r="G52" s="422"/>
      <c r="H52" s="422"/>
      <c r="I52" s="422"/>
      <c r="J52" s="426"/>
      <c r="K52" s="422"/>
      <c r="L52" s="422"/>
      <c r="M52" s="422"/>
      <c r="N52" s="422"/>
      <c r="O52" s="426"/>
      <c r="P52" s="422"/>
      <c r="Q52" s="427"/>
      <c r="R52" s="427"/>
      <c r="S52" s="422"/>
      <c r="T52" s="422"/>
      <c r="U52" s="423"/>
      <c r="W52" s="423"/>
      <c r="X52" s="423"/>
      <c r="Y52" s="423"/>
      <c r="Z52" s="423"/>
      <c r="AA52" s="423"/>
      <c r="AB52" s="428"/>
      <c r="AC52" s="428"/>
      <c r="AD52" s="429"/>
      <c r="AF52" s="430"/>
      <c r="AG52" s="422"/>
      <c r="AH52" s="422"/>
      <c r="AI52" s="422"/>
      <c r="AJ52" s="422"/>
      <c r="AS52" s="428"/>
      <c r="AT52" s="428"/>
      <c r="AU52" s="428"/>
      <c r="AV52" s="428"/>
      <c r="AW52" s="428"/>
      <c r="AX52" s="428"/>
      <c r="AY52" s="428"/>
      <c r="AZ52" s="428">
        <v>2</v>
      </c>
      <c r="BA52" s="428"/>
      <c r="BB52" s="428"/>
      <c r="BC52" s="428"/>
      <c r="BD52" s="428"/>
      <c r="BE52" s="428"/>
      <c r="BF52" s="428"/>
      <c r="BG52" s="428"/>
      <c r="BH52" s="428"/>
      <c r="BI52" s="428">
        <v>2</v>
      </c>
      <c r="BJ52" s="428"/>
      <c r="BK52" s="428"/>
      <c r="BL52" s="428"/>
      <c r="BM52" s="428"/>
      <c r="BN52" s="428"/>
      <c r="BO52" s="428"/>
      <c r="BP52" s="428"/>
      <c r="BQ52" s="428"/>
      <c r="BR52" s="428">
        <v>2</v>
      </c>
      <c r="BS52" s="428"/>
      <c r="BT52" s="428"/>
      <c r="BU52" s="428"/>
      <c r="BV52" s="428"/>
      <c r="BW52" s="428"/>
      <c r="BX52" s="428"/>
      <c r="BY52" s="428"/>
      <c r="BZ52" s="428"/>
      <c r="CA52" s="428">
        <v>2</v>
      </c>
      <c r="CB52" s="428"/>
      <c r="CC52" s="428"/>
      <c r="CD52" s="428"/>
      <c r="CE52" s="428"/>
      <c r="CF52" s="428"/>
      <c r="CG52" s="428"/>
      <c r="CH52" s="428"/>
      <c r="CI52" s="428"/>
      <c r="CJ52" s="428"/>
      <c r="CK52" s="428"/>
      <c r="CL52" s="428"/>
      <c r="CM52" s="428">
        <v>2</v>
      </c>
      <c r="CN52" s="428"/>
      <c r="CO52" s="428"/>
      <c r="CP52" s="428">
        <v>2</v>
      </c>
      <c r="CQ52" s="428"/>
      <c r="CR52" s="428"/>
      <c r="CS52" s="428">
        <v>2</v>
      </c>
      <c r="CT52" s="428"/>
      <c r="CU52" s="428"/>
      <c r="CV52" s="428">
        <v>2</v>
      </c>
      <c r="CW52" s="428"/>
      <c r="CX52" s="428"/>
      <c r="CY52" s="428"/>
      <c r="CZ52" s="428"/>
      <c r="DA52" s="428"/>
      <c r="DB52" s="428"/>
      <c r="DC52" s="428"/>
      <c r="DD52" s="428"/>
      <c r="DE52" s="428"/>
      <c r="DF52" s="428"/>
      <c r="DG52" s="428"/>
      <c r="DH52" s="428">
        <v>2</v>
      </c>
      <c r="DI52" s="428"/>
      <c r="DJ52" s="428"/>
      <c r="DK52" s="428">
        <v>2</v>
      </c>
      <c r="DL52" s="428"/>
      <c r="DM52" s="428"/>
      <c r="DN52" s="428"/>
      <c r="DO52" s="428"/>
      <c r="DP52" s="428"/>
      <c r="DQ52" s="428"/>
      <c r="DR52" s="428"/>
      <c r="DS52" s="428"/>
      <c r="DT52" s="428"/>
      <c r="DU52" s="428"/>
      <c r="DV52" s="428"/>
      <c r="DW52" s="428"/>
      <c r="DX52" s="428"/>
      <c r="DY52" s="428"/>
      <c r="DZ52" s="428"/>
      <c r="EA52" s="428"/>
      <c r="EB52" s="428"/>
      <c r="EC52" s="428"/>
      <c r="ED52" s="428"/>
      <c r="EE52" s="428"/>
      <c r="EF52" s="428"/>
      <c r="EG52" s="428"/>
      <c r="EH52" s="428"/>
      <c r="EI52" s="428"/>
      <c r="EJ52" s="428"/>
      <c r="EK52" s="428"/>
      <c r="EL52" s="428"/>
      <c r="EM52" s="428"/>
      <c r="EN52" s="428"/>
      <c r="EO52" s="428">
        <v>2</v>
      </c>
      <c r="EP52" s="428"/>
      <c r="EQ52" s="428"/>
      <c r="ER52" s="428"/>
      <c r="ES52" s="428"/>
      <c r="ET52" s="428"/>
      <c r="EU52" s="428"/>
      <c r="EV52" s="428"/>
      <c r="EW52" s="428"/>
      <c r="EX52" s="428">
        <v>2</v>
      </c>
      <c r="EY52" s="428"/>
      <c r="EZ52" s="428"/>
      <c r="FA52" s="428"/>
      <c r="FB52" s="428"/>
      <c r="FC52" s="428"/>
      <c r="FD52" s="428"/>
      <c r="FE52" s="428"/>
      <c r="FF52" s="428"/>
      <c r="FG52" s="428">
        <v>2</v>
      </c>
      <c r="FH52" s="428"/>
      <c r="FI52" s="428"/>
      <c r="FJ52" s="428"/>
      <c r="FK52" s="428"/>
      <c r="FL52" s="428"/>
      <c r="FM52" s="428"/>
      <c r="FN52" s="428"/>
      <c r="FO52" s="428"/>
      <c r="FP52" s="428"/>
      <c r="FQ52" s="428"/>
      <c r="FR52" s="428"/>
      <c r="FS52" s="428"/>
      <c r="FT52" s="428"/>
      <c r="FU52" s="428"/>
      <c r="FV52" s="428">
        <v>2</v>
      </c>
      <c r="FW52" s="428"/>
      <c r="FX52" s="428"/>
      <c r="FY52" s="428">
        <v>2</v>
      </c>
      <c r="FZ52" s="428"/>
      <c r="GA52" s="428"/>
      <c r="GB52" s="428"/>
      <c r="GC52" s="428"/>
      <c r="GD52" s="428"/>
      <c r="GE52" s="428"/>
      <c r="GF52" s="428"/>
      <c r="GG52" s="428"/>
      <c r="GH52" s="428"/>
      <c r="GI52" s="428"/>
      <c r="GJ52" s="428"/>
      <c r="GK52" s="428"/>
      <c r="GL52" s="428"/>
      <c r="GM52" s="428"/>
      <c r="GN52" s="428"/>
      <c r="GO52" s="428"/>
      <c r="GP52" s="428"/>
      <c r="GQ52" s="428">
        <v>2</v>
      </c>
      <c r="GR52" s="428"/>
      <c r="GS52" s="428"/>
      <c r="GT52" s="428"/>
      <c r="GU52" s="428"/>
      <c r="GV52" s="428"/>
      <c r="GW52" s="428"/>
      <c r="GX52" s="428"/>
      <c r="GY52" s="428"/>
      <c r="GZ52" s="428">
        <v>2</v>
      </c>
      <c r="HA52" s="428"/>
      <c r="HB52" s="428"/>
      <c r="HC52" s="428"/>
      <c r="HD52" s="428"/>
      <c r="HE52" s="428"/>
      <c r="HF52" s="428"/>
      <c r="HG52" s="428"/>
      <c r="HH52" s="428"/>
      <c r="HI52" s="428"/>
      <c r="HJ52" s="428"/>
      <c r="HK52" s="428"/>
      <c r="HL52" s="428"/>
      <c r="HM52" s="428"/>
      <c r="HN52" s="428"/>
      <c r="HO52" s="428"/>
      <c r="HP52" s="428"/>
      <c r="HQ52" s="428"/>
      <c r="HR52" s="428"/>
      <c r="HS52" s="428"/>
      <c r="HT52" s="428"/>
      <c r="HU52" s="428"/>
      <c r="HV52" s="428"/>
      <c r="HW52" s="428"/>
      <c r="HX52" s="428">
        <v>2</v>
      </c>
      <c r="HY52" s="428"/>
      <c r="HZ52" s="428"/>
      <c r="IA52" s="428"/>
      <c r="IB52" s="428"/>
      <c r="IC52" s="428"/>
      <c r="ID52" s="428"/>
      <c r="IE52" s="428"/>
      <c r="IF52" s="428"/>
      <c r="IG52" s="428"/>
      <c r="IH52" s="428"/>
      <c r="II52" s="428"/>
      <c r="IJ52" s="428"/>
      <c r="IK52" s="428"/>
      <c r="IL52" s="428"/>
      <c r="IM52" s="428"/>
      <c r="IN52" s="428"/>
      <c r="IO52" s="428"/>
      <c r="IP52" s="428"/>
      <c r="IQ52" s="428"/>
      <c r="IR52" s="428"/>
      <c r="IS52" s="428"/>
      <c r="IT52" s="428"/>
      <c r="IU52" s="428"/>
      <c r="IV52" s="428"/>
      <c r="IW52" s="428"/>
      <c r="IX52" s="428"/>
      <c r="IY52" s="428"/>
      <c r="IZ52" s="428"/>
      <c r="JA52" s="428"/>
      <c r="JB52" s="428"/>
      <c r="JC52" s="428"/>
      <c r="JD52" s="428"/>
      <c r="JE52" s="428"/>
      <c r="JF52" s="428"/>
      <c r="JG52" s="428"/>
      <c r="JH52" s="428"/>
      <c r="JI52" s="428"/>
      <c r="JJ52" s="428"/>
      <c r="JK52" s="428"/>
      <c r="JL52" s="428"/>
      <c r="JM52" s="428"/>
      <c r="JN52" s="428"/>
      <c r="JO52" s="428"/>
      <c r="JP52" s="428"/>
      <c r="JQ52" s="428"/>
      <c r="JR52" s="428"/>
      <c r="JS52" s="428"/>
      <c r="JT52" s="428"/>
      <c r="JU52" s="428"/>
      <c r="JV52" s="428"/>
      <c r="JW52" s="428"/>
      <c r="JX52" s="428"/>
      <c r="JY52" s="428"/>
      <c r="JZ52" s="428"/>
      <c r="KA52" s="428"/>
      <c r="KB52" s="428"/>
      <c r="KC52" s="428"/>
      <c r="KD52" s="428"/>
      <c r="KE52" s="428"/>
      <c r="KF52" s="428"/>
      <c r="KG52" s="428"/>
      <c r="KH52" s="428"/>
      <c r="KI52" s="428"/>
      <c r="KJ52" s="428"/>
      <c r="KK52" s="428"/>
      <c r="KL52" s="428"/>
      <c r="KM52" s="428"/>
      <c r="KN52" s="428"/>
      <c r="KO52" s="428"/>
      <c r="KP52" s="428"/>
      <c r="KQ52" s="428"/>
      <c r="KR52" s="428"/>
      <c r="KS52" s="428"/>
      <c r="KT52" s="428"/>
      <c r="KU52" s="428"/>
      <c r="KV52" s="428"/>
      <c r="KW52" s="428"/>
      <c r="KX52" s="428"/>
      <c r="KY52" s="428"/>
      <c r="KZ52" s="428"/>
      <c r="LA52" s="428"/>
      <c r="LB52" s="428"/>
      <c r="LC52" s="428"/>
      <c r="LD52" s="428"/>
      <c r="LE52" s="428"/>
      <c r="LF52" s="428"/>
      <c r="LG52" s="428"/>
      <c r="LH52" s="428"/>
      <c r="LI52" s="428"/>
      <c r="LJ52" s="428"/>
      <c r="LK52" s="428"/>
    </row>
    <row r="53" spans="1:323" ht="14.25" customHeight="1" x14ac:dyDescent="0.2">
      <c r="AS53" s="274"/>
      <c r="AT53" s="274"/>
      <c r="AU53" s="274"/>
      <c r="AV53" s="274"/>
      <c r="AW53" s="729"/>
      <c r="AX53" s="274"/>
      <c r="AY53" s="274"/>
      <c r="AZ53" s="274"/>
      <c r="BA53" s="274"/>
      <c r="BB53" s="274"/>
      <c r="BC53" s="274"/>
      <c r="BD53" s="274"/>
      <c r="BE53" s="274"/>
      <c r="BF53" s="274"/>
      <c r="BG53" s="274"/>
      <c r="BH53" s="274"/>
      <c r="BI53" s="274"/>
      <c r="BJ53" s="274"/>
      <c r="BK53" s="274"/>
      <c r="BL53" s="274"/>
      <c r="BM53" s="274"/>
      <c r="BN53" s="274"/>
      <c r="BO53" s="274"/>
      <c r="BP53" s="274"/>
      <c r="BQ53" s="274"/>
      <c r="BR53" s="274"/>
      <c r="BS53" s="274"/>
      <c r="BT53" s="274"/>
      <c r="BU53" s="274"/>
      <c r="BV53" s="274"/>
      <c r="BW53" s="274"/>
      <c r="BX53" s="274"/>
      <c r="BY53" s="274"/>
      <c r="BZ53" s="274"/>
      <c r="CA53" s="274"/>
      <c r="CB53" s="274"/>
      <c r="CC53" s="274"/>
      <c r="CD53" s="274"/>
      <c r="CE53" s="274"/>
      <c r="CF53" s="274"/>
      <c r="CG53" s="274"/>
      <c r="CH53" s="274"/>
      <c r="CI53" s="274"/>
      <c r="CJ53" s="274"/>
      <c r="CK53" s="274"/>
      <c r="CL53" s="274"/>
      <c r="CM53" s="274"/>
      <c r="CN53" s="274"/>
      <c r="CO53" s="274"/>
      <c r="CP53" s="274"/>
      <c r="CQ53" s="274"/>
      <c r="CR53" s="274"/>
      <c r="CS53" s="274"/>
      <c r="CT53" s="274"/>
      <c r="CU53" s="274"/>
      <c r="CV53" s="274"/>
      <c r="CW53" s="274"/>
      <c r="CX53" s="274"/>
      <c r="CY53" s="274"/>
      <c r="CZ53" s="274"/>
      <c r="DA53" s="274"/>
      <c r="DB53" s="274"/>
      <c r="DC53" s="274"/>
      <c r="DD53" s="274"/>
      <c r="DE53" s="274"/>
      <c r="DF53" s="274"/>
      <c r="DG53" s="274"/>
      <c r="DH53" s="274"/>
      <c r="DI53" s="274"/>
      <c r="DJ53" s="274"/>
      <c r="DK53" s="274"/>
      <c r="DL53" s="274"/>
      <c r="DM53" s="274"/>
      <c r="DN53" s="274"/>
      <c r="DO53" s="274"/>
      <c r="DP53" s="274"/>
      <c r="DQ53" s="274"/>
      <c r="DR53" s="274"/>
      <c r="DS53" s="274"/>
      <c r="DT53" s="274"/>
      <c r="EG53" s="18"/>
      <c r="EH53" s="274"/>
      <c r="EI53" s="274"/>
      <c r="EJ53" s="274"/>
      <c r="EK53" s="274"/>
      <c r="EL53" s="729"/>
      <c r="EM53" s="274"/>
      <c r="EN53" s="274"/>
      <c r="EO53" s="274"/>
      <c r="EP53" s="274"/>
      <c r="EQ53" s="274"/>
      <c r="ER53" s="274"/>
      <c r="ES53" s="274"/>
      <c r="ET53" s="274"/>
      <c r="EU53" s="274"/>
      <c r="EV53" s="274"/>
      <c r="EW53" s="274"/>
      <c r="EX53" s="274"/>
      <c r="EY53" s="274"/>
      <c r="EZ53" s="274"/>
      <c r="FA53" s="274"/>
      <c r="FB53" s="274"/>
      <c r="FC53" s="274"/>
      <c r="FD53" s="274"/>
      <c r="FE53" s="274"/>
      <c r="FF53" s="274"/>
      <c r="FG53" s="274"/>
      <c r="FH53" s="274"/>
      <c r="FI53" s="274"/>
      <c r="FJ53" s="274"/>
      <c r="FK53" s="274"/>
      <c r="FL53" s="274"/>
      <c r="FM53" s="274"/>
      <c r="FN53" s="274"/>
      <c r="FO53" s="274"/>
      <c r="FP53" s="274"/>
      <c r="FQ53" s="274"/>
      <c r="FR53" s="274"/>
      <c r="FS53" s="274"/>
      <c r="FT53" s="274"/>
      <c r="FU53" s="274"/>
      <c r="FV53" s="274"/>
      <c r="FW53" s="274"/>
      <c r="FX53" s="274"/>
      <c r="FY53" s="274"/>
      <c r="FZ53" s="274"/>
      <c r="GA53" s="274"/>
      <c r="GB53" s="274"/>
      <c r="GC53" s="274"/>
      <c r="GD53" s="274"/>
      <c r="GE53" s="274"/>
      <c r="GF53" s="274"/>
      <c r="GG53" s="274"/>
      <c r="GH53" s="274"/>
      <c r="GI53" s="274"/>
      <c r="GJ53" s="274"/>
      <c r="GK53" s="274"/>
      <c r="GL53" s="274"/>
      <c r="GM53" s="274"/>
      <c r="GN53" s="274"/>
      <c r="GO53" s="274"/>
      <c r="GP53" s="274"/>
      <c r="GQ53" s="274"/>
      <c r="GR53" s="274"/>
      <c r="GS53" s="274"/>
      <c r="GT53" s="274"/>
      <c r="GU53" s="274"/>
      <c r="GV53" s="274"/>
      <c r="GW53" s="274"/>
      <c r="GX53" s="274"/>
      <c r="GY53" s="274"/>
      <c r="GZ53" s="274"/>
      <c r="HA53" s="274"/>
      <c r="HB53" s="274"/>
      <c r="HC53" s="274"/>
      <c r="HD53" s="274"/>
      <c r="HE53" s="274"/>
      <c r="HF53" s="274"/>
      <c r="HG53" s="274"/>
      <c r="HW53" s="274"/>
      <c r="HX53" s="274"/>
      <c r="HY53" s="274"/>
      <c r="HZ53" s="274"/>
      <c r="IA53" s="729"/>
      <c r="IB53" s="274"/>
      <c r="IC53" s="274"/>
      <c r="ID53" s="274"/>
      <c r="IE53" s="274"/>
      <c r="IF53" s="274"/>
      <c r="IG53" s="274"/>
      <c r="IH53" s="274"/>
      <c r="II53" s="274"/>
      <c r="IJ53" s="274"/>
      <c r="IK53" s="274"/>
      <c r="IL53" s="274"/>
      <c r="IM53" s="274"/>
      <c r="IN53" s="274"/>
      <c r="IO53" s="274"/>
      <c r="IP53" s="274"/>
      <c r="IQ53" s="274"/>
      <c r="IR53" s="274"/>
      <c r="IS53" s="274"/>
      <c r="IT53" s="274"/>
      <c r="IU53" s="274"/>
      <c r="IV53" s="274"/>
      <c r="IW53" s="274"/>
      <c r="IX53" s="274"/>
      <c r="IY53" s="274"/>
      <c r="IZ53" s="274"/>
      <c r="JA53" s="274"/>
      <c r="JB53" s="274"/>
      <c r="JC53" s="274"/>
      <c r="JD53" s="274"/>
      <c r="JE53" s="274"/>
      <c r="JF53" s="274"/>
      <c r="JG53" s="274"/>
      <c r="JH53" s="274"/>
      <c r="JI53" s="274"/>
      <c r="JJ53" s="274"/>
      <c r="JK53" s="274"/>
      <c r="JL53" s="274"/>
      <c r="JM53" s="274"/>
      <c r="JN53" s="274"/>
      <c r="JO53" s="274"/>
      <c r="JP53" s="274"/>
      <c r="JQ53" s="274"/>
      <c r="JR53" s="274"/>
      <c r="JS53" s="274"/>
      <c r="JT53" s="274"/>
      <c r="JU53" s="274"/>
      <c r="JV53" s="274"/>
      <c r="JW53" s="274"/>
      <c r="JX53" s="274"/>
      <c r="JY53" s="274"/>
      <c r="JZ53" s="274"/>
      <c r="KA53" s="274"/>
      <c r="KB53" s="274"/>
      <c r="KC53" s="274"/>
      <c r="KD53" s="274"/>
      <c r="KE53" s="274"/>
      <c r="KF53" s="274"/>
      <c r="KG53" s="274"/>
      <c r="KH53" s="274"/>
      <c r="KI53" s="274"/>
      <c r="KJ53" s="274"/>
      <c r="KK53" s="274"/>
      <c r="KL53" s="274"/>
      <c r="KM53" s="274"/>
      <c r="KN53" s="274"/>
      <c r="KO53" s="274"/>
      <c r="KP53" s="274"/>
      <c r="KQ53" s="274"/>
      <c r="KR53" s="274"/>
      <c r="KS53" s="274"/>
      <c r="KT53" s="274"/>
      <c r="KU53" s="274"/>
      <c r="KV53" s="274"/>
      <c r="KW53" s="274"/>
      <c r="KX53" s="274"/>
    </row>
    <row r="54" spans="1:323" x14ac:dyDescent="0.2">
      <c r="AS54" s="274"/>
      <c r="AT54" s="274"/>
      <c r="AU54" s="274"/>
      <c r="AV54" s="274"/>
      <c r="AW54" s="274"/>
      <c r="AX54" s="274"/>
      <c r="AY54" s="274"/>
      <c r="AZ54" s="274"/>
      <c r="BA54" s="274"/>
      <c r="BB54" s="274"/>
      <c r="BC54" s="274"/>
      <c r="BD54" s="274"/>
      <c r="BE54" s="274"/>
      <c r="BF54" s="274"/>
      <c r="BG54" s="274"/>
      <c r="BH54" s="274"/>
      <c r="BI54" s="274"/>
      <c r="BJ54" s="274"/>
      <c r="BK54" s="274"/>
      <c r="BL54" s="274"/>
      <c r="BM54" s="274"/>
      <c r="BN54" s="274"/>
      <c r="BO54" s="274"/>
      <c r="BP54" s="274"/>
      <c r="BQ54" s="274"/>
      <c r="BR54" s="274"/>
      <c r="BS54" s="274"/>
      <c r="BT54" s="274"/>
      <c r="BU54" s="274"/>
      <c r="BV54" s="274"/>
      <c r="BW54" s="274"/>
      <c r="BX54" s="274"/>
      <c r="BY54" s="274"/>
      <c r="BZ54" s="274"/>
      <c r="CA54" s="274"/>
      <c r="CB54" s="274"/>
      <c r="CC54" s="274"/>
      <c r="CD54" s="274"/>
      <c r="CE54" s="274"/>
      <c r="CF54" s="274"/>
      <c r="CG54" s="274"/>
      <c r="CH54" s="274"/>
      <c r="CI54" s="274"/>
      <c r="CJ54" s="274"/>
      <c r="CK54" s="274"/>
      <c r="CL54" s="274"/>
      <c r="CM54" s="274"/>
      <c r="CN54" s="274"/>
      <c r="CO54" s="274"/>
      <c r="CP54" s="274"/>
      <c r="CQ54" s="274"/>
      <c r="CR54" s="274"/>
      <c r="CS54" s="274"/>
      <c r="CT54" s="274"/>
      <c r="CU54" s="274"/>
      <c r="CV54" s="274"/>
      <c r="CW54" s="274"/>
      <c r="CX54" s="274"/>
      <c r="CY54" s="274"/>
      <c r="CZ54" s="274"/>
      <c r="DA54" s="274"/>
      <c r="DB54" s="274"/>
      <c r="DC54" s="274"/>
      <c r="DD54" s="274"/>
      <c r="DE54" s="274"/>
      <c r="DF54" s="274"/>
      <c r="DG54" s="274"/>
      <c r="DH54" s="274"/>
      <c r="DI54" s="274"/>
      <c r="DJ54" s="274"/>
      <c r="DK54" s="274"/>
      <c r="DL54" s="274"/>
      <c r="DM54" s="274"/>
      <c r="DN54" s="274"/>
      <c r="DO54" s="274"/>
      <c r="DP54" s="274"/>
      <c r="DQ54" s="274"/>
      <c r="DR54" s="274"/>
      <c r="DS54" s="274"/>
      <c r="DT54" s="274"/>
      <c r="EG54" s="18"/>
      <c r="EH54" s="274"/>
      <c r="EI54" s="274"/>
      <c r="EJ54" s="274"/>
      <c r="EK54" s="274"/>
      <c r="EL54" s="274"/>
      <c r="EM54" s="274"/>
      <c r="EN54" s="274"/>
      <c r="EO54" s="274"/>
      <c r="EP54" s="274"/>
      <c r="EQ54" s="274"/>
      <c r="ER54" s="274"/>
      <c r="ES54" s="274"/>
      <c r="ET54" s="274"/>
      <c r="EU54" s="274"/>
      <c r="EV54" s="274"/>
      <c r="EW54" s="274"/>
      <c r="EX54" s="274"/>
      <c r="EY54" s="274"/>
      <c r="EZ54" s="274"/>
      <c r="FA54" s="274"/>
      <c r="FB54" s="274"/>
      <c r="FC54" s="274"/>
      <c r="FD54" s="274"/>
      <c r="FE54" s="274"/>
      <c r="FF54" s="274"/>
      <c r="FG54" s="274"/>
      <c r="FH54" s="274"/>
      <c r="FI54" s="274"/>
      <c r="FJ54" s="274"/>
      <c r="FK54" s="274"/>
      <c r="FL54" s="274"/>
      <c r="FM54" s="274"/>
      <c r="FN54" s="274"/>
      <c r="FO54" s="274"/>
      <c r="FP54" s="274"/>
      <c r="FQ54" s="274"/>
      <c r="FR54" s="274"/>
      <c r="FS54" s="274"/>
      <c r="FT54" s="274"/>
      <c r="FU54" s="274"/>
      <c r="FV54" s="274"/>
      <c r="FW54" s="274"/>
      <c r="FX54" s="274"/>
      <c r="FY54" s="274"/>
      <c r="FZ54" s="274"/>
      <c r="GA54" s="274"/>
      <c r="GB54" s="274"/>
      <c r="GC54" s="274"/>
      <c r="GD54" s="274"/>
      <c r="GE54" s="274"/>
      <c r="GF54" s="274"/>
      <c r="GG54" s="274"/>
      <c r="GH54" s="274"/>
      <c r="GI54" s="274"/>
      <c r="GJ54" s="274"/>
      <c r="GK54" s="274"/>
      <c r="GL54" s="274"/>
      <c r="GM54" s="274"/>
      <c r="GN54" s="274"/>
      <c r="GO54" s="274"/>
      <c r="GP54" s="274"/>
      <c r="GQ54" s="274"/>
      <c r="GR54" s="274"/>
      <c r="GS54" s="274"/>
      <c r="GT54" s="274"/>
      <c r="GU54" s="274"/>
      <c r="GV54" s="274"/>
      <c r="GW54" s="274"/>
      <c r="GX54" s="274"/>
      <c r="GY54" s="274"/>
      <c r="GZ54" s="274"/>
      <c r="HA54" s="274"/>
      <c r="HB54" s="274"/>
      <c r="HC54" s="274"/>
      <c r="HD54" s="274"/>
      <c r="HE54" s="274"/>
      <c r="HF54" s="274"/>
      <c r="HG54" s="274"/>
      <c r="HW54" s="274"/>
      <c r="HX54" s="274"/>
      <c r="HY54" s="274"/>
      <c r="HZ54" s="274"/>
      <c r="IA54" s="274"/>
      <c r="IB54" s="274"/>
      <c r="IC54" s="274"/>
      <c r="ID54" s="274"/>
      <c r="IE54" s="274"/>
      <c r="IF54" s="274"/>
      <c r="IG54" s="274"/>
      <c r="IH54" s="274"/>
      <c r="II54" s="274"/>
      <c r="IJ54" s="274"/>
      <c r="IK54" s="274"/>
      <c r="IL54" s="274"/>
      <c r="IM54" s="274"/>
      <c r="IN54" s="274"/>
      <c r="IO54" s="274"/>
      <c r="IP54" s="274"/>
      <c r="IQ54" s="274"/>
      <c r="IR54" s="274"/>
      <c r="IS54" s="274"/>
      <c r="IT54" s="274"/>
      <c r="IU54" s="274"/>
      <c r="IV54" s="274"/>
      <c r="IW54" s="274"/>
      <c r="IX54" s="274"/>
      <c r="IY54" s="274"/>
      <c r="IZ54" s="274"/>
      <c r="JA54" s="274"/>
      <c r="JB54" s="274"/>
      <c r="JC54" s="274"/>
      <c r="JD54" s="274"/>
      <c r="JE54" s="274"/>
      <c r="JF54" s="274"/>
      <c r="JG54" s="274"/>
      <c r="JH54" s="274"/>
      <c r="JI54" s="274"/>
      <c r="JJ54" s="274"/>
      <c r="JK54" s="274"/>
      <c r="JL54" s="274"/>
      <c r="JM54" s="274"/>
      <c r="JN54" s="274"/>
      <c r="JO54" s="274"/>
      <c r="JP54" s="274"/>
      <c r="JQ54" s="274"/>
      <c r="JR54" s="274"/>
      <c r="JS54" s="274"/>
      <c r="JT54" s="274"/>
      <c r="JU54" s="274"/>
      <c r="JV54" s="274"/>
      <c r="JW54" s="274"/>
      <c r="JX54" s="274"/>
      <c r="JY54" s="274"/>
      <c r="JZ54" s="274"/>
      <c r="KA54" s="274"/>
      <c r="KB54" s="274"/>
      <c r="KC54" s="274"/>
      <c r="KD54" s="274"/>
      <c r="KE54" s="274"/>
      <c r="KF54" s="274"/>
      <c r="KG54" s="274"/>
      <c r="KH54" s="274"/>
      <c r="KI54" s="274"/>
      <c r="KJ54" s="274"/>
      <c r="KK54" s="274"/>
      <c r="KL54" s="274"/>
      <c r="KM54" s="274"/>
      <c r="KN54" s="274"/>
      <c r="KO54" s="274"/>
      <c r="KP54" s="274"/>
      <c r="KQ54" s="274"/>
      <c r="KR54" s="274"/>
      <c r="KS54" s="274"/>
      <c r="KT54" s="274"/>
      <c r="KU54" s="274"/>
      <c r="KV54" s="274"/>
      <c r="KW54" s="274"/>
      <c r="KX54" s="274"/>
    </row>
    <row r="55" spans="1:323" x14ac:dyDescent="0.2">
      <c r="A55"/>
      <c r="B55"/>
      <c r="E55"/>
      <c r="F55"/>
      <c r="G55"/>
      <c r="H55"/>
      <c r="I55"/>
      <c r="J55"/>
      <c r="K55"/>
      <c r="L55"/>
      <c r="M55"/>
      <c r="N55"/>
      <c r="O55"/>
      <c r="P55"/>
      <c r="Q55"/>
      <c r="R55"/>
      <c r="S55"/>
      <c r="T55"/>
      <c r="U55"/>
      <c r="W55"/>
      <c r="X55"/>
      <c r="Y55"/>
      <c r="Z55"/>
      <c r="AA55"/>
      <c r="AB55"/>
      <c r="AC55"/>
      <c r="AD55" s="33"/>
      <c r="AF55"/>
      <c r="AG55"/>
      <c r="AH55"/>
      <c r="AI55"/>
      <c r="AJ55"/>
      <c r="AK55"/>
      <c r="AQ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c r="HB55"/>
      <c r="HC55"/>
      <c r="HD55"/>
      <c r="HE55"/>
      <c r="HF55"/>
      <c r="HG55"/>
      <c r="HH55"/>
      <c r="HI55"/>
      <c r="HJ55"/>
      <c r="HK55"/>
      <c r="HL55"/>
      <c r="HM55"/>
      <c r="HN55"/>
      <c r="HO55"/>
      <c r="HP55"/>
      <c r="HQ55"/>
      <c r="HR55"/>
      <c r="HS55"/>
      <c r="HT55"/>
      <c r="HU55"/>
      <c r="HV55"/>
      <c r="HW55"/>
      <c r="HX55"/>
      <c r="HY55"/>
      <c r="HZ55"/>
      <c r="IA55"/>
      <c r="IB55"/>
      <c r="IC55"/>
      <c r="ID55"/>
      <c r="IE55"/>
      <c r="IF55"/>
      <c r="IG55"/>
      <c r="IH55"/>
      <c r="II55"/>
      <c r="IJ55"/>
      <c r="IK55"/>
      <c r="IL55"/>
      <c r="IM55"/>
      <c r="IN55"/>
      <c r="IO55"/>
      <c r="IP55"/>
      <c r="IQ55"/>
      <c r="IR55"/>
      <c r="IS55"/>
      <c r="IT55"/>
      <c r="IU55"/>
      <c r="IV55"/>
      <c r="IW55"/>
      <c r="IX55"/>
      <c r="IY55"/>
      <c r="IZ55"/>
      <c r="JA55"/>
      <c r="JB55"/>
      <c r="JC55"/>
      <c r="JD55"/>
      <c r="JE55"/>
      <c r="JF55"/>
      <c r="JG55"/>
      <c r="JH55"/>
      <c r="JI55"/>
      <c r="JJ55"/>
      <c r="JK55"/>
      <c r="JL55"/>
      <c r="JM55"/>
      <c r="JN55"/>
      <c r="JO55"/>
      <c r="JP55"/>
      <c r="JQ55"/>
      <c r="JR55"/>
      <c r="JS55"/>
      <c r="JT55"/>
      <c r="JU55"/>
      <c r="JV55"/>
      <c r="JW55"/>
      <c r="JX55"/>
      <c r="JY55"/>
      <c r="JZ55"/>
      <c r="KA55"/>
      <c r="KB55"/>
      <c r="KC55"/>
      <c r="KD55"/>
      <c r="KE55"/>
      <c r="KF55"/>
      <c r="KG55"/>
      <c r="KH55"/>
      <c r="KI55"/>
      <c r="KJ55"/>
      <c r="KK55"/>
      <c r="KL55"/>
      <c r="KM55"/>
      <c r="KN55"/>
      <c r="KO55"/>
      <c r="KP55"/>
      <c r="KQ55"/>
      <c r="KR55"/>
      <c r="KS55"/>
      <c r="KT55"/>
      <c r="KU55"/>
      <c r="KV55"/>
      <c r="KW55"/>
      <c r="KX55"/>
      <c r="KY55"/>
      <c r="KZ55"/>
      <c r="LA55"/>
      <c r="LB55"/>
      <c r="LC55"/>
      <c r="LD55"/>
      <c r="LE55"/>
      <c r="LF55"/>
      <c r="LG55"/>
      <c r="LH55"/>
      <c r="LI55"/>
      <c r="LJ55"/>
      <c r="LK55"/>
    </row>
    <row r="56" spans="1:323" x14ac:dyDescent="0.2">
      <c r="A56"/>
      <c r="B56"/>
      <c r="E56"/>
      <c r="F56"/>
      <c r="G56"/>
      <c r="H56"/>
      <c r="I56"/>
      <c r="J56"/>
      <c r="K56"/>
      <c r="L56"/>
      <c r="M56"/>
      <c r="N56"/>
      <c r="O56"/>
      <c r="P56"/>
      <c r="Q56"/>
      <c r="R56"/>
      <c r="S56"/>
      <c r="T56"/>
      <c r="U56"/>
      <c r="W56"/>
      <c r="X56"/>
      <c r="Y56"/>
      <c r="Z56"/>
      <c r="AA56"/>
      <c r="AB56"/>
      <c r="AC56"/>
      <c r="AD56" s="33"/>
      <c r="AF56"/>
      <c r="AG56"/>
      <c r="AH56"/>
      <c r="AI56"/>
      <c r="AJ56"/>
      <c r="AK56"/>
      <c r="AQ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c r="HB56"/>
      <c r="HC56"/>
      <c r="HD56"/>
      <c r="HE56"/>
      <c r="HF56"/>
      <c r="HG56"/>
      <c r="HH56"/>
      <c r="HJ56"/>
      <c r="HK56"/>
      <c r="HL56"/>
      <c r="HM56"/>
      <c r="HN56"/>
      <c r="HO56"/>
      <c r="HP56"/>
      <c r="HQ56"/>
      <c r="HR56"/>
      <c r="HS56"/>
      <c r="HT56"/>
      <c r="HU56"/>
      <c r="HV56"/>
      <c r="HW56"/>
      <c r="HX56"/>
      <c r="HY56"/>
      <c r="HZ56"/>
      <c r="IA56"/>
      <c r="IB56"/>
      <c r="IC56"/>
      <c r="ID56"/>
      <c r="IE56"/>
      <c r="IF56"/>
      <c r="IG56"/>
      <c r="IH56"/>
      <c r="II56"/>
      <c r="IJ56"/>
      <c r="IK56"/>
      <c r="IL56"/>
      <c r="IM56"/>
      <c r="IN56"/>
      <c r="IO56"/>
      <c r="IP56"/>
      <c r="IQ56"/>
      <c r="IR56"/>
      <c r="IS56"/>
      <c r="IT56"/>
      <c r="IU56"/>
      <c r="IV56"/>
      <c r="IW56"/>
      <c r="IX56"/>
      <c r="IY56"/>
      <c r="IZ56"/>
      <c r="JA56"/>
      <c r="JB56"/>
      <c r="JC56"/>
      <c r="JD56"/>
      <c r="JE56"/>
      <c r="JF56"/>
      <c r="JG56"/>
      <c r="JH56"/>
      <c r="JI56"/>
      <c r="JJ56"/>
      <c r="JK56"/>
      <c r="JL56"/>
      <c r="JM56"/>
      <c r="JN56"/>
      <c r="JO56"/>
      <c r="JP56"/>
      <c r="JQ56"/>
      <c r="JR56"/>
      <c r="JS56"/>
      <c r="JT56"/>
      <c r="JU56"/>
      <c r="JV56"/>
      <c r="JW56"/>
      <c r="JX56"/>
      <c r="JY56"/>
      <c r="JZ56"/>
      <c r="KA56"/>
      <c r="KB56"/>
      <c r="KC56"/>
      <c r="KD56"/>
      <c r="KE56"/>
      <c r="KF56"/>
      <c r="KG56"/>
      <c r="KH56"/>
      <c r="KI56"/>
      <c r="KJ56"/>
      <c r="KK56"/>
      <c r="KL56"/>
      <c r="KM56"/>
      <c r="KN56"/>
      <c r="KO56"/>
      <c r="KP56"/>
      <c r="KQ56"/>
      <c r="KR56"/>
      <c r="KS56"/>
      <c r="KT56"/>
      <c r="KU56"/>
      <c r="KV56"/>
      <c r="KW56"/>
      <c r="KX56"/>
      <c r="KY56"/>
      <c r="KZ56"/>
      <c r="LA56"/>
      <c r="LB56"/>
      <c r="LC56"/>
      <c r="LD56"/>
      <c r="LE56"/>
      <c r="LF56"/>
      <c r="LG56"/>
      <c r="LH56"/>
      <c r="LI56"/>
      <c r="LJ56"/>
      <c r="LK56"/>
    </row>
    <row r="57" spans="1:323" ht="17.25" customHeight="1" x14ac:dyDescent="0.2">
      <c r="A57"/>
      <c r="B57"/>
      <c r="E57"/>
      <c r="F57"/>
      <c r="G57"/>
      <c r="H57"/>
      <c r="I57"/>
      <c r="J57"/>
      <c r="K57"/>
      <c r="L57"/>
      <c r="M57"/>
      <c r="N57"/>
      <c r="O57"/>
      <c r="P57"/>
      <c r="Q57"/>
      <c r="R57"/>
      <c r="S57"/>
      <c r="T57"/>
      <c r="U57"/>
      <c r="W57"/>
      <c r="X57"/>
      <c r="Y57"/>
      <c r="Z57"/>
      <c r="AA57"/>
      <c r="AB57"/>
      <c r="AC57"/>
      <c r="AD57" s="33"/>
      <c r="AF57" t="str">
        <f>IFERROR(VLOOKUP(D57,#REF!,94,FALSE),"-")</f>
        <v>-</v>
      </c>
      <c r="AG57"/>
      <c r="AH57"/>
      <c r="AI57"/>
      <c r="AJ57"/>
      <c r="AK57"/>
      <c r="AQ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c r="HB57"/>
      <c r="HC57"/>
      <c r="HD57"/>
      <c r="HE57"/>
      <c r="HF57"/>
      <c r="HG57"/>
      <c r="HH57"/>
      <c r="HI57"/>
      <c r="HJ57"/>
      <c r="HK57"/>
      <c r="HL57"/>
      <c r="HM57"/>
      <c r="HN57"/>
      <c r="HO57"/>
      <c r="HP57"/>
      <c r="HQ57"/>
      <c r="HR57"/>
      <c r="HS57"/>
      <c r="HT57"/>
      <c r="HU57"/>
      <c r="HV57"/>
      <c r="HW57"/>
      <c r="HX57"/>
      <c r="HY57"/>
      <c r="HZ57"/>
      <c r="IA57"/>
      <c r="IB57"/>
      <c r="IC57"/>
      <c r="ID57"/>
      <c r="IE57"/>
      <c r="IF57"/>
      <c r="IG57"/>
      <c r="IH57"/>
      <c r="II57"/>
      <c r="IJ57"/>
      <c r="IK57"/>
      <c r="IL57"/>
      <c r="IM57"/>
      <c r="IN57"/>
      <c r="IO57"/>
      <c r="IP57"/>
      <c r="IQ57"/>
      <c r="IR57"/>
      <c r="IS57"/>
      <c r="IT57"/>
      <c r="IU57"/>
      <c r="IV57"/>
      <c r="IW57"/>
      <c r="IX57"/>
      <c r="IY57"/>
      <c r="IZ57"/>
      <c r="JA57"/>
      <c r="JB57"/>
      <c r="JC57"/>
      <c r="JD57"/>
      <c r="JE57"/>
      <c r="JF57"/>
      <c r="JG57"/>
      <c r="JH57"/>
      <c r="JI57"/>
      <c r="JJ57"/>
      <c r="JK57"/>
      <c r="JL57"/>
      <c r="JM57"/>
      <c r="JN57"/>
      <c r="JO57"/>
      <c r="JP57"/>
      <c r="JQ57"/>
      <c r="JR57"/>
      <c r="JS57"/>
      <c r="JT57"/>
      <c r="JU57"/>
      <c r="JV57"/>
      <c r="JW57"/>
      <c r="JX57"/>
      <c r="JY57"/>
      <c r="JZ57"/>
      <c r="KA57"/>
      <c r="KB57"/>
      <c r="KC57"/>
      <c r="KD57"/>
      <c r="KE57"/>
      <c r="KF57"/>
      <c r="KG57"/>
      <c r="KH57"/>
      <c r="KI57"/>
      <c r="KJ57"/>
      <c r="KK57"/>
      <c r="KL57"/>
      <c r="KM57"/>
      <c r="KN57"/>
      <c r="KO57"/>
      <c r="KP57"/>
      <c r="KQ57"/>
      <c r="KR57"/>
      <c r="KS57"/>
      <c r="KT57"/>
      <c r="KU57"/>
      <c r="KV57"/>
      <c r="KW57"/>
      <c r="KX57"/>
      <c r="KY57"/>
      <c r="KZ57"/>
      <c r="LA57"/>
      <c r="LB57"/>
      <c r="LC57"/>
      <c r="LD57"/>
      <c r="LE57"/>
      <c r="LF57"/>
      <c r="LG57"/>
      <c r="LH57"/>
      <c r="LI57"/>
      <c r="LJ57"/>
      <c r="LK57"/>
    </row>
    <row r="58" spans="1:323" ht="12" customHeight="1" x14ac:dyDescent="0.2">
      <c r="A58"/>
      <c r="B58"/>
      <c r="E58"/>
      <c r="F58"/>
      <c r="G58"/>
      <c r="H58"/>
      <c r="I58"/>
      <c r="J58"/>
      <c r="K58"/>
      <c r="L58"/>
      <c r="M58"/>
      <c r="N58"/>
      <c r="O58"/>
      <c r="P58"/>
      <c r="Q58"/>
      <c r="R58"/>
      <c r="S58"/>
      <c r="T58"/>
      <c r="U58"/>
      <c r="W58"/>
      <c r="X58"/>
      <c r="Y58"/>
      <c r="Z58"/>
      <c r="AA58"/>
      <c r="AB58"/>
      <c r="AC58"/>
      <c r="AD58" s="33"/>
      <c r="AF58"/>
      <c r="AG58"/>
      <c r="AH58"/>
      <c r="AI58"/>
      <c r="AJ58"/>
      <c r="AK58"/>
      <c r="AQ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c r="HB58"/>
      <c r="HC58"/>
      <c r="HD58"/>
      <c r="HE58"/>
      <c r="HF58"/>
      <c r="HG58"/>
      <c r="HH58"/>
      <c r="HI58"/>
      <c r="HJ58"/>
      <c r="HK58"/>
      <c r="HL58"/>
      <c r="HM58"/>
      <c r="HN58"/>
      <c r="HO58"/>
      <c r="HP58"/>
      <c r="HQ58"/>
      <c r="HR58"/>
      <c r="HS58"/>
      <c r="HT58"/>
      <c r="HU58"/>
      <c r="HV58"/>
      <c r="HW58"/>
      <c r="HX58"/>
      <c r="HY58"/>
      <c r="HZ58"/>
      <c r="IA58"/>
      <c r="IB58"/>
      <c r="IC58"/>
      <c r="ID58"/>
      <c r="IE58"/>
      <c r="IF58"/>
      <c r="IG58"/>
      <c r="IH58"/>
      <c r="II58"/>
      <c r="IJ58"/>
      <c r="IK58"/>
      <c r="IL58"/>
      <c r="IM58"/>
      <c r="IN58"/>
      <c r="IO58"/>
      <c r="IP58"/>
      <c r="IQ58"/>
      <c r="IR58"/>
      <c r="IS58"/>
      <c r="IT58"/>
      <c r="IU58"/>
      <c r="IV58"/>
      <c r="IW58"/>
      <c r="IX58"/>
      <c r="IY58"/>
      <c r="IZ58"/>
      <c r="JA58"/>
      <c r="JB58"/>
      <c r="JC58"/>
      <c r="JD58"/>
      <c r="JE58"/>
      <c r="JF58"/>
      <c r="JG58"/>
      <c r="JH58"/>
      <c r="JI58"/>
      <c r="JJ58"/>
      <c r="JK58"/>
      <c r="JL58"/>
      <c r="JM58"/>
      <c r="JN58"/>
      <c r="JO58"/>
      <c r="JP58"/>
      <c r="JQ58"/>
      <c r="JR58"/>
      <c r="JS58"/>
      <c r="JT58"/>
      <c r="JU58"/>
      <c r="JV58"/>
      <c r="JW58"/>
      <c r="JX58"/>
      <c r="JY58"/>
      <c r="JZ58"/>
      <c r="KA58"/>
      <c r="KB58"/>
      <c r="KC58"/>
      <c r="KD58"/>
      <c r="KE58"/>
      <c r="KF58"/>
      <c r="KG58"/>
      <c r="KH58"/>
      <c r="KI58"/>
      <c r="KJ58"/>
      <c r="KK58"/>
      <c r="KL58"/>
      <c r="KM58"/>
      <c r="KN58"/>
      <c r="KO58"/>
      <c r="KP58"/>
      <c r="KQ58"/>
      <c r="KR58"/>
      <c r="KS58"/>
      <c r="KT58"/>
      <c r="KU58"/>
      <c r="KV58"/>
      <c r="KW58"/>
      <c r="KX58"/>
      <c r="KY58"/>
      <c r="KZ58"/>
      <c r="LA58"/>
      <c r="LB58"/>
      <c r="LC58"/>
      <c r="LD58"/>
      <c r="LE58"/>
      <c r="LF58"/>
      <c r="LG58"/>
      <c r="LH58"/>
      <c r="LI58"/>
      <c r="LJ58"/>
      <c r="LK58"/>
    </row>
    <row r="59" spans="1:323" ht="17.25" customHeight="1" x14ac:dyDescent="0.2">
      <c r="A59"/>
      <c r="B59"/>
      <c r="E59"/>
      <c r="F59"/>
      <c r="G59"/>
      <c r="H59"/>
      <c r="I59"/>
      <c r="J59"/>
      <c r="K59"/>
      <c r="L59"/>
      <c r="M59"/>
      <c r="N59"/>
      <c r="O59"/>
      <c r="P59"/>
      <c r="Q59"/>
      <c r="R59"/>
      <c r="S59"/>
      <c r="T59"/>
      <c r="U59"/>
      <c r="W59"/>
      <c r="X59"/>
      <c r="Y59"/>
      <c r="Z59"/>
      <c r="AA59"/>
      <c r="AB59"/>
      <c r="AC59"/>
      <c r="AD59" s="33"/>
      <c r="AF59"/>
      <c r="AG59"/>
      <c r="AH59"/>
      <c r="AI59"/>
      <c r="AJ59"/>
      <c r="AK59"/>
      <c r="AQ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c r="HB59"/>
      <c r="HC59"/>
      <c r="HD59"/>
      <c r="HE59"/>
      <c r="HF59"/>
      <c r="HG59"/>
      <c r="HH59"/>
      <c r="HI59"/>
      <c r="HJ59"/>
      <c r="HK59"/>
      <c r="HL59"/>
      <c r="HM59"/>
      <c r="HN59"/>
      <c r="HO59"/>
      <c r="HP59"/>
      <c r="HQ59"/>
      <c r="HR59"/>
      <c r="HS59"/>
      <c r="HT59"/>
      <c r="HU59"/>
      <c r="HV59"/>
      <c r="HW59"/>
      <c r="HX59"/>
      <c r="HY59"/>
      <c r="HZ59"/>
      <c r="IA59"/>
      <c r="IB59"/>
      <c r="IC59"/>
      <c r="ID59"/>
      <c r="IE59"/>
      <c r="IF59"/>
      <c r="IG59"/>
      <c r="IH59"/>
      <c r="II59"/>
      <c r="IJ59"/>
      <c r="IK59"/>
      <c r="IL59"/>
      <c r="IM59"/>
      <c r="IN59"/>
      <c r="IO59"/>
      <c r="IP59"/>
      <c r="IQ59"/>
      <c r="IR59"/>
      <c r="IS59"/>
      <c r="IT59"/>
      <c r="IU59"/>
      <c r="IV59"/>
      <c r="IW59"/>
      <c r="IX59"/>
      <c r="IY59"/>
      <c r="IZ59"/>
      <c r="JA59"/>
      <c r="JB59"/>
      <c r="JC59"/>
      <c r="JD59"/>
      <c r="JE59"/>
      <c r="JF59"/>
      <c r="JG59"/>
      <c r="JH59"/>
      <c r="JI59"/>
      <c r="JJ59"/>
      <c r="JK59"/>
      <c r="JL59"/>
      <c r="JM59"/>
      <c r="JN59"/>
      <c r="JO59"/>
      <c r="JP59"/>
      <c r="JQ59"/>
      <c r="JR59"/>
      <c r="JS59"/>
      <c r="JT59"/>
      <c r="JU59"/>
      <c r="JV59"/>
      <c r="JW59"/>
      <c r="JX59"/>
      <c r="JY59"/>
      <c r="JZ59"/>
      <c r="KA59"/>
      <c r="KB59"/>
      <c r="KC59"/>
      <c r="KD59"/>
      <c r="KE59"/>
      <c r="KF59"/>
      <c r="KG59"/>
      <c r="KH59"/>
      <c r="KI59"/>
      <c r="KJ59"/>
      <c r="KK59"/>
      <c r="KL59"/>
      <c r="KM59"/>
      <c r="KN59"/>
      <c r="KO59"/>
      <c r="KP59"/>
      <c r="KQ59"/>
      <c r="KR59"/>
      <c r="KS59"/>
      <c r="KT59"/>
      <c r="KU59"/>
      <c r="KV59"/>
      <c r="KW59"/>
      <c r="KX59"/>
      <c r="KY59"/>
      <c r="KZ59"/>
      <c r="LA59"/>
      <c r="LB59"/>
      <c r="LC59"/>
      <c r="LD59"/>
      <c r="LE59"/>
      <c r="LF59"/>
      <c r="LG59"/>
      <c r="LH59"/>
      <c r="LI59"/>
      <c r="LJ59"/>
      <c r="LK59"/>
    </row>
    <row r="60" spans="1:323" ht="12" customHeight="1" x14ac:dyDescent="0.2">
      <c r="A60"/>
      <c r="B60"/>
      <c r="E60"/>
      <c r="F60"/>
      <c r="G60"/>
      <c r="H60"/>
      <c r="I60"/>
      <c r="J60"/>
      <c r="K60"/>
      <c r="L60"/>
      <c r="M60"/>
      <c r="N60"/>
      <c r="O60"/>
      <c r="P60"/>
      <c r="Q60"/>
      <c r="R60"/>
      <c r="S60"/>
      <c r="T60"/>
      <c r="U60"/>
      <c r="W60"/>
      <c r="X60"/>
      <c r="Y60"/>
      <c r="Z60"/>
      <c r="AA60"/>
      <c r="AB60"/>
      <c r="AC60"/>
      <c r="AD60" s="33"/>
      <c r="AF60"/>
      <c r="AG60"/>
      <c r="AH60"/>
      <c r="AI60"/>
      <c r="AJ60"/>
      <c r="AK60"/>
      <c r="AQ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c r="HB60"/>
      <c r="HC60"/>
      <c r="HD60"/>
      <c r="HE60"/>
      <c r="HF60"/>
      <c r="HG60"/>
      <c r="HH60"/>
      <c r="HI60"/>
      <c r="HJ60"/>
      <c r="HK60"/>
      <c r="HL60"/>
      <c r="HM60"/>
      <c r="HN60"/>
      <c r="HO60"/>
      <c r="HP60"/>
      <c r="HQ60"/>
      <c r="HR60"/>
      <c r="HS60"/>
      <c r="HT60"/>
      <c r="HU60"/>
      <c r="HV60"/>
      <c r="HW60"/>
      <c r="HX60"/>
      <c r="HY60"/>
      <c r="HZ60"/>
      <c r="IA60"/>
      <c r="IB60"/>
      <c r="IC60"/>
      <c r="ID60"/>
      <c r="IE60"/>
      <c r="IF60"/>
      <c r="IG60"/>
      <c r="IH60"/>
      <c r="II60"/>
      <c r="IJ60"/>
      <c r="IK60"/>
      <c r="IL60"/>
      <c r="IM60"/>
      <c r="IN60"/>
      <c r="IO60"/>
      <c r="IP60"/>
      <c r="IQ60"/>
      <c r="IR60"/>
      <c r="IS60"/>
      <c r="IT60"/>
      <c r="IU60"/>
      <c r="IV60"/>
      <c r="IW60"/>
      <c r="IX60"/>
      <c r="IY60"/>
      <c r="IZ60"/>
      <c r="JA60"/>
      <c r="JB60"/>
      <c r="JC60"/>
      <c r="JD60"/>
      <c r="JE60"/>
      <c r="JF60"/>
      <c r="JG60"/>
      <c r="JH60"/>
      <c r="JI60"/>
      <c r="JJ60"/>
      <c r="JK60"/>
      <c r="JL60"/>
      <c r="JM60"/>
      <c r="JN60"/>
      <c r="JO60"/>
      <c r="JP60"/>
      <c r="JQ60"/>
      <c r="JR60"/>
      <c r="JS60"/>
      <c r="JT60"/>
      <c r="JU60"/>
      <c r="JV60"/>
      <c r="JW60"/>
      <c r="JX60"/>
      <c r="JY60"/>
      <c r="JZ60"/>
      <c r="KA60"/>
      <c r="KB60"/>
      <c r="KC60"/>
      <c r="KD60"/>
      <c r="KE60"/>
      <c r="KF60"/>
      <c r="KG60"/>
      <c r="KH60"/>
      <c r="KI60"/>
      <c r="KJ60"/>
      <c r="KK60"/>
      <c r="KL60"/>
      <c r="KM60"/>
      <c r="KN60"/>
      <c r="KO60"/>
      <c r="KP60"/>
      <c r="KQ60"/>
      <c r="KR60"/>
      <c r="KS60"/>
      <c r="KT60"/>
      <c r="KU60"/>
      <c r="KV60"/>
      <c r="KW60"/>
      <c r="KX60"/>
      <c r="KY60"/>
      <c r="KZ60"/>
      <c r="LA60"/>
      <c r="LB60"/>
      <c r="LC60"/>
      <c r="LD60"/>
      <c r="LE60"/>
      <c r="LF60"/>
      <c r="LG60"/>
      <c r="LH60"/>
      <c r="LI60"/>
      <c r="LJ60"/>
      <c r="LK60"/>
    </row>
    <row r="61" spans="1:323" ht="12.75" customHeight="1" x14ac:dyDescent="0.2">
      <c r="A61"/>
      <c r="B61"/>
      <c r="E61"/>
      <c r="F61"/>
      <c r="G61"/>
      <c r="H61"/>
      <c r="I61"/>
      <c r="J61"/>
      <c r="K61"/>
      <c r="L61"/>
      <c r="M61"/>
      <c r="N61"/>
      <c r="O61"/>
      <c r="P61"/>
      <c r="Q61"/>
      <c r="R61"/>
      <c r="S61"/>
      <c r="T61"/>
      <c r="U61"/>
      <c r="W61"/>
      <c r="X61"/>
      <c r="Y61"/>
      <c r="Z61"/>
      <c r="AA61"/>
      <c r="AB61"/>
      <c r="AC61"/>
      <c r="AD61" s="33"/>
      <c r="AF61"/>
      <c r="AG61"/>
      <c r="AH61"/>
      <c r="AI61"/>
      <c r="AJ61"/>
      <c r="AK61"/>
      <c r="AP61" s="946">
        <v>740</v>
      </c>
      <c r="AQ61" s="946"/>
      <c r="AR61" t="s">
        <v>492</v>
      </c>
      <c r="AT61">
        <f>SUMIF($A:$A,$AP61,AT:AT)</f>
        <v>0</v>
      </c>
      <c r="AU61"/>
      <c r="AV61"/>
      <c r="AW61">
        <f>SUMIF($A:$A,$AP61,AW:AW)</f>
        <v>0</v>
      </c>
      <c r="AX61"/>
      <c r="AY61"/>
      <c r="AZ61">
        <f>SUMIF($A:$A,$AP61,AZ:AZ)</f>
        <v>0</v>
      </c>
      <c r="BA61"/>
      <c r="BB61"/>
      <c r="BC61">
        <f>SUMIF($A:$A,$AP61,BC:BC)</f>
        <v>0</v>
      </c>
      <c r="BD61"/>
      <c r="BE61"/>
      <c r="BF61">
        <f>SUMIF($A:$A,$AP61,BF:BF)</f>
        <v>0</v>
      </c>
      <c r="BG61"/>
      <c r="BH61"/>
      <c r="BI61">
        <f>SUMIF($A:$A,$AP61,BI:BI)</f>
        <v>0</v>
      </c>
      <c r="BJ61"/>
      <c r="BK61"/>
      <c r="BL61">
        <f>SUMIF($A:$A,$AP61,BL:BL)</f>
        <v>0</v>
      </c>
      <c r="BM61"/>
      <c r="BN61"/>
      <c r="BO61">
        <f>SUMIF($A:$A,$AP61,BO:BO)</f>
        <v>0</v>
      </c>
      <c r="BP61"/>
      <c r="BQ61"/>
      <c r="BR61">
        <f>SUMIF($A:$A,$AP61,BR:BR)</f>
        <v>0</v>
      </c>
      <c r="BS61"/>
      <c r="BT61"/>
      <c r="BU61">
        <f>SUMIF($A:$A,$AP61,BU:BU)</f>
        <v>0</v>
      </c>
      <c r="BV61"/>
      <c r="BW61"/>
      <c r="BX61">
        <f>SUMIF($A:$A,$AP61,BX:BX)</f>
        <v>0</v>
      </c>
      <c r="BY61"/>
      <c r="BZ61"/>
      <c r="CA61">
        <f>SUMIF($A:$A,$AP61,CA:CA)</f>
        <v>0</v>
      </c>
      <c r="CB61"/>
      <c r="CC61"/>
      <c r="CD61">
        <f>SUMIF($A:$A,$AP61,CD:CD)</f>
        <v>0</v>
      </c>
      <c r="CE61"/>
      <c r="CF61"/>
      <c r="CG61">
        <f>SUMIF($A:$A,$AP61,CG:CG)</f>
        <v>0</v>
      </c>
      <c r="CH61"/>
      <c r="CI61"/>
      <c r="CJ61">
        <f>SUMIF($A:$A,$AP61,CJ:CJ)</f>
        <v>0</v>
      </c>
      <c r="CK61"/>
      <c r="CL61"/>
      <c r="CM61">
        <f>SUMIF($A:$A,$AP61,CM:CM)</f>
        <v>0</v>
      </c>
      <c r="CN61"/>
      <c r="CO61"/>
      <c r="CP61">
        <f>SUMIF($A:$A,$AP61,CP:CP)</f>
        <v>0</v>
      </c>
      <c r="CQ61"/>
      <c r="CR61"/>
      <c r="CS61">
        <f>SUMIF($A:$A,$AP61,CS:CS)</f>
        <v>0</v>
      </c>
      <c r="CT61"/>
      <c r="CU61"/>
      <c r="CV61">
        <f>SUMIF($A:$A,$AP61,CV:CV)</f>
        <v>0</v>
      </c>
      <c r="CW61"/>
      <c r="CX61"/>
      <c r="CY61">
        <f>SUMIF($A:$A,$AP61,CY:CY)</f>
        <v>0</v>
      </c>
      <c r="CZ61"/>
      <c r="DA61"/>
      <c r="DB61">
        <f>SUMIF($A:$A,$AP61,DB:DB)</f>
        <v>0</v>
      </c>
      <c r="DC61"/>
      <c r="DD61"/>
      <c r="DE61">
        <f>SUMIF($A:$A,$AP61,DE:DE)</f>
        <v>0</v>
      </c>
      <c r="DF61"/>
      <c r="DG61"/>
      <c r="DH61">
        <f>SUMIF($A:$A,$AP61,DH:DH)</f>
        <v>0</v>
      </c>
      <c r="DI61"/>
      <c r="DJ61"/>
      <c r="DK61">
        <f>SUMIF($A:$A,$AP61,DK:DK)</f>
        <v>0</v>
      </c>
      <c r="DL61"/>
      <c r="DM61"/>
      <c r="DN61">
        <f>SUMIF($A:$A,$AP61,DN:DN)</f>
        <v>0</v>
      </c>
      <c r="DO61"/>
      <c r="DP61"/>
      <c r="DQ61">
        <f>SUMIF($A:$A,$AP61,DQ:DQ)</f>
        <v>0</v>
      </c>
      <c r="DR61"/>
      <c r="DS61"/>
      <c r="DT61">
        <f>SUMIF($A:$A,$AP61,DT:DT)</f>
        <v>0</v>
      </c>
      <c r="DU61"/>
      <c r="DV61"/>
      <c r="DW61">
        <f>SUMIF($A:$A,$AP61,DW:DW)</f>
        <v>0</v>
      </c>
      <c r="DX61"/>
      <c r="DY61"/>
      <c r="DZ61">
        <f>SUMIF($A:$A,$AP61,DZ:DZ)</f>
        <v>0</v>
      </c>
      <c r="EA61"/>
      <c r="EB61"/>
      <c r="EC61">
        <f>SUMIF($A:$A,$AP61,EC:EC)</f>
        <v>0</v>
      </c>
      <c r="ED61"/>
      <c r="EE61"/>
      <c r="EF61">
        <f>SUMIF($A:$A,$AP61,EF:EF)</f>
        <v>0</v>
      </c>
      <c r="EI61">
        <f>SUMIF($A:$A,$AP61,EI:EI)</f>
        <v>0</v>
      </c>
      <c r="EJ61"/>
      <c r="EK61"/>
      <c r="EL61">
        <f>SUMIF($A:$A,$AP61,EL:EL)</f>
        <v>0</v>
      </c>
      <c r="EM61"/>
      <c r="EN61"/>
      <c r="EO61">
        <f>SUMIF($A:$A,$AP61,EO:EO)</f>
        <v>0</v>
      </c>
      <c r="EP61"/>
      <c r="EQ61"/>
      <c r="ER61">
        <f>SUMIF($A:$A,$AP61,ER:ER)</f>
        <v>0</v>
      </c>
      <c r="ES61"/>
      <c r="ET61"/>
      <c r="EU61">
        <f>SUMIF($A:$A,$AP61,EU:EU)</f>
        <v>0</v>
      </c>
      <c r="EV61"/>
      <c r="EW61"/>
      <c r="EX61">
        <f>SUMIF($A:$A,$AP61,EX:EX)</f>
        <v>0</v>
      </c>
      <c r="EY61"/>
      <c r="EZ61"/>
      <c r="FA61">
        <f>SUMIF($A:$A,$AP61,FA:FA)</f>
        <v>0</v>
      </c>
      <c r="FB61"/>
      <c r="FC61"/>
      <c r="FD61">
        <f>SUMIF($A:$A,$AP61,FD:FD)</f>
        <v>0</v>
      </c>
      <c r="FE61"/>
      <c r="FF61"/>
      <c r="FG61">
        <f>SUMIF($A:$A,$AP61,FG:FG)</f>
        <v>0</v>
      </c>
      <c r="FH61"/>
      <c r="FI61"/>
      <c r="FJ61">
        <f>SUMIF($A:$A,$AP61,FJ:FJ)</f>
        <v>0</v>
      </c>
      <c r="FK61"/>
      <c r="FL61"/>
      <c r="FM61">
        <f>SUMIF($A:$A,$AP61,FM:FM)</f>
        <v>0</v>
      </c>
      <c r="FN61"/>
      <c r="FO61"/>
      <c r="FP61">
        <f>SUMIF($A:$A,$AP61,FP:FP)</f>
        <v>0</v>
      </c>
      <c r="FQ61"/>
      <c r="FR61"/>
      <c r="FS61">
        <f>SUMIF($A:$A,$AP61,FS:FS)</f>
        <v>0</v>
      </c>
      <c r="FT61"/>
      <c r="FU61"/>
      <c r="FV61">
        <f>SUMIF($A:$A,$AP61,FV:FV)</f>
        <v>0</v>
      </c>
      <c r="FW61"/>
      <c r="FX61"/>
      <c r="FY61">
        <f>SUMIF($A:$A,$AP61,FY:FY)</f>
        <v>0</v>
      </c>
      <c r="FZ61"/>
      <c r="GA61"/>
      <c r="GB61">
        <f>SUMIF($A:$A,$AP61,GB:GB)</f>
        <v>0</v>
      </c>
      <c r="GC61"/>
      <c r="GD61"/>
      <c r="GE61">
        <f>SUMIF($A:$A,$AP61,GE:GE)</f>
        <v>0</v>
      </c>
      <c r="GF61"/>
      <c r="GG61"/>
      <c r="GH61">
        <f>SUMIF($A:$A,$AP61,GH:GH)</f>
        <v>0</v>
      </c>
      <c r="GI61"/>
      <c r="GJ61"/>
      <c r="GK61">
        <f>SUMIF($A:$A,$AP61,GK:GK)</f>
        <v>0</v>
      </c>
      <c r="GL61"/>
      <c r="GM61"/>
      <c r="GN61">
        <f>SUMIF($A:$A,$AP61,GN:GN)</f>
        <v>0</v>
      </c>
      <c r="GO61"/>
      <c r="GP61"/>
      <c r="GQ61">
        <f>SUMIF($A:$A,$AP61,GQ:GQ)</f>
        <v>0</v>
      </c>
      <c r="GR61"/>
      <c r="GS61"/>
      <c r="GT61">
        <f>SUMIF($A:$A,$AP61,GT:GT)</f>
        <v>0</v>
      </c>
      <c r="GU61"/>
      <c r="GV61"/>
      <c r="GW61">
        <f>SUMIF($A:$A,$AP61,GW:GW)</f>
        <v>0</v>
      </c>
      <c r="GX61"/>
      <c r="GY61"/>
      <c r="GZ61">
        <f>SUMIF($A:$A,$AP61,GZ:GZ)</f>
        <v>0</v>
      </c>
      <c r="HA61"/>
      <c r="HB61"/>
      <c r="HC61">
        <f>SUMIF($A:$A,$AP61,HC:HC)</f>
        <v>0</v>
      </c>
      <c r="HD61"/>
      <c r="HE61"/>
      <c r="HF61">
        <f>SUMIF($A:$A,$AP61,HF:HF)</f>
        <v>0</v>
      </c>
      <c r="HG61"/>
      <c r="HH61"/>
      <c r="HI61">
        <f>SUMIF($A:$A,$AP61,HI:HI)</f>
        <v>0</v>
      </c>
      <c r="HJ61"/>
      <c r="HK61"/>
      <c r="HL61">
        <f>SUMIF($A:$A,$AP61,HL:HL)</f>
        <v>0</v>
      </c>
      <c r="HM61"/>
      <c r="HN61"/>
      <c r="HO61">
        <f>SUMIF($A:$A,$AP61,HO:HO)</f>
        <v>0</v>
      </c>
      <c r="HP61"/>
      <c r="HQ61"/>
      <c r="HR61">
        <f>SUMIF($A:$A,$AP61,HR:HR)</f>
        <v>0</v>
      </c>
      <c r="HS61"/>
      <c r="HT61"/>
      <c r="HU61">
        <f>SUMIF($A:$A,$AP61,HU:HU)</f>
        <v>0</v>
      </c>
      <c r="HV61"/>
      <c r="HW61"/>
      <c r="HX61">
        <f>SUMIF($A:$A,$AP61,HX:HX)</f>
        <v>0</v>
      </c>
      <c r="HY61"/>
      <c r="HZ61"/>
      <c r="IA61">
        <f>SUMIF($A:$A,$AP61,IA:IA)</f>
        <v>0</v>
      </c>
      <c r="IB61"/>
      <c r="IC61"/>
      <c r="ID61">
        <f>SUMIF($A:$A,$AP61,ID:ID)</f>
        <v>0</v>
      </c>
      <c r="IE61"/>
      <c r="IF61"/>
      <c r="IG61">
        <f>SUMIF($A:$A,$AP61,IG:IG)</f>
        <v>0</v>
      </c>
      <c r="IH61"/>
      <c r="II61"/>
      <c r="IJ61">
        <f>SUMIF($A:$A,$AP61,IJ:IJ)</f>
        <v>0</v>
      </c>
      <c r="IK61"/>
      <c r="IL61"/>
      <c r="IM61">
        <f>SUMIF($A:$A,$AP61,IM:IM)</f>
        <v>0</v>
      </c>
      <c r="IN61"/>
      <c r="IO61"/>
      <c r="IP61">
        <f>SUMIF($A:$A,$AP61,IP:IP)</f>
        <v>0</v>
      </c>
      <c r="IQ61"/>
      <c r="IR61"/>
      <c r="IS61">
        <f>SUMIF($A:$A,$AP61,IS:IS)</f>
        <v>0</v>
      </c>
      <c r="IT61"/>
      <c r="IU61"/>
      <c r="IV61">
        <f>SUMIF($A:$A,$AP61,IV:IV)</f>
        <v>0</v>
      </c>
      <c r="IW61"/>
      <c r="IX61"/>
      <c r="IY61">
        <f>SUMIF($A:$A,$AP61,IY:IY)</f>
        <v>0</v>
      </c>
      <c r="IZ61"/>
      <c r="JA61"/>
      <c r="JB61">
        <f>SUMIF($A:$A,$AP61,JB:JB)</f>
        <v>0</v>
      </c>
      <c r="JC61"/>
      <c r="JD61"/>
      <c r="JE61">
        <f>SUMIF($A:$A,$AP61,JE:JE)</f>
        <v>0</v>
      </c>
      <c r="JF61"/>
      <c r="JG61"/>
      <c r="JH61">
        <f>SUMIF($A:$A,$AP61,JH:JH)</f>
        <v>0</v>
      </c>
      <c r="JI61"/>
      <c r="JJ61"/>
      <c r="JK61">
        <f>SUMIF($A:$A,$AP61,JK:JK)</f>
        <v>0</v>
      </c>
      <c r="JL61"/>
      <c r="JM61"/>
      <c r="JN61">
        <f>SUMIF($A:$A,$AP61,JN:JN)</f>
        <v>0</v>
      </c>
      <c r="JO61"/>
      <c r="JP61"/>
      <c r="JQ61">
        <f>SUMIF($A:$A,$AP61,JQ:JQ)</f>
        <v>0</v>
      </c>
      <c r="JR61"/>
      <c r="JS61"/>
      <c r="JT61">
        <f>SUMIF($A:$A,$AP61,JT:JT)</f>
        <v>0</v>
      </c>
      <c r="JU61"/>
      <c r="JV61"/>
      <c r="JW61">
        <f>SUMIF($A:$A,$AP61,JW:JW)</f>
        <v>0</v>
      </c>
      <c r="JX61"/>
      <c r="JY61"/>
      <c r="JZ61">
        <f>SUMIF($A:$A,$AP61,JZ:JZ)</f>
        <v>0</v>
      </c>
      <c r="KA61"/>
      <c r="KB61"/>
      <c r="KC61">
        <f>SUMIF($A:$A,$AP61,KC:KC)</f>
        <v>0</v>
      </c>
      <c r="KD61"/>
      <c r="KE61"/>
      <c r="KF61">
        <f>SUMIF($A:$A,$AP61,KF:KF)</f>
        <v>0</v>
      </c>
      <c r="KG61"/>
      <c r="KH61"/>
      <c r="KI61">
        <f>SUMIF($A:$A,$AP61,KI:KI)</f>
        <v>0</v>
      </c>
      <c r="KJ61"/>
      <c r="KK61"/>
      <c r="KL61">
        <f>SUMIF($A:$A,$AP61,KL:KL)</f>
        <v>0</v>
      </c>
      <c r="KM61"/>
      <c r="KN61"/>
      <c r="KO61">
        <f>SUMIF($A:$A,$AP61,KO:KO)</f>
        <v>0</v>
      </c>
      <c r="KP61"/>
      <c r="KQ61"/>
      <c r="KR61">
        <f>SUMIF($A:$A,$AP61,KR:KR)</f>
        <v>0</v>
      </c>
      <c r="KS61"/>
      <c r="KT61"/>
      <c r="KU61">
        <f>SUMIF($A:$A,$AP61,KU:KU)</f>
        <v>0</v>
      </c>
      <c r="KV61"/>
      <c r="KW61"/>
      <c r="KX61">
        <f>SUMIF($A:$A,$AP61,KX:KX)</f>
        <v>0</v>
      </c>
      <c r="KY61"/>
      <c r="KZ61"/>
      <c r="LA61">
        <f>SUMIF($A:$A,$AP61,LA:LA)</f>
        <v>0</v>
      </c>
      <c r="LB61"/>
      <c r="LC61"/>
      <c r="LD61">
        <f>SUMIF($A:$A,$AP61,LD:LD)</f>
        <v>0</v>
      </c>
      <c r="LE61"/>
      <c r="LF61"/>
      <c r="LG61">
        <f>SUMIF($A:$A,$AP61,LG:LG)</f>
        <v>0</v>
      </c>
      <c r="LH61"/>
      <c r="LI61"/>
      <c r="LJ61">
        <f>SUMIF($A:$A,$AP61,LJ:LJ)</f>
        <v>0</v>
      </c>
      <c r="LK61"/>
    </row>
    <row r="62" spans="1:323" ht="12.75" customHeight="1" x14ac:dyDescent="0.2">
      <c r="A62"/>
      <c r="B62"/>
      <c r="E62"/>
      <c r="F62"/>
      <c r="G62"/>
      <c r="H62"/>
      <c r="I62"/>
      <c r="J62"/>
      <c r="K62"/>
      <c r="L62"/>
      <c r="M62"/>
      <c r="N62"/>
      <c r="O62"/>
      <c r="P62"/>
      <c r="Q62"/>
      <c r="R62"/>
      <c r="S62"/>
      <c r="T62"/>
      <c r="U62"/>
      <c r="W62"/>
      <c r="X62"/>
      <c r="Y62"/>
      <c r="Z62"/>
      <c r="AA62"/>
      <c r="AB62"/>
      <c r="AC62"/>
      <c r="AD62" s="33"/>
      <c r="AF62"/>
      <c r="AG62"/>
      <c r="AH62"/>
      <c r="AI62"/>
      <c r="AJ62"/>
      <c r="AK62"/>
      <c r="AP62" s="946">
        <v>770</v>
      </c>
      <c r="AQ62" s="946"/>
      <c r="AT62">
        <f>SUMIF($A:$A,$AP62,AT:AT)</f>
        <v>0</v>
      </c>
      <c r="AU62"/>
      <c r="AV62"/>
      <c r="AW62">
        <f>SUMIF($A:$A,$AP62,AW:AW)</f>
        <v>0</v>
      </c>
      <c r="AX62"/>
      <c r="AY62"/>
      <c r="AZ62">
        <f>SUMIF($A:$A,$AP62,AZ:AZ)</f>
        <v>0</v>
      </c>
      <c r="BA62"/>
      <c r="BB62"/>
      <c r="BC62">
        <f>SUMIF($A:$A,$AP62,BC:BC)</f>
        <v>0</v>
      </c>
      <c r="BD62"/>
      <c r="BE62"/>
      <c r="BF62">
        <f>SUMIF($A:$A,$AP62,BF:BF)</f>
        <v>0</v>
      </c>
      <c r="BG62"/>
      <c r="BH62"/>
      <c r="BI62">
        <f>SUMIF($A:$A,$AP62,BI:BI)</f>
        <v>0</v>
      </c>
      <c r="BJ62"/>
      <c r="BK62"/>
      <c r="BL62">
        <f>SUMIF($A:$A,$AP62,BL:BL)</f>
        <v>0</v>
      </c>
      <c r="BM62"/>
      <c r="BN62"/>
      <c r="BO62">
        <f>SUMIF($A:$A,$AP62,BO:BO)</f>
        <v>0</v>
      </c>
      <c r="BP62"/>
      <c r="BQ62"/>
      <c r="BR62">
        <f>SUMIF($A:$A,$AP62,BR:BR)</f>
        <v>0</v>
      </c>
      <c r="BS62"/>
      <c r="BT62"/>
      <c r="BU62">
        <f>SUMIF($A:$A,$AP62,BU:BU)</f>
        <v>0</v>
      </c>
      <c r="BV62"/>
      <c r="BW62"/>
      <c r="BX62">
        <f>SUMIF($A:$A,$AP62,BX:BX)</f>
        <v>0</v>
      </c>
      <c r="BY62"/>
      <c r="BZ62"/>
      <c r="CA62">
        <f>SUMIF($A:$A,$AP62,CA:CA)</f>
        <v>0</v>
      </c>
      <c r="CB62"/>
      <c r="CC62"/>
      <c r="CD62">
        <f>SUMIF($A:$A,$AP62,CD:CD)</f>
        <v>0</v>
      </c>
      <c r="CE62"/>
      <c r="CF62"/>
      <c r="CG62">
        <f>SUMIF($A:$A,$AP62,CG:CG)</f>
        <v>0</v>
      </c>
      <c r="CH62"/>
      <c r="CI62"/>
      <c r="CJ62">
        <f>SUMIF($A:$A,$AP62,CJ:CJ)</f>
        <v>0</v>
      </c>
      <c r="CK62"/>
      <c r="CL62"/>
      <c r="CM62">
        <f>SUMIF($A:$A,$AP62,CM:CM)</f>
        <v>0</v>
      </c>
      <c r="CN62"/>
      <c r="CO62"/>
      <c r="CP62">
        <f>SUMIF($A:$A,$AP62,CP:CP)</f>
        <v>0</v>
      </c>
      <c r="CQ62"/>
      <c r="CR62"/>
      <c r="CS62">
        <f>SUMIF($A:$A,$AP62,CS:CS)</f>
        <v>0</v>
      </c>
      <c r="CT62"/>
      <c r="CU62"/>
      <c r="CV62">
        <f>SUMIF($A:$A,$AP62,CV:CV)</f>
        <v>0</v>
      </c>
      <c r="CW62"/>
      <c r="CX62"/>
      <c r="CY62">
        <f>SUMIF($A:$A,$AP62,CY:CY)</f>
        <v>0</v>
      </c>
      <c r="CZ62"/>
      <c r="DA62"/>
      <c r="DB62">
        <f>SUMIF($A:$A,$AP62,DB:DB)</f>
        <v>0</v>
      </c>
      <c r="DC62"/>
      <c r="DD62"/>
      <c r="DE62">
        <f>SUMIF($A:$A,$AP62,DE:DE)</f>
        <v>0</v>
      </c>
      <c r="DF62"/>
      <c r="DG62"/>
      <c r="DH62">
        <f>SUMIF($A:$A,$AP62,DH:DH)</f>
        <v>0</v>
      </c>
      <c r="DI62"/>
      <c r="DJ62"/>
      <c r="DK62">
        <f>SUMIF($A:$A,$AP62,DK:DK)</f>
        <v>0</v>
      </c>
      <c r="DL62"/>
      <c r="DM62"/>
      <c r="DN62">
        <f>SUMIF($A:$A,$AP62,DN:DN)</f>
        <v>0</v>
      </c>
      <c r="DO62"/>
      <c r="DP62"/>
      <c r="DQ62">
        <f>SUMIF($A:$A,$AP62,DQ:DQ)</f>
        <v>0</v>
      </c>
      <c r="DR62"/>
      <c r="DS62"/>
      <c r="DT62">
        <f>SUMIF($A:$A,$AP62,DT:DT)</f>
        <v>0</v>
      </c>
      <c r="DU62"/>
      <c r="DV62"/>
      <c r="DW62">
        <f>SUMIF($A:$A,$AP62,DW:DW)</f>
        <v>0</v>
      </c>
      <c r="DX62"/>
      <c r="DY62"/>
      <c r="DZ62">
        <f>SUMIF($A:$A,$AP62,DZ:DZ)</f>
        <v>0</v>
      </c>
      <c r="EA62"/>
      <c r="EB62"/>
      <c r="EC62">
        <f>SUMIF($A:$A,$AP62,EC:EC)</f>
        <v>0</v>
      </c>
      <c r="ED62"/>
      <c r="EE62"/>
      <c r="EF62">
        <f>SUMIF($A:$A,$AP62,EF:EF)</f>
        <v>0</v>
      </c>
      <c r="EI62">
        <f>SUMIF($A:$A,$AP62,EI:EI)</f>
        <v>0</v>
      </c>
      <c r="EJ62"/>
      <c r="EK62"/>
      <c r="EL62">
        <f>SUMIF($A:$A,$AP62,EL:EL)</f>
        <v>0</v>
      </c>
      <c r="EM62"/>
      <c r="EN62"/>
      <c r="EO62">
        <f>SUMIF($A:$A,$AP62,EO:EO)</f>
        <v>0</v>
      </c>
      <c r="EP62"/>
      <c r="EQ62"/>
      <c r="ER62">
        <f>SUMIF($A:$A,$AP62,ER:ER)</f>
        <v>0</v>
      </c>
      <c r="ES62"/>
      <c r="ET62"/>
      <c r="EU62">
        <f>SUMIF($A:$A,$AP62,EU:EU)</f>
        <v>0</v>
      </c>
      <c r="EV62"/>
      <c r="EW62"/>
      <c r="EX62">
        <f>SUMIF($A:$A,$AP62,EX:EX)</f>
        <v>0</v>
      </c>
      <c r="EY62"/>
      <c r="EZ62"/>
      <c r="FA62">
        <f>SUMIF($A:$A,$AP62,FA:FA)</f>
        <v>0</v>
      </c>
      <c r="FB62"/>
      <c r="FC62"/>
      <c r="FD62">
        <f>SUMIF($A:$A,$AP62,FD:FD)</f>
        <v>0</v>
      </c>
      <c r="FE62"/>
      <c r="FF62"/>
      <c r="FG62">
        <f>SUMIF($A:$A,$AP62,FG:FG)</f>
        <v>0</v>
      </c>
      <c r="FH62"/>
      <c r="FI62"/>
      <c r="FJ62">
        <f>SUMIF($A:$A,$AP62,FJ:FJ)</f>
        <v>0</v>
      </c>
      <c r="FK62"/>
      <c r="FL62"/>
      <c r="FM62">
        <f>SUMIF($A:$A,$AP62,FM:FM)</f>
        <v>0</v>
      </c>
      <c r="FN62"/>
      <c r="FO62"/>
      <c r="FP62">
        <f>SUMIF($A:$A,$AP62,FP:FP)</f>
        <v>0</v>
      </c>
      <c r="FQ62"/>
      <c r="FR62"/>
      <c r="FS62">
        <f>SUMIF($A:$A,$AP62,FS:FS)</f>
        <v>0</v>
      </c>
      <c r="FT62"/>
      <c r="FU62"/>
      <c r="FV62">
        <f>SUMIF($A:$A,$AP62,FV:FV)</f>
        <v>0</v>
      </c>
      <c r="FW62"/>
      <c r="FX62"/>
      <c r="FY62">
        <f>SUMIF($A:$A,$AP62,FY:FY)</f>
        <v>0</v>
      </c>
      <c r="FZ62"/>
      <c r="GA62"/>
      <c r="GB62">
        <f>SUMIF($A:$A,$AP62,GB:GB)</f>
        <v>0</v>
      </c>
      <c r="GC62"/>
      <c r="GD62"/>
      <c r="GE62">
        <f>SUMIF($A:$A,$AP62,GE:GE)</f>
        <v>0</v>
      </c>
      <c r="GF62"/>
      <c r="GG62"/>
      <c r="GH62">
        <f>SUMIF($A:$A,$AP62,GH:GH)</f>
        <v>0</v>
      </c>
      <c r="GI62"/>
      <c r="GJ62"/>
      <c r="GK62">
        <f>SUMIF($A:$A,$AP62,GK:GK)</f>
        <v>0</v>
      </c>
      <c r="GL62"/>
      <c r="GM62"/>
      <c r="GN62">
        <f>SUMIF($A:$A,$AP62,GN:GN)</f>
        <v>0</v>
      </c>
      <c r="GO62"/>
      <c r="GP62"/>
      <c r="GQ62">
        <f>SUMIF($A:$A,$AP62,GQ:GQ)</f>
        <v>0</v>
      </c>
      <c r="GR62"/>
      <c r="GS62"/>
      <c r="GT62">
        <f>SUMIF($A:$A,$AP62,GT:GT)</f>
        <v>0</v>
      </c>
      <c r="GU62"/>
      <c r="GV62"/>
      <c r="GW62">
        <f>SUMIF($A:$A,$AP62,GW:GW)</f>
        <v>0</v>
      </c>
      <c r="GX62"/>
      <c r="GY62"/>
      <c r="GZ62">
        <f>SUMIF($A:$A,$AP62,GZ:GZ)</f>
        <v>0</v>
      </c>
      <c r="HA62"/>
      <c r="HB62"/>
      <c r="HC62">
        <f>SUMIF($A:$A,$AP62,HC:HC)</f>
        <v>0</v>
      </c>
      <c r="HD62"/>
      <c r="HE62"/>
      <c r="HF62">
        <f>SUMIF($A:$A,$AP62,HF:HF)</f>
        <v>0</v>
      </c>
      <c r="HG62"/>
      <c r="HH62"/>
      <c r="HI62">
        <f>SUMIF($A:$A,$AP62,HI:HI)</f>
        <v>0</v>
      </c>
      <c r="HJ62"/>
      <c r="HK62"/>
      <c r="HL62">
        <f>SUMIF($A:$A,$AP62,HL:HL)</f>
        <v>0</v>
      </c>
      <c r="HM62"/>
      <c r="HN62"/>
      <c r="HO62">
        <f>SUMIF($A:$A,$AP62,HO:HO)</f>
        <v>0</v>
      </c>
      <c r="HP62"/>
      <c r="HQ62"/>
      <c r="HR62">
        <f>SUMIF($A:$A,$AP62,HR:HR)</f>
        <v>0</v>
      </c>
      <c r="HS62"/>
      <c r="HT62"/>
      <c r="HU62">
        <f>SUMIF($A:$A,$AP62,HU:HU)</f>
        <v>0</v>
      </c>
      <c r="HV62"/>
      <c r="HW62"/>
      <c r="HX62">
        <f>SUMIF($A:$A,$AP62,HX:HX)</f>
        <v>0</v>
      </c>
      <c r="HY62"/>
      <c r="HZ62"/>
      <c r="IA62">
        <f>SUMIF($A:$A,$AP62,IA:IA)</f>
        <v>0</v>
      </c>
      <c r="IB62"/>
      <c r="IC62"/>
      <c r="ID62">
        <f>SUMIF($A:$A,$AP62,ID:ID)</f>
        <v>0</v>
      </c>
      <c r="IE62"/>
      <c r="IF62"/>
      <c r="IG62">
        <f>SUMIF($A:$A,$AP62,IG:IG)</f>
        <v>0</v>
      </c>
      <c r="IH62"/>
      <c r="II62"/>
      <c r="IJ62">
        <f>SUMIF($A:$A,$AP62,IJ:IJ)</f>
        <v>0</v>
      </c>
      <c r="IK62"/>
      <c r="IL62"/>
      <c r="IM62">
        <f>SUMIF($A:$A,$AP62,IM:IM)</f>
        <v>0</v>
      </c>
      <c r="IN62"/>
      <c r="IO62"/>
      <c r="IP62">
        <f>SUMIF($A:$A,$AP62,IP:IP)</f>
        <v>0</v>
      </c>
      <c r="IQ62"/>
      <c r="IR62"/>
      <c r="IS62">
        <f>SUMIF($A:$A,$AP62,IS:IS)</f>
        <v>0</v>
      </c>
      <c r="IT62"/>
      <c r="IU62"/>
      <c r="IV62">
        <f>SUMIF($A:$A,$AP62,IV:IV)</f>
        <v>0</v>
      </c>
      <c r="IW62"/>
      <c r="IX62"/>
      <c r="IY62">
        <f>SUMIF($A:$A,$AP62,IY:IY)</f>
        <v>0</v>
      </c>
      <c r="IZ62"/>
      <c r="JA62"/>
      <c r="JB62">
        <f>SUMIF($A:$A,$AP62,JB:JB)</f>
        <v>0</v>
      </c>
      <c r="JC62"/>
      <c r="JD62"/>
      <c r="JE62">
        <f>SUMIF($A:$A,$AP62,JE:JE)</f>
        <v>0</v>
      </c>
      <c r="JF62"/>
      <c r="JG62"/>
      <c r="JH62">
        <f>SUMIF($A:$A,$AP62,JH:JH)</f>
        <v>0</v>
      </c>
      <c r="JI62"/>
      <c r="JJ62"/>
      <c r="JK62">
        <f>SUMIF($A:$A,$AP62,JK:JK)</f>
        <v>0</v>
      </c>
      <c r="JL62"/>
      <c r="JM62"/>
      <c r="JN62">
        <f>SUMIF($A:$A,$AP62,JN:JN)</f>
        <v>0</v>
      </c>
      <c r="JO62"/>
      <c r="JP62"/>
      <c r="JQ62">
        <f>SUMIF($A:$A,$AP62,JQ:JQ)</f>
        <v>0</v>
      </c>
      <c r="JR62"/>
      <c r="JS62"/>
      <c r="JT62">
        <f>SUMIF($A:$A,$AP62,JT:JT)</f>
        <v>0</v>
      </c>
      <c r="JU62"/>
      <c r="JV62"/>
      <c r="JW62">
        <f>SUMIF($A:$A,$AP62,JW:JW)</f>
        <v>0</v>
      </c>
      <c r="JX62"/>
      <c r="JY62"/>
      <c r="JZ62">
        <f>SUMIF($A:$A,$AP62,JZ:JZ)</f>
        <v>0</v>
      </c>
      <c r="KA62"/>
      <c r="KB62"/>
      <c r="KC62">
        <f>SUMIF($A:$A,$AP62,KC:KC)</f>
        <v>0</v>
      </c>
      <c r="KD62"/>
      <c r="KE62"/>
      <c r="KF62">
        <f>SUMIF($A:$A,$AP62,KF:KF)</f>
        <v>0</v>
      </c>
      <c r="KG62"/>
      <c r="KH62"/>
      <c r="KI62">
        <f>SUMIF($A:$A,$AP62,KI:KI)</f>
        <v>0</v>
      </c>
      <c r="KJ62"/>
      <c r="KK62"/>
      <c r="KL62">
        <f>SUMIF($A:$A,$AP62,KL:KL)</f>
        <v>0</v>
      </c>
      <c r="KM62"/>
      <c r="KN62"/>
      <c r="KO62">
        <f>SUMIF($A:$A,$AP62,KO:KO)</f>
        <v>0</v>
      </c>
      <c r="KP62"/>
      <c r="KQ62"/>
      <c r="KR62">
        <f>SUMIF($A:$A,$AP62,KR:KR)</f>
        <v>0</v>
      </c>
      <c r="KS62"/>
      <c r="KT62"/>
      <c r="KU62">
        <f>SUMIF($A:$A,$AP62,KU:KU)</f>
        <v>0</v>
      </c>
      <c r="KV62"/>
      <c r="KW62"/>
      <c r="KX62">
        <f>SUMIF($A:$A,$AP62,KX:KX)</f>
        <v>0</v>
      </c>
      <c r="KY62"/>
      <c r="KZ62"/>
      <c r="LA62">
        <f>SUMIF($A:$A,$AP62,LA:LA)</f>
        <v>0</v>
      </c>
      <c r="LB62"/>
      <c r="LC62"/>
      <c r="LD62">
        <f>SUMIF($A:$A,$AP62,LD:LD)</f>
        <v>0</v>
      </c>
      <c r="LE62"/>
      <c r="LF62"/>
      <c r="LG62">
        <f>SUMIF($A:$A,$AP62,LG:LG)</f>
        <v>0</v>
      </c>
      <c r="LH62"/>
      <c r="LI62"/>
      <c r="LJ62">
        <f>SUMIF($A:$A,$AP62,LJ:LJ)</f>
        <v>0</v>
      </c>
      <c r="LK62"/>
    </row>
    <row r="63" spans="1:323" x14ac:dyDescent="0.2">
      <c r="A63"/>
      <c r="B63"/>
      <c r="E63"/>
      <c r="F63"/>
      <c r="G63"/>
      <c r="H63"/>
      <c r="I63"/>
      <c r="J63"/>
      <c r="K63"/>
      <c r="L63"/>
      <c r="M63"/>
      <c r="N63"/>
      <c r="O63"/>
      <c r="P63"/>
      <c r="Q63"/>
      <c r="R63"/>
      <c r="S63"/>
      <c r="T63"/>
      <c r="U63"/>
      <c r="W63"/>
      <c r="X63"/>
      <c r="Y63"/>
      <c r="Z63"/>
      <c r="AA63"/>
      <c r="AB63"/>
      <c r="AC63"/>
      <c r="AD63" s="33"/>
      <c r="AF63"/>
      <c r="AG63"/>
      <c r="AH63"/>
      <c r="AI63"/>
      <c r="AJ63"/>
      <c r="AK63"/>
      <c r="AP63" s="946">
        <v>1300</v>
      </c>
      <c r="AQ63" s="946"/>
      <c r="AT63">
        <f>SUMIF($A:$A,$AP63,AT:AT)</f>
        <v>0</v>
      </c>
      <c r="AU63"/>
      <c r="AV63"/>
      <c r="AW63">
        <f>SUMIF($A:$A,$AP63,AW:AW)</f>
        <v>0</v>
      </c>
      <c r="AX63"/>
      <c r="AY63"/>
      <c r="AZ63">
        <f>SUMIF($A:$A,$AP63,AZ:AZ)</f>
        <v>0</v>
      </c>
      <c r="BA63"/>
      <c r="BB63"/>
      <c r="BC63">
        <f>SUMIF($A:$A,$AP63,BC:BC)</f>
        <v>0</v>
      </c>
      <c r="BD63"/>
      <c r="BE63"/>
      <c r="BF63">
        <f>SUMIF($A:$A,$AP63,BF:BF)</f>
        <v>0</v>
      </c>
      <c r="BG63"/>
      <c r="BH63"/>
      <c r="BI63">
        <f>SUMIF($A:$A,$AP63,BI:BI)</f>
        <v>0</v>
      </c>
      <c r="BJ63"/>
      <c r="BK63"/>
      <c r="BL63">
        <f>SUMIF($A:$A,$AP63,BL:BL)</f>
        <v>0</v>
      </c>
      <c r="BM63"/>
      <c r="BN63"/>
      <c r="BO63">
        <f>SUMIF($A:$A,$AP63,BO:BO)</f>
        <v>0</v>
      </c>
      <c r="BP63"/>
      <c r="BQ63"/>
      <c r="BR63">
        <f>SUMIF($A:$A,$AP63,BR:BR)</f>
        <v>0</v>
      </c>
      <c r="BS63"/>
      <c r="BT63"/>
      <c r="BU63">
        <f>SUMIF($A:$A,$AP63,BU:BU)</f>
        <v>0</v>
      </c>
      <c r="BV63"/>
      <c r="BW63"/>
      <c r="BX63">
        <f>SUMIF($A:$A,$AP63,BX:BX)</f>
        <v>0</v>
      </c>
      <c r="BY63"/>
      <c r="BZ63"/>
      <c r="CA63">
        <f>SUMIF($A:$A,$AP63,CA:CA)</f>
        <v>0</v>
      </c>
      <c r="CB63"/>
      <c r="CC63"/>
      <c r="CD63">
        <f>SUMIF($A:$A,$AP63,CD:CD)</f>
        <v>0</v>
      </c>
      <c r="CE63"/>
      <c r="CF63"/>
      <c r="CG63">
        <f>SUMIF($A:$A,$AP63,CG:CG)</f>
        <v>0</v>
      </c>
      <c r="CH63"/>
      <c r="CI63"/>
      <c r="CJ63">
        <f>SUMIF($A:$A,$AP63,CJ:CJ)</f>
        <v>0</v>
      </c>
      <c r="CK63"/>
      <c r="CL63"/>
      <c r="CM63">
        <f>SUMIF($A:$A,$AP63,CM:CM)</f>
        <v>0</v>
      </c>
      <c r="CN63"/>
      <c r="CO63"/>
      <c r="CP63">
        <f>SUMIF($A:$A,$AP63,CP:CP)</f>
        <v>0</v>
      </c>
      <c r="CQ63"/>
      <c r="CR63"/>
      <c r="CS63">
        <f>SUMIF($A:$A,$AP63,CS:CS)</f>
        <v>0</v>
      </c>
      <c r="CT63"/>
      <c r="CU63"/>
      <c r="CV63">
        <f>SUMIF($A:$A,$AP63,CV:CV)</f>
        <v>0</v>
      </c>
      <c r="CW63"/>
      <c r="CX63"/>
      <c r="CY63">
        <f>SUMIF($A:$A,$AP63,CY:CY)</f>
        <v>0</v>
      </c>
      <c r="CZ63"/>
      <c r="DA63"/>
      <c r="DB63">
        <f>SUMIF($A:$A,$AP63,DB:DB)</f>
        <v>0</v>
      </c>
      <c r="DC63"/>
      <c r="DD63"/>
      <c r="DE63">
        <f>SUMIF($A:$A,$AP63,DE:DE)</f>
        <v>0</v>
      </c>
      <c r="DF63"/>
      <c r="DG63"/>
      <c r="DH63">
        <f>SUMIF($A:$A,$AP63,DH:DH)</f>
        <v>0</v>
      </c>
      <c r="DI63"/>
      <c r="DJ63"/>
      <c r="DK63">
        <f>SUMIF($A:$A,$AP63,DK:DK)</f>
        <v>0</v>
      </c>
      <c r="DL63"/>
      <c r="DM63"/>
      <c r="DN63">
        <f>SUMIF($A:$A,$AP63,DN:DN)</f>
        <v>0</v>
      </c>
      <c r="DO63"/>
      <c r="DP63"/>
      <c r="DQ63">
        <f>SUMIF($A:$A,$AP63,DQ:DQ)</f>
        <v>0</v>
      </c>
      <c r="DR63"/>
      <c r="DS63"/>
      <c r="DT63">
        <f>SUMIF($A:$A,$AP63,DT:DT)</f>
        <v>0</v>
      </c>
      <c r="DU63"/>
      <c r="DV63"/>
      <c r="DW63">
        <f>SUMIF($A:$A,$AP63,DW:DW)</f>
        <v>0</v>
      </c>
      <c r="DX63"/>
      <c r="DY63"/>
      <c r="DZ63">
        <f>SUMIF($A:$A,$AP63,DZ:DZ)</f>
        <v>0</v>
      </c>
      <c r="EA63"/>
      <c r="EB63"/>
      <c r="EC63">
        <f>SUMIF($A:$A,$AP63,EC:EC)</f>
        <v>0</v>
      </c>
      <c r="ED63"/>
      <c r="EE63"/>
      <c r="EF63">
        <f>SUMIF($A:$A,$AP63,EF:EF)</f>
        <v>0</v>
      </c>
      <c r="EI63">
        <f>SUMIF($A:$A,$AP63,EI:EI)</f>
        <v>0</v>
      </c>
      <c r="EJ63"/>
      <c r="EK63"/>
      <c r="EL63">
        <f>SUMIF($A:$A,$AP63,EL:EL)</f>
        <v>0</v>
      </c>
      <c r="EM63"/>
      <c r="EN63"/>
      <c r="EO63">
        <f>SUMIF($A:$A,$AP63,EO:EO)</f>
        <v>0</v>
      </c>
      <c r="EP63"/>
      <c r="EQ63"/>
      <c r="ER63">
        <f>SUMIF($A:$A,$AP63,ER:ER)</f>
        <v>0</v>
      </c>
      <c r="ES63"/>
      <c r="ET63"/>
      <c r="EU63">
        <f>SUMIF($A:$A,$AP63,EU:EU)</f>
        <v>0</v>
      </c>
      <c r="EV63"/>
      <c r="EW63"/>
      <c r="EX63">
        <f>SUMIF($A:$A,$AP63,EX:EX)</f>
        <v>0</v>
      </c>
      <c r="EY63"/>
      <c r="EZ63"/>
      <c r="FA63">
        <f>SUMIF($A:$A,$AP63,FA:FA)</f>
        <v>0</v>
      </c>
      <c r="FB63"/>
      <c r="FC63"/>
      <c r="FD63">
        <f>SUMIF($A:$A,$AP63,FD:FD)</f>
        <v>0</v>
      </c>
      <c r="FE63"/>
      <c r="FF63"/>
      <c r="FG63">
        <f>SUMIF($A:$A,$AP63,FG:FG)</f>
        <v>0</v>
      </c>
      <c r="FH63"/>
      <c r="FI63"/>
      <c r="FJ63">
        <f>SUMIF($A:$A,$AP63,FJ:FJ)</f>
        <v>0</v>
      </c>
      <c r="FK63"/>
      <c r="FL63"/>
      <c r="FM63">
        <f>SUMIF($A:$A,$AP63,FM:FM)</f>
        <v>0</v>
      </c>
      <c r="FN63"/>
      <c r="FO63"/>
      <c r="FP63">
        <f>SUMIF($A:$A,$AP63,FP:FP)</f>
        <v>0</v>
      </c>
      <c r="FQ63"/>
      <c r="FR63"/>
      <c r="FS63">
        <f>SUMIF($A:$A,$AP63,FS:FS)</f>
        <v>0</v>
      </c>
      <c r="FT63"/>
      <c r="FU63"/>
      <c r="FV63">
        <f>SUMIF($A:$A,$AP63,FV:FV)</f>
        <v>0</v>
      </c>
      <c r="FW63"/>
      <c r="FX63"/>
      <c r="FY63">
        <f>SUMIF($A:$A,$AP63,FY:FY)</f>
        <v>0</v>
      </c>
      <c r="FZ63"/>
      <c r="GA63"/>
      <c r="GB63">
        <f>SUMIF($A:$A,$AP63,GB:GB)</f>
        <v>0</v>
      </c>
      <c r="GC63"/>
      <c r="GD63"/>
      <c r="GE63">
        <f>SUMIF($A:$A,$AP63,GE:GE)</f>
        <v>0</v>
      </c>
      <c r="GF63"/>
      <c r="GG63"/>
      <c r="GH63">
        <f>SUMIF($A:$A,$AP63,GH:GH)</f>
        <v>0</v>
      </c>
      <c r="GI63"/>
      <c r="GJ63"/>
      <c r="GK63">
        <f>SUMIF($A:$A,$AP63,GK:GK)</f>
        <v>0</v>
      </c>
      <c r="GL63"/>
      <c r="GM63"/>
      <c r="GN63">
        <f>SUMIF($A:$A,$AP63,GN:GN)</f>
        <v>0</v>
      </c>
      <c r="GO63"/>
      <c r="GP63"/>
      <c r="GQ63">
        <f>SUMIF($A:$A,$AP63,GQ:GQ)</f>
        <v>0</v>
      </c>
      <c r="GR63"/>
      <c r="GS63"/>
      <c r="GT63">
        <f>SUMIF($A:$A,$AP63,GT:GT)</f>
        <v>0</v>
      </c>
      <c r="GU63"/>
      <c r="GV63"/>
      <c r="GW63">
        <f>SUMIF($A:$A,$AP63,GW:GW)</f>
        <v>0</v>
      </c>
      <c r="GX63"/>
      <c r="GY63"/>
      <c r="GZ63">
        <f>SUMIF($A:$A,$AP63,GZ:GZ)</f>
        <v>0</v>
      </c>
      <c r="HA63"/>
      <c r="HB63"/>
      <c r="HC63">
        <f>SUMIF($A:$A,$AP63,HC:HC)</f>
        <v>0</v>
      </c>
      <c r="HD63"/>
      <c r="HE63"/>
      <c r="HF63">
        <f>SUMIF($A:$A,$AP63,HF:HF)</f>
        <v>0</v>
      </c>
      <c r="HG63"/>
      <c r="HH63"/>
      <c r="HI63">
        <f>SUMIF($A:$A,$AP63,HI:HI)</f>
        <v>0</v>
      </c>
      <c r="HJ63"/>
      <c r="HK63"/>
      <c r="HL63">
        <f>SUMIF($A:$A,$AP63,HL:HL)</f>
        <v>0</v>
      </c>
      <c r="HM63"/>
      <c r="HN63"/>
      <c r="HO63">
        <f>SUMIF($A:$A,$AP63,HO:HO)</f>
        <v>0</v>
      </c>
      <c r="HP63"/>
      <c r="HQ63"/>
      <c r="HR63">
        <f>SUMIF($A:$A,$AP63,HR:HR)</f>
        <v>0</v>
      </c>
      <c r="HS63"/>
      <c r="HT63"/>
      <c r="HU63">
        <f>SUMIF($A:$A,$AP63,HU:HU)</f>
        <v>0</v>
      </c>
      <c r="HV63"/>
      <c r="HW63"/>
      <c r="HX63">
        <f>SUMIF($A:$A,$AP63,HX:HX)</f>
        <v>0</v>
      </c>
      <c r="HY63"/>
      <c r="HZ63"/>
      <c r="IA63">
        <f>SUMIF($A:$A,$AP63,IA:IA)</f>
        <v>0</v>
      </c>
      <c r="IB63"/>
      <c r="IC63"/>
      <c r="ID63">
        <f>SUMIF($A:$A,$AP63,ID:ID)</f>
        <v>0</v>
      </c>
      <c r="IE63"/>
      <c r="IF63"/>
      <c r="IG63">
        <f>SUMIF($A:$A,$AP63,IG:IG)</f>
        <v>0</v>
      </c>
      <c r="IH63"/>
      <c r="II63"/>
      <c r="IJ63">
        <f>SUMIF($A:$A,$AP63,IJ:IJ)</f>
        <v>0</v>
      </c>
      <c r="IK63"/>
      <c r="IL63"/>
      <c r="IM63">
        <f>SUMIF($A:$A,$AP63,IM:IM)</f>
        <v>0</v>
      </c>
      <c r="IN63"/>
      <c r="IO63"/>
      <c r="IP63">
        <f>SUMIF($A:$A,$AP63,IP:IP)</f>
        <v>0</v>
      </c>
      <c r="IQ63"/>
      <c r="IR63"/>
      <c r="IS63">
        <f>SUMIF($A:$A,$AP63,IS:IS)</f>
        <v>0</v>
      </c>
      <c r="IT63"/>
      <c r="IU63"/>
      <c r="IV63">
        <f>SUMIF($A:$A,$AP63,IV:IV)</f>
        <v>0</v>
      </c>
      <c r="IW63"/>
      <c r="IX63"/>
      <c r="IY63">
        <f>SUMIF($A:$A,$AP63,IY:IY)</f>
        <v>0</v>
      </c>
      <c r="IZ63"/>
      <c r="JA63"/>
      <c r="JB63">
        <f>SUMIF($A:$A,$AP63,JB:JB)</f>
        <v>0</v>
      </c>
      <c r="JC63"/>
      <c r="JD63"/>
      <c r="JE63">
        <f>SUMIF($A:$A,$AP63,JE:JE)</f>
        <v>0</v>
      </c>
      <c r="JF63"/>
      <c r="JG63"/>
      <c r="JH63">
        <f>SUMIF($A:$A,$AP63,JH:JH)</f>
        <v>0</v>
      </c>
      <c r="JI63"/>
      <c r="JJ63"/>
      <c r="JK63">
        <f>SUMIF($A:$A,$AP63,JK:JK)</f>
        <v>0</v>
      </c>
      <c r="JL63"/>
      <c r="JM63"/>
      <c r="JN63">
        <f>SUMIF($A:$A,$AP63,JN:JN)</f>
        <v>0</v>
      </c>
      <c r="JO63"/>
      <c r="JP63"/>
      <c r="JQ63">
        <f>SUMIF($A:$A,$AP63,JQ:JQ)</f>
        <v>0</v>
      </c>
      <c r="JR63"/>
      <c r="JS63"/>
      <c r="JT63">
        <f>SUMIF($A:$A,$AP63,JT:JT)</f>
        <v>0</v>
      </c>
      <c r="JU63"/>
      <c r="JV63"/>
      <c r="JW63">
        <f>SUMIF($A:$A,$AP63,JW:JW)</f>
        <v>0</v>
      </c>
      <c r="JX63"/>
      <c r="JY63"/>
      <c r="JZ63">
        <f>SUMIF($A:$A,$AP63,JZ:JZ)</f>
        <v>0</v>
      </c>
      <c r="KA63"/>
      <c r="KB63"/>
      <c r="KC63">
        <f>SUMIF($A:$A,$AP63,KC:KC)</f>
        <v>0</v>
      </c>
      <c r="KD63"/>
      <c r="KE63"/>
      <c r="KF63">
        <f>SUMIF($A:$A,$AP63,KF:KF)</f>
        <v>0</v>
      </c>
      <c r="KG63"/>
      <c r="KH63"/>
      <c r="KI63">
        <f>SUMIF($A:$A,$AP63,KI:KI)</f>
        <v>0</v>
      </c>
      <c r="KJ63"/>
      <c r="KK63"/>
      <c r="KL63">
        <f>SUMIF($A:$A,$AP63,KL:KL)</f>
        <v>0</v>
      </c>
      <c r="KM63"/>
      <c r="KN63"/>
      <c r="KO63">
        <f>SUMIF($A:$A,$AP63,KO:KO)</f>
        <v>0</v>
      </c>
      <c r="KP63"/>
      <c r="KQ63"/>
      <c r="KR63">
        <f>SUMIF($A:$A,$AP63,KR:KR)</f>
        <v>0</v>
      </c>
      <c r="KS63"/>
      <c r="KT63"/>
      <c r="KU63">
        <f>SUMIF($A:$A,$AP63,KU:KU)</f>
        <v>0</v>
      </c>
      <c r="KV63"/>
      <c r="KW63"/>
      <c r="KX63">
        <f>SUMIF($A:$A,$AP63,KX:KX)</f>
        <v>0</v>
      </c>
      <c r="KY63"/>
      <c r="KZ63"/>
      <c r="LA63">
        <f>SUMIF($A:$A,$AP63,LA:LA)</f>
        <v>0</v>
      </c>
      <c r="LB63"/>
      <c r="LC63"/>
      <c r="LD63">
        <f>SUMIF($A:$A,$AP63,LD:LD)</f>
        <v>0</v>
      </c>
      <c r="LE63"/>
      <c r="LF63"/>
      <c r="LG63">
        <f>SUMIF($A:$A,$AP63,LG:LG)</f>
        <v>0</v>
      </c>
      <c r="LH63"/>
      <c r="LI63"/>
      <c r="LJ63">
        <f>SUMIF($A:$A,$AP63,LJ:LJ)</f>
        <v>0</v>
      </c>
      <c r="LK63"/>
    </row>
    <row r="64" spans="1:323" ht="12" customHeight="1" x14ac:dyDescent="0.2">
      <c r="A64"/>
      <c r="B64"/>
      <c r="E64"/>
      <c r="F64"/>
      <c r="G64"/>
      <c r="H64"/>
      <c r="I64"/>
      <c r="J64"/>
      <c r="K64"/>
      <c r="L64"/>
      <c r="M64"/>
      <c r="N64"/>
      <c r="O64"/>
      <c r="P64"/>
      <c r="Q64"/>
      <c r="R64"/>
      <c r="S64"/>
      <c r="T64"/>
      <c r="U64"/>
      <c r="W64"/>
      <c r="X64"/>
      <c r="Y64"/>
      <c r="Z64"/>
      <c r="AA64"/>
      <c r="AB64"/>
      <c r="AC64"/>
      <c r="AD64" s="33"/>
      <c r="AF64"/>
      <c r="AG64"/>
      <c r="AH64"/>
      <c r="AI64"/>
      <c r="AJ64"/>
      <c r="AK64"/>
      <c r="AP64" s="946">
        <v>1380</v>
      </c>
      <c r="AQ64" s="946"/>
      <c r="AT64">
        <f>SUMIF($A:$A,$AP64,AT:AT)</f>
        <v>0</v>
      </c>
      <c r="AU64"/>
      <c r="AV64"/>
      <c r="AW64">
        <f>SUMIF($A:$A,$AP64,AW:AW)</f>
        <v>0</v>
      </c>
      <c r="AX64"/>
      <c r="AY64"/>
      <c r="AZ64">
        <f>SUMIF($A:$A,$AP64,AZ:AZ)</f>
        <v>0</v>
      </c>
      <c r="BA64"/>
      <c r="BB64"/>
      <c r="BC64">
        <f>SUMIF($A:$A,$AP64,BC:BC)</f>
        <v>0</v>
      </c>
      <c r="BD64"/>
      <c r="BE64"/>
      <c r="BF64">
        <f>SUMIF($A:$A,$AP64,BF:BF)</f>
        <v>0</v>
      </c>
      <c r="BG64"/>
      <c r="BH64"/>
      <c r="BI64">
        <f>SUMIF($A:$A,$AP64,BI:BI)</f>
        <v>0</v>
      </c>
      <c r="BJ64"/>
      <c r="BK64"/>
      <c r="BL64">
        <f>SUMIF($A:$A,$AP64,BL:BL)</f>
        <v>0</v>
      </c>
      <c r="BM64"/>
      <c r="BN64"/>
      <c r="BO64">
        <f>SUMIF($A:$A,$AP64,BO:BO)</f>
        <v>0</v>
      </c>
      <c r="BP64"/>
      <c r="BQ64"/>
      <c r="BR64">
        <f>SUMIF($A:$A,$AP64,BR:BR)</f>
        <v>0</v>
      </c>
      <c r="BS64"/>
      <c r="BT64"/>
      <c r="BU64">
        <f>SUMIF($A:$A,$AP64,BU:BU)</f>
        <v>0</v>
      </c>
      <c r="BV64"/>
      <c r="BW64"/>
      <c r="BX64">
        <f>SUMIF($A:$A,$AP64,BX:BX)</f>
        <v>0</v>
      </c>
      <c r="BY64"/>
      <c r="BZ64"/>
      <c r="CA64">
        <f>SUMIF($A:$A,$AP64,CA:CA)</f>
        <v>0</v>
      </c>
      <c r="CB64"/>
      <c r="CC64"/>
      <c r="CD64">
        <f>SUMIF($A:$A,$AP64,CD:CD)</f>
        <v>0</v>
      </c>
      <c r="CE64"/>
      <c r="CF64"/>
      <c r="CG64">
        <f>SUMIF($A:$A,$AP64,CG:CG)</f>
        <v>0</v>
      </c>
      <c r="CH64"/>
      <c r="CI64"/>
      <c r="CJ64">
        <f>SUMIF($A:$A,$AP64,CJ:CJ)</f>
        <v>0</v>
      </c>
      <c r="CK64"/>
      <c r="CL64"/>
      <c r="CM64">
        <f>SUMIF($A:$A,$AP64,CM:CM)</f>
        <v>0</v>
      </c>
      <c r="CN64"/>
      <c r="CO64"/>
      <c r="CP64">
        <f>SUMIF($A:$A,$AP64,CP:CP)</f>
        <v>0</v>
      </c>
      <c r="CQ64"/>
      <c r="CR64"/>
      <c r="CS64">
        <f>SUMIF($A:$A,$AP64,CS:CS)</f>
        <v>0</v>
      </c>
      <c r="CT64"/>
      <c r="CU64"/>
      <c r="CV64">
        <f>SUMIF($A:$A,$AP64,CV:CV)</f>
        <v>0</v>
      </c>
      <c r="CW64"/>
      <c r="CX64"/>
      <c r="CY64">
        <f>SUMIF($A:$A,$AP64,CY:CY)</f>
        <v>0</v>
      </c>
      <c r="CZ64"/>
      <c r="DA64"/>
      <c r="DB64">
        <f>SUMIF($A:$A,$AP64,DB:DB)</f>
        <v>0</v>
      </c>
      <c r="DC64"/>
      <c r="DD64"/>
      <c r="DE64">
        <f>SUMIF($A:$A,$AP64,DE:DE)</f>
        <v>0</v>
      </c>
      <c r="DF64"/>
      <c r="DG64"/>
      <c r="DH64">
        <f>SUMIF($A:$A,$AP64,DH:DH)</f>
        <v>0</v>
      </c>
      <c r="DI64"/>
      <c r="DJ64"/>
      <c r="DK64">
        <f>SUMIF($A:$A,$AP64,DK:DK)</f>
        <v>0</v>
      </c>
      <c r="DL64"/>
      <c r="DM64"/>
      <c r="DN64">
        <f>SUMIF($A:$A,$AP64,DN:DN)</f>
        <v>0</v>
      </c>
      <c r="DO64"/>
      <c r="DP64"/>
      <c r="DQ64">
        <f>SUMIF($A:$A,$AP64,DQ:DQ)</f>
        <v>0</v>
      </c>
      <c r="DR64"/>
      <c r="DS64"/>
      <c r="DT64">
        <f>SUMIF($A:$A,$AP64,DT:DT)</f>
        <v>0</v>
      </c>
      <c r="DU64"/>
      <c r="DV64"/>
      <c r="DW64">
        <f>SUMIF($A:$A,$AP64,DW:DW)</f>
        <v>0</v>
      </c>
      <c r="DX64"/>
      <c r="DY64"/>
      <c r="DZ64">
        <f>SUMIF($A:$A,$AP64,DZ:DZ)</f>
        <v>0</v>
      </c>
      <c r="EA64"/>
      <c r="EB64"/>
      <c r="EC64">
        <f>SUMIF($A:$A,$AP64,EC:EC)</f>
        <v>0</v>
      </c>
      <c r="ED64"/>
      <c r="EE64"/>
      <c r="EF64">
        <f>SUMIF($A:$A,$AP64,EF:EF)</f>
        <v>0</v>
      </c>
      <c r="EI64">
        <f>SUMIF($A:$A,$AP64,EI:EI)</f>
        <v>0</v>
      </c>
      <c r="EJ64"/>
      <c r="EK64"/>
      <c r="EL64">
        <f>SUMIF($A:$A,$AP64,EL:EL)</f>
        <v>0</v>
      </c>
      <c r="EM64"/>
      <c r="EN64"/>
      <c r="EO64">
        <f>SUMIF($A:$A,$AP64,EO:EO)</f>
        <v>0</v>
      </c>
      <c r="EP64"/>
      <c r="EQ64"/>
      <c r="ER64">
        <f>SUMIF($A:$A,$AP64,ER:ER)</f>
        <v>0</v>
      </c>
      <c r="ES64"/>
      <c r="ET64"/>
      <c r="EU64">
        <f>SUMIF($A:$A,$AP64,EU:EU)</f>
        <v>0</v>
      </c>
      <c r="EV64"/>
      <c r="EW64"/>
      <c r="EX64">
        <f>SUMIF($A:$A,$AP64,EX:EX)</f>
        <v>0</v>
      </c>
      <c r="EY64"/>
      <c r="EZ64"/>
      <c r="FA64">
        <f>SUMIF($A:$A,$AP64,FA:FA)</f>
        <v>0</v>
      </c>
      <c r="FB64"/>
      <c r="FC64"/>
      <c r="FD64">
        <f>SUMIF($A:$A,$AP64,FD:FD)</f>
        <v>0</v>
      </c>
      <c r="FE64"/>
      <c r="FF64"/>
      <c r="FG64">
        <f>SUMIF($A:$A,$AP64,FG:FG)</f>
        <v>0</v>
      </c>
      <c r="FH64"/>
      <c r="FI64"/>
      <c r="FJ64">
        <f>SUMIF($A:$A,$AP64,FJ:FJ)</f>
        <v>0</v>
      </c>
      <c r="FK64"/>
      <c r="FL64"/>
      <c r="FM64">
        <f>SUMIF($A:$A,$AP64,FM:FM)</f>
        <v>0</v>
      </c>
      <c r="FN64"/>
      <c r="FO64"/>
      <c r="FP64">
        <f>SUMIF($A:$A,$AP64,FP:FP)</f>
        <v>0</v>
      </c>
      <c r="FQ64"/>
      <c r="FR64"/>
      <c r="FS64">
        <f>SUMIF($A:$A,$AP64,FS:FS)</f>
        <v>0</v>
      </c>
      <c r="FT64"/>
      <c r="FU64"/>
      <c r="FV64">
        <f>SUMIF($A:$A,$AP64,FV:FV)</f>
        <v>0</v>
      </c>
      <c r="FW64"/>
      <c r="FX64"/>
      <c r="FY64">
        <f>SUMIF($A:$A,$AP64,FY:FY)</f>
        <v>0</v>
      </c>
      <c r="FZ64"/>
      <c r="GA64"/>
      <c r="GB64">
        <f>SUMIF($A:$A,$AP64,GB:GB)</f>
        <v>0</v>
      </c>
      <c r="GC64"/>
      <c r="GD64"/>
      <c r="GE64">
        <f>SUMIF($A:$A,$AP64,GE:GE)</f>
        <v>0</v>
      </c>
      <c r="GF64"/>
      <c r="GG64"/>
      <c r="GH64">
        <f>SUMIF($A:$A,$AP64,GH:GH)</f>
        <v>0</v>
      </c>
      <c r="GI64"/>
      <c r="GJ64"/>
      <c r="GK64">
        <f>SUMIF($A:$A,$AP64,GK:GK)</f>
        <v>0</v>
      </c>
      <c r="GL64"/>
      <c r="GM64"/>
      <c r="GN64">
        <f>SUMIF($A:$A,$AP64,GN:GN)</f>
        <v>0</v>
      </c>
      <c r="GO64"/>
      <c r="GP64"/>
      <c r="GQ64">
        <f>SUMIF($A:$A,$AP64,GQ:GQ)</f>
        <v>0</v>
      </c>
      <c r="GR64"/>
      <c r="GS64"/>
      <c r="GT64">
        <f>SUMIF($A:$A,$AP64,GT:GT)</f>
        <v>0</v>
      </c>
      <c r="GU64"/>
      <c r="GV64"/>
      <c r="GW64">
        <f>SUMIF($A:$A,$AP64,GW:GW)</f>
        <v>0</v>
      </c>
      <c r="GX64"/>
      <c r="GY64"/>
      <c r="GZ64">
        <f>SUMIF($A:$A,$AP64,GZ:GZ)</f>
        <v>0</v>
      </c>
      <c r="HA64"/>
      <c r="HB64"/>
      <c r="HC64">
        <f>SUMIF($A:$A,$AP64,HC:HC)</f>
        <v>0</v>
      </c>
      <c r="HD64"/>
      <c r="HE64"/>
      <c r="HF64">
        <f>SUMIF($A:$A,$AP64,HF:HF)</f>
        <v>0</v>
      </c>
      <c r="HG64"/>
      <c r="HH64"/>
      <c r="HI64">
        <f>SUMIF($A:$A,$AP64,HI:HI)</f>
        <v>0</v>
      </c>
      <c r="HJ64"/>
      <c r="HK64"/>
      <c r="HL64">
        <f>SUMIF($A:$A,$AP64,HL:HL)</f>
        <v>0</v>
      </c>
      <c r="HM64"/>
      <c r="HN64"/>
      <c r="HO64">
        <f>SUMIF($A:$A,$AP64,HO:HO)</f>
        <v>0</v>
      </c>
      <c r="HP64"/>
      <c r="HQ64"/>
      <c r="HR64">
        <f>SUMIF($A:$A,$AP64,HR:HR)</f>
        <v>0</v>
      </c>
      <c r="HS64"/>
      <c r="HT64"/>
      <c r="HU64">
        <f>SUMIF($A:$A,$AP64,HU:HU)</f>
        <v>0</v>
      </c>
      <c r="HV64"/>
      <c r="HW64"/>
      <c r="HX64">
        <f>SUMIF($A:$A,$AP64,HX:HX)</f>
        <v>0</v>
      </c>
      <c r="HY64"/>
      <c r="HZ64"/>
      <c r="IA64">
        <f>SUMIF($A:$A,$AP64,IA:IA)</f>
        <v>0</v>
      </c>
      <c r="IB64"/>
      <c r="IC64"/>
      <c r="ID64">
        <f>SUMIF($A:$A,$AP64,ID:ID)</f>
        <v>0</v>
      </c>
      <c r="IE64"/>
      <c r="IF64"/>
      <c r="IG64">
        <f>SUMIF($A:$A,$AP64,IG:IG)</f>
        <v>0</v>
      </c>
      <c r="IH64"/>
      <c r="II64"/>
      <c r="IJ64">
        <f>SUMIF($A:$A,$AP64,IJ:IJ)</f>
        <v>0</v>
      </c>
      <c r="IK64"/>
      <c r="IL64"/>
      <c r="IM64">
        <f>SUMIF($A:$A,$AP64,IM:IM)</f>
        <v>0</v>
      </c>
      <c r="IN64"/>
      <c r="IO64"/>
      <c r="IP64">
        <f>SUMIF($A:$A,$AP64,IP:IP)</f>
        <v>0</v>
      </c>
      <c r="IQ64"/>
      <c r="IR64"/>
      <c r="IS64">
        <f>SUMIF($A:$A,$AP64,IS:IS)</f>
        <v>0</v>
      </c>
      <c r="IT64"/>
      <c r="IU64"/>
      <c r="IV64">
        <f>SUMIF($A:$A,$AP64,IV:IV)</f>
        <v>0</v>
      </c>
      <c r="IW64"/>
      <c r="IX64"/>
      <c r="IY64">
        <f>SUMIF($A:$A,$AP64,IY:IY)</f>
        <v>0</v>
      </c>
      <c r="IZ64"/>
      <c r="JA64"/>
      <c r="JB64">
        <f>SUMIF($A:$A,$AP64,JB:JB)</f>
        <v>0</v>
      </c>
      <c r="JC64"/>
      <c r="JD64"/>
      <c r="JE64">
        <f>SUMIF($A:$A,$AP64,JE:JE)</f>
        <v>0</v>
      </c>
      <c r="JF64"/>
      <c r="JG64"/>
      <c r="JH64">
        <f>SUMIF($A:$A,$AP64,JH:JH)</f>
        <v>0</v>
      </c>
      <c r="JI64"/>
      <c r="JJ64"/>
      <c r="JK64">
        <f>SUMIF($A:$A,$AP64,JK:JK)</f>
        <v>0</v>
      </c>
      <c r="JL64"/>
      <c r="JM64"/>
      <c r="JN64">
        <f>SUMIF($A:$A,$AP64,JN:JN)</f>
        <v>0</v>
      </c>
      <c r="JO64"/>
      <c r="JP64"/>
      <c r="JQ64">
        <f>SUMIF($A:$A,$AP64,JQ:JQ)</f>
        <v>0</v>
      </c>
      <c r="JR64"/>
      <c r="JS64"/>
      <c r="JT64">
        <f>SUMIF($A:$A,$AP64,JT:JT)</f>
        <v>0</v>
      </c>
      <c r="JU64"/>
      <c r="JV64"/>
      <c r="JW64">
        <f>SUMIF($A:$A,$AP64,JW:JW)</f>
        <v>0</v>
      </c>
      <c r="JX64"/>
      <c r="JY64"/>
      <c r="JZ64">
        <f>SUMIF($A:$A,$AP64,JZ:JZ)</f>
        <v>0</v>
      </c>
      <c r="KA64"/>
      <c r="KB64"/>
      <c r="KC64">
        <f>SUMIF($A:$A,$AP64,KC:KC)</f>
        <v>0</v>
      </c>
      <c r="KD64"/>
      <c r="KE64"/>
      <c r="KF64">
        <f>SUMIF($A:$A,$AP64,KF:KF)</f>
        <v>0</v>
      </c>
      <c r="KG64"/>
      <c r="KH64"/>
      <c r="KI64">
        <f>SUMIF($A:$A,$AP64,KI:KI)</f>
        <v>0</v>
      </c>
      <c r="KJ64"/>
      <c r="KK64"/>
      <c r="KL64">
        <f>SUMIF($A:$A,$AP64,KL:KL)</f>
        <v>0</v>
      </c>
      <c r="KM64"/>
      <c r="KN64"/>
      <c r="KO64">
        <f>SUMIF($A:$A,$AP64,KO:KO)</f>
        <v>0</v>
      </c>
      <c r="KP64"/>
      <c r="KQ64"/>
      <c r="KR64">
        <f>SUMIF($A:$A,$AP64,KR:KR)</f>
        <v>0</v>
      </c>
      <c r="KS64"/>
      <c r="KT64"/>
      <c r="KU64">
        <f>SUMIF($A:$A,$AP64,KU:KU)</f>
        <v>0</v>
      </c>
      <c r="KV64"/>
      <c r="KW64"/>
      <c r="KX64">
        <f>SUMIF($A:$A,$AP64,KX:KX)</f>
        <v>0</v>
      </c>
      <c r="KY64"/>
      <c r="KZ64"/>
      <c r="LA64">
        <f>SUMIF($A:$A,$AP64,LA:LA)</f>
        <v>0</v>
      </c>
      <c r="LB64"/>
      <c r="LC64"/>
      <c r="LD64">
        <f>SUMIF($A:$A,$AP64,LD:LD)</f>
        <v>0</v>
      </c>
      <c r="LE64"/>
      <c r="LF64"/>
      <c r="LG64">
        <f>SUMIF($A:$A,$AP64,LG:LG)</f>
        <v>0</v>
      </c>
      <c r="LH64"/>
      <c r="LI64"/>
      <c r="LJ64">
        <f>SUMIF($A:$A,$AP64,LJ:LJ)</f>
        <v>0</v>
      </c>
      <c r="LK64"/>
    </row>
    <row r="65" spans="4:322" customFormat="1" ht="12.75" customHeight="1" x14ac:dyDescent="0.2">
      <c r="D65" s="375"/>
      <c r="AD65" s="33"/>
      <c r="AP65" s="946">
        <v>1440</v>
      </c>
      <c r="AQ65" s="946"/>
      <c r="AT65">
        <f>SUMIF($A:$A,$AP65,AT:AT)</f>
        <v>0</v>
      </c>
      <c r="AW65">
        <f>SUMIF($A:$A,$AP65,AW:AW)</f>
        <v>0</v>
      </c>
      <c r="AZ65">
        <f>SUMIF($A:$A,$AP65,AZ:AZ)</f>
        <v>0</v>
      </c>
      <c r="BC65">
        <f>SUMIF($A:$A,$AP65,BC:BC)</f>
        <v>0</v>
      </c>
      <c r="BF65">
        <f>SUMIF($A:$A,$AP65,BF:BF)</f>
        <v>0</v>
      </c>
      <c r="BI65">
        <f>SUMIF($A:$A,$AP65,BI:BI)</f>
        <v>0</v>
      </c>
      <c r="BL65">
        <f>SUMIF($A:$A,$AP65,BL:BL)</f>
        <v>0</v>
      </c>
      <c r="BO65">
        <f>SUMIF($A:$A,$AP65,BO:BO)</f>
        <v>0</v>
      </c>
      <c r="BR65">
        <f>SUMIF($A:$A,$AP65,BR:BR)</f>
        <v>0</v>
      </c>
      <c r="BU65">
        <f>SUMIF($A:$A,$AP65,BU:BU)</f>
        <v>0</v>
      </c>
      <c r="BX65">
        <f>SUMIF($A:$A,$AP65,BX:BX)</f>
        <v>0</v>
      </c>
      <c r="CA65">
        <f>SUMIF($A:$A,$AP65,CA:CA)</f>
        <v>0</v>
      </c>
      <c r="CD65">
        <f>SUMIF($A:$A,$AP65,CD:CD)</f>
        <v>0</v>
      </c>
      <c r="CG65">
        <f>SUMIF($A:$A,$AP65,CG:CG)</f>
        <v>0</v>
      </c>
      <c r="CJ65">
        <f>SUMIF($A:$A,$AP65,CJ:CJ)</f>
        <v>0</v>
      </c>
      <c r="CM65">
        <f>SUMIF($A:$A,$AP65,CM:CM)</f>
        <v>0</v>
      </c>
      <c r="CP65">
        <f>SUMIF($A:$A,$AP65,CP:CP)</f>
        <v>0</v>
      </c>
      <c r="CS65">
        <f>SUMIF($A:$A,$AP65,CS:CS)</f>
        <v>0</v>
      </c>
      <c r="CV65">
        <f>SUMIF($A:$A,$AP65,CV:CV)</f>
        <v>0</v>
      </c>
      <c r="CY65">
        <f>SUMIF($A:$A,$AP65,CY:CY)</f>
        <v>0</v>
      </c>
      <c r="DB65">
        <f>SUMIF($A:$A,$AP65,DB:DB)</f>
        <v>0</v>
      </c>
      <c r="DE65">
        <f>SUMIF($A:$A,$AP65,DE:DE)</f>
        <v>0</v>
      </c>
      <c r="DH65">
        <f>SUMIF($A:$A,$AP65,DH:DH)</f>
        <v>0</v>
      </c>
      <c r="DK65">
        <f>SUMIF($A:$A,$AP65,DK:DK)</f>
        <v>0</v>
      </c>
      <c r="DN65">
        <f>SUMIF($A:$A,$AP65,DN:DN)</f>
        <v>0</v>
      </c>
      <c r="DQ65">
        <f>SUMIF($A:$A,$AP65,DQ:DQ)</f>
        <v>0</v>
      </c>
      <c r="DT65">
        <f>SUMIF($A:$A,$AP65,DT:DT)</f>
        <v>0</v>
      </c>
      <c r="DW65">
        <f>SUMIF($A:$A,$AP65,DW:DW)</f>
        <v>0</v>
      </c>
      <c r="DZ65">
        <f>SUMIF($A:$A,$AP65,DZ:DZ)</f>
        <v>0</v>
      </c>
      <c r="EC65">
        <f>SUMIF($A:$A,$AP65,EC:EC)</f>
        <v>0</v>
      </c>
      <c r="EF65">
        <f>SUMIF($A:$A,$AP65,EF:EF)</f>
        <v>0</v>
      </c>
      <c r="EI65">
        <f>SUMIF($A:$A,$AP65,EI:EI)</f>
        <v>0</v>
      </c>
      <c r="EL65">
        <f>SUMIF($A:$A,$AP65,EL:EL)</f>
        <v>0</v>
      </c>
      <c r="EO65">
        <f>SUMIF($A:$A,$AP65,EO:EO)</f>
        <v>0</v>
      </c>
      <c r="ER65">
        <f>SUMIF($A:$A,$AP65,ER:ER)</f>
        <v>0</v>
      </c>
      <c r="EU65">
        <f>SUMIF($A:$A,$AP65,EU:EU)</f>
        <v>0</v>
      </c>
      <c r="EX65">
        <f>SUMIF($A:$A,$AP65,EX:EX)</f>
        <v>0</v>
      </c>
      <c r="FA65">
        <f>SUMIF($A:$A,$AP65,FA:FA)</f>
        <v>0</v>
      </c>
      <c r="FD65">
        <f>SUMIF($A:$A,$AP65,FD:FD)</f>
        <v>0</v>
      </c>
      <c r="FG65">
        <f>SUMIF($A:$A,$AP65,FG:FG)</f>
        <v>0</v>
      </c>
      <c r="FJ65">
        <f>SUMIF($A:$A,$AP65,FJ:FJ)</f>
        <v>0</v>
      </c>
      <c r="FM65">
        <f>SUMIF($A:$A,$AP65,FM:FM)</f>
        <v>0</v>
      </c>
      <c r="FP65">
        <f>SUMIF($A:$A,$AP65,FP:FP)</f>
        <v>0</v>
      </c>
      <c r="FS65">
        <f>SUMIF($A:$A,$AP65,FS:FS)</f>
        <v>0</v>
      </c>
      <c r="FV65">
        <f>SUMIF($A:$A,$AP65,FV:FV)</f>
        <v>0</v>
      </c>
      <c r="FY65">
        <f>SUMIF($A:$A,$AP65,FY:FY)</f>
        <v>0</v>
      </c>
      <c r="GB65">
        <f>SUMIF($A:$A,$AP65,GB:GB)</f>
        <v>0</v>
      </c>
      <c r="GE65">
        <f>SUMIF($A:$A,$AP65,GE:GE)</f>
        <v>0</v>
      </c>
      <c r="GH65">
        <f>SUMIF($A:$A,$AP65,GH:GH)</f>
        <v>0</v>
      </c>
      <c r="GK65">
        <f>SUMIF($A:$A,$AP65,GK:GK)</f>
        <v>0</v>
      </c>
      <c r="GN65">
        <f>SUMIF($A:$A,$AP65,GN:GN)</f>
        <v>0</v>
      </c>
      <c r="GQ65">
        <f>SUMIF($A:$A,$AP65,GQ:GQ)</f>
        <v>0</v>
      </c>
      <c r="GT65">
        <f>SUMIF($A:$A,$AP65,GT:GT)</f>
        <v>0</v>
      </c>
      <c r="GW65">
        <f>SUMIF($A:$A,$AP65,GW:GW)</f>
        <v>0</v>
      </c>
      <c r="GZ65">
        <f>SUMIF($A:$A,$AP65,GZ:GZ)</f>
        <v>0</v>
      </c>
      <c r="HC65">
        <f>SUMIF($A:$A,$AP65,HC:HC)</f>
        <v>0</v>
      </c>
      <c r="HF65">
        <f>SUMIF($A:$A,$AP65,HF:HF)</f>
        <v>0</v>
      </c>
      <c r="HI65">
        <f>SUMIF($A:$A,$AP65,HI:HI)</f>
        <v>0</v>
      </c>
      <c r="HL65">
        <f>SUMIF($A:$A,$AP65,HL:HL)</f>
        <v>0</v>
      </c>
      <c r="HO65">
        <f>SUMIF($A:$A,$AP65,HO:HO)</f>
        <v>0</v>
      </c>
      <c r="HR65">
        <f>SUMIF($A:$A,$AP65,HR:HR)</f>
        <v>0</v>
      </c>
      <c r="HU65">
        <f>SUMIF($A:$A,$AP65,HU:HU)</f>
        <v>0</v>
      </c>
      <c r="HX65">
        <f>SUMIF($A:$A,$AP65,HX:HX)</f>
        <v>0</v>
      </c>
      <c r="IA65">
        <f>SUMIF($A:$A,$AP65,IA:IA)</f>
        <v>0</v>
      </c>
      <c r="ID65">
        <f>SUMIF($A:$A,$AP65,ID:ID)</f>
        <v>0</v>
      </c>
      <c r="IG65">
        <f>SUMIF($A:$A,$AP65,IG:IG)</f>
        <v>0</v>
      </c>
      <c r="IJ65">
        <f>SUMIF($A:$A,$AP65,IJ:IJ)</f>
        <v>0</v>
      </c>
      <c r="IM65">
        <f>SUMIF($A:$A,$AP65,IM:IM)</f>
        <v>0</v>
      </c>
      <c r="IP65">
        <f>SUMIF($A:$A,$AP65,IP:IP)</f>
        <v>0</v>
      </c>
      <c r="IS65">
        <f>SUMIF($A:$A,$AP65,IS:IS)</f>
        <v>0</v>
      </c>
      <c r="IV65">
        <f>SUMIF($A:$A,$AP65,IV:IV)</f>
        <v>0</v>
      </c>
      <c r="IY65">
        <f>SUMIF($A:$A,$AP65,IY:IY)</f>
        <v>0</v>
      </c>
      <c r="JB65">
        <f>SUMIF($A:$A,$AP65,JB:JB)</f>
        <v>0</v>
      </c>
      <c r="JE65">
        <f>SUMIF($A:$A,$AP65,JE:JE)</f>
        <v>0</v>
      </c>
      <c r="JH65">
        <f>SUMIF($A:$A,$AP65,JH:JH)</f>
        <v>0</v>
      </c>
      <c r="JK65">
        <f>SUMIF($A:$A,$AP65,JK:JK)</f>
        <v>0</v>
      </c>
      <c r="JN65">
        <f>SUMIF($A:$A,$AP65,JN:JN)</f>
        <v>0</v>
      </c>
      <c r="JQ65">
        <f>SUMIF($A:$A,$AP65,JQ:JQ)</f>
        <v>0</v>
      </c>
      <c r="JT65">
        <f>SUMIF($A:$A,$AP65,JT:JT)</f>
        <v>0</v>
      </c>
      <c r="JW65">
        <f>SUMIF($A:$A,$AP65,JW:JW)</f>
        <v>0</v>
      </c>
      <c r="JZ65">
        <f>SUMIF($A:$A,$AP65,JZ:JZ)</f>
        <v>0</v>
      </c>
      <c r="KC65">
        <f>SUMIF($A:$A,$AP65,KC:KC)</f>
        <v>0</v>
      </c>
      <c r="KF65">
        <f>SUMIF($A:$A,$AP65,KF:KF)</f>
        <v>0</v>
      </c>
      <c r="KI65">
        <f>SUMIF($A:$A,$AP65,KI:KI)</f>
        <v>0</v>
      </c>
      <c r="KL65">
        <f>SUMIF($A:$A,$AP65,KL:KL)</f>
        <v>0</v>
      </c>
      <c r="KO65">
        <f>SUMIF($A:$A,$AP65,KO:KO)</f>
        <v>0</v>
      </c>
      <c r="KR65">
        <f>SUMIF($A:$A,$AP65,KR:KR)</f>
        <v>0</v>
      </c>
      <c r="KU65">
        <f>SUMIF($A:$A,$AP65,KU:KU)</f>
        <v>0</v>
      </c>
      <c r="KX65">
        <f>SUMIF($A:$A,$AP65,KX:KX)</f>
        <v>0</v>
      </c>
      <c r="LA65">
        <f>SUMIF($A:$A,$AP65,LA:LA)</f>
        <v>0</v>
      </c>
      <c r="LD65">
        <f>SUMIF($A:$A,$AP65,LD:LD)</f>
        <v>0</v>
      </c>
      <c r="LG65">
        <f>SUMIF($A:$A,$AP65,LG:LG)</f>
        <v>0</v>
      </c>
      <c r="LJ65">
        <f>SUMIF($A:$A,$AP65,LJ:LJ)</f>
        <v>0</v>
      </c>
    </row>
    <row r="66" spans="4:322" customFormat="1" ht="12" customHeight="1" x14ac:dyDescent="0.2">
      <c r="D66" s="375"/>
      <c r="AD66" s="33"/>
      <c r="EJ66" t="str">
        <f t="shared" ref="EJ66:EJ125" si="560">IF($Y66="","",IF($Y66=EI$4,"⇒",""))</f>
        <v/>
      </c>
      <c r="EK66" t="str">
        <f t="shared" ref="EK66:EK125" si="561">IF($W66="","",IF($W66=EL$4,"→",""))</f>
        <v/>
      </c>
      <c r="EM66" t="str">
        <f t="shared" ref="EM66:EM125" si="562">IF($Y66="","",IF($Y66=EL$4,"⇒",""))</f>
        <v/>
      </c>
      <c r="EN66" t="str">
        <f t="shared" ref="EN66:EN125" si="563">IF($W66="","",IF($W66=EO$4,"→",""))</f>
        <v/>
      </c>
    </row>
    <row r="67" spans="4:322" customFormat="1" ht="12.75" customHeight="1" x14ac:dyDescent="0.2">
      <c r="D67" s="375"/>
      <c r="AD67" s="33"/>
      <c r="EJ67" t="str">
        <f t="shared" si="560"/>
        <v/>
      </c>
      <c r="EK67" t="str">
        <f t="shared" si="561"/>
        <v/>
      </c>
      <c r="EM67" t="str">
        <f t="shared" si="562"/>
        <v/>
      </c>
      <c r="EN67" t="str">
        <f t="shared" si="563"/>
        <v/>
      </c>
    </row>
    <row r="68" spans="4:322" customFormat="1" x14ac:dyDescent="0.2">
      <c r="D68" s="375"/>
      <c r="AD68" s="33"/>
      <c r="EJ68" t="str">
        <f t="shared" si="560"/>
        <v/>
      </c>
      <c r="EK68" t="str">
        <f t="shared" si="561"/>
        <v/>
      </c>
      <c r="EM68" t="str">
        <f t="shared" si="562"/>
        <v/>
      </c>
      <c r="EN68" t="str">
        <f t="shared" si="563"/>
        <v/>
      </c>
    </row>
    <row r="69" spans="4:322" customFormat="1" x14ac:dyDescent="0.2">
      <c r="D69" s="375"/>
      <c r="AD69" s="33"/>
      <c r="EJ69" t="str">
        <f t="shared" si="560"/>
        <v/>
      </c>
      <c r="EK69" t="str">
        <f t="shared" si="561"/>
        <v/>
      </c>
      <c r="EM69" t="str">
        <f t="shared" si="562"/>
        <v/>
      </c>
      <c r="EN69" t="str">
        <f t="shared" si="563"/>
        <v/>
      </c>
    </row>
    <row r="70" spans="4:322" customFormat="1" x14ac:dyDescent="0.2">
      <c r="D70" s="375"/>
      <c r="AD70" s="33"/>
      <c r="EJ70" t="str">
        <f t="shared" si="560"/>
        <v/>
      </c>
      <c r="EK70" t="str">
        <f t="shared" si="561"/>
        <v/>
      </c>
      <c r="EM70" t="str">
        <f t="shared" si="562"/>
        <v/>
      </c>
      <c r="EN70" t="str">
        <f t="shared" si="563"/>
        <v/>
      </c>
    </row>
    <row r="71" spans="4:322" customFormat="1" x14ac:dyDescent="0.2">
      <c r="D71" s="375"/>
      <c r="AD71" s="33"/>
      <c r="EJ71" t="str">
        <f t="shared" si="560"/>
        <v/>
      </c>
      <c r="EK71" t="str">
        <f t="shared" si="561"/>
        <v/>
      </c>
      <c r="EM71" t="str">
        <f t="shared" si="562"/>
        <v/>
      </c>
      <c r="EN71" t="str">
        <f t="shared" si="563"/>
        <v/>
      </c>
    </row>
    <row r="72" spans="4:322" customFormat="1" x14ac:dyDescent="0.2">
      <c r="D72" s="375"/>
      <c r="AD72" s="33"/>
      <c r="EJ72" t="str">
        <f t="shared" si="560"/>
        <v/>
      </c>
      <c r="EK72" t="str">
        <f t="shared" si="561"/>
        <v/>
      </c>
      <c r="EM72" t="str">
        <f t="shared" si="562"/>
        <v/>
      </c>
      <c r="EN72" t="str">
        <f t="shared" si="563"/>
        <v/>
      </c>
    </row>
    <row r="73" spans="4:322" customFormat="1" x14ac:dyDescent="0.2">
      <c r="D73" s="375"/>
      <c r="AD73" s="33"/>
      <c r="EJ73" t="str">
        <f t="shared" si="560"/>
        <v/>
      </c>
      <c r="EK73" t="str">
        <f t="shared" si="561"/>
        <v/>
      </c>
      <c r="EM73" t="str">
        <f t="shared" si="562"/>
        <v/>
      </c>
      <c r="EN73" t="str">
        <f t="shared" si="563"/>
        <v/>
      </c>
    </row>
    <row r="74" spans="4:322" customFormat="1" x14ac:dyDescent="0.2">
      <c r="D74" s="375"/>
      <c r="AD74" s="33"/>
      <c r="EJ74" t="str">
        <f t="shared" si="560"/>
        <v/>
      </c>
      <c r="EK74" t="str">
        <f t="shared" si="561"/>
        <v/>
      </c>
      <c r="EM74" t="str">
        <f t="shared" si="562"/>
        <v/>
      </c>
      <c r="EN74" t="str">
        <f t="shared" si="563"/>
        <v/>
      </c>
    </row>
    <row r="75" spans="4:322" customFormat="1" x14ac:dyDescent="0.2">
      <c r="D75" s="375"/>
      <c r="AD75" s="33"/>
      <c r="EJ75" t="str">
        <f t="shared" si="560"/>
        <v/>
      </c>
      <c r="EK75" t="str">
        <f t="shared" si="561"/>
        <v/>
      </c>
      <c r="EM75" t="str">
        <f t="shared" si="562"/>
        <v/>
      </c>
      <c r="EN75" t="str">
        <f t="shared" si="563"/>
        <v/>
      </c>
    </row>
    <row r="76" spans="4:322" customFormat="1" x14ac:dyDescent="0.2">
      <c r="D76" s="375"/>
      <c r="AD76" s="33"/>
      <c r="EJ76" t="str">
        <f t="shared" si="560"/>
        <v/>
      </c>
      <c r="EK76" t="str">
        <f t="shared" si="561"/>
        <v/>
      </c>
      <c r="EM76" t="str">
        <f t="shared" si="562"/>
        <v/>
      </c>
      <c r="EN76" t="str">
        <f t="shared" si="563"/>
        <v/>
      </c>
    </row>
    <row r="77" spans="4:322" customFormat="1" x14ac:dyDescent="0.2">
      <c r="D77" s="375"/>
      <c r="AD77" s="33"/>
      <c r="EJ77" t="str">
        <f t="shared" si="560"/>
        <v/>
      </c>
      <c r="EK77" t="str">
        <f t="shared" si="561"/>
        <v/>
      </c>
      <c r="EM77" t="str">
        <f t="shared" si="562"/>
        <v/>
      </c>
      <c r="EN77" t="str">
        <f t="shared" si="563"/>
        <v/>
      </c>
    </row>
    <row r="78" spans="4:322" customFormat="1" x14ac:dyDescent="0.2">
      <c r="D78" s="375"/>
      <c r="AD78" s="33"/>
      <c r="EJ78" t="str">
        <f>IF($Y78="","",IF($Y78=EI$4,"⇒",""))</f>
        <v/>
      </c>
      <c r="EK78" t="str">
        <f>IF($W78="","",IF($W78=EL$4,"→",""))</f>
        <v/>
      </c>
      <c r="EM78" t="str">
        <f>IF($Y78="","",IF($Y78=EL$4,"⇒",""))</f>
        <v/>
      </c>
      <c r="EN78" t="str">
        <f>IF($W78="","",IF($W78=EO$4,"→",""))</f>
        <v/>
      </c>
    </row>
    <row r="79" spans="4:322" customFormat="1" x14ac:dyDescent="0.2">
      <c r="D79" s="375"/>
      <c r="AD79" s="33"/>
      <c r="EJ79" t="str">
        <f t="shared" si="560"/>
        <v/>
      </c>
      <c r="EK79" t="str">
        <f t="shared" si="561"/>
        <v/>
      </c>
      <c r="EM79" t="str">
        <f t="shared" si="562"/>
        <v/>
      </c>
      <c r="EN79" t="str">
        <f t="shared" si="563"/>
        <v/>
      </c>
    </row>
    <row r="80" spans="4:322" customFormat="1" x14ac:dyDescent="0.2">
      <c r="D80" s="375"/>
      <c r="AD80" s="33"/>
      <c r="EJ80" t="str">
        <f t="shared" si="560"/>
        <v/>
      </c>
      <c r="EK80" t="str">
        <f t="shared" si="561"/>
        <v/>
      </c>
      <c r="EM80" t="str">
        <f t="shared" si="562"/>
        <v/>
      </c>
      <c r="EN80" t="str">
        <f t="shared" si="563"/>
        <v/>
      </c>
    </row>
    <row r="81" spans="4:144" customFormat="1" x14ac:dyDescent="0.2">
      <c r="D81" s="375"/>
      <c r="AD81" s="33"/>
      <c r="EJ81" t="str">
        <f t="shared" si="560"/>
        <v/>
      </c>
      <c r="EK81" t="str">
        <f t="shared" si="561"/>
        <v/>
      </c>
      <c r="EM81" t="str">
        <f t="shared" si="562"/>
        <v/>
      </c>
      <c r="EN81" t="str">
        <f t="shared" si="563"/>
        <v/>
      </c>
    </row>
    <row r="82" spans="4:144" customFormat="1" x14ac:dyDescent="0.2">
      <c r="D82" s="375"/>
      <c r="AD82" s="33"/>
      <c r="EJ82" t="str">
        <f t="shared" si="560"/>
        <v/>
      </c>
      <c r="EK82" t="str">
        <f t="shared" si="561"/>
        <v/>
      </c>
      <c r="EM82" t="str">
        <f t="shared" si="562"/>
        <v/>
      </c>
      <c r="EN82" t="str">
        <f t="shared" si="563"/>
        <v/>
      </c>
    </row>
    <row r="83" spans="4:144" customFormat="1" x14ac:dyDescent="0.2">
      <c r="D83" s="375"/>
      <c r="AD83" s="33"/>
      <c r="EJ83" t="str">
        <f t="shared" si="560"/>
        <v/>
      </c>
      <c r="EK83" t="str">
        <f t="shared" si="561"/>
        <v/>
      </c>
      <c r="EM83" t="str">
        <f t="shared" si="562"/>
        <v/>
      </c>
      <c r="EN83" t="str">
        <f t="shared" si="563"/>
        <v/>
      </c>
    </row>
    <row r="84" spans="4:144" customFormat="1" x14ac:dyDescent="0.2">
      <c r="D84" s="375"/>
      <c r="AD84" s="33"/>
      <c r="EJ84" t="str">
        <f t="shared" si="560"/>
        <v/>
      </c>
      <c r="EK84" t="str">
        <f t="shared" si="561"/>
        <v/>
      </c>
      <c r="EM84" t="str">
        <f t="shared" si="562"/>
        <v/>
      </c>
      <c r="EN84" t="str">
        <f t="shared" si="563"/>
        <v/>
      </c>
    </row>
    <row r="85" spans="4:144" customFormat="1" x14ac:dyDescent="0.2">
      <c r="D85" s="375"/>
      <c r="AD85" s="33"/>
      <c r="EJ85" t="str">
        <f t="shared" si="560"/>
        <v/>
      </c>
      <c r="EK85" t="str">
        <f t="shared" si="561"/>
        <v/>
      </c>
      <c r="EM85" t="str">
        <f t="shared" si="562"/>
        <v/>
      </c>
      <c r="EN85" t="str">
        <f t="shared" si="563"/>
        <v/>
      </c>
    </row>
    <row r="86" spans="4:144" customFormat="1" x14ac:dyDescent="0.2">
      <c r="D86" s="375"/>
      <c r="AD86" s="33"/>
      <c r="EJ86" t="str">
        <f t="shared" si="560"/>
        <v/>
      </c>
      <c r="EK86" t="str">
        <f t="shared" si="561"/>
        <v/>
      </c>
      <c r="EM86" t="str">
        <f t="shared" si="562"/>
        <v/>
      </c>
      <c r="EN86" t="str">
        <f t="shared" si="563"/>
        <v/>
      </c>
    </row>
    <row r="87" spans="4:144" customFormat="1" x14ac:dyDescent="0.2">
      <c r="D87" s="375"/>
      <c r="AD87" s="33"/>
      <c r="EJ87" t="str">
        <f t="shared" si="560"/>
        <v/>
      </c>
      <c r="EK87" t="str">
        <f t="shared" si="561"/>
        <v/>
      </c>
      <c r="EM87" t="str">
        <f t="shared" si="562"/>
        <v/>
      </c>
      <c r="EN87" t="str">
        <f t="shared" si="563"/>
        <v/>
      </c>
    </row>
    <row r="88" spans="4:144" customFormat="1" x14ac:dyDescent="0.2">
      <c r="D88" s="375"/>
      <c r="AD88" s="33"/>
      <c r="EJ88" t="str">
        <f t="shared" si="560"/>
        <v/>
      </c>
      <c r="EK88" t="str">
        <f t="shared" si="561"/>
        <v/>
      </c>
      <c r="EM88" t="str">
        <f t="shared" si="562"/>
        <v/>
      </c>
      <c r="EN88" t="str">
        <f t="shared" si="563"/>
        <v/>
      </c>
    </row>
    <row r="89" spans="4:144" customFormat="1" x14ac:dyDescent="0.2">
      <c r="D89" s="375"/>
      <c r="AD89" s="33"/>
      <c r="EJ89" t="str">
        <f t="shared" si="560"/>
        <v/>
      </c>
      <c r="EK89" t="str">
        <f t="shared" si="561"/>
        <v/>
      </c>
      <c r="EM89" t="str">
        <f t="shared" si="562"/>
        <v/>
      </c>
      <c r="EN89" t="str">
        <f t="shared" si="563"/>
        <v/>
      </c>
    </row>
    <row r="90" spans="4:144" customFormat="1" x14ac:dyDescent="0.2">
      <c r="D90" s="375"/>
      <c r="AD90" s="33"/>
      <c r="EJ90" t="str">
        <f t="shared" si="560"/>
        <v/>
      </c>
      <c r="EK90" t="str">
        <f t="shared" si="561"/>
        <v/>
      </c>
      <c r="EM90" t="str">
        <f t="shared" si="562"/>
        <v/>
      </c>
      <c r="EN90" t="str">
        <f t="shared" si="563"/>
        <v/>
      </c>
    </row>
    <row r="91" spans="4:144" customFormat="1" x14ac:dyDescent="0.2">
      <c r="D91" s="375"/>
      <c r="AD91" s="33"/>
      <c r="EJ91" t="str">
        <f t="shared" si="560"/>
        <v/>
      </c>
      <c r="EK91" t="str">
        <f t="shared" si="561"/>
        <v/>
      </c>
      <c r="EM91" t="str">
        <f t="shared" si="562"/>
        <v/>
      </c>
      <c r="EN91" t="str">
        <f t="shared" si="563"/>
        <v/>
      </c>
    </row>
    <row r="92" spans="4:144" customFormat="1" x14ac:dyDescent="0.2">
      <c r="D92" s="375"/>
      <c r="AD92" s="33"/>
      <c r="EJ92" t="str">
        <f t="shared" si="560"/>
        <v/>
      </c>
      <c r="EK92" t="str">
        <f t="shared" si="561"/>
        <v/>
      </c>
      <c r="EM92" t="str">
        <f t="shared" si="562"/>
        <v/>
      </c>
      <c r="EN92" t="str">
        <f t="shared" si="563"/>
        <v/>
      </c>
    </row>
    <row r="93" spans="4:144" customFormat="1" x14ac:dyDescent="0.2">
      <c r="D93" s="375"/>
      <c r="AD93" s="33"/>
      <c r="EJ93" t="str">
        <f t="shared" si="560"/>
        <v/>
      </c>
      <c r="EK93" t="str">
        <f t="shared" si="561"/>
        <v/>
      </c>
      <c r="EM93" t="str">
        <f t="shared" si="562"/>
        <v/>
      </c>
      <c r="EN93" t="str">
        <f t="shared" si="563"/>
        <v/>
      </c>
    </row>
    <row r="94" spans="4:144" customFormat="1" x14ac:dyDescent="0.2">
      <c r="D94" s="375"/>
      <c r="AD94" s="33"/>
      <c r="EJ94" t="str">
        <f t="shared" si="560"/>
        <v/>
      </c>
      <c r="EK94" t="str">
        <f t="shared" si="561"/>
        <v/>
      </c>
      <c r="EM94" t="str">
        <f t="shared" si="562"/>
        <v/>
      </c>
      <c r="EN94" t="str">
        <f t="shared" si="563"/>
        <v/>
      </c>
    </row>
    <row r="95" spans="4:144" customFormat="1" x14ac:dyDescent="0.2">
      <c r="D95" s="375"/>
      <c r="AD95" s="33"/>
      <c r="EJ95" t="str">
        <f t="shared" si="560"/>
        <v/>
      </c>
      <c r="EK95" t="str">
        <f t="shared" si="561"/>
        <v/>
      </c>
      <c r="EM95" t="str">
        <f t="shared" si="562"/>
        <v/>
      </c>
      <c r="EN95" t="str">
        <f t="shared" si="563"/>
        <v/>
      </c>
    </row>
    <row r="96" spans="4:144" customFormat="1" x14ac:dyDescent="0.2">
      <c r="D96" s="375"/>
      <c r="AD96" s="33"/>
      <c r="EJ96" t="str">
        <f t="shared" si="560"/>
        <v/>
      </c>
      <c r="EK96" t="str">
        <f t="shared" si="561"/>
        <v/>
      </c>
      <c r="EM96" t="str">
        <f t="shared" si="562"/>
        <v/>
      </c>
      <c r="EN96" t="str">
        <f t="shared" si="563"/>
        <v/>
      </c>
    </row>
    <row r="97" spans="4:144" customFormat="1" x14ac:dyDescent="0.2">
      <c r="D97" s="375"/>
      <c r="AD97" s="33"/>
      <c r="EJ97" t="str">
        <f t="shared" si="560"/>
        <v/>
      </c>
      <c r="EK97" t="str">
        <f t="shared" si="561"/>
        <v/>
      </c>
      <c r="EM97" t="str">
        <f t="shared" si="562"/>
        <v/>
      </c>
      <c r="EN97" t="str">
        <f t="shared" si="563"/>
        <v/>
      </c>
    </row>
    <row r="98" spans="4:144" customFormat="1" x14ac:dyDescent="0.2">
      <c r="D98" s="375"/>
      <c r="AD98" s="33"/>
      <c r="EJ98" t="str">
        <f t="shared" si="560"/>
        <v/>
      </c>
      <c r="EK98" t="str">
        <f t="shared" si="561"/>
        <v/>
      </c>
      <c r="EM98" t="str">
        <f t="shared" si="562"/>
        <v/>
      </c>
      <c r="EN98" t="str">
        <f t="shared" si="563"/>
        <v/>
      </c>
    </row>
    <row r="99" spans="4:144" customFormat="1" x14ac:dyDescent="0.2">
      <c r="D99" s="375"/>
      <c r="AD99" s="33"/>
      <c r="EJ99" t="str">
        <f t="shared" si="560"/>
        <v/>
      </c>
      <c r="EK99" t="str">
        <f t="shared" si="561"/>
        <v/>
      </c>
      <c r="EM99" t="str">
        <f t="shared" si="562"/>
        <v/>
      </c>
      <c r="EN99" t="str">
        <f t="shared" si="563"/>
        <v/>
      </c>
    </row>
    <row r="100" spans="4:144" customFormat="1" x14ac:dyDescent="0.2">
      <c r="D100" s="375"/>
      <c r="AD100" s="33"/>
      <c r="EJ100" t="str">
        <f t="shared" si="560"/>
        <v/>
      </c>
      <c r="EK100" t="str">
        <f t="shared" si="561"/>
        <v/>
      </c>
      <c r="EM100" t="str">
        <f t="shared" si="562"/>
        <v/>
      </c>
      <c r="EN100" t="str">
        <f t="shared" si="563"/>
        <v/>
      </c>
    </row>
    <row r="101" spans="4:144" customFormat="1" x14ac:dyDescent="0.2">
      <c r="D101" s="375"/>
      <c r="AD101" s="33"/>
      <c r="EJ101" t="str">
        <f t="shared" si="560"/>
        <v/>
      </c>
      <c r="EK101" t="str">
        <f t="shared" si="561"/>
        <v/>
      </c>
      <c r="EM101" t="str">
        <f t="shared" si="562"/>
        <v/>
      </c>
      <c r="EN101" t="str">
        <f t="shared" si="563"/>
        <v/>
      </c>
    </row>
    <row r="102" spans="4:144" customFormat="1" x14ac:dyDescent="0.2">
      <c r="D102" s="375"/>
      <c r="AD102" s="33"/>
      <c r="EJ102" t="str">
        <f t="shared" si="560"/>
        <v/>
      </c>
      <c r="EK102" t="str">
        <f t="shared" si="561"/>
        <v/>
      </c>
      <c r="EM102" t="str">
        <f t="shared" si="562"/>
        <v/>
      </c>
      <c r="EN102" t="str">
        <f t="shared" si="563"/>
        <v/>
      </c>
    </row>
    <row r="103" spans="4:144" customFormat="1" x14ac:dyDescent="0.2">
      <c r="D103" s="375"/>
      <c r="AD103" s="33"/>
      <c r="EJ103" t="str">
        <f t="shared" si="560"/>
        <v/>
      </c>
      <c r="EK103" t="str">
        <f t="shared" si="561"/>
        <v/>
      </c>
      <c r="EM103" t="str">
        <f t="shared" si="562"/>
        <v/>
      </c>
      <c r="EN103" t="str">
        <f t="shared" si="563"/>
        <v/>
      </c>
    </row>
    <row r="104" spans="4:144" customFormat="1" x14ac:dyDescent="0.2">
      <c r="D104" s="375"/>
      <c r="AD104" s="33"/>
      <c r="EJ104" t="str">
        <f t="shared" si="560"/>
        <v/>
      </c>
      <c r="EK104" t="str">
        <f t="shared" si="561"/>
        <v/>
      </c>
      <c r="EM104" t="str">
        <f t="shared" si="562"/>
        <v/>
      </c>
      <c r="EN104" t="str">
        <f t="shared" si="563"/>
        <v/>
      </c>
    </row>
    <row r="105" spans="4:144" customFormat="1" x14ac:dyDescent="0.2">
      <c r="D105" s="375"/>
      <c r="AD105" s="33"/>
      <c r="EJ105" t="str">
        <f t="shared" si="560"/>
        <v/>
      </c>
      <c r="EK105" t="str">
        <f t="shared" si="561"/>
        <v/>
      </c>
      <c r="EM105" t="str">
        <f t="shared" si="562"/>
        <v/>
      </c>
      <c r="EN105" t="str">
        <f t="shared" si="563"/>
        <v/>
      </c>
    </row>
    <row r="106" spans="4:144" customFormat="1" x14ac:dyDescent="0.2">
      <c r="D106" s="375"/>
      <c r="AD106" s="33"/>
      <c r="EJ106" t="str">
        <f t="shared" si="560"/>
        <v/>
      </c>
      <c r="EK106" t="str">
        <f t="shared" si="561"/>
        <v/>
      </c>
      <c r="EM106" t="str">
        <f t="shared" si="562"/>
        <v/>
      </c>
      <c r="EN106" t="str">
        <f t="shared" si="563"/>
        <v/>
      </c>
    </row>
    <row r="107" spans="4:144" customFormat="1" x14ac:dyDescent="0.2">
      <c r="D107" s="375"/>
      <c r="AD107" s="33"/>
      <c r="EJ107" t="str">
        <f t="shared" si="560"/>
        <v/>
      </c>
      <c r="EK107" t="str">
        <f t="shared" si="561"/>
        <v/>
      </c>
      <c r="EM107" t="str">
        <f t="shared" si="562"/>
        <v/>
      </c>
      <c r="EN107" t="str">
        <f t="shared" si="563"/>
        <v/>
      </c>
    </row>
    <row r="108" spans="4:144" customFormat="1" x14ac:dyDescent="0.2">
      <c r="D108" s="375"/>
      <c r="AD108" s="33"/>
      <c r="EJ108" t="str">
        <f t="shared" si="560"/>
        <v/>
      </c>
      <c r="EK108" t="str">
        <f t="shared" si="561"/>
        <v/>
      </c>
      <c r="EM108" t="str">
        <f t="shared" si="562"/>
        <v/>
      </c>
      <c r="EN108" t="str">
        <f t="shared" si="563"/>
        <v/>
      </c>
    </row>
    <row r="109" spans="4:144" customFormat="1" x14ac:dyDescent="0.2">
      <c r="D109" s="375"/>
      <c r="AD109" s="33"/>
      <c r="EJ109" t="str">
        <f t="shared" si="560"/>
        <v/>
      </c>
      <c r="EK109" t="str">
        <f t="shared" si="561"/>
        <v/>
      </c>
      <c r="EM109" t="str">
        <f t="shared" si="562"/>
        <v/>
      </c>
      <c r="EN109" t="str">
        <f t="shared" si="563"/>
        <v/>
      </c>
    </row>
    <row r="110" spans="4:144" customFormat="1" x14ac:dyDescent="0.2">
      <c r="D110" s="375"/>
      <c r="AD110" s="33"/>
      <c r="EJ110" t="str">
        <f t="shared" si="560"/>
        <v/>
      </c>
      <c r="EK110" t="str">
        <f t="shared" si="561"/>
        <v/>
      </c>
      <c r="EM110" t="str">
        <f t="shared" si="562"/>
        <v/>
      </c>
      <c r="EN110" t="str">
        <f t="shared" si="563"/>
        <v/>
      </c>
    </row>
    <row r="111" spans="4:144" customFormat="1" x14ac:dyDescent="0.2">
      <c r="D111" s="375"/>
      <c r="AD111" s="33"/>
      <c r="EJ111" t="str">
        <f t="shared" si="560"/>
        <v/>
      </c>
      <c r="EK111" t="str">
        <f t="shared" si="561"/>
        <v/>
      </c>
      <c r="EM111" t="str">
        <f t="shared" si="562"/>
        <v/>
      </c>
      <c r="EN111" t="str">
        <f t="shared" si="563"/>
        <v/>
      </c>
    </row>
    <row r="112" spans="4:144" customFormat="1" x14ac:dyDescent="0.2">
      <c r="D112" s="375"/>
      <c r="J112" t="s">
        <v>465</v>
      </c>
      <c r="AD112" s="33"/>
      <c r="EJ112" t="str">
        <f t="shared" si="560"/>
        <v/>
      </c>
      <c r="EK112" t="str">
        <f t="shared" si="561"/>
        <v/>
      </c>
      <c r="EM112" t="str">
        <f t="shared" si="562"/>
        <v/>
      </c>
      <c r="EN112" t="str">
        <f t="shared" si="563"/>
        <v/>
      </c>
    </row>
    <row r="113" spans="4:144" customFormat="1" x14ac:dyDescent="0.2">
      <c r="D113" s="375"/>
      <c r="AD113" s="33"/>
      <c r="EJ113" t="str">
        <f t="shared" si="560"/>
        <v/>
      </c>
      <c r="EK113" t="str">
        <f t="shared" si="561"/>
        <v/>
      </c>
      <c r="EM113" t="str">
        <f t="shared" si="562"/>
        <v/>
      </c>
      <c r="EN113" t="str">
        <f t="shared" si="563"/>
        <v/>
      </c>
    </row>
    <row r="114" spans="4:144" customFormat="1" x14ac:dyDescent="0.2">
      <c r="D114" s="375"/>
      <c r="AD114" s="33"/>
      <c r="EJ114" t="str">
        <f t="shared" si="560"/>
        <v/>
      </c>
      <c r="EK114" t="str">
        <f t="shared" si="561"/>
        <v/>
      </c>
      <c r="EM114" t="str">
        <f t="shared" si="562"/>
        <v/>
      </c>
      <c r="EN114" t="str">
        <f t="shared" si="563"/>
        <v/>
      </c>
    </row>
    <row r="115" spans="4:144" customFormat="1" x14ac:dyDescent="0.2">
      <c r="D115" s="375"/>
      <c r="AD115" s="33"/>
      <c r="EJ115" t="str">
        <f t="shared" si="560"/>
        <v/>
      </c>
      <c r="EK115" t="str">
        <f t="shared" si="561"/>
        <v/>
      </c>
      <c r="EM115" t="str">
        <f t="shared" si="562"/>
        <v/>
      </c>
      <c r="EN115" t="str">
        <f t="shared" si="563"/>
        <v/>
      </c>
    </row>
    <row r="116" spans="4:144" customFormat="1" x14ac:dyDescent="0.2">
      <c r="D116" s="375"/>
      <c r="AD116" s="33"/>
      <c r="EJ116" t="str">
        <f t="shared" si="560"/>
        <v/>
      </c>
      <c r="EK116" t="str">
        <f t="shared" si="561"/>
        <v/>
      </c>
      <c r="EM116" t="str">
        <f t="shared" si="562"/>
        <v/>
      </c>
      <c r="EN116" t="str">
        <f t="shared" si="563"/>
        <v/>
      </c>
    </row>
    <row r="117" spans="4:144" customFormat="1" x14ac:dyDescent="0.2">
      <c r="D117" s="375"/>
      <c r="AD117" s="33"/>
      <c r="EJ117" t="str">
        <f t="shared" si="560"/>
        <v/>
      </c>
      <c r="EK117" t="str">
        <f t="shared" si="561"/>
        <v/>
      </c>
      <c r="EM117" t="str">
        <f t="shared" si="562"/>
        <v/>
      </c>
      <c r="EN117" t="str">
        <f t="shared" si="563"/>
        <v/>
      </c>
    </row>
    <row r="118" spans="4:144" customFormat="1" x14ac:dyDescent="0.2">
      <c r="D118" s="375"/>
      <c r="AD118" s="33"/>
      <c r="EJ118" t="str">
        <f t="shared" si="560"/>
        <v/>
      </c>
      <c r="EK118" t="str">
        <f t="shared" si="561"/>
        <v/>
      </c>
      <c r="EM118" t="str">
        <f t="shared" si="562"/>
        <v/>
      </c>
      <c r="EN118" t="str">
        <f t="shared" si="563"/>
        <v/>
      </c>
    </row>
    <row r="119" spans="4:144" customFormat="1" x14ac:dyDescent="0.2">
      <c r="D119" s="375"/>
      <c r="AD119" s="33"/>
      <c r="EJ119" t="str">
        <f t="shared" si="560"/>
        <v/>
      </c>
      <c r="EK119" t="str">
        <f t="shared" si="561"/>
        <v/>
      </c>
      <c r="EM119" t="str">
        <f t="shared" si="562"/>
        <v/>
      </c>
      <c r="EN119" t="str">
        <f t="shared" si="563"/>
        <v/>
      </c>
    </row>
    <row r="120" spans="4:144" customFormat="1" x14ac:dyDescent="0.2">
      <c r="D120" s="375"/>
      <c r="AD120" s="33"/>
      <c r="EJ120" t="str">
        <f t="shared" si="560"/>
        <v/>
      </c>
      <c r="EK120" t="str">
        <f t="shared" si="561"/>
        <v/>
      </c>
      <c r="EM120" t="str">
        <f t="shared" si="562"/>
        <v/>
      </c>
      <c r="EN120" t="str">
        <f t="shared" si="563"/>
        <v/>
      </c>
    </row>
    <row r="121" spans="4:144" customFormat="1" x14ac:dyDescent="0.2">
      <c r="D121" s="375"/>
      <c r="AD121" s="33"/>
      <c r="EJ121" t="str">
        <f t="shared" si="560"/>
        <v/>
      </c>
      <c r="EK121" t="str">
        <f t="shared" si="561"/>
        <v/>
      </c>
      <c r="EM121" t="str">
        <f t="shared" si="562"/>
        <v/>
      </c>
      <c r="EN121" t="str">
        <f t="shared" si="563"/>
        <v/>
      </c>
    </row>
    <row r="122" spans="4:144" customFormat="1" x14ac:dyDescent="0.2">
      <c r="D122" s="375"/>
      <c r="AD122" s="33"/>
      <c r="EJ122" t="str">
        <f t="shared" si="560"/>
        <v/>
      </c>
      <c r="EK122" t="str">
        <f t="shared" si="561"/>
        <v/>
      </c>
      <c r="EM122" t="str">
        <f t="shared" si="562"/>
        <v/>
      </c>
      <c r="EN122" t="str">
        <f t="shared" si="563"/>
        <v/>
      </c>
    </row>
    <row r="123" spans="4:144" customFormat="1" x14ac:dyDescent="0.2">
      <c r="D123" s="375"/>
      <c r="AD123" s="33"/>
      <c r="EJ123" t="str">
        <f t="shared" si="560"/>
        <v/>
      </c>
      <c r="EK123" t="str">
        <f t="shared" si="561"/>
        <v/>
      </c>
      <c r="EM123" t="str">
        <f t="shared" si="562"/>
        <v/>
      </c>
      <c r="EN123" t="str">
        <f t="shared" si="563"/>
        <v/>
      </c>
    </row>
    <row r="124" spans="4:144" customFormat="1" x14ac:dyDescent="0.2">
      <c r="D124" s="375"/>
      <c r="AD124" s="33"/>
      <c r="EJ124" t="str">
        <f t="shared" si="560"/>
        <v/>
      </c>
      <c r="EK124" t="str">
        <f t="shared" si="561"/>
        <v/>
      </c>
      <c r="EM124" t="str">
        <f t="shared" si="562"/>
        <v/>
      </c>
      <c r="EN124" t="str">
        <f t="shared" si="563"/>
        <v/>
      </c>
    </row>
    <row r="125" spans="4:144" customFormat="1" x14ac:dyDescent="0.2">
      <c r="D125" s="375"/>
      <c r="AD125" s="33"/>
      <c r="EJ125" t="str">
        <f t="shared" si="560"/>
        <v/>
      </c>
      <c r="EK125" t="str">
        <f t="shared" si="561"/>
        <v/>
      </c>
      <c r="EM125" t="str">
        <f t="shared" si="562"/>
        <v/>
      </c>
      <c r="EN125" t="str">
        <f t="shared" si="563"/>
        <v/>
      </c>
    </row>
    <row r="126" spans="4:144" customFormat="1" x14ac:dyDescent="0.2">
      <c r="D126" s="375"/>
      <c r="AD126" s="33"/>
      <c r="EJ126" t="str">
        <f>IF($Y126="","",IF($Y126=EI$4,"⇒",""))</f>
        <v/>
      </c>
      <c r="EK126" t="str">
        <f>IF($W126="","",IF($W126=EL$4,"→",""))</f>
        <v/>
      </c>
      <c r="EM126" t="str">
        <f>IF($Y126="","",IF($Y126=EL$4,"⇒",""))</f>
        <v/>
      </c>
      <c r="EN126" t="str">
        <f>IF($W126="","",IF($W126=EO$4,"→",""))</f>
        <v/>
      </c>
    </row>
    <row r="127" spans="4:144" customFormat="1" x14ac:dyDescent="0.2">
      <c r="D127" s="375"/>
      <c r="AD127" s="33"/>
      <c r="EJ127" t="str">
        <f t="shared" ref="EJ127:EJ136" si="564">IF($Y127="","",IF($Y127=EI$4,"⇒",""))</f>
        <v/>
      </c>
      <c r="EK127" t="str">
        <f t="shared" ref="EK127:EK136" si="565">IF($W127="","",IF($W127=EL$4,"→",""))</f>
        <v/>
      </c>
      <c r="EM127" t="str">
        <f t="shared" ref="EM127:EM136" si="566">IF($Y127="","",IF($Y127=EL$4,"⇒",""))</f>
        <v/>
      </c>
      <c r="EN127" t="str">
        <f t="shared" ref="EN127:EN136" si="567">IF($W127="","",IF($W127=EO$4,"→",""))</f>
        <v/>
      </c>
    </row>
    <row r="128" spans="4:144" customFormat="1" x14ac:dyDescent="0.2">
      <c r="D128" s="375"/>
      <c r="AD128" s="33"/>
      <c r="EJ128" t="str">
        <f t="shared" si="564"/>
        <v/>
      </c>
      <c r="EK128" t="str">
        <f t="shared" si="565"/>
        <v/>
      </c>
      <c r="EM128" t="str">
        <f t="shared" si="566"/>
        <v/>
      </c>
      <c r="EN128" t="str">
        <f t="shared" si="567"/>
        <v/>
      </c>
    </row>
    <row r="129" spans="4:144" customFormat="1" x14ac:dyDescent="0.2">
      <c r="D129" s="375"/>
      <c r="AD129" s="33"/>
      <c r="EJ129" t="str">
        <f t="shared" si="564"/>
        <v/>
      </c>
      <c r="EK129" t="str">
        <f t="shared" si="565"/>
        <v/>
      </c>
      <c r="EM129" t="str">
        <f t="shared" si="566"/>
        <v/>
      </c>
      <c r="EN129" t="str">
        <f t="shared" si="567"/>
        <v/>
      </c>
    </row>
    <row r="130" spans="4:144" customFormat="1" x14ac:dyDescent="0.2">
      <c r="D130" s="375"/>
      <c r="AD130" s="33"/>
      <c r="EJ130" t="str">
        <f t="shared" si="564"/>
        <v/>
      </c>
      <c r="EK130" t="str">
        <f t="shared" si="565"/>
        <v/>
      </c>
      <c r="EM130" t="str">
        <f t="shared" si="566"/>
        <v/>
      </c>
      <c r="EN130" t="str">
        <f t="shared" si="567"/>
        <v/>
      </c>
    </row>
    <row r="131" spans="4:144" customFormat="1" x14ac:dyDescent="0.2">
      <c r="D131" s="375"/>
      <c r="AD131" s="33"/>
      <c r="EJ131" t="str">
        <f t="shared" si="564"/>
        <v/>
      </c>
      <c r="EK131" t="str">
        <f t="shared" si="565"/>
        <v/>
      </c>
      <c r="EM131" t="str">
        <f t="shared" si="566"/>
        <v/>
      </c>
      <c r="EN131" t="str">
        <f t="shared" si="567"/>
        <v/>
      </c>
    </row>
    <row r="132" spans="4:144" customFormat="1" x14ac:dyDescent="0.2">
      <c r="D132" s="375"/>
      <c r="AD132" s="33"/>
      <c r="EJ132" t="str">
        <f t="shared" si="564"/>
        <v/>
      </c>
      <c r="EK132" t="str">
        <f t="shared" si="565"/>
        <v/>
      </c>
      <c r="EM132" t="str">
        <f t="shared" si="566"/>
        <v/>
      </c>
      <c r="EN132" t="str">
        <f t="shared" si="567"/>
        <v/>
      </c>
    </row>
    <row r="133" spans="4:144" customFormat="1" x14ac:dyDescent="0.2">
      <c r="D133" s="375"/>
      <c r="AD133" s="33"/>
      <c r="EJ133" t="str">
        <f t="shared" si="564"/>
        <v/>
      </c>
      <c r="EK133" t="str">
        <f t="shared" si="565"/>
        <v/>
      </c>
      <c r="EM133" t="str">
        <f t="shared" si="566"/>
        <v/>
      </c>
      <c r="EN133" t="str">
        <f t="shared" si="567"/>
        <v/>
      </c>
    </row>
    <row r="134" spans="4:144" customFormat="1" x14ac:dyDescent="0.2">
      <c r="D134" s="375"/>
      <c r="AD134" s="33"/>
      <c r="EJ134" t="str">
        <f t="shared" si="564"/>
        <v/>
      </c>
      <c r="EK134" t="str">
        <f t="shared" si="565"/>
        <v/>
      </c>
      <c r="EM134" t="str">
        <f t="shared" si="566"/>
        <v/>
      </c>
      <c r="EN134" t="str">
        <f t="shared" si="567"/>
        <v/>
      </c>
    </row>
    <row r="135" spans="4:144" customFormat="1" x14ac:dyDescent="0.2">
      <c r="D135" s="375"/>
      <c r="AD135" s="33"/>
      <c r="EJ135" t="str">
        <f t="shared" si="564"/>
        <v/>
      </c>
      <c r="EK135" t="str">
        <f t="shared" si="565"/>
        <v/>
      </c>
      <c r="EM135" t="str">
        <f t="shared" si="566"/>
        <v/>
      </c>
      <c r="EN135" t="str">
        <f t="shared" si="567"/>
        <v/>
      </c>
    </row>
    <row r="136" spans="4:144" customFormat="1" x14ac:dyDescent="0.2">
      <c r="D136" s="375"/>
      <c r="AD136" s="33"/>
      <c r="EJ136" t="str">
        <f t="shared" si="564"/>
        <v/>
      </c>
      <c r="EK136" t="str">
        <f t="shared" si="565"/>
        <v/>
      </c>
      <c r="EM136" t="str">
        <f t="shared" si="566"/>
        <v/>
      </c>
      <c r="EN136" t="str">
        <f t="shared" si="567"/>
        <v/>
      </c>
    </row>
    <row r="137" spans="4:144" customFormat="1" x14ac:dyDescent="0.2">
      <c r="D137" s="375"/>
      <c r="AD137" s="33"/>
    </row>
    <row r="138" spans="4:144" customFormat="1" x14ac:dyDescent="0.2">
      <c r="D138" s="375"/>
      <c r="AD138" s="33"/>
    </row>
    <row r="139" spans="4:144" customFormat="1" x14ac:dyDescent="0.2">
      <c r="D139" s="375"/>
      <c r="AD139" s="33"/>
    </row>
    <row r="140" spans="4:144" customFormat="1" x14ac:dyDescent="0.2">
      <c r="D140" s="375"/>
      <c r="AD140" s="33"/>
    </row>
    <row r="141" spans="4:144" customFormat="1" x14ac:dyDescent="0.2">
      <c r="D141" s="375"/>
      <c r="AD141" s="33"/>
    </row>
    <row r="142" spans="4:144" customFormat="1" x14ac:dyDescent="0.2">
      <c r="D142" s="375"/>
      <c r="AD142" s="33"/>
    </row>
    <row r="143" spans="4:144" customFormat="1" x14ac:dyDescent="0.2">
      <c r="D143" s="375"/>
      <c r="AD143" s="33"/>
    </row>
    <row r="144" spans="4:144" customFormat="1" x14ac:dyDescent="0.2">
      <c r="D144" s="375"/>
      <c r="AD144" s="33"/>
    </row>
    <row r="145" spans="4:30" customFormat="1" x14ac:dyDescent="0.2">
      <c r="D145" s="375"/>
      <c r="AD145" s="33"/>
    </row>
    <row r="146" spans="4:30" customFormat="1" x14ac:dyDescent="0.2">
      <c r="D146" s="375"/>
      <c r="AD146" s="33"/>
    </row>
    <row r="147" spans="4:30" customFormat="1" x14ac:dyDescent="0.2">
      <c r="D147" s="375"/>
      <c r="AD147" s="33"/>
    </row>
    <row r="148" spans="4:30" customFormat="1" x14ac:dyDescent="0.2">
      <c r="D148" s="375"/>
      <c r="AD148" s="33"/>
    </row>
    <row r="149" spans="4:30" customFormat="1" x14ac:dyDescent="0.2">
      <c r="D149" s="375"/>
      <c r="AD149" s="33"/>
    </row>
    <row r="150" spans="4:30" customFormat="1" x14ac:dyDescent="0.2">
      <c r="D150" s="375"/>
      <c r="AD150" s="33"/>
    </row>
    <row r="151" spans="4:30" customFormat="1" x14ac:dyDescent="0.2">
      <c r="D151" s="375"/>
      <c r="AD151" s="33"/>
    </row>
    <row r="152" spans="4:30" customFormat="1" x14ac:dyDescent="0.2">
      <c r="D152" s="375"/>
      <c r="AD152" s="33"/>
    </row>
    <row r="153" spans="4:30" customFormat="1" x14ac:dyDescent="0.2">
      <c r="D153" s="375"/>
      <c r="AD153" s="33"/>
    </row>
    <row r="154" spans="4:30" customFormat="1" x14ac:dyDescent="0.2">
      <c r="D154" s="375"/>
      <c r="AD154" s="33"/>
    </row>
    <row r="155" spans="4:30" customFormat="1" x14ac:dyDescent="0.2">
      <c r="D155" s="375"/>
      <c r="AD155" s="33"/>
    </row>
    <row r="156" spans="4:30" customFormat="1" x14ac:dyDescent="0.2">
      <c r="D156" s="375"/>
      <c r="AD156" s="33"/>
    </row>
    <row r="157" spans="4:30" customFormat="1" x14ac:dyDescent="0.2">
      <c r="D157" s="375"/>
      <c r="AD157" s="33"/>
    </row>
    <row r="158" spans="4:30" customFormat="1" x14ac:dyDescent="0.2">
      <c r="D158" s="375"/>
      <c r="AD158" s="33"/>
    </row>
    <row r="159" spans="4:30" customFormat="1" x14ac:dyDescent="0.2">
      <c r="D159" s="375"/>
      <c r="AD159" s="33"/>
    </row>
    <row r="160" spans="4:30" customFormat="1" x14ac:dyDescent="0.2">
      <c r="D160" s="375"/>
      <c r="AD160" s="33"/>
    </row>
    <row r="161" spans="4:30" customFormat="1" x14ac:dyDescent="0.2">
      <c r="D161" s="375"/>
      <c r="AD161" s="33"/>
    </row>
    <row r="162" spans="4:30" customFormat="1" x14ac:dyDescent="0.2">
      <c r="D162" s="375"/>
      <c r="AD162" s="33"/>
    </row>
    <row r="163" spans="4:30" customFormat="1" x14ac:dyDescent="0.2">
      <c r="D163" s="375"/>
      <c r="AD163" s="33"/>
    </row>
    <row r="164" spans="4:30" customFormat="1" x14ac:dyDescent="0.2">
      <c r="D164" s="375"/>
      <c r="AD164" s="33"/>
    </row>
    <row r="165" spans="4:30" customFormat="1" x14ac:dyDescent="0.2">
      <c r="D165" s="375"/>
      <c r="AD165" s="33"/>
    </row>
    <row r="166" spans="4:30" customFormat="1" x14ac:dyDescent="0.2">
      <c r="D166" s="375"/>
      <c r="AD166" s="33"/>
    </row>
    <row r="167" spans="4:30" customFormat="1" x14ac:dyDescent="0.2">
      <c r="D167" s="375"/>
      <c r="AD167" s="33"/>
    </row>
    <row r="168" spans="4:30" customFormat="1" x14ac:dyDescent="0.2">
      <c r="D168" s="375"/>
      <c r="AD168" s="33"/>
    </row>
    <row r="169" spans="4:30" customFormat="1" x14ac:dyDescent="0.2">
      <c r="D169" s="375"/>
      <c r="AD169" s="33"/>
    </row>
    <row r="170" spans="4:30" customFormat="1" x14ac:dyDescent="0.2">
      <c r="D170" s="375"/>
      <c r="AD170" s="33"/>
    </row>
    <row r="171" spans="4:30" customFormat="1" x14ac:dyDescent="0.2">
      <c r="D171" s="375"/>
      <c r="AD171" s="33"/>
    </row>
    <row r="172" spans="4:30" customFormat="1" x14ac:dyDescent="0.2">
      <c r="D172" s="375"/>
      <c r="AD172" s="33"/>
    </row>
    <row r="173" spans="4:30" customFormat="1" x14ac:dyDescent="0.2">
      <c r="D173" s="375"/>
      <c r="AD173" s="33"/>
    </row>
    <row r="174" spans="4:30" customFormat="1" x14ac:dyDescent="0.2">
      <c r="D174" s="375"/>
      <c r="AD174" s="33"/>
    </row>
    <row r="175" spans="4:30" customFormat="1" x14ac:dyDescent="0.2">
      <c r="D175" s="375"/>
      <c r="AD175" s="33"/>
    </row>
    <row r="176" spans="4:30" customFormat="1" x14ac:dyDescent="0.2">
      <c r="D176" s="375"/>
      <c r="AD176" s="33"/>
    </row>
    <row r="177" spans="4:30" customFormat="1" x14ac:dyDescent="0.2">
      <c r="D177" s="375"/>
      <c r="AD177" s="33"/>
    </row>
    <row r="178" spans="4:30" customFormat="1" x14ac:dyDescent="0.2">
      <c r="D178" s="375"/>
      <c r="AD178" s="33"/>
    </row>
    <row r="179" spans="4:30" customFormat="1" x14ac:dyDescent="0.2">
      <c r="D179" s="375"/>
      <c r="AD179" s="33"/>
    </row>
    <row r="180" spans="4:30" customFormat="1" x14ac:dyDescent="0.2">
      <c r="D180" s="375"/>
      <c r="AD180" s="33"/>
    </row>
    <row r="181" spans="4:30" customFormat="1" x14ac:dyDescent="0.2">
      <c r="D181" s="375"/>
      <c r="AD181" s="33"/>
    </row>
    <row r="182" spans="4:30" customFormat="1" x14ac:dyDescent="0.2">
      <c r="D182" s="375"/>
      <c r="AD182" s="33"/>
    </row>
    <row r="183" spans="4:30" customFormat="1" x14ac:dyDescent="0.2">
      <c r="D183" s="375"/>
      <c r="AD183" s="33"/>
    </row>
    <row r="184" spans="4:30" customFormat="1" x14ac:dyDescent="0.2">
      <c r="D184" s="375"/>
      <c r="AD184" s="33"/>
    </row>
    <row r="185" spans="4:30" customFormat="1" x14ac:dyDescent="0.2">
      <c r="D185" s="375"/>
      <c r="AD185" s="33"/>
    </row>
    <row r="186" spans="4:30" customFormat="1" x14ac:dyDescent="0.2">
      <c r="D186" s="375"/>
      <c r="AD186" s="33"/>
    </row>
    <row r="187" spans="4:30" customFormat="1" x14ac:dyDescent="0.2">
      <c r="D187" s="375"/>
      <c r="AD187" s="33"/>
    </row>
    <row r="188" spans="4:30" customFormat="1" x14ac:dyDescent="0.2">
      <c r="D188" s="375"/>
      <c r="AD188" s="33"/>
    </row>
    <row r="189" spans="4:30" customFormat="1" x14ac:dyDescent="0.2">
      <c r="D189" s="375"/>
      <c r="AD189" s="33"/>
    </row>
    <row r="190" spans="4:30" customFormat="1" x14ac:dyDescent="0.2">
      <c r="D190" s="375"/>
      <c r="AD190" s="33"/>
    </row>
    <row r="191" spans="4:30" customFormat="1" x14ac:dyDescent="0.2">
      <c r="D191" s="375"/>
      <c r="AD191" s="33"/>
    </row>
    <row r="192" spans="4:30" customFormat="1" x14ac:dyDescent="0.2">
      <c r="D192" s="375"/>
      <c r="AD192" s="33"/>
    </row>
    <row r="193" spans="4:30" customFormat="1" x14ac:dyDescent="0.2">
      <c r="D193" s="375"/>
      <c r="AD193" s="33"/>
    </row>
    <row r="194" spans="4:30" customFormat="1" x14ac:dyDescent="0.2">
      <c r="D194" s="375"/>
      <c r="AD194" s="33"/>
    </row>
    <row r="195" spans="4:30" customFormat="1" x14ac:dyDescent="0.2">
      <c r="D195" s="375"/>
      <c r="AD195" s="33"/>
    </row>
    <row r="196" spans="4:30" customFormat="1" x14ac:dyDescent="0.2">
      <c r="D196" s="375"/>
      <c r="AD196" s="33"/>
    </row>
    <row r="197" spans="4:30" customFormat="1" x14ac:dyDescent="0.2">
      <c r="D197" s="375"/>
      <c r="AD197" s="33"/>
    </row>
    <row r="198" spans="4:30" customFormat="1" x14ac:dyDescent="0.2">
      <c r="D198" s="375"/>
      <c r="AD198" s="33"/>
    </row>
    <row r="199" spans="4:30" customFormat="1" x14ac:dyDescent="0.2">
      <c r="D199" s="375"/>
      <c r="AD199" s="33"/>
    </row>
    <row r="200" spans="4:30" customFormat="1" x14ac:dyDescent="0.2">
      <c r="D200" s="375"/>
      <c r="AD200" s="33"/>
    </row>
    <row r="201" spans="4:30" customFormat="1" x14ac:dyDescent="0.2">
      <c r="D201" s="375"/>
      <c r="AD201" s="33"/>
    </row>
    <row r="202" spans="4:30" customFormat="1" x14ac:dyDescent="0.2">
      <c r="D202" s="375"/>
      <c r="AD202" s="33"/>
    </row>
    <row r="203" spans="4:30" customFormat="1" x14ac:dyDescent="0.2">
      <c r="D203" s="375"/>
      <c r="AD203" s="33"/>
    </row>
    <row r="204" spans="4:30" customFormat="1" x14ac:dyDescent="0.2">
      <c r="D204" s="375"/>
      <c r="AD204" s="33"/>
    </row>
    <row r="205" spans="4:30" customFormat="1" x14ac:dyDescent="0.2">
      <c r="D205" s="375"/>
      <c r="AD205" s="33"/>
    </row>
    <row r="206" spans="4:30" customFormat="1" x14ac:dyDescent="0.2">
      <c r="D206" s="375"/>
      <c r="AD206" s="33"/>
    </row>
    <row r="207" spans="4:30" customFormat="1" x14ac:dyDescent="0.2">
      <c r="D207" s="375"/>
      <c r="AD207" s="33"/>
    </row>
    <row r="208" spans="4:30" customFormat="1" x14ac:dyDescent="0.2">
      <c r="D208" s="375"/>
      <c r="AD208" s="33"/>
    </row>
    <row r="209" spans="4:30" customFormat="1" x14ac:dyDescent="0.2">
      <c r="D209" s="375"/>
      <c r="AD209" s="33"/>
    </row>
    <row r="210" spans="4:30" customFormat="1" x14ac:dyDescent="0.2">
      <c r="D210" s="375"/>
      <c r="AD210" s="33"/>
    </row>
    <row r="211" spans="4:30" customFormat="1" x14ac:dyDescent="0.2">
      <c r="D211" s="375"/>
      <c r="AD211" s="33"/>
    </row>
    <row r="212" spans="4:30" customFormat="1" x14ac:dyDescent="0.2">
      <c r="D212" s="375"/>
      <c r="AD212" s="33"/>
    </row>
    <row r="213" spans="4:30" customFormat="1" x14ac:dyDescent="0.2">
      <c r="D213" s="375"/>
      <c r="AD213" s="33"/>
    </row>
    <row r="214" spans="4:30" customFormat="1" x14ac:dyDescent="0.2">
      <c r="D214" s="375"/>
      <c r="AD214" s="33"/>
    </row>
    <row r="215" spans="4:30" customFormat="1" x14ac:dyDescent="0.2">
      <c r="D215" s="375"/>
      <c r="AD215" s="33"/>
    </row>
    <row r="216" spans="4:30" customFormat="1" x14ac:dyDescent="0.2">
      <c r="D216" s="375"/>
      <c r="AD216" s="33"/>
    </row>
    <row r="217" spans="4:30" customFormat="1" x14ac:dyDescent="0.2">
      <c r="D217" s="375"/>
      <c r="AD217" s="33"/>
    </row>
    <row r="218" spans="4:30" customFormat="1" x14ac:dyDescent="0.2">
      <c r="D218" s="375"/>
      <c r="AD218" s="33"/>
    </row>
    <row r="219" spans="4:30" customFormat="1" x14ac:dyDescent="0.2">
      <c r="D219" s="375"/>
      <c r="AD219" s="33"/>
    </row>
    <row r="220" spans="4:30" customFormat="1" x14ac:dyDescent="0.2">
      <c r="D220" s="375"/>
      <c r="AD220" s="33"/>
    </row>
    <row r="221" spans="4:30" customFormat="1" x14ac:dyDescent="0.2">
      <c r="D221" s="375"/>
      <c r="AD221" s="33"/>
    </row>
    <row r="222" spans="4:30" customFormat="1" x14ac:dyDescent="0.2">
      <c r="D222" s="375"/>
      <c r="AD222" s="33"/>
    </row>
    <row r="223" spans="4:30" customFormat="1" x14ac:dyDescent="0.2">
      <c r="D223" s="375"/>
      <c r="AD223" s="33"/>
    </row>
    <row r="224" spans="4:30" customFormat="1" x14ac:dyDescent="0.2">
      <c r="D224" s="375"/>
      <c r="AD224" s="33"/>
    </row>
    <row r="225" spans="4:30" customFormat="1" x14ac:dyDescent="0.2">
      <c r="D225" s="375"/>
      <c r="AD225" s="33"/>
    </row>
    <row r="226" spans="4:30" customFormat="1" x14ac:dyDescent="0.2">
      <c r="D226" s="375"/>
      <c r="AD226" s="33"/>
    </row>
    <row r="227" spans="4:30" customFormat="1" x14ac:dyDescent="0.2">
      <c r="D227" s="375"/>
      <c r="AD227" s="33"/>
    </row>
    <row r="228" spans="4:30" customFormat="1" x14ac:dyDescent="0.2">
      <c r="D228" s="375"/>
      <c r="AD228" s="33"/>
    </row>
    <row r="229" spans="4:30" customFormat="1" x14ac:dyDescent="0.2">
      <c r="D229" s="375"/>
      <c r="AD229" s="33"/>
    </row>
    <row r="230" spans="4:30" customFormat="1" x14ac:dyDescent="0.2">
      <c r="D230" s="375"/>
      <c r="AD230" s="33"/>
    </row>
    <row r="231" spans="4:30" customFormat="1" x14ac:dyDescent="0.2">
      <c r="D231" s="375"/>
      <c r="AD231" s="33"/>
    </row>
    <row r="232" spans="4:30" customFormat="1" x14ac:dyDescent="0.2">
      <c r="D232" s="375"/>
      <c r="AD232" s="33"/>
    </row>
    <row r="233" spans="4:30" customFormat="1" x14ac:dyDescent="0.2">
      <c r="D233" s="375"/>
      <c r="AD233" s="33"/>
    </row>
    <row r="234" spans="4:30" customFormat="1" x14ac:dyDescent="0.2">
      <c r="D234" s="375"/>
      <c r="AD234" s="33"/>
    </row>
    <row r="235" spans="4:30" customFormat="1" x14ac:dyDescent="0.2">
      <c r="D235" s="375"/>
      <c r="AD235" s="33"/>
    </row>
    <row r="236" spans="4:30" customFormat="1" x14ac:dyDescent="0.2">
      <c r="D236" s="375"/>
      <c r="AD236" s="33"/>
    </row>
    <row r="237" spans="4:30" customFormat="1" x14ac:dyDescent="0.2">
      <c r="D237" s="375"/>
      <c r="AD237" s="33"/>
    </row>
    <row r="238" spans="4:30" customFormat="1" x14ac:dyDescent="0.2">
      <c r="D238" s="375"/>
      <c r="AD238" s="33"/>
    </row>
    <row r="239" spans="4:30" customFormat="1" x14ac:dyDescent="0.2">
      <c r="D239" s="375"/>
      <c r="AD239" s="33"/>
    </row>
    <row r="240" spans="4:30" customFormat="1" x14ac:dyDescent="0.2">
      <c r="D240" s="375"/>
      <c r="AD240" s="33"/>
    </row>
    <row r="241" spans="4:30" customFormat="1" x14ac:dyDescent="0.2">
      <c r="D241" s="375"/>
      <c r="AD241" s="33"/>
    </row>
    <row r="242" spans="4:30" customFormat="1" x14ac:dyDescent="0.2">
      <c r="D242" s="375"/>
      <c r="AD242" s="33"/>
    </row>
    <row r="243" spans="4:30" customFormat="1" x14ac:dyDescent="0.2">
      <c r="D243" s="375"/>
      <c r="AD243" s="33"/>
    </row>
    <row r="244" spans="4:30" customFormat="1" x14ac:dyDescent="0.2">
      <c r="D244" s="375"/>
      <c r="AD244" s="33"/>
    </row>
    <row r="245" spans="4:30" customFormat="1" x14ac:dyDescent="0.2">
      <c r="D245" s="375"/>
      <c r="AD245" s="33"/>
    </row>
    <row r="246" spans="4:30" customFormat="1" x14ac:dyDescent="0.2">
      <c r="D246" s="375"/>
      <c r="AD246" s="33"/>
    </row>
    <row r="247" spans="4:30" customFormat="1" x14ac:dyDescent="0.2">
      <c r="D247" s="375"/>
      <c r="AD247" s="33"/>
    </row>
    <row r="248" spans="4:30" customFormat="1" x14ac:dyDescent="0.2">
      <c r="D248" s="375"/>
      <c r="AD248" s="33"/>
    </row>
    <row r="249" spans="4:30" customFormat="1" x14ac:dyDescent="0.2">
      <c r="D249" s="375"/>
      <c r="AD249" s="33"/>
    </row>
    <row r="250" spans="4:30" customFormat="1" x14ac:dyDescent="0.2">
      <c r="D250" s="375"/>
      <c r="AD250" s="33"/>
    </row>
    <row r="251" spans="4:30" customFormat="1" x14ac:dyDescent="0.2">
      <c r="D251" s="375"/>
      <c r="AD251" s="33"/>
    </row>
    <row r="252" spans="4:30" customFormat="1" x14ac:dyDescent="0.2">
      <c r="D252" s="375"/>
      <c r="AD252" s="33"/>
    </row>
    <row r="253" spans="4:30" customFormat="1" x14ac:dyDescent="0.2">
      <c r="D253" s="375"/>
      <c r="AD253" s="33"/>
    </row>
    <row r="254" spans="4:30" customFormat="1" x14ac:dyDescent="0.2">
      <c r="D254" s="375"/>
      <c r="AD254" s="33"/>
    </row>
    <row r="255" spans="4:30" customFormat="1" x14ac:dyDescent="0.2">
      <c r="D255" s="375"/>
      <c r="AD255" s="33"/>
    </row>
    <row r="256" spans="4:30" customFormat="1" x14ac:dyDescent="0.2">
      <c r="D256" s="375"/>
      <c r="AD256" s="33"/>
    </row>
    <row r="257" spans="4:30" customFormat="1" x14ac:dyDescent="0.2">
      <c r="D257" s="375"/>
      <c r="AD257" s="33"/>
    </row>
    <row r="258" spans="4:30" customFormat="1" x14ac:dyDescent="0.2">
      <c r="D258" s="375"/>
      <c r="AD258" s="33"/>
    </row>
    <row r="259" spans="4:30" customFormat="1" x14ac:dyDescent="0.2">
      <c r="D259" s="375"/>
      <c r="AD259" s="33"/>
    </row>
    <row r="260" spans="4:30" customFormat="1" x14ac:dyDescent="0.2">
      <c r="D260" s="375"/>
      <c r="AD260" s="33"/>
    </row>
    <row r="261" spans="4:30" customFormat="1" x14ac:dyDescent="0.2">
      <c r="D261" s="375"/>
      <c r="AD261" s="33"/>
    </row>
    <row r="262" spans="4:30" customFormat="1" x14ac:dyDescent="0.2">
      <c r="D262" s="375"/>
      <c r="AD262" s="33"/>
    </row>
    <row r="263" spans="4:30" customFormat="1" x14ac:dyDescent="0.2">
      <c r="D263" s="375"/>
      <c r="AD263" s="33"/>
    </row>
    <row r="264" spans="4:30" customFormat="1" x14ac:dyDescent="0.2">
      <c r="D264" s="375"/>
      <c r="AD264" s="33"/>
    </row>
    <row r="265" spans="4:30" customFormat="1" x14ac:dyDescent="0.2">
      <c r="D265" s="375"/>
      <c r="AD265" s="33"/>
    </row>
    <row r="266" spans="4:30" customFormat="1" x14ac:dyDescent="0.2">
      <c r="D266" s="375"/>
      <c r="AD266" s="33"/>
    </row>
    <row r="267" spans="4:30" customFormat="1" x14ac:dyDescent="0.2">
      <c r="D267" s="375"/>
      <c r="AD267" s="33"/>
    </row>
    <row r="268" spans="4:30" customFormat="1" x14ac:dyDescent="0.2">
      <c r="D268" s="375"/>
      <c r="AD268" s="33"/>
    </row>
    <row r="269" spans="4:30" customFormat="1" x14ac:dyDescent="0.2">
      <c r="D269" s="375"/>
      <c r="AD269" s="33"/>
    </row>
    <row r="270" spans="4:30" customFormat="1" x14ac:dyDescent="0.2">
      <c r="D270" s="375"/>
      <c r="AD270" s="33"/>
    </row>
    <row r="271" spans="4:30" customFormat="1" x14ac:dyDescent="0.2">
      <c r="D271" s="375"/>
      <c r="AD271" s="33"/>
    </row>
    <row r="272" spans="4:30" customFormat="1" x14ac:dyDescent="0.2">
      <c r="D272" s="375"/>
      <c r="AD272" s="33"/>
    </row>
    <row r="273" spans="4:30" customFormat="1" x14ac:dyDescent="0.2">
      <c r="D273" s="375"/>
      <c r="AD273" s="33"/>
    </row>
    <row r="274" spans="4:30" customFormat="1" x14ac:dyDescent="0.2">
      <c r="D274" s="375"/>
      <c r="AD274" s="33"/>
    </row>
    <row r="275" spans="4:30" customFormat="1" x14ac:dyDescent="0.2">
      <c r="D275" s="375"/>
      <c r="AD275" s="33"/>
    </row>
    <row r="276" spans="4:30" customFormat="1" x14ac:dyDescent="0.2">
      <c r="D276" s="375"/>
      <c r="AD276" s="33"/>
    </row>
    <row r="277" spans="4:30" customFormat="1" x14ac:dyDescent="0.2">
      <c r="D277" s="375"/>
      <c r="AD277" s="33"/>
    </row>
    <row r="278" spans="4:30" customFormat="1" x14ac:dyDescent="0.2">
      <c r="D278" s="375"/>
      <c r="AD278" s="33"/>
    </row>
    <row r="279" spans="4:30" customFormat="1" x14ac:dyDescent="0.2">
      <c r="D279" s="375"/>
      <c r="AD279" s="33"/>
    </row>
    <row r="280" spans="4:30" customFormat="1" x14ac:dyDescent="0.2">
      <c r="D280" s="375"/>
      <c r="AD280" s="33"/>
    </row>
    <row r="281" spans="4:30" customFormat="1" x14ac:dyDescent="0.2">
      <c r="D281" s="375"/>
      <c r="AD281" s="33"/>
    </row>
    <row r="282" spans="4:30" customFormat="1" x14ac:dyDescent="0.2">
      <c r="D282" s="375"/>
      <c r="AD282" s="33"/>
    </row>
    <row r="283" spans="4:30" customFormat="1" x14ac:dyDescent="0.2">
      <c r="D283" s="375"/>
      <c r="AD283" s="33"/>
    </row>
    <row r="284" spans="4:30" customFormat="1" x14ac:dyDescent="0.2">
      <c r="D284" s="375"/>
      <c r="AD284" s="33"/>
    </row>
    <row r="285" spans="4:30" customFormat="1" x14ac:dyDescent="0.2">
      <c r="D285" s="375"/>
      <c r="AD285" s="33"/>
    </row>
    <row r="286" spans="4:30" customFormat="1" x14ac:dyDescent="0.2">
      <c r="D286" s="375"/>
      <c r="AD286" s="33"/>
    </row>
    <row r="287" spans="4:30" customFormat="1" x14ac:dyDescent="0.2">
      <c r="D287" s="375"/>
      <c r="AD287" s="33"/>
    </row>
    <row r="288" spans="4:30" customFormat="1" x14ac:dyDescent="0.2">
      <c r="D288" s="375"/>
      <c r="AD288" s="33"/>
    </row>
    <row r="289" spans="4:30" customFormat="1" x14ac:dyDescent="0.2">
      <c r="D289" s="375"/>
      <c r="AD289" s="33"/>
    </row>
    <row r="290" spans="4:30" customFormat="1" x14ac:dyDescent="0.2">
      <c r="D290" s="375"/>
      <c r="AD290" s="33"/>
    </row>
    <row r="291" spans="4:30" customFormat="1" x14ac:dyDescent="0.2">
      <c r="D291" s="375"/>
      <c r="AD291" s="33"/>
    </row>
    <row r="292" spans="4:30" customFormat="1" x14ac:dyDescent="0.2">
      <c r="D292" s="375"/>
      <c r="AD292" s="33"/>
    </row>
    <row r="293" spans="4:30" customFormat="1" x14ac:dyDescent="0.2">
      <c r="D293" s="375"/>
      <c r="AD293" s="33"/>
    </row>
    <row r="294" spans="4:30" customFormat="1" x14ac:dyDescent="0.2">
      <c r="D294" s="375"/>
      <c r="AD294" s="33"/>
    </row>
    <row r="295" spans="4:30" customFormat="1" x14ac:dyDescent="0.2">
      <c r="D295" s="375"/>
      <c r="AD295" s="33"/>
    </row>
    <row r="296" spans="4:30" customFormat="1" x14ac:dyDescent="0.2">
      <c r="D296" s="375"/>
      <c r="AD296" s="33"/>
    </row>
    <row r="297" spans="4:30" customFormat="1" x14ac:dyDescent="0.2">
      <c r="D297" s="375"/>
      <c r="AD297" s="33"/>
    </row>
    <row r="298" spans="4:30" customFormat="1" x14ac:dyDescent="0.2">
      <c r="D298" s="375"/>
      <c r="AD298" s="33"/>
    </row>
    <row r="299" spans="4:30" customFormat="1" x14ac:dyDescent="0.2">
      <c r="D299" s="375"/>
      <c r="AD299" s="33"/>
    </row>
    <row r="300" spans="4:30" customFormat="1" x14ac:dyDescent="0.2">
      <c r="D300" s="375"/>
      <c r="AD300" s="33"/>
    </row>
    <row r="301" spans="4:30" customFormat="1" x14ac:dyDescent="0.2">
      <c r="D301" s="375"/>
      <c r="AD301" s="33"/>
    </row>
    <row r="302" spans="4:30" customFormat="1" x14ac:dyDescent="0.2">
      <c r="D302" s="375"/>
      <c r="AD302" s="33"/>
    </row>
    <row r="303" spans="4:30" customFormat="1" x14ac:dyDescent="0.2">
      <c r="D303" s="375"/>
      <c r="AD303" s="33"/>
    </row>
    <row r="304" spans="4:30" customFormat="1" x14ac:dyDescent="0.2">
      <c r="D304" s="375"/>
      <c r="AD304" s="33"/>
    </row>
    <row r="305" spans="4:30" customFormat="1" x14ac:dyDescent="0.2">
      <c r="D305" s="375"/>
      <c r="AD305" s="33"/>
    </row>
    <row r="306" spans="4:30" customFormat="1" x14ac:dyDescent="0.2">
      <c r="D306" s="375"/>
      <c r="AD306" s="33"/>
    </row>
    <row r="307" spans="4:30" customFormat="1" x14ac:dyDescent="0.2">
      <c r="D307" s="375"/>
      <c r="AD307" s="33"/>
    </row>
    <row r="308" spans="4:30" customFormat="1" x14ac:dyDescent="0.2">
      <c r="D308" s="375"/>
      <c r="AD308" s="33"/>
    </row>
    <row r="309" spans="4:30" customFormat="1" x14ac:dyDescent="0.2">
      <c r="D309" s="375"/>
      <c r="AD309" s="33"/>
    </row>
    <row r="310" spans="4:30" customFormat="1" x14ac:dyDescent="0.2">
      <c r="D310" s="375"/>
      <c r="AD310" s="33"/>
    </row>
    <row r="311" spans="4:30" customFormat="1" x14ac:dyDescent="0.2">
      <c r="D311" s="375"/>
      <c r="AD311" s="33"/>
    </row>
    <row r="312" spans="4:30" customFormat="1" x14ac:dyDescent="0.2">
      <c r="D312" s="375"/>
      <c r="AD312" s="33"/>
    </row>
    <row r="313" spans="4:30" customFormat="1" x14ac:dyDescent="0.2">
      <c r="D313" s="375"/>
      <c r="AD313" s="33"/>
    </row>
    <row r="314" spans="4:30" customFormat="1" x14ac:dyDescent="0.2">
      <c r="D314" s="375"/>
      <c r="AD314" s="33"/>
    </row>
    <row r="315" spans="4:30" customFormat="1" x14ac:dyDescent="0.2">
      <c r="D315" s="375"/>
      <c r="AD315" s="33"/>
    </row>
    <row r="316" spans="4:30" customFormat="1" x14ac:dyDescent="0.2">
      <c r="D316" s="375"/>
      <c r="AD316" s="33"/>
    </row>
    <row r="317" spans="4:30" customFormat="1" x14ac:dyDescent="0.2">
      <c r="D317" s="375"/>
      <c r="AD317" s="33"/>
    </row>
    <row r="318" spans="4:30" customFormat="1" x14ac:dyDescent="0.2">
      <c r="D318" s="375"/>
      <c r="AD318" s="33"/>
    </row>
    <row r="319" spans="4:30" customFormat="1" x14ac:dyDescent="0.2">
      <c r="D319" s="375"/>
      <c r="AD319" s="33"/>
    </row>
    <row r="320" spans="4:30" customFormat="1" x14ac:dyDescent="0.2">
      <c r="D320" s="375"/>
      <c r="AD320" s="33"/>
    </row>
    <row r="321" spans="4:30" customFormat="1" x14ac:dyDescent="0.2">
      <c r="D321" s="375"/>
      <c r="AD321" s="33"/>
    </row>
    <row r="322" spans="4:30" customFormat="1" x14ac:dyDescent="0.2">
      <c r="D322" s="375"/>
      <c r="AD322" s="33"/>
    </row>
    <row r="323" spans="4:30" customFormat="1" x14ac:dyDescent="0.2">
      <c r="D323" s="375"/>
      <c r="AD323" s="33"/>
    </row>
    <row r="324" spans="4:30" customFormat="1" x14ac:dyDescent="0.2">
      <c r="D324" s="375"/>
      <c r="AD324" s="33"/>
    </row>
    <row r="325" spans="4:30" customFormat="1" x14ac:dyDescent="0.2">
      <c r="D325" s="375"/>
      <c r="AD325" s="33"/>
    </row>
    <row r="326" spans="4:30" customFormat="1" x14ac:dyDescent="0.2">
      <c r="D326" s="375"/>
      <c r="AD326" s="33"/>
    </row>
    <row r="327" spans="4:30" customFormat="1" x14ac:dyDescent="0.2">
      <c r="D327" s="375"/>
      <c r="AD327" s="33"/>
    </row>
    <row r="328" spans="4:30" customFormat="1" x14ac:dyDescent="0.2">
      <c r="D328" s="375"/>
      <c r="AD328" s="33"/>
    </row>
    <row r="329" spans="4:30" customFormat="1" x14ac:dyDescent="0.2">
      <c r="D329" s="375"/>
      <c r="AD329" s="33"/>
    </row>
    <row r="330" spans="4:30" customFormat="1" x14ac:dyDescent="0.2">
      <c r="D330" s="375"/>
      <c r="AD330" s="33"/>
    </row>
    <row r="331" spans="4:30" customFormat="1" x14ac:dyDescent="0.2">
      <c r="D331" s="375"/>
      <c r="AD331" s="33"/>
    </row>
    <row r="332" spans="4:30" customFormat="1" x14ac:dyDescent="0.2">
      <c r="D332" s="375"/>
      <c r="AD332" s="33"/>
    </row>
    <row r="333" spans="4:30" customFormat="1" x14ac:dyDescent="0.2">
      <c r="D333" s="375"/>
      <c r="AD333" s="33"/>
    </row>
    <row r="334" spans="4:30" customFormat="1" x14ac:dyDescent="0.2">
      <c r="D334" s="375"/>
      <c r="AD334" s="33"/>
    </row>
    <row r="335" spans="4:30" customFormat="1" x14ac:dyDescent="0.2">
      <c r="D335" s="375"/>
      <c r="AD335" s="33"/>
    </row>
    <row r="336" spans="4:30" customFormat="1" x14ac:dyDescent="0.2">
      <c r="D336" s="375"/>
      <c r="AD336" s="33"/>
    </row>
    <row r="337" spans="4:30" customFormat="1" x14ac:dyDescent="0.2">
      <c r="D337" s="375"/>
      <c r="AD337" s="33"/>
    </row>
    <row r="338" spans="4:30" customFormat="1" x14ac:dyDescent="0.2">
      <c r="D338" s="375"/>
      <c r="AD338" s="33"/>
    </row>
    <row r="339" spans="4:30" customFormat="1" x14ac:dyDescent="0.2">
      <c r="D339" s="375"/>
      <c r="AD339" s="33"/>
    </row>
    <row r="340" spans="4:30" customFormat="1" x14ac:dyDescent="0.2">
      <c r="D340" s="375"/>
      <c r="AD340" s="33"/>
    </row>
    <row r="341" spans="4:30" customFormat="1" x14ac:dyDescent="0.2">
      <c r="D341" s="375"/>
      <c r="AD341" s="33"/>
    </row>
    <row r="342" spans="4:30" customFormat="1" x14ac:dyDescent="0.2">
      <c r="D342" s="375"/>
      <c r="AD342" s="33"/>
    </row>
    <row r="343" spans="4:30" customFormat="1" x14ac:dyDescent="0.2">
      <c r="D343" s="375"/>
      <c r="AD343" s="33"/>
    </row>
    <row r="344" spans="4:30" customFormat="1" x14ac:dyDescent="0.2">
      <c r="D344" s="375"/>
      <c r="AD344" s="33"/>
    </row>
    <row r="345" spans="4:30" customFormat="1" x14ac:dyDescent="0.2">
      <c r="D345" s="375"/>
      <c r="AD345" s="33"/>
    </row>
    <row r="346" spans="4:30" customFormat="1" x14ac:dyDescent="0.2">
      <c r="D346" s="375"/>
      <c r="AD346" s="33"/>
    </row>
    <row r="347" spans="4:30" customFormat="1" x14ac:dyDescent="0.2">
      <c r="D347" s="375"/>
      <c r="AD347" s="33"/>
    </row>
    <row r="348" spans="4:30" customFormat="1" x14ac:dyDescent="0.2">
      <c r="D348" s="375"/>
      <c r="AD348" s="33"/>
    </row>
    <row r="349" spans="4:30" customFormat="1" x14ac:dyDescent="0.2">
      <c r="D349" s="375"/>
      <c r="AD349" s="33"/>
    </row>
    <row r="350" spans="4:30" customFormat="1" x14ac:dyDescent="0.2">
      <c r="D350" s="375"/>
      <c r="AD350" s="33"/>
    </row>
    <row r="351" spans="4:30" customFormat="1" x14ac:dyDescent="0.2">
      <c r="D351" s="375"/>
      <c r="AD351" s="33"/>
    </row>
    <row r="352" spans="4:30" customFormat="1" x14ac:dyDescent="0.2">
      <c r="D352" s="375"/>
      <c r="AD352" s="33"/>
    </row>
    <row r="353" spans="4:30" customFormat="1" x14ac:dyDescent="0.2">
      <c r="D353" s="375"/>
      <c r="AD353" s="33"/>
    </row>
    <row r="354" spans="4:30" customFormat="1" x14ac:dyDescent="0.2">
      <c r="D354" s="375"/>
      <c r="AD354" s="33"/>
    </row>
    <row r="355" spans="4:30" customFormat="1" x14ac:dyDescent="0.2">
      <c r="D355" s="375"/>
      <c r="AD355" s="33"/>
    </row>
    <row r="356" spans="4:30" customFormat="1" x14ac:dyDescent="0.2">
      <c r="D356" s="375"/>
      <c r="AD356" s="33"/>
    </row>
    <row r="357" spans="4:30" customFormat="1" x14ac:dyDescent="0.2">
      <c r="D357" s="375"/>
      <c r="AD357" s="33"/>
    </row>
    <row r="358" spans="4:30" customFormat="1" x14ac:dyDescent="0.2">
      <c r="D358" s="375"/>
      <c r="AD358" s="33"/>
    </row>
    <row r="359" spans="4:30" customFormat="1" x14ac:dyDescent="0.2">
      <c r="D359" s="375"/>
      <c r="AD359" s="33"/>
    </row>
    <row r="360" spans="4:30" customFormat="1" x14ac:dyDescent="0.2">
      <c r="D360" s="375"/>
      <c r="AD360" s="33"/>
    </row>
    <row r="361" spans="4:30" customFormat="1" x14ac:dyDescent="0.2">
      <c r="D361" s="375"/>
      <c r="AD361" s="33"/>
    </row>
    <row r="362" spans="4:30" customFormat="1" x14ac:dyDescent="0.2">
      <c r="D362" s="375"/>
      <c r="AD362" s="33"/>
    </row>
    <row r="363" spans="4:30" customFormat="1" x14ac:dyDescent="0.2">
      <c r="D363" s="375"/>
      <c r="AD363" s="33"/>
    </row>
    <row r="364" spans="4:30" customFormat="1" x14ac:dyDescent="0.2">
      <c r="D364" s="375"/>
      <c r="AD364" s="33"/>
    </row>
    <row r="365" spans="4:30" customFormat="1" x14ac:dyDescent="0.2">
      <c r="D365" s="375"/>
      <c r="AD365" s="33"/>
    </row>
    <row r="366" spans="4:30" customFormat="1" x14ac:dyDescent="0.2">
      <c r="D366" s="375"/>
      <c r="AD366" s="33"/>
    </row>
    <row r="367" spans="4:30" customFormat="1" x14ac:dyDescent="0.2">
      <c r="D367" s="375"/>
      <c r="AD367" s="33"/>
    </row>
    <row r="368" spans="4:30" customFormat="1" x14ac:dyDescent="0.2">
      <c r="D368" s="375"/>
      <c r="AD368" s="33"/>
    </row>
    <row r="369" spans="4:30" customFormat="1" x14ac:dyDescent="0.2">
      <c r="D369" s="375"/>
      <c r="AD369" s="33"/>
    </row>
    <row r="370" spans="4:30" customFormat="1" x14ac:dyDescent="0.2">
      <c r="D370" s="375"/>
      <c r="AD370" s="33"/>
    </row>
    <row r="371" spans="4:30" customFormat="1" x14ac:dyDescent="0.2">
      <c r="D371" s="375"/>
      <c r="AD371" s="33"/>
    </row>
    <row r="372" spans="4:30" customFormat="1" x14ac:dyDescent="0.2">
      <c r="D372" s="375"/>
      <c r="AD372" s="33"/>
    </row>
    <row r="373" spans="4:30" customFormat="1" x14ac:dyDescent="0.2">
      <c r="D373" s="375"/>
      <c r="AD373" s="33"/>
    </row>
    <row r="374" spans="4:30" customFormat="1" x14ac:dyDescent="0.2">
      <c r="D374" s="375"/>
      <c r="AD374" s="33"/>
    </row>
    <row r="375" spans="4:30" customFormat="1" x14ac:dyDescent="0.2">
      <c r="D375" s="375"/>
      <c r="AD375" s="33"/>
    </row>
    <row r="376" spans="4:30" customFormat="1" x14ac:dyDescent="0.2">
      <c r="D376" s="375"/>
      <c r="AD376" s="33"/>
    </row>
    <row r="377" spans="4:30" customFormat="1" x14ac:dyDescent="0.2">
      <c r="D377" s="375"/>
      <c r="AD377" s="33"/>
    </row>
    <row r="378" spans="4:30" customFormat="1" x14ac:dyDescent="0.2">
      <c r="D378" s="375"/>
      <c r="AD378" s="33"/>
    </row>
    <row r="379" spans="4:30" customFormat="1" x14ac:dyDescent="0.2">
      <c r="D379" s="375"/>
      <c r="AD379" s="33"/>
    </row>
    <row r="380" spans="4:30" customFormat="1" x14ac:dyDescent="0.2">
      <c r="D380" s="375"/>
      <c r="AD380" s="33"/>
    </row>
    <row r="381" spans="4:30" customFormat="1" x14ac:dyDescent="0.2">
      <c r="D381" s="375"/>
      <c r="AD381" s="33"/>
    </row>
    <row r="382" spans="4:30" customFormat="1" x14ac:dyDescent="0.2">
      <c r="D382" s="375"/>
      <c r="AD382" s="33"/>
    </row>
    <row r="383" spans="4:30" customFormat="1" x14ac:dyDescent="0.2">
      <c r="D383" s="375"/>
      <c r="AD383" s="33"/>
    </row>
    <row r="384" spans="4:30" customFormat="1" x14ac:dyDescent="0.2">
      <c r="D384" s="375"/>
      <c r="AD384" s="33"/>
    </row>
    <row r="385" spans="4:30" customFormat="1" x14ac:dyDescent="0.2">
      <c r="D385" s="375"/>
      <c r="AD385" s="33"/>
    </row>
    <row r="386" spans="4:30" customFormat="1" x14ac:dyDescent="0.2">
      <c r="D386" s="375"/>
      <c r="AD386" s="33"/>
    </row>
    <row r="387" spans="4:30" customFormat="1" x14ac:dyDescent="0.2">
      <c r="D387" s="375"/>
      <c r="AD387" s="33"/>
    </row>
    <row r="388" spans="4:30" customFormat="1" x14ac:dyDescent="0.2">
      <c r="D388" s="375"/>
      <c r="AD388" s="33"/>
    </row>
    <row r="389" spans="4:30" customFormat="1" x14ac:dyDescent="0.2">
      <c r="D389" s="375"/>
      <c r="AD389" s="33"/>
    </row>
    <row r="390" spans="4:30" customFormat="1" x14ac:dyDescent="0.2">
      <c r="D390" s="375"/>
      <c r="AD390" s="33"/>
    </row>
    <row r="391" spans="4:30" customFormat="1" x14ac:dyDescent="0.2">
      <c r="D391" s="375"/>
      <c r="AD391" s="33"/>
    </row>
    <row r="392" spans="4:30" customFormat="1" x14ac:dyDescent="0.2">
      <c r="D392" s="375"/>
      <c r="AD392" s="33"/>
    </row>
    <row r="393" spans="4:30" customFormat="1" x14ac:dyDescent="0.2">
      <c r="D393" s="375"/>
      <c r="AD393" s="33"/>
    </row>
    <row r="394" spans="4:30" customFormat="1" x14ac:dyDescent="0.2">
      <c r="D394" s="375"/>
      <c r="AD394" s="33"/>
    </row>
    <row r="395" spans="4:30" customFormat="1" x14ac:dyDescent="0.2">
      <c r="D395" s="375"/>
      <c r="AD395" s="33"/>
    </row>
    <row r="396" spans="4:30" customFormat="1" x14ac:dyDescent="0.2">
      <c r="D396" s="375"/>
      <c r="AD396" s="33"/>
    </row>
    <row r="397" spans="4:30" customFormat="1" x14ac:dyDescent="0.2">
      <c r="D397" s="375"/>
      <c r="AD397" s="33"/>
    </row>
    <row r="398" spans="4:30" customFormat="1" x14ac:dyDescent="0.2">
      <c r="D398" s="375"/>
      <c r="AD398" s="33"/>
    </row>
    <row r="399" spans="4:30" customFormat="1" x14ac:dyDescent="0.2">
      <c r="D399" s="375"/>
      <c r="AD399" s="33"/>
    </row>
    <row r="400" spans="4:30" customFormat="1" x14ac:dyDescent="0.2">
      <c r="D400" s="375"/>
      <c r="AD400" s="33"/>
    </row>
    <row r="401" spans="4:30" customFormat="1" x14ac:dyDescent="0.2">
      <c r="D401" s="375"/>
      <c r="AD401" s="33"/>
    </row>
    <row r="402" spans="4:30" customFormat="1" x14ac:dyDescent="0.2">
      <c r="D402" s="375"/>
      <c r="AD402" s="33"/>
    </row>
    <row r="403" spans="4:30" customFormat="1" x14ac:dyDescent="0.2">
      <c r="D403" s="375"/>
      <c r="AD403" s="33"/>
    </row>
    <row r="404" spans="4:30" customFormat="1" x14ac:dyDescent="0.2">
      <c r="D404" s="375"/>
      <c r="AD404" s="33"/>
    </row>
    <row r="405" spans="4:30" customFormat="1" x14ac:dyDescent="0.2">
      <c r="D405" s="375"/>
      <c r="AD405" s="33"/>
    </row>
    <row r="406" spans="4:30" customFormat="1" x14ac:dyDescent="0.2">
      <c r="D406" s="375"/>
      <c r="AD406" s="33"/>
    </row>
    <row r="407" spans="4:30" customFormat="1" x14ac:dyDescent="0.2">
      <c r="D407" s="375"/>
      <c r="AD407" s="33"/>
    </row>
    <row r="408" spans="4:30" customFormat="1" x14ac:dyDescent="0.2">
      <c r="D408" s="375"/>
      <c r="AD408" s="33"/>
    </row>
    <row r="409" spans="4:30" customFormat="1" x14ac:dyDescent="0.2">
      <c r="D409" s="375"/>
      <c r="AD409" s="33"/>
    </row>
    <row r="410" spans="4:30" customFormat="1" x14ac:dyDescent="0.2">
      <c r="D410" s="375"/>
      <c r="AD410" s="33"/>
    </row>
    <row r="411" spans="4:30" customFormat="1" x14ac:dyDescent="0.2">
      <c r="D411" s="375"/>
      <c r="AD411" s="33"/>
    </row>
    <row r="412" spans="4:30" customFormat="1" x14ac:dyDescent="0.2">
      <c r="D412" s="375"/>
      <c r="AD412" s="33"/>
    </row>
    <row r="413" spans="4:30" customFormat="1" x14ac:dyDescent="0.2">
      <c r="D413" s="375"/>
      <c r="AD413" s="33"/>
    </row>
    <row r="414" spans="4:30" customFormat="1" x14ac:dyDescent="0.2">
      <c r="D414" s="375"/>
      <c r="AD414" s="33"/>
    </row>
    <row r="415" spans="4:30" customFormat="1" x14ac:dyDescent="0.2">
      <c r="D415" s="375"/>
      <c r="AD415" s="33"/>
    </row>
    <row r="416" spans="4:30" customFormat="1" x14ac:dyDescent="0.2">
      <c r="D416" s="375"/>
      <c r="AD416" s="33"/>
    </row>
    <row r="417" spans="4:30" customFormat="1" x14ac:dyDescent="0.2">
      <c r="D417" s="375"/>
      <c r="AD417" s="33"/>
    </row>
    <row r="418" spans="4:30" customFormat="1" x14ac:dyDescent="0.2">
      <c r="D418" s="375"/>
      <c r="AD418" s="33"/>
    </row>
    <row r="419" spans="4:30" customFormat="1" x14ac:dyDescent="0.2">
      <c r="D419" s="375"/>
      <c r="AD419" s="33"/>
    </row>
    <row r="420" spans="4:30" customFormat="1" x14ac:dyDescent="0.2">
      <c r="D420" s="375"/>
      <c r="AD420" s="33"/>
    </row>
    <row r="421" spans="4:30" customFormat="1" x14ac:dyDescent="0.2">
      <c r="D421" s="375"/>
      <c r="AD421" s="33"/>
    </row>
    <row r="422" spans="4:30" customFormat="1" x14ac:dyDescent="0.2">
      <c r="D422" s="375"/>
      <c r="AD422" s="33"/>
    </row>
    <row r="423" spans="4:30" customFormat="1" x14ac:dyDescent="0.2">
      <c r="D423" s="375"/>
      <c r="AD423" s="33"/>
    </row>
    <row r="424" spans="4:30" customFormat="1" x14ac:dyDescent="0.2">
      <c r="D424" s="375"/>
      <c r="AD424" s="33"/>
    </row>
    <row r="425" spans="4:30" customFormat="1" x14ac:dyDescent="0.2">
      <c r="D425" s="375"/>
      <c r="AD425" s="33"/>
    </row>
    <row r="426" spans="4:30" customFormat="1" x14ac:dyDescent="0.2">
      <c r="D426" s="375"/>
      <c r="AD426" s="33"/>
    </row>
    <row r="427" spans="4:30" customFormat="1" x14ac:dyDescent="0.2">
      <c r="D427" s="375"/>
      <c r="AD427" s="33"/>
    </row>
    <row r="428" spans="4:30" customFormat="1" x14ac:dyDescent="0.2">
      <c r="D428" s="375"/>
      <c r="AD428" s="33"/>
    </row>
    <row r="429" spans="4:30" customFormat="1" x14ac:dyDescent="0.2">
      <c r="D429" s="375"/>
      <c r="AD429" s="33"/>
    </row>
    <row r="430" spans="4:30" customFormat="1" x14ac:dyDescent="0.2">
      <c r="D430" s="375"/>
      <c r="AD430" s="33"/>
    </row>
    <row r="431" spans="4:30" customFormat="1" x14ac:dyDescent="0.2">
      <c r="D431" s="375"/>
      <c r="AD431" s="33"/>
    </row>
    <row r="432" spans="4:30" customFormat="1" x14ac:dyDescent="0.2">
      <c r="D432" s="375"/>
      <c r="AD432" s="33"/>
    </row>
    <row r="433" spans="4:30" customFormat="1" x14ac:dyDescent="0.2">
      <c r="D433" s="375"/>
      <c r="AD433" s="33"/>
    </row>
    <row r="434" spans="4:30" customFormat="1" x14ac:dyDescent="0.2">
      <c r="D434" s="375"/>
      <c r="AD434" s="33"/>
    </row>
    <row r="435" spans="4:30" customFormat="1" x14ac:dyDescent="0.2">
      <c r="D435" s="375"/>
      <c r="AD435" s="33"/>
    </row>
    <row r="436" spans="4:30" customFormat="1" x14ac:dyDescent="0.2">
      <c r="D436" s="375"/>
      <c r="AD436" s="33"/>
    </row>
    <row r="437" spans="4:30" customFormat="1" x14ac:dyDescent="0.2">
      <c r="D437" s="375"/>
      <c r="AD437" s="33"/>
    </row>
    <row r="438" spans="4:30" customFormat="1" x14ac:dyDescent="0.2">
      <c r="D438" s="375"/>
      <c r="AD438" s="33"/>
    </row>
    <row r="439" spans="4:30" customFormat="1" x14ac:dyDescent="0.2">
      <c r="D439" s="375"/>
      <c r="AD439" s="33"/>
    </row>
    <row r="440" spans="4:30" customFormat="1" x14ac:dyDescent="0.2">
      <c r="D440" s="375"/>
      <c r="AD440" s="33"/>
    </row>
    <row r="441" spans="4:30" customFormat="1" x14ac:dyDescent="0.2">
      <c r="D441" s="375"/>
      <c r="AD441" s="33"/>
    </row>
    <row r="442" spans="4:30" customFormat="1" x14ac:dyDescent="0.2">
      <c r="D442" s="375"/>
      <c r="AD442" s="33"/>
    </row>
    <row r="443" spans="4:30" customFormat="1" x14ac:dyDescent="0.2">
      <c r="D443" s="375"/>
      <c r="AD443" s="33"/>
    </row>
    <row r="455" spans="4:30" customFormat="1" x14ac:dyDescent="0.2">
      <c r="D455" s="375"/>
      <c r="AD455" s="33"/>
    </row>
    <row r="456" spans="4:30" customFormat="1" x14ac:dyDescent="0.2">
      <c r="D456" s="375"/>
      <c r="AD456" s="33"/>
    </row>
    <row r="457" spans="4:30" customFormat="1" x14ac:dyDescent="0.2">
      <c r="D457" s="375"/>
      <c r="AD457" s="33"/>
    </row>
    <row r="458" spans="4:30" customFormat="1" x14ac:dyDescent="0.2">
      <c r="D458" s="375"/>
      <c r="AD458" s="33"/>
    </row>
    <row r="459" spans="4:30" customFormat="1" x14ac:dyDescent="0.2">
      <c r="D459" s="375"/>
      <c r="AD459" s="33"/>
    </row>
    <row r="460" spans="4:30" customFormat="1" x14ac:dyDescent="0.2">
      <c r="D460" s="375"/>
      <c r="AD460" s="33"/>
    </row>
    <row r="461" spans="4:30" customFormat="1" x14ac:dyDescent="0.2">
      <c r="D461" s="375"/>
      <c r="AD461" s="33"/>
    </row>
    <row r="462" spans="4:30" customFormat="1" x14ac:dyDescent="0.2">
      <c r="D462" s="375"/>
      <c r="AD462" s="33"/>
    </row>
    <row r="463" spans="4:30" customFormat="1" x14ac:dyDescent="0.2">
      <c r="D463" s="375"/>
      <c r="AD463" s="33"/>
    </row>
    <row r="464" spans="4:30" customFormat="1" x14ac:dyDescent="0.2">
      <c r="D464" s="375"/>
      <c r="AD464" s="33"/>
    </row>
    <row r="465" spans="4:30" customFormat="1" x14ac:dyDescent="0.2">
      <c r="D465" s="375"/>
      <c r="AD465" s="33"/>
    </row>
    <row r="466" spans="4:30" customFormat="1" x14ac:dyDescent="0.2">
      <c r="D466" s="375"/>
      <c r="AD466" s="33"/>
    </row>
    <row r="467" spans="4:30" customFormat="1" x14ac:dyDescent="0.2">
      <c r="D467" s="375"/>
      <c r="AD467" s="33"/>
    </row>
    <row r="468" spans="4:30" customFormat="1" x14ac:dyDescent="0.2">
      <c r="D468" s="375"/>
      <c r="AD468" s="33"/>
    </row>
    <row r="469" spans="4:30" customFormat="1" x14ac:dyDescent="0.2">
      <c r="D469" s="375"/>
      <c r="AD469" s="33"/>
    </row>
    <row r="470" spans="4:30" customFormat="1" x14ac:dyDescent="0.2">
      <c r="D470" s="375"/>
      <c r="AD470" s="33"/>
    </row>
    <row r="471" spans="4:30" customFormat="1" x14ac:dyDescent="0.2">
      <c r="D471" s="375"/>
      <c r="AD471" s="33"/>
    </row>
    <row r="472" spans="4:30" customFormat="1" x14ac:dyDescent="0.2">
      <c r="D472" s="375"/>
      <c r="AD472" s="33"/>
    </row>
    <row r="473" spans="4:30" customFormat="1" x14ac:dyDescent="0.2">
      <c r="D473" s="375"/>
      <c r="AD473" s="33"/>
    </row>
    <row r="474" spans="4:30" customFormat="1" x14ac:dyDescent="0.2">
      <c r="D474" s="375"/>
      <c r="AD474" s="33"/>
    </row>
    <row r="475" spans="4:30" customFormat="1" x14ac:dyDescent="0.2">
      <c r="D475" s="375"/>
      <c r="AD475" s="33"/>
    </row>
    <row r="487" spans="4:30" customFormat="1" x14ac:dyDescent="0.2">
      <c r="D487" s="375"/>
      <c r="AD487" s="33"/>
    </row>
    <row r="488" spans="4:30" customFormat="1" x14ac:dyDescent="0.2">
      <c r="D488" s="375"/>
      <c r="AD488" s="33"/>
    </row>
    <row r="489" spans="4:30" customFormat="1" x14ac:dyDescent="0.2">
      <c r="D489" s="375"/>
      <c r="AD489" s="33"/>
    </row>
    <row r="490" spans="4:30" customFormat="1" x14ac:dyDescent="0.2">
      <c r="D490" s="375"/>
      <c r="AD490" s="33"/>
    </row>
    <row r="491" spans="4:30" customFormat="1" x14ac:dyDescent="0.2">
      <c r="D491" s="375"/>
      <c r="AD491" s="33"/>
    </row>
    <row r="492" spans="4:30" customFormat="1" x14ac:dyDescent="0.2">
      <c r="D492" s="375"/>
      <c r="AD492" s="33"/>
    </row>
    <row r="493" spans="4:30" customFormat="1" x14ac:dyDescent="0.2">
      <c r="D493" s="375"/>
      <c r="AD493" s="33"/>
    </row>
    <row r="494" spans="4:30" customFormat="1" x14ac:dyDescent="0.2">
      <c r="D494" s="375"/>
      <c r="AD494" s="33"/>
    </row>
    <row r="495" spans="4:30" customFormat="1" x14ac:dyDescent="0.2">
      <c r="D495" s="375"/>
      <c r="AD495" s="33"/>
    </row>
    <row r="496" spans="4:30" customFormat="1" x14ac:dyDescent="0.2">
      <c r="D496" s="375"/>
      <c r="AD496" s="33"/>
    </row>
    <row r="497" spans="4:30" customFormat="1" x14ac:dyDescent="0.2">
      <c r="D497" s="375"/>
      <c r="AD497" s="33"/>
    </row>
    <row r="498" spans="4:30" customFormat="1" x14ac:dyDescent="0.2">
      <c r="D498" s="375"/>
      <c r="AD498" s="33"/>
    </row>
    <row r="499" spans="4:30" customFormat="1" x14ac:dyDescent="0.2">
      <c r="D499" s="375"/>
      <c r="AD499" s="33"/>
    </row>
    <row r="500" spans="4:30" customFormat="1" x14ac:dyDescent="0.2">
      <c r="D500" s="375"/>
      <c r="AD500" s="33"/>
    </row>
    <row r="501" spans="4:30" customFormat="1" x14ac:dyDescent="0.2">
      <c r="D501" s="375"/>
      <c r="AD501" s="33"/>
    </row>
    <row r="502" spans="4:30" customFormat="1" x14ac:dyDescent="0.2">
      <c r="D502" s="375"/>
      <c r="AD502" s="33"/>
    </row>
    <row r="503" spans="4:30" customFormat="1" x14ac:dyDescent="0.2">
      <c r="D503" s="375"/>
      <c r="AD503" s="33"/>
    </row>
    <row r="504" spans="4:30" customFormat="1" x14ac:dyDescent="0.2">
      <c r="D504" s="375"/>
      <c r="AD504" s="33"/>
    </row>
    <row r="505" spans="4:30" customFormat="1" x14ac:dyDescent="0.2">
      <c r="D505" s="375"/>
      <c r="AD505" s="33"/>
    </row>
    <row r="506" spans="4:30" customFormat="1" x14ac:dyDescent="0.2">
      <c r="D506" s="375"/>
      <c r="AD506" s="33"/>
    </row>
    <row r="507" spans="4:30" customFormat="1" x14ac:dyDescent="0.2">
      <c r="D507" s="375"/>
      <c r="AD507" s="33"/>
    </row>
    <row r="508" spans="4:30" customFormat="1" x14ac:dyDescent="0.2">
      <c r="D508" s="375"/>
      <c r="AD508" s="33"/>
    </row>
    <row r="509" spans="4:30" customFormat="1" x14ac:dyDescent="0.2">
      <c r="D509" s="375"/>
      <c r="AD509" s="33"/>
    </row>
    <row r="510" spans="4:30" customFormat="1" x14ac:dyDescent="0.2">
      <c r="D510" s="375"/>
      <c r="AD510" s="33"/>
    </row>
    <row r="511" spans="4:30" customFormat="1" x14ac:dyDescent="0.2">
      <c r="D511" s="375"/>
      <c r="AD511" s="33"/>
    </row>
    <row r="512" spans="4:30" customFormat="1" x14ac:dyDescent="0.2">
      <c r="D512" s="375"/>
      <c r="AD512" s="33"/>
    </row>
  </sheetData>
  <autoFilter ref="A9:LK52" xr:uid="{00000000-0009-0000-0000-000007000000}">
    <sortState xmlns:xlrd2="http://schemas.microsoft.com/office/spreadsheetml/2017/richdata2" ref="A31:LK52">
      <sortCondition ref="Y9:Y52"/>
    </sortState>
  </autoFilter>
  <mergeCells count="5">
    <mergeCell ref="AP65:AQ65"/>
    <mergeCell ref="AP61:AQ61"/>
    <mergeCell ref="AP62:AQ62"/>
    <mergeCell ref="AP63:AQ63"/>
    <mergeCell ref="AP64:AQ64"/>
  </mergeCells>
  <phoneticPr fontId="4"/>
  <conditionalFormatting sqref="AT6:AT9 AW6:AW9 AZ6:AZ9 BC6:BC9 BF6:BF9 BI6:BI9 BL6:BL9 BO6:BO9 BR6:BR9 BU6:BU9 BX6:BX9 CA6:CA9 CD6:CD9 CG6:CG9 CJ6:CJ9 CM6:CM9 CP6:CP9 CS6:CS9 CV6:CV9 CY6:CY9 DB6:DB9 DE6:DE9 DH6:DH9 DK6:DK9 DN6:DN9 DQ6:DQ9 DT6:DT9 DW6:DW9 DZ6:DZ9 EC6:EC9 EF6:EF9 A5:A50">
    <cfRule type="cellIs" dxfId="291" priority="325" stopIfTrue="1" operator="equal">
      <formula>""</formula>
    </cfRule>
  </conditionalFormatting>
  <conditionalFormatting sqref="O9:O50">
    <cfRule type="cellIs" dxfId="290" priority="324" stopIfTrue="1" operator="notEqual">
      <formula>AB9</formula>
    </cfRule>
  </conditionalFormatting>
  <conditionalFormatting sqref="Q9:Q50">
    <cfRule type="cellIs" dxfId="289" priority="323" stopIfTrue="1" operator="notEqual">
      <formula>AC9</formula>
    </cfRule>
  </conditionalFormatting>
  <conditionalFormatting sqref="AC9:AC50">
    <cfRule type="cellIs" dxfId="288" priority="322" stopIfTrue="1" operator="notEqual">
      <formula>Q9</formula>
    </cfRule>
  </conditionalFormatting>
  <conditionalFormatting sqref="R9:R50">
    <cfRule type="cellIs" dxfId="287" priority="321" stopIfTrue="1" operator="notEqual">
      <formula>Q9</formula>
    </cfRule>
  </conditionalFormatting>
  <conditionalFormatting sqref="AB9:AB50">
    <cfRule type="cellIs" dxfId="286" priority="320" stopIfTrue="1" operator="notEqual">
      <formula>O9</formula>
    </cfRule>
  </conditionalFormatting>
  <conditionalFormatting sqref="O6">
    <cfRule type="cellIs" dxfId="285" priority="319" stopIfTrue="1" operator="notEqual">
      <formula>AB6</formula>
    </cfRule>
  </conditionalFormatting>
  <conditionalFormatting sqref="Q6">
    <cfRule type="cellIs" dxfId="284" priority="318" stopIfTrue="1" operator="notEqual">
      <formula>AC6</formula>
    </cfRule>
  </conditionalFormatting>
  <conditionalFormatting sqref="R6">
    <cfRule type="cellIs" dxfId="283" priority="317" stopIfTrue="1" operator="notEqual">
      <formula>Q6</formula>
    </cfRule>
  </conditionalFormatting>
  <conditionalFormatting sqref="AB6">
    <cfRule type="cellIs" dxfId="282" priority="316" stopIfTrue="1" operator="notEqual">
      <formula>O6</formula>
    </cfRule>
  </conditionalFormatting>
  <conditionalFormatting sqref="EI6:EI7 EL6:EL7 EO6:EO7 ER6:ER7 EU6:EU7 EX6:EX7 FA6:FA7 FD6:FD7 FG6:FG7 FJ6:FJ7 FM6:FM7 FP6:FP7 FS6:FS7 FV6:FV7 FY6:FY7 GB6:GB7 GE6:GE7 GK6:GK7 GN6:GN7 GQ6:GQ7 GT6:GT7 GW6:GW7 HL6:HL7 HO6:HO7 HR6:HR7 GH6:GH7 GZ6:GZ7 HC6:HC7 HF6:HF7 HI6:HI7 EI9 EL9 EO9 ER9 EU9">
    <cfRule type="cellIs" dxfId="281" priority="313" stopIfTrue="1" operator="equal">
      <formula>""</formula>
    </cfRule>
  </conditionalFormatting>
  <conditionalFormatting sqref="AC6">
    <cfRule type="cellIs" dxfId="280" priority="308" stopIfTrue="1" operator="notEqual">
      <formula>Q6</formula>
    </cfRule>
  </conditionalFormatting>
  <conditionalFormatting sqref="HX6:HX7 IA6:IA7 ID6:ID7 IG6:IG7 IJ6:IJ7 IM6:IM7 IP6:IP7 IS6:IS7 IV6:IV7 JB6:JB7 JE6:JE7 JH6:JH7 JK6:JK7 JN6:JN7 JQ6:JQ7 JT6:JT7 JW6:JW7 JZ6:JZ7 KC6:KC7 KF6:KF7 KI6:KI7 KL6:KL7 KO6:KO7 KR6:KR7 KU6:KU7 KX6:KX7 LA6:LA7 LD6:LD7 LG6:LG7 LJ6:LJ7 IY6:IY7">
    <cfRule type="cellIs" dxfId="279" priority="307" stopIfTrue="1" operator="equal">
      <formula>""</formula>
    </cfRule>
  </conditionalFormatting>
  <conditionalFormatting sqref="HX6:HX7">
    <cfRule type="cellIs" dxfId="278" priority="304" stopIfTrue="1" operator="equal">
      <formula>""</formula>
    </cfRule>
  </conditionalFormatting>
  <conditionalFormatting sqref="IA6:IA7">
    <cfRule type="cellIs" dxfId="277" priority="301" stopIfTrue="1" operator="equal">
      <formula>""</formula>
    </cfRule>
  </conditionalFormatting>
  <conditionalFormatting sqref="ID6:ID7">
    <cfRule type="cellIs" dxfId="276" priority="298" stopIfTrue="1" operator="equal">
      <formula>""</formula>
    </cfRule>
  </conditionalFormatting>
  <conditionalFormatting sqref="IG6:IG7">
    <cfRule type="cellIs" dxfId="275" priority="295" stopIfTrue="1" operator="equal">
      <formula>""</formula>
    </cfRule>
  </conditionalFormatting>
  <conditionalFormatting sqref="IJ6:IJ7">
    <cfRule type="cellIs" dxfId="274" priority="292" stopIfTrue="1" operator="equal">
      <formula>""</formula>
    </cfRule>
  </conditionalFormatting>
  <conditionalFormatting sqref="IM6:IM7">
    <cfRule type="cellIs" dxfId="273" priority="289" stopIfTrue="1" operator="equal">
      <formula>""</formula>
    </cfRule>
  </conditionalFormatting>
  <conditionalFormatting sqref="IM6:IM7">
    <cfRule type="cellIs" dxfId="272" priority="286" stopIfTrue="1" operator="equal">
      <formula>""</formula>
    </cfRule>
  </conditionalFormatting>
  <conditionalFormatting sqref="IP6:IP7">
    <cfRule type="cellIs" dxfId="271" priority="283" stopIfTrue="1" operator="equal">
      <formula>""</formula>
    </cfRule>
  </conditionalFormatting>
  <conditionalFormatting sqref="IS6:IS7">
    <cfRule type="cellIs" dxfId="270" priority="280" stopIfTrue="1" operator="equal">
      <formula>""</formula>
    </cfRule>
  </conditionalFormatting>
  <conditionalFormatting sqref="IV6:IV7">
    <cfRule type="cellIs" dxfId="269" priority="277" stopIfTrue="1" operator="equal">
      <formula>""</formula>
    </cfRule>
  </conditionalFormatting>
  <conditionalFormatting sqref="IY6:IY7">
    <cfRule type="cellIs" dxfId="268" priority="274" stopIfTrue="1" operator="equal">
      <formula>""</formula>
    </cfRule>
  </conditionalFormatting>
  <conditionalFormatting sqref="JB6:JB7">
    <cfRule type="cellIs" dxfId="267" priority="271" stopIfTrue="1" operator="equal">
      <formula>""</formula>
    </cfRule>
  </conditionalFormatting>
  <conditionalFormatting sqref="JB6:JB7">
    <cfRule type="cellIs" dxfId="266" priority="268" stopIfTrue="1" operator="equal">
      <formula>""</formula>
    </cfRule>
  </conditionalFormatting>
  <conditionalFormatting sqref="JB6:JB7">
    <cfRule type="cellIs" dxfId="265" priority="265" stopIfTrue="1" operator="equal">
      <formula>""</formula>
    </cfRule>
  </conditionalFormatting>
  <conditionalFormatting sqref="JE6:JE7">
    <cfRule type="cellIs" dxfId="264" priority="264" stopIfTrue="1" operator="equal">
      <formula>""</formula>
    </cfRule>
  </conditionalFormatting>
  <conditionalFormatting sqref="JE6:JE7">
    <cfRule type="cellIs" dxfId="263" priority="261" stopIfTrue="1" operator="equal">
      <formula>""</formula>
    </cfRule>
  </conditionalFormatting>
  <conditionalFormatting sqref="JH6:JH7">
    <cfRule type="cellIs" dxfId="262" priority="258" stopIfTrue="1" operator="equal">
      <formula>""</formula>
    </cfRule>
  </conditionalFormatting>
  <conditionalFormatting sqref="JH6:JH7">
    <cfRule type="cellIs" dxfId="261" priority="255" stopIfTrue="1" operator="equal">
      <formula>""</formula>
    </cfRule>
  </conditionalFormatting>
  <conditionalFormatting sqref="JK6:JK7">
    <cfRule type="cellIs" dxfId="260" priority="252" stopIfTrue="1" operator="equal">
      <formula>""</formula>
    </cfRule>
  </conditionalFormatting>
  <conditionalFormatting sqref="JN6:JN7">
    <cfRule type="cellIs" dxfId="259" priority="249" stopIfTrue="1" operator="equal">
      <formula>""</formula>
    </cfRule>
  </conditionalFormatting>
  <conditionalFormatting sqref="JQ6:JQ7">
    <cfRule type="cellIs" dxfId="258" priority="246" stopIfTrue="1" operator="equal">
      <formula>""</formula>
    </cfRule>
  </conditionalFormatting>
  <conditionalFormatting sqref="JT6:JT7">
    <cfRule type="cellIs" dxfId="257" priority="243" stopIfTrue="1" operator="equal">
      <formula>""</formula>
    </cfRule>
  </conditionalFormatting>
  <conditionalFormatting sqref="JW6:JW7">
    <cfRule type="cellIs" dxfId="256" priority="240" stopIfTrue="1" operator="equal">
      <formula>""</formula>
    </cfRule>
  </conditionalFormatting>
  <conditionalFormatting sqref="JW6:JW7">
    <cfRule type="cellIs" dxfId="255" priority="237" stopIfTrue="1" operator="equal">
      <formula>""</formula>
    </cfRule>
  </conditionalFormatting>
  <conditionalFormatting sqref="JW6:JW7">
    <cfRule type="cellIs" dxfId="254" priority="234" stopIfTrue="1" operator="equal">
      <formula>""</formula>
    </cfRule>
  </conditionalFormatting>
  <conditionalFormatting sqref="JZ6:JZ7">
    <cfRule type="cellIs" dxfId="253" priority="233" stopIfTrue="1" operator="equal">
      <formula>""</formula>
    </cfRule>
  </conditionalFormatting>
  <conditionalFormatting sqref="JZ6:JZ7">
    <cfRule type="cellIs" dxfId="252" priority="232" stopIfTrue="1" operator="equal">
      <formula>""</formula>
    </cfRule>
  </conditionalFormatting>
  <conditionalFormatting sqref="JZ6:JZ7">
    <cfRule type="cellIs" dxfId="251" priority="229" stopIfTrue="1" operator="equal">
      <formula>""</formula>
    </cfRule>
  </conditionalFormatting>
  <conditionalFormatting sqref="KC6:KC7">
    <cfRule type="cellIs" dxfId="250" priority="226" stopIfTrue="1" operator="equal">
      <formula>""</formula>
    </cfRule>
  </conditionalFormatting>
  <conditionalFormatting sqref="KC6:KC7">
    <cfRule type="cellIs" dxfId="249" priority="223" stopIfTrue="1" operator="equal">
      <formula>""</formula>
    </cfRule>
  </conditionalFormatting>
  <conditionalFormatting sqref="KF6:KF7">
    <cfRule type="cellIs" dxfId="248" priority="220" stopIfTrue="1" operator="equal">
      <formula>""</formula>
    </cfRule>
  </conditionalFormatting>
  <conditionalFormatting sqref="KI6:KI7">
    <cfRule type="cellIs" dxfId="247" priority="217" stopIfTrue="1" operator="equal">
      <formula>""</formula>
    </cfRule>
  </conditionalFormatting>
  <conditionalFormatting sqref="KL6:KL7">
    <cfRule type="cellIs" dxfId="246" priority="214" stopIfTrue="1" operator="equal">
      <formula>""</formula>
    </cfRule>
  </conditionalFormatting>
  <conditionalFormatting sqref="KO6:KO7">
    <cfRule type="cellIs" dxfId="245" priority="211" stopIfTrue="1" operator="equal">
      <formula>""</formula>
    </cfRule>
  </conditionalFormatting>
  <conditionalFormatting sqref="KR6:KR7">
    <cfRule type="cellIs" dxfId="244" priority="208" stopIfTrue="1" operator="equal">
      <formula>""</formula>
    </cfRule>
  </conditionalFormatting>
  <conditionalFormatting sqref="KR6:KR7">
    <cfRule type="cellIs" dxfId="243" priority="205" stopIfTrue="1" operator="equal">
      <formula>""</formula>
    </cfRule>
  </conditionalFormatting>
  <conditionalFormatting sqref="KR6:KR7">
    <cfRule type="cellIs" dxfId="242" priority="202" stopIfTrue="1" operator="equal">
      <formula>""</formula>
    </cfRule>
  </conditionalFormatting>
  <conditionalFormatting sqref="KU6:KU7">
    <cfRule type="cellIs" dxfId="241" priority="201" stopIfTrue="1" operator="equal">
      <formula>""</formula>
    </cfRule>
  </conditionalFormatting>
  <conditionalFormatting sqref="KU6:KU7">
    <cfRule type="cellIs" dxfId="240" priority="200" stopIfTrue="1" operator="equal">
      <formula>""</formula>
    </cfRule>
  </conditionalFormatting>
  <conditionalFormatting sqref="KU6:KU7">
    <cfRule type="cellIs" dxfId="239" priority="199" stopIfTrue="1" operator="equal">
      <formula>""</formula>
    </cfRule>
  </conditionalFormatting>
  <conditionalFormatting sqref="KU6:KU7">
    <cfRule type="cellIs" dxfId="238" priority="196" stopIfTrue="1" operator="equal">
      <formula>""</formula>
    </cfRule>
  </conditionalFormatting>
  <conditionalFormatting sqref="KX6:KX7">
    <cfRule type="cellIs" dxfId="237" priority="193" stopIfTrue="1" operator="equal">
      <formula>""</formula>
    </cfRule>
  </conditionalFormatting>
  <conditionalFormatting sqref="KX6:KX7">
    <cfRule type="cellIs" dxfId="236" priority="190" stopIfTrue="1" operator="equal">
      <formula>""</formula>
    </cfRule>
  </conditionalFormatting>
  <conditionalFormatting sqref="LA6:LA7">
    <cfRule type="cellIs" dxfId="235" priority="187" stopIfTrue="1" operator="equal">
      <formula>""</formula>
    </cfRule>
  </conditionalFormatting>
  <conditionalFormatting sqref="LD6:LD7">
    <cfRule type="cellIs" dxfId="234" priority="184" stopIfTrue="1" operator="equal">
      <formula>""</formula>
    </cfRule>
  </conditionalFormatting>
  <conditionalFormatting sqref="EJ4:HS4 HW4">
    <cfRule type="expression" dxfId="233" priority="93" stopIfTrue="1">
      <formula>EJ5="(日)"</formula>
    </cfRule>
    <cfRule type="expression" dxfId="232" priority="94" stopIfTrue="1">
      <formula>EJ5="(休)"</formula>
    </cfRule>
  </conditionalFormatting>
  <conditionalFormatting sqref="LG6:LG7">
    <cfRule type="cellIs" dxfId="231" priority="181" stopIfTrue="1" operator="equal">
      <formula>""</formula>
    </cfRule>
  </conditionalFormatting>
  <conditionalFormatting sqref="LJ6:LJ7">
    <cfRule type="cellIs" dxfId="230" priority="180" stopIfTrue="1" operator="equal">
      <formula>""</formula>
    </cfRule>
  </conditionalFormatting>
  <conditionalFormatting sqref="LJ8:LJ9 LG8:LG9 LD8:LD9 LA8:LA9 KX8:KX9 KU8:KU9 KR8:KR9 KO8:KO9 KL8:KL9 KI8:KI9 KF8:KF9 KC8:KC9 JZ8:JZ9 JW8:JW9 JT8:JT9 JQ8:JQ9 JN8:JN9 JK8:JK9 JH8:JH9 JE8:JE9 JB8:JB9 IY8:IY9 IV8:IV9 IS8:IS9 IP8:IP9 IM8:IM9 IJ8:IJ9 IG8:IG9 ID8:ID9">
    <cfRule type="cellIs" dxfId="229" priority="174" stopIfTrue="1" operator="equal">
      <formula>""</formula>
    </cfRule>
  </conditionalFormatting>
  <conditionalFormatting sqref="IA8:IA9 HX8:HX9 HR8:HR9 HL8:HL9 HI8:HI9 HF8:HF9 HC8:HC9 GZ8:GZ9 GW8:GW9 GT8:GT9 GQ8:GQ9 GN8:GN9 GK8:GK9 GH8:GH9 GE8:GE9 GB8:GB9 FY8:FY9 FV8:FV9 FS8:FS9 FP8:FP9 FM8:FM9 FJ8:FJ9 FG8:FG9 FD8:FD9 FA8:FA9 EX8:EX9 EU8:EU9 ER8:ER9 EO8:EO9 EL8:EL9 EI8:EI9 HO8:HO9">
    <cfRule type="cellIs" dxfId="228" priority="175" stopIfTrue="1" operator="equal">
      <formula>""</formula>
    </cfRule>
  </conditionalFormatting>
  <conditionalFormatting sqref="AS2">
    <cfRule type="expression" dxfId="227" priority="172" stopIfTrue="1">
      <formula>AS3="(日)"</formula>
    </cfRule>
    <cfRule type="expression" dxfId="226" priority="173" stopIfTrue="1">
      <formula>AS3="(休)"</formula>
    </cfRule>
  </conditionalFormatting>
  <conditionalFormatting sqref="D6">
    <cfRule type="duplicateValues" dxfId="225" priority="328" stopIfTrue="1"/>
  </conditionalFormatting>
  <conditionalFormatting sqref="D50">
    <cfRule type="duplicateValues" dxfId="224" priority="159" stopIfTrue="1"/>
  </conditionalFormatting>
  <conditionalFormatting sqref="D51">
    <cfRule type="duplicateValues" dxfId="223" priority="152" stopIfTrue="1"/>
  </conditionalFormatting>
  <conditionalFormatting sqref="AT4">
    <cfRule type="expression" dxfId="222" priority="5" stopIfTrue="1">
      <formula>AT5="(日)"</formula>
    </cfRule>
    <cfRule type="expression" dxfId="221" priority="6" stopIfTrue="1">
      <formula>AT5="(休)"</formula>
    </cfRule>
  </conditionalFormatting>
  <conditionalFormatting sqref="HX4:LK4">
    <cfRule type="expression" dxfId="220" priority="95" stopIfTrue="1">
      <formula>HX5="(日)"</formula>
    </cfRule>
    <cfRule type="expression" dxfId="219" priority="96" stopIfTrue="1">
      <formula>HX5="(休)"</formula>
    </cfRule>
  </conditionalFormatting>
  <conditionalFormatting sqref="EI4">
    <cfRule type="expression" dxfId="218" priority="91" stopIfTrue="1">
      <formula>EI5="(日)"</formula>
    </cfRule>
    <cfRule type="expression" dxfId="217" priority="92" stopIfTrue="1">
      <formula>EI5="(休)"</formula>
    </cfRule>
  </conditionalFormatting>
  <conditionalFormatting sqref="HX4:HZ4">
    <cfRule type="expression" dxfId="216" priority="89" stopIfTrue="1">
      <formula>HX5="(日)"</formula>
    </cfRule>
    <cfRule type="expression" dxfId="215" priority="90" stopIfTrue="1">
      <formula>HX5="(休)"</formula>
    </cfRule>
  </conditionalFormatting>
  <conditionalFormatting sqref="IA4:IC4">
    <cfRule type="expression" dxfId="214" priority="87" stopIfTrue="1">
      <formula>IA5="(日)"</formula>
    </cfRule>
    <cfRule type="expression" dxfId="213" priority="88" stopIfTrue="1">
      <formula>IA5="(休)"</formula>
    </cfRule>
  </conditionalFormatting>
  <conditionalFormatting sqref="ID4:IF4">
    <cfRule type="expression" dxfId="212" priority="85" stopIfTrue="1">
      <formula>ID5="(日)"</formula>
    </cfRule>
    <cfRule type="expression" dxfId="211" priority="86" stopIfTrue="1">
      <formula>ID5="(休)"</formula>
    </cfRule>
  </conditionalFormatting>
  <conditionalFormatting sqref="IG4:II4">
    <cfRule type="expression" dxfId="210" priority="83" stopIfTrue="1">
      <formula>IG5="(日)"</formula>
    </cfRule>
    <cfRule type="expression" dxfId="209" priority="84" stopIfTrue="1">
      <formula>IG5="(休)"</formula>
    </cfRule>
  </conditionalFormatting>
  <conditionalFormatting sqref="IJ4:IL4">
    <cfRule type="expression" dxfId="208" priority="81" stopIfTrue="1">
      <formula>IJ5="(日)"</formula>
    </cfRule>
    <cfRule type="expression" dxfId="207" priority="82" stopIfTrue="1">
      <formula>IJ5="(休)"</formula>
    </cfRule>
  </conditionalFormatting>
  <conditionalFormatting sqref="IM4:IO4">
    <cfRule type="expression" dxfId="206" priority="79" stopIfTrue="1">
      <formula>IM5="(日)"</formula>
    </cfRule>
    <cfRule type="expression" dxfId="205" priority="80" stopIfTrue="1">
      <formula>IM5="(休)"</formula>
    </cfRule>
  </conditionalFormatting>
  <conditionalFormatting sqref="IM4:IO4">
    <cfRule type="expression" dxfId="204" priority="77" stopIfTrue="1">
      <formula>IM5="(日)"</formula>
    </cfRule>
    <cfRule type="expression" dxfId="203" priority="78" stopIfTrue="1">
      <formula>IM5="(休)"</formula>
    </cfRule>
  </conditionalFormatting>
  <conditionalFormatting sqref="IP4:IR4">
    <cfRule type="expression" dxfId="202" priority="75" stopIfTrue="1">
      <formula>IP5="(日)"</formula>
    </cfRule>
    <cfRule type="expression" dxfId="201" priority="76" stopIfTrue="1">
      <formula>IP5="(休)"</formula>
    </cfRule>
  </conditionalFormatting>
  <conditionalFormatting sqref="IS4:IU4">
    <cfRule type="expression" dxfId="200" priority="73" stopIfTrue="1">
      <formula>IS5="(日)"</formula>
    </cfRule>
    <cfRule type="expression" dxfId="199" priority="74" stopIfTrue="1">
      <formula>IS5="(休)"</formula>
    </cfRule>
  </conditionalFormatting>
  <conditionalFormatting sqref="IV4:IX4">
    <cfRule type="expression" dxfId="198" priority="71" stopIfTrue="1">
      <formula>IV5="(日)"</formula>
    </cfRule>
    <cfRule type="expression" dxfId="197" priority="72" stopIfTrue="1">
      <formula>IV5="(休)"</formula>
    </cfRule>
  </conditionalFormatting>
  <conditionalFormatting sqref="IY4:JA4">
    <cfRule type="expression" dxfId="196" priority="69" stopIfTrue="1">
      <formula>IY5="(日)"</formula>
    </cfRule>
    <cfRule type="expression" dxfId="195" priority="70" stopIfTrue="1">
      <formula>IY5="(休)"</formula>
    </cfRule>
  </conditionalFormatting>
  <conditionalFormatting sqref="JB4">
    <cfRule type="expression" dxfId="194" priority="67" stopIfTrue="1">
      <formula>JB5="(日)"</formula>
    </cfRule>
    <cfRule type="expression" dxfId="193" priority="68" stopIfTrue="1">
      <formula>JB5="(休)"</formula>
    </cfRule>
  </conditionalFormatting>
  <conditionalFormatting sqref="JB4:JD4">
    <cfRule type="expression" dxfId="192" priority="65" stopIfTrue="1">
      <formula>JB5="(日)"</formula>
    </cfRule>
    <cfRule type="expression" dxfId="191" priority="66" stopIfTrue="1">
      <formula>JB5="(休)"</formula>
    </cfRule>
  </conditionalFormatting>
  <conditionalFormatting sqref="JB4:JD4">
    <cfRule type="expression" dxfId="190" priority="63" stopIfTrue="1">
      <formula>JB5="(日)"</formula>
    </cfRule>
    <cfRule type="expression" dxfId="189" priority="64" stopIfTrue="1">
      <formula>JB5="(休)"</formula>
    </cfRule>
  </conditionalFormatting>
  <conditionalFormatting sqref="JE4:JG4">
    <cfRule type="expression" dxfId="188" priority="61" stopIfTrue="1">
      <formula>JE5="(日)"</formula>
    </cfRule>
    <cfRule type="expression" dxfId="187" priority="62" stopIfTrue="1">
      <formula>JE5="(休)"</formula>
    </cfRule>
  </conditionalFormatting>
  <conditionalFormatting sqref="JH4:JJ4">
    <cfRule type="expression" dxfId="186" priority="59" stopIfTrue="1">
      <formula>JH5="(日)"</formula>
    </cfRule>
    <cfRule type="expression" dxfId="185" priority="60" stopIfTrue="1">
      <formula>JH5="(休)"</formula>
    </cfRule>
  </conditionalFormatting>
  <conditionalFormatting sqref="JH4:JJ4">
    <cfRule type="expression" dxfId="184" priority="57" stopIfTrue="1">
      <formula>JH5="(日)"</formula>
    </cfRule>
    <cfRule type="expression" dxfId="183" priority="58" stopIfTrue="1">
      <formula>JH5="(休)"</formula>
    </cfRule>
  </conditionalFormatting>
  <conditionalFormatting sqref="JK4:JM4">
    <cfRule type="expression" dxfId="182" priority="55" stopIfTrue="1">
      <formula>JK5="(日)"</formula>
    </cfRule>
    <cfRule type="expression" dxfId="181" priority="56" stopIfTrue="1">
      <formula>JK5="(休)"</formula>
    </cfRule>
  </conditionalFormatting>
  <conditionalFormatting sqref="JN4:JP4">
    <cfRule type="expression" dxfId="180" priority="53" stopIfTrue="1">
      <formula>JN5="(日)"</formula>
    </cfRule>
    <cfRule type="expression" dxfId="179" priority="54" stopIfTrue="1">
      <formula>JN5="(休)"</formula>
    </cfRule>
  </conditionalFormatting>
  <conditionalFormatting sqref="JQ4:JS4">
    <cfRule type="expression" dxfId="178" priority="51" stopIfTrue="1">
      <formula>JQ5="(日)"</formula>
    </cfRule>
    <cfRule type="expression" dxfId="177" priority="52" stopIfTrue="1">
      <formula>JQ5="(休)"</formula>
    </cfRule>
  </conditionalFormatting>
  <conditionalFormatting sqref="JT4:JV4">
    <cfRule type="expression" dxfId="176" priority="49" stopIfTrue="1">
      <formula>JT5="(日)"</formula>
    </cfRule>
    <cfRule type="expression" dxfId="175" priority="50" stopIfTrue="1">
      <formula>JT5="(休)"</formula>
    </cfRule>
  </conditionalFormatting>
  <conditionalFormatting sqref="JW4">
    <cfRule type="expression" dxfId="174" priority="47" stopIfTrue="1">
      <formula>JW5="(日)"</formula>
    </cfRule>
    <cfRule type="expression" dxfId="173" priority="48" stopIfTrue="1">
      <formula>JW5="(休)"</formula>
    </cfRule>
  </conditionalFormatting>
  <conditionalFormatting sqref="JW4:JY4">
    <cfRule type="expression" dxfId="172" priority="45" stopIfTrue="1">
      <formula>JW5="(日)"</formula>
    </cfRule>
    <cfRule type="expression" dxfId="171" priority="46" stopIfTrue="1">
      <formula>JW5="(休)"</formula>
    </cfRule>
  </conditionalFormatting>
  <conditionalFormatting sqref="JW4:JY4">
    <cfRule type="expression" dxfId="170" priority="43" stopIfTrue="1">
      <formula>JW5="(日)"</formula>
    </cfRule>
    <cfRule type="expression" dxfId="169" priority="44" stopIfTrue="1">
      <formula>JW5="(休)"</formula>
    </cfRule>
  </conditionalFormatting>
  <conditionalFormatting sqref="JZ4:KB4">
    <cfRule type="expression" dxfId="168" priority="41" stopIfTrue="1">
      <formula>JZ5="(日)"</formula>
    </cfRule>
    <cfRule type="expression" dxfId="167" priority="42" stopIfTrue="1">
      <formula>JZ5="(休)"</formula>
    </cfRule>
  </conditionalFormatting>
  <conditionalFormatting sqref="KC4:KE4">
    <cfRule type="expression" dxfId="166" priority="39" stopIfTrue="1">
      <formula>KC5="(日)"</formula>
    </cfRule>
    <cfRule type="expression" dxfId="165" priority="40" stopIfTrue="1">
      <formula>KC5="(休)"</formula>
    </cfRule>
  </conditionalFormatting>
  <conditionalFormatting sqref="KC4:KE4">
    <cfRule type="expression" dxfId="164" priority="37" stopIfTrue="1">
      <formula>KC5="(日)"</formula>
    </cfRule>
    <cfRule type="expression" dxfId="163" priority="38" stopIfTrue="1">
      <formula>KC5="(休)"</formula>
    </cfRule>
  </conditionalFormatting>
  <conditionalFormatting sqref="KF4:KH4">
    <cfRule type="expression" dxfId="162" priority="35" stopIfTrue="1">
      <formula>KF5="(日)"</formula>
    </cfRule>
    <cfRule type="expression" dxfId="161" priority="36" stopIfTrue="1">
      <formula>KF5="(休)"</formula>
    </cfRule>
  </conditionalFormatting>
  <conditionalFormatting sqref="KI4:KK4">
    <cfRule type="expression" dxfId="160" priority="33" stopIfTrue="1">
      <formula>KI5="(日)"</formula>
    </cfRule>
    <cfRule type="expression" dxfId="159" priority="34" stopIfTrue="1">
      <formula>KI5="(休)"</formula>
    </cfRule>
  </conditionalFormatting>
  <conditionalFormatting sqref="KL4:KN4">
    <cfRule type="expression" dxfId="158" priority="31" stopIfTrue="1">
      <formula>KL5="(日)"</formula>
    </cfRule>
    <cfRule type="expression" dxfId="157" priority="32" stopIfTrue="1">
      <formula>KL5="(休)"</formula>
    </cfRule>
  </conditionalFormatting>
  <conditionalFormatting sqref="KO4:KQ4">
    <cfRule type="expression" dxfId="156" priority="29" stopIfTrue="1">
      <formula>KO5="(日)"</formula>
    </cfRule>
    <cfRule type="expression" dxfId="155" priority="30" stopIfTrue="1">
      <formula>KO5="(休)"</formula>
    </cfRule>
  </conditionalFormatting>
  <conditionalFormatting sqref="KR4">
    <cfRule type="expression" dxfId="154" priority="27" stopIfTrue="1">
      <formula>KR5="(日)"</formula>
    </cfRule>
    <cfRule type="expression" dxfId="153" priority="28" stopIfTrue="1">
      <formula>KR5="(休)"</formula>
    </cfRule>
  </conditionalFormatting>
  <conditionalFormatting sqref="KR4:KT4">
    <cfRule type="expression" dxfId="152" priority="25" stopIfTrue="1">
      <formula>KR5="(日)"</formula>
    </cfRule>
    <cfRule type="expression" dxfId="151" priority="26" stopIfTrue="1">
      <formula>KR5="(休)"</formula>
    </cfRule>
  </conditionalFormatting>
  <conditionalFormatting sqref="KR4:KT4">
    <cfRule type="expression" dxfId="150" priority="23" stopIfTrue="1">
      <formula>KR5="(日)"</formula>
    </cfRule>
    <cfRule type="expression" dxfId="149" priority="24" stopIfTrue="1">
      <formula>KR5="(休)"</formula>
    </cfRule>
  </conditionalFormatting>
  <conditionalFormatting sqref="KU4:KW4">
    <cfRule type="expression" dxfId="148" priority="21" stopIfTrue="1">
      <formula>KU5="(日)"</formula>
    </cfRule>
    <cfRule type="expression" dxfId="147" priority="22" stopIfTrue="1">
      <formula>KU5="(休)"</formula>
    </cfRule>
  </conditionalFormatting>
  <conditionalFormatting sqref="KX4:KZ4">
    <cfRule type="expression" dxfId="146" priority="19" stopIfTrue="1">
      <formula>KX5="(日)"</formula>
    </cfRule>
    <cfRule type="expression" dxfId="145" priority="20" stopIfTrue="1">
      <formula>KX5="(休)"</formula>
    </cfRule>
  </conditionalFormatting>
  <conditionalFormatting sqref="KX4:KZ4">
    <cfRule type="expression" dxfId="144" priority="17" stopIfTrue="1">
      <formula>KX5="(日)"</formula>
    </cfRule>
    <cfRule type="expression" dxfId="143" priority="18" stopIfTrue="1">
      <formula>KX5="(休)"</formula>
    </cfRule>
  </conditionalFormatting>
  <conditionalFormatting sqref="LA4:LC4">
    <cfRule type="expression" dxfId="142" priority="15" stopIfTrue="1">
      <formula>LA5="(日)"</formula>
    </cfRule>
    <cfRule type="expression" dxfId="141" priority="16" stopIfTrue="1">
      <formula>LA5="(休)"</formula>
    </cfRule>
  </conditionalFormatting>
  <conditionalFormatting sqref="LD4:LF4">
    <cfRule type="expression" dxfId="140" priority="13" stopIfTrue="1">
      <formula>LD5="(日)"</formula>
    </cfRule>
    <cfRule type="expression" dxfId="139" priority="14" stopIfTrue="1">
      <formula>LD5="(休)"</formula>
    </cfRule>
  </conditionalFormatting>
  <conditionalFormatting sqref="LG4:LI4">
    <cfRule type="expression" dxfId="138" priority="11" stopIfTrue="1">
      <formula>LG5="(日)"</formula>
    </cfRule>
    <cfRule type="expression" dxfId="137" priority="12" stopIfTrue="1">
      <formula>LG5="(休)"</formula>
    </cfRule>
  </conditionalFormatting>
  <conditionalFormatting sqref="LK4">
    <cfRule type="expression" dxfId="136" priority="9" stopIfTrue="1">
      <formula>LK5="(日)"</formula>
    </cfRule>
    <cfRule type="expression" dxfId="135" priority="10" stopIfTrue="1">
      <formula>LK5="(休)"</formula>
    </cfRule>
  </conditionalFormatting>
  <conditionalFormatting sqref="AU4:ED4">
    <cfRule type="expression" dxfId="134" priority="7" stopIfTrue="1">
      <formula>AU5="(日)"</formula>
    </cfRule>
    <cfRule type="expression" dxfId="133" priority="8" stopIfTrue="1">
      <formula>AU5="(休)"</formula>
    </cfRule>
  </conditionalFormatting>
  <conditionalFormatting sqref="IY7">
    <cfRule type="cellIs" dxfId="132" priority="2" stopIfTrue="1" operator="equal">
      <formula>""</formula>
    </cfRule>
  </conditionalFormatting>
  <conditionalFormatting sqref="D10:D21 D27:D49">
    <cfRule type="duplicateValues" dxfId="131" priority="17838" stopIfTrue="1"/>
  </conditionalFormatting>
  <conditionalFormatting sqref="D22:D26">
    <cfRule type="duplicateValues" dxfId="130" priority="1" stopIfTrue="1"/>
  </conditionalFormatting>
  <pageMargins left="0.19685039370078741" right="0.19685039370078741" top="0.43307086614173229" bottom="0.47244094488188981" header="0.19685039370078741" footer="0.19685039370078741"/>
  <pageSetup paperSize="9" scale="75" orientation="landscape" r:id="rId1"/>
  <headerFooter>
    <oddFooter>&amp;L&amp;11&amp;Z&amp;F
&amp;F/&amp;A&amp;C&amp;P/&amp;N&amp;R出力日：&amp;D/&amp;T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3729" r:id="rId4" name="Button 1">
              <controlPr defaultSize="0" print="0" autoFill="0" autoPict="0" macro="[0]!フィルターフリー">
                <anchor>
                  <from>
                    <xdr:col>5</xdr:col>
                    <xdr:colOff>1371600</xdr:colOff>
                    <xdr:row>1</xdr:row>
                    <xdr:rowOff>190500</xdr:rowOff>
                  </from>
                  <to>
                    <xdr:col>9</xdr:col>
                    <xdr:colOff>38100</xdr:colOff>
                    <xdr:row>2</xdr:row>
                    <xdr:rowOff>190500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FF6699"/>
  </sheetPr>
  <dimension ref="A1:LK77"/>
  <sheetViews>
    <sheetView zoomScale="89" zoomScaleNormal="89" workbookViewId="0">
      <pane xSplit="10" ySplit="9" topLeftCell="ID52" activePane="bottomRight" state="frozen"/>
      <selection activeCell="EF3" sqref="EF3"/>
      <selection pane="topRight" activeCell="EF3" sqref="EF3"/>
      <selection pane="bottomLeft" activeCell="EF3" sqref="EF3"/>
      <selection pane="bottomRight" activeCell="JE57" sqref="JE57"/>
    </sheetView>
  </sheetViews>
  <sheetFormatPr defaultRowHeight="12" x14ac:dyDescent="0.2"/>
  <cols>
    <col min="1" max="1" width="4" style="2" customWidth="1"/>
    <col min="2" max="2" width="6.3984375" style="1" customWidth="1"/>
    <col min="3" max="3" width="6.69921875" customWidth="1"/>
    <col min="4" max="4" width="11.09765625" customWidth="1"/>
    <col min="5" max="5" width="6.69921875" style="45" customWidth="1"/>
    <col min="6" max="6" width="22.09765625" style="2" customWidth="1"/>
    <col min="7" max="7" width="4.296875" style="2" customWidth="1"/>
    <col min="8" max="8" width="4.69921875" style="2" customWidth="1"/>
    <col min="9" max="9" width="2.69921875" style="2" customWidth="1"/>
    <col min="10" max="10" width="6.69921875" style="14" customWidth="1"/>
    <col min="11" max="11" width="22.09765625" style="2" customWidth="1"/>
    <col min="12" max="12" width="4.296875" style="2" customWidth="1"/>
    <col min="13" max="13" width="4.69921875" style="2" customWidth="1"/>
    <col min="14" max="14" width="2.69921875" style="2" customWidth="1"/>
    <col min="15" max="15" width="6.69921875" style="14" customWidth="1"/>
    <col min="16" max="16" width="5" style="2" customWidth="1"/>
    <col min="17" max="17" width="6.69921875" style="61" customWidth="1"/>
    <col min="18" max="18" width="6.69921875" style="19" customWidth="1"/>
    <col min="19" max="19" width="14.8984375" style="2" customWidth="1"/>
    <col min="20" max="20" width="4.59765625" style="87" customWidth="1"/>
    <col min="21" max="21" width="5.69921875" style="1" customWidth="1"/>
    <col min="22" max="22" width="4.09765625" customWidth="1"/>
    <col min="23" max="23" width="7" style="1" customWidth="1"/>
    <col min="24" max="24" width="7.09765625" style="1" customWidth="1"/>
    <col min="25" max="25" width="7" style="1" customWidth="1"/>
    <col min="26" max="26" width="6.59765625" style="1" customWidth="1"/>
    <col min="27" max="27" width="6.69921875" style="1" customWidth="1"/>
    <col min="28" max="29" width="6.69921875" style="18" customWidth="1"/>
    <col min="30" max="30" width="18.09765625" style="34" customWidth="1"/>
    <col min="31" max="31" width="4" customWidth="1"/>
    <col min="32" max="32" width="3.59765625" style="7" customWidth="1"/>
    <col min="33" max="34" width="3.69921875" style="2" customWidth="1"/>
    <col min="35" max="35" width="5" style="44" customWidth="1"/>
    <col min="36" max="36" width="2.69921875" style="44" customWidth="1"/>
    <col min="37" max="37" width="5" style="46" customWidth="1"/>
    <col min="38" max="40" width="2.296875" customWidth="1"/>
    <col min="41" max="41" width="2.59765625" customWidth="1"/>
    <col min="42" max="42" width="2.296875" customWidth="1"/>
    <col min="43" max="43" width="3.3984375" style="92" customWidth="1"/>
    <col min="44" max="44" width="12.09765625" customWidth="1"/>
    <col min="45" max="45" width="2.69921875" hidden="1" customWidth="1"/>
    <col min="46" max="46" width="6.69921875" style="18" hidden="1" customWidth="1"/>
    <col min="47" max="48" width="2.69921875" style="18" hidden="1" customWidth="1"/>
    <col min="49" max="49" width="6.69921875" style="18" hidden="1" customWidth="1"/>
    <col min="50" max="51" width="2.69921875" style="18" hidden="1" customWidth="1"/>
    <col min="52" max="52" width="6.69921875" style="18" hidden="1" customWidth="1"/>
    <col min="53" max="54" width="2.69921875" style="18" hidden="1" customWidth="1"/>
    <col min="55" max="55" width="6.69921875" style="18" hidden="1" customWidth="1"/>
    <col min="56" max="57" width="2.69921875" style="18" hidden="1" customWidth="1"/>
    <col min="58" max="58" width="6.69921875" style="18" hidden="1" customWidth="1"/>
    <col min="59" max="60" width="2.69921875" style="18" hidden="1" customWidth="1"/>
    <col min="61" max="61" width="6.69921875" style="18" hidden="1" customWidth="1"/>
    <col min="62" max="63" width="2.69921875" style="18" hidden="1" customWidth="1"/>
    <col min="64" max="64" width="6.69921875" style="18" hidden="1" customWidth="1"/>
    <col min="65" max="66" width="2.69921875" style="18" hidden="1" customWidth="1"/>
    <col min="67" max="67" width="6.69921875" style="18" hidden="1" customWidth="1"/>
    <col min="68" max="69" width="2.69921875" style="18" hidden="1" customWidth="1"/>
    <col min="70" max="70" width="6.69921875" style="18" hidden="1" customWidth="1"/>
    <col min="71" max="72" width="2.69921875" style="18" hidden="1" customWidth="1"/>
    <col min="73" max="73" width="6.69921875" style="18" hidden="1" customWidth="1"/>
    <col min="74" max="75" width="2.69921875" style="18" hidden="1" customWidth="1"/>
    <col min="76" max="76" width="6.69921875" style="18" hidden="1" customWidth="1"/>
    <col min="77" max="78" width="2.69921875" style="18" hidden="1" customWidth="1"/>
    <col min="79" max="79" width="6.69921875" style="18" hidden="1" customWidth="1"/>
    <col min="80" max="81" width="2.69921875" style="18" hidden="1" customWidth="1"/>
    <col min="82" max="82" width="6.69921875" style="18" hidden="1" customWidth="1"/>
    <col min="83" max="84" width="2.69921875" style="18" hidden="1" customWidth="1"/>
    <col min="85" max="85" width="6.69921875" style="18" hidden="1" customWidth="1"/>
    <col min="86" max="87" width="2.69921875" style="18" hidden="1" customWidth="1"/>
    <col min="88" max="88" width="6.69921875" style="18" hidden="1" customWidth="1"/>
    <col min="89" max="90" width="2.69921875" style="18" hidden="1" customWidth="1"/>
    <col min="91" max="91" width="6.69921875" style="18" hidden="1" customWidth="1"/>
    <col min="92" max="93" width="2.69921875" style="18" hidden="1" customWidth="1"/>
    <col min="94" max="94" width="6.69921875" style="18" hidden="1" customWidth="1"/>
    <col min="95" max="96" width="2.69921875" style="18" hidden="1" customWidth="1"/>
    <col min="97" max="97" width="6.69921875" style="18" hidden="1" customWidth="1"/>
    <col min="98" max="99" width="2.69921875" style="18" hidden="1" customWidth="1"/>
    <col min="100" max="100" width="6.69921875" style="18" hidden="1" customWidth="1"/>
    <col min="101" max="102" width="2.69921875" style="18" hidden="1" customWidth="1"/>
    <col min="103" max="103" width="6.69921875" style="18" hidden="1" customWidth="1"/>
    <col min="104" max="105" width="2.69921875" style="18" hidden="1" customWidth="1"/>
    <col min="106" max="106" width="6.69921875" style="18" hidden="1" customWidth="1"/>
    <col min="107" max="108" width="2.69921875" style="18" hidden="1" customWidth="1"/>
    <col min="109" max="109" width="6.69921875" style="18" hidden="1" customWidth="1"/>
    <col min="110" max="111" width="2.69921875" style="18" hidden="1" customWidth="1"/>
    <col min="112" max="112" width="6.69921875" style="18" hidden="1" customWidth="1"/>
    <col min="113" max="114" width="2.69921875" style="18" hidden="1" customWidth="1"/>
    <col min="115" max="115" width="6.69921875" style="18" hidden="1" customWidth="1"/>
    <col min="116" max="117" width="2.69921875" style="18" hidden="1" customWidth="1"/>
    <col min="118" max="118" width="6.69921875" style="18" hidden="1" customWidth="1"/>
    <col min="119" max="120" width="2.69921875" style="18" hidden="1" customWidth="1"/>
    <col min="121" max="121" width="6.69921875" style="18" hidden="1" customWidth="1"/>
    <col min="122" max="123" width="2.69921875" style="18" hidden="1" customWidth="1"/>
    <col min="124" max="124" width="6.69921875" style="18" hidden="1" customWidth="1"/>
    <col min="125" max="126" width="2.69921875" style="18" hidden="1" customWidth="1"/>
    <col min="127" max="127" width="6.69921875" style="18" hidden="1" customWidth="1"/>
    <col min="128" max="129" width="2.69921875" style="18" hidden="1" customWidth="1"/>
    <col min="130" max="130" width="6.69921875" style="18" hidden="1" customWidth="1"/>
    <col min="131" max="132" width="2.69921875" style="18" hidden="1" customWidth="1"/>
    <col min="133" max="133" width="6.69921875" style="18" hidden="1" customWidth="1"/>
    <col min="134" max="135" width="2.69921875" style="18" hidden="1" customWidth="1"/>
    <col min="136" max="136" width="6.69921875" style="18" hidden="1" customWidth="1"/>
    <col min="137" max="138" width="2.69921875" hidden="1" customWidth="1"/>
    <col min="139" max="139" width="6.69921875" style="18" hidden="1" customWidth="1"/>
    <col min="140" max="141" width="2.69921875" style="18" hidden="1" customWidth="1"/>
    <col min="142" max="142" width="6.8984375" style="18" hidden="1" customWidth="1"/>
    <col min="143" max="144" width="2.69921875" style="18" hidden="1" customWidth="1"/>
    <col min="145" max="145" width="6.69921875" style="18" hidden="1" customWidth="1"/>
    <col min="146" max="147" width="2.69921875" style="18" hidden="1" customWidth="1"/>
    <col min="148" max="148" width="6.69921875" style="18" hidden="1" customWidth="1"/>
    <col min="149" max="150" width="2.69921875" style="18" hidden="1" customWidth="1"/>
    <col min="151" max="151" width="6.69921875" style="18" hidden="1" customWidth="1"/>
    <col min="152" max="153" width="2.69921875" style="18" hidden="1" customWidth="1"/>
    <col min="154" max="154" width="6.69921875" style="18" hidden="1" customWidth="1"/>
    <col min="155" max="156" width="2.69921875" style="18" hidden="1" customWidth="1"/>
    <col min="157" max="157" width="6.69921875" style="18" hidden="1" customWidth="1"/>
    <col min="158" max="159" width="2.69921875" style="18" hidden="1" customWidth="1"/>
    <col min="160" max="160" width="6.69921875" style="18" hidden="1" customWidth="1"/>
    <col min="161" max="162" width="2.69921875" style="18" hidden="1" customWidth="1"/>
    <col min="163" max="163" width="6.69921875" style="18" hidden="1" customWidth="1"/>
    <col min="164" max="164" width="2.69921875" style="18" hidden="1" customWidth="1"/>
    <col min="165" max="165" width="2.69921875" style="18" customWidth="1"/>
    <col min="166" max="166" width="6.69921875" style="18" customWidth="1"/>
    <col min="167" max="168" width="2.69921875" style="18" customWidth="1"/>
    <col min="169" max="169" width="6.69921875" style="18" customWidth="1"/>
    <col min="170" max="170" width="2.69921875" style="18" customWidth="1"/>
    <col min="171" max="171" width="2.8984375" style="18" customWidth="1"/>
    <col min="172" max="172" width="6.69921875" style="18" customWidth="1"/>
    <col min="173" max="174" width="2.69921875" style="18" customWidth="1"/>
    <col min="175" max="175" width="6.69921875" style="18" customWidth="1"/>
    <col min="176" max="177" width="2.69921875" style="18" customWidth="1"/>
    <col min="178" max="178" width="6.69921875" style="18" customWidth="1"/>
    <col min="179" max="179" width="2.8984375" style="18" customWidth="1"/>
    <col min="180" max="180" width="2.69921875" style="18" customWidth="1"/>
    <col min="181" max="181" width="6.69921875" style="18" customWidth="1"/>
    <col min="182" max="183" width="2.69921875" style="18" customWidth="1"/>
    <col min="184" max="184" width="7.3984375" style="18" customWidth="1"/>
    <col min="185" max="186" width="2.69921875" style="18" customWidth="1"/>
    <col min="187" max="187" width="7.3984375" style="18" customWidth="1"/>
    <col min="188" max="189" width="2.69921875" style="18" customWidth="1"/>
    <col min="190" max="190" width="6.69921875" style="18" customWidth="1"/>
    <col min="191" max="192" width="2.69921875" style="18" customWidth="1"/>
    <col min="193" max="193" width="6.69921875" style="18" customWidth="1"/>
    <col min="194" max="195" width="2.69921875" style="18" customWidth="1"/>
    <col min="196" max="196" width="6.69921875" style="18" customWidth="1"/>
    <col min="197" max="198" width="2.69921875" style="18" customWidth="1"/>
    <col min="199" max="199" width="6.69921875" style="18" customWidth="1"/>
    <col min="200" max="201" width="2.69921875" style="18" customWidth="1"/>
    <col min="202" max="202" width="6.69921875" style="18" customWidth="1"/>
    <col min="203" max="203" width="2.59765625" style="18" customWidth="1"/>
    <col min="204" max="204" width="2.69921875" style="18" customWidth="1"/>
    <col min="205" max="205" width="6.69921875" style="18" customWidth="1"/>
    <col min="206" max="207" width="2.69921875" style="18" customWidth="1"/>
    <col min="208" max="208" width="6.69921875" style="18" customWidth="1"/>
    <col min="209" max="210" width="2.69921875" style="18" customWidth="1"/>
    <col min="211" max="211" width="6.69921875" style="18" customWidth="1"/>
    <col min="212" max="213" width="2.69921875" style="18" customWidth="1"/>
    <col min="214" max="214" width="6.69921875" style="18" customWidth="1"/>
    <col min="215" max="216" width="2.69921875" style="18" customWidth="1"/>
    <col min="217" max="217" width="6.69921875" style="18" customWidth="1"/>
    <col min="218" max="219" width="2.69921875" style="18" customWidth="1"/>
    <col min="220" max="220" width="6.69921875" style="18" customWidth="1"/>
    <col min="221" max="221" width="2.8984375" style="18" customWidth="1"/>
    <col min="222" max="222" width="2.69921875" style="18" customWidth="1"/>
    <col min="223" max="223" width="6.69921875" style="18" customWidth="1"/>
    <col min="224" max="224" width="2.8984375" style="18" customWidth="1"/>
    <col min="225" max="225" width="2.69921875" style="18" customWidth="1"/>
    <col min="226" max="226" width="6.69921875" style="18" customWidth="1"/>
    <col min="227" max="228" width="2.69921875" style="18" customWidth="1"/>
    <col min="229" max="229" width="6.69921875" style="18" customWidth="1"/>
    <col min="230" max="231" width="2.69921875" style="18" customWidth="1"/>
    <col min="232" max="232" width="6.69921875" style="18" customWidth="1"/>
    <col min="233" max="234" width="2.69921875" style="18" customWidth="1"/>
    <col min="235" max="235" width="6.69921875" style="18" customWidth="1"/>
    <col min="236" max="237" width="2.69921875" style="18" customWidth="1"/>
    <col min="238" max="238" width="6.69921875" style="18" customWidth="1"/>
    <col min="239" max="240" width="2.69921875" style="18" customWidth="1"/>
    <col min="241" max="241" width="6.69921875" style="18" customWidth="1"/>
    <col min="242" max="243" width="2.69921875" style="18" customWidth="1"/>
    <col min="244" max="244" width="6.69921875" style="18" customWidth="1"/>
    <col min="245" max="246" width="2.69921875" style="18" customWidth="1"/>
    <col min="247" max="247" width="6.69921875" style="18" customWidth="1"/>
    <col min="248" max="249" width="2.69921875" style="18" customWidth="1"/>
    <col min="250" max="250" width="6.69921875" style="18" customWidth="1"/>
    <col min="251" max="252" width="2.69921875" style="18" customWidth="1"/>
    <col min="253" max="253" width="6.69921875" style="18" customWidth="1"/>
    <col min="254" max="255" width="2.69921875" style="18" customWidth="1"/>
    <col min="256" max="256" width="6.69921875" style="18" customWidth="1"/>
    <col min="257" max="258" width="2.69921875" style="18" customWidth="1"/>
    <col min="259" max="259" width="6.69921875" style="18" customWidth="1"/>
    <col min="260" max="261" width="2.69921875" style="18" customWidth="1"/>
    <col min="262" max="262" width="6.69921875" style="18" customWidth="1"/>
    <col min="263" max="264" width="2.69921875" style="18" customWidth="1"/>
    <col min="265" max="265" width="6.69921875" style="18" customWidth="1"/>
    <col min="266" max="267" width="2.69921875" style="18" customWidth="1"/>
    <col min="268" max="268" width="6.69921875" style="18" customWidth="1"/>
    <col min="269" max="270" width="2.69921875" style="18" customWidth="1"/>
    <col min="271" max="271" width="6.69921875" style="18" customWidth="1"/>
    <col min="272" max="273" width="2.69921875" style="18" customWidth="1"/>
    <col min="274" max="274" width="6.69921875" style="18" customWidth="1"/>
    <col min="275" max="276" width="2.69921875" style="18" customWidth="1"/>
    <col min="277" max="277" width="6.69921875" style="18" customWidth="1"/>
    <col min="278" max="279" width="2.69921875" style="18" customWidth="1"/>
    <col min="280" max="280" width="6.69921875" style="18" customWidth="1"/>
    <col min="281" max="282" width="2.69921875" style="18" customWidth="1"/>
    <col min="283" max="283" width="6.69921875" style="18" customWidth="1"/>
    <col min="284" max="285" width="2.69921875" style="18" customWidth="1"/>
    <col min="286" max="286" width="6.69921875" style="18" customWidth="1"/>
    <col min="287" max="288" width="2.69921875" style="18" customWidth="1"/>
    <col min="289" max="289" width="6.69921875" style="18" customWidth="1"/>
    <col min="290" max="291" width="2.69921875" style="18" customWidth="1"/>
    <col min="292" max="292" width="6.69921875" style="18" customWidth="1"/>
    <col min="293" max="294" width="2.69921875" style="18" customWidth="1"/>
    <col min="295" max="295" width="6.69921875" style="18" customWidth="1"/>
    <col min="296" max="297" width="2.69921875" style="18" customWidth="1"/>
    <col min="298" max="298" width="6.69921875" style="18" customWidth="1"/>
    <col min="299" max="300" width="2.69921875" style="18" customWidth="1"/>
    <col min="301" max="301" width="6.69921875" style="18" customWidth="1"/>
    <col min="302" max="303" width="2.69921875" style="18" customWidth="1"/>
    <col min="304" max="304" width="6.69921875" style="18" customWidth="1"/>
    <col min="305" max="306" width="2.69921875" style="18" customWidth="1"/>
    <col min="307" max="307" width="6.69921875" style="18" customWidth="1"/>
    <col min="308" max="309" width="2.69921875" style="18" customWidth="1"/>
    <col min="310" max="310" width="6.69921875" style="18" customWidth="1"/>
    <col min="311" max="312" width="2.69921875" style="18" customWidth="1"/>
    <col min="313" max="313" width="6.69921875" style="18" customWidth="1"/>
    <col min="314" max="315" width="2.69921875" style="18" customWidth="1"/>
    <col min="316" max="316" width="6.69921875" style="18" customWidth="1"/>
    <col min="317" max="318" width="2.69921875" style="18" customWidth="1"/>
    <col min="319" max="319" width="6.69921875" style="18" customWidth="1"/>
    <col min="320" max="321" width="2.69921875" style="18" customWidth="1"/>
    <col min="322" max="322" width="6.69921875" style="18" customWidth="1"/>
    <col min="323" max="323" width="2.69921875" style="18" customWidth="1"/>
  </cols>
  <sheetData>
    <row r="1" spans="1:323" s="33" customFormat="1" x14ac:dyDescent="0.2">
      <c r="A1" s="62">
        <v>1</v>
      </c>
      <c r="B1" s="62">
        <v>2</v>
      </c>
      <c r="C1" s="62">
        <v>3</v>
      </c>
      <c r="D1" s="62">
        <v>4</v>
      </c>
      <c r="E1" s="62">
        <v>5</v>
      </c>
      <c r="F1" s="62">
        <v>6</v>
      </c>
      <c r="G1" s="62">
        <v>7</v>
      </c>
      <c r="H1" s="62">
        <v>8</v>
      </c>
      <c r="I1" s="62">
        <v>9</v>
      </c>
      <c r="J1" s="62">
        <v>10</v>
      </c>
      <c r="K1" s="62">
        <v>11</v>
      </c>
      <c r="L1" s="62">
        <v>12</v>
      </c>
      <c r="M1" s="62">
        <v>13</v>
      </c>
      <c r="N1" s="62">
        <v>14</v>
      </c>
      <c r="O1" s="62">
        <v>15</v>
      </c>
      <c r="P1" s="62">
        <v>16</v>
      </c>
      <c r="Q1" s="62">
        <v>17</v>
      </c>
      <c r="R1" s="62">
        <v>18</v>
      </c>
      <c r="S1" s="62">
        <v>19</v>
      </c>
      <c r="T1" s="85">
        <v>20</v>
      </c>
      <c r="U1" s="62">
        <v>21</v>
      </c>
      <c r="V1" s="62">
        <v>22</v>
      </c>
      <c r="W1" s="62">
        <v>23</v>
      </c>
      <c r="X1" s="62">
        <v>24</v>
      </c>
      <c r="Y1" s="62">
        <v>25</v>
      </c>
      <c r="Z1" s="62">
        <v>26</v>
      </c>
      <c r="AA1" s="62">
        <v>27</v>
      </c>
      <c r="AB1" s="62">
        <v>28</v>
      </c>
      <c r="AC1" s="62">
        <v>29</v>
      </c>
      <c r="AD1" s="62">
        <v>30</v>
      </c>
      <c r="AE1" s="62">
        <v>31</v>
      </c>
      <c r="AF1" s="62">
        <v>32</v>
      </c>
      <c r="AG1" s="62">
        <v>33</v>
      </c>
      <c r="AH1" s="62">
        <v>34</v>
      </c>
      <c r="AI1" s="83">
        <v>35</v>
      </c>
      <c r="AJ1" s="62">
        <v>36</v>
      </c>
      <c r="AK1" s="62">
        <v>37</v>
      </c>
      <c r="AL1" s="62">
        <v>38</v>
      </c>
      <c r="AM1" s="62">
        <v>39</v>
      </c>
      <c r="AN1" s="62">
        <v>40</v>
      </c>
      <c r="AO1" s="62">
        <v>41</v>
      </c>
      <c r="AP1" s="62">
        <v>42</v>
      </c>
      <c r="AQ1" s="85">
        <v>43</v>
      </c>
      <c r="AR1" s="62">
        <v>44</v>
      </c>
      <c r="AS1" s="62">
        <v>45</v>
      </c>
      <c r="AT1" s="62">
        <v>46</v>
      </c>
      <c r="AU1" s="62">
        <v>47</v>
      </c>
      <c r="AV1" s="62">
        <v>48</v>
      </c>
      <c r="AW1" s="62">
        <v>49</v>
      </c>
      <c r="AX1" s="62">
        <v>50</v>
      </c>
      <c r="AY1" s="62">
        <v>51</v>
      </c>
      <c r="AZ1" s="62">
        <v>52</v>
      </c>
      <c r="BA1" s="62">
        <v>53</v>
      </c>
      <c r="BB1" s="62">
        <v>54</v>
      </c>
      <c r="BC1" s="62">
        <v>55</v>
      </c>
      <c r="BD1" s="62">
        <v>56</v>
      </c>
      <c r="BE1" s="62">
        <v>57</v>
      </c>
      <c r="BF1" s="62">
        <v>58</v>
      </c>
      <c r="BG1" s="62">
        <v>59</v>
      </c>
      <c r="BH1" s="62">
        <v>60</v>
      </c>
      <c r="BI1" s="62">
        <v>61</v>
      </c>
      <c r="BJ1" s="62">
        <v>62</v>
      </c>
      <c r="BK1" s="62">
        <v>63</v>
      </c>
      <c r="BL1" s="62">
        <v>64</v>
      </c>
      <c r="BM1" s="62">
        <v>65</v>
      </c>
      <c r="BN1" s="62">
        <v>66</v>
      </c>
      <c r="BO1" s="62">
        <v>67</v>
      </c>
      <c r="BP1" s="62">
        <v>68</v>
      </c>
      <c r="BQ1" s="62">
        <v>69</v>
      </c>
      <c r="BR1" s="62">
        <v>70</v>
      </c>
      <c r="BS1" s="62">
        <v>71</v>
      </c>
      <c r="BT1" s="62">
        <v>72</v>
      </c>
      <c r="BU1" s="62">
        <v>73</v>
      </c>
      <c r="BV1" s="62">
        <v>74</v>
      </c>
      <c r="BW1" s="62">
        <v>75</v>
      </c>
      <c r="BX1" s="62">
        <v>76</v>
      </c>
      <c r="BY1" s="62">
        <v>77</v>
      </c>
      <c r="BZ1" s="62">
        <v>78</v>
      </c>
      <c r="CA1" s="62">
        <v>79</v>
      </c>
      <c r="CB1" s="62">
        <v>80</v>
      </c>
      <c r="CC1" s="62">
        <v>81</v>
      </c>
      <c r="CD1" s="62">
        <v>82</v>
      </c>
      <c r="CE1" s="62">
        <v>83</v>
      </c>
      <c r="CF1" s="62">
        <v>84</v>
      </c>
      <c r="CG1" s="62">
        <v>85</v>
      </c>
      <c r="CH1" s="62">
        <v>86</v>
      </c>
      <c r="CI1" s="62">
        <v>87</v>
      </c>
      <c r="CJ1" s="62">
        <v>88</v>
      </c>
      <c r="CK1" s="62">
        <v>89</v>
      </c>
      <c r="CL1" s="62">
        <v>90</v>
      </c>
      <c r="CM1" s="62">
        <v>91</v>
      </c>
      <c r="CN1" s="62">
        <v>92</v>
      </c>
      <c r="CO1" s="62">
        <v>93</v>
      </c>
      <c r="CP1" s="62">
        <v>94</v>
      </c>
      <c r="CQ1" s="62">
        <v>95</v>
      </c>
      <c r="CR1" s="62">
        <v>96</v>
      </c>
      <c r="CS1" s="62">
        <v>97</v>
      </c>
      <c r="CT1" s="62">
        <v>98</v>
      </c>
      <c r="CU1" s="62">
        <v>99</v>
      </c>
      <c r="CV1" s="62">
        <v>100</v>
      </c>
      <c r="CW1" s="62">
        <v>101</v>
      </c>
      <c r="CX1" s="62">
        <v>102</v>
      </c>
      <c r="CY1" s="62">
        <v>103</v>
      </c>
      <c r="CZ1" s="62">
        <v>104</v>
      </c>
      <c r="DA1" s="62">
        <v>105</v>
      </c>
      <c r="DB1" s="62">
        <v>106</v>
      </c>
      <c r="DC1" s="62">
        <v>107</v>
      </c>
      <c r="DD1" s="62">
        <v>108</v>
      </c>
      <c r="DE1" s="62">
        <v>109</v>
      </c>
      <c r="DF1" s="62">
        <v>110</v>
      </c>
      <c r="DG1" s="62">
        <v>111</v>
      </c>
      <c r="DH1" s="62">
        <v>112</v>
      </c>
      <c r="DI1" s="62">
        <v>113</v>
      </c>
      <c r="DJ1" s="62">
        <v>114</v>
      </c>
      <c r="DK1" s="62">
        <v>115</v>
      </c>
      <c r="DL1" s="62">
        <v>116</v>
      </c>
      <c r="DM1" s="62">
        <v>117</v>
      </c>
      <c r="DN1" s="62">
        <v>118</v>
      </c>
      <c r="DO1" s="62">
        <v>119</v>
      </c>
      <c r="DP1" s="62">
        <v>120</v>
      </c>
      <c r="DQ1" s="62">
        <v>121</v>
      </c>
      <c r="DR1" s="62">
        <v>122</v>
      </c>
      <c r="DS1" s="62">
        <v>123</v>
      </c>
      <c r="DT1" s="62">
        <v>124</v>
      </c>
      <c r="DU1" s="62">
        <v>125</v>
      </c>
      <c r="DV1" s="62">
        <v>126</v>
      </c>
      <c r="DW1" s="62">
        <v>127</v>
      </c>
      <c r="DX1" s="62">
        <v>128</v>
      </c>
      <c r="DY1" s="62">
        <v>129</v>
      </c>
      <c r="DZ1" s="62">
        <v>130</v>
      </c>
      <c r="EA1" s="62">
        <v>131</v>
      </c>
      <c r="EB1" s="62">
        <v>132</v>
      </c>
      <c r="EC1" s="62">
        <v>133</v>
      </c>
      <c r="ED1" s="62">
        <v>134</v>
      </c>
      <c r="EE1" s="62">
        <v>135</v>
      </c>
      <c r="EF1" s="62">
        <v>136</v>
      </c>
      <c r="EG1" s="62">
        <v>137</v>
      </c>
      <c r="EH1" s="62"/>
      <c r="EI1" s="62">
        <v>46</v>
      </c>
      <c r="EJ1" s="62">
        <v>47</v>
      </c>
      <c r="EK1" s="62">
        <v>48</v>
      </c>
      <c r="EL1" s="62">
        <v>49</v>
      </c>
      <c r="EM1" s="62">
        <v>50</v>
      </c>
      <c r="EN1" s="62">
        <v>51</v>
      </c>
      <c r="EO1" s="62">
        <v>52</v>
      </c>
      <c r="EP1" s="62">
        <v>53</v>
      </c>
      <c r="EQ1" s="62">
        <v>54</v>
      </c>
      <c r="ER1" s="62">
        <v>55</v>
      </c>
      <c r="ES1" s="62">
        <v>56</v>
      </c>
      <c r="ET1" s="62">
        <v>57</v>
      </c>
      <c r="EU1" s="62">
        <v>58</v>
      </c>
      <c r="EV1" s="62">
        <v>59</v>
      </c>
      <c r="EW1" s="62">
        <v>60</v>
      </c>
      <c r="EX1" s="62">
        <v>61</v>
      </c>
      <c r="EY1" s="62">
        <v>62</v>
      </c>
      <c r="EZ1" s="62">
        <v>63</v>
      </c>
      <c r="FA1" s="62">
        <v>64</v>
      </c>
      <c r="FB1" s="62">
        <v>65</v>
      </c>
      <c r="FC1" s="62">
        <v>66</v>
      </c>
      <c r="FD1" s="62">
        <v>67</v>
      </c>
      <c r="FE1" s="62">
        <v>68</v>
      </c>
      <c r="FF1" s="62">
        <v>69</v>
      </c>
      <c r="FG1" s="62">
        <v>70</v>
      </c>
      <c r="FH1" s="62">
        <v>71</v>
      </c>
      <c r="FI1" s="62">
        <v>72</v>
      </c>
      <c r="FJ1" s="62">
        <v>73</v>
      </c>
      <c r="FK1" s="62">
        <v>74</v>
      </c>
      <c r="FL1" s="62">
        <v>75</v>
      </c>
      <c r="FM1" s="62">
        <v>76</v>
      </c>
      <c r="FN1" s="62">
        <v>77</v>
      </c>
      <c r="FO1" s="62">
        <v>78</v>
      </c>
      <c r="FP1" s="62">
        <v>79</v>
      </c>
      <c r="FQ1" s="62">
        <v>80</v>
      </c>
      <c r="FR1" s="62">
        <v>81</v>
      </c>
      <c r="FS1" s="62">
        <v>82</v>
      </c>
      <c r="FT1" s="62">
        <v>83</v>
      </c>
      <c r="FU1" s="62">
        <v>84</v>
      </c>
      <c r="FV1" s="62">
        <v>85</v>
      </c>
      <c r="FW1" s="62">
        <v>86</v>
      </c>
      <c r="FX1" s="62">
        <v>87</v>
      </c>
      <c r="FY1" s="62">
        <v>88</v>
      </c>
      <c r="FZ1" s="62">
        <v>89</v>
      </c>
      <c r="GA1" s="62">
        <v>90</v>
      </c>
      <c r="GB1" s="62">
        <v>91</v>
      </c>
      <c r="GC1" s="62">
        <v>92</v>
      </c>
      <c r="GD1" s="62">
        <v>93</v>
      </c>
      <c r="GE1" s="62">
        <v>94</v>
      </c>
      <c r="GF1" s="62">
        <v>95</v>
      </c>
      <c r="GG1" s="62">
        <v>96</v>
      </c>
      <c r="GH1" s="62">
        <v>97</v>
      </c>
      <c r="GI1" s="62">
        <v>98</v>
      </c>
      <c r="GJ1" s="62">
        <v>99</v>
      </c>
      <c r="GK1" s="62">
        <v>100</v>
      </c>
      <c r="GL1" s="62">
        <v>101</v>
      </c>
      <c r="GM1" s="62">
        <v>102</v>
      </c>
      <c r="GN1" s="62">
        <v>103</v>
      </c>
      <c r="GO1" s="62">
        <v>104</v>
      </c>
      <c r="GP1" s="62">
        <v>105</v>
      </c>
      <c r="GQ1" s="62">
        <v>106</v>
      </c>
      <c r="GR1" s="62">
        <v>107</v>
      </c>
      <c r="GS1" s="62">
        <v>108</v>
      </c>
      <c r="GT1" s="62">
        <v>109</v>
      </c>
      <c r="GU1" s="62">
        <v>110</v>
      </c>
      <c r="GV1" s="62">
        <v>111</v>
      </c>
      <c r="GW1" s="62">
        <v>112</v>
      </c>
      <c r="GX1" s="62">
        <v>113</v>
      </c>
      <c r="GY1" s="62">
        <v>114</v>
      </c>
      <c r="GZ1" s="62">
        <v>115</v>
      </c>
      <c r="HA1" s="62">
        <v>116</v>
      </c>
      <c r="HB1" s="62">
        <v>117</v>
      </c>
      <c r="HC1" s="62">
        <v>118</v>
      </c>
      <c r="HD1" s="62">
        <v>119</v>
      </c>
      <c r="HE1" s="62">
        <v>120</v>
      </c>
      <c r="HF1" s="62">
        <v>121</v>
      </c>
      <c r="HG1" s="62">
        <v>122</v>
      </c>
      <c r="HH1" s="62">
        <v>123</v>
      </c>
      <c r="HI1" s="62">
        <v>124</v>
      </c>
      <c r="HJ1" s="62">
        <v>125</v>
      </c>
      <c r="HK1" s="62">
        <v>126</v>
      </c>
      <c r="HL1" s="62">
        <v>127</v>
      </c>
      <c r="HM1" s="62">
        <v>128</v>
      </c>
      <c r="HN1" s="62">
        <v>129</v>
      </c>
      <c r="HO1" s="62">
        <v>130</v>
      </c>
      <c r="HP1" s="62">
        <v>131</v>
      </c>
      <c r="HQ1" s="62">
        <v>132</v>
      </c>
      <c r="HR1" s="62">
        <v>133</v>
      </c>
      <c r="HS1" s="62">
        <v>134</v>
      </c>
      <c r="HT1" s="62">
        <v>135</v>
      </c>
      <c r="HU1" s="62">
        <v>136</v>
      </c>
      <c r="HV1" s="62">
        <v>137</v>
      </c>
      <c r="HW1" s="62">
        <v>135</v>
      </c>
      <c r="HX1" s="62">
        <v>136</v>
      </c>
      <c r="HY1" s="62">
        <v>137</v>
      </c>
      <c r="HZ1" s="62">
        <v>138</v>
      </c>
      <c r="IA1" s="62">
        <v>139</v>
      </c>
      <c r="IB1" s="62">
        <v>140</v>
      </c>
      <c r="IC1" s="62">
        <v>141</v>
      </c>
      <c r="ID1" s="62">
        <v>142</v>
      </c>
      <c r="IE1" s="62">
        <v>143</v>
      </c>
      <c r="IF1" s="62">
        <v>144</v>
      </c>
      <c r="IG1" s="62">
        <v>145</v>
      </c>
      <c r="IH1" s="62">
        <v>146</v>
      </c>
      <c r="II1" s="62">
        <v>147</v>
      </c>
      <c r="IJ1" s="62">
        <v>148</v>
      </c>
      <c r="IK1" s="62">
        <v>149</v>
      </c>
      <c r="IL1" s="62">
        <v>150</v>
      </c>
      <c r="IM1" s="62">
        <v>151</v>
      </c>
      <c r="IN1" s="62">
        <v>152</v>
      </c>
      <c r="IO1" s="62">
        <v>153</v>
      </c>
      <c r="IP1" s="62">
        <v>154</v>
      </c>
      <c r="IQ1" s="62">
        <v>155</v>
      </c>
      <c r="IR1" s="62">
        <v>156</v>
      </c>
      <c r="IS1" s="62">
        <v>157</v>
      </c>
      <c r="IT1" s="62">
        <v>158</v>
      </c>
      <c r="IU1" s="62">
        <v>159</v>
      </c>
      <c r="IV1" s="62">
        <v>160</v>
      </c>
      <c r="IW1" s="62">
        <v>161</v>
      </c>
      <c r="IX1" s="62">
        <v>162</v>
      </c>
      <c r="IY1" s="62">
        <v>163</v>
      </c>
      <c r="IZ1" s="62">
        <v>164</v>
      </c>
      <c r="JA1" s="62">
        <v>165</v>
      </c>
      <c r="JB1" s="62">
        <v>166</v>
      </c>
      <c r="JC1" s="62">
        <v>167</v>
      </c>
      <c r="JD1" s="62">
        <v>168</v>
      </c>
      <c r="JE1" s="62">
        <v>169</v>
      </c>
      <c r="JF1" s="62">
        <v>170</v>
      </c>
      <c r="JG1" s="62">
        <v>171</v>
      </c>
      <c r="JH1" s="62">
        <v>172</v>
      </c>
      <c r="JI1" s="62">
        <v>173</v>
      </c>
      <c r="JJ1" s="62">
        <v>174</v>
      </c>
      <c r="JK1" s="62">
        <v>175</v>
      </c>
      <c r="JL1" s="62">
        <v>176</v>
      </c>
      <c r="JM1" s="62">
        <v>177</v>
      </c>
      <c r="JN1" s="62">
        <v>178</v>
      </c>
      <c r="JO1" s="62">
        <v>179</v>
      </c>
      <c r="JP1" s="62">
        <v>180</v>
      </c>
      <c r="JQ1" s="62">
        <v>181</v>
      </c>
      <c r="JR1" s="62">
        <v>182</v>
      </c>
      <c r="JS1" s="62">
        <v>183</v>
      </c>
      <c r="JT1" s="62">
        <v>184</v>
      </c>
      <c r="JU1" s="62">
        <v>185</v>
      </c>
      <c r="JV1" s="62">
        <v>186</v>
      </c>
      <c r="JW1" s="62">
        <v>187</v>
      </c>
      <c r="JX1" s="62">
        <v>188</v>
      </c>
      <c r="JY1" s="62">
        <v>189</v>
      </c>
      <c r="JZ1" s="62">
        <v>190</v>
      </c>
      <c r="KA1" s="62">
        <v>191</v>
      </c>
      <c r="KB1" s="62">
        <v>192</v>
      </c>
      <c r="KC1" s="62">
        <v>193</v>
      </c>
      <c r="KD1" s="62">
        <v>194</v>
      </c>
      <c r="KE1" s="62">
        <v>195</v>
      </c>
      <c r="KF1" s="62">
        <v>196</v>
      </c>
      <c r="KG1" s="62">
        <v>197</v>
      </c>
      <c r="KH1" s="62">
        <v>198</v>
      </c>
      <c r="KI1" s="62">
        <v>199</v>
      </c>
      <c r="KJ1" s="62">
        <v>200</v>
      </c>
      <c r="KK1" s="62">
        <v>201</v>
      </c>
      <c r="KL1" s="62">
        <v>202</v>
      </c>
      <c r="KM1" s="62">
        <v>203</v>
      </c>
      <c r="KN1" s="62">
        <v>204</v>
      </c>
      <c r="KO1" s="62">
        <v>205</v>
      </c>
      <c r="KP1" s="62">
        <v>206</v>
      </c>
      <c r="KQ1" s="62">
        <v>207</v>
      </c>
      <c r="KR1" s="62">
        <v>208</v>
      </c>
      <c r="KS1" s="62">
        <v>209</v>
      </c>
      <c r="KT1" s="62">
        <v>210</v>
      </c>
      <c r="KU1" s="62">
        <v>211</v>
      </c>
      <c r="KV1" s="62">
        <v>212</v>
      </c>
      <c r="KW1" s="62">
        <v>213</v>
      </c>
      <c r="KX1" s="62">
        <v>214</v>
      </c>
      <c r="KY1" s="62">
        <v>215</v>
      </c>
      <c r="KZ1" s="62">
        <v>216</v>
      </c>
      <c r="LA1" s="62">
        <v>217</v>
      </c>
      <c r="LB1" s="62">
        <v>218</v>
      </c>
      <c r="LC1" s="62">
        <v>219</v>
      </c>
      <c r="LD1" s="62">
        <v>220</v>
      </c>
      <c r="LE1" s="62">
        <v>221</v>
      </c>
      <c r="LF1" s="62">
        <v>222</v>
      </c>
      <c r="LG1" s="62">
        <v>223</v>
      </c>
      <c r="LH1" s="62">
        <v>224</v>
      </c>
      <c r="LI1" s="62">
        <v>225</v>
      </c>
      <c r="LJ1" s="62">
        <v>226</v>
      </c>
      <c r="LK1" s="62">
        <v>227</v>
      </c>
    </row>
    <row r="2" spans="1:323" s="33" customFormat="1" ht="15" x14ac:dyDescent="0.2">
      <c r="A2" s="827"/>
      <c r="B2" s="624"/>
      <c r="C2" s="62"/>
      <c r="D2" s="62"/>
      <c r="E2" s="62"/>
      <c r="F2" s="62"/>
      <c r="G2" s="62"/>
      <c r="H2" s="62"/>
      <c r="I2" s="62"/>
      <c r="J2" s="62"/>
      <c r="K2" s="62"/>
      <c r="L2" s="62"/>
      <c r="M2" s="62"/>
      <c r="N2" s="62"/>
      <c r="O2" s="62"/>
      <c r="P2" s="62"/>
      <c r="Q2" s="62"/>
      <c r="R2" s="62"/>
      <c r="S2" s="62"/>
      <c r="T2" s="85"/>
      <c r="U2" s="62"/>
      <c r="V2" s="62"/>
      <c r="W2" s="62"/>
      <c r="X2" s="62"/>
      <c r="Y2" s="62"/>
      <c r="Z2" s="62"/>
      <c r="AA2" s="62"/>
      <c r="AB2" s="62"/>
      <c r="AC2" s="62"/>
      <c r="AD2" s="797"/>
      <c r="AE2" s="62"/>
      <c r="AF2" s="62"/>
      <c r="AG2" s="62"/>
      <c r="AH2" s="62"/>
      <c r="AI2" s="83"/>
      <c r="AJ2" s="62"/>
      <c r="AK2" s="224"/>
      <c r="AM2" s="62"/>
      <c r="AN2" s="62"/>
      <c r="AO2" s="62"/>
      <c r="AP2" s="62"/>
      <c r="AQ2" s="85"/>
      <c r="AR2" s="62"/>
      <c r="AS2" s="217" t="s">
        <v>123</v>
      </c>
      <c r="AT2" s="218">
        <f>ｶﾚﾝﾀﾞｰ!C2</f>
        <v>46082</v>
      </c>
      <c r="AU2" s="219" t="s">
        <v>132</v>
      </c>
      <c r="AV2" s="219" t="s">
        <v>133</v>
      </c>
      <c r="AW2" s="218">
        <f>ｶﾚﾝﾀﾞｰ!D2</f>
        <v>46083</v>
      </c>
      <c r="AX2" s="219" t="s">
        <v>134</v>
      </c>
      <c r="AY2" s="219" t="s">
        <v>135</v>
      </c>
      <c r="AZ2" s="218">
        <f>ｶﾚﾝﾀﾞｰ!E2</f>
        <v>46084</v>
      </c>
      <c r="BA2" s="220" t="s">
        <v>136</v>
      </c>
      <c r="BB2" s="219" t="s">
        <v>137</v>
      </c>
      <c r="BC2" s="218">
        <f>ｶﾚﾝﾀﾞｰ!F2</f>
        <v>46085</v>
      </c>
      <c r="BD2" s="220" t="s">
        <v>138</v>
      </c>
      <c r="BE2" s="219" t="s">
        <v>139</v>
      </c>
      <c r="BF2" s="218">
        <f>ｶﾚﾝﾀﾞｰ!G2</f>
        <v>46086</v>
      </c>
      <c r="BG2" s="220" t="s">
        <v>140</v>
      </c>
      <c r="BH2" s="219" t="s">
        <v>141</v>
      </c>
      <c r="BI2" s="218">
        <f>ｶﾚﾝﾀﾞｰ!H2</f>
        <v>46087</v>
      </c>
      <c r="BJ2" s="220" t="s">
        <v>142</v>
      </c>
      <c r="BK2" s="219" t="s">
        <v>143</v>
      </c>
      <c r="BL2" s="218">
        <f>ｶﾚﾝﾀﾞｰ!I2</f>
        <v>46088</v>
      </c>
      <c r="BM2" s="220" t="s">
        <v>144</v>
      </c>
      <c r="BN2" s="219" t="s">
        <v>145</v>
      </c>
      <c r="BO2" s="218">
        <f>ｶﾚﾝﾀﾞｰ!J2</f>
        <v>46089</v>
      </c>
      <c r="BP2" s="220" t="s">
        <v>146</v>
      </c>
      <c r="BQ2" s="219" t="s">
        <v>147</v>
      </c>
      <c r="BR2" s="218">
        <f>ｶﾚﾝﾀﾞｰ!K2</f>
        <v>46090</v>
      </c>
      <c r="BS2" s="220" t="s">
        <v>148</v>
      </c>
      <c r="BT2" s="219" t="s">
        <v>149</v>
      </c>
      <c r="BU2" s="218">
        <f>ｶﾚﾝﾀﾞｰ!L2</f>
        <v>46091</v>
      </c>
      <c r="BV2" s="220" t="s">
        <v>150</v>
      </c>
      <c r="BW2" s="219" t="s">
        <v>151</v>
      </c>
      <c r="BX2" s="218">
        <f>ｶﾚﾝﾀﾞｰ!M2</f>
        <v>46092</v>
      </c>
      <c r="BY2" s="220" t="s">
        <v>152</v>
      </c>
      <c r="BZ2" s="219" t="s">
        <v>153</v>
      </c>
      <c r="CA2" s="218">
        <f>ｶﾚﾝﾀﾞｰ!N2</f>
        <v>46093</v>
      </c>
      <c r="CB2" s="220" t="s">
        <v>154</v>
      </c>
      <c r="CC2" s="219" t="s">
        <v>155</v>
      </c>
      <c r="CD2" s="218">
        <f>ｶﾚﾝﾀﾞｰ!O2</f>
        <v>46094</v>
      </c>
      <c r="CE2" s="220" t="s">
        <v>156</v>
      </c>
      <c r="CF2" s="219" t="s">
        <v>157</v>
      </c>
      <c r="CG2" s="218">
        <f>ｶﾚﾝﾀﾞｰ!P2</f>
        <v>46095</v>
      </c>
      <c r="CH2" s="220" t="s">
        <v>158</v>
      </c>
      <c r="CI2" s="219" t="s">
        <v>159</v>
      </c>
      <c r="CJ2" s="218">
        <f>ｶﾚﾝﾀﾞｰ!Q2</f>
        <v>46096</v>
      </c>
      <c r="CK2" s="220" t="s">
        <v>160</v>
      </c>
      <c r="CL2" s="219" t="s">
        <v>161</v>
      </c>
      <c r="CM2" s="218">
        <f>ｶﾚﾝﾀﾞｰ!R2</f>
        <v>46097</v>
      </c>
      <c r="CN2" s="220" t="s">
        <v>162</v>
      </c>
      <c r="CO2" s="220" t="s">
        <v>163</v>
      </c>
      <c r="CP2" s="218">
        <f>ｶﾚﾝﾀﾞｰ!S2</f>
        <v>46098</v>
      </c>
      <c r="CQ2" s="219" t="s">
        <v>164</v>
      </c>
      <c r="CR2" s="219" t="s">
        <v>165</v>
      </c>
      <c r="CS2" s="218">
        <f>ｶﾚﾝﾀﾞｰ!T2</f>
        <v>46099</v>
      </c>
      <c r="CT2" s="220" t="s">
        <v>166</v>
      </c>
      <c r="CU2" s="220" t="s">
        <v>167</v>
      </c>
      <c r="CV2" s="218">
        <f>ｶﾚﾝﾀﾞｰ!U2</f>
        <v>46100</v>
      </c>
      <c r="CW2" s="219" t="s">
        <v>168</v>
      </c>
      <c r="CX2" s="219" t="s">
        <v>169</v>
      </c>
      <c r="CY2" s="218">
        <f>ｶﾚﾝﾀﾞｰ!V2</f>
        <v>46101</v>
      </c>
      <c r="CZ2" s="220" t="s">
        <v>170</v>
      </c>
      <c r="DA2" s="220" t="s">
        <v>171</v>
      </c>
      <c r="DB2" s="218">
        <f>ｶﾚﾝﾀﾞｰ!W2</f>
        <v>46102</v>
      </c>
      <c r="DC2" s="219" t="s">
        <v>172</v>
      </c>
      <c r="DD2" s="219" t="s">
        <v>173</v>
      </c>
      <c r="DE2" s="218">
        <f>ｶﾚﾝﾀﾞｰ!X2</f>
        <v>46103</v>
      </c>
      <c r="DF2" s="221" t="s">
        <v>174</v>
      </c>
      <c r="DG2" s="221" t="s">
        <v>175</v>
      </c>
      <c r="DH2" s="218">
        <f>ｶﾚﾝﾀﾞｰ!Y2</f>
        <v>46104</v>
      </c>
      <c r="DI2" s="219" t="s">
        <v>176</v>
      </c>
      <c r="DJ2" s="219" t="s">
        <v>177</v>
      </c>
      <c r="DK2" s="218">
        <f>ｶﾚﾝﾀﾞｰ!Z2</f>
        <v>46105</v>
      </c>
      <c r="DL2" s="221" t="s">
        <v>178</v>
      </c>
      <c r="DM2" s="221" t="s">
        <v>179</v>
      </c>
      <c r="DN2" s="218">
        <f>ｶﾚﾝﾀﾞｰ!AA2</f>
        <v>46106</v>
      </c>
      <c r="DO2" s="219" t="s">
        <v>180</v>
      </c>
      <c r="DP2" s="219" t="s">
        <v>181</v>
      </c>
      <c r="DQ2" s="218">
        <f>ｶﾚﾝﾀﾞｰ!AB2</f>
        <v>46107</v>
      </c>
      <c r="DR2" s="221" t="s">
        <v>182</v>
      </c>
      <c r="DS2" s="221" t="s">
        <v>183</v>
      </c>
      <c r="DT2" s="218">
        <f>ｶﾚﾝﾀﾞｰ!AC2</f>
        <v>46108</v>
      </c>
      <c r="DU2" s="219" t="s">
        <v>184</v>
      </c>
      <c r="DV2" s="219" t="s">
        <v>185</v>
      </c>
      <c r="DW2" s="218">
        <f>ｶﾚﾝﾀﾞｰ!AD2</f>
        <v>46109</v>
      </c>
      <c r="DX2" s="221" t="s">
        <v>186</v>
      </c>
      <c r="DY2" s="221" t="s">
        <v>187</v>
      </c>
      <c r="DZ2" s="218">
        <f>ｶﾚﾝﾀﾞｰ!AE2</f>
        <v>46110</v>
      </c>
      <c r="EA2" s="219" t="s">
        <v>188</v>
      </c>
      <c r="EB2" s="219" t="s">
        <v>189</v>
      </c>
      <c r="EC2" s="218">
        <f>ｶﾚﾝﾀﾞｰ!AF2</f>
        <v>46111</v>
      </c>
      <c r="ED2" s="221" t="s">
        <v>190</v>
      </c>
      <c r="EE2" s="219" t="s">
        <v>191</v>
      </c>
      <c r="EF2" s="218">
        <f>ｶﾚﾝﾀﾞｰ!AG2</f>
        <v>46112</v>
      </c>
      <c r="EG2" s="219" t="s">
        <v>192</v>
      </c>
      <c r="EH2" s="219" t="s">
        <v>193</v>
      </c>
      <c r="EI2" s="218">
        <f>ｶﾚﾝﾀﾞｰ!C8</f>
        <v>46113</v>
      </c>
      <c r="EJ2" s="219" t="s">
        <v>194</v>
      </c>
      <c r="EK2" s="219" t="s">
        <v>195</v>
      </c>
      <c r="EL2" s="218">
        <f>ｶﾚﾝﾀﾞｰ!D8</f>
        <v>46114</v>
      </c>
      <c r="EM2" s="219" t="s">
        <v>196</v>
      </c>
      <c r="EN2" s="219" t="s">
        <v>197</v>
      </c>
      <c r="EO2" s="218">
        <f>ｶﾚﾝﾀﾞｰ!E8</f>
        <v>46115</v>
      </c>
      <c r="EP2" s="221" t="s">
        <v>198</v>
      </c>
      <c r="EQ2" s="219" t="s">
        <v>199</v>
      </c>
      <c r="ER2" s="218">
        <f>ｶﾚﾝﾀﾞｰ!F8</f>
        <v>46116</v>
      </c>
      <c r="ES2" s="221" t="s">
        <v>200</v>
      </c>
      <c r="ET2" s="219" t="s">
        <v>201</v>
      </c>
      <c r="EU2" s="218">
        <f>ｶﾚﾝﾀﾞｰ!G8</f>
        <v>46117</v>
      </c>
      <c r="EV2" s="221" t="s">
        <v>202</v>
      </c>
      <c r="EW2" s="219" t="s">
        <v>203</v>
      </c>
      <c r="EX2" s="218">
        <f>ｶﾚﾝﾀﾞｰ!H8</f>
        <v>46118</v>
      </c>
      <c r="EY2" s="221" t="s">
        <v>204</v>
      </c>
      <c r="EZ2" s="219" t="s">
        <v>205</v>
      </c>
      <c r="FA2" s="218">
        <f>ｶﾚﾝﾀﾞｰ!I8</f>
        <v>46119</v>
      </c>
      <c r="FB2" s="221" t="s">
        <v>206</v>
      </c>
      <c r="FC2" s="219" t="s">
        <v>207</v>
      </c>
      <c r="FD2" s="218">
        <f>ｶﾚﾝﾀﾞｰ!J8</f>
        <v>46120</v>
      </c>
      <c r="FE2" s="221" t="s">
        <v>208</v>
      </c>
      <c r="FF2" s="219" t="s">
        <v>209</v>
      </c>
      <c r="FG2" s="218">
        <f>ｶﾚﾝﾀﾞｰ!K8</f>
        <v>46121</v>
      </c>
      <c r="FH2" s="221" t="s">
        <v>210</v>
      </c>
      <c r="FI2" s="219" t="s">
        <v>211</v>
      </c>
      <c r="FJ2" s="218">
        <f>ｶﾚﾝﾀﾞｰ!L8</f>
        <v>46122</v>
      </c>
      <c r="FK2" s="221" t="s">
        <v>212</v>
      </c>
      <c r="FL2" s="219" t="s">
        <v>213</v>
      </c>
      <c r="FM2" s="218">
        <f>ｶﾚﾝﾀﾞｰ!M8</f>
        <v>46123</v>
      </c>
      <c r="FN2" s="221" t="s">
        <v>214</v>
      </c>
      <c r="FO2" s="219" t="s">
        <v>215</v>
      </c>
      <c r="FP2" s="218">
        <f>ｶﾚﾝﾀﾞｰ!N8</f>
        <v>46124</v>
      </c>
      <c r="FQ2" s="221" t="s">
        <v>216</v>
      </c>
      <c r="FR2" s="219" t="s">
        <v>217</v>
      </c>
      <c r="FS2" s="218">
        <f>ｶﾚﾝﾀﾞｰ!O8</f>
        <v>46125</v>
      </c>
      <c r="FT2" s="221" t="s">
        <v>218</v>
      </c>
      <c r="FU2" s="219" t="s">
        <v>219</v>
      </c>
      <c r="FV2" s="218">
        <f>ｶﾚﾝﾀﾞｰ!P8</f>
        <v>46126</v>
      </c>
      <c r="FW2" s="221" t="s">
        <v>220</v>
      </c>
      <c r="FX2" s="219" t="s">
        <v>221</v>
      </c>
      <c r="FY2" s="218">
        <f>ｶﾚﾝﾀﾞｰ!Q8</f>
        <v>46127</v>
      </c>
      <c r="FZ2" s="221" t="s">
        <v>222</v>
      </c>
      <c r="GA2" s="219" t="s">
        <v>223</v>
      </c>
      <c r="GB2" s="218">
        <f>ｶﾚﾝﾀﾞｰ!R8</f>
        <v>46128</v>
      </c>
      <c r="GC2" s="221" t="s">
        <v>224</v>
      </c>
      <c r="GD2" s="221" t="s">
        <v>225</v>
      </c>
      <c r="GE2" s="218">
        <f>ｶﾚﾝﾀﾞｰ!S8</f>
        <v>46129</v>
      </c>
      <c r="GF2" s="219" t="s">
        <v>226</v>
      </c>
      <c r="GG2" s="219" t="s">
        <v>227</v>
      </c>
      <c r="GH2" s="218">
        <f>ｶﾚﾝﾀﾞｰ!T8</f>
        <v>46130</v>
      </c>
      <c r="GI2" s="221" t="s">
        <v>228</v>
      </c>
      <c r="GJ2" s="221" t="s">
        <v>229</v>
      </c>
      <c r="GK2" s="218">
        <f>ｶﾚﾝﾀﾞｰ!U8</f>
        <v>46131</v>
      </c>
      <c r="GL2" s="219" t="s">
        <v>230</v>
      </c>
      <c r="GM2" s="219" t="s">
        <v>231</v>
      </c>
      <c r="GN2" s="218">
        <f>ｶﾚﾝﾀﾞｰ!V8</f>
        <v>46132</v>
      </c>
      <c r="GO2" s="221" t="s">
        <v>232</v>
      </c>
      <c r="GP2" s="221" t="s">
        <v>233</v>
      </c>
      <c r="GQ2" s="218">
        <f>ｶﾚﾝﾀﾞｰ!W8</f>
        <v>46133</v>
      </c>
      <c r="GR2" s="219" t="s">
        <v>234</v>
      </c>
      <c r="GS2" s="219" t="s">
        <v>235</v>
      </c>
      <c r="GT2" s="218">
        <f>ｶﾚﾝﾀﾞｰ!X8</f>
        <v>46134</v>
      </c>
      <c r="GU2" s="221" t="s">
        <v>236</v>
      </c>
      <c r="GV2" s="221" t="s">
        <v>237</v>
      </c>
      <c r="GW2" s="218">
        <f>ｶﾚﾝﾀﾞｰ!Y8</f>
        <v>46135</v>
      </c>
      <c r="GX2" s="219" t="s">
        <v>238</v>
      </c>
      <c r="GY2" s="219" t="s">
        <v>239</v>
      </c>
      <c r="GZ2" s="218">
        <f>ｶﾚﾝﾀﾞｰ!Z8</f>
        <v>46136</v>
      </c>
      <c r="HA2" s="221" t="s">
        <v>240</v>
      </c>
      <c r="HB2" s="221" t="s">
        <v>241</v>
      </c>
      <c r="HC2" s="218">
        <f>ｶﾚﾝﾀﾞｰ!AA8</f>
        <v>46137</v>
      </c>
      <c r="HD2" s="219" t="s">
        <v>242</v>
      </c>
      <c r="HE2" s="219" t="s">
        <v>243</v>
      </c>
      <c r="HF2" s="218">
        <f>ｶﾚﾝﾀﾞｰ!AB8</f>
        <v>46138</v>
      </c>
      <c r="HG2" s="221" t="s">
        <v>244</v>
      </c>
      <c r="HH2" s="221" t="s">
        <v>245</v>
      </c>
      <c r="HI2" s="218">
        <f>ｶﾚﾝﾀﾞｰ!AC8</f>
        <v>46139</v>
      </c>
      <c r="HJ2" s="219" t="s">
        <v>246</v>
      </c>
      <c r="HK2" s="219" t="s">
        <v>247</v>
      </c>
      <c r="HL2" s="218">
        <f>ｶﾚﾝﾀﾞｰ!AD8</f>
        <v>46140</v>
      </c>
      <c r="HM2" s="221" t="s">
        <v>248</v>
      </c>
      <c r="HN2" s="221" t="s">
        <v>249</v>
      </c>
      <c r="HO2" s="218">
        <f>ｶﾚﾝﾀﾞｰ!AE8</f>
        <v>46141</v>
      </c>
      <c r="HP2" s="219" t="s">
        <v>250</v>
      </c>
      <c r="HQ2" s="219" t="s">
        <v>251</v>
      </c>
      <c r="HR2" s="218">
        <f>ｶﾚﾝﾀﾞｰ!AF8</f>
        <v>46142</v>
      </c>
      <c r="HS2" s="219" t="s">
        <v>252</v>
      </c>
      <c r="HT2" s="219">
        <v>123</v>
      </c>
      <c r="HU2" s="218" t="str">
        <f>ｶﾚﾝﾀﾞｰ!AG8</f>
        <v/>
      </c>
      <c r="HV2" s="221">
        <v>124</v>
      </c>
      <c r="HW2" s="219" t="s">
        <v>253</v>
      </c>
      <c r="HX2" s="218">
        <f>ｶﾚﾝﾀﾞｰ!C14</f>
        <v>46143</v>
      </c>
      <c r="HY2" s="221" t="s">
        <v>254</v>
      </c>
      <c r="HZ2" s="219" t="s">
        <v>255</v>
      </c>
      <c r="IA2" s="218">
        <f>ｶﾚﾝﾀﾞｰ!D14</f>
        <v>46144</v>
      </c>
      <c r="IB2" s="221" t="s">
        <v>256</v>
      </c>
      <c r="IC2" s="219" t="s">
        <v>257</v>
      </c>
      <c r="ID2" s="218">
        <f>ｶﾚﾝﾀﾞｰ!E14</f>
        <v>46145</v>
      </c>
      <c r="IE2" s="221" t="s">
        <v>258</v>
      </c>
      <c r="IF2" s="219" t="s">
        <v>259</v>
      </c>
      <c r="IG2" s="218">
        <f>ｶﾚﾝﾀﾞｰ!F14</f>
        <v>46146</v>
      </c>
      <c r="IH2" s="221" t="s">
        <v>260</v>
      </c>
      <c r="II2" s="219" t="s">
        <v>261</v>
      </c>
      <c r="IJ2" s="218">
        <f>ｶﾚﾝﾀﾞｰ!G14</f>
        <v>46147</v>
      </c>
      <c r="IK2" s="221" t="s">
        <v>262</v>
      </c>
      <c r="IL2" s="219" t="s">
        <v>263</v>
      </c>
      <c r="IM2" s="218">
        <f>ｶﾚﾝﾀﾞｰ!H14</f>
        <v>46148</v>
      </c>
      <c r="IN2" s="221" t="s">
        <v>264</v>
      </c>
      <c r="IO2" s="219" t="s">
        <v>265</v>
      </c>
      <c r="IP2" s="218">
        <f>ｶﾚﾝﾀﾞｰ!I14</f>
        <v>46149</v>
      </c>
      <c r="IQ2" s="221" t="s">
        <v>266</v>
      </c>
      <c r="IR2" s="219" t="s">
        <v>267</v>
      </c>
      <c r="IS2" s="218">
        <f>ｶﾚﾝﾀﾞｰ!J14</f>
        <v>46150</v>
      </c>
      <c r="IT2" s="221" t="s">
        <v>268</v>
      </c>
      <c r="IU2" s="219" t="s">
        <v>269</v>
      </c>
      <c r="IV2" s="218">
        <f>ｶﾚﾝﾀﾞｰ!K14</f>
        <v>46151</v>
      </c>
      <c r="IW2" s="221" t="s">
        <v>270</v>
      </c>
      <c r="IX2" s="219" t="s">
        <v>271</v>
      </c>
      <c r="IY2" s="218">
        <f>ｶﾚﾝﾀﾞｰ!L14</f>
        <v>46152</v>
      </c>
      <c r="IZ2" s="221" t="s">
        <v>272</v>
      </c>
      <c r="JA2" s="219" t="s">
        <v>273</v>
      </c>
      <c r="JB2" s="218">
        <f>ｶﾚﾝﾀﾞｰ!M14</f>
        <v>46153</v>
      </c>
      <c r="JC2" s="221" t="s">
        <v>274</v>
      </c>
      <c r="JD2" s="219" t="s">
        <v>275</v>
      </c>
      <c r="JE2" s="218">
        <f>ｶﾚﾝﾀﾞｰ!N14</f>
        <v>46154</v>
      </c>
      <c r="JF2" s="221" t="s">
        <v>276</v>
      </c>
      <c r="JG2" s="219" t="s">
        <v>277</v>
      </c>
      <c r="JH2" s="218">
        <f>ｶﾚﾝﾀﾞｰ!O14</f>
        <v>46155</v>
      </c>
      <c r="JI2" s="221" t="s">
        <v>278</v>
      </c>
      <c r="JJ2" s="219" t="s">
        <v>279</v>
      </c>
      <c r="JK2" s="218">
        <f>ｶﾚﾝﾀﾞｰ!P14</f>
        <v>46156</v>
      </c>
      <c r="JL2" s="221" t="s">
        <v>280</v>
      </c>
      <c r="JM2" s="219" t="s">
        <v>281</v>
      </c>
      <c r="JN2" s="218">
        <f>ｶﾚﾝﾀﾞｰ!Q14</f>
        <v>46157</v>
      </c>
      <c r="JO2" s="221" t="s">
        <v>282</v>
      </c>
      <c r="JP2" s="219" t="s">
        <v>283</v>
      </c>
      <c r="JQ2" s="218">
        <f>ｶﾚﾝﾀﾞｰ!R14</f>
        <v>46158</v>
      </c>
      <c r="JR2" s="221" t="s">
        <v>284</v>
      </c>
      <c r="JS2" s="219" t="s">
        <v>285</v>
      </c>
      <c r="JT2" s="218">
        <f>ｶﾚﾝﾀﾞｰ!S14</f>
        <v>46159</v>
      </c>
      <c r="JU2" s="221" t="s">
        <v>286</v>
      </c>
      <c r="JV2" s="219" t="s">
        <v>287</v>
      </c>
      <c r="JW2" s="218">
        <f>ｶﾚﾝﾀﾞｰ!T14</f>
        <v>46160</v>
      </c>
      <c r="JX2" s="221" t="s">
        <v>288</v>
      </c>
      <c r="JY2" s="219" t="s">
        <v>289</v>
      </c>
      <c r="JZ2" s="218">
        <f>ｶﾚﾝﾀﾞｰ!U14</f>
        <v>46161</v>
      </c>
      <c r="KA2" s="221" t="s">
        <v>290</v>
      </c>
      <c r="KB2" s="219" t="s">
        <v>291</v>
      </c>
      <c r="KC2" s="218">
        <f>ｶﾚﾝﾀﾞｰ!V14</f>
        <v>46162</v>
      </c>
      <c r="KD2" s="221" t="s">
        <v>292</v>
      </c>
      <c r="KE2" s="219" t="s">
        <v>293</v>
      </c>
      <c r="KF2" s="218">
        <f>ｶﾚﾝﾀﾞｰ!W14</f>
        <v>46163</v>
      </c>
      <c r="KG2" s="221" t="s">
        <v>294</v>
      </c>
      <c r="KH2" s="219" t="s">
        <v>295</v>
      </c>
      <c r="KI2" s="218">
        <f>ｶﾚﾝﾀﾞｰ!X14</f>
        <v>46164</v>
      </c>
      <c r="KJ2" s="221" t="s">
        <v>296</v>
      </c>
      <c r="KK2" s="219" t="s">
        <v>297</v>
      </c>
      <c r="KL2" s="218">
        <f>ｶﾚﾝﾀﾞｰ!Y14</f>
        <v>46165</v>
      </c>
      <c r="KM2" s="221" t="s">
        <v>298</v>
      </c>
      <c r="KN2" s="219" t="s">
        <v>299</v>
      </c>
      <c r="KO2" s="218">
        <f>ｶﾚﾝﾀﾞｰ!Z14</f>
        <v>46166</v>
      </c>
      <c r="KP2" s="221" t="s">
        <v>300</v>
      </c>
      <c r="KQ2" s="219" t="s">
        <v>301</v>
      </c>
      <c r="KR2" s="218">
        <f>ｶﾚﾝﾀﾞｰ!AA14</f>
        <v>46167</v>
      </c>
      <c r="KS2" s="221" t="s">
        <v>302</v>
      </c>
      <c r="KT2" s="219" t="s">
        <v>303</v>
      </c>
      <c r="KU2" s="218">
        <f>ｶﾚﾝﾀﾞｰ!AB14</f>
        <v>46168</v>
      </c>
      <c r="KV2" s="221" t="s">
        <v>304</v>
      </c>
      <c r="KW2" s="219" t="s">
        <v>305</v>
      </c>
      <c r="KX2" s="218">
        <f>ｶﾚﾝﾀﾞｰ!AC14</f>
        <v>46169</v>
      </c>
      <c r="KY2" s="221" t="s">
        <v>306</v>
      </c>
      <c r="KZ2" s="219" t="s">
        <v>307</v>
      </c>
      <c r="LA2" s="218">
        <f>ｶﾚﾝﾀﾞｰ!AD14</f>
        <v>46170</v>
      </c>
      <c r="LB2" s="221" t="s">
        <v>308</v>
      </c>
      <c r="LC2" s="219" t="s">
        <v>309</v>
      </c>
      <c r="LD2" s="218">
        <f>ｶﾚﾝﾀﾞｰ!AE14</f>
        <v>46171</v>
      </c>
      <c r="LE2" s="221" t="s">
        <v>310</v>
      </c>
      <c r="LF2" s="219" t="s">
        <v>311</v>
      </c>
      <c r="LG2" s="218">
        <f>ｶﾚﾝﾀﾞｰ!AF14</f>
        <v>46172</v>
      </c>
      <c r="LH2" s="221" t="s">
        <v>312</v>
      </c>
      <c r="LI2" s="219" t="s">
        <v>313</v>
      </c>
      <c r="LJ2" s="218">
        <f>ｶﾚﾝﾀﾞｰ!AG14</f>
        <v>46173</v>
      </c>
      <c r="LK2" s="217" t="s">
        <v>314</v>
      </c>
    </row>
    <row r="3" spans="1:323" s="33" customFormat="1" ht="19.5" thickBot="1" x14ac:dyDescent="0.25">
      <c r="A3" s="34"/>
      <c r="D3" s="56" t="str">
        <f>ＥＣ!D3</f>
        <v>2026/3月度</v>
      </c>
      <c r="E3" s="47" t="s">
        <v>102</v>
      </c>
      <c r="F3" s="34"/>
      <c r="G3" s="34"/>
      <c r="H3" s="34"/>
      <c r="I3" s="34"/>
      <c r="J3" s="35"/>
      <c r="K3" s="34"/>
      <c r="L3" s="34"/>
      <c r="M3" s="34"/>
      <c r="N3" s="34"/>
      <c r="O3" s="35"/>
      <c r="P3" s="34"/>
      <c r="Q3" s="59"/>
      <c r="R3" s="69"/>
      <c r="S3" s="34"/>
      <c r="T3" s="84"/>
      <c r="U3" s="32"/>
      <c r="W3" s="32"/>
      <c r="X3" s="32"/>
      <c r="Y3" s="825"/>
      <c r="Z3" s="32"/>
      <c r="AA3" s="34"/>
      <c r="AB3" s="36"/>
      <c r="AC3" s="36"/>
      <c r="AD3" s="798"/>
      <c r="AF3" s="37"/>
      <c r="AG3" s="34"/>
      <c r="AH3" s="34"/>
      <c r="AI3" s="41"/>
      <c r="AJ3" s="41"/>
      <c r="AK3" s="225"/>
      <c r="AQ3" s="94"/>
      <c r="AS3" s="220"/>
      <c r="AT3" s="218" t="str">
        <f>ｶﾚﾝﾀﾞｰ!C3</f>
        <v>(日)</v>
      </c>
      <c r="AU3" s="222"/>
      <c r="AV3" s="222"/>
      <c r="AW3" s="218" t="str">
        <f>ｶﾚﾝﾀﾞｰ!D3</f>
        <v>(月)</v>
      </c>
      <c r="AX3" s="223"/>
      <c r="AY3" s="223"/>
      <c r="AZ3" s="218" t="str">
        <f>ｶﾚﾝﾀﾞｰ!E3</f>
        <v>(火)</v>
      </c>
      <c r="BA3" s="220"/>
      <c r="BB3" s="223"/>
      <c r="BC3" s="218" t="str">
        <f>ｶﾚﾝﾀﾞｰ!F3</f>
        <v>(水)</v>
      </c>
      <c r="BD3" s="220"/>
      <c r="BE3" s="223"/>
      <c r="BF3" s="218" t="str">
        <f>ｶﾚﾝﾀﾞｰ!G3</f>
        <v>(木)</v>
      </c>
      <c r="BG3" s="220"/>
      <c r="BH3" s="223"/>
      <c r="BI3" s="218" t="str">
        <f>ｶﾚﾝﾀﾞｰ!H3</f>
        <v>(金)</v>
      </c>
      <c r="BJ3" s="220"/>
      <c r="BK3" s="223"/>
      <c r="BL3" s="218" t="str">
        <f>ｶﾚﾝﾀﾞｰ!I3</f>
        <v>(休)</v>
      </c>
      <c r="BM3" s="220"/>
      <c r="BN3" s="223"/>
      <c r="BO3" s="218" t="str">
        <f>ｶﾚﾝﾀﾞｰ!J3</f>
        <v>(日)</v>
      </c>
      <c r="BP3" s="220"/>
      <c r="BQ3" s="223"/>
      <c r="BR3" s="218" t="str">
        <f>ｶﾚﾝﾀﾞｰ!K3</f>
        <v>(月)</v>
      </c>
      <c r="BS3" s="220"/>
      <c r="BT3" s="223"/>
      <c r="BU3" s="218" t="str">
        <f>ｶﾚﾝﾀﾞｰ!L3</f>
        <v>(火)</v>
      </c>
      <c r="BV3" s="220"/>
      <c r="BW3" s="223"/>
      <c r="BX3" s="218" t="str">
        <f>ｶﾚﾝﾀﾞｰ!M3</f>
        <v>(水)</v>
      </c>
      <c r="BY3" s="220"/>
      <c r="BZ3" s="223"/>
      <c r="CA3" s="218" t="str">
        <f>ｶﾚﾝﾀﾞｰ!N3</f>
        <v>(木)</v>
      </c>
      <c r="CB3" s="220"/>
      <c r="CC3" s="223"/>
      <c r="CD3" s="218" t="str">
        <f>ｶﾚﾝﾀﾞｰ!O3</f>
        <v>(金)</v>
      </c>
      <c r="CE3" s="220"/>
      <c r="CF3" s="223"/>
      <c r="CG3" s="218" t="str">
        <f>ｶﾚﾝﾀﾞｰ!P3</f>
        <v>(休)</v>
      </c>
      <c r="CH3" s="220"/>
      <c r="CI3" s="223"/>
      <c r="CJ3" s="218" t="str">
        <f>ｶﾚﾝﾀﾞｰ!Q3</f>
        <v>(日)</v>
      </c>
      <c r="CK3" s="220"/>
      <c r="CL3" s="223"/>
      <c r="CM3" s="218" t="str">
        <f>ｶﾚﾝﾀﾞｰ!R3</f>
        <v>(月)</v>
      </c>
      <c r="CN3" s="220"/>
      <c r="CO3" s="220"/>
      <c r="CP3" s="218" t="str">
        <f>ｶﾚﾝﾀﾞｰ!S3</f>
        <v>(火)</v>
      </c>
      <c r="CQ3" s="223"/>
      <c r="CR3" s="223"/>
      <c r="CS3" s="218" t="str">
        <f>ｶﾚﾝﾀﾞｰ!T3</f>
        <v>(水)</v>
      </c>
      <c r="CT3" s="220"/>
      <c r="CU3" s="220"/>
      <c r="CV3" s="218" t="str">
        <f>ｶﾚﾝﾀﾞｰ!U3</f>
        <v>(木)</v>
      </c>
      <c r="CW3" s="223"/>
      <c r="CX3" s="223"/>
      <c r="CY3" s="218" t="str">
        <f>ｶﾚﾝﾀﾞｰ!V3</f>
        <v>(金)</v>
      </c>
      <c r="CZ3" s="220"/>
      <c r="DA3" s="220"/>
      <c r="DB3" s="218" t="str">
        <f>ｶﾚﾝﾀﾞｰ!W3</f>
        <v>(休)</v>
      </c>
      <c r="DC3" s="223"/>
      <c r="DD3" s="223"/>
      <c r="DE3" s="218" t="str">
        <f>ｶﾚﾝﾀﾞｰ!X3</f>
        <v>(日)</v>
      </c>
      <c r="DF3" s="220"/>
      <c r="DG3" s="220"/>
      <c r="DH3" s="218" t="str">
        <f>ｶﾚﾝﾀﾞｰ!Y3</f>
        <v>(月)</v>
      </c>
      <c r="DI3" s="223"/>
      <c r="DJ3" s="223"/>
      <c r="DK3" s="218" t="str">
        <f>ｶﾚﾝﾀﾞｰ!Z3</f>
        <v>(火)</v>
      </c>
      <c r="DL3" s="220"/>
      <c r="DM3" s="220"/>
      <c r="DN3" s="218" t="str">
        <f>ｶﾚﾝﾀﾞｰ!AA3</f>
        <v>(水)</v>
      </c>
      <c r="DO3" s="223"/>
      <c r="DP3" s="223"/>
      <c r="DQ3" s="218" t="str">
        <f>ｶﾚﾝﾀﾞｰ!AB3</f>
        <v>(木)</v>
      </c>
      <c r="DR3" s="220"/>
      <c r="DS3" s="220"/>
      <c r="DT3" s="218" t="str">
        <f>ｶﾚﾝﾀﾞｰ!AC3</f>
        <v>(金)</v>
      </c>
      <c r="DU3" s="223"/>
      <c r="DV3" s="223"/>
      <c r="DW3" s="218" t="str">
        <f>ｶﾚﾝﾀﾞｰ!AD3</f>
        <v>(休)</v>
      </c>
      <c r="DX3" s="220"/>
      <c r="DY3" s="220"/>
      <c r="DZ3" s="218" t="str">
        <f>ｶﾚﾝﾀﾞｰ!AE3</f>
        <v>(日)</v>
      </c>
      <c r="EA3" s="223"/>
      <c r="EB3" s="223"/>
      <c r="EC3" s="218" t="str">
        <f>ｶﾚﾝﾀﾞｰ!AF3</f>
        <v>(月)</v>
      </c>
      <c r="ED3" s="220"/>
      <c r="EE3" s="223"/>
      <c r="EF3" s="218" t="str">
        <f>ｶﾚﾝﾀﾞｰ!AG3</f>
        <v>(火)</v>
      </c>
      <c r="EG3" s="220"/>
      <c r="EH3" s="220"/>
      <c r="EI3" s="218" t="str">
        <f>ｶﾚﾝﾀﾞｰ!C9</f>
        <v>(水)</v>
      </c>
      <c r="EJ3" s="222"/>
      <c r="EK3" s="222"/>
      <c r="EL3" s="218" t="str">
        <f>ｶﾚﾝﾀﾞｰ!D9</f>
        <v>(木)</v>
      </c>
      <c r="EM3" s="223"/>
      <c r="EN3" s="223"/>
      <c r="EO3" s="218" t="str">
        <f>ｶﾚﾝﾀﾞｰ!E9</f>
        <v>(金)</v>
      </c>
      <c r="EP3" s="220"/>
      <c r="EQ3" s="223"/>
      <c r="ER3" s="218" t="str">
        <f>ｶﾚﾝﾀﾞｰ!F9</f>
        <v>(休)</v>
      </c>
      <c r="ES3" s="220"/>
      <c r="ET3" s="223"/>
      <c r="EU3" s="218" t="str">
        <f>ｶﾚﾝﾀﾞｰ!G9</f>
        <v>(日)</v>
      </c>
      <c r="EV3" s="220"/>
      <c r="EW3" s="223"/>
      <c r="EX3" s="218" t="str">
        <f>ｶﾚﾝﾀﾞｰ!H9</f>
        <v>(月)</v>
      </c>
      <c r="EY3" s="220"/>
      <c r="EZ3" s="223"/>
      <c r="FA3" s="218" t="str">
        <f>ｶﾚﾝﾀﾞｰ!I9</f>
        <v>(火)</v>
      </c>
      <c r="FB3" s="220"/>
      <c r="FC3" s="223"/>
      <c r="FD3" s="218" t="str">
        <f>ｶﾚﾝﾀﾞｰ!J9</f>
        <v>(水)</v>
      </c>
      <c r="FE3" s="220"/>
      <c r="FF3" s="223"/>
      <c r="FG3" s="218" t="str">
        <f>ｶﾚﾝﾀﾞｰ!K9</f>
        <v>(木)</v>
      </c>
      <c r="FH3" s="220"/>
      <c r="FI3" s="223"/>
      <c r="FJ3" s="218" t="str">
        <f>ｶﾚﾝﾀﾞｰ!L9</f>
        <v>(金)</v>
      </c>
      <c r="FK3" s="220"/>
      <c r="FL3" s="223"/>
      <c r="FM3" s="218" t="str">
        <f>ｶﾚﾝﾀﾞｰ!M9</f>
        <v>(休)</v>
      </c>
      <c r="FN3" s="220"/>
      <c r="FO3" s="223"/>
      <c r="FP3" s="218" t="str">
        <f>ｶﾚﾝﾀﾞｰ!N9</f>
        <v>(日)</v>
      </c>
      <c r="FQ3" s="220"/>
      <c r="FR3" s="223"/>
      <c r="FS3" s="218" t="str">
        <f>ｶﾚﾝﾀﾞｰ!O9</f>
        <v>(月)</v>
      </c>
      <c r="FT3" s="220"/>
      <c r="FU3" s="223"/>
      <c r="FV3" s="218" t="str">
        <f>ｶﾚﾝﾀﾞｰ!P9</f>
        <v>(火)</v>
      </c>
      <c r="FW3" s="220"/>
      <c r="FX3" s="223"/>
      <c r="FY3" s="218" t="str">
        <f>ｶﾚﾝﾀﾞｰ!Q9</f>
        <v>(水)</v>
      </c>
      <c r="FZ3" s="220"/>
      <c r="GA3" s="223"/>
      <c r="GB3" s="218" t="str">
        <f>ｶﾚﾝﾀﾞｰ!R9</f>
        <v>(木)</v>
      </c>
      <c r="GC3" s="220"/>
      <c r="GD3" s="220"/>
      <c r="GE3" s="218" t="str">
        <f>ｶﾚﾝﾀﾞｰ!S9</f>
        <v>(金)</v>
      </c>
      <c r="GF3" s="223"/>
      <c r="GG3" s="223"/>
      <c r="GH3" s="218" t="str">
        <f>ｶﾚﾝﾀﾞｰ!T9</f>
        <v>(休)</v>
      </c>
      <c r="GI3" s="220"/>
      <c r="GJ3" s="220"/>
      <c r="GK3" s="218" t="str">
        <f>ｶﾚﾝﾀﾞｰ!U9</f>
        <v>(日)</v>
      </c>
      <c r="GL3" s="223"/>
      <c r="GM3" s="223"/>
      <c r="GN3" s="218" t="str">
        <f>ｶﾚﾝﾀﾞｰ!V9</f>
        <v>(月)</v>
      </c>
      <c r="GO3" s="220"/>
      <c r="GP3" s="220"/>
      <c r="GQ3" s="218" t="str">
        <f>ｶﾚﾝﾀﾞｰ!W9</f>
        <v>(火)</v>
      </c>
      <c r="GR3" s="223"/>
      <c r="GS3" s="855"/>
      <c r="GT3" s="218" t="str">
        <f>ｶﾚﾝﾀﾞｰ!X9</f>
        <v>(水)</v>
      </c>
      <c r="GU3" s="220"/>
      <c r="GV3" s="220"/>
      <c r="GW3" s="218" t="str">
        <f>ｶﾚﾝﾀﾞｰ!Y9</f>
        <v>(木)</v>
      </c>
      <c r="GX3" s="855"/>
      <c r="GY3" s="855"/>
      <c r="GZ3" s="218" t="str">
        <f>ｶﾚﾝﾀﾞｰ!Z9</f>
        <v>(金)</v>
      </c>
      <c r="HA3" s="220"/>
      <c r="HB3" s="220"/>
      <c r="HC3" s="218" t="str">
        <f>ｶﾚﾝﾀﾞｰ!AA9</f>
        <v>(休)</v>
      </c>
      <c r="HD3" s="855"/>
      <c r="HE3" s="855"/>
      <c r="HF3" s="218" t="str">
        <f>ｶﾚﾝﾀﾞｰ!AB9</f>
        <v>(日)</v>
      </c>
      <c r="HG3" s="220"/>
      <c r="HH3" s="220"/>
      <c r="HI3" s="218" t="str">
        <f>ｶﾚﾝﾀﾞｰ!AC9</f>
        <v>(月)</v>
      </c>
      <c r="HJ3" s="855"/>
      <c r="HK3" s="223"/>
      <c r="HL3" s="218" t="str">
        <f>ｶﾚﾝﾀﾞｰ!AD9</f>
        <v>(火)</v>
      </c>
      <c r="HM3" s="220"/>
      <c r="HN3" s="220"/>
      <c r="HO3" s="218" t="str">
        <f>ｶﾚﾝﾀﾞｰ!AE9</f>
        <v>(水)</v>
      </c>
      <c r="HP3" s="223"/>
      <c r="HQ3" s="223"/>
      <c r="HR3" s="218" t="str">
        <f>ｶﾚﾝﾀﾞｰ!AF9</f>
        <v>(木)</v>
      </c>
      <c r="HS3" s="223"/>
      <c r="HT3" s="223"/>
      <c r="HU3" s="218" t="str">
        <f>ｶﾚﾝﾀﾞｰ!AG9</f>
        <v/>
      </c>
      <c r="HV3" s="220"/>
      <c r="HW3" s="223"/>
      <c r="HX3" s="218" t="str">
        <f>ｶﾚﾝﾀﾞｰ!C15</f>
        <v>(金)</v>
      </c>
      <c r="HY3" s="220"/>
      <c r="HZ3" s="223"/>
      <c r="IA3" s="218" t="str">
        <f>ｶﾚﾝﾀﾞｰ!D15</f>
        <v>(土)</v>
      </c>
      <c r="IB3" s="220"/>
      <c r="IC3" s="223"/>
      <c r="ID3" s="218" t="str">
        <f>ｶﾚﾝﾀﾞｰ!E15</f>
        <v>(日)</v>
      </c>
      <c r="IE3" s="220"/>
      <c r="IF3" s="223"/>
      <c r="IG3" s="218" t="str">
        <f>ｶﾚﾝﾀﾞｰ!F15</f>
        <v>(休)</v>
      </c>
      <c r="IH3" s="220"/>
      <c r="II3" s="223"/>
      <c r="IJ3" s="218" t="str">
        <f>ｶﾚﾝﾀﾞｰ!G15</f>
        <v>(休)</v>
      </c>
      <c r="IK3" s="220"/>
      <c r="IL3" s="223"/>
      <c r="IM3" s="218" t="str">
        <f>ｶﾚﾝﾀﾞｰ!H15</f>
        <v>(休)</v>
      </c>
      <c r="IN3" s="220"/>
      <c r="IO3" s="223"/>
      <c r="IP3" s="218" t="str">
        <f>ｶﾚﾝﾀﾞｰ!I15</f>
        <v>(木)</v>
      </c>
      <c r="IQ3" s="220"/>
      <c r="IR3" s="223"/>
      <c r="IS3" s="218" t="str">
        <f>ｶﾚﾝﾀﾞｰ!J15</f>
        <v>(金)</v>
      </c>
      <c r="IT3" s="220"/>
      <c r="IU3" s="223"/>
      <c r="IV3" s="218" t="str">
        <f>ｶﾚﾝﾀﾞｰ!K15</f>
        <v>(休)</v>
      </c>
      <c r="IW3" s="220"/>
      <c r="IX3" s="223"/>
      <c r="IY3" s="218" t="str">
        <f>ｶﾚﾝﾀﾞｰ!L15</f>
        <v>(日)</v>
      </c>
      <c r="IZ3" s="220"/>
      <c r="JA3" s="223"/>
      <c r="JB3" s="218" t="str">
        <f>ｶﾚﾝﾀﾞｰ!M15</f>
        <v>(月)</v>
      </c>
      <c r="JC3" s="220"/>
      <c r="JD3" s="223"/>
      <c r="JE3" s="218" t="str">
        <f>ｶﾚﾝﾀﾞｰ!N15</f>
        <v>(火)</v>
      </c>
      <c r="JF3" s="220"/>
      <c r="JG3" s="223"/>
      <c r="JH3" s="218" t="str">
        <f>ｶﾚﾝﾀﾞｰ!O15</f>
        <v>(水)</v>
      </c>
      <c r="JI3" s="220"/>
      <c r="JJ3" s="223"/>
      <c r="JK3" s="218" t="str">
        <f>ｶﾚﾝﾀﾞｰ!P15</f>
        <v>(木)</v>
      </c>
      <c r="JL3" s="220"/>
      <c r="JM3" s="223"/>
      <c r="JN3" s="218" t="str">
        <f>ｶﾚﾝﾀﾞｰ!Q15</f>
        <v>(金)</v>
      </c>
      <c r="JO3" s="220"/>
      <c r="JP3" s="223"/>
      <c r="JQ3" s="218" t="str">
        <f>ｶﾚﾝﾀﾞｰ!R15</f>
        <v>(休)</v>
      </c>
      <c r="JR3" s="220"/>
      <c r="JS3" s="223"/>
      <c r="JT3" s="218" t="str">
        <f>ｶﾚﾝﾀﾞｰ!S15</f>
        <v>(日)</v>
      </c>
      <c r="JU3" s="220"/>
      <c r="JV3" s="223"/>
      <c r="JW3" s="218" t="str">
        <f>ｶﾚﾝﾀﾞｰ!T15</f>
        <v>(月)</v>
      </c>
      <c r="JX3" s="220"/>
      <c r="JY3" s="223"/>
      <c r="JZ3" s="218" t="str">
        <f>ｶﾚﾝﾀﾞｰ!U15</f>
        <v>(火)</v>
      </c>
      <c r="KA3" s="220"/>
      <c r="KB3" s="223"/>
      <c r="KC3" s="218" t="str">
        <f>ｶﾚﾝﾀﾞｰ!V15</f>
        <v>(水)</v>
      </c>
      <c r="KD3" s="220"/>
      <c r="KE3" s="223"/>
      <c r="KF3" s="218" t="str">
        <f>ｶﾚﾝﾀﾞｰ!W15</f>
        <v>(木)</v>
      </c>
      <c r="KG3" s="220"/>
      <c r="KH3" s="223"/>
      <c r="KI3" s="218" t="str">
        <f>ｶﾚﾝﾀﾞｰ!X15</f>
        <v>(金)</v>
      </c>
      <c r="KJ3" s="220"/>
      <c r="KK3" s="223"/>
      <c r="KL3" s="218" t="str">
        <f>ｶﾚﾝﾀﾞｰ!Y15</f>
        <v>(休)</v>
      </c>
      <c r="KM3" s="220"/>
      <c r="KN3" s="223"/>
      <c r="KO3" s="218" t="str">
        <f>ｶﾚﾝﾀﾞｰ!Z15</f>
        <v>(日)</v>
      </c>
      <c r="KP3" s="220"/>
      <c r="KQ3" s="223"/>
      <c r="KR3" s="218" t="str">
        <f>ｶﾚﾝﾀﾞｰ!AA15</f>
        <v>(月)</v>
      </c>
      <c r="KS3" s="220"/>
      <c r="KT3" s="223"/>
      <c r="KU3" s="218" t="str">
        <f>ｶﾚﾝﾀﾞｰ!AB15</f>
        <v>(火)</v>
      </c>
      <c r="KV3" s="220"/>
      <c r="KW3" s="223"/>
      <c r="KX3" s="218" t="str">
        <f>ｶﾚﾝﾀﾞｰ!AC15</f>
        <v>(水)</v>
      </c>
      <c r="KY3" s="220"/>
      <c r="KZ3" s="223"/>
      <c r="LA3" s="218" t="str">
        <f>ｶﾚﾝﾀﾞｰ!AD15</f>
        <v>(木)</v>
      </c>
      <c r="LB3" s="220"/>
      <c r="LC3" s="223"/>
      <c r="LD3" s="218" t="str">
        <f>ｶﾚﾝﾀﾞｰ!AE15</f>
        <v>(金)</v>
      </c>
      <c r="LE3" s="220"/>
      <c r="LF3" s="223"/>
      <c r="LG3" s="218" t="str">
        <f>ｶﾚﾝﾀﾞｰ!AF15</f>
        <v>(休)</v>
      </c>
      <c r="LH3" s="220"/>
      <c r="LI3" s="223"/>
      <c r="LJ3" s="218" t="str">
        <f>ｶﾚﾝﾀﾞｰ!AG15</f>
        <v>(日)</v>
      </c>
      <c r="LK3" s="220"/>
    </row>
    <row r="4" spans="1:323" s="11" customFormat="1" ht="44" x14ac:dyDescent="0.2">
      <c r="A4" s="119" t="s">
        <v>0</v>
      </c>
      <c r="B4" s="121" t="s">
        <v>24</v>
      </c>
      <c r="C4" s="122" t="s">
        <v>25</v>
      </c>
      <c r="D4" s="123" t="s">
        <v>33</v>
      </c>
      <c r="E4" s="124" t="s">
        <v>52</v>
      </c>
      <c r="F4" s="124" t="s">
        <v>3</v>
      </c>
      <c r="G4" s="124" t="s">
        <v>8</v>
      </c>
      <c r="H4" s="124" t="s">
        <v>9</v>
      </c>
      <c r="I4" s="124" t="s">
        <v>10</v>
      </c>
      <c r="J4" s="125" t="s">
        <v>11</v>
      </c>
      <c r="K4" s="124" t="s">
        <v>34</v>
      </c>
      <c r="L4" s="126" t="s">
        <v>56</v>
      </c>
      <c r="M4" s="126" t="s">
        <v>57</v>
      </c>
      <c r="N4" s="126" t="s">
        <v>58</v>
      </c>
      <c r="O4" s="127" t="s">
        <v>59</v>
      </c>
      <c r="P4" s="124" t="s">
        <v>20</v>
      </c>
      <c r="Q4" s="128" t="s">
        <v>26</v>
      </c>
      <c r="R4" s="125" t="s">
        <v>4</v>
      </c>
      <c r="S4" s="129" t="s">
        <v>5</v>
      </c>
      <c r="T4" s="130" t="s">
        <v>6</v>
      </c>
      <c r="U4" s="131" t="s">
        <v>7</v>
      </c>
      <c r="V4" s="132" t="s">
        <v>13</v>
      </c>
      <c r="W4" s="133" t="s">
        <v>61</v>
      </c>
      <c r="X4" s="133" t="s">
        <v>27</v>
      </c>
      <c r="Y4" s="133" t="s">
        <v>28</v>
      </c>
      <c r="Z4" s="133" t="s">
        <v>29</v>
      </c>
      <c r="AA4" s="124" t="s">
        <v>82</v>
      </c>
      <c r="AB4" s="134" t="s">
        <v>50</v>
      </c>
      <c r="AC4" s="125" t="s">
        <v>30</v>
      </c>
      <c r="AD4" s="799" t="s">
        <v>15</v>
      </c>
      <c r="AE4" s="135" t="s">
        <v>39</v>
      </c>
      <c r="AF4" s="136" t="s">
        <v>38</v>
      </c>
      <c r="AG4" s="136" t="s">
        <v>36</v>
      </c>
      <c r="AH4" s="136" t="s">
        <v>37</v>
      </c>
      <c r="AI4" s="136" t="s">
        <v>81</v>
      </c>
      <c r="AJ4" s="136" t="s">
        <v>41</v>
      </c>
      <c r="AK4" s="129" t="s">
        <v>319</v>
      </c>
      <c r="AL4" s="132" t="s">
        <v>343</v>
      </c>
      <c r="AM4" s="132" t="s">
        <v>344</v>
      </c>
      <c r="AN4" s="132" t="s">
        <v>345</v>
      </c>
      <c r="AO4" s="132" t="s">
        <v>346</v>
      </c>
      <c r="AP4" s="132" t="s">
        <v>347</v>
      </c>
      <c r="AQ4" s="137" t="s">
        <v>23</v>
      </c>
      <c r="AR4" s="139" t="s">
        <v>14</v>
      </c>
      <c r="AS4" s="144" t="s">
        <v>123</v>
      </c>
      <c r="AT4" s="141">
        <v>46082</v>
      </c>
      <c r="AU4" s="142" t="s">
        <v>132</v>
      </c>
      <c r="AV4" s="140" t="s">
        <v>133</v>
      </c>
      <c r="AW4" s="141">
        <v>46083</v>
      </c>
      <c r="AX4" s="142" t="s">
        <v>134</v>
      </c>
      <c r="AY4" s="140" t="s">
        <v>135</v>
      </c>
      <c r="AZ4" s="141">
        <v>46084</v>
      </c>
      <c r="BA4" s="142" t="s">
        <v>136</v>
      </c>
      <c r="BB4" s="140" t="s">
        <v>137</v>
      </c>
      <c r="BC4" s="141">
        <v>46085</v>
      </c>
      <c r="BD4" s="142" t="s">
        <v>138</v>
      </c>
      <c r="BE4" s="140" t="s">
        <v>139</v>
      </c>
      <c r="BF4" s="141">
        <v>46086</v>
      </c>
      <c r="BG4" s="142" t="s">
        <v>140</v>
      </c>
      <c r="BH4" s="140" t="s">
        <v>141</v>
      </c>
      <c r="BI4" s="141">
        <v>46087</v>
      </c>
      <c r="BJ4" s="142" t="s">
        <v>142</v>
      </c>
      <c r="BK4" s="140" t="s">
        <v>143</v>
      </c>
      <c r="BL4" s="141">
        <v>46088</v>
      </c>
      <c r="BM4" s="142" t="s">
        <v>144</v>
      </c>
      <c r="BN4" s="140" t="s">
        <v>145</v>
      </c>
      <c r="BO4" s="141">
        <v>46089</v>
      </c>
      <c r="BP4" s="142" t="s">
        <v>146</v>
      </c>
      <c r="BQ4" s="140" t="s">
        <v>147</v>
      </c>
      <c r="BR4" s="141">
        <v>46090</v>
      </c>
      <c r="BS4" s="142" t="s">
        <v>148</v>
      </c>
      <c r="BT4" s="140" t="s">
        <v>149</v>
      </c>
      <c r="BU4" s="141">
        <v>46091</v>
      </c>
      <c r="BV4" s="142" t="s">
        <v>150</v>
      </c>
      <c r="BW4" s="140" t="s">
        <v>151</v>
      </c>
      <c r="BX4" s="141">
        <v>46092</v>
      </c>
      <c r="BY4" s="142" t="s">
        <v>152</v>
      </c>
      <c r="BZ4" s="140" t="s">
        <v>153</v>
      </c>
      <c r="CA4" s="232">
        <v>46093</v>
      </c>
      <c r="CB4" s="142" t="s">
        <v>154</v>
      </c>
      <c r="CC4" s="140" t="s">
        <v>155</v>
      </c>
      <c r="CD4" s="141">
        <v>46094</v>
      </c>
      <c r="CE4" s="142" t="s">
        <v>156</v>
      </c>
      <c r="CF4" s="140" t="s">
        <v>157</v>
      </c>
      <c r="CG4" s="141">
        <v>46095</v>
      </c>
      <c r="CH4" s="142" t="s">
        <v>158</v>
      </c>
      <c r="CI4" s="140" t="s">
        <v>159</v>
      </c>
      <c r="CJ4" s="141">
        <v>46096</v>
      </c>
      <c r="CK4" s="142" t="s">
        <v>160</v>
      </c>
      <c r="CL4" s="140" t="s">
        <v>161</v>
      </c>
      <c r="CM4" s="141">
        <v>46097</v>
      </c>
      <c r="CN4" s="142" t="s">
        <v>162</v>
      </c>
      <c r="CO4" s="140" t="s">
        <v>163</v>
      </c>
      <c r="CP4" s="141">
        <v>46098</v>
      </c>
      <c r="CQ4" s="142" t="s">
        <v>164</v>
      </c>
      <c r="CR4" s="140" t="s">
        <v>165</v>
      </c>
      <c r="CS4" s="141">
        <v>46099</v>
      </c>
      <c r="CT4" s="142" t="s">
        <v>166</v>
      </c>
      <c r="CU4" s="140" t="s">
        <v>167</v>
      </c>
      <c r="CV4" s="141">
        <v>46100</v>
      </c>
      <c r="CW4" s="145" t="s">
        <v>168</v>
      </c>
      <c r="CX4" s="146" t="s">
        <v>169</v>
      </c>
      <c r="CY4" s="232">
        <v>46101</v>
      </c>
      <c r="CZ4" s="145" t="s">
        <v>170</v>
      </c>
      <c r="DA4" s="146" t="s">
        <v>171</v>
      </c>
      <c r="DB4" s="141">
        <v>46102</v>
      </c>
      <c r="DC4" s="145" t="s">
        <v>172</v>
      </c>
      <c r="DD4" s="146" t="s">
        <v>173</v>
      </c>
      <c r="DE4" s="141">
        <v>46103</v>
      </c>
      <c r="DF4" s="145" t="s">
        <v>174</v>
      </c>
      <c r="DG4" s="146" t="s">
        <v>175</v>
      </c>
      <c r="DH4" s="141">
        <v>46104</v>
      </c>
      <c r="DI4" s="145" t="s">
        <v>176</v>
      </c>
      <c r="DJ4" s="146" t="s">
        <v>177</v>
      </c>
      <c r="DK4" s="141">
        <v>46105</v>
      </c>
      <c r="DL4" s="145" t="s">
        <v>178</v>
      </c>
      <c r="DM4" s="146" t="s">
        <v>179</v>
      </c>
      <c r="DN4" s="141">
        <v>46106</v>
      </c>
      <c r="DO4" s="145" t="s">
        <v>180</v>
      </c>
      <c r="DP4" s="146" t="s">
        <v>181</v>
      </c>
      <c r="DQ4" s="141">
        <v>46107</v>
      </c>
      <c r="DR4" s="145" t="s">
        <v>182</v>
      </c>
      <c r="DS4" s="146" t="s">
        <v>183</v>
      </c>
      <c r="DT4" s="141">
        <v>46108</v>
      </c>
      <c r="DU4" s="145" t="s">
        <v>184</v>
      </c>
      <c r="DV4" s="146" t="s">
        <v>185</v>
      </c>
      <c r="DW4" s="141">
        <v>46109</v>
      </c>
      <c r="DX4" s="145" t="s">
        <v>186</v>
      </c>
      <c r="DY4" s="146" t="s">
        <v>187</v>
      </c>
      <c r="DZ4" s="141">
        <v>46110</v>
      </c>
      <c r="EA4" s="145" t="s">
        <v>188</v>
      </c>
      <c r="EB4" s="146" t="s">
        <v>189</v>
      </c>
      <c r="EC4" s="141">
        <v>46111</v>
      </c>
      <c r="ED4" s="145" t="s">
        <v>190</v>
      </c>
      <c r="EE4" s="146" t="s">
        <v>191</v>
      </c>
      <c r="EF4" s="141">
        <v>46112</v>
      </c>
      <c r="EG4" s="145" t="s">
        <v>192</v>
      </c>
      <c r="EH4" s="144" t="s">
        <v>193</v>
      </c>
      <c r="EI4" s="141">
        <v>46113</v>
      </c>
      <c r="EJ4" s="142" t="s">
        <v>194</v>
      </c>
      <c r="EK4" s="140" t="s">
        <v>195</v>
      </c>
      <c r="EL4" s="141">
        <v>46114</v>
      </c>
      <c r="EM4" s="142" t="s">
        <v>196</v>
      </c>
      <c r="EN4" s="140" t="s">
        <v>197</v>
      </c>
      <c r="EO4" s="141">
        <v>46115</v>
      </c>
      <c r="EP4" s="142" t="s">
        <v>198</v>
      </c>
      <c r="EQ4" s="140" t="s">
        <v>199</v>
      </c>
      <c r="ER4" s="141">
        <v>46116</v>
      </c>
      <c r="ES4" s="142" t="s">
        <v>200</v>
      </c>
      <c r="ET4" s="140" t="s">
        <v>201</v>
      </c>
      <c r="EU4" s="141">
        <v>46117</v>
      </c>
      <c r="EV4" s="142" t="s">
        <v>202</v>
      </c>
      <c r="EW4" s="140" t="s">
        <v>203</v>
      </c>
      <c r="EX4" s="141">
        <v>46118</v>
      </c>
      <c r="EY4" s="142" t="s">
        <v>204</v>
      </c>
      <c r="EZ4" s="140" t="s">
        <v>205</v>
      </c>
      <c r="FA4" s="141">
        <v>46119</v>
      </c>
      <c r="FB4" s="142" t="s">
        <v>206</v>
      </c>
      <c r="FC4" s="140" t="s">
        <v>207</v>
      </c>
      <c r="FD4" s="141">
        <v>46120</v>
      </c>
      <c r="FE4" s="142" t="s">
        <v>208</v>
      </c>
      <c r="FF4" s="140" t="s">
        <v>209</v>
      </c>
      <c r="FG4" s="141">
        <v>46121</v>
      </c>
      <c r="FH4" s="142" t="s">
        <v>210</v>
      </c>
      <c r="FI4" s="140" t="s">
        <v>211</v>
      </c>
      <c r="FJ4" s="141">
        <v>46122</v>
      </c>
      <c r="FK4" s="142" t="s">
        <v>212</v>
      </c>
      <c r="FL4" s="140" t="s">
        <v>213</v>
      </c>
      <c r="FM4" s="141">
        <v>46123</v>
      </c>
      <c r="FN4" s="142" t="s">
        <v>214</v>
      </c>
      <c r="FO4" s="140" t="s">
        <v>215</v>
      </c>
      <c r="FP4" s="232">
        <v>46124</v>
      </c>
      <c r="FQ4" s="142" t="s">
        <v>216</v>
      </c>
      <c r="FR4" s="140" t="s">
        <v>217</v>
      </c>
      <c r="FS4" s="141">
        <v>46125</v>
      </c>
      <c r="FT4" s="142" t="s">
        <v>218</v>
      </c>
      <c r="FU4" s="140" t="s">
        <v>219</v>
      </c>
      <c r="FV4" s="141">
        <v>46126</v>
      </c>
      <c r="FW4" s="142" t="s">
        <v>220</v>
      </c>
      <c r="FX4" s="140" t="s">
        <v>221</v>
      </c>
      <c r="FY4" s="141">
        <v>46127</v>
      </c>
      <c r="FZ4" s="142" t="s">
        <v>222</v>
      </c>
      <c r="GA4" s="140" t="s">
        <v>223</v>
      </c>
      <c r="GB4" s="141">
        <v>46128</v>
      </c>
      <c r="GC4" s="142" t="s">
        <v>224</v>
      </c>
      <c r="GD4" s="140" t="s">
        <v>225</v>
      </c>
      <c r="GE4" s="141">
        <v>46129</v>
      </c>
      <c r="GF4" s="142" t="s">
        <v>226</v>
      </c>
      <c r="GG4" s="140" t="s">
        <v>227</v>
      </c>
      <c r="GH4" s="141">
        <v>46130</v>
      </c>
      <c r="GI4" s="142" t="s">
        <v>228</v>
      </c>
      <c r="GJ4" s="140" t="s">
        <v>229</v>
      </c>
      <c r="GK4" s="141">
        <v>46131</v>
      </c>
      <c r="GL4" s="145" t="s">
        <v>230</v>
      </c>
      <c r="GM4" s="146" t="s">
        <v>231</v>
      </c>
      <c r="GN4" s="232">
        <v>46132</v>
      </c>
      <c r="GO4" s="145" t="s">
        <v>232</v>
      </c>
      <c r="GP4" s="146" t="s">
        <v>233</v>
      </c>
      <c r="GQ4" s="141">
        <v>46133</v>
      </c>
      <c r="GR4" s="145" t="s">
        <v>234</v>
      </c>
      <c r="GS4" s="146" t="s">
        <v>235</v>
      </c>
      <c r="GT4" s="141">
        <v>46134</v>
      </c>
      <c r="GU4" s="145" t="s">
        <v>236</v>
      </c>
      <c r="GV4" s="146" t="s">
        <v>237</v>
      </c>
      <c r="GW4" s="141">
        <v>46135</v>
      </c>
      <c r="GX4" s="145" t="s">
        <v>238</v>
      </c>
      <c r="GY4" s="146" t="s">
        <v>239</v>
      </c>
      <c r="GZ4" s="141">
        <v>46136</v>
      </c>
      <c r="HA4" s="145" t="s">
        <v>240</v>
      </c>
      <c r="HB4" s="146" t="s">
        <v>241</v>
      </c>
      <c r="HC4" s="141">
        <v>46137</v>
      </c>
      <c r="HD4" s="145" t="s">
        <v>242</v>
      </c>
      <c r="HE4" s="146" t="s">
        <v>243</v>
      </c>
      <c r="HF4" s="141">
        <v>46138</v>
      </c>
      <c r="HG4" s="145" t="s">
        <v>244</v>
      </c>
      <c r="HH4" s="146" t="s">
        <v>245</v>
      </c>
      <c r="HI4" s="141">
        <v>46139</v>
      </c>
      <c r="HJ4" s="145" t="s">
        <v>246</v>
      </c>
      <c r="HK4" s="146" t="s">
        <v>247</v>
      </c>
      <c r="HL4" s="141">
        <v>46140</v>
      </c>
      <c r="HM4" s="145" t="s">
        <v>248</v>
      </c>
      <c r="HN4" s="146" t="s">
        <v>249</v>
      </c>
      <c r="HO4" s="141">
        <v>46141</v>
      </c>
      <c r="HP4" s="145" t="s">
        <v>250</v>
      </c>
      <c r="HQ4" s="146" t="s">
        <v>251</v>
      </c>
      <c r="HR4" s="141">
        <v>46142</v>
      </c>
      <c r="HS4" s="145" t="s">
        <v>252</v>
      </c>
      <c r="HT4" s="146">
        <v>123</v>
      </c>
      <c r="HU4" s="141" t="s">
        <v>315</v>
      </c>
      <c r="HV4" s="145">
        <v>124</v>
      </c>
      <c r="HW4" s="146" t="s">
        <v>253</v>
      </c>
      <c r="HX4" s="141">
        <v>46143</v>
      </c>
      <c r="HY4" s="145" t="s">
        <v>254</v>
      </c>
      <c r="HZ4" s="146" t="s">
        <v>255</v>
      </c>
      <c r="IA4" s="141">
        <v>46144</v>
      </c>
      <c r="IB4" s="145" t="s">
        <v>256</v>
      </c>
      <c r="IC4" s="146" t="s">
        <v>257</v>
      </c>
      <c r="ID4" s="141">
        <v>46145</v>
      </c>
      <c r="IE4" s="145" t="s">
        <v>258</v>
      </c>
      <c r="IF4" s="146" t="s">
        <v>259</v>
      </c>
      <c r="IG4" s="141">
        <v>46146</v>
      </c>
      <c r="IH4" s="145" t="s">
        <v>260</v>
      </c>
      <c r="II4" s="146" t="s">
        <v>261</v>
      </c>
      <c r="IJ4" s="141">
        <v>46147</v>
      </c>
      <c r="IK4" s="145" t="s">
        <v>262</v>
      </c>
      <c r="IL4" s="146" t="s">
        <v>263</v>
      </c>
      <c r="IM4" s="141">
        <v>46148</v>
      </c>
      <c r="IN4" s="145" t="s">
        <v>264</v>
      </c>
      <c r="IO4" s="146" t="s">
        <v>265</v>
      </c>
      <c r="IP4" s="232">
        <v>46149</v>
      </c>
      <c r="IQ4" s="145" t="s">
        <v>266</v>
      </c>
      <c r="IR4" s="146" t="s">
        <v>267</v>
      </c>
      <c r="IS4" s="141">
        <v>46150</v>
      </c>
      <c r="IT4" s="145" t="s">
        <v>268</v>
      </c>
      <c r="IU4" s="146" t="s">
        <v>269</v>
      </c>
      <c r="IV4" s="141">
        <v>46151</v>
      </c>
      <c r="IW4" s="145" t="s">
        <v>270</v>
      </c>
      <c r="IX4" s="146" t="s">
        <v>271</v>
      </c>
      <c r="IY4" s="141">
        <v>46152</v>
      </c>
      <c r="IZ4" s="145" t="s">
        <v>272</v>
      </c>
      <c r="JA4" s="146" t="s">
        <v>273</v>
      </c>
      <c r="JB4" s="141">
        <v>46153</v>
      </c>
      <c r="JC4" s="145" t="s">
        <v>274</v>
      </c>
      <c r="JD4" s="146" t="s">
        <v>275</v>
      </c>
      <c r="JE4" s="141">
        <v>46154</v>
      </c>
      <c r="JF4" s="145" t="s">
        <v>276</v>
      </c>
      <c r="JG4" s="146" t="s">
        <v>277</v>
      </c>
      <c r="JH4" s="141">
        <v>46155</v>
      </c>
      <c r="JI4" s="145" t="s">
        <v>278</v>
      </c>
      <c r="JJ4" s="146" t="s">
        <v>279</v>
      </c>
      <c r="JK4" s="141">
        <v>46156</v>
      </c>
      <c r="JL4" s="145" t="s">
        <v>280</v>
      </c>
      <c r="JM4" s="146" t="s">
        <v>281</v>
      </c>
      <c r="JN4" s="141">
        <v>46157</v>
      </c>
      <c r="JO4" s="145" t="s">
        <v>282</v>
      </c>
      <c r="JP4" s="146" t="s">
        <v>283</v>
      </c>
      <c r="JQ4" s="141">
        <v>46158</v>
      </c>
      <c r="JR4" s="145" t="s">
        <v>284</v>
      </c>
      <c r="JS4" s="146" t="s">
        <v>285</v>
      </c>
      <c r="JT4" s="141">
        <v>46159</v>
      </c>
      <c r="JU4" s="145" t="s">
        <v>286</v>
      </c>
      <c r="JV4" s="146" t="s">
        <v>287</v>
      </c>
      <c r="JW4" s="141">
        <v>46160</v>
      </c>
      <c r="JX4" s="145" t="s">
        <v>288</v>
      </c>
      <c r="JY4" s="146" t="s">
        <v>289</v>
      </c>
      <c r="JZ4" s="141">
        <v>46161</v>
      </c>
      <c r="KA4" s="145" t="s">
        <v>290</v>
      </c>
      <c r="KB4" s="146" t="s">
        <v>291</v>
      </c>
      <c r="KC4" s="141">
        <v>46162</v>
      </c>
      <c r="KD4" s="145" t="s">
        <v>292</v>
      </c>
      <c r="KE4" s="146" t="s">
        <v>293</v>
      </c>
      <c r="KF4" s="141">
        <v>46163</v>
      </c>
      <c r="KG4" s="145" t="s">
        <v>294</v>
      </c>
      <c r="KH4" s="146" t="s">
        <v>295</v>
      </c>
      <c r="KI4" s="141">
        <v>46164</v>
      </c>
      <c r="KJ4" s="145" t="s">
        <v>296</v>
      </c>
      <c r="KK4" s="146" t="s">
        <v>297</v>
      </c>
      <c r="KL4" s="141">
        <v>46165</v>
      </c>
      <c r="KM4" s="145" t="s">
        <v>298</v>
      </c>
      <c r="KN4" s="146" t="s">
        <v>299</v>
      </c>
      <c r="KO4" s="141">
        <v>46166</v>
      </c>
      <c r="KP4" s="145" t="s">
        <v>300</v>
      </c>
      <c r="KQ4" s="146" t="s">
        <v>301</v>
      </c>
      <c r="KR4" s="141">
        <v>46167</v>
      </c>
      <c r="KS4" s="145" t="s">
        <v>302</v>
      </c>
      <c r="KT4" s="146" t="s">
        <v>303</v>
      </c>
      <c r="KU4" s="141">
        <v>46168</v>
      </c>
      <c r="KV4" s="145" t="s">
        <v>304</v>
      </c>
      <c r="KW4" s="146" t="s">
        <v>305</v>
      </c>
      <c r="KX4" s="141">
        <v>46169</v>
      </c>
      <c r="KY4" s="145" t="s">
        <v>306</v>
      </c>
      <c r="KZ4" s="146" t="s">
        <v>307</v>
      </c>
      <c r="LA4" s="141">
        <v>46170</v>
      </c>
      <c r="LB4" s="145" t="s">
        <v>308</v>
      </c>
      <c r="LC4" s="146" t="s">
        <v>309</v>
      </c>
      <c r="LD4" s="141">
        <v>46171</v>
      </c>
      <c r="LE4" s="145" t="s">
        <v>310</v>
      </c>
      <c r="LF4" s="146" t="s">
        <v>311</v>
      </c>
      <c r="LG4" s="141">
        <v>46172</v>
      </c>
      <c r="LH4" s="145" t="s">
        <v>312</v>
      </c>
      <c r="LI4" s="146" t="s">
        <v>313</v>
      </c>
      <c r="LJ4" s="141">
        <v>46173</v>
      </c>
      <c r="LK4" s="147" t="s">
        <v>314</v>
      </c>
    </row>
    <row r="5" spans="1:323" s="13" customFormat="1" ht="15" x14ac:dyDescent="0.2">
      <c r="A5" s="120" t="s">
        <v>451</v>
      </c>
      <c r="B5" s="148"/>
      <c r="C5" s="73"/>
      <c r="D5" s="90" t="s">
        <v>83</v>
      </c>
      <c r="E5" s="75"/>
      <c r="F5" s="74"/>
      <c r="G5" s="74"/>
      <c r="H5" s="74"/>
      <c r="I5" s="74"/>
      <c r="J5" s="76"/>
      <c r="K5" s="74"/>
      <c r="L5" s="74"/>
      <c r="M5" s="74"/>
      <c r="N5" s="74"/>
      <c r="O5" s="77"/>
      <c r="P5" s="74"/>
      <c r="Q5" s="91" t="s">
        <v>1</v>
      </c>
      <c r="R5" s="76" t="s">
        <v>21</v>
      </c>
      <c r="S5" s="74"/>
      <c r="T5" s="79"/>
      <c r="U5" s="88" t="s">
        <v>35</v>
      </c>
      <c r="V5" s="12"/>
      <c r="W5" s="72" t="s">
        <v>35</v>
      </c>
      <c r="X5" s="72" t="s">
        <v>35</v>
      </c>
      <c r="Y5" s="72" t="s">
        <v>91</v>
      </c>
      <c r="Z5" s="72" t="s">
        <v>35</v>
      </c>
      <c r="AA5" s="74" t="s">
        <v>35</v>
      </c>
      <c r="AB5" s="78" t="s">
        <v>51</v>
      </c>
      <c r="AC5" s="78" t="s">
        <v>1</v>
      </c>
      <c r="AD5" s="411"/>
      <c r="AE5" s="42" t="s">
        <v>2</v>
      </c>
      <c r="AF5" s="73"/>
      <c r="AG5" s="79"/>
      <c r="AH5" s="79"/>
      <c r="AI5" s="80"/>
      <c r="AJ5" s="89"/>
      <c r="AK5" s="226"/>
      <c r="AL5" s="12"/>
      <c r="AM5" s="12"/>
      <c r="AN5" s="12"/>
      <c r="AO5" s="12"/>
      <c r="AP5" s="12"/>
      <c r="AQ5" s="43" t="s">
        <v>88</v>
      </c>
      <c r="AR5" s="10" t="s">
        <v>16</v>
      </c>
      <c r="AS5" s="102"/>
      <c r="AT5" s="103" t="s">
        <v>94</v>
      </c>
      <c r="AU5" s="104"/>
      <c r="AV5" s="111"/>
      <c r="AW5" s="103" t="s">
        <v>96</v>
      </c>
      <c r="AX5" s="104"/>
      <c r="AY5" s="111"/>
      <c r="AZ5" s="103" t="s">
        <v>97</v>
      </c>
      <c r="BA5" s="104"/>
      <c r="BB5" s="111"/>
      <c r="BC5" s="103" t="s">
        <v>98</v>
      </c>
      <c r="BD5" s="104"/>
      <c r="BE5" s="111"/>
      <c r="BF5" s="103" t="s">
        <v>95</v>
      </c>
      <c r="BG5" s="104"/>
      <c r="BH5" s="111"/>
      <c r="BI5" s="103" t="s">
        <v>92</v>
      </c>
      <c r="BJ5" s="104"/>
      <c r="BK5" s="111"/>
      <c r="BL5" s="103" t="s">
        <v>93</v>
      </c>
      <c r="BM5" s="104"/>
      <c r="BN5" s="111"/>
      <c r="BO5" s="103" t="s">
        <v>94</v>
      </c>
      <c r="BP5" s="104"/>
      <c r="BQ5" s="111"/>
      <c r="BR5" s="103" t="s">
        <v>96</v>
      </c>
      <c r="BS5" s="104"/>
      <c r="BT5" s="111"/>
      <c r="BU5" s="103" t="s">
        <v>97</v>
      </c>
      <c r="BV5" s="104"/>
      <c r="BW5" s="111"/>
      <c r="BX5" s="103" t="s">
        <v>98</v>
      </c>
      <c r="BY5" s="104"/>
      <c r="BZ5" s="111"/>
      <c r="CA5" s="103" t="s">
        <v>95</v>
      </c>
      <c r="CB5" s="104"/>
      <c r="CC5" s="111"/>
      <c r="CD5" s="103" t="s">
        <v>92</v>
      </c>
      <c r="CE5" s="104"/>
      <c r="CF5" s="111"/>
      <c r="CG5" s="103" t="s">
        <v>93</v>
      </c>
      <c r="CH5" s="104"/>
      <c r="CI5" s="111"/>
      <c r="CJ5" s="103" t="s">
        <v>94</v>
      </c>
      <c r="CK5" s="104"/>
      <c r="CL5" s="111"/>
      <c r="CM5" s="103" t="s">
        <v>96</v>
      </c>
      <c r="CN5" s="104"/>
      <c r="CO5" s="111"/>
      <c r="CP5" s="103" t="s">
        <v>97</v>
      </c>
      <c r="CQ5" s="104"/>
      <c r="CR5" s="111"/>
      <c r="CS5" s="103" t="s">
        <v>98</v>
      </c>
      <c r="CT5" s="104"/>
      <c r="CU5" s="111"/>
      <c r="CV5" s="103" t="s">
        <v>95</v>
      </c>
      <c r="CW5" s="104"/>
      <c r="CX5" s="111"/>
      <c r="CY5" s="103" t="s">
        <v>92</v>
      </c>
      <c r="CZ5" s="104"/>
      <c r="DA5" s="111"/>
      <c r="DB5" s="103" t="s">
        <v>93</v>
      </c>
      <c r="DC5" s="104"/>
      <c r="DD5" s="111"/>
      <c r="DE5" s="103" t="s">
        <v>94</v>
      </c>
      <c r="DF5" s="104"/>
      <c r="DG5" s="111"/>
      <c r="DH5" s="103" t="s">
        <v>96</v>
      </c>
      <c r="DI5" s="104"/>
      <c r="DJ5" s="111"/>
      <c r="DK5" s="103" t="s">
        <v>97</v>
      </c>
      <c r="DL5" s="104"/>
      <c r="DM5" s="111"/>
      <c r="DN5" s="103" t="s">
        <v>98</v>
      </c>
      <c r="DO5" s="104"/>
      <c r="DP5" s="111"/>
      <c r="DQ5" s="103" t="s">
        <v>95</v>
      </c>
      <c r="DR5" s="104"/>
      <c r="DS5" s="111"/>
      <c r="DT5" s="103" t="s">
        <v>92</v>
      </c>
      <c r="DU5" s="104"/>
      <c r="DV5" s="111"/>
      <c r="DW5" s="103" t="s">
        <v>93</v>
      </c>
      <c r="DX5" s="104"/>
      <c r="DY5" s="111"/>
      <c r="DZ5" s="103" t="s">
        <v>94</v>
      </c>
      <c r="EA5" s="104"/>
      <c r="EB5" s="111"/>
      <c r="EC5" s="103" t="s">
        <v>96</v>
      </c>
      <c r="ED5" s="104"/>
      <c r="EE5" s="111"/>
      <c r="EF5" s="103" t="s">
        <v>97</v>
      </c>
      <c r="EG5" s="112"/>
      <c r="EH5" s="113"/>
      <c r="EI5" s="103" t="s">
        <v>98</v>
      </c>
      <c r="EJ5" s="104"/>
      <c r="EK5" s="111"/>
      <c r="EL5" s="103" t="s">
        <v>95</v>
      </c>
      <c r="EM5" s="104"/>
      <c r="EN5" s="111"/>
      <c r="EO5" s="103" t="s">
        <v>92</v>
      </c>
      <c r="EP5" s="104"/>
      <c r="EQ5" s="111"/>
      <c r="ER5" s="103" t="s">
        <v>93</v>
      </c>
      <c r="ES5" s="104"/>
      <c r="ET5" s="111"/>
      <c r="EU5" s="103" t="s">
        <v>94</v>
      </c>
      <c r="EV5" s="104"/>
      <c r="EW5" s="111"/>
      <c r="EX5" s="103" t="s">
        <v>96</v>
      </c>
      <c r="EY5" s="104"/>
      <c r="EZ5" s="111"/>
      <c r="FA5" s="103" t="s">
        <v>97</v>
      </c>
      <c r="FB5" s="104"/>
      <c r="FC5" s="111"/>
      <c r="FD5" s="103" t="s">
        <v>98</v>
      </c>
      <c r="FE5" s="104"/>
      <c r="FF5" s="111"/>
      <c r="FG5" s="103" t="s">
        <v>95</v>
      </c>
      <c r="FH5" s="104"/>
      <c r="FI5" s="111"/>
      <c r="FJ5" s="103" t="s">
        <v>92</v>
      </c>
      <c r="FK5" s="104"/>
      <c r="FL5" s="111"/>
      <c r="FM5" s="103" t="s">
        <v>93</v>
      </c>
      <c r="FN5" s="104"/>
      <c r="FO5" s="111"/>
      <c r="FP5" s="103" t="s">
        <v>94</v>
      </c>
      <c r="FQ5" s="104"/>
      <c r="FR5" s="111"/>
      <c r="FS5" s="103" t="s">
        <v>96</v>
      </c>
      <c r="FT5" s="104"/>
      <c r="FU5" s="111"/>
      <c r="FV5" s="103" t="s">
        <v>97</v>
      </c>
      <c r="FW5" s="104"/>
      <c r="FX5" s="111"/>
      <c r="FY5" s="103" t="s">
        <v>98</v>
      </c>
      <c r="FZ5" s="104"/>
      <c r="GA5" s="111"/>
      <c r="GB5" s="103" t="s">
        <v>95</v>
      </c>
      <c r="GC5" s="104"/>
      <c r="GD5" s="111"/>
      <c r="GE5" s="103" t="s">
        <v>92</v>
      </c>
      <c r="GF5" s="104"/>
      <c r="GG5" s="111"/>
      <c r="GH5" s="103" t="s">
        <v>93</v>
      </c>
      <c r="GI5" s="104"/>
      <c r="GJ5" s="111"/>
      <c r="GK5" s="103" t="s">
        <v>94</v>
      </c>
      <c r="GL5" s="104"/>
      <c r="GM5" s="111"/>
      <c r="GN5" s="103" t="s">
        <v>96</v>
      </c>
      <c r="GO5" s="104"/>
      <c r="GP5" s="111"/>
      <c r="GQ5" s="103" t="s">
        <v>97</v>
      </c>
      <c r="GR5" s="104"/>
      <c r="GS5" s="111"/>
      <c r="GT5" s="103" t="s">
        <v>98</v>
      </c>
      <c r="GU5" s="104"/>
      <c r="GV5" s="111"/>
      <c r="GW5" s="103" t="s">
        <v>95</v>
      </c>
      <c r="GX5" s="104"/>
      <c r="GY5" s="111"/>
      <c r="GZ5" s="103" t="s">
        <v>92</v>
      </c>
      <c r="HA5" s="104"/>
      <c r="HB5" s="111"/>
      <c r="HC5" s="103" t="s">
        <v>93</v>
      </c>
      <c r="HD5" s="104"/>
      <c r="HE5" s="111"/>
      <c r="HF5" s="103" t="s">
        <v>94</v>
      </c>
      <c r="HG5" s="104"/>
      <c r="HH5" s="111"/>
      <c r="HI5" s="103" t="s">
        <v>96</v>
      </c>
      <c r="HJ5" s="104"/>
      <c r="HK5" s="111"/>
      <c r="HL5" s="103" t="s">
        <v>97</v>
      </c>
      <c r="HM5" s="104"/>
      <c r="HN5" s="111"/>
      <c r="HO5" s="103" t="s">
        <v>98</v>
      </c>
      <c r="HP5" s="104"/>
      <c r="HQ5" s="111"/>
      <c r="HR5" s="103" t="s">
        <v>95</v>
      </c>
      <c r="HS5" s="104"/>
      <c r="HT5" s="111"/>
      <c r="HU5" s="103" t="s">
        <v>315</v>
      </c>
      <c r="HV5" s="104"/>
      <c r="HW5" s="111"/>
      <c r="HX5" s="103" t="s">
        <v>92</v>
      </c>
      <c r="HY5" s="104"/>
      <c r="HZ5" s="111"/>
      <c r="IA5" s="103" t="s">
        <v>538</v>
      </c>
      <c r="IB5" s="104"/>
      <c r="IC5" s="111"/>
      <c r="ID5" s="103" t="s">
        <v>94</v>
      </c>
      <c r="IE5" s="104"/>
      <c r="IF5" s="111"/>
      <c r="IG5" s="103" t="s">
        <v>93</v>
      </c>
      <c r="IH5" s="104"/>
      <c r="II5" s="111"/>
      <c r="IJ5" s="103" t="s">
        <v>93</v>
      </c>
      <c r="IK5" s="104"/>
      <c r="IL5" s="111"/>
      <c r="IM5" s="103" t="s">
        <v>93</v>
      </c>
      <c r="IN5" s="104"/>
      <c r="IO5" s="111"/>
      <c r="IP5" s="103" t="s">
        <v>95</v>
      </c>
      <c r="IQ5" s="104"/>
      <c r="IR5" s="111"/>
      <c r="IS5" s="103" t="s">
        <v>92</v>
      </c>
      <c r="IT5" s="104"/>
      <c r="IU5" s="111"/>
      <c r="IV5" s="103" t="s">
        <v>93</v>
      </c>
      <c r="IW5" s="104"/>
      <c r="IX5" s="111"/>
      <c r="IY5" s="103" t="s">
        <v>94</v>
      </c>
      <c r="IZ5" s="104"/>
      <c r="JA5" s="111"/>
      <c r="JB5" s="103" t="s">
        <v>96</v>
      </c>
      <c r="JC5" s="104"/>
      <c r="JD5" s="111"/>
      <c r="JE5" s="103" t="s">
        <v>97</v>
      </c>
      <c r="JF5" s="104"/>
      <c r="JG5" s="111"/>
      <c r="JH5" s="103" t="s">
        <v>98</v>
      </c>
      <c r="JI5" s="104"/>
      <c r="JJ5" s="111"/>
      <c r="JK5" s="103" t="s">
        <v>95</v>
      </c>
      <c r="JL5" s="104"/>
      <c r="JM5" s="111"/>
      <c r="JN5" s="103" t="s">
        <v>92</v>
      </c>
      <c r="JO5" s="104"/>
      <c r="JP5" s="111"/>
      <c r="JQ5" s="103" t="s">
        <v>93</v>
      </c>
      <c r="JR5" s="104"/>
      <c r="JS5" s="111"/>
      <c r="JT5" s="103" t="s">
        <v>94</v>
      </c>
      <c r="JU5" s="104"/>
      <c r="JV5" s="111"/>
      <c r="JW5" s="103" t="s">
        <v>96</v>
      </c>
      <c r="JX5" s="104"/>
      <c r="JY5" s="111"/>
      <c r="JZ5" s="103" t="s">
        <v>97</v>
      </c>
      <c r="KA5" s="104"/>
      <c r="KB5" s="111"/>
      <c r="KC5" s="103" t="s">
        <v>98</v>
      </c>
      <c r="KD5" s="104"/>
      <c r="KE5" s="111"/>
      <c r="KF5" s="103" t="s">
        <v>95</v>
      </c>
      <c r="KG5" s="104"/>
      <c r="KH5" s="111"/>
      <c r="KI5" s="103" t="s">
        <v>92</v>
      </c>
      <c r="KJ5" s="104"/>
      <c r="KK5" s="111"/>
      <c r="KL5" s="103" t="s">
        <v>93</v>
      </c>
      <c r="KM5" s="104"/>
      <c r="KN5" s="111"/>
      <c r="KO5" s="103" t="s">
        <v>94</v>
      </c>
      <c r="KP5" s="104"/>
      <c r="KQ5" s="111"/>
      <c r="KR5" s="103" t="s">
        <v>96</v>
      </c>
      <c r="KS5" s="104"/>
      <c r="KT5" s="111"/>
      <c r="KU5" s="103" t="s">
        <v>97</v>
      </c>
      <c r="KV5" s="104"/>
      <c r="KW5" s="111"/>
      <c r="KX5" s="103" t="s">
        <v>98</v>
      </c>
      <c r="KY5" s="104"/>
      <c r="KZ5" s="111"/>
      <c r="LA5" s="103" t="s">
        <v>95</v>
      </c>
      <c r="LB5" s="104"/>
      <c r="LC5" s="111"/>
      <c r="LD5" s="103" t="s">
        <v>92</v>
      </c>
      <c r="LE5" s="104"/>
      <c r="LF5" s="111"/>
      <c r="LG5" s="103" t="s">
        <v>93</v>
      </c>
      <c r="LH5" s="104"/>
      <c r="LI5" s="111"/>
      <c r="LJ5" s="103" t="s">
        <v>94</v>
      </c>
      <c r="LK5" s="149"/>
    </row>
    <row r="6" spans="1:323" ht="15" x14ac:dyDescent="0.2">
      <c r="A6" s="120" t="s">
        <v>451</v>
      </c>
      <c r="B6" s="166" t="str">
        <f>IFERROR(VLOOKUP($D6,#REF!,5,FALSE),"-")</f>
        <v>-</v>
      </c>
      <c r="C6" s="154" t="str">
        <f>IFERROR(VLOOKUP($D6,#REF!,6,FALSE),"-")</f>
        <v>-</v>
      </c>
      <c r="D6" s="154" t="s">
        <v>83</v>
      </c>
      <c r="E6" s="167" t="str">
        <f>IFERROR(VLOOKUP($D6,#REF!,17,FALSE),"-")</f>
        <v>-</v>
      </c>
      <c r="F6" s="168" t="str">
        <f>IFERROR(VLOOKUP($D6,#REF!,18,FALSE),"-")</f>
        <v>-</v>
      </c>
      <c r="G6" s="168" t="str">
        <f>IFERROR(VLOOKUP($D6,#REF!,19,FALSE),"-")</f>
        <v>-</v>
      </c>
      <c r="H6" s="539" t="str">
        <f>IFERROR(VLOOKUP($D6,#REF!,20,FALSE),"-")</f>
        <v>-</v>
      </c>
      <c r="I6" s="168" t="str">
        <f>IFERROR(VLOOKUP($D6,#REF!,21,FALSE),"-")</f>
        <v>-</v>
      </c>
      <c r="J6" s="169" t="str">
        <f>IFERROR(VLOOKUP($D6,#REF!,22,FALSE),"-")</f>
        <v>-</v>
      </c>
      <c r="K6" s="168" t="str">
        <f>IFERROR(VLOOKUP($D6,#REF!,8,FALSE),"-")</f>
        <v>-</v>
      </c>
      <c r="L6" s="168" t="str">
        <f>IFERROR(VLOOKUP($D6,#REF!,9,FALSE),"-")</f>
        <v>-</v>
      </c>
      <c r="M6" s="168" t="str">
        <f>IFERROR(VLOOKUP($D6,#REF!,10,FALSE),"-")</f>
        <v>-</v>
      </c>
      <c r="N6" s="168" t="str">
        <f>IFERROR(VLOOKUP($D6,#REF!,11,FALSE),"-")</f>
        <v>-</v>
      </c>
      <c r="O6" s="169" t="str">
        <f>IFERROR(VLOOKUP($D6,#REF!,13,FALSE),"-")</f>
        <v>-</v>
      </c>
      <c r="P6" s="168" t="str">
        <f>IFERROR(VLOOKUP($D6,#REF!,15,FALSE),"-")</f>
        <v>-</v>
      </c>
      <c r="Q6" s="170" t="str">
        <f>IFERROR((VLOOKUP($D6,#REF!,16,FALSE)*J6),"-")</f>
        <v>-</v>
      </c>
      <c r="R6" s="170" t="str">
        <f>IFERROR(VLOOKUP($D6,#REF!,107,FALSE),"-")</f>
        <v>-</v>
      </c>
      <c r="S6" s="168" t="str">
        <f>IFERROR(VLOOKUP($D6,#REF!,26,FALSE),"-")</f>
        <v>-</v>
      </c>
      <c r="T6" s="171" t="str">
        <f>IFERROR(VLOOKUP($D6,#REF!,23,FALSE),"-")</f>
        <v>-</v>
      </c>
      <c r="U6" s="172"/>
      <c r="V6" s="172"/>
      <c r="W6" s="172" t="str">
        <f>IFERROR(VLOOKUP($D6,#REF!,25,FALSE),"-")</f>
        <v>-</v>
      </c>
      <c r="X6" s="172" t="str">
        <f>IFERROR(VLOOKUP($D6,#REF!,32,FALSE),"-")</f>
        <v>-</v>
      </c>
      <c r="Y6" s="172" t="str">
        <f>IFERROR(VLOOKUP($D6,#REF!,33,FALSE),"-")</f>
        <v>-</v>
      </c>
      <c r="Z6" s="172">
        <f>IFERROR(IF(COUNT($AT6:$HY6),INDEX($AT$4:$HY$4,MATCH(0,INDEX(0/($AT6:$HY6),),0)),"-"),"-")</f>
        <v>46091</v>
      </c>
      <c r="AA6" s="57" t="str">
        <f>IFERROR(VLOOKUP($D6,#REF!,2,FALSE),"-")</f>
        <v>-</v>
      </c>
      <c r="AB6" s="174" t="s">
        <v>403</v>
      </c>
      <c r="AC6" s="175">
        <f>SUM(AT6:LK6)</f>
        <v>2721</v>
      </c>
      <c r="AD6" s="410" t="str">
        <f>IFERROR(VLOOKUP($D6,#REF!,27,FALSE),"-")&amp;"　"&amp;IFERROR(VLOOKUP($D6,#REF!,28,FALSE),"-")&amp;"　"&amp;IFERROR(VLOOKUP($D6,#REF!,29,FALSE),"-")</f>
        <v>-　-　-</v>
      </c>
      <c r="AE6" s="154"/>
      <c r="AF6" s="176" t="s">
        <v>403</v>
      </c>
      <c r="AG6" s="177" t="str">
        <f>IFERROR(VLOOKUP($D6,#REF!,2,FALSE),"-")</f>
        <v>-</v>
      </c>
      <c r="AH6" s="177" t="str">
        <f>IFERROR(VLOOKUP($D6,#REF!,3,FALSE),"-")</f>
        <v>-</v>
      </c>
      <c r="AI6" s="177" t="str">
        <f>IFERROR(VLOOKUP($D6,#REF!,31,FALSE),"-")</f>
        <v>-</v>
      </c>
      <c r="AJ6" s="177" t="str">
        <f>IFERROR(VLOOKUP($D6,#REF!,12,FALSE),"-")</f>
        <v>-</v>
      </c>
      <c r="AK6" s="168" t="str">
        <f>IFERROR(VLOOKUP($D6,#REF!,24,FALSE),"-")</f>
        <v>-</v>
      </c>
      <c r="AL6" s="3"/>
      <c r="AM6" s="3"/>
      <c r="AN6" s="3"/>
      <c r="AO6" s="3"/>
      <c r="AP6" s="3"/>
      <c r="AQ6" s="43" t="s">
        <v>88</v>
      </c>
      <c r="AR6" s="81" t="s">
        <v>352</v>
      </c>
      <c r="AS6" s="111"/>
      <c r="AT6" s="106">
        <f>SUMIF($AH$10:$AH$60,$AR$6,AT$10:AT$60)</f>
        <v>0</v>
      </c>
      <c r="AU6" s="104"/>
      <c r="AV6" s="111"/>
      <c r="AW6" s="106">
        <f>SUMIF($AH$10:$AH$60,$AR$6,AW$10:AW$60)</f>
        <v>0</v>
      </c>
      <c r="AX6" s="104"/>
      <c r="AY6" s="111"/>
      <c r="AZ6" s="106">
        <f>SUMIF($AH$10:$AH$60,$AR$6,AZ$10:AZ$60)</f>
        <v>0</v>
      </c>
      <c r="BA6" s="104"/>
      <c r="BB6" s="111"/>
      <c r="BC6" s="106">
        <f>SUMIF($AH$10:$AH$60,$AR$6,BC$10:BC$60)</f>
        <v>0</v>
      </c>
      <c r="BD6" s="104"/>
      <c r="BE6" s="111"/>
      <c r="BF6" s="106">
        <f>SUMIF($AH$10:$AH$60,$AR$6,BF$10:BF$60)</f>
        <v>0</v>
      </c>
      <c r="BG6" s="104"/>
      <c r="BH6" s="111"/>
      <c r="BI6" s="106">
        <f>SUMIF($AH$10:$AH$60,$AR$6,BI$10:BI$60)</f>
        <v>0</v>
      </c>
      <c r="BJ6" s="104"/>
      <c r="BK6" s="111"/>
      <c r="BL6" s="106">
        <f>SUMIF($AH$10:$AH$60,$AR$6,BL$10:BL$60)</f>
        <v>0</v>
      </c>
      <c r="BM6" s="104"/>
      <c r="BN6" s="111"/>
      <c r="BO6" s="106">
        <f>SUMIF($AH$10:$AH$60,$AR$6,BO$10:BO$60)</f>
        <v>0</v>
      </c>
      <c r="BP6" s="104"/>
      <c r="BQ6" s="111"/>
      <c r="BR6" s="106">
        <f>SUMIF($AH$10:$AH$60,$AR$6,BR$10:BR$60)</f>
        <v>0</v>
      </c>
      <c r="BS6" s="104"/>
      <c r="BT6" s="111"/>
      <c r="BU6" s="106">
        <f>SUMIF($AH$10:$AH$60,$AR$6,BU$10:BU$60)</f>
        <v>146</v>
      </c>
      <c r="BV6" s="104"/>
      <c r="BW6" s="111"/>
      <c r="BX6" s="106">
        <f>SUMIF($AH$10:$AH$60,$AR$6,BX$10:BX$60)</f>
        <v>0</v>
      </c>
      <c r="BY6" s="104"/>
      <c r="BZ6" s="111"/>
      <c r="CA6" s="106">
        <f>SUMIF($AH$10:$AH$60,$AR$6,CA$10:CA$60)</f>
        <v>0</v>
      </c>
      <c r="CB6" s="104"/>
      <c r="CC6" s="111"/>
      <c r="CD6" s="106">
        <f>SUMIF($AH$10:$AH$60,$AR$6,CD$10:CD$60)</f>
        <v>0</v>
      </c>
      <c r="CE6" s="104"/>
      <c r="CF6" s="111"/>
      <c r="CG6" s="106">
        <f>SUMIF($AH$10:$AH$60,$AR$6,CG$10:CG$60)</f>
        <v>0</v>
      </c>
      <c r="CH6" s="104"/>
      <c r="CI6" s="111"/>
      <c r="CJ6" s="106">
        <f>SUMIF($AH$10:$AH$60,$AR$6,CJ$10:CJ$60)</f>
        <v>0</v>
      </c>
      <c r="CK6" s="104"/>
      <c r="CL6" s="111"/>
      <c r="CM6" s="106">
        <f>SUMIF($AH$10:$AH$60,$AR$6,CM$10:CM$60)</f>
        <v>0</v>
      </c>
      <c r="CN6" s="104"/>
      <c r="CO6" s="111"/>
      <c r="CP6" s="106">
        <f>SUMIF($AH$10:$AH$60,$AR$6,CP$10:CP$60)</f>
        <v>0</v>
      </c>
      <c r="CQ6" s="104"/>
      <c r="CR6" s="111"/>
      <c r="CS6" s="106">
        <f>SUMIF($AH$10:$AH$60,$AR$6,CS$10:CS$60)</f>
        <v>2075</v>
      </c>
      <c r="CT6" s="104"/>
      <c r="CU6" s="111"/>
      <c r="CV6" s="106">
        <f>SUMIF($AH$10:$AH$60,$AR$6,CV$10:CV$60)</f>
        <v>0</v>
      </c>
      <c r="CW6" s="104"/>
      <c r="CX6" s="111"/>
      <c r="CY6" s="106">
        <f>SUMIF($AH$10:$AH$60,$AR$6,CY$10:CY$60)</f>
        <v>0</v>
      </c>
      <c r="CZ6" s="104"/>
      <c r="DA6" s="111"/>
      <c r="DB6" s="106">
        <f>SUMIF($AH$10:$AH$60,$AR$6,DB$10:DB$60)</f>
        <v>0</v>
      </c>
      <c r="DC6" s="104"/>
      <c r="DD6" s="111"/>
      <c r="DE6" s="106">
        <f>SUMIF($AH$10:$AH$60,$AR$6,DE$10:DE$60)</f>
        <v>0</v>
      </c>
      <c r="DF6" s="104"/>
      <c r="DG6" s="111"/>
      <c r="DH6" s="106">
        <f>SUMIF($AH$10:$AH$60,$AR$6,DH$10:DH$60)</f>
        <v>0</v>
      </c>
      <c r="DI6" s="104"/>
      <c r="DJ6" s="111"/>
      <c r="DK6" s="106">
        <f>SUMIF($AH$10:$AH$60,$AR$6,DK$10:DK$60)</f>
        <v>0</v>
      </c>
      <c r="DL6" s="104"/>
      <c r="DM6" s="111"/>
      <c r="DN6" s="106">
        <f>SUMIF($AH$10:$AH$60,$AR$6,DN$10:DN$60)</f>
        <v>0</v>
      </c>
      <c r="DO6" s="104"/>
      <c r="DP6" s="111"/>
      <c r="DQ6" s="106">
        <f>SUMIF($AH$10:$AH$60,$AR$6,DQ$10:DQ$60)</f>
        <v>0</v>
      </c>
      <c r="DR6" s="104"/>
      <c r="DS6" s="111"/>
      <c r="DT6" s="106">
        <f>SUMIF($AH$10:$AH$60,$AR$6,DT$10:DT$60)</f>
        <v>0</v>
      </c>
      <c r="DU6" s="104"/>
      <c r="DV6" s="111"/>
      <c r="DW6" s="106">
        <f>SUMIF($AH$10:$AH$60,$AR$6,DW$10:DW$60)</f>
        <v>0</v>
      </c>
      <c r="DX6" s="104"/>
      <c r="DY6" s="111"/>
      <c r="DZ6" s="106">
        <f>SUMIF($AH$10:$AH$60,$AR$6,DZ$10:DZ$60)</f>
        <v>0</v>
      </c>
      <c r="EA6" s="104"/>
      <c r="EB6" s="111"/>
      <c r="EC6" s="106">
        <f>SUMIF($AH$10:$AH$60,$AR$6,EC$10:EC$60)</f>
        <v>0</v>
      </c>
      <c r="ED6" s="104"/>
      <c r="EE6" s="111"/>
      <c r="EF6" s="106">
        <f>SUMIF($AH$10:$AH$60,$AR$6,EF$10:EF$60)</f>
        <v>0</v>
      </c>
      <c r="EG6" s="104"/>
      <c r="EH6" s="117"/>
      <c r="EI6" s="106">
        <f>SUMIF($AH$10:$AH$60,$AR$6,EI$10:EI$60)</f>
        <v>0</v>
      </c>
      <c r="EJ6" s="104"/>
      <c r="EK6" s="111"/>
      <c r="EL6" s="106">
        <f>SUMIF($AH$10:$AH$60,$AR$6,EL$10:EL$60)</f>
        <v>0</v>
      </c>
      <c r="EM6" s="104"/>
      <c r="EN6" s="111"/>
      <c r="EO6" s="106">
        <f>SUMIF($AH$10:$AH$60,$AR$6,EO$10:EO$60)</f>
        <v>0</v>
      </c>
      <c r="EP6" s="104"/>
      <c r="EQ6" s="111"/>
      <c r="ER6" s="106">
        <f>SUMIF($AH$10:$AH$60,$AR$6,ER$10:ER$60)</f>
        <v>0</v>
      </c>
      <c r="ES6" s="104"/>
      <c r="ET6" s="111"/>
      <c r="EU6" s="106">
        <f>SUMIF($AH$10:$AH$60,$AR$6,EU$10:EU$60)</f>
        <v>0</v>
      </c>
      <c r="EV6" s="104"/>
      <c r="EW6" s="111"/>
      <c r="EX6" s="106">
        <f>SUMIF($AH$10:$AH$60,$AR$6,EX$10:EX$60)</f>
        <v>0</v>
      </c>
      <c r="EY6" s="104"/>
      <c r="EZ6" s="111"/>
      <c r="FA6" s="106">
        <f>SUMIF($AH$10:$AH$60,$AR$6,FA$10:FA$60)</f>
        <v>0</v>
      </c>
      <c r="FB6" s="104"/>
      <c r="FC6" s="103"/>
      <c r="FD6" s="106">
        <f>SUMIF($AH$10:$AH$60,$AR$6,FD$10:FD$60)</f>
        <v>0</v>
      </c>
      <c r="FE6" s="103"/>
      <c r="FF6" s="111"/>
      <c r="FG6" s="106">
        <f>SUMIF($AH$10:$AH$60,$AR$6,FG$10:FG$60)</f>
        <v>0</v>
      </c>
      <c r="FH6" s="104"/>
      <c r="FI6" s="111"/>
      <c r="FJ6" s="106">
        <f>SUMIF($AH$10:$AH$60,$AR$6,FJ$10:FJ$60)</f>
        <v>0</v>
      </c>
      <c r="FK6" s="104"/>
      <c r="FL6" s="111"/>
      <c r="FM6" s="106">
        <f>SUMIF($AH$10:$AH$60,$AR$6,FM$10:FM$60)</f>
        <v>0</v>
      </c>
      <c r="FN6" s="104"/>
      <c r="FO6" s="111"/>
      <c r="FP6" s="106">
        <f>SUMIF($AH$10:$AH$60,$AR$6,FP$10:FP$60)</f>
        <v>0</v>
      </c>
      <c r="FQ6" s="104"/>
      <c r="FR6" s="111"/>
      <c r="FS6" s="106">
        <f>SUMIF($AH$10:$AH$108,$AR$6,FS$10:FS$108)</f>
        <v>0</v>
      </c>
      <c r="FT6" s="104"/>
      <c r="FU6" s="111"/>
      <c r="FV6" s="106">
        <f>SUMIF($AH$10:$AH$108,$AR$6,FV$10:FV$108)</f>
        <v>0</v>
      </c>
      <c r="FW6" s="104"/>
      <c r="FX6" s="111"/>
      <c r="FY6" s="106">
        <f>SUMIF($AH$10:$AH$108,$AR$6,FY$10:FY$108)</f>
        <v>0</v>
      </c>
      <c r="FZ6" s="104"/>
      <c r="GA6" s="111"/>
      <c r="GB6" s="106">
        <f>SUMIF($AH$10:$AH$60,$AR$6,GB$10:GB$60)</f>
        <v>0</v>
      </c>
      <c r="GC6" s="104"/>
      <c r="GD6" s="111"/>
      <c r="GE6" s="106">
        <f>SUMIF($AH$10:$AH$60,$AR$6,GE$10:GE$60)</f>
        <v>0</v>
      </c>
      <c r="GF6" s="104"/>
      <c r="GG6" s="111"/>
      <c r="GH6" s="106">
        <f>SUMIF($AH$10:$AH$108,$AR$6,GH$10:GH$108)</f>
        <v>0</v>
      </c>
      <c r="GI6" s="104"/>
      <c r="GJ6" s="111"/>
      <c r="GK6" s="106">
        <f>SUMIF($AH$10:$AH$108,$AR$6,GK$10:GK$108)</f>
        <v>0</v>
      </c>
      <c r="GL6" s="104"/>
      <c r="GM6" s="111"/>
      <c r="GN6" s="106">
        <f>SUMIF($AH$10:$AH$108,$AR$6,GN$10:GN$108)</f>
        <v>500</v>
      </c>
      <c r="GO6" s="104"/>
      <c r="GP6" s="111"/>
      <c r="GQ6" s="106">
        <f>SUMIF($AH$10:$AH$108,$AR$6,GQ$10:GQ$108)</f>
        <v>0</v>
      </c>
      <c r="GR6" s="104"/>
      <c r="GS6" s="111"/>
      <c r="GT6" s="106">
        <f>SUMIF($AH$10:$AH$108,$AR$6,GT$10:GT$108)</f>
        <v>0</v>
      </c>
      <c r="GU6" s="104"/>
      <c r="GV6" s="111"/>
      <c r="GW6" s="106">
        <f>SUMIF($AH$10:$AH$108,$AR$6,GW$10:GW$108)</f>
        <v>0</v>
      </c>
      <c r="GX6" s="104"/>
      <c r="GY6" s="111"/>
      <c r="GZ6" s="106">
        <f>SUMIF($AH$10:$AH$108,$AR$6,GZ$10:GZ$108)</f>
        <v>0</v>
      </c>
      <c r="HA6" s="104"/>
      <c r="HB6" s="111"/>
      <c r="HC6" s="106">
        <f>SUMIF($AH$10:$AH$108,$AR$6,HC$10:HC$108)</f>
        <v>0</v>
      </c>
      <c r="HD6" s="104"/>
      <c r="HE6" s="111"/>
      <c r="HF6" s="106">
        <f>SUMIF($AH$10:$AH$108,$AR$6,HF$10:HF$108)</f>
        <v>0</v>
      </c>
      <c r="HG6" s="104"/>
      <c r="HH6" s="111"/>
      <c r="HI6" s="106">
        <f>SUMIF($AH$10:$AH$108,$AR$6,HI$10:HI$108)</f>
        <v>0</v>
      </c>
      <c r="HJ6" s="104"/>
      <c r="HK6" s="111"/>
      <c r="HL6" s="106">
        <f>SUMIF($AH$10:$AH$108,$AR$6,HL$10:HL$108)</f>
        <v>0</v>
      </c>
      <c r="HM6" s="104"/>
      <c r="HN6" s="111"/>
      <c r="HO6" s="106">
        <f>SUMIF($AH$10:$AH$108,$AR$6,HO$10:HO$108)</f>
        <v>0</v>
      </c>
      <c r="HP6" s="104"/>
      <c r="HQ6" s="111"/>
      <c r="HR6" s="106">
        <f>SUMIF($AH$10:$AH$108,$AR$6,HR$10:HR$108)</f>
        <v>0</v>
      </c>
      <c r="HS6" s="104"/>
      <c r="HT6" s="111"/>
      <c r="HU6" s="106">
        <f>SUMIF($AH$10:$AH$108,$AR$6,HU$10:HU$108)</f>
        <v>0</v>
      </c>
      <c r="HV6" s="104"/>
      <c r="HW6" s="111"/>
      <c r="HX6" s="106">
        <f>SUMIF($AH$10:$AH$108,$AR$6,HX$10:HX$108)</f>
        <v>0</v>
      </c>
      <c r="HY6" s="104"/>
      <c r="HZ6" s="111"/>
      <c r="IA6" s="106">
        <f>SUMIF($AH$10:$AH$108,$AR$6,IA$10:IA$108)</f>
        <v>0</v>
      </c>
      <c r="IB6" s="104"/>
      <c r="IC6" s="111"/>
      <c r="ID6" s="106">
        <f>SUMIF($AH$10:$AH$108,$AR$6,ID$10:ID$108)</f>
        <v>0</v>
      </c>
      <c r="IE6" s="104"/>
      <c r="IF6" s="111"/>
      <c r="IG6" s="106">
        <f>SUMIF($AH$10:$AH$108,$AR$6,IG$10:IG$108)</f>
        <v>0</v>
      </c>
      <c r="IH6" s="104"/>
      <c r="II6" s="111"/>
      <c r="IJ6" s="106">
        <f>SUMIF($AH$10:$AH$108,$AR$6,IJ$10:IJ$108)</f>
        <v>0</v>
      </c>
      <c r="IK6" s="104"/>
      <c r="IL6" s="111"/>
      <c r="IM6" s="106">
        <f>SUMIF($AH$10:$AH$108,$AR$6,IM$10:IM$108)</f>
        <v>0</v>
      </c>
      <c r="IN6" s="104"/>
      <c r="IO6" s="111"/>
      <c r="IP6" s="106">
        <f>SUMIF($AH$10:$AH$108,$AR$6,IP$10:IP$108)</f>
        <v>0</v>
      </c>
      <c r="IQ6" s="104"/>
      <c r="IR6" s="111"/>
      <c r="IS6" s="106">
        <f>SUMIF($AH$10:$AH$108,$AR$6,IS$10:IS$108)</f>
        <v>0</v>
      </c>
      <c r="IT6" s="104"/>
      <c r="IU6" s="111"/>
      <c r="IV6" s="106">
        <f>SUMIF($AH$10:$AH$108,$AR$6,IV$10:IV$108)</f>
        <v>0</v>
      </c>
      <c r="IW6" s="104"/>
      <c r="IX6" s="111"/>
      <c r="IY6" s="106">
        <f>SUMIF($AH$10:$AH$108,$AR$6,IY$10:IY$108)</f>
        <v>0</v>
      </c>
      <c r="IZ6" s="104"/>
      <c r="JA6" s="111"/>
      <c r="JB6" s="106">
        <f>SUMIF($AH$10:$AH$108,$AR$6,JB$10:JB$108)</f>
        <v>0</v>
      </c>
      <c r="JC6" s="104"/>
      <c r="JD6" s="111"/>
      <c r="JE6" s="106">
        <f>SUMIF($AH$10:$AH$108,$AR$6,JE$10:JE$108)</f>
        <v>0</v>
      </c>
      <c r="JF6" s="104"/>
      <c r="JG6" s="111"/>
      <c r="JH6" s="106">
        <f>SUMIF($AH$10:$AH$108,$AR$6,JH$10:JH$108)</f>
        <v>0</v>
      </c>
      <c r="JI6" s="104"/>
      <c r="JJ6" s="111"/>
      <c r="JK6" s="106">
        <f>SUMIF($AH$10:$AH$108,$AR$6,JK$10:JK$108)</f>
        <v>0</v>
      </c>
      <c r="JL6" s="104"/>
      <c r="JM6" s="111"/>
      <c r="JN6" s="106">
        <f>SUMIF($AH$10:$AH$108,$AR$6,JN$10:JN$108)</f>
        <v>0</v>
      </c>
      <c r="JO6" s="104"/>
      <c r="JP6" s="111"/>
      <c r="JQ6" s="106">
        <f>SUMIF($AH$10:$AH$108,$AR$6,JQ$10:JQ$108)</f>
        <v>0</v>
      </c>
      <c r="JR6" s="104"/>
      <c r="JS6" s="111"/>
      <c r="JT6" s="106">
        <f>SUMIF($AH$10:$AH$108,$AR$6,JT$10:JT$108)</f>
        <v>0</v>
      </c>
      <c r="JU6" s="104"/>
      <c r="JV6" s="111"/>
      <c r="JW6" s="106">
        <f>SUMIF($AH$10:$AH$108,$AR$6,JW$10:JW$108)</f>
        <v>0</v>
      </c>
      <c r="JX6" s="104"/>
      <c r="JY6" s="111"/>
      <c r="JZ6" s="106">
        <f>SUMIF($AH$10:$AH$108,$AR$6,JZ$10:JZ$108)</f>
        <v>0</v>
      </c>
      <c r="KA6" s="104"/>
      <c r="KB6" s="111"/>
      <c r="KC6" s="106">
        <f>SUMIF($AH$10:$AH$108,$AR$6,KC$10:KC$108)</f>
        <v>0</v>
      </c>
      <c r="KD6" s="104"/>
      <c r="KE6" s="111"/>
      <c r="KF6" s="106">
        <f>SUMIF($AH$10:$AH$108,$AR$6,KF$10:KF$108)</f>
        <v>0</v>
      </c>
      <c r="KG6" s="104"/>
      <c r="KH6" s="111"/>
      <c r="KI6" s="106">
        <f>SUMIF($AH$10:$AH$108,$AR$6,KI$10:KI$108)</f>
        <v>0</v>
      </c>
      <c r="KJ6" s="104"/>
      <c r="KK6" s="111"/>
      <c r="KL6" s="106">
        <f>SUMIF($AH$10:$AH$108,$AR$6,KL$10:KL$108)</f>
        <v>0</v>
      </c>
      <c r="KM6" s="104"/>
      <c r="KN6" s="111"/>
      <c r="KO6" s="106">
        <f>SUMIF($AH$10:$AH$108,$AR$6,KO$10:KO$108)</f>
        <v>0</v>
      </c>
      <c r="KP6" s="104"/>
      <c r="KQ6" s="111"/>
      <c r="KR6" s="106">
        <f>SUMIF($AH$10:$AH$108,$AR$6,KR$10:KR$108)</f>
        <v>0</v>
      </c>
      <c r="KS6" s="104"/>
      <c r="KT6" s="111"/>
      <c r="KU6" s="106">
        <f>SUMIF($AH$10:$AH$108,$AR$6,KU$10:KU$108)</f>
        <v>0</v>
      </c>
      <c r="KV6" s="104"/>
      <c r="KW6" s="111"/>
      <c r="KX6" s="106">
        <f>SUMIF($AH$10:$AH$108,$AR$6,KX$10:KX$108)</f>
        <v>0</v>
      </c>
      <c r="KY6" s="104"/>
      <c r="KZ6" s="111"/>
      <c r="LA6" s="106">
        <f>SUMIF($AH$10:$AH$108,$AR$6,LA$10:LA$108)</f>
        <v>0</v>
      </c>
      <c r="LB6" s="104"/>
      <c r="LC6" s="111"/>
      <c r="LD6" s="106">
        <f>SUMIF($AH$10:$AH$108,$AR$6,LD$10:LD$108)</f>
        <v>0</v>
      </c>
      <c r="LE6" s="104"/>
      <c r="LF6" s="111"/>
      <c r="LG6" s="106">
        <f>SUMIF($AH$10:$AH$108,$AR$6,LG$10:LG$108)</f>
        <v>0</v>
      </c>
      <c r="LH6" s="104"/>
      <c r="LI6" s="111"/>
      <c r="LJ6" s="106">
        <f>SUMIF($AH$10:$AH$108,$AR$6,LJ$10:LJ$108)</f>
        <v>0</v>
      </c>
      <c r="LK6" s="149"/>
    </row>
    <row r="7" spans="1:323" ht="15" x14ac:dyDescent="0.2">
      <c r="A7" s="120" t="s">
        <v>451</v>
      </c>
      <c r="B7" s="155"/>
      <c r="C7" s="156"/>
      <c r="D7" s="157" t="s">
        <v>488</v>
      </c>
      <c r="E7" s="178"/>
      <c r="F7" s="179"/>
      <c r="G7" s="179"/>
      <c r="H7" s="179"/>
      <c r="I7" s="179"/>
      <c r="J7" s="180"/>
      <c r="K7" s="189" t="s">
        <v>125</v>
      </c>
      <c r="L7" s="179"/>
      <c r="M7" s="179"/>
      <c r="N7" s="179"/>
      <c r="O7" s="180"/>
      <c r="P7" s="179"/>
      <c r="Q7" s="181"/>
      <c r="R7" s="182"/>
      <c r="S7" s="179"/>
      <c r="T7" s="183"/>
      <c r="U7" s="161"/>
      <c r="V7" s="156"/>
      <c r="W7" s="161"/>
      <c r="X7" s="161"/>
      <c r="Y7" s="165"/>
      <c r="Z7" s="161"/>
      <c r="AA7" s="161"/>
      <c r="AB7" s="184"/>
      <c r="AC7" s="184"/>
      <c r="AD7" s="412"/>
      <c r="AE7" s="156"/>
      <c r="AF7" s="158"/>
      <c r="AG7" s="179"/>
      <c r="AH7" s="179"/>
      <c r="AI7" s="163"/>
      <c r="AJ7" s="163"/>
      <c r="AK7" s="227"/>
      <c r="AL7" s="3"/>
      <c r="AM7" s="3"/>
      <c r="AN7" s="3"/>
      <c r="AO7" s="3"/>
      <c r="AP7" s="3"/>
      <c r="AQ7" s="43" t="s">
        <v>88</v>
      </c>
      <c r="AR7" s="82" t="s">
        <v>19</v>
      </c>
      <c r="AS7" s="111"/>
      <c r="AT7" s="106">
        <f>SUMIF($AH$10:$AH$60,$AR$7,AT$10:AT$60)</f>
        <v>0</v>
      </c>
      <c r="AU7" s="104"/>
      <c r="AV7" s="111"/>
      <c r="AW7" s="106">
        <f>SUMIF($AH$10:$AH$60,$AR$7,AW$10:AW$60)</f>
        <v>1300</v>
      </c>
      <c r="AX7" s="104"/>
      <c r="AY7" s="111"/>
      <c r="AZ7" s="106">
        <f>SUMIF($AH$10:$AH$60,$AR$7,AZ$10:AZ$60)</f>
        <v>5000</v>
      </c>
      <c r="BA7" s="104"/>
      <c r="BB7" s="111"/>
      <c r="BC7" s="106">
        <f>SUMIF($AH$10:$AH$60,$AR$7,BC$10:BC$60)</f>
        <v>0</v>
      </c>
      <c r="BD7" s="104"/>
      <c r="BE7" s="111"/>
      <c r="BF7" s="106">
        <f>SUMIF($AH$10:$AH$60,$AR$7,BF$10:BF$60)</f>
        <v>7500</v>
      </c>
      <c r="BG7" s="104"/>
      <c r="BH7" s="111"/>
      <c r="BI7" s="106">
        <f>SUMIF($AH$10:$AH$60,$AR$7,BI$10:BI$60)</f>
        <v>0</v>
      </c>
      <c r="BJ7" s="104"/>
      <c r="BK7" s="111"/>
      <c r="BL7" s="106">
        <f>SUMIF($AH$10:$AH$60,$AR$7,BL$10:BL$60)</f>
        <v>0</v>
      </c>
      <c r="BM7" s="104"/>
      <c r="BN7" s="111"/>
      <c r="BO7" s="106">
        <f>SUMIF($AH$10:$AH$60,$AR$7,BO$10:BO$60)</f>
        <v>0</v>
      </c>
      <c r="BP7" s="104"/>
      <c r="BQ7" s="111"/>
      <c r="BR7" s="106">
        <f>SUMIF($AH$10:$AH$60,$AR$7,BR$10:BR$60)</f>
        <v>0</v>
      </c>
      <c r="BS7" s="104"/>
      <c r="BT7" s="111"/>
      <c r="BU7" s="106">
        <f>SUMIF($AH$10:$AH$60,$AR$7,BU$10:BU$60)</f>
        <v>6100</v>
      </c>
      <c r="BV7" s="104"/>
      <c r="BW7" s="111"/>
      <c r="BX7" s="106">
        <f>SUMIF($AH$10:$AH$60,$AR$7,BX$10:BX$60)</f>
        <v>6800</v>
      </c>
      <c r="BY7" s="104"/>
      <c r="BZ7" s="111"/>
      <c r="CA7" s="106">
        <f>SUMIF($AH$10:$AH$60,$AR$7,CA$10:CA$60)</f>
        <v>7610</v>
      </c>
      <c r="CB7" s="104"/>
      <c r="CC7" s="111"/>
      <c r="CD7" s="106">
        <f>SUMIF($AH$10:$AH$60,$AR$7,CD$10:CD$60)</f>
        <v>7800</v>
      </c>
      <c r="CE7" s="104"/>
      <c r="CF7" s="111"/>
      <c r="CG7" s="106">
        <f>SUMIF($AH$10:$AH$60,$AR$7,CG$10:CG$60)</f>
        <v>0</v>
      </c>
      <c r="CH7" s="104"/>
      <c r="CI7" s="111"/>
      <c r="CJ7" s="106">
        <f>SUMIF($AH$10:$AH$60,$AR$7,CJ$10:CJ$60)</f>
        <v>0</v>
      </c>
      <c r="CK7" s="104"/>
      <c r="CL7" s="111"/>
      <c r="CM7" s="106">
        <f>SUMIF($AH$10:$AH$60,$AR$7,CM$10:CM$60)</f>
        <v>4600</v>
      </c>
      <c r="CN7" s="104"/>
      <c r="CO7" s="111"/>
      <c r="CP7" s="106">
        <f>SUMIF($AH$10:$AH$60,$AR$7,CP$10:CP$60)</f>
        <v>6900</v>
      </c>
      <c r="CQ7" s="104"/>
      <c r="CR7" s="111"/>
      <c r="CS7" s="106">
        <f>SUMIF($AH$10:$AH$60,$AR$7,CS$10:CS$60)</f>
        <v>2500</v>
      </c>
      <c r="CT7" s="104"/>
      <c r="CU7" s="111"/>
      <c r="CV7" s="106">
        <f>SUMIF($AH$10:$AH$60,$AR$7,CV$10:CV$60)</f>
        <v>0</v>
      </c>
      <c r="CW7" s="104"/>
      <c r="CX7" s="111"/>
      <c r="CY7" s="106">
        <f>SUMIF($AH$10:$AH$60,$AR$7,CY$10:CY$60)</f>
        <v>0</v>
      </c>
      <c r="CZ7" s="104"/>
      <c r="DA7" s="111"/>
      <c r="DB7" s="106">
        <f>SUMIF($AH$10:$AH$60,$AR$7,DB$10:DB$60)</f>
        <v>0</v>
      </c>
      <c r="DC7" s="104"/>
      <c r="DD7" s="111"/>
      <c r="DE7" s="106">
        <f>SUMIF($AH$10:$AH$60,$AR$7,DE$10:DE$60)</f>
        <v>0</v>
      </c>
      <c r="DF7" s="104"/>
      <c r="DG7" s="111"/>
      <c r="DH7" s="106">
        <f>SUMIF($AH$10:$AH$60,$AR$7,DH$10:DH$60)</f>
        <v>5200</v>
      </c>
      <c r="DI7" s="104"/>
      <c r="DJ7" s="111"/>
      <c r="DK7" s="106">
        <f>SUMIF($AH$10:$AH$60,$AR$7,DK$10:DK$60)</f>
        <v>6600</v>
      </c>
      <c r="DL7" s="104"/>
      <c r="DM7" s="111"/>
      <c r="DN7" s="106">
        <f>SUMIF($AH$10:$AH$60,$AR$7,DN$10:DN$60)</f>
        <v>0</v>
      </c>
      <c r="DO7" s="104"/>
      <c r="DP7" s="111"/>
      <c r="DQ7" s="106">
        <f>SUMIF($AH$10:$AH$60,$AR$7,DQ$10:DQ$60)</f>
        <v>6900</v>
      </c>
      <c r="DR7" s="104"/>
      <c r="DS7" s="111"/>
      <c r="DT7" s="106">
        <f>SUMIF($AH$10:$AH$60,$AR$7,DT$10:DT$60)</f>
        <v>1500</v>
      </c>
      <c r="DU7" s="104"/>
      <c r="DV7" s="111"/>
      <c r="DW7" s="106">
        <f>SUMIF($AH$10:$AH$60,$AR$7,DW$10:DW$60)</f>
        <v>0</v>
      </c>
      <c r="DX7" s="104"/>
      <c r="DY7" s="111"/>
      <c r="DZ7" s="106">
        <f>SUMIF($AH$10:$AH$60,$AR$7,DZ$10:DZ$60)</f>
        <v>0</v>
      </c>
      <c r="EA7" s="104"/>
      <c r="EB7" s="111"/>
      <c r="EC7" s="106">
        <f>SUMIF($AH$10:$AH$60,$AR$7,EC$10:EC$60)</f>
        <v>0</v>
      </c>
      <c r="ED7" s="104"/>
      <c r="EE7" s="111"/>
      <c r="EF7" s="106">
        <f>SUMIF($AH$10:$AH$60,$AR$7,EF$10:EF$60)</f>
        <v>0</v>
      </c>
      <c r="EG7" s="104"/>
      <c r="EH7" s="117"/>
      <c r="EI7" s="106">
        <f>SUMIF($AH$10:$AH$60,$AR$7,EI$10:EI$60)</f>
        <v>6800</v>
      </c>
      <c r="EJ7" s="104"/>
      <c r="EK7" s="111"/>
      <c r="EL7" s="106">
        <f>SUMIF($AH$10:$AH$60,$AR$7,EL$10:EL$60)</f>
        <v>0</v>
      </c>
      <c r="EM7" s="104"/>
      <c r="EN7" s="111"/>
      <c r="EO7" s="106">
        <f>SUMIF($AH$10:$AH$60,$AR$7,EO$10:EO$60)</f>
        <v>0</v>
      </c>
      <c r="EP7" s="104"/>
      <c r="EQ7" s="111"/>
      <c r="ER7" s="106">
        <f>SUMIF($AH$10:$AH$60,$AR$7,ER$10:ER$60)</f>
        <v>0</v>
      </c>
      <c r="ES7" s="104"/>
      <c r="ET7" s="111"/>
      <c r="EU7" s="106">
        <f>SUMIF($AH$10:$AH$60,$AR$7,EU$10:EU$60)</f>
        <v>0</v>
      </c>
      <c r="EV7" s="104"/>
      <c r="EW7" s="111"/>
      <c r="EX7" s="106">
        <f>SUMIF($AH$10:$AH$60,$AR$7,EX$10:EX$60)</f>
        <v>5000</v>
      </c>
      <c r="EY7" s="104"/>
      <c r="EZ7" s="111"/>
      <c r="FA7" s="106">
        <f>SUMIF($AH$10:$AH$60,$AR$7,FA$10:FA$60)</f>
        <v>3700</v>
      </c>
      <c r="FB7" s="104"/>
      <c r="FC7" s="103"/>
      <c r="FD7" s="106">
        <f>SUMIF($AH$10:$AH$60,$AR$7,FD$10:FD$60)</f>
        <v>0</v>
      </c>
      <c r="FE7" s="103"/>
      <c r="FF7" s="111"/>
      <c r="FG7" s="106">
        <f>SUMIF($AH$10:$AH$60,$AR$7,FG$10:FG$60)</f>
        <v>8700</v>
      </c>
      <c r="FH7" s="104"/>
      <c r="FI7" s="111"/>
      <c r="FJ7" s="106">
        <f>SUMIF($AH$10:$AH$60,$AR$7,FJ$10:FJ$60)</f>
        <v>7000</v>
      </c>
      <c r="FK7" s="104"/>
      <c r="FL7" s="111"/>
      <c r="FM7" s="106">
        <f>SUMIF($AH$10:$AH$60,$AR$7,FM$10:FM$60)</f>
        <v>0</v>
      </c>
      <c r="FN7" s="104"/>
      <c r="FO7" s="111"/>
      <c r="FP7" s="106">
        <f>SUMIF($AH$10:$AH$60,$AR$7,FP$10:FP$60)</f>
        <v>0</v>
      </c>
      <c r="FQ7" s="104"/>
      <c r="FR7" s="111"/>
      <c r="FS7" s="106">
        <f>SUMIF($AH$10:$AH$60,$AR$7,FS$10:FS$60)</f>
        <v>6400</v>
      </c>
      <c r="FT7" s="104"/>
      <c r="FU7" s="111"/>
      <c r="FV7" s="106">
        <f>SUMIF($AH$10:$AH$60,$AR$7,FV$10:FV$60)</f>
        <v>8000</v>
      </c>
      <c r="FW7" s="104"/>
      <c r="FX7" s="111"/>
      <c r="FY7" s="106">
        <f>SUMIF($AH$10:$AH$60,$AR$7,FY$10:FY$60)</f>
        <v>5500</v>
      </c>
      <c r="FZ7" s="104"/>
      <c r="GA7" s="111"/>
      <c r="GB7" s="106">
        <f>SUMIF($AH$10:$AH$60,$AR$7,GB$10:GB$60)</f>
        <v>8400</v>
      </c>
      <c r="GC7" s="104"/>
      <c r="GD7" s="111"/>
      <c r="GE7" s="106">
        <f>SUMIF($AH$10:$AH$60,$AR$7,GE$10:GE$60)</f>
        <v>7600</v>
      </c>
      <c r="GF7" s="104"/>
      <c r="GG7" s="111"/>
      <c r="GH7" s="106">
        <f>SUMIF($AH$10:$AH$60,$AR$7,GH$10:GH$60)</f>
        <v>0</v>
      </c>
      <c r="GI7" s="104"/>
      <c r="GJ7" s="111"/>
      <c r="GK7" s="106">
        <f>SUMIF($AH$10:$AH$60,$AR$7,GK$10:GK$60)</f>
        <v>0</v>
      </c>
      <c r="GL7" s="104"/>
      <c r="GM7" s="111"/>
      <c r="GN7" s="106">
        <f>SUMIF($AH$10:$AH$60,$AR$7,GN$10:GN$60)</f>
        <v>2000</v>
      </c>
      <c r="GO7" s="104"/>
      <c r="GP7" s="111"/>
      <c r="GQ7" s="106">
        <f>SUMIF($AH$10:$AH$60,$AR$7,GQ$10:GQ$60)</f>
        <v>0</v>
      </c>
      <c r="GR7" s="104"/>
      <c r="GS7" s="111"/>
      <c r="GT7" s="106">
        <f>SUMIF($AH$10:$AH$60,$AR$7,GT$10:GT$60)</f>
        <v>0</v>
      </c>
      <c r="GU7" s="104"/>
      <c r="GV7" s="111"/>
      <c r="GW7" s="106">
        <f>SUMIF($AH$10:$AH$60,$AR$7,GW$10:GW$60)</f>
        <v>0</v>
      </c>
      <c r="GX7" s="104"/>
      <c r="GY7" s="111"/>
      <c r="GZ7" s="106">
        <f>SUMIF($AH$10:$AH$60,$AR$7,GZ$10:GZ$60)</f>
        <v>3000</v>
      </c>
      <c r="HA7" s="104"/>
      <c r="HB7" s="111"/>
      <c r="HC7" s="106">
        <f>SUMIF($AH$10:$AH$60,$AR$7,HC$10:HC$60)</f>
        <v>0</v>
      </c>
      <c r="HD7" s="104"/>
      <c r="HE7" s="111"/>
      <c r="HF7" s="106">
        <f>SUMIF($AH$10:$AH$60,$AR$7,HF$10:HF$60)</f>
        <v>0</v>
      </c>
      <c r="HG7" s="104"/>
      <c r="HH7" s="111"/>
      <c r="HI7" s="106">
        <f>SUMIF($AH$10:$AH$60,$AR$7,HI$10:HI$60)</f>
        <v>6400</v>
      </c>
      <c r="HJ7" s="104"/>
      <c r="HK7" s="111"/>
      <c r="HL7" s="106">
        <f>SUMIF($AH$10:$AH$60,$AR$7,HL$10:HL$60)</f>
        <v>0</v>
      </c>
      <c r="HM7" s="104"/>
      <c r="HN7" s="111"/>
      <c r="HO7" s="106">
        <f>SUMIF($AH$10:$AH$60,$AR$7,HO$10:HO$60)</f>
        <v>0</v>
      </c>
      <c r="HP7" s="104"/>
      <c r="HQ7" s="111"/>
      <c r="HR7" s="106">
        <f>SUMIF($AH$10:$AH$60,$AR$7,HR$10:HR$60)</f>
        <v>0</v>
      </c>
      <c r="HS7" s="104"/>
      <c r="HT7" s="111"/>
      <c r="HU7" s="106">
        <f>SUMIF($AH$10:$AH$60,$AR$7,HU$10:HU$60)</f>
        <v>0</v>
      </c>
      <c r="HV7" s="104"/>
      <c r="HW7" s="111"/>
      <c r="HX7" s="106">
        <f>SUMIF($AH$10:$AH$60,$AR$7,HX$10:HX$60)</f>
        <v>7500</v>
      </c>
      <c r="HY7" s="104"/>
      <c r="HZ7" s="111"/>
      <c r="IA7" s="106">
        <f>SUMIF($AH$10:$AH$60,$AR$7,IA$10:IA$60)</f>
        <v>0</v>
      </c>
      <c r="IB7" s="104"/>
      <c r="IC7" s="111"/>
      <c r="ID7" s="106">
        <f>SUMIF($AH$10:$AH$60,$AR$7,ID$10:ID$60)</f>
        <v>0</v>
      </c>
      <c r="IE7" s="104"/>
      <c r="IF7" s="111"/>
      <c r="IG7" s="106">
        <f>SUMIF($AH$10:$AH$60,$AR$7,IG$10:IG$60)</f>
        <v>0</v>
      </c>
      <c r="IH7" s="104"/>
      <c r="II7" s="111"/>
      <c r="IJ7" s="106">
        <f>SUMIF($AH$10:$AH$60,$AR$7,IJ$10:IJ$60)</f>
        <v>0</v>
      </c>
      <c r="IK7" s="104"/>
      <c r="IL7" s="111"/>
      <c r="IM7" s="106">
        <f>SUMIF($AH$10:$AH$60,$AR$7,IM$10:IM$60)</f>
        <v>0</v>
      </c>
      <c r="IN7" s="104"/>
      <c r="IO7" s="111"/>
      <c r="IP7" s="106">
        <f>SUMIF($AH$10:$AH$60,$AR$7,IP$10:IP$60)</f>
        <v>0</v>
      </c>
      <c r="IQ7" s="104"/>
      <c r="IR7" s="111"/>
      <c r="IS7" s="106">
        <f>SUMIF($AH$10:$AH$60,$AR$7,IS$10:IS$60)</f>
        <v>9000</v>
      </c>
      <c r="IT7" s="104"/>
      <c r="IU7" s="111"/>
      <c r="IV7" s="106">
        <f>SUMIF($AH$10:$AH$60,$AR$7,IV$10:IV$60)</f>
        <v>0</v>
      </c>
      <c r="IW7" s="104"/>
      <c r="IX7" s="111"/>
      <c r="IY7" s="106">
        <f>SUMIF($AH$10:$AH$60,$AR$7,IY$10:IY$60)</f>
        <v>0</v>
      </c>
      <c r="IZ7" s="104"/>
      <c r="JA7" s="111"/>
      <c r="JB7" s="106">
        <f>SUMIF($AH$10:$AH$60,$AR$7,JB$10:JB$60)</f>
        <v>9000</v>
      </c>
      <c r="JC7" s="104"/>
      <c r="JD7" s="111"/>
      <c r="JE7" s="106">
        <f>SUMIF($AH$10:$AH$60,$AR$7,JE$10:JE$60)</f>
        <v>0</v>
      </c>
      <c r="JF7" s="104"/>
      <c r="JG7" s="111"/>
      <c r="JH7" s="106">
        <f>SUMIF($AH$10:$AH$60,$AR$7,JH$10:JH$60)</f>
        <v>0</v>
      </c>
      <c r="JI7" s="104"/>
      <c r="JJ7" s="111"/>
      <c r="JK7" s="106">
        <f>SUMIF($AH$10:$AH$60,$AR$7,JK$10:JK$60)</f>
        <v>0</v>
      </c>
      <c r="JL7" s="104"/>
      <c r="JM7" s="111"/>
      <c r="JN7" s="106">
        <f>SUMIF($AH$10:$AH$60,$AR$7,JN$10:JN$60)</f>
        <v>0</v>
      </c>
      <c r="JO7" s="104"/>
      <c r="JP7" s="111"/>
      <c r="JQ7" s="106">
        <f>SUMIF($AH$10:$AH$60,$AR$7,JQ$10:JQ$60)</f>
        <v>0</v>
      </c>
      <c r="JR7" s="104"/>
      <c r="JS7" s="111"/>
      <c r="JT7" s="106">
        <f>SUMIF($AH$10:$AH$60,$AR$7,JT$10:JT$60)</f>
        <v>0</v>
      </c>
      <c r="JU7" s="104"/>
      <c r="JV7" s="111"/>
      <c r="JW7" s="106">
        <f>SUMIF($AH$10:$AH$60,$AR$7,JW$10:JW$60)</f>
        <v>0</v>
      </c>
      <c r="JX7" s="104"/>
      <c r="JY7" s="111"/>
      <c r="JZ7" s="106">
        <f>SUMIF($AH$10:$AH$60,$AR$7,JZ$10:JZ$60)</f>
        <v>0</v>
      </c>
      <c r="KA7" s="104"/>
      <c r="KB7" s="111"/>
      <c r="KC7" s="106">
        <f>SUMIF($AH$10:$AH$60,$AR$7,KC$10:KC$60)</f>
        <v>0</v>
      </c>
      <c r="KD7" s="104"/>
      <c r="KE7" s="111"/>
      <c r="KF7" s="106">
        <f>SUMIF($AH$10:$AH$60,$AR$7,KF$10:KF$60)</f>
        <v>0</v>
      </c>
      <c r="KG7" s="104"/>
      <c r="KH7" s="111"/>
      <c r="KI7" s="106">
        <f>SUMIF($AH$10:$AH$60,$AR$7,KI$10:KI$60)</f>
        <v>0</v>
      </c>
      <c r="KJ7" s="104"/>
      <c r="KK7" s="111"/>
      <c r="KL7" s="106">
        <f>SUMIF($AH$10:$AH$60,$AR$7,KL$10:KL$60)</f>
        <v>0</v>
      </c>
      <c r="KM7" s="104"/>
      <c r="KN7" s="111"/>
      <c r="KO7" s="106">
        <f>SUMIF($AH$10:$AH$60,$AR$7,KO$10:KO$60)</f>
        <v>0</v>
      </c>
      <c r="KP7" s="104"/>
      <c r="KQ7" s="111"/>
      <c r="KR7" s="106">
        <f>SUMIF($AH$10:$AH$60,$AR$7,KR$10:KR$60)</f>
        <v>0</v>
      </c>
      <c r="KS7" s="104"/>
      <c r="KT7" s="111"/>
      <c r="KU7" s="106">
        <f>SUMIF($AH$10:$AH$60,$AR$7,KU$10:KU$60)</f>
        <v>0</v>
      </c>
      <c r="KV7" s="104"/>
      <c r="KW7" s="111"/>
      <c r="KX7" s="106">
        <f>SUMIF($AH$10:$AH$60,$AR$7,KX$10:KX$60)</f>
        <v>0</v>
      </c>
      <c r="KY7" s="104"/>
      <c r="KZ7" s="111"/>
      <c r="LA7" s="106">
        <f>SUMIF($AH$10:$AH$60,$AR$7,LA$10:LA$60)</f>
        <v>0</v>
      </c>
      <c r="LB7" s="104"/>
      <c r="LC7" s="111"/>
      <c r="LD7" s="106">
        <f>SUMIF($AH$10:$AH$60,$AR$7,LD$10:LD$60)</f>
        <v>0</v>
      </c>
      <c r="LE7" s="104"/>
      <c r="LF7" s="111"/>
      <c r="LG7" s="106">
        <f>SUMIF($AH$10:$AH$60,$AR$7,LG$10:LG$60)</f>
        <v>0</v>
      </c>
      <c r="LH7" s="104"/>
      <c r="LI7" s="111"/>
      <c r="LJ7" s="106">
        <f>SUMIF($AH$10:$AH$60,$AR$7,LJ$10:LJ$60)</f>
        <v>0</v>
      </c>
      <c r="LK7" s="149"/>
    </row>
    <row r="8" spans="1:323" ht="15" x14ac:dyDescent="0.2">
      <c r="A8" s="120" t="s">
        <v>451</v>
      </c>
      <c r="B8" s="155"/>
      <c r="C8" s="156"/>
      <c r="D8" s="157" t="s">
        <v>83</v>
      </c>
      <c r="E8" s="158"/>
      <c r="F8" s="158"/>
      <c r="G8" s="158"/>
      <c r="H8" s="158"/>
      <c r="I8" s="158"/>
      <c r="J8" s="158"/>
      <c r="K8" s="158"/>
      <c r="L8" s="158"/>
      <c r="M8" s="158"/>
      <c r="N8" s="158"/>
      <c r="O8" s="158"/>
      <c r="P8" s="158"/>
      <c r="Q8" s="159"/>
      <c r="R8" s="158"/>
      <c r="S8" s="158"/>
      <c r="T8" s="160"/>
      <c r="U8" s="158"/>
      <c r="V8" s="158"/>
      <c r="W8" s="158"/>
      <c r="X8" s="158"/>
      <c r="Y8" s="165"/>
      <c r="Z8" s="158"/>
      <c r="AA8" s="158"/>
      <c r="AB8" s="162"/>
      <c r="AC8" s="158"/>
      <c r="AD8" s="413"/>
      <c r="AE8" s="158"/>
      <c r="AF8" s="158"/>
      <c r="AG8" s="158"/>
      <c r="AH8" s="158"/>
      <c r="AI8" s="163"/>
      <c r="AJ8" s="163"/>
      <c r="AK8" s="227"/>
      <c r="AL8" s="3"/>
      <c r="AM8" s="3"/>
      <c r="AN8" s="3"/>
      <c r="AO8" s="3"/>
      <c r="AP8" s="3"/>
      <c r="AQ8" s="43" t="s">
        <v>88</v>
      </c>
      <c r="AR8" s="82" t="s">
        <v>32</v>
      </c>
      <c r="AS8" s="111"/>
      <c r="AT8" s="108">
        <f>COUNTA(#REF!)</f>
        <v>1</v>
      </c>
      <c r="AU8" s="104"/>
      <c r="AV8" s="111"/>
      <c r="AW8" s="108">
        <f>COUNTA(#REF!)</f>
        <v>1</v>
      </c>
      <c r="AX8" s="104"/>
      <c r="AY8" s="111"/>
      <c r="AZ8" s="108">
        <f>COUNTA(#REF!)</f>
        <v>1</v>
      </c>
      <c r="BA8" s="104"/>
      <c r="BB8" s="111"/>
      <c r="BC8" s="108">
        <f>COUNTA(#REF!)</f>
        <v>1</v>
      </c>
      <c r="BD8" s="104"/>
      <c r="BE8" s="111"/>
      <c r="BF8" s="108">
        <f>COUNTA(#REF!)</f>
        <v>1</v>
      </c>
      <c r="BG8" s="104"/>
      <c r="BH8" s="111"/>
      <c r="BI8" s="108">
        <f>COUNTA(#REF!)</f>
        <v>1</v>
      </c>
      <c r="BJ8" s="104"/>
      <c r="BK8" s="111"/>
      <c r="BL8" s="108">
        <f>COUNTA(#REF!)</f>
        <v>1</v>
      </c>
      <c r="BM8" s="104"/>
      <c r="BN8" s="111"/>
      <c r="BO8" s="108">
        <f>COUNTA(#REF!)</f>
        <v>1</v>
      </c>
      <c r="BP8" s="104"/>
      <c r="BQ8" s="111"/>
      <c r="BR8" s="108">
        <f>COUNTA(#REF!)</f>
        <v>1</v>
      </c>
      <c r="BS8" s="104"/>
      <c r="BT8" s="111"/>
      <c r="BU8" s="108">
        <f>COUNTA(#REF!)</f>
        <v>1</v>
      </c>
      <c r="BV8" s="104"/>
      <c r="BW8" s="111"/>
      <c r="BX8" s="108">
        <f>COUNTA(#REF!)</f>
        <v>1</v>
      </c>
      <c r="BY8" s="104"/>
      <c r="BZ8" s="111"/>
      <c r="CA8" s="108">
        <f>COUNTA(#REF!)</f>
        <v>1</v>
      </c>
      <c r="CB8" s="104"/>
      <c r="CC8" s="111"/>
      <c r="CD8" s="108">
        <f>COUNTA(#REF!)</f>
        <v>1</v>
      </c>
      <c r="CE8" s="104"/>
      <c r="CF8" s="111"/>
      <c r="CG8" s="108">
        <f>COUNTA(#REF!)</f>
        <v>1</v>
      </c>
      <c r="CH8" s="104"/>
      <c r="CI8" s="111"/>
      <c r="CJ8" s="108">
        <f>COUNTA(#REF!)</f>
        <v>1</v>
      </c>
      <c r="CK8" s="104"/>
      <c r="CL8" s="111"/>
      <c r="CM8" s="108">
        <f>COUNTA(#REF!)</f>
        <v>1</v>
      </c>
      <c r="CN8" s="104"/>
      <c r="CO8" s="111"/>
      <c r="CP8" s="108">
        <f>COUNTA(#REF!)</f>
        <v>1</v>
      </c>
      <c r="CQ8" s="104"/>
      <c r="CR8" s="111"/>
      <c r="CS8" s="108">
        <f>COUNTA(#REF!)</f>
        <v>1</v>
      </c>
      <c r="CT8" s="104"/>
      <c r="CU8" s="111"/>
      <c r="CV8" s="108">
        <f>COUNTA(#REF!)</f>
        <v>1</v>
      </c>
      <c r="CW8" s="104"/>
      <c r="CX8" s="111"/>
      <c r="CY8" s="108">
        <f>COUNTA(#REF!)</f>
        <v>1</v>
      </c>
      <c r="CZ8" s="104"/>
      <c r="DA8" s="111"/>
      <c r="DB8" s="108">
        <f>COUNTA(#REF!)</f>
        <v>1</v>
      </c>
      <c r="DC8" s="104"/>
      <c r="DD8" s="111"/>
      <c r="DE8" s="108">
        <f>COUNTA(#REF!)</f>
        <v>1</v>
      </c>
      <c r="DF8" s="104"/>
      <c r="DG8" s="111"/>
      <c r="DH8" s="108">
        <f>COUNTA(#REF!)</f>
        <v>1</v>
      </c>
      <c r="DI8" s="104"/>
      <c r="DJ8" s="111"/>
      <c r="DK8" s="108">
        <f>COUNTA(#REF!)</f>
        <v>1</v>
      </c>
      <c r="DL8" s="104"/>
      <c r="DM8" s="111"/>
      <c r="DN8" s="108">
        <f>COUNTA(#REF!)</f>
        <v>1</v>
      </c>
      <c r="DO8" s="104"/>
      <c r="DP8" s="111"/>
      <c r="DQ8" s="108">
        <f>COUNTA(#REF!)</f>
        <v>1</v>
      </c>
      <c r="DR8" s="104"/>
      <c r="DS8" s="111"/>
      <c r="DT8" s="108">
        <f>COUNTA(#REF!)</f>
        <v>1</v>
      </c>
      <c r="DU8" s="104"/>
      <c r="DV8" s="111"/>
      <c r="DW8" s="108">
        <f>COUNTA(#REF!)</f>
        <v>1</v>
      </c>
      <c r="DX8" s="104"/>
      <c r="DY8" s="111"/>
      <c r="DZ8" s="108">
        <f>COUNTA(#REF!)</f>
        <v>1</v>
      </c>
      <c r="EA8" s="104"/>
      <c r="EB8" s="111"/>
      <c r="EC8" s="108">
        <f>COUNTA(#REF!)</f>
        <v>1</v>
      </c>
      <c r="ED8" s="104"/>
      <c r="EE8" s="111"/>
      <c r="EF8" s="108">
        <f>COUNTA(#REF!)</f>
        <v>1</v>
      </c>
      <c r="EG8" s="104"/>
      <c r="EH8" s="117"/>
      <c r="EI8" s="108">
        <f>COUNTA(#REF!)</f>
        <v>1</v>
      </c>
      <c r="EJ8" s="104"/>
      <c r="EK8" s="111"/>
      <c r="EL8" s="108">
        <f>COUNTA(EL9:EL9)</f>
        <v>0</v>
      </c>
      <c r="EM8" s="104"/>
      <c r="EN8" s="111"/>
      <c r="EO8" s="108">
        <f>COUNTA(EO9:EO9)</f>
        <v>0</v>
      </c>
      <c r="EP8" s="104"/>
      <c r="EQ8" s="111"/>
      <c r="ER8" s="108">
        <f>COUNTA(ER9:ER58)</f>
        <v>0</v>
      </c>
      <c r="ES8" s="104"/>
      <c r="ET8" s="111"/>
      <c r="EU8" s="108">
        <f>COUNTA(EU9:EU58)</f>
        <v>0</v>
      </c>
      <c r="EV8" s="104"/>
      <c r="EW8" s="111"/>
      <c r="EX8" s="108">
        <f>COUNTA(EX9:EX58)</f>
        <v>3</v>
      </c>
      <c r="EY8" s="104"/>
      <c r="EZ8" s="111"/>
      <c r="FA8" s="108">
        <f>COUNTA(FA9:FA58)</f>
        <v>4</v>
      </c>
      <c r="FB8" s="104"/>
      <c r="FC8" s="103"/>
      <c r="FD8" s="108">
        <f>COUNTA(FD9:FD58)</f>
        <v>0</v>
      </c>
      <c r="FE8" s="103"/>
      <c r="FF8" s="111"/>
      <c r="FG8" s="108">
        <f>COUNTA(FG9:FG58)</f>
        <v>2</v>
      </c>
      <c r="FH8" s="104"/>
      <c r="FI8" s="111"/>
      <c r="FJ8" s="108">
        <f>COUNTA(FJ9:FJ58)</f>
        <v>2</v>
      </c>
      <c r="FK8" s="104"/>
      <c r="FL8" s="111"/>
      <c r="FM8" s="108">
        <f>COUNTA(FM9:FM58)</f>
        <v>0</v>
      </c>
      <c r="FN8" s="104"/>
      <c r="FO8" s="111"/>
      <c r="FP8" s="108">
        <f>COUNTA(FP9:FP58)</f>
        <v>0</v>
      </c>
      <c r="FQ8" s="104"/>
      <c r="FR8" s="111"/>
      <c r="FS8" s="108">
        <f>COUNTA(FS9:FS58)</f>
        <v>1</v>
      </c>
      <c r="FT8" s="104"/>
      <c r="FU8" s="111"/>
      <c r="FV8" s="108">
        <f>COUNTA(FV9:FV58)</f>
        <v>1</v>
      </c>
      <c r="FW8" s="104"/>
      <c r="FX8" s="111"/>
      <c r="FY8" s="108">
        <f>COUNTA(FY9:FY58)</f>
        <v>3</v>
      </c>
      <c r="FZ8" s="104"/>
      <c r="GA8" s="111"/>
      <c r="GB8" s="108">
        <f>COUNTA(GB9:GB58)</f>
        <v>2</v>
      </c>
      <c r="GC8" s="104"/>
      <c r="GD8" s="111"/>
      <c r="GE8" s="108">
        <f>COUNTA(GE9:GE58)</f>
        <v>2</v>
      </c>
      <c r="GF8" s="104"/>
      <c r="GG8" s="111"/>
      <c r="GH8" s="108">
        <f>COUNTA(GH9:GH58)</f>
        <v>0</v>
      </c>
      <c r="GI8" s="104"/>
      <c r="GJ8" s="111"/>
      <c r="GK8" s="108">
        <f>COUNTA(GK9:GK58)</f>
        <v>0</v>
      </c>
      <c r="GL8" s="104"/>
      <c r="GM8" s="111"/>
      <c r="GN8" s="108">
        <f>COUNTA(GN9:GN58)</f>
        <v>2</v>
      </c>
      <c r="GO8" s="104"/>
      <c r="GP8" s="111"/>
      <c r="GQ8" s="108">
        <f>COUNTA(GQ9:GQ58)</f>
        <v>0</v>
      </c>
      <c r="GR8" s="104"/>
      <c r="GS8" s="111"/>
      <c r="GT8" s="108">
        <f>COUNTA(GT9:GT58)</f>
        <v>0</v>
      </c>
      <c r="GU8" s="104"/>
      <c r="GV8" s="111"/>
      <c r="GW8" s="108">
        <f>COUNTA(GW9:GW58)</f>
        <v>0</v>
      </c>
      <c r="GX8" s="104"/>
      <c r="GY8" s="111"/>
      <c r="GZ8" s="108">
        <f>COUNTA(GZ9:GZ58)</f>
        <v>1</v>
      </c>
      <c r="HA8" s="104"/>
      <c r="HB8" s="111"/>
      <c r="HC8" s="108">
        <f>COUNTA(HC9:HC58)</f>
        <v>0</v>
      </c>
      <c r="HD8" s="104"/>
      <c r="HE8" s="111"/>
      <c r="HF8" s="108">
        <f>COUNTA(HF9:HF58)</f>
        <v>0</v>
      </c>
      <c r="HG8" s="104"/>
      <c r="HH8" s="111"/>
      <c r="HI8" s="108">
        <f>COUNTA(HI9:HI58)</f>
        <v>1</v>
      </c>
      <c r="HJ8" s="104"/>
      <c r="HK8" s="111"/>
      <c r="HL8" s="108">
        <f>COUNTA(HL9:HL58)</f>
        <v>0</v>
      </c>
      <c r="HM8" s="104"/>
      <c r="HN8" s="111"/>
      <c r="HO8" s="108">
        <f>COUNTA(HO9:HO58)</f>
        <v>0</v>
      </c>
      <c r="HP8" s="104"/>
      <c r="HQ8" s="111"/>
      <c r="HR8" s="108">
        <f>COUNTA(HR9:HR58)</f>
        <v>0</v>
      </c>
      <c r="HS8" s="104"/>
      <c r="HT8" s="111"/>
      <c r="HU8" s="108">
        <f>COUNTA(HU9:HU58)</f>
        <v>0</v>
      </c>
      <c r="HV8" s="104"/>
      <c r="HW8" s="111"/>
      <c r="HX8" s="108">
        <f>COUNTA(HX9:HX58)</f>
        <v>1</v>
      </c>
      <c r="HY8" s="104"/>
      <c r="HZ8" s="111"/>
      <c r="IA8" s="108">
        <f>COUNTA(IA9:IA58)</f>
        <v>0</v>
      </c>
      <c r="IB8" s="104"/>
      <c r="IC8" s="111"/>
      <c r="ID8" s="108">
        <f>COUNTA(ID9:ID58)</f>
        <v>0</v>
      </c>
      <c r="IE8" s="104"/>
      <c r="IF8" s="111"/>
      <c r="IG8" s="108">
        <f>COUNTA(IG9:IG58)</f>
        <v>0</v>
      </c>
      <c r="IH8" s="104"/>
      <c r="II8" s="111"/>
      <c r="IJ8" s="108">
        <f>COUNTA(IJ9:IJ58)</f>
        <v>0</v>
      </c>
      <c r="IK8" s="104"/>
      <c r="IL8" s="111"/>
      <c r="IM8" s="108">
        <f>COUNTA(IM9:IM58)</f>
        <v>0</v>
      </c>
      <c r="IN8" s="104"/>
      <c r="IO8" s="111"/>
      <c r="IP8" s="108">
        <f>COUNTA(IP9:IP58)</f>
        <v>0</v>
      </c>
      <c r="IQ8" s="104"/>
      <c r="IR8" s="111"/>
      <c r="IS8" s="108">
        <f>COUNTA(IS9:IS58)</f>
        <v>1</v>
      </c>
      <c r="IT8" s="104"/>
      <c r="IU8" s="111"/>
      <c r="IV8" s="108">
        <f>COUNTA(IV9:IV76)</f>
        <v>0</v>
      </c>
      <c r="IW8" s="104"/>
      <c r="IX8" s="111"/>
      <c r="IY8" s="108">
        <f>COUNTA(IY9:IY76)</f>
        <v>0</v>
      </c>
      <c r="IZ8" s="104"/>
      <c r="JA8" s="111"/>
      <c r="JB8" s="108">
        <f>COUNTA(JB9:JB76)</f>
        <v>2</v>
      </c>
      <c r="JC8" s="104"/>
      <c r="JD8" s="111"/>
      <c r="JE8" s="108">
        <f>COUNTA(JE9:JE76)</f>
        <v>0</v>
      </c>
      <c r="JF8" s="104"/>
      <c r="JG8" s="111"/>
      <c r="JH8" s="108">
        <f>COUNTA(JH9:JH76)</f>
        <v>0</v>
      </c>
      <c r="JI8" s="104"/>
      <c r="JJ8" s="111"/>
      <c r="JK8" s="108">
        <f>COUNTA(JK9:JK58)</f>
        <v>0</v>
      </c>
      <c r="JL8" s="104"/>
      <c r="JM8" s="111"/>
      <c r="JN8" s="108">
        <f>COUNTA(JN9:JN58)</f>
        <v>0</v>
      </c>
      <c r="JO8" s="104"/>
      <c r="JP8" s="111"/>
      <c r="JQ8" s="108">
        <f>COUNTA(JQ9:JQ58)</f>
        <v>0</v>
      </c>
      <c r="JR8" s="104"/>
      <c r="JS8" s="111"/>
      <c r="JT8" s="108">
        <f>COUNTA(JT9:JT58)</f>
        <v>0</v>
      </c>
      <c r="JU8" s="104"/>
      <c r="JV8" s="111"/>
      <c r="JW8" s="108">
        <f>COUNTA(JW9:JW58)</f>
        <v>0</v>
      </c>
      <c r="JX8" s="104"/>
      <c r="JY8" s="111"/>
      <c r="JZ8" s="108">
        <f>COUNTA(JZ9:JZ58)</f>
        <v>0</v>
      </c>
      <c r="KA8" s="104"/>
      <c r="KB8" s="111"/>
      <c r="KC8" s="108">
        <f>COUNTA(KC9:KC58)</f>
        <v>0</v>
      </c>
      <c r="KD8" s="104"/>
      <c r="KE8" s="111"/>
      <c r="KF8" s="108">
        <f>COUNTA(KF9:KF58)</f>
        <v>0</v>
      </c>
      <c r="KG8" s="104"/>
      <c r="KH8" s="111"/>
      <c r="KI8" s="108">
        <f>COUNTA(KI9:KI58)</f>
        <v>0</v>
      </c>
      <c r="KJ8" s="104"/>
      <c r="KK8" s="111"/>
      <c r="KL8" s="108">
        <f>COUNTA(KL9:KL58)</f>
        <v>0</v>
      </c>
      <c r="KM8" s="104"/>
      <c r="KN8" s="111"/>
      <c r="KO8" s="108">
        <f>COUNTA(KO9:KO58)</f>
        <v>0</v>
      </c>
      <c r="KP8" s="104"/>
      <c r="KQ8" s="111"/>
      <c r="KR8" s="108">
        <f>COUNTA(KR9:KR58)</f>
        <v>0</v>
      </c>
      <c r="KS8" s="104"/>
      <c r="KT8" s="111"/>
      <c r="KU8" s="108">
        <f>COUNTA(KU9:KU58)</f>
        <v>0</v>
      </c>
      <c r="KV8" s="104"/>
      <c r="KW8" s="111"/>
      <c r="KX8" s="108">
        <f>COUNTA(KX9:KX58)</f>
        <v>0</v>
      </c>
      <c r="KY8" s="104"/>
      <c r="KZ8" s="111"/>
      <c r="LA8" s="108">
        <f>COUNTA(LA9:LA58)</f>
        <v>0</v>
      </c>
      <c r="LB8" s="104"/>
      <c r="LC8" s="111"/>
      <c r="LD8" s="108">
        <f>COUNTA(LD9:LD58)</f>
        <v>0</v>
      </c>
      <c r="LE8" s="104"/>
      <c r="LF8" s="111"/>
      <c r="LG8" s="108">
        <f>COUNTA(LG9:LG58)</f>
        <v>0</v>
      </c>
      <c r="LH8" s="104"/>
      <c r="LI8" s="111"/>
      <c r="LJ8" s="108">
        <f>COUNTA(LJ9:LJ58)</f>
        <v>0</v>
      </c>
      <c r="LK8" s="149"/>
    </row>
    <row r="9" spans="1:323" ht="15" x14ac:dyDescent="0.2">
      <c r="A9" s="120" t="s">
        <v>451</v>
      </c>
      <c r="B9" s="150"/>
      <c r="C9" s="154"/>
      <c r="D9" s="164" t="s">
        <v>487</v>
      </c>
      <c r="E9" s="39"/>
      <c r="F9" s="5"/>
      <c r="G9" s="5"/>
      <c r="H9" s="5"/>
      <c r="I9" s="5"/>
      <c r="J9" s="15"/>
      <c r="K9" s="5"/>
      <c r="L9" s="5"/>
      <c r="M9" s="5"/>
      <c r="N9" s="5"/>
      <c r="O9" s="15"/>
      <c r="P9" s="5"/>
      <c r="Q9" s="40"/>
      <c r="R9" s="492"/>
      <c r="S9" s="5"/>
      <c r="T9" s="86"/>
      <c r="U9" s="4"/>
      <c r="V9" s="3"/>
      <c r="W9" s="4"/>
      <c r="X9" s="4"/>
      <c r="Y9" s="4"/>
      <c r="Z9" s="4"/>
      <c r="AA9" s="57"/>
      <c r="AB9" s="58"/>
      <c r="AC9" s="21"/>
      <c r="AD9" s="410"/>
      <c r="AE9" s="3"/>
      <c r="AF9" s="31"/>
      <c r="AG9" s="38"/>
      <c r="AH9" s="38"/>
      <c r="AI9" s="43"/>
      <c r="AJ9" s="43"/>
      <c r="AK9" s="228"/>
      <c r="AL9" s="3"/>
      <c r="AM9" s="3"/>
      <c r="AN9" s="3"/>
      <c r="AO9" s="3"/>
      <c r="AP9" s="3"/>
      <c r="AQ9" s="43" t="s">
        <v>88</v>
      </c>
      <c r="AR9" s="82" t="s">
        <v>99</v>
      </c>
      <c r="AS9" s="107"/>
      <c r="AT9" s="108"/>
      <c r="AU9" s="104"/>
      <c r="AV9" s="111"/>
      <c r="AW9" s="108"/>
      <c r="AX9" s="104"/>
      <c r="AY9" s="111"/>
      <c r="AZ9" s="108"/>
      <c r="BA9" s="104"/>
      <c r="BB9" s="111"/>
      <c r="BC9" s="108"/>
      <c r="BD9" s="104"/>
      <c r="BE9" s="111"/>
      <c r="BF9" s="108"/>
      <c r="BG9" s="104"/>
      <c r="BH9" s="111"/>
      <c r="BI9" s="108"/>
      <c r="BJ9" s="104"/>
      <c r="BK9" s="111"/>
      <c r="BL9" s="108"/>
      <c r="BM9" s="104"/>
      <c r="BN9" s="111"/>
      <c r="BO9" s="108"/>
      <c r="BP9" s="104"/>
      <c r="BQ9" s="111"/>
      <c r="BR9" s="108"/>
      <c r="BS9" s="104"/>
      <c r="BT9" s="111"/>
      <c r="BU9" s="108"/>
      <c r="BV9" s="104"/>
      <c r="BW9" s="111"/>
      <c r="BX9" s="108"/>
      <c r="BY9" s="104"/>
      <c r="BZ9" s="111"/>
      <c r="CA9" s="108"/>
      <c r="CB9" s="104"/>
      <c r="CC9" s="111"/>
      <c r="CD9" s="108"/>
      <c r="CE9" s="104"/>
      <c r="CF9" s="111"/>
      <c r="CG9" s="108"/>
      <c r="CH9" s="104"/>
      <c r="CI9" s="111"/>
      <c r="CJ9" s="108"/>
      <c r="CK9" s="104"/>
      <c r="CL9" s="111"/>
      <c r="CM9" s="108"/>
      <c r="CN9" s="104"/>
      <c r="CO9" s="111"/>
      <c r="CP9" s="108"/>
      <c r="CQ9" s="104"/>
      <c r="CR9" s="111"/>
      <c r="CS9" s="108"/>
      <c r="CT9" s="104"/>
      <c r="CU9" s="111"/>
      <c r="CV9" s="108"/>
      <c r="CW9" s="104"/>
      <c r="CX9" s="111"/>
      <c r="CY9" s="108"/>
      <c r="CZ9" s="104"/>
      <c r="DA9" s="111"/>
      <c r="DB9" s="108"/>
      <c r="DC9" s="104"/>
      <c r="DD9" s="111"/>
      <c r="DE9" s="108"/>
      <c r="DF9" s="104"/>
      <c r="DG9" s="111"/>
      <c r="DH9" s="108"/>
      <c r="DI9" s="104"/>
      <c r="DJ9" s="111"/>
      <c r="DK9" s="108"/>
      <c r="DL9" s="104"/>
      <c r="DM9" s="111"/>
      <c r="DN9" s="108"/>
      <c r="DO9" s="104"/>
      <c r="DP9" s="111"/>
      <c r="DQ9" s="108"/>
      <c r="DR9" s="104"/>
      <c r="DS9" s="111"/>
      <c r="DT9" s="108"/>
      <c r="DU9" s="104"/>
      <c r="DV9" s="111"/>
      <c r="DW9" s="108"/>
      <c r="DX9" s="104"/>
      <c r="DY9" s="111"/>
      <c r="DZ9" s="108"/>
      <c r="EA9" s="104"/>
      <c r="EB9" s="111"/>
      <c r="EC9" s="108"/>
      <c r="ED9" s="104"/>
      <c r="EE9" s="111"/>
      <c r="EF9" s="108"/>
      <c r="EG9" s="118"/>
      <c r="EH9" s="117"/>
      <c r="EI9" s="108"/>
      <c r="EJ9" s="104"/>
      <c r="EK9" s="111"/>
      <c r="EL9" s="108"/>
      <c r="EM9" s="104"/>
      <c r="EN9" s="111"/>
      <c r="EO9" s="108"/>
      <c r="EP9" s="104"/>
      <c r="EQ9" s="111"/>
      <c r="ER9" s="108"/>
      <c r="ES9" s="104"/>
      <c r="ET9" s="111"/>
      <c r="EU9" s="108"/>
      <c r="EV9" s="104"/>
      <c r="EW9" s="111"/>
      <c r="EX9" s="108"/>
      <c r="EY9" s="104"/>
      <c r="EZ9" s="111"/>
      <c r="FA9" s="108"/>
      <c r="FB9" s="104"/>
      <c r="FC9" s="103"/>
      <c r="FD9" s="108"/>
      <c r="FE9" s="103"/>
      <c r="FF9" s="111"/>
      <c r="FG9" s="108"/>
      <c r="FH9" s="104"/>
      <c r="FI9" s="111"/>
      <c r="FJ9" s="108"/>
      <c r="FK9" s="104"/>
      <c r="FL9" s="111"/>
      <c r="FM9" s="108"/>
      <c r="FN9" s="104"/>
      <c r="FO9" s="111"/>
      <c r="FP9" s="108"/>
      <c r="FQ9" s="104"/>
      <c r="FR9" s="111"/>
      <c r="FS9" s="108"/>
      <c r="FT9" s="104"/>
      <c r="FU9" s="111"/>
      <c r="FV9" s="108"/>
      <c r="FW9" s="104"/>
      <c r="FX9" s="111"/>
      <c r="FY9" s="108"/>
      <c r="FZ9" s="104"/>
      <c r="GA9" s="111"/>
      <c r="GB9" s="108"/>
      <c r="GC9" s="104"/>
      <c r="GD9" s="111"/>
      <c r="GE9" s="108"/>
      <c r="GF9" s="104"/>
      <c r="GG9" s="111"/>
      <c r="GH9" s="108"/>
      <c r="GI9" s="104"/>
      <c r="GJ9" s="111"/>
      <c r="GK9" s="108"/>
      <c r="GL9" s="104"/>
      <c r="GM9" s="111"/>
      <c r="GN9" s="108"/>
      <c r="GO9" s="104"/>
      <c r="GP9" s="111"/>
      <c r="GQ9" s="108"/>
      <c r="GR9" s="104"/>
      <c r="GS9" s="111"/>
      <c r="GT9" s="108"/>
      <c r="GU9" s="104"/>
      <c r="GV9" s="111"/>
      <c r="GW9" s="108"/>
      <c r="GX9" s="104"/>
      <c r="GY9" s="111"/>
      <c r="GZ9" s="108"/>
      <c r="HA9" s="104"/>
      <c r="HB9" s="111"/>
      <c r="HC9" s="108"/>
      <c r="HD9" s="104"/>
      <c r="HE9" s="111"/>
      <c r="HF9" s="108"/>
      <c r="HG9" s="104"/>
      <c r="HH9" s="111"/>
      <c r="HI9" s="108"/>
      <c r="HJ9" s="104"/>
      <c r="HK9" s="111"/>
      <c r="HL9" s="108"/>
      <c r="HM9" s="104"/>
      <c r="HN9" s="111"/>
      <c r="HO9" s="108"/>
      <c r="HP9" s="104"/>
      <c r="HQ9" s="111"/>
      <c r="HR9" s="108"/>
      <c r="HS9" s="104"/>
      <c r="HT9" s="111"/>
      <c r="HU9" s="108"/>
      <c r="HV9" s="104"/>
      <c r="HW9" s="111"/>
      <c r="HX9" s="108"/>
      <c r="HY9" s="104"/>
      <c r="HZ9" s="111"/>
      <c r="IA9" s="108"/>
      <c r="IB9" s="104"/>
      <c r="IC9" s="111"/>
      <c r="ID9" s="108"/>
      <c r="IE9" s="104"/>
      <c r="IF9" s="111"/>
      <c r="IG9" s="108"/>
      <c r="IH9" s="104"/>
      <c r="II9" s="111"/>
      <c r="IJ9" s="108"/>
      <c r="IK9" s="104"/>
      <c r="IL9" s="111"/>
      <c r="IM9" s="108"/>
      <c r="IN9" s="104"/>
      <c r="IO9" s="111"/>
      <c r="IP9" s="108"/>
      <c r="IQ9" s="104"/>
      <c r="IR9" s="111"/>
      <c r="IS9" s="108"/>
      <c r="IT9" s="104"/>
      <c r="IU9" s="111"/>
      <c r="IV9" s="108"/>
      <c r="IW9" s="104"/>
      <c r="IX9" s="111"/>
      <c r="IY9" s="108"/>
      <c r="IZ9" s="104"/>
      <c r="JA9" s="111"/>
      <c r="JB9" s="108"/>
      <c r="JC9" s="104"/>
      <c r="JD9" s="111"/>
      <c r="JE9" s="108"/>
      <c r="JF9" s="104"/>
      <c r="JG9" s="111"/>
      <c r="JH9" s="108"/>
      <c r="JI9" s="104"/>
      <c r="JJ9" s="111"/>
      <c r="JK9" s="108"/>
      <c r="JL9" s="104"/>
      <c r="JM9" s="111"/>
      <c r="JN9" s="108"/>
      <c r="JO9" s="104"/>
      <c r="JP9" s="111"/>
      <c r="JQ9" s="108"/>
      <c r="JR9" s="104"/>
      <c r="JS9" s="111"/>
      <c r="JT9" s="108"/>
      <c r="JU9" s="104"/>
      <c r="JV9" s="111"/>
      <c r="JW9" s="108"/>
      <c r="JX9" s="104"/>
      <c r="JY9" s="111"/>
      <c r="JZ9" s="108"/>
      <c r="KA9" s="104"/>
      <c r="KB9" s="111"/>
      <c r="KC9" s="108"/>
      <c r="KD9" s="104"/>
      <c r="KE9" s="111"/>
      <c r="KF9" s="108"/>
      <c r="KG9" s="104"/>
      <c r="KH9" s="111"/>
      <c r="KI9" s="108"/>
      <c r="KJ9" s="104"/>
      <c r="KK9" s="111"/>
      <c r="KL9" s="108"/>
      <c r="KM9" s="104"/>
      <c r="KN9" s="111"/>
      <c r="KO9" s="108"/>
      <c r="KP9" s="104"/>
      <c r="KQ9" s="111"/>
      <c r="KR9" s="108"/>
      <c r="KS9" s="104"/>
      <c r="KT9" s="111"/>
      <c r="KU9" s="108"/>
      <c r="KV9" s="104"/>
      <c r="KW9" s="111"/>
      <c r="KX9" s="108"/>
      <c r="KY9" s="104"/>
      <c r="KZ9" s="111"/>
      <c r="LA9" s="108"/>
      <c r="LB9" s="104"/>
      <c r="LC9" s="111"/>
      <c r="LD9" s="108"/>
      <c r="LE9" s="104"/>
      <c r="LF9" s="111"/>
      <c r="LG9" s="108"/>
      <c r="LH9" s="104"/>
      <c r="LI9" s="111"/>
      <c r="LJ9" s="108"/>
      <c r="LK9" s="149"/>
    </row>
    <row r="10" spans="1:323" ht="17.149999999999999" hidden="1" customHeight="1" x14ac:dyDescent="0.2">
      <c r="A10" s="120" t="s">
        <v>22</v>
      </c>
      <c r="B10" s="150">
        <v>46071.477962962963</v>
      </c>
      <c r="C10" s="154">
        <v>0</v>
      </c>
      <c r="D10" s="3" t="s">
        <v>630</v>
      </c>
      <c r="E10" s="39">
        <v>6710</v>
      </c>
      <c r="F10" s="5" t="s">
        <v>660</v>
      </c>
      <c r="G10" s="5" t="s">
        <v>548</v>
      </c>
      <c r="H10" s="5" t="s">
        <v>556</v>
      </c>
      <c r="I10" s="5" t="s">
        <v>550</v>
      </c>
      <c r="J10" s="15">
        <v>5700</v>
      </c>
      <c r="K10" s="5" t="s">
        <v>661</v>
      </c>
      <c r="L10" s="5" t="s">
        <v>548</v>
      </c>
      <c r="M10" s="5" t="s">
        <v>556</v>
      </c>
      <c r="N10" s="5" t="s">
        <v>662</v>
      </c>
      <c r="O10" s="15">
        <v>11400</v>
      </c>
      <c r="P10" s="5">
        <v>0</v>
      </c>
      <c r="Q10" s="40">
        <v>5700</v>
      </c>
      <c r="R10" s="492" t="s">
        <v>403</v>
      </c>
      <c r="S10" s="5" t="s">
        <v>554</v>
      </c>
      <c r="T10" s="86" t="s">
        <v>551</v>
      </c>
      <c r="U10" s="4"/>
      <c r="V10" s="3"/>
      <c r="W10" s="4">
        <v>46083</v>
      </c>
      <c r="X10" s="4">
        <v>46085</v>
      </c>
      <c r="Y10" s="4">
        <v>46085</v>
      </c>
      <c r="Z10" s="4">
        <v>46114</v>
      </c>
      <c r="AA10" s="4">
        <v>46083</v>
      </c>
      <c r="AB10" s="58">
        <v>11400</v>
      </c>
      <c r="AC10" s="21">
        <v>5700</v>
      </c>
      <c r="AD10" s="410" t="s">
        <v>663</v>
      </c>
      <c r="AE10" s="3"/>
      <c r="AF10" s="31" t="s">
        <v>570</v>
      </c>
      <c r="AG10" s="38" t="s">
        <v>552</v>
      </c>
      <c r="AH10" s="38" t="s">
        <v>553</v>
      </c>
      <c r="AI10" s="43" t="s">
        <v>664</v>
      </c>
      <c r="AJ10" s="43" t="s">
        <v>466</v>
      </c>
      <c r="AK10" s="228" t="s">
        <v>554</v>
      </c>
      <c r="AL10" s="3"/>
      <c r="AM10" s="3"/>
      <c r="AN10" s="3"/>
      <c r="AO10" s="3"/>
      <c r="AP10" s="3"/>
      <c r="AQ10" s="43" t="s">
        <v>88</v>
      </c>
      <c r="AR10" s="366"/>
      <c r="AS10" s="109" t="s">
        <v>315</v>
      </c>
      <c r="AT10" s="260"/>
      <c r="AU10" s="110" t="s">
        <v>315</v>
      </c>
      <c r="AV10" s="109" t="s">
        <v>315</v>
      </c>
      <c r="AW10" s="795">
        <v>900</v>
      </c>
      <c r="AX10" s="110" t="s">
        <v>315</v>
      </c>
      <c r="AY10" s="109" t="s">
        <v>315</v>
      </c>
      <c r="AZ10" s="108">
        <v>0</v>
      </c>
      <c r="BA10" s="110" t="s">
        <v>315</v>
      </c>
      <c r="BB10" s="109" t="s">
        <v>315</v>
      </c>
      <c r="BC10" s="108"/>
      <c r="BD10" s="110" t="s">
        <v>315</v>
      </c>
      <c r="BE10" s="109" t="s">
        <v>315</v>
      </c>
      <c r="BF10" s="108"/>
      <c r="BG10" s="110" t="s">
        <v>315</v>
      </c>
      <c r="BH10" s="109" t="s">
        <v>315</v>
      </c>
      <c r="BI10" s="108"/>
      <c r="BJ10" s="110" t="s">
        <v>315</v>
      </c>
      <c r="BK10" s="109" t="s">
        <v>315</v>
      </c>
      <c r="BL10" s="108"/>
      <c r="BM10" s="110" t="s">
        <v>315</v>
      </c>
      <c r="BN10" s="109" t="s">
        <v>315</v>
      </c>
      <c r="BO10" s="108"/>
      <c r="BP10" s="110" t="s">
        <v>315</v>
      </c>
      <c r="BQ10" s="109" t="s">
        <v>315</v>
      </c>
      <c r="BR10" s="108"/>
      <c r="BS10" s="110" t="s">
        <v>315</v>
      </c>
      <c r="BT10" s="109" t="s">
        <v>315</v>
      </c>
      <c r="BU10" s="795">
        <v>900</v>
      </c>
      <c r="BV10" s="110" t="s">
        <v>315</v>
      </c>
      <c r="BW10" s="109" t="s">
        <v>315</v>
      </c>
      <c r="BX10" s="108"/>
      <c r="BY10" s="110" t="s">
        <v>315</v>
      </c>
      <c r="BZ10" s="109" t="s">
        <v>315</v>
      </c>
      <c r="CA10" s="108"/>
      <c r="CB10" s="110" t="s">
        <v>315</v>
      </c>
      <c r="CC10" s="109" t="s">
        <v>315</v>
      </c>
      <c r="CD10" s="108"/>
      <c r="CE10" s="110" t="s">
        <v>315</v>
      </c>
      <c r="CF10" s="109" t="s">
        <v>315</v>
      </c>
      <c r="CG10" s="108"/>
      <c r="CH10" s="110" t="s">
        <v>315</v>
      </c>
      <c r="CI10" s="109" t="s">
        <v>315</v>
      </c>
      <c r="CJ10" s="108"/>
      <c r="CK10" s="110" t="s">
        <v>315</v>
      </c>
      <c r="CL10" s="109" t="s">
        <v>315</v>
      </c>
      <c r="CM10" s="108"/>
      <c r="CN10" s="110" t="s">
        <v>315</v>
      </c>
      <c r="CO10" s="109" t="s">
        <v>315</v>
      </c>
      <c r="CP10" s="795">
        <v>3900</v>
      </c>
      <c r="CQ10" s="110" t="s">
        <v>315</v>
      </c>
      <c r="CR10" s="109" t="s">
        <v>315</v>
      </c>
      <c r="CS10" s="108"/>
      <c r="CT10" s="110" t="s">
        <v>315</v>
      </c>
      <c r="CU10" s="109" t="s">
        <v>315</v>
      </c>
      <c r="CV10" s="108"/>
      <c r="CW10" s="110" t="s">
        <v>315</v>
      </c>
      <c r="CX10" s="109" t="s">
        <v>315</v>
      </c>
      <c r="CY10" s="108"/>
      <c r="CZ10" s="110" t="s">
        <v>315</v>
      </c>
      <c r="DA10" s="109" t="s">
        <v>315</v>
      </c>
      <c r="DB10" s="108"/>
      <c r="DC10" s="110" t="s">
        <v>315</v>
      </c>
      <c r="DD10" s="109" t="s">
        <v>315</v>
      </c>
      <c r="DE10" s="108"/>
      <c r="DF10" s="110" t="s">
        <v>315</v>
      </c>
      <c r="DG10" s="109" t="s">
        <v>315</v>
      </c>
      <c r="DH10" s="108"/>
      <c r="DI10" s="110" t="s">
        <v>315</v>
      </c>
      <c r="DJ10" s="109" t="s">
        <v>315</v>
      </c>
      <c r="DK10" s="108"/>
      <c r="DL10" s="110" t="s">
        <v>315</v>
      </c>
      <c r="DM10" s="109" t="s">
        <v>315</v>
      </c>
      <c r="DN10" s="108"/>
      <c r="DO10" s="110" t="s">
        <v>315</v>
      </c>
      <c r="DP10" s="109" t="s">
        <v>315</v>
      </c>
      <c r="DQ10" s="108"/>
      <c r="DR10" s="110" t="s">
        <v>315</v>
      </c>
      <c r="DS10" s="109" t="s">
        <v>315</v>
      </c>
      <c r="DT10" s="108"/>
      <c r="DU10" s="110" t="s">
        <v>315</v>
      </c>
      <c r="DV10" s="109" t="s">
        <v>315</v>
      </c>
      <c r="DW10" s="108"/>
      <c r="DX10" s="110" t="s">
        <v>315</v>
      </c>
      <c r="DY10" s="109" t="s">
        <v>315</v>
      </c>
      <c r="DZ10" s="108"/>
      <c r="EA10" s="110" t="s">
        <v>315</v>
      </c>
      <c r="EB10" s="109" t="s">
        <v>315</v>
      </c>
      <c r="EC10" s="108"/>
      <c r="ED10" s="110" t="s">
        <v>315</v>
      </c>
      <c r="EE10" s="109" t="s">
        <v>315</v>
      </c>
      <c r="EF10" s="108"/>
      <c r="EG10" s="151" t="s">
        <v>315</v>
      </c>
      <c r="EH10" s="109" t="s">
        <v>315</v>
      </c>
      <c r="EI10" s="260"/>
      <c r="EJ10" s="110" t="s">
        <v>315</v>
      </c>
      <c r="EK10" s="109" t="s">
        <v>315</v>
      </c>
      <c r="EL10" s="108"/>
      <c r="EM10" s="110" t="s">
        <v>315</v>
      </c>
      <c r="EN10" s="109" t="s">
        <v>315</v>
      </c>
      <c r="EO10" s="108"/>
      <c r="EP10" s="110" t="s">
        <v>315</v>
      </c>
      <c r="EQ10" s="109" t="s">
        <v>315</v>
      </c>
      <c r="ER10" s="108"/>
      <c r="ES10" s="110" t="s">
        <v>315</v>
      </c>
      <c r="ET10" s="109" t="s">
        <v>315</v>
      </c>
      <c r="EU10" s="108"/>
      <c r="EV10" s="110" t="s">
        <v>315</v>
      </c>
      <c r="EW10" s="109" t="s">
        <v>315</v>
      </c>
      <c r="EX10" s="108"/>
      <c r="EY10" s="110" t="s">
        <v>315</v>
      </c>
      <c r="EZ10" s="109" t="s">
        <v>315</v>
      </c>
      <c r="FA10" s="108"/>
      <c r="FB10" s="110" t="s">
        <v>315</v>
      </c>
      <c r="FC10" s="109" t="s">
        <v>315</v>
      </c>
      <c r="FD10" s="108"/>
      <c r="FE10" s="110" t="s">
        <v>315</v>
      </c>
      <c r="FF10" s="109" t="s">
        <v>315</v>
      </c>
      <c r="FG10" s="108"/>
      <c r="FH10" s="110" t="s">
        <v>315</v>
      </c>
      <c r="FI10" s="109" t="s">
        <v>315</v>
      </c>
      <c r="FJ10" s="108"/>
      <c r="FK10" s="110" t="s">
        <v>315</v>
      </c>
      <c r="FL10" s="109" t="s">
        <v>315</v>
      </c>
      <c r="FM10" s="108"/>
      <c r="FN10" s="110" t="s">
        <v>315</v>
      </c>
      <c r="FO10" s="109" t="s">
        <v>315</v>
      </c>
      <c r="FP10" s="108"/>
      <c r="FQ10" s="110" t="s">
        <v>315</v>
      </c>
      <c r="FR10" s="109" t="s">
        <v>315</v>
      </c>
      <c r="FS10" s="108"/>
      <c r="FT10" s="110" t="s">
        <v>315</v>
      </c>
      <c r="FU10" s="109" t="s">
        <v>315</v>
      </c>
      <c r="FV10" s="108"/>
      <c r="FW10" s="110" t="s">
        <v>315</v>
      </c>
      <c r="FX10" s="109" t="s">
        <v>315</v>
      </c>
      <c r="FY10" s="108"/>
      <c r="FZ10" s="110" t="s">
        <v>315</v>
      </c>
      <c r="GA10" s="109" t="s">
        <v>315</v>
      </c>
      <c r="GB10" s="108"/>
      <c r="GC10" s="110" t="s">
        <v>315</v>
      </c>
      <c r="GD10" s="109" t="s">
        <v>315</v>
      </c>
      <c r="GE10" s="108"/>
      <c r="GF10" s="110" t="s">
        <v>315</v>
      </c>
      <c r="GG10" s="109" t="s">
        <v>315</v>
      </c>
      <c r="GH10" s="108"/>
      <c r="GI10" s="110" t="s">
        <v>315</v>
      </c>
      <c r="GJ10" s="109" t="s">
        <v>315</v>
      </c>
      <c r="GK10" s="108"/>
      <c r="GL10" s="110" t="s">
        <v>315</v>
      </c>
      <c r="GM10" s="109" t="s">
        <v>315</v>
      </c>
      <c r="GN10" s="108"/>
      <c r="GO10" s="110" t="s">
        <v>315</v>
      </c>
      <c r="GP10" s="109" t="s">
        <v>315</v>
      </c>
      <c r="GQ10" s="108"/>
      <c r="GR10" s="110" t="s">
        <v>315</v>
      </c>
      <c r="GS10" s="109" t="s">
        <v>315</v>
      </c>
      <c r="GT10" s="108"/>
      <c r="GU10" s="110" t="s">
        <v>315</v>
      </c>
      <c r="GV10" s="109" t="s">
        <v>315</v>
      </c>
      <c r="GW10" s="108"/>
      <c r="GX10" s="110" t="s">
        <v>315</v>
      </c>
      <c r="GY10" s="109" t="s">
        <v>315</v>
      </c>
      <c r="GZ10" s="108"/>
      <c r="HA10" s="110" t="s">
        <v>315</v>
      </c>
      <c r="HB10" s="109" t="s">
        <v>315</v>
      </c>
      <c r="HC10" s="108"/>
      <c r="HD10" s="110" t="s">
        <v>315</v>
      </c>
      <c r="HE10" s="109" t="s">
        <v>315</v>
      </c>
      <c r="HF10" s="108"/>
      <c r="HG10" s="110" t="s">
        <v>315</v>
      </c>
      <c r="HH10" s="109" t="s">
        <v>315</v>
      </c>
      <c r="HI10" s="108"/>
      <c r="HJ10" s="110" t="s">
        <v>315</v>
      </c>
      <c r="HK10" s="109" t="s">
        <v>315</v>
      </c>
      <c r="HL10" s="108"/>
      <c r="HM10" s="110" t="s">
        <v>315</v>
      </c>
      <c r="HN10" s="109" t="s">
        <v>315</v>
      </c>
      <c r="HO10" s="108"/>
      <c r="HP10" s="110" t="s">
        <v>315</v>
      </c>
      <c r="HQ10" s="109" t="s">
        <v>315</v>
      </c>
      <c r="HR10" s="108"/>
      <c r="HS10" s="110" t="s">
        <v>315</v>
      </c>
      <c r="HT10" s="109" t="s">
        <v>315</v>
      </c>
      <c r="HU10" s="108"/>
      <c r="HV10" s="151" t="s">
        <v>315</v>
      </c>
      <c r="HW10" s="109" t="s">
        <v>315</v>
      </c>
      <c r="HX10" s="260"/>
      <c r="HY10" s="110" t="s">
        <v>315</v>
      </c>
      <c r="HZ10" s="109" t="s">
        <v>315</v>
      </c>
      <c r="IA10" s="108"/>
      <c r="IB10" s="110" t="s">
        <v>315</v>
      </c>
      <c r="IC10" s="109" t="s">
        <v>315</v>
      </c>
      <c r="ID10" s="108"/>
      <c r="IE10" s="110" t="s">
        <v>315</v>
      </c>
      <c r="IF10" s="109" t="s">
        <v>315</v>
      </c>
      <c r="IG10" s="108"/>
      <c r="IH10" s="110" t="s">
        <v>315</v>
      </c>
      <c r="II10" s="109" t="s">
        <v>315</v>
      </c>
      <c r="IJ10" s="108"/>
      <c r="IK10" s="110" t="s">
        <v>315</v>
      </c>
      <c r="IL10" s="109" t="s">
        <v>315</v>
      </c>
      <c r="IM10" s="108"/>
      <c r="IN10" s="110" t="s">
        <v>315</v>
      </c>
      <c r="IO10" s="109" t="s">
        <v>315</v>
      </c>
      <c r="IP10" s="108"/>
      <c r="IQ10" s="110" t="s">
        <v>315</v>
      </c>
      <c r="IR10" s="109" t="s">
        <v>315</v>
      </c>
      <c r="IS10" s="108"/>
      <c r="IT10" s="110" t="s">
        <v>315</v>
      </c>
      <c r="IU10" s="109" t="s">
        <v>315</v>
      </c>
      <c r="IV10" s="108"/>
      <c r="IW10" s="110" t="s">
        <v>315</v>
      </c>
      <c r="IX10" s="109" t="s">
        <v>315</v>
      </c>
      <c r="IY10" s="108"/>
      <c r="IZ10" s="110" t="s">
        <v>315</v>
      </c>
      <c r="JA10" s="109" t="s">
        <v>315</v>
      </c>
      <c r="JB10" s="108"/>
      <c r="JC10" s="110" t="s">
        <v>315</v>
      </c>
      <c r="JD10" s="109" t="s">
        <v>315</v>
      </c>
      <c r="JE10" s="108"/>
      <c r="JF10" s="110" t="s">
        <v>315</v>
      </c>
      <c r="JG10" s="109" t="s">
        <v>315</v>
      </c>
      <c r="JH10" s="108"/>
      <c r="JI10" s="110" t="s">
        <v>315</v>
      </c>
      <c r="JJ10" s="109" t="s">
        <v>315</v>
      </c>
      <c r="JK10" s="108"/>
      <c r="JL10" s="110" t="s">
        <v>315</v>
      </c>
      <c r="JM10" s="109" t="s">
        <v>315</v>
      </c>
      <c r="JN10" s="108"/>
      <c r="JO10" s="110" t="s">
        <v>315</v>
      </c>
      <c r="JP10" s="109" t="s">
        <v>315</v>
      </c>
      <c r="JQ10" s="108"/>
      <c r="JR10" s="110" t="s">
        <v>315</v>
      </c>
      <c r="JS10" s="109" t="s">
        <v>315</v>
      </c>
      <c r="JT10" s="108"/>
      <c r="JU10" s="110" t="s">
        <v>315</v>
      </c>
      <c r="JV10" s="109" t="s">
        <v>315</v>
      </c>
      <c r="JW10" s="108"/>
      <c r="JX10" s="110" t="s">
        <v>315</v>
      </c>
      <c r="JY10" s="109" t="s">
        <v>315</v>
      </c>
      <c r="JZ10" s="108"/>
      <c r="KA10" s="110" t="s">
        <v>315</v>
      </c>
      <c r="KB10" s="109" t="s">
        <v>315</v>
      </c>
      <c r="KC10" s="108"/>
      <c r="KD10" s="110" t="s">
        <v>315</v>
      </c>
      <c r="KE10" s="109" t="s">
        <v>315</v>
      </c>
      <c r="KF10" s="108"/>
      <c r="KG10" s="110" t="s">
        <v>315</v>
      </c>
      <c r="KH10" s="109" t="s">
        <v>315</v>
      </c>
      <c r="KI10" s="108"/>
      <c r="KJ10" s="110" t="s">
        <v>315</v>
      </c>
      <c r="KK10" s="109" t="s">
        <v>315</v>
      </c>
      <c r="KL10" s="108"/>
      <c r="KM10" s="110" t="s">
        <v>315</v>
      </c>
      <c r="KN10" s="109" t="s">
        <v>315</v>
      </c>
      <c r="KO10" s="108"/>
      <c r="KP10" s="110" t="s">
        <v>315</v>
      </c>
      <c r="KQ10" s="109" t="s">
        <v>315</v>
      </c>
      <c r="KR10" s="108"/>
      <c r="KS10" s="110" t="s">
        <v>315</v>
      </c>
      <c r="KT10" s="109" t="s">
        <v>315</v>
      </c>
      <c r="KU10" s="108"/>
      <c r="KV10" s="110" t="s">
        <v>315</v>
      </c>
      <c r="KW10" s="109" t="s">
        <v>315</v>
      </c>
      <c r="KX10" s="108"/>
      <c r="KY10" s="110" t="s">
        <v>315</v>
      </c>
      <c r="KZ10" s="109" t="s">
        <v>315</v>
      </c>
      <c r="LA10" s="108"/>
      <c r="LB10" s="110" t="s">
        <v>315</v>
      </c>
      <c r="LC10" s="109" t="s">
        <v>315</v>
      </c>
      <c r="LD10" s="108"/>
      <c r="LE10" s="110" t="s">
        <v>315</v>
      </c>
      <c r="LF10" s="109" t="s">
        <v>315</v>
      </c>
      <c r="LG10" s="108"/>
      <c r="LH10" s="110" t="s">
        <v>315</v>
      </c>
      <c r="LI10" s="109" t="s">
        <v>315</v>
      </c>
      <c r="LJ10" s="108"/>
      <c r="LK10" s="151" t="s">
        <v>315</v>
      </c>
    </row>
    <row r="11" spans="1:323" ht="17.149999999999999" hidden="1" customHeight="1" x14ac:dyDescent="0.2">
      <c r="A11" s="120" t="s">
        <v>22</v>
      </c>
      <c r="B11" s="150">
        <v>46078.56894675926</v>
      </c>
      <c r="C11" s="154">
        <v>0</v>
      </c>
      <c r="D11" s="3" t="s">
        <v>641</v>
      </c>
      <c r="E11" s="39">
        <v>6780</v>
      </c>
      <c r="F11" s="5" t="s">
        <v>606</v>
      </c>
      <c r="G11" s="5" t="s">
        <v>548</v>
      </c>
      <c r="H11" s="5" t="s">
        <v>556</v>
      </c>
      <c r="I11" s="5" t="s">
        <v>550</v>
      </c>
      <c r="J11" s="15">
        <v>600</v>
      </c>
      <c r="K11" s="5" t="s">
        <v>607</v>
      </c>
      <c r="L11" s="5" t="s">
        <v>548</v>
      </c>
      <c r="M11" s="5" t="s">
        <v>556</v>
      </c>
      <c r="N11" s="5" t="s">
        <v>550</v>
      </c>
      <c r="O11" s="15">
        <v>1200</v>
      </c>
      <c r="P11" s="5">
        <v>0</v>
      </c>
      <c r="Q11" s="40">
        <v>600</v>
      </c>
      <c r="R11" s="492" t="s">
        <v>403</v>
      </c>
      <c r="S11" s="5" t="s">
        <v>554</v>
      </c>
      <c r="T11" s="86" t="s">
        <v>557</v>
      </c>
      <c r="U11" s="4"/>
      <c r="V11" s="3"/>
      <c r="W11" s="4">
        <v>46083</v>
      </c>
      <c r="X11" s="4">
        <v>46086</v>
      </c>
      <c r="Y11" s="4">
        <v>46086</v>
      </c>
      <c r="Z11" s="4">
        <v>46115</v>
      </c>
      <c r="AA11" s="4">
        <v>46084</v>
      </c>
      <c r="AB11" s="58">
        <v>1200</v>
      </c>
      <c r="AC11" s="21">
        <v>600</v>
      </c>
      <c r="AD11" s="410" t="s">
        <v>558</v>
      </c>
      <c r="AE11" s="3"/>
      <c r="AF11" s="31" t="s">
        <v>570</v>
      </c>
      <c r="AG11" s="38" t="s">
        <v>552</v>
      </c>
      <c r="AH11" s="38" t="s">
        <v>553</v>
      </c>
      <c r="AI11" s="43" t="s">
        <v>587</v>
      </c>
      <c r="AJ11" s="43" t="s">
        <v>466</v>
      </c>
      <c r="AK11" s="228" t="s">
        <v>554</v>
      </c>
      <c r="AL11" s="3"/>
      <c r="AM11" s="3"/>
      <c r="AN11" s="3"/>
      <c r="AO11" s="3"/>
      <c r="AP11" s="3"/>
      <c r="AQ11" s="43" t="s">
        <v>88</v>
      </c>
      <c r="AR11" s="366"/>
      <c r="AS11" s="109" t="s">
        <v>315</v>
      </c>
      <c r="AT11" s="260"/>
      <c r="AU11" s="110" t="s">
        <v>315</v>
      </c>
      <c r="AV11" s="109" t="s">
        <v>315</v>
      </c>
      <c r="AW11" s="108"/>
      <c r="AX11" s="110" t="s">
        <v>315</v>
      </c>
      <c r="AY11" s="109" t="s">
        <v>315</v>
      </c>
      <c r="AZ11" s="795">
        <v>600</v>
      </c>
      <c r="BA11" s="110" t="s">
        <v>315</v>
      </c>
      <c r="BB11" s="109" t="s">
        <v>315</v>
      </c>
      <c r="BC11" s="108">
        <v>0</v>
      </c>
      <c r="BD11" s="110" t="s">
        <v>315</v>
      </c>
      <c r="BE11" s="109" t="s">
        <v>315</v>
      </c>
      <c r="BF11" s="108"/>
      <c r="BG11" s="110" t="s">
        <v>315</v>
      </c>
      <c r="BH11" s="109" t="s">
        <v>315</v>
      </c>
      <c r="BI11" s="108"/>
      <c r="BJ11" s="110" t="s">
        <v>315</v>
      </c>
      <c r="BK11" s="109" t="s">
        <v>315</v>
      </c>
      <c r="BL11" s="108"/>
      <c r="BM11" s="110" t="s">
        <v>315</v>
      </c>
      <c r="BN11" s="109" t="s">
        <v>315</v>
      </c>
      <c r="BO11" s="108"/>
      <c r="BP11" s="110" t="s">
        <v>315</v>
      </c>
      <c r="BQ11" s="109" t="s">
        <v>315</v>
      </c>
      <c r="BR11" s="108"/>
      <c r="BS11" s="110" t="s">
        <v>315</v>
      </c>
      <c r="BT11" s="109" t="s">
        <v>315</v>
      </c>
      <c r="BU11" s="108"/>
      <c r="BV11" s="110" t="s">
        <v>315</v>
      </c>
      <c r="BW11" s="109" t="s">
        <v>315</v>
      </c>
      <c r="BX11" s="108"/>
      <c r="BY11" s="110" t="s">
        <v>315</v>
      </c>
      <c r="BZ11" s="109" t="s">
        <v>315</v>
      </c>
      <c r="CA11" s="108"/>
      <c r="CB11" s="110" t="s">
        <v>315</v>
      </c>
      <c r="CC11" s="109" t="s">
        <v>315</v>
      </c>
      <c r="CD11" s="108"/>
      <c r="CE11" s="110" t="s">
        <v>315</v>
      </c>
      <c r="CF11" s="109" t="s">
        <v>315</v>
      </c>
      <c r="CG11" s="108"/>
      <c r="CH11" s="110" t="s">
        <v>315</v>
      </c>
      <c r="CI11" s="109" t="s">
        <v>315</v>
      </c>
      <c r="CJ11" s="108"/>
      <c r="CK11" s="110" t="s">
        <v>315</v>
      </c>
      <c r="CL11" s="109" t="s">
        <v>315</v>
      </c>
      <c r="CM11" s="108"/>
      <c r="CN11" s="110" t="s">
        <v>315</v>
      </c>
      <c r="CO11" s="109" t="s">
        <v>315</v>
      </c>
      <c r="CP11" s="108"/>
      <c r="CQ11" s="110" t="s">
        <v>315</v>
      </c>
      <c r="CR11" s="109" t="s">
        <v>315</v>
      </c>
      <c r="CS11" s="108"/>
      <c r="CT11" s="110" t="s">
        <v>315</v>
      </c>
      <c r="CU11" s="109" t="s">
        <v>315</v>
      </c>
      <c r="CV11" s="108"/>
      <c r="CW11" s="110" t="s">
        <v>315</v>
      </c>
      <c r="CX11" s="109" t="s">
        <v>315</v>
      </c>
      <c r="CY11" s="108"/>
      <c r="CZ11" s="110" t="s">
        <v>315</v>
      </c>
      <c r="DA11" s="109" t="s">
        <v>315</v>
      </c>
      <c r="DB11" s="108"/>
      <c r="DC11" s="110" t="s">
        <v>315</v>
      </c>
      <c r="DD11" s="109" t="s">
        <v>315</v>
      </c>
      <c r="DE11" s="108"/>
      <c r="DF11" s="110" t="s">
        <v>315</v>
      </c>
      <c r="DG11" s="109" t="s">
        <v>315</v>
      </c>
      <c r="DH11" s="108"/>
      <c r="DI11" s="110" t="s">
        <v>315</v>
      </c>
      <c r="DJ11" s="109" t="s">
        <v>315</v>
      </c>
      <c r="DK11" s="108"/>
      <c r="DL11" s="110" t="s">
        <v>315</v>
      </c>
      <c r="DM11" s="109" t="s">
        <v>315</v>
      </c>
      <c r="DN11" s="108"/>
      <c r="DO11" s="110" t="s">
        <v>315</v>
      </c>
      <c r="DP11" s="109" t="s">
        <v>315</v>
      </c>
      <c r="DQ11" s="108"/>
      <c r="DR11" s="110" t="s">
        <v>315</v>
      </c>
      <c r="DS11" s="109" t="s">
        <v>315</v>
      </c>
      <c r="DT11" s="108"/>
      <c r="DU11" s="110" t="s">
        <v>315</v>
      </c>
      <c r="DV11" s="109" t="s">
        <v>315</v>
      </c>
      <c r="DW11" s="108"/>
      <c r="DX11" s="110" t="s">
        <v>315</v>
      </c>
      <c r="DY11" s="109" t="s">
        <v>315</v>
      </c>
      <c r="DZ11" s="108"/>
      <c r="EA11" s="110" t="s">
        <v>315</v>
      </c>
      <c r="EB11" s="109" t="s">
        <v>315</v>
      </c>
      <c r="EC11" s="108"/>
      <c r="ED11" s="110" t="s">
        <v>315</v>
      </c>
      <c r="EE11" s="109" t="s">
        <v>315</v>
      </c>
      <c r="EF11" s="108"/>
      <c r="EG11" s="151" t="s">
        <v>315</v>
      </c>
      <c r="EH11" s="109" t="s">
        <v>315</v>
      </c>
      <c r="EI11" s="260"/>
      <c r="EJ11" s="110" t="s">
        <v>315</v>
      </c>
      <c r="EK11" s="109" t="s">
        <v>315</v>
      </c>
      <c r="EL11" s="108"/>
      <c r="EM11" s="110" t="s">
        <v>315</v>
      </c>
      <c r="EN11" s="109" t="s">
        <v>315</v>
      </c>
      <c r="EO11" s="108"/>
      <c r="EP11" s="110" t="s">
        <v>315</v>
      </c>
      <c r="EQ11" s="109" t="s">
        <v>315</v>
      </c>
      <c r="ER11" s="108"/>
      <c r="ES11" s="110" t="s">
        <v>315</v>
      </c>
      <c r="ET11" s="109" t="s">
        <v>315</v>
      </c>
      <c r="EU11" s="108"/>
      <c r="EV11" s="110" t="s">
        <v>315</v>
      </c>
      <c r="EW11" s="109" t="s">
        <v>315</v>
      </c>
      <c r="EX11" s="108"/>
      <c r="EY11" s="110" t="s">
        <v>315</v>
      </c>
      <c r="EZ11" s="109" t="s">
        <v>315</v>
      </c>
      <c r="FA11" s="108"/>
      <c r="FB11" s="110" t="s">
        <v>315</v>
      </c>
      <c r="FC11" s="109" t="s">
        <v>315</v>
      </c>
      <c r="FD11" s="108"/>
      <c r="FE11" s="110" t="s">
        <v>315</v>
      </c>
      <c r="FF11" s="109" t="s">
        <v>315</v>
      </c>
      <c r="FG11" s="108"/>
      <c r="FH11" s="110" t="s">
        <v>315</v>
      </c>
      <c r="FI11" s="109" t="s">
        <v>315</v>
      </c>
      <c r="FJ11" s="108"/>
      <c r="FK11" s="110" t="s">
        <v>315</v>
      </c>
      <c r="FL11" s="109" t="s">
        <v>315</v>
      </c>
      <c r="FM11" s="108"/>
      <c r="FN11" s="110" t="s">
        <v>315</v>
      </c>
      <c r="FO11" s="109" t="s">
        <v>315</v>
      </c>
      <c r="FP11" s="108"/>
      <c r="FQ11" s="110" t="s">
        <v>315</v>
      </c>
      <c r="FR11" s="109" t="s">
        <v>315</v>
      </c>
      <c r="FS11" s="108"/>
      <c r="FT11" s="110" t="s">
        <v>315</v>
      </c>
      <c r="FU11" s="109" t="s">
        <v>315</v>
      </c>
      <c r="FV11" s="108"/>
      <c r="FW11" s="110" t="s">
        <v>315</v>
      </c>
      <c r="FX11" s="109" t="s">
        <v>315</v>
      </c>
      <c r="FY11" s="108"/>
      <c r="FZ11" s="110" t="s">
        <v>315</v>
      </c>
      <c r="GA11" s="109" t="s">
        <v>315</v>
      </c>
      <c r="GB11" s="108"/>
      <c r="GC11" s="110" t="s">
        <v>315</v>
      </c>
      <c r="GD11" s="109" t="s">
        <v>315</v>
      </c>
      <c r="GE11" s="108"/>
      <c r="GF11" s="110" t="s">
        <v>315</v>
      </c>
      <c r="GG11" s="109" t="s">
        <v>315</v>
      </c>
      <c r="GH11" s="108"/>
      <c r="GI11" s="110" t="s">
        <v>315</v>
      </c>
      <c r="GJ11" s="109" t="s">
        <v>315</v>
      </c>
      <c r="GK11" s="108"/>
      <c r="GL11" s="110" t="s">
        <v>315</v>
      </c>
      <c r="GM11" s="109" t="s">
        <v>315</v>
      </c>
      <c r="GN11" s="108"/>
      <c r="GO11" s="110" t="s">
        <v>315</v>
      </c>
      <c r="GP11" s="109" t="s">
        <v>315</v>
      </c>
      <c r="GQ11" s="108"/>
      <c r="GR11" s="110" t="s">
        <v>315</v>
      </c>
      <c r="GS11" s="109" t="s">
        <v>315</v>
      </c>
      <c r="GT11" s="108"/>
      <c r="GU11" s="110" t="s">
        <v>315</v>
      </c>
      <c r="GV11" s="109" t="s">
        <v>315</v>
      </c>
      <c r="GW11" s="108"/>
      <c r="GX11" s="110" t="s">
        <v>315</v>
      </c>
      <c r="GY11" s="109" t="s">
        <v>315</v>
      </c>
      <c r="GZ11" s="108"/>
      <c r="HA11" s="110" t="s">
        <v>315</v>
      </c>
      <c r="HB11" s="109" t="s">
        <v>315</v>
      </c>
      <c r="HC11" s="108"/>
      <c r="HD11" s="110" t="s">
        <v>315</v>
      </c>
      <c r="HE11" s="109" t="s">
        <v>315</v>
      </c>
      <c r="HF11" s="108"/>
      <c r="HG11" s="110" t="s">
        <v>315</v>
      </c>
      <c r="HH11" s="109" t="s">
        <v>315</v>
      </c>
      <c r="HI11" s="108"/>
      <c r="HJ11" s="110" t="s">
        <v>315</v>
      </c>
      <c r="HK11" s="109" t="s">
        <v>315</v>
      </c>
      <c r="HL11" s="108"/>
      <c r="HM11" s="110" t="s">
        <v>315</v>
      </c>
      <c r="HN11" s="109" t="s">
        <v>315</v>
      </c>
      <c r="HO11" s="108"/>
      <c r="HP11" s="110" t="s">
        <v>315</v>
      </c>
      <c r="HQ11" s="109" t="s">
        <v>315</v>
      </c>
      <c r="HR11" s="108"/>
      <c r="HS11" s="110" t="s">
        <v>315</v>
      </c>
      <c r="HT11" s="109" t="s">
        <v>315</v>
      </c>
      <c r="HU11" s="108"/>
      <c r="HV11" s="151" t="s">
        <v>315</v>
      </c>
      <c r="HW11" s="109" t="s">
        <v>315</v>
      </c>
      <c r="HX11" s="260"/>
      <c r="HY11" s="110" t="s">
        <v>315</v>
      </c>
      <c r="HZ11" s="109" t="s">
        <v>315</v>
      </c>
      <c r="IA11" s="108"/>
      <c r="IB11" s="110" t="s">
        <v>315</v>
      </c>
      <c r="IC11" s="109" t="s">
        <v>315</v>
      </c>
      <c r="ID11" s="108"/>
      <c r="IE11" s="110" t="s">
        <v>315</v>
      </c>
      <c r="IF11" s="109" t="s">
        <v>315</v>
      </c>
      <c r="IG11" s="108"/>
      <c r="IH11" s="110" t="s">
        <v>315</v>
      </c>
      <c r="II11" s="109" t="s">
        <v>315</v>
      </c>
      <c r="IJ11" s="108"/>
      <c r="IK11" s="110" t="s">
        <v>315</v>
      </c>
      <c r="IL11" s="109" t="s">
        <v>315</v>
      </c>
      <c r="IM11" s="108"/>
      <c r="IN11" s="110" t="s">
        <v>315</v>
      </c>
      <c r="IO11" s="109" t="s">
        <v>315</v>
      </c>
      <c r="IP11" s="108"/>
      <c r="IQ11" s="110" t="s">
        <v>315</v>
      </c>
      <c r="IR11" s="109" t="s">
        <v>315</v>
      </c>
      <c r="IS11" s="108"/>
      <c r="IT11" s="110" t="s">
        <v>315</v>
      </c>
      <c r="IU11" s="109" t="s">
        <v>315</v>
      </c>
      <c r="IV11" s="108"/>
      <c r="IW11" s="110" t="s">
        <v>315</v>
      </c>
      <c r="IX11" s="109" t="s">
        <v>315</v>
      </c>
      <c r="IY11" s="108"/>
      <c r="IZ11" s="110" t="s">
        <v>315</v>
      </c>
      <c r="JA11" s="109" t="s">
        <v>315</v>
      </c>
      <c r="JB11" s="108"/>
      <c r="JC11" s="110" t="s">
        <v>315</v>
      </c>
      <c r="JD11" s="109" t="s">
        <v>315</v>
      </c>
      <c r="JE11" s="108"/>
      <c r="JF11" s="110" t="s">
        <v>315</v>
      </c>
      <c r="JG11" s="109" t="s">
        <v>315</v>
      </c>
      <c r="JH11" s="108"/>
      <c r="JI11" s="110" t="s">
        <v>315</v>
      </c>
      <c r="JJ11" s="109" t="s">
        <v>315</v>
      </c>
      <c r="JK11" s="108"/>
      <c r="JL11" s="110" t="s">
        <v>315</v>
      </c>
      <c r="JM11" s="109" t="s">
        <v>315</v>
      </c>
      <c r="JN11" s="108"/>
      <c r="JO11" s="110" t="s">
        <v>315</v>
      </c>
      <c r="JP11" s="109" t="s">
        <v>315</v>
      </c>
      <c r="JQ11" s="108"/>
      <c r="JR11" s="110" t="s">
        <v>315</v>
      </c>
      <c r="JS11" s="109" t="s">
        <v>315</v>
      </c>
      <c r="JT11" s="108"/>
      <c r="JU11" s="110" t="s">
        <v>315</v>
      </c>
      <c r="JV11" s="109" t="s">
        <v>315</v>
      </c>
      <c r="JW11" s="108"/>
      <c r="JX11" s="110" t="s">
        <v>315</v>
      </c>
      <c r="JY11" s="109" t="s">
        <v>315</v>
      </c>
      <c r="JZ11" s="108"/>
      <c r="KA11" s="110" t="s">
        <v>315</v>
      </c>
      <c r="KB11" s="109" t="s">
        <v>315</v>
      </c>
      <c r="KC11" s="108"/>
      <c r="KD11" s="110" t="s">
        <v>315</v>
      </c>
      <c r="KE11" s="109" t="s">
        <v>315</v>
      </c>
      <c r="KF11" s="108"/>
      <c r="KG11" s="110" t="s">
        <v>315</v>
      </c>
      <c r="KH11" s="109" t="s">
        <v>315</v>
      </c>
      <c r="KI11" s="108"/>
      <c r="KJ11" s="110" t="s">
        <v>315</v>
      </c>
      <c r="KK11" s="109" t="s">
        <v>315</v>
      </c>
      <c r="KL11" s="108"/>
      <c r="KM11" s="110" t="s">
        <v>315</v>
      </c>
      <c r="KN11" s="109" t="s">
        <v>315</v>
      </c>
      <c r="KO11" s="108"/>
      <c r="KP11" s="110" t="s">
        <v>315</v>
      </c>
      <c r="KQ11" s="109" t="s">
        <v>315</v>
      </c>
      <c r="KR11" s="108"/>
      <c r="KS11" s="110" t="s">
        <v>315</v>
      </c>
      <c r="KT11" s="109" t="s">
        <v>315</v>
      </c>
      <c r="KU11" s="108"/>
      <c r="KV11" s="110" t="s">
        <v>315</v>
      </c>
      <c r="KW11" s="109" t="s">
        <v>315</v>
      </c>
      <c r="KX11" s="108"/>
      <c r="KY11" s="110" t="s">
        <v>315</v>
      </c>
      <c r="KZ11" s="109" t="s">
        <v>315</v>
      </c>
      <c r="LA11" s="108"/>
      <c r="LB11" s="110" t="s">
        <v>315</v>
      </c>
      <c r="LC11" s="109" t="s">
        <v>315</v>
      </c>
      <c r="LD11" s="108"/>
      <c r="LE11" s="110" t="s">
        <v>315</v>
      </c>
      <c r="LF11" s="109" t="s">
        <v>315</v>
      </c>
      <c r="LG11" s="108"/>
      <c r="LH11" s="110" t="s">
        <v>315</v>
      </c>
      <c r="LI11" s="109" t="s">
        <v>315</v>
      </c>
      <c r="LJ11" s="108"/>
      <c r="LK11" s="151" t="s">
        <v>315</v>
      </c>
    </row>
    <row r="12" spans="1:323" ht="17.149999999999999" hidden="1" customHeight="1" x14ac:dyDescent="0.2">
      <c r="A12" s="120" t="s">
        <v>22</v>
      </c>
      <c r="B12" s="150">
        <v>46078.569745370369</v>
      </c>
      <c r="C12" s="154">
        <v>0</v>
      </c>
      <c r="D12" s="3" t="s">
        <v>642</v>
      </c>
      <c r="E12" s="39">
        <v>6710</v>
      </c>
      <c r="F12" s="5" t="s">
        <v>657</v>
      </c>
      <c r="G12" s="5" t="s">
        <v>548</v>
      </c>
      <c r="H12" s="5" t="s">
        <v>559</v>
      </c>
      <c r="I12" s="5" t="s">
        <v>658</v>
      </c>
      <c r="J12" s="15">
        <v>200</v>
      </c>
      <c r="K12" s="5" t="s">
        <v>867</v>
      </c>
      <c r="L12" s="5" t="s">
        <v>548</v>
      </c>
      <c r="M12" s="5" t="s">
        <v>559</v>
      </c>
      <c r="N12" s="5" t="s">
        <v>658</v>
      </c>
      <c r="O12" s="15">
        <v>392</v>
      </c>
      <c r="P12" s="5">
        <v>0</v>
      </c>
      <c r="Q12" s="40">
        <v>200</v>
      </c>
      <c r="R12" s="492" t="s">
        <v>403</v>
      </c>
      <c r="S12" s="5" t="s">
        <v>868</v>
      </c>
      <c r="T12" s="86" t="s">
        <v>557</v>
      </c>
      <c r="U12" s="4"/>
      <c r="V12" s="3"/>
      <c r="W12" s="4">
        <v>46083</v>
      </c>
      <c r="X12" s="4">
        <v>46086</v>
      </c>
      <c r="Y12" s="4">
        <v>46086</v>
      </c>
      <c r="Z12" s="4">
        <v>46114</v>
      </c>
      <c r="AA12" s="4">
        <v>46083</v>
      </c>
      <c r="AB12" s="58">
        <v>392</v>
      </c>
      <c r="AC12" s="21">
        <v>200</v>
      </c>
      <c r="AD12" s="410" t="s">
        <v>558</v>
      </c>
      <c r="AE12" s="3"/>
      <c r="AF12" s="31" t="s">
        <v>570</v>
      </c>
      <c r="AG12" s="38" t="s">
        <v>552</v>
      </c>
      <c r="AH12" s="38" t="s">
        <v>553</v>
      </c>
      <c r="AI12" s="43" t="s">
        <v>587</v>
      </c>
      <c r="AJ12" s="43" t="s">
        <v>466</v>
      </c>
      <c r="AK12" s="228" t="s">
        <v>554</v>
      </c>
      <c r="AL12" s="3"/>
      <c r="AM12" s="3"/>
      <c r="AN12" s="3"/>
      <c r="AO12" s="3"/>
      <c r="AP12" s="3"/>
      <c r="AQ12" s="43" t="s">
        <v>88</v>
      </c>
      <c r="AR12" s="366"/>
      <c r="AS12" s="109" t="s">
        <v>315</v>
      </c>
      <c r="AT12" s="260"/>
      <c r="AU12" s="110" t="s">
        <v>315</v>
      </c>
      <c r="AV12" s="109" t="s">
        <v>315</v>
      </c>
      <c r="AW12" s="795">
        <v>200</v>
      </c>
      <c r="AX12" s="110" t="s">
        <v>315</v>
      </c>
      <c r="AY12" s="109" t="s">
        <v>315</v>
      </c>
      <c r="AZ12" s="108"/>
      <c r="BA12" s="110" t="s">
        <v>315</v>
      </c>
      <c r="BB12" s="109" t="s">
        <v>315</v>
      </c>
      <c r="BC12" s="108">
        <v>0</v>
      </c>
      <c r="BD12" s="110" t="s">
        <v>315</v>
      </c>
      <c r="BE12" s="109" t="s">
        <v>315</v>
      </c>
      <c r="BF12" s="108"/>
      <c r="BG12" s="110" t="s">
        <v>315</v>
      </c>
      <c r="BH12" s="109" t="s">
        <v>315</v>
      </c>
      <c r="BI12" s="108"/>
      <c r="BJ12" s="110" t="s">
        <v>315</v>
      </c>
      <c r="BK12" s="109" t="s">
        <v>315</v>
      </c>
      <c r="BL12" s="108"/>
      <c r="BM12" s="110" t="s">
        <v>315</v>
      </c>
      <c r="BN12" s="109" t="s">
        <v>315</v>
      </c>
      <c r="BO12" s="108"/>
      <c r="BP12" s="110" t="s">
        <v>315</v>
      </c>
      <c r="BQ12" s="109" t="s">
        <v>315</v>
      </c>
      <c r="BR12" s="108"/>
      <c r="BS12" s="110" t="s">
        <v>315</v>
      </c>
      <c r="BT12" s="109" t="s">
        <v>315</v>
      </c>
      <c r="BU12" s="108"/>
      <c r="BV12" s="110" t="s">
        <v>315</v>
      </c>
      <c r="BW12" s="109" t="s">
        <v>315</v>
      </c>
      <c r="BX12" s="108"/>
      <c r="BY12" s="110" t="s">
        <v>315</v>
      </c>
      <c r="BZ12" s="109" t="s">
        <v>315</v>
      </c>
      <c r="CA12" s="108"/>
      <c r="CB12" s="110" t="s">
        <v>315</v>
      </c>
      <c r="CC12" s="109" t="s">
        <v>315</v>
      </c>
      <c r="CD12" s="108"/>
      <c r="CE12" s="110" t="s">
        <v>315</v>
      </c>
      <c r="CF12" s="109" t="s">
        <v>315</v>
      </c>
      <c r="CG12" s="108"/>
      <c r="CH12" s="110" t="s">
        <v>315</v>
      </c>
      <c r="CI12" s="109" t="s">
        <v>315</v>
      </c>
      <c r="CJ12" s="108"/>
      <c r="CK12" s="110" t="s">
        <v>315</v>
      </c>
      <c r="CL12" s="109" t="s">
        <v>315</v>
      </c>
      <c r="CM12" s="108"/>
      <c r="CN12" s="110" t="s">
        <v>315</v>
      </c>
      <c r="CO12" s="109" t="s">
        <v>315</v>
      </c>
      <c r="CP12" s="108"/>
      <c r="CQ12" s="110" t="s">
        <v>315</v>
      </c>
      <c r="CR12" s="109" t="s">
        <v>315</v>
      </c>
      <c r="CS12" s="108"/>
      <c r="CT12" s="110" t="s">
        <v>315</v>
      </c>
      <c r="CU12" s="109" t="s">
        <v>315</v>
      </c>
      <c r="CV12" s="108"/>
      <c r="CW12" s="110" t="s">
        <v>315</v>
      </c>
      <c r="CX12" s="109" t="s">
        <v>315</v>
      </c>
      <c r="CY12" s="108"/>
      <c r="CZ12" s="110" t="s">
        <v>315</v>
      </c>
      <c r="DA12" s="109" t="s">
        <v>315</v>
      </c>
      <c r="DB12" s="108"/>
      <c r="DC12" s="110" t="s">
        <v>315</v>
      </c>
      <c r="DD12" s="109" t="s">
        <v>315</v>
      </c>
      <c r="DE12" s="108"/>
      <c r="DF12" s="110" t="s">
        <v>315</v>
      </c>
      <c r="DG12" s="109" t="s">
        <v>315</v>
      </c>
      <c r="DH12" s="108"/>
      <c r="DI12" s="110" t="s">
        <v>315</v>
      </c>
      <c r="DJ12" s="109" t="s">
        <v>315</v>
      </c>
      <c r="DK12" s="108"/>
      <c r="DL12" s="110" t="s">
        <v>315</v>
      </c>
      <c r="DM12" s="109" t="s">
        <v>315</v>
      </c>
      <c r="DN12" s="108"/>
      <c r="DO12" s="110" t="s">
        <v>315</v>
      </c>
      <c r="DP12" s="109" t="s">
        <v>315</v>
      </c>
      <c r="DQ12" s="108"/>
      <c r="DR12" s="110" t="s">
        <v>315</v>
      </c>
      <c r="DS12" s="109" t="s">
        <v>315</v>
      </c>
      <c r="DT12" s="108"/>
      <c r="DU12" s="110" t="s">
        <v>315</v>
      </c>
      <c r="DV12" s="109" t="s">
        <v>315</v>
      </c>
      <c r="DW12" s="108"/>
      <c r="DX12" s="110" t="s">
        <v>315</v>
      </c>
      <c r="DY12" s="109" t="s">
        <v>315</v>
      </c>
      <c r="DZ12" s="108"/>
      <c r="EA12" s="110" t="s">
        <v>315</v>
      </c>
      <c r="EB12" s="109" t="s">
        <v>315</v>
      </c>
      <c r="EC12" s="108"/>
      <c r="ED12" s="110" t="s">
        <v>315</v>
      </c>
      <c r="EE12" s="109" t="s">
        <v>315</v>
      </c>
      <c r="EF12" s="108"/>
      <c r="EG12" s="151" t="s">
        <v>315</v>
      </c>
      <c r="EH12" s="109" t="s">
        <v>315</v>
      </c>
      <c r="EI12" s="260"/>
      <c r="EJ12" s="110" t="s">
        <v>315</v>
      </c>
      <c r="EK12" s="109" t="s">
        <v>315</v>
      </c>
      <c r="EL12" s="108"/>
      <c r="EM12" s="110" t="s">
        <v>315</v>
      </c>
      <c r="EN12" s="109" t="s">
        <v>315</v>
      </c>
      <c r="EO12" s="108"/>
      <c r="EP12" s="110" t="s">
        <v>315</v>
      </c>
      <c r="EQ12" s="109" t="s">
        <v>315</v>
      </c>
      <c r="ER12" s="108"/>
      <c r="ES12" s="110" t="s">
        <v>315</v>
      </c>
      <c r="ET12" s="109" t="s">
        <v>315</v>
      </c>
      <c r="EU12" s="108"/>
      <c r="EV12" s="110" t="s">
        <v>315</v>
      </c>
      <c r="EW12" s="109" t="s">
        <v>315</v>
      </c>
      <c r="EX12" s="108"/>
      <c r="EY12" s="110" t="s">
        <v>315</v>
      </c>
      <c r="EZ12" s="109" t="s">
        <v>315</v>
      </c>
      <c r="FA12" s="108"/>
      <c r="FB12" s="110" t="s">
        <v>315</v>
      </c>
      <c r="FC12" s="109" t="s">
        <v>315</v>
      </c>
      <c r="FD12" s="108"/>
      <c r="FE12" s="110" t="s">
        <v>315</v>
      </c>
      <c r="FF12" s="109" t="s">
        <v>315</v>
      </c>
      <c r="FG12" s="108"/>
      <c r="FH12" s="110" t="s">
        <v>315</v>
      </c>
      <c r="FI12" s="109" t="s">
        <v>315</v>
      </c>
      <c r="FJ12" s="108"/>
      <c r="FK12" s="110" t="s">
        <v>315</v>
      </c>
      <c r="FL12" s="109" t="s">
        <v>315</v>
      </c>
      <c r="FM12" s="108"/>
      <c r="FN12" s="110" t="s">
        <v>315</v>
      </c>
      <c r="FO12" s="109" t="s">
        <v>315</v>
      </c>
      <c r="FP12" s="108"/>
      <c r="FQ12" s="110" t="s">
        <v>315</v>
      </c>
      <c r="FR12" s="109" t="s">
        <v>315</v>
      </c>
      <c r="FS12" s="108"/>
      <c r="FT12" s="110" t="s">
        <v>315</v>
      </c>
      <c r="FU12" s="109" t="s">
        <v>315</v>
      </c>
      <c r="FV12" s="108"/>
      <c r="FW12" s="110" t="s">
        <v>315</v>
      </c>
      <c r="FX12" s="109" t="s">
        <v>315</v>
      </c>
      <c r="FY12" s="108"/>
      <c r="FZ12" s="110" t="s">
        <v>315</v>
      </c>
      <c r="GA12" s="109" t="s">
        <v>315</v>
      </c>
      <c r="GB12" s="108"/>
      <c r="GC12" s="110" t="s">
        <v>315</v>
      </c>
      <c r="GD12" s="109" t="s">
        <v>315</v>
      </c>
      <c r="GE12" s="108"/>
      <c r="GF12" s="110" t="s">
        <v>315</v>
      </c>
      <c r="GG12" s="109" t="s">
        <v>315</v>
      </c>
      <c r="GH12" s="108"/>
      <c r="GI12" s="110" t="s">
        <v>315</v>
      </c>
      <c r="GJ12" s="109" t="s">
        <v>315</v>
      </c>
      <c r="GK12" s="108"/>
      <c r="GL12" s="110" t="s">
        <v>315</v>
      </c>
      <c r="GM12" s="109" t="s">
        <v>315</v>
      </c>
      <c r="GN12" s="108"/>
      <c r="GO12" s="110" t="s">
        <v>315</v>
      </c>
      <c r="GP12" s="109" t="s">
        <v>315</v>
      </c>
      <c r="GQ12" s="108"/>
      <c r="GR12" s="110" t="s">
        <v>315</v>
      </c>
      <c r="GS12" s="109" t="s">
        <v>315</v>
      </c>
      <c r="GT12" s="108"/>
      <c r="GU12" s="110" t="s">
        <v>315</v>
      </c>
      <c r="GV12" s="109" t="s">
        <v>315</v>
      </c>
      <c r="GW12" s="108"/>
      <c r="GX12" s="110" t="s">
        <v>315</v>
      </c>
      <c r="GY12" s="109" t="s">
        <v>315</v>
      </c>
      <c r="GZ12" s="108"/>
      <c r="HA12" s="110" t="s">
        <v>315</v>
      </c>
      <c r="HB12" s="109" t="s">
        <v>315</v>
      </c>
      <c r="HC12" s="108"/>
      <c r="HD12" s="110" t="s">
        <v>315</v>
      </c>
      <c r="HE12" s="109" t="s">
        <v>315</v>
      </c>
      <c r="HF12" s="108"/>
      <c r="HG12" s="110" t="s">
        <v>315</v>
      </c>
      <c r="HH12" s="109" t="s">
        <v>315</v>
      </c>
      <c r="HI12" s="108"/>
      <c r="HJ12" s="110" t="s">
        <v>315</v>
      </c>
      <c r="HK12" s="109" t="s">
        <v>315</v>
      </c>
      <c r="HL12" s="108"/>
      <c r="HM12" s="110" t="s">
        <v>315</v>
      </c>
      <c r="HN12" s="109" t="s">
        <v>315</v>
      </c>
      <c r="HO12" s="108"/>
      <c r="HP12" s="110" t="s">
        <v>315</v>
      </c>
      <c r="HQ12" s="109" t="s">
        <v>315</v>
      </c>
      <c r="HR12" s="108"/>
      <c r="HS12" s="110" t="s">
        <v>315</v>
      </c>
      <c r="HT12" s="109" t="s">
        <v>315</v>
      </c>
      <c r="HU12" s="108"/>
      <c r="HV12" s="151" t="s">
        <v>315</v>
      </c>
      <c r="HW12" s="109" t="s">
        <v>315</v>
      </c>
      <c r="HX12" s="260"/>
      <c r="HY12" s="110" t="s">
        <v>315</v>
      </c>
      <c r="HZ12" s="109" t="s">
        <v>315</v>
      </c>
      <c r="IA12" s="108"/>
      <c r="IB12" s="110" t="s">
        <v>315</v>
      </c>
      <c r="IC12" s="109" t="s">
        <v>315</v>
      </c>
      <c r="ID12" s="108"/>
      <c r="IE12" s="110" t="s">
        <v>315</v>
      </c>
      <c r="IF12" s="109" t="s">
        <v>315</v>
      </c>
      <c r="IG12" s="108"/>
      <c r="IH12" s="110" t="s">
        <v>315</v>
      </c>
      <c r="II12" s="109" t="s">
        <v>315</v>
      </c>
      <c r="IJ12" s="108"/>
      <c r="IK12" s="110" t="s">
        <v>315</v>
      </c>
      <c r="IL12" s="109" t="s">
        <v>315</v>
      </c>
      <c r="IM12" s="108"/>
      <c r="IN12" s="110" t="s">
        <v>315</v>
      </c>
      <c r="IO12" s="109" t="s">
        <v>315</v>
      </c>
      <c r="IP12" s="108"/>
      <c r="IQ12" s="110" t="s">
        <v>315</v>
      </c>
      <c r="IR12" s="109" t="s">
        <v>315</v>
      </c>
      <c r="IS12" s="108"/>
      <c r="IT12" s="110" t="s">
        <v>315</v>
      </c>
      <c r="IU12" s="109" t="s">
        <v>315</v>
      </c>
      <c r="IV12" s="108"/>
      <c r="IW12" s="110" t="s">
        <v>315</v>
      </c>
      <c r="IX12" s="109" t="s">
        <v>315</v>
      </c>
      <c r="IY12" s="108"/>
      <c r="IZ12" s="110" t="s">
        <v>315</v>
      </c>
      <c r="JA12" s="109" t="s">
        <v>315</v>
      </c>
      <c r="JB12" s="108"/>
      <c r="JC12" s="110" t="s">
        <v>315</v>
      </c>
      <c r="JD12" s="109" t="s">
        <v>315</v>
      </c>
      <c r="JE12" s="108"/>
      <c r="JF12" s="110" t="s">
        <v>315</v>
      </c>
      <c r="JG12" s="109" t="s">
        <v>315</v>
      </c>
      <c r="JH12" s="108"/>
      <c r="JI12" s="110" t="s">
        <v>315</v>
      </c>
      <c r="JJ12" s="109" t="s">
        <v>315</v>
      </c>
      <c r="JK12" s="108"/>
      <c r="JL12" s="110" t="s">
        <v>315</v>
      </c>
      <c r="JM12" s="109" t="s">
        <v>315</v>
      </c>
      <c r="JN12" s="108"/>
      <c r="JO12" s="110" t="s">
        <v>315</v>
      </c>
      <c r="JP12" s="109" t="s">
        <v>315</v>
      </c>
      <c r="JQ12" s="108"/>
      <c r="JR12" s="110" t="s">
        <v>315</v>
      </c>
      <c r="JS12" s="109" t="s">
        <v>315</v>
      </c>
      <c r="JT12" s="108"/>
      <c r="JU12" s="110" t="s">
        <v>315</v>
      </c>
      <c r="JV12" s="109" t="s">
        <v>315</v>
      </c>
      <c r="JW12" s="108"/>
      <c r="JX12" s="110" t="s">
        <v>315</v>
      </c>
      <c r="JY12" s="109" t="s">
        <v>315</v>
      </c>
      <c r="JZ12" s="108"/>
      <c r="KA12" s="110" t="s">
        <v>315</v>
      </c>
      <c r="KB12" s="109" t="s">
        <v>315</v>
      </c>
      <c r="KC12" s="108"/>
      <c r="KD12" s="110" t="s">
        <v>315</v>
      </c>
      <c r="KE12" s="109" t="s">
        <v>315</v>
      </c>
      <c r="KF12" s="108"/>
      <c r="KG12" s="110" t="s">
        <v>315</v>
      </c>
      <c r="KH12" s="109" t="s">
        <v>315</v>
      </c>
      <c r="KI12" s="108"/>
      <c r="KJ12" s="110" t="s">
        <v>315</v>
      </c>
      <c r="KK12" s="109" t="s">
        <v>315</v>
      </c>
      <c r="KL12" s="108"/>
      <c r="KM12" s="110" t="s">
        <v>315</v>
      </c>
      <c r="KN12" s="109" t="s">
        <v>315</v>
      </c>
      <c r="KO12" s="108"/>
      <c r="KP12" s="110" t="s">
        <v>315</v>
      </c>
      <c r="KQ12" s="109" t="s">
        <v>315</v>
      </c>
      <c r="KR12" s="108"/>
      <c r="KS12" s="110" t="s">
        <v>315</v>
      </c>
      <c r="KT12" s="109" t="s">
        <v>315</v>
      </c>
      <c r="KU12" s="108"/>
      <c r="KV12" s="110" t="s">
        <v>315</v>
      </c>
      <c r="KW12" s="109" t="s">
        <v>315</v>
      </c>
      <c r="KX12" s="108"/>
      <c r="KY12" s="110" t="s">
        <v>315</v>
      </c>
      <c r="KZ12" s="109" t="s">
        <v>315</v>
      </c>
      <c r="LA12" s="108"/>
      <c r="LB12" s="110" t="s">
        <v>315</v>
      </c>
      <c r="LC12" s="109" t="s">
        <v>315</v>
      </c>
      <c r="LD12" s="108"/>
      <c r="LE12" s="110" t="s">
        <v>315</v>
      </c>
      <c r="LF12" s="109" t="s">
        <v>315</v>
      </c>
      <c r="LG12" s="108"/>
      <c r="LH12" s="110" t="s">
        <v>315</v>
      </c>
      <c r="LI12" s="109" t="s">
        <v>315</v>
      </c>
      <c r="LJ12" s="108"/>
      <c r="LK12" s="151" t="s">
        <v>315</v>
      </c>
    </row>
    <row r="13" spans="1:323" ht="17.149999999999999" hidden="1" customHeight="1" x14ac:dyDescent="0.2">
      <c r="A13" s="120" t="s">
        <v>22</v>
      </c>
      <c r="B13" s="150">
        <v>46078.570752314816</v>
      </c>
      <c r="C13" s="154">
        <v>0</v>
      </c>
      <c r="D13" s="3" t="s">
        <v>643</v>
      </c>
      <c r="E13" s="39">
        <v>6710</v>
      </c>
      <c r="F13" s="5" t="s">
        <v>562</v>
      </c>
      <c r="G13" s="5" t="s">
        <v>548</v>
      </c>
      <c r="H13" s="5" t="s">
        <v>549</v>
      </c>
      <c r="I13" s="5" t="s">
        <v>550</v>
      </c>
      <c r="J13" s="15">
        <v>600</v>
      </c>
      <c r="K13" s="5" t="s">
        <v>563</v>
      </c>
      <c r="L13" s="5" t="s">
        <v>548</v>
      </c>
      <c r="M13" s="5" t="s">
        <v>549</v>
      </c>
      <c r="N13" s="5" t="s">
        <v>550</v>
      </c>
      <c r="O13" s="15">
        <v>1200</v>
      </c>
      <c r="P13" s="5">
        <v>0</v>
      </c>
      <c r="Q13" s="40">
        <v>600</v>
      </c>
      <c r="R13" s="492" t="s">
        <v>403</v>
      </c>
      <c r="S13" s="5" t="s">
        <v>554</v>
      </c>
      <c r="T13" s="86" t="s">
        <v>557</v>
      </c>
      <c r="U13" s="4"/>
      <c r="V13" s="3"/>
      <c r="W13" s="4">
        <v>46083</v>
      </c>
      <c r="X13" s="4">
        <v>46086</v>
      </c>
      <c r="Y13" s="4">
        <v>46086</v>
      </c>
      <c r="Z13" s="4">
        <v>46114</v>
      </c>
      <c r="AA13" s="4">
        <v>46083</v>
      </c>
      <c r="AB13" s="58">
        <v>1200</v>
      </c>
      <c r="AC13" s="21">
        <v>600</v>
      </c>
      <c r="AD13" s="410" t="s">
        <v>558</v>
      </c>
      <c r="AE13" s="3"/>
      <c r="AF13" s="31" t="s">
        <v>570</v>
      </c>
      <c r="AG13" s="38" t="s">
        <v>552</v>
      </c>
      <c r="AH13" s="38" t="s">
        <v>553</v>
      </c>
      <c r="AI13" s="43" t="s">
        <v>587</v>
      </c>
      <c r="AJ13" s="43" t="s">
        <v>466</v>
      </c>
      <c r="AK13" s="228" t="s">
        <v>554</v>
      </c>
      <c r="AL13" s="3"/>
      <c r="AM13" s="3"/>
      <c r="AN13" s="3"/>
      <c r="AO13" s="3"/>
      <c r="AP13" s="3"/>
      <c r="AQ13" s="43" t="s">
        <v>88</v>
      </c>
      <c r="AR13" s="366"/>
      <c r="AS13" s="109" t="s">
        <v>315</v>
      </c>
      <c r="AT13" s="260"/>
      <c r="AU13" s="110" t="s">
        <v>315</v>
      </c>
      <c r="AV13" s="109" t="s">
        <v>315</v>
      </c>
      <c r="AW13" s="795">
        <v>200</v>
      </c>
      <c r="AX13" s="110" t="s">
        <v>315</v>
      </c>
      <c r="AY13" s="109" t="s">
        <v>315</v>
      </c>
      <c r="AZ13" s="795">
        <v>400</v>
      </c>
      <c r="BA13" s="110" t="s">
        <v>315</v>
      </c>
      <c r="BB13" s="109" t="s">
        <v>315</v>
      </c>
      <c r="BC13" s="108">
        <v>0</v>
      </c>
      <c r="BD13" s="110" t="s">
        <v>315</v>
      </c>
      <c r="BE13" s="109" t="s">
        <v>315</v>
      </c>
      <c r="BF13" s="108"/>
      <c r="BG13" s="110" t="s">
        <v>315</v>
      </c>
      <c r="BH13" s="109" t="s">
        <v>315</v>
      </c>
      <c r="BI13" s="108"/>
      <c r="BJ13" s="110" t="s">
        <v>315</v>
      </c>
      <c r="BK13" s="109" t="s">
        <v>315</v>
      </c>
      <c r="BL13" s="108"/>
      <c r="BM13" s="110" t="s">
        <v>315</v>
      </c>
      <c r="BN13" s="109" t="s">
        <v>315</v>
      </c>
      <c r="BO13" s="108"/>
      <c r="BP13" s="110" t="s">
        <v>315</v>
      </c>
      <c r="BQ13" s="109" t="s">
        <v>315</v>
      </c>
      <c r="BR13" s="108"/>
      <c r="BS13" s="110" t="s">
        <v>315</v>
      </c>
      <c r="BT13" s="109" t="s">
        <v>315</v>
      </c>
      <c r="BU13" s="108"/>
      <c r="BV13" s="110" t="s">
        <v>315</v>
      </c>
      <c r="BW13" s="109" t="s">
        <v>315</v>
      </c>
      <c r="BX13" s="108"/>
      <c r="BY13" s="110" t="s">
        <v>315</v>
      </c>
      <c r="BZ13" s="109" t="s">
        <v>315</v>
      </c>
      <c r="CA13" s="108"/>
      <c r="CB13" s="110" t="s">
        <v>315</v>
      </c>
      <c r="CC13" s="109" t="s">
        <v>315</v>
      </c>
      <c r="CD13" s="108"/>
      <c r="CE13" s="110" t="s">
        <v>315</v>
      </c>
      <c r="CF13" s="109" t="s">
        <v>315</v>
      </c>
      <c r="CG13" s="108"/>
      <c r="CH13" s="110" t="s">
        <v>315</v>
      </c>
      <c r="CI13" s="109" t="s">
        <v>315</v>
      </c>
      <c r="CJ13" s="108"/>
      <c r="CK13" s="110" t="s">
        <v>315</v>
      </c>
      <c r="CL13" s="109" t="s">
        <v>315</v>
      </c>
      <c r="CM13" s="108"/>
      <c r="CN13" s="110" t="s">
        <v>315</v>
      </c>
      <c r="CO13" s="109" t="s">
        <v>315</v>
      </c>
      <c r="CP13" s="108"/>
      <c r="CQ13" s="110" t="s">
        <v>315</v>
      </c>
      <c r="CR13" s="109" t="s">
        <v>315</v>
      </c>
      <c r="CS13" s="108"/>
      <c r="CT13" s="110" t="s">
        <v>315</v>
      </c>
      <c r="CU13" s="109" t="s">
        <v>315</v>
      </c>
      <c r="CV13" s="108"/>
      <c r="CW13" s="110" t="s">
        <v>315</v>
      </c>
      <c r="CX13" s="109" t="s">
        <v>315</v>
      </c>
      <c r="CY13" s="108"/>
      <c r="CZ13" s="110" t="s">
        <v>315</v>
      </c>
      <c r="DA13" s="109" t="s">
        <v>315</v>
      </c>
      <c r="DB13" s="108"/>
      <c r="DC13" s="110" t="s">
        <v>315</v>
      </c>
      <c r="DD13" s="109" t="s">
        <v>315</v>
      </c>
      <c r="DE13" s="108"/>
      <c r="DF13" s="110" t="s">
        <v>315</v>
      </c>
      <c r="DG13" s="109" t="s">
        <v>315</v>
      </c>
      <c r="DH13" s="108"/>
      <c r="DI13" s="110" t="s">
        <v>315</v>
      </c>
      <c r="DJ13" s="109" t="s">
        <v>315</v>
      </c>
      <c r="DK13" s="108"/>
      <c r="DL13" s="110" t="s">
        <v>315</v>
      </c>
      <c r="DM13" s="109" t="s">
        <v>315</v>
      </c>
      <c r="DN13" s="108"/>
      <c r="DO13" s="110" t="s">
        <v>315</v>
      </c>
      <c r="DP13" s="109" t="s">
        <v>315</v>
      </c>
      <c r="DQ13" s="108"/>
      <c r="DR13" s="110" t="s">
        <v>315</v>
      </c>
      <c r="DS13" s="109" t="s">
        <v>315</v>
      </c>
      <c r="DT13" s="108"/>
      <c r="DU13" s="110" t="s">
        <v>315</v>
      </c>
      <c r="DV13" s="109" t="s">
        <v>315</v>
      </c>
      <c r="DW13" s="108"/>
      <c r="DX13" s="110" t="s">
        <v>315</v>
      </c>
      <c r="DY13" s="109" t="s">
        <v>315</v>
      </c>
      <c r="DZ13" s="108"/>
      <c r="EA13" s="110" t="s">
        <v>315</v>
      </c>
      <c r="EB13" s="109" t="s">
        <v>315</v>
      </c>
      <c r="EC13" s="108"/>
      <c r="ED13" s="110" t="s">
        <v>315</v>
      </c>
      <c r="EE13" s="109" t="s">
        <v>315</v>
      </c>
      <c r="EF13" s="108"/>
      <c r="EG13" s="151" t="s">
        <v>315</v>
      </c>
      <c r="EH13" s="109" t="s">
        <v>315</v>
      </c>
      <c r="EI13" s="260"/>
      <c r="EJ13" s="110" t="s">
        <v>315</v>
      </c>
      <c r="EK13" s="109" t="s">
        <v>315</v>
      </c>
      <c r="EL13" s="108"/>
      <c r="EM13" s="110" t="s">
        <v>315</v>
      </c>
      <c r="EN13" s="109" t="s">
        <v>315</v>
      </c>
      <c r="EO13" s="108"/>
      <c r="EP13" s="110" t="s">
        <v>315</v>
      </c>
      <c r="EQ13" s="109" t="s">
        <v>315</v>
      </c>
      <c r="ER13" s="108"/>
      <c r="ES13" s="110" t="s">
        <v>315</v>
      </c>
      <c r="ET13" s="109" t="s">
        <v>315</v>
      </c>
      <c r="EU13" s="108"/>
      <c r="EV13" s="110" t="s">
        <v>315</v>
      </c>
      <c r="EW13" s="109" t="s">
        <v>315</v>
      </c>
      <c r="EX13" s="108"/>
      <c r="EY13" s="110" t="s">
        <v>315</v>
      </c>
      <c r="EZ13" s="109" t="s">
        <v>315</v>
      </c>
      <c r="FA13" s="108"/>
      <c r="FB13" s="110" t="s">
        <v>315</v>
      </c>
      <c r="FC13" s="109" t="s">
        <v>315</v>
      </c>
      <c r="FD13" s="108"/>
      <c r="FE13" s="110" t="s">
        <v>315</v>
      </c>
      <c r="FF13" s="109" t="s">
        <v>315</v>
      </c>
      <c r="FG13" s="108"/>
      <c r="FH13" s="110" t="s">
        <v>315</v>
      </c>
      <c r="FI13" s="109" t="s">
        <v>315</v>
      </c>
      <c r="FJ13" s="108"/>
      <c r="FK13" s="110" t="s">
        <v>315</v>
      </c>
      <c r="FL13" s="109" t="s">
        <v>315</v>
      </c>
      <c r="FM13" s="108"/>
      <c r="FN13" s="110" t="s">
        <v>315</v>
      </c>
      <c r="FO13" s="109" t="s">
        <v>315</v>
      </c>
      <c r="FP13" s="108"/>
      <c r="FQ13" s="110" t="s">
        <v>315</v>
      </c>
      <c r="FR13" s="109" t="s">
        <v>315</v>
      </c>
      <c r="FS13" s="108"/>
      <c r="FT13" s="110" t="s">
        <v>315</v>
      </c>
      <c r="FU13" s="109" t="s">
        <v>315</v>
      </c>
      <c r="FV13" s="108"/>
      <c r="FW13" s="110" t="s">
        <v>315</v>
      </c>
      <c r="FX13" s="109" t="s">
        <v>315</v>
      </c>
      <c r="FY13" s="108"/>
      <c r="FZ13" s="110" t="s">
        <v>315</v>
      </c>
      <c r="GA13" s="109" t="s">
        <v>315</v>
      </c>
      <c r="GB13" s="108"/>
      <c r="GC13" s="110" t="s">
        <v>315</v>
      </c>
      <c r="GD13" s="109" t="s">
        <v>315</v>
      </c>
      <c r="GE13" s="108"/>
      <c r="GF13" s="110" t="s">
        <v>315</v>
      </c>
      <c r="GG13" s="109" t="s">
        <v>315</v>
      </c>
      <c r="GH13" s="108"/>
      <c r="GI13" s="110" t="s">
        <v>315</v>
      </c>
      <c r="GJ13" s="109" t="s">
        <v>315</v>
      </c>
      <c r="GK13" s="108"/>
      <c r="GL13" s="110" t="s">
        <v>315</v>
      </c>
      <c r="GM13" s="109" t="s">
        <v>315</v>
      </c>
      <c r="GN13" s="108"/>
      <c r="GO13" s="110" t="s">
        <v>315</v>
      </c>
      <c r="GP13" s="109" t="s">
        <v>315</v>
      </c>
      <c r="GQ13" s="108"/>
      <c r="GR13" s="110" t="s">
        <v>315</v>
      </c>
      <c r="GS13" s="109" t="s">
        <v>315</v>
      </c>
      <c r="GT13" s="108"/>
      <c r="GU13" s="110" t="s">
        <v>315</v>
      </c>
      <c r="GV13" s="109" t="s">
        <v>315</v>
      </c>
      <c r="GW13" s="108"/>
      <c r="GX13" s="110" t="s">
        <v>315</v>
      </c>
      <c r="GY13" s="109" t="s">
        <v>315</v>
      </c>
      <c r="GZ13" s="108"/>
      <c r="HA13" s="110" t="s">
        <v>315</v>
      </c>
      <c r="HB13" s="109" t="s">
        <v>315</v>
      </c>
      <c r="HC13" s="108"/>
      <c r="HD13" s="110" t="s">
        <v>315</v>
      </c>
      <c r="HE13" s="109" t="s">
        <v>315</v>
      </c>
      <c r="HF13" s="108"/>
      <c r="HG13" s="110" t="s">
        <v>315</v>
      </c>
      <c r="HH13" s="109" t="s">
        <v>315</v>
      </c>
      <c r="HI13" s="108"/>
      <c r="HJ13" s="110" t="s">
        <v>315</v>
      </c>
      <c r="HK13" s="109" t="s">
        <v>315</v>
      </c>
      <c r="HL13" s="108"/>
      <c r="HM13" s="110" t="s">
        <v>315</v>
      </c>
      <c r="HN13" s="109" t="s">
        <v>315</v>
      </c>
      <c r="HO13" s="108"/>
      <c r="HP13" s="110" t="s">
        <v>315</v>
      </c>
      <c r="HQ13" s="109" t="s">
        <v>315</v>
      </c>
      <c r="HR13" s="108"/>
      <c r="HS13" s="110" t="s">
        <v>315</v>
      </c>
      <c r="HT13" s="109" t="s">
        <v>315</v>
      </c>
      <c r="HU13" s="108"/>
      <c r="HV13" s="151" t="s">
        <v>315</v>
      </c>
      <c r="HW13" s="109" t="s">
        <v>315</v>
      </c>
      <c r="HX13" s="260"/>
      <c r="HY13" s="110" t="s">
        <v>315</v>
      </c>
      <c r="HZ13" s="109" t="s">
        <v>315</v>
      </c>
      <c r="IA13" s="108"/>
      <c r="IB13" s="110" t="s">
        <v>315</v>
      </c>
      <c r="IC13" s="109" t="s">
        <v>315</v>
      </c>
      <c r="ID13" s="108"/>
      <c r="IE13" s="110" t="s">
        <v>315</v>
      </c>
      <c r="IF13" s="109" t="s">
        <v>315</v>
      </c>
      <c r="IG13" s="108"/>
      <c r="IH13" s="110" t="s">
        <v>315</v>
      </c>
      <c r="II13" s="109" t="s">
        <v>315</v>
      </c>
      <c r="IJ13" s="108"/>
      <c r="IK13" s="110" t="s">
        <v>315</v>
      </c>
      <c r="IL13" s="109" t="s">
        <v>315</v>
      </c>
      <c r="IM13" s="108"/>
      <c r="IN13" s="110" t="s">
        <v>315</v>
      </c>
      <c r="IO13" s="109" t="s">
        <v>315</v>
      </c>
      <c r="IP13" s="108"/>
      <c r="IQ13" s="110" t="s">
        <v>315</v>
      </c>
      <c r="IR13" s="109" t="s">
        <v>315</v>
      </c>
      <c r="IS13" s="108"/>
      <c r="IT13" s="110" t="s">
        <v>315</v>
      </c>
      <c r="IU13" s="109" t="s">
        <v>315</v>
      </c>
      <c r="IV13" s="108"/>
      <c r="IW13" s="110" t="s">
        <v>315</v>
      </c>
      <c r="IX13" s="109" t="s">
        <v>315</v>
      </c>
      <c r="IY13" s="108"/>
      <c r="IZ13" s="110" t="s">
        <v>315</v>
      </c>
      <c r="JA13" s="109" t="s">
        <v>315</v>
      </c>
      <c r="JB13" s="108"/>
      <c r="JC13" s="110" t="s">
        <v>315</v>
      </c>
      <c r="JD13" s="109" t="s">
        <v>315</v>
      </c>
      <c r="JE13" s="108"/>
      <c r="JF13" s="110" t="s">
        <v>315</v>
      </c>
      <c r="JG13" s="109" t="s">
        <v>315</v>
      </c>
      <c r="JH13" s="108"/>
      <c r="JI13" s="110" t="s">
        <v>315</v>
      </c>
      <c r="JJ13" s="109" t="s">
        <v>315</v>
      </c>
      <c r="JK13" s="108"/>
      <c r="JL13" s="110" t="s">
        <v>315</v>
      </c>
      <c r="JM13" s="109" t="s">
        <v>315</v>
      </c>
      <c r="JN13" s="108"/>
      <c r="JO13" s="110" t="s">
        <v>315</v>
      </c>
      <c r="JP13" s="109" t="s">
        <v>315</v>
      </c>
      <c r="JQ13" s="108"/>
      <c r="JR13" s="110" t="s">
        <v>315</v>
      </c>
      <c r="JS13" s="109" t="s">
        <v>315</v>
      </c>
      <c r="JT13" s="108"/>
      <c r="JU13" s="110" t="s">
        <v>315</v>
      </c>
      <c r="JV13" s="109" t="s">
        <v>315</v>
      </c>
      <c r="JW13" s="108"/>
      <c r="JX13" s="110" t="s">
        <v>315</v>
      </c>
      <c r="JY13" s="109" t="s">
        <v>315</v>
      </c>
      <c r="JZ13" s="108"/>
      <c r="KA13" s="110" t="s">
        <v>315</v>
      </c>
      <c r="KB13" s="109" t="s">
        <v>315</v>
      </c>
      <c r="KC13" s="108"/>
      <c r="KD13" s="110" t="s">
        <v>315</v>
      </c>
      <c r="KE13" s="109" t="s">
        <v>315</v>
      </c>
      <c r="KF13" s="108"/>
      <c r="KG13" s="110" t="s">
        <v>315</v>
      </c>
      <c r="KH13" s="109" t="s">
        <v>315</v>
      </c>
      <c r="KI13" s="108"/>
      <c r="KJ13" s="110" t="s">
        <v>315</v>
      </c>
      <c r="KK13" s="109" t="s">
        <v>315</v>
      </c>
      <c r="KL13" s="108"/>
      <c r="KM13" s="110" t="s">
        <v>315</v>
      </c>
      <c r="KN13" s="109" t="s">
        <v>315</v>
      </c>
      <c r="KO13" s="108"/>
      <c r="KP13" s="110" t="s">
        <v>315</v>
      </c>
      <c r="KQ13" s="109" t="s">
        <v>315</v>
      </c>
      <c r="KR13" s="108"/>
      <c r="KS13" s="110" t="s">
        <v>315</v>
      </c>
      <c r="KT13" s="109" t="s">
        <v>315</v>
      </c>
      <c r="KU13" s="108"/>
      <c r="KV13" s="110" t="s">
        <v>315</v>
      </c>
      <c r="KW13" s="109" t="s">
        <v>315</v>
      </c>
      <c r="KX13" s="108"/>
      <c r="KY13" s="110" t="s">
        <v>315</v>
      </c>
      <c r="KZ13" s="109" t="s">
        <v>315</v>
      </c>
      <c r="LA13" s="108"/>
      <c r="LB13" s="110" t="s">
        <v>315</v>
      </c>
      <c r="LC13" s="109" t="s">
        <v>315</v>
      </c>
      <c r="LD13" s="108"/>
      <c r="LE13" s="110" t="s">
        <v>315</v>
      </c>
      <c r="LF13" s="109" t="s">
        <v>315</v>
      </c>
      <c r="LG13" s="108"/>
      <c r="LH13" s="110" t="s">
        <v>315</v>
      </c>
      <c r="LI13" s="109" t="s">
        <v>315</v>
      </c>
      <c r="LJ13" s="108"/>
      <c r="LK13" s="151" t="s">
        <v>315</v>
      </c>
    </row>
    <row r="14" spans="1:323" ht="17.149999999999999" hidden="1" customHeight="1" x14ac:dyDescent="0.2">
      <c r="A14" s="120" t="s">
        <v>22</v>
      </c>
      <c r="B14" s="150">
        <v>46078.572233796294</v>
      </c>
      <c r="C14" s="154">
        <v>0</v>
      </c>
      <c r="D14" s="3" t="s">
        <v>644</v>
      </c>
      <c r="E14" s="39">
        <v>6710</v>
      </c>
      <c r="F14" s="5" t="s">
        <v>869</v>
      </c>
      <c r="G14" s="5" t="s">
        <v>548</v>
      </c>
      <c r="H14" s="5" t="s">
        <v>612</v>
      </c>
      <c r="I14" s="5" t="s">
        <v>550</v>
      </c>
      <c r="J14" s="15">
        <v>11500</v>
      </c>
      <c r="K14" s="5" t="s">
        <v>870</v>
      </c>
      <c r="L14" s="5" t="s">
        <v>548</v>
      </c>
      <c r="M14" s="5" t="s">
        <v>612</v>
      </c>
      <c r="N14" s="5" t="s">
        <v>550</v>
      </c>
      <c r="O14" s="15">
        <v>23000</v>
      </c>
      <c r="P14" s="5">
        <v>0</v>
      </c>
      <c r="Q14" s="40">
        <v>11500</v>
      </c>
      <c r="R14" s="492" t="s">
        <v>403</v>
      </c>
      <c r="S14" s="5" t="s">
        <v>554</v>
      </c>
      <c r="T14" s="86" t="s">
        <v>557</v>
      </c>
      <c r="U14" s="4"/>
      <c r="V14" s="3"/>
      <c r="W14" s="4">
        <v>46083</v>
      </c>
      <c r="X14" s="4">
        <v>46090</v>
      </c>
      <c r="Y14" s="4">
        <v>46090</v>
      </c>
      <c r="Z14" s="4">
        <v>46115</v>
      </c>
      <c r="AA14" s="4">
        <v>46084</v>
      </c>
      <c r="AB14" s="58">
        <v>23000</v>
      </c>
      <c r="AC14" s="21">
        <v>11500</v>
      </c>
      <c r="AD14" s="410" t="s">
        <v>558</v>
      </c>
      <c r="AE14" s="3"/>
      <c r="AF14" s="31" t="s">
        <v>570</v>
      </c>
      <c r="AG14" s="38" t="s">
        <v>552</v>
      </c>
      <c r="AH14" s="38" t="s">
        <v>553</v>
      </c>
      <c r="AI14" s="43" t="s">
        <v>587</v>
      </c>
      <c r="AJ14" s="43" t="s">
        <v>466</v>
      </c>
      <c r="AK14" s="228" t="s">
        <v>554</v>
      </c>
      <c r="AL14" s="3"/>
      <c r="AM14" s="3"/>
      <c r="AN14" s="3"/>
      <c r="AO14" s="3"/>
      <c r="AP14" s="3"/>
      <c r="AQ14" s="43" t="s">
        <v>88</v>
      </c>
      <c r="AR14" s="366"/>
      <c r="AS14" s="109" t="s">
        <v>315</v>
      </c>
      <c r="AT14" s="260"/>
      <c r="AU14" s="110" t="s">
        <v>315</v>
      </c>
      <c r="AV14" s="109" t="s">
        <v>315</v>
      </c>
      <c r="AW14" s="108"/>
      <c r="AX14" s="110" t="s">
        <v>315</v>
      </c>
      <c r="AY14" s="109" t="s">
        <v>315</v>
      </c>
      <c r="AZ14" s="795">
        <v>4000</v>
      </c>
      <c r="BA14" s="110" t="s">
        <v>315</v>
      </c>
      <c r="BB14" s="109" t="s">
        <v>315</v>
      </c>
      <c r="BC14" s="108">
        <v>0</v>
      </c>
      <c r="BD14" s="110" t="s">
        <v>315</v>
      </c>
      <c r="BE14" s="109" t="s">
        <v>315</v>
      </c>
      <c r="BF14" s="795">
        <v>7500</v>
      </c>
      <c r="BG14" s="110" t="s">
        <v>315</v>
      </c>
      <c r="BH14" s="109" t="s">
        <v>315</v>
      </c>
      <c r="BI14" s="108"/>
      <c r="BJ14" s="110" t="s">
        <v>315</v>
      </c>
      <c r="BK14" s="109" t="s">
        <v>315</v>
      </c>
      <c r="BL14" s="108"/>
      <c r="BM14" s="110" t="s">
        <v>315</v>
      </c>
      <c r="BN14" s="109" t="s">
        <v>315</v>
      </c>
      <c r="BO14" s="108"/>
      <c r="BP14" s="110" t="s">
        <v>315</v>
      </c>
      <c r="BQ14" s="109" t="s">
        <v>315</v>
      </c>
      <c r="BR14" s="108"/>
      <c r="BS14" s="110" t="s">
        <v>315</v>
      </c>
      <c r="BT14" s="109" t="s">
        <v>315</v>
      </c>
      <c r="BU14" s="108"/>
      <c r="BV14" s="110" t="s">
        <v>315</v>
      </c>
      <c r="BW14" s="109" t="s">
        <v>315</v>
      </c>
      <c r="BX14" s="108"/>
      <c r="BY14" s="110" t="s">
        <v>315</v>
      </c>
      <c r="BZ14" s="109" t="s">
        <v>315</v>
      </c>
      <c r="CA14" s="108"/>
      <c r="CB14" s="110" t="s">
        <v>315</v>
      </c>
      <c r="CC14" s="109" t="s">
        <v>315</v>
      </c>
      <c r="CD14" s="108"/>
      <c r="CE14" s="110" t="s">
        <v>315</v>
      </c>
      <c r="CF14" s="109" t="s">
        <v>315</v>
      </c>
      <c r="CG14" s="108"/>
      <c r="CH14" s="110" t="s">
        <v>315</v>
      </c>
      <c r="CI14" s="109" t="s">
        <v>315</v>
      </c>
      <c r="CJ14" s="108"/>
      <c r="CK14" s="110" t="s">
        <v>315</v>
      </c>
      <c r="CL14" s="109" t="s">
        <v>315</v>
      </c>
      <c r="CM14" s="108"/>
      <c r="CN14" s="110" t="s">
        <v>315</v>
      </c>
      <c r="CO14" s="109" t="s">
        <v>315</v>
      </c>
      <c r="CP14" s="108"/>
      <c r="CQ14" s="110" t="s">
        <v>315</v>
      </c>
      <c r="CR14" s="109" t="s">
        <v>315</v>
      </c>
      <c r="CS14" s="108"/>
      <c r="CT14" s="110" t="s">
        <v>315</v>
      </c>
      <c r="CU14" s="109" t="s">
        <v>315</v>
      </c>
      <c r="CV14" s="108"/>
      <c r="CW14" s="110" t="s">
        <v>315</v>
      </c>
      <c r="CX14" s="109" t="s">
        <v>315</v>
      </c>
      <c r="CY14" s="108"/>
      <c r="CZ14" s="110" t="s">
        <v>315</v>
      </c>
      <c r="DA14" s="109" t="s">
        <v>315</v>
      </c>
      <c r="DB14" s="108"/>
      <c r="DC14" s="110" t="s">
        <v>315</v>
      </c>
      <c r="DD14" s="109" t="s">
        <v>315</v>
      </c>
      <c r="DE14" s="108"/>
      <c r="DF14" s="110" t="s">
        <v>315</v>
      </c>
      <c r="DG14" s="109" t="s">
        <v>315</v>
      </c>
      <c r="DH14" s="108"/>
      <c r="DI14" s="110" t="s">
        <v>315</v>
      </c>
      <c r="DJ14" s="109" t="s">
        <v>315</v>
      </c>
      <c r="DK14" s="108"/>
      <c r="DL14" s="110" t="s">
        <v>315</v>
      </c>
      <c r="DM14" s="109" t="s">
        <v>315</v>
      </c>
      <c r="DN14" s="108"/>
      <c r="DO14" s="110" t="s">
        <v>315</v>
      </c>
      <c r="DP14" s="109" t="s">
        <v>315</v>
      </c>
      <c r="DQ14" s="108"/>
      <c r="DR14" s="110" t="s">
        <v>315</v>
      </c>
      <c r="DS14" s="109" t="s">
        <v>315</v>
      </c>
      <c r="DT14" s="108"/>
      <c r="DU14" s="110" t="s">
        <v>315</v>
      </c>
      <c r="DV14" s="109" t="s">
        <v>315</v>
      </c>
      <c r="DW14" s="108"/>
      <c r="DX14" s="110" t="s">
        <v>315</v>
      </c>
      <c r="DY14" s="109" t="s">
        <v>315</v>
      </c>
      <c r="DZ14" s="108"/>
      <c r="EA14" s="110" t="s">
        <v>315</v>
      </c>
      <c r="EB14" s="109" t="s">
        <v>315</v>
      </c>
      <c r="EC14" s="108"/>
      <c r="ED14" s="110" t="s">
        <v>315</v>
      </c>
      <c r="EE14" s="109" t="s">
        <v>315</v>
      </c>
      <c r="EF14" s="108"/>
      <c r="EG14" s="151" t="s">
        <v>315</v>
      </c>
      <c r="EH14" s="109" t="s">
        <v>315</v>
      </c>
      <c r="EI14" s="260"/>
      <c r="EJ14" s="110" t="s">
        <v>315</v>
      </c>
      <c r="EK14" s="109" t="s">
        <v>315</v>
      </c>
      <c r="EL14" s="108"/>
      <c r="EM14" s="110" t="s">
        <v>315</v>
      </c>
      <c r="EN14" s="109" t="s">
        <v>315</v>
      </c>
      <c r="EO14" s="108"/>
      <c r="EP14" s="110" t="s">
        <v>315</v>
      </c>
      <c r="EQ14" s="109" t="s">
        <v>315</v>
      </c>
      <c r="ER14" s="108"/>
      <c r="ES14" s="110" t="s">
        <v>315</v>
      </c>
      <c r="ET14" s="109" t="s">
        <v>315</v>
      </c>
      <c r="EU14" s="108"/>
      <c r="EV14" s="110" t="s">
        <v>315</v>
      </c>
      <c r="EW14" s="109" t="s">
        <v>315</v>
      </c>
      <c r="EX14" s="108"/>
      <c r="EY14" s="110" t="s">
        <v>315</v>
      </c>
      <c r="EZ14" s="109" t="s">
        <v>315</v>
      </c>
      <c r="FA14" s="108"/>
      <c r="FB14" s="110" t="s">
        <v>315</v>
      </c>
      <c r="FC14" s="109" t="s">
        <v>315</v>
      </c>
      <c r="FD14" s="108"/>
      <c r="FE14" s="110" t="s">
        <v>315</v>
      </c>
      <c r="FF14" s="109" t="s">
        <v>315</v>
      </c>
      <c r="FG14" s="108"/>
      <c r="FH14" s="110" t="s">
        <v>315</v>
      </c>
      <c r="FI14" s="109" t="s">
        <v>315</v>
      </c>
      <c r="FJ14" s="108"/>
      <c r="FK14" s="110" t="s">
        <v>315</v>
      </c>
      <c r="FL14" s="109" t="s">
        <v>315</v>
      </c>
      <c r="FM14" s="108"/>
      <c r="FN14" s="110" t="s">
        <v>315</v>
      </c>
      <c r="FO14" s="109" t="s">
        <v>315</v>
      </c>
      <c r="FP14" s="108"/>
      <c r="FQ14" s="110" t="s">
        <v>315</v>
      </c>
      <c r="FR14" s="109" t="s">
        <v>315</v>
      </c>
      <c r="FS14" s="108"/>
      <c r="FT14" s="110" t="s">
        <v>315</v>
      </c>
      <c r="FU14" s="109" t="s">
        <v>315</v>
      </c>
      <c r="FV14" s="108"/>
      <c r="FW14" s="110" t="s">
        <v>315</v>
      </c>
      <c r="FX14" s="109" t="s">
        <v>315</v>
      </c>
      <c r="FY14" s="108"/>
      <c r="FZ14" s="110" t="s">
        <v>315</v>
      </c>
      <c r="GA14" s="109" t="s">
        <v>315</v>
      </c>
      <c r="GB14" s="108"/>
      <c r="GC14" s="110" t="s">
        <v>315</v>
      </c>
      <c r="GD14" s="109" t="s">
        <v>315</v>
      </c>
      <c r="GE14" s="108"/>
      <c r="GF14" s="110" t="s">
        <v>315</v>
      </c>
      <c r="GG14" s="109" t="s">
        <v>315</v>
      </c>
      <c r="GH14" s="108"/>
      <c r="GI14" s="110" t="s">
        <v>315</v>
      </c>
      <c r="GJ14" s="109" t="s">
        <v>315</v>
      </c>
      <c r="GK14" s="108"/>
      <c r="GL14" s="110" t="s">
        <v>315</v>
      </c>
      <c r="GM14" s="109" t="s">
        <v>315</v>
      </c>
      <c r="GN14" s="108"/>
      <c r="GO14" s="110" t="s">
        <v>315</v>
      </c>
      <c r="GP14" s="109" t="s">
        <v>315</v>
      </c>
      <c r="GQ14" s="108"/>
      <c r="GR14" s="110" t="s">
        <v>315</v>
      </c>
      <c r="GS14" s="109" t="s">
        <v>315</v>
      </c>
      <c r="GT14" s="108"/>
      <c r="GU14" s="110" t="s">
        <v>315</v>
      </c>
      <c r="GV14" s="109" t="s">
        <v>315</v>
      </c>
      <c r="GW14" s="108"/>
      <c r="GX14" s="110" t="s">
        <v>315</v>
      </c>
      <c r="GY14" s="109" t="s">
        <v>315</v>
      </c>
      <c r="GZ14" s="108"/>
      <c r="HA14" s="110" t="s">
        <v>315</v>
      </c>
      <c r="HB14" s="109" t="s">
        <v>315</v>
      </c>
      <c r="HC14" s="108"/>
      <c r="HD14" s="110" t="s">
        <v>315</v>
      </c>
      <c r="HE14" s="109" t="s">
        <v>315</v>
      </c>
      <c r="HF14" s="108"/>
      <c r="HG14" s="110" t="s">
        <v>315</v>
      </c>
      <c r="HH14" s="109" t="s">
        <v>315</v>
      </c>
      <c r="HI14" s="108"/>
      <c r="HJ14" s="110" t="s">
        <v>315</v>
      </c>
      <c r="HK14" s="109" t="s">
        <v>315</v>
      </c>
      <c r="HL14" s="108"/>
      <c r="HM14" s="110" t="s">
        <v>315</v>
      </c>
      <c r="HN14" s="109" t="s">
        <v>315</v>
      </c>
      <c r="HO14" s="108"/>
      <c r="HP14" s="110" t="s">
        <v>315</v>
      </c>
      <c r="HQ14" s="109" t="s">
        <v>315</v>
      </c>
      <c r="HR14" s="108"/>
      <c r="HS14" s="110" t="s">
        <v>315</v>
      </c>
      <c r="HT14" s="109" t="s">
        <v>315</v>
      </c>
      <c r="HU14" s="108"/>
      <c r="HV14" s="151" t="s">
        <v>315</v>
      </c>
      <c r="HW14" s="109" t="s">
        <v>315</v>
      </c>
      <c r="HX14" s="260"/>
      <c r="HY14" s="110" t="s">
        <v>315</v>
      </c>
      <c r="HZ14" s="109" t="s">
        <v>315</v>
      </c>
      <c r="IA14" s="108"/>
      <c r="IB14" s="110" t="s">
        <v>315</v>
      </c>
      <c r="IC14" s="109" t="s">
        <v>315</v>
      </c>
      <c r="ID14" s="108"/>
      <c r="IE14" s="110" t="s">
        <v>315</v>
      </c>
      <c r="IF14" s="109" t="s">
        <v>315</v>
      </c>
      <c r="IG14" s="108"/>
      <c r="IH14" s="110" t="s">
        <v>315</v>
      </c>
      <c r="II14" s="109" t="s">
        <v>315</v>
      </c>
      <c r="IJ14" s="108"/>
      <c r="IK14" s="110" t="s">
        <v>315</v>
      </c>
      <c r="IL14" s="109" t="s">
        <v>315</v>
      </c>
      <c r="IM14" s="108"/>
      <c r="IN14" s="110" t="s">
        <v>315</v>
      </c>
      <c r="IO14" s="109" t="s">
        <v>315</v>
      </c>
      <c r="IP14" s="108"/>
      <c r="IQ14" s="110" t="s">
        <v>315</v>
      </c>
      <c r="IR14" s="109" t="s">
        <v>315</v>
      </c>
      <c r="IS14" s="108"/>
      <c r="IT14" s="110" t="s">
        <v>315</v>
      </c>
      <c r="IU14" s="109" t="s">
        <v>315</v>
      </c>
      <c r="IV14" s="108"/>
      <c r="IW14" s="110" t="s">
        <v>315</v>
      </c>
      <c r="IX14" s="109" t="s">
        <v>315</v>
      </c>
      <c r="IY14" s="108"/>
      <c r="IZ14" s="110" t="s">
        <v>315</v>
      </c>
      <c r="JA14" s="109" t="s">
        <v>315</v>
      </c>
      <c r="JB14" s="108"/>
      <c r="JC14" s="110" t="s">
        <v>315</v>
      </c>
      <c r="JD14" s="109" t="s">
        <v>315</v>
      </c>
      <c r="JE14" s="108"/>
      <c r="JF14" s="110" t="s">
        <v>315</v>
      </c>
      <c r="JG14" s="109" t="s">
        <v>315</v>
      </c>
      <c r="JH14" s="108"/>
      <c r="JI14" s="110" t="s">
        <v>315</v>
      </c>
      <c r="JJ14" s="109" t="s">
        <v>315</v>
      </c>
      <c r="JK14" s="108"/>
      <c r="JL14" s="110" t="s">
        <v>315</v>
      </c>
      <c r="JM14" s="109" t="s">
        <v>315</v>
      </c>
      <c r="JN14" s="108"/>
      <c r="JO14" s="110" t="s">
        <v>315</v>
      </c>
      <c r="JP14" s="109" t="s">
        <v>315</v>
      </c>
      <c r="JQ14" s="108"/>
      <c r="JR14" s="110" t="s">
        <v>315</v>
      </c>
      <c r="JS14" s="109" t="s">
        <v>315</v>
      </c>
      <c r="JT14" s="108"/>
      <c r="JU14" s="110" t="s">
        <v>315</v>
      </c>
      <c r="JV14" s="109" t="s">
        <v>315</v>
      </c>
      <c r="JW14" s="108"/>
      <c r="JX14" s="110" t="s">
        <v>315</v>
      </c>
      <c r="JY14" s="109" t="s">
        <v>315</v>
      </c>
      <c r="JZ14" s="108"/>
      <c r="KA14" s="110" t="s">
        <v>315</v>
      </c>
      <c r="KB14" s="109" t="s">
        <v>315</v>
      </c>
      <c r="KC14" s="108"/>
      <c r="KD14" s="110" t="s">
        <v>315</v>
      </c>
      <c r="KE14" s="109" t="s">
        <v>315</v>
      </c>
      <c r="KF14" s="108"/>
      <c r="KG14" s="110" t="s">
        <v>315</v>
      </c>
      <c r="KH14" s="109" t="s">
        <v>315</v>
      </c>
      <c r="KI14" s="108"/>
      <c r="KJ14" s="110" t="s">
        <v>315</v>
      </c>
      <c r="KK14" s="109" t="s">
        <v>315</v>
      </c>
      <c r="KL14" s="108"/>
      <c r="KM14" s="110" t="s">
        <v>315</v>
      </c>
      <c r="KN14" s="109" t="s">
        <v>315</v>
      </c>
      <c r="KO14" s="108"/>
      <c r="KP14" s="110" t="s">
        <v>315</v>
      </c>
      <c r="KQ14" s="109" t="s">
        <v>315</v>
      </c>
      <c r="KR14" s="108"/>
      <c r="KS14" s="110" t="s">
        <v>315</v>
      </c>
      <c r="KT14" s="109" t="s">
        <v>315</v>
      </c>
      <c r="KU14" s="108"/>
      <c r="KV14" s="110" t="s">
        <v>315</v>
      </c>
      <c r="KW14" s="109" t="s">
        <v>315</v>
      </c>
      <c r="KX14" s="108"/>
      <c r="KY14" s="110" t="s">
        <v>315</v>
      </c>
      <c r="KZ14" s="109" t="s">
        <v>315</v>
      </c>
      <c r="LA14" s="108"/>
      <c r="LB14" s="110" t="s">
        <v>315</v>
      </c>
      <c r="LC14" s="109" t="s">
        <v>315</v>
      </c>
      <c r="LD14" s="108"/>
      <c r="LE14" s="110" t="s">
        <v>315</v>
      </c>
      <c r="LF14" s="109" t="s">
        <v>315</v>
      </c>
      <c r="LG14" s="108"/>
      <c r="LH14" s="110" t="s">
        <v>315</v>
      </c>
      <c r="LI14" s="109" t="s">
        <v>315</v>
      </c>
      <c r="LJ14" s="108"/>
      <c r="LK14" s="151" t="s">
        <v>315</v>
      </c>
    </row>
    <row r="15" spans="1:323" ht="17.149999999999999" hidden="1" customHeight="1" x14ac:dyDescent="0.2">
      <c r="A15" s="120" t="s">
        <v>22</v>
      </c>
      <c r="B15" s="150">
        <v>46079.621574074074</v>
      </c>
      <c r="C15" s="154">
        <v>0</v>
      </c>
      <c r="D15" s="3" t="s">
        <v>648</v>
      </c>
      <c r="E15" s="39">
        <v>6710</v>
      </c>
      <c r="F15" s="5" t="s">
        <v>608</v>
      </c>
      <c r="G15" s="5" t="s">
        <v>548</v>
      </c>
      <c r="H15" s="5" t="s">
        <v>559</v>
      </c>
      <c r="I15" s="5" t="s">
        <v>550</v>
      </c>
      <c r="J15" s="15">
        <v>9000</v>
      </c>
      <c r="K15" s="5" t="s">
        <v>609</v>
      </c>
      <c r="L15" s="5" t="s">
        <v>548</v>
      </c>
      <c r="M15" s="5" t="s">
        <v>559</v>
      </c>
      <c r="N15" s="5" t="s">
        <v>550</v>
      </c>
      <c r="O15" s="15">
        <v>18000</v>
      </c>
      <c r="P15" s="5">
        <v>0</v>
      </c>
      <c r="Q15" s="40">
        <v>9000</v>
      </c>
      <c r="R15" s="492" t="s">
        <v>403</v>
      </c>
      <c r="S15" s="5" t="s">
        <v>554</v>
      </c>
      <c r="T15" s="86" t="s">
        <v>557</v>
      </c>
      <c r="U15" s="4"/>
      <c r="V15" s="3"/>
      <c r="W15" s="4">
        <v>46087</v>
      </c>
      <c r="X15" s="4">
        <v>46094</v>
      </c>
      <c r="Y15" s="4">
        <v>46094</v>
      </c>
      <c r="Z15" s="4">
        <v>46122</v>
      </c>
      <c r="AA15" s="4">
        <v>46091</v>
      </c>
      <c r="AB15" s="58">
        <v>18000</v>
      </c>
      <c r="AC15" s="21">
        <v>9000</v>
      </c>
      <c r="AD15" s="410" t="s">
        <v>558</v>
      </c>
      <c r="AE15" s="3"/>
      <c r="AF15" s="31" t="s">
        <v>570</v>
      </c>
      <c r="AG15" s="38" t="s">
        <v>552</v>
      </c>
      <c r="AH15" s="38" t="s">
        <v>553</v>
      </c>
      <c r="AI15" s="43" t="s">
        <v>610</v>
      </c>
      <c r="AJ15" s="43" t="s">
        <v>466</v>
      </c>
      <c r="AK15" s="228" t="s">
        <v>554</v>
      </c>
      <c r="AL15" s="3"/>
      <c r="AM15" s="3"/>
      <c r="AN15" s="3"/>
      <c r="AO15" s="3"/>
      <c r="AP15" s="3"/>
      <c r="AQ15" s="43" t="s">
        <v>88</v>
      </c>
      <c r="AR15" s="366"/>
      <c r="AS15" s="109" t="s">
        <v>315</v>
      </c>
      <c r="AT15" s="260"/>
      <c r="AU15" s="110" t="s">
        <v>315</v>
      </c>
      <c r="AV15" s="109" t="s">
        <v>315</v>
      </c>
      <c r="AW15" s="108"/>
      <c r="AX15" s="110" t="s">
        <v>315</v>
      </c>
      <c r="AY15" s="109" t="s">
        <v>315</v>
      </c>
      <c r="AZ15" s="108"/>
      <c r="BA15" s="110" t="s">
        <v>315</v>
      </c>
      <c r="BB15" s="109" t="s">
        <v>315</v>
      </c>
      <c r="BC15" s="108"/>
      <c r="BD15" s="110" t="s">
        <v>315</v>
      </c>
      <c r="BE15" s="109" t="s">
        <v>315</v>
      </c>
      <c r="BF15" s="108"/>
      <c r="BG15" s="110" t="s">
        <v>315</v>
      </c>
      <c r="BH15" s="109" t="s">
        <v>315</v>
      </c>
      <c r="BI15" s="108"/>
      <c r="BJ15" s="110" t="s">
        <v>315</v>
      </c>
      <c r="BK15" s="109" t="s">
        <v>315</v>
      </c>
      <c r="BL15" s="108"/>
      <c r="BM15" s="110" t="s">
        <v>315</v>
      </c>
      <c r="BN15" s="109" t="s">
        <v>315</v>
      </c>
      <c r="BO15" s="108"/>
      <c r="BP15" s="110" t="s">
        <v>315</v>
      </c>
      <c r="BQ15" s="109" t="s">
        <v>315</v>
      </c>
      <c r="BR15" s="108"/>
      <c r="BS15" s="110" t="s">
        <v>315</v>
      </c>
      <c r="BT15" s="109" t="s">
        <v>315</v>
      </c>
      <c r="BU15" s="795">
        <v>5200</v>
      </c>
      <c r="BV15" s="110" t="s">
        <v>315</v>
      </c>
      <c r="BW15" s="109" t="s">
        <v>315</v>
      </c>
      <c r="BX15" s="795">
        <v>3800</v>
      </c>
      <c r="BY15" s="110" t="s">
        <v>315</v>
      </c>
      <c r="BZ15" s="109" t="s">
        <v>315</v>
      </c>
      <c r="CA15" s="108"/>
      <c r="CB15" s="110" t="s">
        <v>315</v>
      </c>
      <c r="CC15" s="109" t="s">
        <v>315</v>
      </c>
      <c r="CD15" s="108"/>
      <c r="CE15" s="110" t="s">
        <v>315</v>
      </c>
      <c r="CF15" s="109" t="s">
        <v>315</v>
      </c>
      <c r="CG15" s="108"/>
      <c r="CH15" s="110" t="s">
        <v>315</v>
      </c>
      <c r="CI15" s="109" t="s">
        <v>315</v>
      </c>
      <c r="CJ15" s="108"/>
      <c r="CK15" s="110" t="s">
        <v>315</v>
      </c>
      <c r="CL15" s="109" t="s">
        <v>315</v>
      </c>
      <c r="CM15" s="108"/>
      <c r="CN15" s="110" t="s">
        <v>315</v>
      </c>
      <c r="CO15" s="109" t="s">
        <v>315</v>
      </c>
      <c r="CP15" s="108"/>
      <c r="CQ15" s="110" t="s">
        <v>315</v>
      </c>
      <c r="CR15" s="109" t="s">
        <v>315</v>
      </c>
      <c r="CS15" s="108"/>
      <c r="CT15" s="110" t="s">
        <v>315</v>
      </c>
      <c r="CU15" s="109" t="s">
        <v>315</v>
      </c>
      <c r="CV15" s="108"/>
      <c r="CW15" s="110" t="s">
        <v>315</v>
      </c>
      <c r="CX15" s="109" t="s">
        <v>315</v>
      </c>
      <c r="CY15" s="108"/>
      <c r="CZ15" s="110" t="s">
        <v>315</v>
      </c>
      <c r="DA15" s="109" t="s">
        <v>315</v>
      </c>
      <c r="DB15" s="108"/>
      <c r="DC15" s="110" t="s">
        <v>315</v>
      </c>
      <c r="DD15" s="109" t="s">
        <v>315</v>
      </c>
      <c r="DE15" s="108"/>
      <c r="DF15" s="110" t="s">
        <v>315</v>
      </c>
      <c r="DG15" s="109" t="s">
        <v>315</v>
      </c>
      <c r="DH15" s="108"/>
      <c r="DI15" s="110" t="s">
        <v>315</v>
      </c>
      <c r="DJ15" s="109" t="s">
        <v>315</v>
      </c>
      <c r="DK15" s="108"/>
      <c r="DL15" s="110" t="s">
        <v>315</v>
      </c>
      <c r="DM15" s="109" t="s">
        <v>315</v>
      </c>
      <c r="DN15" s="108"/>
      <c r="DO15" s="110" t="s">
        <v>315</v>
      </c>
      <c r="DP15" s="109" t="s">
        <v>315</v>
      </c>
      <c r="DQ15" s="108"/>
      <c r="DR15" s="110" t="s">
        <v>315</v>
      </c>
      <c r="DS15" s="109" t="s">
        <v>315</v>
      </c>
      <c r="DT15" s="108"/>
      <c r="DU15" s="110" t="s">
        <v>315</v>
      </c>
      <c r="DV15" s="109" t="s">
        <v>315</v>
      </c>
      <c r="DW15" s="108"/>
      <c r="DX15" s="110" t="s">
        <v>315</v>
      </c>
      <c r="DY15" s="109" t="s">
        <v>315</v>
      </c>
      <c r="DZ15" s="108"/>
      <c r="EA15" s="110" t="s">
        <v>315</v>
      </c>
      <c r="EB15" s="109" t="s">
        <v>315</v>
      </c>
      <c r="EC15" s="108"/>
      <c r="ED15" s="110" t="s">
        <v>315</v>
      </c>
      <c r="EE15" s="109" t="s">
        <v>315</v>
      </c>
      <c r="EF15" s="108"/>
      <c r="EG15" s="151" t="s">
        <v>315</v>
      </c>
      <c r="EH15" s="109" t="s">
        <v>315</v>
      </c>
      <c r="EI15" s="260"/>
      <c r="EJ15" s="110" t="s">
        <v>315</v>
      </c>
      <c r="EK15" s="109" t="s">
        <v>315</v>
      </c>
      <c r="EL15" s="108"/>
      <c r="EM15" s="110" t="s">
        <v>315</v>
      </c>
      <c r="EN15" s="109" t="s">
        <v>315</v>
      </c>
      <c r="EO15" s="108"/>
      <c r="EP15" s="110" t="s">
        <v>315</v>
      </c>
      <c r="EQ15" s="109" t="s">
        <v>315</v>
      </c>
      <c r="ER15" s="108"/>
      <c r="ES15" s="110" t="s">
        <v>315</v>
      </c>
      <c r="ET15" s="109" t="s">
        <v>315</v>
      </c>
      <c r="EU15" s="108"/>
      <c r="EV15" s="110" t="s">
        <v>315</v>
      </c>
      <c r="EW15" s="109" t="s">
        <v>315</v>
      </c>
      <c r="EX15" s="108"/>
      <c r="EY15" s="110" t="s">
        <v>315</v>
      </c>
      <c r="EZ15" s="109" t="s">
        <v>315</v>
      </c>
      <c r="FA15" s="108"/>
      <c r="FB15" s="110" t="s">
        <v>315</v>
      </c>
      <c r="FC15" s="109" t="s">
        <v>315</v>
      </c>
      <c r="FD15" s="108"/>
      <c r="FE15" s="110" t="s">
        <v>315</v>
      </c>
      <c r="FF15" s="109" t="s">
        <v>315</v>
      </c>
      <c r="FG15" s="108"/>
      <c r="FH15" s="110" t="s">
        <v>315</v>
      </c>
      <c r="FI15" s="109" t="s">
        <v>315</v>
      </c>
      <c r="FJ15" s="108"/>
      <c r="FK15" s="110" t="s">
        <v>315</v>
      </c>
      <c r="FL15" s="109" t="s">
        <v>315</v>
      </c>
      <c r="FM15" s="108"/>
      <c r="FN15" s="110" t="s">
        <v>315</v>
      </c>
      <c r="FO15" s="109" t="s">
        <v>315</v>
      </c>
      <c r="FP15" s="108"/>
      <c r="FQ15" s="110" t="s">
        <v>315</v>
      </c>
      <c r="FR15" s="109" t="s">
        <v>315</v>
      </c>
      <c r="FS15" s="108"/>
      <c r="FT15" s="110" t="s">
        <v>315</v>
      </c>
      <c r="FU15" s="109" t="s">
        <v>315</v>
      </c>
      <c r="FV15" s="108"/>
      <c r="FW15" s="110" t="s">
        <v>315</v>
      </c>
      <c r="FX15" s="109" t="s">
        <v>315</v>
      </c>
      <c r="FY15" s="108"/>
      <c r="FZ15" s="110" t="s">
        <v>315</v>
      </c>
      <c r="GA15" s="109" t="s">
        <v>315</v>
      </c>
      <c r="GB15" s="108"/>
      <c r="GC15" s="110" t="s">
        <v>315</v>
      </c>
      <c r="GD15" s="109" t="s">
        <v>315</v>
      </c>
      <c r="GE15" s="108"/>
      <c r="GF15" s="110" t="s">
        <v>315</v>
      </c>
      <c r="GG15" s="109" t="s">
        <v>315</v>
      </c>
      <c r="GH15" s="108"/>
      <c r="GI15" s="110" t="s">
        <v>315</v>
      </c>
      <c r="GJ15" s="109" t="s">
        <v>315</v>
      </c>
      <c r="GK15" s="108"/>
      <c r="GL15" s="110" t="s">
        <v>315</v>
      </c>
      <c r="GM15" s="109" t="s">
        <v>315</v>
      </c>
      <c r="GN15" s="108"/>
      <c r="GO15" s="110" t="s">
        <v>315</v>
      </c>
      <c r="GP15" s="109" t="s">
        <v>315</v>
      </c>
      <c r="GQ15" s="108"/>
      <c r="GR15" s="110" t="s">
        <v>315</v>
      </c>
      <c r="GS15" s="109" t="s">
        <v>315</v>
      </c>
      <c r="GT15" s="108"/>
      <c r="GU15" s="110" t="s">
        <v>315</v>
      </c>
      <c r="GV15" s="109" t="s">
        <v>315</v>
      </c>
      <c r="GW15" s="108"/>
      <c r="GX15" s="110" t="s">
        <v>315</v>
      </c>
      <c r="GY15" s="109" t="s">
        <v>315</v>
      </c>
      <c r="GZ15" s="108"/>
      <c r="HA15" s="110" t="s">
        <v>315</v>
      </c>
      <c r="HB15" s="109" t="s">
        <v>315</v>
      </c>
      <c r="HC15" s="108"/>
      <c r="HD15" s="110" t="s">
        <v>315</v>
      </c>
      <c r="HE15" s="109" t="s">
        <v>315</v>
      </c>
      <c r="HF15" s="108"/>
      <c r="HG15" s="110" t="s">
        <v>315</v>
      </c>
      <c r="HH15" s="109" t="s">
        <v>315</v>
      </c>
      <c r="HI15" s="108"/>
      <c r="HJ15" s="110" t="s">
        <v>315</v>
      </c>
      <c r="HK15" s="109" t="s">
        <v>315</v>
      </c>
      <c r="HL15" s="108"/>
      <c r="HM15" s="110" t="s">
        <v>315</v>
      </c>
      <c r="HN15" s="109" t="s">
        <v>315</v>
      </c>
      <c r="HO15" s="108"/>
      <c r="HP15" s="110" t="s">
        <v>315</v>
      </c>
      <c r="HQ15" s="109" t="s">
        <v>315</v>
      </c>
      <c r="HR15" s="108"/>
      <c r="HS15" s="110" t="s">
        <v>315</v>
      </c>
      <c r="HT15" s="109" t="s">
        <v>315</v>
      </c>
      <c r="HU15" s="108"/>
      <c r="HV15" s="151" t="s">
        <v>315</v>
      </c>
      <c r="HW15" s="109" t="s">
        <v>315</v>
      </c>
      <c r="HX15" s="260"/>
      <c r="HY15" s="110" t="s">
        <v>315</v>
      </c>
      <c r="HZ15" s="109" t="s">
        <v>315</v>
      </c>
      <c r="IA15" s="108"/>
      <c r="IB15" s="110" t="s">
        <v>315</v>
      </c>
      <c r="IC15" s="109" t="s">
        <v>315</v>
      </c>
      <c r="ID15" s="108"/>
      <c r="IE15" s="110" t="s">
        <v>315</v>
      </c>
      <c r="IF15" s="109" t="s">
        <v>315</v>
      </c>
      <c r="IG15" s="108"/>
      <c r="IH15" s="110" t="s">
        <v>315</v>
      </c>
      <c r="II15" s="109" t="s">
        <v>315</v>
      </c>
      <c r="IJ15" s="108"/>
      <c r="IK15" s="110" t="s">
        <v>315</v>
      </c>
      <c r="IL15" s="109" t="s">
        <v>315</v>
      </c>
      <c r="IM15" s="108"/>
      <c r="IN15" s="110" t="s">
        <v>315</v>
      </c>
      <c r="IO15" s="109" t="s">
        <v>315</v>
      </c>
      <c r="IP15" s="108"/>
      <c r="IQ15" s="110" t="s">
        <v>315</v>
      </c>
      <c r="IR15" s="109" t="s">
        <v>315</v>
      </c>
      <c r="IS15" s="108"/>
      <c r="IT15" s="110" t="s">
        <v>315</v>
      </c>
      <c r="IU15" s="109" t="s">
        <v>315</v>
      </c>
      <c r="IV15" s="108"/>
      <c r="IW15" s="110" t="s">
        <v>315</v>
      </c>
      <c r="IX15" s="109" t="s">
        <v>315</v>
      </c>
      <c r="IY15" s="108"/>
      <c r="IZ15" s="110" t="s">
        <v>315</v>
      </c>
      <c r="JA15" s="109" t="s">
        <v>315</v>
      </c>
      <c r="JB15" s="108"/>
      <c r="JC15" s="110" t="s">
        <v>315</v>
      </c>
      <c r="JD15" s="109" t="s">
        <v>315</v>
      </c>
      <c r="JE15" s="108"/>
      <c r="JF15" s="110" t="s">
        <v>315</v>
      </c>
      <c r="JG15" s="109" t="s">
        <v>315</v>
      </c>
      <c r="JH15" s="108"/>
      <c r="JI15" s="110" t="s">
        <v>315</v>
      </c>
      <c r="JJ15" s="109" t="s">
        <v>315</v>
      </c>
      <c r="JK15" s="108"/>
      <c r="JL15" s="110" t="s">
        <v>315</v>
      </c>
      <c r="JM15" s="109" t="s">
        <v>315</v>
      </c>
      <c r="JN15" s="108"/>
      <c r="JO15" s="110" t="s">
        <v>315</v>
      </c>
      <c r="JP15" s="109" t="s">
        <v>315</v>
      </c>
      <c r="JQ15" s="108"/>
      <c r="JR15" s="110" t="s">
        <v>315</v>
      </c>
      <c r="JS15" s="109" t="s">
        <v>315</v>
      </c>
      <c r="JT15" s="108"/>
      <c r="JU15" s="110" t="s">
        <v>315</v>
      </c>
      <c r="JV15" s="109" t="s">
        <v>315</v>
      </c>
      <c r="JW15" s="108"/>
      <c r="JX15" s="110" t="s">
        <v>315</v>
      </c>
      <c r="JY15" s="109" t="s">
        <v>315</v>
      </c>
      <c r="JZ15" s="108"/>
      <c r="KA15" s="110" t="s">
        <v>315</v>
      </c>
      <c r="KB15" s="109" t="s">
        <v>315</v>
      </c>
      <c r="KC15" s="108"/>
      <c r="KD15" s="110" t="s">
        <v>315</v>
      </c>
      <c r="KE15" s="109" t="s">
        <v>315</v>
      </c>
      <c r="KF15" s="108"/>
      <c r="KG15" s="110" t="s">
        <v>315</v>
      </c>
      <c r="KH15" s="109" t="s">
        <v>315</v>
      </c>
      <c r="KI15" s="108"/>
      <c r="KJ15" s="110" t="s">
        <v>315</v>
      </c>
      <c r="KK15" s="109" t="s">
        <v>315</v>
      </c>
      <c r="KL15" s="108"/>
      <c r="KM15" s="110" t="s">
        <v>315</v>
      </c>
      <c r="KN15" s="109" t="s">
        <v>315</v>
      </c>
      <c r="KO15" s="108"/>
      <c r="KP15" s="110" t="s">
        <v>315</v>
      </c>
      <c r="KQ15" s="109" t="s">
        <v>315</v>
      </c>
      <c r="KR15" s="108"/>
      <c r="KS15" s="110" t="s">
        <v>315</v>
      </c>
      <c r="KT15" s="109" t="s">
        <v>315</v>
      </c>
      <c r="KU15" s="108"/>
      <c r="KV15" s="110" t="s">
        <v>315</v>
      </c>
      <c r="KW15" s="109" t="s">
        <v>315</v>
      </c>
      <c r="KX15" s="108"/>
      <c r="KY15" s="110" t="s">
        <v>315</v>
      </c>
      <c r="KZ15" s="109" t="s">
        <v>315</v>
      </c>
      <c r="LA15" s="108"/>
      <c r="LB15" s="110" t="s">
        <v>315</v>
      </c>
      <c r="LC15" s="109" t="s">
        <v>315</v>
      </c>
      <c r="LD15" s="108"/>
      <c r="LE15" s="110" t="s">
        <v>315</v>
      </c>
      <c r="LF15" s="109" t="s">
        <v>315</v>
      </c>
      <c r="LG15" s="108"/>
      <c r="LH15" s="110" t="s">
        <v>315</v>
      </c>
      <c r="LI15" s="109" t="s">
        <v>315</v>
      </c>
      <c r="LJ15" s="108"/>
      <c r="LK15" s="151" t="s">
        <v>315</v>
      </c>
    </row>
    <row r="16" spans="1:323" ht="17.149999999999999" hidden="1" customHeight="1" x14ac:dyDescent="0.2">
      <c r="A16" s="120" t="s">
        <v>22</v>
      </c>
      <c r="B16" s="150">
        <v>46086.624456018515</v>
      </c>
      <c r="C16" s="154">
        <v>0</v>
      </c>
      <c r="D16" s="3" t="s">
        <v>719</v>
      </c>
      <c r="E16" s="39">
        <v>0</v>
      </c>
      <c r="F16" s="5" t="s">
        <v>871</v>
      </c>
      <c r="G16" s="5" t="s">
        <v>548</v>
      </c>
      <c r="H16" s="5" t="s">
        <v>556</v>
      </c>
      <c r="I16" s="5">
        <v>0</v>
      </c>
      <c r="J16" s="15">
        <v>146</v>
      </c>
      <c r="K16" s="5" t="s">
        <v>872</v>
      </c>
      <c r="L16" s="5" t="s">
        <v>548</v>
      </c>
      <c r="M16" s="5" t="s">
        <v>556</v>
      </c>
      <c r="N16" s="5">
        <v>0</v>
      </c>
      <c r="O16" s="15">
        <v>292</v>
      </c>
      <c r="P16" s="5">
        <v>0</v>
      </c>
      <c r="Q16" s="40">
        <v>146</v>
      </c>
      <c r="R16" s="492" t="s">
        <v>403</v>
      </c>
      <c r="S16" s="5" t="s">
        <v>88</v>
      </c>
      <c r="T16" s="86" t="s">
        <v>551</v>
      </c>
      <c r="U16" s="4"/>
      <c r="V16" s="3"/>
      <c r="W16" s="4">
        <v>46090</v>
      </c>
      <c r="X16" s="4">
        <v>46094</v>
      </c>
      <c r="Y16" s="4">
        <v>46094</v>
      </c>
      <c r="Z16" s="4">
        <v>46122</v>
      </c>
      <c r="AA16" s="4">
        <v>46091</v>
      </c>
      <c r="AB16" s="58">
        <v>292</v>
      </c>
      <c r="AC16" s="21">
        <v>146</v>
      </c>
      <c r="AD16" s="410" t="s">
        <v>558</v>
      </c>
      <c r="AE16" s="3"/>
      <c r="AF16" s="31" t="s">
        <v>570</v>
      </c>
      <c r="AG16" s="38" t="s">
        <v>552</v>
      </c>
      <c r="AH16" s="38" t="s">
        <v>565</v>
      </c>
      <c r="AI16" s="43">
        <v>0</v>
      </c>
      <c r="AJ16" s="43" t="s">
        <v>466</v>
      </c>
      <c r="AK16" s="228" t="s">
        <v>554</v>
      </c>
      <c r="AL16" s="3"/>
      <c r="AM16" s="3"/>
      <c r="AN16" s="3"/>
      <c r="AO16" s="3"/>
      <c r="AP16" s="3"/>
      <c r="AQ16" s="43" t="s">
        <v>88</v>
      </c>
      <c r="AR16" s="366"/>
      <c r="AS16" s="109" t="s">
        <v>315</v>
      </c>
      <c r="AT16" s="260"/>
      <c r="AU16" s="110" t="s">
        <v>315</v>
      </c>
      <c r="AV16" s="109" t="s">
        <v>315</v>
      </c>
      <c r="AW16" s="108"/>
      <c r="AX16" s="110" t="s">
        <v>315</v>
      </c>
      <c r="AY16" s="109" t="s">
        <v>315</v>
      </c>
      <c r="AZ16" s="108"/>
      <c r="BA16" s="110" t="s">
        <v>315</v>
      </c>
      <c r="BB16" s="109" t="s">
        <v>315</v>
      </c>
      <c r="BC16" s="108"/>
      <c r="BD16" s="110" t="s">
        <v>315</v>
      </c>
      <c r="BE16" s="109" t="s">
        <v>315</v>
      </c>
      <c r="BF16" s="108"/>
      <c r="BG16" s="110" t="s">
        <v>315</v>
      </c>
      <c r="BH16" s="109" t="s">
        <v>315</v>
      </c>
      <c r="BI16" s="108"/>
      <c r="BJ16" s="110" t="s">
        <v>315</v>
      </c>
      <c r="BK16" s="109" t="s">
        <v>315</v>
      </c>
      <c r="BL16" s="108"/>
      <c r="BM16" s="110" t="s">
        <v>315</v>
      </c>
      <c r="BN16" s="109" t="s">
        <v>315</v>
      </c>
      <c r="BO16" s="108"/>
      <c r="BP16" s="110" t="s">
        <v>315</v>
      </c>
      <c r="BQ16" s="109" t="s">
        <v>315</v>
      </c>
      <c r="BR16" s="108"/>
      <c r="BS16" s="110" t="s">
        <v>315</v>
      </c>
      <c r="BT16" s="109" t="s">
        <v>315</v>
      </c>
      <c r="BU16" s="795">
        <v>146</v>
      </c>
      <c r="BV16" s="110" t="s">
        <v>315</v>
      </c>
      <c r="BW16" s="109" t="s">
        <v>315</v>
      </c>
      <c r="BX16" s="108"/>
      <c r="BY16" s="110" t="s">
        <v>315</v>
      </c>
      <c r="BZ16" s="109" t="s">
        <v>315</v>
      </c>
      <c r="CA16" s="108"/>
      <c r="CB16" s="110" t="s">
        <v>315</v>
      </c>
      <c r="CC16" s="109" t="s">
        <v>315</v>
      </c>
      <c r="CD16" s="108"/>
      <c r="CE16" s="110" t="s">
        <v>315</v>
      </c>
      <c r="CF16" s="109" t="s">
        <v>315</v>
      </c>
      <c r="CG16" s="108"/>
      <c r="CH16" s="110" t="s">
        <v>315</v>
      </c>
      <c r="CI16" s="109" t="s">
        <v>315</v>
      </c>
      <c r="CJ16" s="108"/>
      <c r="CK16" s="110" t="s">
        <v>315</v>
      </c>
      <c r="CL16" s="109" t="s">
        <v>315</v>
      </c>
      <c r="CM16" s="108"/>
      <c r="CN16" s="110" t="s">
        <v>315</v>
      </c>
      <c r="CO16" s="109" t="s">
        <v>315</v>
      </c>
      <c r="CP16" s="108"/>
      <c r="CQ16" s="110" t="s">
        <v>315</v>
      </c>
      <c r="CR16" s="109" t="s">
        <v>315</v>
      </c>
      <c r="CS16" s="108"/>
      <c r="CT16" s="110" t="s">
        <v>315</v>
      </c>
      <c r="CU16" s="109" t="s">
        <v>315</v>
      </c>
      <c r="CV16" s="108"/>
      <c r="CW16" s="110" t="s">
        <v>315</v>
      </c>
      <c r="CX16" s="109" t="s">
        <v>315</v>
      </c>
      <c r="CY16" s="108"/>
      <c r="CZ16" s="110" t="s">
        <v>315</v>
      </c>
      <c r="DA16" s="109" t="s">
        <v>315</v>
      </c>
      <c r="DB16" s="108"/>
      <c r="DC16" s="110" t="s">
        <v>315</v>
      </c>
      <c r="DD16" s="109" t="s">
        <v>315</v>
      </c>
      <c r="DE16" s="108"/>
      <c r="DF16" s="110" t="s">
        <v>315</v>
      </c>
      <c r="DG16" s="109" t="s">
        <v>315</v>
      </c>
      <c r="DH16" s="108"/>
      <c r="DI16" s="110" t="s">
        <v>315</v>
      </c>
      <c r="DJ16" s="109" t="s">
        <v>315</v>
      </c>
      <c r="DK16" s="108"/>
      <c r="DL16" s="110" t="s">
        <v>315</v>
      </c>
      <c r="DM16" s="109" t="s">
        <v>315</v>
      </c>
      <c r="DN16" s="108"/>
      <c r="DO16" s="110" t="s">
        <v>315</v>
      </c>
      <c r="DP16" s="109" t="s">
        <v>315</v>
      </c>
      <c r="DQ16" s="108"/>
      <c r="DR16" s="110" t="s">
        <v>315</v>
      </c>
      <c r="DS16" s="109" t="s">
        <v>315</v>
      </c>
      <c r="DT16" s="108"/>
      <c r="DU16" s="110" t="s">
        <v>315</v>
      </c>
      <c r="DV16" s="109" t="s">
        <v>315</v>
      </c>
      <c r="DW16" s="108"/>
      <c r="DX16" s="110" t="s">
        <v>315</v>
      </c>
      <c r="DY16" s="109" t="s">
        <v>315</v>
      </c>
      <c r="DZ16" s="108"/>
      <c r="EA16" s="110" t="s">
        <v>315</v>
      </c>
      <c r="EB16" s="109" t="s">
        <v>315</v>
      </c>
      <c r="EC16" s="108"/>
      <c r="ED16" s="110" t="s">
        <v>315</v>
      </c>
      <c r="EE16" s="109" t="s">
        <v>315</v>
      </c>
      <c r="EF16" s="108"/>
      <c r="EG16" s="151" t="s">
        <v>315</v>
      </c>
      <c r="EH16" s="109" t="s">
        <v>315</v>
      </c>
      <c r="EI16" s="260"/>
      <c r="EJ16" s="110" t="s">
        <v>315</v>
      </c>
      <c r="EK16" s="109" t="s">
        <v>315</v>
      </c>
      <c r="EL16" s="108"/>
      <c r="EM16" s="110" t="s">
        <v>315</v>
      </c>
      <c r="EN16" s="109" t="s">
        <v>315</v>
      </c>
      <c r="EO16" s="108"/>
      <c r="EP16" s="110" t="s">
        <v>315</v>
      </c>
      <c r="EQ16" s="109" t="s">
        <v>315</v>
      </c>
      <c r="ER16" s="108"/>
      <c r="ES16" s="110" t="s">
        <v>315</v>
      </c>
      <c r="ET16" s="109" t="s">
        <v>315</v>
      </c>
      <c r="EU16" s="108"/>
      <c r="EV16" s="110" t="s">
        <v>315</v>
      </c>
      <c r="EW16" s="109" t="s">
        <v>315</v>
      </c>
      <c r="EX16" s="108"/>
      <c r="EY16" s="110" t="s">
        <v>315</v>
      </c>
      <c r="EZ16" s="109" t="s">
        <v>315</v>
      </c>
      <c r="FA16" s="108"/>
      <c r="FB16" s="110" t="s">
        <v>315</v>
      </c>
      <c r="FC16" s="109" t="s">
        <v>315</v>
      </c>
      <c r="FD16" s="108"/>
      <c r="FE16" s="110" t="s">
        <v>315</v>
      </c>
      <c r="FF16" s="109" t="s">
        <v>315</v>
      </c>
      <c r="FG16" s="108"/>
      <c r="FH16" s="110" t="s">
        <v>315</v>
      </c>
      <c r="FI16" s="109" t="s">
        <v>315</v>
      </c>
      <c r="FJ16" s="108"/>
      <c r="FK16" s="110" t="s">
        <v>315</v>
      </c>
      <c r="FL16" s="109" t="s">
        <v>315</v>
      </c>
      <c r="FM16" s="108"/>
      <c r="FN16" s="110" t="s">
        <v>315</v>
      </c>
      <c r="FO16" s="109" t="s">
        <v>315</v>
      </c>
      <c r="FP16" s="108"/>
      <c r="FQ16" s="110" t="s">
        <v>315</v>
      </c>
      <c r="FR16" s="109" t="s">
        <v>315</v>
      </c>
      <c r="FS16" s="108"/>
      <c r="FT16" s="110" t="s">
        <v>315</v>
      </c>
      <c r="FU16" s="109" t="s">
        <v>315</v>
      </c>
      <c r="FV16" s="108"/>
      <c r="FW16" s="110" t="s">
        <v>315</v>
      </c>
      <c r="FX16" s="109" t="s">
        <v>315</v>
      </c>
      <c r="FY16" s="108"/>
      <c r="FZ16" s="110" t="s">
        <v>315</v>
      </c>
      <c r="GA16" s="109" t="s">
        <v>315</v>
      </c>
      <c r="GB16" s="108"/>
      <c r="GC16" s="110" t="s">
        <v>315</v>
      </c>
      <c r="GD16" s="109" t="s">
        <v>315</v>
      </c>
      <c r="GE16" s="108"/>
      <c r="GF16" s="110" t="s">
        <v>315</v>
      </c>
      <c r="GG16" s="109" t="s">
        <v>315</v>
      </c>
      <c r="GH16" s="108"/>
      <c r="GI16" s="110" t="s">
        <v>315</v>
      </c>
      <c r="GJ16" s="109" t="s">
        <v>315</v>
      </c>
      <c r="GK16" s="108"/>
      <c r="GL16" s="110" t="s">
        <v>315</v>
      </c>
      <c r="GM16" s="109" t="s">
        <v>315</v>
      </c>
      <c r="GN16" s="108"/>
      <c r="GO16" s="110" t="s">
        <v>315</v>
      </c>
      <c r="GP16" s="109" t="s">
        <v>315</v>
      </c>
      <c r="GQ16" s="108"/>
      <c r="GR16" s="110" t="s">
        <v>315</v>
      </c>
      <c r="GS16" s="109" t="s">
        <v>315</v>
      </c>
      <c r="GT16" s="108"/>
      <c r="GU16" s="110" t="s">
        <v>315</v>
      </c>
      <c r="GV16" s="109" t="s">
        <v>315</v>
      </c>
      <c r="GW16" s="108"/>
      <c r="GX16" s="110" t="s">
        <v>315</v>
      </c>
      <c r="GY16" s="109" t="s">
        <v>315</v>
      </c>
      <c r="GZ16" s="108"/>
      <c r="HA16" s="110" t="s">
        <v>315</v>
      </c>
      <c r="HB16" s="109" t="s">
        <v>315</v>
      </c>
      <c r="HC16" s="108"/>
      <c r="HD16" s="110" t="s">
        <v>315</v>
      </c>
      <c r="HE16" s="109" t="s">
        <v>315</v>
      </c>
      <c r="HF16" s="108"/>
      <c r="HG16" s="110" t="s">
        <v>315</v>
      </c>
      <c r="HH16" s="109" t="s">
        <v>315</v>
      </c>
      <c r="HI16" s="108"/>
      <c r="HJ16" s="110" t="s">
        <v>315</v>
      </c>
      <c r="HK16" s="109" t="s">
        <v>315</v>
      </c>
      <c r="HL16" s="108"/>
      <c r="HM16" s="110" t="s">
        <v>315</v>
      </c>
      <c r="HN16" s="109" t="s">
        <v>315</v>
      </c>
      <c r="HO16" s="108"/>
      <c r="HP16" s="110" t="s">
        <v>315</v>
      </c>
      <c r="HQ16" s="109" t="s">
        <v>315</v>
      </c>
      <c r="HR16" s="108"/>
      <c r="HS16" s="110" t="s">
        <v>315</v>
      </c>
      <c r="HT16" s="109" t="s">
        <v>315</v>
      </c>
      <c r="HU16" s="108"/>
      <c r="HV16" s="151" t="s">
        <v>315</v>
      </c>
      <c r="HW16" s="109" t="s">
        <v>315</v>
      </c>
      <c r="HX16" s="260"/>
      <c r="HY16" s="110" t="s">
        <v>315</v>
      </c>
      <c r="HZ16" s="109" t="s">
        <v>315</v>
      </c>
      <c r="IA16" s="108"/>
      <c r="IB16" s="110" t="s">
        <v>315</v>
      </c>
      <c r="IC16" s="109" t="s">
        <v>315</v>
      </c>
      <c r="ID16" s="108"/>
      <c r="IE16" s="110" t="s">
        <v>315</v>
      </c>
      <c r="IF16" s="109" t="s">
        <v>315</v>
      </c>
      <c r="IG16" s="108"/>
      <c r="IH16" s="110" t="s">
        <v>315</v>
      </c>
      <c r="II16" s="109" t="s">
        <v>315</v>
      </c>
      <c r="IJ16" s="108"/>
      <c r="IK16" s="110" t="s">
        <v>315</v>
      </c>
      <c r="IL16" s="109" t="s">
        <v>315</v>
      </c>
      <c r="IM16" s="108"/>
      <c r="IN16" s="110" t="s">
        <v>315</v>
      </c>
      <c r="IO16" s="109" t="s">
        <v>315</v>
      </c>
      <c r="IP16" s="108"/>
      <c r="IQ16" s="110" t="s">
        <v>315</v>
      </c>
      <c r="IR16" s="109" t="s">
        <v>315</v>
      </c>
      <c r="IS16" s="108"/>
      <c r="IT16" s="110" t="s">
        <v>315</v>
      </c>
      <c r="IU16" s="109" t="s">
        <v>315</v>
      </c>
      <c r="IV16" s="108"/>
      <c r="IW16" s="110" t="s">
        <v>315</v>
      </c>
      <c r="IX16" s="109" t="s">
        <v>315</v>
      </c>
      <c r="IY16" s="108"/>
      <c r="IZ16" s="110" t="s">
        <v>315</v>
      </c>
      <c r="JA16" s="109" t="s">
        <v>315</v>
      </c>
      <c r="JB16" s="108"/>
      <c r="JC16" s="110" t="s">
        <v>315</v>
      </c>
      <c r="JD16" s="109" t="s">
        <v>315</v>
      </c>
      <c r="JE16" s="108"/>
      <c r="JF16" s="110" t="s">
        <v>315</v>
      </c>
      <c r="JG16" s="109" t="s">
        <v>315</v>
      </c>
      <c r="JH16" s="108"/>
      <c r="JI16" s="110" t="s">
        <v>315</v>
      </c>
      <c r="JJ16" s="109" t="s">
        <v>315</v>
      </c>
      <c r="JK16" s="108"/>
      <c r="JL16" s="110" t="s">
        <v>315</v>
      </c>
      <c r="JM16" s="109" t="s">
        <v>315</v>
      </c>
      <c r="JN16" s="108"/>
      <c r="JO16" s="110" t="s">
        <v>315</v>
      </c>
      <c r="JP16" s="109" t="s">
        <v>315</v>
      </c>
      <c r="JQ16" s="108"/>
      <c r="JR16" s="110" t="s">
        <v>315</v>
      </c>
      <c r="JS16" s="109" t="s">
        <v>315</v>
      </c>
      <c r="JT16" s="108"/>
      <c r="JU16" s="110" t="s">
        <v>315</v>
      </c>
      <c r="JV16" s="109" t="s">
        <v>315</v>
      </c>
      <c r="JW16" s="108"/>
      <c r="JX16" s="110" t="s">
        <v>315</v>
      </c>
      <c r="JY16" s="109" t="s">
        <v>315</v>
      </c>
      <c r="JZ16" s="108"/>
      <c r="KA16" s="110" t="s">
        <v>315</v>
      </c>
      <c r="KB16" s="109" t="s">
        <v>315</v>
      </c>
      <c r="KC16" s="108"/>
      <c r="KD16" s="110" t="s">
        <v>315</v>
      </c>
      <c r="KE16" s="109" t="s">
        <v>315</v>
      </c>
      <c r="KF16" s="108"/>
      <c r="KG16" s="110" t="s">
        <v>315</v>
      </c>
      <c r="KH16" s="109" t="s">
        <v>315</v>
      </c>
      <c r="KI16" s="108"/>
      <c r="KJ16" s="110" t="s">
        <v>315</v>
      </c>
      <c r="KK16" s="109" t="s">
        <v>315</v>
      </c>
      <c r="KL16" s="108"/>
      <c r="KM16" s="110" t="s">
        <v>315</v>
      </c>
      <c r="KN16" s="109" t="s">
        <v>315</v>
      </c>
      <c r="KO16" s="108"/>
      <c r="KP16" s="110" t="s">
        <v>315</v>
      </c>
      <c r="KQ16" s="109" t="s">
        <v>315</v>
      </c>
      <c r="KR16" s="108"/>
      <c r="KS16" s="110" t="s">
        <v>315</v>
      </c>
      <c r="KT16" s="109" t="s">
        <v>315</v>
      </c>
      <c r="KU16" s="108"/>
      <c r="KV16" s="110" t="s">
        <v>315</v>
      </c>
      <c r="KW16" s="109" t="s">
        <v>315</v>
      </c>
      <c r="KX16" s="108"/>
      <c r="KY16" s="110" t="s">
        <v>315</v>
      </c>
      <c r="KZ16" s="109" t="s">
        <v>315</v>
      </c>
      <c r="LA16" s="108"/>
      <c r="LB16" s="110" t="s">
        <v>315</v>
      </c>
      <c r="LC16" s="109" t="s">
        <v>315</v>
      </c>
      <c r="LD16" s="108"/>
      <c r="LE16" s="110" t="s">
        <v>315</v>
      </c>
      <c r="LF16" s="109" t="s">
        <v>315</v>
      </c>
      <c r="LG16" s="108"/>
      <c r="LH16" s="110" t="s">
        <v>315</v>
      </c>
      <c r="LI16" s="109" t="s">
        <v>315</v>
      </c>
      <c r="LJ16" s="108"/>
      <c r="LK16" s="151" t="s">
        <v>315</v>
      </c>
    </row>
    <row r="17" spans="1:323" ht="17.149999999999999" hidden="1" customHeight="1" x14ac:dyDescent="0.2">
      <c r="A17" s="120" t="s">
        <v>22</v>
      </c>
      <c r="B17" s="150">
        <v>46079.621874999997</v>
      </c>
      <c r="C17" s="154">
        <v>0</v>
      </c>
      <c r="D17" s="3" t="s">
        <v>649</v>
      </c>
      <c r="E17" s="39">
        <v>6710</v>
      </c>
      <c r="F17" s="5" t="s">
        <v>608</v>
      </c>
      <c r="G17" s="5" t="s">
        <v>548</v>
      </c>
      <c r="H17" s="5" t="s">
        <v>559</v>
      </c>
      <c r="I17" s="5" t="s">
        <v>550</v>
      </c>
      <c r="J17" s="15">
        <v>9000</v>
      </c>
      <c r="K17" s="5" t="s">
        <v>609</v>
      </c>
      <c r="L17" s="5" t="s">
        <v>548</v>
      </c>
      <c r="M17" s="5" t="s">
        <v>559</v>
      </c>
      <c r="N17" s="5" t="s">
        <v>550</v>
      </c>
      <c r="O17" s="15">
        <v>18000</v>
      </c>
      <c r="P17" s="5">
        <v>0</v>
      </c>
      <c r="Q17" s="40">
        <v>9000</v>
      </c>
      <c r="R17" s="492" t="s">
        <v>403</v>
      </c>
      <c r="S17" s="5" t="s">
        <v>554</v>
      </c>
      <c r="T17" s="86" t="s">
        <v>557</v>
      </c>
      <c r="U17" s="4"/>
      <c r="V17" s="3"/>
      <c r="W17" s="4">
        <v>46090</v>
      </c>
      <c r="X17" s="4">
        <v>46097</v>
      </c>
      <c r="Y17" s="4">
        <v>46097</v>
      </c>
      <c r="Z17" s="4">
        <v>46123</v>
      </c>
      <c r="AA17" s="4">
        <v>46092</v>
      </c>
      <c r="AB17" s="58">
        <v>18000</v>
      </c>
      <c r="AC17" s="21">
        <v>9000</v>
      </c>
      <c r="AD17" s="410" t="s">
        <v>558</v>
      </c>
      <c r="AE17" s="3"/>
      <c r="AF17" s="31" t="s">
        <v>570</v>
      </c>
      <c r="AG17" s="38" t="s">
        <v>552</v>
      </c>
      <c r="AH17" s="38" t="s">
        <v>553</v>
      </c>
      <c r="AI17" s="43" t="s">
        <v>610</v>
      </c>
      <c r="AJ17" s="43" t="s">
        <v>466</v>
      </c>
      <c r="AK17" s="228" t="s">
        <v>554</v>
      </c>
      <c r="AL17" s="3"/>
      <c r="AM17" s="3"/>
      <c r="AN17" s="3"/>
      <c r="AO17" s="3"/>
      <c r="AP17" s="3"/>
      <c r="AQ17" s="43" t="s">
        <v>88</v>
      </c>
      <c r="AR17" s="366"/>
      <c r="AS17" s="109" t="s">
        <v>315</v>
      </c>
      <c r="AT17" s="260"/>
      <c r="AU17" s="110" t="s">
        <v>315</v>
      </c>
      <c r="AV17" s="109" t="s">
        <v>315</v>
      </c>
      <c r="AW17" s="108"/>
      <c r="AX17" s="110" t="s">
        <v>315</v>
      </c>
      <c r="AY17" s="109" t="s">
        <v>315</v>
      </c>
      <c r="AZ17" s="108"/>
      <c r="BA17" s="110" t="s">
        <v>315</v>
      </c>
      <c r="BB17" s="109" t="s">
        <v>315</v>
      </c>
      <c r="BC17" s="108"/>
      <c r="BD17" s="110" t="s">
        <v>315</v>
      </c>
      <c r="BE17" s="109" t="s">
        <v>315</v>
      </c>
      <c r="BF17" s="108"/>
      <c r="BG17" s="110" t="s">
        <v>315</v>
      </c>
      <c r="BH17" s="109" t="s">
        <v>315</v>
      </c>
      <c r="BI17" s="108"/>
      <c r="BJ17" s="110" t="s">
        <v>315</v>
      </c>
      <c r="BK17" s="109" t="s">
        <v>315</v>
      </c>
      <c r="BL17" s="108"/>
      <c r="BM17" s="110" t="s">
        <v>315</v>
      </c>
      <c r="BN17" s="109" t="s">
        <v>315</v>
      </c>
      <c r="BO17" s="108"/>
      <c r="BP17" s="110" t="s">
        <v>315</v>
      </c>
      <c r="BQ17" s="109" t="s">
        <v>315</v>
      </c>
      <c r="BR17" s="108"/>
      <c r="BS17" s="110" t="s">
        <v>315</v>
      </c>
      <c r="BT17" s="109" t="s">
        <v>315</v>
      </c>
      <c r="BU17" s="108"/>
      <c r="BV17" s="110" t="s">
        <v>315</v>
      </c>
      <c r="BW17" s="109" t="s">
        <v>315</v>
      </c>
      <c r="BX17" s="795">
        <v>3000</v>
      </c>
      <c r="BY17" s="110" t="s">
        <v>315</v>
      </c>
      <c r="BZ17" s="109" t="s">
        <v>315</v>
      </c>
      <c r="CA17" s="795">
        <v>6000</v>
      </c>
      <c r="CB17" s="110" t="s">
        <v>315</v>
      </c>
      <c r="CC17" s="109" t="s">
        <v>315</v>
      </c>
      <c r="CD17" s="108"/>
      <c r="CE17" s="110" t="s">
        <v>315</v>
      </c>
      <c r="CF17" s="109" t="s">
        <v>315</v>
      </c>
      <c r="CG17" s="108"/>
      <c r="CH17" s="110" t="s">
        <v>315</v>
      </c>
      <c r="CI17" s="109" t="s">
        <v>315</v>
      </c>
      <c r="CJ17" s="108"/>
      <c r="CK17" s="110" t="s">
        <v>315</v>
      </c>
      <c r="CL17" s="109" t="s">
        <v>315</v>
      </c>
      <c r="CM17" s="108"/>
      <c r="CN17" s="110" t="s">
        <v>315</v>
      </c>
      <c r="CO17" s="109" t="s">
        <v>315</v>
      </c>
      <c r="CP17" s="108"/>
      <c r="CQ17" s="110" t="s">
        <v>315</v>
      </c>
      <c r="CR17" s="109" t="s">
        <v>315</v>
      </c>
      <c r="CS17" s="108"/>
      <c r="CT17" s="110" t="s">
        <v>315</v>
      </c>
      <c r="CU17" s="109" t="s">
        <v>315</v>
      </c>
      <c r="CV17" s="108"/>
      <c r="CW17" s="110" t="s">
        <v>315</v>
      </c>
      <c r="CX17" s="109" t="s">
        <v>315</v>
      </c>
      <c r="CY17" s="108"/>
      <c r="CZ17" s="110" t="s">
        <v>315</v>
      </c>
      <c r="DA17" s="109" t="s">
        <v>315</v>
      </c>
      <c r="DB17" s="108"/>
      <c r="DC17" s="110" t="s">
        <v>315</v>
      </c>
      <c r="DD17" s="109" t="s">
        <v>315</v>
      </c>
      <c r="DE17" s="108"/>
      <c r="DF17" s="110" t="s">
        <v>315</v>
      </c>
      <c r="DG17" s="109" t="s">
        <v>315</v>
      </c>
      <c r="DH17" s="108"/>
      <c r="DI17" s="110" t="s">
        <v>315</v>
      </c>
      <c r="DJ17" s="109" t="s">
        <v>315</v>
      </c>
      <c r="DK17" s="108"/>
      <c r="DL17" s="110" t="s">
        <v>315</v>
      </c>
      <c r="DM17" s="109" t="s">
        <v>315</v>
      </c>
      <c r="DN17" s="108"/>
      <c r="DO17" s="110" t="s">
        <v>315</v>
      </c>
      <c r="DP17" s="109" t="s">
        <v>315</v>
      </c>
      <c r="DQ17" s="108"/>
      <c r="DR17" s="110" t="s">
        <v>315</v>
      </c>
      <c r="DS17" s="109" t="s">
        <v>315</v>
      </c>
      <c r="DT17" s="108"/>
      <c r="DU17" s="110" t="s">
        <v>315</v>
      </c>
      <c r="DV17" s="109" t="s">
        <v>315</v>
      </c>
      <c r="DW17" s="108"/>
      <c r="DX17" s="110" t="s">
        <v>315</v>
      </c>
      <c r="DY17" s="109" t="s">
        <v>315</v>
      </c>
      <c r="DZ17" s="108"/>
      <c r="EA17" s="110" t="s">
        <v>315</v>
      </c>
      <c r="EB17" s="109" t="s">
        <v>315</v>
      </c>
      <c r="EC17" s="108"/>
      <c r="ED17" s="110" t="s">
        <v>315</v>
      </c>
      <c r="EE17" s="109" t="s">
        <v>315</v>
      </c>
      <c r="EF17" s="108"/>
      <c r="EG17" s="151" t="s">
        <v>315</v>
      </c>
      <c r="EH17" s="109" t="s">
        <v>315</v>
      </c>
      <c r="EI17" s="260"/>
      <c r="EJ17" s="110" t="s">
        <v>315</v>
      </c>
      <c r="EK17" s="109" t="s">
        <v>315</v>
      </c>
      <c r="EL17" s="108"/>
      <c r="EM17" s="110" t="s">
        <v>315</v>
      </c>
      <c r="EN17" s="109" t="s">
        <v>315</v>
      </c>
      <c r="EO17" s="108"/>
      <c r="EP17" s="110" t="s">
        <v>315</v>
      </c>
      <c r="EQ17" s="109" t="s">
        <v>315</v>
      </c>
      <c r="ER17" s="108"/>
      <c r="ES17" s="110" t="s">
        <v>315</v>
      </c>
      <c r="ET17" s="109" t="s">
        <v>315</v>
      </c>
      <c r="EU17" s="108"/>
      <c r="EV17" s="110" t="s">
        <v>315</v>
      </c>
      <c r="EW17" s="109" t="s">
        <v>315</v>
      </c>
      <c r="EX17" s="108"/>
      <c r="EY17" s="110" t="s">
        <v>315</v>
      </c>
      <c r="EZ17" s="109" t="s">
        <v>315</v>
      </c>
      <c r="FA17" s="108"/>
      <c r="FB17" s="110" t="s">
        <v>315</v>
      </c>
      <c r="FC17" s="109" t="s">
        <v>315</v>
      </c>
      <c r="FD17" s="108"/>
      <c r="FE17" s="110" t="s">
        <v>315</v>
      </c>
      <c r="FF17" s="109" t="s">
        <v>315</v>
      </c>
      <c r="FG17" s="108"/>
      <c r="FH17" s="110" t="s">
        <v>315</v>
      </c>
      <c r="FI17" s="109" t="s">
        <v>315</v>
      </c>
      <c r="FJ17" s="108"/>
      <c r="FK17" s="110" t="s">
        <v>315</v>
      </c>
      <c r="FL17" s="109" t="s">
        <v>315</v>
      </c>
      <c r="FM17" s="108"/>
      <c r="FN17" s="110" t="s">
        <v>315</v>
      </c>
      <c r="FO17" s="109" t="s">
        <v>315</v>
      </c>
      <c r="FP17" s="108"/>
      <c r="FQ17" s="110" t="s">
        <v>315</v>
      </c>
      <c r="FR17" s="109" t="s">
        <v>315</v>
      </c>
      <c r="FS17" s="108"/>
      <c r="FT17" s="110" t="s">
        <v>315</v>
      </c>
      <c r="FU17" s="109" t="s">
        <v>315</v>
      </c>
      <c r="FV17" s="108"/>
      <c r="FW17" s="110" t="s">
        <v>315</v>
      </c>
      <c r="FX17" s="109" t="s">
        <v>315</v>
      </c>
      <c r="FY17" s="108"/>
      <c r="FZ17" s="110" t="s">
        <v>315</v>
      </c>
      <c r="GA17" s="109" t="s">
        <v>315</v>
      </c>
      <c r="GB17" s="108"/>
      <c r="GC17" s="110" t="s">
        <v>315</v>
      </c>
      <c r="GD17" s="109" t="s">
        <v>315</v>
      </c>
      <c r="GE17" s="108"/>
      <c r="GF17" s="110" t="s">
        <v>315</v>
      </c>
      <c r="GG17" s="109" t="s">
        <v>315</v>
      </c>
      <c r="GH17" s="108"/>
      <c r="GI17" s="110" t="s">
        <v>315</v>
      </c>
      <c r="GJ17" s="109" t="s">
        <v>315</v>
      </c>
      <c r="GK17" s="108"/>
      <c r="GL17" s="110" t="s">
        <v>315</v>
      </c>
      <c r="GM17" s="109" t="s">
        <v>315</v>
      </c>
      <c r="GN17" s="108"/>
      <c r="GO17" s="110" t="s">
        <v>315</v>
      </c>
      <c r="GP17" s="109" t="s">
        <v>315</v>
      </c>
      <c r="GQ17" s="108"/>
      <c r="GR17" s="110" t="s">
        <v>315</v>
      </c>
      <c r="GS17" s="109" t="s">
        <v>315</v>
      </c>
      <c r="GT17" s="108"/>
      <c r="GU17" s="110" t="s">
        <v>315</v>
      </c>
      <c r="GV17" s="109" t="s">
        <v>315</v>
      </c>
      <c r="GW17" s="108"/>
      <c r="GX17" s="110" t="s">
        <v>315</v>
      </c>
      <c r="GY17" s="109" t="s">
        <v>315</v>
      </c>
      <c r="GZ17" s="108"/>
      <c r="HA17" s="110" t="s">
        <v>315</v>
      </c>
      <c r="HB17" s="109" t="s">
        <v>315</v>
      </c>
      <c r="HC17" s="108"/>
      <c r="HD17" s="110" t="s">
        <v>315</v>
      </c>
      <c r="HE17" s="109" t="s">
        <v>315</v>
      </c>
      <c r="HF17" s="108"/>
      <c r="HG17" s="110" t="s">
        <v>315</v>
      </c>
      <c r="HH17" s="109" t="s">
        <v>315</v>
      </c>
      <c r="HI17" s="108"/>
      <c r="HJ17" s="110" t="s">
        <v>315</v>
      </c>
      <c r="HK17" s="109" t="s">
        <v>315</v>
      </c>
      <c r="HL17" s="108"/>
      <c r="HM17" s="110" t="s">
        <v>315</v>
      </c>
      <c r="HN17" s="109" t="s">
        <v>315</v>
      </c>
      <c r="HO17" s="108"/>
      <c r="HP17" s="110" t="s">
        <v>315</v>
      </c>
      <c r="HQ17" s="109" t="s">
        <v>315</v>
      </c>
      <c r="HR17" s="108"/>
      <c r="HS17" s="110" t="s">
        <v>315</v>
      </c>
      <c r="HT17" s="109" t="s">
        <v>315</v>
      </c>
      <c r="HU17" s="108"/>
      <c r="HV17" s="151" t="s">
        <v>315</v>
      </c>
      <c r="HW17" s="109" t="s">
        <v>315</v>
      </c>
      <c r="HX17" s="260"/>
      <c r="HY17" s="110" t="s">
        <v>315</v>
      </c>
      <c r="HZ17" s="109" t="s">
        <v>315</v>
      </c>
      <c r="IA17" s="108"/>
      <c r="IB17" s="110" t="s">
        <v>315</v>
      </c>
      <c r="IC17" s="109" t="s">
        <v>315</v>
      </c>
      <c r="ID17" s="108"/>
      <c r="IE17" s="110" t="s">
        <v>315</v>
      </c>
      <c r="IF17" s="109" t="s">
        <v>315</v>
      </c>
      <c r="IG17" s="108"/>
      <c r="IH17" s="110" t="s">
        <v>315</v>
      </c>
      <c r="II17" s="109" t="s">
        <v>315</v>
      </c>
      <c r="IJ17" s="108"/>
      <c r="IK17" s="110" t="s">
        <v>315</v>
      </c>
      <c r="IL17" s="109" t="s">
        <v>315</v>
      </c>
      <c r="IM17" s="108"/>
      <c r="IN17" s="110" t="s">
        <v>315</v>
      </c>
      <c r="IO17" s="109" t="s">
        <v>315</v>
      </c>
      <c r="IP17" s="108"/>
      <c r="IQ17" s="110" t="s">
        <v>315</v>
      </c>
      <c r="IR17" s="109" t="s">
        <v>315</v>
      </c>
      <c r="IS17" s="108"/>
      <c r="IT17" s="110" t="s">
        <v>315</v>
      </c>
      <c r="IU17" s="109" t="s">
        <v>315</v>
      </c>
      <c r="IV17" s="108"/>
      <c r="IW17" s="110" t="s">
        <v>315</v>
      </c>
      <c r="IX17" s="109" t="s">
        <v>315</v>
      </c>
      <c r="IY17" s="108"/>
      <c r="IZ17" s="110" t="s">
        <v>315</v>
      </c>
      <c r="JA17" s="109" t="s">
        <v>315</v>
      </c>
      <c r="JB17" s="108"/>
      <c r="JC17" s="110" t="s">
        <v>315</v>
      </c>
      <c r="JD17" s="109" t="s">
        <v>315</v>
      </c>
      <c r="JE17" s="108"/>
      <c r="JF17" s="110" t="s">
        <v>315</v>
      </c>
      <c r="JG17" s="109" t="s">
        <v>315</v>
      </c>
      <c r="JH17" s="108"/>
      <c r="JI17" s="110" t="s">
        <v>315</v>
      </c>
      <c r="JJ17" s="109" t="s">
        <v>315</v>
      </c>
      <c r="JK17" s="108"/>
      <c r="JL17" s="110" t="s">
        <v>315</v>
      </c>
      <c r="JM17" s="109" t="s">
        <v>315</v>
      </c>
      <c r="JN17" s="108"/>
      <c r="JO17" s="110" t="s">
        <v>315</v>
      </c>
      <c r="JP17" s="109" t="s">
        <v>315</v>
      </c>
      <c r="JQ17" s="108"/>
      <c r="JR17" s="110" t="s">
        <v>315</v>
      </c>
      <c r="JS17" s="109" t="s">
        <v>315</v>
      </c>
      <c r="JT17" s="108"/>
      <c r="JU17" s="110" t="s">
        <v>315</v>
      </c>
      <c r="JV17" s="109" t="s">
        <v>315</v>
      </c>
      <c r="JW17" s="108"/>
      <c r="JX17" s="110" t="s">
        <v>315</v>
      </c>
      <c r="JY17" s="109" t="s">
        <v>315</v>
      </c>
      <c r="JZ17" s="108"/>
      <c r="KA17" s="110" t="s">
        <v>315</v>
      </c>
      <c r="KB17" s="109" t="s">
        <v>315</v>
      </c>
      <c r="KC17" s="108"/>
      <c r="KD17" s="110" t="s">
        <v>315</v>
      </c>
      <c r="KE17" s="109" t="s">
        <v>315</v>
      </c>
      <c r="KF17" s="108"/>
      <c r="KG17" s="110" t="s">
        <v>315</v>
      </c>
      <c r="KH17" s="109" t="s">
        <v>315</v>
      </c>
      <c r="KI17" s="108"/>
      <c r="KJ17" s="110" t="s">
        <v>315</v>
      </c>
      <c r="KK17" s="109" t="s">
        <v>315</v>
      </c>
      <c r="KL17" s="108"/>
      <c r="KM17" s="110" t="s">
        <v>315</v>
      </c>
      <c r="KN17" s="109" t="s">
        <v>315</v>
      </c>
      <c r="KO17" s="108"/>
      <c r="KP17" s="110" t="s">
        <v>315</v>
      </c>
      <c r="KQ17" s="109" t="s">
        <v>315</v>
      </c>
      <c r="KR17" s="108"/>
      <c r="KS17" s="110" t="s">
        <v>315</v>
      </c>
      <c r="KT17" s="109" t="s">
        <v>315</v>
      </c>
      <c r="KU17" s="108"/>
      <c r="KV17" s="110" t="s">
        <v>315</v>
      </c>
      <c r="KW17" s="109" t="s">
        <v>315</v>
      </c>
      <c r="KX17" s="108"/>
      <c r="KY17" s="110" t="s">
        <v>315</v>
      </c>
      <c r="KZ17" s="109" t="s">
        <v>315</v>
      </c>
      <c r="LA17" s="108"/>
      <c r="LB17" s="110" t="s">
        <v>315</v>
      </c>
      <c r="LC17" s="109" t="s">
        <v>315</v>
      </c>
      <c r="LD17" s="108"/>
      <c r="LE17" s="110" t="s">
        <v>315</v>
      </c>
      <c r="LF17" s="109" t="s">
        <v>315</v>
      </c>
      <c r="LG17" s="108"/>
      <c r="LH17" s="110" t="s">
        <v>315</v>
      </c>
      <c r="LI17" s="109" t="s">
        <v>315</v>
      </c>
      <c r="LJ17" s="108"/>
      <c r="LK17" s="151" t="s">
        <v>315</v>
      </c>
    </row>
    <row r="18" spans="1:323" ht="17.149999999999999" hidden="1" customHeight="1" x14ac:dyDescent="0.2">
      <c r="A18" s="120" t="s">
        <v>22</v>
      </c>
      <c r="B18" s="150">
        <v>46090.684467592589</v>
      </c>
      <c r="C18" s="154">
        <v>0</v>
      </c>
      <c r="D18" s="374" t="s">
        <v>737</v>
      </c>
      <c r="E18" s="39">
        <v>6798</v>
      </c>
      <c r="F18" s="5" t="s">
        <v>873</v>
      </c>
      <c r="G18" s="5" t="s">
        <v>548</v>
      </c>
      <c r="H18" s="5" t="s">
        <v>556</v>
      </c>
      <c r="I18" s="5" t="s">
        <v>614</v>
      </c>
      <c r="J18" s="15">
        <v>250</v>
      </c>
      <c r="K18" s="5" t="s">
        <v>874</v>
      </c>
      <c r="L18" s="5" t="s">
        <v>548</v>
      </c>
      <c r="M18" s="5" t="s">
        <v>556</v>
      </c>
      <c r="N18" s="5" t="s">
        <v>614</v>
      </c>
      <c r="O18" s="15" t="s">
        <v>875</v>
      </c>
      <c r="P18" s="5">
        <v>0</v>
      </c>
      <c r="Q18" s="40">
        <v>250</v>
      </c>
      <c r="R18" s="492" t="s">
        <v>403</v>
      </c>
      <c r="S18" s="5" t="s">
        <v>876</v>
      </c>
      <c r="T18" s="86" t="s">
        <v>557</v>
      </c>
      <c r="U18" s="4"/>
      <c r="V18" s="3"/>
      <c r="W18" s="4">
        <v>46091</v>
      </c>
      <c r="X18" s="4">
        <v>46097</v>
      </c>
      <c r="Y18" s="4">
        <v>46097</v>
      </c>
      <c r="Z18" s="4">
        <v>46124</v>
      </c>
      <c r="AA18" s="4">
        <v>46093</v>
      </c>
      <c r="AB18" s="58">
        <v>10</v>
      </c>
      <c r="AC18" s="21">
        <v>10</v>
      </c>
      <c r="AD18" s="410" t="s">
        <v>558</v>
      </c>
      <c r="AE18" s="3"/>
      <c r="AF18" s="31" t="s">
        <v>570</v>
      </c>
      <c r="AG18" s="38" t="s">
        <v>552</v>
      </c>
      <c r="AH18" s="38" t="s">
        <v>553</v>
      </c>
      <c r="AI18" s="43" t="s">
        <v>618</v>
      </c>
      <c r="AJ18" s="43" t="s">
        <v>466</v>
      </c>
      <c r="AK18" s="228" t="s">
        <v>338</v>
      </c>
      <c r="AL18" s="3"/>
      <c r="AM18" s="3"/>
      <c r="AN18" s="3"/>
      <c r="AO18" s="3"/>
      <c r="AP18" s="3"/>
      <c r="AQ18" s="43" t="s">
        <v>88</v>
      </c>
      <c r="AR18" s="366"/>
      <c r="AS18" s="109" t="s">
        <v>315</v>
      </c>
      <c r="AT18" s="260"/>
      <c r="AU18" s="110" t="s">
        <v>315</v>
      </c>
      <c r="AV18" s="109" t="s">
        <v>315</v>
      </c>
      <c r="AW18" s="108"/>
      <c r="AX18" s="110" t="s">
        <v>315</v>
      </c>
      <c r="AY18" s="109" t="s">
        <v>315</v>
      </c>
      <c r="AZ18" s="108"/>
      <c r="BA18" s="110" t="s">
        <v>315</v>
      </c>
      <c r="BB18" s="109" t="s">
        <v>315</v>
      </c>
      <c r="BC18" s="108"/>
      <c r="BD18" s="110" t="s">
        <v>315</v>
      </c>
      <c r="BE18" s="109" t="s">
        <v>315</v>
      </c>
      <c r="BF18" s="108"/>
      <c r="BG18" s="110" t="s">
        <v>315</v>
      </c>
      <c r="BH18" s="109" t="s">
        <v>315</v>
      </c>
      <c r="BI18" s="108"/>
      <c r="BJ18" s="110" t="s">
        <v>315</v>
      </c>
      <c r="BK18" s="109" t="s">
        <v>315</v>
      </c>
      <c r="BL18" s="108"/>
      <c r="BM18" s="110" t="s">
        <v>315</v>
      </c>
      <c r="BN18" s="109" t="s">
        <v>315</v>
      </c>
      <c r="BO18" s="108"/>
      <c r="BP18" s="110" t="s">
        <v>315</v>
      </c>
      <c r="BQ18" s="109" t="s">
        <v>315</v>
      </c>
      <c r="BR18" s="108"/>
      <c r="BS18" s="110" t="s">
        <v>315</v>
      </c>
      <c r="BT18" s="109" t="s">
        <v>315</v>
      </c>
      <c r="BU18" s="108"/>
      <c r="BV18" s="110" t="s">
        <v>315</v>
      </c>
      <c r="BW18" s="109" t="s">
        <v>315</v>
      </c>
      <c r="BX18" s="108">
        <v>0</v>
      </c>
      <c r="BY18" s="110" t="s">
        <v>315</v>
      </c>
      <c r="BZ18" s="109" t="s">
        <v>315</v>
      </c>
      <c r="CA18" s="795">
        <v>10</v>
      </c>
      <c r="CB18" s="110" t="s">
        <v>315</v>
      </c>
      <c r="CC18" s="109" t="s">
        <v>315</v>
      </c>
      <c r="CD18" s="108"/>
      <c r="CE18" s="110" t="s">
        <v>315</v>
      </c>
      <c r="CF18" s="109" t="s">
        <v>315</v>
      </c>
      <c r="CG18" s="108"/>
      <c r="CH18" s="110" t="s">
        <v>315</v>
      </c>
      <c r="CI18" s="109" t="s">
        <v>315</v>
      </c>
      <c r="CJ18" s="108"/>
      <c r="CK18" s="110" t="s">
        <v>315</v>
      </c>
      <c r="CL18" s="109" t="s">
        <v>315</v>
      </c>
      <c r="CM18" s="108"/>
      <c r="CN18" s="110" t="s">
        <v>315</v>
      </c>
      <c r="CO18" s="109" t="s">
        <v>315</v>
      </c>
      <c r="CP18" s="108"/>
      <c r="CQ18" s="110" t="s">
        <v>315</v>
      </c>
      <c r="CR18" s="109" t="s">
        <v>315</v>
      </c>
      <c r="CS18" s="108"/>
      <c r="CT18" s="110" t="s">
        <v>315</v>
      </c>
      <c r="CU18" s="109" t="s">
        <v>315</v>
      </c>
      <c r="CV18" s="108"/>
      <c r="CW18" s="110" t="s">
        <v>315</v>
      </c>
      <c r="CX18" s="109" t="s">
        <v>315</v>
      </c>
      <c r="CY18" s="108"/>
      <c r="CZ18" s="110" t="s">
        <v>315</v>
      </c>
      <c r="DA18" s="109" t="s">
        <v>315</v>
      </c>
      <c r="DB18" s="108"/>
      <c r="DC18" s="110" t="s">
        <v>315</v>
      </c>
      <c r="DD18" s="109" t="s">
        <v>315</v>
      </c>
      <c r="DE18" s="108"/>
      <c r="DF18" s="110" t="s">
        <v>315</v>
      </c>
      <c r="DG18" s="109" t="s">
        <v>315</v>
      </c>
      <c r="DH18" s="108"/>
      <c r="DI18" s="110" t="s">
        <v>315</v>
      </c>
      <c r="DJ18" s="109" t="s">
        <v>315</v>
      </c>
      <c r="DK18" s="108"/>
      <c r="DL18" s="110" t="s">
        <v>315</v>
      </c>
      <c r="DM18" s="109" t="s">
        <v>315</v>
      </c>
      <c r="DN18" s="108"/>
      <c r="DO18" s="110" t="s">
        <v>315</v>
      </c>
      <c r="DP18" s="109" t="s">
        <v>315</v>
      </c>
      <c r="DQ18" s="108"/>
      <c r="DR18" s="110" t="s">
        <v>315</v>
      </c>
      <c r="DS18" s="109" t="s">
        <v>315</v>
      </c>
      <c r="DT18" s="108"/>
      <c r="DU18" s="110" t="s">
        <v>315</v>
      </c>
      <c r="DV18" s="109" t="s">
        <v>315</v>
      </c>
      <c r="DW18" s="108"/>
      <c r="DX18" s="110" t="s">
        <v>315</v>
      </c>
      <c r="DY18" s="109" t="s">
        <v>315</v>
      </c>
      <c r="DZ18" s="108"/>
      <c r="EA18" s="110" t="s">
        <v>315</v>
      </c>
      <c r="EB18" s="109" t="s">
        <v>315</v>
      </c>
      <c r="EC18" s="108"/>
      <c r="ED18" s="110" t="s">
        <v>315</v>
      </c>
      <c r="EE18" s="109" t="s">
        <v>315</v>
      </c>
      <c r="EF18" s="108"/>
      <c r="EG18" s="151" t="s">
        <v>315</v>
      </c>
      <c r="EH18" s="109" t="s">
        <v>315</v>
      </c>
      <c r="EI18" s="260"/>
      <c r="EJ18" s="110" t="s">
        <v>315</v>
      </c>
      <c r="EK18" s="109" t="s">
        <v>315</v>
      </c>
      <c r="EL18" s="108"/>
      <c r="EM18" s="110" t="s">
        <v>315</v>
      </c>
      <c r="EN18" s="109" t="s">
        <v>315</v>
      </c>
      <c r="EO18" s="108"/>
      <c r="EP18" s="110" t="s">
        <v>315</v>
      </c>
      <c r="EQ18" s="109" t="s">
        <v>315</v>
      </c>
      <c r="ER18" s="108"/>
      <c r="ES18" s="110" t="s">
        <v>315</v>
      </c>
      <c r="ET18" s="109" t="s">
        <v>315</v>
      </c>
      <c r="EU18" s="108"/>
      <c r="EV18" s="110" t="s">
        <v>315</v>
      </c>
      <c r="EW18" s="109" t="s">
        <v>315</v>
      </c>
      <c r="EX18" s="108"/>
      <c r="EY18" s="110" t="s">
        <v>315</v>
      </c>
      <c r="EZ18" s="109" t="s">
        <v>315</v>
      </c>
      <c r="FA18" s="108"/>
      <c r="FB18" s="110" t="s">
        <v>315</v>
      </c>
      <c r="FC18" s="109" t="s">
        <v>315</v>
      </c>
      <c r="FD18" s="108"/>
      <c r="FE18" s="110" t="s">
        <v>315</v>
      </c>
      <c r="FF18" s="109" t="s">
        <v>315</v>
      </c>
      <c r="FG18" s="108"/>
      <c r="FH18" s="110" t="s">
        <v>315</v>
      </c>
      <c r="FI18" s="109" t="s">
        <v>315</v>
      </c>
      <c r="FJ18" s="108"/>
      <c r="FK18" s="110" t="s">
        <v>315</v>
      </c>
      <c r="FL18" s="109" t="s">
        <v>315</v>
      </c>
      <c r="FM18" s="108"/>
      <c r="FN18" s="110" t="s">
        <v>315</v>
      </c>
      <c r="FO18" s="109" t="s">
        <v>315</v>
      </c>
      <c r="FP18" s="108"/>
      <c r="FQ18" s="110" t="s">
        <v>315</v>
      </c>
      <c r="FR18" s="109" t="s">
        <v>315</v>
      </c>
      <c r="FS18" s="108"/>
      <c r="FT18" s="110" t="s">
        <v>315</v>
      </c>
      <c r="FU18" s="109" t="s">
        <v>315</v>
      </c>
      <c r="FV18" s="108"/>
      <c r="FW18" s="110" t="s">
        <v>315</v>
      </c>
      <c r="FX18" s="109" t="s">
        <v>315</v>
      </c>
      <c r="FY18" s="108"/>
      <c r="FZ18" s="110" t="s">
        <v>315</v>
      </c>
      <c r="GA18" s="109" t="s">
        <v>315</v>
      </c>
      <c r="GB18" s="108"/>
      <c r="GC18" s="110" t="s">
        <v>315</v>
      </c>
      <c r="GD18" s="109" t="s">
        <v>315</v>
      </c>
      <c r="GE18" s="108"/>
      <c r="GF18" s="110" t="s">
        <v>315</v>
      </c>
      <c r="GG18" s="109" t="s">
        <v>315</v>
      </c>
      <c r="GH18" s="108"/>
      <c r="GI18" s="110" t="s">
        <v>315</v>
      </c>
      <c r="GJ18" s="109" t="s">
        <v>315</v>
      </c>
      <c r="GK18" s="108"/>
      <c r="GL18" s="110" t="s">
        <v>315</v>
      </c>
      <c r="GM18" s="109" t="s">
        <v>315</v>
      </c>
      <c r="GN18" s="108"/>
      <c r="GO18" s="110" t="s">
        <v>315</v>
      </c>
      <c r="GP18" s="109" t="s">
        <v>315</v>
      </c>
      <c r="GQ18" s="108"/>
      <c r="GR18" s="110" t="s">
        <v>315</v>
      </c>
      <c r="GS18" s="109" t="s">
        <v>315</v>
      </c>
      <c r="GT18" s="108"/>
      <c r="GU18" s="110" t="s">
        <v>315</v>
      </c>
      <c r="GV18" s="109" t="s">
        <v>315</v>
      </c>
      <c r="GW18" s="108"/>
      <c r="GX18" s="110" t="s">
        <v>315</v>
      </c>
      <c r="GY18" s="109" t="s">
        <v>315</v>
      </c>
      <c r="GZ18" s="108"/>
      <c r="HA18" s="110" t="s">
        <v>315</v>
      </c>
      <c r="HB18" s="109" t="s">
        <v>315</v>
      </c>
      <c r="HC18" s="108"/>
      <c r="HD18" s="110" t="s">
        <v>315</v>
      </c>
      <c r="HE18" s="109" t="s">
        <v>315</v>
      </c>
      <c r="HF18" s="108"/>
      <c r="HG18" s="110" t="s">
        <v>315</v>
      </c>
      <c r="HH18" s="109" t="s">
        <v>315</v>
      </c>
      <c r="HI18" s="108"/>
      <c r="HJ18" s="110" t="s">
        <v>315</v>
      </c>
      <c r="HK18" s="109" t="s">
        <v>315</v>
      </c>
      <c r="HL18" s="108"/>
      <c r="HM18" s="110" t="s">
        <v>315</v>
      </c>
      <c r="HN18" s="109" t="s">
        <v>315</v>
      </c>
      <c r="HO18" s="108"/>
      <c r="HP18" s="110" t="s">
        <v>315</v>
      </c>
      <c r="HQ18" s="109" t="s">
        <v>315</v>
      </c>
      <c r="HR18" s="108"/>
      <c r="HS18" s="110" t="s">
        <v>315</v>
      </c>
      <c r="HT18" s="109" t="s">
        <v>315</v>
      </c>
      <c r="HU18" s="108"/>
      <c r="HV18" s="151" t="s">
        <v>315</v>
      </c>
      <c r="HW18" s="109" t="s">
        <v>315</v>
      </c>
      <c r="HX18" s="260"/>
      <c r="HY18" s="110" t="s">
        <v>315</v>
      </c>
      <c r="HZ18" s="109" t="s">
        <v>315</v>
      </c>
      <c r="IA18" s="108"/>
      <c r="IB18" s="110" t="s">
        <v>315</v>
      </c>
      <c r="IC18" s="109" t="s">
        <v>315</v>
      </c>
      <c r="ID18" s="108"/>
      <c r="IE18" s="110" t="s">
        <v>315</v>
      </c>
      <c r="IF18" s="109" t="s">
        <v>315</v>
      </c>
      <c r="IG18" s="108"/>
      <c r="IH18" s="110" t="s">
        <v>315</v>
      </c>
      <c r="II18" s="109" t="s">
        <v>315</v>
      </c>
      <c r="IJ18" s="108"/>
      <c r="IK18" s="110" t="s">
        <v>315</v>
      </c>
      <c r="IL18" s="109" t="s">
        <v>315</v>
      </c>
      <c r="IM18" s="108"/>
      <c r="IN18" s="110" t="s">
        <v>315</v>
      </c>
      <c r="IO18" s="109" t="s">
        <v>315</v>
      </c>
      <c r="IP18" s="108"/>
      <c r="IQ18" s="110" t="s">
        <v>315</v>
      </c>
      <c r="IR18" s="109" t="s">
        <v>315</v>
      </c>
      <c r="IS18" s="108"/>
      <c r="IT18" s="110" t="s">
        <v>315</v>
      </c>
      <c r="IU18" s="109" t="s">
        <v>315</v>
      </c>
      <c r="IV18" s="108"/>
      <c r="IW18" s="110" t="s">
        <v>315</v>
      </c>
      <c r="IX18" s="109" t="s">
        <v>315</v>
      </c>
      <c r="IY18" s="108"/>
      <c r="IZ18" s="110" t="s">
        <v>315</v>
      </c>
      <c r="JA18" s="109" t="s">
        <v>315</v>
      </c>
      <c r="JB18" s="108"/>
      <c r="JC18" s="110" t="s">
        <v>315</v>
      </c>
      <c r="JD18" s="109" t="s">
        <v>315</v>
      </c>
      <c r="JE18" s="108"/>
      <c r="JF18" s="110" t="s">
        <v>315</v>
      </c>
      <c r="JG18" s="109" t="s">
        <v>315</v>
      </c>
      <c r="JH18" s="108"/>
      <c r="JI18" s="110" t="s">
        <v>315</v>
      </c>
      <c r="JJ18" s="109" t="s">
        <v>315</v>
      </c>
      <c r="JK18" s="108"/>
      <c r="JL18" s="110" t="s">
        <v>315</v>
      </c>
      <c r="JM18" s="109" t="s">
        <v>315</v>
      </c>
      <c r="JN18" s="108"/>
      <c r="JO18" s="110" t="s">
        <v>315</v>
      </c>
      <c r="JP18" s="109" t="s">
        <v>315</v>
      </c>
      <c r="JQ18" s="108"/>
      <c r="JR18" s="110" t="s">
        <v>315</v>
      </c>
      <c r="JS18" s="109" t="s">
        <v>315</v>
      </c>
      <c r="JT18" s="108"/>
      <c r="JU18" s="110" t="s">
        <v>315</v>
      </c>
      <c r="JV18" s="109" t="s">
        <v>315</v>
      </c>
      <c r="JW18" s="108"/>
      <c r="JX18" s="110" t="s">
        <v>315</v>
      </c>
      <c r="JY18" s="109" t="s">
        <v>315</v>
      </c>
      <c r="JZ18" s="108"/>
      <c r="KA18" s="110" t="s">
        <v>315</v>
      </c>
      <c r="KB18" s="109" t="s">
        <v>315</v>
      </c>
      <c r="KC18" s="108"/>
      <c r="KD18" s="110" t="s">
        <v>315</v>
      </c>
      <c r="KE18" s="109" t="s">
        <v>315</v>
      </c>
      <c r="KF18" s="108"/>
      <c r="KG18" s="110" t="s">
        <v>315</v>
      </c>
      <c r="KH18" s="109" t="s">
        <v>315</v>
      </c>
      <c r="KI18" s="108"/>
      <c r="KJ18" s="110" t="s">
        <v>315</v>
      </c>
      <c r="KK18" s="109" t="s">
        <v>315</v>
      </c>
      <c r="KL18" s="108"/>
      <c r="KM18" s="110" t="s">
        <v>315</v>
      </c>
      <c r="KN18" s="109" t="s">
        <v>315</v>
      </c>
      <c r="KO18" s="108"/>
      <c r="KP18" s="110" t="s">
        <v>315</v>
      </c>
      <c r="KQ18" s="109" t="s">
        <v>315</v>
      </c>
      <c r="KR18" s="108"/>
      <c r="KS18" s="110" t="s">
        <v>315</v>
      </c>
      <c r="KT18" s="109" t="s">
        <v>315</v>
      </c>
      <c r="KU18" s="108"/>
      <c r="KV18" s="110" t="s">
        <v>315</v>
      </c>
      <c r="KW18" s="109" t="s">
        <v>315</v>
      </c>
      <c r="KX18" s="108"/>
      <c r="KY18" s="110" t="s">
        <v>315</v>
      </c>
      <c r="KZ18" s="109" t="s">
        <v>315</v>
      </c>
      <c r="LA18" s="108"/>
      <c r="LB18" s="110" t="s">
        <v>315</v>
      </c>
      <c r="LC18" s="109" t="s">
        <v>315</v>
      </c>
      <c r="LD18" s="108"/>
      <c r="LE18" s="110" t="s">
        <v>315</v>
      </c>
      <c r="LF18" s="109" t="s">
        <v>315</v>
      </c>
      <c r="LG18" s="108"/>
      <c r="LH18" s="110" t="s">
        <v>315</v>
      </c>
      <c r="LI18" s="109" t="s">
        <v>315</v>
      </c>
      <c r="LJ18" s="108"/>
      <c r="LK18" s="151" t="s">
        <v>315</v>
      </c>
    </row>
    <row r="19" spans="1:323" ht="17.149999999999999" hidden="1" customHeight="1" x14ac:dyDescent="0.2">
      <c r="A19" s="120" t="s">
        <v>22</v>
      </c>
      <c r="B19" s="150">
        <v>46079.622337962966</v>
      </c>
      <c r="C19" s="154">
        <v>0</v>
      </c>
      <c r="D19" s="3" t="s">
        <v>650</v>
      </c>
      <c r="E19" s="39">
        <v>6710</v>
      </c>
      <c r="F19" s="5" t="s">
        <v>608</v>
      </c>
      <c r="G19" s="5" t="s">
        <v>548</v>
      </c>
      <c r="H19" s="5" t="s">
        <v>559</v>
      </c>
      <c r="I19" s="5" t="s">
        <v>550</v>
      </c>
      <c r="J19" s="15">
        <v>6800</v>
      </c>
      <c r="K19" s="5" t="s">
        <v>609</v>
      </c>
      <c r="L19" s="5" t="s">
        <v>548</v>
      </c>
      <c r="M19" s="5" t="s">
        <v>559</v>
      </c>
      <c r="N19" s="5" t="s">
        <v>550</v>
      </c>
      <c r="O19" s="15">
        <v>13600</v>
      </c>
      <c r="P19" s="5">
        <v>0</v>
      </c>
      <c r="Q19" s="40">
        <v>6800</v>
      </c>
      <c r="R19" s="492" t="s">
        <v>403</v>
      </c>
      <c r="S19" s="5" t="s">
        <v>554</v>
      </c>
      <c r="T19" s="86" t="s">
        <v>557</v>
      </c>
      <c r="U19" s="4"/>
      <c r="V19" s="3"/>
      <c r="W19" s="4">
        <v>46092</v>
      </c>
      <c r="X19" s="4">
        <v>46098</v>
      </c>
      <c r="Y19" s="4">
        <v>46098</v>
      </c>
      <c r="Z19" s="4">
        <v>46124</v>
      </c>
      <c r="AA19" s="4">
        <v>46093</v>
      </c>
      <c r="AB19" s="58">
        <v>13600</v>
      </c>
      <c r="AC19" s="21">
        <v>6800</v>
      </c>
      <c r="AD19" s="410" t="s">
        <v>558</v>
      </c>
      <c r="AE19" s="3"/>
      <c r="AF19" s="31" t="s">
        <v>570</v>
      </c>
      <c r="AG19" s="38" t="s">
        <v>552</v>
      </c>
      <c r="AH19" s="38" t="s">
        <v>553</v>
      </c>
      <c r="AI19" s="43" t="s">
        <v>610</v>
      </c>
      <c r="AJ19" s="43" t="s">
        <v>466</v>
      </c>
      <c r="AK19" s="228" t="s">
        <v>554</v>
      </c>
      <c r="AL19" s="3"/>
      <c r="AM19" s="3"/>
      <c r="AN19" s="3"/>
      <c r="AO19" s="3"/>
      <c r="AP19" s="3"/>
      <c r="AQ19" s="43" t="s">
        <v>88</v>
      </c>
      <c r="AR19" s="366"/>
      <c r="AS19" s="109" t="s">
        <v>315</v>
      </c>
      <c r="AT19" s="260"/>
      <c r="AU19" s="110" t="s">
        <v>315</v>
      </c>
      <c r="AV19" s="109" t="s">
        <v>315</v>
      </c>
      <c r="AW19" s="108"/>
      <c r="AX19" s="110" t="s">
        <v>315</v>
      </c>
      <c r="AY19" s="109" t="s">
        <v>315</v>
      </c>
      <c r="AZ19" s="108"/>
      <c r="BA19" s="110" t="s">
        <v>315</v>
      </c>
      <c r="BB19" s="109" t="s">
        <v>315</v>
      </c>
      <c r="BC19" s="108"/>
      <c r="BD19" s="110" t="s">
        <v>315</v>
      </c>
      <c r="BE19" s="109" t="s">
        <v>315</v>
      </c>
      <c r="BF19" s="108"/>
      <c r="BG19" s="110" t="s">
        <v>315</v>
      </c>
      <c r="BH19" s="109" t="s">
        <v>315</v>
      </c>
      <c r="BI19" s="108"/>
      <c r="BJ19" s="110" t="s">
        <v>315</v>
      </c>
      <c r="BK19" s="109" t="s">
        <v>315</v>
      </c>
      <c r="BL19" s="108"/>
      <c r="BM19" s="110" t="s">
        <v>315</v>
      </c>
      <c r="BN19" s="109" t="s">
        <v>315</v>
      </c>
      <c r="BO19" s="108"/>
      <c r="BP19" s="110" t="s">
        <v>315</v>
      </c>
      <c r="BQ19" s="109" t="s">
        <v>315</v>
      </c>
      <c r="BR19" s="108"/>
      <c r="BS19" s="110" t="s">
        <v>315</v>
      </c>
      <c r="BT19" s="109" t="s">
        <v>315</v>
      </c>
      <c r="BU19" s="108"/>
      <c r="BV19" s="110" t="s">
        <v>315</v>
      </c>
      <c r="BW19" s="109" t="s">
        <v>315</v>
      </c>
      <c r="BX19" s="108"/>
      <c r="BY19" s="110" t="s">
        <v>315</v>
      </c>
      <c r="BZ19" s="109" t="s">
        <v>315</v>
      </c>
      <c r="CA19" s="795">
        <v>1600</v>
      </c>
      <c r="CB19" s="110" t="s">
        <v>315</v>
      </c>
      <c r="CC19" s="109" t="s">
        <v>315</v>
      </c>
      <c r="CD19" s="795">
        <v>5200</v>
      </c>
      <c r="CE19" s="110" t="s">
        <v>315</v>
      </c>
      <c r="CF19" s="109" t="s">
        <v>315</v>
      </c>
      <c r="CG19" s="108"/>
      <c r="CH19" s="110" t="s">
        <v>315</v>
      </c>
      <c r="CI19" s="109" t="s">
        <v>315</v>
      </c>
      <c r="CJ19" s="108"/>
      <c r="CK19" s="110" t="s">
        <v>315</v>
      </c>
      <c r="CL19" s="109" t="s">
        <v>315</v>
      </c>
      <c r="CM19" s="108"/>
      <c r="CN19" s="110" t="s">
        <v>315</v>
      </c>
      <c r="CO19" s="109" t="s">
        <v>315</v>
      </c>
      <c r="CP19" s="108"/>
      <c r="CQ19" s="110" t="s">
        <v>315</v>
      </c>
      <c r="CR19" s="109" t="s">
        <v>315</v>
      </c>
      <c r="CS19" s="108"/>
      <c r="CT19" s="110" t="s">
        <v>315</v>
      </c>
      <c r="CU19" s="109" t="s">
        <v>315</v>
      </c>
      <c r="CV19" s="108"/>
      <c r="CW19" s="110" t="s">
        <v>315</v>
      </c>
      <c r="CX19" s="109" t="s">
        <v>315</v>
      </c>
      <c r="CY19" s="108"/>
      <c r="CZ19" s="110" t="s">
        <v>315</v>
      </c>
      <c r="DA19" s="109" t="s">
        <v>315</v>
      </c>
      <c r="DB19" s="108"/>
      <c r="DC19" s="110" t="s">
        <v>315</v>
      </c>
      <c r="DD19" s="109" t="s">
        <v>315</v>
      </c>
      <c r="DE19" s="108"/>
      <c r="DF19" s="110" t="s">
        <v>315</v>
      </c>
      <c r="DG19" s="109" t="s">
        <v>315</v>
      </c>
      <c r="DH19" s="108"/>
      <c r="DI19" s="110" t="s">
        <v>315</v>
      </c>
      <c r="DJ19" s="109" t="s">
        <v>315</v>
      </c>
      <c r="DK19" s="108"/>
      <c r="DL19" s="110" t="s">
        <v>315</v>
      </c>
      <c r="DM19" s="109" t="s">
        <v>315</v>
      </c>
      <c r="DN19" s="108"/>
      <c r="DO19" s="110" t="s">
        <v>315</v>
      </c>
      <c r="DP19" s="109" t="s">
        <v>315</v>
      </c>
      <c r="DQ19" s="108"/>
      <c r="DR19" s="110" t="s">
        <v>315</v>
      </c>
      <c r="DS19" s="109" t="s">
        <v>315</v>
      </c>
      <c r="DT19" s="108"/>
      <c r="DU19" s="110" t="s">
        <v>315</v>
      </c>
      <c r="DV19" s="109" t="s">
        <v>315</v>
      </c>
      <c r="DW19" s="108"/>
      <c r="DX19" s="110" t="s">
        <v>315</v>
      </c>
      <c r="DY19" s="109" t="s">
        <v>315</v>
      </c>
      <c r="DZ19" s="108"/>
      <c r="EA19" s="110" t="s">
        <v>315</v>
      </c>
      <c r="EB19" s="109" t="s">
        <v>315</v>
      </c>
      <c r="EC19" s="108"/>
      <c r="ED19" s="110" t="s">
        <v>315</v>
      </c>
      <c r="EE19" s="109" t="s">
        <v>315</v>
      </c>
      <c r="EF19" s="108"/>
      <c r="EG19" s="151" t="s">
        <v>315</v>
      </c>
      <c r="EH19" s="109" t="s">
        <v>315</v>
      </c>
      <c r="EI19" s="260"/>
      <c r="EJ19" s="110" t="s">
        <v>315</v>
      </c>
      <c r="EK19" s="109" t="s">
        <v>315</v>
      </c>
      <c r="EL19" s="108"/>
      <c r="EM19" s="110" t="s">
        <v>315</v>
      </c>
      <c r="EN19" s="109" t="s">
        <v>315</v>
      </c>
      <c r="EO19" s="108"/>
      <c r="EP19" s="110" t="s">
        <v>315</v>
      </c>
      <c r="EQ19" s="109" t="s">
        <v>315</v>
      </c>
      <c r="ER19" s="108"/>
      <c r="ES19" s="110" t="s">
        <v>315</v>
      </c>
      <c r="ET19" s="109" t="s">
        <v>315</v>
      </c>
      <c r="EU19" s="108"/>
      <c r="EV19" s="110" t="s">
        <v>315</v>
      </c>
      <c r="EW19" s="109" t="s">
        <v>315</v>
      </c>
      <c r="EX19" s="108"/>
      <c r="EY19" s="110" t="s">
        <v>315</v>
      </c>
      <c r="EZ19" s="109" t="s">
        <v>315</v>
      </c>
      <c r="FA19" s="108"/>
      <c r="FB19" s="110" t="s">
        <v>315</v>
      </c>
      <c r="FC19" s="109" t="s">
        <v>315</v>
      </c>
      <c r="FD19" s="108"/>
      <c r="FE19" s="110" t="s">
        <v>315</v>
      </c>
      <c r="FF19" s="109" t="s">
        <v>315</v>
      </c>
      <c r="FG19" s="108"/>
      <c r="FH19" s="110" t="s">
        <v>315</v>
      </c>
      <c r="FI19" s="109" t="s">
        <v>315</v>
      </c>
      <c r="FJ19" s="108"/>
      <c r="FK19" s="110" t="s">
        <v>315</v>
      </c>
      <c r="FL19" s="109" t="s">
        <v>315</v>
      </c>
      <c r="FM19" s="108"/>
      <c r="FN19" s="110" t="s">
        <v>315</v>
      </c>
      <c r="FO19" s="109" t="s">
        <v>315</v>
      </c>
      <c r="FP19" s="108"/>
      <c r="FQ19" s="110" t="s">
        <v>315</v>
      </c>
      <c r="FR19" s="109" t="s">
        <v>315</v>
      </c>
      <c r="FS19" s="108"/>
      <c r="FT19" s="110" t="s">
        <v>315</v>
      </c>
      <c r="FU19" s="109" t="s">
        <v>315</v>
      </c>
      <c r="FV19" s="108"/>
      <c r="FW19" s="110" t="s">
        <v>315</v>
      </c>
      <c r="FX19" s="109" t="s">
        <v>315</v>
      </c>
      <c r="FY19" s="108"/>
      <c r="FZ19" s="110" t="s">
        <v>315</v>
      </c>
      <c r="GA19" s="109" t="s">
        <v>315</v>
      </c>
      <c r="GB19" s="108"/>
      <c r="GC19" s="110" t="s">
        <v>315</v>
      </c>
      <c r="GD19" s="109" t="s">
        <v>315</v>
      </c>
      <c r="GE19" s="108"/>
      <c r="GF19" s="110" t="s">
        <v>315</v>
      </c>
      <c r="GG19" s="109" t="s">
        <v>315</v>
      </c>
      <c r="GH19" s="108"/>
      <c r="GI19" s="110" t="s">
        <v>315</v>
      </c>
      <c r="GJ19" s="109" t="s">
        <v>315</v>
      </c>
      <c r="GK19" s="108"/>
      <c r="GL19" s="110" t="s">
        <v>315</v>
      </c>
      <c r="GM19" s="109" t="s">
        <v>315</v>
      </c>
      <c r="GN19" s="108"/>
      <c r="GO19" s="110" t="s">
        <v>315</v>
      </c>
      <c r="GP19" s="109" t="s">
        <v>315</v>
      </c>
      <c r="GQ19" s="108"/>
      <c r="GR19" s="110" t="s">
        <v>315</v>
      </c>
      <c r="GS19" s="109" t="s">
        <v>315</v>
      </c>
      <c r="GT19" s="108"/>
      <c r="GU19" s="110" t="s">
        <v>315</v>
      </c>
      <c r="GV19" s="109" t="s">
        <v>315</v>
      </c>
      <c r="GW19" s="108"/>
      <c r="GX19" s="110" t="s">
        <v>315</v>
      </c>
      <c r="GY19" s="109" t="s">
        <v>315</v>
      </c>
      <c r="GZ19" s="108"/>
      <c r="HA19" s="110" t="s">
        <v>315</v>
      </c>
      <c r="HB19" s="109" t="s">
        <v>315</v>
      </c>
      <c r="HC19" s="108"/>
      <c r="HD19" s="110" t="s">
        <v>315</v>
      </c>
      <c r="HE19" s="109" t="s">
        <v>315</v>
      </c>
      <c r="HF19" s="108"/>
      <c r="HG19" s="110" t="s">
        <v>315</v>
      </c>
      <c r="HH19" s="109" t="s">
        <v>315</v>
      </c>
      <c r="HI19" s="108"/>
      <c r="HJ19" s="110" t="s">
        <v>315</v>
      </c>
      <c r="HK19" s="109" t="s">
        <v>315</v>
      </c>
      <c r="HL19" s="108"/>
      <c r="HM19" s="110" t="s">
        <v>315</v>
      </c>
      <c r="HN19" s="109" t="s">
        <v>315</v>
      </c>
      <c r="HO19" s="108"/>
      <c r="HP19" s="110" t="s">
        <v>315</v>
      </c>
      <c r="HQ19" s="109" t="s">
        <v>315</v>
      </c>
      <c r="HR19" s="108"/>
      <c r="HS19" s="110" t="s">
        <v>315</v>
      </c>
      <c r="HT19" s="109" t="s">
        <v>315</v>
      </c>
      <c r="HU19" s="108"/>
      <c r="HV19" s="151" t="s">
        <v>315</v>
      </c>
      <c r="HW19" s="109" t="s">
        <v>315</v>
      </c>
      <c r="HX19" s="260"/>
      <c r="HY19" s="110" t="s">
        <v>315</v>
      </c>
      <c r="HZ19" s="109" t="s">
        <v>315</v>
      </c>
      <c r="IA19" s="108"/>
      <c r="IB19" s="110" t="s">
        <v>315</v>
      </c>
      <c r="IC19" s="109" t="s">
        <v>315</v>
      </c>
      <c r="ID19" s="108"/>
      <c r="IE19" s="110" t="s">
        <v>315</v>
      </c>
      <c r="IF19" s="109" t="s">
        <v>315</v>
      </c>
      <c r="IG19" s="108"/>
      <c r="IH19" s="110" t="s">
        <v>315</v>
      </c>
      <c r="II19" s="109" t="s">
        <v>315</v>
      </c>
      <c r="IJ19" s="108"/>
      <c r="IK19" s="110" t="s">
        <v>315</v>
      </c>
      <c r="IL19" s="109" t="s">
        <v>315</v>
      </c>
      <c r="IM19" s="108"/>
      <c r="IN19" s="110" t="s">
        <v>315</v>
      </c>
      <c r="IO19" s="109" t="s">
        <v>315</v>
      </c>
      <c r="IP19" s="108"/>
      <c r="IQ19" s="110" t="s">
        <v>315</v>
      </c>
      <c r="IR19" s="109" t="s">
        <v>315</v>
      </c>
      <c r="IS19" s="108"/>
      <c r="IT19" s="110" t="s">
        <v>315</v>
      </c>
      <c r="IU19" s="109" t="s">
        <v>315</v>
      </c>
      <c r="IV19" s="108"/>
      <c r="IW19" s="110" t="s">
        <v>315</v>
      </c>
      <c r="IX19" s="109" t="s">
        <v>315</v>
      </c>
      <c r="IY19" s="108"/>
      <c r="IZ19" s="110" t="s">
        <v>315</v>
      </c>
      <c r="JA19" s="109" t="s">
        <v>315</v>
      </c>
      <c r="JB19" s="108"/>
      <c r="JC19" s="110" t="s">
        <v>315</v>
      </c>
      <c r="JD19" s="109" t="s">
        <v>315</v>
      </c>
      <c r="JE19" s="108"/>
      <c r="JF19" s="110" t="s">
        <v>315</v>
      </c>
      <c r="JG19" s="109" t="s">
        <v>315</v>
      </c>
      <c r="JH19" s="108"/>
      <c r="JI19" s="110" t="s">
        <v>315</v>
      </c>
      <c r="JJ19" s="109" t="s">
        <v>315</v>
      </c>
      <c r="JK19" s="108"/>
      <c r="JL19" s="110" t="s">
        <v>315</v>
      </c>
      <c r="JM19" s="109" t="s">
        <v>315</v>
      </c>
      <c r="JN19" s="108"/>
      <c r="JO19" s="110" t="s">
        <v>315</v>
      </c>
      <c r="JP19" s="109" t="s">
        <v>315</v>
      </c>
      <c r="JQ19" s="108"/>
      <c r="JR19" s="110" t="s">
        <v>315</v>
      </c>
      <c r="JS19" s="109" t="s">
        <v>315</v>
      </c>
      <c r="JT19" s="108"/>
      <c r="JU19" s="110" t="s">
        <v>315</v>
      </c>
      <c r="JV19" s="109" t="s">
        <v>315</v>
      </c>
      <c r="JW19" s="108"/>
      <c r="JX19" s="110" t="s">
        <v>315</v>
      </c>
      <c r="JY19" s="109" t="s">
        <v>315</v>
      </c>
      <c r="JZ19" s="108"/>
      <c r="KA19" s="110" t="s">
        <v>315</v>
      </c>
      <c r="KB19" s="109" t="s">
        <v>315</v>
      </c>
      <c r="KC19" s="108"/>
      <c r="KD19" s="110" t="s">
        <v>315</v>
      </c>
      <c r="KE19" s="109" t="s">
        <v>315</v>
      </c>
      <c r="KF19" s="108"/>
      <c r="KG19" s="110" t="s">
        <v>315</v>
      </c>
      <c r="KH19" s="109" t="s">
        <v>315</v>
      </c>
      <c r="KI19" s="108"/>
      <c r="KJ19" s="110" t="s">
        <v>315</v>
      </c>
      <c r="KK19" s="109" t="s">
        <v>315</v>
      </c>
      <c r="KL19" s="108"/>
      <c r="KM19" s="110" t="s">
        <v>315</v>
      </c>
      <c r="KN19" s="109" t="s">
        <v>315</v>
      </c>
      <c r="KO19" s="108"/>
      <c r="KP19" s="110" t="s">
        <v>315</v>
      </c>
      <c r="KQ19" s="109" t="s">
        <v>315</v>
      </c>
      <c r="KR19" s="108"/>
      <c r="KS19" s="110" t="s">
        <v>315</v>
      </c>
      <c r="KT19" s="109" t="s">
        <v>315</v>
      </c>
      <c r="KU19" s="108"/>
      <c r="KV19" s="110" t="s">
        <v>315</v>
      </c>
      <c r="KW19" s="109" t="s">
        <v>315</v>
      </c>
      <c r="KX19" s="108"/>
      <c r="KY19" s="110" t="s">
        <v>315</v>
      </c>
      <c r="KZ19" s="109" t="s">
        <v>315</v>
      </c>
      <c r="LA19" s="108"/>
      <c r="LB19" s="110" t="s">
        <v>315</v>
      </c>
      <c r="LC19" s="109" t="s">
        <v>315</v>
      </c>
      <c r="LD19" s="108"/>
      <c r="LE19" s="110" t="s">
        <v>315</v>
      </c>
      <c r="LF19" s="109" t="s">
        <v>315</v>
      </c>
      <c r="LG19" s="108"/>
      <c r="LH19" s="110" t="s">
        <v>315</v>
      </c>
      <c r="LI19" s="109" t="s">
        <v>315</v>
      </c>
      <c r="LJ19" s="108"/>
      <c r="LK19" s="151" t="s">
        <v>315</v>
      </c>
    </row>
    <row r="20" spans="1:323" ht="17.149999999999999" hidden="1" customHeight="1" x14ac:dyDescent="0.2">
      <c r="A20" s="120" t="s">
        <v>22</v>
      </c>
      <c r="B20" s="150">
        <v>46080.642453703702</v>
      </c>
      <c r="C20" s="154">
        <v>0</v>
      </c>
      <c r="D20" s="3" t="s">
        <v>654</v>
      </c>
      <c r="E20" s="39">
        <v>6710</v>
      </c>
      <c r="F20" s="5" t="s">
        <v>611</v>
      </c>
      <c r="G20" s="5" t="s">
        <v>548</v>
      </c>
      <c r="H20" s="5" t="s">
        <v>612</v>
      </c>
      <c r="I20" s="5" t="s">
        <v>550</v>
      </c>
      <c r="J20" s="15">
        <v>7200</v>
      </c>
      <c r="K20" s="5" t="s">
        <v>613</v>
      </c>
      <c r="L20" s="5" t="s">
        <v>548</v>
      </c>
      <c r="M20" s="5" t="s">
        <v>612</v>
      </c>
      <c r="N20" s="5" t="s">
        <v>550</v>
      </c>
      <c r="O20" s="15">
        <v>14400</v>
      </c>
      <c r="P20" s="5">
        <v>0</v>
      </c>
      <c r="Q20" s="40">
        <v>7200</v>
      </c>
      <c r="R20" s="492" t="s">
        <v>403</v>
      </c>
      <c r="S20" s="5" t="s">
        <v>554</v>
      </c>
      <c r="T20" s="86" t="s">
        <v>551</v>
      </c>
      <c r="U20" s="4"/>
      <c r="V20" s="3"/>
      <c r="W20" s="4">
        <v>46093</v>
      </c>
      <c r="X20" s="4">
        <v>46099</v>
      </c>
      <c r="Y20" s="4">
        <v>46099</v>
      </c>
      <c r="Z20" s="4">
        <v>46125</v>
      </c>
      <c r="AA20" s="4">
        <v>46094</v>
      </c>
      <c r="AB20" s="58">
        <v>14400</v>
      </c>
      <c r="AC20" s="21">
        <v>7200</v>
      </c>
      <c r="AD20" s="410" t="s">
        <v>558</v>
      </c>
      <c r="AE20" s="3"/>
      <c r="AF20" s="31" t="s">
        <v>570</v>
      </c>
      <c r="AG20" s="38" t="s">
        <v>552</v>
      </c>
      <c r="AH20" s="38" t="s">
        <v>553</v>
      </c>
      <c r="AI20" s="43" t="s">
        <v>656</v>
      </c>
      <c r="AJ20" s="43" t="s">
        <v>466</v>
      </c>
      <c r="AK20" s="228" t="s">
        <v>554</v>
      </c>
      <c r="AL20" s="3"/>
      <c r="AM20" s="3"/>
      <c r="AN20" s="3"/>
      <c r="AO20" s="3"/>
      <c r="AP20" s="3"/>
      <c r="AQ20" s="43" t="s">
        <v>88</v>
      </c>
      <c r="AR20" s="366"/>
      <c r="AS20" s="109" t="s">
        <v>315</v>
      </c>
      <c r="AT20" s="260"/>
      <c r="AU20" s="110" t="s">
        <v>315</v>
      </c>
      <c r="AV20" s="109" t="s">
        <v>315</v>
      </c>
      <c r="AW20" s="108"/>
      <c r="AX20" s="110" t="s">
        <v>315</v>
      </c>
      <c r="AY20" s="109" t="s">
        <v>315</v>
      </c>
      <c r="AZ20" s="108"/>
      <c r="BA20" s="110" t="s">
        <v>315</v>
      </c>
      <c r="BB20" s="109" t="s">
        <v>315</v>
      </c>
      <c r="BC20" s="108"/>
      <c r="BD20" s="110" t="s">
        <v>315</v>
      </c>
      <c r="BE20" s="109" t="s">
        <v>315</v>
      </c>
      <c r="BF20" s="108"/>
      <c r="BG20" s="110" t="s">
        <v>315</v>
      </c>
      <c r="BH20" s="109" t="s">
        <v>315</v>
      </c>
      <c r="BI20" s="108"/>
      <c r="BJ20" s="110" t="s">
        <v>315</v>
      </c>
      <c r="BK20" s="109" t="s">
        <v>315</v>
      </c>
      <c r="BL20" s="108"/>
      <c r="BM20" s="110" t="s">
        <v>315</v>
      </c>
      <c r="BN20" s="109" t="s">
        <v>315</v>
      </c>
      <c r="BO20" s="108"/>
      <c r="BP20" s="110" t="s">
        <v>315</v>
      </c>
      <c r="BQ20" s="109" t="s">
        <v>315</v>
      </c>
      <c r="BR20" s="108"/>
      <c r="BS20" s="110" t="s">
        <v>315</v>
      </c>
      <c r="BT20" s="109" t="s">
        <v>315</v>
      </c>
      <c r="BU20" s="108"/>
      <c r="BV20" s="110" t="s">
        <v>315</v>
      </c>
      <c r="BW20" s="109" t="s">
        <v>315</v>
      </c>
      <c r="BX20" s="108"/>
      <c r="BY20" s="110" t="s">
        <v>315</v>
      </c>
      <c r="BZ20" s="109" t="s">
        <v>315</v>
      </c>
      <c r="CA20" s="108"/>
      <c r="CB20" s="110" t="s">
        <v>315</v>
      </c>
      <c r="CC20" s="109" t="s">
        <v>315</v>
      </c>
      <c r="CD20" s="795">
        <v>2600</v>
      </c>
      <c r="CE20" s="110" t="s">
        <v>315</v>
      </c>
      <c r="CF20" s="109" t="s">
        <v>315</v>
      </c>
      <c r="CG20" s="108"/>
      <c r="CH20" s="110" t="s">
        <v>315</v>
      </c>
      <c r="CI20" s="109" t="s">
        <v>315</v>
      </c>
      <c r="CJ20" s="108"/>
      <c r="CK20" s="110" t="s">
        <v>315</v>
      </c>
      <c r="CL20" s="109" t="s">
        <v>315</v>
      </c>
      <c r="CM20" s="795">
        <v>4600</v>
      </c>
      <c r="CN20" s="110" t="s">
        <v>315</v>
      </c>
      <c r="CO20" s="109" t="s">
        <v>315</v>
      </c>
      <c r="CP20" s="108">
        <v>0</v>
      </c>
      <c r="CQ20" s="110" t="s">
        <v>315</v>
      </c>
      <c r="CR20" s="109" t="s">
        <v>315</v>
      </c>
      <c r="CS20" s="108"/>
      <c r="CT20" s="110" t="s">
        <v>315</v>
      </c>
      <c r="CU20" s="109" t="s">
        <v>315</v>
      </c>
      <c r="CV20" s="108"/>
      <c r="CW20" s="110" t="s">
        <v>315</v>
      </c>
      <c r="CX20" s="109" t="s">
        <v>315</v>
      </c>
      <c r="CY20" s="108"/>
      <c r="CZ20" s="110" t="s">
        <v>315</v>
      </c>
      <c r="DA20" s="109" t="s">
        <v>315</v>
      </c>
      <c r="DB20" s="108"/>
      <c r="DC20" s="110" t="s">
        <v>315</v>
      </c>
      <c r="DD20" s="109" t="s">
        <v>315</v>
      </c>
      <c r="DE20" s="108"/>
      <c r="DF20" s="110" t="s">
        <v>315</v>
      </c>
      <c r="DG20" s="109" t="s">
        <v>315</v>
      </c>
      <c r="DH20" s="108"/>
      <c r="DI20" s="110" t="s">
        <v>315</v>
      </c>
      <c r="DJ20" s="109" t="s">
        <v>315</v>
      </c>
      <c r="DK20" s="108"/>
      <c r="DL20" s="110" t="s">
        <v>315</v>
      </c>
      <c r="DM20" s="109" t="s">
        <v>315</v>
      </c>
      <c r="DN20" s="108"/>
      <c r="DO20" s="110" t="s">
        <v>315</v>
      </c>
      <c r="DP20" s="109" t="s">
        <v>315</v>
      </c>
      <c r="DQ20" s="108"/>
      <c r="DR20" s="110" t="s">
        <v>315</v>
      </c>
      <c r="DS20" s="109" t="s">
        <v>315</v>
      </c>
      <c r="DT20" s="108"/>
      <c r="DU20" s="110" t="s">
        <v>315</v>
      </c>
      <c r="DV20" s="109" t="s">
        <v>315</v>
      </c>
      <c r="DW20" s="108"/>
      <c r="DX20" s="110" t="s">
        <v>315</v>
      </c>
      <c r="DY20" s="109" t="s">
        <v>315</v>
      </c>
      <c r="DZ20" s="108"/>
      <c r="EA20" s="110" t="s">
        <v>315</v>
      </c>
      <c r="EB20" s="109" t="s">
        <v>315</v>
      </c>
      <c r="EC20" s="108"/>
      <c r="ED20" s="110" t="s">
        <v>315</v>
      </c>
      <c r="EE20" s="109" t="s">
        <v>315</v>
      </c>
      <c r="EF20" s="108"/>
      <c r="EG20" s="151" t="s">
        <v>315</v>
      </c>
      <c r="EH20" s="109" t="s">
        <v>315</v>
      </c>
      <c r="EI20" s="260"/>
      <c r="EJ20" s="110" t="s">
        <v>315</v>
      </c>
      <c r="EK20" s="109" t="s">
        <v>315</v>
      </c>
      <c r="EL20" s="108"/>
      <c r="EM20" s="110" t="s">
        <v>315</v>
      </c>
      <c r="EN20" s="109" t="s">
        <v>315</v>
      </c>
      <c r="EO20" s="108"/>
      <c r="EP20" s="110" t="s">
        <v>315</v>
      </c>
      <c r="EQ20" s="109" t="s">
        <v>315</v>
      </c>
      <c r="ER20" s="108"/>
      <c r="ES20" s="110" t="s">
        <v>315</v>
      </c>
      <c r="ET20" s="109" t="s">
        <v>315</v>
      </c>
      <c r="EU20" s="108"/>
      <c r="EV20" s="110" t="s">
        <v>315</v>
      </c>
      <c r="EW20" s="109" t="s">
        <v>315</v>
      </c>
      <c r="EX20" s="108"/>
      <c r="EY20" s="110" t="s">
        <v>315</v>
      </c>
      <c r="EZ20" s="109" t="s">
        <v>315</v>
      </c>
      <c r="FA20" s="108"/>
      <c r="FB20" s="110" t="s">
        <v>315</v>
      </c>
      <c r="FC20" s="109" t="s">
        <v>315</v>
      </c>
      <c r="FD20" s="108"/>
      <c r="FE20" s="110" t="s">
        <v>315</v>
      </c>
      <c r="FF20" s="109" t="s">
        <v>315</v>
      </c>
      <c r="FG20" s="108"/>
      <c r="FH20" s="110" t="s">
        <v>315</v>
      </c>
      <c r="FI20" s="109" t="s">
        <v>315</v>
      </c>
      <c r="FJ20" s="108"/>
      <c r="FK20" s="110" t="s">
        <v>315</v>
      </c>
      <c r="FL20" s="109" t="s">
        <v>315</v>
      </c>
      <c r="FM20" s="108"/>
      <c r="FN20" s="110" t="s">
        <v>315</v>
      </c>
      <c r="FO20" s="109" t="s">
        <v>315</v>
      </c>
      <c r="FP20" s="108"/>
      <c r="FQ20" s="110" t="s">
        <v>315</v>
      </c>
      <c r="FR20" s="109" t="s">
        <v>315</v>
      </c>
      <c r="FS20" s="108"/>
      <c r="FT20" s="110" t="s">
        <v>315</v>
      </c>
      <c r="FU20" s="109" t="s">
        <v>315</v>
      </c>
      <c r="FV20" s="108"/>
      <c r="FW20" s="110" t="s">
        <v>315</v>
      </c>
      <c r="FX20" s="109" t="s">
        <v>315</v>
      </c>
      <c r="FY20" s="108"/>
      <c r="FZ20" s="110" t="s">
        <v>315</v>
      </c>
      <c r="GA20" s="109" t="s">
        <v>315</v>
      </c>
      <c r="GB20" s="108"/>
      <c r="GC20" s="110" t="s">
        <v>315</v>
      </c>
      <c r="GD20" s="109" t="s">
        <v>315</v>
      </c>
      <c r="GE20" s="108"/>
      <c r="GF20" s="110" t="s">
        <v>315</v>
      </c>
      <c r="GG20" s="109" t="s">
        <v>315</v>
      </c>
      <c r="GH20" s="108"/>
      <c r="GI20" s="110" t="s">
        <v>315</v>
      </c>
      <c r="GJ20" s="109" t="s">
        <v>315</v>
      </c>
      <c r="GK20" s="108"/>
      <c r="GL20" s="110" t="s">
        <v>315</v>
      </c>
      <c r="GM20" s="109" t="s">
        <v>315</v>
      </c>
      <c r="GN20" s="108"/>
      <c r="GO20" s="110" t="s">
        <v>315</v>
      </c>
      <c r="GP20" s="109" t="s">
        <v>315</v>
      </c>
      <c r="GQ20" s="108"/>
      <c r="GR20" s="110" t="s">
        <v>315</v>
      </c>
      <c r="GS20" s="109" t="s">
        <v>315</v>
      </c>
      <c r="GT20" s="108"/>
      <c r="GU20" s="110" t="s">
        <v>315</v>
      </c>
      <c r="GV20" s="109" t="s">
        <v>315</v>
      </c>
      <c r="GW20" s="108"/>
      <c r="GX20" s="110" t="s">
        <v>315</v>
      </c>
      <c r="GY20" s="109" t="s">
        <v>315</v>
      </c>
      <c r="GZ20" s="108"/>
      <c r="HA20" s="110" t="s">
        <v>315</v>
      </c>
      <c r="HB20" s="109" t="s">
        <v>315</v>
      </c>
      <c r="HC20" s="108"/>
      <c r="HD20" s="110" t="s">
        <v>315</v>
      </c>
      <c r="HE20" s="109" t="s">
        <v>315</v>
      </c>
      <c r="HF20" s="108"/>
      <c r="HG20" s="110" t="s">
        <v>315</v>
      </c>
      <c r="HH20" s="109" t="s">
        <v>315</v>
      </c>
      <c r="HI20" s="108"/>
      <c r="HJ20" s="110" t="s">
        <v>315</v>
      </c>
      <c r="HK20" s="109" t="s">
        <v>315</v>
      </c>
      <c r="HL20" s="108"/>
      <c r="HM20" s="110" t="s">
        <v>315</v>
      </c>
      <c r="HN20" s="109" t="s">
        <v>315</v>
      </c>
      <c r="HO20" s="108"/>
      <c r="HP20" s="110" t="s">
        <v>315</v>
      </c>
      <c r="HQ20" s="109" t="s">
        <v>315</v>
      </c>
      <c r="HR20" s="108"/>
      <c r="HS20" s="110" t="s">
        <v>315</v>
      </c>
      <c r="HT20" s="109" t="s">
        <v>315</v>
      </c>
      <c r="HU20" s="108"/>
      <c r="HV20" s="151" t="s">
        <v>315</v>
      </c>
      <c r="HW20" s="109" t="s">
        <v>315</v>
      </c>
      <c r="HX20" s="260"/>
      <c r="HY20" s="110" t="s">
        <v>315</v>
      </c>
      <c r="HZ20" s="109" t="s">
        <v>315</v>
      </c>
      <c r="IA20" s="108"/>
      <c r="IB20" s="110" t="s">
        <v>315</v>
      </c>
      <c r="IC20" s="109" t="s">
        <v>315</v>
      </c>
      <c r="ID20" s="108"/>
      <c r="IE20" s="110" t="s">
        <v>315</v>
      </c>
      <c r="IF20" s="109" t="s">
        <v>315</v>
      </c>
      <c r="IG20" s="108"/>
      <c r="IH20" s="110" t="s">
        <v>315</v>
      </c>
      <c r="II20" s="109" t="s">
        <v>315</v>
      </c>
      <c r="IJ20" s="108"/>
      <c r="IK20" s="110" t="s">
        <v>315</v>
      </c>
      <c r="IL20" s="109" t="s">
        <v>315</v>
      </c>
      <c r="IM20" s="108"/>
      <c r="IN20" s="110" t="s">
        <v>315</v>
      </c>
      <c r="IO20" s="109" t="s">
        <v>315</v>
      </c>
      <c r="IP20" s="108"/>
      <c r="IQ20" s="110" t="s">
        <v>315</v>
      </c>
      <c r="IR20" s="109" t="s">
        <v>315</v>
      </c>
      <c r="IS20" s="108"/>
      <c r="IT20" s="110" t="s">
        <v>315</v>
      </c>
      <c r="IU20" s="109" t="s">
        <v>315</v>
      </c>
      <c r="IV20" s="108"/>
      <c r="IW20" s="110" t="s">
        <v>315</v>
      </c>
      <c r="IX20" s="109" t="s">
        <v>315</v>
      </c>
      <c r="IY20" s="108"/>
      <c r="IZ20" s="110" t="s">
        <v>315</v>
      </c>
      <c r="JA20" s="109" t="s">
        <v>315</v>
      </c>
      <c r="JB20" s="108"/>
      <c r="JC20" s="110" t="s">
        <v>315</v>
      </c>
      <c r="JD20" s="109" t="s">
        <v>315</v>
      </c>
      <c r="JE20" s="108"/>
      <c r="JF20" s="110" t="s">
        <v>315</v>
      </c>
      <c r="JG20" s="109" t="s">
        <v>315</v>
      </c>
      <c r="JH20" s="108"/>
      <c r="JI20" s="110" t="s">
        <v>315</v>
      </c>
      <c r="JJ20" s="109" t="s">
        <v>315</v>
      </c>
      <c r="JK20" s="108"/>
      <c r="JL20" s="110" t="s">
        <v>315</v>
      </c>
      <c r="JM20" s="109" t="s">
        <v>315</v>
      </c>
      <c r="JN20" s="108"/>
      <c r="JO20" s="110" t="s">
        <v>315</v>
      </c>
      <c r="JP20" s="109" t="s">
        <v>315</v>
      </c>
      <c r="JQ20" s="108"/>
      <c r="JR20" s="110" t="s">
        <v>315</v>
      </c>
      <c r="JS20" s="109" t="s">
        <v>315</v>
      </c>
      <c r="JT20" s="108"/>
      <c r="JU20" s="110" t="s">
        <v>315</v>
      </c>
      <c r="JV20" s="109" t="s">
        <v>315</v>
      </c>
      <c r="JW20" s="108"/>
      <c r="JX20" s="110" t="s">
        <v>315</v>
      </c>
      <c r="JY20" s="109" t="s">
        <v>315</v>
      </c>
      <c r="JZ20" s="108"/>
      <c r="KA20" s="110" t="s">
        <v>315</v>
      </c>
      <c r="KB20" s="109" t="s">
        <v>315</v>
      </c>
      <c r="KC20" s="108"/>
      <c r="KD20" s="110" t="s">
        <v>315</v>
      </c>
      <c r="KE20" s="109" t="s">
        <v>315</v>
      </c>
      <c r="KF20" s="108"/>
      <c r="KG20" s="110" t="s">
        <v>315</v>
      </c>
      <c r="KH20" s="109" t="s">
        <v>315</v>
      </c>
      <c r="KI20" s="108"/>
      <c r="KJ20" s="110" t="s">
        <v>315</v>
      </c>
      <c r="KK20" s="109" t="s">
        <v>315</v>
      </c>
      <c r="KL20" s="108"/>
      <c r="KM20" s="110" t="s">
        <v>315</v>
      </c>
      <c r="KN20" s="109" t="s">
        <v>315</v>
      </c>
      <c r="KO20" s="108"/>
      <c r="KP20" s="110" t="s">
        <v>315</v>
      </c>
      <c r="KQ20" s="109" t="s">
        <v>315</v>
      </c>
      <c r="KR20" s="108"/>
      <c r="KS20" s="110" t="s">
        <v>315</v>
      </c>
      <c r="KT20" s="109" t="s">
        <v>315</v>
      </c>
      <c r="KU20" s="108"/>
      <c r="KV20" s="110" t="s">
        <v>315</v>
      </c>
      <c r="KW20" s="109" t="s">
        <v>315</v>
      </c>
      <c r="KX20" s="108"/>
      <c r="KY20" s="110" t="s">
        <v>315</v>
      </c>
      <c r="KZ20" s="109" t="s">
        <v>315</v>
      </c>
      <c r="LA20" s="108"/>
      <c r="LB20" s="110" t="s">
        <v>315</v>
      </c>
      <c r="LC20" s="109" t="s">
        <v>315</v>
      </c>
      <c r="LD20" s="108"/>
      <c r="LE20" s="110" t="s">
        <v>315</v>
      </c>
      <c r="LF20" s="109" t="s">
        <v>315</v>
      </c>
      <c r="LG20" s="108"/>
      <c r="LH20" s="110" t="s">
        <v>315</v>
      </c>
      <c r="LI20" s="109" t="s">
        <v>315</v>
      </c>
      <c r="LJ20" s="108"/>
      <c r="LK20" s="151" t="s">
        <v>315</v>
      </c>
    </row>
    <row r="21" spans="1:323" ht="17.149999999999999" hidden="1" customHeight="1" x14ac:dyDescent="0.2">
      <c r="A21" s="120" t="s">
        <v>22</v>
      </c>
      <c r="B21" s="150">
        <v>46083.592627314814</v>
      </c>
      <c r="C21" s="154">
        <v>0</v>
      </c>
      <c r="D21" s="3" t="s">
        <v>702</v>
      </c>
      <c r="E21" s="39">
        <v>6710</v>
      </c>
      <c r="F21" s="5" t="s">
        <v>605</v>
      </c>
      <c r="G21" s="5" t="s">
        <v>548</v>
      </c>
      <c r="H21" s="5" t="s">
        <v>466</v>
      </c>
      <c r="I21" s="5" t="s">
        <v>550</v>
      </c>
      <c r="J21" s="15">
        <v>1500</v>
      </c>
      <c r="K21" s="5" t="s">
        <v>592</v>
      </c>
      <c r="L21" s="5" t="s">
        <v>548</v>
      </c>
      <c r="M21" s="5" t="s">
        <v>466</v>
      </c>
      <c r="N21" s="5" t="s">
        <v>550</v>
      </c>
      <c r="O21" s="15">
        <v>6000</v>
      </c>
      <c r="P21" s="5">
        <v>0</v>
      </c>
      <c r="Q21" s="40">
        <v>1500</v>
      </c>
      <c r="R21" s="492" t="s">
        <v>403</v>
      </c>
      <c r="S21" s="5" t="s">
        <v>877</v>
      </c>
      <c r="T21" s="86" t="s">
        <v>593</v>
      </c>
      <c r="U21" s="4"/>
      <c r="V21" s="3"/>
      <c r="W21" s="4">
        <v>46094</v>
      </c>
      <c r="X21" s="4">
        <v>46100</v>
      </c>
      <c r="Y21" s="4">
        <v>46100</v>
      </c>
      <c r="Z21" s="4">
        <v>46129</v>
      </c>
      <c r="AA21" s="4">
        <v>46098</v>
      </c>
      <c r="AB21" s="58">
        <v>6000</v>
      </c>
      <c r="AC21" s="21">
        <v>3000</v>
      </c>
      <c r="AD21" s="410" t="s">
        <v>558</v>
      </c>
      <c r="AE21" s="3"/>
      <c r="AF21" s="31" t="s">
        <v>570</v>
      </c>
      <c r="AG21" s="38" t="s">
        <v>552</v>
      </c>
      <c r="AH21" s="38" t="s">
        <v>553</v>
      </c>
      <c r="AI21" s="43" t="s">
        <v>566</v>
      </c>
      <c r="AJ21" s="43" t="s">
        <v>466</v>
      </c>
      <c r="AK21" s="228" t="s">
        <v>338</v>
      </c>
      <c r="AL21" s="3"/>
      <c r="AM21" s="3"/>
      <c r="AN21" s="3"/>
      <c r="AO21" s="3"/>
      <c r="AP21" s="3"/>
      <c r="AQ21" s="43" t="s">
        <v>88</v>
      </c>
      <c r="AR21" s="366"/>
      <c r="AS21" s="109" t="s">
        <v>315</v>
      </c>
      <c r="AT21" s="260"/>
      <c r="AU21" s="110" t="s">
        <v>315</v>
      </c>
      <c r="AV21" s="109" t="s">
        <v>315</v>
      </c>
      <c r="AW21" s="108"/>
      <c r="AX21" s="110" t="s">
        <v>315</v>
      </c>
      <c r="AY21" s="109" t="s">
        <v>315</v>
      </c>
      <c r="AZ21" s="108"/>
      <c r="BA21" s="110" t="s">
        <v>315</v>
      </c>
      <c r="BB21" s="109" t="s">
        <v>315</v>
      </c>
      <c r="BC21" s="108"/>
      <c r="BD21" s="110" t="s">
        <v>315</v>
      </c>
      <c r="BE21" s="109" t="s">
        <v>315</v>
      </c>
      <c r="BF21" s="108"/>
      <c r="BG21" s="110" t="s">
        <v>315</v>
      </c>
      <c r="BH21" s="109" t="s">
        <v>315</v>
      </c>
      <c r="BI21" s="108"/>
      <c r="BJ21" s="110" t="s">
        <v>315</v>
      </c>
      <c r="BK21" s="109" t="s">
        <v>315</v>
      </c>
      <c r="BL21" s="108"/>
      <c r="BM21" s="110" t="s">
        <v>315</v>
      </c>
      <c r="BN21" s="109" t="s">
        <v>315</v>
      </c>
      <c r="BO21" s="108"/>
      <c r="BP21" s="110" t="s">
        <v>315</v>
      </c>
      <c r="BQ21" s="109" t="s">
        <v>315</v>
      </c>
      <c r="BR21" s="108"/>
      <c r="BS21" s="110" t="s">
        <v>315</v>
      </c>
      <c r="BT21" s="109" t="s">
        <v>315</v>
      </c>
      <c r="BU21" s="108"/>
      <c r="BV21" s="110" t="s">
        <v>315</v>
      </c>
      <c r="BW21" s="109" t="s">
        <v>315</v>
      </c>
      <c r="BX21" s="108"/>
      <c r="BY21" s="110" t="s">
        <v>315</v>
      </c>
      <c r="BZ21" s="109" t="s">
        <v>315</v>
      </c>
      <c r="CA21" s="108"/>
      <c r="CB21" s="110" t="s">
        <v>315</v>
      </c>
      <c r="CC21" s="109" t="s">
        <v>315</v>
      </c>
      <c r="CD21" s="108"/>
      <c r="CE21" s="110" t="s">
        <v>315</v>
      </c>
      <c r="CF21" s="109" t="s">
        <v>315</v>
      </c>
      <c r="CG21" s="108"/>
      <c r="CH21" s="110" t="s">
        <v>315</v>
      </c>
      <c r="CI21" s="109" t="s">
        <v>315</v>
      </c>
      <c r="CJ21" s="108"/>
      <c r="CK21" s="110" t="s">
        <v>315</v>
      </c>
      <c r="CL21" s="109" t="s">
        <v>315</v>
      </c>
      <c r="CM21" s="108"/>
      <c r="CN21" s="110" t="s">
        <v>315</v>
      </c>
      <c r="CO21" s="109" t="s">
        <v>315</v>
      </c>
      <c r="CP21" s="795">
        <v>3000</v>
      </c>
      <c r="CQ21" s="110" t="s">
        <v>315</v>
      </c>
      <c r="CR21" s="109" t="s">
        <v>315</v>
      </c>
      <c r="CS21" s="108"/>
      <c r="CT21" s="110" t="s">
        <v>315</v>
      </c>
      <c r="CU21" s="109" t="s">
        <v>315</v>
      </c>
      <c r="CV21" s="108"/>
      <c r="CW21" s="110" t="s">
        <v>315</v>
      </c>
      <c r="CX21" s="109" t="s">
        <v>315</v>
      </c>
      <c r="CY21" s="108"/>
      <c r="CZ21" s="110" t="s">
        <v>315</v>
      </c>
      <c r="DA21" s="109" t="s">
        <v>315</v>
      </c>
      <c r="DB21" s="108"/>
      <c r="DC21" s="110" t="s">
        <v>315</v>
      </c>
      <c r="DD21" s="109" t="s">
        <v>315</v>
      </c>
      <c r="DE21" s="108"/>
      <c r="DF21" s="110" t="s">
        <v>315</v>
      </c>
      <c r="DG21" s="109" t="s">
        <v>315</v>
      </c>
      <c r="DH21" s="108"/>
      <c r="DI21" s="110" t="s">
        <v>315</v>
      </c>
      <c r="DJ21" s="109" t="s">
        <v>315</v>
      </c>
      <c r="DK21" s="108"/>
      <c r="DL21" s="110" t="s">
        <v>315</v>
      </c>
      <c r="DM21" s="109" t="s">
        <v>315</v>
      </c>
      <c r="DN21" s="108"/>
      <c r="DO21" s="110" t="s">
        <v>315</v>
      </c>
      <c r="DP21" s="109" t="s">
        <v>315</v>
      </c>
      <c r="DQ21" s="108"/>
      <c r="DR21" s="110" t="s">
        <v>315</v>
      </c>
      <c r="DS21" s="109" t="s">
        <v>315</v>
      </c>
      <c r="DT21" s="108"/>
      <c r="DU21" s="110" t="s">
        <v>315</v>
      </c>
      <c r="DV21" s="109" t="s">
        <v>315</v>
      </c>
      <c r="DW21" s="108"/>
      <c r="DX21" s="110" t="s">
        <v>315</v>
      </c>
      <c r="DY21" s="109" t="s">
        <v>315</v>
      </c>
      <c r="DZ21" s="108"/>
      <c r="EA21" s="110" t="s">
        <v>315</v>
      </c>
      <c r="EB21" s="109" t="s">
        <v>315</v>
      </c>
      <c r="EC21" s="108"/>
      <c r="ED21" s="110" t="s">
        <v>315</v>
      </c>
      <c r="EE21" s="109" t="s">
        <v>315</v>
      </c>
      <c r="EF21" s="108"/>
      <c r="EG21" s="151" t="s">
        <v>315</v>
      </c>
      <c r="EH21" s="109" t="s">
        <v>315</v>
      </c>
      <c r="EI21" s="260"/>
      <c r="EJ21" s="110" t="s">
        <v>315</v>
      </c>
      <c r="EK21" s="109" t="s">
        <v>315</v>
      </c>
      <c r="EL21" s="108"/>
      <c r="EM21" s="110" t="s">
        <v>315</v>
      </c>
      <c r="EN21" s="109" t="s">
        <v>315</v>
      </c>
      <c r="EO21" s="108"/>
      <c r="EP21" s="110" t="s">
        <v>315</v>
      </c>
      <c r="EQ21" s="109" t="s">
        <v>315</v>
      </c>
      <c r="ER21" s="108"/>
      <c r="ES21" s="110" t="s">
        <v>315</v>
      </c>
      <c r="ET21" s="109" t="s">
        <v>315</v>
      </c>
      <c r="EU21" s="108"/>
      <c r="EV21" s="110" t="s">
        <v>315</v>
      </c>
      <c r="EW21" s="109" t="s">
        <v>315</v>
      </c>
      <c r="EX21" s="108"/>
      <c r="EY21" s="110" t="s">
        <v>315</v>
      </c>
      <c r="EZ21" s="109" t="s">
        <v>315</v>
      </c>
      <c r="FA21" s="108"/>
      <c r="FB21" s="110" t="s">
        <v>315</v>
      </c>
      <c r="FC21" s="109" t="s">
        <v>315</v>
      </c>
      <c r="FD21" s="108"/>
      <c r="FE21" s="110" t="s">
        <v>315</v>
      </c>
      <c r="FF21" s="109" t="s">
        <v>315</v>
      </c>
      <c r="FG21" s="108"/>
      <c r="FH21" s="110" t="s">
        <v>315</v>
      </c>
      <c r="FI21" s="109" t="s">
        <v>315</v>
      </c>
      <c r="FJ21" s="108"/>
      <c r="FK21" s="110" t="s">
        <v>315</v>
      </c>
      <c r="FL21" s="109" t="s">
        <v>315</v>
      </c>
      <c r="FM21" s="108"/>
      <c r="FN21" s="110" t="s">
        <v>315</v>
      </c>
      <c r="FO21" s="109" t="s">
        <v>315</v>
      </c>
      <c r="FP21" s="108"/>
      <c r="FQ21" s="110" t="s">
        <v>315</v>
      </c>
      <c r="FR21" s="109" t="s">
        <v>315</v>
      </c>
      <c r="FS21" s="108"/>
      <c r="FT21" s="110" t="s">
        <v>315</v>
      </c>
      <c r="FU21" s="109" t="s">
        <v>315</v>
      </c>
      <c r="FV21" s="108"/>
      <c r="FW21" s="110" t="s">
        <v>315</v>
      </c>
      <c r="FX21" s="109" t="s">
        <v>315</v>
      </c>
      <c r="FY21" s="108"/>
      <c r="FZ21" s="110" t="s">
        <v>315</v>
      </c>
      <c r="GA21" s="109" t="s">
        <v>315</v>
      </c>
      <c r="GB21" s="108"/>
      <c r="GC21" s="110" t="s">
        <v>315</v>
      </c>
      <c r="GD21" s="109" t="s">
        <v>315</v>
      </c>
      <c r="GE21" s="108"/>
      <c r="GF21" s="110" t="s">
        <v>315</v>
      </c>
      <c r="GG21" s="109" t="s">
        <v>315</v>
      </c>
      <c r="GH21" s="108"/>
      <c r="GI21" s="110" t="s">
        <v>315</v>
      </c>
      <c r="GJ21" s="109" t="s">
        <v>315</v>
      </c>
      <c r="GK21" s="108"/>
      <c r="GL21" s="110" t="s">
        <v>315</v>
      </c>
      <c r="GM21" s="109" t="s">
        <v>315</v>
      </c>
      <c r="GN21" s="108"/>
      <c r="GO21" s="110" t="s">
        <v>315</v>
      </c>
      <c r="GP21" s="109" t="s">
        <v>315</v>
      </c>
      <c r="GQ21" s="108"/>
      <c r="GR21" s="110" t="s">
        <v>315</v>
      </c>
      <c r="GS21" s="109" t="s">
        <v>315</v>
      </c>
      <c r="GT21" s="108"/>
      <c r="GU21" s="110" t="s">
        <v>315</v>
      </c>
      <c r="GV21" s="109" t="s">
        <v>315</v>
      </c>
      <c r="GW21" s="108"/>
      <c r="GX21" s="110" t="s">
        <v>315</v>
      </c>
      <c r="GY21" s="109" t="s">
        <v>315</v>
      </c>
      <c r="GZ21" s="108"/>
      <c r="HA21" s="110" t="s">
        <v>315</v>
      </c>
      <c r="HB21" s="109" t="s">
        <v>315</v>
      </c>
      <c r="HC21" s="108"/>
      <c r="HD21" s="110" t="s">
        <v>315</v>
      </c>
      <c r="HE21" s="109" t="s">
        <v>315</v>
      </c>
      <c r="HF21" s="108"/>
      <c r="HG21" s="110" t="s">
        <v>315</v>
      </c>
      <c r="HH21" s="109" t="s">
        <v>315</v>
      </c>
      <c r="HI21" s="108"/>
      <c r="HJ21" s="110" t="s">
        <v>315</v>
      </c>
      <c r="HK21" s="109" t="s">
        <v>315</v>
      </c>
      <c r="HL21" s="108"/>
      <c r="HM21" s="110" t="s">
        <v>315</v>
      </c>
      <c r="HN21" s="109" t="s">
        <v>315</v>
      </c>
      <c r="HO21" s="108"/>
      <c r="HP21" s="110" t="s">
        <v>315</v>
      </c>
      <c r="HQ21" s="109" t="s">
        <v>315</v>
      </c>
      <c r="HR21" s="108"/>
      <c r="HS21" s="110" t="s">
        <v>315</v>
      </c>
      <c r="HT21" s="109" t="s">
        <v>315</v>
      </c>
      <c r="HU21" s="108"/>
      <c r="HV21" s="151" t="s">
        <v>315</v>
      </c>
      <c r="HW21" s="109" t="s">
        <v>315</v>
      </c>
      <c r="HX21" s="260"/>
      <c r="HY21" s="110" t="s">
        <v>315</v>
      </c>
      <c r="HZ21" s="109" t="s">
        <v>315</v>
      </c>
      <c r="IA21" s="108"/>
      <c r="IB21" s="110" t="s">
        <v>315</v>
      </c>
      <c r="IC21" s="109" t="s">
        <v>315</v>
      </c>
      <c r="ID21" s="108"/>
      <c r="IE21" s="110" t="s">
        <v>315</v>
      </c>
      <c r="IF21" s="109" t="s">
        <v>315</v>
      </c>
      <c r="IG21" s="108"/>
      <c r="IH21" s="110" t="s">
        <v>315</v>
      </c>
      <c r="II21" s="109" t="s">
        <v>315</v>
      </c>
      <c r="IJ21" s="108"/>
      <c r="IK21" s="110" t="s">
        <v>315</v>
      </c>
      <c r="IL21" s="109" t="s">
        <v>315</v>
      </c>
      <c r="IM21" s="108"/>
      <c r="IN21" s="110" t="s">
        <v>315</v>
      </c>
      <c r="IO21" s="109" t="s">
        <v>315</v>
      </c>
      <c r="IP21" s="108"/>
      <c r="IQ21" s="110" t="s">
        <v>315</v>
      </c>
      <c r="IR21" s="109" t="s">
        <v>315</v>
      </c>
      <c r="IS21" s="108"/>
      <c r="IT21" s="110" t="s">
        <v>315</v>
      </c>
      <c r="IU21" s="109" t="s">
        <v>315</v>
      </c>
      <c r="IV21" s="108"/>
      <c r="IW21" s="110" t="s">
        <v>315</v>
      </c>
      <c r="IX21" s="109" t="s">
        <v>315</v>
      </c>
      <c r="IY21" s="108"/>
      <c r="IZ21" s="110" t="s">
        <v>315</v>
      </c>
      <c r="JA21" s="109" t="s">
        <v>315</v>
      </c>
      <c r="JB21" s="108"/>
      <c r="JC21" s="110" t="s">
        <v>315</v>
      </c>
      <c r="JD21" s="109" t="s">
        <v>315</v>
      </c>
      <c r="JE21" s="108"/>
      <c r="JF21" s="110" t="s">
        <v>315</v>
      </c>
      <c r="JG21" s="109" t="s">
        <v>315</v>
      </c>
      <c r="JH21" s="108"/>
      <c r="JI21" s="110" t="s">
        <v>315</v>
      </c>
      <c r="JJ21" s="109" t="s">
        <v>315</v>
      </c>
      <c r="JK21" s="108"/>
      <c r="JL21" s="110" t="s">
        <v>315</v>
      </c>
      <c r="JM21" s="109" t="s">
        <v>315</v>
      </c>
      <c r="JN21" s="108"/>
      <c r="JO21" s="110" t="s">
        <v>315</v>
      </c>
      <c r="JP21" s="109" t="s">
        <v>315</v>
      </c>
      <c r="JQ21" s="108"/>
      <c r="JR21" s="110" t="s">
        <v>315</v>
      </c>
      <c r="JS21" s="109" t="s">
        <v>315</v>
      </c>
      <c r="JT21" s="108"/>
      <c r="JU21" s="110" t="s">
        <v>315</v>
      </c>
      <c r="JV21" s="109" t="s">
        <v>315</v>
      </c>
      <c r="JW21" s="108"/>
      <c r="JX21" s="110" t="s">
        <v>315</v>
      </c>
      <c r="JY21" s="109" t="s">
        <v>315</v>
      </c>
      <c r="JZ21" s="108"/>
      <c r="KA21" s="110" t="s">
        <v>315</v>
      </c>
      <c r="KB21" s="109" t="s">
        <v>315</v>
      </c>
      <c r="KC21" s="108"/>
      <c r="KD21" s="110" t="s">
        <v>315</v>
      </c>
      <c r="KE21" s="109" t="s">
        <v>315</v>
      </c>
      <c r="KF21" s="108"/>
      <c r="KG21" s="110" t="s">
        <v>315</v>
      </c>
      <c r="KH21" s="109" t="s">
        <v>315</v>
      </c>
      <c r="KI21" s="108"/>
      <c r="KJ21" s="110" t="s">
        <v>315</v>
      </c>
      <c r="KK21" s="109" t="s">
        <v>315</v>
      </c>
      <c r="KL21" s="108"/>
      <c r="KM21" s="110" t="s">
        <v>315</v>
      </c>
      <c r="KN21" s="109" t="s">
        <v>315</v>
      </c>
      <c r="KO21" s="108"/>
      <c r="KP21" s="110" t="s">
        <v>315</v>
      </c>
      <c r="KQ21" s="109" t="s">
        <v>315</v>
      </c>
      <c r="KR21" s="108"/>
      <c r="KS21" s="110" t="s">
        <v>315</v>
      </c>
      <c r="KT21" s="109" t="s">
        <v>315</v>
      </c>
      <c r="KU21" s="108"/>
      <c r="KV21" s="110" t="s">
        <v>315</v>
      </c>
      <c r="KW21" s="109" t="s">
        <v>315</v>
      </c>
      <c r="KX21" s="108"/>
      <c r="KY21" s="110" t="s">
        <v>315</v>
      </c>
      <c r="KZ21" s="109" t="s">
        <v>315</v>
      </c>
      <c r="LA21" s="108"/>
      <c r="LB21" s="110" t="s">
        <v>315</v>
      </c>
      <c r="LC21" s="109" t="s">
        <v>315</v>
      </c>
      <c r="LD21" s="108"/>
      <c r="LE21" s="110" t="s">
        <v>315</v>
      </c>
      <c r="LF21" s="109" t="s">
        <v>315</v>
      </c>
      <c r="LG21" s="108"/>
      <c r="LH21" s="110" t="s">
        <v>315</v>
      </c>
      <c r="LI21" s="109" t="s">
        <v>315</v>
      </c>
      <c r="LJ21" s="108"/>
      <c r="LK21" s="151" t="s">
        <v>315</v>
      </c>
    </row>
    <row r="22" spans="1:323" ht="17.149999999999999" hidden="1" customHeight="1" x14ac:dyDescent="0.2">
      <c r="A22" s="120" t="s">
        <v>22</v>
      </c>
      <c r="B22" s="150">
        <v>46087.365254629629</v>
      </c>
      <c r="C22" s="154">
        <v>0</v>
      </c>
      <c r="D22" s="3" t="s">
        <v>722</v>
      </c>
      <c r="E22" s="39">
        <v>6710</v>
      </c>
      <c r="F22" s="5" t="s">
        <v>567</v>
      </c>
      <c r="G22" s="5" t="s">
        <v>548</v>
      </c>
      <c r="H22" s="5" t="s">
        <v>556</v>
      </c>
      <c r="I22" s="5" t="s">
        <v>466</v>
      </c>
      <c r="J22" s="15">
        <v>1575</v>
      </c>
      <c r="K22" s="5" t="s">
        <v>568</v>
      </c>
      <c r="L22" s="5" t="s">
        <v>548</v>
      </c>
      <c r="M22" s="5" t="s">
        <v>556</v>
      </c>
      <c r="N22" s="5" t="s">
        <v>564</v>
      </c>
      <c r="O22" s="15">
        <v>3150</v>
      </c>
      <c r="P22" s="5">
        <v>0</v>
      </c>
      <c r="Q22" s="40">
        <v>1575</v>
      </c>
      <c r="R22" s="492" t="s">
        <v>403</v>
      </c>
      <c r="S22" s="5" t="s">
        <v>569</v>
      </c>
      <c r="T22" s="86" t="s">
        <v>551</v>
      </c>
      <c r="U22" s="4"/>
      <c r="V22" s="3"/>
      <c r="W22" s="4">
        <v>46099</v>
      </c>
      <c r="X22" s="4">
        <v>46104</v>
      </c>
      <c r="Y22" s="4">
        <v>46104</v>
      </c>
      <c r="Z22" s="4">
        <v>46130</v>
      </c>
      <c r="AA22" s="4">
        <v>46099</v>
      </c>
      <c r="AB22" s="58">
        <v>3150</v>
      </c>
      <c r="AC22" s="21">
        <v>1575</v>
      </c>
      <c r="AD22" s="410" t="s">
        <v>558</v>
      </c>
      <c r="AE22" s="3"/>
      <c r="AF22" s="31" t="s">
        <v>570</v>
      </c>
      <c r="AG22" s="38" t="s">
        <v>552</v>
      </c>
      <c r="AH22" s="38" t="s">
        <v>565</v>
      </c>
      <c r="AI22" s="43">
        <v>0</v>
      </c>
      <c r="AJ22" s="43" t="s">
        <v>466</v>
      </c>
      <c r="AK22" s="228" t="s">
        <v>554</v>
      </c>
      <c r="AL22" s="3"/>
      <c r="AM22" s="3"/>
      <c r="AN22" s="3"/>
      <c r="AO22" s="3"/>
      <c r="AP22" s="3"/>
      <c r="AQ22" s="43" t="s">
        <v>88</v>
      </c>
      <c r="AR22" s="366"/>
      <c r="AS22" s="109" t="s">
        <v>315</v>
      </c>
      <c r="AT22" s="260"/>
      <c r="AU22" s="110" t="s">
        <v>315</v>
      </c>
      <c r="AV22" s="109" t="s">
        <v>315</v>
      </c>
      <c r="AW22" s="108"/>
      <c r="AX22" s="110" t="s">
        <v>315</v>
      </c>
      <c r="AY22" s="109" t="s">
        <v>315</v>
      </c>
      <c r="AZ22" s="108"/>
      <c r="BA22" s="110" t="s">
        <v>315</v>
      </c>
      <c r="BB22" s="109" t="s">
        <v>315</v>
      </c>
      <c r="BC22" s="108"/>
      <c r="BD22" s="110" t="s">
        <v>315</v>
      </c>
      <c r="BE22" s="109" t="s">
        <v>315</v>
      </c>
      <c r="BF22" s="108"/>
      <c r="BG22" s="110" t="s">
        <v>315</v>
      </c>
      <c r="BH22" s="109" t="s">
        <v>315</v>
      </c>
      <c r="BI22" s="108"/>
      <c r="BJ22" s="110" t="s">
        <v>315</v>
      </c>
      <c r="BK22" s="109" t="s">
        <v>315</v>
      </c>
      <c r="BL22" s="108"/>
      <c r="BM22" s="110" t="s">
        <v>315</v>
      </c>
      <c r="BN22" s="109" t="s">
        <v>315</v>
      </c>
      <c r="BO22" s="108"/>
      <c r="BP22" s="110" t="s">
        <v>315</v>
      </c>
      <c r="BQ22" s="109" t="s">
        <v>315</v>
      </c>
      <c r="BR22" s="108"/>
      <c r="BS22" s="110" t="s">
        <v>315</v>
      </c>
      <c r="BT22" s="109" t="s">
        <v>315</v>
      </c>
      <c r="BU22" s="108"/>
      <c r="BV22" s="110" t="s">
        <v>315</v>
      </c>
      <c r="BW22" s="109" t="s">
        <v>315</v>
      </c>
      <c r="BX22" s="108"/>
      <c r="BY22" s="110" t="s">
        <v>315</v>
      </c>
      <c r="BZ22" s="109" t="s">
        <v>315</v>
      </c>
      <c r="CA22" s="108"/>
      <c r="CB22" s="110" t="s">
        <v>315</v>
      </c>
      <c r="CC22" s="109" t="s">
        <v>315</v>
      </c>
      <c r="CD22" s="108"/>
      <c r="CE22" s="110" t="s">
        <v>315</v>
      </c>
      <c r="CF22" s="109" t="s">
        <v>315</v>
      </c>
      <c r="CG22" s="108"/>
      <c r="CH22" s="110" t="s">
        <v>315</v>
      </c>
      <c r="CI22" s="109" t="s">
        <v>315</v>
      </c>
      <c r="CJ22" s="108"/>
      <c r="CK22" s="110" t="s">
        <v>315</v>
      </c>
      <c r="CL22" s="109" t="s">
        <v>315</v>
      </c>
      <c r="CM22" s="108"/>
      <c r="CN22" s="110" t="s">
        <v>315</v>
      </c>
      <c r="CO22" s="109" t="s">
        <v>315</v>
      </c>
      <c r="CP22" s="108"/>
      <c r="CQ22" s="110" t="s">
        <v>315</v>
      </c>
      <c r="CR22" s="109" t="s">
        <v>315</v>
      </c>
      <c r="CS22" s="795">
        <v>1575</v>
      </c>
      <c r="CT22" s="110" t="s">
        <v>315</v>
      </c>
      <c r="CU22" s="109" t="s">
        <v>315</v>
      </c>
      <c r="CV22" s="108"/>
      <c r="CW22" s="110" t="s">
        <v>315</v>
      </c>
      <c r="CX22" s="109" t="s">
        <v>315</v>
      </c>
      <c r="CY22" s="108"/>
      <c r="CZ22" s="110" t="s">
        <v>315</v>
      </c>
      <c r="DA22" s="109" t="s">
        <v>315</v>
      </c>
      <c r="DB22" s="108"/>
      <c r="DC22" s="110" t="s">
        <v>315</v>
      </c>
      <c r="DD22" s="109" t="s">
        <v>315</v>
      </c>
      <c r="DE22" s="108"/>
      <c r="DF22" s="110" t="s">
        <v>315</v>
      </c>
      <c r="DG22" s="109" t="s">
        <v>315</v>
      </c>
      <c r="DH22" s="108"/>
      <c r="DI22" s="110" t="s">
        <v>315</v>
      </c>
      <c r="DJ22" s="109" t="s">
        <v>315</v>
      </c>
      <c r="DK22" s="108"/>
      <c r="DL22" s="110" t="s">
        <v>315</v>
      </c>
      <c r="DM22" s="109" t="s">
        <v>315</v>
      </c>
      <c r="DN22" s="108"/>
      <c r="DO22" s="110" t="s">
        <v>315</v>
      </c>
      <c r="DP22" s="109" t="s">
        <v>315</v>
      </c>
      <c r="DQ22" s="108"/>
      <c r="DR22" s="110" t="s">
        <v>315</v>
      </c>
      <c r="DS22" s="109" t="s">
        <v>315</v>
      </c>
      <c r="DT22" s="108"/>
      <c r="DU22" s="110" t="s">
        <v>315</v>
      </c>
      <c r="DV22" s="109" t="s">
        <v>315</v>
      </c>
      <c r="DW22" s="108"/>
      <c r="DX22" s="110" t="s">
        <v>315</v>
      </c>
      <c r="DY22" s="109" t="s">
        <v>315</v>
      </c>
      <c r="DZ22" s="108"/>
      <c r="EA22" s="110" t="s">
        <v>315</v>
      </c>
      <c r="EB22" s="109" t="s">
        <v>315</v>
      </c>
      <c r="EC22" s="108"/>
      <c r="ED22" s="110" t="s">
        <v>315</v>
      </c>
      <c r="EE22" s="109" t="s">
        <v>315</v>
      </c>
      <c r="EF22" s="108"/>
      <c r="EG22" s="151" t="s">
        <v>315</v>
      </c>
      <c r="EH22" s="109" t="s">
        <v>315</v>
      </c>
      <c r="EI22" s="260"/>
      <c r="EJ22" s="110" t="s">
        <v>315</v>
      </c>
      <c r="EK22" s="109" t="s">
        <v>315</v>
      </c>
      <c r="EL22" s="108"/>
      <c r="EM22" s="110" t="s">
        <v>315</v>
      </c>
      <c r="EN22" s="109" t="s">
        <v>315</v>
      </c>
      <c r="EO22" s="108"/>
      <c r="EP22" s="110" t="s">
        <v>315</v>
      </c>
      <c r="EQ22" s="109" t="s">
        <v>315</v>
      </c>
      <c r="ER22" s="108"/>
      <c r="ES22" s="110" t="s">
        <v>315</v>
      </c>
      <c r="ET22" s="109" t="s">
        <v>315</v>
      </c>
      <c r="EU22" s="108"/>
      <c r="EV22" s="110" t="s">
        <v>315</v>
      </c>
      <c r="EW22" s="109" t="s">
        <v>315</v>
      </c>
      <c r="EX22" s="108"/>
      <c r="EY22" s="110" t="s">
        <v>315</v>
      </c>
      <c r="EZ22" s="109" t="s">
        <v>315</v>
      </c>
      <c r="FA22" s="108"/>
      <c r="FB22" s="110" t="s">
        <v>315</v>
      </c>
      <c r="FC22" s="109" t="s">
        <v>315</v>
      </c>
      <c r="FD22" s="108"/>
      <c r="FE22" s="110" t="s">
        <v>315</v>
      </c>
      <c r="FF22" s="109" t="s">
        <v>315</v>
      </c>
      <c r="FG22" s="108"/>
      <c r="FH22" s="110" t="s">
        <v>315</v>
      </c>
      <c r="FI22" s="109" t="s">
        <v>315</v>
      </c>
      <c r="FJ22" s="108"/>
      <c r="FK22" s="110" t="s">
        <v>315</v>
      </c>
      <c r="FL22" s="109" t="s">
        <v>315</v>
      </c>
      <c r="FM22" s="108"/>
      <c r="FN22" s="110" t="s">
        <v>315</v>
      </c>
      <c r="FO22" s="109" t="s">
        <v>315</v>
      </c>
      <c r="FP22" s="108"/>
      <c r="FQ22" s="110" t="s">
        <v>315</v>
      </c>
      <c r="FR22" s="109" t="s">
        <v>315</v>
      </c>
      <c r="FS22" s="108"/>
      <c r="FT22" s="110" t="s">
        <v>315</v>
      </c>
      <c r="FU22" s="109" t="s">
        <v>315</v>
      </c>
      <c r="FV22" s="108"/>
      <c r="FW22" s="110" t="s">
        <v>315</v>
      </c>
      <c r="FX22" s="109" t="s">
        <v>315</v>
      </c>
      <c r="FY22" s="108"/>
      <c r="FZ22" s="110" t="s">
        <v>315</v>
      </c>
      <c r="GA22" s="109" t="s">
        <v>315</v>
      </c>
      <c r="GB22" s="108"/>
      <c r="GC22" s="110" t="s">
        <v>315</v>
      </c>
      <c r="GD22" s="109" t="s">
        <v>315</v>
      </c>
      <c r="GE22" s="108"/>
      <c r="GF22" s="110" t="s">
        <v>315</v>
      </c>
      <c r="GG22" s="109" t="s">
        <v>315</v>
      </c>
      <c r="GH22" s="108"/>
      <c r="GI22" s="110" t="s">
        <v>315</v>
      </c>
      <c r="GJ22" s="109" t="s">
        <v>315</v>
      </c>
      <c r="GK22" s="108"/>
      <c r="GL22" s="110" t="s">
        <v>315</v>
      </c>
      <c r="GM22" s="109" t="s">
        <v>315</v>
      </c>
      <c r="GN22" s="108"/>
      <c r="GO22" s="110" t="s">
        <v>315</v>
      </c>
      <c r="GP22" s="109" t="s">
        <v>315</v>
      </c>
      <c r="GQ22" s="108"/>
      <c r="GR22" s="110" t="s">
        <v>315</v>
      </c>
      <c r="GS22" s="109" t="s">
        <v>315</v>
      </c>
      <c r="GT22" s="108"/>
      <c r="GU22" s="110" t="s">
        <v>315</v>
      </c>
      <c r="GV22" s="109" t="s">
        <v>315</v>
      </c>
      <c r="GW22" s="108"/>
      <c r="GX22" s="110" t="s">
        <v>315</v>
      </c>
      <c r="GY22" s="109" t="s">
        <v>315</v>
      </c>
      <c r="GZ22" s="108"/>
      <c r="HA22" s="110" t="s">
        <v>315</v>
      </c>
      <c r="HB22" s="109" t="s">
        <v>315</v>
      </c>
      <c r="HC22" s="108"/>
      <c r="HD22" s="110" t="s">
        <v>315</v>
      </c>
      <c r="HE22" s="109" t="s">
        <v>315</v>
      </c>
      <c r="HF22" s="108"/>
      <c r="HG22" s="110" t="s">
        <v>315</v>
      </c>
      <c r="HH22" s="109" t="s">
        <v>315</v>
      </c>
      <c r="HI22" s="108"/>
      <c r="HJ22" s="110" t="s">
        <v>315</v>
      </c>
      <c r="HK22" s="109" t="s">
        <v>315</v>
      </c>
      <c r="HL22" s="108"/>
      <c r="HM22" s="110" t="s">
        <v>315</v>
      </c>
      <c r="HN22" s="109" t="s">
        <v>315</v>
      </c>
      <c r="HO22" s="108"/>
      <c r="HP22" s="110" t="s">
        <v>315</v>
      </c>
      <c r="HQ22" s="109" t="s">
        <v>315</v>
      </c>
      <c r="HR22" s="108"/>
      <c r="HS22" s="110" t="s">
        <v>315</v>
      </c>
      <c r="HT22" s="109" t="s">
        <v>315</v>
      </c>
      <c r="HU22" s="108"/>
      <c r="HV22" s="151" t="s">
        <v>315</v>
      </c>
      <c r="HW22" s="109" t="s">
        <v>315</v>
      </c>
      <c r="HX22" s="260"/>
      <c r="HY22" s="110" t="s">
        <v>315</v>
      </c>
      <c r="HZ22" s="109" t="s">
        <v>315</v>
      </c>
      <c r="IA22" s="108"/>
      <c r="IB22" s="110" t="s">
        <v>315</v>
      </c>
      <c r="IC22" s="109" t="s">
        <v>315</v>
      </c>
      <c r="ID22" s="108"/>
      <c r="IE22" s="110" t="s">
        <v>315</v>
      </c>
      <c r="IF22" s="109" t="s">
        <v>315</v>
      </c>
      <c r="IG22" s="108"/>
      <c r="IH22" s="110" t="s">
        <v>315</v>
      </c>
      <c r="II22" s="109" t="s">
        <v>315</v>
      </c>
      <c r="IJ22" s="108"/>
      <c r="IK22" s="110" t="s">
        <v>315</v>
      </c>
      <c r="IL22" s="109" t="s">
        <v>315</v>
      </c>
      <c r="IM22" s="108"/>
      <c r="IN22" s="110" t="s">
        <v>315</v>
      </c>
      <c r="IO22" s="109" t="s">
        <v>315</v>
      </c>
      <c r="IP22" s="108"/>
      <c r="IQ22" s="110" t="s">
        <v>315</v>
      </c>
      <c r="IR22" s="109" t="s">
        <v>315</v>
      </c>
      <c r="IS22" s="108"/>
      <c r="IT22" s="110" t="s">
        <v>315</v>
      </c>
      <c r="IU22" s="109" t="s">
        <v>315</v>
      </c>
      <c r="IV22" s="108"/>
      <c r="IW22" s="110" t="s">
        <v>315</v>
      </c>
      <c r="IX22" s="109" t="s">
        <v>315</v>
      </c>
      <c r="IY22" s="108"/>
      <c r="IZ22" s="110" t="s">
        <v>315</v>
      </c>
      <c r="JA22" s="109" t="s">
        <v>315</v>
      </c>
      <c r="JB22" s="108"/>
      <c r="JC22" s="110" t="s">
        <v>315</v>
      </c>
      <c r="JD22" s="109" t="s">
        <v>315</v>
      </c>
      <c r="JE22" s="108"/>
      <c r="JF22" s="110" t="s">
        <v>315</v>
      </c>
      <c r="JG22" s="109" t="s">
        <v>315</v>
      </c>
      <c r="JH22" s="108"/>
      <c r="JI22" s="110" t="s">
        <v>315</v>
      </c>
      <c r="JJ22" s="109" t="s">
        <v>315</v>
      </c>
      <c r="JK22" s="108"/>
      <c r="JL22" s="110" t="s">
        <v>315</v>
      </c>
      <c r="JM22" s="109" t="s">
        <v>315</v>
      </c>
      <c r="JN22" s="108"/>
      <c r="JO22" s="110" t="s">
        <v>315</v>
      </c>
      <c r="JP22" s="109" t="s">
        <v>315</v>
      </c>
      <c r="JQ22" s="108"/>
      <c r="JR22" s="110" t="s">
        <v>315</v>
      </c>
      <c r="JS22" s="109" t="s">
        <v>315</v>
      </c>
      <c r="JT22" s="108"/>
      <c r="JU22" s="110" t="s">
        <v>315</v>
      </c>
      <c r="JV22" s="109" t="s">
        <v>315</v>
      </c>
      <c r="JW22" s="108"/>
      <c r="JX22" s="110" t="s">
        <v>315</v>
      </c>
      <c r="JY22" s="109" t="s">
        <v>315</v>
      </c>
      <c r="JZ22" s="108"/>
      <c r="KA22" s="110" t="s">
        <v>315</v>
      </c>
      <c r="KB22" s="109" t="s">
        <v>315</v>
      </c>
      <c r="KC22" s="108"/>
      <c r="KD22" s="110" t="s">
        <v>315</v>
      </c>
      <c r="KE22" s="109" t="s">
        <v>315</v>
      </c>
      <c r="KF22" s="108"/>
      <c r="KG22" s="110" t="s">
        <v>315</v>
      </c>
      <c r="KH22" s="109" t="s">
        <v>315</v>
      </c>
      <c r="KI22" s="108"/>
      <c r="KJ22" s="110" t="s">
        <v>315</v>
      </c>
      <c r="KK22" s="109" t="s">
        <v>315</v>
      </c>
      <c r="KL22" s="108"/>
      <c r="KM22" s="110" t="s">
        <v>315</v>
      </c>
      <c r="KN22" s="109" t="s">
        <v>315</v>
      </c>
      <c r="KO22" s="108"/>
      <c r="KP22" s="110" t="s">
        <v>315</v>
      </c>
      <c r="KQ22" s="109" t="s">
        <v>315</v>
      </c>
      <c r="KR22" s="108"/>
      <c r="KS22" s="110" t="s">
        <v>315</v>
      </c>
      <c r="KT22" s="109" t="s">
        <v>315</v>
      </c>
      <c r="KU22" s="108"/>
      <c r="KV22" s="110" t="s">
        <v>315</v>
      </c>
      <c r="KW22" s="109" t="s">
        <v>315</v>
      </c>
      <c r="KX22" s="108"/>
      <c r="KY22" s="110" t="s">
        <v>315</v>
      </c>
      <c r="KZ22" s="109" t="s">
        <v>315</v>
      </c>
      <c r="LA22" s="108"/>
      <c r="LB22" s="110" t="s">
        <v>315</v>
      </c>
      <c r="LC22" s="109" t="s">
        <v>315</v>
      </c>
      <c r="LD22" s="108"/>
      <c r="LE22" s="110" t="s">
        <v>315</v>
      </c>
      <c r="LF22" s="109" t="s">
        <v>315</v>
      </c>
      <c r="LG22" s="108"/>
      <c r="LH22" s="110" t="s">
        <v>315</v>
      </c>
      <c r="LI22" s="109" t="s">
        <v>315</v>
      </c>
      <c r="LJ22" s="108"/>
      <c r="LK22" s="151" t="s">
        <v>315</v>
      </c>
    </row>
    <row r="23" spans="1:323" ht="17.149999999999999" hidden="1" customHeight="1" x14ac:dyDescent="0.2">
      <c r="A23" s="120" t="s">
        <v>22</v>
      </c>
      <c r="B23" s="150">
        <v>46090.53707175926</v>
      </c>
      <c r="C23" s="154">
        <v>0</v>
      </c>
      <c r="D23" s="3" t="s">
        <v>732</v>
      </c>
      <c r="E23" s="39">
        <v>6710</v>
      </c>
      <c r="F23" s="5" t="s">
        <v>605</v>
      </c>
      <c r="G23" s="5" t="s">
        <v>548</v>
      </c>
      <c r="H23" s="5" t="s">
        <v>466</v>
      </c>
      <c r="I23" s="5" t="s">
        <v>550</v>
      </c>
      <c r="J23" s="15">
        <v>1250</v>
      </c>
      <c r="K23" s="5" t="s">
        <v>592</v>
      </c>
      <c r="L23" s="5" t="s">
        <v>548</v>
      </c>
      <c r="M23" s="5" t="s">
        <v>466</v>
      </c>
      <c r="N23" s="5" t="s">
        <v>550</v>
      </c>
      <c r="O23" s="15">
        <v>5000</v>
      </c>
      <c r="P23" s="5">
        <v>0</v>
      </c>
      <c r="Q23" s="40">
        <v>1250</v>
      </c>
      <c r="R23" s="492" t="s">
        <v>403</v>
      </c>
      <c r="S23" s="5" t="s">
        <v>877</v>
      </c>
      <c r="T23" s="86" t="s">
        <v>593</v>
      </c>
      <c r="U23" s="4"/>
      <c r="V23" s="3"/>
      <c r="W23" s="4">
        <v>46097</v>
      </c>
      <c r="X23" s="4">
        <v>46104</v>
      </c>
      <c r="Y23" s="4">
        <v>46104</v>
      </c>
      <c r="Z23" s="4">
        <v>46130</v>
      </c>
      <c r="AA23" s="4">
        <v>46099</v>
      </c>
      <c r="AB23" s="58">
        <v>5000</v>
      </c>
      <c r="AC23" s="21">
        <v>2500</v>
      </c>
      <c r="AD23" s="410" t="s">
        <v>558</v>
      </c>
      <c r="AE23" s="3"/>
      <c r="AF23" s="31" t="s">
        <v>570</v>
      </c>
      <c r="AG23" s="38" t="s">
        <v>552</v>
      </c>
      <c r="AH23" s="38" t="s">
        <v>553</v>
      </c>
      <c r="AI23" s="43" t="s">
        <v>566</v>
      </c>
      <c r="AJ23" s="43" t="s">
        <v>466</v>
      </c>
      <c r="AK23" s="228" t="s">
        <v>338</v>
      </c>
      <c r="AL23" s="3"/>
      <c r="AM23" s="3"/>
      <c r="AN23" s="3"/>
      <c r="AO23" s="3"/>
      <c r="AP23" s="3"/>
      <c r="AQ23" s="43" t="s">
        <v>88</v>
      </c>
      <c r="AR23" s="366"/>
      <c r="AS23" s="109" t="s">
        <v>315</v>
      </c>
      <c r="AT23" s="260"/>
      <c r="AU23" s="110" t="s">
        <v>315</v>
      </c>
      <c r="AV23" s="109" t="s">
        <v>315</v>
      </c>
      <c r="AW23" s="108"/>
      <c r="AX23" s="110" t="s">
        <v>315</v>
      </c>
      <c r="AY23" s="109" t="s">
        <v>315</v>
      </c>
      <c r="AZ23" s="108"/>
      <c r="BA23" s="110" t="s">
        <v>315</v>
      </c>
      <c r="BB23" s="109" t="s">
        <v>315</v>
      </c>
      <c r="BC23" s="108"/>
      <c r="BD23" s="110" t="s">
        <v>315</v>
      </c>
      <c r="BE23" s="109" t="s">
        <v>315</v>
      </c>
      <c r="BF23" s="108"/>
      <c r="BG23" s="110" t="s">
        <v>315</v>
      </c>
      <c r="BH23" s="109" t="s">
        <v>315</v>
      </c>
      <c r="BI23" s="108"/>
      <c r="BJ23" s="110" t="s">
        <v>315</v>
      </c>
      <c r="BK23" s="109" t="s">
        <v>315</v>
      </c>
      <c r="BL23" s="108"/>
      <c r="BM23" s="110" t="s">
        <v>315</v>
      </c>
      <c r="BN23" s="109" t="s">
        <v>315</v>
      </c>
      <c r="BO23" s="108"/>
      <c r="BP23" s="110" t="s">
        <v>315</v>
      </c>
      <c r="BQ23" s="109" t="s">
        <v>315</v>
      </c>
      <c r="BR23" s="108"/>
      <c r="BS23" s="110" t="s">
        <v>315</v>
      </c>
      <c r="BT23" s="109" t="s">
        <v>315</v>
      </c>
      <c r="BU23" s="108"/>
      <c r="BV23" s="110" t="s">
        <v>315</v>
      </c>
      <c r="BW23" s="109" t="s">
        <v>315</v>
      </c>
      <c r="BX23" s="108"/>
      <c r="BY23" s="110" t="s">
        <v>315</v>
      </c>
      <c r="BZ23" s="109" t="s">
        <v>315</v>
      </c>
      <c r="CA23" s="108"/>
      <c r="CB23" s="110" t="s">
        <v>315</v>
      </c>
      <c r="CC23" s="109" t="s">
        <v>315</v>
      </c>
      <c r="CD23" s="108"/>
      <c r="CE23" s="110" t="s">
        <v>315</v>
      </c>
      <c r="CF23" s="109" t="s">
        <v>315</v>
      </c>
      <c r="CG23" s="108"/>
      <c r="CH23" s="110" t="s">
        <v>315</v>
      </c>
      <c r="CI23" s="109" t="s">
        <v>315</v>
      </c>
      <c r="CJ23" s="108"/>
      <c r="CK23" s="110" t="s">
        <v>315</v>
      </c>
      <c r="CL23" s="109" t="s">
        <v>315</v>
      </c>
      <c r="CM23" s="108"/>
      <c r="CN23" s="110" t="s">
        <v>315</v>
      </c>
      <c r="CO23" s="109" t="s">
        <v>315</v>
      </c>
      <c r="CP23" s="108"/>
      <c r="CQ23" s="110" t="s">
        <v>315</v>
      </c>
      <c r="CR23" s="109" t="s">
        <v>315</v>
      </c>
      <c r="CS23" s="795">
        <v>2500</v>
      </c>
      <c r="CT23" s="110" t="s">
        <v>315</v>
      </c>
      <c r="CU23" s="109" t="s">
        <v>315</v>
      </c>
      <c r="CV23" s="108"/>
      <c r="CW23" s="110" t="s">
        <v>315</v>
      </c>
      <c r="CX23" s="109" t="s">
        <v>315</v>
      </c>
      <c r="CY23" s="108"/>
      <c r="CZ23" s="110" t="s">
        <v>315</v>
      </c>
      <c r="DA23" s="109" t="s">
        <v>315</v>
      </c>
      <c r="DB23" s="108"/>
      <c r="DC23" s="110" t="s">
        <v>315</v>
      </c>
      <c r="DD23" s="109" t="s">
        <v>315</v>
      </c>
      <c r="DE23" s="108"/>
      <c r="DF23" s="110" t="s">
        <v>315</v>
      </c>
      <c r="DG23" s="109" t="s">
        <v>315</v>
      </c>
      <c r="DH23" s="108"/>
      <c r="DI23" s="110" t="s">
        <v>315</v>
      </c>
      <c r="DJ23" s="109" t="s">
        <v>315</v>
      </c>
      <c r="DK23" s="108"/>
      <c r="DL23" s="110" t="s">
        <v>315</v>
      </c>
      <c r="DM23" s="109" t="s">
        <v>315</v>
      </c>
      <c r="DN23" s="108"/>
      <c r="DO23" s="110" t="s">
        <v>315</v>
      </c>
      <c r="DP23" s="109" t="s">
        <v>315</v>
      </c>
      <c r="DQ23" s="108"/>
      <c r="DR23" s="110" t="s">
        <v>315</v>
      </c>
      <c r="DS23" s="109" t="s">
        <v>315</v>
      </c>
      <c r="DT23" s="108"/>
      <c r="DU23" s="110" t="s">
        <v>315</v>
      </c>
      <c r="DV23" s="109" t="s">
        <v>315</v>
      </c>
      <c r="DW23" s="108"/>
      <c r="DX23" s="110" t="s">
        <v>315</v>
      </c>
      <c r="DY23" s="109" t="s">
        <v>315</v>
      </c>
      <c r="DZ23" s="108"/>
      <c r="EA23" s="110" t="s">
        <v>315</v>
      </c>
      <c r="EB23" s="109" t="s">
        <v>315</v>
      </c>
      <c r="EC23" s="108"/>
      <c r="ED23" s="110" t="s">
        <v>315</v>
      </c>
      <c r="EE23" s="109" t="s">
        <v>315</v>
      </c>
      <c r="EF23" s="108"/>
      <c r="EG23" s="151" t="s">
        <v>315</v>
      </c>
      <c r="EH23" s="109" t="s">
        <v>315</v>
      </c>
      <c r="EI23" s="260"/>
      <c r="EJ23" s="110" t="s">
        <v>315</v>
      </c>
      <c r="EK23" s="109" t="s">
        <v>315</v>
      </c>
      <c r="EL23" s="108"/>
      <c r="EM23" s="110" t="s">
        <v>315</v>
      </c>
      <c r="EN23" s="109" t="s">
        <v>315</v>
      </c>
      <c r="EO23" s="108"/>
      <c r="EP23" s="110" t="s">
        <v>315</v>
      </c>
      <c r="EQ23" s="109" t="s">
        <v>315</v>
      </c>
      <c r="ER23" s="108"/>
      <c r="ES23" s="110" t="s">
        <v>315</v>
      </c>
      <c r="ET23" s="109" t="s">
        <v>315</v>
      </c>
      <c r="EU23" s="108"/>
      <c r="EV23" s="110" t="s">
        <v>315</v>
      </c>
      <c r="EW23" s="109" t="s">
        <v>315</v>
      </c>
      <c r="EX23" s="108"/>
      <c r="EY23" s="110" t="s">
        <v>315</v>
      </c>
      <c r="EZ23" s="109" t="s">
        <v>315</v>
      </c>
      <c r="FA23" s="108"/>
      <c r="FB23" s="110" t="s">
        <v>315</v>
      </c>
      <c r="FC23" s="109" t="s">
        <v>315</v>
      </c>
      <c r="FD23" s="108"/>
      <c r="FE23" s="110" t="s">
        <v>315</v>
      </c>
      <c r="FF23" s="109" t="s">
        <v>315</v>
      </c>
      <c r="FG23" s="108"/>
      <c r="FH23" s="110" t="s">
        <v>315</v>
      </c>
      <c r="FI23" s="109" t="s">
        <v>315</v>
      </c>
      <c r="FJ23" s="108"/>
      <c r="FK23" s="110" t="s">
        <v>315</v>
      </c>
      <c r="FL23" s="109" t="s">
        <v>315</v>
      </c>
      <c r="FM23" s="108"/>
      <c r="FN23" s="110" t="s">
        <v>315</v>
      </c>
      <c r="FO23" s="109" t="s">
        <v>315</v>
      </c>
      <c r="FP23" s="108"/>
      <c r="FQ23" s="110" t="s">
        <v>315</v>
      </c>
      <c r="FR23" s="109" t="s">
        <v>315</v>
      </c>
      <c r="FS23" s="108"/>
      <c r="FT23" s="110" t="s">
        <v>315</v>
      </c>
      <c r="FU23" s="109" t="s">
        <v>315</v>
      </c>
      <c r="FV23" s="108"/>
      <c r="FW23" s="110" t="s">
        <v>315</v>
      </c>
      <c r="FX23" s="109" t="s">
        <v>315</v>
      </c>
      <c r="FY23" s="108"/>
      <c r="FZ23" s="110" t="s">
        <v>315</v>
      </c>
      <c r="GA23" s="109" t="s">
        <v>315</v>
      </c>
      <c r="GB23" s="108"/>
      <c r="GC23" s="110" t="s">
        <v>315</v>
      </c>
      <c r="GD23" s="109" t="s">
        <v>315</v>
      </c>
      <c r="GE23" s="108"/>
      <c r="GF23" s="110" t="s">
        <v>315</v>
      </c>
      <c r="GG23" s="109" t="s">
        <v>315</v>
      </c>
      <c r="GH23" s="108"/>
      <c r="GI23" s="110" t="s">
        <v>315</v>
      </c>
      <c r="GJ23" s="109" t="s">
        <v>315</v>
      </c>
      <c r="GK23" s="108"/>
      <c r="GL23" s="110" t="s">
        <v>315</v>
      </c>
      <c r="GM23" s="109" t="s">
        <v>315</v>
      </c>
      <c r="GN23" s="108"/>
      <c r="GO23" s="110" t="s">
        <v>315</v>
      </c>
      <c r="GP23" s="109" t="s">
        <v>315</v>
      </c>
      <c r="GQ23" s="108"/>
      <c r="GR23" s="110" t="s">
        <v>315</v>
      </c>
      <c r="GS23" s="109" t="s">
        <v>315</v>
      </c>
      <c r="GT23" s="108"/>
      <c r="GU23" s="110" t="s">
        <v>315</v>
      </c>
      <c r="GV23" s="109" t="s">
        <v>315</v>
      </c>
      <c r="GW23" s="108"/>
      <c r="GX23" s="110" t="s">
        <v>315</v>
      </c>
      <c r="GY23" s="109" t="s">
        <v>315</v>
      </c>
      <c r="GZ23" s="108"/>
      <c r="HA23" s="110" t="s">
        <v>315</v>
      </c>
      <c r="HB23" s="109" t="s">
        <v>315</v>
      </c>
      <c r="HC23" s="108"/>
      <c r="HD23" s="110" t="s">
        <v>315</v>
      </c>
      <c r="HE23" s="109" t="s">
        <v>315</v>
      </c>
      <c r="HF23" s="108"/>
      <c r="HG23" s="110" t="s">
        <v>315</v>
      </c>
      <c r="HH23" s="109" t="s">
        <v>315</v>
      </c>
      <c r="HI23" s="108"/>
      <c r="HJ23" s="110" t="s">
        <v>315</v>
      </c>
      <c r="HK23" s="109" t="s">
        <v>315</v>
      </c>
      <c r="HL23" s="108"/>
      <c r="HM23" s="110" t="s">
        <v>315</v>
      </c>
      <c r="HN23" s="109" t="s">
        <v>315</v>
      </c>
      <c r="HO23" s="108"/>
      <c r="HP23" s="110" t="s">
        <v>315</v>
      </c>
      <c r="HQ23" s="109" t="s">
        <v>315</v>
      </c>
      <c r="HR23" s="108"/>
      <c r="HS23" s="110" t="s">
        <v>315</v>
      </c>
      <c r="HT23" s="109" t="s">
        <v>315</v>
      </c>
      <c r="HU23" s="108"/>
      <c r="HV23" s="151" t="s">
        <v>315</v>
      </c>
      <c r="HW23" s="109" t="s">
        <v>315</v>
      </c>
      <c r="HX23" s="260"/>
      <c r="HY23" s="110" t="s">
        <v>315</v>
      </c>
      <c r="HZ23" s="109" t="s">
        <v>315</v>
      </c>
      <c r="IA23" s="108"/>
      <c r="IB23" s="110" t="s">
        <v>315</v>
      </c>
      <c r="IC23" s="109" t="s">
        <v>315</v>
      </c>
      <c r="ID23" s="108"/>
      <c r="IE23" s="110" t="s">
        <v>315</v>
      </c>
      <c r="IF23" s="109" t="s">
        <v>315</v>
      </c>
      <c r="IG23" s="108"/>
      <c r="IH23" s="110" t="s">
        <v>315</v>
      </c>
      <c r="II23" s="109" t="s">
        <v>315</v>
      </c>
      <c r="IJ23" s="108"/>
      <c r="IK23" s="110" t="s">
        <v>315</v>
      </c>
      <c r="IL23" s="109" t="s">
        <v>315</v>
      </c>
      <c r="IM23" s="108"/>
      <c r="IN23" s="110" t="s">
        <v>315</v>
      </c>
      <c r="IO23" s="109" t="s">
        <v>315</v>
      </c>
      <c r="IP23" s="108"/>
      <c r="IQ23" s="110" t="s">
        <v>315</v>
      </c>
      <c r="IR23" s="109" t="s">
        <v>315</v>
      </c>
      <c r="IS23" s="108"/>
      <c r="IT23" s="110" t="s">
        <v>315</v>
      </c>
      <c r="IU23" s="109" t="s">
        <v>315</v>
      </c>
      <c r="IV23" s="108"/>
      <c r="IW23" s="110" t="s">
        <v>315</v>
      </c>
      <c r="IX23" s="109" t="s">
        <v>315</v>
      </c>
      <c r="IY23" s="108"/>
      <c r="IZ23" s="110" t="s">
        <v>315</v>
      </c>
      <c r="JA23" s="109" t="s">
        <v>315</v>
      </c>
      <c r="JB23" s="108"/>
      <c r="JC23" s="110" t="s">
        <v>315</v>
      </c>
      <c r="JD23" s="109" t="s">
        <v>315</v>
      </c>
      <c r="JE23" s="108"/>
      <c r="JF23" s="110" t="s">
        <v>315</v>
      </c>
      <c r="JG23" s="109" t="s">
        <v>315</v>
      </c>
      <c r="JH23" s="108"/>
      <c r="JI23" s="110" t="s">
        <v>315</v>
      </c>
      <c r="JJ23" s="109" t="s">
        <v>315</v>
      </c>
      <c r="JK23" s="108"/>
      <c r="JL23" s="110" t="s">
        <v>315</v>
      </c>
      <c r="JM23" s="109" t="s">
        <v>315</v>
      </c>
      <c r="JN23" s="108"/>
      <c r="JO23" s="110" t="s">
        <v>315</v>
      </c>
      <c r="JP23" s="109" t="s">
        <v>315</v>
      </c>
      <c r="JQ23" s="108"/>
      <c r="JR23" s="110" t="s">
        <v>315</v>
      </c>
      <c r="JS23" s="109" t="s">
        <v>315</v>
      </c>
      <c r="JT23" s="108"/>
      <c r="JU23" s="110" t="s">
        <v>315</v>
      </c>
      <c r="JV23" s="109" t="s">
        <v>315</v>
      </c>
      <c r="JW23" s="108"/>
      <c r="JX23" s="110" t="s">
        <v>315</v>
      </c>
      <c r="JY23" s="109" t="s">
        <v>315</v>
      </c>
      <c r="JZ23" s="108"/>
      <c r="KA23" s="110" t="s">
        <v>315</v>
      </c>
      <c r="KB23" s="109" t="s">
        <v>315</v>
      </c>
      <c r="KC23" s="108"/>
      <c r="KD23" s="110" t="s">
        <v>315</v>
      </c>
      <c r="KE23" s="109" t="s">
        <v>315</v>
      </c>
      <c r="KF23" s="108"/>
      <c r="KG23" s="110" t="s">
        <v>315</v>
      </c>
      <c r="KH23" s="109" t="s">
        <v>315</v>
      </c>
      <c r="KI23" s="108"/>
      <c r="KJ23" s="110" t="s">
        <v>315</v>
      </c>
      <c r="KK23" s="109" t="s">
        <v>315</v>
      </c>
      <c r="KL23" s="108"/>
      <c r="KM23" s="110" t="s">
        <v>315</v>
      </c>
      <c r="KN23" s="109" t="s">
        <v>315</v>
      </c>
      <c r="KO23" s="108"/>
      <c r="KP23" s="110" t="s">
        <v>315</v>
      </c>
      <c r="KQ23" s="109" t="s">
        <v>315</v>
      </c>
      <c r="KR23" s="108"/>
      <c r="KS23" s="110" t="s">
        <v>315</v>
      </c>
      <c r="KT23" s="109" t="s">
        <v>315</v>
      </c>
      <c r="KU23" s="108"/>
      <c r="KV23" s="110" t="s">
        <v>315</v>
      </c>
      <c r="KW23" s="109" t="s">
        <v>315</v>
      </c>
      <c r="KX23" s="108"/>
      <c r="KY23" s="110" t="s">
        <v>315</v>
      </c>
      <c r="KZ23" s="109" t="s">
        <v>315</v>
      </c>
      <c r="LA23" s="108"/>
      <c r="LB23" s="110" t="s">
        <v>315</v>
      </c>
      <c r="LC23" s="109" t="s">
        <v>315</v>
      </c>
      <c r="LD23" s="108"/>
      <c r="LE23" s="110" t="s">
        <v>315</v>
      </c>
      <c r="LF23" s="109" t="s">
        <v>315</v>
      </c>
      <c r="LG23" s="108"/>
      <c r="LH23" s="110" t="s">
        <v>315</v>
      </c>
      <c r="LI23" s="109" t="s">
        <v>315</v>
      </c>
      <c r="LJ23" s="108"/>
      <c r="LK23" s="151" t="s">
        <v>315</v>
      </c>
    </row>
    <row r="24" spans="1:323" ht="17.149999999999999" hidden="1" customHeight="1" x14ac:dyDescent="0.2">
      <c r="A24" s="120" t="s">
        <v>22</v>
      </c>
      <c r="B24" s="150">
        <v>46091.556388888886</v>
      </c>
      <c r="C24" s="154">
        <v>0</v>
      </c>
      <c r="D24" s="3" t="s">
        <v>742</v>
      </c>
      <c r="E24" s="39">
        <v>6710</v>
      </c>
      <c r="F24" s="5" t="s">
        <v>878</v>
      </c>
      <c r="G24" s="5" t="s">
        <v>548</v>
      </c>
      <c r="H24" s="5" t="s">
        <v>549</v>
      </c>
      <c r="I24" s="5" t="s">
        <v>550</v>
      </c>
      <c r="J24" s="15">
        <v>500</v>
      </c>
      <c r="K24" s="5" t="s">
        <v>879</v>
      </c>
      <c r="L24" s="5" t="s">
        <v>548</v>
      </c>
      <c r="M24" s="5" t="s">
        <v>549</v>
      </c>
      <c r="N24" s="5" t="s">
        <v>564</v>
      </c>
      <c r="O24" s="15">
        <v>500</v>
      </c>
      <c r="P24" s="5">
        <v>0</v>
      </c>
      <c r="Q24" s="40">
        <v>500</v>
      </c>
      <c r="R24" s="492" t="s">
        <v>403</v>
      </c>
      <c r="S24" s="5" t="s">
        <v>554</v>
      </c>
      <c r="T24" s="86" t="s">
        <v>551</v>
      </c>
      <c r="U24" s="4"/>
      <c r="V24" s="3"/>
      <c r="W24" s="4">
        <v>46099</v>
      </c>
      <c r="X24" s="4">
        <v>46104</v>
      </c>
      <c r="Y24" s="4">
        <v>46104</v>
      </c>
      <c r="Z24" s="4">
        <v>46130</v>
      </c>
      <c r="AA24" s="4">
        <v>46099</v>
      </c>
      <c r="AB24" s="58">
        <v>1000</v>
      </c>
      <c r="AC24" s="21">
        <v>500</v>
      </c>
      <c r="AD24" s="410" t="s">
        <v>880</v>
      </c>
      <c r="AE24" s="3"/>
      <c r="AF24" s="31" t="s">
        <v>570</v>
      </c>
      <c r="AG24" s="38" t="s">
        <v>552</v>
      </c>
      <c r="AH24" s="38" t="s">
        <v>565</v>
      </c>
      <c r="AI24" s="43">
        <v>0</v>
      </c>
      <c r="AJ24" s="43" t="s">
        <v>466</v>
      </c>
      <c r="AK24" s="228" t="s">
        <v>554</v>
      </c>
      <c r="AL24" s="3"/>
      <c r="AM24" s="3"/>
      <c r="AN24" s="3"/>
      <c r="AO24" s="3"/>
      <c r="AP24" s="3"/>
      <c r="AQ24" s="43" t="s">
        <v>88</v>
      </c>
      <c r="AR24" s="366"/>
      <c r="AS24" s="109" t="s">
        <v>315</v>
      </c>
      <c r="AT24" s="260"/>
      <c r="AU24" s="110" t="s">
        <v>315</v>
      </c>
      <c r="AV24" s="109" t="s">
        <v>315</v>
      </c>
      <c r="AW24" s="108"/>
      <c r="AX24" s="110" t="s">
        <v>315</v>
      </c>
      <c r="AY24" s="109" t="s">
        <v>315</v>
      </c>
      <c r="AZ24" s="108"/>
      <c r="BA24" s="110" t="s">
        <v>315</v>
      </c>
      <c r="BB24" s="109" t="s">
        <v>315</v>
      </c>
      <c r="BC24" s="108"/>
      <c r="BD24" s="110" t="s">
        <v>315</v>
      </c>
      <c r="BE24" s="109" t="s">
        <v>315</v>
      </c>
      <c r="BF24" s="108"/>
      <c r="BG24" s="110" t="s">
        <v>315</v>
      </c>
      <c r="BH24" s="109" t="s">
        <v>315</v>
      </c>
      <c r="BI24" s="108"/>
      <c r="BJ24" s="110" t="s">
        <v>315</v>
      </c>
      <c r="BK24" s="109" t="s">
        <v>315</v>
      </c>
      <c r="BL24" s="108"/>
      <c r="BM24" s="110" t="s">
        <v>315</v>
      </c>
      <c r="BN24" s="109" t="s">
        <v>315</v>
      </c>
      <c r="BO24" s="108"/>
      <c r="BP24" s="110" t="s">
        <v>315</v>
      </c>
      <c r="BQ24" s="109" t="s">
        <v>315</v>
      </c>
      <c r="BR24" s="108"/>
      <c r="BS24" s="110" t="s">
        <v>315</v>
      </c>
      <c r="BT24" s="109" t="s">
        <v>315</v>
      </c>
      <c r="BU24" s="108"/>
      <c r="BV24" s="110" t="s">
        <v>315</v>
      </c>
      <c r="BW24" s="109" t="s">
        <v>315</v>
      </c>
      <c r="BX24" s="108"/>
      <c r="BY24" s="110" t="s">
        <v>315</v>
      </c>
      <c r="BZ24" s="109" t="s">
        <v>315</v>
      </c>
      <c r="CA24" s="108"/>
      <c r="CB24" s="110" t="s">
        <v>315</v>
      </c>
      <c r="CC24" s="109" t="s">
        <v>315</v>
      </c>
      <c r="CD24" s="108"/>
      <c r="CE24" s="110" t="s">
        <v>315</v>
      </c>
      <c r="CF24" s="109" t="s">
        <v>315</v>
      </c>
      <c r="CG24" s="108"/>
      <c r="CH24" s="110" t="s">
        <v>315</v>
      </c>
      <c r="CI24" s="109" t="s">
        <v>315</v>
      </c>
      <c r="CJ24" s="108"/>
      <c r="CK24" s="110" t="s">
        <v>315</v>
      </c>
      <c r="CL24" s="109" t="s">
        <v>315</v>
      </c>
      <c r="CM24" s="108"/>
      <c r="CN24" s="110" t="s">
        <v>315</v>
      </c>
      <c r="CO24" s="109" t="s">
        <v>315</v>
      </c>
      <c r="CP24" s="108"/>
      <c r="CQ24" s="110" t="s">
        <v>315</v>
      </c>
      <c r="CR24" s="109" t="s">
        <v>315</v>
      </c>
      <c r="CS24" s="795">
        <v>500</v>
      </c>
      <c r="CT24" s="110" t="s">
        <v>315</v>
      </c>
      <c r="CU24" s="109" t="s">
        <v>315</v>
      </c>
      <c r="CV24" s="108"/>
      <c r="CW24" s="110" t="s">
        <v>315</v>
      </c>
      <c r="CX24" s="109" t="s">
        <v>315</v>
      </c>
      <c r="CY24" s="108"/>
      <c r="CZ24" s="110" t="s">
        <v>315</v>
      </c>
      <c r="DA24" s="109" t="s">
        <v>315</v>
      </c>
      <c r="DB24" s="108"/>
      <c r="DC24" s="110" t="s">
        <v>315</v>
      </c>
      <c r="DD24" s="109" t="s">
        <v>315</v>
      </c>
      <c r="DE24" s="108"/>
      <c r="DF24" s="110" t="s">
        <v>315</v>
      </c>
      <c r="DG24" s="109" t="s">
        <v>315</v>
      </c>
      <c r="DH24" s="108"/>
      <c r="DI24" s="110" t="s">
        <v>315</v>
      </c>
      <c r="DJ24" s="109" t="s">
        <v>315</v>
      </c>
      <c r="DK24" s="108"/>
      <c r="DL24" s="110" t="s">
        <v>315</v>
      </c>
      <c r="DM24" s="109" t="s">
        <v>315</v>
      </c>
      <c r="DN24" s="108"/>
      <c r="DO24" s="110" t="s">
        <v>315</v>
      </c>
      <c r="DP24" s="109" t="s">
        <v>315</v>
      </c>
      <c r="DQ24" s="108"/>
      <c r="DR24" s="110" t="s">
        <v>315</v>
      </c>
      <c r="DS24" s="109" t="s">
        <v>315</v>
      </c>
      <c r="DT24" s="108"/>
      <c r="DU24" s="110" t="s">
        <v>315</v>
      </c>
      <c r="DV24" s="109" t="s">
        <v>315</v>
      </c>
      <c r="DW24" s="108"/>
      <c r="DX24" s="110" t="s">
        <v>315</v>
      </c>
      <c r="DY24" s="109" t="s">
        <v>315</v>
      </c>
      <c r="DZ24" s="108"/>
      <c r="EA24" s="110" t="s">
        <v>315</v>
      </c>
      <c r="EB24" s="109" t="s">
        <v>315</v>
      </c>
      <c r="EC24" s="108"/>
      <c r="ED24" s="110" t="s">
        <v>315</v>
      </c>
      <c r="EE24" s="109" t="s">
        <v>315</v>
      </c>
      <c r="EF24" s="108"/>
      <c r="EG24" s="151" t="s">
        <v>315</v>
      </c>
      <c r="EH24" s="109" t="s">
        <v>315</v>
      </c>
      <c r="EI24" s="260"/>
      <c r="EJ24" s="110" t="s">
        <v>315</v>
      </c>
      <c r="EK24" s="109" t="s">
        <v>315</v>
      </c>
      <c r="EL24" s="108"/>
      <c r="EM24" s="110" t="s">
        <v>315</v>
      </c>
      <c r="EN24" s="109" t="s">
        <v>315</v>
      </c>
      <c r="EO24" s="108"/>
      <c r="EP24" s="110" t="s">
        <v>315</v>
      </c>
      <c r="EQ24" s="109" t="s">
        <v>315</v>
      </c>
      <c r="ER24" s="108"/>
      <c r="ES24" s="110" t="s">
        <v>315</v>
      </c>
      <c r="ET24" s="109" t="s">
        <v>315</v>
      </c>
      <c r="EU24" s="108"/>
      <c r="EV24" s="110" t="s">
        <v>315</v>
      </c>
      <c r="EW24" s="109" t="s">
        <v>315</v>
      </c>
      <c r="EX24" s="108"/>
      <c r="EY24" s="110" t="s">
        <v>315</v>
      </c>
      <c r="EZ24" s="109" t="s">
        <v>315</v>
      </c>
      <c r="FA24" s="108"/>
      <c r="FB24" s="110" t="s">
        <v>315</v>
      </c>
      <c r="FC24" s="109" t="s">
        <v>315</v>
      </c>
      <c r="FD24" s="108"/>
      <c r="FE24" s="110" t="s">
        <v>315</v>
      </c>
      <c r="FF24" s="109" t="s">
        <v>315</v>
      </c>
      <c r="FG24" s="108"/>
      <c r="FH24" s="110" t="s">
        <v>315</v>
      </c>
      <c r="FI24" s="109" t="s">
        <v>315</v>
      </c>
      <c r="FJ24" s="108"/>
      <c r="FK24" s="110" t="s">
        <v>315</v>
      </c>
      <c r="FL24" s="109" t="s">
        <v>315</v>
      </c>
      <c r="FM24" s="108"/>
      <c r="FN24" s="110" t="s">
        <v>315</v>
      </c>
      <c r="FO24" s="109" t="s">
        <v>315</v>
      </c>
      <c r="FP24" s="108"/>
      <c r="FQ24" s="110" t="s">
        <v>315</v>
      </c>
      <c r="FR24" s="109" t="s">
        <v>315</v>
      </c>
      <c r="FS24" s="108"/>
      <c r="FT24" s="110" t="s">
        <v>315</v>
      </c>
      <c r="FU24" s="109" t="s">
        <v>315</v>
      </c>
      <c r="FV24" s="108"/>
      <c r="FW24" s="110" t="s">
        <v>315</v>
      </c>
      <c r="FX24" s="109" t="s">
        <v>315</v>
      </c>
      <c r="FY24" s="108"/>
      <c r="FZ24" s="110" t="s">
        <v>315</v>
      </c>
      <c r="GA24" s="109" t="s">
        <v>315</v>
      </c>
      <c r="GB24" s="108"/>
      <c r="GC24" s="110" t="s">
        <v>315</v>
      </c>
      <c r="GD24" s="109" t="s">
        <v>315</v>
      </c>
      <c r="GE24" s="108"/>
      <c r="GF24" s="110" t="s">
        <v>315</v>
      </c>
      <c r="GG24" s="109" t="s">
        <v>315</v>
      </c>
      <c r="GH24" s="108"/>
      <c r="GI24" s="110" t="s">
        <v>315</v>
      </c>
      <c r="GJ24" s="109" t="s">
        <v>315</v>
      </c>
      <c r="GK24" s="108"/>
      <c r="GL24" s="110" t="s">
        <v>315</v>
      </c>
      <c r="GM24" s="109" t="s">
        <v>315</v>
      </c>
      <c r="GN24" s="108"/>
      <c r="GO24" s="110" t="s">
        <v>315</v>
      </c>
      <c r="GP24" s="109" t="s">
        <v>315</v>
      </c>
      <c r="GQ24" s="108"/>
      <c r="GR24" s="110" t="s">
        <v>315</v>
      </c>
      <c r="GS24" s="109" t="s">
        <v>315</v>
      </c>
      <c r="GT24" s="108"/>
      <c r="GU24" s="110" t="s">
        <v>315</v>
      </c>
      <c r="GV24" s="109" t="s">
        <v>315</v>
      </c>
      <c r="GW24" s="108"/>
      <c r="GX24" s="110" t="s">
        <v>315</v>
      </c>
      <c r="GY24" s="109" t="s">
        <v>315</v>
      </c>
      <c r="GZ24" s="108"/>
      <c r="HA24" s="110" t="s">
        <v>315</v>
      </c>
      <c r="HB24" s="109" t="s">
        <v>315</v>
      </c>
      <c r="HC24" s="108"/>
      <c r="HD24" s="110" t="s">
        <v>315</v>
      </c>
      <c r="HE24" s="109" t="s">
        <v>315</v>
      </c>
      <c r="HF24" s="108"/>
      <c r="HG24" s="110" t="s">
        <v>315</v>
      </c>
      <c r="HH24" s="109" t="s">
        <v>315</v>
      </c>
      <c r="HI24" s="108"/>
      <c r="HJ24" s="110" t="s">
        <v>315</v>
      </c>
      <c r="HK24" s="109" t="s">
        <v>315</v>
      </c>
      <c r="HL24" s="108"/>
      <c r="HM24" s="110" t="s">
        <v>315</v>
      </c>
      <c r="HN24" s="109" t="s">
        <v>315</v>
      </c>
      <c r="HO24" s="108"/>
      <c r="HP24" s="110" t="s">
        <v>315</v>
      </c>
      <c r="HQ24" s="109" t="s">
        <v>315</v>
      </c>
      <c r="HR24" s="108"/>
      <c r="HS24" s="110" t="s">
        <v>315</v>
      </c>
      <c r="HT24" s="109" t="s">
        <v>315</v>
      </c>
      <c r="HU24" s="108"/>
      <c r="HV24" s="151" t="s">
        <v>315</v>
      </c>
      <c r="HW24" s="109" t="s">
        <v>315</v>
      </c>
      <c r="HX24" s="260"/>
      <c r="HY24" s="110" t="s">
        <v>315</v>
      </c>
      <c r="HZ24" s="109" t="s">
        <v>315</v>
      </c>
      <c r="IA24" s="108"/>
      <c r="IB24" s="110" t="s">
        <v>315</v>
      </c>
      <c r="IC24" s="109" t="s">
        <v>315</v>
      </c>
      <c r="ID24" s="108"/>
      <c r="IE24" s="110" t="s">
        <v>315</v>
      </c>
      <c r="IF24" s="109" t="s">
        <v>315</v>
      </c>
      <c r="IG24" s="108"/>
      <c r="IH24" s="110" t="s">
        <v>315</v>
      </c>
      <c r="II24" s="109" t="s">
        <v>315</v>
      </c>
      <c r="IJ24" s="108"/>
      <c r="IK24" s="110" t="s">
        <v>315</v>
      </c>
      <c r="IL24" s="109" t="s">
        <v>315</v>
      </c>
      <c r="IM24" s="108"/>
      <c r="IN24" s="110" t="s">
        <v>315</v>
      </c>
      <c r="IO24" s="109" t="s">
        <v>315</v>
      </c>
      <c r="IP24" s="108"/>
      <c r="IQ24" s="110" t="s">
        <v>315</v>
      </c>
      <c r="IR24" s="109" t="s">
        <v>315</v>
      </c>
      <c r="IS24" s="108"/>
      <c r="IT24" s="110" t="s">
        <v>315</v>
      </c>
      <c r="IU24" s="109" t="s">
        <v>315</v>
      </c>
      <c r="IV24" s="108"/>
      <c r="IW24" s="110" t="s">
        <v>315</v>
      </c>
      <c r="IX24" s="109" t="s">
        <v>315</v>
      </c>
      <c r="IY24" s="108"/>
      <c r="IZ24" s="110" t="s">
        <v>315</v>
      </c>
      <c r="JA24" s="109" t="s">
        <v>315</v>
      </c>
      <c r="JB24" s="108"/>
      <c r="JC24" s="110" t="s">
        <v>315</v>
      </c>
      <c r="JD24" s="109" t="s">
        <v>315</v>
      </c>
      <c r="JE24" s="108"/>
      <c r="JF24" s="110" t="s">
        <v>315</v>
      </c>
      <c r="JG24" s="109" t="s">
        <v>315</v>
      </c>
      <c r="JH24" s="108"/>
      <c r="JI24" s="110" t="s">
        <v>315</v>
      </c>
      <c r="JJ24" s="109" t="s">
        <v>315</v>
      </c>
      <c r="JK24" s="108"/>
      <c r="JL24" s="110" t="s">
        <v>315</v>
      </c>
      <c r="JM24" s="109" t="s">
        <v>315</v>
      </c>
      <c r="JN24" s="108"/>
      <c r="JO24" s="110" t="s">
        <v>315</v>
      </c>
      <c r="JP24" s="109" t="s">
        <v>315</v>
      </c>
      <c r="JQ24" s="108"/>
      <c r="JR24" s="110" t="s">
        <v>315</v>
      </c>
      <c r="JS24" s="109" t="s">
        <v>315</v>
      </c>
      <c r="JT24" s="108"/>
      <c r="JU24" s="110" t="s">
        <v>315</v>
      </c>
      <c r="JV24" s="109" t="s">
        <v>315</v>
      </c>
      <c r="JW24" s="108"/>
      <c r="JX24" s="110" t="s">
        <v>315</v>
      </c>
      <c r="JY24" s="109" t="s">
        <v>315</v>
      </c>
      <c r="JZ24" s="108"/>
      <c r="KA24" s="110" t="s">
        <v>315</v>
      </c>
      <c r="KB24" s="109" t="s">
        <v>315</v>
      </c>
      <c r="KC24" s="108"/>
      <c r="KD24" s="110" t="s">
        <v>315</v>
      </c>
      <c r="KE24" s="109" t="s">
        <v>315</v>
      </c>
      <c r="KF24" s="108"/>
      <c r="KG24" s="110" t="s">
        <v>315</v>
      </c>
      <c r="KH24" s="109" t="s">
        <v>315</v>
      </c>
      <c r="KI24" s="108"/>
      <c r="KJ24" s="110" t="s">
        <v>315</v>
      </c>
      <c r="KK24" s="109" t="s">
        <v>315</v>
      </c>
      <c r="KL24" s="108"/>
      <c r="KM24" s="110" t="s">
        <v>315</v>
      </c>
      <c r="KN24" s="109" t="s">
        <v>315</v>
      </c>
      <c r="KO24" s="108"/>
      <c r="KP24" s="110" t="s">
        <v>315</v>
      </c>
      <c r="KQ24" s="109" t="s">
        <v>315</v>
      </c>
      <c r="KR24" s="108"/>
      <c r="KS24" s="110" t="s">
        <v>315</v>
      </c>
      <c r="KT24" s="109" t="s">
        <v>315</v>
      </c>
      <c r="KU24" s="108"/>
      <c r="KV24" s="110" t="s">
        <v>315</v>
      </c>
      <c r="KW24" s="109" t="s">
        <v>315</v>
      </c>
      <c r="KX24" s="108"/>
      <c r="KY24" s="110" t="s">
        <v>315</v>
      </c>
      <c r="KZ24" s="109" t="s">
        <v>315</v>
      </c>
      <c r="LA24" s="108"/>
      <c r="LB24" s="110" t="s">
        <v>315</v>
      </c>
      <c r="LC24" s="109" t="s">
        <v>315</v>
      </c>
      <c r="LD24" s="108"/>
      <c r="LE24" s="110" t="s">
        <v>315</v>
      </c>
      <c r="LF24" s="109" t="s">
        <v>315</v>
      </c>
      <c r="LG24" s="108"/>
      <c r="LH24" s="110" t="s">
        <v>315</v>
      </c>
      <c r="LI24" s="109" t="s">
        <v>315</v>
      </c>
      <c r="LJ24" s="108"/>
      <c r="LK24" s="151" t="s">
        <v>315</v>
      </c>
    </row>
    <row r="25" spans="1:323" ht="17.149999999999999" hidden="1" customHeight="1" x14ac:dyDescent="0.2">
      <c r="A25" s="120" t="s">
        <v>22</v>
      </c>
      <c r="B25" s="150">
        <v>46091.692106481481</v>
      </c>
      <c r="C25" s="154">
        <v>0</v>
      </c>
      <c r="D25" s="3" t="s">
        <v>744</v>
      </c>
      <c r="E25" s="39">
        <v>6710</v>
      </c>
      <c r="F25" s="5" t="s">
        <v>657</v>
      </c>
      <c r="G25" s="5" t="s">
        <v>548</v>
      </c>
      <c r="H25" s="5" t="s">
        <v>559</v>
      </c>
      <c r="I25" s="5" t="s">
        <v>658</v>
      </c>
      <c r="J25" s="15">
        <v>20</v>
      </c>
      <c r="K25" s="5" t="s">
        <v>659</v>
      </c>
      <c r="L25" s="5" t="s">
        <v>548</v>
      </c>
      <c r="M25" s="5" t="s">
        <v>559</v>
      </c>
      <c r="N25" s="5" t="s">
        <v>658</v>
      </c>
      <c r="O25" s="15">
        <v>400</v>
      </c>
      <c r="P25" s="5">
        <v>0</v>
      </c>
      <c r="Q25" s="40">
        <v>20</v>
      </c>
      <c r="R25" s="492" t="s">
        <v>403</v>
      </c>
      <c r="S25" s="5" t="s">
        <v>554</v>
      </c>
      <c r="T25" s="86" t="s">
        <v>557</v>
      </c>
      <c r="U25" s="4"/>
      <c r="V25" s="3"/>
      <c r="W25" s="4">
        <v>46100</v>
      </c>
      <c r="X25" s="4">
        <v>46105</v>
      </c>
      <c r="Y25" s="4">
        <v>46105</v>
      </c>
      <c r="Z25" s="4">
        <v>46135</v>
      </c>
      <c r="AA25" s="4">
        <v>46104</v>
      </c>
      <c r="AB25" s="58">
        <v>400</v>
      </c>
      <c r="AC25" s="21">
        <v>200</v>
      </c>
      <c r="AD25" s="410" t="s">
        <v>558</v>
      </c>
      <c r="AE25" s="3"/>
      <c r="AF25" s="31" t="s">
        <v>570</v>
      </c>
      <c r="AG25" s="38" t="s">
        <v>552</v>
      </c>
      <c r="AH25" s="38" t="s">
        <v>553</v>
      </c>
      <c r="AI25" s="43" t="s">
        <v>587</v>
      </c>
      <c r="AJ25" s="43" t="s">
        <v>466</v>
      </c>
      <c r="AK25" s="228" t="s">
        <v>554</v>
      </c>
      <c r="AL25" s="3"/>
      <c r="AM25" s="3"/>
      <c r="AN25" s="3"/>
      <c r="AO25" s="3"/>
      <c r="AP25" s="3"/>
      <c r="AQ25" s="43" t="s">
        <v>88</v>
      </c>
      <c r="AR25" s="366"/>
      <c r="AS25" s="109" t="s">
        <v>315</v>
      </c>
      <c r="AT25" s="260"/>
      <c r="AU25" s="110" t="s">
        <v>315</v>
      </c>
      <c r="AV25" s="109" t="s">
        <v>315</v>
      </c>
      <c r="AW25" s="108"/>
      <c r="AX25" s="110" t="s">
        <v>315</v>
      </c>
      <c r="AY25" s="109" t="s">
        <v>315</v>
      </c>
      <c r="AZ25" s="108"/>
      <c r="BA25" s="110" t="s">
        <v>315</v>
      </c>
      <c r="BB25" s="109" t="s">
        <v>315</v>
      </c>
      <c r="BC25" s="108"/>
      <c r="BD25" s="110" t="s">
        <v>315</v>
      </c>
      <c r="BE25" s="109" t="s">
        <v>315</v>
      </c>
      <c r="BF25" s="108"/>
      <c r="BG25" s="110" t="s">
        <v>315</v>
      </c>
      <c r="BH25" s="109" t="s">
        <v>315</v>
      </c>
      <c r="BI25" s="108"/>
      <c r="BJ25" s="110" t="s">
        <v>315</v>
      </c>
      <c r="BK25" s="109" t="s">
        <v>315</v>
      </c>
      <c r="BL25" s="108"/>
      <c r="BM25" s="110" t="s">
        <v>315</v>
      </c>
      <c r="BN25" s="109" t="s">
        <v>315</v>
      </c>
      <c r="BO25" s="108"/>
      <c r="BP25" s="110" t="s">
        <v>315</v>
      </c>
      <c r="BQ25" s="109" t="s">
        <v>315</v>
      </c>
      <c r="BR25" s="108"/>
      <c r="BS25" s="110" t="s">
        <v>315</v>
      </c>
      <c r="BT25" s="109" t="s">
        <v>315</v>
      </c>
      <c r="BU25" s="108"/>
      <c r="BV25" s="110" t="s">
        <v>315</v>
      </c>
      <c r="BW25" s="109" t="s">
        <v>315</v>
      </c>
      <c r="BX25" s="108"/>
      <c r="BY25" s="110" t="s">
        <v>315</v>
      </c>
      <c r="BZ25" s="109" t="s">
        <v>315</v>
      </c>
      <c r="CA25" s="108"/>
      <c r="CB25" s="110" t="s">
        <v>315</v>
      </c>
      <c r="CC25" s="109" t="s">
        <v>315</v>
      </c>
      <c r="CD25" s="108"/>
      <c r="CE25" s="110" t="s">
        <v>315</v>
      </c>
      <c r="CF25" s="109" t="s">
        <v>315</v>
      </c>
      <c r="CG25" s="108"/>
      <c r="CH25" s="110" t="s">
        <v>315</v>
      </c>
      <c r="CI25" s="109" t="s">
        <v>315</v>
      </c>
      <c r="CJ25" s="108"/>
      <c r="CK25" s="110" t="s">
        <v>315</v>
      </c>
      <c r="CL25" s="109" t="s">
        <v>315</v>
      </c>
      <c r="CM25" s="108"/>
      <c r="CN25" s="110" t="s">
        <v>315</v>
      </c>
      <c r="CO25" s="109" t="s">
        <v>315</v>
      </c>
      <c r="CP25" s="108"/>
      <c r="CQ25" s="110" t="s">
        <v>315</v>
      </c>
      <c r="CR25" s="109" t="s">
        <v>315</v>
      </c>
      <c r="CS25" s="108"/>
      <c r="CT25" s="110" t="s">
        <v>315</v>
      </c>
      <c r="CU25" s="109" t="s">
        <v>315</v>
      </c>
      <c r="CV25" s="108"/>
      <c r="CW25" s="110" t="s">
        <v>315</v>
      </c>
      <c r="CX25" s="109" t="s">
        <v>315</v>
      </c>
      <c r="CY25" s="108"/>
      <c r="CZ25" s="110" t="s">
        <v>315</v>
      </c>
      <c r="DA25" s="109" t="s">
        <v>315</v>
      </c>
      <c r="DB25" s="108"/>
      <c r="DC25" s="110" t="s">
        <v>315</v>
      </c>
      <c r="DD25" s="109" t="s">
        <v>315</v>
      </c>
      <c r="DE25" s="108"/>
      <c r="DF25" s="110" t="s">
        <v>315</v>
      </c>
      <c r="DG25" s="109" t="s">
        <v>315</v>
      </c>
      <c r="DH25" s="795">
        <v>200</v>
      </c>
      <c r="DI25" s="110" t="s">
        <v>315</v>
      </c>
      <c r="DJ25" s="109" t="s">
        <v>315</v>
      </c>
      <c r="DK25" s="108"/>
      <c r="DL25" s="110" t="s">
        <v>315</v>
      </c>
      <c r="DM25" s="109" t="s">
        <v>315</v>
      </c>
      <c r="DN25" s="108"/>
      <c r="DO25" s="110" t="s">
        <v>315</v>
      </c>
      <c r="DP25" s="109" t="s">
        <v>315</v>
      </c>
      <c r="DQ25" s="108"/>
      <c r="DR25" s="110" t="s">
        <v>315</v>
      </c>
      <c r="DS25" s="109" t="s">
        <v>315</v>
      </c>
      <c r="DT25" s="108"/>
      <c r="DU25" s="110" t="s">
        <v>315</v>
      </c>
      <c r="DV25" s="109" t="s">
        <v>315</v>
      </c>
      <c r="DW25" s="108"/>
      <c r="DX25" s="110" t="s">
        <v>315</v>
      </c>
      <c r="DY25" s="109" t="s">
        <v>315</v>
      </c>
      <c r="DZ25" s="108"/>
      <c r="EA25" s="110" t="s">
        <v>315</v>
      </c>
      <c r="EB25" s="109" t="s">
        <v>315</v>
      </c>
      <c r="EC25" s="108"/>
      <c r="ED25" s="110" t="s">
        <v>315</v>
      </c>
      <c r="EE25" s="109" t="s">
        <v>315</v>
      </c>
      <c r="EF25" s="108"/>
      <c r="EG25" s="151" t="s">
        <v>315</v>
      </c>
      <c r="EH25" s="109" t="s">
        <v>315</v>
      </c>
      <c r="EI25" s="260"/>
      <c r="EJ25" s="110" t="s">
        <v>315</v>
      </c>
      <c r="EK25" s="109" t="s">
        <v>315</v>
      </c>
      <c r="EL25" s="108"/>
      <c r="EM25" s="110" t="s">
        <v>315</v>
      </c>
      <c r="EN25" s="109" t="s">
        <v>315</v>
      </c>
      <c r="EO25" s="108"/>
      <c r="EP25" s="110" t="s">
        <v>315</v>
      </c>
      <c r="EQ25" s="109" t="s">
        <v>315</v>
      </c>
      <c r="ER25" s="108"/>
      <c r="ES25" s="110" t="s">
        <v>315</v>
      </c>
      <c r="ET25" s="109" t="s">
        <v>315</v>
      </c>
      <c r="EU25" s="108"/>
      <c r="EV25" s="110" t="s">
        <v>315</v>
      </c>
      <c r="EW25" s="109" t="s">
        <v>315</v>
      </c>
      <c r="EX25" s="108"/>
      <c r="EY25" s="110" t="s">
        <v>315</v>
      </c>
      <c r="EZ25" s="109" t="s">
        <v>315</v>
      </c>
      <c r="FA25" s="108"/>
      <c r="FB25" s="110" t="s">
        <v>315</v>
      </c>
      <c r="FC25" s="109" t="s">
        <v>315</v>
      </c>
      <c r="FD25" s="108"/>
      <c r="FE25" s="110" t="s">
        <v>315</v>
      </c>
      <c r="FF25" s="109" t="s">
        <v>315</v>
      </c>
      <c r="FG25" s="108"/>
      <c r="FH25" s="110" t="s">
        <v>315</v>
      </c>
      <c r="FI25" s="109" t="s">
        <v>315</v>
      </c>
      <c r="FJ25" s="108"/>
      <c r="FK25" s="110" t="s">
        <v>315</v>
      </c>
      <c r="FL25" s="109" t="s">
        <v>315</v>
      </c>
      <c r="FM25" s="108"/>
      <c r="FN25" s="110" t="s">
        <v>315</v>
      </c>
      <c r="FO25" s="109" t="s">
        <v>315</v>
      </c>
      <c r="FP25" s="108"/>
      <c r="FQ25" s="110" t="s">
        <v>315</v>
      </c>
      <c r="FR25" s="109" t="s">
        <v>315</v>
      </c>
      <c r="FS25" s="108"/>
      <c r="FT25" s="110" t="s">
        <v>315</v>
      </c>
      <c r="FU25" s="109" t="s">
        <v>315</v>
      </c>
      <c r="FV25" s="108"/>
      <c r="FW25" s="110" t="s">
        <v>315</v>
      </c>
      <c r="FX25" s="109" t="s">
        <v>315</v>
      </c>
      <c r="FY25" s="108"/>
      <c r="FZ25" s="110" t="s">
        <v>315</v>
      </c>
      <c r="GA25" s="109" t="s">
        <v>315</v>
      </c>
      <c r="GB25" s="108"/>
      <c r="GC25" s="110" t="s">
        <v>315</v>
      </c>
      <c r="GD25" s="109" t="s">
        <v>315</v>
      </c>
      <c r="GE25" s="108"/>
      <c r="GF25" s="110" t="s">
        <v>315</v>
      </c>
      <c r="GG25" s="109" t="s">
        <v>315</v>
      </c>
      <c r="GH25" s="108"/>
      <c r="GI25" s="110" t="s">
        <v>315</v>
      </c>
      <c r="GJ25" s="109" t="s">
        <v>315</v>
      </c>
      <c r="GK25" s="108"/>
      <c r="GL25" s="110" t="s">
        <v>315</v>
      </c>
      <c r="GM25" s="109" t="s">
        <v>315</v>
      </c>
      <c r="GN25" s="108"/>
      <c r="GO25" s="110" t="s">
        <v>315</v>
      </c>
      <c r="GP25" s="109" t="s">
        <v>315</v>
      </c>
      <c r="GQ25" s="108"/>
      <c r="GR25" s="110" t="s">
        <v>315</v>
      </c>
      <c r="GS25" s="109" t="s">
        <v>315</v>
      </c>
      <c r="GT25" s="108"/>
      <c r="GU25" s="110" t="s">
        <v>315</v>
      </c>
      <c r="GV25" s="109" t="s">
        <v>315</v>
      </c>
      <c r="GW25" s="108"/>
      <c r="GX25" s="110" t="s">
        <v>315</v>
      </c>
      <c r="GY25" s="109" t="s">
        <v>315</v>
      </c>
      <c r="GZ25" s="108"/>
      <c r="HA25" s="110" t="s">
        <v>315</v>
      </c>
      <c r="HB25" s="109" t="s">
        <v>315</v>
      </c>
      <c r="HC25" s="108"/>
      <c r="HD25" s="110" t="s">
        <v>315</v>
      </c>
      <c r="HE25" s="109" t="s">
        <v>315</v>
      </c>
      <c r="HF25" s="108"/>
      <c r="HG25" s="110" t="s">
        <v>315</v>
      </c>
      <c r="HH25" s="109" t="s">
        <v>315</v>
      </c>
      <c r="HI25" s="108"/>
      <c r="HJ25" s="110" t="s">
        <v>315</v>
      </c>
      <c r="HK25" s="109" t="s">
        <v>315</v>
      </c>
      <c r="HL25" s="108"/>
      <c r="HM25" s="110" t="s">
        <v>315</v>
      </c>
      <c r="HN25" s="109" t="s">
        <v>315</v>
      </c>
      <c r="HO25" s="108"/>
      <c r="HP25" s="110" t="s">
        <v>315</v>
      </c>
      <c r="HQ25" s="109" t="s">
        <v>315</v>
      </c>
      <c r="HR25" s="108"/>
      <c r="HS25" s="110" t="s">
        <v>315</v>
      </c>
      <c r="HT25" s="109" t="s">
        <v>315</v>
      </c>
      <c r="HU25" s="108"/>
      <c r="HV25" s="151" t="s">
        <v>315</v>
      </c>
      <c r="HW25" s="109" t="s">
        <v>315</v>
      </c>
      <c r="HX25" s="260"/>
      <c r="HY25" s="110" t="s">
        <v>315</v>
      </c>
      <c r="HZ25" s="109" t="s">
        <v>315</v>
      </c>
      <c r="IA25" s="108"/>
      <c r="IB25" s="110" t="s">
        <v>315</v>
      </c>
      <c r="IC25" s="109" t="s">
        <v>315</v>
      </c>
      <c r="ID25" s="108"/>
      <c r="IE25" s="110" t="s">
        <v>315</v>
      </c>
      <c r="IF25" s="109" t="s">
        <v>315</v>
      </c>
      <c r="IG25" s="108"/>
      <c r="IH25" s="110" t="s">
        <v>315</v>
      </c>
      <c r="II25" s="109" t="s">
        <v>315</v>
      </c>
      <c r="IJ25" s="108"/>
      <c r="IK25" s="110" t="s">
        <v>315</v>
      </c>
      <c r="IL25" s="109" t="s">
        <v>315</v>
      </c>
      <c r="IM25" s="108"/>
      <c r="IN25" s="110" t="s">
        <v>315</v>
      </c>
      <c r="IO25" s="109" t="s">
        <v>315</v>
      </c>
      <c r="IP25" s="108"/>
      <c r="IQ25" s="110" t="s">
        <v>315</v>
      </c>
      <c r="IR25" s="109" t="s">
        <v>315</v>
      </c>
      <c r="IS25" s="108"/>
      <c r="IT25" s="110" t="s">
        <v>315</v>
      </c>
      <c r="IU25" s="109" t="s">
        <v>315</v>
      </c>
      <c r="IV25" s="108"/>
      <c r="IW25" s="110" t="s">
        <v>315</v>
      </c>
      <c r="IX25" s="109" t="s">
        <v>315</v>
      </c>
      <c r="IY25" s="108"/>
      <c r="IZ25" s="110" t="s">
        <v>315</v>
      </c>
      <c r="JA25" s="109" t="s">
        <v>315</v>
      </c>
      <c r="JB25" s="108"/>
      <c r="JC25" s="110" t="s">
        <v>315</v>
      </c>
      <c r="JD25" s="109" t="s">
        <v>315</v>
      </c>
      <c r="JE25" s="108"/>
      <c r="JF25" s="110" t="s">
        <v>315</v>
      </c>
      <c r="JG25" s="109" t="s">
        <v>315</v>
      </c>
      <c r="JH25" s="108"/>
      <c r="JI25" s="110" t="s">
        <v>315</v>
      </c>
      <c r="JJ25" s="109" t="s">
        <v>315</v>
      </c>
      <c r="JK25" s="108"/>
      <c r="JL25" s="110" t="s">
        <v>315</v>
      </c>
      <c r="JM25" s="109" t="s">
        <v>315</v>
      </c>
      <c r="JN25" s="108"/>
      <c r="JO25" s="110" t="s">
        <v>315</v>
      </c>
      <c r="JP25" s="109" t="s">
        <v>315</v>
      </c>
      <c r="JQ25" s="108"/>
      <c r="JR25" s="110" t="s">
        <v>315</v>
      </c>
      <c r="JS25" s="109" t="s">
        <v>315</v>
      </c>
      <c r="JT25" s="108"/>
      <c r="JU25" s="110" t="s">
        <v>315</v>
      </c>
      <c r="JV25" s="109" t="s">
        <v>315</v>
      </c>
      <c r="JW25" s="108"/>
      <c r="JX25" s="110" t="s">
        <v>315</v>
      </c>
      <c r="JY25" s="109" t="s">
        <v>315</v>
      </c>
      <c r="JZ25" s="108"/>
      <c r="KA25" s="110" t="s">
        <v>315</v>
      </c>
      <c r="KB25" s="109" t="s">
        <v>315</v>
      </c>
      <c r="KC25" s="108"/>
      <c r="KD25" s="110" t="s">
        <v>315</v>
      </c>
      <c r="KE25" s="109" t="s">
        <v>315</v>
      </c>
      <c r="KF25" s="108"/>
      <c r="KG25" s="110" t="s">
        <v>315</v>
      </c>
      <c r="KH25" s="109" t="s">
        <v>315</v>
      </c>
      <c r="KI25" s="108"/>
      <c r="KJ25" s="110" t="s">
        <v>315</v>
      </c>
      <c r="KK25" s="109" t="s">
        <v>315</v>
      </c>
      <c r="KL25" s="108"/>
      <c r="KM25" s="110" t="s">
        <v>315</v>
      </c>
      <c r="KN25" s="109" t="s">
        <v>315</v>
      </c>
      <c r="KO25" s="108"/>
      <c r="KP25" s="110" t="s">
        <v>315</v>
      </c>
      <c r="KQ25" s="109" t="s">
        <v>315</v>
      </c>
      <c r="KR25" s="108"/>
      <c r="KS25" s="110" t="s">
        <v>315</v>
      </c>
      <c r="KT25" s="109" t="s">
        <v>315</v>
      </c>
      <c r="KU25" s="108"/>
      <c r="KV25" s="110" t="s">
        <v>315</v>
      </c>
      <c r="KW25" s="109" t="s">
        <v>315</v>
      </c>
      <c r="KX25" s="108"/>
      <c r="KY25" s="110" t="s">
        <v>315</v>
      </c>
      <c r="KZ25" s="109" t="s">
        <v>315</v>
      </c>
      <c r="LA25" s="108"/>
      <c r="LB25" s="110" t="s">
        <v>315</v>
      </c>
      <c r="LC25" s="109" t="s">
        <v>315</v>
      </c>
      <c r="LD25" s="108"/>
      <c r="LE25" s="110" t="s">
        <v>315</v>
      </c>
      <c r="LF25" s="109" t="s">
        <v>315</v>
      </c>
      <c r="LG25" s="108"/>
      <c r="LH25" s="110" t="s">
        <v>315</v>
      </c>
      <c r="LI25" s="109" t="s">
        <v>315</v>
      </c>
      <c r="LJ25" s="108"/>
      <c r="LK25" s="151" t="s">
        <v>315</v>
      </c>
    </row>
    <row r="26" spans="1:323" ht="17.149999999999999" hidden="1" customHeight="1" x14ac:dyDescent="0.2">
      <c r="A26" s="120" t="s">
        <v>22</v>
      </c>
      <c r="B26" s="150">
        <v>46091.693009259259</v>
      </c>
      <c r="C26" s="154">
        <v>0</v>
      </c>
      <c r="D26" s="3" t="s">
        <v>745</v>
      </c>
      <c r="E26" s="39">
        <v>6710</v>
      </c>
      <c r="F26" s="5" t="s">
        <v>560</v>
      </c>
      <c r="G26" s="5" t="s">
        <v>548</v>
      </c>
      <c r="H26" s="5" t="s">
        <v>549</v>
      </c>
      <c r="I26" s="5" t="s">
        <v>550</v>
      </c>
      <c r="J26" s="15">
        <v>1600</v>
      </c>
      <c r="K26" s="5" t="s">
        <v>561</v>
      </c>
      <c r="L26" s="5" t="s">
        <v>548</v>
      </c>
      <c r="M26" s="5" t="s">
        <v>549</v>
      </c>
      <c r="N26" s="5" t="s">
        <v>550</v>
      </c>
      <c r="O26" s="15">
        <v>3200</v>
      </c>
      <c r="P26" s="5">
        <v>0</v>
      </c>
      <c r="Q26" s="40">
        <v>1600</v>
      </c>
      <c r="R26" s="492" t="s">
        <v>403</v>
      </c>
      <c r="S26" s="5" t="s">
        <v>554</v>
      </c>
      <c r="T26" s="86" t="s">
        <v>557</v>
      </c>
      <c r="U26" s="4"/>
      <c r="V26" s="3"/>
      <c r="W26" s="4">
        <v>46100</v>
      </c>
      <c r="X26" s="4">
        <v>46105</v>
      </c>
      <c r="Y26" s="4">
        <v>46105</v>
      </c>
      <c r="Z26" s="4">
        <v>46135</v>
      </c>
      <c r="AA26" s="4">
        <v>46104</v>
      </c>
      <c r="AB26" s="58">
        <v>3200</v>
      </c>
      <c r="AC26" s="21">
        <v>1600</v>
      </c>
      <c r="AD26" s="410" t="s">
        <v>558</v>
      </c>
      <c r="AE26" s="3"/>
      <c r="AF26" s="31" t="s">
        <v>570</v>
      </c>
      <c r="AG26" s="38" t="s">
        <v>552</v>
      </c>
      <c r="AH26" s="38" t="s">
        <v>553</v>
      </c>
      <c r="AI26" s="43" t="s">
        <v>587</v>
      </c>
      <c r="AJ26" s="43" t="s">
        <v>466</v>
      </c>
      <c r="AK26" s="228" t="s">
        <v>554</v>
      </c>
      <c r="AL26" s="3"/>
      <c r="AM26" s="3"/>
      <c r="AN26" s="3"/>
      <c r="AO26" s="3"/>
      <c r="AP26" s="3"/>
      <c r="AQ26" s="43" t="s">
        <v>88</v>
      </c>
      <c r="AR26" s="366"/>
      <c r="AS26" s="109" t="s">
        <v>315</v>
      </c>
      <c r="AT26" s="260"/>
      <c r="AU26" s="110" t="s">
        <v>315</v>
      </c>
      <c r="AV26" s="109" t="s">
        <v>315</v>
      </c>
      <c r="AW26" s="108"/>
      <c r="AX26" s="110" t="s">
        <v>315</v>
      </c>
      <c r="AY26" s="109" t="s">
        <v>315</v>
      </c>
      <c r="AZ26" s="108"/>
      <c r="BA26" s="110" t="s">
        <v>315</v>
      </c>
      <c r="BB26" s="109" t="s">
        <v>315</v>
      </c>
      <c r="BC26" s="108"/>
      <c r="BD26" s="110" t="s">
        <v>315</v>
      </c>
      <c r="BE26" s="109" t="s">
        <v>315</v>
      </c>
      <c r="BF26" s="108"/>
      <c r="BG26" s="110" t="s">
        <v>315</v>
      </c>
      <c r="BH26" s="109" t="s">
        <v>315</v>
      </c>
      <c r="BI26" s="108"/>
      <c r="BJ26" s="110" t="s">
        <v>315</v>
      </c>
      <c r="BK26" s="109" t="s">
        <v>315</v>
      </c>
      <c r="BL26" s="108"/>
      <c r="BM26" s="110" t="s">
        <v>315</v>
      </c>
      <c r="BN26" s="109" t="s">
        <v>315</v>
      </c>
      <c r="BO26" s="108"/>
      <c r="BP26" s="110" t="s">
        <v>315</v>
      </c>
      <c r="BQ26" s="109" t="s">
        <v>315</v>
      </c>
      <c r="BR26" s="108"/>
      <c r="BS26" s="110" t="s">
        <v>315</v>
      </c>
      <c r="BT26" s="109" t="s">
        <v>315</v>
      </c>
      <c r="BU26" s="108"/>
      <c r="BV26" s="110" t="s">
        <v>315</v>
      </c>
      <c r="BW26" s="109" t="s">
        <v>315</v>
      </c>
      <c r="BX26" s="108"/>
      <c r="BY26" s="110" t="s">
        <v>315</v>
      </c>
      <c r="BZ26" s="109" t="s">
        <v>315</v>
      </c>
      <c r="CA26" s="108"/>
      <c r="CB26" s="110" t="s">
        <v>315</v>
      </c>
      <c r="CC26" s="109" t="s">
        <v>315</v>
      </c>
      <c r="CD26" s="108"/>
      <c r="CE26" s="110" t="s">
        <v>315</v>
      </c>
      <c r="CF26" s="109" t="s">
        <v>315</v>
      </c>
      <c r="CG26" s="108"/>
      <c r="CH26" s="110" t="s">
        <v>315</v>
      </c>
      <c r="CI26" s="109" t="s">
        <v>315</v>
      </c>
      <c r="CJ26" s="108"/>
      <c r="CK26" s="110" t="s">
        <v>315</v>
      </c>
      <c r="CL26" s="109" t="s">
        <v>315</v>
      </c>
      <c r="CM26" s="108"/>
      <c r="CN26" s="110" t="s">
        <v>315</v>
      </c>
      <c r="CO26" s="109" t="s">
        <v>315</v>
      </c>
      <c r="CP26" s="108"/>
      <c r="CQ26" s="110" t="s">
        <v>315</v>
      </c>
      <c r="CR26" s="109" t="s">
        <v>315</v>
      </c>
      <c r="CS26" s="108"/>
      <c r="CT26" s="110" t="s">
        <v>315</v>
      </c>
      <c r="CU26" s="109" t="s">
        <v>315</v>
      </c>
      <c r="CV26" s="108"/>
      <c r="CW26" s="110" t="s">
        <v>315</v>
      </c>
      <c r="CX26" s="109" t="s">
        <v>315</v>
      </c>
      <c r="CY26" s="108"/>
      <c r="CZ26" s="110" t="s">
        <v>315</v>
      </c>
      <c r="DA26" s="109" t="s">
        <v>315</v>
      </c>
      <c r="DB26" s="108"/>
      <c r="DC26" s="110" t="s">
        <v>315</v>
      </c>
      <c r="DD26" s="109" t="s">
        <v>315</v>
      </c>
      <c r="DE26" s="108"/>
      <c r="DF26" s="110" t="s">
        <v>315</v>
      </c>
      <c r="DG26" s="109" t="s">
        <v>315</v>
      </c>
      <c r="DH26" s="795">
        <v>1600</v>
      </c>
      <c r="DI26" s="110" t="s">
        <v>315</v>
      </c>
      <c r="DJ26" s="109" t="s">
        <v>315</v>
      </c>
      <c r="DK26" s="108"/>
      <c r="DL26" s="110" t="s">
        <v>315</v>
      </c>
      <c r="DM26" s="109" t="s">
        <v>315</v>
      </c>
      <c r="DN26" s="108"/>
      <c r="DO26" s="110" t="s">
        <v>315</v>
      </c>
      <c r="DP26" s="109" t="s">
        <v>315</v>
      </c>
      <c r="DQ26" s="108"/>
      <c r="DR26" s="110" t="s">
        <v>315</v>
      </c>
      <c r="DS26" s="109" t="s">
        <v>315</v>
      </c>
      <c r="DT26" s="108"/>
      <c r="DU26" s="110" t="s">
        <v>315</v>
      </c>
      <c r="DV26" s="109" t="s">
        <v>315</v>
      </c>
      <c r="DW26" s="108"/>
      <c r="DX26" s="110" t="s">
        <v>315</v>
      </c>
      <c r="DY26" s="109" t="s">
        <v>315</v>
      </c>
      <c r="DZ26" s="108"/>
      <c r="EA26" s="110" t="s">
        <v>315</v>
      </c>
      <c r="EB26" s="109" t="s">
        <v>315</v>
      </c>
      <c r="EC26" s="108"/>
      <c r="ED26" s="110" t="s">
        <v>315</v>
      </c>
      <c r="EE26" s="109" t="s">
        <v>315</v>
      </c>
      <c r="EF26" s="108"/>
      <c r="EG26" s="151" t="s">
        <v>315</v>
      </c>
      <c r="EH26" s="109" t="s">
        <v>315</v>
      </c>
      <c r="EI26" s="260"/>
      <c r="EJ26" s="110" t="s">
        <v>315</v>
      </c>
      <c r="EK26" s="109" t="s">
        <v>315</v>
      </c>
      <c r="EL26" s="108"/>
      <c r="EM26" s="110" t="s">
        <v>315</v>
      </c>
      <c r="EN26" s="109" t="s">
        <v>315</v>
      </c>
      <c r="EO26" s="108"/>
      <c r="EP26" s="110" t="s">
        <v>315</v>
      </c>
      <c r="EQ26" s="109" t="s">
        <v>315</v>
      </c>
      <c r="ER26" s="108"/>
      <c r="ES26" s="110" t="s">
        <v>315</v>
      </c>
      <c r="ET26" s="109" t="s">
        <v>315</v>
      </c>
      <c r="EU26" s="108"/>
      <c r="EV26" s="110" t="s">
        <v>315</v>
      </c>
      <c r="EW26" s="109" t="s">
        <v>315</v>
      </c>
      <c r="EX26" s="108"/>
      <c r="EY26" s="110" t="s">
        <v>315</v>
      </c>
      <c r="EZ26" s="109" t="s">
        <v>315</v>
      </c>
      <c r="FA26" s="108"/>
      <c r="FB26" s="110" t="s">
        <v>315</v>
      </c>
      <c r="FC26" s="109" t="s">
        <v>315</v>
      </c>
      <c r="FD26" s="108"/>
      <c r="FE26" s="110" t="s">
        <v>315</v>
      </c>
      <c r="FF26" s="109" t="s">
        <v>315</v>
      </c>
      <c r="FG26" s="108"/>
      <c r="FH26" s="110" t="s">
        <v>315</v>
      </c>
      <c r="FI26" s="109" t="s">
        <v>315</v>
      </c>
      <c r="FJ26" s="108"/>
      <c r="FK26" s="110" t="s">
        <v>315</v>
      </c>
      <c r="FL26" s="109" t="s">
        <v>315</v>
      </c>
      <c r="FM26" s="108"/>
      <c r="FN26" s="110" t="s">
        <v>315</v>
      </c>
      <c r="FO26" s="109" t="s">
        <v>315</v>
      </c>
      <c r="FP26" s="108"/>
      <c r="FQ26" s="110" t="s">
        <v>315</v>
      </c>
      <c r="FR26" s="109" t="s">
        <v>315</v>
      </c>
      <c r="FS26" s="108"/>
      <c r="FT26" s="110" t="s">
        <v>315</v>
      </c>
      <c r="FU26" s="109" t="s">
        <v>315</v>
      </c>
      <c r="FV26" s="108"/>
      <c r="FW26" s="110" t="s">
        <v>315</v>
      </c>
      <c r="FX26" s="109" t="s">
        <v>315</v>
      </c>
      <c r="FY26" s="108"/>
      <c r="FZ26" s="110" t="s">
        <v>315</v>
      </c>
      <c r="GA26" s="109" t="s">
        <v>315</v>
      </c>
      <c r="GB26" s="108"/>
      <c r="GC26" s="110" t="s">
        <v>315</v>
      </c>
      <c r="GD26" s="109" t="s">
        <v>315</v>
      </c>
      <c r="GE26" s="108"/>
      <c r="GF26" s="110" t="s">
        <v>315</v>
      </c>
      <c r="GG26" s="109" t="s">
        <v>315</v>
      </c>
      <c r="GH26" s="108"/>
      <c r="GI26" s="110" t="s">
        <v>315</v>
      </c>
      <c r="GJ26" s="109" t="s">
        <v>315</v>
      </c>
      <c r="GK26" s="108"/>
      <c r="GL26" s="110" t="s">
        <v>315</v>
      </c>
      <c r="GM26" s="109" t="s">
        <v>315</v>
      </c>
      <c r="GN26" s="108"/>
      <c r="GO26" s="110" t="s">
        <v>315</v>
      </c>
      <c r="GP26" s="109" t="s">
        <v>315</v>
      </c>
      <c r="GQ26" s="108"/>
      <c r="GR26" s="110" t="s">
        <v>315</v>
      </c>
      <c r="GS26" s="109" t="s">
        <v>315</v>
      </c>
      <c r="GT26" s="108"/>
      <c r="GU26" s="110" t="s">
        <v>315</v>
      </c>
      <c r="GV26" s="109" t="s">
        <v>315</v>
      </c>
      <c r="GW26" s="108"/>
      <c r="GX26" s="110" t="s">
        <v>315</v>
      </c>
      <c r="GY26" s="109" t="s">
        <v>315</v>
      </c>
      <c r="GZ26" s="108"/>
      <c r="HA26" s="110" t="s">
        <v>315</v>
      </c>
      <c r="HB26" s="109" t="s">
        <v>315</v>
      </c>
      <c r="HC26" s="108"/>
      <c r="HD26" s="110" t="s">
        <v>315</v>
      </c>
      <c r="HE26" s="109" t="s">
        <v>315</v>
      </c>
      <c r="HF26" s="108"/>
      <c r="HG26" s="110" t="s">
        <v>315</v>
      </c>
      <c r="HH26" s="109" t="s">
        <v>315</v>
      </c>
      <c r="HI26" s="108"/>
      <c r="HJ26" s="110" t="s">
        <v>315</v>
      </c>
      <c r="HK26" s="109" t="s">
        <v>315</v>
      </c>
      <c r="HL26" s="108"/>
      <c r="HM26" s="110" t="s">
        <v>315</v>
      </c>
      <c r="HN26" s="109" t="s">
        <v>315</v>
      </c>
      <c r="HO26" s="108"/>
      <c r="HP26" s="110" t="s">
        <v>315</v>
      </c>
      <c r="HQ26" s="109" t="s">
        <v>315</v>
      </c>
      <c r="HR26" s="108"/>
      <c r="HS26" s="110" t="s">
        <v>315</v>
      </c>
      <c r="HT26" s="109" t="s">
        <v>315</v>
      </c>
      <c r="HU26" s="108"/>
      <c r="HV26" s="151" t="s">
        <v>315</v>
      </c>
      <c r="HW26" s="109" t="s">
        <v>315</v>
      </c>
      <c r="HX26" s="260"/>
      <c r="HY26" s="110" t="s">
        <v>315</v>
      </c>
      <c r="HZ26" s="109" t="s">
        <v>315</v>
      </c>
      <c r="IA26" s="108"/>
      <c r="IB26" s="110" t="s">
        <v>315</v>
      </c>
      <c r="IC26" s="109" t="s">
        <v>315</v>
      </c>
      <c r="ID26" s="108"/>
      <c r="IE26" s="110" t="s">
        <v>315</v>
      </c>
      <c r="IF26" s="109" t="s">
        <v>315</v>
      </c>
      <c r="IG26" s="108"/>
      <c r="IH26" s="110" t="s">
        <v>315</v>
      </c>
      <c r="II26" s="109" t="s">
        <v>315</v>
      </c>
      <c r="IJ26" s="108"/>
      <c r="IK26" s="110" t="s">
        <v>315</v>
      </c>
      <c r="IL26" s="109" t="s">
        <v>315</v>
      </c>
      <c r="IM26" s="108"/>
      <c r="IN26" s="110" t="s">
        <v>315</v>
      </c>
      <c r="IO26" s="109" t="s">
        <v>315</v>
      </c>
      <c r="IP26" s="108"/>
      <c r="IQ26" s="110" t="s">
        <v>315</v>
      </c>
      <c r="IR26" s="109" t="s">
        <v>315</v>
      </c>
      <c r="IS26" s="108"/>
      <c r="IT26" s="110" t="s">
        <v>315</v>
      </c>
      <c r="IU26" s="109" t="s">
        <v>315</v>
      </c>
      <c r="IV26" s="108"/>
      <c r="IW26" s="110" t="s">
        <v>315</v>
      </c>
      <c r="IX26" s="109" t="s">
        <v>315</v>
      </c>
      <c r="IY26" s="108"/>
      <c r="IZ26" s="110" t="s">
        <v>315</v>
      </c>
      <c r="JA26" s="109" t="s">
        <v>315</v>
      </c>
      <c r="JB26" s="108"/>
      <c r="JC26" s="110" t="s">
        <v>315</v>
      </c>
      <c r="JD26" s="109" t="s">
        <v>315</v>
      </c>
      <c r="JE26" s="108"/>
      <c r="JF26" s="110" t="s">
        <v>315</v>
      </c>
      <c r="JG26" s="109" t="s">
        <v>315</v>
      </c>
      <c r="JH26" s="108"/>
      <c r="JI26" s="110" t="s">
        <v>315</v>
      </c>
      <c r="JJ26" s="109" t="s">
        <v>315</v>
      </c>
      <c r="JK26" s="108"/>
      <c r="JL26" s="110" t="s">
        <v>315</v>
      </c>
      <c r="JM26" s="109" t="s">
        <v>315</v>
      </c>
      <c r="JN26" s="108"/>
      <c r="JO26" s="110" t="s">
        <v>315</v>
      </c>
      <c r="JP26" s="109" t="s">
        <v>315</v>
      </c>
      <c r="JQ26" s="108"/>
      <c r="JR26" s="110" t="s">
        <v>315</v>
      </c>
      <c r="JS26" s="109" t="s">
        <v>315</v>
      </c>
      <c r="JT26" s="108"/>
      <c r="JU26" s="110" t="s">
        <v>315</v>
      </c>
      <c r="JV26" s="109" t="s">
        <v>315</v>
      </c>
      <c r="JW26" s="108"/>
      <c r="JX26" s="110" t="s">
        <v>315</v>
      </c>
      <c r="JY26" s="109" t="s">
        <v>315</v>
      </c>
      <c r="JZ26" s="108"/>
      <c r="KA26" s="110" t="s">
        <v>315</v>
      </c>
      <c r="KB26" s="109" t="s">
        <v>315</v>
      </c>
      <c r="KC26" s="108"/>
      <c r="KD26" s="110" t="s">
        <v>315</v>
      </c>
      <c r="KE26" s="109" t="s">
        <v>315</v>
      </c>
      <c r="KF26" s="108"/>
      <c r="KG26" s="110" t="s">
        <v>315</v>
      </c>
      <c r="KH26" s="109" t="s">
        <v>315</v>
      </c>
      <c r="KI26" s="108"/>
      <c r="KJ26" s="110" t="s">
        <v>315</v>
      </c>
      <c r="KK26" s="109" t="s">
        <v>315</v>
      </c>
      <c r="KL26" s="108"/>
      <c r="KM26" s="110" t="s">
        <v>315</v>
      </c>
      <c r="KN26" s="109" t="s">
        <v>315</v>
      </c>
      <c r="KO26" s="108"/>
      <c r="KP26" s="110" t="s">
        <v>315</v>
      </c>
      <c r="KQ26" s="109" t="s">
        <v>315</v>
      </c>
      <c r="KR26" s="108"/>
      <c r="KS26" s="110" t="s">
        <v>315</v>
      </c>
      <c r="KT26" s="109" t="s">
        <v>315</v>
      </c>
      <c r="KU26" s="108"/>
      <c r="KV26" s="110" t="s">
        <v>315</v>
      </c>
      <c r="KW26" s="109" t="s">
        <v>315</v>
      </c>
      <c r="KX26" s="108"/>
      <c r="KY26" s="110" t="s">
        <v>315</v>
      </c>
      <c r="KZ26" s="109" t="s">
        <v>315</v>
      </c>
      <c r="LA26" s="108"/>
      <c r="LB26" s="110" t="s">
        <v>315</v>
      </c>
      <c r="LC26" s="109" t="s">
        <v>315</v>
      </c>
      <c r="LD26" s="108"/>
      <c r="LE26" s="110" t="s">
        <v>315</v>
      </c>
      <c r="LF26" s="109" t="s">
        <v>315</v>
      </c>
      <c r="LG26" s="108"/>
      <c r="LH26" s="110" t="s">
        <v>315</v>
      </c>
      <c r="LI26" s="109" t="s">
        <v>315</v>
      </c>
      <c r="LJ26" s="108"/>
      <c r="LK26" s="151" t="s">
        <v>315</v>
      </c>
    </row>
    <row r="27" spans="1:323" ht="17.149999999999999" hidden="1" customHeight="1" x14ac:dyDescent="0.2">
      <c r="A27" s="120" t="s">
        <v>22</v>
      </c>
      <c r="B27" s="150">
        <v>46091.693657407406</v>
      </c>
      <c r="C27" s="154">
        <v>0</v>
      </c>
      <c r="D27" s="3" t="s">
        <v>746</v>
      </c>
      <c r="E27" s="39">
        <v>6710</v>
      </c>
      <c r="F27" s="5" t="s">
        <v>562</v>
      </c>
      <c r="G27" s="5" t="s">
        <v>548</v>
      </c>
      <c r="H27" s="5" t="s">
        <v>549</v>
      </c>
      <c r="I27" s="5" t="s">
        <v>550</v>
      </c>
      <c r="J27" s="15">
        <v>400</v>
      </c>
      <c r="K27" s="5" t="s">
        <v>563</v>
      </c>
      <c r="L27" s="5" t="s">
        <v>548</v>
      </c>
      <c r="M27" s="5" t="s">
        <v>549</v>
      </c>
      <c r="N27" s="5" t="s">
        <v>550</v>
      </c>
      <c r="O27" s="15">
        <v>800</v>
      </c>
      <c r="P27" s="5">
        <v>0</v>
      </c>
      <c r="Q27" s="40">
        <v>400</v>
      </c>
      <c r="R27" s="492" t="s">
        <v>403</v>
      </c>
      <c r="S27" s="5" t="s">
        <v>554</v>
      </c>
      <c r="T27" s="86" t="s">
        <v>551</v>
      </c>
      <c r="U27" s="4"/>
      <c r="V27" s="3"/>
      <c r="W27" s="4">
        <v>46100</v>
      </c>
      <c r="X27" s="4">
        <v>46105</v>
      </c>
      <c r="Y27" s="4">
        <v>46105</v>
      </c>
      <c r="Z27" s="4">
        <v>46135</v>
      </c>
      <c r="AA27" s="4">
        <v>46104</v>
      </c>
      <c r="AB27" s="58">
        <v>800</v>
      </c>
      <c r="AC27" s="21">
        <v>400</v>
      </c>
      <c r="AD27" s="410" t="s">
        <v>558</v>
      </c>
      <c r="AE27" s="3"/>
      <c r="AF27" s="31" t="s">
        <v>570</v>
      </c>
      <c r="AG27" s="38" t="s">
        <v>552</v>
      </c>
      <c r="AH27" s="38" t="s">
        <v>553</v>
      </c>
      <c r="AI27" s="43" t="s">
        <v>587</v>
      </c>
      <c r="AJ27" s="43" t="s">
        <v>466</v>
      </c>
      <c r="AK27" s="228" t="s">
        <v>554</v>
      </c>
      <c r="AL27" s="3"/>
      <c r="AM27" s="3"/>
      <c r="AN27" s="3"/>
      <c r="AO27" s="3"/>
      <c r="AP27" s="3"/>
      <c r="AQ27" s="43" t="s">
        <v>88</v>
      </c>
      <c r="AR27" s="366"/>
      <c r="AS27" s="109" t="s">
        <v>315</v>
      </c>
      <c r="AT27" s="260"/>
      <c r="AU27" s="110" t="s">
        <v>315</v>
      </c>
      <c r="AV27" s="109" t="s">
        <v>315</v>
      </c>
      <c r="AW27" s="108"/>
      <c r="AX27" s="110" t="s">
        <v>315</v>
      </c>
      <c r="AY27" s="109" t="s">
        <v>315</v>
      </c>
      <c r="AZ27" s="108"/>
      <c r="BA27" s="110" t="s">
        <v>315</v>
      </c>
      <c r="BB27" s="109" t="s">
        <v>315</v>
      </c>
      <c r="BC27" s="108"/>
      <c r="BD27" s="110" t="s">
        <v>315</v>
      </c>
      <c r="BE27" s="109" t="s">
        <v>315</v>
      </c>
      <c r="BF27" s="108"/>
      <c r="BG27" s="110" t="s">
        <v>315</v>
      </c>
      <c r="BH27" s="109" t="s">
        <v>315</v>
      </c>
      <c r="BI27" s="108"/>
      <c r="BJ27" s="110" t="s">
        <v>315</v>
      </c>
      <c r="BK27" s="109" t="s">
        <v>315</v>
      </c>
      <c r="BL27" s="108"/>
      <c r="BM27" s="110" t="s">
        <v>315</v>
      </c>
      <c r="BN27" s="109" t="s">
        <v>315</v>
      </c>
      <c r="BO27" s="108"/>
      <c r="BP27" s="110" t="s">
        <v>315</v>
      </c>
      <c r="BQ27" s="109" t="s">
        <v>315</v>
      </c>
      <c r="BR27" s="108"/>
      <c r="BS27" s="110" t="s">
        <v>315</v>
      </c>
      <c r="BT27" s="109" t="s">
        <v>315</v>
      </c>
      <c r="BU27" s="108"/>
      <c r="BV27" s="110" t="s">
        <v>315</v>
      </c>
      <c r="BW27" s="109" t="s">
        <v>315</v>
      </c>
      <c r="BX27" s="108"/>
      <c r="BY27" s="110" t="s">
        <v>315</v>
      </c>
      <c r="BZ27" s="109" t="s">
        <v>315</v>
      </c>
      <c r="CA27" s="108"/>
      <c r="CB27" s="110" t="s">
        <v>315</v>
      </c>
      <c r="CC27" s="109" t="s">
        <v>315</v>
      </c>
      <c r="CD27" s="108"/>
      <c r="CE27" s="110" t="s">
        <v>315</v>
      </c>
      <c r="CF27" s="109" t="s">
        <v>315</v>
      </c>
      <c r="CG27" s="108"/>
      <c r="CH27" s="110" t="s">
        <v>315</v>
      </c>
      <c r="CI27" s="109" t="s">
        <v>315</v>
      </c>
      <c r="CJ27" s="108"/>
      <c r="CK27" s="110" t="s">
        <v>315</v>
      </c>
      <c r="CL27" s="109" t="s">
        <v>315</v>
      </c>
      <c r="CM27" s="108"/>
      <c r="CN27" s="110" t="s">
        <v>315</v>
      </c>
      <c r="CO27" s="109" t="s">
        <v>315</v>
      </c>
      <c r="CP27" s="108"/>
      <c r="CQ27" s="110" t="s">
        <v>315</v>
      </c>
      <c r="CR27" s="109" t="s">
        <v>315</v>
      </c>
      <c r="CS27" s="108"/>
      <c r="CT27" s="110" t="s">
        <v>315</v>
      </c>
      <c r="CU27" s="109" t="s">
        <v>315</v>
      </c>
      <c r="CV27" s="108"/>
      <c r="CW27" s="110" t="s">
        <v>315</v>
      </c>
      <c r="CX27" s="109" t="s">
        <v>315</v>
      </c>
      <c r="CY27" s="108"/>
      <c r="CZ27" s="110" t="s">
        <v>315</v>
      </c>
      <c r="DA27" s="109" t="s">
        <v>315</v>
      </c>
      <c r="DB27" s="108"/>
      <c r="DC27" s="110" t="s">
        <v>315</v>
      </c>
      <c r="DD27" s="109" t="s">
        <v>315</v>
      </c>
      <c r="DE27" s="108"/>
      <c r="DF27" s="110" t="s">
        <v>315</v>
      </c>
      <c r="DG27" s="109" t="s">
        <v>315</v>
      </c>
      <c r="DH27" s="795">
        <v>400</v>
      </c>
      <c r="DI27" s="110" t="s">
        <v>315</v>
      </c>
      <c r="DJ27" s="109" t="s">
        <v>315</v>
      </c>
      <c r="DK27" s="108"/>
      <c r="DL27" s="110" t="s">
        <v>315</v>
      </c>
      <c r="DM27" s="109" t="s">
        <v>315</v>
      </c>
      <c r="DN27" s="108"/>
      <c r="DO27" s="110" t="s">
        <v>315</v>
      </c>
      <c r="DP27" s="109" t="s">
        <v>315</v>
      </c>
      <c r="DQ27" s="108"/>
      <c r="DR27" s="110" t="s">
        <v>315</v>
      </c>
      <c r="DS27" s="109" t="s">
        <v>315</v>
      </c>
      <c r="DT27" s="108"/>
      <c r="DU27" s="110" t="s">
        <v>315</v>
      </c>
      <c r="DV27" s="109" t="s">
        <v>315</v>
      </c>
      <c r="DW27" s="108"/>
      <c r="DX27" s="110" t="s">
        <v>315</v>
      </c>
      <c r="DY27" s="109" t="s">
        <v>315</v>
      </c>
      <c r="DZ27" s="108"/>
      <c r="EA27" s="110" t="s">
        <v>315</v>
      </c>
      <c r="EB27" s="109" t="s">
        <v>315</v>
      </c>
      <c r="EC27" s="108"/>
      <c r="ED27" s="110" t="s">
        <v>315</v>
      </c>
      <c r="EE27" s="109" t="s">
        <v>315</v>
      </c>
      <c r="EF27" s="108"/>
      <c r="EG27" s="151" t="s">
        <v>315</v>
      </c>
      <c r="EH27" s="109" t="s">
        <v>315</v>
      </c>
      <c r="EI27" s="260"/>
      <c r="EJ27" s="110" t="s">
        <v>315</v>
      </c>
      <c r="EK27" s="109" t="s">
        <v>315</v>
      </c>
      <c r="EL27" s="108"/>
      <c r="EM27" s="110" t="s">
        <v>315</v>
      </c>
      <c r="EN27" s="109" t="s">
        <v>315</v>
      </c>
      <c r="EO27" s="108"/>
      <c r="EP27" s="110" t="s">
        <v>315</v>
      </c>
      <c r="EQ27" s="109" t="s">
        <v>315</v>
      </c>
      <c r="ER27" s="108"/>
      <c r="ES27" s="110" t="s">
        <v>315</v>
      </c>
      <c r="ET27" s="109" t="s">
        <v>315</v>
      </c>
      <c r="EU27" s="108"/>
      <c r="EV27" s="110" t="s">
        <v>315</v>
      </c>
      <c r="EW27" s="109" t="s">
        <v>315</v>
      </c>
      <c r="EX27" s="108"/>
      <c r="EY27" s="110" t="s">
        <v>315</v>
      </c>
      <c r="EZ27" s="109" t="s">
        <v>315</v>
      </c>
      <c r="FA27" s="108"/>
      <c r="FB27" s="110" t="s">
        <v>315</v>
      </c>
      <c r="FC27" s="109" t="s">
        <v>315</v>
      </c>
      <c r="FD27" s="108"/>
      <c r="FE27" s="110" t="s">
        <v>315</v>
      </c>
      <c r="FF27" s="109" t="s">
        <v>315</v>
      </c>
      <c r="FG27" s="108"/>
      <c r="FH27" s="110" t="s">
        <v>315</v>
      </c>
      <c r="FI27" s="109" t="s">
        <v>315</v>
      </c>
      <c r="FJ27" s="108"/>
      <c r="FK27" s="110" t="s">
        <v>315</v>
      </c>
      <c r="FL27" s="109" t="s">
        <v>315</v>
      </c>
      <c r="FM27" s="108"/>
      <c r="FN27" s="110" t="s">
        <v>315</v>
      </c>
      <c r="FO27" s="109" t="s">
        <v>315</v>
      </c>
      <c r="FP27" s="108"/>
      <c r="FQ27" s="110" t="s">
        <v>315</v>
      </c>
      <c r="FR27" s="109" t="s">
        <v>315</v>
      </c>
      <c r="FS27" s="108"/>
      <c r="FT27" s="110" t="s">
        <v>315</v>
      </c>
      <c r="FU27" s="109" t="s">
        <v>315</v>
      </c>
      <c r="FV27" s="108"/>
      <c r="FW27" s="110" t="s">
        <v>315</v>
      </c>
      <c r="FX27" s="109" t="s">
        <v>315</v>
      </c>
      <c r="FY27" s="108"/>
      <c r="FZ27" s="110" t="s">
        <v>315</v>
      </c>
      <c r="GA27" s="109" t="s">
        <v>315</v>
      </c>
      <c r="GB27" s="108"/>
      <c r="GC27" s="110" t="s">
        <v>315</v>
      </c>
      <c r="GD27" s="109" t="s">
        <v>315</v>
      </c>
      <c r="GE27" s="108"/>
      <c r="GF27" s="110" t="s">
        <v>315</v>
      </c>
      <c r="GG27" s="109" t="s">
        <v>315</v>
      </c>
      <c r="GH27" s="108"/>
      <c r="GI27" s="110" t="s">
        <v>315</v>
      </c>
      <c r="GJ27" s="109" t="s">
        <v>315</v>
      </c>
      <c r="GK27" s="108"/>
      <c r="GL27" s="110" t="s">
        <v>315</v>
      </c>
      <c r="GM27" s="109" t="s">
        <v>315</v>
      </c>
      <c r="GN27" s="108"/>
      <c r="GO27" s="110" t="s">
        <v>315</v>
      </c>
      <c r="GP27" s="109" t="s">
        <v>315</v>
      </c>
      <c r="GQ27" s="108"/>
      <c r="GR27" s="110" t="s">
        <v>315</v>
      </c>
      <c r="GS27" s="109" t="s">
        <v>315</v>
      </c>
      <c r="GT27" s="108"/>
      <c r="GU27" s="110" t="s">
        <v>315</v>
      </c>
      <c r="GV27" s="109" t="s">
        <v>315</v>
      </c>
      <c r="GW27" s="108"/>
      <c r="GX27" s="110" t="s">
        <v>315</v>
      </c>
      <c r="GY27" s="109" t="s">
        <v>315</v>
      </c>
      <c r="GZ27" s="108"/>
      <c r="HA27" s="110" t="s">
        <v>315</v>
      </c>
      <c r="HB27" s="109" t="s">
        <v>315</v>
      </c>
      <c r="HC27" s="108"/>
      <c r="HD27" s="110" t="s">
        <v>315</v>
      </c>
      <c r="HE27" s="109" t="s">
        <v>315</v>
      </c>
      <c r="HF27" s="108"/>
      <c r="HG27" s="110" t="s">
        <v>315</v>
      </c>
      <c r="HH27" s="109" t="s">
        <v>315</v>
      </c>
      <c r="HI27" s="108"/>
      <c r="HJ27" s="110" t="s">
        <v>315</v>
      </c>
      <c r="HK27" s="109" t="s">
        <v>315</v>
      </c>
      <c r="HL27" s="108"/>
      <c r="HM27" s="110" t="s">
        <v>315</v>
      </c>
      <c r="HN27" s="109" t="s">
        <v>315</v>
      </c>
      <c r="HO27" s="108"/>
      <c r="HP27" s="110" t="s">
        <v>315</v>
      </c>
      <c r="HQ27" s="109" t="s">
        <v>315</v>
      </c>
      <c r="HR27" s="108"/>
      <c r="HS27" s="110" t="s">
        <v>315</v>
      </c>
      <c r="HT27" s="109" t="s">
        <v>315</v>
      </c>
      <c r="HU27" s="108"/>
      <c r="HV27" s="151" t="s">
        <v>315</v>
      </c>
      <c r="HW27" s="109" t="s">
        <v>315</v>
      </c>
      <c r="HX27" s="260"/>
      <c r="HY27" s="110" t="s">
        <v>315</v>
      </c>
      <c r="HZ27" s="109" t="s">
        <v>315</v>
      </c>
      <c r="IA27" s="108"/>
      <c r="IB27" s="110" t="s">
        <v>315</v>
      </c>
      <c r="IC27" s="109" t="s">
        <v>315</v>
      </c>
      <c r="ID27" s="108"/>
      <c r="IE27" s="110" t="s">
        <v>315</v>
      </c>
      <c r="IF27" s="109" t="s">
        <v>315</v>
      </c>
      <c r="IG27" s="108"/>
      <c r="IH27" s="110" t="s">
        <v>315</v>
      </c>
      <c r="II27" s="109" t="s">
        <v>315</v>
      </c>
      <c r="IJ27" s="108"/>
      <c r="IK27" s="110" t="s">
        <v>315</v>
      </c>
      <c r="IL27" s="109" t="s">
        <v>315</v>
      </c>
      <c r="IM27" s="108"/>
      <c r="IN27" s="110" t="s">
        <v>315</v>
      </c>
      <c r="IO27" s="109" t="s">
        <v>315</v>
      </c>
      <c r="IP27" s="108"/>
      <c r="IQ27" s="110" t="s">
        <v>315</v>
      </c>
      <c r="IR27" s="109" t="s">
        <v>315</v>
      </c>
      <c r="IS27" s="108"/>
      <c r="IT27" s="110" t="s">
        <v>315</v>
      </c>
      <c r="IU27" s="109" t="s">
        <v>315</v>
      </c>
      <c r="IV27" s="108"/>
      <c r="IW27" s="110" t="s">
        <v>315</v>
      </c>
      <c r="IX27" s="109" t="s">
        <v>315</v>
      </c>
      <c r="IY27" s="108"/>
      <c r="IZ27" s="110" t="s">
        <v>315</v>
      </c>
      <c r="JA27" s="109" t="s">
        <v>315</v>
      </c>
      <c r="JB27" s="108"/>
      <c r="JC27" s="110" t="s">
        <v>315</v>
      </c>
      <c r="JD27" s="109" t="s">
        <v>315</v>
      </c>
      <c r="JE27" s="108"/>
      <c r="JF27" s="110" t="s">
        <v>315</v>
      </c>
      <c r="JG27" s="109" t="s">
        <v>315</v>
      </c>
      <c r="JH27" s="108"/>
      <c r="JI27" s="110" t="s">
        <v>315</v>
      </c>
      <c r="JJ27" s="109" t="s">
        <v>315</v>
      </c>
      <c r="JK27" s="108"/>
      <c r="JL27" s="110" t="s">
        <v>315</v>
      </c>
      <c r="JM27" s="109" t="s">
        <v>315</v>
      </c>
      <c r="JN27" s="108"/>
      <c r="JO27" s="110" t="s">
        <v>315</v>
      </c>
      <c r="JP27" s="109" t="s">
        <v>315</v>
      </c>
      <c r="JQ27" s="108"/>
      <c r="JR27" s="110" t="s">
        <v>315</v>
      </c>
      <c r="JS27" s="109" t="s">
        <v>315</v>
      </c>
      <c r="JT27" s="108"/>
      <c r="JU27" s="110" t="s">
        <v>315</v>
      </c>
      <c r="JV27" s="109" t="s">
        <v>315</v>
      </c>
      <c r="JW27" s="108"/>
      <c r="JX27" s="110" t="s">
        <v>315</v>
      </c>
      <c r="JY27" s="109" t="s">
        <v>315</v>
      </c>
      <c r="JZ27" s="108"/>
      <c r="KA27" s="110" t="s">
        <v>315</v>
      </c>
      <c r="KB27" s="109" t="s">
        <v>315</v>
      </c>
      <c r="KC27" s="108"/>
      <c r="KD27" s="110" t="s">
        <v>315</v>
      </c>
      <c r="KE27" s="109" t="s">
        <v>315</v>
      </c>
      <c r="KF27" s="108"/>
      <c r="KG27" s="110" t="s">
        <v>315</v>
      </c>
      <c r="KH27" s="109" t="s">
        <v>315</v>
      </c>
      <c r="KI27" s="108"/>
      <c r="KJ27" s="110" t="s">
        <v>315</v>
      </c>
      <c r="KK27" s="109" t="s">
        <v>315</v>
      </c>
      <c r="KL27" s="108"/>
      <c r="KM27" s="110" t="s">
        <v>315</v>
      </c>
      <c r="KN27" s="109" t="s">
        <v>315</v>
      </c>
      <c r="KO27" s="108"/>
      <c r="KP27" s="110" t="s">
        <v>315</v>
      </c>
      <c r="KQ27" s="109" t="s">
        <v>315</v>
      </c>
      <c r="KR27" s="108"/>
      <c r="KS27" s="110" t="s">
        <v>315</v>
      </c>
      <c r="KT27" s="109" t="s">
        <v>315</v>
      </c>
      <c r="KU27" s="108"/>
      <c r="KV27" s="110" t="s">
        <v>315</v>
      </c>
      <c r="KW27" s="109" t="s">
        <v>315</v>
      </c>
      <c r="KX27" s="108"/>
      <c r="KY27" s="110" t="s">
        <v>315</v>
      </c>
      <c r="KZ27" s="109" t="s">
        <v>315</v>
      </c>
      <c r="LA27" s="108"/>
      <c r="LB27" s="110" t="s">
        <v>315</v>
      </c>
      <c r="LC27" s="109" t="s">
        <v>315</v>
      </c>
      <c r="LD27" s="108"/>
      <c r="LE27" s="110" t="s">
        <v>315</v>
      </c>
      <c r="LF27" s="109" t="s">
        <v>315</v>
      </c>
      <c r="LG27" s="108"/>
      <c r="LH27" s="110" t="s">
        <v>315</v>
      </c>
      <c r="LI27" s="109" t="s">
        <v>315</v>
      </c>
      <c r="LJ27" s="108"/>
      <c r="LK27" s="151" t="s">
        <v>315</v>
      </c>
    </row>
    <row r="28" spans="1:323" ht="17.149999999999999" hidden="1" customHeight="1" x14ac:dyDescent="0.2">
      <c r="A28" s="120" t="s">
        <v>22</v>
      </c>
      <c r="B28" s="150">
        <v>46093.571180555555</v>
      </c>
      <c r="C28" s="154">
        <v>0</v>
      </c>
      <c r="D28" s="3" t="s">
        <v>754</v>
      </c>
      <c r="E28" s="39">
        <v>6710</v>
      </c>
      <c r="F28" s="5" t="s">
        <v>660</v>
      </c>
      <c r="G28" s="5" t="s">
        <v>548</v>
      </c>
      <c r="H28" s="5" t="s">
        <v>556</v>
      </c>
      <c r="I28" s="5" t="s">
        <v>550</v>
      </c>
      <c r="J28" s="15">
        <v>9000</v>
      </c>
      <c r="K28" s="5" t="s">
        <v>661</v>
      </c>
      <c r="L28" s="5" t="s">
        <v>548</v>
      </c>
      <c r="M28" s="5" t="s">
        <v>556</v>
      </c>
      <c r="N28" s="5" t="s">
        <v>662</v>
      </c>
      <c r="O28" s="15">
        <v>18000</v>
      </c>
      <c r="P28" s="5">
        <v>0</v>
      </c>
      <c r="Q28" s="40">
        <v>9000</v>
      </c>
      <c r="R28" s="492" t="s">
        <v>403</v>
      </c>
      <c r="S28" s="5" t="s">
        <v>554</v>
      </c>
      <c r="T28" s="86" t="s">
        <v>557</v>
      </c>
      <c r="U28" s="4"/>
      <c r="V28" s="3"/>
      <c r="W28" s="4">
        <v>46100</v>
      </c>
      <c r="X28" s="4">
        <v>46106</v>
      </c>
      <c r="Y28" s="4">
        <v>46106</v>
      </c>
      <c r="Z28" s="4">
        <v>46135</v>
      </c>
      <c r="AA28" s="4">
        <v>46104</v>
      </c>
      <c r="AB28" s="58">
        <v>18000</v>
      </c>
      <c r="AC28" s="21">
        <v>9000</v>
      </c>
      <c r="AD28" s="410" t="s">
        <v>558</v>
      </c>
      <c r="AE28" s="3"/>
      <c r="AF28" s="31" t="s">
        <v>570</v>
      </c>
      <c r="AG28" s="38" t="s">
        <v>552</v>
      </c>
      <c r="AH28" s="38" t="s">
        <v>553</v>
      </c>
      <c r="AI28" s="43" t="s">
        <v>664</v>
      </c>
      <c r="AJ28" s="43" t="s">
        <v>466</v>
      </c>
      <c r="AK28" s="228" t="s">
        <v>554</v>
      </c>
      <c r="AL28" s="3"/>
      <c r="AM28" s="3"/>
      <c r="AN28" s="3"/>
      <c r="AO28" s="3"/>
      <c r="AP28" s="3"/>
      <c r="AQ28" s="43" t="s">
        <v>88</v>
      </c>
      <c r="AR28" s="366"/>
      <c r="AS28" s="109" t="s">
        <v>315</v>
      </c>
      <c r="AT28" s="260"/>
      <c r="AU28" s="110" t="s">
        <v>315</v>
      </c>
      <c r="AV28" s="109" t="s">
        <v>315</v>
      </c>
      <c r="AW28" s="108"/>
      <c r="AX28" s="110" t="s">
        <v>315</v>
      </c>
      <c r="AY28" s="109" t="s">
        <v>315</v>
      </c>
      <c r="AZ28" s="108"/>
      <c r="BA28" s="110" t="s">
        <v>315</v>
      </c>
      <c r="BB28" s="109" t="s">
        <v>315</v>
      </c>
      <c r="BC28" s="108"/>
      <c r="BD28" s="110" t="s">
        <v>315</v>
      </c>
      <c r="BE28" s="109" t="s">
        <v>315</v>
      </c>
      <c r="BF28" s="108"/>
      <c r="BG28" s="110" t="s">
        <v>315</v>
      </c>
      <c r="BH28" s="109" t="s">
        <v>315</v>
      </c>
      <c r="BI28" s="108"/>
      <c r="BJ28" s="110" t="s">
        <v>315</v>
      </c>
      <c r="BK28" s="109" t="s">
        <v>315</v>
      </c>
      <c r="BL28" s="108"/>
      <c r="BM28" s="110" t="s">
        <v>315</v>
      </c>
      <c r="BN28" s="109" t="s">
        <v>315</v>
      </c>
      <c r="BO28" s="108"/>
      <c r="BP28" s="110" t="s">
        <v>315</v>
      </c>
      <c r="BQ28" s="109" t="s">
        <v>315</v>
      </c>
      <c r="BR28" s="108"/>
      <c r="BS28" s="110" t="s">
        <v>315</v>
      </c>
      <c r="BT28" s="109" t="s">
        <v>315</v>
      </c>
      <c r="BU28" s="108"/>
      <c r="BV28" s="110" t="s">
        <v>315</v>
      </c>
      <c r="BW28" s="109" t="s">
        <v>315</v>
      </c>
      <c r="BX28" s="108"/>
      <c r="BY28" s="110" t="s">
        <v>315</v>
      </c>
      <c r="BZ28" s="109" t="s">
        <v>315</v>
      </c>
      <c r="CA28" s="108"/>
      <c r="CB28" s="110" t="s">
        <v>315</v>
      </c>
      <c r="CC28" s="109" t="s">
        <v>315</v>
      </c>
      <c r="CD28" s="108"/>
      <c r="CE28" s="110" t="s">
        <v>315</v>
      </c>
      <c r="CF28" s="109" t="s">
        <v>315</v>
      </c>
      <c r="CG28" s="108"/>
      <c r="CH28" s="110" t="s">
        <v>315</v>
      </c>
      <c r="CI28" s="109" t="s">
        <v>315</v>
      </c>
      <c r="CJ28" s="108"/>
      <c r="CK28" s="110" t="s">
        <v>315</v>
      </c>
      <c r="CL28" s="109" t="s">
        <v>315</v>
      </c>
      <c r="CM28" s="108"/>
      <c r="CN28" s="110" t="s">
        <v>315</v>
      </c>
      <c r="CO28" s="109" t="s">
        <v>315</v>
      </c>
      <c r="CP28" s="108"/>
      <c r="CQ28" s="110" t="s">
        <v>315</v>
      </c>
      <c r="CR28" s="109" t="s">
        <v>315</v>
      </c>
      <c r="CS28" s="108"/>
      <c r="CT28" s="110" t="s">
        <v>315</v>
      </c>
      <c r="CU28" s="109" t="s">
        <v>315</v>
      </c>
      <c r="CV28" s="108"/>
      <c r="CW28" s="110" t="s">
        <v>315</v>
      </c>
      <c r="CX28" s="109" t="s">
        <v>315</v>
      </c>
      <c r="CY28" s="108"/>
      <c r="CZ28" s="110" t="s">
        <v>315</v>
      </c>
      <c r="DA28" s="109" t="s">
        <v>315</v>
      </c>
      <c r="DB28" s="108"/>
      <c r="DC28" s="110" t="s">
        <v>315</v>
      </c>
      <c r="DD28" s="109" t="s">
        <v>315</v>
      </c>
      <c r="DE28" s="108"/>
      <c r="DF28" s="110" t="s">
        <v>315</v>
      </c>
      <c r="DG28" s="109" t="s">
        <v>315</v>
      </c>
      <c r="DH28" s="795">
        <v>3000</v>
      </c>
      <c r="DI28" s="110" t="s">
        <v>315</v>
      </c>
      <c r="DJ28" s="109" t="s">
        <v>315</v>
      </c>
      <c r="DK28" s="795">
        <v>6000</v>
      </c>
      <c r="DL28" s="110" t="s">
        <v>315</v>
      </c>
      <c r="DM28" s="109" t="s">
        <v>315</v>
      </c>
      <c r="DN28" s="108"/>
      <c r="DO28" s="110" t="s">
        <v>315</v>
      </c>
      <c r="DP28" s="109" t="s">
        <v>315</v>
      </c>
      <c r="DQ28" s="108"/>
      <c r="DR28" s="110" t="s">
        <v>315</v>
      </c>
      <c r="DS28" s="109" t="s">
        <v>315</v>
      </c>
      <c r="DT28" s="108"/>
      <c r="DU28" s="110" t="s">
        <v>315</v>
      </c>
      <c r="DV28" s="109" t="s">
        <v>315</v>
      </c>
      <c r="DW28" s="108"/>
      <c r="DX28" s="110" t="s">
        <v>315</v>
      </c>
      <c r="DY28" s="109" t="s">
        <v>315</v>
      </c>
      <c r="DZ28" s="108"/>
      <c r="EA28" s="110" t="s">
        <v>315</v>
      </c>
      <c r="EB28" s="109" t="s">
        <v>315</v>
      </c>
      <c r="EC28" s="108"/>
      <c r="ED28" s="110" t="s">
        <v>315</v>
      </c>
      <c r="EE28" s="109" t="s">
        <v>315</v>
      </c>
      <c r="EF28" s="108"/>
      <c r="EG28" s="151" t="s">
        <v>315</v>
      </c>
      <c r="EH28" s="109" t="s">
        <v>315</v>
      </c>
      <c r="EI28" s="260"/>
      <c r="EJ28" s="110" t="s">
        <v>315</v>
      </c>
      <c r="EK28" s="109" t="s">
        <v>315</v>
      </c>
      <c r="EL28" s="108"/>
      <c r="EM28" s="110" t="s">
        <v>315</v>
      </c>
      <c r="EN28" s="109" t="s">
        <v>315</v>
      </c>
      <c r="EO28" s="108"/>
      <c r="EP28" s="110" t="s">
        <v>315</v>
      </c>
      <c r="EQ28" s="109" t="s">
        <v>315</v>
      </c>
      <c r="ER28" s="108"/>
      <c r="ES28" s="110" t="s">
        <v>315</v>
      </c>
      <c r="ET28" s="109" t="s">
        <v>315</v>
      </c>
      <c r="EU28" s="108"/>
      <c r="EV28" s="110" t="s">
        <v>315</v>
      </c>
      <c r="EW28" s="109" t="s">
        <v>315</v>
      </c>
      <c r="EX28" s="108"/>
      <c r="EY28" s="110" t="s">
        <v>315</v>
      </c>
      <c r="EZ28" s="109" t="s">
        <v>315</v>
      </c>
      <c r="FA28" s="108"/>
      <c r="FB28" s="110" t="s">
        <v>315</v>
      </c>
      <c r="FC28" s="109" t="s">
        <v>315</v>
      </c>
      <c r="FD28" s="108"/>
      <c r="FE28" s="110" t="s">
        <v>315</v>
      </c>
      <c r="FF28" s="109" t="s">
        <v>315</v>
      </c>
      <c r="FG28" s="108"/>
      <c r="FH28" s="110" t="s">
        <v>315</v>
      </c>
      <c r="FI28" s="109" t="s">
        <v>315</v>
      </c>
      <c r="FJ28" s="108"/>
      <c r="FK28" s="110" t="s">
        <v>315</v>
      </c>
      <c r="FL28" s="109" t="s">
        <v>315</v>
      </c>
      <c r="FM28" s="108"/>
      <c r="FN28" s="110" t="s">
        <v>315</v>
      </c>
      <c r="FO28" s="109" t="s">
        <v>315</v>
      </c>
      <c r="FP28" s="108"/>
      <c r="FQ28" s="110" t="s">
        <v>315</v>
      </c>
      <c r="FR28" s="109" t="s">
        <v>315</v>
      </c>
      <c r="FS28" s="108"/>
      <c r="FT28" s="110" t="s">
        <v>315</v>
      </c>
      <c r="FU28" s="109" t="s">
        <v>315</v>
      </c>
      <c r="FV28" s="108"/>
      <c r="FW28" s="110" t="s">
        <v>315</v>
      </c>
      <c r="FX28" s="109" t="s">
        <v>315</v>
      </c>
      <c r="FY28" s="108"/>
      <c r="FZ28" s="110" t="s">
        <v>315</v>
      </c>
      <c r="GA28" s="109" t="s">
        <v>315</v>
      </c>
      <c r="GB28" s="108"/>
      <c r="GC28" s="110" t="s">
        <v>315</v>
      </c>
      <c r="GD28" s="109" t="s">
        <v>315</v>
      </c>
      <c r="GE28" s="108"/>
      <c r="GF28" s="110" t="s">
        <v>315</v>
      </c>
      <c r="GG28" s="109" t="s">
        <v>315</v>
      </c>
      <c r="GH28" s="108"/>
      <c r="GI28" s="110" t="s">
        <v>315</v>
      </c>
      <c r="GJ28" s="109" t="s">
        <v>315</v>
      </c>
      <c r="GK28" s="108"/>
      <c r="GL28" s="110" t="s">
        <v>315</v>
      </c>
      <c r="GM28" s="109" t="s">
        <v>315</v>
      </c>
      <c r="GN28" s="108"/>
      <c r="GO28" s="110" t="s">
        <v>315</v>
      </c>
      <c r="GP28" s="109" t="s">
        <v>315</v>
      </c>
      <c r="GQ28" s="108"/>
      <c r="GR28" s="110" t="s">
        <v>315</v>
      </c>
      <c r="GS28" s="109" t="s">
        <v>315</v>
      </c>
      <c r="GT28" s="108"/>
      <c r="GU28" s="110" t="s">
        <v>315</v>
      </c>
      <c r="GV28" s="109" t="s">
        <v>315</v>
      </c>
      <c r="GW28" s="108"/>
      <c r="GX28" s="110" t="s">
        <v>315</v>
      </c>
      <c r="GY28" s="109" t="s">
        <v>315</v>
      </c>
      <c r="GZ28" s="108"/>
      <c r="HA28" s="110" t="s">
        <v>315</v>
      </c>
      <c r="HB28" s="109" t="s">
        <v>315</v>
      </c>
      <c r="HC28" s="108"/>
      <c r="HD28" s="110" t="s">
        <v>315</v>
      </c>
      <c r="HE28" s="109" t="s">
        <v>315</v>
      </c>
      <c r="HF28" s="108"/>
      <c r="HG28" s="110" t="s">
        <v>315</v>
      </c>
      <c r="HH28" s="109" t="s">
        <v>315</v>
      </c>
      <c r="HI28" s="108"/>
      <c r="HJ28" s="110" t="s">
        <v>315</v>
      </c>
      <c r="HK28" s="109" t="s">
        <v>315</v>
      </c>
      <c r="HL28" s="108"/>
      <c r="HM28" s="110" t="s">
        <v>315</v>
      </c>
      <c r="HN28" s="109" t="s">
        <v>315</v>
      </c>
      <c r="HO28" s="108"/>
      <c r="HP28" s="110" t="s">
        <v>315</v>
      </c>
      <c r="HQ28" s="109" t="s">
        <v>315</v>
      </c>
      <c r="HR28" s="108"/>
      <c r="HS28" s="110" t="s">
        <v>315</v>
      </c>
      <c r="HT28" s="109" t="s">
        <v>315</v>
      </c>
      <c r="HU28" s="108"/>
      <c r="HV28" s="151" t="s">
        <v>315</v>
      </c>
      <c r="HW28" s="109" t="s">
        <v>315</v>
      </c>
      <c r="HX28" s="260"/>
      <c r="HY28" s="110" t="s">
        <v>315</v>
      </c>
      <c r="HZ28" s="109" t="s">
        <v>315</v>
      </c>
      <c r="IA28" s="108"/>
      <c r="IB28" s="110" t="s">
        <v>315</v>
      </c>
      <c r="IC28" s="109" t="s">
        <v>315</v>
      </c>
      <c r="ID28" s="108"/>
      <c r="IE28" s="110" t="s">
        <v>315</v>
      </c>
      <c r="IF28" s="109" t="s">
        <v>315</v>
      </c>
      <c r="IG28" s="108"/>
      <c r="IH28" s="110" t="s">
        <v>315</v>
      </c>
      <c r="II28" s="109" t="s">
        <v>315</v>
      </c>
      <c r="IJ28" s="108"/>
      <c r="IK28" s="110" t="s">
        <v>315</v>
      </c>
      <c r="IL28" s="109" t="s">
        <v>315</v>
      </c>
      <c r="IM28" s="108"/>
      <c r="IN28" s="110" t="s">
        <v>315</v>
      </c>
      <c r="IO28" s="109" t="s">
        <v>315</v>
      </c>
      <c r="IP28" s="108"/>
      <c r="IQ28" s="110" t="s">
        <v>315</v>
      </c>
      <c r="IR28" s="109" t="s">
        <v>315</v>
      </c>
      <c r="IS28" s="108"/>
      <c r="IT28" s="110" t="s">
        <v>315</v>
      </c>
      <c r="IU28" s="109" t="s">
        <v>315</v>
      </c>
      <c r="IV28" s="108"/>
      <c r="IW28" s="110" t="s">
        <v>315</v>
      </c>
      <c r="IX28" s="109" t="s">
        <v>315</v>
      </c>
      <c r="IY28" s="108"/>
      <c r="IZ28" s="110" t="s">
        <v>315</v>
      </c>
      <c r="JA28" s="109" t="s">
        <v>315</v>
      </c>
      <c r="JB28" s="108"/>
      <c r="JC28" s="110" t="s">
        <v>315</v>
      </c>
      <c r="JD28" s="109" t="s">
        <v>315</v>
      </c>
      <c r="JE28" s="108"/>
      <c r="JF28" s="110" t="s">
        <v>315</v>
      </c>
      <c r="JG28" s="109" t="s">
        <v>315</v>
      </c>
      <c r="JH28" s="108"/>
      <c r="JI28" s="110" t="s">
        <v>315</v>
      </c>
      <c r="JJ28" s="109" t="s">
        <v>315</v>
      </c>
      <c r="JK28" s="108"/>
      <c r="JL28" s="110" t="s">
        <v>315</v>
      </c>
      <c r="JM28" s="109" t="s">
        <v>315</v>
      </c>
      <c r="JN28" s="108"/>
      <c r="JO28" s="110" t="s">
        <v>315</v>
      </c>
      <c r="JP28" s="109" t="s">
        <v>315</v>
      </c>
      <c r="JQ28" s="108"/>
      <c r="JR28" s="110" t="s">
        <v>315</v>
      </c>
      <c r="JS28" s="109" t="s">
        <v>315</v>
      </c>
      <c r="JT28" s="108"/>
      <c r="JU28" s="110" t="s">
        <v>315</v>
      </c>
      <c r="JV28" s="109" t="s">
        <v>315</v>
      </c>
      <c r="JW28" s="108"/>
      <c r="JX28" s="110" t="s">
        <v>315</v>
      </c>
      <c r="JY28" s="109" t="s">
        <v>315</v>
      </c>
      <c r="JZ28" s="108"/>
      <c r="KA28" s="110" t="s">
        <v>315</v>
      </c>
      <c r="KB28" s="109" t="s">
        <v>315</v>
      </c>
      <c r="KC28" s="108"/>
      <c r="KD28" s="110" t="s">
        <v>315</v>
      </c>
      <c r="KE28" s="109" t="s">
        <v>315</v>
      </c>
      <c r="KF28" s="108"/>
      <c r="KG28" s="110" t="s">
        <v>315</v>
      </c>
      <c r="KH28" s="109" t="s">
        <v>315</v>
      </c>
      <c r="KI28" s="108"/>
      <c r="KJ28" s="110" t="s">
        <v>315</v>
      </c>
      <c r="KK28" s="109" t="s">
        <v>315</v>
      </c>
      <c r="KL28" s="108"/>
      <c r="KM28" s="110" t="s">
        <v>315</v>
      </c>
      <c r="KN28" s="109" t="s">
        <v>315</v>
      </c>
      <c r="KO28" s="108"/>
      <c r="KP28" s="110" t="s">
        <v>315</v>
      </c>
      <c r="KQ28" s="109" t="s">
        <v>315</v>
      </c>
      <c r="KR28" s="108"/>
      <c r="KS28" s="110" t="s">
        <v>315</v>
      </c>
      <c r="KT28" s="109" t="s">
        <v>315</v>
      </c>
      <c r="KU28" s="108"/>
      <c r="KV28" s="110" t="s">
        <v>315</v>
      </c>
      <c r="KW28" s="109" t="s">
        <v>315</v>
      </c>
      <c r="KX28" s="108"/>
      <c r="KY28" s="110" t="s">
        <v>315</v>
      </c>
      <c r="KZ28" s="109" t="s">
        <v>315</v>
      </c>
      <c r="LA28" s="108"/>
      <c r="LB28" s="110" t="s">
        <v>315</v>
      </c>
      <c r="LC28" s="109" t="s">
        <v>315</v>
      </c>
      <c r="LD28" s="108"/>
      <c r="LE28" s="110" t="s">
        <v>315</v>
      </c>
      <c r="LF28" s="109" t="s">
        <v>315</v>
      </c>
      <c r="LG28" s="108"/>
      <c r="LH28" s="110" t="s">
        <v>315</v>
      </c>
      <c r="LI28" s="109" t="s">
        <v>315</v>
      </c>
      <c r="LJ28" s="108"/>
      <c r="LK28" s="151" t="s">
        <v>315</v>
      </c>
    </row>
    <row r="29" spans="1:323" ht="17.149999999999999" hidden="1" customHeight="1" x14ac:dyDescent="0.2">
      <c r="A29" s="120" t="s">
        <v>22</v>
      </c>
      <c r="B29" s="150">
        <v>46093.571446759262</v>
      </c>
      <c r="C29" s="154">
        <v>0</v>
      </c>
      <c r="D29" s="3" t="s">
        <v>755</v>
      </c>
      <c r="E29" s="39">
        <v>6710</v>
      </c>
      <c r="F29" s="5" t="s">
        <v>660</v>
      </c>
      <c r="G29" s="5" t="s">
        <v>548</v>
      </c>
      <c r="H29" s="5" t="s">
        <v>556</v>
      </c>
      <c r="I29" s="5" t="s">
        <v>550</v>
      </c>
      <c r="J29" s="15">
        <v>9000</v>
      </c>
      <c r="K29" s="5" t="s">
        <v>661</v>
      </c>
      <c r="L29" s="5" t="s">
        <v>548</v>
      </c>
      <c r="M29" s="5" t="s">
        <v>556</v>
      </c>
      <c r="N29" s="5" t="s">
        <v>662</v>
      </c>
      <c r="O29" s="15">
        <v>18000</v>
      </c>
      <c r="P29" s="5">
        <v>0</v>
      </c>
      <c r="Q29" s="40">
        <v>9000</v>
      </c>
      <c r="R29" s="492" t="s">
        <v>403</v>
      </c>
      <c r="S29" s="5" t="s">
        <v>554</v>
      </c>
      <c r="T29" s="86" t="s">
        <v>557</v>
      </c>
      <c r="U29" s="4"/>
      <c r="V29" s="3"/>
      <c r="W29" s="4">
        <v>46104</v>
      </c>
      <c r="X29" s="4">
        <v>46108</v>
      </c>
      <c r="Y29" s="4">
        <v>46108</v>
      </c>
      <c r="Z29" s="4">
        <v>46136</v>
      </c>
      <c r="AA29" s="4">
        <v>46105</v>
      </c>
      <c r="AB29" s="58">
        <v>18000</v>
      </c>
      <c r="AC29" s="21">
        <v>9000</v>
      </c>
      <c r="AD29" s="410" t="s">
        <v>558</v>
      </c>
      <c r="AE29" s="3"/>
      <c r="AF29" s="31" t="s">
        <v>570</v>
      </c>
      <c r="AG29" s="38" t="s">
        <v>552</v>
      </c>
      <c r="AH29" s="38" t="s">
        <v>553</v>
      </c>
      <c r="AI29" s="43" t="s">
        <v>664</v>
      </c>
      <c r="AJ29" s="43" t="s">
        <v>466</v>
      </c>
      <c r="AK29" s="228" t="s">
        <v>554</v>
      </c>
      <c r="AL29" s="3"/>
      <c r="AM29" s="3"/>
      <c r="AN29" s="3"/>
      <c r="AO29" s="3"/>
      <c r="AP29" s="3"/>
      <c r="AQ29" s="43" t="s">
        <v>88</v>
      </c>
      <c r="AR29" s="366"/>
      <c r="AS29" s="109" t="s">
        <v>315</v>
      </c>
      <c r="AT29" s="260"/>
      <c r="AU29" s="110" t="s">
        <v>315</v>
      </c>
      <c r="AV29" s="109" t="s">
        <v>315</v>
      </c>
      <c r="AW29" s="108"/>
      <c r="AX29" s="110" t="s">
        <v>315</v>
      </c>
      <c r="AY29" s="109" t="s">
        <v>315</v>
      </c>
      <c r="AZ29" s="108"/>
      <c r="BA29" s="110" t="s">
        <v>315</v>
      </c>
      <c r="BB29" s="109" t="s">
        <v>315</v>
      </c>
      <c r="BC29" s="108"/>
      <c r="BD29" s="110" t="s">
        <v>315</v>
      </c>
      <c r="BE29" s="109" t="s">
        <v>315</v>
      </c>
      <c r="BF29" s="108"/>
      <c r="BG29" s="110" t="s">
        <v>315</v>
      </c>
      <c r="BH29" s="109" t="s">
        <v>315</v>
      </c>
      <c r="BI29" s="108"/>
      <c r="BJ29" s="110" t="s">
        <v>315</v>
      </c>
      <c r="BK29" s="109" t="s">
        <v>315</v>
      </c>
      <c r="BL29" s="108"/>
      <c r="BM29" s="110" t="s">
        <v>315</v>
      </c>
      <c r="BN29" s="109" t="s">
        <v>315</v>
      </c>
      <c r="BO29" s="108"/>
      <c r="BP29" s="110" t="s">
        <v>315</v>
      </c>
      <c r="BQ29" s="109" t="s">
        <v>315</v>
      </c>
      <c r="BR29" s="108"/>
      <c r="BS29" s="110" t="s">
        <v>315</v>
      </c>
      <c r="BT29" s="109" t="s">
        <v>315</v>
      </c>
      <c r="BU29" s="108"/>
      <c r="BV29" s="110" t="s">
        <v>315</v>
      </c>
      <c r="BW29" s="109" t="s">
        <v>315</v>
      </c>
      <c r="BX29" s="108"/>
      <c r="BY29" s="110" t="s">
        <v>315</v>
      </c>
      <c r="BZ29" s="109" t="s">
        <v>315</v>
      </c>
      <c r="CA29" s="108"/>
      <c r="CB29" s="110" t="s">
        <v>315</v>
      </c>
      <c r="CC29" s="109" t="s">
        <v>315</v>
      </c>
      <c r="CD29" s="108"/>
      <c r="CE29" s="110" t="s">
        <v>315</v>
      </c>
      <c r="CF29" s="109" t="s">
        <v>315</v>
      </c>
      <c r="CG29" s="108"/>
      <c r="CH29" s="110" t="s">
        <v>315</v>
      </c>
      <c r="CI29" s="109" t="s">
        <v>315</v>
      </c>
      <c r="CJ29" s="108"/>
      <c r="CK29" s="110" t="s">
        <v>315</v>
      </c>
      <c r="CL29" s="109" t="s">
        <v>315</v>
      </c>
      <c r="CM29" s="108"/>
      <c r="CN29" s="110" t="s">
        <v>315</v>
      </c>
      <c r="CO29" s="109" t="s">
        <v>315</v>
      </c>
      <c r="CP29" s="108"/>
      <c r="CQ29" s="110" t="s">
        <v>315</v>
      </c>
      <c r="CR29" s="109" t="s">
        <v>315</v>
      </c>
      <c r="CS29" s="108"/>
      <c r="CT29" s="110" t="s">
        <v>315</v>
      </c>
      <c r="CU29" s="109" t="s">
        <v>315</v>
      </c>
      <c r="CV29" s="108"/>
      <c r="CW29" s="110" t="s">
        <v>315</v>
      </c>
      <c r="CX29" s="109" t="s">
        <v>315</v>
      </c>
      <c r="CY29" s="108"/>
      <c r="CZ29" s="110" t="s">
        <v>315</v>
      </c>
      <c r="DA29" s="109" t="s">
        <v>315</v>
      </c>
      <c r="DB29" s="108"/>
      <c r="DC29" s="110" t="s">
        <v>315</v>
      </c>
      <c r="DD29" s="109" t="s">
        <v>315</v>
      </c>
      <c r="DE29" s="108"/>
      <c r="DF29" s="110" t="s">
        <v>315</v>
      </c>
      <c r="DG29" s="109" t="s">
        <v>315</v>
      </c>
      <c r="DH29" s="108"/>
      <c r="DI29" s="110" t="s">
        <v>315</v>
      </c>
      <c r="DJ29" s="109" t="s">
        <v>315</v>
      </c>
      <c r="DK29" s="795">
        <v>600</v>
      </c>
      <c r="DL29" s="110" t="s">
        <v>315</v>
      </c>
      <c r="DM29" s="109" t="s">
        <v>315</v>
      </c>
      <c r="DN29" s="108"/>
      <c r="DO29" s="110" t="s">
        <v>315</v>
      </c>
      <c r="DP29" s="109" t="s">
        <v>315</v>
      </c>
      <c r="DQ29" s="795">
        <v>6900</v>
      </c>
      <c r="DR29" s="110" t="s">
        <v>315</v>
      </c>
      <c r="DS29" s="109" t="s">
        <v>315</v>
      </c>
      <c r="DT29" s="795">
        <v>1500</v>
      </c>
      <c r="DU29" s="110" t="s">
        <v>315</v>
      </c>
      <c r="DV29" s="109" t="s">
        <v>315</v>
      </c>
      <c r="DW29" s="108"/>
      <c r="DX29" s="110" t="s">
        <v>315</v>
      </c>
      <c r="DY29" s="109" t="s">
        <v>315</v>
      </c>
      <c r="DZ29" s="108"/>
      <c r="EA29" s="110" t="s">
        <v>315</v>
      </c>
      <c r="EB29" s="109" t="s">
        <v>315</v>
      </c>
      <c r="EC29" s="108"/>
      <c r="ED29" s="110" t="s">
        <v>315</v>
      </c>
      <c r="EE29" s="109" t="s">
        <v>315</v>
      </c>
      <c r="EF29" s="108"/>
      <c r="EG29" s="151" t="s">
        <v>315</v>
      </c>
      <c r="EH29" s="109" t="s">
        <v>315</v>
      </c>
      <c r="EI29" s="260"/>
      <c r="EJ29" s="110" t="s">
        <v>315</v>
      </c>
      <c r="EK29" s="109" t="s">
        <v>315</v>
      </c>
      <c r="EL29" s="108"/>
      <c r="EM29" s="110" t="s">
        <v>315</v>
      </c>
      <c r="EN29" s="109" t="s">
        <v>315</v>
      </c>
      <c r="EO29" s="108"/>
      <c r="EP29" s="110" t="s">
        <v>315</v>
      </c>
      <c r="EQ29" s="109" t="s">
        <v>315</v>
      </c>
      <c r="ER29" s="108"/>
      <c r="ES29" s="110" t="s">
        <v>315</v>
      </c>
      <c r="ET29" s="109" t="s">
        <v>315</v>
      </c>
      <c r="EU29" s="108"/>
      <c r="EV29" s="110" t="s">
        <v>315</v>
      </c>
      <c r="EW29" s="109" t="s">
        <v>315</v>
      </c>
      <c r="EX29" s="108"/>
      <c r="EY29" s="110" t="s">
        <v>315</v>
      </c>
      <c r="EZ29" s="109" t="s">
        <v>315</v>
      </c>
      <c r="FA29" s="108"/>
      <c r="FB29" s="110" t="s">
        <v>315</v>
      </c>
      <c r="FC29" s="109" t="s">
        <v>315</v>
      </c>
      <c r="FD29" s="108"/>
      <c r="FE29" s="110" t="s">
        <v>315</v>
      </c>
      <c r="FF29" s="109" t="s">
        <v>315</v>
      </c>
      <c r="FG29" s="108"/>
      <c r="FH29" s="110" t="s">
        <v>315</v>
      </c>
      <c r="FI29" s="109" t="s">
        <v>315</v>
      </c>
      <c r="FJ29" s="108"/>
      <c r="FK29" s="110" t="s">
        <v>315</v>
      </c>
      <c r="FL29" s="109" t="s">
        <v>315</v>
      </c>
      <c r="FM29" s="108"/>
      <c r="FN29" s="110" t="s">
        <v>315</v>
      </c>
      <c r="FO29" s="109" t="s">
        <v>315</v>
      </c>
      <c r="FP29" s="108"/>
      <c r="FQ29" s="110" t="s">
        <v>315</v>
      </c>
      <c r="FR29" s="109" t="s">
        <v>315</v>
      </c>
      <c r="FS29" s="108"/>
      <c r="FT29" s="110" t="s">
        <v>315</v>
      </c>
      <c r="FU29" s="109" t="s">
        <v>315</v>
      </c>
      <c r="FV29" s="108"/>
      <c r="FW29" s="110" t="s">
        <v>315</v>
      </c>
      <c r="FX29" s="109" t="s">
        <v>315</v>
      </c>
      <c r="FY29" s="108"/>
      <c r="FZ29" s="110" t="s">
        <v>315</v>
      </c>
      <c r="GA29" s="109" t="s">
        <v>315</v>
      </c>
      <c r="GB29" s="108"/>
      <c r="GC29" s="110" t="s">
        <v>315</v>
      </c>
      <c r="GD29" s="109" t="s">
        <v>315</v>
      </c>
      <c r="GE29" s="108"/>
      <c r="GF29" s="110" t="s">
        <v>315</v>
      </c>
      <c r="GG29" s="109" t="s">
        <v>315</v>
      </c>
      <c r="GH29" s="108"/>
      <c r="GI29" s="110" t="s">
        <v>315</v>
      </c>
      <c r="GJ29" s="109" t="s">
        <v>315</v>
      </c>
      <c r="GK29" s="108"/>
      <c r="GL29" s="110" t="s">
        <v>315</v>
      </c>
      <c r="GM29" s="109" t="s">
        <v>315</v>
      </c>
      <c r="GN29" s="108"/>
      <c r="GO29" s="110" t="s">
        <v>315</v>
      </c>
      <c r="GP29" s="109" t="s">
        <v>315</v>
      </c>
      <c r="GQ29" s="108"/>
      <c r="GR29" s="110" t="s">
        <v>315</v>
      </c>
      <c r="GS29" s="109" t="s">
        <v>315</v>
      </c>
      <c r="GT29" s="108"/>
      <c r="GU29" s="110" t="s">
        <v>315</v>
      </c>
      <c r="GV29" s="109" t="s">
        <v>315</v>
      </c>
      <c r="GW29" s="108"/>
      <c r="GX29" s="110" t="s">
        <v>315</v>
      </c>
      <c r="GY29" s="109" t="s">
        <v>315</v>
      </c>
      <c r="GZ29" s="108"/>
      <c r="HA29" s="110" t="s">
        <v>315</v>
      </c>
      <c r="HB29" s="109" t="s">
        <v>315</v>
      </c>
      <c r="HC29" s="108"/>
      <c r="HD29" s="110" t="s">
        <v>315</v>
      </c>
      <c r="HE29" s="109" t="s">
        <v>315</v>
      </c>
      <c r="HF29" s="108"/>
      <c r="HG29" s="110" t="s">
        <v>315</v>
      </c>
      <c r="HH29" s="109" t="s">
        <v>315</v>
      </c>
      <c r="HI29" s="108"/>
      <c r="HJ29" s="110" t="s">
        <v>315</v>
      </c>
      <c r="HK29" s="109" t="s">
        <v>315</v>
      </c>
      <c r="HL29" s="108"/>
      <c r="HM29" s="110" t="s">
        <v>315</v>
      </c>
      <c r="HN29" s="109" t="s">
        <v>315</v>
      </c>
      <c r="HO29" s="108"/>
      <c r="HP29" s="110" t="s">
        <v>315</v>
      </c>
      <c r="HQ29" s="109" t="s">
        <v>315</v>
      </c>
      <c r="HR29" s="108"/>
      <c r="HS29" s="110" t="s">
        <v>315</v>
      </c>
      <c r="HT29" s="109" t="s">
        <v>315</v>
      </c>
      <c r="HU29" s="108"/>
      <c r="HV29" s="151" t="s">
        <v>315</v>
      </c>
      <c r="HW29" s="109" t="s">
        <v>315</v>
      </c>
      <c r="HX29" s="260"/>
      <c r="HY29" s="110" t="s">
        <v>315</v>
      </c>
      <c r="HZ29" s="109" t="s">
        <v>315</v>
      </c>
      <c r="IA29" s="108"/>
      <c r="IB29" s="110" t="s">
        <v>315</v>
      </c>
      <c r="IC29" s="109" t="s">
        <v>315</v>
      </c>
      <c r="ID29" s="108"/>
      <c r="IE29" s="110" t="s">
        <v>315</v>
      </c>
      <c r="IF29" s="109" t="s">
        <v>315</v>
      </c>
      <c r="IG29" s="108"/>
      <c r="IH29" s="110" t="s">
        <v>315</v>
      </c>
      <c r="II29" s="109" t="s">
        <v>315</v>
      </c>
      <c r="IJ29" s="108"/>
      <c r="IK29" s="110" t="s">
        <v>315</v>
      </c>
      <c r="IL29" s="109" t="s">
        <v>315</v>
      </c>
      <c r="IM29" s="108"/>
      <c r="IN29" s="110" t="s">
        <v>315</v>
      </c>
      <c r="IO29" s="109" t="s">
        <v>315</v>
      </c>
      <c r="IP29" s="108"/>
      <c r="IQ29" s="110" t="s">
        <v>315</v>
      </c>
      <c r="IR29" s="109" t="s">
        <v>315</v>
      </c>
      <c r="IS29" s="108"/>
      <c r="IT29" s="110" t="s">
        <v>315</v>
      </c>
      <c r="IU29" s="109" t="s">
        <v>315</v>
      </c>
      <c r="IV29" s="108"/>
      <c r="IW29" s="110" t="s">
        <v>315</v>
      </c>
      <c r="IX29" s="109" t="s">
        <v>315</v>
      </c>
      <c r="IY29" s="108"/>
      <c r="IZ29" s="110" t="s">
        <v>315</v>
      </c>
      <c r="JA29" s="109" t="s">
        <v>315</v>
      </c>
      <c r="JB29" s="108"/>
      <c r="JC29" s="110" t="s">
        <v>315</v>
      </c>
      <c r="JD29" s="109" t="s">
        <v>315</v>
      </c>
      <c r="JE29" s="108"/>
      <c r="JF29" s="110" t="s">
        <v>315</v>
      </c>
      <c r="JG29" s="109" t="s">
        <v>315</v>
      </c>
      <c r="JH29" s="108"/>
      <c r="JI29" s="110" t="s">
        <v>315</v>
      </c>
      <c r="JJ29" s="109" t="s">
        <v>315</v>
      </c>
      <c r="JK29" s="108"/>
      <c r="JL29" s="110" t="s">
        <v>315</v>
      </c>
      <c r="JM29" s="109" t="s">
        <v>315</v>
      </c>
      <c r="JN29" s="108"/>
      <c r="JO29" s="110" t="s">
        <v>315</v>
      </c>
      <c r="JP29" s="109" t="s">
        <v>315</v>
      </c>
      <c r="JQ29" s="108"/>
      <c r="JR29" s="110" t="s">
        <v>315</v>
      </c>
      <c r="JS29" s="109" t="s">
        <v>315</v>
      </c>
      <c r="JT29" s="108"/>
      <c r="JU29" s="110" t="s">
        <v>315</v>
      </c>
      <c r="JV29" s="109" t="s">
        <v>315</v>
      </c>
      <c r="JW29" s="108"/>
      <c r="JX29" s="110" t="s">
        <v>315</v>
      </c>
      <c r="JY29" s="109" t="s">
        <v>315</v>
      </c>
      <c r="JZ29" s="108"/>
      <c r="KA29" s="110" t="s">
        <v>315</v>
      </c>
      <c r="KB29" s="109" t="s">
        <v>315</v>
      </c>
      <c r="KC29" s="108"/>
      <c r="KD29" s="110" t="s">
        <v>315</v>
      </c>
      <c r="KE29" s="109" t="s">
        <v>315</v>
      </c>
      <c r="KF29" s="108"/>
      <c r="KG29" s="110" t="s">
        <v>315</v>
      </c>
      <c r="KH29" s="109" t="s">
        <v>315</v>
      </c>
      <c r="KI29" s="108"/>
      <c r="KJ29" s="110" t="s">
        <v>315</v>
      </c>
      <c r="KK29" s="109" t="s">
        <v>315</v>
      </c>
      <c r="KL29" s="108"/>
      <c r="KM29" s="110" t="s">
        <v>315</v>
      </c>
      <c r="KN29" s="109" t="s">
        <v>315</v>
      </c>
      <c r="KO29" s="108"/>
      <c r="KP29" s="110" t="s">
        <v>315</v>
      </c>
      <c r="KQ29" s="109" t="s">
        <v>315</v>
      </c>
      <c r="KR29" s="108"/>
      <c r="KS29" s="110" t="s">
        <v>315</v>
      </c>
      <c r="KT29" s="109" t="s">
        <v>315</v>
      </c>
      <c r="KU29" s="108"/>
      <c r="KV29" s="110" t="s">
        <v>315</v>
      </c>
      <c r="KW29" s="109" t="s">
        <v>315</v>
      </c>
      <c r="KX29" s="108"/>
      <c r="KY29" s="110" t="s">
        <v>315</v>
      </c>
      <c r="KZ29" s="109" t="s">
        <v>315</v>
      </c>
      <c r="LA29" s="108"/>
      <c r="LB29" s="110" t="s">
        <v>315</v>
      </c>
      <c r="LC29" s="109" t="s">
        <v>315</v>
      </c>
      <c r="LD29" s="108"/>
      <c r="LE29" s="110" t="s">
        <v>315</v>
      </c>
      <c r="LF29" s="109" t="s">
        <v>315</v>
      </c>
      <c r="LG29" s="108"/>
      <c r="LH29" s="110" t="s">
        <v>315</v>
      </c>
      <c r="LI29" s="109" t="s">
        <v>315</v>
      </c>
      <c r="LJ29" s="108"/>
      <c r="LK29" s="151" t="s">
        <v>315</v>
      </c>
    </row>
    <row r="30" spans="1:323" ht="17.149999999999999" hidden="1" customHeight="1" x14ac:dyDescent="0.2">
      <c r="A30" s="120" t="s">
        <v>22</v>
      </c>
      <c r="B30" s="150">
        <f>IFERROR(VLOOKUP($D30,[1]受注ﾌｧｲﾙ!$A$3:$BZ$1314,5,FALSE),"-")</f>
        <v>46105.670069444444</v>
      </c>
      <c r="C30" s="154">
        <f>IFERROR(VLOOKUP($D30,[1]受注ﾌｧｲﾙ!$A$3:$BZ$1314,6,FALSE),"-")</f>
        <v>0</v>
      </c>
      <c r="D30" s="3" t="s">
        <v>794</v>
      </c>
      <c r="E30" s="39">
        <f>IFERROR(VLOOKUP($D30,[1]受注ﾌｧｲﾙ!$A$3:$BZ$1314,17,FALSE),"-")</f>
        <v>6710</v>
      </c>
      <c r="F30" s="5" t="str">
        <f>IFERROR(VLOOKUP($D30,[1]受注ﾌｧｲﾙ!$A$3:$BZ$1314,18,FALSE),"-")</f>
        <v>30040-AG00-1030X200</v>
      </c>
      <c r="G30" s="5" t="str">
        <f>IFERROR(VLOOKUP($D30,[1]受注ﾌｧｲﾙ!$A$3:$BZ$1314,19,FALSE),"-")</f>
        <v>FA</v>
      </c>
      <c r="H30" s="5" t="str">
        <f>IFERROR(VLOOKUP($D30,[1]受注ﾌｧｲﾙ!$A$3:$BZ$1314,20,FALSE),"-")</f>
        <v>BK0</v>
      </c>
      <c r="I30" s="5" t="str">
        <f>IFERROR(VLOOKUP($D30,[1]受注ﾌｧｲﾙ!$A$3:$BZ$1314,21,FALSE),"-")</f>
        <v>C</v>
      </c>
      <c r="J30" s="15">
        <f>IFERROR(VLOOKUP($D30,[1]受注ﾌｧｲﾙ!$A$3:$BZ$1314,22,FALSE),"-")</f>
        <v>2000</v>
      </c>
      <c r="K30" s="5" t="str">
        <f>IFERROR(VLOOKUP($D30,[1]受注ﾌｧｲﾙ!$A$3:$BZ$1314,8,FALSE),"-")</f>
        <v>30020-BG00-1030X200</v>
      </c>
      <c r="L30" s="5" t="str">
        <f>IFERROR(VLOOKUP($D30,[1]受注ﾌｧｲﾙ!$A$3:$BZ$1314,9,FALSE),"-")</f>
        <v>FA</v>
      </c>
      <c r="M30" s="5" t="str">
        <f>IFERROR(VLOOKUP($D30,[1]受注ﾌｧｲﾙ!$A$3:$BZ$1314,10,FALSE),"-")</f>
        <v>BK0</v>
      </c>
      <c r="N30" s="5" t="str">
        <f>IFERROR(VLOOKUP($D30,[1]受注ﾌｧｲﾙ!$A$3:$BZ$1314,11,FALSE),"-")</f>
        <v>C</v>
      </c>
      <c r="O30" s="15">
        <f>IFERROR(VLOOKUP($D30,[1]受注ﾌｧｲﾙ!$A$3:$BZ$1314,13,FALSE),"-")</f>
        <v>4000</v>
      </c>
      <c r="P30" s="5">
        <f>IFERROR(VLOOKUP($D30,[1]受注ﾌｧｲﾙ!$A$3:$BZ$1314,15,FALSE),"-")</f>
        <v>0</v>
      </c>
      <c r="Q30" s="40">
        <f>IFERROR((VLOOKUP($D30,[1]受注ﾌｧｲﾙ!$A$3:$BZ$1314,16,FALSE)*J30),"-")</f>
        <v>2000</v>
      </c>
      <c r="R30" s="492" t="str">
        <f>IFERROR(VLOOKUP(D30,#REF!,107,FALSE),"-")</f>
        <v>-</v>
      </c>
      <c r="S30" s="5" t="str">
        <f>IFERROR(VLOOKUP($D30,[1]受注ﾌｧｲﾙ!$A$3:$BZ$1314,26,FALSE),"-")</f>
        <v>ｽﾗｲｽ</v>
      </c>
      <c r="T30" s="86" t="str">
        <f>IFERROR(VLOOKUP($D30,[1]受注ﾌｧｲﾙ!$A$3:$BZ$1314,23,FALSE),"-")</f>
        <v>湖南</v>
      </c>
      <c r="U30" s="4"/>
      <c r="V30" s="3"/>
      <c r="W30" s="4">
        <f>IFERROR(VLOOKUP($D30,[1]受注ﾌｧｲﾙ!$A$3:$BZ$1314,25,FALSE),"-")</f>
        <v>46113</v>
      </c>
      <c r="X30" s="4">
        <f>IFERROR(VLOOKUP($D30,[1]受注ﾌｧｲﾙ!$A$3:$BZ$1314,32,FALSE),"-")</f>
        <v>46115</v>
      </c>
      <c r="Y30" s="4">
        <f>IFERROR(VLOOKUP($D30,[1]受注ﾌｧｲﾙ!$A$3:$BZ$1314,33,FALSE),"-")</f>
        <v>46115</v>
      </c>
      <c r="Z30" s="4">
        <f t="shared" ref="Z30:Z34" si="0">IFERROR(IF(COUNT($AT30:$LJ30),INDEX($AT$4:$LJ$4,MATCH(0,INDEX(0/($AT30:$LJ30),),0)),"-"),"-")</f>
        <v>46113</v>
      </c>
      <c r="AA30" s="4">
        <f>IFERROR(VLOOKUP(D30,[8]加工日報ｽﾗｲｽ!$A$5:$DD$996,2,FALSE),"-")</f>
        <v>46113</v>
      </c>
      <c r="AB30" s="58">
        <f>IFERROR(VLOOKUP(D30,[8]加工日報ｽﾗｲｽ!$A$5:$DD$996,108,FALSE),"-")</f>
        <v>4000</v>
      </c>
      <c r="AC30" s="21">
        <f t="shared" ref="AC30:AC34" si="1">SUM(AT30:LK30)</f>
        <v>2000</v>
      </c>
      <c r="AD30" s="410" t="str">
        <f>IFERROR(VLOOKUP($D30,[1]受注ﾌｧｲﾙ!$A$3:$BZ$1314,27,FALSE),"-")&amp;"　"&amp;IFERROR(VLOOKUP($D30,[1]受注ﾌｧｲﾙ!$A$3:$BZ$1314,28,FALSE),"-")&amp;"　"&amp;IFERROR(VLOOKUP($D30,[1]受注ﾌｧｲﾙ!$A$3:$BZ$1314,29,FALSE),"-")</f>
        <v>つなぎなし　　</v>
      </c>
      <c r="AE30" s="3"/>
      <c r="AF30" s="31" t="str">
        <f>IFERROR(VLOOKUP(D30,[8]加工日報ｽﾗｲｽ!$A$5:$DD$996,94,FALSE),"-")</f>
        <v>完</v>
      </c>
      <c r="AG30" s="38" t="str">
        <f>IFERROR(VLOOKUP($D30,[1]受注ﾌｧｲﾙ!$A$3:$BZ$1314,2,FALSE),"-")</f>
        <v>通常入力</v>
      </c>
      <c r="AH30" s="38" t="str">
        <f>IFERROR(VLOOKUP($D30,[1]受注ﾌｧｲﾙ!$A$3:$BZ$1314,3,FALSE),"-")</f>
        <v>後加工</v>
      </c>
      <c r="AI30" s="43">
        <f>IFERROR(VLOOKUP($D30,[1]受注ﾌｧｲﾙ!$A$3:$BZ$1314,31,FALSE),"-")</f>
        <v>0</v>
      </c>
      <c r="AJ30" s="43" t="str">
        <f>IFERROR(VLOOKUP($D30,[1]受注ﾌｧｲﾙ!$A$3:$BZ$1314,12,FALSE),"-")</f>
        <v xml:space="preserve"> </v>
      </c>
      <c r="AK30" s="228" t="str">
        <f>IFERROR(VLOOKUP($D30,[1]受注ﾌｧｲﾙ!$A$3:$BZ$1314,24,FALSE),"-")</f>
        <v>ｽﾗｲｽ</v>
      </c>
      <c r="AL30" s="3"/>
      <c r="AM30" s="3"/>
      <c r="AN30" s="3"/>
      <c r="AO30" s="3"/>
      <c r="AP30" s="3"/>
      <c r="AQ30" s="43" t="s">
        <v>88</v>
      </c>
      <c r="AR30" s="366"/>
      <c r="AS30" s="109" t="str">
        <f t="shared" ref="AS30:AS34" si="2">IF($W30="","",IF($W30=AT$4,"→",""))</f>
        <v/>
      </c>
      <c r="AT30" s="260"/>
      <c r="AU30" s="110" t="str">
        <f t="shared" ref="AU30:AU34" si="3">IF($Y30="","",IF($Y30=AT$4,"⇒",""))</f>
        <v/>
      </c>
      <c r="AV30" s="109" t="str">
        <f t="shared" ref="AV30:AV34" si="4">IF($W30="","",IF($W30=AW$4,"→",""))</f>
        <v/>
      </c>
      <c r="AW30" s="108"/>
      <c r="AX30" s="110" t="str">
        <f t="shared" ref="AX30:AX34" si="5">IF($Y30="","",IF($Y30=AW$4,"⇒",""))</f>
        <v/>
      </c>
      <c r="AY30" s="109" t="str">
        <f t="shared" ref="AY30:AY34" si="6">IF($W30="","",IF($W30=AZ$4,"→",""))</f>
        <v/>
      </c>
      <c r="AZ30" s="108"/>
      <c r="BA30" s="110" t="str">
        <f t="shared" ref="BA30:BA34" si="7">IF($Y30="","",IF($Y30=AZ$4,"⇒",""))</f>
        <v/>
      </c>
      <c r="BB30" s="109" t="str">
        <f t="shared" ref="BB30:BB34" si="8">IF($W30="","",IF($W30=BC$4,"→",""))</f>
        <v/>
      </c>
      <c r="BC30" s="108"/>
      <c r="BD30" s="110" t="str">
        <f t="shared" ref="BD30:BD34" si="9">IF($Y30="","",IF($Y30=BC$4,"⇒",""))</f>
        <v/>
      </c>
      <c r="BE30" s="109" t="str">
        <f t="shared" ref="BE30:BE34" si="10">IF($W30="","",IF($W30=BF$4,"→",""))</f>
        <v/>
      </c>
      <c r="BF30" s="108"/>
      <c r="BG30" s="110" t="str">
        <f t="shared" ref="BG30:BG34" si="11">IF($Y30="","",IF($Y30=BF$4,"⇒",""))</f>
        <v/>
      </c>
      <c r="BH30" s="109" t="str">
        <f t="shared" ref="BH30:BH34" si="12">IF($W30="","",IF($W30=BI$4,"→",""))</f>
        <v/>
      </c>
      <c r="BI30" s="108"/>
      <c r="BJ30" s="110" t="str">
        <f t="shared" ref="BJ30:BJ34" si="13">IF($Y30="","",IF($Y30=BI$4,"⇒",""))</f>
        <v/>
      </c>
      <c r="BK30" s="109" t="str">
        <f t="shared" ref="BK30:BK34" si="14">IF($W30="","",IF($W30=BL$4,"→",""))</f>
        <v/>
      </c>
      <c r="BL30" s="108"/>
      <c r="BM30" s="110" t="str">
        <f t="shared" ref="BM30:BM34" si="15">IF($Y30="","",IF($Y30=BL$4,"⇒",""))</f>
        <v/>
      </c>
      <c r="BN30" s="109" t="str">
        <f t="shared" ref="BN30:BN34" si="16">IF($W30="","",IF($W30=BO$4,"→",""))</f>
        <v/>
      </c>
      <c r="BO30" s="108"/>
      <c r="BP30" s="110" t="str">
        <f t="shared" ref="BP30:BP34" si="17">IF($Y30="","",IF($Y30=BO$4,"⇒",""))</f>
        <v/>
      </c>
      <c r="BQ30" s="109" t="str">
        <f t="shared" ref="BQ30:BQ34" si="18">IF($W30="","",IF($W30=BR$4,"→",""))</f>
        <v/>
      </c>
      <c r="BR30" s="108"/>
      <c r="BS30" s="110" t="str">
        <f t="shared" ref="BS30:BS34" si="19">IF($Y30="","",IF($Y30=BR$4,"⇒",""))</f>
        <v/>
      </c>
      <c r="BT30" s="109" t="str">
        <f t="shared" ref="BT30:BT34" si="20">IF($W30="","",IF($W30=BU$4,"→",""))</f>
        <v/>
      </c>
      <c r="BU30" s="108"/>
      <c r="BV30" s="110" t="str">
        <f t="shared" ref="BV30:BV34" si="21">IF($Y30="","",IF($Y30=BU$4,"⇒",""))</f>
        <v/>
      </c>
      <c r="BW30" s="109" t="str">
        <f t="shared" ref="BW30:BW34" si="22">IF($W30="","",IF($W30=BX$4,"→",""))</f>
        <v/>
      </c>
      <c r="BX30" s="108"/>
      <c r="BY30" s="110" t="str">
        <f t="shared" ref="BY30:BY34" si="23">IF($Y30="","",IF($Y30=BX$4,"⇒",""))</f>
        <v/>
      </c>
      <c r="BZ30" s="109" t="str">
        <f t="shared" ref="BZ30:BZ34" si="24">IF($W30="","",IF($W30=CA$4,"→",""))</f>
        <v/>
      </c>
      <c r="CA30" s="108"/>
      <c r="CB30" s="110" t="str">
        <f t="shared" ref="CB30:CB34" si="25">IF($Y30="","",IF($Y30=CA$4,"⇒",""))</f>
        <v/>
      </c>
      <c r="CC30" s="109" t="str">
        <f t="shared" ref="CC30:CC34" si="26">IF($W30="","",IF($W30=CD$4,"→",""))</f>
        <v/>
      </c>
      <c r="CD30" s="108"/>
      <c r="CE30" s="110" t="str">
        <f t="shared" ref="CE30:CE34" si="27">IF($Y30="","",IF($Y30=CD$4,"⇒",""))</f>
        <v/>
      </c>
      <c r="CF30" s="109" t="str">
        <f t="shared" ref="CF30:CF34" si="28">IF($W30="","",IF($W30=CG$4,"→",""))</f>
        <v/>
      </c>
      <c r="CG30" s="108"/>
      <c r="CH30" s="110" t="str">
        <f t="shared" ref="CH30:CH34" si="29">IF($Y30="","",IF($Y30=CG$4,"⇒",""))</f>
        <v/>
      </c>
      <c r="CI30" s="109" t="str">
        <f t="shared" ref="CI30:CI34" si="30">IF($W30="","",IF($W30=CJ$4,"→",""))</f>
        <v/>
      </c>
      <c r="CJ30" s="108"/>
      <c r="CK30" s="110" t="str">
        <f t="shared" ref="CK30:CK34" si="31">IF($Y30="","",IF($Y30=CJ$4,"⇒",""))</f>
        <v/>
      </c>
      <c r="CL30" s="109" t="str">
        <f t="shared" ref="CL30:CL34" si="32">IF($W30="","",IF($W30=CM$4,"→",""))</f>
        <v/>
      </c>
      <c r="CM30" s="108"/>
      <c r="CN30" s="110" t="str">
        <f t="shared" ref="CN30:CN34" si="33">IF($Y30="","",IF($Y30=CM$4,"⇒",""))</f>
        <v/>
      </c>
      <c r="CO30" s="109" t="str">
        <f t="shared" ref="CO30:CO34" si="34">IF($W30="","",IF($W30=CP$4,"→",""))</f>
        <v/>
      </c>
      <c r="CP30" s="108"/>
      <c r="CQ30" s="110" t="str">
        <f t="shared" ref="CQ30:CQ34" si="35">IF($Y30="","",IF($Y30=CP$4,"⇒",""))</f>
        <v/>
      </c>
      <c r="CR30" s="109" t="str">
        <f t="shared" ref="CR30:CR34" si="36">IF($W30="","",IF($W30=CS$4,"→",""))</f>
        <v/>
      </c>
      <c r="CS30" s="108"/>
      <c r="CT30" s="110" t="str">
        <f t="shared" ref="CT30:CT34" si="37">IF($Y30="","",IF($Y30=CS$4,"⇒",""))</f>
        <v/>
      </c>
      <c r="CU30" s="109" t="str">
        <f t="shared" ref="CU30:CU34" si="38">IF($W30="","",IF($W30=CV$4,"→",""))</f>
        <v/>
      </c>
      <c r="CV30" s="108"/>
      <c r="CW30" s="110" t="str">
        <f t="shared" ref="CW30:CW34" si="39">IF($Y30="","",IF($Y30=CV$4,"⇒",""))</f>
        <v/>
      </c>
      <c r="CX30" s="109" t="str">
        <f t="shared" ref="CX30:CX34" si="40">IF($W30="","",IF($W30=CY$4,"→",""))</f>
        <v/>
      </c>
      <c r="CY30" s="108"/>
      <c r="CZ30" s="110" t="str">
        <f t="shared" ref="CZ30:CZ34" si="41">IF($Y30="","",IF($Y30=CY$4,"⇒",""))</f>
        <v/>
      </c>
      <c r="DA30" s="109" t="str">
        <f t="shared" ref="DA30:DA34" si="42">IF($W30="","",IF($W30=DB$4,"→",""))</f>
        <v/>
      </c>
      <c r="DB30" s="108"/>
      <c r="DC30" s="110" t="str">
        <f t="shared" ref="DC30:DC34" si="43">IF($Y30="","",IF($Y30=DB$4,"⇒",""))</f>
        <v/>
      </c>
      <c r="DD30" s="109" t="str">
        <f t="shared" ref="DD30:DD34" si="44">IF($W30="","",IF($W30=DE$4,"→",""))</f>
        <v/>
      </c>
      <c r="DE30" s="108"/>
      <c r="DF30" s="110" t="str">
        <f t="shared" ref="DF30:DF34" si="45">IF($Y30="","",IF($Y30=DE$4,"⇒",""))</f>
        <v/>
      </c>
      <c r="DG30" s="109" t="str">
        <f t="shared" ref="DG30:DG34" si="46">IF($W30="","",IF($W30=DH$4,"→",""))</f>
        <v/>
      </c>
      <c r="DH30" s="108"/>
      <c r="DI30" s="110" t="str">
        <f t="shared" ref="DI30:DI34" si="47">IF($Y30="","",IF($Y30=DH$4,"⇒",""))</f>
        <v/>
      </c>
      <c r="DJ30" s="109" t="str">
        <f t="shared" ref="DJ30:DJ34" si="48">IF($W30="","",IF($W30=DK$4,"→",""))</f>
        <v/>
      </c>
      <c r="DK30" s="108"/>
      <c r="DL30" s="110" t="str">
        <f t="shared" ref="DL30:DL34" si="49">IF($Y30="","",IF($Y30=DK$4,"⇒",""))</f>
        <v/>
      </c>
      <c r="DM30" s="109" t="str">
        <f t="shared" ref="DM30:DM34" si="50">IF($W30="","",IF($W30=DN$4,"→",""))</f>
        <v/>
      </c>
      <c r="DN30" s="108"/>
      <c r="DO30" s="110" t="str">
        <f t="shared" ref="DO30:DO34" si="51">IF($Y30="","",IF($Y30=DN$4,"⇒",""))</f>
        <v/>
      </c>
      <c r="DP30" s="109" t="str">
        <f t="shared" ref="DP30:DP34" si="52">IF($W30="","",IF($W30=DQ$4,"→",""))</f>
        <v/>
      </c>
      <c r="DQ30" s="108"/>
      <c r="DR30" s="110" t="str">
        <f t="shared" ref="DR30:DR34" si="53">IF($Y30="","",IF($Y30=DQ$4,"⇒",""))</f>
        <v/>
      </c>
      <c r="DS30" s="109" t="str">
        <f t="shared" ref="DS30:DS34" si="54">IF($W30="","",IF($W30=DT$4,"→",""))</f>
        <v/>
      </c>
      <c r="DT30" s="108"/>
      <c r="DU30" s="110" t="str">
        <f t="shared" ref="DU30:DU34" si="55">IF($Y30="","",IF($Y30=DT$4,"⇒",""))</f>
        <v/>
      </c>
      <c r="DV30" s="109" t="str">
        <f t="shared" ref="DV30:DV34" si="56">IF($W30="","",IF($W30=DW$4,"→",""))</f>
        <v/>
      </c>
      <c r="DW30" s="108"/>
      <c r="DX30" s="110" t="str">
        <f t="shared" ref="DX30:DX34" si="57">IF($Y30="","",IF($Y30=DW$4,"⇒",""))</f>
        <v/>
      </c>
      <c r="DY30" s="109" t="str">
        <f t="shared" ref="DY30:DY34" si="58">IF($W30="","",IF($W30=DZ$4,"→",""))</f>
        <v/>
      </c>
      <c r="DZ30" s="108"/>
      <c r="EA30" s="110" t="str">
        <f t="shared" ref="EA30:EA34" si="59">IF($Y30="","",IF($Y30=DZ$4,"⇒",""))</f>
        <v/>
      </c>
      <c r="EB30" s="109" t="str">
        <f t="shared" ref="EB30:EB34" si="60">IF($W30="","",IF($W30=EC$4,"→",""))</f>
        <v/>
      </c>
      <c r="EC30" s="108"/>
      <c r="ED30" s="110" t="str">
        <f t="shared" ref="ED30:ED34" si="61">IF($Y30="","",IF($Y30=EC$4,"⇒",""))</f>
        <v/>
      </c>
      <c r="EE30" s="109" t="str">
        <f t="shared" ref="EE30:EE34" si="62">IF($W30="","",IF($W30=EF$4,"→",""))</f>
        <v/>
      </c>
      <c r="EF30" s="108"/>
      <c r="EG30" s="151" t="str">
        <f t="shared" ref="EG30:EG34" si="63">IF($Y30="","",IF($Y30=EF$4,"⇒",""))</f>
        <v/>
      </c>
      <c r="EH30" s="109" t="str">
        <f t="shared" ref="EH30:EH34" si="64">IF($W30="","",IF($W30=EI$4,"→",""))</f>
        <v>→</v>
      </c>
      <c r="EI30" s="795">
        <v>2000</v>
      </c>
      <c r="EJ30" s="110" t="str">
        <f t="shared" ref="EJ30:EJ34" si="65">IF($Y30="","",IF($Y30=EI$4,"⇒",""))</f>
        <v/>
      </c>
      <c r="EK30" s="109" t="str">
        <f t="shared" ref="EK30:EK34" si="66">IF($W30="","",IF($W30=EL$4,"→",""))</f>
        <v/>
      </c>
      <c r="EL30" s="108"/>
      <c r="EM30" s="110" t="str">
        <f t="shared" ref="EM30:EM34" si="67">IF($Y30="","",IF($Y30=EL$4,"⇒",""))</f>
        <v/>
      </c>
      <c r="EN30" s="109" t="str">
        <f t="shared" ref="EN30:EN34" si="68">IF($W30="","",IF($W30=EO$4,"→",""))</f>
        <v/>
      </c>
      <c r="EO30" s="108"/>
      <c r="EP30" s="110" t="str">
        <f t="shared" ref="EP30:EP34" si="69">IF($Y30="","",IF($Y30=EO$4,"⇒",""))</f>
        <v>⇒</v>
      </c>
      <c r="EQ30" s="109" t="str">
        <f t="shared" ref="EQ30:EQ34" si="70">IF($W30="","",IF($W30=ER$4,"→",""))</f>
        <v/>
      </c>
      <c r="ER30" s="108"/>
      <c r="ES30" s="110" t="str">
        <f t="shared" ref="ES30:ES34" si="71">IF($Y30="","",IF($Y30=ER$4,"⇒",""))</f>
        <v/>
      </c>
      <c r="ET30" s="109" t="str">
        <f t="shared" ref="ET30:ET34" si="72">IF($W30="","",IF($W30=EU$4,"→",""))</f>
        <v/>
      </c>
      <c r="EU30" s="108"/>
      <c r="EV30" s="110" t="str">
        <f t="shared" ref="EV30:EV34" si="73">IF($Y30="","",IF($Y30=EU$4,"⇒",""))</f>
        <v/>
      </c>
      <c r="EW30" s="109" t="str">
        <f t="shared" ref="EW30:EW34" si="74">IF($W30="","",IF($W30=EX$4,"→",""))</f>
        <v/>
      </c>
      <c r="EX30" s="108"/>
      <c r="EY30" s="110" t="str">
        <f t="shared" ref="EY30:EY34" si="75">IF($Y30="","",IF($Y30=EX$4,"⇒",""))</f>
        <v/>
      </c>
      <c r="EZ30" s="109" t="str">
        <f t="shared" ref="EZ30:EZ34" si="76">IF($W30="","",IF($W30=FA$4,"→",""))</f>
        <v/>
      </c>
      <c r="FA30" s="108"/>
      <c r="FB30" s="110" t="str">
        <f t="shared" ref="FB30:FB34" si="77">IF($Y30="","",IF($Y30=FA$4,"⇒",""))</f>
        <v/>
      </c>
      <c r="FC30" s="109" t="str">
        <f t="shared" ref="FC30:FC34" si="78">IF($W30="","",IF($W30=FD$4,"→",""))</f>
        <v/>
      </c>
      <c r="FD30" s="108"/>
      <c r="FE30" s="110" t="str">
        <f t="shared" ref="FE30:FE34" si="79">IF($Y30="","",IF($Y30=FD$4,"⇒",""))</f>
        <v/>
      </c>
      <c r="FF30" s="109" t="str">
        <f t="shared" ref="FF30:FF34" si="80">IF($W30="","",IF($W30=FG$4,"→",""))</f>
        <v/>
      </c>
      <c r="FG30" s="108"/>
      <c r="FH30" s="110" t="str">
        <f t="shared" ref="FH30:FH34" si="81">IF($Y30="","",IF($Y30=FG$4,"⇒",""))</f>
        <v/>
      </c>
      <c r="FI30" s="109" t="str">
        <f t="shared" ref="FI30:FI34" si="82">IF($W30="","",IF($W30=FJ$4,"→",""))</f>
        <v/>
      </c>
      <c r="FJ30" s="108"/>
      <c r="FK30" s="110" t="str">
        <f t="shared" ref="FK30:FK34" si="83">IF($Y30="","",IF($Y30=FJ$4,"⇒",""))</f>
        <v/>
      </c>
      <c r="FL30" s="109" t="str">
        <f t="shared" ref="FL30:FL34" si="84">IF($W30="","",IF($W30=FM$4,"→",""))</f>
        <v/>
      </c>
      <c r="FM30" s="108"/>
      <c r="FN30" s="110" t="str">
        <f t="shared" ref="FN30:FN34" si="85">IF($Y30="","",IF($Y30=FM$4,"⇒",""))</f>
        <v/>
      </c>
      <c r="FO30" s="109" t="str">
        <f t="shared" ref="FO30:FO34" si="86">IF($W30="","",IF($W30=FP$4,"→",""))</f>
        <v/>
      </c>
      <c r="FP30" s="108"/>
      <c r="FQ30" s="110" t="str">
        <f t="shared" ref="FQ30:FQ34" si="87">IF($Y30="","",IF($Y30=FP$4,"⇒",""))</f>
        <v/>
      </c>
      <c r="FR30" s="109" t="str">
        <f t="shared" ref="FR30:FR34" si="88">IF($W30="","",IF($W30=FS$4,"→",""))</f>
        <v/>
      </c>
      <c r="FS30" s="108"/>
      <c r="FT30" s="110" t="str">
        <f t="shared" ref="FT30:FT34" si="89">IF($Y30="","",IF($Y30=FS$4,"⇒",""))</f>
        <v/>
      </c>
      <c r="FU30" s="109" t="str">
        <f t="shared" ref="FU30:FU34" si="90">IF($W30="","",IF($W30=FV$4,"→",""))</f>
        <v/>
      </c>
      <c r="FV30" s="108"/>
      <c r="FW30" s="110" t="str">
        <f t="shared" ref="FW30:FW34" si="91">IF($Y30="","",IF($Y30=FV$4,"⇒",""))</f>
        <v/>
      </c>
      <c r="FX30" s="109" t="str">
        <f t="shared" ref="FX30:FX34" si="92">IF($W30="","",IF($W30=FY$4,"→",""))</f>
        <v/>
      </c>
      <c r="FY30" s="108"/>
      <c r="FZ30" s="110" t="str">
        <f t="shared" ref="FZ30:FZ34" si="93">IF($Y30="","",IF($Y30=FY$4,"⇒",""))</f>
        <v/>
      </c>
      <c r="GA30" s="109" t="str">
        <f t="shared" ref="GA30:GA34" si="94">IF($W30="","",IF($W30=GB$4,"→",""))</f>
        <v/>
      </c>
      <c r="GB30" s="108"/>
      <c r="GC30" s="110" t="str">
        <f t="shared" ref="GC30:GC34" si="95">IF($Y30="","",IF($Y30=GB$4,"⇒",""))</f>
        <v/>
      </c>
      <c r="GD30" s="109" t="str">
        <f t="shared" ref="GD30:GD34" si="96">IF($W30="","",IF($W30=GE$4,"→",""))</f>
        <v/>
      </c>
      <c r="GE30" s="108"/>
      <c r="GF30" s="110" t="str">
        <f t="shared" ref="GF30:GF34" si="97">IF($Y30="","",IF($Y30=GE$4,"⇒",""))</f>
        <v/>
      </c>
      <c r="GG30" s="109" t="str">
        <f t="shared" ref="GG30:GG34" si="98">IF($W30="","",IF($W30=GH$4,"→",""))</f>
        <v/>
      </c>
      <c r="GH30" s="108"/>
      <c r="GI30" s="110" t="str">
        <f t="shared" ref="GI30:GI34" si="99">IF($Y30="","",IF($Y30=GH$4,"⇒",""))</f>
        <v/>
      </c>
      <c r="GJ30" s="109" t="str">
        <f t="shared" ref="GJ30:GJ34" si="100">IF($W30="","",IF($W30=GK$4,"→",""))</f>
        <v/>
      </c>
      <c r="GK30" s="108"/>
      <c r="GL30" s="110" t="str">
        <f t="shared" ref="GL30:GL34" si="101">IF($Y30="","",IF($Y30=GK$4,"⇒",""))</f>
        <v/>
      </c>
      <c r="GM30" s="109" t="str">
        <f t="shared" ref="GM30:GM34" si="102">IF($W30="","",IF($W30=GN$4,"→",""))</f>
        <v/>
      </c>
      <c r="GN30" s="108"/>
      <c r="GO30" s="110" t="str">
        <f t="shared" ref="GO30:GO34" si="103">IF($Y30="","",IF($Y30=GN$4,"⇒",""))</f>
        <v/>
      </c>
      <c r="GP30" s="109" t="str">
        <f t="shared" ref="GP30:GP34" si="104">IF($W30="","",IF($W30=GQ$4,"→",""))</f>
        <v/>
      </c>
      <c r="GQ30" s="108"/>
      <c r="GR30" s="110" t="str">
        <f t="shared" ref="GR30:GR34" si="105">IF($Y30="","",IF($Y30=GQ$4,"⇒",""))</f>
        <v/>
      </c>
      <c r="GS30" s="109" t="str">
        <f t="shared" ref="GS30:GS34" si="106">IF($W30="","",IF($W30=GT$4,"→",""))</f>
        <v/>
      </c>
      <c r="GT30" s="108"/>
      <c r="GU30" s="110" t="str">
        <f t="shared" ref="GU30:GU34" si="107">IF($Y30="","",IF($Y30=GT$4,"⇒",""))</f>
        <v/>
      </c>
      <c r="GV30" s="109" t="str">
        <f t="shared" ref="GV30:GV34" si="108">IF($W30="","",IF($W30=GW$4,"→",""))</f>
        <v/>
      </c>
      <c r="GW30" s="108"/>
      <c r="GX30" s="110" t="str">
        <f t="shared" ref="GX30:GX34" si="109">IF($Y30="","",IF($Y30=GW$4,"⇒",""))</f>
        <v/>
      </c>
      <c r="GY30" s="109" t="str">
        <f t="shared" ref="GY30:GY34" si="110">IF($W30="","",IF($W30=GZ$4,"→",""))</f>
        <v/>
      </c>
      <c r="GZ30" s="108"/>
      <c r="HA30" s="110" t="str">
        <f t="shared" ref="HA30:HA34" si="111">IF($Y30="","",IF($Y30=GZ$4,"⇒",""))</f>
        <v/>
      </c>
      <c r="HB30" s="109" t="str">
        <f t="shared" ref="HB30:HB34" si="112">IF($W30="","",IF($W30=HC$4,"→",""))</f>
        <v/>
      </c>
      <c r="HC30" s="108"/>
      <c r="HD30" s="110" t="str">
        <f t="shared" ref="HD30:HD34" si="113">IF($Y30="","",IF($Y30=HC$4,"⇒",""))</f>
        <v/>
      </c>
      <c r="HE30" s="109" t="str">
        <f t="shared" ref="HE30:HE34" si="114">IF($W30="","",IF($W30=HF$4,"→",""))</f>
        <v/>
      </c>
      <c r="HF30" s="108"/>
      <c r="HG30" s="110" t="str">
        <f t="shared" ref="HG30:HG34" si="115">IF($Y30="","",IF($Y30=HF$4,"⇒",""))</f>
        <v/>
      </c>
      <c r="HH30" s="109" t="str">
        <f t="shared" ref="HH30:HH34" si="116">IF($W30="","",IF($W30=HI$4,"→",""))</f>
        <v/>
      </c>
      <c r="HI30" s="108"/>
      <c r="HJ30" s="110" t="str">
        <f t="shared" ref="HJ30:HJ34" si="117">IF($Y30="","",IF($Y30=HI$4,"⇒",""))</f>
        <v/>
      </c>
      <c r="HK30" s="109" t="str">
        <f t="shared" ref="HK30:HK34" si="118">IF($W30="","",IF($W30=HL$4,"→",""))</f>
        <v/>
      </c>
      <c r="HL30" s="108"/>
      <c r="HM30" s="110" t="str">
        <f t="shared" ref="HM30:HM34" si="119">IF($Y30="","",IF($Y30=HL$4,"⇒",""))</f>
        <v/>
      </c>
      <c r="HN30" s="109" t="str">
        <f t="shared" ref="HN30:HN34" si="120">IF($W30="","",IF($W30=HO$4,"→",""))</f>
        <v/>
      </c>
      <c r="HO30" s="108"/>
      <c r="HP30" s="110" t="str">
        <f t="shared" ref="HP30:HP34" si="121">IF($Y30="","",IF($Y30=HO$4,"⇒",""))</f>
        <v/>
      </c>
      <c r="HQ30" s="109" t="str">
        <f t="shared" ref="HQ30:HQ34" si="122">IF($W30="","",IF($W30=HR$4,"→",""))</f>
        <v/>
      </c>
      <c r="HR30" s="108"/>
      <c r="HS30" s="110" t="str">
        <f t="shared" ref="HS30:HS34" si="123">IF($Y30="","",IF($Y30=HR$4,"⇒",""))</f>
        <v/>
      </c>
      <c r="HT30" s="109" t="str">
        <f t="shared" ref="HT30:HT34" si="124">IF($W30="","",IF($W30=HU$4,"→",""))</f>
        <v/>
      </c>
      <c r="HU30" s="108"/>
      <c r="HV30" s="151" t="str">
        <f t="shared" ref="HV30:HV34" si="125">IF($Y30="","",IF($Y30=HU$4,"⇒",""))</f>
        <v/>
      </c>
      <c r="HW30" s="109" t="str">
        <f t="shared" ref="HW30:HW34" si="126">IF($W30="","",IF($W30=HX$4,"→",""))</f>
        <v/>
      </c>
      <c r="HX30" s="260"/>
      <c r="HY30" s="110" t="str">
        <f t="shared" ref="HY30:HY34" si="127">IF($Y30="","",IF($Y30=HX$4,"⇒",""))</f>
        <v/>
      </c>
      <c r="HZ30" s="109" t="str">
        <f t="shared" ref="HZ30:HZ34" si="128">IF($W30="","",IF($W30=IA$4,"→",""))</f>
        <v/>
      </c>
      <c r="IA30" s="108"/>
      <c r="IB30" s="110" t="str">
        <f t="shared" ref="IB30:IB34" si="129">IF($Y30="","",IF($Y30=IA$4,"⇒",""))</f>
        <v/>
      </c>
      <c r="IC30" s="109" t="str">
        <f t="shared" ref="IC30:IC34" si="130">IF($W30="","",IF($W30=ID$4,"→",""))</f>
        <v/>
      </c>
      <c r="ID30" s="108"/>
      <c r="IE30" s="110" t="str">
        <f t="shared" ref="IE30:IE34" si="131">IF($Y30="","",IF($Y30=ID$4,"⇒",""))</f>
        <v/>
      </c>
      <c r="IF30" s="109" t="str">
        <f t="shared" ref="IF30:IF34" si="132">IF($W30="","",IF($W30=IG$4,"→",""))</f>
        <v/>
      </c>
      <c r="IG30" s="108"/>
      <c r="IH30" s="110" t="str">
        <f t="shared" ref="IH30:IH34" si="133">IF($Y30="","",IF($Y30=IG$4,"⇒",""))</f>
        <v/>
      </c>
      <c r="II30" s="109" t="str">
        <f t="shared" ref="II30:II34" si="134">IF($W30="","",IF($W30=IJ$4,"→",""))</f>
        <v/>
      </c>
      <c r="IJ30" s="108"/>
      <c r="IK30" s="110" t="str">
        <f t="shared" ref="IK30:IK34" si="135">IF($Y30="","",IF($Y30=IJ$4,"⇒",""))</f>
        <v/>
      </c>
      <c r="IL30" s="109" t="str">
        <f t="shared" ref="IL30:IL34" si="136">IF($W30="","",IF($W30=IM$4,"→",""))</f>
        <v/>
      </c>
      <c r="IM30" s="108"/>
      <c r="IN30" s="110" t="str">
        <f t="shared" ref="IN30:IN34" si="137">IF($Y30="","",IF($Y30=IM$4,"⇒",""))</f>
        <v/>
      </c>
      <c r="IO30" s="109" t="str">
        <f t="shared" ref="IO30:IO34" si="138">IF($W30="","",IF($W30=IP$4,"→",""))</f>
        <v/>
      </c>
      <c r="IP30" s="108"/>
      <c r="IQ30" s="110" t="str">
        <f t="shared" ref="IQ30:IQ34" si="139">IF($Y30="","",IF($Y30=IP$4,"⇒",""))</f>
        <v/>
      </c>
      <c r="IR30" s="109" t="str">
        <f t="shared" ref="IR30:IR34" si="140">IF($W30="","",IF($W30=IS$4,"→",""))</f>
        <v/>
      </c>
      <c r="IS30" s="108"/>
      <c r="IT30" s="110" t="str">
        <f t="shared" ref="IT30:IT34" si="141">IF($Y30="","",IF($Y30=IS$4,"⇒",""))</f>
        <v/>
      </c>
      <c r="IU30" s="109" t="str">
        <f t="shared" ref="IU30:IU34" si="142">IF($W30="","",IF($W30=IV$4,"→",""))</f>
        <v/>
      </c>
      <c r="IV30" s="108"/>
      <c r="IW30" s="110" t="str">
        <f t="shared" ref="IW30:IW34" si="143">IF($Y30="","",IF($Y30=IV$4,"⇒",""))</f>
        <v/>
      </c>
      <c r="IX30" s="109" t="str">
        <f t="shared" ref="IX30:IX34" si="144">IF($W30="","",IF($W30=IY$4,"→",""))</f>
        <v/>
      </c>
      <c r="IY30" s="108"/>
      <c r="IZ30" s="110" t="str">
        <f t="shared" ref="IZ30:IZ34" si="145">IF($Y30="","",IF($Y30=IY$4,"⇒",""))</f>
        <v/>
      </c>
      <c r="JA30" s="109" t="str">
        <f t="shared" ref="JA30:JA34" si="146">IF($W30="","",IF($W30=JB$4,"→",""))</f>
        <v/>
      </c>
      <c r="JB30" s="108"/>
      <c r="JC30" s="110" t="str">
        <f t="shared" ref="JC30:JC34" si="147">IF($Y30="","",IF($Y30=JB$4,"⇒",""))</f>
        <v/>
      </c>
      <c r="JD30" s="109" t="str">
        <f t="shared" ref="JD30:JD34" si="148">IF($W30="","",IF($W30=JE$4,"→",""))</f>
        <v/>
      </c>
      <c r="JE30" s="108"/>
      <c r="JF30" s="110" t="str">
        <f t="shared" ref="JF30:JF34" si="149">IF($Y30="","",IF($Y30=JE$4,"⇒",""))</f>
        <v/>
      </c>
      <c r="JG30" s="109" t="str">
        <f t="shared" ref="JG30:JG34" si="150">IF($W30="","",IF($W30=JH$4,"→",""))</f>
        <v/>
      </c>
      <c r="JH30" s="108"/>
      <c r="JI30" s="110" t="str">
        <f t="shared" ref="JI30:JI34" si="151">IF($Y30="","",IF($Y30=JH$4,"⇒",""))</f>
        <v/>
      </c>
      <c r="JJ30" s="109" t="str">
        <f t="shared" ref="JJ30:JJ34" si="152">IF($W30="","",IF($W30=JK$4,"→",""))</f>
        <v/>
      </c>
      <c r="JK30" s="108"/>
      <c r="JL30" s="110" t="str">
        <f t="shared" ref="JL30:JL34" si="153">IF($Y30="","",IF($Y30=JK$4,"⇒",""))</f>
        <v/>
      </c>
      <c r="JM30" s="109" t="str">
        <f t="shared" ref="JM30:JM34" si="154">IF($W30="","",IF($W30=JN$4,"→",""))</f>
        <v/>
      </c>
      <c r="JN30" s="108"/>
      <c r="JO30" s="110" t="str">
        <f t="shared" ref="JO30:JO34" si="155">IF($Y30="","",IF($Y30=JN$4,"⇒",""))</f>
        <v/>
      </c>
      <c r="JP30" s="109" t="str">
        <f t="shared" ref="JP30:JP34" si="156">IF($W30="","",IF($W30=JQ$4,"→",""))</f>
        <v/>
      </c>
      <c r="JQ30" s="108"/>
      <c r="JR30" s="110" t="str">
        <f t="shared" ref="JR30:JR34" si="157">IF($Y30="","",IF($Y30=JQ$4,"⇒",""))</f>
        <v/>
      </c>
      <c r="JS30" s="109" t="str">
        <f t="shared" ref="JS30:JS34" si="158">IF($W30="","",IF($W30=JT$4,"→",""))</f>
        <v/>
      </c>
      <c r="JT30" s="108"/>
      <c r="JU30" s="110" t="str">
        <f t="shared" ref="JU30:JU34" si="159">IF($Y30="","",IF($Y30=JT$4,"⇒",""))</f>
        <v/>
      </c>
      <c r="JV30" s="109" t="str">
        <f t="shared" ref="JV30:JV34" si="160">IF($W30="","",IF($W30=JW$4,"→",""))</f>
        <v/>
      </c>
      <c r="JW30" s="108"/>
      <c r="JX30" s="110" t="str">
        <f t="shared" ref="JX30:JX34" si="161">IF($Y30="","",IF($Y30=JW$4,"⇒",""))</f>
        <v/>
      </c>
      <c r="JY30" s="109" t="str">
        <f t="shared" ref="JY30:JY34" si="162">IF($W30="","",IF($W30=JZ$4,"→",""))</f>
        <v/>
      </c>
      <c r="JZ30" s="108"/>
      <c r="KA30" s="110" t="str">
        <f t="shared" ref="KA30:KA34" si="163">IF($Y30="","",IF($Y30=JZ$4,"⇒",""))</f>
        <v/>
      </c>
      <c r="KB30" s="109" t="str">
        <f t="shared" ref="KB30:KB34" si="164">IF($W30="","",IF($W30=KC$4,"→",""))</f>
        <v/>
      </c>
      <c r="KC30" s="108"/>
      <c r="KD30" s="110" t="str">
        <f t="shared" ref="KD30:KD34" si="165">IF($Y30="","",IF($Y30=KC$4,"⇒",""))</f>
        <v/>
      </c>
      <c r="KE30" s="109" t="str">
        <f t="shared" ref="KE30:KE34" si="166">IF($W30="","",IF($W30=KF$4,"→",""))</f>
        <v/>
      </c>
      <c r="KF30" s="108"/>
      <c r="KG30" s="110" t="str">
        <f t="shared" ref="KG30:KG34" si="167">IF($Y30="","",IF($Y30=KF$4,"⇒",""))</f>
        <v/>
      </c>
      <c r="KH30" s="109" t="str">
        <f t="shared" ref="KH30:KH34" si="168">IF($W30="","",IF($W30=KI$4,"→",""))</f>
        <v/>
      </c>
      <c r="KI30" s="108"/>
      <c r="KJ30" s="110" t="str">
        <f t="shared" ref="KJ30:KJ34" si="169">IF($Y30="","",IF($Y30=KI$4,"⇒",""))</f>
        <v/>
      </c>
      <c r="KK30" s="109" t="str">
        <f t="shared" ref="KK30:KK34" si="170">IF($W30="","",IF($W30=KL$4,"→",""))</f>
        <v/>
      </c>
      <c r="KL30" s="108"/>
      <c r="KM30" s="110" t="str">
        <f t="shared" ref="KM30:KM34" si="171">IF($Y30="","",IF($Y30=KL$4,"⇒",""))</f>
        <v/>
      </c>
      <c r="KN30" s="109" t="str">
        <f t="shared" ref="KN30:KN34" si="172">IF($W30="","",IF($W30=KO$4,"→",""))</f>
        <v/>
      </c>
      <c r="KO30" s="108"/>
      <c r="KP30" s="110" t="str">
        <f t="shared" ref="KP30:KP34" si="173">IF($Y30="","",IF($Y30=KO$4,"⇒",""))</f>
        <v/>
      </c>
      <c r="KQ30" s="109" t="str">
        <f t="shared" ref="KQ30:KQ34" si="174">IF($W30="","",IF($W30=KR$4,"→",""))</f>
        <v/>
      </c>
      <c r="KR30" s="108"/>
      <c r="KS30" s="110" t="str">
        <f t="shared" ref="KS30:KS34" si="175">IF($Y30="","",IF($Y30=KR$4,"⇒",""))</f>
        <v/>
      </c>
      <c r="KT30" s="109" t="str">
        <f t="shared" ref="KT30:KT34" si="176">IF($W30="","",IF($W30=KU$4,"→",""))</f>
        <v/>
      </c>
      <c r="KU30" s="108"/>
      <c r="KV30" s="110" t="str">
        <f t="shared" ref="KV30:KV34" si="177">IF($Y30="","",IF($Y30=KU$4,"⇒",""))</f>
        <v/>
      </c>
      <c r="KW30" s="109" t="str">
        <f t="shared" ref="KW30:KW34" si="178">IF($W30="","",IF($W30=KX$4,"→",""))</f>
        <v/>
      </c>
      <c r="KX30" s="108"/>
      <c r="KY30" s="110" t="str">
        <f t="shared" ref="KY30:KY34" si="179">IF($Y30="","",IF($Y30=KX$4,"⇒",""))</f>
        <v/>
      </c>
      <c r="KZ30" s="109" t="str">
        <f t="shared" ref="KZ30:KZ34" si="180">IF($W30="","",IF($W30=LA$4,"→",""))</f>
        <v/>
      </c>
      <c r="LA30" s="108"/>
      <c r="LB30" s="110" t="str">
        <f t="shared" ref="LB30:LB34" si="181">IF($Y30="","",IF($Y30=LA$4,"⇒",""))</f>
        <v/>
      </c>
      <c r="LC30" s="109" t="str">
        <f t="shared" ref="LC30:LC34" si="182">IF($W30="","",IF($W30=LD$4,"→",""))</f>
        <v/>
      </c>
      <c r="LD30" s="108"/>
      <c r="LE30" s="110" t="str">
        <f t="shared" ref="LE30:LE34" si="183">IF($Y30="","",IF($Y30=LD$4,"⇒",""))</f>
        <v/>
      </c>
      <c r="LF30" s="109" t="str">
        <f t="shared" ref="LF30:LF34" si="184">IF($W30="","",IF($W30=LG$4,"→",""))</f>
        <v/>
      </c>
      <c r="LG30" s="108"/>
      <c r="LH30" s="110" t="str">
        <f t="shared" ref="LH30:LH34" si="185">IF($Y30="","",IF($Y30=LG$4,"⇒",""))</f>
        <v/>
      </c>
      <c r="LI30" s="109" t="str">
        <f t="shared" ref="LI30:LI34" si="186">IF($W30="","",IF($W30=LJ$4,"→",""))</f>
        <v/>
      </c>
      <c r="LJ30" s="108"/>
      <c r="LK30" s="151" t="str">
        <f t="shared" ref="LK30:LK34" si="187">IF($Y30="","",IF($Y30=LJ$4,"⇒",""))</f>
        <v/>
      </c>
    </row>
    <row r="31" spans="1:323" ht="17.149999999999999" hidden="1" customHeight="1" x14ac:dyDescent="0.2">
      <c r="A31" s="120" t="s">
        <v>22</v>
      </c>
      <c r="B31" s="150">
        <f>IFERROR(VLOOKUP($D31,[1]受注ﾌｧｲﾙ!$A$3:$BZ$1314,5,FALSE),"-")</f>
        <v>46105.670729166668</v>
      </c>
      <c r="C31" s="154">
        <f>IFERROR(VLOOKUP($D31,[1]受注ﾌｧｲﾙ!$A$3:$BZ$1314,6,FALSE),"-")</f>
        <v>0</v>
      </c>
      <c r="D31" s="3" t="s">
        <v>795</v>
      </c>
      <c r="E31" s="39">
        <f>IFERROR(VLOOKUP($D31,[1]受注ﾌｧｲﾙ!$A$3:$BZ$1314,17,FALSE),"-")</f>
        <v>6710</v>
      </c>
      <c r="F31" s="5" t="str">
        <f>IFERROR(VLOOKUP($D31,[1]受注ﾌｧｲﾙ!$A$3:$BZ$1314,18,FALSE),"-")</f>
        <v>30040-AG00-1000X200</v>
      </c>
      <c r="G31" s="5" t="str">
        <f>IFERROR(VLOOKUP($D31,[1]受注ﾌｧｲﾙ!$A$3:$BZ$1314,19,FALSE),"-")</f>
        <v>FA</v>
      </c>
      <c r="H31" s="5" t="str">
        <f>IFERROR(VLOOKUP($D31,[1]受注ﾌｧｲﾙ!$A$3:$BZ$1314,20,FALSE),"-")</f>
        <v xml:space="preserve">   </v>
      </c>
      <c r="I31" s="5" t="str">
        <f>IFERROR(VLOOKUP($D31,[1]受注ﾌｧｲﾙ!$A$3:$BZ$1314,21,FALSE),"-")</f>
        <v>C</v>
      </c>
      <c r="J31" s="15">
        <f>IFERROR(VLOOKUP($D31,[1]受注ﾌｧｲﾙ!$A$3:$BZ$1314,22,FALSE),"-")</f>
        <v>200</v>
      </c>
      <c r="K31" s="5" t="str">
        <f>IFERROR(VLOOKUP($D31,[1]受注ﾌｧｲﾙ!$A$3:$BZ$1314,8,FALSE),"-")</f>
        <v>30020-BG00-1000X200</v>
      </c>
      <c r="L31" s="5" t="str">
        <f>IFERROR(VLOOKUP($D31,[1]受注ﾌｧｲﾙ!$A$3:$BZ$1314,9,FALSE),"-")</f>
        <v>FA</v>
      </c>
      <c r="M31" s="5" t="str">
        <f>IFERROR(VLOOKUP($D31,[1]受注ﾌｧｲﾙ!$A$3:$BZ$1314,10,FALSE),"-")</f>
        <v xml:space="preserve">   </v>
      </c>
      <c r="N31" s="5" t="str">
        <f>IFERROR(VLOOKUP($D31,[1]受注ﾌｧｲﾙ!$A$3:$BZ$1314,11,FALSE),"-")</f>
        <v>C</v>
      </c>
      <c r="O31" s="15">
        <f>IFERROR(VLOOKUP($D31,[1]受注ﾌｧｲﾙ!$A$3:$BZ$1314,13,FALSE),"-")</f>
        <v>400</v>
      </c>
      <c r="P31" s="5">
        <f>IFERROR(VLOOKUP($D31,[1]受注ﾌｧｲﾙ!$A$3:$BZ$1314,15,FALSE),"-")</f>
        <v>0</v>
      </c>
      <c r="Q31" s="40">
        <f>IFERROR((VLOOKUP($D31,[1]受注ﾌｧｲﾙ!$A$3:$BZ$1314,16,FALSE)*J31),"-")</f>
        <v>200</v>
      </c>
      <c r="R31" s="492" t="str">
        <f>IFERROR(VLOOKUP(D31,#REF!,107,FALSE),"-")</f>
        <v>-</v>
      </c>
      <c r="S31" s="5" t="str">
        <f>IFERROR(VLOOKUP($D31,[1]受注ﾌｧｲﾙ!$A$3:$BZ$1314,26,FALSE),"-")</f>
        <v>ｽﾗｲｽ</v>
      </c>
      <c r="T31" s="86" t="str">
        <f>IFERROR(VLOOKUP($D31,[1]受注ﾌｧｲﾙ!$A$3:$BZ$1314,23,FALSE),"-")</f>
        <v>湖南</v>
      </c>
      <c r="U31" s="4"/>
      <c r="V31" s="3"/>
      <c r="W31" s="4">
        <f>IFERROR(VLOOKUP($D31,[1]受注ﾌｧｲﾙ!$A$3:$BZ$1314,25,FALSE),"-")</f>
        <v>46113</v>
      </c>
      <c r="X31" s="4">
        <f>IFERROR(VLOOKUP($D31,[1]受注ﾌｧｲﾙ!$A$3:$BZ$1314,32,FALSE),"-")</f>
        <v>46115</v>
      </c>
      <c r="Y31" s="4">
        <f>IFERROR(VLOOKUP($D31,[1]受注ﾌｧｲﾙ!$A$3:$BZ$1314,33,FALSE),"-")</f>
        <v>46115</v>
      </c>
      <c r="Z31" s="4">
        <f t="shared" si="0"/>
        <v>46113</v>
      </c>
      <c r="AA31" s="4">
        <f>IFERROR(VLOOKUP(D31,[8]加工日報ｽﾗｲｽ!$A$5:$DD$996,2,FALSE),"-")</f>
        <v>46113</v>
      </c>
      <c r="AB31" s="58">
        <f>IFERROR(VLOOKUP(D31,[8]加工日報ｽﾗｲｽ!$A$5:$DD$996,108,FALSE),"-")</f>
        <v>400</v>
      </c>
      <c r="AC31" s="21">
        <f t="shared" si="1"/>
        <v>200</v>
      </c>
      <c r="AD31" s="410" t="str">
        <f>IFERROR(VLOOKUP($D31,[1]受注ﾌｧｲﾙ!$A$3:$BZ$1314,27,FALSE),"-")&amp;"　"&amp;IFERROR(VLOOKUP($D31,[1]受注ﾌｧｲﾙ!$A$3:$BZ$1314,28,FALSE),"-")&amp;"　"&amp;IFERROR(VLOOKUP($D31,[1]受注ﾌｧｲﾙ!$A$3:$BZ$1314,29,FALSE),"-")</f>
        <v>　　</v>
      </c>
      <c r="AE31" s="3"/>
      <c r="AF31" s="31" t="str">
        <f>IFERROR(VLOOKUP(D31,[8]加工日報ｽﾗｲｽ!$A$5:$DD$996,94,FALSE),"-")</f>
        <v>完</v>
      </c>
      <c r="AG31" s="38" t="str">
        <f>IFERROR(VLOOKUP($D31,[1]受注ﾌｧｲﾙ!$A$3:$BZ$1314,2,FALSE),"-")</f>
        <v>通常入力</v>
      </c>
      <c r="AH31" s="38" t="str">
        <f>IFERROR(VLOOKUP($D31,[1]受注ﾌｧｲﾙ!$A$3:$BZ$1314,3,FALSE),"-")</f>
        <v>後加工</v>
      </c>
      <c r="AI31" s="43">
        <f>IFERROR(VLOOKUP($D31,[1]受注ﾌｧｲﾙ!$A$3:$BZ$1314,31,FALSE),"-")</f>
        <v>0</v>
      </c>
      <c r="AJ31" s="43" t="str">
        <f>IFERROR(VLOOKUP($D31,[1]受注ﾌｧｲﾙ!$A$3:$BZ$1314,12,FALSE),"-")</f>
        <v xml:space="preserve"> </v>
      </c>
      <c r="AK31" s="228" t="str">
        <f>IFERROR(VLOOKUP($D31,[1]受注ﾌｧｲﾙ!$A$3:$BZ$1314,24,FALSE),"-")</f>
        <v>ｽﾗｲｽ</v>
      </c>
      <c r="AL31" s="3"/>
      <c r="AM31" s="3"/>
      <c r="AN31" s="3"/>
      <c r="AO31" s="3"/>
      <c r="AP31" s="3"/>
      <c r="AQ31" s="43" t="s">
        <v>88</v>
      </c>
      <c r="AR31" s="366"/>
      <c r="AS31" s="109" t="str">
        <f t="shared" si="2"/>
        <v/>
      </c>
      <c r="AT31" s="260"/>
      <c r="AU31" s="110" t="str">
        <f t="shared" si="3"/>
        <v/>
      </c>
      <c r="AV31" s="109" t="str">
        <f t="shared" si="4"/>
        <v/>
      </c>
      <c r="AW31" s="108"/>
      <c r="AX31" s="110" t="str">
        <f t="shared" si="5"/>
        <v/>
      </c>
      <c r="AY31" s="109" t="str">
        <f t="shared" si="6"/>
        <v/>
      </c>
      <c r="AZ31" s="108"/>
      <c r="BA31" s="110" t="str">
        <f t="shared" si="7"/>
        <v/>
      </c>
      <c r="BB31" s="109" t="str">
        <f t="shared" si="8"/>
        <v/>
      </c>
      <c r="BC31" s="108"/>
      <c r="BD31" s="110" t="str">
        <f t="shared" si="9"/>
        <v/>
      </c>
      <c r="BE31" s="109" t="str">
        <f t="shared" si="10"/>
        <v/>
      </c>
      <c r="BF31" s="108"/>
      <c r="BG31" s="110" t="str">
        <f t="shared" si="11"/>
        <v/>
      </c>
      <c r="BH31" s="109" t="str">
        <f t="shared" si="12"/>
        <v/>
      </c>
      <c r="BI31" s="108"/>
      <c r="BJ31" s="110" t="str">
        <f t="shared" si="13"/>
        <v/>
      </c>
      <c r="BK31" s="109" t="str">
        <f t="shared" si="14"/>
        <v/>
      </c>
      <c r="BL31" s="108"/>
      <c r="BM31" s="110" t="str">
        <f t="shared" si="15"/>
        <v/>
      </c>
      <c r="BN31" s="109" t="str">
        <f t="shared" si="16"/>
        <v/>
      </c>
      <c r="BO31" s="108"/>
      <c r="BP31" s="110" t="str">
        <f t="shared" si="17"/>
        <v/>
      </c>
      <c r="BQ31" s="109" t="str">
        <f t="shared" si="18"/>
        <v/>
      </c>
      <c r="BR31" s="108"/>
      <c r="BS31" s="110" t="str">
        <f t="shared" si="19"/>
        <v/>
      </c>
      <c r="BT31" s="109" t="str">
        <f t="shared" si="20"/>
        <v/>
      </c>
      <c r="BU31" s="108"/>
      <c r="BV31" s="110" t="str">
        <f t="shared" si="21"/>
        <v/>
      </c>
      <c r="BW31" s="109" t="str">
        <f t="shared" si="22"/>
        <v/>
      </c>
      <c r="BX31" s="108"/>
      <c r="BY31" s="110" t="str">
        <f t="shared" si="23"/>
        <v/>
      </c>
      <c r="BZ31" s="109" t="str">
        <f t="shared" si="24"/>
        <v/>
      </c>
      <c r="CA31" s="108"/>
      <c r="CB31" s="110" t="str">
        <f t="shared" si="25"/>
        <v/>
      </c>
      <c r="CC31" s="109" t="str">
        <f t="shared" si="26"/>
        <v/>
      </c>
      <c r="CD31" s="108"/>
      <c r="CE31" s="110" t="str">
        <f t="shared" si="27"/>
        <v/>
      </c>
      <c r="CF31" s="109" t="str">
        <f t="shared" si="28"/>
        <v/>
      </c>
      <c r="CG31" s="108"/>
      <c r="CH31" s="110" t="str">
        <f t="shared" si="29"/>
        <v/>
      </c>
      <c r="CI31" s="109" t="str">
        <f t="shared" si="30"/>
        <v/>
      </c>
      <c r="CJ31" s="108"/>
      <c r="CK31" s="110" t="str">
        <f t="shared" si="31"/>
        <v/>
      </c>
      <c r="CL31" s="109" t="str">
        <f t="shared" si="32"/>
        <v/>
      </c>
      <c r="CM31" s="108"/>
      <c r="CN31" s="110" t="str">
        <f t="shared" si="33"/>
        <v/>
      </c>
      <c r="CO31" s="109" t="str">
        <f t="shared" si="34"/>
        <v/>
      </c>
      <c r="CP31" s="108"/>
      <c r="CQ31" s="110" t="str">
        <f t="shared" si="35"/>
        <v/>
      </c>
      <c r="CR31" s="109" t="str">
        <f t="shared" si="36"/>
        <v/>
      </c>
      <c r="CS31" s="108"/>
      <c r="CT31" s="110" t="str">
        <f t="shared" si="37"/>
        <v/>
      </c>
      <c r="CU31" s="109" t="str">
        <f t="shared" si="38"/>
        <v/>
      </c>
      <c r="CV31" s="108"/>
      <c r="CW31" s="110" t="str">
        <f t="shared" si="39"/>
        <v/>
      </c>
      <c r="CX31" s="109" t="str">
        <f t="shared" si="40"/>
        <v/>
      </c>
      <c r="CY31" s="108"/>
      <c r="CZ31" s="110" t="str">
        <f t="shared" si="41"/>
        <v/>
      </c>
      <c r="DA31" s="109" t="str">
        <f t="shared" si="42"/>
        <v/>
      </c>
      <c r="DB31" s="108"/>
      <c r="DC31" s="110" t="str">
        <f t="shared" si="43"/>
        <v/>
      </c>
      <c r="DD31" s="109" t="str">
        <f t="shared" si="44"/>
        <v/>
      </c>
      <c r="DE31" s="108"/>
      <c r="DF31" s="110" t="str">
        <f t="shared" si="45"/>
        <v/>
      </c>
      <c r="DG31" s="109" t="str">
        <f t="shared" si="46"/>
        <v/>
      </c>
      <c r="DH31" s="108"/>
      <c r="DI31" s="110" t="str">
        <f t="shared" si="47"/>
        <v/>
      </c>
      <c r="DJ31" s="109" t="str">
        <f t="shared" si="48"/>
        <v/>
      </c>
      <c r="DK31" s="108"/>
      <c r="DL31" s="110" t="str">
        <f t="shared" si="49"/>
        <v/>
      </c>
      <c r="DM31" s="109" t="str">
        <f t="shared" si="50"/>
        <v/>
      </c>
      <c r="DN31" s="108"/>
      <c r="DO31" s="110" t="str">
        <f t="shared" si="51"/>
        <v/>
      </c>
      <c r="DP31" s="109" t="str">
        <f t="shared" si="52"/>
        <v/>
      </c>
      <c r="DQ31" s="108"/>
      <c r="DR31" s="110" t="str">
        <f t="shared" si="53"/>
        <v/>
      </c>
      <c r="DS31" s="109" t="str">
        <f t="shared" si="54"/>
        <v/>
      </c>
      <c r="DT31" s="108"/>
      <c r="DU31" s="110" t="str">
        <f t="shared" si="55"/>
        <v/>
      </c>
      <c r="DV31" s="109" t="str">
        <f t="shared" si="56"/>
        <v/>
      </c>
      <c r="DW31" s="108"/>
      <c r="DX31" s="110" t="str">
        <f t="shared" si="57"/>
        <v/>
      </c>
      <c r="DY31" s="109" t="str">
        <f t="shared" si="58"/>
        <v/>
      </c>
      <c r="DZ31" s="108"/>
      <c r="EA31" s="110" t="str">
        <f t="shared" si="59"/>
        <v/>
      </c>
      <c r="EB31" s="109" t="str">
        <f t="shared" si="60"/>
        <v/>
      </c>
      <c r="EC31" s="108"/>
      <c r="ED31" s="110" t="str">
        <f t="shared" si="61"/>
        <v/>
      </c>
      <c r="EE31" s="109" t="str">
        <f t="shared" si="62"/>
        <v/>
      </c>
      <c r="EF31" s="108"/>
      <c r="EG31" s="151" t="str">
        <f t="shared" si="63"/>
        <v/>
      </c>
      <c r="EH31" s="109" t="str">
        <f t="shared" si="64"/>
        <v>→</v>
      </c>
      <c r="EI31" s="795">
        <v>200</v>
      </c>
      <c r="EJ31" s="110" t="str">
        <f t="shared" si="65"/>
        <v/>
      </c>
      <c r="EK31" s="109" t="str">
        <f t="shared" si="66"/>
        <v/>
      </c>
      <c r="EL31" s="108"/>
      <c r="EM31" s="110" t="str">
        <f t="shared" si="67"/>
        <v/>
      </c>
      <c r="EN31" s="109" t="str">
        <f t="shared" si="68"/>
        <v/>
      </c>
      <c r="EO31" s="108"/>
      <c r="EP31" s="110" t="str">
        <f t="shared" si="69"/>
        <v>⇒</v>
      </c>
      <c r="EQ31" s="109" t="str">
        <f t="shared" si="70"/>
        <v/>
      </c>
      <c r="ER31" s="108"/>
      <c r="ES31" s="110" t="str">
        <f t="shared" si="71"/>
        <v/>
      </c>
      <c r="ET31" s="109" t="str">
        <f t="shared" si="72"/>
        <v/>
      </c>
      <c r="EU31" s="108"/>
      <c r="EV31" s="110" t="str">
        <f t="shared" si="73"/>
        <v/>
      </c>
      <c r="EW31" s="109" t="str">
        <f t="shared" si="74"/>
        <v/>
      </c>
      <c r="EX31" s="108"/>
      <c r="EY31" s="110" t="str">
        <f t="shared" si="75"/>
        <v/>
      </c>
      <c r="EZ31" s="109" t="str">
        <f t="shared" si="76"/>
        <v/>
      </c>
      <c r="FA31" s="108"/>
      <c r="FB31" s="110" t="str">
        <f t="shared" si="77"/>
        <v/>
      </c>
      <c r="FC31" s="109" t="str">
        <f t="shared" si="78"/>
        <v/>
      </c>
      <c r="FD31" s="108"/>
      <c r="FE31" s="110" t="str">
        <f t="shared" si="79"/>
        <v/>
      </c>
      <c r="FF31" s="109" t="str">
        <f t="shared" si="80"/>
        <v/>
      </c>
      <c r="FG31" s="108"/>
      <c r="FH31" s="110" t="str">
        <f t="shared" si="81"/>
        <v/>
      </c>
      <c r="FI31" s="109" t="str">
        <f t="shared" si="82"/>
        <v/>
      </c>
      <c r="FJ31" s="108"/>
      <c r="FK31" s="110" t="str">
        <f t="shared" si="83"/>
        <v/>
      </c>
      <c r="FL31" s="109" t="str">
        <f t="shared" si="84"/>
        <v/>
      </c>
      <c r="FM31" s="108"/>
      <c r="FN31" s="110" t="str">
        <f t="shared" si="85"/>
        <v/>
      </c>
      <c r="FO31" s="109" t="str">
        <f t="shared" si="86"/>
        <v/>
      </c>
      <c r="FP31" s="108"/>
      <c r="FQ31" s="110" t="str">
        <f t="shared" si="87"/>
        <v/>
      </c>
      <c r="FR31" s="109" t="str">
        <f t="shared" si="88"/>
        <v/>
      </c>
      <c r="FS31" s="108"/>
      <c r="FT31" s="110" t="str">
        <f t="shared" si="89"/>
        <v/>
      </c>
      <c r="FU31" s="109" t="str">
        <f t="shared" si="90"/>
        <v/>
      </c>
      <c r="FV31" s="108"/>
      <c r="FW31" s="110" t="str">
        <f t="shared" si="91"/>
        <v/>
      </c>
      <c r="FX31" s="109" t="str">
        <f t="shared" si="92"/>
        <v/>
      </c>
      <c r="FY31" s="108"/>
      <c r="FZ31" s="110" t="str">
        <f t="shared" si="93"/>
        <v/>
      </c>
      <c r="GA31" s="109" t="str">
        <f t="shared" si="94"/>
        <v/>
      </c>
      <c r="GB31" s="108"/>
      <c r="GC31" s="110" t="str">
        <f t="shared" si="95"/>
        <v/>
      </c>
      <c r="GD31" s="109" t="str">
        <f t="shared" si="96"/>
        <v/>
      </c>
      <c r="GE31" s="108"/>
      <c r="GF31" s="110" t="str">
        <f t="shared" si="97"/>
        <v/>
      </c>
      <c r="GG31" s="109" t="str">
        <f t="shared" si="98"/>
        <v/>
      </c>
      <c r="GH31" s="108"/>
      <c r="GI31" s="110" t="str">
        <f t="shared" si="99"/>
        <v/>
      </c>
      <c r="GJ31" s="109" t="str">
        <f t="shared" si="100"/>
        <v/>
      </c>
      <c r="GK31" s="108"/>
      <c r="GL31" s="110" t="str">
        <f t="shared" si="101"/>
        <v/>
      </c>
      <c r="GM31" s="109" t="str">
        <f t="shared" si="102"/>
        <v/>
      </c>
      <c r="GN31" s="108"/>
      <c r="GO31" s="110" t="str">
        <f t="shared" si="103"/>
        <v/>
      </c>
      <c r="GP31" s="109" t="str">
        <f t="shared" si="104"/>
        <v/>
      </c>
      <c r="GQ31" s="108"/>
      <c r="GR31" s="110" t="str">
        <f t="shared" si="105"/>
        <v/>
      </c>
      <c r="GS31" s="109" t="str">
        <f t="shared" si="106"/>
        <v/>
      </c>
      <c r="GT31" s="108"/>
      <c r="GU31" s="110" t="str">
        <f t="shared" si="107"/>
        <v/>
      </c>
      <c r="GV31" s="109" t="str">
        <f t="shared" si="108"/>
        <v/>
      </c>
      <c r="GW31" s="108"/>
      <c r="GX31" s="110" t="str">
        <f t="shared" si="109"/>
        <v/>
      </c>
      <c r="GY31" s="109" t="str">
        <f t="shared" si="110"/>
        <v/>
      </c>
      <c r="GZ31" s="108"/>
      <c r="HA31" s="110" t="str">
        <f t="shared" si="111"/>
        <v/>
      </c>
      <c r="HB31" s="109" t="str">
        <f t="shared" si="112"/>
        <v/>
      </c>
      <c r="HC31" s="108"/>
      <c r="HD31" s="110" t="str">
        <f t="shared" si="113"/>
        <v/>
      </c>
      <c r="HE31" s="109" t="str">
        <f t="shared" si="114"/>
        <v/>
      </c>
      <c r="HF31" s="108"/>
      <c r="HG31" s="110" t="str">
        <f t="shared" si="115"/>
        <v/>
      </c>
      <c r="HH31" s="109" t="str">
        <f t="shared" si="116"/>
        <v/>
      </c>
      <c r="HI31" s="108"/>
      <c r="HJ31" s="110" t="str">
        <f t="shared" si="117"/>
        <v/>
      </c>
      <c r="HK31" s="109" t="str">
        <f t="shared" si="118"/>
        <v/>
      </c>
      <c r="HL31" s="108"/>
      <c r="HM31" s="110" t="str">
        <f t="shared" si="119"/>
        <v/>
      </c>
      <c r="HN31" s="109" t="str">
        <f t="shared" si="120"/>
        <v/>
      </c>
      <c r="HO31" s="108"/>
      <c r="HP31" s="110" t="str">
        <f t="shared" si="121"/>
        <v/>
      </c>
      <c r="HQ31" s="109" t="str">
        <f t="shared" si="122"/>
        <v/>
      </c>
      <c r="HR31" s="108"/>
      <c r="HS31" s="110" t="str">
        <f t="shared" si="123"/>
        <v/>
      </c>
      <c r="HT31" s="109" t="str">
        <f t="shared" si="124"/>
        <v/>
      </c>
      <c r="HU31" s="108"/>
      <c r="HV31" s="151" t="str">
        <f t="shared" si="125"/>
        <v/>
      </c>
      <c r="HW31" s="109" t="str">
        <f t="shared" si="126"/>
        <v/>
      </c>
      <c r="HX31" s="260"/>
      <c r="HY31" s="110" t="str">
        <f t="shared" si="127"/>
        <v/>
      </c>
      <c r="HZ31" s="109" t="str">
        <f t="shared" si="128"/>
        <v/>
      </c>
      <c r="IA31" s="108"/>
      <c r="IB31" s="110" t="str">
        <f t="shared" si="129"/>
        <v/>
      </c>
      <c r="IC31" s="109" t="str">
        <f t="shared" si="130"/>
        <v/>
      </c>
      <c r="ID31" s="108"/>
      <c r="IE31" s="110" t="str">
        <f t="shared" si="131"/>
        <v/>
      </c>
      <c r="IF31" s="109" t="str">
        <f t="shared" si="132"/>
        <v/>
      </c>
      <c r="IG31" s="108"/>
      <c r="IH31" s="110" t="str">
        <f t="shared" si="133"/>
        <v/>
      </c>
      <c r="II31" s="109" t="str">
        <f t="shared" si="134"/>
        <v/>
      </c>
      <c r="IJ31" s="108"/>
      <c r="IK31" s="110" t="str">
        <f t="shared" si="135"/>
        <v/>
      </c>
      <c r="IL31" s="109" t="str">
        <f t="shared" si="136"/>
        <v/>
      </c>
      <c r="IM31" s="108"/>
      <c r="IN31" s="110" t="str">
        <f t="shared" si="137"/>
        <v/>
      </c>
      <c r="IO31" s="109" t="str">
        <f t="shared" si="138"/>
        <v/>
      </c>
      <c r="IP31" s="108"/>
      <c r="IQ31" s="110" t="str">
        <f t="shared" si="139"/>
        <v/>
      </c>
      <c r="IR31" s="109" t="str">
        <f t="shared" si="140"/>
        <v/>
      </c>
      <c r="IS31" s="108"/>
      <c r="IT31" s="110" t="str">
        <f t="shared" si="141"/>
        <v/>
      </c>
      <c r="IU31" s="109" t="str">
        <f t="shared" si="142"/>
        <v/>
      </c>
      <c r="IV31" s="108"/>
      <c r="IW31" s="110" t="str">
        <f t="shared" si="143"/>
        <v/>
      </c>
      <c r="IX31" s="109" t="str">
        <f t="shared" si="144"/>
        <v/>
      </c>
      <c r="IY31" s="108"/>
      <c r="IZ31" s="110" t="str">
        <f t="shared" si="145"/>
        <v/>
      </c>
      <c r="JA31" s="109" t="str">
        <f t="shared" si="146"/>
        <v/>
      </c>
      <c r="JB31" s="108"/>
      <c r="JC31" s="110" t="str">
        <f t="shared" si="147"/>
        <v/>
      </c>
      <c r="JD31" s="109" t="str">
        <f t="shared" si="148"/>
        <v/>
      </c>
      <c r="JE31" s="108"/>
      <c r="JF31" s="110" t="str">
        <f t="shared" si="149"/>
        <v/>
      </c>
      <c r="JG31" s="109" t="str">
        <f t="shared" si="150"/>
        <v/>
      </c>
      <c r="JH31" s="108"/>
      <c r="JI31" s="110" t="str">
        <f t="shared" si="151"/>
        <v/>
      </c>
      <c r="JJ31" s="109" t="str">
        <f t="shared" si="152"/>
        <v/>
      </c>
      <c r="JK31" s="108"/>
      <c r="JL31" s="110" t="str">
        <f t="shared" si="153"/>
        <v/>
      </c>
      <c r="JM31" s="109" t="str">
        <f t="shared" si="154"/>
        <v/>
      </c>
      <c r="JN31" s="108"/>
      <c r="JO31" s="110" t="str">
        <f t="shared" si="155"/>
        <v/>
      </c>
      <c r="JP31" s="109" t="str">
        <f t="shared" si="156"/>
        <v/>
      </c>
      <c r="JQ31" s="108"/>
      <c r="JR31" s="110" t="str">
        <f t="shared" si="157"/>
        <v/>
      </c>
      <c r="JS31" s="109" t="str">
        <f t="shared" si="158"/>
        <v/>
      </c>
      <c r="JT31" s="108"/>
      <c r="JU31" s="110" t="str">
        <f t="shared" si="159"/>
        <v/>
      </c>
      <c r="JV31" s="109" t="str">
        <f t="shared" si="160"/>
        <v/>
      </c>
      <c r="JW31" s="108"/>
      <c r="JX31" s="110" t="str">
        <f t="shared" si="161"/>
        <v/>
      </c>
      <c r="JY31" s="109" t="str">
        <f t="shared" si="162"/>
        <v/>
      </c>
      <c r="JZ31" s="108"/>
      <c r="KA31" s="110" t="str">
        <f t="shared" si="163"/>
        <v/>
      </c>
      <c r="KB31" s="109" t="str">
        <f t="shared" si="164"/>
        <v/>
      </c>
      <c r="KC31" s="108"/>
      <c r="KD31" s="110" t="str">
        <f t="shared" si="165"/>
        <v/>
      </c>
      <c r="KE31" s="109" t="str">
        <f t="shared" si="166"/>
        <v/>
      </c>
      <c r="KF31" s="108"/>
      <c r="KG31" s="110" t="str">
        <f t="shared" si="167"/>
        <v/>
      </c>
      <c r="KH31" s="109" t="str">
        <f t="shared" si="168"/>
        <v/>
      </c>
      <c r="KI31" s="108"/>
      <c r="KJ31" s="110" t="str">
        <f t="shared" si="169"/>
        <v/>
      </c>
      <c r="KK31" s="109" t="str">
        <f t="shared" si="170"/>
        <v/>
      </c>
      <c r="KL31" s="108"/>
      <c r="KM31" s="110" t="str">
        <f t="shared" si="171"/>
        <v/>
      </c>
      <c r="KN31" s="109" t="str">
        <f t="shared" si="172"/>
        <v/>
      </c>
      <c r="KO31" s="108"/>
      <c r="KP31" s="110" t="str">
        <f t="shared" si="173"/>
        <v/>
      </c>
      <c r="KQ31" s="109" t="str">
        <f t="shared" si="174"/>
        <v/>
      </c>
      <c r="KR31" s="108"/>
      <c r="KS31" s="110" t="str">
        <f t="shared" si="175"/>
        <v/>
      </c>
      <c r="KT31" s="109" t="str">
        <f t="shared" si="176"/>
        <v/>
      </c>
      <c r="KU31" s="108"/>
      <c r="KV31" s="110" t="str">
        <f t="shared" si="177"/>
        <v/>
      </c>
      <c r="KW31" s="109" t="str">
        <f t="shared" si="178"/>
        <v/>
      </c>
      <c r="KX31" s="108"/>
      <c r="KY31" s="110" t="str">
        <f t="shared" si="179"/>
        <v/>
      </c>
      <c r="KZ31" s="109" t="str">
        <f t="shared" si="180"/>
        <v/>
      </c>
      <c r="LA31" s="108"/>
      <c r="LB31" s="110" t="str">
        <f t="shared" si="181"/>
        <v/>
      </c>
      <c r="LC31" s="109" t="str">
        <f t="shared" si="182"/>
        <v/>
      </c>
      <c r="LD31" s="108"/>
      <c r="LE31" s="110" t="str">
        <f t="shared" si="183"/>
        <v/>
      </c>
      <c r="LF31" s="109" t="str">
        <f t="shared" si="184"/>
        <v/>
      </c>
      <c r="LG31" s="108"/>
      <c r="LH31" s="110" t="str">
        <f t="shared" si="185"/>
        <v/>
      </c>
      <c r="LI31" s="109" t="str">
        <f t="shared" si="186"/>
        <v/>
      </c>
      <c r="LJ31" s="108"/>
      <c r="LK31" s="151" t="str">
        <f t="shared" si="187"/>
        <v/>
      </c>
    </row>
    <row r="32" spans="1:323" ht="17.149999999999999" hidden="1" customHeight="1" x14ac:dyDescent="0.2">
      <c r="A32" s="120" t="s">
        <v>22</v>
      </c>
      <c r="B32" s="150">
        <f>IFERROR(VLOOKUP($D32,[1]受注ﾌｧｲﾙ!$A$3:$BZ$1314,5,FALSE),"-")</f>
        <v>46105.671516203707</v>
      </c>
      <c r="C32" s="154">
        <f>IFERROR(VLOOKUP($D32,[1]受注ﾌｧｲﾙ!$A$3:$BZ$1314,6,FALSE),"-")</f>
        <v>0</v>
      </c>
      <c r="D32" s="3" t="s">
        <v>796</v>
      </c>
      <c r="E32" s="39">
        <f>IFERROR(VLOOKUP($D32,[1]受注ﾌｧｲﾙ!$A$3:$BZ$1314,17,FALSE),"-")</f>
        <v>6710</v>
      </c>
      <c r="F32" s="5" t="str">
        <f>IFERROR(VLOOKUP($D32,[1]受注ﾌｧｲﾙ!$A$3:$BZ$1314,18,FALSE),"-")</f>
        <v>30060-AG00-1000X100</v>
      </c>
      <c r="G32" s="5" t="str">
        <f>IFERROR(VLOOKUP($D32,[1]受注ﾌｧｲﾙ!$A$3:$BZ$1314,19,FALSE),"-")</f>
        <v>FA</v>
      </c>
      <c r="H32" s="5" t="str">
        <f>IFERROR(VLOOKUP($D32,[1]受注ﾌｧｲﾙ!$A$3:$BZ$1314,20,FALSE),"-")</f>
        <v>BK0</v>
      </c>
      <c r="I32" s="5" t="str">
        <f>IFERROR(VLOOKUP($D32,[1]受注ﾌｧｲﾙ!$A$3:$BZ$1314,21,FALSE),"-")</f>
        <v>C</v>
      </c>
      <c r="J32" s="15">
        <f>IFERROR(VLOOKUP($D32,[1]受注ﾌｧｲﾙ!$A$3:$BZ$1314,22,FALSE),"-")</f>
        <v>400</v>
      </c>
      <c r="K32" s="5" t="str">
        <f>IFERROR(VLOOKUP($D32,[1]受注ﾌｧｲﾙ!$A$3:$BZ$1314,8,FALSE),"-")</f>
        <v>30030-BG00-1000X100</v>
      </c>
      <c r="L32" s="5" t="str">
        <f>IFERROR(VLOOKUP($D32,[1]受注ﾌｧｲﾙ!$A$3:$BZ$1314,9,FALSE),"-")</f>
        <v>FA</v>
      </c>
      <c r="M32" s="5" t="str">
        <f>IFERROR(VLOOKUP($D32,[1]受注ﾌｧｲﾙ!$A$3:$BZ$1314,10,FALSE),"-")</f>
        <v>BK0</v>
      </c>
      <c r="N32" s="5" t="str">
        <f>IFERROR(VLOOKUP($D32,[1]受注ﾌｧｲﾙ!$A$3:$BZ$1314,11,FALSE),"-")</f>
        <v>C</v>
      </c>
      <c r="O32" s="15">
        <f>IFERROR(VLOOKUP($D32,[1]受注ﾌｧｲﾙ!$A$3:$BZ$1314,13,FALSE),"-")</f>
        <v>800</v>
      </c>
      <c r="P32" s="5">
        <f>IFERROR(VLOOKUP($D32,[1]受注ﾌｧｲﾙ!$A$3:$BZ$1314,15,FALSE),"-")</f>
        <v>0</v>
      </c>
      <c r="Q32" s="40">
        <f>IFERROR((VLOOKUP($D32,[1]受注ﾌｧｲﾙ!$A$3:$BZ$1314,16,FALSE)*J32),"-")</f>
        <v>400</v>
      </c>
      <c r="R32" s="492" t="str">
        <f>IFERROR(VLOOKUP(D32,#REF!,107,FALSE),"-")</f>
        <v>-</v>
      </c>
      <c r="S32" s="5" t="str">
        <f>IFERROR(VLOOKUP($D32,[1]受注ﾌｧｲﾙ!$A$3:$BZ$1314,26,FALSE),"-")</f>
        <v>ｽﾗｲｽ</v>
      </c>
      <c r="T32" s="86" t="str">
        <f>IFERROR(VLOOKUP($D32,[1]受注ﾌｧｲﾙ!$A$3:$BZ$1314,23,FALSE),"-")</f>
        <v>滋賀</v>
      </c>
      <c r="U32" s="4"/>
      <c r="V32" s="3"/>
      <c r="W32" s="4">
        <f>IFERROR(VLOOKUP($D32,[1]受注ﾌｧｲﾙ!$A$3:$BZ$1314,25,FALSE),"-")</f>
        <v>46113</v>
      </c>
      <c r="X32" s="4">
        <f>IFERROR(VLOOKUP($D32,[1]受注ﾌｧｲﾙ!$A$3:$BZ$1314,32,FALSE),"-")</f>
        <v>46115</v>
      </c>
      <c r="Y32" s="4">
        <f>IFERROR(VLOOKUP($D32,[1]受注ﾌｧｲﾙ!$A$3:$BZ$1314,33,FALSE),"-")</f>
        <v>46115</v>
      </c>
      <c r="Z32" s="4">
        <f t="shared" si="0"/>
        <v>46113</v>
      </c>
      <c r="AA32" s="4">
        <f>IFERROR(VLOOKUP(D32,[8]加工日報ｽﾗｲｽ!$A$5:$DD$996,2,FALSE),"-")</f>
        <v>46113</v>
      </c>
      <c r="AB32" s="58">
        <f>IFERROR(VLOOKUP(D32,[8]加工日報ｽﾗｲｽ!$A$5:$DD$996,108,FALSE),"-")</f>
        <v>800</v>
      </c>
      <c r="AC32" s="21">
        <f t="shared" si="1"/>
        <v>400</v>
      </c>
      <c r="AD32" s="410" t="str">
        <f>IFERROR(VLOOKUP($D32,[1]受注ﾌｧｲﾙ!$A$3:$BZ$1314,27,FALSE),"-")&amp;"　"&amp;IFERROR(VLOOKUP($D32,[1]受注ﾌｧｲﾙ!$A$3:$BZ$1314,28,FALSE),"-")&amp;"　"&amp;IFERROR(VLOOKUP($D32,[1]受注ﾌｧｲﾙ!$A$3:$BZ$1314,29,FALSE),"-")</f>
        <v>　　</v>
      </c>
      <c r="AE32" s="3"/>
      <c r="AF32" s="31" t="str">
        <f>IFERROR(VLOOKUP(D32,[8]加工日報ｽﾗｲｽ!$A$5:$DD$996,94,FALSE),"-")</f>
        <v>完</v>
      </c>
      <c r="AG32" s="38" t="str">
        <f>IFERROR(VLOOKUP($D32,[1]受注ﾌｧｲﾙ!$A$3:$BZ$1314,2,FALSE),"-")</f>
        <v>通常入力</v>
      </c>
      <c r="AH32" s="38" t="str">
        <f>IFERROR(VLOOKUP($D32,[1]受注ﾌｧｲﾙ!$A$3:$BZ$1314,3,FALSE),"-")</f>
        <v>後加工</v>
      </c>
      <c r="AI32" s="43">
        <f>IFERROR(VLOOKUP($D32,[1]受注ﾌｧｲﾙ!$A$3:$BZ$1314,31,FALSE),"-")</f>
        <v>0</v>
      </c>
      <c r="AJ32" s="43" t="str">
        <f>IFERROR(VLOOKUP($D32,[1]受注ﾌｧｲﾙ!$A$3:$BZ$1314,12,FALSE),"-")</f>
        <v xml:space="preserve"> </v>
      </c>
      <c r="AK32" s="228" t="str">
        <f>IFERROR(VLOOKUP($D32,[1]受注ﾌｧｲﾙ!$A$3:$BZ$1314,24,FALSE),"-")</f>
        <v>ｽﾗｲｽ</v>
      </c>
      <c r="AL32" s="3"/>
      <c r="AM32" s="3"/>
      <c r="AN32" s="3"/>
      <c r="AO32" s="3"/>
      <c r="AP32" s="3"/>
      <c r="AQ32" s="43" t="s">
        <v>88</v>
      </c>
      <c r="AR32" s="366"/>
      <c r="AS32" s="109" t="str">
        <f t="shared" si="2"/>
        <v/>
      </c>
      <c r="AT32" s="260"/>
      <c r="AU32" s="110" t="str">
        <f t="shared" si="3"/>
        <v/>
      </c>
      <c r="AV32" s="109" t="str">
        <f t="shared" si="4"/>
        <v/>
      </c>
      <c r="AW32" s="108"/>
      <c r="AX32" s="110" t="str">
        <f t="shared" si="5"/>
        <v/>
      </c>
      <c r="AY32" s="109" t="str">
        <f t="shared" si="6"/>
        <v/>
      </c>
      <c r="AZ32" s="108"/>
      <c r="BA32" s="110" t="str">
        <f t="shared" si="7"/>
        <v/>
      </c>
      <c r="BB32" s="109" t="str">
        <f t="shared" si="8"/>
        <v/>
      </c>
      <c r="BC32" s="108"/>
      <c r="BD32" s="110" t="str">
        <f t="shared" si="9"/>
        <v/>
      </c>
      <c r="BE32" s="109" t="str">
        <f t="shared" si="10"/>
        <v/>
      </c>
      <c r="BF32" s="108"/>
      <c r="BG32" s="110" t="str">
        <f t="shared" si="11"/>
        <v/>
      </c>
      <c r="BH32" s="109" t="str">
        <f t="shared" si="12"/>
        <v/>
      </c>
      <c r="BI32" s="108"/>
      <c r="BJ32" s="110" t="str">
        <f t="shared" si="13"/>
        <v/>
      </c>
      <c r="BK32" s="109" t="str">
        <f t="shared" si="14"/>
        <v/>
      </c>
      <c r="BL32" s="108"/>
      <c r="BM32" s="110" t="str">
        <f t="shared" si="15"/>
        <v/>
      </c>
      <c r="BN32" s="109" t="str">
        <f t="shared" si="16"/>
        <v/>
      </c>
      <c r="BO32" s="108"/>
      <c r="BP32" s="110" t="str">
        <f t="shared" si="17"/>
        <v/>
      </c>
      <c r="BQ32" s="109" t="str">
        <f t="shared" si="18"/>
        <v/>
      </c>
      <c r="BR32" s="108"/>
      <c r="BS32" s="110" t="str">
        <f t="shared" si="19"/>
        <v/>
      </c>
      <c r="BT32" s="109" t="str">
        <f t="shared" si="20"/>
        <v/>
      </c>
      <c r="BU32" s="108"/>
      <c r="BV32" s="110" t="str">
        <f t="shared" si="21"/>
        <v/>
      </c>
      <c r="BW32" s="109" t="str">
        <f t="shared" si="22"/>
        <v/>
      </c>
      <c r="BX32" s="108"/>
      <c r="BY32" s="110" t="str">
        <f t="shared" si="23"/>
        <v/>
      </c>
      <c r="BZ32" s="109" t="str">
        <f t="shared" si="24"/>
        <v/>
      </c>
      <c r="CA32" s="108"/>
      <c r="CB32" s="110" t="str">
        <f t="shared" si="25"/>
        <v/>
      </c>
      <c r="CC32" s="109" t="str">
        <f t="shared" si="26"/>
        <v/>
      </c>
      <c r="CD32" s="108"/>
      <c r="CE32" s="110" t="str">
        <f t="shared" si="27"/>
        <v/>
      </c>
      <c r="CF32" s="109" t="str">
        <f t="shared" si="28"/>
        <v/>
      </c>
      <c r="CG32" s="108"/>
      <c r="CH32" s="110" t="str">
        <f t="shared" si="29"/>
        <v/>
      </c>
      <c r="CI32" s="109" t="str">
        <f t="shared" si="30"/>
        <v/>
      </c>
      <c r="CJ32" s="108"/>
      <c r="CK32" s="110" t="str">
        <f t="shared" si="31"/>
        <v/>
      </c>
      <c r="CL32" s="109" t="str">
        <f t="shared" si="32"/>
        <v/>
      </c>
      <c r="CM32" s="108"/>
      <c r="CN32" s="110" t="str">
        <f t="shared" si="33"/>
        <v/>
      </c>
      <c r="CO32" s="109" t="str">
        <f t="shared" si="34"/>
        <v/>
      </c>
      <c r="CP32" s="108"/>
      <c r="CQ32" s="110" t="str">
        <f t="shared" si="35"/>
        <v/>
      </c>
      <c r="CR32" s="109" t="str">
        <f t="shared" si="36"/>
        <v/>
      </c>
      <c r="CS32" s="108"/>
      <c r="CT32" s="110" t="str">
        <f t="shared" si="37"/>
        <v/>
      </c>
      <c r="CU32" s="109" t="str">
        <f t="shared" si="38"/>
        <v/>
      </c>
      <c r="CV32" s="108"/>
      <c r="CW32" s="110" t="str">
        <f t="shared" si="39"/>
        <v/>
      </c>
      <c r="CX32" s="109" t="str">
        <f t="shared" si="40"/>
        <v/>
      </c>
      <c r="CY32" s="108"/>
      <c r="CZ32" s="110" t="str">
        <f t="shared" si="41"/>
        <v/>
      </c>
      <c r="DA32" s="109" t="str">
        <f t="shared" si="42"/>
        <v/>
      </c>
      <c r="DB32" s="108"/>
      <c r="DC32" s="110" t="str">
        <f t="shared" si="43"/>
        <v/>
      </c>
      <c r="DD32" s="109" t="str">
        <f t="shared" si="44"/>
        <v/>
      </c>
      <c r="DE32" s="108"/>
      <c r="DF32" s="110" t="str">
        <f t="shared" si="45"/>
        <v/>
      </c>
      <c r="DG32" s="109" t="str">
        <f t="shared" si="46"/>
        <v/>
      </c>
      <c r="DH32" s="108"/>
      <c r="DI32" s="110" t="str">
        <f t="shared" si="47"/>
        <v/>
      </c>
      <c r="DJ32" s="109" t="str">
        <f t="shared" si="48"/>
        <v/>
      </c>
      <c r="DK32" s="108"/>
      <c r="DL32" s="110" t="str">
        <f t="shared" si="49"/>
        <v/>
      </c>
      <c r="DM32" s="109" t="str">
        <f t="shared" si="50"/>
        <v/>
      </c>
      <c r="DN32" s="108"/>
      <c r="DO32" s="110" t="str">
        <f t="shared" si="51"/>
        <v/>
      </c>
      <c r="DP32" s="109" t="str">
        <f t="shared" si="52"/>
        <v/>
      </c>
      <c r="DQ32" s="108"/>
      <c r="DR32" s="110" t="str">
        <f t="shared" si="53"/>
        <v/>
      </c>
      <c r="DS32" s="109" t="str">
        <f t="shared" si="54"/>
        <v/>
      </c>
      <c r="DT32" s="108"/>
      <c r="DU32" s="110" t="str">
        <f t="shared" si="55"/>
        <v/>
      </c>
      <c r="DV32" s="109" t="str">
        <f t="shared" si="56"/>
        <v/>
      </c>
      <c r="DW32" s="108"/>
      <c r="DX32" s="110" t="str">
        <f t="shared" si="57"/>
        <v/>
      </c>
      <c r="DY32" s="109" t="str">
        <f t="shared" si="58"/>
        <v/>
      </c>
      <c r="DZ32" s="108"/>
      <c r="EA32" s="110" t="str">
        <f t="shared" si="59"/>
        <v/>
      </c>
      <c r="EB32" s="109" t="str">
        <f t="shared" si="60"/>
        <v/>
      </c>
      <c r="EC32" s="108"/>
      <c r="ED32" s="110" t="str">
        <f t="shared" si="61"/>
        <v/>
      </c>
      <c r="EE32" s="109" t="str">
        <f t="shared" si="62"/>
        <v/>
      </c>
      <c r="EF32" s="108"/>
      <c r="EG32" s="151" t="str">
        <f t="shared" si="63"/>
        <v/>
      </c>
      <c r="EH32" s="109" t="str">
        <f t="shared" si="64"/>
        <v>→</v>
      </c>
      <c r="EI32" s="795">
        <v>400</v>
      </c>
      <c r="EJ32" s="110" t="str">
        <f t="shared" si="65"/>
        <v/>
      </c>
      <c r="EK32" s="109" t="str">
        <f t="shared" si="66"/>
        <v/>
      </c>
      <c r="EL32" s="108"/>
      <c r="EM32" s="110" t="str">
        <f t="shared" si="67"/>
        <v/>
      </c>
      <c r="EN32" s="109" t="str">
        <f t="shared" si="68"/>
        <v/>
      </c>
      <c r="EO32" s="108"/>
      <c r="EP32" s="110" t="str">
        <f t="shared" si="69"/>
        <v>⇒</v>
      </c>
      <c r="EQ32" s="109" t="str">
        <f t="shared" si="70"/>
        <v/>
      </c>
      <c r="ER32" s="108"/>
      <c r="ES32" s="110" t="str">
        <f t="shared" si="71"/>
        <v/>
      </c>
      <c r="ET32" s="109" t="str">
        <f t="shared" si="72"/>
        <v/>
      </c>
      <c r="EU32" s="108"/>
      <c r="EV32" s="110" t="str">
        <f t="shared" si="73"/>
        <v/>
      </c>
      <c r="EW32" s="109" t="str">
        <f t="shared" si="74"/>
        <v/>
      </c>
      <c r="EX32" s="108"/>
      <c r="EY32" s="110" t="str">
        <f t="shared" si="75"/>
        <v/>
      </c>
      <c r="EZ32" s="109" t="str">
        <f t="shared" si="76"/>
        <v/>
      </c>
      <c r="FA32" s="108"/>
      <c r="FB32" s="110" t="str">
        <f t="shared" si="77"/>
        <v/>
      </c>
      <c r="FC32" s="109" t="str">
        <f t="shared" si="78"/>
        <v/>
      </c>
      <c r="FD32" s="108"/>
      <c r="FE32" s="110" t="str">
        <f t="shared" si="79"/>
        <v/>
      </c>
      <c r="FF32" s="109" t="str">
        <f t="shared" si="80"/>
        <v/>
      </c>
      <c r="FG32" s="108"/>
      <c r="FH32" s="110" t="str">
        <f t="shared" si="81"/>
        <v/>
      </c>
      <c r="FI32" s="109" t="str">
        <f t="shared" si="82"/>
        <v/>
      </c>
      <c r="FJ32" s="108"/>
      <c r="FK32" s="110" t="str">
        <f t="shared" si="83"/>
        <v/>
      </c>
      <c r="FL32" s="109" t="str">
        <f t="shared" si="84"/>
        <v/>
      </c>
      <c r="FM32" s="108"/>
      <c r="FN32" s="110" t="str">
        <f t="shared" si="85"/>
        <v/>
      </c>
      <c r="FO32" s="109" t="str">
        <f t="shared" si="86"/>
        <v/>
      </c>
      <c r="FP32" s="108"/>
      <c r="FQ32" s="110" t="str">
        <f t="shared" si="87"/>
        <v/>
      </c>
      <c r="FR32" s="109" t="str">
        <f t="shared" si="88"/>
        <v/>
      </c>
      <c r="FS32" s="108"/>
      <c r="FT32" s="110" t="str">
        <f t="shared" si="89"/>
        <v/>
      </c>
      <c r="FU32" s="109" t="str">
        <f t="shared" si="90"/>
        <v/>
      </c>
      <c r="FV32" s="108"/>
      <c r="FW32" s="110" t="str">
        <f t="shared" si="91"/>
        <v/>
      </c>
      <c r="FX32" s="109" t="str">
        <f t="shared" si="92"/>
        <v/>
      </c>
      <c r="FY32" s="108"/>
      <c r="FZ32" s="110" t="str">
        <f t="shared" si="93"/>
        <v/>
      </c>
      <c r="GA32" s="109" t="str">
        <f t="shared" si="94"/>
        <v/>
      </c>
      <c r="GB32" s="108"/>
      <c r="GC32" s="110" t="str">
        <f t="shared" si="95"/>
        <v/>
      </c>
      <c r="GD32" s="109" t="str">
        <f t="shared" si="96"/>
        <v/>
      </c>
      <c r="GE32" s="108"/>
      <c r="GF32" s="110" t="str">
        <f t="shared" si="97"/>
        <v/>
      </c>
      <c r="GG32" s="109" t="str">
        <f t="shared" si="98"/>
        <v/>
      </c>
      <c r="GH32" s="108"/>
      <c r="GI32" s="110" t="str">
        <f t="shared" si="99"/>
        <v/>
      </c>
      <c r="GJ32" s="109" t="str">
        <f t="shared" si="100"/>
        <v/>
      </c>
      <c r="GK32" s="108"/>
      <c r="GL32" s="110" t="str">
        <f t="shared" si="101"/>
        <v/>
      </c>
      <c r="GM32" s="109" t="str">
        <f t="shared" si="102"/>
        <v/>
      </c>
      <c r="GN32" s="108"/>
      <c r="GO32" s="110" t="str">
        <f t="shared" si="103"/>
        <v/>
      </c>
      <c r="GP32" s="109" t="str">
        <f t="shared" si="104"/>
        <v/>
      </c>
      <c r="GQ32" s="108"/>
      <c r="GR32" s="110" t="str">
        <f t="shared" si="105"/>
        <v/>
      </c>
      <c r="GS32" s="109" t="str">
        <f t="shared" si="106"/>
        <v/>
      </c>
      <c r="GT32" s="108"/>
      <c r="GU32" s="110" t="str">
        <f t="shared" si="107"/>
        <v/>
      </c>
      <c r="GV32" s="109" t="str">
        <f t="shared" si="108"/>
        <v/>
      </c>
      <c r="GW32" s="108"/>
      <c r="GX32" s="110" t="str">
        <f t="shared" si="109"/>
        <v/>
      </c>
      <c r="GY32" s="109" t="str">
        <f t="shared" si="110"/>
        <v/>
      </c>
      <c r="GZ32" s="108"/>
      <c r="HA32" s="110" t="str">
        <f t="shared" si="111"/>
        <v/>
      </c>
      <c r="HB32" s="109" t="str">
        <f t="shared" si="112"/>
        <v/>
      </c>
      <c r="HC32" s="108"/>
      <c r="HD32" s="110" t="str">
        <f t="shared" si="113"/>
        <v/>
      </c>
      <c r="HE32" s="109" t="str">
        <f t="shared" si="114"/>
        <v/>
      </c>
      <c r="HF32" s="108"/>
      <c r="HG32" s="110" t="str">
        <f t="shared" si="115"/>
        <v/>
      </c>
      <c r="HH32" s="109" t="str">
        <f t="shared" si="116"/>
        <v/>
      </c>
      <c r="HI32" s="108"/>
      <c r="HJ32" s="110" t="str">
        <f t="shared" si="117"/>
        <v/>
      </c>
      <c r="HK32" s="109" t="str">
        <f t="shared" si="118"/>
        <v/>
      </c>
      <c r="HL32" s="108"/>
      <c r="HM32" s="110" t="str">
        <f t="shared" si="119"/>
        <v/>
      </c>
      <c r="HN32" s="109" t="str">
        <f t="shared" si="120"/>
        <v/>
      </c>
      <c r="HO32" s="108"/>
      <c r="HP32" s="110" t="str">
        <f t="shared" si="121"/>
        <v/>
      </c>
      <c r="HQ32" s="109" t="str">
        <f t="shared" si="122"/>
        <v/>
      </c>
      <c r="HR32" s="108"/>
      <c r="HS32" s="110" t="str">
        <f t="shared" si="123"/>
        <v/>
      </c>
      <c r="HT32" s="109" t="str">
        <f t="shared" si="124"/>
        <v/>
      </c>
      <c r="HU32" s="108"/>
      <c r="HV32" s="151" t="str">
        <f t="shared" si="125"/>
        <v/>
      </c>
      <c r="HW32" s="109" t="str">
        <f t="shared" si="126"/>
        <v/>
      </c>
      <c r="HX32" s="260"/>
      <c r="HY32" s="110" t="str">
        <f t="shared" si="127"/>
        <v/>
      </c>
      <c r="HZ32" s="109" t="str">
        <f t="shared" si="128"/>
        <v/>
      </c>
      <c r="IA32" s="108"/>
      <c r="IB32" s="110" t="str">
        <f t="shared" si="129"/>
        <v/>
      </c>
      <c r="IC32" s="109" t="str">
        <f t="shared" si="130"/>
        <v/>
      </c>
      <c r="ID32" s="108"/>
      <c r="IE32" s="110" t="str">
        <f t="shared" si="131"/>
        <v/>
      </c>
      <c r="IF32" s="109" t="str">
        <f t="shared" si="132"/>
        <v/>
      </c>
      <c r="IG32" s="108"/>
      <c r="IH32" s="110" t="str">
        <f t="shared" si="133"/>
        <v/>
      </c>
      <c r="II32" s="109" t="str">
        <f t="shared" si="134"/>
        <v/>
      </c>
      <c r="IJ32" s="108"/>
      <c r="IK32" s="110" t="str">
        <f t="shared" si="135"/>
        <v/>
      </c>
      <c r="IL32" s="109" t="str">
        <f t="shared" si="136"/>
        <v/>
      </c>
      <c r="IM32" s="108"/>
      <c r="IN32" s="110" t="str">
        <f t="shared" si="137"/>
        <v/>
      </c>
      <c r="IO32" s="109" t="str">
        <f t="shared" si="138"/>
        <v/>
      </c>
      <c r="IP32" s="108"/>
      <c r="IQ32" s="110" t="str">
        <f t="shared" si="139"/>
        <v/>
      </c>
      <c r="IR32" s="109" t="str">
        <f t="shared" si="140"/>
        <v/>
      </c>
      <c r="IS32" s="108"/>
      <c r="IT32" s="110" t="str">
        <f t="shared" si="141"/>
        <v/>
      </c>
      <c r="IU32" s="109" t="str">
        <f t="shared" si="142"/>
        <v/>
      </c>
      <c r="IV32" s="108"/>
      <c r="IW32" s="110" t="str">
        <f t="shared" si="143"/>
        <v/>
      </c>
      <c r="IX32" s="109" t="str">
        <f t="shared" si="144"/>
        <v/>
      </c>
      <c r="IY32" s="108"/>
      <c r="IZ32" s="110" t="str">
        <f t="shared" si="145"/>
        <v/>
      </c>
      <c r="JA32" s="109" t="str">
        <f t="shared" si="146"/>
        <v/>
      </c>
      <c r="JB32" s="108"/>
      <c r="JC32" s="110" t="str">
        <f t="shared" si="147"/>
        <v/>
      </c>
      <c r="JD32" s="109" t="str">
        <f t="shared" si="148"/>
        <v/>
      </c>
      <c r="JE32" s="108"/>
      <c r="JF32" s="110" t="str">
        <f t="shared" si="149"/>
        <v/>
      </c>
      <c r="JG32" s="109" t="str">
        <f t="shared" si="150"/>
        <v/>
      </c>
      <c r="JH32" s="108"/>
      <c r="JI32" s="110" t="str">
        <f t="shared" si="151"/>
        <v/>
      </c>
      <c r="JJ32" s="109" t="str">
        <f t="shared" si="152"/>
        <v/>
      </c>
      <c r="JK32" s="108"/>
      <c r="JL32" s="110" t="str">
        <f t="shared" si="153"/>
        <v/>
      </c>
      <c r="JM32" s="109" t="str">
        <f t="shared" si="154"/>
        <v/>
      </c>
      <c r="JN32" s="108"/>
      <c r="JO32" s="110" t="str">
        <f t="shared" si="155"/>
        <v/>
      </c>
      <c r="JP32" s="109" t="str">
        <f t="shared" si="156"/>
        <v/>
      </c>
      <c r="JQ32" s="108"/>
      <c r="JR32" s="110" t="str">
        <f t="shared" si="157"/>
        <v/>
      </c>
      <c r="JS32" s="109" t="str">
        <f t="shared" si="158"/>
        <v/>
      </c>
      <c r="JT32" s="108"/>
      <c r="JU32" s="110" t="str">
        <f t="shared" si="159"/>
        <v/>
      </c>
      <c r="JV32" s="109" t="str">
        <f t="shared" si="160"/>
        <v/>
      </c>
      <c r="JW32" s="108"/>
      <c r="JX32" s="110" t="str">
        <f t="shared" si="161"/>
        <v/>
      </c>
      <c r="JY32" s="109" t="str">
        <f t="shared" si="162"/>
        <v/>
      </c>
      <c r="JZ32" s="108"/>
      <c r="KA32" s="110" t="str">
        <f t="shared" si="163"/>
        <v/>
      </c>
      <c r="KB32" s="109" t="str">
        <f t="shared" si="164"/>
        <v/>
      </c>
      <c r="KC32" s="108"/>
      <c r="KD32" s="110" t="str">
        <f t="shared" si="165"/>
        <v/>
      </c>
      <c r="KE32" s="109" t="str">
        <f t="shared" si="166"/>
        <v/>
      </c>
      <c r="KF32" s="108"/>
      <c r="KG32" s="110" t="str">
        <f t="shared" si="167"/>
        <v/>
      </c>
      <c r="KH32" s="109" t="str">
        <f t="shared" si="168"/>
        <v/>
      </c>
      <c r="KI32" s="108"/>
      <c r="KJ32" s="110" t="str">
        <f t="shared" si="169"/>
        <v/>
      </c>
      <c r="KK32" s="109" t="str">
        <f t="shared" si="170"/>
        <v/>
      </c>
      <c r="KL32" s="108"/>
      <c r="KM32" s="110" t="str">
        <f t="shared" si="171"/>
        <v/>
      </c>
      <c r="KN32" s="109" t="str">
        <f t="shared" si="172"/>
        <v/>
      </c>
      <c r="KO32" s="108"/>
      <c r="KP32" s="110" t="str">
        <f t="shared" si="173"/>
        <v/>
      </c>
      <c r="KQ32" s="109" t="str">
        <f t="shared" si="174"/>
        <v/>
      </c>
      <c r="KR32" s="108"/>
      <c r="KS32" s="110" t="str">
        <f t="shared" si="175"/>
        <v/>
      </c>
      <c r="KT32" s="109" t="str">
        <f t="shared" si="176"/>
        <v/>
      </c>
      <c r="KU32" s="108"/>
      <c r="KV32" s="110" t="str">
        <f t="shared" si="177"/>
        <v/>
      </c>
      <c r="KW32" s="109" t="str">
        <f t="shared" si="178"/>
        <v/>
      </c>
      <c r="KX32" s="108"/>
      <c r="KY32" s="110" t="str">
        <f t="shared" si="179"/>
        <v/>
      </c>
      <c r="KZ32" s="109" t="str">
        <f t="shared" si="180"/>
        <v/>
      </c>
      <c r="LA32" s="108"/>
      <c r="LB32" s="110" t="str">
        <f t="shared" si="181"/>
        <v/>
      </c>
      <c r="LC32" s="109" t="str">
        <f t="shared" si="182"/>
        <v/>
      </c>
      <c r="LD32" s="108"/>
      <c r="LE32" s="110" t="str">
        <f t="shared" si="183"/>
        <v/>
      </c>
      <c r="LF32" s="109" t="str">
        <f t="shared" si="184"/>
        <v/>
      </c>
      <c r="LG32" s="108"/>
      <c r="LH32" s="110" t="str">
        <f t="shared" si="185"/>
        <v/>
      </c>
      <c r="LI32" s="109" t="str">
        <f t="shared" si="186"/>
        <v/>
      </c>
      <c r="LJ32" s="108"/>
      <c r="LK32" s="151" t="str">
        <f t="shared" si="187"/>
        <v/>
      </c>
    </row>
    <row r="33" spans="1:323" ht="17.149999999999999" hidden="1" customHeight="1" x14ac:dyDescent="0.2">
      <c r="A33" s="120" t="s">
        <v>22</v>
      </c>
      <c r="B33" s="150">
        <f>IFERROR(VLOOKUP($D33,[1]受注ﾌｧｲﾙ!$A$3:$BZ$1314,5,FALSE),"-")</f>
        <v>46106.431909722225</v>
      </c>
      <c r="C33" s="154">
        <f>IFERROR(VLOOKUP($D33,[1]受注ﾌｧｲﾙ!$A$3:$BZ$1314,6,FALSE),"-")</f>
        <v>0</v>
      </c>
      <c r="D33" s="3" t="s">
        <v>802</v>
      </c>
      <c r="E33" s="39">
        <f>IFERROR(VLOOKUP($D33,[1]受注ﾌｧｲﾙ!$A$3:$BZ$1314,17,FALSE),"-")</f>
        <v>6710</v>
      </c>
      <c r="F33" s="5" t="str">
        <f>IFERROR(VLOOKUP($D33,[1]受注ﾌｧｲﾙ!$A$3:$BZ$1314,18,FALSE),"-")</f>
        <v>30040-AG00-1030X200</v>
      </c>
      <c r="G33" s="5" t="str">
        <f>IFERROR(VLOOKUP($D33,[1]受注ﾌｧｲﾙ!$A$3:$BZ$1314,19,FALSE),"-")</f>
        <v>FA</v>
      </c>
      <c r="H33" s="5" t="str">
        <f>IFERROR(VLOOKUP($D33,[1]受注ﾌｧｲﾙ!$A$3:$BZ$1314,20,FALSE),"-")</f>
        <v>BK0</v>
      </c>
      <c r="I33" s="5" t="str">
        <f>IFERROR(VLOOKUP($D33,[1]受注ﾌｧｲﾙ!$A$3:$BZ$1314,21,FALSE),"-")</f>
        <v>C</v>
      </c>
      <c r="J33" s="15">
        <f>IFERROR(VLOOKUP($D33,[1]受注ﾌｧｲﾙ!$A$3:$BZ$1314,22,FALSE),"-")</f>
        <v>1000</v>
      </c>
      <c r="K33" s="5" t="str">
        <f>IFERROR(VLOOKUP($D33,[1]受注ﾌｧｲﾙ!$A$3:$BZ$1314,8,FALSE),"-")</f>
        <v>30020-BG00-1030X200</v>
      </c>
      <c r="L33" s="5" t="str">
        <f>IFERROR(VLOOKUP($D33,[1]受注ﾌｧｲﾙ!$A$3:$BZ$1314,9,FALSE),"-")</f>
        <v>FA</v>
      </c>
      <c r="M33" s="5" t="str">
        <f>IFERROR(VLOOKUP($D33,[1]受注ﾌｧｲﾙ!$A$3:$BZ$1314,10,FALSE),"-")</f>
        <v>BK0</v>
      </c>
      <c r="N33" s="5" t="str">
        <f>IFERROR(VLOOKUP($D33,[1]受注ﾌｧｲﾙ!$A$3:$BZ$1314,11,FALSE),"-")</f>
        <v>C</v>
      </c>
      <c r="O33" s="15">
        <f>IFERROR(VLOOKUP($D33,[1]受注ﾌｧｲﾙ!$A$3:$BZ$1314,13,FALSE),"-")</f>
        <v>2000</v>
      </c>
      <c r="P33" s="5">
        <f>IFERROR(VLOOKUP($D33,[1]受注ﾌｧｲﾙ!$A$3:$BZ$1314,15,FALSE),"-")</f>
        <v>0</v>
      </c>
      <c r="Q33" s="40">
        <f>IFERROR((VLOOKUP($D33,[1]受注ﾌｧｲﾙ!$A$3:$BZ$1314,16,FALSE)*J33),"-")</f>
        <v>1000</v>
      </c>
      <c r="R33" s="492" t="str">
        <f>IFERROR(VLOOKUP(D33,#REF!,107,FALSE),"-")</f>
        <v>-</v>
      </c>
      <c r="S33" s="5" t="str">
        <f>IFERROR(VLOOKUP($D33,[1]受注ﾌｧｲﾙ!$A$3:$BZ$1314,26,FALSE),"-")</f>
        <v>ｽﾗｲｽ</v>
      </c>
      <c r="T33" s="86" t="str">
        <f>IFERROR(VLOOKUP($D33,[1]受注ﾌｧｲﾙ!$A$3:$BZ$1314,23,FALSE),"-")</f>
        <v>湖南</v>
      </c>
      <c r="U33" s="4"/>
      <c r="V33" s="3"/>
      <c r="W33" s="4">
        <f>IFERROR(VLOOKUP($D33,[1]受注ﾌｧｲﾙ!$A$3:$BZ$1314,25,FALSE),"-")</f>
        <v>46113</v>
      </c>
      <c r="X33" s="4">
        <f>IFERROR(VLOOKUP($D33,[1]受注ﾌｧｲﾙ!$A$3:$BZ$1314,32,FALSE),"-")</f>
        <v>46115</v>
      </c>
      <c r="Y33" s="4">
        <f>IFERROR(VLOOKUP($D33,[1]受注ﾌｧｲﾙ!$A$3:$BZ$1314,33,FALSE),"-")</f>
        <v>46115</v>
      </c>
      <c r="Z33" s="4">
        <f t="shared" si="0"/>
        <v>46113</v>
      </c>
      <c r="AA33" s="4">
        <f>IFERROR(VLOOKUP(D33,[8]加工日報ｽﾗｲｽ!$A$5:$DD$996,2,FALSE),"-")</f>
        <v>46113</v>
      </c>
      <c r="AB33" s="58">
        <f>IFERROR(VLOOKUP(D33,[8]加工日報ｽﾗｲｽ!$A$5:$DD$996,108,FALSE),"-")</f>
        <v>2000</v>
      </c>
      <c r="AC33" s="21">
        <f t="shared" si="1"/>
        <v>1000</v>
      </c>
      <c r="AD33" s="410" t="str">
        <f>IFERROR(VLOOKUP($D33,[1]受注ﾌｧｲﾙ!$A$3:$BZ$1314,27,FALSE),"-")&amp;"　"&amp;IFERROR(VLOOKUP($D33,[1]受注ﾌｧｲﾙ!$A$3:$BZ$1314,28,FALSE),"-")&amp;"　"&amp;IFERROR(VLOOKUP($D33,[1]受注ﾌｧｲﾙ!$A$3:$BZ$1314,29,FALSE),"-")</f>
        <v>　　</v>
      </c>
      <c r="AE33" s="3"/>
      <c r="AF33" s="31" t="str">
        <f>IFERROR(VLOOKUP(D33,[8]加工日報ｽﾗｲｽ!$A$5:$DD$996,94,FALSE),"-")</f>
        <v>完</v>
      </c>
      <c r="AG33" s="38" t="str">
        <f>IFERROR(VLOOKUP($D33,[1]受注ﾌｧｲﾙ!$A$3:$BZ$1314,2,FALSE),"-")</f>
        <v>通常入力</v>
      </c>
      <c r="AH33" s="38" t="str">
        <f>IFERROR(VLOOKUP($D33,[1]受注ﾌｧｲﾙ!$A$3:$BZ$1314,3,FALSE),"-")</f>
        <v>後加工</v>
      </c>
      <c r="AI33" s="43" t="str">
        <f>IFERROR(VLOOKUP($D33,[1]受注ﾌｧｲﾙ!$A$3:$BZ$1314,31,FALSE),"-")</f>
        <v>ｻﾝｴｲ</v>
      </c>
      <c r="AJ33" s="43" t="str">
        <f>IFERROR(VLOOKUP($D33,[1]受注ﾌｧｲﾙ!$A$3:$BZ$1314,12,FALSE),"-")</f>
        <v xml:space="preserve"> </v>
      </c>
      <c r="AK33" s="228" t="str">
        <f>IFERROR(VLOOKUP($D33,[1]受注ﾌｧｲﾙ!$A$3:$BZ$1314,24,FALSE),"-")</f>
        <v>ｽﾗｲｽ</v>
      </c>
      <c r="AL33" s="3"/>
      <c r="AM33" s="3"/>
      <c r="AN33" s="3"/>
      <c r="AO33" s="3"/>
      <c r="AP33" s="3"/>
      <c r="AQ33" s="43" t="s">
        <v>88</v>
      </c>
      <c r="AR33" s="366"/>
      <c r="AS33" s="109" t="str">
        <f t="shared" si="2"/>
        <v/>
      </c>
      <c r="AT33" s="260"/>
      <c r="AU33" s="110" t="str">
        <f t="shared" si="3"/>
        <v/>
      </c>
      <c r="AV33" s="109" t="str">
        <f t="shared" si="4"/>
        <v/>
      </c>
      <c r="AW33" s="108"/>
      <c r="AX33" s="110" t="str">
        <f t="shared" si="5"/>
        <v/>
      </c>
      <c r="AY33" s="109" t="str">
        <f t="shared" si="6"/>
        <v/>
      </c>
      <c r="AZ33" s="108"/>
      <c r="BA33" s="110" t="str">
        <f t="shared" si="7"/>
        <v/>
      </c>
      <c r="BB33" s="109" t="str">
        <f t="shared" si="8"/>
        <v/>
      </c>
      <c r="BC33" s="108"/>
      <c r="BD33" s="110" t="str">
        <f t="shared" si="9"/>
        <v/>
      </c>
      <c r="BE33" s="109" t="str">
        <f t="shared" si="10"/>
        <v/>
      </c>
      <c r="BF33" s="108"/>
      <c r="BG33" s="110" t="str">
        <f t="shared" si="11"/>
        <v/>
      </c>
      <c r="BH33" s="109" t="str">
        <f t="shared" si="12"/>
        <v/>
      </c>
      <c r="BI33" s="108"/>
      <c r="BJ33" s="110" t="str">
        <f t="shared" si="13"/>
        <v/>
      </c>
      <c r="BK33" s="109" t="str">
        <f t="shared" si="14"/>
        <v/>
      </c>
      <c r="BL33" s="108"/>
      <c r="BM33" s="110" t="str">
        <f t="shared" si="15"/>
        <v/>
      </c>
      <c r="BN33" s="109" t="str">
        <f t="shared" si="16"/>
        <v/>
      </c>
      <c r="BO33" s="108"/>
      <c r="BP33" s="110" t="str">
        <f t="shared" si="17"/>
        <v/>
      </c>
      <c r="BQ33" s="109" t="str">
        <f t="shared" si="18"/>
        <v/>
      </c>
      <c r="BR33" s="108"/>
      <c r="BS33" s="110" t="str">
        <f t="shared" si="19"/>
        <v/>
      </c>
      <c r="BT33" s="109" t="str">
        <f t="shared" si="20"/>
        <v/>
      </c>
      <c r="BU33" s="108"/>
      <c r="BV33" s="110" t="str">
        <f t="shared" si="21"/>
        <v/>
      </c>
      <c r="BW33" s="109" t="str">
        <f t="shared" si="22"/>
        <v/>
      </c>
      <c r="BX33" s="108"/>
      <c r="BY33" s="110" t="str">
        <f t="shared" si="23"/>
        <v/>
      </c>
      <c r="BZ33" s="109" t="str">
        <f t="shared" si="24"/>
        <v/>
      </c>
      <c r="CA33" s="108"/>
      <c r="CB33" s="110" t="str">
        <f t="shared" si="25"/>
        <v/>
      </c>
      <c r="CC33" s="109" t="str">
        <f t="shared" si="26"/>
        <v/>
      </c>
      <c r="CD33" s="108"/>
      <c r="CE33" s="110" t="str">
        <f t="shared" si="27"/>
        <v/>
      </c>
      <c r="CF33" s="109" t="str">
        <f t="shared" si="28"/>
        <v/>
      </c>
      <c r="CG33" s="108"/>
      <c r="CH33" s="110" t="str">
        <f t="shared" si="29"/>
        <v/>
      </c>
      <c r="CI33" s="109" t="str">
        <f t="shared" si="30"/>
        <v/>
      </c>
      <c r="CJ33" s="108"/>
      <c r="CK33" s="110" t="str">
        <f t="shared" si="31"/>
        <v/>
      </c>
      <c r="CL33" s="109" t="str">
        <f t="shared" si="32"/>
        <v/>
      </c>
      <c r="CM33" s="108"/>
      <c r="CN33" s="110" t="str">
        <f t="shared" si="33"/>
        <v/>
      </c>
      <c r="CO33" s="109" t="str">
        <f t="shared" si="34"/>
        <v/>
      </c>
      <c r="CP33" s="108"/>
      <c r="CQ33" s="110" t="str">
        <f t="shared" si="35"/>
        <v/>
      </c>
      <c r="CR33" s="109" t="str">
        <f t="shared" si="36"/>
        <v/>
      </c>
      <c r="CS33" s="108"/>
      <c r="CT33" s="110" t="str">
        <f t="shared" si="37"/>
        <v/>
      </c>
      <c r="CU33" s="109" t="str">
        <f t="shared" si="38"/>
        <v/>
      </c>
      <c r="CV33" s="108"/>
      <c r="CW33" s="110" t="str">
        <f t="shared" si="39"/>
        <v/>
      </c>
      <c r="CX33" s="109" t="str">
        <f t="shared" si="40"/>
        <v/>
      </c>
      <c r="CY33" s="108"/>
      <c r="CZ33" s="110" t="str">
        <f t="shared" si="41"/>
        <v/>
      </c>
      <c r="DA33" s="109" t="str">
        <f t="shared" si="42"/>
        <v/>
      </c>
      <c r="DB33" s="108"/>
      <c r="DC33" s="110" t="str">
        <f t="shared" si="43"/>
        <v/>
      </c>
      <c r="DD33" s="109" t="str">
        <f t="shared" si="44"/>
        <v/>
      </c>
      <c r="DE33" s="108"/>
      <c r="DF33" s="110" t="str">
        <f t="shared" si="45"/>
        <v/>
      </c>
      <c r="DG33" s="109" t="str">
        <f t="shared" si="46"/>
        <v/>
      </c>
      <c r="DH33" s="108"/>
      <c r="DI33" s="110" t="str">
        <f t="shared" si="47"/>
        <v/>
      </c>
      <c r="DJ33" s="109" t="str">
        <f t="shared" si="48"/>
        <v/>
      </c>
      <c r="DK33" s="108"/>
      <c r="DL33" s="110" t="str">
        <f t="shared" si="49"/>
        <v/>
      </c>
      <c r="DM33" s="109" t="str">
        <f t="shared" si="50"/>
        <v/>
      </c>
      <c r="DN33" s="108"/>
      <c r="DO33" s="110" t="str">
        <f t="shared" si="51"/>
        <v/>
      </c>
      <c r="DP33" s="109" t="str">
        <f t="shared" si="52"/>
        <v/>
      </c>
      <c r="DQ33" s="108"/>
      <c r="DR33" s="110" t="str">
        <f t="shared" si="53"/>
        <v/>
      </c>
      <c r="DS33" s="109" t="str">
        <f t="shared" si="54"/>
        <v/>
      </c>
      <c r="DT33" s="108"/>
      <c r="DU33" s="110" t="str">
        <f t="shared" si="55"/>
        <v/>
      </c>
      <c r="DV33" s="109" t="str">
        <f t="shared" si="56"/>
        <v/>
      </c>
      <c r="DW33" s="108"/>
      <c r="DX33" s="110" t="str">
        <f t="shared" si="57"/>
        <v/>
      </c>
      <c r="DY33" s="109" t="str">
        <f t="shared" si="58"/>
        <v/>
      </c>
      <c r="DZ33" s="108"/>
      <c r="EA33" s="110" t="str">
        <f t="shared" si="59"/>
        <v/>
      </c>
      <c r="EB33" s="109" t="str">
        <f t="shared" si="60"/>
        <v/>
      </c>
      <c r="EC33" s="108"/>
      <c r="ED33" s="110" t="str">
        <f t="shared" si="61"/>
        <v/>
      </c>
      <c r="EE33" s="109" t="str">
        <f t="shared" si="62"/>
        <v/>
      </c>
      <c r="EF33" s="108"/>
      <c r="EG33" s="151" t="str">
        <f t="shared" si="63"/>
        <v/>
      </c>
      <c r="EH33" s="109" t="str">
        <f t="shared" si="64"/>
        <v>→</v>
      </c>
      <c r="EI33" s="795">
        <v>1000</v>
      </c>
      <c r="EJ33" s="110" t="str">
        <f t="shared" si="65"/>
        <v/>
      </c>
      <c r="EK33" s="109" t="str">
        <f t="shared" si="66"/>
        <v/>
      </c>
      <c r="EL33" s="108"/>
      <c r="EM33" s="110" t="str">
        <f t="shared" si="67"/>
        <v/>
      </c>
      <c r="EN33" s="109" t="str">
        <f t="shared" si="68"/>
        <v/>
      </c>
      <c r="EO33" s="108"/>
      <c r="EP33" s="110" t="str">
        <f t="shared" si="69"/>
        <v>⇒</v>
      </c>
      <c r="EQ33" s="109" t="str">
        <f t="shared" si="70"/>
        <v/>
      </c>
      <c r="ER33" s="108"/>
      <c r="ES33" s="110" t="str">
        <f t="shared" si="71"/>
        <v/>
      </c>
      <c r="ET33" s="109" t="str">
        <f t="shared" si="72"/>
        <v/>
      </c>
      <c r="EU33" s="108"/>
      <c r="EV33" s="110" t="str">
        <f t="shared" si="73"/>
        <v/>
      </c>
      <c r="EW33" s="109" t="str">
        <f t="shared" si="74"/>
        <v/>
      </c>
      <c r="EX33" s="108"/>
      <c r="EY33" s="110" t="str">
        <f t="shared" si="75"/>
        <v/>
      </c>
      <c r="EZ33" s="109" t="str">
        <f t="shared" si="76"/>
        <v/>
      </c>
      <c r="FA33" s="108"/>
      <c r="FB33" s="110" t="str">
        <f t="shared" si="77"/>
        <v/>
      </c>
      <c r="FC33" s="109" t="str">
        <f t="shared" si="78"/>
        <v/>
      </c>
      <c r="FD33" s="108"/>
      <c r="FE33" s="110" t="str">
        <f t="shared" si="79"/>
        <v/>
      </c>
      <c r="FF33" s="109" t="str">
        <f t="shared" si="80"/>
        <v/>
      </c>
      <c r="FG33" s="108"/>
      <c r="FH33" s="110" t="str">
        <f t="shared" si="81"/>
        <v/>
      </c>
      <c r="FI33" s="109" t="str">
        <f t="shared" si="82"/>
        <v/>
      </c>
      <c r="FJ33" s="108"/>
      <c r="FK33" s="110" t="str">
        <f t="shared" si="83"/>
        <v/>
      </c>
      <c r="FL33" s="109" t="str">
        <f t="shared" si="84"/>
        <v/>
      </c>
      <c r="FM33" s="108"/>
      <c r="FN33" s="110" t="str">
        <f t="shared" si="85"/>
        <v/>
      </c>
      <c r="FO33" s="109" t="str">
        <f t="shared" si="86"/>
        <v/>
      </c>
      <c r="FP33" s="108"/>
      <c r="FQ33" s="110" t="str">
        <f t="shared" si="87"/>
        <v/>
      </c>
      <c r="FR33" s="109" t="str">
        <f t="shared" si="88"/>
        <v/>
      </c>
      <c r="FS33" s="108"/>
      <c r="FT33" s="110" t="str">
        <f t="shared" si="89"/>
        <v/>
      </c>
      <c r="FU33" s="109" t="str">
        <f t="shared" si="90"/>
        <v/>
      </c>
      <c r="FV33" s="108"/>
      <c r="FW33" s="110" t="str">
        <f t="shared" si="91"/>
        <v/>
      </c>
      <c r="FX33" s="109" t="str">
        <f t="shared" si="92"/>
        <v/>
      </c>
      <c r="FY33" s="108"/>
      <c r="FZ33" s="110" t="str">
        <f t="shared" si="93"/>
        <v/>
      </c>
      <c r="GA33" s="109" t="str">
        <f t="shared" si="94"/>
        <v/>
      </c>
      <c r="GB33" s="108"/>
      <c r="GC33" s="110" t="str">
        <f t="shared" si="95"/>
        <v/>
      </c>
      <c r="GD33" s="109" t="str">
        <f t="shared" si="96"/>
        <v/>
      </c>
      <c r="GE33" s="108"/>
      <c r="GF33" s="110" t="str">
        <f t="shared" si="97"/>
        <v/>
      </c>
      <c r="GG33" s="109" t="str">
        <f t="shared" si="98"/>
        <v/>
      </c>
      <c r="GH33" s="108"/>
      <c r="GI33" s="110" t="str">
        <f t="shared" si="99"/>
        <v/>
      </c>
      <c r="GJ33" s="109" t="str">
        <f t="shared" si="100"/>
        <v/>
      </c>
      <c r="GK33" s="108"/>
      <c r="GL33" s="110" t="str">
        <f t="shared" si="101"/>
        <v/>
      </c>
      <c r="GM33" s="109" t="str">
        <f t="shared" si="102"/>
        <v/>
      </c>
      <c r="GN33" s="108"/>
      <c r="GO33" s="110" t="str">
        <f t="shared" si="103"/>
        <v/>
      </c>
      <c r="GP33" s="109" t="str">
        <f t="shared" si="104"/>
        <v/>
      </c>
      <c r="GQ33" s="108"/>
      <c r="GR33" s="110" t="str">
        <f t="shared" si="105"/>
        <v/>
      </c>
      <c r="GS33" s="109" t="str">
        <f t="shared" si="106"/>
        <v/>
      </c>
      <c r="GT33" s="108"/>
      <c r="GU33" s="110" t="str">
        <f t="shared" si="107"/>
        <v/>
      </c>
      <c r="GV33" s="109" t="str">
        <f t="shared" si="108"/>
        <v/>
      </c>
      <c r="GW33" s="108"/>
      <c r="GX33" s="110" t="str">
        <f t="shared" si="109"/>
        <v/>
      </c>
      <c r="GY33" s="109" t="str">
        <f t="shared" si="110"/>
        <v/>
      </c>
      <c r="GZ33" s="108"/>
      <c r="HA33" s="110" t="str">
        <f t="shared" si="111"/>
        <v/>
      </c>
      <c r="HB33" s="109" t="str">
        <f t="shared" si="112"/>
        <v/>
      </c>
      <c r="HC33" s="108"/>
      <c r="HD33" s="110" t="str">
        <f t="shared" si="113"/>
        <v/>
      </c>
      <c r="HE33" s="109" t="str">
        <f t="shared" si="114"/>
        <v/>
      </c>
      <c r="HF33" s="108"/>
      <c r="HG33" s="110" t="str">
        <f t="shared" si="115"/>
        <v/>
      </c>
      <c r="HH33" s="109" t="str">
        <f t="shared" si="116"/>
        <v/>
      </c>
      <c r="HI33" s="108"/>
      <c r="HJ33" s="110" t="str">
        <f t="shared" si="117"/>
        <v/>
      </c>
      <c r="HK33" s="109" t="str">
        <f t="shared" si="118"/>
        <v/>
      </c>
      <c r="HL33" s="108"/>
      <c r="HM33" s="110" t="str">
        <f t="shared" si="119"/>
        <v/>
      </c>
      <c r="HN33" s="109" t="str">
        <f t="shared" si="120"/>
        <v/>
      </c>
      <c r="HO33" s="108"/>
      <c r="HP33" s="110" t="str">
        <f t="shared" si="121"/>
        <v/>
      </c>
      <c r="HQ33" s="109" t="str">
        <f t="shared" si="122"/>
        <v/>
      </c>
      <c r="HR33" s="108"/>
      <c r="HS33" s="110" t="str">
        <f t="shared" si="123"/>
        <v/>
      </c>
      <c r="HT33" s="109" t="str">
        <f t="shared" si="124"/>
        <v/>
      </c>
      <c r="HU33" s="108"/>
      <c r="HV33" s="151" t="str">
        <f t="shared" si="125"/>
        <v/>
      </c>
      <c r="HW33" s="109" t="str">
        <f t="shared" si="126"/>
        <v/>
      </c>
      <c r="HX33" s="260"/>
      <c r="HY33" s="110" t="str">
        <f t="shared" si="127"/>
        <v/>
      </c>
      <c r="HZ33" s="109" t="str">
        <f t="shared" si="128"/>
        <v/>
      </c>
      <c r="IA33" s="108"/>
      <c r="IB33" s="110" t="str">
        <f t="shared" si="129"/>
        <v/>
      </c>
      <c r="IC33" s="109" t="str">
        <f t="shared" si="130"/>
        <v/>
      </c>
      <c r="ID33" s="108"/>
      <c r="IE33" s="110" t="str">
        <f t="shared" si="131"/>
        <v/>
      </c>
      <c r="IF33" s="109" t="str">
        <f t="shared" si="132"/>
        <v/>
      </c>
      <c r="IG33" s="108"/>
      <c r="IH33" s="110" t="str">
        <f t="shared" si="133"/>
        <v/>
      </c>
      <c r="II33" s="109" t="str">
        <f t="shared" si="134"/>
        <v/>
      </c>
      <c r="IJ33" s="108"/>
      <c r="IK33" s="110" t="str">
        <f t="shared" si="135"/>
        <v/>
      </c>
      <c r="IL33" s="109" t="str">
        <f t="shared" si="136"/>
        <v/>
      </c>
      <c r="IM33" s="108"/>
      <c r="IN33" s="110" t="str">
        <f t="shared" si="137"/>
        <v/>
      </c>
      <c r="IO33" s="109" t="str">
        <f t="shared" si="138"/>
        <v/>
      </c>
      <c r="IP33" s="108"/>
      <c r="IQ33" s="110" t="str">
        <f t="shared" si="139"/>
        <v/>
      </c>
      <c r="IR33" s="109" t="str">
        <f t="shared" si="140"/>
        <v/>
      </c>
      <c r="IS33" s="108"/>
      <c r="IT33" s="110" t="str">
        <f t="shared" si="141"/>
        <v/>
      </c>
      <c r="IU33" s="109" t="str">
        <f t="shared" si="142"/>
        <v/>
      </c>
      <c r="IV33" s="108"/>
      <c r="IW33" s="110" t="str">
        <f t="shared" si="143"/>
        <v/>
      </c>
      <c r="IX33" s="109" t="str">
        <f t="shared" si="144"/>
        <v/>
      </c>
      <c r="IY33" s="108"/>
      <c r="IZ33" s="110" t="str">
        <f t="shared" si="145"/>
        <v/>
      </c>
      <c r="JA33" s="109" t="str">
        <f t="shared" si="146"/>
        <v/>
      </c>
      <c r="JB33" s="108"/>
      <c r="JC33" s="110" t="str">
        <f t="shared" si="147"/>
        <v/>
      </c>
      <c r="JD33" s="109" t="str">
        <f t="shared" si="148"/>
        <v/>
      </c>
      <c r="JE33" s="108"/>
      <c r="JF33" s="110" t="str">
        <f t="shared" si="149"/>
        <v/>
      </c>
      <c r="JG33" s="109" t="str">
        <f t="shared" si="150"/>
        <v/>
      </c>
      <c r="JH33" s="108"/>
      <c r="JI33" s="110" t="str">
        <f t="shared" si="151"/>
        <v/>
      </c>
      <c r="JJ33" s="109" t="str">
        <f t="shared" si="152"/>
        <v/>
      </c>
      <c r="JK33" s="108"/>
      <c r="JL33" s="110" t="str">
        <f t="shared" si="153"/>
        <v/>
      </c>
      <c r="JM33" s="109" t="str">
        <f t="shared" si="154"/>
        <v/>
      </c>
      <c r="JN33" s="108"/>
      <c r="JO33" s="110" t="str">
        <f t="shared" si="155"/>
        <v/>
      </c>
      <c r="JP33" s="109" t="str">
        <f t="shared" si="156"/>
        <v/>
      </c>
      <c r="JQ33" s="108"/>
      <c r="JR33" s="110" t="str">
        <f t="shared" si="157"/>
        <v/>
      </c>
      <c r="JS33" s="109" t="str">
        <f t="shared" si="158"/>
        <v/>
      </c>
      <c r="JT33" s="108"/>
      <c r="JU33" s="110" t="str">
        <f t="shared" si="159"/>
        <v/>
      </c>
      <c r="JV33" s="109" t="str">
        <f t="shared" si="160"/>
        <v/>
      </c>
      <c r="JW33" s="108"/>
      <c r="JX33" s="110" t="str">
        <f t="shared" si="161"/>
        <v/>
      </c>
      <c r="JY33" s="109" t="str">
        <f t="shared" si="162"/>
        <v/>
      </c>
      <c r="JZ33" s="108"/>
      <c r="KA33" s="110" t="str">
        <f t="shared" si="163"/>
        <v/>
      </c>
      <c r="KB33" s="109" t="str">
        <f t="shared" si="164"/>
        <v/>
      </c>
      <c r="KC33" s="108"/>
      <c r="KD33" s="110" t="str">
        <f t="shared" si="165"/>
        <v/>
      </c>
      <c r="KE33" s="109" t="str">
        <f t="shared" si="166"/>
        <v/>
      </c>
      <c r="KF33" s="108"/>
      <c r="KG33" s="110" t="str">
        <f t="shared" si="167"/>
        <v/>
      </c>
      <c r="KH33" s="109" t="str">
        <f t="shared" si="168"/>
        <v/>
      </c>
      <c r="KI33" s="108"/>
      <c r="KJ33" s="110" t="str">
        <f t="shared" si="169"/>
        <v/>
      </c>
      <c r="KK33" s="109" t="str">
        <f t="shared" si="170"/>
        <v/>
      </c>
      <c r="KL33" s="108"/>
      <c r="KM33" s="110" t="str">
        <f t="shared" si="171"/>
        <v/>
      </c>
      <c r="KN33" s="109" t="str">
        <f t="shared" si="172"/>
        <v/>
      </c>
      <c r="KO33" s="108"/>
      <c r="KP33" s="110" t="str">
        <f t="shared" si="173"/>
        <v/>
      </c>
      <c r="KQ33" s="109" t="str">
        <f t="shared" si="174"/>
        <v/>
      </c>
      <c r="KR33" s="108"/>
      <c r="KS33" s="110" t="str">
        <f t="shared" si="175"/>
        <v/>
      </c>
      <c r="KT33" s="109" t="str">
        <f t="shared" si="176"/>
        <v/>
      </c>
      <c r="KU33" s="108"/>
      <c r="KV33" s="110" t="str">
        <f t="shared" si="177"/>
        <v/>
      </c>
      <c r="KW33" s="109" t="str">
        <f t="shared" si="178"/>
        <v/>
      </c>
      <c r="KX33" s="108"/>
      <c r="KY33" s="110" t="str">
        <f t="shared" si="179"/>
        <v/>
      </c>
      <c r="KZ33" s="109" t="str">
        <f t="shared" si="180"/>
        <v/>
      </c>
      <c r="LA33" s="108"/>
      <c r="LB33" s="110" t="str">
        <f t="shared" si="181"/>
        <v/>
      </c>
      <c r="LC33" s="109" t="str">
        <f t="shared" si="182"/>
        <v/>
      </c>
      <c r="LD33" s="108"/>
      <c r="LE33" s="110" t="str">
        <f t="shared" si="183"/>
        <v/>
      </c>
      <c r="LF33" s="109" t="str">
        <f t="shared" si="184"/>
        <v/>
      </c>
      <c r="LG33" s="108"/>
      <c r="LH33" s="110" t="str">
        <f t="shared" si="185"/>
        <v/>
      </c>
      <c r="LI33" s="109" t="str">
        <f t="shared" si="186"/>
        <v/>
      </c>
      <c r="LJ33" s="108"/>
      <c r="LK33" s="151" t="str">
        <f t="shared" si="187"/>
        <v/>
      </c>
    </row>
    <row r="34" spans="1:323" ht="17.149999999999999" hidden="1" customHeight="1" x14ac:dyDescent="0.2">
      <c r="A34" s="120" t="s">
        <v>22</v>
      </c>
      <c r="B34" s="150">
        <f>IFERROR(VLOOKUP($D34,[1]受注ﾌｧｲﾙ!$A$3:$BZ$1314,5,FALSE),"-")</f>
        <v>46106.687476851854</v>
      </c>
      <c r="C34" s="154">
        <f>IFERROR(VLOOKUP($D34,[1]受注ﾌｧｲﾙ!$A$3:$BZ$1314,6,FALSE),"-")</f>
        <v>0</v>
      </c>
      <c r="D34" s="3" t="s">
        <v>817</v>
      </c>
      <c r="E34" s="39">
        <f>IFERROR(VLOOKUP($D34,[1]受注ﾌｧｲﾙ!$A$3:$BZ$1314,17,FALSE),"-")</f>
        <v>6710</v>
      </c>
      <c r="F34" s="5" t="str">
        <f>IFERROR(VLOOKUP($D34,[1]受注ﾌｧｲﾙ!$A$3:$BZ$1314,18,FALSE),"-")</f>
        <v>30040-AG00-1030X200</v>
      </c>
      <c r="G34" s="5" t="str">
        <f>IFERROR(VLOOKUP($D34,[1]受注ﾌｧｲﾙ!$A$3:$BZ$1314,19,FALSE),"-")</f>
        <v>FA</v>
      </c>
      <c r="H34" s="5" t="str">
        <f>IFERROR(VLOOKUP($D34,[1]受注ﾌｧｲﾙ!$A$3:$BZ$1314,20,FALSE),"-")</f>
        <v>BK0</v>
      </c>
      <c r="I34" s="5" t="str">
        <f>IFERROR(VLOOKUP($D34,[1]受注ﾌｧｲﾙ!$A$3:$BZ$1314,21,FALSE),"-")</f>
        <v>C</v>
      </c>
      <c r="J34" s="15">
        <f>IFERROR(VLOOKUP($D34,[1]受注ﾌｧｲﾙ!$A$3:$BZ$1314,22,FALSE),"-")</f>
        <v>200</v>
      </c>
      <c r="K34" s="5" t="str">
        <f>IFERROR(VLOOKUP($D34,[1]受注ﾌｧｲﾙ!$A$3:$BZ$1314,8,FALSE),"-")</f>
        <v>30020-BG00-1030X200</v>
      </c>
      <c r="L34" s="5" t="str">
        <f>IFERROR(VLOOKUP($D34,[1]受注ﾌｧｲﾙ!$A$3:$BZ$1314,9,FALSE),"-")</f>
        <v>FA</v>
      </c>
      <c r="M34" s="5" t="str">
        <f>IFERROR(VLOOKUP($D34,[1]受注ﾌｧｲﾙ!$A$3:$BZ$1314,10,FALSE),"-")</f>
        <v>BK0</v>
      </c>
      <c r="N34" s="5" t="str">
        <f>IFERROR(VLOOKUP($D34,[1]受注ﾌｧｲﾙ!$A$3:$BZ$1314,11,FALSE),"-")</f>
        <v>C</v>
      </c>
      <c r="O34" s="15">
        <f>IFERROR(VLOOKUP($D34,[1]受注ﾌｧｲﾙ!$A$3:$BZ$1314,13,FALSE),"-")</f>
        <v>400</v>
      </c>
      <c r="P34" s="5">
        <f>IFERROR(VLOOKUP($D34,[1]受注ﾌｧｲﾙ!$A$3:$BZ$1314,15,FALSE),"-")</f>
        <v>0</v>
      </c>
      <c r="Q34" s="40">
        <f>IFERROR((VLOOKUP($D34,[1]受注ﾌｧｲﾙ!$A$3:$BZ$1314,16,FALSE)*J34),"-")</f>
        <v>200</v>
      </c>
      <c r="R34" s="492" t="str">
        <f>IFERROR(VLOOKUP(D34,#REF!,107,FALSE),"-")</f>
        <v>-</v>
      </c>
      <c r="S34" s="5" t="str">
        <f>IFERROR(VLOOKUP($D34,[1]受注ﾌｧｲﾙ!$A$3:$BZ$1314,26,FALSE),"-")</f>
        <v>ｽﾗｲｽ</v>
      </c>
      <c r="T34" s="86" t="str">
        <f>IFERROR(VLOOKUP($D34,[1]受注ﾌｧｲﾙ!$A$3:$BZ$1314,23,FALSE),"-")</f>
        <v>湖南</v>
      </c>
      <c r="U34" s="4"/>
      <c r="V34" s="3"/>
      <c r="W34" s="4">
        <f>IFERROR(VLOOKUP($D34,[1]受注ﾌｧｲﾙ!$A$3:$BZ$1314,25,FALSE),"-")</f>
        <v>46113</v>
      </c>
      <c r="X34" s="4">
        <f>IFERROR(VLOOKUP($D34,[1]受注ﾌｧｲﾙ!$A$3:$BZ$1314,32,FALSE),"-")</f>
        <v>46115</v>
      </c>
      <c r="Y34" s="4">
        <f>IFERROR(VLOOKUP($D34,[1]受注ﾌｧｲﾙ!$A$3:$BZ$1314,33,FALSE),"-")</f>
        <v>46115</v>
      </c>
      <c r="Z34" s="4">
        <f t="shared" si="0"/>
        <v>46113</v>
      </c>
      <c r="AA34" s="4">
        <f>IFERROR(VLOOKUP(D34,[8]加工日報ｽﾗｲｽ!$A$5:$DD$996,2,FALSE),"-")</f>
        <v>46113</v>
      </c>
      <c r="AB34" s="58">
        <f>IFERROR(VLOOKUP(D34,[8]加工日報ｽﾗｲｽ!$A$5:$DD$996,108,FALSE),"-")</f>
        <v>400</v>
      </c>
      <c r="AC34" s="21">
        <f t="shared" si="1"/>
        <v>200</v>
      </c>
      <c r="AD34" s="410" t="str">
        <f>IFERROR(VLOOKUP($D34,[1]受注ﾌｧｲﾙ!$A$3:$BZ$1314,27,FALSE),"-")&amp;"　"&amp;IFERROR(VLOOKUP($D34,[1]受注ﾌｧｲﾙ!$A$3:$BZ$1314,28,FALSE),"-")&amp;"　"&amp;IFERROR(VLOOKUP($D34,[1]受注ﾌｧｲﾙ!$A$3:$BZ$1314,29,FALSE),"-")</f>
        <v>　　</v>
      </c>
      <c r="AE34" s="3"/>
      <c r="AF34" s="31" t="str">
        <f>IFERROR(VLOOKUP(D34,[8]加工日報ｽﾗｲｽ!$A$5:$DD$996,94,FALSE),"-")</f>
        <v>完</v>
      </c>
      <c r="AG34" s="38" t="str">
        <f>IFERROR(VLOOKUP($D34,[1]受注ﾌｧｲﾙ!$A$3:$BZ$1314,2,FALSE),"-")</f>
        <v>通常入力</v>
      </c>
      <c r="AH34" s="38" t="str">
        <f>IFERROR(VLOOKUP($D34,[1]受注ﾌｧｲﾙ!$A$3:$BZ$1314,3,FALSE),"-")</f>
        <v>後加工</v>
      </c>
      <c r="AI34" s="43" t="str">
        <f>IFERROR(VLOOKUP($D34,[1]受注ﾌｧｲﾙ!$A$3:$BZ$1314,31,FALSE),"-")</f>
        <v>大伸工業</v>
      </c>
      <c r="AJ34" s="43" t="str">
        <f>IFERROR(VLOOKUP($D34,[1]受注ﾌｧｲﾙ!$A$3:$BZ$1314,12,FALSE),"-")</f>
        <v xml:space="preserve"> </v>
      </c>
      <c r="AK34" s="228" t="str">
        <f>IFERROR(VLOOKUP($D34,[1]受注ﾌｧｲﾙ!$A$3:$BZ$1314,24,FALSE),"-")</f>
        <v>ｽﾗｲｽ</v>
      </c>
      <c r="AL34" s="3"/>
      <c r="AM34" s="3"/>
      <c r="AN34" s="3"/>
      <c r="AO34" s="3"/>
      <c r="AP34" s="3"/>
      <c r="AQ34" s="43" t="s">
        <v>88</v>
      </c>
      <c r="AR34" s="366"/>
      <c r="AS34" s="109" t="str">
        <f t="shared" si="2"/>
        <v/>
      </c>
      <c r="AT34" s="260"/>
      <c r="AU34" s="110" t="str">
        <f t="shared" si="3"/>
        <v/>
      </c>
      <c r="AV34" s="109" t="str">
        <f t="shared" si="4"/>
        <v/>
      </c>
      <c r="AW34" s="108"/>
      <c r="AX34" s="110" t="str">
        <f t="shared" si="5"/>
        <v/>
      </c>
      <c r="AY34" s="109" t="str">
        <f t="shared" si="6"/>
        <v/>
      </c>
      <c r="AZ34" s="108"/>
      <c r="BA34" s="110" t="str">
        <f t="shared" si="7"/>
        <v/>
      </c>
      <c r="BB34" s="109" t="str">
        <f t="shared" si="8"/>
        <v/>
      </c>
      <c r="BC34" s="108"/>
      <c r="BD34" s="110" t="str">
        <f t="shared" si="9"/>
        <v/>
      </c>
      <c r="BE34" s="109" t="str">
        <f t="shared" si="10"/>
        <v/>
      </c>
      <c r="BF34" s="108"/>
      <c r="BG34" s="110" t="str">
        <f t="shared" si="11"/>
        <v/>
      </c>
      <c r="BH34" s="109" t="str">
        <f t="shared" si="12"/>
        <v/>
      </c>
      <c r="BI34" s="108"/>
      <c r="BJ34" s="110" t="str">
        <f t="shared" si="13"/>
        <v/>
      </c>
      <c r="BK34" s="109" t="str">
        <f t="shared" si="14"/>
        <v/>
      </c>
      <c r="BL34" s="108"/>
      <c r="BM34" s="110" t="str">
        <f t="shared" si="15"/>
        <v/>
      </c>
      <c r="BN34" s="109" t="str">
        <f t="shared" si="16"/>
        <v/>
      </c>
      <c r="BO34" s="108"/>
      <c r="BP34" s="110" t="str">
        <f t="shared" si="17"/>
        <v/>
      </c>
      <c r="BQ34" s="109" t="str">
        <f t="shared" si="18"/>
        <v/>
      </c>
      <c r="BR34" s="108"/>
      <c r="BS34" s="110" t="str">
        <f t="shared" si="19"/>
        <v/>
      </c>
      <c r="BT34" s="109" t="str">
        <f t="shared" si="20"/>
        <v/>
      </c>
      <c r="BU34" s="108"/>
      <c r="BV34" s="110" t="str">
        <f t="shared" si="21"/>
        <v/>
      </c>
      <c r="BW34" s="109" t="str">
        <f t="shared" si="22"/>
        <v/>
      </c>
      <c r="BX34" s="108"/>
      <c r="BY34" s="110" t="str">
        <f t="shared" si="23"/>
        <v/>
      </c>
      <c r="BZ34" s="109" t="str">
        <f t="shared" si="24"/>
        <v/>
      </c>
      <c r="CA34" s="108"/>
      <c r="CB34" s="110" t="str">
        <f t="shared" si="25"/>
        <v/>
      </c>
      <c r="CC34" s="109" t="str">
        <f t="shared" si="26"/>
        <v/>
      </c>
      <c r="CD34" s="108"/>
      <c r="CE34" s="110" t="str">
        <f t="shared" si="27"/>
        <v/>
      </c>
      <c r="CF34" s="109" t="str">
        <f t="shared" si="28"/>
        <v/>
      </c>
      <c r="CG34" s="108"/>
      <c r="CH34" s="110" t="str">
        <f t="shared" si="29"/>
        <v/>
      </c>
      <c r="CI34" s="109" t="str">
        <f t="shared" si="30"/>
        <v/>
      </c>
      <c r="CJ34" s="108"/>
      <c r="CK34" s="110" t="str">
        <f t="shared" si="31"/>
        <v/>
      </c>
      <c r="CL34" s="109" t="str">
        <f t="shared" si="32"/>
        <v/>
      </c>
      <c r="CM34" s="108"/>
      <c r="CN34" s="110" t="str">
        <f t="shared" si="33"/>
        <v/>
      </c>
      <c r="CO34" s="109" t="str">
        <f t="shared" si="34"/>
        <v/>
      </c>
      <c r="CP34" s="108"/>
      <c r="CQ34" s="110" t="str">
        <f t="shared" si="35"/>
        <v/>
      </c>
      <c r="CR34" s="109" t="str">
        <f t="shared" si="36"/>
        <v/>
      </c>
      <c r="CS34" s="108"/>
      <c r="CT34" s="110" t="str">
        <f t="shared" si="37"/>
        <v/>
      </c>
      <c r="CU34" s="109" t="str">
        <f t="shared" si="38"/>
        <v/>
      </c>
      <c r="CV34" s="108"/>
      <c r="CW34" s="110" t="str">
        <f t="shared" si="39"/>
        <v/>
      </c>
      <c r="CX34" s="109" t="str">
        <f t="shared" si="40"/>
        <v/>
      </c>
      <c r="CY34" s="108"/>
      <c r="CZ34" s="110" t="str">
        <f t="shared" si="41"/>
        <v/>
      </c>
      <c r="DA34" s="109" t="str">
        <f t="shared" si="42"/>
        <v/>
      </c>
      <c r="DB34" s="108"/>
      <c r="DC34" s="110" t="str">
        <f t="shared" si="43"/>
        <v/>
      </c>
      <c r="DD34" s="109" t="str">
        <f t="shared" si="44"/>
        <v/>
      </c>
      <c r="DE34" s="108"/>
      <c r="DF34" s="110" t="str">
        <f t="shared" si="45"/>
        <v/>
      </c>
      <c r="DG34" s="109" t="str">
        <f t="shared" si="46"/>
        <v/>
      </c>
      <c r="DH34" s="108"/>
      <c r="DI34" s="110" t="str">
        <f t="shared" si="47"/>
        <v/>
      </c>
      <c r="DJ34" s="109" t="str">
        <f t="shared" si="48"/>
        <v/>
      </c>
      <c r="DK34" s="108"/>
      <c r="DL34" s="110" t="str">
        <f t="shared" si="49"/>
        <v/>
      </c>
      <c r="DM34" s="109" t="str">
        <f t="shared" si="50"/>
        <v/>
      </c>
      <c r="DN34" s="108"/>
      <c r="DO34" s="110" t="str">
        <f t="shared" si="51"/>
        <v/>
      </c>
      <c r="DP34" s="109" t="str">
        <f t="shared" si="52"/>
        <v/>
      </c>
      <c r="DQ34" s="108"/>
      <c r="DR34" s="110" t="str">
        <f t="shared" si="53"/>
        <v/>
      </c>
      <c r="DS34" s="109" t="str">
        <f t="shared" si="54"/>
        <v/>
      </c>
      <c r="DT34" s="108"/>
      <c r="DU34" s="110" t="str">
        <f t="shared" si="55"/>
        <v/>
      </c>
      <c r="DV34" s="109" t="str">
        <f t="shared" si="56"/>
        <v/>
      </c>
      <c r="DW34" s="108"/>
      <c r="DX34" s="110" t="str">
        <f t="shared" si="57"/>
        <v/>
      </c>
      <c r="DY34" s="109" t="str">
        <f t="shared" si="58"/>
        <v/>
      </c>
      <c r="DZ34" s="108"/>
      <c r="EA34" s="110" t="str">
        <f t="shared" si="59"/>
        <v/>
      </c>
      <c r="EB34" s="109" t="str">
        <f t="shared" si="60"/>
        <v/>
      </c>
      <c r="EC34" s="108"/>
      <c r="ED34" s="110" t="str">
        <f t="shared" si="61"/>
        <v/>
      </c>
      <c r="EE34" s="109" t="str">
        <f t="shared" si="62"/>
        <v/>
      </c>
      <c r="EF34" s="108"/>
      <c r="EG34" s="151" t="str">
        <f t="shared" si="63"/>
        <v/>
      </c>
      <c r="EH34" s="109" t="str">
        <f t="shared" si="64"/>
        <v>→</v>
      </c>
      <c r="EI34" s="795">
        <v>200</v>
      </c>
      <c r="EJ34" s="110" t="str">
        <f t="shared" si="65"/>
        <v/>
      </c>
      <c r="EK34" s="109" t="str">
        <f t="shared" si="66"/>
        <v/>
      </c>
      <c r="EL34" s="108"/>
      <c r="EM34" s="110" t="str">
        <f t="shared" si="67"/>
        <v/>
      </c>
      <c r="EN34" s="109" t="str">
        <f t="shared" si="68"/>
        <v/>
      </c>
      <c r="EO34" s="108"/>
      <c r="EP34" s="110" t="str">
        <f t="shared" si="69"/>
        <v>⇒</v>
      </c>
      <c r="EQ34" s="109" t="str">
        <f t="shared" si="70"/>
        <v/>
      </c>
      <c r="ER34" s="108"/>
      <c r="ES34" s="110" t="str">
        <f t="shared" si="71"/>
        <v/>
      </c>
      <c r="ET34" s="109" t="str">
        <f t="shared" si="72"/>
        <v/>
      </c>
      <c r="EU34" s="108"/>
      <c r="EV34" s="110" t="str">
        <f t="shared" si="73"/>
        <v/>
      </c>
      <c r="EW34" s="109" t="str">
        <f t="shared" si="74"/>
        <v/>
      </c>
      <c r="EX34" s="108"/>
      <c r="EY34" s="110" t="str">
        <f t="shared" si="75"/>
        <v/>
      </c>
      <c r="EZ34" s="109" t="str">
        <f t="shared" si="76"/>
        <v/>
      </c>
      <c r="FA34" s="108"/>
      <c r="FB34" s="110" t="str">
        <f t="shared" si="77"/>
        <v/>
      </c>
      <c r="FC34" s="109" t="str">
        <f t="shared" si="78"/>
        <v/>
      </c>
      <c r="FD34" s="108"/>
      <c r="FE34" s="110" t="str">
        <f t="shared" si="79"/>
        <v/>
      </c>
      <c r="FF34" s="109" t="str">
        <f t="shared" si="80"/>
        <v/>
      </c>
      <c r="FG34" s="108"/>
      <c r="FH34" s="110" t="str">
        <f t="shared" si="81"/>
        <v/>
      </c>
      <c r="FI34" s="109" t="str">
        <f t="shared" si="82"/>
        <v/>
      </c>
      <c r="FJ34" s="108"/>
      <c r="FK34" s="110" t="str">
        <f t="shared" si="83"/>
        <v/>
      </c>
      <c r="FL34" s="109" t="str">
        <f t="shared" si="84"/>
        <v/>
      </c>
      <c r="FM34" s="108"/>
      <c r="FN34" s="110" t="str">
        <f t="shared" si="85"/>
        <v/>
      </c>
      <c r="FO34" s="109" t="str">
        <f t="shared" si="86"/>
        <v/>
      </c>
      <c r="FP34" s="108"/>
      <c r="FQ34" s="110" t="str">
        <f t="shared" si="87"/>
        <v/>
      </c>
      <c r="FR34" s="109" t="str">
        <f t="shared" si="88"/>
        <v/>
      </c>
      <c r="FS34" s="108"/>
      <c r="FT34" s="110" t="str">
        <f t="shared" si="89"/>
        <v/>
      </c>
      <c r="FU34" s="109" t="str">
        <f t="shared" si="90"/>
        <v/>
      </c>
      <c r="FV34" s="108"/>
      <c r="FW34" s="110" t="str">
        <f t="shared" si="91"/>
        <v/>
      </c>
      <c r="FX34" s="109" t="str">
        <f t="shared" si="92"/>
        <v/>
      </c>
      <c r="FY34" s="108"/>
      <c r="FZ34" s="110" t="str">
        <f t="shared" si="93"/>
        <v/>
      </c>
      <c r="GA34" s="109" t="str">
        <f t="shared" si="94"/>
        <v/>
      </c>
      <c r="GB34" s="108"/>
      <c r="GC34" s="110" t="str">
        <f t="shared" si="95"/>
        <v/>
      </c>
      <c r="GD34" s="109" t="str">
        <f t="shared" si="96"/>
        <v/>
      </c>
      <c r="GE34" s="108"/>
      <c r="GF34" s="110" t="str">
        <f t="shared" si="97"/>
        <v/>
      </c>
      <c r="GG34" s="109" t="str">
        <f t="shared" si="98"/>
        <v/>
      </c>
      <c r="GH34" s="108"/>
      <c r="GI34" s="110" t="str">
        <f t="shared" si="99"/>
        <v/>
      </c>
      <c r="GJ34" s="109" t="str">
        <f t="shared" si="100"/>
        <v/>
      </c>
      <c r="GK34" s="108"/>
      <c r="GL34" s="110" t="str">
        <f t="shared" si="101"/>
        <v/>
      </c>
      <c r="GM34" s="109" t="str">
        <f t="shared" si="102"/>
        <v/>
      </c>
      <c r="GN34" s="108"/>
      <c r="GO34" s="110" t="str">
        <f t="shared" si="103"/>
        <v/>
      </c>
      <c r="GP34" s="109" t="str">
        <f t="shared" si="104"/>
        <v/>
      </c>
      <c r="GQ34" s="108"/>
      <c r="GR34" s="110" t="str">
        <f t="shared" si="105"/>
        <v/>
      </c>
      <c r="GS34" s="109" t="str">
        <f t="shared" si="106"/>
        <v/>
      </c>
      <c r="GT34" s="108"/>
      <c r="GU34" s="110" t="str">
        <f t="shared" si="107"/>
        <v/>
      </c>
      <c r="GV34" s="109" t="str">
        <f t="shared" si="108"/>
        <v/>
      </c>
      <c r="GW34" s="108"/>
      <c r="GX34" s="110" t="str">
        <f t="shared" si="109"/>
        <v/>
      </c>
      <c r="GY34" s="109" t="str">
        <f t="shared" si="110"/>
        <v/>
      </c>
      <c r="GZ34" s="108"/>
      <c r="HA34" s="110" t="str">
        <f t="shared" si="111"/>
        <v/>
      </c>
      <c r="HB34" s="109" t="str">
        <f t="shared" si="112"/>
        <v/>
      </c>
      <c r="HC34" s="108"/>
      <c r="HD34" s="110" t="str">
        <f t="shared" si="113"/>
        <v/>
      </c>
      <c r="HE34" s="109" t="str">
        <f t="shared" si="114"/>
        <v/>
      </c>
      <c r="HF34" s="108"/>
      <c r="HG34" s="110" t="str">
        <f t="shared" si="115"/>
        <v/>
      </c>
      <c r="HH34" s="109" t="str">
        <f t="shared" si="116"/>
        <v/>
      </c>
      <c r="HI34" s="108"/>
      <c r="HJ34" s="110" t="str">
        <f t="shared" si="117"/>
        <v/>
      </c>
      <c r="HK34" s="109" t="str">
        <f t="shared" si="118"/>
        <v/>
      </c>
      <c r="HL34" s="108"/>
      <c r="HM34" s="110" t="str">
        <f t="shared" si="119"/>
        <v/>
      </c>
      <c r="HN34" s="109" t="str">
        <f t="shared" si="120"/>
        <v/>
      </c>
      <c r="HO34" s="108"/>
      <c r="HP34" s="110" t="str">
        <f t="shared" si="121"/>
        <v/>
      </c>
      <c r="HQ34" s="109" t="str">
        <f t="shared" si="122"/>
        <v/>
      </c>
      <c r="HR34" s="108"/>
      <c r="HS34" s="110" t="str">
        <f t="shared" si="123"/>
        <v/>
      </c>
      <c r="HT34" s="109" t="str">
        <f t="shared" si="124"/>
        <v/>
      </c>
      <c r="HU34" s="108"/>
      <c r="HV34" s="151" t="str">
        <f t="shared" si="125"/>
        <v/>
      </c>
      <c r="HW34" s="109" t="str">
        <f t="shared" si="126"/>
        <v/>
      </c>
      <c r="HX34" s="260"/>
      <c r="HY34" s="110" t="str">
        <f t="shared" si="127"/>
        <v/>
      </c>
      <c r="HZ34" s="109" t="str">
        <f t="shared" si="128"/>
        <v/>
      </c>
      <c r="IA34" s="108"/>
      <c r="IB34" s="110" t="str">
        <f t="shared" si="129"/>
        <v/>
      </c>
      <c r="IC34" s="109" t="str">
        <f t="shared" si="130"/>
        <v/>
      </c>
      <c r="ID34" s="108"/>
      <c r="IE34" s="110" t="str">
        <f t="shared" si="131"/>
        <v/>
      </c>
      <c r="IF34" s="109" t="str">
        <f t="shared" si="132"/>
        <v/>
      </c>
      <c r="IG34" s="108"/>
      <c r="IH34" s="110" t="str">
        <f t="shared" si="133"/>
        <v/>
      </c>
      <c r="II34" s="109" t="str">
        <f t="shared" si="134"/>
        <v/>
      </c>
      <c r="IJ34" s="108"/>
      <c r="IK34" s="110" t="str">
        <f t="shared" si="135"/>
        <v/>
      </c>
      <c r="IL34" s="109" t="str">
        <f t="shared" si="136"/>
        <v/>
      </c>
      <c r="IM34" s="108"/>
      <c r="IN34" s="110" t="str">
        <f t="shared" si="137"/>
        <v/>
      </c>
      <c r="IO34" s="109" t="str">
        <f t="shared" si="138"/>
        <v/>
      </c>
      <c r="IP34" s="108"/>
      <c r="IQ34" s="110" t="str">
        <f t="shared" si="139"/>
        <v/>
      </c>
      <c r="IR34" s="109" t="str">
        <f t="shared" si="140"/>
        <v/>
      </c>
      <c r="IS34" s="108"/>
      <c r="IT34" s="110" t="str">
        <f t="shared" si="141"/>
        <v/>
      </c>
      <c r="IU34" s="109" t="str">
        <f t="shared" si="142"/>
        <v/>
      </c>
      <c r="IV34" s="108"/>
      <c r="IW34" s="110" t="str">
        <f t="shared" si="143"/>
        <v/>
      </c>
      <c r="IX34" s="109" t="str">
        <f t="shared" si="144"/>
        <v/>
      </c>
      <c r="IY34" s="108"/>
      <c r="IZ34" s="110" t="str">
        <f t="shared" si="145"/>
        <v/>
      </c>
      <c r="JA34" s="109" t="str">
        <f t="shared" si="146"/>
        <v/>
      </c>
      <c r="JB34" s="108"/>
      <c r="JC34" s="110" t="str">
        <f t="shared" si="147"/>
        <v/>
      </c>
      <c r="JD34" s="109" t="str">
        <f t="shared" si="148"/>
        <v/>
      </c>
      <c r="JE34" s="108"/>
      <c r="JF34" s="110" t="str">
        <f t="shared" si="149"/>
        <v/>
      </c>
      <c r="JG34" s="109" t="str">
        <f t="shared" si="150"/>
        <v/>
      </c>
      <c r="JH34" s="108"/>
      <c r="JI34" s="110" t="str">
        <f t="shared" si="151"/>
        <v/>
      </c>
      <c r="JJ34" s="109" t="str">
        <f t="shared" si="152"/>
        <v/>
      </c>
      <c r="JK34" s="108"/>
      <c r="JL34" s="110" t="str">
        <f t="shared" si="153"/>
        <v/>
      </c>
      <c r="JM34" s="109" t="str">
        <f t="shared" si="154"/>
        <v/>
      </c>
      <c r="JN34" s="108"/>
      <c r="JO34" s="110" t="str">
        <f t="shared" si="155"/>
        <v/>
      </c>
      <c r="JP34" s="109" t="str">
        <f t="shared" si="156"/>
        <v/>
      </c>
      <c r="JQ34" s="108"/>
      <c r="JR34" s="110" t="str">
        <f t="shared" si="157"/>
        <v/>
      </c>
      <c r="JS34" s="109" t="str">
        <f t="shared" si="158"/>
        <v/>
      </c>
      <c r="JT34" s="108"/>
      <c r="JU34" s="110" t="str">
        <f t="shared" si="159"/>
        <v/>
      </c>
      <c r="JV34" s="109" t="str">
        <f t="shared" si="160"/>
        <v/>
      </c>
      <c r="JW34" s="108"/>
      <c r="JX34" s="110" t="str">
        <f t="shared" si="161"/>
        <v/>
      </c>
      <c r="JY34" s="109" t="str">
        <f t="shared" si="162"/>
        <v/>
      </c>
      <c r="JZ34" s="108"/>
      <c r="KA34" s="110" t="str">
        <f t="shared" si="163"/>
        <v/>
      </c>
      <c r="KB34" s="109" t="str">
        <f t="shared" si="164"/>
        <v/>
      </c>
      <c r="KC34" s="108"/>
      <c r="KD34" s="110" t="str">
        <f t="shared" si="165"/>
        <v/>
      </c>
      <c r="KE34" s="109" t="str">
        <f t="shared" si="166"/>
        <v/>
      </c>
      <c r="KF34" s="108"/>
      <c r="KG34" s="110" t="str">
        <f t="shared" si="167"/>
        <v/>
      </c>
      <c r="KH34" s="109" t="str">
        <f t="shared" si="168"/>
        <v/>
      </c>
      <c r="KI34" s="108"/>
      <c r="KJ34" s="110" t="str">
        <f t="shared" si="169"/>
        <v/>
      </c>
      <c r="KK34" s="109" t="str">
        <f t="shared" si="170"/>
        <v/>
      </c>
      <c r="KL34" s="108"/>
      <c r="KM34" s="110" t="str">
        <f t="shared" si="171"/>
        <v/>
      </c>
      <c r="KN34" s="109" t="str">
        <f t="shared" si="172"/>
        <v/>
      </c>
      <c r="KO34" s="108"/>
      <c r="KP34" s="110" t="str">
        <f t="shared" si="173"/>
        <v/>
      </c>
      <c r="KQ34" s="109" t="str">
        <f t="shared" si="174"/>
        <v/>
      </c>
      <c r="KR34" s="108"/>
      <c r="KS34" s="110" t="str">
        <f t="shared" si="175"/>
        <v/>
      </c>
      <c r="KT34" s="109" t="str">
        <f t="shared" si="176"/>
        <v/>
      </c>
      <c r="KU34" s="108"/>
      <c r="KV34" s="110" t="str">
        <f t="shared" si="177"/>
        <v/>
      </c>
      <c r="KW34" s="109" t="str">
        <f t="shared" si="178"/>
        <v/>
      </c>
      <c r="KX34" s="108"/>
      <c r="KY34" s="110" t="str">
        <f t="shared" si="179"/>
        <v/>
      </c>
      <c r="KZ34" s="109" t="str">
        <f t="shared" si="180"/>
        <v/>
      </c>
      <c r="LA34" s="108"/>
      <c r="LB34" s="110" t="str">
        <f t="shared" si="181"/>
        <v/>
      </c>
      <c r="LC34" s="109" t="str">
        <f t="shared" si="182"/>
        <v/>
      </c>
      <c r="LD34" s="108"/>
      <c r="LE34" s="110" t="str">
        <f t="shared" si="183"/>
        <v/>
      </c>
      <c r="LF34" s="109" t="str">
        <f t="shared" si="184"/>
        <v/>
      </c>
      <c r="LG34" s="108"/>
      <c r="LH34" s="110" t="str">
        <f t="shared" si="185"/>
        <v/>
      </c>
      <c r="LI34" s="109" t="str">
        <f t="shared" si="186"/>
        <v/>
      </c>
      <c r="LJ34" s="108"/>
      <c r="LK34" s="151" t="str">
        <f t="shared" si="187"/>
        <v/>
      </c>
    </row>
    <row r="35" spans="1:323" ht="17.149999999999999" hidden="1" customHeight="1" x14ac:dyDescent="0.2">
      <c r="A35" s="120" t="s">
        <v>22</v>
      </c>
      <c r="B35" s="150">
        <f>IFERROR(VLOOKUP($D35,[1]受注ﾌｧｲﾙ!$A$3:$BZ$1314,5,FALSE),"-")</f>
        <v>46111.591180555559</v>
      </c>
      <c r="C35" s="154">
        <f>IFERROR(VLOOKUP($D35,[1]受注ﾌｧｲﾙ!$A$3:$BZ$1314,6,FALSE),"-")</f>
        <v>0</v>
      </c>
      <c r="D35" s="3" t="s">
        <v>838</v>
      </c>
      <c r="E35" s="39">
        <f>IFERROR(VLOOKUP($D35,[1]受注ﾌｧｲﾙ!$A$3:$BZ$1314,17,FALSE),"-")</f>
        <v>6710</v>
      </c>
      <c r="F35" s="5" t="str">
        <f>IFERROR(VLOOKUP($D35,[1]受注ﾌｧｲﾙ!$A$3:$BZ$1314,18,FALSE),"-")</f>
        <v>30040-AG00- 780X300</v>
      </c>
      <c r="G35" s="5" t="str">
        <f>IFERROR(VLOOKUP($D35,[1]受注ﾌｧｲﾙ!$A$3:$BZ$1314,19,FALSE),"-")</f>
        <v>FA</v>
      </c>
      <c r="H35" s="5" t="str">
        <f>IFERROR(VLOOKUP($D35,[1]受注ﾌｧｲﾙ!$A$3:$BZ$1314,20,FALSE),"-")</f>
        <v xml:space="preserve">   </v>
      </c>
      <c r="I35" s="5" t="str">
        <f>IFERROR(VLOOKUP($D35,[1]受注ﾌｧｲﾙ!$A$3:$BZ$1314,21,FALSE),"-")</f>
        <v>C</v>
      </c>
      <c r="J35" s="15">
        <f>IFERROR(VLOOKUP($D35,[1]受注ﾌｧｲﾙ!$A$3:$BZ$1314,22,FALSE),"-")</f>
        <v>6600</v>
      </c>
      <c r="K35" s="5" t="str">
        <f>IFERROR(VLOOKUP($D35,[1]受注ﾌｧｲﾙ!$A$3:$BZ$1314,8,FALSE),"-")</f>
        <v>30020-BG00- 780X300</v>
      </c>
      <c r="L35" s="5" t="str">
        <f>IFERROR(VLOOKUP($D35,[1]受注ﾌｧｲﾙ!$A$3:$BZ$1314,9,FALSE),"-")</f>
        <v>FA</v>
      </c>
      <c r="M35" s="5" t="str">
        <f>IFERROR(VLOOKUP($D35,[1]受注ﾌｧｲﾙ!$A$3:$BZ$1314,10,FALSE),"-")</f>
        <v xml:space="preserve">   </v>
      </c>
      <c r="N35" s="5" t="str">
        <f>IFERROR(VLOOKUP($D35,[1]受注ﾌｧｲﾙ!$A$3:$BZ$1314,11,FALSE),"-")</f>
        <v>V</v>
      </c>
      <c r="O35" s="15">
        <f>IFERROR(VLOOKUP($D35,[1]受注ﾌｧｲﾙ!$A$3:$BZ$1314,13,FALSE),"-")</f>
        <v>13200</v>
      </c>
      <c r="P35" s="5">
        <f>IFERROR(VLOOKUP($D35,[1]受注ﾌｧｲﾙ!$A$3:$BZ$1314,15,FALSE),"-")</f>
        <v>0</v>
      </c>
      <c r="Q35" s="40">
        <f>IFERROR((VLOOKUP($D35,[1]受注ﾌｧｲﾙ!$A$3:$BZ$1314,16,FALSE)*J35),"-")</f>
        <v>6600</v>
      </c>
      <c r="R35" s="492" t="str">
        <f>IFERROR(VLOOKUP(D35,#REF!,107,FALSE),"-")</f>
        <v>-</v>
      </c>
      <c r="S35" s="5" t="str">
        <f>IFERROR(VLOOKUP($D35,[1]受注ﾌｧｲﾙ!$A$3:$BZ$1314,26,FALSE),"-")</f>
        <v>ｽﾗｲｽ</v>
      </c>
      <c r="T35" s="86" t="str">
        <f>IFERROR(VLOOKUP($D35,[1]受注ﾌｧｲﾙ!$A$3:$BZ$1314,23,FALSE),"-")</f>
        <v>滋賀</v>
      </c>
      <c r="U35" s="4"/>
      <c r="V35" s="3"/>
      <c r="W35" s="4">
        <f>IFERROR(VLOOKUP($D35,[1]受注ﾌｧｲﾙ!$A$3:$BZ$1314,25,FALSE),"-")</f>
        <v>46113</v>
      </c>
      <c r="X35" s="4">
        <f>IFERROR(VLOOKUP($D35,[1]受注ﾌｧｲﾙ!$A$3:$BZ$1314,32,FALSE),"-")</f>
        <v>46120</v>
      </c>
      <c r="Y35" s="4">
        <f>IFERROR(VLOOKUP($D35,[1]受注ﾌｧｲﾙ!$A$3:$BZ$1314,33,FALSE),"-")</f>
        <v>46120</v>
      </c>
      <c r="Z35" s="4">
        <f t="shared" ref="Z35:Z58" si="188">IFERROR(IF(COUNT($AT35:$LJ35),INDEX($AT$4:$LJ$4,MATCH(0,INDEX(0/($AT35:$LJ35),),0)),"-"),"-")</f>
        <v>46113</v>
      </c>
      <c r="AA35" s="4">
        <f>IFERROR(VLOOKUP(D35,[8]加工日報ｽﾗｲｽ!$A$5:$DD$996,2,FALSE),"-")</f>
        <v>46113</v>
      </c>
      <c r="AB35" s="58">
        <f>IFERROR(VLOOKUP(D35,[8]加工日報ｽﾗｲｽ!$A$5:$DD$996,108,FALSE),"-")</f>
        <v>13200</v>
      </c>
      <c r="AC35" s="21">
        <f t="shared" ref="AC35:AC58" si="189">SUM(AT35:LK35)</f>
        <v>6600</v>
      </c>
      <c r="AD35" s="410" t="str">
        <f>IFERROR(VLOOKUP($D35,[1]受注ﾌｧｲﾙ!$A$3:$BZ$1314,27,FALSE),"-")&amp;"　"&amp;IFERROR(VLOOKUP($D35,[1]受注ﾌｧｲﾙ!$A$3:$BZ$1314,28,FALSE),"-")&amp;"　"&amp;IFERROR(VLOOKUP($D35,[1]受注ﾌｧｲﾙ!$A$3:$BZ$1314,29,FALSE),"-")</f>
        <v>3ｲﾝﾁ紙管　　</v>
      </c>
      <c r="AE35" s="3"/>
      <c r="AF35" s="31" t="str">
        <f>IFERROR(VLOOKUP(D35,[8]加工日報ｽﾗｲｽ!$A$5:$DD$996,94,FALSE),"-")</f>
        <v>完</v>
      </c>
      <c r="AG35" s="38" t="str">
        <f>IFERROR(VLOOKUP($D35,[1]受注ﾌｧｲﾙ!$A$3:$BZ$1314,2,FALSE),"-")</f>
        <v>通常入力</v>
      </c>
      <c r="AH35" s="38" t="str">
        <f>IFERROR(VLOOKUP($D35,[1]受注ﾌｧｲﾙ!$A$3:$BZ$1314,3,FALSE),"-")</f>
        <v>後加工</v>
      </c>
      <c r="AI35" s="43" t="str">
        <f>IFERROR(VLOOKUP($D35,[1]受注ﾌｧｲﾙ!$A$3:$BZ$1314,31,FALSE),"-")</f>
        <v>菅原電気</v>
      </c>
      <c r="AJ35" s="43" t="str">
        <f>IFERROR(VLOOKUP($D35,[1]受注ﾌｧｲﾙ!$A$3:$BZ$1314,12,FALSE),"-")</f>
        <v xml:space="preserve"> </v>
      </c>
      <c r="AK35" s="228" t="str">
        <f>IFERROR(VLOOKUP($D35,[1]受注ﾌｧｲﾙ!$A$3:$BZ$1314,24,FALSE),"-")</f>
        <v>ｽﾗｲｽ</v>
      </c>
      <c r="AL35" s="3"/>
      <c r="AM35" s="3"/>
      <c r="AN35" s="3"/>
      <c r="AO35" s="3"/>
      <c r="AP35" s="3"/>
      <c r="AQ35" s="43" t="s">
        <v>88</v>
      </c>
      <c r="AR35" s="366"/>
      <c r="AS35" s="109" t="str">
        <f t="shared" ref="AS35:AS58" si="190">IF($W35="","",IF($W35=AT$4,"→",""))</f>
        <v/>
      </c>
      <c r="AT35" s="260"/>
      <c r="AU35" s="110" t="str">
        <f t="shared" ref="AU35:AU58" si="191">IF($Y35="","",IF($Y35=AT$4,"⇒",""))</f>
        <v/>
      </c>
      <c r="AV35" s="109" t="str">
        <f t="shared" ref="AV35:AV58" si="192">IF($W35="","",IF($W35=AW$4,"→",""))</f>
        <v/>
      </c>
      <c r="AW35" s="108"/>
      <c r="AX35" s="110" t="str">
        <f t="shared" ref="AX35:AX58" si="193">IF($Y35="","",IF($Y35=AW$4,"⇒",""))</f>
        <v/>
      </c>
      <c r="AY35" s="109" t="str">
        <f t="shared" ref="AY35:AY58" si="194">IF($W35="","",IF($W35=AZ$4,"→",""))</f>
        <v/>
      </c>
      <c r="AZ35" s="108"/>
      <c r="BA35" s="110" t="str">
        <f t="shared" ref="BA35:BA58" si="195">IF($Y35="","",IF($Y35=AZ$4,"⇒",""))</f>
        <v/>
      </c>
      <c r="BB35" s="109" t="str">
        <f t="shared" ref="BB35:BB58" si="196">IF($W35="","",IF($W35=BC$4,"→",""))</f>
        <v/>
      </c>
      <c r="BC35" s="108"/>
      <c r="BD35" s="110" t="str">
        <f t="shared" ref="BD35:BD58" si="197">IF($Y35="","",IF($Y35=BC$4,"⇒",""))</f>
        <v/>
      </c>
      <c r="BE35" s="109" t="str">
        <f t="shared" ref="BE35:BE58" si="198">IF($W35="","",IF($W35=BF$4,"→",""))</f>
        <v/>
      </c>
      <c r="BF35" s="108"/>
      <c r="BG35" s="110" t="str">
        <f t="shared" ref="BG35:BG58" si="199">IF($Y35="","",IF($Y35=BF$4,"⇒",""))</f>
        <v/>
      </c>
      <c r="BH35" s="109" t="str">
        <f t="shared" ref="BH35:BH58" si="200">IF($W35="","",IF($W35=BI$4,"→",""))</f>
        <v/>
      </c>
      <c r="BI35" s="108"/>
      <c r="BJ35" s="110" t="str">
        <f t="shared" ref="BJ35:BJ58" si="201">IF($Y35="","",IF($Y35=BI$4,"⇒",""))</f>
        <v/>
      </c>
      <c r="BK35" s="109" t="str">
        <f t="shared" ref="BK35:BK58" si="202">IF($W35="","",IF($W35=BL$4,"→",""))</f>
        <v/>
      </c>
      <c r="BL35" s="108"/>
      <c r="BM35" s="110" t="str">
        <f t="shared" ref="BM35:BM58" si="203">IF($Y35="","",IF($Y35=BL$4,"⇒",""))</f>
        <v/>
      </c>
      <c r="BN35" s="109" t="str">
        <f t="shared" ref="BN35:BN58" si="204">IF($W35="","",IF($W35=BO$4,"→",""))</f>
        <v/>
      </c>
      <c r="BO35" s="108"/>
      <c r="BP35" s="110" t="str">
        <f t="shared" ref="BP35:BP58" si="205">IF($Y35="","",IF($Y35=BO$4,"⇒",""))</f>
        <v/>
      </c>
      <c r="BQ35" s="109" t="str">
        <f t="shared" ref="BQ35:BQ58" si="206">IF($W35="","",IF($W35=BR$4,"→",""))</f>
        <v/>
      </c>
      <c r="BR35" s="108"/>
      <c r="BS35" s="110" t="str">
        <f t="shared" ref="BS35:BS58" si="207">IF($Y35="","",IF($Y35=BR$4,"⇒",""))</f>
        <v/>
      </c>
      <c r="BT35" s="109" t="str">
        <f t="shared" ref="BT35:BT58" si="208">IF($W35="","",IF($W35=BU$4,"→",""))</f>
        <v/>
      </c>
      <c r="BU35" s="108"/>
      <c r="BV35" s="110" t="str">
        <f t="shared" ref="BV35:BV58" si="209">IF($Y35="","",IF($Y35=BU$4,"⇒",""))</f>
        <v/>
      </c>
      <c r="BW35" s="109" t="str">
        <f t="shared" ref="BW35:BW58" si="210">IF($W35="","",IF($W35=BX$4,"→",""))</f>
        <v/>
      </c>
      <c r="BX35" s="108"/>
      <c r="BY35" s="110" t="str">
        <f t="shared" ref="BY35:BY58" si="211">IF($Y35="","",IF($Y35=BX$4,"⇒",""))</f>
        <v/>
      </c>
      <c r="BZ35" s="109" t="str">
        <f t="shared" ref="BZ35:BZ58" si="212">IF($W35="","",IF($W35=CA$4,"→",""))</f>
        <v/>
      </c>
      <c r="CA35" s="108"/>
      <c r="CB35" s="110" t="str">
        <f t="shared" ref="CB35:CB58" si="213">IF($Y35="","",IF($Y35=CA$4,"⇒",""))</f>
        <v/>
      </c>
      <c r="CC35" s="109" t="str">
        <f t="shared" ref="CC35:CC58" si="214">IF($W35="","",IF($W35=CD$4,"→",""))</f>
        <v/>
      </c>
      <c r="CD35" s="108"/>
      <c r="CE35" s="110" t="str">
        <f t="shared" ref="CE35:CE58" si="215">IF($Y35="","",IF($Y35=CD$4,"⇒",""))</f>
        <v/>
      </c>
      <c r="CF35" s="109" t="str">
        <f t="shared" ref="CF35:CF58" si="216">IF($W35="","",IF($W35=CG$4,"→",""))</f>
        <v/>
      </c>
      <c r="CG35" s="108"/>
      <c r="CH35" s="110" t="str">
        <f t="shared" ref="CH35:CH58" si="217">IF($Y35="","",IF($Y35=CG$4,"⇒",""))</f>
        <v/>
      </c>
      <c r="CI35" s="109" t="str">
        <f t="shared" ref="CI35:CI58" si="218">IF($W35="","",IF($W35=CJ$4,"→",""))</f>
        <v/>
      </c>
      <c r="CJ35" s="108"/>
      <c r="CK35" s="110" t="str">
        <f t="shared" ref="CK35:CK58" si="219">IF($Y35="","",IF($Y35=CJ$4,"⇒",""))</f>
        <v/>
      </c>
      <c r="CL35" s="109" t="str">
        <f t="shared" ref="CL35:CL58" si="220">IF($W35="","",IF($W35=CM$4,"→",""))</f>
        <v/>
      </c>
      <c r="CM35" s="108"/>
      <c r="CN35" s="110" t="str">
        <f t="shared" ref="CN35:CN58" si="221">IF($Y35="","",IF($Y35=CM$4,"⇒",""))</f>
        <v/>
      </c>
      <c r="CO35" s="109" t="str">
        <f t="shared" ref="CO35:CO58" si="222">IF($W35="","",IF($W35=CP$4,"→",""))</f>
        <v/>
      </c>
      <c r="CP35" s="108"/>
      <c r="CQ35" s="110" t="str">
        <f t="shared" ref="CQ35:CQ58" si="223">IF($Y35="","",IF($Y35=CP$4,"⇒",""))</f>
        <v/>
      </c>
      <c r="CR35" s="109" t="str">
        <f t="shared" ref="CR35:CR58" si="224">IF($W35="","",IF($W35=CS$4,"→",""))</f>
        <v/>
      </c>
      <c r="CS35" s="108"/>
      <c r="CT35" s="110" t="str">
        <f t="shared" ref="CT35:CT58" si="225">IF($Y35="","",IF($Y35=CS$4,"⇒",""))</f>
        <v/>
      </c>
      <c r="CU35" s="109" t="str">
        <f t="shared" ref="CU35:CU58" si="226">IF($W35="","",IF($W35=CV$4,"→",""))</f>
        <v/>
      </c>
      <c r="CV35" s="108"/>
      <c r="CW35" s="110" t="str">
        <f t="shared" ref="CW35:CW58" si="227">IF($Y35="","",IF($Y35=CV$4,"⇒",""))</f>
        <v/>
      </c>
      <c r="CX35" s="109" t="str">
        <f t="shared" ref="CX35:CX58" si="228">IF($W35="","",IF($W35=CY$4,"→",""))</f>
        <v/>
      </c>
      <c r="CY35" s="108"/>
      <c r="CZ35" s="110" t="str">
        <f t="shared" ref="CZ35:CZ58" si="229">IF($Y35="","",IF($Y35=CY$4,"⇒",""))</f>
        <v/>
      </c>
      <c r="DA35" s="109" t="str">
        <f t="shared" ref="DA35:DA58" si="230">IF($W35="","",IF($W35=DB$4,"→",""))</f>
        <v/>
      </c>
      <c r="DB35" s="108"/>
      <c r="DC35" s="110" t="str">
        <f t="shared" ref="DC35:DC58" si="231">IF($Y35="","",IF($Y35=DB$4,"⇒",""))</f>
        <v/>
      </c>
      <c r="DD35" s="109" t="str">
        <f t="shared" ref="DD35:DD58" si="232">IF($W35="","",IF($W35=DE$4,"→",""))</f>
        <v/>
      </c>
      <c r="DE35" s="108"/>
      <c r="DF35" s="110" t="str">
        <f t="shared" ref="DF35:DF58" si="233">IF($Y35="","",IF($Y35=DE$4,"⇒",""))</f>
        <v/>
      </c>
      <c r="DG35" s="109" t="str">
        <f t="shared" ref="DG35:DG58" si="234">IF($W35="","",IF($W35=DH$4,"→",""))</f>
        <v/>
      </c>
      <c r="DH35" s="108"/>
      <c r="DI35" s="110" t="str">
        <f t="shared" ref="DI35:DI58" si="235">IF($Y35="","",IF($Y35=DH$4,"⇒",""))</f>
        <v/>
      </c>
      <c r="DJ35" s="109" t="str">
        <f t="shared" ref="DJ35:DJ58" si="236">IF($W35="","",IF($W35=DK$4,"→",""))</f>
        <v/>
      </c>
      <c r="DK35" s="108"/>
      <c r="DL35" s="110" t="str">
        <f t="shared" ref="DL35:DL58" si="237">IF($Y35="","",IF($Y35=DK$4,"⇒",""))</f>
        <v/>
      </c>
      <c r="DM35" s="109" t="str">
        <f t="shared" ref="DM35:DM58" si="238">IF($W35="","",IF($W35=DN$4,"→",""))</f>
        <v/>
      </c>
      <c r="DN35" s="108"/>
      <c r="DO35" s="110" t="str">
        <f t="shared" ref="DO35:DO58" si="239">IF($Y35="","",IF($Y35=DN$4,"⇒",""))</f>
        <v/>
      </c>
      <c r="DP35" s="109" t="str">
        <f t="shared" ref="DP35:DP58" si="240">IF($W35="","",IF($W35=DQ$4,"→",""))</f>
        <v/>
      </c>
      <c r="DQ35" s="108"/>
      <c r="DR35" s="110" t="str">
        <f t="shared" ref="DR35:DR58" si="241">IF($Y35="","",IF($Y35=DQ$4,"⇒",""))</f>
        <v/>
      </c>
      <c r="DS35" s="109" t="str">
        <f t="shared" ref="DS35:DS58" si="242">IF($W35="","",IF($W35=DT$4,"→",""))</f>
        <v/>
      </c>
      <c r="DT35" s="108"/>
      <c r="DU35" s="110" t="str">
        <f t="shared" ref="DU35:DU58" si="243">IF($Y35="","",IF($Y35=DT$4,"⇒",""))</f>
        <v/>
      </c>
      <c r="DV35" s="109" t="str">
        <f t="shared" ref="DV35:DV58" si="244">IF($W35="","",IF($W35=DW$4,"→",""))</f>
        <v/>
      </c>
      <c r="DW35" s="108"/>
      <c r="DX35" s="110" t="str">
        <f t="shared" ref="DX35:DX58" si="245">IF($Y35="","",IF($Y35=DW$4,"⇒",""))</f>
        <v/>
      </c>
      <c r="DY35" s="109" t="str">
        <f t="shared" ref="DY35:DY58" si="246">IF($W35="","",IF($W35=DZ$4,"→",""))</f>
        <v/>
      </c>
      <c r="DZ35" s="108"/>
      <c r="EA35" s="110" t="str">
        <f t="shared" ref="EA35:EA58" si="247">IF($Y35="","",IF($Y35=DZ$4,"⇒",""))</f>
        <v/>
      </c>
      <c r="EB35" s="109" t="str">
        <f t="shared" ref="EB35:EB58" si="248">IF($W35="","",IF($W35=EC$4,"→",""))</f>
        <v/>
      </c>
      <c r="EC35" s="108"/>
      <c r="ED35" s="110" t="str">
        <f t="shared" ref="ED35:ED58" si="249">IF($Y35="","",IF($Y35=EC$4,"⇒",""))</f>
        <v/>
      </c>
      <c r="EE35" s="109" t="str">
        <f t="shared" ref="EE35:EE58" si="250">IF($W35="","",IF($W35=EF$4,"→",""))</f>
        <v/>
      </c>
      <c r="EF35" s="108"/>
      <c r="EG35" s="151" t="str">
        <f t="shared" ref="EG35:EG58" si="251">IF($Y35="","",IF($Y35=EF$4,"⇒",""))</f>
        <v/>
      </c>
      <c r="EH35" s="109" t="str">
        <f t="shared" ref="EH35:EH58" si="252">IF($W35="","",IF($W35=EI$4,"→",""))</f>
        <v>→</v>
      </c>
      <c r="EI35" s="795">
        <v>3000</v>
      </c>
      <c r="EJ35" s="110" t="str">
        <f t="shared" ref="EJ35:EJ58" si="253">IF($Y35="","",IF($Y35=EI$4,"⇒",""))</f>
        <v/>
      </c>
      <c r="EK35" s="109" t="str">
        <f t="shared" ref="EK35:EK58" si="254">IF($W35="","",IF($W35=EL$4,"→",""))</f>
        <v/>
      </c>
      <c r="EL35" s="108"/>
      <c r="EM35" s="110" t="str">
        <f t="shared" ref="EM35:EM58" si="255">IF($Y35="","",IF($Y35=EL$4,"⇒",""))</f>
        <v/>
      </c>
      <c r="EN35" s="109" t="str">
        <f t="shared" ref="EN35:EN58" si="256">IF($W35="","",IF($W35=EO$4,"→",""))</f>
        <v/>
      </c>
      <c r="EO35" s="108"/>
      <c r="EP35" s="110" t="str">
        <f t="shared" ref="EP35:EP58" si="257">IF($Y35="","",IF($Y35=EO$4,"⇒",""))</f>
        <v/>
      </c>
      <c r="EQ35" s="109" t="str">
        <f t="shared" ref="EQ35:EQ58" si="258">IF($W35="","",IF($W35=ER$4,"→",""))</f>
        <v/>
      </c>
      <c r="ER35" s="108"/>
      <c r="ES35" s="110" t="str">
        <f t="shared" ref="ES35:ES58" si="259">IF($Y35="","",IF($Y35=ER$4,"⇒",""))</f>
        <v/>
      </c>
      <c r="ET35" s="109" t="str">
        <f t="shared" ref="ET35:ET58" si="260">IF($W35="","",IF($W35=EU$4,"→",""))</f>
        <v/>
      </c>
      <c r="EU35" s="108"/>
      <c r="EV35" s="110" t="str">
        <f t="shared" ref="EV35:EV58" si="261">IF($Y35="","",IF($Y35=EU$4,"⇒",""))</f>
        <v/>
      </c>
      <c r="EW35" s="109" t="str">
        <f t="shared" ref="EW35:EW58" si="262">IF($W35="","",IF($W35=EX$4,"→",""))</f>
        <v/>
      </c>
      <c r="EX35" s="795">
        <v>3600</v>
      </c>
      <c r="EY35" s="110" t="str">
        <f t="shared" ref="EY35:EY58" si="263">IF($Y35="","",IF($Y35=EX$4,"⇒",""))</f>
        <v/>
      </c>
      <c r="EZ35" s="109" t="str">
        <f t="shared" ref="EZ35:EZ58" si="264">IF($W35="","",IF($W35=FA$4,"→",""))</f>
        <v/>
      </c>
      <c r="FA35" s="108"/>
      <c r="FB35" s="110" t="str">
        <f t="shared" ref="FB35:FB58" si="265">IF($Y35="","",IF($Y35=FA$4,"⇒",""))</f>
        <v/>
      </c>
      <c r="FC35" s="109" t="str">
        <f t="shared" ref="FC35:FC58" si="266">IF($W35="","",IF($W35=FD$4,"→",""))</f>
        <v/>
      </c>
      <c r="FD35" s="108"/>
      <c r="FE35" s="110" t="str">
        <f t="shared" ref="FE35:FE58" si="267">IF($Y35="","",IF($Y35=FD$4,"⇒",""))</f>
        <v>⇒</v>
      </c>
      <c r="FF35" s="109" t="str">
        <f t="shared" ref="FF35:FF58" si="268">IF($W35="","",IF($W35=FG$4,"→",""))</f>
        <v/>
      </c>
      <c r="FG35" s="108"/>
      <c r="FH35" s="110" t="str">
        <f t="shared" ref="FH35:FH58" si="269">IF($Y35="","",IF($Y35=FG$4,"⇒",""))</f>
        <v/>
      </c>
      <c r="FI35" s="109" t="str">
        <f t="shared" ref="FI35:FI58" si="270">IF($W35="","",IF($W35=FJ$4,"→",""))</f>
        <v/>
      </c>
      <c r="FJ35" s="108"/>
      <c r="FK35" s="110" t="str">
        <f t="shared" ref="FK35:FK58" si="271">IF($Y35="","",IF($Y35=FJ$4,"⇒",""))</f>
        <v/>
      </c>
      <c r="FL35" s="109" t="str">
        <f t="shared" ref="FL35:FL58" si="272">IF($W35="","",IF($W35=FM$4,"→",""))</f>
        <v/>
      </c>
      <c r="FM35" s="108"/>
      <c r="FN35" s="110" t="str">
        <f t="shared" ref="FN35:FN58" si="273">IF($Y35="","",IF($Y35=FM$4,"⇒",""))</f>
        <v/>
      </c>
      <c r="FO35" s="109" t="str">
        <f t="shared" ref="FO35:FO58" si="274">IF($W35="","",IF($W35=FP$4,"→",""))</f>
        <v/>
      </c>
      <c r="FP35" s="108"/>
      <c r="FQ35" s="110" t="str">
        <f t="shared" ref="FQ35:FQ58" si="275">IF($Y35="","",IF($Y35=FP$4,"⇒",""))</f>
        <v/>
      </c>
      <c r="FR35" s="109" t="str">
        <f t="shared" ref="FR35:FR58" si="276">IF($W35="","",IF($W35=FS$4,"→",""))</f>
        <v/>
      </c>
      <c r="FS35" s="108"/>
      <c r="FT35" s="110" t="str">
        <f t="shared" ref="FT35:FT58" si="277">IF($Y35="","",IF($Y35=FS$4,"⇒",""))</f>
        <v/>
      </c>
      <c r="FU35" s="109" t="str">
        <f t="shared" ref="FU35:FU58" si="278">IF($W35="","",IF($W35=FV$4,"→",""))</f>
        <v/>
      </c>
      <c r="FV35" s="108"/>
      <c r="FW35" s="110" t="str">
        <f t="shared" ref="FW35:FW58" si="279">IF($Y35="","",IF($Y35=FV$4,"⇒",""))</f>
        <v/>
      </c>
      <c r="FX35" s="109" t="str">
        <f t="shared" ref="FX35:FX58" si="280">IF($W35="","",IF($W35=FY$4,"→",""))</f>
        <v/>
      </c>
      <c r="FY35" s="108"/>
      <c r="FZ35" s="110" t="str">
        <f t="shared" ref="FZ35:FZ58" si="281">IF($Y35="","",IF($Y35=FY$4,"⇒",""))</f>
        <v/>
      </c>
      <c r="GA35" s="109" t="str">
        <f t="shared" ref="GA35:GA58" si="282">IF($W35="","",IF($W35=GB$4,"→",""))</f>
        <v/>
      </c>
      <c r="GB35" s="108"/>
      <c r="GC35" s="110" t="str">
        <f t="shared" ref="GC35:GC58" si="283">IF($Y35="","",IF($Y35=GB$4,"⇒",""))</f>
        <v/>
      </c>
      <c r="GD35" s="109" t="str">
        <f t="shared" ref="GD35:GD58" si="284">IF($W35="","",IF($W35=GE$4,"→",""))</f>
        <v/>
      </c>
      <c r="GE35" s="108"/>
      <c r="GF35" s="110" t="str">
        <f t="shared" ref="GF35:GF58" si="285">IF($Y35="","",IF($Y35=GE$4,"⇒",""))</f>
        <v/>
      </c>
      <c r="GG35" s="109" t="str">
        <f t="shared" ref="GG35:GG58" si="286">IF($W35="","",IF($W35=GH$4,"→",""))</f>
        <v/>
      </c>
      <c r="GH35" s="108"/>
      <c r="GI35" s="110" t="str">
        <f t="shared" ref="GI35:GI58" si="287">IF($Y35="","",IF($Y35=GH$4,"⇒",""))</f>
        <v/>
      </c>
      <c r="GJ35" s="109" t="str">
        <f t="shared" ref="GJ35:GJ58" si="288">IF($W35="","",IF($W35=GK$4,"→",""))</f>
        <v/>
      </c>
      <c r="GK35" s="108"/>
      <c r="GL35" s="110" t="str">
        <f t="shared" ref="GL35:GL58" si="289">IF($Y35="","",IF($Y35=GK$4,"⇒",""))</f>
        <v/>
      </c>
      <c r="GM35" s="109" t="str">
        <f t="shared" ref="GM35:GM58" si="290">IF($W35="","",IF($W35=GN$4,"→",""))</f>
        <v/>
      </c>
      <c r="GN35" s="108"/>
      <c r="GO35" s="110" t="str">
        <f t="shared" ref="GO35:GO58" si="291">IF($Y35="","",IF($Y35=GN$4,"⇒",""))</f>
        <v/>
      </c>
      <c r="GP35" s="109" t="str">
        <f t="shared" ref="GP35:GP58" si="292">IF($W35="","",IF($W35=GQ$4,"→",""))</f>
        <v/>
      </c>
      <c r="GQ35" s="108"/>
      <c r="GR35" s="110" t="str">
        <f t="shared" ref="GR35:GR58" si="293">IF($Y35="","",IF($Y35=GQ$4,"⇒",""))</f>
        <v/>
      </c>
      <c r="GS35" s="109" t="str">
        <f t="shared" ref="GS35:GS58" si="294">IF($W35="","",IF($W35=GT$4,"→",""))</f>
        <v/>
      </c>
      <c r="GT35" s="108"/>
      <c r="GU35" s="110" t="str">
        <f t="shared" ref="GU35:GU58" si="295">IF($Y35="","",IF($Y35=GT$4,"⇒",""))</f>
        <v/>
      </c>
      <c r="GV35" s="109" t="str">
        <f t="shared" ref="GV35:GV58" si="296">IF($W35="","",IF($W35=GW$4,"→",""))</f>
        <v/>
      </c>
      <c r="GW35" s="108"/>
      <c r="GX35" s="110" t="str">
        <f t="shared" ref="GX35:GX58" si="297">IF($Y35="","",IF($Y35=GW$4,"⇒",""))</f>
        <v/>
      </c>
      <c r="GY35" s="109" t="str">
        <f t="shared" ref="GY35:GY58" si="298">IF($W35="","",IF($W35=GZ$4,"→",""))</f>
        <v/>
      </c>
      <c r="GZ35" s="108"/>
      <c r="HA35" s="110" t="str">
        <f t="shared" ref="HA35:HA58" si="299">IF($Y35="","",IF($Y35=GZ$4,"⇒",""))</f>
        <v/>
      </c>
      <c r="HB35" s="109" t="str">
        <f t="shared" ref="HB35:HB58" si="300">IF($W35="","",IF($W35=HC$4,"→",""))</f>
        <v/>
      </c>
      <c r="HC35" s="108"/>
      <c r="HD35" s="110" t="str">
        <f t="shared" ref="HD35:HD58" si="301">IF($Y35="","",IF($Y35=HC$4,"⇒",""))</f>
        <v/>
      </c>
      <c r="HE35" s="109" t="str">
        <f t="shared" ref="HE35:HE58" si="302">IF($W35="","",IF($W35=HF$4,"→",""))</f>
        <v/>
      </c>
      <c r="HF35" s="108"/>
      <c r="HG35" s="110" t="str">
        <f t="shared" ref="HG35:HG58" si="303">IF($Y35="","",IF($Y35=HF$4,"⇒",""))</f>
        <v/>
      </c>
      <c r="HH35" s="109" t="str">
        <f t="shared" ref="HH35:HH58" si="304">IF($W35="","",IF($W35=HI$4,"→",""))</f>
        <v/>
      </c>
      <c r="HI35" s="108"/>
      <c r="HJ35" s="110" t="str">
        <f t="shared" ref="HJ35:HJ58" si="305">IF($Y35="","",IF($Y35=HI$4,"⇒",""))</f>
        <v/>
      </c>
      <c r="HK35" s="109" t="str">
        <f t="shared" ref="HK35:HK58" si="306">IF($W35="","",IF($W35=HL$4,"→",""))</f>
        <v/>
      </c>
      <c r="HL35" s="108"/>
      <c r="HM35" s="110" t="str">
        <f t="shared" ref="HM35:HM58" si="307">IF($Y35="","",IF($Y35=HL$4,"⇒",""))</f>
        <v/>
      </c>
      <c r="HN35" s="109" t="str">
        <f t="shared" ref="HN35:HN58" si="308">IF($W35="","",IF($W35=HO$4,"→",""))</f>
        <v/>
      </c>
      <c r="HO35" s="108"/>
      <c r="HP35" s="110" t="str">
        <f t="shared" ref="HP35:HP58" si="309">IF($Y35="","",IF($Y35=HO$4,"⇒",""))</f>
        <v/>
      </c>
      <c r="HQ35" s="109" t="str">
        <f t="shared" ref="HQ35:HQ58" si="310">IF($W35="","",IF($W35=HR$4,"→",""))</f>
        <v/>
      </c>
      <c r="HR35" s="108"/>
      <c r="HS35" s="110" t="str">
        <f t="shared" ref="HS35:HS58" si="311">IF($Y35="","",IF($Y35=HR$4,"⇒",""))</f>
        <v/>
      </c>
      <c r="HT35" s="109" t="str">
        <f t="shared" ref="HT35:HT58" si="312">IF($W35="","",IF($W35=HU$4,"→",""))</f>
        <v/>
      </c>
      <c r="HU35" s="108"/>
      <c r="HV35" s="151" t="str">
        <f t="shared" ref="HV35:HV58" si="313">IF($Y35="","",IF($Y35=HU$4,"⇒",""))</f>
        <v/>
      </c>
      <c r="HW35" s="109" t="str">
        <f t="shared" ref="HW35:HW58" si="314">IF($W35="","",IF($W35=HX$4,"→",""))</f>
        <v/>
      </c>
      <c r="HX35" s="260"/>
      <c r="HY35" s="110" t="str">
        <f t="shared" ref="HY35:HY58" si="315">IF($Y35="","",IF($Y35=HX$4,"⇒",""))</f>
        <v/>
      </c>
      <c r="HZ35" s="109" t="str">
        <f t="shared" ref="HZ35:HZ58" si="316">IF($W35="","",IF($W35=IA$4,"→",""))</f>
        <v/>
      </c>
      <c r="IA35" s="108"/>
      <c r="IB35" s="110" t="str">
        <f t="shared" ref="IB35:IB58" si="317">IF($Y35="","",IF($Y35=IA$4,"⇒",""))</f>
        <v/>
      </c>
      <c r="IC35" s="109" t="str">
        <f t="shared" ref="IC35:IC58" si="318">IF($W35="","",IF($W35=ID$4,"→",""))</f>
        <v/>
      </c>
      <c r="ID35" s="108"/>
      <c r="IE35" s="110" t="str">
        <f t="shared" ref="IE35:IE58" si="319">IF($Y35="","",IF($Y35=ID$4,"⇒",""))</f>
        <v/>
      </c>
      <c r="IF35" s="109" t="str">
        <f t="shared" ref="IF35:IF58" si="320">IF($W35="","",IF($W35=IG$4,"→",""))</f>
        <v/>
      </c>
      <c r="IG35" s="108"/>
      <c r="IH35" s="110" t="str">
        <f t="shared" ref="IH35:IH58" si="321">IF($Y35="","",IF($Y35=IG$4,"⇒",""))</f>
        <v/>
      </c>
      <c r="II35" s="109" t="str">
        <f t="shared" ref="II35:II58" si="322">IF($W35="","",IF($W35=IJ$4,"→",""))</f>
        <v/>
      </c>
      <c r="IJ35" s="108"/>
      <c r="IK35" s="110" t="str">
        <f t="shared" ref="IK35:IK58" si="323">IF($Y35="","",IF($Y35=IJ$4,"⇒",""))</f>
        <v/>
      </c>
      <c r="IL35" s="109" t="str">
        <f t="shared" ref="IL35:IL58" si="324">IF($W35="","",IF($W35=IM$4,"→",""))</f>
        <v/>
      </c>
      <c r="IM35" s="108"/>
      <c r="IN35" s="110" t="str">
        <f t="shared" ref="IN35:IN58" si="325">IF($Y35="","",IF($Y35=IM$4,"⇒",""))</f>
        <v/>
      </c>
      <c r="IO35" s="109" t="str">
        <f t="shared" ref="IO35:IO58" si="326">IF($W35="","",IF($W35=IP$4,"→",""))</f>
        <v/>
      </c>
      <c r="IP35" s="108"/>
      <c r="IQ35" s="110" t="str">
        <f t="shared" ref="IQ35:IQ58" si="327">IF($Y35="","",IF($Y35=IP$4,"⇒",""))</f>
        <v/>
      </c>
      <c r="IR35" s="109" t="str">
        <f t="shared" ref="IR35:IR58" si="328">IF($W35="","",IF($W35=IS$4,"→",""))</f>
        <v/>
      </c>
      <c r="IS35" s="108"/>
      <c r="IT35" s="110" t="str">
        <f t="shared" ref="IT35:IT58" si="329">IF($Y35="","",IF($Y35=IS$4,"⇒",""))</f>
        <v/>
      </c>
      <c r="IU35" s="109" t="str">
        <f t="shared" ref="IU35:IU58" si="330">IF($W35="","",IF($W35=IV$4,"→",""))</f>
        <v/>
      </c>
      <c r="IV35" s="108"/>
      <c r="IW35" s="110" t="str">
        <f t="shared" ref="IW35:IW58" si="331">IF($Y35="","",IF($Y35=IV$4,"⇒",""))</f>
        <v/>
      </c>
      <c r="IX35" s="109" t="str">
        <f t="shared" ref="IX35:IX58" si="332">IF($W35="","",IF($W35=IY$4,"→",""))</f>
        <v/>
      </c>
      <c r="IY35" s="108"/>
      <c r="IZ35" s="110" t="str">
        <f t="shared" ref="IZ35:IZ58" si="333">IF($Y35="","",IF($Y35=IY$4,"⇒",""))</f>
        <v/>
      </c>
      <c r="JA35" s="109" t="str">
        <f t="shared" ref="JA35:JA58" si="334">IF($W35="","",IF($W35=JB$4,"→",""))</f>
        <v/>
      </c>
      <c r="JB35" s="108"/>
      <c r="JC35" s="110" t="str">
        <f t="shared" ref="JC35:JC58" si="335">IF($Y35="","",IF($Y35=JB$4,"⇒",""))</f>
        <v/>
      </c>
      <c r="JD35" s="109" t="str">
        <f t="shared" ref="JD35:JD58" si="336">IF($W35="","",IF($W35=JE$4,"→",""))</f>
        <v/>
      </c>
      <c r="JE35" s="108"/>
      <c r="JF35" s="110" t="str">
        <f t="shared" ref="JF35:JF58" si="337">IF($Y35="","",IF($Y35=JE$4,"⇒",""))</f>
        <v/>
      </c>
      <c r="JG35" s="109" t="str">
        <f t="shared" ref="JG35:JG58" si="338">IF($W35="","",IF($W35=JH$4,"→",""))</f>
        <v/>
      </c>
      <c r="JH35" s="108"/>
      <c r="JI35" s="110" t="str">
        <f t="shared" ref="JI35:JI58" si="339">IF($Y35="","",IF($Y35=JH$4,"⇒",""))</f>
        <v/>
      </c>
      <c r="JJ35" s="109" t="str">
        <f t="shared" ref="JJ35:JJ58" si="340">IF($W35="","",IF($W35=JK$4,"→",""))</f>
        <v/>
      </c>
      <c r="JK35" s="108"/>
      <c r="JL35" s="110" t="str">
        <f t="shared" ref="JL35:JL58" si="341">IF($Y35="","",IF($Y35=JK$4,"⇒",""))</f>
        <v/>
      </c>
      <c r="JM35" s="109" t="str">
        <f t="shared" ref="JM35:JM58" si="342">IF($W35="","",IF($W35=JN$4,"→",""))</f>
        <v/>
      </c>
      <c r="JN35" s="108"/>
      <c r="JO35" s="110" t="str">
        <f t="shared" ref="JO35:JO58" si="343">IF($Y35="","",IF($Y35=JN$4,"⇒",""))</f>
        <v/>
      </c>
      <c r="JP35" s="109" t="str">
        <f t="shared" ref="JP35:JP58" si="344">IF($W35="","",IF($W35=JQ$4,"→",""))</f>
        <v/>
      </c>
      <c r="JQ35" s="108"/>
      <c r="JR35" s="110" t="str">
        <f t="shared" ref="JR35:JR58" si="345">IF($Y35="","",IF($Y35=JQ$4,"⇒",""))</f>
        <v/>
      </c>
      <c r="JS35" s="109" t="str">
        <f t="shared" ref="JS35:JS58" si="346">IF($W35="","",IF($W35=JT$4,"→",""))</f>
        <v/>
      </c>
      <c r="JT35" s="108"/>
      <c r="JU35" s="110" t="str">
        <f t="shared" ref="JU35:JU58" si="347">IF($Y35="","",IF($Y35=JT$4,"⇒",""))</f>
        <v/>
      </c>
      <c r="JV35" s="109" t="str">
        <f t="shared" ref="JV35:JV58" si="348">IF($W35="","",IF($W35=JW$4,"→",""))</f>
        <v/>
      </c>
      <c r="JW35" s="108"/>
      <c r="JX35" s="110" t="str">
        <f t="shared" ref="JX35:JX58" si="349">IF($Y35="","",IF($Y35=JW$4,"⇒",""))</f>
        <v/>
      </c>
      <c r="JY35" s="109" t="str">
        <f t="shared" ref="JY35:JY58" si="350">IF($W35="","",IF($W35=JZ$4,"→",""))</f>
        <v/>
      </c>
      <c r="JZ35" s="108"/>
      <c r="KA35" s="110" t="str">
        <f t="shared" ref="KA35:KA58" si="351">IF($Y35="","",IF($Y35=JZ$4,"⇒",""))</f>
        <v/>
      </c>
      <c r="KB35" s="109" t="str">
        <f t="shared" ref="KB35:KB58" si="352">IF($W35="","",IF($W35=KC$4,"→",""))</f>
        <v/>
      </c>
      <c r="KC35" s="108"/>
      <c r="KD35" s="110" t="str">
        <f t="shared" ref="KD35:KD58" si="353">IF($Y35="","",IF($Y35=KC$4,"⇒",""))</f>
        <v/>
      </c>
      <c r="KE35" s="109" t="str">
        <f t="shared" ref="KE35:KE58" si="354">IF($W35="","",IF($W35=KF$4,"→",""))</f>
        <v/>
      </c>
      <c r="KF35" s="108"/>
      <c r="KG35" s="110" t="str">
        <f t="shared" ref="KG35:KG58" si="355">IF($Y35="","",IF($Y35=KF$4,"⇒",""))</f>
        <v/>
      </c>
      <c r="KH35" s="109" t="str">
        <f t="shared" ref="KH35:KH58" si="356">IF($W35="","",IF($W35=KI$4,"→",""))</f>
        <v/>
      </c>
      <c r="KI35" s="108"/>
      <c r="KJ35" s="110" t="str">
        <f t="shared" ref="KJ35:KJ58" si="357">IF($Y35="","",IF($Y35=KI$4,"⇒",""))</f>
        <v/>
      </c>
      <c r="KK35" s="109" t="str">
        <f t="shared" ref="KK35:KK58" si="358">IF($W35="","",IF($W35=KL$4,"→",""))</f>
        <v/>
      </c>
      <c r="KL35" s="108"/>
      <c r="KM35" s="110" t="str">
        <f t="shared" ref="KM35:KM58" si="359">IF($Y35="","",IF($Y35=KL$4,"⇒",""))</f>
        <v/>
      </c>
      <c r="KN35" s="109" t="str">
        <f t="shared" ref="KN35:KN58" si="360">IF($W35="","",IF($W35=KO$4,"→",""))</f>
        <v/>
      </c>
      <c r="KO35" s="108"/>
      <c r="KP35" s="110" t="str">
        <f t="shared" ref="KP35:KP58" si="361">IF($Y35="","",IF($Y35=KO$4,"⇒",""))</f>
        <v/>
      </c>
      <c r="KQ35" s="109" t="str">
        <f t="shared" ref="KQ35:KQ58" si="362">IF($W35="","",IF($W35=KR$4,"→",""))</f>
        <v/>
      </c>
      <c r="KR35" s="108"/>
      <c r="KS35" s="110" t="str">
        <f t="shared" ref="KS35:KS58" si="363">IF($Y35="","",IF($Y35=KR$4,"⇒",""))</f>
        <v/>
      </c>
      <c r="KT35" s="109" t="str">
        <f t="shared" ref="KT35:KT58" si="364">IF($W35="","",IF($W35=KU$4,"→",""))</f>
        <v/>
      </c>
      <c r="KU35" s="108"/>
      <c r="KV35" s="110" t="str">
        <f t="shared" ref="KV35:KV58" si="365">IF($Y35="","",IF($Y35=KU$4,"⇒",""))</f>
        <v/>
      </c>
      <c r="KW35" s="109" t="str">
        <f t="shared" ref="KW35:KW58" si="366">IF($W35="","",IF($W35=KX$4,"→",""))</f>
        <v/>
      </c>
      <c r="KX35" s="108"/>
      <c r="KY35" s="110" t="str">
        <f t="shared" ref="KY35:KY58" si="367">IF($Y35="","",IF($Y35=KX$4,"⇒",""))</f>
        <v/>
      </c>
      <c r="KZ35" s="109" t="str">
        <f t="shared" ref="KZ35:KZ58" si="368">IF($W35="","",IF($W35=LA$4,"→",""))</f>
        <v/>
      </c>
      <c r="LA35" s="108"/>
      <c r="LB35" s="110" t="str">
        <f t="shared" ref="LB35:LB58" si="369">IF($Y35="","",IF($Y35=LA$4,"⇒",""))</f>
        <v/>
      </c>
      <c r="LC35" s="109" t="str">
        <f t="shared" ref="LC35:LC58" si="370">IF($W35="","",IF($W35=LD$4,"→",""))</f>
        <v/>
      </c>
      <c r="LD35" s="108"/>
      <c r="LE35" s="110" t="str">
        <f t="shared" ref="LE35:LE58" si="371">IF($Y35="","",IF($Y35=LD$4,"⇒",""))</f>
        <v/>
      </c>
      <c r="LF35" s="109" t="str">
        <f t="shared" ref="LF35:LF58" si="372">IF($W35="","",IF($W35=LG$4,"→",""))</f>
        <v/>
      </c>
      <c r="LG35" s="108"/>
      <c r="LH35" s="110" t="str">
        <f t="shared" ref="LH35:LH58" si="373">IF($Y35="","",IF($Y35=LG$4,"⇒",""))</f>
        <v/>
      </c>
      <c r="LI35" s="109" t="str">
        <f t="shared" ref="LI35:LI58" si="374">IF($W35="","",IF($W35=LJ$4,"→",""))</f>
        <v/>
      </c>
      <c r="LJ35" s="108"/>
      <c r="LK35" s="151" t="str">
        <f t="shared" ref="LK35:LK58" si="375">IF($Y35="","",IF($Y35=LJ$4,"⇒",""))</f>
        <v/>
      </c>
    </row>
    <row r="36" spans="1:323" ht="17.149999999999999" hidden="1" customHeight="1" x14ac:dyDescent="0.2">
      <c r="A36" s="120" t="s">
        <v>22</v>
      </c>
      <c r="B36" s="150">
        <f>IFERROR(VLOOKUP($D36,[1]受注ﾌｧｲﾙ!$A$3:$BZ$1314,5,FALSE),"-")</f>
        <v>46112.438622685186</v>
      </c>
      <c r="C36" s="154">
        <f>IFERROR(VLOOKUP($D36,[1]受注ﾌｧｲﾙ!$A$3:$BZ$1314,6,FALSE),"-")</f>
        <v>0</v>
      </c>
      <c r="D36" s="3" t="s">
        <v>859</v>
      </c>
      <c r="E36" s="39">
        <f>IFERROR(VLOOKUP($D36,[1]受注ﾌｧｲﾙ!$A$3:$BZ$1314,17,FALSE),"-")</f>
        <v>6710</v>
      </c>
      <c r="F36" s="5" t="str">
        <f>IFERROR(VLOOKUP($D36,[1]受注ﾌｧｲﾙ!$A$3:$BZ$1314,18,FALSE),"-")</f>
        <v>30040-AG00-1000X200</v>
      </c>
      <c r="G36" s="5" t="str">
        <f>IFERROR(VLOOKUP($D36,[1]受注ﾌｧｲﾙ!$A$3:$BZ$1314,19,FALSE),"-")</f>
        <v>FA</v>
      </c>
      <c r="H36" s="5" t="str">
        <f>IFERROR(VLOOKUP($D36,[1]受注ﾌｧｲﾙ!$A$3:$BZ$1314,20,FALSE),"-")</f>
        <v xml:space="preserve">   </v>
      </c>
      <c r="I36" s="5" t="str">
        <f>IFERROR(VLOOKUP($D36,[1]受注ﾌｧｲﾙ!$A$3:$BZ$1314,21,FALSE),"-")</f>
        <v>C</v>
      </c>
      <c r="J36" s="15">
        <f>IFERROR(VLOOKUP($D36,[1]受注ﾌｧｲﾙ!$A$3:$BZ$1314,22,FALSE),"-")</f>
        <v>600</v>
      </c>
      <c r="K36" s="5" t="str">
        <f>IFERROR(VLOOKUP($D36,[1]受注ﾌｧｲﾙ!$A$3:$BZ$1314,8,FALSE),"-")</f>
        <v>30020-BG00-1000X200</v>
      </c>
      <c r="L36" s="5" t="str">
        <f>IFERROR(VLOOKUP($D36,[1]受注ﾌｧｲﾙ!$A$3:$BZ$1314,9,FALSE),"-")</f>
        <v>FA</v>
      </c>
      <c r="M36" s="5" t="str">
        <f>IFERROR(VLOOKUP($D36,[1]受注ﾌｧｲﾙ!$A$3:$BZ$1314,10,FALSE),"-")</f>
        <v xml:space="preserve">   </v>
      </c>
      <c r="N36" s="5" t="str">
        <f>IFERROR(VLOOKUP($D36,[1]受注ﾌｧｲﾙ!$A$3:$BZ$1314,11,FALSE),"-")</f>
        <v>C</v>
      </c>
      <c r="O36" s="15">
        <f>IFERROR(VLOOKUP($D36,[1]受注ﾌｧｲﾙ!$A$3:$BZ$1314,13,FALSE),"-")</f>
        <v>1200</v>
      </c>
      <c r="P36" s="5">
        <f>IFERROR(VLOOKUP($D36,[1]受注ﾌｧｲﾙ!$A$3:$BZ$1314,15,FALSE),"-")</f>
        <v>0</v>
      </c>
      <c r="Q36" s="40">
        <f>IFERROR((VLOOKUP($D36,[1]受注ﾌｧｲﾙ!$A$3:$BZ$1314,16,FALSE)*J36),"-")</f>
        <v>600</v>
      </c>
      <c r="R36" s="492" t="str">
        <f>IFERROR(VLOOKUP(D36,#REF!,107,FALSE),"-")</f>
        <v>-</v>
      </c>
      <c r="S36" s="5" t="str">
        <f>IFERROR(VLOOKUP($D36,[1]受注ﾌｧｲﾙ!$A$3:$BZ$1314,26,FALSE),"-")</f>
        <v>ｽﾗｲｽ</v>
      </c>
      <c r="T36" s="86" t="str">
        <f>IFERROR(VLOOKUP($D36,[1]受注ﾌｧｲﾙ!$A$3:$BZ$1314,23,FALSE),"-")</f>
        <v>湖南</v>
      </c>
      <c r="U36" s="4"/>
      <c r="V36" s="3"/>
      <c r="W36" s="4">
        <f>IFERROR(VLOOKUP($D36,[1]受注ﾌｧｲﾙ!$A$3:$BZ$1314,25,FALSE),"-")</f>
        <v>46118</v>
      </c>
      <c r="X36" s="4">
        <f>IFERROR(VLOOKUP($D36,[1]受注ﾌｧｲﾙ!$A$3:$BZ$1314,32,FALSE),"-")</f>
        <v>46121</v>
      </c>
      <c r="Y36" s="4">
        <f>IFERROR(VLOOKUP($D36,[1]受注ﾌｧｲﾙ!$A$3:$BZ$1314,33,FALSE),"-")</f>
        <v>46121</v>
      </c>
      <c r="Z36" s="4">
        <f t="shared" si="188"/>
        <v>46119</v>
      </c>
      <c r="AA36" s="4">
        <f>IFERROR(VLOOKUP(D36,[8]加工日報ｽﾗｲｽ!$A$5:$DD$996,2,FALSE),"-")</f>
        <v>46119</v>
      </c>
      <c r="AB36" s="58">
        <f>IFERROR(VLOOKUP(D36,[8]加工日報ｽﾗｲｽ!$A$5:$DD$996,108,FALSE),"-")</f>
        <v>1200</v>
      </c>
      <c r="AC36" s="21">
        <f t="shared" si="189"/>
        <v>600</v>
      </c>
      <c r="AD36" s="410" t="str">
        <f>IFERROR(VLOOKUP($D36,[1]受注ﾌｧｲﾙ!$A$3:$BZ$1314,27,FALSE),"-")&amp;"　"&amp;IFERROR(VLOOKUP($D36,[1]受注ﾌｧｲﾙ!$A$3:$BZ$1314,28,FALSE),"-")&amp;"　"&amp;IFERROR(VLOOKUP($D36,[1]受注ﾌｧｲﾙ!$A$3:$BZ$1314,29,FALSE),"-")</f>
        <v>　　</v>
      </c>
      <c r="AE36" s="3"/>
      <c r="AF36" s="31" t="str">
        <f>IFERROR(VLOOKUP(D36,[8]加工日報ｽﾗｲｽ!$A$5:$DD$996,94,FALSE),"-")</f>
        <v>完</v>
      </c>
      <c r="AG36" s="38" t="str">
        <f>IFERROR(VLOOKUP($D36,[1]受注ﾌｧｲﾙ!$A$3:$BZ$1314,2,FALSE),"-")</f>
        <v>通常入力</v>
      </c>
      <c r="AH36" s="38" t="str">
        <f>IFERROR(VLOOKUP($D36,[1]受注ﾌｧｲﾙ!$A$3:$BZ$1314,3,FALSE),"-")</f>
        <v>後加工</v>
      </c>
      <c r="AI36" s="43" t="str">
        <f>IFERROR(VLOOKUP($D36,[1]受注ﾌｧｲﾙ!$A$3:$BZ$1314,31,FALSE),"-")</f>
        <v>TPI</v>
      </c>
      <c r="AJ36" s="43" t="str">
        <f>IFERROR(VLOOKUP($D36,[1]受注ﾌｧｲﾙ!$A$3:$BZ$1314,12,FALSE),"-")</f>
        <v xml:space="preserve"> </v>
      </c>
      <c r="AK36" s="228" t="str">
        <f>IFERROR(VLOOKUP($D36,[1]受注ﾌｧｲﾙ!$A$3:$BZ$1314,24,FALSE),"-")</f>
        <v>ｽﾗｲｽ</v>
      </c>
      <c r="AL36" s="3"/>
      <c r="AM36" s="3"/>
      <c r="AN36" s="3"/>
      <c r="AO36" s="3"/>
      <c r="AP36" s="3"/>
      <c r="AQ36" s="43" t="s">
        <v>88</v>
      </c>
      <c r="AR36" s="366"/>
      <c r="AS36" s="109" t="str">
        <f t="shared" si="190"/>
        <v/>
      </c>
      <c r="AT36" s="260"/>
      <c r="AU36" s="110" t="str">
        <f t="shared" si="191"/>
        <v/>
      </c>
      <c r="AV36" s="109" t="str">
        <f t="shared" si="192"/>
        <v/>
      </c>
      <c r="AW36" s="108"/>
      <c r="AX36" s="110" t="str">
        <f t="shared" si="193"/>
        <v/>
      </c>
      <c r="AY36" s="109" t="str">
        <f t="shared" si="194"/>
        <v/>
      </c>
      <c r="AZ36" s="108"/>
      <c r="BA36" s="110" t="str">
        <f t="shared" si="195"/>
        <v/>
      </c>
      <c r="BB36" s="109" t="str">
        <f t="shared" si="196"/>
        <v/>
      </c>
      <c r="BC36" s="108"/>
      <c r="BD36" s="110" t="str">
        <f t="shared" si="197"/>
        <v/>
      </c>
      <c r="BE36" s="109" t="str">
        <f t="shared" si="198"/>
        <v/>
      </c>
      <c r="BF36" s="108"/>
      <c r="BG36" s="110" t="str">
        <f t="shared" si="199"/>
        <v/>
      </c>
      <c r="BH36" s="109" t="str">
        <f t="shared" si="200"/>
        <v/>
      </c>
      <c r="BI36" s="108"/>
      <c r="BJ36" s="110" t="str">
        <f t="shared" si="201"/>
        <v/>
      </c>
      <c r="BK36" s="109" t="str">
        <f t="shared" si="202"/>
        <v/>
      </c>
      <c r="BL36" s="108"/>
      <c r="BM36" s="110" t="str">
        <f t="shared" si="203"/>
        <v/>
      </c>
      <c r="BN36" s="109" t="str">
        <f t="shared" si="204"/>
        <v/>
      </c>
      <c r="BO36" s="108"/>
      <c r="BP36" s="110" t="str">
        <f t="shared" si="205"/>
        <v/>
      </c>
      <c r="BQ36" s="109" t="str">
        <f t="shared" si="206"/>
        <v/>
      </c>
      <c r="BR36" s="108"/>
      <c r="BS36" s="110" t="str">
        <f t="shared" si="207"/>
        <v/>
      </c>
      <c r="BT36" s="109" t="str">
        <f t="shared" si="208"/>
        <v/>
      </c>
      <c r="BU36" s="108"/>
      <c r="BV36" s="110" t="str">
        <f t="shared" si="209"/>
        <v/>
      </c>
      <c r="BW36" s="109" t="str">
        <f t="shared" si="210"/>
        <v/>
      </c>
      <c r="BX36" s="108"/>
      <c r="BY36" s="110" t="str">
        <f t="shared" si="211"/>
        <v/>
      </c>
      <c r="BZ36" s="109" t="str">
        <f t="shared" si="212"/>
        <v/>
      </c>
      <c r="CA36" s="108"/>
      <c r="CB36" s="110" t="str">
        <f t="shared" si="213"/>
        <v/>
      </c>
      <c r="CC36" s="109" t="str">
        <f t="shared" si="214"/>
        <v/>
      </c>
      <c r="CD36" s="108"/>
      <c r="CE36" s="110" t="str">
        <f t="shared" si="215"/>
        <v/>
      </c>
      <c r="CF36" s="109" t="str">
        <f t="shared" si="216"/>
        <v/>
      </c>
      <c r="CG36" s="108"/>
      <c r="CH36" s="110" t="str">
        <f t="shared" si="217"/>
        <v/>
      </c>
      <c r="CI36" s="109" t="str">
        <f t="shared" si="218"/>
        <v/>
      </c>
      <c r="CJ36" s="108"/>
      <c r="CK36" s="110" t="str">
        <f t="shared" si="219"/>
        <v/>
      </c>
      <c r="CL36" s="109" t="str">
        <f t="shared" si="220"/>
        <v/>
      </c>
      <c r="CM36" s="108"/>
      <c r="CN36" s="110" t="str">
        <f t="shared" si="221"/>
        <v/>
      </c>
      <c r="CO36" s="109" t="str">
        <f t="shared" si="222"/>
        <v/>
      </c>
      <c r="CP36" s="108"/>
      <c r="CQ36" s="110" t="str">
        <f t="shared" si="223"/>
        <v/>
      </c>
      <c r="CR36" s="109" t="str">
        <f t="shared" si="224"/>
        <v/>
      </c>
      <c r="CS36" s="108"/>
      <c r="CT36" s="110" t="str">
        <f t="shared" si="225"/>
        <v/>
      </c>
      <c r="CU36" s="109" t="str">
        <f t="shared" si="226"/>
        <v/>
      </c>
      <c r="CV36" s="108"/>
      <c r="CW36" s="110" t="str">
        <f t="shared" si="227"/>
        <v/>
      </c>
      <c r="CX36" s="109" t="str">
        <f t="shared" si="228"/>
        <v/>
      </c>
      <c r="CY36" s="108"/>
      <c r="CZ36" s="110" t="str">
        <f t="shared" si="229"/>
        <v/>
      </c>
      <c r="DA36" s="109" t="str">
        <f t="shared" si="230"/>
        <v/>
      </c>
      <c r="DB36" s="108"/>
      <c r="DC36" s="110" t="str">
        <f t="shared" si="231"/>
        <v/>
      </c>
      <c r="DD36" s="109" t="str">
        <f t="shared" si="232"/>
        <v/>
      </c>
      <c r="DE36" s="108"/>
      <c r="DF36" s="110" t="str">
        <f t="shared" si="233"/>
        <v/>
      </c>
      <c r="DG36" s="109" t="str">
        <f t="shared" si="234"/>
        <v/>
      </c>
      <c r="DH36" s="108"/>
      <c r="DI36" s="110" t="str">
        <f t="shared" si="235"/>
        <v/>
      </c>
      <c r="DJ36" s="109" t="str">
        <f t="shared" si="236"/>
        <v/>
      </c>
      <c r="DK36" s="108"/>
      <c r="DL36" s="110" t="str">
        <f t="shared" si="237"/>
        <v/>
      </c>
      <c r="DM36" s="109" t="str">
        <f t="shared" si="238"/>
        <v/>
      </c>
      <c r="DN36" s="108"/>
      <c r="DO36" s="110" t="str">
        <f t="shared" si="239"/>
        <v/>
      </c>
      <c r="DP36" s="109" t="str">
        <f t="shared" si="240"/>
        <v/>
      </c>
      <c r="DQ36" s="108"/>
      <c r="DR36" s="110" t="str">
        <f t="shared" si="241"/>
        <v/>
      </c>
      <c r="DS36" s="109" t="str">
        <f t="shared" si="242"/>
        <v/>
      </c>
      <c r="DT36" s="108"/>
      <c r="DU36" s="110" t="str">
        <f t="shared" si="243"/>
        <v/>
      </c>
      <c r="DV36" s="109" t="str">
        <f t="shared" si="244"/>
        <v/>
      </c>
      <c r="DW36" s="108"/>
      <c r="DX36" s="110" t="str">
        <f t="shared" si="245"/>
        <v/>
      </c>
      <c r="DY36" s="109" t="str">
        <f t="shared" si="246"/>
        <v/>
      </c>
      <c r="DZ36" s="108"/>
      <c r="EA36" s="110" t="str">
        <f t="shared" si="247"/>
        <v/>
      </c>
      <c r="EB36" s="109" t="str">
        <f t="shared" si="248"/>
        <v/>
      </c>
      <c r="EC36" s="108"/>
      <c r="ED36" s="110" t="str">
        <f t="shared" si="249"/>
        <v/>
      </c>
      <c r="EE36" s="109" t="str">
        <f t="shared" si="250"/>
        <v/>
      </c>
      <c r="EF36" s="108"/>
      <c r="EG36" s="151" t="str">
        <f t="shared" si="251"/>
        <v/>
      </c>
      <c r="EH36" s="109" t="str">
        <f t="shared" si="252"/>
        <v/>
      </c>
      <c r="EI36" s="260"/>
      <c r="EJ36" s="110" t="str">
        <f t="shared" si="253"/>
        <v/>
      </c>
      <c r="EK36" s="109" t="str">
        <f t="shared" si="254"/>
        <v/>
      </c>
      <c r="EL36" s="108"/>
      <c r="EM36" s="110" t="str">
        <f t="shared" si="255"/>
        <v/>
      </c>
      <c r="EN36" s="109" t="str">
        <f t="shared" si="256"/>
        <v/>
      </c>
      <c r="EO36" s="108"/>
      <c r="EP36" s="110" t="str">
        <f t="shared" si="257"/>
        <v/>
      </c>
      <c r="EQ36" s="109" t="str">
        <f t="shared" si="258"/>
        <v/>
      </c>
      <c r="ER36" s="108"/>
      <c r="ES36" s="110" t="str">
        <f t="shared" si="259"/>
        <v/>
      </c>
      <c r="ET36" s="109" t="str">
        <f t="shared" si="260"/>
        <v/>
      </c>
      <c r="EU36" s="108"/>
      <c r="EV36" s="110" t="str">
        <f t="shared" si="261"/>
        <v/>
      </c>
      <c r="EW36" s="109" t="str">
        <f t="shared" si="262"/>
        <v>→</v>
      </c>
      <c r="EX36" s="108"/>
      <c r="EY36" s="110" t="str">
        <f t="shared" si="263"/>
        <v/>
      </c>
      <c r="EZ36" s="109" t="str">
        <f t="shared" si="264"/>
        <v/>
      </c>
      <c r="FA36" s="795">
        <v>600</v>
      </c>
      <c r="FB36" s="110" t="str">
        <f t="shared" si="265"/>
        <v/>
      </c>
      <c r="FC36" s="109" t="str">
        <f t="shared" si="266"/>
        <v/>
      </c>
      <c r="FD36" s="108"/>
      <c r="FE36" s="110" t="str">
        <f t="shared" si="267"/>
        <v/>
      </c>
      <c r="FF36" s="109" t="str">
        <f t="shared" si="268"/>
        <v/>
      </c>
      <c r="FG36" s="108"/>
      <c r="FH36" s="110" t="str">
        <f t="shared" si="269"/>
        <v>⇒</v>
      </c>
      <c r="FI36" s="109" t="str">
        <f t="shared" si="270"/>
        <v/>
      </c>
      <c r="FJ36" s="108"/>
      <c r="FK36" s="110" t="str">
        <f t="shared" si="271"/>
        <v/>
      </c>
      <c r="FL36" s="109" t="str">
        <f t="shared" si="272"/>
        <v/>
      </c>
      <c r="FM36" s="108"/>
      <c r="FN36" s="110" t="str">
        <f t="shared" si="273"/>
        <v/>
      </c>
      <c r="FO36" s="109" t="str">
        <f t="shared" si="274"/>
        <v/>
      </c>
      <c r="FP36" s="108"/>
      <c r="FQ36" s="110" t="str">
        <f t="shared" si="275"/>
        <v/>
      </c>
      <c r="FR36" s="109" t="str">
        <f t="shared" si="276"/>
        <v/>
      </c>
      <c r="FS36" s="108"/>
      <c r="FT36" s="110" t="str">
        <f t="shared" si="277"/>
        <v/>
      </c>
      <c r="FU36" s="109" t="str">
        <f t="shared" si="278"/>
        <v/>
      </c>
      <c r="FV36" s="108"/>
      <c r="FW36" s="110" t="str">
        <f t="shared" si="279"/>
        <v/>
      </c>
      <c r="FX36" s="109" t="str">
        <f t="shared" si="280"/>
        <v/>
      </c>
      <c r="FY36" s="108"/>
      <c r="FZ36" s="110" t="str">
        <f t="shared" si="281"/>
        <v/>
      </c>
      <c r="GA36" s="109" t="str">
        <f t="shared" si="282"/>
        <v/>
      </c>
      <c r="GB36" s="108"/>
      <c r="GC36" s="110" t="str">
        <f t="shared" si="283"/>
        <v/>
      </c>
      <c r="GD36" s="109" t="str">
        <f t="shared" si="284"/>
        <v/>
      </c>
      <c r="GE36" s="108"/>
      <c r="GF36" s="110" t="str">
        <f t="shared" si="285"/>
        <v/>
      </c>
      <c r="GG36" s="109" t="str">
        <f t="shared" si="286"/>
        <v/>
      </c>
      <c r="GH36" s="108"/>
      <c r="GI36" s="110" t="str">
        <f t="shared" si="287"/>
        <v/>
      </c>
      <c r="GJ36" s="109" t="str">
        <f t="shared" si="288"/>
        <v/>
      </c>
      <c r="GK36" s="108"/>
      <c r="GL36" s="110" t="str">
        <f t="shared" si="289"/>
        <v/>
      </c>
      <c r="GM36" s="109" t="str">
        <f t="shared" si="290"/>
        <v/>
      </c>
      <c r="GN36" s="108"/>
      <c r="GO36" s="110" t="str">
        <f t="shared" si="291"/>
        <v/>
      </c>
      <c r="GP36" s="109" t="str">
        <f t="shared" si="292"/>
        <v/>
      </c>
      <c r="GQ36" s="108"/>
      <c r="GR36" s="110" t="str">
        <f t="shared" si="293"/>
        <v/>
      </c>
      <c r="GS36" s="109" t="str">
        <f t="shared" si="294"/>
        <v/>
      </c>
      <c r="GT36" s="108"/>
      <c r="GU36" s="110" t="str">
        <f t="shared" si="295"/>
        <v/>
      </c>
      <c r="GV36" s="109" t="str">
        <f t="shared" si="296"/>
        <v/>
      </c>
      <c r="GW36" s="108"/>
      <c r="GX36" s="110" t="str">
        <f t="shared" si="297"/>
        <v/>
      </c>
      <c r="GY36" s="109" t="str">
        <f t="shared" si="298"/>
        <v/>
      </c>
      <c r="GZ36" s="108"/>
      <c r="HA36" s="110" t="str">
        <f t="shared" si="299"/>
        <v/>
      </c>
      <c r="HB36" s="109" t="str">
        <f t="shared" si="300"/>
        <v/>
      </c>
      <c r="HC36" s="108"/>
      <c r="HD36" s="110" t="str">
        <f t="shared" si="301"/>
        <v/>
      </c>
      <c r="HE36" s="109" t="str">
        <f t="shared" si="302"/>
        <v/>
      </c>
      <c r="HF36" s="108"/>
      <c r="HG36" s="110" t="str">
        <f t="shared" si="303"/>
        <v/>
      </c>
      <c r="HH36" s="109" t="str">
        <f t="shared" si="304"/>
        <v/>
      </c>
      <c r="HI36" s="108"/>
      <c r="HJ36" s="110" t="str">
        <f t="shared" si="305"/>
        <v/>
      </c>
      <c r="HK36" s="109" t="str">
        <f t="shared" si="306"/>
        <v/>
      </c>
      <c r="HL36" s="108"/>
      <c r="HM36" s="110" t="str">
        <f t="shared" si="307"/>
        <v/>
      </c>
      <c r="HN36" s="109" t="str">
        <f t="shared" si="308"/>
        <v/>
      </c>
      <c r="HO36" s="108"/>
      <c r="HP36" s="110" t="str">
        <f t="shared" si="309"/>
        <v/>
      </c>
      <c r="HQ36" s="109" t="str">
        <f t="shared" si="310"/>
        <v/>
      </c>
      <c r="HR36" s="108"/>
      <c r="HS36" s="110" t="str">
        <f t="shared" si="311"/>
        <v/>
      </c>
      <c r="HT36" s="109" t="str">
        <f t="shared" si="312"/>
        <v/>
      </c>
      <c r="HU36" s="108"/>
      <c r="HV36" s="151" t="str">
        <f t="shared" si="313"/>
        <v/>
      </c>
      <c r="HW36" s="109" t="str">
        <f t="shared" si="314"/>
        <v/>
      </c>
      <c r="HX36" s="260"/>
      <c r="HY36" s="110" t="str">
        <f t="shared" si="315"/>
        <v/>
      </c>
      <c r="HZ36" s="109" t="str">
        <f t="shared" si="316"/>
        <v/>
      </c>
      <c r="IA36" s="108"/>
      <c r="IB36" s="110" t="str">
        <f t="shared" si="317"/>
        <v/>
      </c>
      <c r="IC36" s="109" t="str">
        <f t="shared" si="318"/>
        <v/>
      </c>
      <c r="ID36" s="108"/>
      <c r="IE36" s="110" t="str">
        <f t="shared" si="319"/>
        <v/>
      </c>
      <c r="IF36" s="109" t="str">
        <f t="shared" si="320"/>
        <v/>
      </c>
      <c r="IG36" s="108"/>
      <c r="IH36" s="110" t="str">
        <f t="shared" si="321"/>
        <v/>
      </c>
      <c r="II36" s="109" t="str">
        <f t="shared" si="322"/>
        <v/>
      </c>
      <c r="IJ36" s="108"/>
      <c r="IK36" s="110" t="str">
        <f t="shared" si="323"/>
        <v/>
      </c>
      <c r="IL36" s="109" t="str">
        <f t="shared" si="324"/>
        <v/>
      </c>
      <c r="IM36" s="108"/>
      <c r="IN36" s="110" t="str">
        <f t="shared" si="325"/>
        <v/>
      </c>
      <c r="IO36" s="109" t="str">
        <f t="shared" si="326"/>
        <v/>
      </c>
      <c r="IP36" s="108"/>
      <c r="IQ36" s="110" t="str">
        <f t="shared" si="327"/>
        <v/>
      </c>
      <c r="IR36" s="109" t="str">
        <f t="shared" si="328"/>
        <v/>
      </c>
      <c r="IS36" s="108"/>
      <c r="IT36" s="110" t="str">
        <f t="shared" si="329"/>
        <v/>
      </c>
      <c r="IU36" s="109" t="str">
        <f t="shared" si="330"/>
        <v/>
      </c>
      <c r="IV36" s="108"/>
      <c r="IW36" s="110" t="str">
        <f t="shared" si="331"/>
        <v/>
      </c>
      <c r="IX36" s="109" t="str">
        <f t="shared" si="332"/>
        <v/>
      </c>
      <c r="IY36" s="108"/>
      <c r="IZ36" s="110" t="str">
        <f t="shared" si="333"/>
        <v/>
      </c>
      <c r="JA36" s="109" t="str">
        <f t="shared" si="334"/>
        <v/>
      </c>
      <c r="JB36" s="108"/>
      <c r="JC36" s="110" t="str">
        <f t="shared" si="335"/>
        <v/>
      </c>
      <c r="JD36" s="109" t="str">
        <f t="shared" si="336"/>
        <v/>
      </c>
      <c r="JE36" s="108"/>
      <c r="JF36" s="110" t="str">
        <f t="shared" si="337"/>
        <v/>
      </c>
      <c r="JG36" s="109" t="str">
        <f t="shared" si="338"/>
        <v/>
      </c>
      <c r="JH36" s="108"/>
      <c r="JI36" s="110" t="str">
        <f t="shared" si="339"/>
        <v/>
      </c>
      <c r="JJ36" s="109" t="str">
        <f t="shared" si="340"/>
        <v/>
      </c>
      <c r="JK36" s="108"/>
      <c r="JL36" s="110" t="str">
        <f t="shared" si="341"/>
        <v/>
      </c>
      <c r="JM36" s="109" t="str">
        <f t="shared" si="342"/>
        <v/>
      </c>
      <c r="JN36" s="108"/>
      <c r="JO36" s="110" t="str">
        <f t="shared" si="343"/>
        <v/>
      </c>
      <c r="JP36" s="109" t="str">
        <f t="shared" si="344"/>
        <v/>
      </c>
      <c r="JQ36" s="108"/>
      <c r="JR36" s="110" t="str">
        <f t="shared" si="345"/>
        <v/>
      </c>
      <c r="JS36" s="109" t="str">
        <f t="shared" si="346"/>
        <v/>
      </c>
      <c r="JT36" s="108"/>
      <c r="JU36" s="110" t="str">
        <f t="shared" si="347"/>
        <v/>
      </c>
      <c r="JV36" s="109" t="str">
        <f t="shared" si="348"/>
        <v/>
      </c>
      <c r="JW36" s="108"/>
      <c r="JX36" s="110" t="str">
        <f t="shared" si="349"/>
        <v/>
      </c>
      <c r="JY36" s="109" t="str">
        <f t="shared" si="350"/>
        <v/>
      </c>
      <c r="JZ36" s="108"/>
      <c r="KA36" s="110" t="str">
        <f t="shared" si="351"/>
        <v/>
      </c>
      <c r="KB36" s="109" t="str">
        <f t="shared" si="352"/>
        <v/>
      </c>
      <c r="KC36" s="108"/>
      <c r="KD36" s="110" t="str">
        <f t="shared" si="353"/>
        <v/>
      </c>
      <c r="KE36" s="109" t="str">
        <f t="shared" si="354"/>
        <v/>
      </c>
      <c r="KF36" s="108"/>
      <c r="KG36" s="110" t="str">
        <f t="shared" si="355"/>
        <v/>
      </c>
      <c r="KH36" s="109" t="str">
        <f t="shared" si="356"/>
        <v/>
      </c>
      <c r="KI36" s="108"/>
      <c r="KJ36" s="110" t="str">
        <f t="shared" si="357"/>
        <v/>
      </c>
      <c r="KK36" s="109" t="str">
        <f t="shared" si="358"/>
        <v/>
      </c>
      <c r="KL36" s="108"/>
      <c r="KM36" s="110" t="str">
        <f t="shared" si="359"/>
        <v/>
      </c>
      <c r="KN36" s="109" t="str">
        <f t="shared" si="360"/>
        <v/>
      </c>
      <c r="KO36" s="108"/>
      <c r="KP36" s="110" t="str">
        <f t="shared" si="361"/>
        <v/>
      </c>
      <c r="KQ36" s="109" t="str">
        <f t="shared" si="362"/>
        <v/>
      </c>
      <c r="KR36" s="108"/>
      <c r="KS36" s="110" t="str">
        <f t="shared" si="363"/>
        <v/>
      </c>
      <c r="KT36" s="109" t="str">
        <f t="shared" si="364"/>
        <v/>
      </c>
      <c r="KU36" s="108"/>
      <c r="KV36" s="110" t="str">
        <f t="shared" si="365"/>
        <v/>
      </c>
      <c r="KW36" s="109" t="str">
        <f t="shared" si="366"/>
        <v/>
      </c>
      <c r="KX36" s="108"/>
      <c r="KY36" s="110" t="str">
        <f t="shared" si="367"/>
        <v/>
      </c>
      <c r="KZ36" s="109" t="str">
        <f t="shared" si="368"/>
        <v/>
      </c>
      <c r="LA36" s="108"/>
      <c r="LB36" s="110" t="str">
        <f t="shared" si="369"/>
        <v/>
      </c>
      <c r="LC36" s="109" t="str">
        <f t="shared" si="370"/>
        <v/>
      </c>
      <c r="LD36" s="108"/>
      <c r="LE36" s="110" t="str">
        <f t="shared" si="371"/>
        <v/>
      </c>
      <c r="LF36" s="109" t="str">
        <f t="shared" si="372"/>
        <v/>
      </c>
      <c r="LG36" s="108"/>
      <c r="LH36" s="110" t="str">
        <f t="shared" si="373"/>
        <v/>
      </c>
      <c r="LI36" s="109" t="str">
        <f t="shared" si="374"/>
        <v/>
      </c>
      <c r="LJ36" s="108"/>
      <c r="LK36" s="151" t="str">
        <f t="shared" si="375"/>
        <v/>
      </c>
    </row>
    <row r="37" spans="1:323" ht="17.149999999999999" hidden="1" customHeight="1" x14ac:dyDescent="0.2">
      <c r="A37" s="120" t="s">
        <v>22</v>
      </c>
      <c r="B37" s="150">
        <f>IFERROR(VLOOKUP($D37,[1]受注ﾌｧｲﾙ!$A$3:$BZ$1314,5,FALSE),"-")</f>
        <v>46115.649305555555</v>
      </c>
      <c r="C37" s="154">
        <f>IFERROR(VLOOKUP($D37,[1]受注ﾌｧｲﾙ!$A$3:$BZ$1314,6,FALSE),"-")</f>
        <v>0</v>
      </c>
      <c r="D37" s="3" t="s">
        <v>977</v>
      </c>
      <c r="E37" s="39">
        <f>IFERROR(VLOOKUP($D37,[1]受注ﾌｧｲﾙ!$A$3:$BZ$1314,17,FALSE),"-")</f>
        <v>6710</v>
      </c>
      <c r="F37" s="5" t="str">
        <f>IFERROR(VLOOKUP($D37,[1]受注ﾌｧｲﾙ!$A$3:$BZ$1314,18,FALSE),"-")</f>
        <v>30040-AG00-1030X200</v>
      </c>
      <c r="G37" s="5" t="str">
        <f>IFERROR(VLOOKUP($D37,[1]受注ﾌｧｲﾙ!$A$3:$BZ$1314,19,FALSE),"-")</f>
        <v>FA</v>
      </c>
      <c r="H37" s="5" t="str">
        <f>IFERROR(VLOOKUP($D37,[1]受注ﾌｧｲﾙ!$A$3:$BZ$1314,20,FALSE),"-")</f>
        <v>BK0</v>
      </c>
      <c r="I37" s="5" t="str">
        <f>IFERROR(VLOOKUP($D37,[1]受注ﾌｧｲﾙ!$A$3:$BZ$1314,21,FALSE),"-")</f>
        <v>C</v>
      </c>
      <c r="J37" s="15">
        <f>IFERROR(VLOOKUP($D37,[1]受注ﾌｧｲﾙ!$A$3:$BZ$1314,22,FALSE),"-")</f>
        <v>1000</v>
      </c>
      <c r="K37" s="5" t="str">
        <f>IFERROR(VLOOKUP($D37,[1]受注ﾌｧｲﾙ!$A$3:$BZ$1314,8,FALSE),"-")</f>
        <v>30020-BG00-1030X200</v>
      </c>
      <c r="L37" s="5" t="str">
        <f>IFERROR(VLOOKUP($D37,[1]受注ﾌｧｲﾙ!$A$3:$BZ$1314,9,FALSE),"-")</f>
        <v>FA</v>
      </c>
      <c r="M37" s="5" t="str">
        <f>IFERROR(VLOOKUP($D37,[1]受注ﾌｧｲﾙ!$A$3:$BZ$1314,10,FALSE),"-")</f>
        <v>BK0</v>
      </c>
      <c r="N37" s="5" t="str">
        <f>IFERROR(VLOOKUP($D37,[1]受注ﾌｧｲﾙ!$A$3:$BZ$1314,11,FALSE),"-")</f>
        <v>C</v>
      </c>
      <c r="O37" s="15">
        <f>IFERROR(VLOOKUP($D37,[1]受注ﾌｧｲﾙ!$A$3:$BZ$1314,13,FALSE),"-")</f>
        <v>2000</v>
      </c>
      <c r="P37" s="5">
        <f>IFERROR(VLOOKUP($D37,[1]受注ﾌｧｲﾙ!$A$3:$BZ$1314,15,FALSE),"-")</f>
        <v>0</v>
      </c>
      <c r="Q37" s="40">
        <f>IFERROR((VLOOKUP($D37,[1]受注ﾌｧｲﾙ!$A$3:$BZ$1314,16,FALSE)*J37),"-")</f>
        <v>1000</v>
      </c>
      <c r="R37" s="492" t="str">
        <f>IFERROR(VLOOKUP(D37,#REF!,107,FALSE),"-")</f>
        <v>-</v>
      </c>
      <c r="S37" s="5" t="str">
        <f>IFERROR(VLOOKUP($D37,[1]受注ﾌｧｲﾙ!$A$3:$BZ$1314,26,FALSE),"-")</f>
        <v>ｽﾗｲｽ</v>
      </c>
      <c r="T37" s="86" t="str">
        <f>IFERROR(VLOOKUP($D37,[1]受注ﾌｧｲﾙ!$A$3:$BZ$1314,23,FALSE),"-")</f>
        <v>湖南</v>
      </c>
      <c r="U37" s="4"/>
      <c r="V37" s="3"/>
      <c r="W37" s="4">
        <f>IFERROR(VLOOKUP($D37,[1]受注ﾌｧｲﾙ!$A$3:$BZ$1314,25,FALSE),"-")</f>
        <v>46119</v>
      </c>
      <c r="X37" s="4">
        <f>IFERROR(VLOOKUP($D37,[1]受注ﾌｧｲﾙ!$A$3:$BZ$1314,32,FALSE),"-")</f>
        <v>46122</v>
      </c>
      <c r="Y37" s="4">
        <f>IFERROR(VLOOKUP($D37,[1]受注ﾌｧｲﾙ!$A$3:$BZ$1314,33,FALSE),"-")</f>
        <v>46122</v>
      </c>
      <c r="Z37" s="4">
        <f t="shared" si="188"/>
        <v>46119</v>
      </c>
      <c r="AA37" s="4">
        <f>IFERROR(VLOOKUP(D37,[8]加工日報ｽﾗｲｽ!$A$5:$DD$996,2,FALSE),"-")</f>
        <v>46119</v>
      </c>
      <c r="AB37" s="58">
        <f>IFERROR(VLOOKUP(D37,[8]加工日報ｽﾗｲｽ!$A$5:$DD$996,108,FALSE),"-")</f>
        <v>2000</v>
      </c>
      <c r="AC37" s="21">
        <f t="shared" si="189"/>
        <v>1000</v>
      </c>
      <c r="AD37" s="410" t="str">
        <f>IFERROR(VLOOKUP($D37,[1]受注ﾌｧｲﾙ!$A$3:$BZ$1314,27,FALSE),"-")&amp;"　"&amp;IFERROR(VLOOKUP($D37,[1]受注ﾌｧｲﾙ!$A$3:$BZ$1314,28,FALSE),"-")&amp;"　"&amp;IFERROR(VLOOKUP($D37,[1]受注ﾌｧｲﾙ!$A$3:$BZ$1314,29,FALSE),"-")</f>
        <v>　　</v>
      </c>
      <c r="AE37" s="3"/>
      <c r="AF37" s="31" t="str">
        <f>IFERROR(VLOOKUP(D37,[8]加工日報ｽﾗｲｽ!$A$5:$DD$996,94,FALSE),"-")</f>
        <v>完</v>
      </c>
      <c r="AG37" s="38" t="str">
        <f>IFERROR(VLOOKUP($D37,[1]受注ﾌｧｲﾙ!$A$3:$BZ$1314,2,FALSE),"-")</f>
        <v>通常入力</v>
      </c>
      <c r="AH37" s="38" t="str">
        <f>IFERROR(VLOOKUP($D37,[1]受注ﾌｧｲﾙ!$A$3:$BZ$1314,3,FALSE),"-")</f>
        <v>後加工</v>
      </c>
      <c r="AI37" s="43" t="str">
        <f>IFERROR(VLOOKUP($D37,[1]受注ﾌｧｲﾙ!$A$3:$BZ$1314,31,FALSE),"-")</f>
        <v>TPI</v>
      </c>
      <c r="AJ37" s="43" t="str">
        <f>IFERROR(VLOOKUP($D37,[1]受注ﾌｧｲﾙ!$A$3:$BZ$1314,12,FALSE),"-")</f>
        <v xml:space="preserve"> </v>
      </c>
      <c r="AK37" s="228" t="str">
        <f>IFERROR(VLOOKUP($D37,[1]受注ﾌｧｲﾙ!$A$3:$BZ$1314,24,FALSE),"-")</f>
        <v>ｽﾗｲｽ</v>
      </c>
      <c r="AL37" s="3"/>
      <c r="AM37" s="3"/>
      <c r="AN37" s="3"/>
      <c r="AO37" s="3"/>
      <c r="AP37" s="3"/>
      <c r="AQ37" s="43" t="s">
        <v>88</v>
      </c>
      <c r="AR37" s="366"/>
      <c r="AS37" s="109" t="str">
        <f t="shared" si="190"/>
        <v/>
      </c>
      <c r="AT37" s="260"/>
      <c r="AU37" s="110" t="str">
        <f t="shared" si="191"/>
        <v/>
      </c>
      <c r="AV37" s="109" t="str">
        <f t="shared" si="192"/>
        <v/>
      </c>
      <c r="AW37" s="108"/>
      <c r="AX37" s="110" t="str">
        <f t="shared" si="193"/>
        <v/>
      </c>
      <c r="AY37" s="109" t="str">
        <f t="shared" si="194"/>
        <v/>
      </c>
      <c r="AZ37" s="108"/>
      <c r="BA37" s="110" t="str">
        <f t="shared" si="195"/>
        <v/>
      </c>
      <c r="BB37" s="109" t="str">
        <f t="shared" si="196"/>
        <v/>
      </c>
      <c r="BC37" s="108"/>
      <c r="BD37" s="110" t="str">
        <f t="shared" si="197"/>
        <v/>
      </c>
      <c r="BE37" s="109" t="str">
        <f t="shared" si="198"/>
        <v/>
      </c>
      <c r="BF37" s="108"/>
      <c r="BG37" s="110" t="str">
        <f t="shared" si="199"/>
        <v/>
      </c>
      <c r="BH37" s="109" t="str">
        <f t="shared" si="200"/>
        <v/>
      </c>
      <c r="BI37" s="108"/>
      <c r="BJ37" s="110" t="str">
        <f t="shared" si="201"/>
        <v/>
      </c>
      <c r="BK37" s="109" t="str">
        <f t="shared" si="202"/>
        <v/>
      </c>
      <c r="BL37" s="108"/>
      <c r="BM37" s="110" t="str">
        <f t="shared" si="203"/>
        <v/>
      </c>
      <c r="BN37" s="109" t="str">
        <f t="shared" si="204"/>
        <v/>
      </c>
      <c r="BO37" s="108"/>
      <c r="BP37" s="110" t="str">
        <f t="shared" si="205"/>
        <v/>
      </c>
      <c r="BQ37" s="109" t="str">
        <f t="shared" si="206"/>
        <v/>
      </c>
      <c r="BR37" s="108"/>
      <c r="BS37" s="110" t="str">
        <f t="shared" si="207"/>
        <v/>
      </c>
      <c r="BT37" s="109" t="str">
        <f t="shared" si="208"/>
        <v/>
      </c>
      <c r="BU37" s="108"/>
      <c r="BV37" s="110" t="str">
        <f t="shared" si="209"/>
        <v/>
      </c>
      <c r="BW37" s="109" t="str">
        <f t="shared" si="210"/>
        <v/>
      </c>
      <c r="BX37" s="108"/>
      <c r="BY37" s="110" t="str">
        <f t="shared" si="211"/>
        <v/>
      </c>
      <c r="BZ37" s="109" t="str">
        <f t="shared" si="212"/>
        <v/>
      </c>
      <c r="CA37" s="108"/>
      <c r="CB37" s="110" t="str">
        <f t="shared" si="213"/>
        <v/>
      </c>
      <c r="CC37" s="109" t="str">
        <f t="shared" si="214"/>
        <v/>
      </c>
      <c r="CD37" s="108"/>
      <c r="CE37" s="110" t="str">
        <f t="shared" si="215"/>
        <v/>
      </c>
      <c r="CF37" s="109" t="str">
        <f t="shared" si="216"/>
        <v/>
      </c>
      <c r="CG37" s="108"/>
      <c r="CH37" s="110" t="str">
        <f t="shared" si="217"/>
        <v/>
      </c>
      <c r="CI37" s="109" t="str">
        <f t="shared" si="218"/>
        <v/>
      </c>
      <c r="CJ37" s="108"/>
      <c r="CK37" s="110" t="str">
        <f t="shared" si="219"/>
        <v/>
      </c>
      <c r="CL37" s="109" t="str">
        <f t="shared" si="220"/>
        <v/>
      </c>
      <c r="CM37" s="108"/>
      <c r="CN37" s="110" t="str">
        <f t="shared" si="221"/>
        <v/>
      </c>
      <c r="CO37" s="109" t="str">
        <f t="shared" si="222"/>
        <v/>
      </c>
      <c r="CP37" s="108"/>
      <c r="CQ37" s="110" t="str">
        <f t="shared" si="223"/>
        <v/>
      </c>
      <c r="CR37" s="109" t="str">
        <f t="shared" si="224"/>
        <v/>
      </c>
      <c r="CS37" s="108"/>
      <c r="CT37" s="110" t="str">
        <f t="shared" si="225"/>
        <v/>
      </c>
      <c r="CU37" s="109" t="str">
        <f t="shared" si="226"/>
        <v/>
      </c>
      <c r="CV37" s="108"/>
      <c r="CW37" s="110" t="str">
        <f t="shared" si="227"/>
        <v/>
      </c>
      <c r="CX37" s="109" t="str">
        <f t="shared" si="228"/>
        <v/>
      </c>
      <c r="CY37" s="108"/>
      <c r="CZ37" s="110" t="str">
        <f t="shared" si="229"/>
        <v/>
      </c>
      <c r="DA37" s="109" t="str">
        <f t="shared" si="230"/>
        <v/>
      </c>
      <c r="DB37" s="108"/>
      <c r="DC37" s="110" t="str">
        <f t="shared" si="231"/>
        <v/>
      </c>
      <c r="DD37" s="109" t="str">
        <f t="shared" si="232"/>
        <v/>
      </c>
      <c r="DE37" s="108"/>
      <c r="DF37" s="110" t="str">
        <f t="shared" si="233"/>
        <v/>
      </c>
      <c r="DG37" s="109" t="str">
        <f t="shared" si="234"/>
        <v/>
      </c>
      <c r="DH37" s="108"/>
      <c r="DI37" s="110" t="str">
        <f t="shared" si="235"/>
        <v/>
      </c>
      <c r="DJ37" s="109" t="str">
        <f t="shared" si="236"/>
        <v/>
      </c>
      <c r="DK37" s="108"/>
      <c r="DL37" s="110" t="str">
        <f t="shared" si="237"/>
        <v/>
      </c>
      <c r="DM37" s="109" t="str">
        <f t="shared" si="238"/>
        <v/>
      </c>
      <c r="DN37" s="108"/>
      <c r="DO37" s="110" t="str">
        <f t="shared" si="239"/>
        <v/>
      </c>
      <c r="DP37" s="109" t="str">
        <f t="shared" si="240"/>
        <v/>
      </c>
      <c r="DQ37" s="108"/>
      <c r="DR37" s="110" t="str">
        <f t="shared" si="241"/>
        <v/>
      </c>
      <c r="DS37" s="109" t="str">
        <f t="shared" si="242"/>
        <v/>
      </c>
      <c r="DT37" s="108"/>
      <c r="DU37" s="110" t="str">
        <f t="shared" si="243"/>
        <v/>
      </c>
      <c r="DV37" s="109" t="str">
        <f t="shared" si="244"/>
        <v/>
      </c>
      <c r="DW37" s="108"/>
      <c r="DX37" s="110" t="str">
        <f t="shared" si="245"/>
        <v/>
      </c>
      <c r="DY37" s="109" t="str">
        <f t="shared" si="246"/>
        <v/>
      </c>
      <c r="DZ37" s="108"/>
      <c r="EA37" s="110" t="str">
        <f t="shared" si="247"/>
        <v/>
      </c>
      <c r="EB37" s="109" t="str">
        <f t="shared" si="248"/>
        <v/>
      </c>
      <c r="EC37" s="108"/>
      <c r="ED37" s="110" t="str">
        <f t="shared" si="249"/>
        <v/>
      </c>
      <c r="EE37" s="109" t="str">
        <f t="shared" si="250"/>
        <v/>
      </c>
      <c r="EF37" s="108"/>
      <c r="EG37" s="151" t="str">
        <f t="shared" si="251"/>
        <v/>
      </c>
      <c r="EH37" s="109" t="str">
        <f t="shared" si="252"/>
        <v/>
      </c>
      <c r="EI37" s="260"/>
      <c r="EJ37" s="110" t="str">
        <f t="shared" si="253"/>
        <v/>
      </c>
      <c r="EK37" s="109" t="str">
        <f t="shared" si="254"/>
        <v/>
      </c>
      <c r="EL37" s="108"/>
      <c r="EM37" s="110" t="str">
        <f t="shared" si="255"/>
        <v/>
      </c>
      <c r="EN37" s="109" t="str">
        <f t="shared" si="256"/>
        <v/>
      </c>
      <c r="EO37" s="108"/>
      <c r="EP37" s="110" t="str">
        <f t="shared" si="257"/>
        <v/>
      </c>
      <c r="EQ37" s="109" t="str">
        <f t="shared" si="258"/>
        <v/>
      </c>
      <c r="ER37" s="108"/>
      <c r="ES37" s="110" t="str">
        <f t="shared" si="259"/>
        <v/>
      </c>
      <c r="ET37" s="109" t="str">
        <f t="shared" si="260"/>
        <v/>
      </c>
      <c r="EU37" s="108"/>
      <c r="EV37" s="110" t="str">
        <f t="shared" si="261"/>
        <v/>
      </c>
      <c r="EW37" s="109" t="str">
        <f t="shared" si="262"/>
        <v/>
      </c>
      <c r="EX37" s="108"/>
      <c r="EY37" s="110" t="str">
        <f t="shared" si="263"/>
        <v/>
      </c>
      <c r="EZ37" s="109" t="str">
        <f t="shared" si="264"/>
        <v>→</v>
      </c>
      <c r="FA37" s="795">
        <v>1000</v>
      </c>
      <c r="FB37" s="110" t="str">
        <f t="shared" si="265"/>
        <v/>
      </c>
      <c r="FC37" s="109" t="str">
        <f t="shared" si="266"/>
        <v/>
      </c>
      <c r="FD37" s="108"/>
      <c r="FE37" s="110" t="str">
        <f t="shared" si="267"/>
        <v/>
      </c>
      <c r="FF37" s="109" t="str">
        <f t="shared" si="268"/>
        <v/>
      </c>
      <c r="FG37" s="108"/>
      <c r="FH37" s="110" t="str">
        <f t="shared" si="269"/>
        <v/>
      </c>
      <c r="FI37" s="109" t="str">
        <f t="shared" si="270"/>
        <v/>
      </c>
      <c r="FJ37" s="108"/>
      <c r="FK37" s="110" t="str">
        <f t="shared" si="271"/>
        <v>⇒</v>
      </c>
      <c r="FL37" s="109" t="str">
        <f t="shared" si="272"/>
        <v/>
      </c>
      <c r="FM37" s="108"/>
      <c r="FN37" s="110" t="str">
        <f t="shared" si="273"/>
        <v/>
      </c>
      <c r="FO37" s="109" t="str">
        <f t="shared" si="274"/>
        <v/>
      </c>
      <c r="FP37" s="108"/>
      <c r="FQ37" s="110" t="str">
        <f t="shared" si="275"/>
        <v/>
      </c>
      <c r="FR37" s="109" t="str">
        <f t="shared" si="276"/>
        <v/>
      </c>
      <c r="FS37" s="108"/>
      <c r="FT37" s="110" t="str">
        <f t="shared" si="277"/>
        <v/>
      </c>
      <c r="FU37" s="109" t="str">
        <f t="shared" si="278"/>
        <v/>
      </c>
      <c r="FV37" s="108"/>
      <c r="FW37" s="110" t="str">
        <f t="shared" si="279"/>
        <v/>
      </c>
      <c r="FX37" s="109" t="str">
        <f t="shared" si="280"/>
        <v/>
      </c>
      <c r="FY37" s="108"/>
      <c r="FZ37" s="110" t="str">
        <f t="shared" si="281"/>
        <v/>
      </c>
      <c r="GA37" s="109" t="str">
        <f t="shared" si="282"/>
        <v/>
      </c>
      <c r="GB37" s="108"/>
      <c r="GC37" s="110" t="str">
        <f t="shared" si="283"/>
        <v/>
      </c>
      <c r="GD37" s="109" t="str">
        <f t="shared" si="284"/>
        <v/>
      </c>
      <c r="GE37" s="108"/>
      <c r="GF37" s="110" t="str">
        <f t="shared" si="285"/>
        <v/>
      </c>
      <c r="GG37" s="109" t="str">
        <f t="shared" si="286"/>
        <v/>
      </c>
      <c r="GH37" s="108"/>
      <c r="GI37" s="110" t="str">
        <f t="shared" si="287"/>
        <v/>
      </c>
      <c r="GJ37" s="109" t="str">
        <f t="shared" si="288"/>
        <v/>
      </c>
      <c r="GK37" s="108"/>
      <c r="GL37" s="110" t="str">
        <f t="shared" si="289"/>
        <v/>
      </c>
      <c r="GM37" s="109" t="str">
        <f t="shared" si="290"/>
        <v/>
      </c>
      <c r="GN37" s="108"/>
      <c r="GO37" s="110" t="str">
        <f t="shared" si="291"/>
        <v/>
      </c>
      <c r="GP37" s="109" t="str">
        <f t="shared" si="292"/>
        <v/>
      </c>
      <c r="GQ37" s="108"/>
      <c r="GR37" s="110" t="str">
        <f t="shared" si="293"/>
        <v/>
      </c>
      <c r="GS37" s="109" t="str">
        <f t="shared" si="294"/>
        <v/>
      </c>
      <c r="GT37" s="108"/>
      <c r="GU37" s="110" t="str">
        <f t="shared" si="295"/>
        <v/>
      </c>
      <c r="GV37" s="109" t="str">
        <f t="shared" si="296"/>
        <v/>
      </c>
      <c r="GW37" s="108"/>
      <c r="GX37" s="110" t="str">
        <f t="shared" si="297"/>
        <v/>
      </c>
      <c r="GY37" s="109" t="str">
        <f t="shared" si="298"/>
        <v/>
      </c>
      <c r="GZ37" s="108"/>
      <c r="HA37" s="110" t="str">
        <f t="shared" si="299"/>
        <v/>
      </c>
      <c r="HB37" s="109" t="str">
        <f t="shared" si="300"/>
        <v/>
      </c>
      <c r="HC37" s="108"/>
      <c r="HD37" s="110" t="str">
        <f t="shared" si="301"/>
        <v/>
      </c>
      <c r="HE37" s="109" t="str">
        <f t="shared" si="302"/>
        <v/>
      </c>
      <c r="HF37" s="108"/>
      <c r="HG37" s="110" t="str">
        <f t="shared" si="303"/>
        <v/>
      </c>
      <c r="HH37" s="109" t="str">
        <f t="shared" si="304"/>
        <v/>
      </c>
      <c r="HI37" s="108"/>
      <c r="HJ37" s="110" t="str">
        <f t="shared" si="305"/>
        <v/>
      </c>
      <c r="HK37" s="109" t="str">
        <f t="shared" si="306"/>
        <v/>
      </c>
      <c r="HL37" s="108"/>
      <c r="HM37" s="110" t="str">
        <f t="shared" si="307"/>
        <v/>
      </c>
      <c r="HN37" s="109" t="str">
        <f t="shared" si="308"/>
        <v/>
      </c>
      <c r="HO37" s="108"/>
      <c r="HP37" s="110" t="str">
        <f t="shared" si="309"/>
        <v/>
      </c>
      <c r="HQ37" s="109" t="str">
        <f t="shared" si="310"/>
        <v/>
      </c>
      <c r="HR37" s="108"/>
      <c r="HS37" s="110" t="str">
        <f t="shared" si="311"/>
        <v/>
      </c>
      <c r="HT37" s="109" t="str">
        <f t="shared" si="312"/>
        <v/>
      </c>
      <c r="HU37" s="108"/>
      <c r="HV37" s="151" t="str">
        <f t="shared" si="313"/>
        <v/>
      </c>
      <c r="HW37" s="109" t="str">
        <f t="shared" si="314"/>
        <v/>
      </c>
      <c r="HX37" s="260"/>
      <c r="HY37" s="110" t="str">
        <f t="shared" si="315"/>
        <v/>
      </c>
      <c r="HZ37" s="109" t="str">
        <f t="shared" si="316"/>
        <v/>
      </c>
      <c r="IA37" s="108"/>
      <c r="IB37" s="110" t="str">
        <f t="shared" si="317"/>
        <v/>
      </c>
      <c r="IC37" s="109" t="str">
        <f t="shared" si="318"/>
        <v/>
      </c>
      <c r="ID37" s="108"/>
      <c r="IE37" s="110" t="str">
        <f t="shared" si="319"/>
        <v/>
      </c>
      <c r="IF37" s="109" t="str">
        <f t="shared" si="320"/>
        <v/>
      </c>
      <c r="IG37" s="108"/>
      <c r="IH37" s="110" t="str">
        <f t="shared" si="321"/>
        <v/>
      </c>
      <c r="II37" s="109" t="str">
        <f t="shared" si="322"/>
        <v/>
      </c>
      <c r="IJ37" s="108"/>
      <c r="IK37" s="110" t="str">
        <f t="shared" si="323"/>
        <v/>
      </c>
      <c r="IL37" s="109" t="str">
        <f t="shared" si="324"/>
        <v/>
      </c>
      <c r="IM37" s="108"/>
      <c r="IN37" s="110" t="str">
        <f t="shared" si="325"/>
        <v/>
      </c>
      <c r="IO37" s="109" t="str">
        <f t="shared" si="326"/>
        <v/>
      </c>
      <c r="IP37" s="108"/>
      <c r="IQ37" s="110" t="str">
        <f t="shared" si="327"/>
        <v/>
      </c>
      <c r="IR37" s="109" t="str">
        <f t="shared" si="328"/>
        <v/>
      </c>
      <c r="IS37" s="108"/>
      <c r="IT37" s="110" t="str">
        <f t="shared" si="329"/>
        <v/>
      </c>
      <c r="IU37" s="109" t="str">
        <f t="shared" si="330"/>
        <v/>
      </c>
      <c r="IV37" s="108"/>
      <c r="IW37" s="110" t="str">
        <f t="shared" si="331"/>
        <v/>
      </c>
      <c r="IX37" s="109" t="str">
        <f t="shared" si="332"/>
        <v/>
      </c>
      <c r="IY37" s="108"/>
      <c r="IZ37" s="110" t="str">
        <f t="shared" si="333"/>
        <v/>
      </c>
      <c r="JA37" s="109" t="str">
        <f t="shared" si="334"/>
        <v/>
      </c>
      <c r="JB37" s="108"/>
      <c r="JC37" s="110" t="str">
        <f t="shared" si="335"/>
        <v/>
      </c>
      <c r="JD37" s="109" t="str">
        <f t="shared" si="336"/>
        <v/>
      </c>
      <c r="JE37" s="108"/>
      <c r="JF37" s="110" t="str">
        <f t="shared" si="337"/>
        <v/>
      </c>
      <c r="JG37" s="109" t="str">
        <f t="shared" si="338"/>
        <v/>
      </c>
      <c r="JH37" s="108"/>
      <c r="JI37" s="110" t="str">
        <f t="shared" si="339"/>
        <v/>
      </c>
      <c r="JJ37" s="109" t="str">
        <f t="shared" si="340"/>
        <v/>
      </c>
      <c r="JK37" s="108"/>
      <c r="JL37" s="110" t="str">
        <f t="shared" si="341"/>
        <v/>
      </c>
      <c r="JM37" s="109" t="str">
        <f t="shared" si="342"/>
        <v/>
      </c>
      <c r="JN37" s="108"/>
      <c r="JO37" s="110" t="str">
        <f t="shared" si="343"/>
        <v/>
      </c>
      <c r="JP37" s="109" t="str">
        <f t="shared" si="344"/>
        <v/>
      </c>
      <c r="JQ37" s="108"/>
      <c r="JR37" s="110" t="str">
        <f t="shared" si="345"/>
        <v/>
      </c>
      <c r="JS37" s="109" t="str">
        <f t="shared" si="346"/>
        <v/>
      </c>
      <c r="JT37" s="108"/>
      <c r="JU37" s="110" t="str">
        <f t="shared" si="347"/>
        <v/>
      </c>
      <c r="JV37" s="109" t="str">
        <f t="shared" si="348"/>
        <v/>
      </c>
      <c r="JW37" s="108"/>
      <c r="JX37" s="110" t="str">
        <f t="shared" si="349"/>
        <v/>
      </c>
      <c r="JY37" s="109" t="str">
        <f t="shared" si="350"/>
        <v/>
      </c>
      <c r="JZ37" s="108"/>
      <c r="KA37" s="110" t="str">
        <f t="shared" si="351"/>
        <v/>
      </c>
      <c r="KB37" s="109" t="str">
        <f t="shared" si="352"/>
        <v/>
      </c>
      <c r="KC37" s="108"/>
      <c r="KD37" s="110" t="str">
        <f t="shared" si="353"/>
        <v/>
      </c>
      <c r="KE37" s="109" t="str">
        <f t="shared" si="354"/>
        <v/>
      </c>
      <c r="KF37" s="108"/>
      <c r="KG37" s="110" t="str">
        <f t="shared" si="355"/>
        <v/>
      </c>
      <c r="KH37" s="109" t="str">
        <f t="shared" si="356"/>
        <v/>
      </c>
      <c r="KI37" s="108"/>
      <c r="KJ37" s="110" t="str">
        <f t="shared" si="357"/>
        <v/>
      </c>
      <c r="KK37" s="109" t="str">
        <f t="shared" si="358"/>
        <v/>
      </c>
      <c r="KL37" s="108"/>
      <c r="KM37" s="110" t="str">
        <f t="shared" si="359"/>
        <v/>
      </c>
      <c r="KN37" s="109" t="str">
        <f t="shared" si="360"/>
        <v/>
      </c>
      <c r="KO37" s="108"/>
      <c r="KP37" s="110" t="str">
        <f t="shared" si="361"/>
        <v/>
      </c>
      <c r="KQ37" s="109" t="str">
        <f t="shared" si="362"/>
        <v/>
      </c>
      <c r="KR37" s="108"/>
      <c r="KS37" s="110" t="str">
        <f t="shared" si="363"/>
        <v/>
      </c>
      <c r="KT37" s="109" t="str">
        <f t="shared" si="364"/>
        <v/>
      </c>
      <c r="KU37" s="108"/>
      <c r="KV37" s="110" t="str">
        <f t="shared" si="365"/>
        <v/>
      </c>
      <c r="KW37" s="109" t="str">
        <f t="shared" si="366"/>
        <v/>
      </c>
      <c r="KX37" s="108"/>
      <c r="KY37" s="110" t="str">
        <f t="shared" si="367"/>
        <v/>
      </c>
      <c r="KZ37" s="109" t="str">
        <f t="shared" si="368"/>
        <v/>
      </c>
      <c r="LA37" s="108"/>
      <c r="LB37" s="110" t="str">
        <f t="shared" si="369"/>
        <v/>
      </c>
      <c r="LC37" s="109" t="str">
        <f t="shared" si="370"/>
        <v/>
      </c>
      <c r="LD37" s="108"/>
      <c r="LE37" s="110" t="str">
        <f t="shared" si="371"/>
        <v/>
      </c>
      <c r="LF37" s="109" t="str">
        <f t="shared" si="372"/>
        <v/>
      </c>
      <c r="LG37" s="108"/>
      <c r="LH37" s="110" t="str">
        <f t="shared" si="373"/>
        <v/>
      </c>
      <c r="LI37" s="109" t="str">
        <f t="shared" si="374"/>
        <v/>
      </c>
      <c r="LJ37" s="108"/>
      <c r="LK37" s="151" t="str">
        <f t="shared" si="375"/>
        <v/>
      </c>
    </row>
    <row r="38" spans="1:323" ht="17.149999999999999" hidden="1" customHeight="1" x14ac:dyDescent="0.2">
      <c r="A38" s="120" t="s">
        <v>22</v>
      </c>
      <c r="B38" s="150">
        <f>IFERROR(VLOOKUP($D38,[1]受注ﾌｧｲﾙ!$A$3:$BZ$1314,5,FALSE),"-")</f>
        <v>46111.592106481483</v>
      </c>
      <c r="C38" s="154">
        <f>IFERROR(VLOOKUP($D38,[1]受注ﾌｧｲﾙ!$A$3:$BZ$1314,6,FALSE),"-")</f>
        <v>0</v>
      </c>
      <c r="D38" s="3" t="s">
        <v>839</v>
      </c>
      <c r="E38" s="39">
        <f>IFERROR(VLOOKUP($D38,[1]受注ﾌｧｲﾙ!$A$3:$BZ$1314,17,FALSE),"-")</f>
        <v>6710</v>
      </c>
      <c r="F38" s="5" t="str">
        <f>IFERROR(VLOOKUP($D38,[1]受注ﾌｧｲﾙ!$A$3:$BZ$1314,18,FALSE),"-")</f>
        <v>30040-AG00- 780X300</v>
      </c>
      <c r="G38" s="5" t="str">
        <f>IFERROR(VLOOKUP($D38,[1]受注ﾌｧｲﾙ!$A$3:$BZ$1314,19,FALSE),"-")</f>
        <v>FA</v>
      </c>
      <c r="H38" s="5" t="str">
        <f>IFERROR(VLOOKUP($D38,[1]受注ﾌｧｲﾙ!$A$3:$BZ$1314,20,FALSE),"-")</f>
        <v xml:space="preserve">   </v>
      </c>
      <c r="I38" s="5" t="str">
        <f>IFERROR(VLOOKUP($D38,[1]受注ﾌｧｲﾙ!$A$3:$BZ$1314,21,FALSE),"-")</f>
        <v>C</v>
      </c>
      <c r="J38" s="15">
        <f>IFERROR(VLOOKUP($D38,[1]受注ﾌｧｲﾙ!$A$3:$BZ$1314,22,FALSE),"-")</f>
        <v>8100</v>
      </c>
      <c r="K38" s="5" t="str">
        <f>IFERROR(VLOOKUP($D38,[1]受注ﾌｧｲﾙ!$A$3:$BZ$1314,8,FALSE),"-")</f>
        <v>30020-BG00- 780X300</v>
      </c>
      <c r="L38" s="5" t="str">
        <f>IFERROR(VLOOKUP($D38,[1]受注ﾌｧｲﾙ!$A$3:$BZ$1314,9,FALSE),"-")</f>
        <v>FA</v>
      </c>
      <c r="M38" s="5" t="str">
        <f>IFERROR(VLOOKUP($D38,[1]受注ﾌｧｲﾙ!$A$3:$BZ$1314,10,FALSE),"-")</f>
        <v xml:space="preserve">   </v>
      </c>
      <c r="N38" s="5" t="str">
        <f>IFERROR(VLOOKUP($D38,[1]受注ﾌｧｲﾙ!$A$3:$BZ$1314,11,FALSE),"-")</f>
        <v>V</v>
      </c>
      <c r="O38" s="15">
        <f>IFERROR(VLOOKUP($D38,[1]受注ﾌｧｲﾙ!$A$3:$BZ$1314,13,FALSE),"-")</f>
        <v>16200</v>
      </c>
      <c r="P38" s="5">
        <f>IFERROR(VLOOKUP($D38,[1]受注ﾌｧｲﾙ!$A$3:$BZ$1314,15,FALSE),"-")</f>
        <v>0</v>
      </c>
      <c r="Q38" s="40">
        <f>IFERROR((VLOOKUP($D38,[1]受注ﾌｧｲﾙ!$A$3:$BZ$1314,16,FALSE)*J38),"-")</f>
        <v>8100</v>
      </c>
      <c r="R38" s="492" t="str">
        <f>IFERROR(VLOOKUP(D38,#REF!,107,FALSE),"-")</f>
        <v>-</v>
      </c>
      <c r="S38" s="5" t="str">
        <f>IFERROR(VLOOKUP($D38,[1]受注ﾌｧｲﾙ!$A$3:$BZ$1314,26,FALSE),"-")</f>
        <v>ｽﾗｲｽ</v>
      </c>
      <c r="T38" s="86" t="str">
        <f>IFERROR(VLOOKUP($D38,[1]受注ﾌｧｲﾙ!$A$3:$BZ$1314,23,FALSE),"-")</f>
        <v>滋賀</v>
      </c>
      <c r="U38" s="4"/>
      <c r="V38" s="3"/>
      <c r="W38" s="4">
        <f>IFERROR(VLOOKUP($D38,[1]受注ﾌｧｲﾙ!$A$3:$BZ$1314,25,FALSE),"-")</f>
        <v>46119</v>
      </c>
      <c r="X38" s="4">
        <f>IFERROR(VLOOKUP($D38,[1]受注ﾌｧｲﾙ!$A$3:$BZ$1314,32,FALSE),"-")</f>
        <v>46125</v>
      </c>
      <c r="Y38" s="4">
        <f>IFERROR(VLOOKUP($D38,[1]受注ﾌｧｲﾙ!$A$3:$BZ$1314,33,FALSE),"-")</f>
        <v>46125</v>
      </c>
      <c r="Z38" s="4">
        <f t="shared" si="188"/>
        <v>46119</v>
      </c>
      <c r="AA38" s="4">
        <f>IFERROR(VLOOKUP(D38,[8]加工日報ｽﾗｲｽ!$A$5:$DD$996,2,FALSE),"-")</f>
        <v>46119</v>
      </c>
      <c r="AB38" s="58">
        <f>IFERROR(VLOOKUP(D38,[8]加工日報ｽﾗｲｽ!$A$5:$DD$996,108,FALSE),"-")</f>
        <v>16200</v>
      </c>
      <c r="AC38" s="21">
        <f t="shared" si="189"/>
        <v>8100</v>
      </c>
      <c r="AD38" s="410" t="str">
        <f>IFERROR(VLOOKUP($D38,[1]受注ﾌｧｲﾙ!$A$3:$BZ$1314,27,FALSE),"-")&amp;"　"&amp;IFERROR(VLOOKUP($D38,[1]受注ﾌｧｲﾙ!$A$3:$BZ$1314,28,FALSE),"-")&amp;"　"&amp;IFERROR(VLOOKUP($D38,[1]受注ﾌｧｲﾙ!$A$3:$BZ$1314,29,FALSE),"-")</f>
        <v>3ｲﾝﾁ紙管　検査前入庫依頼　</v>
      </c>
      <c r="AE38" s="3"/>
      <c r="AF38" s="31" t="str">
        <f>IFERROR(VLOOKUP(D38,[8]加工日報ｽﾗｲｽ!$A$5:$DD$996,94,FALSE),"-")</f>
        <v>完</v>
      </c>
      <c r="AG38" s="38" t="str">
        <f>IFERROR(VLOOKUP($D38,[1]受注ﾌｧｲﾙ!$A$3:$BZ$1314,2,FALSE),"-")</f>
        <v>通常入力</v>
      </c>
      <c r="AH38" s="38" t="str">
        <f>IFERROR(VLOOKUP($D38,[1]受注ﾌｧｲﾙ!$A$3:$BZ$1314,3,FALSE),"-")</f>
        <v>後加工</v>
      </c>
      <c r="AI38" s="43" t="str">
        <f>IFERROR(VLOOKUP($D38,[1]受注ﾌｧｲﾙ!$A$3:$BZ$1314,31,FALSE),"-")</f>
        <v>菅原電気</v>
      </c>
      <c r="AJ38" s="43" t="str">
        <f>IFERROR(VLOOKUP($D38,[1]受注ﾌｧｲﾙ!$A$3:$BZ$1314,12,FALSE),"-")</f>
        <v xml:space="preserve"> </v>
      </c>
      <c r="AK38" s="228" t="str">
        <f>IFERROR(VLOOKUP($D38,[1]受注ﾌｧｲﾙ!$A$3:$BZ$1314,24,FALSE),"-")</f>
        <v>ｽﾗｲｽ</v>
      </c>
      <c r="AL38" s="3"/>
      <c r="AM38" s="3"/>
      <c r="AN38" s="3"/>
      <c r="AO38" s="3"/>
      <c r="AP38" s="3"/>
      <c r="AQ38" s="43" t="s">
        <v>88</v>
      </c>
      <c r="AR38" s="366"/>
      <c r="AS38" s="109" t="str">
        <f t="shared" si="190"/>
        <v/>
      </c>
      <c r="AT38" s="260"/>
      <c r="AU38" s="110" t="str">
        <f t="shared" si="191"/>
        <v/>
      </c>
      <c r="AV38" s="109" t="str">
        <f t="shared" si="192"/>
        <v/>
      </c>
      <c r="AW38" s="108"/>
      <c r="AX38" s="110" t="str">
        <f t="shared" si="193"/>
        <v/>
      </c>
      <c r="AY38" s="109" t="str">
        <f t="shared" si="194"/>
        <v/>
      </c>
      <c r="AZ38" s="108"/>
      <c r="BA38" s="110" t="str">
        <f t="shared" si="195"/>
        <v/>
      </c>
      <c r="BB38" s="109" t="str">
        <f t="shared" si="196"/>
        <v/>
      </c>
      <c r="BC38" s="108"/>
      <c r="BD38" s="110" t="str">
        <f t="shared" si="197"/>
        <v/>
      </c>
      <c r="BE38" s="109" t="str">
        <f t="shared" si="198"/>
        <v/>
      </c>
      <c r="BF38" s="108"/>
      <c r="BG38" s="110" t="str">
        <f t="shared" si="199"/>
        <v/>
      </c>
      <c r="BH38" s="109" t="str">
        <f t="shared" si="200"/>
        <v/>
      </c>
      <c r="BI38" s="108"/>
      <c r="BJ38" s="110" t="str">
        <f t="shared" si="201"/>
        <v/>
      </c>
      <c r="BK38" s="109" t="str">
        <f t="shared" si="202"/>
        <v/>
      </c>
      <c r="BL38" s="108"/>
      <c r="BM38" s="110" t="str">
        <f t="shared" si="203"/>
        <v/>
      </c>
      <c r="BN38" s="109" t="str">
        <f t="shared" si="204"/>
        <v/>
      </c>
      <c r="BO38" s="108"/>
      <c r="BP38" s="110" t="str">
        <f t="shared" si="205"/>
        <v/>
      </c>
      <c r="BQ38" s="109" t="str">
        <f t="shared" si="206"/>
        <v/>
      </c>
      <c r="BR38" s="108"/>
      <c r="BS38" s="110" t="str">
        <f t="shared" si="207"/>
        <v/>
      </c>
      <c r="BT38" s="109" t="str">
        <f t="shared" si="208"/>
        <v/>
      </c>
      <c r="BU38" s="108"/>
      <c r="BV38" s="110" t="str">
        <f t="shared" si="209"/>
        <v/>
      </c>
      <c r="BW38" s="109" t="str">
        <f t="shared" si="210"/>
        <v/>
      </c>
      <c r="BX38" s="108"/>
      <c r="BY38" s="110" t="str">
        <f t="shared" si="211"/>
        <v/>
      </c>
      <c r="BZ38" s="109" t="str">
        <f t="shared" si="212"/>
        <v/>
      </c>
      <c r="CA38" s="108"/>
      <c r="CB38" s="110" t="str">
        <f t="shared" si="213"/>
        <v/>
      </c>
      <c r="CC38" s="109" t="str">
        <f t="shared" si="214"/>
        <v/>
      </c>
      <c r="CD38" s="108"/>
      <c r="CE38" s="110" t="str">
        <f t="shared" si="215"/>
        <v/>
      </c>
      <c r="CF38" s="109" t="str">
        <f t="shared" si="216"/>
        <v/>
      </c>
      <c r="CG38" s="108"/>
      <c r="CH38" s="110" t="str">
        <f t="shared" si="217"/>
        <v/>
      </c>
      <c r="CI38" s="109" t="str">
        <f t="shared" si="218"/>
        <v/>
      </c>
      <c r="CJ38" s="108"/>
      <c r="CK38" s="110" t="str">
        <f t="shared" si="219"/>
        <v/>
      </c>
      <c r="CL38" s="109" t="str">
        <f t="shared" si="220"/>
        <v/>
      </c>
      <c r="CM38" s="108"/>
      <c r="CN38" s="110" t="str">
        <f t="shared" si="221"/>
        <v/>
      </c>
      <c r="CO38" s="109" t="str">
        <f t="shared" si="222"/>
        <v/>
      </c>
      <c r="CP38" s="108"/>
      <c r="CQ38" s="110" t="str">
        <f t="shared" si="223"/>
        <v/>
      </c>
      <c r="CR38" s="109" t="str">
        <f t="shared" si="224"/>
        <v/>
      </c>
      <c r="CS38" s="108"/>
      <c r="CT38" s="110" t="str">
        <f t="shared" si="225"/>
        <v/>
      </c>
      <c r="CU38" s="109" t="str">
        <f t="shared" si="226"/>
        <v/>
      </c>
      <c r="CV38" s="108"/>
      <c r="CW38" s="110" t="str">
        <f t="shared" si="227"/>
        <v/>
      </c>
      <c r="CX38" s="109" t="str">
        <f t="shared" si="228"/>
        <v/>
      </c>
      <c r="CY38" s="108"/>
      <c r="CZ38" s="110" t="str">
        <f t="shared" si="229"/>
        <v/>
      </c>
      <c r="DA38" s="109" t="str">
        <f t="shared" si="230"/>
        <v/>
      </c>
      <c r="DB38" s="108"/>
      <c r="DC38" s="110" t="str">
        <f t="shared" si="231"/>
        <v/>
      </c>
      <c r="DD38" s="109" t="str">
        <f t="shared" si="232"/>
        <v/>
      </c>
      <c r="DE38" s="108"/>
      <c r="DF38" s="110" t="str">
        <f t="shared" si="233"/>
        <v/>
      </c>
      <c r="DG38" s="109" t="str">
        <f t="shared" si="234"/>
        <v/>
      </c>
      <c r="DH38" s="108"/>
      <c r="DI38" s="110" t="str">
        <f t="shared" si="235"/>
        <v/>
      </c>
      <c r="DJ38" s="109" t="str">
        <f t="shared" si="236"/>
        <v/>
      </c>
      <c r="DK38" s="108"/>
      <c r="DL38" s="110" t="str">
        <f t="shared" si="237"/>
        <v/>
      </c>
      <c r="DM38" s="109" t="str">
        <f t="shared" si="238"/>
        <v/>
      </c>
      <c r="DN38" s="108"/>
      <c r="DO38" s="110" t="str">
        <f t="shared" si="239"/>
        <v/>
      </c>
      <c r="DP38" s="109" t="str">
        <f t="shared" si="240"/>
        <v/>
      </c>
      <c r="DQ38" s="108"/>
      <c r="DR38" s="110" t="str">
        <f t="shared" si="241"/>
        <v/>
      </c>
      <c r="DS38" s="109" t="str">
        <f t="shared" si="242"/>
        <v/>
      </c>
      <c r="DT38" s="108"/>
      <c r="DU38" s="110" t="str">
        <f t="shared" si="243"/>
        <v/>
      </c>
      <c r="DV38" s="109" t="str">
        <f t="shared" si="244"/>
        <v/>
      </c>
      <c r="DW38" s="108"/>
      <c r="DX38" s="110" t="str">
        <f t="shared" si="245"/>
        <v/>
      </c>
      <c r="DY38" s="109" t="str">
        <f t="shared" si="246"/>
        <v/>
      </c>
      <c r="DZ38" s="108"/>
      <c r="EA38" s="110" t="str">
        <f t="shared" si="247"/>
        <v/>
      </c>
      <c r="EB38" s="109" t="str">
        <f t="shared" si="248"/>
        <v/>
      </c>
      <c r="EC38" s="108"/>
      <c r="ED38" s="110" t="str">
        <f t="shared" si="249"/>
        <v/>
      </c>
      <c r="EE38" s="109" t="str">
        <f t="shared" si="250"/>
        <v/>
      </c>
      <c r="EF38" s="108"/>
      <c r="EG38" s="151" t="str">
        <f t="shared" si="251"/>
        <v/>
      </c>
      <c r="EH38" s="109" t="str">
        <f t="shared" si="252"/>
        <v/>
      </c>
      <c r="EI38" s="260"/>
      <c r="EJ38" s="110" t="str">
        <f t="shared" si="253"/>
        <v/>
      </c>
      <c r="EK38" s="109" t="str">
        <f t="shared" si="254"/>
        <v/>
      </c>
      <c r="EL38" s="108"/>
      <c r="EM38" s="110" t="str">
        <f t="shared" si="255"/>
        <v/>
      </c>
      <c r="EN38" s="109" t="str">
        <f t="shared" si="256"/>
        <v/>
      </c>
      <c r="EO38" s="108"/>
      <c r="EP38" s="110" t="str">
        <f t="shared" si="257"/>
        <v/>
      </c>
      <c r="EQ38" s="109" t="str">
        <f t="shared" si="258"/>
        <v/>
      </c>
      <c r="ER38" s="108"/>
      <c r="ES38" s="110" t="str">
        <f t="shared" si="259"/>
        <v/>
      </c>
      <c r="ET38" s="109" t="str">
        <f t="shared" si="260"/>
        <v/>
      </c>
      <c r="EU38" s="108"/>
      <c r="EV38" s="110" t="str">
        <f t="shared" si="261"/>
        <v/>
      </c>
      <c r="EW38" s="109" t="str">
        <f t="shared" si="262"/>
        <v/>
      </c>
      <c r="EX38" s="108"/>
      <c r="EY38" s="110" t="str">
        <f t="shared" si="263"/>
        <v/>
      </c>
      <c r="EZ38" s="109" t="str">
        <f t="shared" si="264"/>
        <v>→</v>
      </c>
      <c r="FA38" s="795">
        <f>3000-900</f>
        <v>2100</v>
      </c>
      <c r="FB38" s="110" t="str">
        <f t="shared" si="265"/>
        <v/>
      </c>
      <c r="FC38" s="109" t="str">
        <f t="shared" si="266"/>
        <v/>
      </c>
      <c r="FD38" s="108"/>
      <c r="FE38" s="110" t="str">
        <f t="shared" si="267"/>
        <v/>
      </c>
      <c r="FF38" s="109" t="str">
        <f t="shared" si="268"/>
        <v/>
      </c>
      <c r="FG38" s="795">
        <f>6000+900-900</f>
        <v>6000</v>
      </c>
      <c r="FH38" s="110" t="str">
        <f t="shared" si="269"/>
        <v/>
      </c>
      <c r="FI38" s="109" t="str">
        <f t="shared" si="270"/>
        <v/>
      </c>
      <c r="FJ38" s="108"/>
      <c r="FK38" s="110" t="str">
        <f t="shared" si="271"/>
        <v/>
      </c>
      <c r="FL38" s="109" t="str">
        <f t="shared" si="272"/>
        <v/>
      </c>
      <c r="FM38" s="108"/>
      <c r="FN38" s="110" t="str">
        <f t="shared" si="273"/>
        <v/>
      </c>
      <c r="FO38" s="109" t="str">
        <f t="shared" si="274"/>
        <v/>
      </c>
      <c r="FP38" s="108"/>
      <c r="FQ38" s="110" t="str">
        <f t="shared" si="275"/>
        <v/>
      </c>
      <c r="FR38" s="109" t="str">
        <f t="shared" si="276"/>
        <v/>
      </c>
      <c r="FS38" s="108"/>
      <c r="FT38" s="110" t="str">
        <f t="shared" si="277"/>
        <v>⇒</v>
      </c>
      <c r="FU38" s="109" t="str">
        <f t="shared" si="278"/>
        <v/>
      </c>
      <c r="FV38" s="108"/>
      <c r="FW38" s="110" t="str">
        <f t="shared" si="279"/>
        <v/>
      </c>
      <c r="FX38" s="109" t="str">
        <f t="shared" si="280"/>
        <v/>
      </c>
      <c r="FY38" s="108"/>
      <c r="FZ38" s="110" t="str">
        <f t="shared" si="281"/>
        <v/>
      </c>
      <c r="GA38" s="109" t="str">
        <f t="shared" si="282"/>
        <v/>
      </c>
      <c r="GB38" s="108"/>
      <c r="GC38" s="110" t="str">
        <f t="shared" si="283"/>
        <v/>
      </c>
      <c r="GD38" s="109" t="str">
        <f t="shared" si="284"/>
        <v/>
      </c>
      <c r="GE38" s="108"/>
      <c r="GF38" s="110" t="str">
        <f t="shared" si="285"/>
        <v/>
      </c>
      <c r="GG38" s="109" t="str">
        <f t="shared" si="286"/>
        <v/>
      </c>
      <c r="GH38" s="108"/>
      <c r="GI38" s="110" t="str">
        <f t="shared" si="287"/>
        <v/>
      </c>
      <c r="GJ38" s="109" t="str">
        <f t="shared" si="288"/>
        <v/>
      </c>
      <c r="GK38" s="108"/>
      <c r="GL38" s="110" t="str">
        <f t="shared" si="289"/>
        <v/>
      </c>
      <c r="GM38" s="109" t="str">
        <f t="shared" si="290"/>
        <v/>
      </c>
      <c r="GN38" s="108"/>
      <c r="GO38" s="110" t="str">
        <f t="shared" si="291"/>
        <v/>
      </c>
      <c r="GP38" s="109" t="str">
        <f t="shared" si="292"/>
        <v/>
      </c>
      <c r="GQ38" s="108"/>
      <c r="GR38" s="110" t="str">
        <f t="shared" si="293"/>
        <v/>
      </c>
      <c r="GS38" s="109" t="str">
        <f t="shared" si="294"/>
        <v/>
      </c>
      <c r="GT38" s="108"/>
      <c r="GU38" s="110" t="str">
        <f t="shared" si="295"/>
        <v/>
      </c>
      <c r="GV38" s="109" t="str">
        <f t="shared" si="296"/>
        <v/>
      </c>
      <c r="GW38" s="108"/>
      <c r="GX38" s="110" t="str">
        <f t="shared" si="297"/>
        <v/>
      </c>
      <c r="GY38" s="109" t="str">
        <f t="shared" si="298"/>
        <v/>
      </c>
      <c r="GZ38" s="108"/>
      <c r="HA38" s="110" t="str">
        <f t="shared" si="299"/>
        <v/>
      </c>
      <c r="HB38" s="109" t="str">
        <f t="shared" si="300"/>
        <v/>
      </c>
      <c r="HC38" s="108"/>
      <c r="HD38" s="110" t="str">
        <f t="shared" si="301"/>
        <v/>
      </c>
      <c r="HE38" s="109" t="str">
        <f t="shared" si="302"/>
        <v/>
      </c>
      <c r="HF38" s="108"/>
      <c r="HG38" s="110" t="str">
        <f t="shared" si="303"/>
        <v/>
      </c>
      <c r="HH38" s="109" t="str">
        <f t="shared" si="304"/>
        <v/>
      </c>
      <c r="HI38" s="108"/>
      <c r="HJ38" s="110" t="str">
        <f t="shared" si="305"/>
        <v/>
      </c>
      <c r="HK38" s="109" t="str">
        <f t="shared" si="306"/>
        <v/>
      </c>
      <c r="HL38" s="108"/>
      <c r="HM38" s="110" t="str">
        <f t="shared" si="307"/>
        <v/>
      </c>
      <c r="HN38" s="109" t="str">
        <f t="shared" si="308"/>
        <v/>
      </c>
      <c r="HO38" s="108"/>
      <c r="HP38" s="110" t="str">
        <f t="shared" si="309"/>
        <v/>
      </c>
      <c r="HQ38" s="109" t="str">
        <f t="shared" si="310"/>
        <v/>
      </c>
      <c r="HR38" s="108"/>
      <c r="HS38" s="110" t="str">
        <f t="shared" si="311"/>
        <v/>
      </c>
      <c r="HT38" s="109" t="str">
        <f t="shared" si="312"/>
        <v/>
      </c>
      <c r="HU38" s="108"/>
      <c r="HV38" s="151" t="str">
        <f t="shared" si="313"/>
        <v/>
      </c>
      <c r="HW38" s="109" t="str">
        <f t="shared" si="314"/>
        <v/>
      </c>
      <c r="HX38" s="260"/>
      <c r="HY38" s="110" t="str">
        <f t="shared" si="315"/>
        <v/>
      </c>
      <c r="HZ38" s="109" t="str">
        <f t="shared" si="316"/>
        <v/>
      </c>
      <c r="IA38" s="108"/>
      <c r="IB38" s="110" t="str">
        <f t="shared" si="317"/>
        <v/>
      </c>
      <c r="IC38" s="109" t="str">
        <f t="shared" si="318"/>
        <v/>
      </c>
      <c r="ID38" s="108"/>
      <c r="IE38" s="110" t="str">
        <f t="shared" si="319"/>
        <v/>
      </c>
      <c r="IF38" s="109" t="str">
        <f t="shared" si="320"/>
        <v/>
      </c>
      <c r="IG38" s="108"/>
      <c r="IH38" s="110" t="str">
        <f t="shared" si="321"/>
        <v/>
      </c>
      <c r="II38" s="109" t="str">
        <f t="shared" si="322"/>
        <v/>
      </c>
      <c r="IJ38" s="108"/>
      <c r="IK38" s="110" t="str">
        <f t="shared" si="323"/>
        <v/>
      </c>
      <c r="IL38" s="109" t="str">
        <f t="shared" si="324"/>
        <v/>
      </c>
      <c r="IM38" s="108"/>
      <c r="IN38" s="110" t="str">
        <f t="shared" si="325"/>
        <v/>
      </c>
      <c r="IO38" s="109" t="str">
        <f t="shared" si="326"/>
        <v/>
      </c>
      <c r="IP38" s="108"/>
      <c r="IQ38" s="110" t="str">
        <f t="shared" si="327"/>
        <v/>
      </c>
      <c r="IR38" s="109" t="str">
        <f t="shared" si="328"/>
        <v/>
      </c>
      <c r="IS38" s="108"/>
      <c r="IT38" s="110" t="str">
        <f t="shared" si="329"/>
        <v/>
      </c>
      <c r="IU38" s="109" t="str">
        <f t="shared" si="330"/>
        <v/>
      </c>
      <c r="IV38" s="108"/>
      <c r="IW38" s="110" t="str">
        <f t="shared" si="331"/>
        <v/>
      </c>
      <c r="IX38" s="109" t="str">
        <f t="shared" si="332"/>
        <v/>
      </c>
      <c r="IY38" s="108"/>
      <c r="IZ38" s="110" t="str">
        <f t="shared" si="333"/>
        <v/>
      </c>
      <c r="JA38" s="109" t="str">
        <f t="shared" si="334"/>
        <v/>
      </c>
      <c r="JB38" s="108"/>
      <c r="JC38" s="110" t="str">
        <f t="shared" si="335"/>
        <v/>
      </c>
      <c r="JD38" s="109" t="str">
        <f t="shared" si="336"/>
        <v/>
      </c>
      <c r="JE38" s="108"/>
      <c r="JF38" s="110" t="str">
        <f t="shared" si="337"/>
        <v/>
      </c>
      <c r="JG38" s="109" t="str">
        <f t="shared" si="338"/>
        <v/>
      </c>
      <c r="JH38" s="108"/>
      <c r="JI38" s="110" t="str">
        <f t="shared" si="339"/>
        <v/>
      </c>
      <c r="JJ38" s="109" t="str">
        <f t="shared" si="340"/>
        <v/>
      </c>
      <c r="JK38" s="108"/>
      <c r="JL38" s="110" t="str">
        <f t="shared" si="341"/>
        <v/>
      </c>
      <c r="JM38" s="109" t="str">
        <f t="shared" si="342"/>
        <v/>
      </c>
      <c r="JN38" s="108"/>
      <c r="JO38" s="110" t="str">
        <f t="shared" si="343"/>
        <v/>
      </c>
      <c r="JP38" s="109" t="str">
        <f t="shared" si="344"/>
        <v/>
      </c>
      <c r="JQ38" s="108"/>
      <c r="JR38" s="110" t="str">
        <f t="shared" si="345"/>
        <v/>
      </c>
      <c r="JS38" s="109" t="str">
        <f t="shared" si="346"/>
        <v/>
      </c>
      <c r="JT38" s="108"/>
      <c r="JU38" s="110" t="str">
        <f t="shared" si="347"/>
        <v/>
      </c>
      <c r="JV38" s="109" t="str">
        <f t="shared" si="348"/>
        <v/>
      </c>
      <c r="JW38" s="108"/>
      <c r="JX38" s="110" t="str">
        <f t="shared" si="349"/>
        <v/>
      </c>
      <c r="JY38" s="109" t="str">
        <f t="shared" si="350"/>
        <v/>
      </c>
      <c r="JZ38" s="108"/>
      <c r="KA38" s="110" t="str">
        <f t="shared" si="351"/>
        <v/>
      </c>
      <c r="KB38" s="109" t="str">
        <f t="shared" si="352"/>
        <v/>
      </c>
      <c r="KC38" s="108"/>
      <c r="KD38" s="110" t="str">
        <f t="shared" si="353"/>
        <v/>
      </c>
      <c r="KE38" s="109" t="str">
        <f t="shared" si="354"/>
        <v/>
      </c>
      <c r="KF38" s="108"/>
      <c r="KG38" s="110" t="str">
        <f t="shared" si="355"/>
        <v/>
      </c>
      <c r="KH38" s="109" t="str">
        <f t="shared" si="356"/>
        <v/>
      </c>
      <c r="KI38" s="108"/>
      <c r="KJ38" s="110" t="str">
        <f t="shared" si="357"/>
        <v/>
      </c>
      <c r="KK38" s="109" t="str">
        <f t="shared" si="358"/>
        <v/>
      </c>
      <c r="KL38" s="108"/>
      <c r="KM38" s="110" t="str">
        <f t="shared" si="359"/>
        <v/>
      </c>
      <c r="KN38" s="109" t="str">
        <f t="shared" si="360"/>
        <v/>
      </c>
      <c r="KO38" s="108"/>
      <c r="KP38" s="110" t="str">
        <f t="shared" si="361"/>
        <v/>
      </c>
      <c r="KQ38" s="109" t="str">
        <f t="shared" si="362"/>
        <v/>
      </c>
      <c r="KR38" s="108"/>
      <c r="KS38" s="110" t="str">
        <f t="shared" si="363"/>
        <v/>
      </c>
      <c r="KT38" s="109" t="str">
        <f t="shared" si="364"/>
        <v/>
      </c>
      <c r="KU38" s="108"/>
      <c r="KV38" s="110" t="str">
        <f t="shared" si="365"/>
        <v/>
      </c>
      <c r="KW38" s="109" t="str">
        <f t="shared" si="366"/>
        <v/>
      </c>
      <c r="KX38" s="108"/>
      <c r="KY38" s="110" t="str">
        <f t="shared" si="367"/>
        <v/>
      </c>
      <c r="KZ38" s="109" t="str">
        <f t="shared" si="368"/>
        <v/>
      </c>
      <c r="LA38" s="108"/>
      <c r="LB38" s="110" t="str">
        <f t="shared" si="369"/>
        <v/>
      </c>
      <c r="LC38" s="109" t="str">
        <f t="shared" si="370"/>
        <v/>
      </c>
      <c r="LD38" s="108"/>
      <c r="LE38" s="110" t="str">
        <f t="shared" si="371"/>
        <v/>
      </c>
      <c r="LF38" s="109" t="str">
        <f t="shared" si="372"/>
        <v/>
      </c>
      <c r="LG38" s="108"/>
      <c r="LH38" s="110" t="str">
        <f t="shared" si="373"/>
        <v/>
      </c>
      <c r="LI38" s="109" t="str">
        <f t="shared" si="374"/>
        <v/>
      </c>
      <c r="LJ38" s="108"/>
      <c r="LK38" s="151" t="str">
        <f t="shared" si="375"/>
        <v/>
      </c>
    </row>
    <row r="39" spans="1:323" ht="17.149999999999999" hidden="1" customHeight="1" x14ac:dyDescent="0.2">
      <c r="A39" s="120" t="s">
        <v>22</v>
      </c>
      <c r="B39" s="150">
        <f>IFERROR(VLOOKUP($D39,[1]受注ﾌｧｲﾙ!$A$3:$BZ$1314,5,FALSE),"-")</f>
        <v>46112.435243055559</v>
      </c>
      <c r="C39" s="154">
        <f>IFERROR(VLOOKUP($D39,[1]受注ﾌｧｲﾙ!$A$3:$BZ$1314,6,FALSE),"-")</f>
        <v>0</v>
      </c>
      <c r="D39" s="3" t="s">
        <v>855</v>
      </c>
      <c r="E39" s="39">
        <f>IFERROR(VLOOKUP($D39,[1]受注ﾌｧｲﾙ!$A$3:$BZ$1314,17,FALSE),"-")</f>
        <v>6710</v>
      </c>
      <c r="F39" s="5" t="str">
        <f>IFERROR(VLOOKUP($D39,[1]受注ﾌｧｲﾙ!$A$3:$BZ$1314,18,FALSE),"-")</f>
        <v>30040-AG00-1030X200</v>
      </c>
      <c r="G39" s="5" t="str">
        <f>IFERROR(VLOOKUP($D39,[1]受注ﾌｧｲﾙ!$A$3:$BZ$1314,19,FALSE),"-")</f>
        <v>FA</v>
      </c>
      <c r="H39" s="5" t="str">
        <f>IFERROR(VLOOKUP($D39,[1]受注ﾌｧｲﾙ!$A$3:$BZ$1314,20,FALSE),"-")</f>
        <v>BK0</v>
      </c>
      <c r="I39" s="5" t="str">
        <f>IFERROR(VLOOKUP($D39,[1]受注ﾌｧｲﾙ!$A$3:$BZ$1314,21,FALSE),"-")</f>
        <v>C</v>
      </c>
      <c r="J39" s="15">
        <f>IFERROR(VLOOKUP($D39,[1]受注ﾌｧｲﾙ!$A$3:$BZ$1314,22,FALSE),"-")</f>
        <v>400</v>
      </c>
      <c r="K39" s="5" t="str">
        <f>IFERROR(VLOOKUP($D39,[1]受注ﾌｧｲﾙ!$A$3:$BZ$1314,8,FALSE),"-")</f>
        <v>30020-KG00-1030X200</v>
      </c>
      <c r="L39" s="5" t="str">
        <f>IFERROR(VLOOKUP($D39,[1]受注ﾌｧｲﾙ!$A$3:$BZ$1314,9,FALSE),"-")</f>
        <v>FA</v>
      </c>
      <c r="M39" s="5" t="str">
        <f>IFERROR(VLOOKUP($D39,[1]受注ﾌｧｲﾙ!$A$3:$BZ$1314,10,FALSE),"-")</f>
        <v>BK0</v>
      </c>
      <c r="N39" s="5" t="str">
        <f>IFERROR(VLOOKUP($D39,[1]受注ﾌｧｲﾙ!$A$3:$BZ$1314,11,FALSE),"-")</f>
        <v>C</v>
      </c>
      <c r="O39" s="15">
        <f>IFERROR(VLOOKUP($D39,[1]受注ﾌｧｲﾙ!$A$3:$BZ$1314,13,FALSE),"-")</f>
        <v>800</v>
      </c>
      <c r="P39" s="5">
        <f>IFERROR(VLOOKUP($D39,[1]受注ﾌｧｲﾙ!$A$3:$BZ$1314,15,FALSE),"-")</f>
        <v>0</v>
      </c>
      <c r="Q39" s="40">
        <f>IFERROR((VLOOKUP($D39,[1]受注ﾌｧｲﾙ!$A$3:$BZ$1314,16,FALSE)*J39),"-")</f>
        <v>400</v>
      </c>
      <c r="R39" s="492" t="str">
        <f>IFERROR(VLOOKUP(D39,#REF!,107,FALSE),"-")</f>
        <v>-</v>
      </c>
      <c r="S39" s="5" t="str">
        <f>IFERROR(VLOOKUP($D39,[1]受注ﾌｧｲﾙ!$A$3:$BZ$1314,26,FALSE),"-")</f>
        <v>ｽﾗｲｽ,EC</v>
      </c>
      <c r="T39" s="86" t="str">
        <f>IFERROR(VLOOKUP($D39,[1]受注ﾌｧｲﾙ!$A$3:$BZ$1314,23,FALSE),"-")</f>
        <v>湖南</v>
      </c>
      <c r="U39" s="4"/>
      <c r="V39" s="3"/>
      <c r="W39" s="4">
        <f>IFERROR(VLOOKUP($D39,[1]受注ﾌｧｲﾙ!$A$3:$BZ$1314,25,FALSE),"-")</f>
        <v>46115</v>
      </c>
      <c r="X39" s="4">
        <f>IFERROR(VLOOKUP($D39,[1]受注ﾌｧｲﾙ!$A$3:$BZ$1314,32,FALSE),"-")</f>
        <v>46125</v>
      </c>
      <c r="Y39" s="4">
        <f>IFERROR(VLOOKUP($D39,[1]受注ﾌｧｲﾙ!$A$3:$BZ$1314,33,FALSE),"-")</f>
        <v>46125</v>
      </c>
      <c r="Z39" s="4">
        <f t="shared" si="188"/>
        <v>46118</v>
      </c>
      <c r="AA39" s="4">
        <f>IFERROR(VLOOKUP(D39,[8]加工日報ｽﾗｲｽ!$A$5:$DD$996,2,FALSE),"-")</f>
        <v>46118</v>
      </c>
      <c r="AB39" s="58">
        <f>IFERROR(VLOOKUP(D39,[8]加工日報ｽﾗｲｽ!$A$5:$DD$996,108,FALSE),"-")</f>
        <v>800</v>
      </c>
      <c r="AC39" s="21">
        <f t="shared" si="189"/>
        <v>400</v>
      </c>
      <c r="AD39" s="410" t="str">
        <f>IFERROR(VLOOKUP($D39,[1]受注ﾌｧｲﾙ!$A$3:$BZ$1314,27,FALSE),"-")&amp;"　"&amp;IFERROR(VLOOKUP($D39,[1]受注ﾌｧｲﾙ!$A$3:$BZ$1314,28,FALSE),"-")&amp;"　"&amp;IFERROR(VLOOKUP($D39,[1]受注ﾌｧｲﾙ!$A$3:$BZ$1314,29,FALSE),"-")</f>
        <v>　　</v>
      </c>
      <c r="AE39" s="3"/>
      <c r="AF39" s="31" t="str">
        <f>IFERROR(VLOOKUP(D39,[8]加工日報ｽﾗｲｽ!$A$5:$DD$996,94,FALSE),"-")</f>
        <v>完</v>
      </c>
      <c r="AG39" s="38" t="str">
        <f>IFERROR(VLOOKUP($D39,[1]受注ﾌｧｲﾙ!$A$3:$BZ$1314,2,FALSE),"-")</f>
        <v>通常入力</v>
      </c>
      <c r="AH39" s="38" t="str">
        <f>IFERROR(VLOOKUP($D39,[1]受注ﾌｧｲﾙ!$A$3:$BZ$1314,3,FALSE),"-")</f>
        <v>後加工</v>
      </c>
      <c r="AI39" s="43" t="str">
        <f>IFERROR(VLOOKUP($D39,[1]受注ﾌｧｲﾙ!$A$3:$BZ$1314,31,FALSE),"-")</f>
        <v>田窪工業所</v>
      </c>
      <c r="AJ39" s="43" t="str">
        <f>IFERROR(VLOOKUP($D39,[1]受注ﾌｧｲﾙ!$A$3:$BZ$1314,12,FALSE),"-")</f>
        <v xml:space="preserve"> </v>
      </c>
      <c r="AK39" s="228" t="str">
        <f>IFERROR(VLOOKUP($D39,[1]受注ﾌｧｲﾙ!$A$3:$BZ$1314,24,FALSE),"-")</f>
        <v>EC</v>
      </c>
      <c r="AL39" s="3"/>
      <c r="AM39" s="3"/>
      <c r="AN39" s="3"/>
      <c r="AO39" s="3"/>
      <c r="AP39" s="3"/>
      <c r="AQ39" s="43" t="s">
        <v>88</v>
      </c>
      <c r="AR39" s="366"/>
      <c r="AS39" s="109" t="str">
        <f t="shared" si="190"/>
        <v/>
      </c>
      <c r="AT39" s="260"/>
      <c r="AU39" s="110" t="str">
        <f t="shared" si="191"/>
        <v/>
      </c>
      <c r="AV39" s="109" t="str">
        <f t="shared" si="192"/>
        <v/>
      </c>
      <c r="AW39" s="108"/>
      <c r="AX39" s="110" t="str">
        <f t="shared" si="193"/>
        <v/>
      </c>
      <c r="AY39" s="109" t="str">
        <f t="shared" si="194"/>
        <v/>
      </c>
      <c r="AZ39" s="108"/>
      <c r="BA39" s="110" t="str">
        <f t="shared" si="195"/>
        <v/>
      </c>
      <c r="BB39" s="109" t="str">
        <f t="shared" si="196"/>
        <v/>
      </c>
      <c r="BC39" s="108"/>
      <c r="BD39" s="110" t="str">
        <f t="shared" si="197"/>
        <v/>
      </c>
      <c r="BE39" s="109" t="str">
        <f t="shared" si="198"/>
        <v/>
      </c>
      <c r="BF39" s="108"/>
      <c r="BG39" s="110" t="str">
        <f t="shared" si="199"/>
        <v/>
      </c>
      <c r="BH39" s="109" t="str">
        <f t="shared" si="200"/>
        <v/>
      </c>
      <c r="BI39" s="108"/>
      <c r="BJ39" s="110" t="str">
        <f t="shared" si="201"/>
        <v/>
      </c>
      <c r="BK39" s="109" t="str">
        <f t="shared" si="202"/>
        <v/>
      </c>
      <c r="BL39" s="108"/>
      <c r="BM39" s="110" t="str">
        <f t="shared" si="203"/>
        <v/>
      </c>
      <c r="BN39" s="109" t="str">
        <f t="shared" si="204"/>
        <v/>
      </c>
      <c r="BO39" s="108"/>
      <c r="BP39" s="110" t="str">
        <f t="shared" si="205"/>
        <v/>
      </c>
      <c r="BQ39" s="109" t="str">
        <f t="shared" si="206"/>
        <v/>
      </c>
      <c r="BR39" s="108"/>
      <c r="BS39" s="110" t="str">
        <f t="shared" si="207"/>
        <v/>
      </c>
      <c r="BT39" s="109" t="str">
        <f t="shared" si="208"/>
        <v/>
      </c>
      <c r="BU39" s="108"/>
      <c r="BV39" s="110" t="str">
        <f t="shared" si="209"/>
        <v/>
      </c>
      <c r="BW39" s="109" t="str">
        <f t="shared" si="210"/>
        <v/>
      </c>
      <c r="BX39" s="108"/>
      <c r="BY39" s="110" t="str">
        <f t="shared" si="211"/>
        <v/>
      </c>
      <c r="BZ39" s="109" t="str">
        <f t="shared" si="212"/>
        <v/>
      </c>
      <c r="CA39" s="108"/>
      <c r="CB39" s="110" t="str">
        <f t="shared" si="213"/>
        <v/>
      </c>
      <c r="CC39" s="109" t="str">
        <f t="shared" si="214"/>
        <v/>
      </c>
      <c r="CD39" s="108"/>
      <c r="CE39" s="110" t="str">
        <f t="shared" si="215"/>
        <v/>
      </c>
      <c r="CF39" s="109" t="str">
        <f t="shared" si="216"/>
        <v/>
      </c>
      <c r="CG39" s="108"/>
      <c r="CH39" s="110" t="str">
        <f t="shared" si="217"/>
        <v/>
      </c>
      <c r="CI39" s="109" t="str">
        <f t="shared" si="218"/>
        <v/>
      </c>
      <c r="CJ39" s="108"/>
      <c r="CK39" s="110" t="str">
        <f t="shared" si="219"/>
        <v/>
      </c>
      <c r="CL39" s="109" t="str">
        <f t="shared" si="220"/>
        <v/>
      </c>
      <c r="CM39" s="108"/>
      <c r="CN39" s="110" t="str">
        <f t="shared" si="221"/>
        <v/>
      </c>
      <c r="CO39" s="109" t="str">
        <f t="shared" si="222"/>
        <v/>
      </c>
      <c r="CP39" s="108"/>
      <c r="CQ39" s="110" t="str">
        <f t="shared" si="223"/>
        <v/>
      </c>
      <c r="CR39" s="109" t="str">
        <f t="shared" si="224"/>
        <v/>
      </c>
      <c r="CS39" s="108"/>
      <c r="CT39" s="110" t="str">
        <f t="shared" si="225"/>
        <v/>
      </c>
      <c r="CU39" s="109" t="str">
        <f t="shared" si="226"/>
        <v/>
      </c>
      <c r="CV39" s="108"/>
      <c r="CW39" s="110" t="str">
        <f t="shared" si="227"/>
        <v/>
      </c>
      <c r="CX39" s="109" t="str">
        <f t="shared" si="228"/>
        <v/>
      </c>
      <c r="CY39" s="108"/>
      <c r="CZ39" s="110" t="str">
        <f t="shared" si="229"/>
        <v/>
      </c>
      <c r="DA39" s="109" t="str">
        <f t="shared" si="230"/>
        <v/>
      </c>
      <c r="DB39" s="108"/>
      <c r="DC39" s="110" t="str">
        <f t="shared" si="231"/>
        <v/>
      </c>
      <c r="DD39" s="109" t="str">
        <f t="shared" si="232"/>
        <v/>
      </c>
      <c r="DE39" s="108"/>
      <c r="DF39" s="110" t="str">
        <f t="shared" si="233"/>
        <v/>
      </c>
      <c r="DG39" s="109" t="str">
        <f t="shared" si="234"/>
        <v/>
      </c>
      <c r="DH39" s="108"/>
      <c r="DI39" s="110" t="str">
        <f t="shared" si="235"/>
        <v/>
      </c>
      <c r="DJ39" s="109" t="str">
        <f t="shared" si="236"/>
        <v/>
      </c>
      <c r="DK39" s="108"/>
      <c r="DL39" s="110" t="str">
        <f t="shared" si="237"/>
        <v/>
      </c>
      <c r="DM39" s="109" t="str">
        <f t="shared" si="238"/>
        <v/>
      </c>
      <c r="DN39" s="108"/>
      <c r="DO39" s="110" t="str">
        <f t="shared" si="239"/>
        <v/>
      </c>
      <c r="DP39" s="109" t="str">
        <f t="shared" si="240"/>
        <v/>
      </c>
      <c r="DQ39" s="108"/>
      <c r="DR39" s="110" t="str">
        <f t="shared" si="241"/>
        <v/>
      </c>
      <c r="DS39" s="109" t="str">
        <f t="shared" si="242"/>
        <v/>
      </c>
      <c r="DT39" s="108"/>
      <c r="DU39" s="110" t="str">
        <f t="shared" si="243"/>
        <v/>
      </c>
      <c r="DV39" s="109" t="str">
        <f t="shared" si="244"/>
        <v/>
      </c>
      <c r="DW39" s="108"/>
      <c r="DX39" s="110" t="str">
        <f t="shared" si="245"/>
        <v/>
      </c>
      <c r="DY39" s="109" t="str">
        <f t="shared" si="246"/>
        <v/>
      </c>
      <c r="DZ39" s="108"/>
      <c r="EA39" s="110" t="str">
        <f t="shared" si="247"/>
        <v/>
      </c>
      <c r="EB39" s="109" t="str">
        <f t="shared" si="248"/>
        <v/>
      </c>
      <c r="EC39" s="108"/>
      <c r="ED39" s="110" t="str">
        <f t="shared" si="249"/>
        <v/>
      </c>
      <c r="EE39" s="109" t="str">
        <f t="shared" si="250"/>
        <v/>
      </c>
      <c r="EF39" s="108"/>
      <c r="EG39" s="151" t="str">
        <f t="shared" si="251"/>
        <v/>
      </c>
      <c r="EH39" s="109" t="str">
        <f t="shared" si="252"/>
        <v/>
      </c>
      <c r="EI39" s="260"/>
      <c r="EJ39" s="110" t="str">
        <f t="shared" si="253"/>
        <v/>
      </c>
      <c r="EK39" s="109" t="str">
        <f t="shared" si="254"/>
        <v/>
      </c>
      <c r="EL39" s="108"/>
      <c r="EM39" s="110" t="str">
        <f t="shared" si="255"/>
        <v/>
      </c>
      <c r="EN39" s="109" t="str">
        <f t="shared" si="256"/>
        <v>→</v>
      </c>
      <c r="EO39" s="108"/>
      <c r="EP39" s="110" t="str">
        <f t="shared" si="257"/>
        <v/>
      </c>
      <c r="EQ39" s="109" t="str">
        <f t="shared" si="258"/>
        <v/>
      </c>
      <c r="ER39" s="108"/>
      <c r="ES39" s="110" t="str">
        <f t="shared" si="259"/>
        <v/>
      </c>
      <c r="ET39" s="109" t="str">
        <f t="shared" si="260"/>
        <v/>
      </c>
      <c r="EU39" s="108"/>
      <c r="EV39" s="110" t="str">
        <f t="shared" si="261"/>
        <v/>
      </c>
      <c r="EW39" s="109" t="str">
        <f t="shared" si="262"/>
        <v/>
      </c>
      <c r="EX39" s="795">
        <v>400</v>
      </c>
      <c r="EY39" s="110" t="str">
        <f t="shared" si="263"/>
        <v/>
      </c>
      <c r="EZ39" s="109" t="str">
        <f t="shared" si="264"/>
        <v/>
      </c>
      <c r="FA39" s="108">
        <f>400-400</f>
        <v>0</v>
      </c>
      <c r="FB39" s="110" t="str">
        <f t="shared" si="265"/>
        <v/>
      </c>
      <c r="FC39" s="109" t="str">
        <f t="shared" si="266"/>
        <v/>
      </c>
      <c r="FD39" s="108"/>
      <c r="FE39" s="110" t="str">
        <f t="shared" si="267"/>
        <v/>
      </c>
      <c r="FF39" s="109" t="str">
        <f t="shared" si="268"/>
        <v/>
      </c>
      <c r="FG39" s="108"/>
      <c r="FH39" s="110" t="str">
        <f t="shared" si="269"/>
        <v/>
      </c>
      <c r="FI39" s="109" t="str">
        <f t="shared" si="270"/>
        <v/>
      </c>
      <c r="FJ39" s="108"/>
      <c r="FK39" s="110" t="str">
        <f t="shared" si="271"/>
        <v/>
      </c>
      <c r="FL39" s="109" t="str">
        <f t="shared" si="272"/>
        <v/>
      </c>
      <c r="FM39" s="108"/>
      <c r="FN39" s="110" t="str">
        <f t="shared" si="273"/>
        <v/>
      </c>
      <c r="FO39" s="109" t="str">
        <f t="shared" si="274"/>
        <v/>
      </c>
      <c r="FP39" s="108"/>
      <c r="FQ39" s="110" t="str">
        <f t="shared" si="275"/>
        <v/>
      </c>
      <c r="FR39" s="109" t="str">
        <f t="shared" si="276"/>
        <v/>
      </c>
      <c r="FS39" s="108"/>
      <c r="FT39" s="110" t="str">
        <f t="shared" si="277"/>
        <v>⇒</v>
      </c>
      <c r="FU39" s="109" t="str">
        <f t="shared" si="278"/>
        <v/>
      </c>
      <c r="FV39" s="108"/>
      <c r="FW39" s="110" t="str">
        <f t="shared" si="279"/>
        <v/>
      </c>
      <c r="FX39" s="109" t="str">
        <f t="shared" si="280"/>
        <v/>
      </c>
      <c r="FY39" s="108"/>
      <c r="FZ39" s="110" t="str">
        <f t="shared" si="281"/>
        <v/>
      </c>
      <c r="GA39" s="109" t="str">
        <f t="shared" si="282"/>
        <v/>
      </c>
      <c r="GB39" s="108"/>
      <c r="GC39" s="110" t="str">
        <f t="shared" si="283"/>
        <v/>
      </c>
      <c r="GD39" s="109" t="str">
        <f t="shared" si="284"/>
        <v/>
      </c>
      <c r="GE39" s="108"/>
      <c r="GF39" s="110" t="str">
        <f t="shared" si="285"/>
        <v/>
      </c>
      <c r="GG39" s="109" t="str">
        <f t="shared" si="286"/>
        <v/>
      </c>
      <c r="GH39" s="108"/>
      <c r="GI39" s="110" t="str">
        <f t="shared" si="287"/>
        <v/>
      </c>
      <c r="GJ39" s="109" t="str">
        <f t="shared" si="288"/>
        <v/>
      </c>
      <c r="GK39" s="108"/>
      <c r="GL39" s="110" t="str">
        <f t="shared" si="289"/>
        <v/>
      </c>
      <c r="GM39" s="109" t="str">
        <f t="shared" si="290"/>
        <v/>
      </c>
      <c r="GN39" s="108"/>
      <c r="GO39" s="110" t="str">
        <f t="shared" si="291"/>
        <v/>
      </c>
      <c r="GP39" s="109" t="str">
        <f t="shared" si="292"/>
        <v/>
      </c>
      <c r="GQ39" s="108"/>
      <c r="GR39" s="110" t="str">
        <f t="shared" si="293"/>
        <v/>
      </c>
      <c r="GS39" s="109" t="str">
        <f t="shared" si="294"/>
        <v/>
      </c>
      <c r="GT39" s="108"/>
      <c r="GU39" s="110" t="str">
        <f t="shared" si="295"/>
        <v/>
      </c>
      <c r="GV39" s="109" t="str">
        <f t="shared" si="296"/>
        <v/>
      </c>
      <c r="GW39" s="108"/>
      <c r="GX39" s="110" t="str">
        <f t="shared" si="297"/>
        <v/>
      </c>
      <c r="GY39" s="109" t="str">
        <f t="shared" si="298"/>
        <v/>
      </c>
      <c r="GZ39" s="108"/>
      <c r="HA39" s="110" t="str">
        <f t="shared" si="299"/>
        <v/>
      </c>
      <c r="HB39" s="109" t="str">
        <f t="shared" si="300"/>
        <v/>
      </c>
      <c r="HC39" s="108"/>
      <c r="HD39" s="110" t="str">
        <f t="shared" si="301"/>
        <v/>
      </c>
      <c r="HE39" s="109" t="str">
        <f t="shared" si="302"/>
        <v/>
      </c>
      <c r="HF39" s="108"/>
      <c r="HG39" s="110" t="str">
        <f t="shared" si="303"/>
        <v/>
      </c>
      <c r="HH39" s="109" t="str">
        <f t="shared" si="304"/>
        <v/>
      </c>
      <c r="HI39" s="108"/>
      <c r="HJ39" s="110" t="str">
        <f t="shared" si="305"/>
        <v/>
      </c>
      <c r="HK39" s="109" t="str">
        <f t="shared" si="306"/>
        <v/>
      </c>
      <c r="HL39" s="108"/>
      <c r="HM39" s="110" t="str">
        <f t="shared" si="307"/>
        <v/>
      </c>
      <c r="HN39" s="109" t="str">
        <f t="shared" si="308"/>
        <v/>
      </c>
      <c r="HO39" s="108"/>
      <c r="HP39" s="110" t="str">
        <f t="shared" si="309"/>
        <v/>
      </c>
      <c r="HQ39" s="109" t="str">
        <f t="shared" si="310"/>
        <v/>
      </c>
      <c r="HR39" s="108"/>
      <c r="HS39" s="110" t="str">
        <f t="shared" si="311"/>
        <v/>
      </c>
      <c r="HT39" s="109" t="str">
        <f t="shared" si="312"/>
        <v/>
      </c>
      <c r="HU39" s="108"/>
      <c r="HV39" s="151" t="str">
        <f t="shared" si="313"/>
        <v/>
      </c>
      <c r="HW39" s="109" t="str">
        <f t="shared" si="314"/>
        <v/>
      </c>
      <c r="HX39" s="260"/>
      <c r="HY39" s="110" t="str">
        <f t="shared" si="315"/>
        <v/>
      </c>
      <c r="HZ39" s="109" t="str">
        <f t="shared" si="316"/>
        <v/>
      </c>
      <c r="IA39" s="108"/>
      <c r="IB39" s="110" t="str">
        <f t="shared" si="317"/>
        <v/>
      </c>
      <c r="IC39" s="109" t="str">
        <f t="shared" si="318"/>
        <v/>
      </c>
      <c r="ID39" s="108"/>
      <c r="IE39" s="110" t="str">
        <f t="shared" si="319"/>
        <v/>
      </c>
      <c r="IF39" s="109" t="str">
        <f t="shared" si="320"/>
        <v/>
      </c>
      <c r="IG39" s="108"/>
      <c r="IH39" s="110" t="str">
        <f t="shared" si="321"/>
        <v/>
      </c>
      <c r="II39" s="109" t="str">
        <f t="shared" si="322"/>
        <v/>
      </c>
      <c r="IJ39" s="108"/>
      <c r="IK39" s="110" t="str">
        <f t="shared" si="323"/>
        <v/>
      </c>
      <c r="IL39" s="109" t="str">
        <f t="shared" si="324"/>
        <v/>
      </c>
      <c r="IM39" s="108"/>
      <c r="IN39" s="110" t="str">
        <f t="shared" si="325"/>
        <v/>
      </c>
      <c r="IO39" s="109" t="str">
        <f t="shared" si="326"/>
        <v/>
      </c>
      <c r="IP39" s="108"/>
      <c r="IQ39" s="110" t="str">
        <f t="shared" si="327"/>
        <v/>
      </c>
      <c r="IR39" s="109" t="str">
        <f t="shared" si="328"/>
        <v/>
      </c>
      <c r="IS39" s="108"/>
      <c r="IT39" s="110" t="str">
        <f t="shared" si="329"/>
        <v/>
      </c>
      <c r="IU39" s="109" t="str">
        <f t="shared" si="330"/>
        <v/>
      </c>
      <c r="IV39" s="108"/>
      <c r="IW39" s="110" t="str">
        <f t="shared" si="331"/>
        <v/>
      </c>
      <c r="IX39" s="109" t="str">
        <f t="shared" si="332"/>
        <v/>
      </c>
      <c r="IY39" s="108"/>
      <c r="IZ39" s="110" t="str">
        <f t="shared" si="333"/>
        <v/>
      </c>
      <c r="JA39" s="109" t="str">
        <f t="shared" si="334"/>
        <v/>
      </c>
      <c r="JB39" s="108"/>
      <c r="JC39" s="110" t="str">
        <f t="shared" si="335"/>
        <v/>
      </c>
      <c r="JD39" s="109" t="str">
        <f t="shared" si="336"/>
        <v/>
      </c>
      <c r="JE39" s="108"/>
      <c r="JF39" s="110" t="str">
        <f t="shared" si="337"/>
        <v/>
      </c>
      <c r="JG39" s="109" t="str">
        <f t="shared" si="338"/>
        <v/>
      </c>
      <c r="JH39" s="108"/>
      <c r="JI39" s="110" t="str">
        <f t="shared" si="339"/>
        <v/>
      </c>
      <c r="JJ39" s="109" t="str">
        <f t="shared" si="340"/>
        <v/>
      </c>
      <c r="JK39" s="108"/>
      <c r="JL39" s="110" t="str">
        <f t="shared" si="341"/>
        <v/>
      </c>
      <c r="JM39" s="109" t="str">
        <f t="shared" si="342"/>
        <v/>
      </c>
      <c r="JN39" s="108"/>
      <c r="JO39" s="110" t="str">
        <f t="shared" si="343"/>
        <v/>
      </c>
      <c r="JP39" s="109" t="str">
        <f t="shared" si="344"/>
        <v/>
      </c>
      <c r="JQ39" s="108"/>
      <c r="JR39" s="110" t="str">
        <f t="shared" si="345"/>
        <v/>
      </c>
      <c r="JS39" s="109" t="str">
        <f t="shared" si="346"/>
        <v/>
      </c>
      <c r="JT39" s="108"/>
      <c r="JU39" s="110" t="str">
        <f t="shared" si="347"/>
        <v/>
      </c>
      <c r="JV39" s="109" t="str">
        <f t="shared" si="348"/>
        <v/>
      </c>
      <c r="JW39" s="108"/>
      <c r="JX39" s="110" t="str">
        <f t="shared" si="349"/>
        <v/>
      </c>
      <c r="JY39" s="109" t="str">
        <f t="shared" si="350"/>
        <v/>
      </c>
      <c r="JZ39" s="108"/>
      <c r="KA39" s="110" t="str">
        <f t="shared" si="351"/>
        <v/>
      </c>
      <c r="KB39" s="109" t="str">
        <f t="shared" si="352"/>
        <v/>
      </c>
      <c r="KC39" s="108"/>
      <c r="KD39" s="110" t="str">
        <f t="shared" si="353"/>
        <v/>
      </c>
      <c r="KE39" s="109" t="str">
        <f t="shared" si="354"/>
        <v/>
      </c>
      <c r="KF39" s="108"/>
      <c r="KG39" s="110" t="str">
        <f t="shared" si="355"/>
        <v/>
      </c>
      <c r="KH39" s="109" t="str">
        <f t="shared" si="356"/>
        <v/>
      </c>
      <c r="KI39" s="108"/>
      <c r="KJ39" s="110" t="str">
        <f t="shared" si="357"/>
        <v/>
      </c>
      <c r="KK39" s="109" t="str">
        <f t="shared" si="358"/>
        <v/>
      </c>
      <c r="KL39" s="108"/>
      <c r="KM39" s="110" t="str">
        <f t="shared" si="359"/>
        <v/>
      </c>
      <c r="KN39" s="109" t="str">
        <f t="shared" si="360"/>
        <v/>
      </c>
      <c r="KO39" s="108"/>
      <c r="KP39" s="110" t="str">
        <f t="shared" si="361"/>
        <v/>
      </c>
      <c r="KQ39" s="109" t="str">
        <f t="shared" si="362"/>
        <v/>
      </c>
      <c r="KR39" s="108"/>
      <c r="KS39" s="110" t="str">
        <f t="shared" si="363"/>
        <v/>
      </c>
      <c r="KT39" s="109" t="str">
        <f t="shared" si="364"/>
        <v/>
      </c>
      <c r="KU39" s="108"/>
      <c r="KV39" s="110" t="str">
        <f t="shared" si="365"/>
        <v/>
      </c>
      <c r="KW39" s="109" t="str">
        <f t="shared" si="366"/>
        <v/>
      </c>
      <c r="KX39" s="108"/>
      <c r="KY39" s="110" t="str">
        <f t="shared" si="367"/>
        <v/>
      </c>
      <c r="KZ39" s="109" t="str">
        <f t="shared" si="368"/>
        <v/>
      </c>
      <c r="LA39" s="108"/>
      <c r="LB39" s="110" t="str">
        <f t="shared" si="369"/>
        <v/>
      </c>
      <c r="LC39" s="109" t="str">
        <f t="shared" si="370"/>
        <v/>
      </c>
      <c r="LD39" s="108"/>
      <c r="LE39" s="110" t="str">
        <f t="shared" si="371"/>
        <v/>
      </c>
      <c r="LF39" s="109" t="str">
        <f t="shared" si="372"/>
        <v/>
      </c>
      <c r="LG39" s="108"/>
      <c r="LH39" s="110" t="str">
        <f t="shared" si="373"/>
        <v/>
      </c>
      <c r="LI39" s="109" t="str">
        <f t="shared" si="374"/>
        <v/>
      </c>
      <c r="LJ39" s="108"/>
      <c r="LK39" s="151" t="str">
        <f t="shared" si="375"/>
        <v/>
      </c>
    </row>
    <row r="40" spans="1:323" ht="17.149999999999999" customHeight="1" x14ac:dyDescent="0.2">
      <c r="A40" s="120" t="s">
        <v>22</v>
      </c>
      <c r="B40" s="150">
        <f>IFERROR(VLOOKUP($D40,[1]受注ﾌｧｲﾙ!$A$3:$BZ$1314,5,FALSE),"-")</f>
        <v>46106.439479166664</v>
      </c>
      <c r="C40" s="154">
        <f>IFERROR(VLOOKUP($D40,[1]受注ﾌｧｲﾙ!$A$3:$BZ$1314,6,FALSE),"-")</f>
        <v>0</v>
      </c>
      <c r="D40" s="3" t="s">
        <v>806</v>
      </c>
      <c r="E40" s="39">
        <f>IFERROR(VLOOKUP($D40,[1]受注ﾌｧｲﾙ!$A$3:$BZ$1314,17,FALSE),"-")</f>
        <v>6710</v>
      </c>
      <c r="F40" s="5" t="str">
        <f>IFERROR(VLOOKUP($D40,[1]受注ﾌｧｲﾙ!$A$3:$BZ$1314,18,FALSE),"-")</f>
        <v>30066-AY00- 640X200</v>
      </c>
      <c r="G40" s="5" t="str">
        <f>IFERROR(VLOOKUP($D40,[1]受注ﾌｧｲﾙ!$A$3:$BZ$1314,19,FALSE),"-")</f>
        <v>FA</v>
      </c>
      <c r="H40" s="5" t="str">
        <f>IFERROR(VLOOKUP($D40,[1]受注ﾌｧｲﾙ!$A$3:$BZ$1314,20,FALSE),"-")</f>
        <v>GA0</v>
      </c>
      <c r="I40" s="5" t="str">
        <f>IFERROR(VLOOKUP($D40,[1]受注ﾌｧｲﾙ!$A$3:$BZ$1314,21,FALSE),"-")</f>
        <v>C</v>
      </c>
      <c r="J40" s="15">
        <f>IFERROR(VLOOKUP($D40,[1]受注ﾌｧｲﾙ!$A$3:$BZ$1314,22,FALSE),"-")</f>
        <v>8000</v>
      </c>
      <c r="K40" s="5" t="str">
        <f>IFERROR(VLOOKUP($D40,[1]受注ﾌｧｲﾙ!$A$3:$BZ$1314,8,FALSE),"-")</f>
        <v>30033-BY00- 640X200</v>
      </c>
      <c r="L40" s="5" t="str">
        <f>IFERROR(VLOOKUP($D40,[1]受注ﾌｧｲﾙ!$A$3:$BZ$1314,9,FALSE),"-")</f>
        <v>FA</v>
      </c>
      <c r="M40" s="5" t="str">
        <f>IFERROR(VLOOKUP($D40,[1]受注ﾌｧｲﾙ!$A$3:$BZ$1314,10,FALSE),"-")</f>
        <v>GA0</v>
      </c>
      <c r="N40" s="5" t="str">
        <f>IFERROR(VLOOKUP($D40,[1]受注ﾌｧｲﾙ!$A$3:$BZ$1314,11,FALSE),"-")</f>
        <v>C</v>
      </c>
      <c r="O40" s="15">
        <f>IFERROR(VLOOKUP($D40,[1]受注ﾌｧｲﾙ!$A$3:$BZ$1314,13,FALSE),"-")</f>
        <v>16000</v>
      </c>
      <c r="P40" s="5">
        <f>IFERROR(VLOOKUP($D40,[1]受注ﾌｧｲﾙ!$A$3:$BZ$1314,15,FALSE),"-")</f>
        <v>0</v>
      </c>
      <c r="Q40" s="40">
        <f>IFERROR((VLOOKUP($D40,[1]受注ﾌｧｲﾙ!$A$3:$BZ$1314,16,FALSE)*J40),"-")</f>
        <v>8000</v>
      </c>
      <c r="R40" s="492" t="str">
        <f>IFERROR(VLOOKUP(D40,#REF!,107,FALSE),"-")</f>
        <v>-</v>
      </c>
      <c r="S40" s="5" t="str">
        <f>IFERROR(VLOOKUP($D40,[1]受注ﾌｧｲﾙ!$A$3:$BZ$1314,26,FALSE),"-")</f>
        <v>ｽﾗｲｽ</v>
      </c>
      <c r="T40" s="86" t="str">
        <f>IFERROR(VLOOKUP($D40,[1]受注ﾌｧｲﾙ!$A$3:$BZ$1314,23,FALSE),"-")</f>
        <v>滋賀</v>
      </c>
      <c r="U40" s="4"/>
      <c r="V40" s="3"/>
      <c r="W40" s="4">
        <f>IFERROR(VLOOKUP($D40,[1]受注ﾌｧｲﾙ!$A$3:$BZ$1314,25,FALSE),"-")</f>
        <v>46118</v>
      </c>
      <c r="X40" s="4">
        <f>IFERROR(VLOOKUP($D40,[1]受注ﾌｧｲﾙ!$A$3:$BZ$1314,32,FALSE),"-")</f>
        <v>46126</v>
      </c>
      <c r="Y40" s="4">
        <f>IFERROR(VLOOKUP($D40,[1]受注ﾌｧｲﾙ!$A$3:$BZ$1314,33,FALSE),"-")</f>
        <v>46126</v>
      </c>
      <c r="Z40" s="4">
        <f t="shared" si="188"/>
        <v>46122</v>
      </c>
      <c r="AA40" s="4">
        <f>IFERROR(VLOOKUP(D40,[8]加工日報ｽﾗｲｽ!$A$5:$DD$996,2,FALSE),"-")</f>
        <v>46122</v>
      </c>
      <c r="AB40" s="58">
        <f>IFERROR(VLOOKUP(D40,[8]加工日報ｽﾗｲｽ!$A$5:$DD$996,108,FALSE),"-")</f>
        <v>16000</v>
      </c>
      <c r="AC40" s="21">
        <f t="shared" si="189"/>
        <v>8000</v>
      </c>
      <c r="AD40" s="410" t="str">
        <f>IFERROR(VLOOKUP($D40,[1]受注ﾌｧｲﾙ!$A$3:$BZ$1314,27,FALSE),"-")&amp;"　"&amp;IFERROR(VLOOKUP($D40,[1]受注ﾌｧｲﾙ!$A$3:$BZ$1314,28,FALSE),"-")&amp;"　"&amp;IFERROR(VLOOKUP($D40,[1]受注ﾌｧｲﾙ!$A$3:$BZ$1314,29,FALSE),"-")</f>
        <v>　　</v>
      </c>
      <c r="AE40" s="3"/>
      <c r="AF40" s="31" t="str">
        <f>IFERROR(VLOOKUP(D40,[8]加工日報ｽﾗｲｽ!$A$5:$DD$996,94,FALSE),"-")</f>
        <v>完</v>
      </c>
      <c r="AG40" s="38" t="str">
        <f>IFERROR(VLOOKUP($D40,[1]受注ﾌｧｲﾙ!$A$3:$BZ$1314,2,FALSE),"-")</f>
        <v>通常入力</v>
      </c>
      <c r="AH40" s="38" t="str">
        <f>IFERROR(VLOOKUP($D40,[1]受注ﾌｧｲﾙ!$A$3:$BZ$1314,3,FALSE),"-")</f>
        <v>後加工</v>
      </c>
      <c r="AI40" s="43" t="str">
        <f>IFERROR(VLOOKUP($D40,[1]受注ﾌｧｲﾙ!$A$3:$BZ$1314,31,FALSE),"-")</f>
        <v>阿部加工</v>
      </c>
      <c r="AJ40" s="43" t="str">
        <f>IFERROR(VLOOKUP($D40,[1]受注ﾌｧｲﾙ!$A$3:$BZ$1314,12,FALSE),"-")</f>
        <v xml:space="preserve"> </v>
      </c>
      <c r="AK40" s="228" t="str">
        <f>IFERROR(VLOOKUP($D40,[1]受注ﾌｧｲﾙ!$A$3:$BZ$1314,24,FALSE),"-")</f>
        <v>ｽﾗｲｽ</v>
      </c>
      <c r="AL40" s="3"/>
      <c r="AM40" s="3"/>
      <c r="AN40" s="3"/>
      <c r="AO40" s="3"/>
      <c r="AP40" s="3"/>
      <c r="AQ40" s="43" t="s">
        <v>88</v>
      </c>
      <c r="AR40" s="366"/>
      <c r="AS40" s="109" t="str">
        <f t="shared" si="190"/>
        <v/>
      </c>
      <c r="AT40" s="260"/>
      <c r="AU40" s="110" t="str">
        <f t="shared" si="191"/>
        <v/>
      </c>
      <c r="AV40" s="109" t="str">
        <f t="shared" si="192"/>
        <v/>
      </c>
      <c r="AW40" s="108"/>
      <c r="AX40" s="110" t="str">
        <f t="shared" si="193"/>
        <v/>
      </c>
      <c r="AY40" s="109" t="str">
        <f t="shared" si="194"/>
        <v/>
      </c>
      <c r="AZ40" s="108"/>
      <c r="BA40" s="110" t="str">
        <f t="shared" si="195"/>
        <v/>
      </c>
      <c r="BB40" s="109" t="str">
        <f t="shared" si="196"/>
        <v/>
      </c>
      <c r="BC40" s="108"/>
      <c r="BD40" s="110" t="str">
        <f t="shared" si="197"/>
        <v/>
      </c>
      <c r="BE40" s="109" t="str">
        <f t="shared" si="198"/>
        <v/>
      </c>
      <c r="BF40" s="108"/>
      <c r="BG40" s="110" t="str">
        <f t="shared" si="199"/>
        <v/>
      </c>
      <c r="BH40" s="109" t="str">
        <f t="shared" si="200"/>
        <v/>
      </c>
      <c r="BI40" s="108"/>
      <c r="BJ40" s="110" t="str">
        <f t="shared" si="201"/>
        <v/>
      </c>
      <c r="BK40" s="109" t="str">
        <f t="shared" si="202"/>
        <v/>
      </c>
      <c r="BL40" s="108"/>
      <c r="BM40" s="110" t="str">
        <f t="shared" si="203"/>
        <v/>
      </c>
      <c r="BN40" s="109" t="str">
        <f t="shared" si="204"/>
        <v/>
      </c>
      <c r="BO40" s="108"/>
      <c r="BP40" s="110" t="str">
        <f t="shared" si="205"/>
        <v/>
      </c>
      <c r="BQ40" s="109" t="str">
        <f t="shared" si="206"/>
        <v/>
      </c>
      <c r="BR40" s="108"/>
      <c r="BS40" s="110" t="str">
        <f t="shared" si="207"/>
        <v/>
      </c>
      <c r="BT40" s="109" t="str">
        <f t="shared" si="208"/>
        <v/>
      </c>
      <c r="BU40" s="108"/>
      <c r="BV40" s="110" t="str">
        <f t="shared" si="209"/>
        <v/>
      </c>
      <c r="BW40" s="109" t="str">
        <f t="shared" si="210"/>
        <v/>
      </c>
      <c r="BX40" s="108"/>
      <c r="BY40" s="110" t="str">
        <f t="shared" si="211"/>
        <v/>
      </c>
      <c r="BZ40" s="109" t="str">
        <f t="shared" si="212"/>
        <v/>
      </c>
      <c r="CA40" s="108"/>
      <c r="CB40" s="110" t="str">
        <f t="shared" si="213"/>
        <v/>
      </c>
      <c r="CC40" s="109" t="str">
        <f t="shared" si="214"/>
        <v/>
      </c>
      <c r="CD40" s="108"/>
      <c r="CE40" s="110" t="str">
        <f t="shared" si="215"/>
        <v/>
      </c>
      <c r="CF40" s="109" t="str">
        <f t="shared" si="216"/>
        <v/>
      </c>
      <c r="CG40" s="108"/>
      <c r="CH40" s="110" t="str">
        <f t="shared" si="217"/>
        <v/>
      </c>
      <c r="CI40" s="109" t="str">
        <f t="shared" si="218"/>
        <v/>
      </c>
      <c r="CJ40" s="108"/>
      <c r="CK40" s="110" t="str">
        <f t="shared" si="219"/>
        <v/>
      </c>
      <c r="CL40" s="109" t="str">
        <f t="shared" si="220"/>
        <v/>
      </c>
      <c r="CM40" s="108"/>
      <c r="CN40" s="110" t="str">
        <f t="shared" si="221"/>
        <v/>
      </c>
      <c r="CO40" s="109" t="str">
        <f t="shared" si="222"/>
        <v/>
      </c>
      <c r="CP40" s="108"/>
      <c r="CQ40" s="110" t="str">
        <f t="shared" si="223"/>
        <v/>
      </c>
      <c r="CR40" s="109" t="str">
        <f t="shared" si="224"/>
        <v/>
      </c>
      <c r="CS40" s="108"/>
      <c r="CT40" s="110" t="str">
        <f t="shared" si="225"/>
        <v/>
      </c>
      <c r="CU40" s="109" t="str">
        <f t="shared" si="226"/>
        <v/>
      </c>
      <c r="CV40" s="108"/>
      <c r="CW40" s="110" t="str">
        <f t="shared" si="227"/>
        <v/>
      </c>
      <c r="CX40" s="109" t="str">
        <f t="shared" si="228"/>
        <v/>
      </c>
      <c r="CY40" s="108"/>
      <c r="CZ40" s="110" t="str">
        <f t="shared" si="229"/>
        <v/>
      </c>
      <c r="DA40" s="109" t="str">
        <f t="shared" si="230"/>
        <v/>
      </c>
      <c r="DB40" s="108"/>
      <c r="DC40" s="110" t="str">
        <f t="shared" si="231"/>
        <v/>
      </c>
      <c r="DD40" s="109" t="str">
        <f t="shared" si="232"/>
        <v/>
      </c>
      <c r="DE40" s="108"/>
      <c r="DF40" s="110" t="str">
        <f t="shared" si="233"/>
        <v/>
      </c>
      <c r="DG40" s="109" t="str">
        <f t="shared" si="234"/>
        <v/>
      </c>
      <c r="DH40" s="108"/>
      <c r="DI40" s="110" t="str">
        <f t="shared" si="235"/>
        <v/>
      </c>
      <c r="DJ40" s="109" t="str">
        <f t="shared" si="236"/>
        <v/>
      </c>
      <c r="DK40" s="108"/>
      <c r="DL40" s="110" t="str">
        <f t="shared" si="237"/>
        <v/>
      </c>
      <c r="DM40" s="109" t="str">
        <f t="shared" si="238"/>
        <v/>
      </c>
      <c r="DN40" s="108"/>
      <c r="DO40" s="110" t="str">
        <f t="shared" si="239"/>
        <v/>
      </c>
      <c r="DP40" s="109" t="str">
        <f t="shared" si="240"/>
        <v/>
      </c>
      <c r="DQ40" s="108"/>
      <c r="DR40" s="110" t="str">
        <f t="shared" si="241"/>
        <v/>
      </c>
      <c r="DS40" s="109" t="str">
        <f t="shared" si="242"/>
        <v/>
      </c>
      <c r="DT40" s="108"/>
      <c r="DU40" s="110" t="str">
        <f t="shared" si="243"/>
        <v/>
      </c>
      <c r="DV40" s="109" t="str">
        <f t="shared" si="244"/>
        <v/>
      </c>
      <c r="DW40" s="108"/>
      <c r="DX40" s="110" t="str">
        <f t="shared" si="245"/>
        <v/>
      </c>
      <c r="DY40" s="109" t="str">
        <f t="shared" si="246"/>
        <v/>
      </c>
      <c r="DZ40" s="108"/>
      <c r="EA40" s="110" t="str">
        <f t="shared" si="247"/>
        <v/>
      </c>
      <c r="EB40" s="109" t="str">
        <f t="shared" si="248"/>
        <v/>
      </c>
      <c r="EC40" s="108"/>
      <c r="ED40" s="110" t="str">
        <f t="shared" si="249"/>
        <v/>
      </c>
      <c r="EE40" s="109" t="str">
        <f t="shared" si="250"/>
        <v/>
      </c>
      <c r="EF40" s="108"/>
      <c r="EG40" s="151" t="str">
        <f t="shared" si="251"/>
        <v/>
      </c>
      <c r="EH40" s="109" t="str">
        <f t="shared" si="252"/>
        <v/>
      </c>
      <c r="EI40" s="260"/>
      <c r="EJ40" s="110" t="str">
        <f t="shared" si="253"/>
        <v/>
      </c>
      <c r="EK40" s="109" t="str">
        <f t="shared" si="254"/>
        <v/>
      </c>
      <c r="EL40" s="108"/>
      <c r="EM40" s="110" t="str">
        <f t="shared" si="255"/>
        <v/>
      </c>
      <c r="EN40" s="109" t="str">
        <f t="shared" si="256"/>
        <v/>
      </c>
      <c r="EO40" s="108"/>
      <c r="EP40" s="110" t="str">
        <f t="shared" si="257"/>
        <v/>
      </c>
      <c r="EQ40" s="109" t="str">
        <f t="shared" si="258"/>
        <v/>
      </c>
      <c r="ER40" s="108"/>
      <c r="ES40" s="110" t="str">
        <f t="shared" si="259"/>
        <v/>
      </c>
      <c r="ET40" s="109" t="str">
        <f t="shared" si="260"/>
        <v/>
      </c>
      <c r="EU40" s="108"/>
      <c r="EV40" s="110" t="str">
        <f t="shared" si="261"/>
        <v/>
      </c>
      <c r="EW40" s="109" t="str">
        <f t="shared" si="262"/>
        <v>→</v>
      </c>
      <c r="EX40" s="108"/>
      <c r="EY40" s="110" t="str">
        <f t="shared" si="263"/>
        <v/>
      </c>
      <c r="EZ40" s="109" t="str">
        <f t="shared" si="264"/>
        <v/>
      </c>
      <c r="FA40" s="108"/>
      <c r="FB40" s="110" t="str">
        <f t="shared" si="265"/>
        <v/>
      </c>
      <c r="FC40" s="109" t="str">
        <f t="shared" si="266"/>
        <v/>
      </c>
      <c r="FD40" s="108"/>
      <c r="FE40" s="110" t="str">
        <f t="shared" si="267"/>
        <v/>
      </c>
      <c r="FF40" s="109" t="str">
        <f t="shared" si="268"/>
        <v/>
      </c>
      <c r="FG40" s="895"/>
      <c r="FH40" s="110" t="str">
        <f t="shared" si="269"/>
        <v/>
      </c>
      <c r="FI40" s="109" t="str">
        <f t="shared" si="270"/>
        <v/>
      </c>
      <c r="FJ40" s="439">
        <v>1600</v>
      </c>
      <c r="FK40" s="110" t="str">
        <f t="shared" si="271"/>
        <v/>
      </c>
      <c r="FL40" s="109" t="str">
        <f t="shared" si="272"/>
        <v/>
      </c>
      <c r="FM40" s="108"/>
      <c r="FN40" s="110" t="str">
        <f t="shared" si="273"/>
        <v/>
      </c>
      <c r="FO40" s="109" t="str">
        <f t="shared" si="274"/>
        <v/>
      </c>
      <c r="FP40" s="108"/>
      <c r="FQ40" s="110" t="str">
        <f t="shared" si="275"/>
        <v/>
      </c>
      <c r="FR40" s="109" t="str">
        <f t="shared" si="276"/>
        <v/>
      </c>
      <c r="FS40" s="439">
        <v>6400</v>
      </c>
      <c r="FT40" s="110" t="str">
        <f t="shared" si="277"/>
        <v/>
      </c>
      <c r="FU40" s="109" t="str">
        <f t="shared" si="278"/>
        <v/>
      </c>
      <c r="FV40" s="108"/>
      <c r="FW40" s="110" t="str">
        <f t="shared" si="279"/>
        <v>⇒</v>
      </c>
      <c r="FX40" s="109" t="str">
        <f t="shared" si="280"/>
        <v/>
      </c>
      <c r="FY40" s="108"/>
      <c r="FZ40" s="110" t="str">
        <f t="shared" si="281"/>
        <v/>
      </c>
      <c r="GA40" s="109" t="str">
        <f t="shared" si="282"/>
        <v/>
      </c>
      <c r="GB40" s="108"/>
      <c r="GC40" s="110" t="str">
        <f t="shared" si="283"/>
        <v/>
      </c>
      <c r="GD40" s="109" t="str">
        <f t="shared" si="284"/>
        <v/>
      </c>
      <c r="GE40" s="108"/>
      <c r="GF40" s="110" t="str">
        <f t="shared" si="285"/>
        <v/>
      </c>
      <c r="GG40" s="109" t="str">
        <f t="shared" si="286"/>
        <v/>
      </c>
      <c r="GH40" s="108"/>
      <c r="GI40" s="110" t="str">
        <f t="shared" si="287"/>
        <v/>
      </c>
      <c r="GJ40" s="109" t="str">
        <f t="shared" si="288"/>
        <v/>
      </c>
      <c r="GK40" s="108"/>
      <c r="GL40" s="110" t="str">
        <f t="shared" si="289"/>
        <v/>
      </c>
      <c r="GM40" s="109" t="str">
        <f t="shared" si="290"/>
        <v/>
      </c>
      <c r="GN40" s="108"/>
      <c r="GO40" s="110" t="str">
        <f t="shared" si="291"/>
        <v/>
      </c>
      <c r="GP40" s="109" t="str">
        <f t="shared" si="292"/>
        <v/>
      </c>
      <c r="GQ40" s="108"/>
      <c r="GR40" s="110" t="str">
        <f t="shared" si="293"/>
        <v/>
      </c>
      <c r="GS40" s="109" t="str">
        <f t="shared" si="294"/>
        <v/>
      </c>
      <c r="GT40" s="108"/>
      <c r="GU40" s="110" t="str">
        <f t="shared" si="295"/>
        <v/>
      </c>
      <c r="GV40" s="109" t="str">
        <f t="shared" si="296"/>
        <v/>
      </c>
      <c r="GW40" s="108"/>
      <c r="GX40" s="110" t="str">
        <f t="shared" si="297"/>
        <v/>
      </c>
      <c r="GY40" s="109" t="str">
        <f t="shared" si="298"/>
        <v/>
      </c>
      <c r="GZ40" s="108"/>
      <c r="HA40" s="110" t="str">
        <f t="shared" si="299"/>
        <v/>
      </c>
      <c r="HB40" s="109" t="str">
        <f t="shared" si="300"/>
        <v/>
      </c>
      <c r="HC40" s="108"/>
      <c r="HD40" s="110" t="str">
        <f t="shared" si="301"/>
        <v/>
      </c>
      <c r="HE40" s="109" t="str">
        <f t="shared" si="302"/>
        <v/>
      </c>
      <c r="HF40" s="108"/>
      <c r="HG40" s="110" t="str">
        <f t="shared" si="303"/>
        <v/>
      </c>
      <c r="HH40" s="109" t="str">
        <f t="shared" si="304"/>
        <v/>
      </c>
      <c r="HI40" s="108"/>
      <c r="HJ40" s="110" t="str">
        <f t="shared" si="305"/>
        <v/>
      </c>
      <c r="HK40" s="109" t="str">
        <f t="shared" si="306"/>
        <v/>
      </c>
      <c r="HL40" s="108"/>
      <c r="HM40" s="110" t="str">
        <f t="shared" si="307"/>
        <v/>
      </c>
      <c r="HN40" s="109" t="str">
        <f t="shared" si="308"/>
        <v/>
      </c>
      <c r="HO40" s="108"/>
      <c r="HP40" s="110" t="str">
        <f t="shared" si="309"/>
        <v/>
      </c>
      <c r="HQ40" s="109" t="str">
        <f t="shared" si="310"/>
        <v/>
      </c>
      <c r="HR40" s="108"/>
      <c r="HS40" s="110" t="str">
        <f t="shared" si="311"/>
        <v/>
      </c>
      <c r="HT40" s="109" t="str">
        <f t="shared" si="312"/>
        <v/>
      </c>
      <c r="HU40" s="108"/>
      <c r="HV40" s="151" t="str">
        <f t="shared" si="313"/>
        <v/>
      </c>
      <c r="HW40" s="109" t="str">
        <f t="shared" si="314"/>
        <v/>
      </c>
      <c r="HX40" s="260"/>
      <c r="HY40" s="110" t="str">
        <f t="shared" si="315"/>
        <v/>
      </c>
      <c r="HZ40" s="109" t="str">
        <f t="shared" si="316"/>
        <v/>
      </c>
      <c r="IA40" s="108"/>
      <c r="IB40" s="110" t="str">
        <f t="shared" si="317"/>
        <v/>
      </c>
      <c r="IC40" s="109" t="str">
        <f t="shared" si="318"/>
        <v/>
      </c>
      <c r="ID40" s="108"/>
      <c r="IE40" s="110" t="str">
        <f t="shared" si="319"/>
        <v/>
      </c>
      <c r="IF40" s="109" t="str">
        <f t="shared" si="320"/>
        <v/>
      </c>
      <c r="IG40" s="108"/>
      <c r="IH40" s="110" t="str">
        <f t="shared" si="321"/>
        <v/>
      </c>
      <c r="II40" s="109" t="str">
        <f t="shared" si="322"/>
        <v/>
      </c>
      <c r="IJ40" s="108"/>
      <c r="IK40" s="110" t="str">
        <f t="shared" si="323"/>
        <v/>
      </c>
      <c r="IL40" s="109" t="str">
        <f t="shared" si="324"/>
        <v/>
      </c>
      <c r="IM40" s="108"/>
      <c r="IN40" s="110" t="str">
        <f t="shared" si="325"/>
        <v/>
      </c>
      <c r="IO40" s="109" t="str">
        <f t="shared" si="326"/>
        <v/>
      </c>
      <c r="IP40" s="108"/>
      <c r="IQ40" s="110" t="str">
        <f t="shared" si="327"/>
        <v/>
      </c>
      <c r="IR40" s="109" t="str">
        <f t="shared" si="328"/>
        <v/>
      </c>
      <c r="IS40" s="108"/>
      <c r="IT40" s="110" t="str">
        <f t="shared" si="329"/>
        <v/>
      </c>
      <c r="IU40" s="109" t="str">
        <f t="shared" si="330"/>
        <v/>
      </c>
      <c r="IV40" s="895"/>
      <c r="IW40" s="110" t="str">
        <f t="shared" si="331"/>
        <v/>
      </c>
      <c r="IX40" s="109" t="str">
        <f t="shared" si="332"/>
        <v/>
      </c>
      <c r="IY40" s="439"/>
      <c r="IZ40" s="110" t="str">
        <f t="shared" si="333"/>
        <v/>
      </c>
      <c r="JA40" s="109" t="str">
        <f t="shared" si="334"/>
        <v/>
      </c>
      <c r="JB40" s="108"/>
      <c r="JC40" s="110" t="str">
        <f t="shared" si="335"/>
        <v/>
      </c>
      <c r="JD40" s="109" t="str">
        <f t="shared" si="336"/>
        <v/>
      </c>
      <c r="JE40" s="108"/>
      <c r="JF40" s="110" t="str">
        <f t="shared" si="337"/>
        <v/>
      </c>
      <c r="JG40" s="109" t="str">
        <f t="shared" si="338"/>
        <v/>
      </c>
      <c r="JH40" s="439"/>
      <c r="JI40" s="110" t="str">
        <f t="shared" si="339"/>
        <v/>
      </c>
      <c r="JJ40" s="109" t="str">
        <f t="shared" si="340"/>
        <v/>
      </c>
      <c r="JK40" s="108"/>
      <c r="JL40" s="110" t="str">
        <f t="shared" si="341"/>
        <v/>
      </c>
      <c r="JM40" s="109" t="str">
        <f t="shared" si="342"/>
        <v/>
      </c>
      <c r="JN40" s="108"/>
      <c r="JO40" s="110" t="str">
        <f t="shared" si="343"/>
        <v/>
      </c>
      <c r="JP40" s="109" t="str">
        <f t="shared" si="344"/>
        <v/>
      </c>
      <c r="JQ40" s="108"/>
      <c r="JR40" s="110" t="str">
        <f t="shared" si="345"/>
        <v/>
      </c>
      <c r="JS40" s="109" t="str">
        <f t="shared" si="346"/>
        <v/>
      </c>
      <c r="JT40" s="108"/>
      <c r="JU40" s="110" t="str">
        <f t="shared" si="347"/>
        <v/>
      </c>
      <c r="JV40" s="109" t="str">
        <f t="shared" si="348"/>
        <v/>
      </c>
      <c r="JW40" s="108"/>
      <c r="JX40" s="110" t="str">
        <f t="shared" si="349"/>
        <v/>
      </c>
      <c r="JY40" s="109" t="str">
        <f t="shared" si="350"/>
        <v/>
      </c>
      <c r="JZ40" s="108"/>
      <c r="KA40" s="110" t="str">
        <f t="shared" si="351"/>
        <v/>
      </c>
      <c r="KB40" s="109" t="str">
        <f t="shared" si="352"/>
        <v/>
      </c>
      <c r="KC40" s="108"/>
      <c r="KD40" s="110" t="str">
        <f t="shared" si="353"/>
        <v/>
      </c>
      <c r="KE40" s="109" t="str">
        <f t="shared" si="354"/>
        <v/>
      </c>
      <c r="KF40" s="108"/>
      <c r="KG40" s="110" t="str">
        <f t="shared" si="355"/>
        <v/>
      </c>
      <c r="KH40" s="109" t="str">
        <f t="shared" si="356"/>
        <v/>
      </c>
      <c r="KI40" s="108"/>
      <c r="KJ40" s="110" t="str">
        <f t="shared" si="357"/>
        <v/>
      </c>
      <c r="KK40" s="109" t="str">
        <f t="shared" si="358"/>
        <v/>
      </c>
      <c r="KL40" s="108"/>
      <c r="KM40" s="110" t="str">
        <f t="shared" si="359"/>
        <v/>
      </c>
      <c r="KN40" s="109" t="str">
        <f t="shared" si="360"/>
        <v/>
      </c>
      <c r="KO40" s="108"/>
      <c r="KP40" s="110" t="str">
        <f t="shared" si="361"/>
        <v/>
      </c>
      <c r="KQ40" s="109" t="str">
        <f t="shared" si="362"/>
        <v/>
      </c>
      <c r="KR40" s="108"/>
      <c r="KS40" s="110" t="str">
        <f t="shared" si="363"/>
        <v/>
      </c>
      <c r="KT40" s="109" t="str">
        <f t="shared" si="364"/>
        <v/>
      </c>
      <c r="KU40" s="108"/>
      <c r="KV40" s="110" t="str">
        <f t="shared" si="365"/>
        <v/>
      </c>
      <c r="KW40" s="109" t="str">
        <f t="shared" si="366"/>
        <v/>
      </c>
      <c r="KX40" s="108"/>
      <c r="KY40" s="110" t="str">
        <f t="shared" si="367"/>
        <v/>
      </c>
      <c r="KZ40" s="109" t="str">
        <f t="shared" si="368"/>
        <v/>
      </c>
      <c r="LA40" s="108"/>
      <c r="LB40" s="110" t="str">
        <f t="shared" si="369"/>
        <v/>
      </c>
      <c r="LC40" s="109" t="str">
        <f t="shared" si="370"/>
        <v/>
      </c>
      <c r="LD40" s="108"/>
      <c r="LE40" s="110" t="str">
        <f t="shared" si="371"/>
        <v/>
      </c>
      <c r="LF40" s="109" t="str">
        <f t="shared" si="372"/>
        <v/>
      </c>
      <c r="LG40" s="108"/>
      <c r="LH40" s="110" t="str">
        <f t="shared" si="373"/>
        <v/>
      </c>
      <c r="LI40" s="109" t="str">
        <f t="shared" si="374"/>
        <v/>
      </c>
      <c r="LJ40" s="108"/>
      <c r="LK40" s="151" t="str">
        <f t="shared" si="375"/>
        <v/>
      </c>
    </row>
    <row r="41" spans="1:323" ht="17.149999999999999" customHeight="1" x14ac:dyDescent="0.2">
      <c r="A41" s="120" t="s">
        <v>22</v>
      </c>
      <c r="B41" s="150">
        <f>IFERROR(VLOOKUP($D41,[1]受注ﾌｧｲﾙ!$A$3:$BZ$1314,5,FALSE),"-")</f>
        <v>46106.44358796296</v>
      </c>
      <c r="C41" s="154">
        <f>IFERROR(VLOOKUP($D41,[1]受注ﾌｧｲﾙ!$A$3:$BZ$1314,6,FALSE),"-")</f>
        <v>0</v>
      </c>
      <c r="D41" s="3" t="s">
        <v>807</v>
      </c>
      <c r="E41" s="39">
        <f>IFERROR(VLOOKUP($D41,[1]受注ﾌｧｲﾙ!$A$3:$BZ$1314,17,FALSE),"-")</f>
        <v>6710</v>
      </c>
      <c r="F41" s="5" t="str">
        <f>IFERROR(VLOOKUP($D41,[1]受注ﾌｧｲﾙ!$A$3:$BZ$1314,18,FALSE),"-")</f>
        <v>30066-AY00- 640X200</v>
      </c>
      <c r="G41" s="5" t="str">
        <f>IFERROR(VLOOKUP($D41,[1]受注ﾌｧｲﾙ!$A$3:$BZ$1314,19,FALSE),"-")</f>
        <v>FA</v>
      </c>
      <c r="H41" s="5" t="str">
        <f>IFERROR(VLOOKUP($D41,[1]受注ﾌｧｲﾙ!$A$3:$BZ$1314,20,FALSE),"-")</f>
        <v>GA0</v>
      </c>
      <c r="I41" s="5" t="str">
        <f>IFERROR(VLOOKUP($D41,[1]受注ﾌｧｲﾙ!$A$3:$BZ$1314,21,FALSE),"-")</f>
        <v>C</v>
      </c>
      <c r="J41" s="15">
        <f>IFERROR(VLOOKUP($D41,[1]受注ﾌｧｲﾙ!$A$3:$BZ$1314,22,FALSE),"-")</f>
        <v>8000</v>
      </c>
      <c r="K41" s="5" t="str">
        <f>IFERROR(VLOOKUP($D41,[1]受注ﾌｧｲﾙ!$A$3:$BZ$1314,8,FALSE),"-")</f>
        <v>30033-BY00- 640X200</v>
      </c>
      <c r="L41" s="5" t="str">
        <f>IFERROR(VLOOKUP($D41,[1]受注ﾌｧｲﾙ!$A$3:$BZ$1314,9,FALSE),"-")</f>
        <v>FA</v>
      </c>
      <c r="M41" s="5" t="str">
        <f>IFERROR(VLOOKUP($D41,[1]受注ﾌｧｲﾙ!$A$3:$BZ$1314,10,FALSE),"-")</f>
        <v>GA0</v>
      </c>
      <c r="N41" s="5" t="str">
        <f>IFERROR(VLOOKUP($D41,[1]受注ﾌｧｲﾙ!$A$3:$BZ$1314,11,FALSE),"-")</f>
        <v>C</v>
      </c>
      <c r="O41" s="15">
        <f>IFERROR(VLOOKUP($D41,[1]受注ﾌｧｲﾙ!$A$3:$BZ$1314,13,FALSE),"-")</f>
        <v>16000</v>
      </c>
      <c r="P41" s="5">
        <f>IFERROR(VLOOKUP($D41,[1]受注ﾌｧｲﾙ!$A$3:$BZ$1314,15,FALSE),"-")</f>
        <v>0</v>
      </c>
      <c r="Q41" s="40">
        <f>IFERROR((VLOOKUP($D41,[1]受注ﾌｧｲﾙ!$A$3:$BZ$1314,16,FALSE)*J41),"-")</f>
        <v>8000</v>
      </c>
      <c r="R41" s="492" t="str">
        <f>IFERROR(VLOOKUP(D41,#REF!,107,FALSE),"-")</f>
        <v>-</v>
      </c>
      <c r="S41" s="5" t="str">
        <f>IFERROR(VLOOKUP($D41,[1]受注ﾌｧｲﾙ!$A$3:$BZ$1314,26,FALSE),"-")</f>
        <v>ｽﾗｲｽ</v>
      </c>
      <c r="T41" s="86" t="str">
        <f>IFERROR(VLOOKUP($D41,[1]受注ﾌｧｲﾙ!$A$3:$BZ$1314,23,FALSE),"-")</f>
        <v>滋賀</v>
      </c>
      <c r="U41" s="4"/>
      <c r="V41" s="3"/>
      <c r="W41" s="4">
        <f>IFERROR(VLOOKUP($D41,[1]受注ﾌｧｲﾙ!$A$3:$BZ$1314,25,FALSE),"-")</f>
        <v>46119</v>
      </c>
      <c r="X41" s="4">
        <f>IFERROR(VLOOKUP($D41,[1]受注ﾌｧｲﾙ!$A$3:$BZ$1314,32,FALSE),"-")</f>
        <v>46127</v>
      </c>
      <c r="Y41" s="4">
        <f>IFERROR(VLOOKUP($D41,[1]受注ﾌｧｲﾙ!$A$3:$BZ$1314,33,FALSE),"-")</f>
        <v>46127</v>
      </c>
      <c r="Z41" s="4">
        <f t="shared" si="188"/>
        <v>46126</v>
      </c>
      <c r="AA41" s="4">
        <f>IFERROR(VLOOKUP(D41,[8]加工日報ｽﾗｲｽ!$A$5:$DD$996,2,FALSE),"-")</f>
        <v>46126</v>
      </c>
      <c r="AB41" s="58">
        <f>IFERROR(VLOOKUP(D41,[8]加工日報ｽﾗｲｽ!$A$5:$DD$996,108,FALSE),"-")</f>
        <v>16000</v>
      </c>
      <c r="AC41" s="21">
        <f t="shared" si="189"/>
        <v>8000</v>
      </c>
      <c r="AD41" s="410" t="str">
        <f>IFERROR(VLOOKUP($D41,[1]受注ﾌｧｲﾙ!$A$3:$BZ$1314,27,FALSE),"-")&amp;"　"&amp;IFERROR(VLOOKUP($D41,[1]受注ﾌｧｲﾙ!$A$3:$BZ$1314,28,FALSE),"-")&amp;"　"&amp;IFERROR(VLOOKUP($D41,[1]受注ﾌｧｲﾙ!$A$3:$BZ$1314,29,FALSE),"-")</f>
        <v>　　</v>
      </c>
      <c r="AE41" s="3"/>
      <c r="AF41" s="31" t="str">
        <f>IFERROR(VLOOKUP(D41,[8]加工日報ｽﾗｲｽ!$A$5:$DD$996,94,FALSE),"-")</f>
        <v>完</v>
      </c>
      <c r="AG41" s="38" t="str">
        <f>IFERROR(VLOOKUP($D41,[1]受注ﾌｧｲﾙ!$A$3:$BZ$1314,2,FALSE),"-")</f>
        <v>通常入力</v>
      </c>
      <c r="AH41" s="38" t="str">
        <f>IFERROR(VLOOKUP($D41,[1]受注ﾌｧｲﾙ!$A$3:$BZ$1314,3,FALSE),"-")</f>
        <v>後加工</v>
      </c>
      <c r="AI41" s="43" t="str">
        <f>IFERROR(VLOOKUP($D41,[1]受注ﾌｧｲﾙ!$A$3:$BZ$1314,31,FALSE),"-")</f>
        <v>阿部加工</v>
      </c>
      <c r="AJ41" s="43" t="str">
        <f>IFERROR(VLOOKUP($D41,[1]受注ﾌｧｲﾙ!$A$3:$BZ$1314,12,FALSE),"-")</f>
        <v xml:space="preserve"> </v>
      </c>
      <c r="AK41" s="228" t="str">
        <f>IFERROR(VLOOKUP($D41,[1]受注ﾌｧｲﾙ!$A$3:$BZ$1314,24,FALSE),"-")</f>
        <v>ｽﾗｲｽ</v>
      </c>
      <c r="AL41" s="3"/>
      <c r="AM41" s="3"/>
      <c r="AN41" s="3"/>
      <c r="AO41" s="3"/>
      <c r="AP41" s="3"/>
      <c r="AQ41" s="43" t="s">
        <v>88</v>
      </c>
      <c r="AR41" s="366"/>
      <c r="AS41" s="109" t="str">
        <f t="shared" si="190"/>
        <v/>
      </c>
      <c r="AT41" s="260"/>
      <c r="AU41" s="110" t="str">
        <f t="shared" si="191"/>
        <v/>
      </c>
      <c r="AV41" s="109" t="str">
        <f t="shared" si="192"/>
        <v/>
      </c>
      <c r="AW41" s="108"/>
      <c r="AX41" s="110" t="str">
        <f t="shared" si="193"/>
        <v/>
      </c>
      <c r="AY41" s="109" t="str">
        <f t="shared" si="194"/>
        <v/>
      </c>
      <c r="AZ41" s="108"/>
      <c r="BA41" s="110" t="str">
        <f t="shared" si="195"/>
        <v/>
      </c>
      <c r="BB41" s="109" t="str">
        <f t="shared" si="196"/>
        <v/>
      </c>
      <c r="BC41" s="108"/>
      <c r="BD41" s="110" t="str">
        <f t="shared" si="197"/>
        <v/>
      </c>
      <c r="BE41" s="109" t="str">
        <f t="shared" si="198"/>
        <v/>
      </c>
      <c r="BF41" s="108"/>
      <c r="BG41" s="110" t="str">
        <f t="shared" si="199"/>
        <v/>
      </c>
      <c r="BH41" s="109" t="str">
        <f t="shared" si="200"/>
        <v/>
      </c>
      <c r="BI41" s="108"/>
      <c r="BJ41" s="110" t="str">
        <f t="shared" si="201"/>
        <v/>
      </c>
      <c r="BK41" s="109" t="str">
        <f t="shared" si="202"/>
        <v/>
      </c>
      <c r="BL41" s="108"/>
      <c r="BM41" s="110" t="str">
        <f t="shared" si="203"/>
        <v/>
      </c>
      <c r="BN41" s="109" t="str">
        <f t="shared" si="204"/>
        <v/>
      </c>
      <c r="BO41" s="108"/>
      <c r="BP41" s="110" t="str">
        <f t="shared" si="205"/>
        <v/>
      </c>
      <c r="BQ41" s="109" t="str">
        <f t="shared" si="206"/>
        <v/>
      </c>
      <c r="BR41" s="108"/>
      <c r="BS41" s="110" t="str">
        <f t="shared" si="207"/>
        <v/>
      </c>
      <c r="BT41" s="109" t="str">
        <f t="shared" si="208"/>
        <v/>
      </c>
      <c r="BU41" s="108"/>
      <c r="BV41" s="110" t="str">
        <f t="shared" si="209"/>
        <v/>
      </c>
      <c r="BW41" s="109" t="str">
        <f t="shared" si="210"/>
        <v/>
      </c>
      <c r="BX41" s="108"/>
      <c r="BY41" s="110" t="str">
        <f t="shared" si="211"/>
        <v/>
      </c>
      <c r="BZ41" s="109" t="str">
        <f t="shared" si="212"/>
        <v/>
      </c>
      <c r="CA41" s="108"/>
      <c r="CB41" s="110" t="str">
        <f t="shared" si="213"/>
        <v/>
      </c>
      <c r="CC41" s="109" t="str">
        <f t="shared" si="214"/>
        <v/>
      </c>
      <c r="CD41" s="108"/>
      <c r="CE41" s="110" t="str">
        <f t="shared" si="215"/>
        <v/>
      </c>
      <c r="CF41" s="109" t="str">
        <f t="shared" si="216"/>
        <v/>
      </c>
      <c r="CG41" s="108"/>
      <c r="CH41" s="110" t="str">
        <f t="shared" si="217"/>
        <v/>
      </c>
      <c r="CI41" s="109" t="str">
        <f t="shared" si="218"/>
        <v/>
      </c>
      <c r="CJ41" s="108"/>
      <c r="CK41" s="110" t="str">
        <f t="shared" si="219"/>
        <v/>
      </c>
      <c r="CL41" s="109" t="str">
        <f t="shared" si="220"/>
        <v/>
      </c>
      <c r="CM41" s="108"/>
      <c r="CN41" s="110" t="str">
        <f t="shared" si="221"/>
        <v/>
      </c>
      <c r="CO41" s="109" t="str">
        <f t="shared" si="222"/>
        <v/>
      </c>
      <c r="CP41" s="108"/>
      <c r="CQ41" s="110" t="str">
        <f t="shared" si="223"/>
        <v/>
      </c>
      <c r="CR41" s="109" t="str">
        <f t="shared" si="224"/>
        <v/>
      </c>
      <c r="CS41" s="108"/>
      <c r="CT41" s="110" t="str">
        <f t="shared" si="225"/>
        <v/>
      </c>
      <c r="CU41" s="109" t="str">
        <f t="shared" si="226"/>
        <v/>
      </c>
      <c r="CV41" s="108"/>
      <c r="CW41" s="110" t="str">
        <f t="shared" si="227"/>
        <v/>
      </c>
      <c r="CX41" s="109" t="str">
        <f t="shared" si="228"/>
        <v/>
      </c>
      <c r="CY41" s="108"/>
      <c r="CZ41" s="110" t="str">
        <f t="shared" si="229"/>
        <v/>
      </c>
      <c r="DA41" s="109" t="str">
        <f t="shared" si="230"/>
        <v/>
      </c>
      <c r="DB41" s="108"/>
      <c r="DC41" s="110" t="str">
        <f t="shared" si="231"/>
        <v/>
      </c>
      <c r="DD41" s="109" t="str">
        <f t="shared" si="232"/>
        <v/>
      </c>
      <c r="DE41" s="108"/>
      <c r="DF41" s="110" t="str">
        <f t="shared" si="233"/>
        <v/>
      </c>
      <c r="DG41" s="109" t="str">
        <f t="shared" si="234"/>
        <v/>
      </c>
      <c r="DH41" s="108"/>
      <c r="DI41" s="110" t="str">
        <f t="shared" si="235"/>
        <v/>
      </c>
      <c r="DJ41" s="109" t="str">
        <f t="shared" si="236"/>
        <v/>
      </c>
      <c r="DK41" s="108"/>
      <c r="DL41" s="110" t="str">
        <f t="shared" si="237"/>
        <v/>
      </c>
      <c r="DM41" s="109" t="str">
        <f t="shared" si="238"/>
        <v/>
      </c>
      <c r="DN41" s="108"/>
      <c r="DO41" s="110" t="str">
        <f t="shared" si="239"/>
        <v/>
      </c>
      <c r="DP41" s="109" t="str">
        <f t="shared" si="240"/>
        <v/>
      </c>
      <c r="DQ41" s="108"/>
      <c r="DR41" s="110" t="str">
        <f t="shared" si="241"/>
        <v/>
      </c>
      <c r="DS41" s="109" t="str">
        <f t="shared" si="242"/>
        <v/>
      </c>
      <c r="DT41" s="108"/>
      <c r="DU41" s="110" t="str">
        <f t="shared" si="243"/>
        <v/>
      </c>
      <c r="DV41" s="109" t="str">
        <f t="shared" si="244"/>
        <v/>
      </c>
      <c r="DW41" s="108"/>
      <c r="DX41" s="110" t="str">
        <f t="shared" si="245"/>
        <v/>
      </c>
      <c r="DY41" s="109" t="str">
        <f t="shared" si="246"/>
        <v/>
      </c>
      <c r="DZ41" s="108"/>
      <c r="EA41" s="110" t="str">
        <f t="shared" si="247"/>
        <v/>
      </c>
      <c r="EB41" s="109" t="str">
        <f t="shared" si="248"/>
        <v/>
      </c>
      <c r="EC41" s="108"/>
      <c r="ED41" s="110" t="str">
        <f t="shared" si="249"/>
        <v/>
      </c>
      <c r="EE41" s="109" t="str">
        <f t="shared" si="250"/>
        <v/>
      </c>
      <c r="EF41" s="108"/>
      <c r="EG41" s="151" t="str">
        <f t="shared" si="251"/>
        <v/>
      </c>
      <c r="EH41" s="109" t="str">
        <f t="shared" si="252"/>
        <v/>
      </c>
      <c r="EI41" s="260"/>
      <c r="EJ41" s="110" t="str">
        <f t="shared" si="253"/>
        <v/>
      </c>
      <c r="EK41" s="109" t="str">
        <f t="shared" si="254"/>
        <v/>
      </c>
      <c r="EL41" s="108"/>
      <c r="EM41" s="110" t="str">
        <f t="shared" si="255"/>
        <v/>
      </c>
      <c r="EN41" s="109" t="str">
        <f t="shared" si="256"/>
        <v/>
      </c>
      <c r="EO41" s="108"/>
      <c r="EP41" s="110" t="str">
        <f t="shared" si="257"/>
        <v/>
      </c>
      <c r="EQ41" s="109" t="str">
        <f t="shared" si="258"/>
        <v/>
      </c>
      <c r="ER41" s="108"/>
      <c r="ES41" s="110" t="str">
        <f t="shared" si="259"/>
        <v/>
      </c>
      <c r="ET41" s="109" t="str">
        <f t="shared" si="260"/>
        <v/>
      </c>
      <c r="EU41" s="108"/>
      <c r="EV41" s="110" t="str">
        <f t="shared" si="261"/>
        <v/>
      </c>
      <c r="EW41" s="109" t="str">
        <f t="shared" si="262"/>
        <v/>
      </c>
      <c r="EX41" s="108"/>
      <c r="EY41" s="110" t="str">
        <f t="shared" si="263"/>
        <v/>
      </c>
      <c r="EZ41" s="109" t="str">
        <f t="shared" si="264"/>
        <v>→</v>
      </c>
      <c r="FA41" s="108"/>
      <c r="FB41" s="110" t="str">
        <f t="shared" si="265"/>
        <v/>
      </c>
      <c r="FC41" s="109" t="str">
        <f t="shared" si="266"/>
        <v/>
      </c>
      <c r="FD41" s="108"/>
      <c r="FE41" s="110" t="str">
        <f t="shared" si="267"/>
        <v/>
      </c>
      <c r="FF41" s="109" t="str">
        <f t="shared" si="268"/>
        <v/>
      </c>
      <c r="FG41" s="108"/>
      <c r="FH41" s="110" t="str">
        <f t="shared" si="269"/>
        <v/>
      </c>
      <c r="FI41" s="109" t="str">
        <f t="shared" si="270"/>
        <v/>
      </c>
      <c r="FJ41" s="108"/>
      <c r="FK41" s="110" t="str">
        <f t="shared" si="271"/>
        <v/>
      </c>
      <c r="FL41" s="109" t="str">
        <f t="shared" si="272"/>
        <v/>
      </c>
      <c r="FM41" s="108"/>
      <c r="FN41" s="110" t="str">
        <f t="shared" si="273"/>
        <v/>
      </c>
      <c r="FO41" s="109" t="str">
        <f t="shared" si="274"/>
        <v/>
      </c>
      <c r="FP41" s="108"/>
      <c r="FQ41" s="110" t="str">
        <f t="shared" si="275"/>
        <v/>
      </c>
      <c r="FR41" s="109" t="str">
        <f t="shared" si="276"/>
        <v/>
      </c>
      <c r="FS41" s="439"/>
      <c r="FT41" s="110" t="str">
        <f t="shared" si="277"/>
        <v/>
      </c>
      <c r="FU41" s="109" t="str">
        <f t="shared" si="278"/>
        <v/>
      </c>
      <c r="FV41" s="439">
        <v>8000</v>
      </c>
      <c r="FW41" s="110" t="str">
        <f t="shared" si="279"/>
        <v/>
      </c>
      <c r="FX41" s="109" t="str">
        <f t="shared" si="280"/>
        <v/>
      </c>
      <c r="FY41" s="108"/>
      <c r="FZ41" s="110" t="str">
        <f t="shared" si="281"/>
        <v>⇒</v>
      </c>
      <c r="GA41" s="109" t="str">
        <f t="shared" si="282"/>
        <v/>
      </c>
      <c r="GB41" s="108"/>
      <c r="GC41" s="110" t="str">
        <f t="shared" si="283"/>
        <v/>
      </c>
      <c r="GD41" s="109" t="str">
        <f t="shared" si="284"/>
        <v/>
      </c>
      <c r="GE41" s="108"/>
      <c r="GF41" s="110" t="str">
        <f t="shared" si="285"/>
        <v/>
      </c>
      <c r="GG41" s="109" t="str">
        <f t="shared" si="286"/>
        <v/>
      </c>
      <c r="GH41" s="108"/>
      <c r="GI41" s="110" t="str">
        <f t="shared" si="287"/>
        <v/>
      </c>
      <c r="GJ41" s="109" t="str">
        <f t="shared" si="288"/>
        <v/>
      </c>
      <c r="GK41" s="108"/>
      <c r="GL41" s="110" t="str">
        <f t="shared" si="289"/>
        <v/>
      </c>
      <c r="GM41" s="109" t="str">
        <f t="shared" si="290"/>
        <v/>
      </c>
      <c r="GN41" s="108"/>
      <c r="GO41" s="110" t="str">
        <f t="shared" si="291"/>
        <v/>
      </c>
      <c r="GP41" s="109" t="str">
        <f t="shared" si="292"/>
        <v/>
      </c>
      <c r="GQ41" s="108"/>
      <c r="GR41" s="110" t="str">
        <f t="shared" si="293"/>
        <v/>
      </c>
      <c r="GS41" s="109" t="str">
        <f t="shared" si="294"/>
        <v/>
      </c>
      <c r="GT41" s="108"/>
      <c r="GU41" s="110" t="str">
        <f t="shared" si="295"/>
        <v/>
      </c>
      <c r="GV41" s="109" t="str">
        <f t="shared" si="296"/>
        <v/>
      </c>
      <c r="GW41" s="108"/>
      <c r="GX41" s="110" t="str">
        <f t="shared" si="297"/>
        <v/>
      </c>
      <c r="GY41" s="109" t="str">
        <f t="shared" si="298"/>
        <v/>
      </c>
      <c r="GZ41" s="108"/>
      <c r="HA41" s="110" t="str">
        <f t="shared" si="299"/>
        <v/>
      </c>
      <c r="HB41" s="109" t="str">
        <f t="shared" si="300"/>
        <v/>
      </c>
      <c r="HC41" s="108"/>
      <c r="HD41" s="110" t="str">
        <f t="shared" si="301"/>
        <v/>
      </c>
      <c r="HE41" s="109" t="str">
        <f t="shared" si="302"/>
        <v/>
      </c>
      <c r="HF41" s="108"/>
      <c r="HG41" s="110" t="str">
        <f t="shared" si="303"/>
        <v/>
      </c>
      <c r="HH41" s="109" t="str">
        <f t="shared" si="304"/>
        <v/>
      </c>
      <c r="HI41" s="108"/>
      <c r="HJ41" s="110" t="str">
        <f t="shared" si="305"/>
        <v/>
      </c>
      <c r="HK41" s="109" t="str">
        <f t="shared" si="306"/>
        <v/>
      </c>
      <c r="HL41" s="108"/>
      <c r="HM41" s="110" t="str">
        <f t="shared" si="307"/>
        <v/>
      </c>
      <c r="HN41" s="109" t="str">
        <f t="shared" si="308"/>
        <v/>
      </c>
      <c r="HO41" s="108"/>
      <c r="HP41" s="110" t="str">
        <f t="shared" si="309"/>
        <v/>
      </c>
      <c r="HQ41" s="109" t="str">
        <f t="shared" si="310"/>
        <v/>
      </c>
      <c r="HR41" s="108"/>
      <c r="HS41" s="110" t="str">
        <f t="shared" si="311"/>
        <v/>
      </c>
      <c r="HT41" s="109" t="str">
        <f t="shared" si="312"/>
        <v/>
      </c>
      <c r="HU41" s="108"/>
      <c r="HV41" s="151" t="str">
        <f t="shared" si="313"/>
        <v/>
      </c>
      <c r="HW41" s="109" t="str">
        <f t="shared" si="314"/>
        <v/>
      </c>
      <c r="HX41" s="260"/>
      <c r="HY41" s="110" t="str">
        <f t="shared" si="315"/>
        <v/>
      </c>
      <c r="HZ41" s="109" t="str">
        <f t="shared" si="316"/>
        <v/>
      </c>
      <c r="IA41" s="108"/>
      <c r="IB41" s="110" t="str">
        <f t="shared" si="317"/>
        <v/>
      </c>
      <c r="IC41" s="109" t="str">
        <f t="shared" si="318"/>
        <v/>
      </c>
      <c r="ID41" s="108"/>
      <c r="IE41" s="110" t="str">
        <f t="shared" si="319"/>
        <v/>
      </c>
      <c r="IF41" s="109" t="str">
        <f t="shared" si="320"/>
        <v/>
      </c>
      <c r="IG41" s="108"/>
      <c r="IH41" s="110" t="str">
        <f t="shared" si="321"/>
        <v/>
      </c>
      <c r="II41" s="109" t="str">
        <f t="shared" si="322"/>
        <v/>
      </c>
      <c r="IJ41" s="108"/>
      <c r="IK41" s="110" t="str">
        <f t="shared" si="323"/>
        <v/>
      </c>
      <c r="IL41" s="109" t="str">
        <f t="shared" si="324"/>
        <v/>
      </c>
      <c r="IM41" s="108"/>
      <c r="IN41" s="110" t="str">
        <f t="shared" si="325"/>
        <v/>
      </c>
      <c r="IO41" s="109" t="str">
        <f t="shared" si="326"/>
        <v/>
      </c>
      <c r="IP41" s="108"/>
      <c r="IQ41" s="110" t="str">
        <f t="shared" si="327"/>
        <v/>
      </c>
      <c r="IR41" s="109" t="str">
        <f t="shared" si="328"/>
        <v/>
      </c>
      <c r="IS41" s="108"/>
      <c r="IT41" s="110" t="str">
        <f t="shared" si="329"/>
        <v/>
      </c>
      <c r="IU41" s="109" t="str">
        <f t="shared" si="330"/>
        <v/>
      </c>
      <c r="IV41" s="108"/>
      <c r="IW41" s="110" t="str">
        <f t="shared" si="331"/>
        <v/>
      </c>
      <c r="IX41" s="109" t="str">
        <f t="shared" si="332"/>
        <v/>
      </c>
      <c r="IY41" s="108"/>
      <c r="IZ41" s="110" t="str">
        <f t="shared" si="333"/>
        <v/>
      </c>
      <c r="JA41" s="109" t="str">
        <f t="shared" si="334"/>
        <v/>
      </c>
      <c r="JB41" s="108"/>
      <c r="JC41" s="110" t="str">
        <f t="shared" si="335"/>
        <v/>
      </c>
      <c r="JD41" s="109" t="str">
        <f t="shared" si="336"/>
        <v/>
      </c>
      <c r="JE41" s="108"/>
      <c r="JF41" s="110" t="str">
        <f t="shared" si="337"/>
        <v/>
      </c>
      <c r="JG41" s="109" t="str">
        <f t="shared" si="338"/>
        <v/>
      </c>
      <c r="JH41" s="439"/>
      <c r="JI41" s="110" t="str">
        <f t="shared" si="339"/>
        <v/>
      </c>
      <c r="JJ41" s="109" t="str">
        <f t="shared" si="340"/>
        <v/>
      </c>
      <c r="JK41" s="439"/>
      <c r="JL41" s="110" t="str">
        <f t="shared" si="341"/>
        <v/>
      </c>
      <c r="JM41" s="109" t="str">
        <f t="shared" si="342"/>
        <v/>
      </c>
      <c r="JN41" s="108"/>
      <c r="JO41" s="110" t="str">
        <f t="shared" si="343"/>
        <v/>
      </c>
      <c r="JP41" s="109" t="str">
        <f t="shared" si="344"/>
        <v/>
      </c>
      <c r="JQ41" s="108"/>
      <c r="JR41" s="110" t="str">
        <f t="shared" si="345"/>
        <v/>
      </c>
      <c r="JS41" s="109" t="str">
        <f t="shared" si="346"/>
        <v/>
      </c>
      <c r="JT41" s="108"/>
      <c r="JU41" s="110" t="str">
        <f t="shared" si="347"/>
        <v/>
      </c>
      <c r="JV41" s="109" t="str">
        <f t="shared" si="348"/>
        <v/>
      </c>
      <c r="JW41" s="108"/>
      <c r="JX41" s="110" t="str">
        <f t="shared" si="349"/>
        <v/>
      </c>
      <c r="JY41" s="109" t="str">
        <f t="shared" si="350"/>
        <v/>
      </c>
      <c r="JZ41" s="108"/>
      <c r="KA41" s="110" t="str">
        <f t="shared" si="351"/>
        <v/>
      </c>
      <c r="KB41" s="109" t="str">
        <f t="shared" si="352"/>
        <v/>
      </c>
      <c r="KC41" s="108"/>
      <c r="KD41" s="110" t="str">
        <f t="shared" si="353"/>
        <v/>
      </c>
      <c r="KE41" s="109" t="str">
        <f t="shared" si="354"/>
        <v/>
      </c>
      <c r="KF41" s="108"/>
      <c r="KG41" s="110" t="str">
        <f t="shared" si="355"/>
        <v/>
      </c>
      <c r="KH41" s="109" t="str">
        <f t="shared" si="356"/>
        <v/>
      </c>
      <c r="KI41" s="108"/>
      <c r="KJ41" s="110" t="str">
        <f t="shared" si="357"/>
        <v/>
      </c>
      <c r="KK41" s="109" t="str">
        <f t="shared" si="358"/>
        <v/>
      </c>
      <c r="KL41" s="108"/>
      <c r="KM41" s="110" t="str">
        <f t="shared" si="359"/>
        <v/>
      </c>
      <c r="KN41" s="109" t="str">
        <f t="shared" si="360"/>
        <v/>
      </c>
      <c r="KO41" s="108"/>
      <c r="KP41" s="110" t="str">
        <f t="shared" si="361"/>
        <v/>
      </c>
      <c r="KQ41" s="109" t="str">
        <f t="shared" si="362"/>
        <v/>
      </c>
      <c r="KR41" s="108"/>
      <c r="KS41" s="110" t="str">
        <f t="shared" si="363"/>
        <v/>
      </c>
      <c r="KT41" s="109" t="str">
        <f t="shared" si="364"/>
        <v/>
      </c>
      <c r="KU41" s="108"/>
      <c r="KV41" s="110" t="str">
        <f t="shared" si="365"/>
        <v/>
      </c>
      <c r="KW41" s="109" t="str">
        <f t="shared" si="366"/>
        <v/>
      </c>
      <c r="KX41" s="108"/>
      <c r="KY41" s="110" t="str">
        <f t="shared" si="367"/>
        <v/>
      </c>
      <c r="KZ41" s="109" t="str">
        <f t="shared" si="368"/>
        <v/>
      </c>
      <c r="LA41" s="108"/>
      <c r="LB41" s="110" t="str">
        <f t="shared" si="369"/>
        <v/>
      </c>
      <c r="LC41" s="109" t="str">
        <f t="shared" si="370"/>
        <v/>
      </c>
      <c r="LD41" s="108"/>
      <c r="LE41" s="110" t="str">
        <f t="shared" si="371"/>
        <v/>
      </c>
      <c r="LF41" s="109" t="str">
        <f t="shared" si="372"/>
        <v/>
      </c>
      <c r="LG41" s="108"/>
      <c r="LH41" s="110" t="str">
        <f t="shared" si="373"/>
        <v/>
      </c>
      <c r="LI41" s="109" t="str">
        <f t="shared" si="374"/>
        <v/>
      </c>
      <c r="LJ41" s="108"/>
      <c r="LK41" s="151" t="str">
        <f t="shared" si="375"/>
        <v/>
      </c>
    </row>
    <row r="42" spans="1:323" ht="17.149999999999999" customHeight="1" x14ac:dyDescent="0.2">
      <c r="A42" s="120" t="s">
        <v>22</v>
      </c>
      <c r="B42" s="150">
        <f>IFERROR(VLOOKUP($D42,[1]受注ﾌｧｲﾙ!$A$3:$BZ$1314,5,FALSE),"-")</f>
        <v>46106.453645833331</v>
      </c>
      <c r="C42" s="154">
        <f>IFERROR(VLOOKUP($D42,[1]受注ﾌｧｲﾙ!$A$3:$BZ$1314,6,FALSE),"-")</f>
        <v>0</v>
      </c>
      <c r="D42" s="3" t="s">
        <v>809</v>
      </c>
      <c r="E42" s="39">
        <f>IFERROR(VLOOKUP($D42,[1]受注ﾌｧｲﾙ!$A$3:$BZ$1314,17,FALSE),"-")</f>
        <v>6710</v>
      </c>
      <c r="F42" s="5" t="str">
        <f>IFERROR(VLOOKUP($D42,[1]受注ﾌｧｲﾙ!$A$3:$BZ$1314,18,FALSE),"-")</f>
        <v>30066-AY00- 640X200</v>
      </c>
      <c r="G42" s="5" t="str">
        <f>IFERROR(VLOOKUP($D42,[1]受注ﾌｧｲﾙ!$A$3:$BZ$1314,19,FALSE),"-")</f>
        <v>FA</v>
      </c>
      <c r="H42" s="5" t="str">
        <f>IFERROR(VLOOKUP($D42,[1]受注ﾌｧｲﾙ!$A$3:$BZ$1314,20,FALSE),"-")</f>
        <v>GA0</v>
      </c>
      <c r="I42" s="5" t="str">
        <f>IFERROR(VLOOKUP($D42,[1]受注ﾌｧｲﾙ!$A$3:$BZ$1314,21,FALSE),"-")</f>
        <v>C</v>
      </c>
      <c r="J42" s="15">
        <f>IFERROR(VLOOKUP($D42,[1]受注ﾌｧｲﾙ!$A$3:$BZ$1314,22,FALSE),"-")</f>
        <v>9400</v>
      </c>
      <c r="K42" s="5" t="str">
        <f>IFERROR(VLOOKUP($D42,[1]受注ﾌｧｲﾙ!$A$3:$BZ$1314,8,FALSE),"-")</f>
        <v>30033-BY00- 640X200</v>
      </c>
      <c r="L42" s="5" t="str">
        <f>IFERROR(VLOOKUP($D42,[1]受注ﾌｧｲﾙ!$A$3:$BZ$1314,9,FALSE),"-")</f>
        <v>FA</v>
      </c>
      <c r="M42" s="5" t="str">
        <f>IFERROR(VLOOKUP($D42,[1]受注ﾌｧｲﾙ!$A$3:$BZ$1314,10,FALSE),"-")</f>
        <v>GA0</v>
      </c>
      <c r="N42" s="5" t="str">
        <f>IFERROR(VLOOKUP($D42,[1]受注ﾌｧｲﾙ!$A$3:$BZ$1314,11,FALSE),"-")</f>
        <v>C</v>
      </c>
      <c r="O42" s="15">
        <f>IFERROR(VLOOKUP($D42,[1]受注ﾌｧｲﾙ!$A$3:$BZ$1314,13,FALSE),"-")</f>
        <v>18800</v>
      </c>
      <c r="P42" s="5">
        <f>IFERROR(VLOOKUP($D42,[1]受注ﾌｧｲﾙ!$A$3:$BZ$1314,15,FALSE),"-")</f>
        <v>0</v>
      </c>
      <c r="Q42" s="40">
        <f>IFERROR((VLOOKUP($D42,[1]受注ﾌｧｲﾙ!$A$3:$BZ$1314,16,FALSE)*J42),"-")</f>
        <v>9400</v>
      </c>
      <c r="R42" s="492" t="str">
        <f>IFERROR(VLOOKUP(D42,#REF!,107,FALSE),"-")</f>
        <v>-</v>
      </c>
      <c r="S42" s="5" t="str">
        <f>IFERROR(VLOOKUP($D42,[1]受注ﾌｧｲﾙ!$A$3:$BZ$1314,26,FALSE),"-")</f>
        <v>ｽﾗｲｽ</v>
      </c>
      <c r="T42" s="86" t="str">
        <f>IFERROR(VLOOKUP($D42,[1]受注ﾌｧｲﾙ!$A$3:$BZ$1314,23,FALSE),"-")</f>
        <v>滋賀</v>
      </c>
      <c r="U42" s="4"/>
      <c r="V42" s="3"/>
      <c r="W42" s="4">
        <f>IFERROR(VLOOKUP($D42,[1]受注ﾌｧｲﾙ!$A$3:$BZ$1314,25,FALSE),"-")</f>
        <v>46121</v>
      </c>
      <c r="X42" s="4">
        <f>IFERROR(VLOOKUP($D42,[1]受注ﾌｧｲﾙ!$A$3:$BZ$1314,32,FALSE),"-")</f>
        <v>46127</v>
      </c>
      <c r="Y42" s="4">
        <f>IFERROR(VLOOKUP($D42,[1]受注ﾌｧｲﾙ!$A$3:$BZ$1314,33,FALSE),"-")</f>
        <v>46127</v>
      </c>
      <c r="Z42" s="4">
        <f t="shared" si="188"/>
        <v>46136</v>
      </c>
      <c r="AA42" s="4" t="str">
        <f>IFERROR(VLOOKUP(D42,[8]加工日報ｽﾗｲｽ!$A$5:$DD$996,2,FALSE),"-")</f>
        <v>-</v>
      </c>
      <c r="AB42" s="58" t="str">
        <f>IFERROR(VLOOKUP(D42,[8]加工日報ｽﾗｲｽ!$A$5:$DD$996,108,FALSE),"-")</f>
        <v>-</v>
      </c>
      <c r="AC42" s="21">
        <f t="shared" si="189"/>
        <v>9400</v>
      </c>
      <c r="AD42" s="410" t="str">
        <f>IFERROR(VLOOKUP($D42,[1]受注ﾌｧｲﾙ!$A$3:$BZ$1314,27,FALSE),"-")&amp;"　"&amp;IFERROR(VLOOKUP($D42,[1]受注ﾌｧｲﾙ!$A$3:$BZ$1314,28,FALSE),"-")&amp;"　"&amp;IFERROR(VLOOKUP($D42,[1]受注ﾌｧｲﾙ!$A$3:$BZ$1314,29,FALSE),"-")</f>
        <v>　　</v>
      </c>
      <c r="AE42" s="3"/>
      <c r="AF42" s="31" t="str">
        <f>IFERROR(VLOOKUP(D42,[8]加工日報ｽﾗｲｽ!$A$5:$DD$996,94,FALSE),"-")</f>
        <v>-</v>
      </c>
      <c r="AG42" s="38" t="str">
        <f>IFERROR(VLOOKUP($D42,[1]受注ﾌｧｲﾙ!$A$3:$BZ$1314,2,FALSE),"-")</f>
        <v>通常入力</v>
      </c>
      <c r="AH42" s="38" t="str">
        <f>IFERROR(VLOOKUP($D42,[1]受注ﾌｧｲﾙ!$A$3:$BZ$1314,3,FALSE),"-")</f>
        <v>後加工</v>
      </c>
      <c r="AI42" s="43" t="str">
        <f>IFERROR(VLOOKUP($D42,[1]受注ﾌｧｲﾙ!$A$3:$BZ$1314,31,FALSE),"-")</f>
        <v>阿部加工</v>
      </c>
      <c r="AJ42" s="43" t="str">
        <f>IFERROR(VLOOKUP($D42,[1]受注ﾌｧｲﾙ!$A$3:$BZ$1314,12,FALSE),"-")</f>
        <v xml:space="preserve"> </v>
      </c>
      <c r="AK42" s="228" t="str">
        <f>IFERROR(VLOOKUP($D42,[1]受注ﾌｧｲﾙ!$A$3:$BZ$1314,24,FALSE),"-")</f>
        <v>ｽﾗｲｽ</v>
      </c>
      <c r="AL42" s="3"/>
      <c r="AM42" s="3"/>
      <c r="AN42" s="3"/>
      <c r="AO42" s="3"/>
      <c r="AP42" s="3"/>
      <c r="AQ42" s="43" t="s">
        <v>88</v>
      </c>
      <c r="AR42" s="366"/>
      <c r="AS42" s="109" t="str">
        <f t="shared" si="190"/>
        <v/>
      </c>
      <c r="AT42" s="260"/>
      <c r="AU42" s="110" t="str">
        <f t="shared" si="191"/>
        <v/>
      </c>
      <c r="AV42" s="109" t="str">
        <f t="shared" si="192"/>
        <v/>
      </c>
      <c r="AW42" s="108"/>
      <c r="AX42" s="110" t="str">
        <f t="shared" si="193"/>
        <v/>
      </c>
      <c r="AY42" s="109" t="str">
        <f t="shared" si="194"/>
        <v/>
      </c>
      <c r="AZ42" s="108"/>
      <c r="BA42" s="110" t="str">
        <f t="shared" si="195"/>
        <v/>
      </c>
      <c r="BB42" s="109" t="str">
        <f t="shared" si="196"/>
        <v/>
      </c>
      <c r="BC42" s="108"/>
      <c r="BD42" s="110" t="str">
        <f t="shared" si="197"/>
        <v/>
      </c>
      <c r="BE42" s="109" t="str">
        <f t="shared" si="198"/>
        <v/>
      </c>
      <c r="BF42" s="108"/>
      <c r="BG42" s="110" t="str">
        <f t="shared" si="199"/>
        <v/>
      </c>
      <c r="BH42" s="109" t="str">
        <f t="shared" si="200"/>
        <v/>
      </c>
      <c r="BI42" s="108"/>
      <c r="BJ42" s="110" t="str">
        <f t="shared" si="201"/>
        <v/>
      </c>
      <c r="BK42" s="109" t="str">
        <f t="shared" si="202"/>
        <v/>
      </c>
      <c r="BL42" s="108"/>
      <c r="BM42" s="110" t="str">
        <f t="shared" si="203"/>
        <v/>
      </c>
      <c r="BN42" s="109" t="str">
        <f t="shared" si="204"/>
        <v/>
      </c>
      <c r="BO42" s="108"/>
      <c r="BP42" s="110" t="str">
        <f t="shared" si="205"/>
        <v/>
      </c>
      <c r="BQ42" s="109" t="str">
        <f t="shared" si="206"/>
        <v/>
      </c>
      <c r="BR42" s="108"/>
      <c r="BS42" s="110" t="str">
        <f t="shared" si="207"/>
        <v/>
      </c>
      <c r="BT42" s="109" t="str">
        <f t="shared" si="208"/>
        <v/>
      </c>
      <c r="BU42" s="108"/>
      <c r="BV42" s="110" t="str">
        <f t="shared" si="209"/>
        <v/>
      </c>
      <c r="BW42" s="109" t="str">
        <f t="shared" si="210"/>
        <v/>
      </c>
      <c r="BX42" s="108"/>
      <c r="BY42" s="110" t="str">
        <f t="shared" si="211"/>
        <v/>
      </c>
      <c r="BZ42" s="109" t="str">
        <f t="shared" si="212"/>
        <v/>
      </c>
      <c r="CA42" s="108"/>
      <c r="CB42" s="110" t="str">
        <f t="shared" si="213"/>
        <v/>
      </c>
      <c r="CC42" s="109" t="str">
        <f t="shared" si="214"/>
        <v/>
      </c>
      <c r="CD42" s="108"/>
      <c r="CE42" s="110" t="str">
        <f t="shared" si="215"/>
        <v/>
      </c>
      <c r="CF42" s="109" t="str">
        <f t="shared" si="216"/>
        <v/>
      </c>
      <c r="CG42" s="108"/>
      <c r="CH42" s="110" t="str">
        <f t="shared" si="217"/>
        <v/>
      </c>
      <c r="CI42" s="109" t="str">
        <f t="shared" si="218"/>
        <v/>
      </c>
      <c r="CJ42" s="108"/>
      <c r="CK42" s="110" t="str">
        <f t="shared" si="219"/>
        <v/>
      </c>
      <c r="CL42" s="109" t="str">
        <f t="shared" si="220"/>
        <v/>
      </c>
      <c r="CM42" s="108"/>
      <c r="CN42" s="110" t="str">
        <f t="shared" si="221"/>
        <v/>
      </c>
      <c r="CO42" s="109" t="str">
        <f t="shared" si="222"/>
        <v/>
      </c>
      <c r="CP42" s="108"/>
      <c r="CQ42" s="110" t="str">
        <f t="shared" si="223"/>
        <v/>
      </c>
      <c r="CR42" s="109" t="str">
        <f t="shared" si="224"/>
        <v/>
      </c>
      <c r="CS42" s="108"/>
      <c r="CT42" s="110" t="str">
        <f t="shared" si="225"/>
        <v/>
      </c>
      <c r="CU42" s="109" t="str">
        <f t="shared" si="226"/>
        <v/>
      </c>
      <c r="CV42" s="108"/>
      <c r="CW42" s="110" t="str">
        <f t="shared" si="227"/>
        <v/>
      </c>
      <c r="CX42" s="109" t="str">
        <f t="shared" si="228"/>
        <v/>
      </c>
      <c r="CY42" s="108"/>
      <c r="CZ42" s="110" t="str">
        <f t="shared" si="229"/>
        <v/>
      </c>
      <c r="DA42" s="109" t="str">
        <f t="shared" si="230"/>
        <v/>
      </c>
      <c r="DB42" s="108"/>
      <c r="DC42" s="110" t="str">
        <f t="shared" si="231"/>
        <v/>
      </c>
      <c r="DD42" s="109" t="str">
        <f t="shared" si="232"/>
        <v/>
      </c>
      <c r="DE42" s="108"/>
      <c r="DF42" s="110" t="str">
        <f t="shared" si="233"/>
        <v/>
      </c>
      <c r="DG42" s="109" t="str">
        <f t="shared" si="234"/>
        <v/>
      </c>
      <c r="DH42" s="108"/>
      <c r="DI42" s="110" t="str">
        <f t="shared" si="235"/>
        <v/>
      </c>
      <c r="DJ42" s="109" t="str">
        <f t="shared" si="236"/>
        <v/>
      </c>
      <c r="DK42" s="108"/>
      <c r="DL42" s="110" t="str">
        <f t="shared" si="237"/>
        <v/>
      </c>
      <c r="DM42" s="109" t="str">
        <f t="shared" si="238"/>
        <v/>
      </c>
      <c r="DN42" s="108"/>
      <c r="DO42" s="110" t="str">
        <f t="shared" si="239"/>
        <v/>
      </c>
      <c r="DP42" s="109" t="str">
        <f t="shared" si="240"/>
        <v/>
      </c>
      <c r="DQ42" s="108"/>
      <c r="DR42" s="110" t="str">
        <f t="shared" si="241"/>
        <v/>
      </c>
      <c r="DS42" s="109" t="str">
        <f t="shared" si="242"/>
        <v/>
      </c>
      <c r="DT42" s="108"/>
      <c r="DU42" s="110" t="str">
        <f t="shared" si="243"/>
        <v/>
      </c>
      <c r="DV42" s="109" t="str">
        <f t="shared" si="244"/>
        <v/>
      </c>
      <c r="DW42" s="108"/>
      <c r="DX42" s="110" t="str">
        <f t="shared" si="245"/>
        <v/>
      </c>
      <c r="DY42" s="109" t="str">
        <f t="shared" si="246"/>
        <v/>
      </c>
      <c r="DZ42" s="108"/>
      <c r="EA42" s="110" t="str">
        <f t="shared" si="247"/>
        <v/>
      </c>
      <c r="EB42" s="109" t="str">
        <f t="shared" si="248"/>
        <v/>
      </c>
      <c r="EC42" s="108"/>
      <c r="ED42" s="110" t="str">
        <f t="shared" si="249"/>
        <v/>
      </c>
      <c r="EE42" s="109" t="str">
        <f t="shared" si="250"/>
        <v/>
      </c>
      <c r="EF42" s="108"/>
      <c r="EG42" s="151" t="str">
        <f t="shared" si="251"/>
        <v/>
      </c>
      <c r="EH42" s="109" t="str">
        <f t="shared" si="252"/>
        <v/>
      </c>
      <c r="EI42" s="260"/>
      <c r="EJ42" s="110" t="str">
        <f t="shared" si="253"/>
        <v/>
      </c>
      <c r="EK42" s="109" t="str">
        <f t="shared" si="254"/>
        <v/>
      </c>
      <c r="EL42" s="108"/>
      <c r="EM42" s="110" t="str">
        <f t="shared" si="255"/>
        <v/>
      </c>
      <c r="EN42" s="109" t="str">
        <f t="shared" si="256"/>
        <v/>
      </c>
      <c r="EO42" s="108"/>
      <c r="EP42" s="110" t="str">
        <f t="shared" si="257"/>
        <v/>
      </c>
      <c r="EQ42" s="109" t="str">
        <f t="shared" si="258"/>
        <v/>
      </c>
      <c r="ER42" s="108"/>
      <c r="ES42" s="110" t="str">
        <f t="shared" si="259"/>
        <v/>
      </c>
      <c r="ET42" s="109" t="str">
        <f t="shared" si="260"/>
        <v/>
      </c>
      <c r="EU42" s="108"/>
      <c r="EV42" s="110" t="str">
        <f t="shared" si="261"/>
        <v/>
      </c>
      <c r="EW42" s="109" t="str">
        <f t="shared" si="262"/>
        <v/>
      </c>
      <c r="EX42" s="108"/>
      <c r="EY42" s="110" t="str">
        <f t="shared" si="263"/>
        <v/>
      </c>
      <c r="EZ42" s="109" t="str">
        <f t="shared" si="264"/>
        <v/>
      </c>
      <c r="FA42" s="108"/>
      <c r="FB42" s="110" t="str">
        <f t="shared" si="265"/>
        <v/>
      </c>
      <c r="FC42" s="109" t="str">
        <f t="shared" si="266"/>
        <v/>
      </c>
      <c r="FD42" s="108"/>
      <c r="FE42" s="110" t="str">
        <f t="shared" si="267"/>
        <v/>
      </c>
      <c r="FF42" s="109" t="str">
        <f t="shared" si="268"/>
        <v>→</v>
      </c>
      <c r="FG42" s="108"/>
      <c r="FH42" s="110" t="str">
        <f t="shared" si="269"/>
        <v/>
      </c>
      <c r="FI42" s="109" t="str">
        <f t="shared" si="270"/>
        <v/>
      </c>
      <c r="FJ42" s="108"/>
      <c r="FK42" s="110" t="str">
        <f t="shared" si="271"/>
        <v/>
      </c>
      <c r="FL42" s="109" t="str">
        <f t="shared" si="272"/>
        <v/>
      </c>
      <c r="FM42" s="108"/>
      <c r="FN42" s="110" t="str">
        <f t="shared" si="273"/>
        <v/>
      </c>
      <c r="FO42" s="109" t="str">
        <f t="shared" si="274"/>
        <v/>
      </c>
      <c r="FP42" s="108"/>
      <c r="FQ42" s="110" t="str">
        <f t="shared" si="275"/>
        <v/>
      </c>
      <c r="FR42" s="109" t="str">
        <f t="shared" si="276"/>
        <v/>
      </c>
      <c r="FS42" s="895"/>
      <c r="FT42" s="110" t="str">
        <f t="shared" si="277"/>
        <v/>
      </c>
      <c r="FU42" s="109" t="str">
        <f t="shared" si="278"/>
        <v/>
      </c>
      <c r="FV42" s="895"/>
      <c r="FW42" s="110" t="str">
        <f t="shared" si="279"/>
        <v/>
      </c>
      <c r="FX42" s="109" t="str">
        <f t="shared" si="280"/>
        <v/>
      </c>
      <c r="FY42" s="108"/>
      <c r="FZ42" s="110" t="str">
        <f t="shared" si="281"/>
        <v>⇒</v>
      </c>
      <c r="GA42" s="109" t="str">
        <f t="shared" si="282"/>
        <v/>
      </c>
      <c r="GB42" s="108"/>
      <c r="GC42" s="110" t="str">
        <f t="shared" si="283"/>
        <v/>
      </c>
      <c r="GD42" s="109" t="str">
        <f t="shared" si="284"/>
        <v/>
      </c>
      <c r="GE42" s="108"/>
      <c r="GF42" s="110" t="str">
        <f t="shared" si="285"/>
        <v/>
      </c>
      <c r="GG42" s="109" t="str">
        <f t="shared" si="286"/>
        <v/>
      </c>
      <c r="GH42" s="108"/>
      <c r="GI42" s="110" t="str">
        <f t="shared" si="287"/>
        <v/>
      </c>
      <c r="GJ42" s="109" t="str">
        <f t="shared" si="288"/>
        <v/>
      </c>
      <c r="GK42" s="108"/>
      <c r="GL42" s="110" t="str">
        <f t="shared" si="289"/>
        <v/>
      </c>
      <c r="GM42" s="109" t="str">
        <f t="shared" si="290"/>
        <v/>
      </c>
      <c r="GN42" s="108"/>
      <c r="GO42" s="110" t="str">
        <f t="shared" si="291"/>
        <v/>
      </c>
      <c r="GP42" s="109" t="str">
        <f t="shared" si="292"/>
        <v/>
      </c>
      <c r="GQ42" s="108"/>
      <c r="GR42" s="110" t="str">
        <f t="shared" si="293"/>
        <v/>
      </c>
      <c r="GS42" s="109" t="str">
        <f t="shared" si="294"/>
        <v/>
      </c>
      <c r="GT42" s="108"/>
      <c r="GU42" s="110" t="str">
        <f t="shared" si="295"/>
        <v/>
      </c>
      <c r="GV42" s="109" t="str">
        <f t="shared" si="296"/>
        <v/>
      </c>
      <c r="GW42" s="108"/>
      <c r="GX42" s="110" t="str">
        <f t="shared" si="297"/>
        <v/>
      </c>
      <c r="GY42" s="109" t="str">
        <f t="shared" si="298"/>
        <v/>
      </c>
      <c r="GZ42" s="439">
        <v>3000</v>
      </c>
      <c r="HA42" s="110" t="str">
        <f t="shared" si="299"/>
        <v/>
      </c>
      <c r="HB42" s="109" t="str">
        <f t="shared" si="300"/>
        <v/>
      </c>
      <c r="HC42" s="108"/>
      <c r="HD42" s="110" t="str">
        <f t="shared" si="301"/>
        <v/>
      </c>
      <c r="HE42" s="109" t="str">
        <f t="shared" si="302"/>
        <v/>
      </c>
      <c r="HF42" s="108"/>
      <c r="HG42" s="110" t="str">
        <f t="shared" si="303"/>
        <v/>
      </c>
      <c r="HH42" s="109" t="str">
        <f t="shared" si="304"/>
        <v/>
      </c>
      <c r="HI42" s="439">
        <v>6400</v>
      </c>
      <c r="HJ42" s="110" t="str">
        <f t="shared" si="305"/>
        <v/>
      </c>
      <c r="HK42" s="109" t="str">
        <f t="shared" si="306"/>
        <v/>
      </c>
      <c r="HL42" s="895"/>
      <c r="HM42" s="110" t="str">
        <f t="shared" si="307"/>
        <v/>
      </c>
      <c r="HN42" s="109" t="str">
        <f t="shared" si="308"/>
        <v/>
      </c>
      <c r="HO42" s="895"/>
      <c r="HP42" s="110" t="str">
        <f t="shared" si="309"/>
        <v/>
      </c>
      <c r="HQ42" s="109" t="str">
        <f t="shared" si="310"/>
        <v/>
      </c>
      <c r="HR42" s="108"/>
      <c r="HS42" s="110" t="str">
        <f t="shared" si="311"/>
        <v/>
      </c>
      <c r="HT42" s="109" t="str">
        <f t="shared" si="312"/>
        <v/>
      </c>
      <c r="HU42" s="108"/>
      <c r="HV42" s="151" t="str">
        <f t="shared" si="313"/>
        <v/>
      </c>
      <c r="HW42" s="109" t="str">
        <f t="shared" si="314"/>
        <v/>
      </c>
      <c r="HX42" s="260"/>
      <c r="HY42" s="110" t="str">
        <f t="shared" si="315"/>
        <v/>
      </c>
      <c r="HZ42" s="109" t="str">
        <f t="shared" si="316"/>
        <v/>
      </c>
      <c r="IA42" s="108"/>
      <c r="IB42" s="110" t="str">
        <f t="shared" si="317"/>
        <v/>
      </c>
      <c r="IC42" s="109" t="str">
        <f t="shared" si="318"/>
        <v/>
      </c>
      <c r="ID42" s="108"/>
      <c r="IE42" s="110" t="str">
        <f t="shared" si="319"/>
        <v/>
      </c>
      <c r="IF42" s="109" t="str">
        <f t="shared" si="320"/>
        <v/>
      </c>
      <c r="IG42" s="108"/>
      <c r="IH42" s="110" t="str">
        <f t="shared" si="321"/>
        <v/>
      </c>
      <c r="II42" s="109" t="str">
        <f t="shared" si="322"/>
        <v/>
      </c>
      <c r="IJ42" s="108"/>
      <c r="IK42" s="110" t="str">
        <f t="shared" si="323"/>
        <v/>
      </c>
      <c r="IL42" s="109" t="str">
        <f t="shared" si="324"/>
        <v/>
      </c>
      <c r="IM42" s="108"/>
      <c r="IN42" s="110" t="str">
        <f t="shared" si="325"/>
        <v/>
      </c>
      <c r="IO42" s="109" t="str">
        <f t="shared" si="326"/>
        <v/>
      </c>
      <c r="IP42" s="108"/>
      <c r="IQ42" s="110" t="str">
        <f t="shared" si="327"/>
        <v/>
      </c>
      <c r="IR42" s="109" t="str">
        <f t="shared" si="328"/>
        <v/>
      </c>
      <c r="IS42" s="108"/>
      <c r="IT42" s="110" t="str">
        <f t="shared" si="329"/>
        <v/>
      </c>
      <c r="IU42" s="109" t="str">
        <f t="shared" si="330"/>
        <v/>
      </c>
      <c r="IV42" s="108"/>
      <c r="IW42" s="110" t="str">
        <f t="shared" si="331"/>
        <v/>
      </c>
      <c r="IX42" s="109" t="str">
        <f t="shared" si="332"/>
        <v/>
      </c>
      <c r="IY42" s="108"/>
      <c r="IZ42" s="110" t="str">
        <f t="shared" si="333"/>
        <v/>
      </c>
      <c r="JA42" s="109" t="str">
        <f t="shared" si="334"/>
        <v/>
      </c>
      <c r="JB42" s="108"/>
      <c r="JC42" s="110" t="str">
        <f t="shared" si="335"/>
        <v/>
      </c>
      <c r="JD42" s="109" t="str">
        <f t="shared" si="336"/>
        <v/>
      </c>
      <c r="JE42" s="108"/>
      <c r="JF42" s="110" t="str">
        <f t="shared" si="337"/>
        <v/>
      </c>
      <c r="JG42" s="109" t="str">
        <f t="shared" si="338"/>
        <v/>
      </c>
      <c r="JH42" s="895"/>
      <c r="JI42" s="110" t="str">
        <f t="shared" si="339"/>
        <v/>
      </c>
      <c r="JJ42" s="109" t="str">
        <f t="shared" si="340"/>
        <v/>
      </c>
      <c r="JK42" s="895"/>
      <c r="JL42" s="110" t="str">
        <f t="shared" si="341"/>
        <v/>
      </c>
      <c r="JM42" s="109" t="str">
        <f t="shared" si="342"/>
        <v/>
      </c>
      <c r="JN42" s="108"/>
      <c r="JO42" s="110" t="str">
        <f t="shared" si="343"/>
        <v/>
      </c>
      <c r="JP42" s="109" t="str">
        <f t="shared" si="344"/>
        <v/>
      </c>
      <c r="JQ42" s="108"/>
      <c r="JR42" s="110" t="str">
        <f t="shared" si="345"/>
        <v/>
      </c>
      <c r="JS42" s="109" t="str">
        <f t="shared" si="346"/>
        <v/>
      </c>
      <c r="JT42" s="108"/>
      <c r="JU42" s="110" t="str">
        <f t="shared" si="347"/>
        <v/>
      </c>
      <c r="JV42" s="109" t="str">
        <f t="shared" si="348"/>
        <v/>
      </c>
      <c r="JW42" s="108"/>
      <c r="JX42" s="110" t="str">
        <f t="shared" si="349"/>
        <v/>
      </c>
      <c r="JY42" s="109" t="str">
        <f t="shared" si="350"/>
        <v/>
      </c>
      <c r="JZ42" s="108"/>
      <c r="KA42" s="110" t="str">
        <f t="shared" si="351"/>
        <v/>
      </c>
      <c r="KB42" s="109" t="str">
        <f t="shared" si="352"/>
        <v/>
      </c>
      <c r="KC42" s="108"/>
      <c r="KD42" s="110" t="str">
        <f t="shared" si="353"/>
        <v/>
      </c>
      <c r="KE42" s="109" t="str">
        <f t="shared" si="354"/>
        <v/>
      </c>
      <c r="KF42" s="108"/>
      <c r="KG42" s="110" t="str">
        <f t="shared" si="355"/>
        <v/>
      </c>
      <c r="KH42" s="109" t="str">
        <f t="shared" si="356"/>
        <v/>
      </c>
      <c r="KI42" s="108"/>
      <c r="KJ42" s="110" t="str">
        <f t="shared" si="357"/>
        <v/>
      </c>
      <c r="KK42" s="109" t="str">
        <f t="shared" si="358"/>
        <v/>
      </c>
      <c r="KL42" s="108"/>
      <c r="KM42" s="110" t="str">
        <f t="shared" si="359"/>
        <v/>
      </c>
      <c r="KN42" s="109" t="str">
        <f t="shared" si="360"/>
        <v/>
      </c>
      <c r="KO42" s="439"/>
      <c r="KP42" s="110" t="str">
        <f t="shared" si="361"/>
        <v/>
      </c>
      <c r="KQ42" s="109" t="str">
        <f t="shared" si="362"/>
        <v/>
      </c>
      <c r="KR42" s="108"/>
      <c r="KS42" s="110" t="str">
        <f t="shared" si="363"/>
        <v/>
      </c>
      <c r="KT42" s="109" t="str">
        <f t="shared" si="364"/>
        <v/>
      </c>
      <c r="KU42" s="108"/>
      <c r="KV42" s="110" t="str">
        <f t="shared" si="365"/>
        <v/>
      </c>
      <c r="KW42" s="109" t="str">
        <f t="shared" si="366"/>
        <v/>
      </c>
      <c r="KX42" s="439"/>
      <c r="KY42" s="110" t="str">
        <f t="shared" si="367"/>
        <v/>
      </c>
      <c r="KZ42" s="109" t="str">
        <f t="shared" si="368"/>
        <v/>
      </c>
      <c r="LA42" s="895"/>
      <c r="LB42" s="110" t="str">
        <f t="shared" si="369"/>
        <v/>
      </c>
      <c r="LC42" s="109" t="str">
        <f t="shared" si="370"/>
        <v/>
      </c>
      <c r="LD42" s="895"/>
      <c r="LE42" s="110" t="str">
        <f t="shared" si="371"/>
        <v/>
      </c>
      <c r="LF42" s="109" t="str">
        <f t="shared" si="372"/>
        <v/>
      </c>
      <c r="LG42" s="108"/>
      <c r="LH42" s="110" t="str">
        <f t="shared" si="373"/>
        <v/>
      </c>
      <c r="LI42" s="109" t="str">
        <f t="shared" si="374"/>
        <v/>
      </c>
      <c r="LJ42" s="108"/>
      <c r="LK42" s="151" t="str">
        <f t="shared" si="375"/>
        <v/>
      </c>
    </row>
    <row r="43" spans="1:323" ht="17.149999999999999" customHeight="1" x14ac:dyDescent="0.2">
      <c r="A43" s="120" t="s">
        <v>22</v>
      </c>
      <c r="B43" s="150">
        <f>IFERROR(VLOOKUP($D43,[1]受注ﾌｧｲﾙ!$A$3:$BZ$1314,5,FALSE),"-")</f>
        <v>46111.596516203703</v>
      </c>
      <c r="C43" s="154">
        <f>IFERROR(VLOOKUP($D43,[1]受注ﾌｧｲﾙ!$A$3:$BZ$1314,6,FALSE),"-")</f>
        <v>0</v>
      </c>
      <c r="D43" s="3" t="s">
        <v>840</v>
      </c>
      <c r="E43" s="39">
        <f>IFERROR(VLOOKUP($D43,[1]受注ﾌｧｲﾙ!$A$3:$BZ$1314,17,FALSE),"-")</f>
        <v>6710</v>
      </c>
      <c r="F43" s="5" t="str">
        <f>IFERROR(VLOOKUP($D43,[1]受注ﾌｧｲﾙ!$A$3:$BZ$1314,18,FALSE),"-")</f>
        <v>30040-AG00- 780X300</v>
      </c>
      <c r="G43" s="5" t="str">
        <f>IFERROR(VLOOKUP($D43,[1]受注ﾌｧｲﾙ!$A$3:$BZ$1314,19,FALSE),"-")</f>
        <v>FA</v>
      </c>
      <c r="H43" s="5" t="str">
        <f>IFERROR(VLOOKUP($D43,[1]受注ﾌｧｲﾙ!$A$3:$BZ$1314,20,FALSE),"-")</f>
        <v xml:space="preserve">   </v>
      </c>
      <c r="I43" s="5" t="str">
        <f>IFERROR(VLOOKUP($D43,[1]受注ﾌｧｲﾙ!$A$3:$BZ$1314,21,FALSE),"-")</f>
        <v>C</v>
      </c>
      <c r="J43" s="15">
        <f>IFERROR(VLOOKUP($D43,[1]受注ﾌｧｲﾙ!$A$3:$BZ$1314,22,FALSE),"-")</f>
        <v>8100</v>
      </c>
      <c r="K43" s="5" t="str">
        <f>IFERROR(VLOOKUP($D43,[1]受注ﾌｧｲﾙ!$A$3:$BZ$1314,8,FALSE),"-")</f>
        <v>30020-BG00- 780X300</v>
      </c>
      <c r="L43" s="5" t="str">
        <f>IFERROR(VLOOKUP($D43,[1]受注ﾌｧｲﾙ!$A$3:$BZ$1314,9,FALSE),"-")</f>
        <v>FA</v>
      </c>
      <c r="M43" s="5" t="str">
        <f>IFERROR(VLOOKUP($D43,[1]受注ﾌｧｲﾙ!$A$3:$BZ$1314,10,FALSE),"-")</f>
        <v xml:space="preserve">   </v>
      </c>
      <c r="N43" s="5" t="str">
        <f>IFERROR(VLOOKUP($D43,[1]受注ﾌｧｲﾙ!$A$3:$BZ$1314,11,FALSE),"-")</f>
        <v>V</v>
      </c>
      <c r="O43" s="15">
        <f>IFERROR(VLOOKUP($D43,[1]受注ﾌｧｲﾙ!$A$3:$BZ$1314,13,FALSE),"-")</f>
        <v>16200</v>
      </c>
      <c r="P43" s="5">
        <f>IFERROR(VLOOKUP($D43,[1]受注ﾌｧｲﾙ!$A$3:$BZ$1314,15,FALSE),"-")</f>
        <v>0</v>
      </c>
      <c r="Q43" s="40">
        <f>IFERROR((VLOOKUP($D43,[1]受注ﾌｧｲﾙ!$A$3:$BZ$1314,16,FALSE)*J43),"-")</f>
        <v>8100</v>
      </c>
      <c r="R43" s="492" t="str">
        <f>IFERROR(VLOOKUP(D43,#REF!,107,FALSE),"-")</f>
        <v>-</v>
      </c>
      <c r="S43" s="5" t="str">
        <f>IFERROR(VLOOKUP($D43,[1]受注ﾌｧｲﾙ!$A$3:$BZ$1314,26,FALSE),"-")</f>
        <v>ｽﾗｲｽ</v>
      </c>
      <c r="T43" s="86" t="str">
        <f>IFERROR(VLOOKUP($D43,[1]受注ﾌｧｲﾙ!$A$3:$BZ$1314,23,FALSE),"-")</f>
        <v>滋賀</v>
      </c>
      <c r="U43" s="4"/>
      <c r="V43" s="3"/>
      <c r="W43" s="4">
        <f>IFERROR(VLOOKUP($D43,[1]受注ﾌｧｲﾙ!$A$3:$BZ$1314,25,FALSE),"-")</f>
        <v>46120</v>
      </c>
      <c r="X43" s="4">
        <f>IFERROR(VLOOKUP($D43,[1]受注ﾌｧｲﾙ!$A$3:$BZ$1314,32,FALSE),"-")</f>
        <v>46127</v>
      </c>
      <c r="Y43" s="4">
        <f>IFERROR(VLOOKUP($D43,[1]受注ﾌｧｲﾙ!$A$3:$BZ$1314,33,FALSE),"-")</f>
        <v>46127</v>
      </c>
      <c r="Z43" s="4">
        <f t="shared" si="188"/>
        <v>46121</v>
      </c>
      <c r="AA43" s="4">
        <f>IFERROR(VLOOKUP(D43,[8]加工日報ｽﾗｲｽ!$A$5:$DD$996,2,FALSE),"-")</f>
        <v>46121</v>
      </c>
      <c r="AB43" s="58">
        <f>IFERROR(VLOOKUP(D43,[8]加工日報ｽﾗｲｽ!$A$5:$DD$996,108,FALSE),"-")</f>
        <v>16200</v>
      </c>
      <c r="AC43" s="21">
        <f t="shared" si="189"/>
        <v>8100</v>
      </c>
      <c r="AD43" s="410" t="str">
        <f>IFERROR(VLOOKUP($D43,[1]受注ﾌｧｲﾙ!$A$3:$BZ$1314,27,FALSE),"-")&amp;"　"&amp;IFERROR(VLOOKUP($D43,[1]受注ﾌｧｲﾙ!$A$3:$BZ$1314,28,FALSE),"-")&amp;"　"&amp;IFERROR(VLOOKUP($D43,[1]受注ﾌｧｲﾙ!$A$3:$BZ$1314,29,FALSE),"-")</f>
        <v>3ｲﾝﾁ紙管　検査前入庫依頼　</v>
      </c>
      <c r="AE43" s="3"/>
      <c r="AF43" s="31" t="str">
        <f>IFERROR(VLOOKUP(D43,[8]加工日報ｽﾗｲｽ!$A$5:$DD$996,94,FALSE),"-")</f>
        <v>完</v>
      </c>
      <c r="AG43" s="38" t="str">
        <f>IFERROR(VLOOKUP($D43,[1]受注ﾌｧｲﾙ!$A$3:$BZ$1314,2,FALSE),"-")</f>
        <v>通常入力</v>
      </c>
      <c r="AH43" s="38" t="str">
        <f>IFERROR(VLOOKUP($D43,[1]受注ﾌｧｲﾙ!$A$3:$BZ$1314,3,FALSE),"-")</f>
        <v>後加工</v>
      </c>
      <c r="AI43" s="43" t="str">
        <f>IFERROR(VLOOKUP($D43,[1]受注ﾌｧｲﾙ!$A$3:$BZ$1314,31,FALSE),"-")</f>
        <v>菅原電気</v>
      </c>
      <c r="AJ43" s="43" t="str">
        <f>IFERROR(VLOOKUP($D43,[1]受注ﾌｧｲﾙ!$A$3:$BZ$1314,12,FALSE),"-")</f>
        <v xml:space="preserve"> </v>
      </c>
      <c r="AK43" s="228" t="str">
        <f>IFERROR(VLOOKUP($D43,[1]受注ﾌｧｲﾙ!$A$3:$BZ$1314,24,FALSE),"-")</f>
        <v>ｽﾗｲｽ</v>
      </c>
      <c r="AL43" s="3"/>
      <c r="AM43" s="3"/>
      <c r="AN43" s="3"/>
      <c r="AO43" s="3"/>
      <c r="AP43" s="3"/>
      <c r="AQ43" s="43" t="s">
        <v>88</v>
      </c>
      <c r="AR43" s="366"/>
      <c r="AS43" s="109" t="str">
        <f t="shared" si="190"/>
        <v/>
      </c>
      <c r="AT43" s="260"/>
      <c r="AU43" s="110" t="str">
        <f t="shared" si="191"/>
        <v/>
      </c>
      <c r="AV43" s="109" t="str">
        <f t="shared" si="192"/>
        <v/>
      </c>
      <c r="AW43" s="108"/>
      <c r="AX43" s="110" t="str">
        <f t="shared" si="193"/>
        <v/>
      </c>
      <c r="AY43" s="109" t="str">
        <f t="shared" si="194"/>
        <v/>
      </c>
      <c r="AZ43" s="108"/>
      <c r="BA43" s="110" t="str">
        <f t="shared" si="195"/>
        <v/>
      </c>
      <c r="BB43" s="109" t="str">
        <f t="shared" si="196"/>
        <v/>
      </c>
      <c r="BC43" s="108"/>
      <c r="BD43" s="110" t="str">
        <f t="shared" si="197"/>
        <v/>
      </c>
      <c r="BE43" s="109" t="str">
        <f t="shared" si="198"/>
        <v/>
      </c>
      <c r="BF43" s="108"/>
      <c r="BG43" s="110" t="str">
        <f t="shared" si="199"/>
        <v/>
      </c>
      <c r="BH43" s="109" t="str">
        <f t="shared" si="200"/>
        <v/>
      </c>
      <c r="BI43" s="108"/>
      <c r="BJ43" s="110" t="str">
        <f t="shared" si="201"/>
        <v/>
      </c>
      <c r="BK43" s="109" t="str">
        <f t="shared" si="202"/>
        <v/>
      </c>
      <c r="BL43" s="108"/>
      <c r="BM43" s="110" t="str">
        <f t="shared" si="203"/>
        <v/>
      </c>
      <c r="BN43" s="109" t="str">
        <f t="shared" si="204"/>
        <v/>
      </c>
      <c r="BO43" s="108"/>
      <c r="BP43" s="110" t="str">
        <f t="shared" si="205"/>
        <v/>
      </c>
      <c r="BQ43" s="109" t="str">
        <f t="shared" si="206"/>
        <v/>
      </c>
      <c r="BR43" s="108"/>
      <c r="BS43" s="110" t="str">
        <f t="shared" si="207"/>
        <v/>
      </c>
      <c r="BT43" s="109" t="str">
        <f t="shared" si="208"/>
        <v/>
      </c>
      <c r="BU43" s="108"/>
      <c r="BV43" s="110" t="str">
        <f t="shared" si="209"/>
        <v/>
      </c>
      <c r="BW43" s="109" t="str">
        <f t="shared" si="210"/>
        <v/>
      </c>
      <c r="BX43" s="108"/>
      <c r="BY43" s="110" t="str">
        <f t="shared" si="211"/>
        <v/>
      </c>
      <c r="BZ43" s="109" t="str">
        <f t="shared" si="212"/>
        <v/>
      </c>
      <c r="CA43" s="108"/>
      <c r="CB43" s="110" t="str">
        <f t="shared" si="213"/>
        <v/>
      </c>
      <c r="CC43" s="109" t="str">
        <f t="shared" si="214"/>
        <v/>
      </c>
      <c r="CD43" s="108"/>
      <c r="CE43" s="110" t="str">
        <f t="shared" si="215"/>
        <v/>
      </c>
      <c r="CF43" s="109" t="str">
        <f t="shared" si="216"/>
        <v/>
      </c>
      <c r="CG43" s="108"/>
      <c r="CH43" s="110" t="str">
        <f t="shared" si="217"/>
        <v/>
      </c>
      <c r="CI43" s="109" t="str">
        <f t="shared" si="218"/>
        <v/>
      </c>
      <c r="CJ43" s="108"/>
      <c r="CK43" s="110" t="str">
        <f t="shared" si="219"/>
        <v/>
      </c>
      <c r="CL43" s="109" t="str">
        <f t="shared" si="220"/>
        <v/>
      </c>
      <c r="CM43" s="108"/>
      <c r="CN43" s="110" t="str">
        <f t="shared" si="221"/>
        <v/>
      </c>
      <c r="CO43" s="109" t="str">
        <f t="shared" si="222"/>
        <v/>
      </c>
      <c r="CP43" s="108"/>
      <c r="CQ43" s="110" t="str">
        <f t="shared" si="223"/>
        <v/>
      </c>
      <c r="CR43" s="109" t="str">
        <f t="shared" si="224"/>
        <v/>
      </c>
      <c r="CS43" s="108"/>
      <c r="CT43" s="110" t="str">
        <f t="shared" si="225"/>
        <v/>
      </c>
      <c r="CU43" s="109" t="str">
        <f t="shared" si="226"/>
        <v/>
      </c>
      <c r="CV43" s="108"/>
      <c r="CW43" s="110" t="str">
        <f t="shared" si="227"/>
        <v/>
      </c>
      <c r="CX43" s="109" t="str">
        <f t="shared" si="228"/>
        <v/>
      </c>
      <c r="CY43" s="108"/>
      <c r="CZ43" s="110" t="str">
        <f t="shared" si="229"/>
        <v/>
      </c>
      <c r="DA43" s="109" t="str">
        <f t="shared" si="230"/>
        <v/>
      </c>
      <c r="DB43" s="108"/>
      <c r="DC43" s="110" t="str">
        <f t="shared" si="231"/>
        <v/>
      </c>
      <c r="DD43" s="109" t="str">
        <f t="shared" si="232"/>
        <v/>
      </c>
      <c r="DE43" s="108"/>
      <c r="DF43" s="110" t="str">
        <f t="shared" si="233"/>
        <v/>
      </c>
      <c r="DG43" s="109" t="str">
        <f t="shared" si="234"/>
        <v/>
      </c>
      <c r="DH43" s="108"/>
      <c r="DI43" s="110" t="str">
        <f t="shared" si="235"/>
        <v/>
      </c>
      <c r="DJ43" s="109" t="str">
        <f t="shared" si="236"/>
        <v/>
      </c>
      <c r="DK43" s="108"/>
      <c r="DL43" s="110" t="str">
        <f t="shared" si="237"/>
        <v/>
      </c>
      <c r="DM43" s="109" t="str">
        <f t="shared" si="238"/>
        <v/>
      </c>
      <c r="DN43" s="108"/>
      <c r="DO43" s="110" t="str">
        <f t="shared" si="239"/>
        <v/>
      </c>
      <c r="DP43" s="109" t="str">
        <f t="shared" si="240"/>
        <v/>
      </c>
      <c r="DQ43" s="108"/>
      <c r="DR43" s="110" t="str">
        <f t="shared" si="241"/>
        <v/>
      </c>
      <c r="DS43" s="109" t="str">
        <f t="shared" si="242"/>
        <v/>
      </c>
      <c r="DT43" s="108"/>
      <c r="DU43" s="110" t="str">
        <f t="shared" si="243"/>
        <v/>
      </c>
      <c r="DV43" s="109" t="str">
        <f t="shared" si="244"/>
        <v/>
      </c>
      <c r="DW43" s="108"/>
      <c r="DX43" s="110" t="str">
        <f t="shared" si="245"/>
        <v/>
      </c>
      <c r="DY43" s="109" t="str">
        <f t="shared" si="246"/>
        <v/>
      </c>
      <c r="DZ43" s="108"/>
      <c r="EA43" s="110" t="str">
        <f t="shared" si="247"/>
        <v/>
      </c>
      <c r="EB43" s="109" t="str">
        <f t="shared" si="248"/>
        <v/>
      </c>
      <c r="EC43" s="108"/>
      <c r="ED43" s="110" t="str">
        <f t="shared" si="249"/>
        <v/>
      </c>
      <c r="EE43" s="109" t="str">
        <f t="shared" si="250"/>
        <v/>
      </c>
      <c r="EF43" s="108"/>
      <c r="EG43" s="151" t="str">
        <f t="shared" si="251"/>
        <v/>
      </c>
      <c r="EH43" s="109" t="str">
        <f t="shared" si="252"/>
        <v/>
      </c>
      <c r="EI43" s="260"/>
      <c r="EJ43" s="110" t="str">
        <f t="shared" si="253"/>
        <v/>
      </c>
      <c r="EK43" s="109" t="str">
        <f t="shared" si="254"/>
        <v/>
      </c>
      <c r="EL43" s="108"/>
      <c r="EM43" s="110" t="str">
        <f t="shared" si="255"/>
        <v/>
      </c>
      <c r="EN43" s="109" t="str">
        <f t="shared" si="256"/>
        <v/>
      </c>
      <c r="EO43" s="108"/>
      <c r="EP43" s="110" t="str">
        <f t="shared" si="257"/>
        <v/>
      </c>
      <c r="EQ43" s="109" t="str">
        <f t="shared" si="258"/>
        <v/>
      </c>
      <c r="ER43" s="108"/>
      <c r="ES43" s="110" t="str">
        <f t="shared" si="259"/>
        <v/>
      </c>
      <c r="ET43" s="109" t="str">
        <f t="shared" si="260"/>
        <v/>
      </c>
      <c r="EU43" s="108"/>
      <c r="EV43" s="110" t="str">
        <f t="shared" si="261"/>
        <v/>
      </c>
      <c r="EW43" s="109" t="str">
        <f t="shared" si="262"/>
        <v/>
      </c>
      <c r="EX43" s="108"/>
      <c r="EY43" s="110" t="str">
        <f t="shared" si="263"/>
        <v/>
      </c>
      <c r="EZ43" s="109" t="str">
        <f t="shared" si="264"/>
        <v/>
      </c>
      <c r="FA43" s="108"/>
      <c r="FB43" s="110" t="str">
        <f t="shared" si="265"/>
        <v/>
      </c>
      <c r="FC43" s="109" t="str">
        <f t="shared" si="266"/>
        <v>→</v>
      </c>
      <c r="FD43" s="108"/>
      <c r="FE43" s="110" t="str">
        <f t="shared" si="267"/>
        <v/>
      </c>
      <c r="FF43" s="109" t="str">
        <f t="shared" si="268"/>
        <v/>
      </c>
      <c r="FG43" s="795">
        <f>2100+600</f>
        <v>2700</v>
      </c>
      <c r="FH43" s="110" t="str">
        <f t="shared" si="269"/>
        <v/>
      </c>
      <c r="FI43" s="109" t="str">
        <f t="shared" si="270"/>
        <v/>
      </c>
      <c r="FJ43" s="108">
        <f>6000-600</f>
        <v>5400</v>
      </c>
      <c r="FK43" s="110" t="str">
        <f t="shared" si="271"/>
        <v/>
      </c>
      <c r="FL43" s="109" t="str">
        <f t="shared" si="272"/>
        <v/>
      </c>
      <c r="FM43" s="108"/>
      <c r="FN43" s="110" t="str">
        <f t="shared" si="273"/>
        <v/>
      </c>
      <c r="FO43" s="109" t="str">
        <f t="shared" si="274"/>
        <v/>
      </c>
      <c r="FP43" s="108"/>
      <c r="FQ43" s="110" t="str">
        <f t="shared" si="275"/>
        <v/>
      </c>
      <c r="FR43" s="109" t="str">
        <f t="shared" si="276"/>
        <v/>
      </c>
      <c r="FS43" s="108"/>
      <c r="FT43" s="110" t="str">
        <f t="shared" si="277"/>
        <v/>
      </c>
      <c r="FU43" s="109" t="str">
        <f t="shared" si="278"/>
        <v/>
      </c>
      <c r="FV43" s="108"/>
      <c r="FW43" s="110" t="str">
        <f t="shared" si="279"/>
        <v/>
      </c>
      <c r="FX43" s="109" t="str">
        <f t="shared" si="280"/>
        <v/>
      </c>
      <c r="FY43" s="108"/>
      <c r="FZ43" s="110" t="str">
        <f t="shared" si="281"/>
        <v>⇒</v>
      </c>
      <c r="GA43" s="109" t="str">
        <f t="shared" si="282"/>
        <v/>
      </c>
      <c r="GB43" s="108"/>
      <c r="GC43" s="110" t="str">
        <f t="shared" si="283"/>
        <v/>
      </c>
      <c r="GD43" s="109" t="str">
        <f t="shared" si="284"/>
        <v/>
      </c>
      <c r="GE43" s="108"/>
      <c r="GF43" s="110" t="str">
        <f t="shared" si="285"/>
        <v/>
      </c>
      <c r="GG43" s="109" t="str">
        <f t="shared" si="286"/>
        <v/>
      </c>
      <c r="GH43" s="108"/>
      <c r="GI43" s="110" t="str">
        <f t="shared" si="287"/>
        <v/>
      </c>
      <c r="GJ43" s="109" t="str">
        <f t="shared" si="288"/>
        <v/>
      </c>
      <c r="GK43" s="108"/>
      <c r="GL43" s="110" t="str">
        <f t="shared" si="289"/>
        <v/>
      </c>
      <c r="GM43" s="109" t="str">
        <f t="shared" si="290"/>
        <v/>
      </c>
      <c r="GN43" s="108"/>
      <c r="GO43" s="110" t="str">
        <f t="shared" si="291"/>
        <v/>
      </c>
      <c r="GP43" s="109" t="str">
        <f t="shared" si="292"/>
        <v/>
      </c>
      <c r="GQ43" s="108"/>
      <c r="GR43" s="110" t="str">
        <f t="shared" si="293"/>
        <v/>
      </c>
      <c r="GS43" s="109" t="str">
        <f t="shared" si="294"/>
        <v/>
      </c>
      <c r="GT43" s="108"/>
      <c r="GU43" s="110" t="str">
        <f t="shared" si="295"/>
        <v/>
      </c>
      <c r="GV43" s="109" t="str">
        <f t="shared" si="296"/>
        <v/>
      </c>
      <c r="GW43" s="108"/>
      <c r="GX43" s="110" t="str">
        <f t="shared" si="297"/>
        <v/>
      </c>
      <c r="GY43" s="109" t="str">
        <f t="shared" si="298"/>
        <v/>
      </c>
      <c r="GZ43" s="108"/>
      <c r="HA43" s="110" t="str">
        <f t="shared" si="299"/>
        <v/>
      </c>
      <c r="HB43" s="109" t="str">
        <f t="shared" si="300"/>
        <v/>
      </c>
      <c r="HC43" s="108"/>
      <c r="HD43" s="110" t="str">
        <f t="shared" si="301"/>
        <v/>
      </c>
      <c r="HE43" s="109" t="str">
        <f t="shared" si="302"/>
        <v/>
      </c>
      <c r="HF43" s="108"/>
      <c r="HG43" s="110" t="str">
        <f t="shared" si="303"/>
        <v/>
      </c>
      <c r="HH43" s="109" t="str">
        <f t="shared" si="304"/>
        <v/>
      </c>
      <c r="HI43" s="108"/>
      <c r="HJ43" s="110" t="str">
        <f t="shared" si="305"/>
        <v/>
      </c>
      <c r="HK43" s="109" t="str">
        <f t="shared" si="306"/>
        <v/>
      </c>
      <c r="HL43" s="108"/>
      <c r="HM43" s="110" t="str">
        <f t="shared" si="307"/>
        <v/>
      </c>
      <c r="HN43" s="109" t="str">
        <f t="shared" si="308"/>
        <v/>
      </c>
      <c r="HO43" s="108"/>
      <c r="HP43" s="110" t="str">
        <f t="shared" si="309"/>
        <v/>
      </c>
      <c r="HQ43" s="109" t="str">
        <f t="shared" si="310"/>
        <v/>
      </c>
      <c r="HR43" s="108"/>
      <c r="HS43" s="110" t="str">
        <f t="shared" si="311"/>
        <v/>
      </c>
      <c r="HT43" s="109" t="str">
        <f t="shared" si="312"/>
        <v/>
      </c>
      <c r="HU43" s="108"/>
      <c r="HV43" s="151" t="str">
        <f t="shared" si="313"/>
        <v/>
      </c>
      <c r="HW43" s="109" t="str">
        <f t="shared" si="314"/>
        <v/>
      </c>
      <c r="HX43" s="260"/>
      <c r="HY43" s="110" t="str">
        <f t="shared" si="315"/>
        <v/>
      </c>
      <c r="HZ43" s="109" t="str">
        <f t="shared" si="316"/>
        <v/>
      </c>
      <c r="IA43" s="108"/>
      <c r="IB43" s="110" t="str">
        <f t="shared" si="317"/>
        <v/>
      </c>
      <c r="IC43" s="109" t="str">
        <f t="shared" si="318"/>
        <v/>
      </c>
      <c r="ID43" s="108"/>
      <c r="IE43" s="110" t="str">
        <f t="shared" si="319"/>
        <v/>
      </c>
      <c r="IF43" s="109" t="str">
        <f t="shared" si="320"/>
        <v/>
      </c>
      <c r="IG43" s="108"/>
      <c r="IH43" s="110" t="str">
        <f t="shared" si="321"/>
        <v/>
      </c>
      <c r="II43" s="109" t="str">
        <f t="shared" si="322"/>
        <v/>
      </c>
      <c r="IJ43" s="108"/>
      <c r="IK43" s="110" t="str">
        <f t="shared" si="323"/>
        <v/>
      </c>
      <c r="IL43" s="109" t="str">
        <f t="shared" si="324"/>
        <v/>
      </c>
      <c r="IM43" s="108"/>
      <c r="IN43" s="110" t="str">
        <f t="shared" si="325"/>
        <v/>
      </c>
      <c r="IO43" s="109" t="str">
        <f t="shared" si="326"/>
        <v/>
      </c>
      <c r="IP43" s="108"/>
      <c r="IQ43" s="110" t="str">
        <f t="shared" si="327"/>
        <v/>
      </c>
      <c r="IR43" s="109" t="str">
        <f t="shared" si="328"/>
        <v/>
      </c>
      <c r="IS43" s="108"/>
      <c r="IT43" s="110" t="str">
        <f t="shared" si="329"/>
        <v/>
      </c>
      <c r="IU43" s="109" t="str">
        <f t="shared" si="330"/>
        <v/>
      </c>
      <c r="IV43" s="108"/>
      <c r="IW43" s="110" t="str">
        <f t="shared" si="331"/>
        <v/>
      </c>
      <c r="IX43" s="109" t="str">
        <f t="shared" si="332"/>
        <v/>
      </c>
      <c r="IY43" s="108"/>
      <c r="IZ43" s="110" t="str">
        <f t="shared" si="333"/>
        <v/>
      </c>
      <c r="JA43" s="109" t="str">
        <f t="shared" si="334"/>
        <v/>
      </c>
      <c r="JB43" s="108"/>
      <c r="JC43" s="110" t="str">
        <f t="shared" si="335"/>
        <v/>
      </c>
      <c r="JD43" s="109" t="str">
        <f t="shared" si="336"/>
        <v/>
      </c>
      <c r="JE43" s="108"/>
      <c r="JF43" s="110" t="str">
        <f t="shared" si="337"/>
        <v/>
      </c>
      <c r="JG43" s="109" t="str">
        <f t="shared" si="338"/>
        <v/>
      </c>
      <c r="JH43" s="108"/>
      <c r="JI43" s="110" t="str">
        <f t="shared" si="339"/>
        <v/>
      </c>
      <c r="JJ43" s="109" t="str">
        <f t="shared" si="340"/>
        <v/>
      </c>
      <c r="JK43" s="108"/>
      <c r="JL43" s="110" t="str">
        <f t="shared" si="341"/>
        <v/>
      </c>
      <c r="JM43" s="109" t="str">
        <f t="shared" si="342"/>
        <v/>
      </c>
      <c r="JN43" s="108"/>
      <c r="JO43" s="110" t="str">
        <f t="shared" si="343"/>
        <v/>
      </c>
      <c r="JP43" s="109" t="str">
        <f t="shared" si="344"/>
        <v/>
      </c>
      <c r="JQ43" s="108"/>
      <c r="JR43" s="110" t="str">
        <f t="shared" si="345"/>
        <v/>
      </c>
      <c r="JS43" s="109" t="str">
        <f t="shared" si="346"/>
        <v/>
      </c>
      <c r="JT43" s="108"/>
      <c r="JU43" s="110" t="str">
        <f t="shared" si="347"/>
        <v/>
      </c>
      <c r="JV43" s="109" t="str">
        <f t="shared" si="348"/>
        <v/>
      </c>
      <c r="JW43" s="108"/>
      <c r="JX43" s="110" t="str">
        <f t="shared" si="349"/>
        <v/>
      </c>
      <c r="JY43" s="109" t="str">
        <f t="shared" si="350"/>
        <v/>
      </c>
      <c r="JZ43" s="108"/>
      <c r="KA43" s="110" t="str">
        <f t="shared" si="351"/>
        <v/>
      </c>
      <c r="KB43" s="109" t="str">
        <f t="shared" si="352"/>
        <v/>
      </c>
      <c r="KC43" s="108"/>
      <c r="KD43" s="110" t="str">
        <f t="shared" si="353"/>
        <v/>
      </c>
      <c r="KE43" s="109" t="str">
        <f t="shared" si="354"/>
        <v/>
      </c>
      <c r="KF43" s="108"/>
      <c r="KG43" s="110" t="str">
        <f t="shared" si="355"/>
        <v/>
      </c>
      <c r="KH43" s="109" t="str">
        <f t="shared" si="356"/>
        <v/>
      </c>
      <c r="KI43" s="108"/>
      <c r="KJ43" s="110" t="str">
        <f t="shared" si="357"/>
        <v/>
      </c>
      <c r="KK43" s="109" t="str">
        <f t="shared" si="358"/>
        <v/>
      </c>
      <c r="KL43" s="108"/>
      <c r="KM43" s="110" t="str">
        <f t="shared" si="359"/>
        <v/>
      </c>
      <c r="KN43" s="109" t="str">
        <f t="shared" si="360"/>
        <v/>
      </c>
      <c r="KO43" s="108"/>
      <c r="KP43" s="110" t="str">
        <f t="shared" si="361"/>
        <v/>
      </c>
      <c r="KQ43" s="109" t="str">
        <f t="shared" si="362"/>
        <v/>
      </c>
      <c r="KR43" s="108"/>
      <c r="KS43" s="110" t="str">
        <f t="shared" si="363"/>
        <v/>
      </c>
      <c r="KT43" s="109" t="str">
        <f t="shared" si="364"/>
        <v/>
      </c>
      <c r="KU43" s="108"/>
      <c r="KV43" s="110" t="str">
        <f t="shared" si="365"/>
        <v/>
      </c>
      <c r="KW43" s="109" t="str">
        <f t="shared" si="366"/>
        <v/>
      </c>
      <c r="KX43" s="108"/>
      <c r="KY43" s="110" t="str">
        <f t="shared" si="367"/>
        <v/>
      </c>
      <c r="KZ43" s="109" t="str">
        <f t="shared" si="368"/>
        <v/>
      </c>
      <c r="LA43" s="108"/>
      <c r="LB43" s="110" t="str">
        <f t="shared" si="369"/>
        <v/>
      </c>
      <c r="LC43" s="109" t="str">
        <f t="shared" si="370"/>
        <v/>
      </c>
      <c r="LD43" s="108"/>
      <c r="LE43" s="110" t="str">
        <f t="shared" si="371"/>
        <v/>
      </c>
      <c r="LF43" s="109" t="str">
        <f t="shared" si="372"/>
        <v/>
      </c>
      <c r="LG43" s="108"/>
      <c r="LH43" s="110" t="str">
        <f t="shared" si="373"/>
        <v/>
      </c>
      <c r="LI43" s="109" t="str">
        <f t="shared" si="374"/>
        <v/>
      </c>
      <c r="LJ43" s="108"/>
      <c r="LK43" s="151" t="str">
        <f t="shared" si="375"/>
        <v/>
      </c>
    </row>
    <row r="44" spans="1:323" ht="17.149999999999999" customHeight="1" x14ac:dyDescent="0.2">
      <c r="A44" s="120" t="s">
        <v>22</v>
      </c>
      <c r="B44" s="150">
        <f>IFERROR(VLOOKUP($D44,[1]受注ﾌｧｲﾙ!$A$3:$BZ$1314,5,FALSE),"-")</f>
        <v>46111.588310185187</v>
      </c>
      <c r="C44" s="154">
        <f>IFERROR(VLOOKUP($D44,[1]受注ﾌｧｲﾙ!$A$3:$BZ$1314,6,FALSE),"-")</f>
        <v>0</v>
      </c>
      <c r="D44" s="3" t="s">
        <v>835</v>
      </c>
      <c r="E44" s="39">
        <f>IFERROR(VLOOKUP($D44,[1]受注ﾌｧｲﾙ!$A$3:$BZ$1314,17,FALSE),"-")</f>
        <v>6710</v>
      </c>
      <c r="F44" s="5" t="str">
        <f>IFERROR(VLOOKUP($D44,[1]受注ﾌｧｲﾙ!$A$3:$BZ$1314,18,FALSE),"-")</f>
        <v>30040-AG00-1000X200</v>
      </c>
      <c r="G44" s="5" t="str">
        <f>IFERROR(VLOOKUP($D44,[1]受注ﾌｧｲﾙ!$A$3:$BZ$1314,19,FALSE),"-")</f>
        <v>FA</v>
      </c>
      <c r="H44" s="5" t="str">
        <f>IFERROR(VLOOKUP($D44,[1]受注ﾌｧｲﾙ!$A$3:$BZ$1314,20,FALSE),"-")</f>
        <v xml:space="preserve">   </v>
      </c>
      <c r="I44" s="5" t="str">
        <f>IFERROR(VLOOKUP($D44,[1]受注ﾌｧｲﾙ!$A$3:$BZ$1314,21,FALSE),"-")</f>
        <v>C</v>
      </c>
      <c r="J44" s="15">
        <f>IFERROR(VLOOKUP($D44,[1]受注ﾌｧｲﾙ!$A$3:$BZ$1314,22,FALSE),"-")</f>
        <v>1000</v>
      </c>
      <c r="K44" s="5" t="str">
        <f>IFERROR(VLOOKUP($D44,[1]受注ﾌｧｲﾙ!$A$3:$BZ$1314,8,FALSE),"-")</f>
        <v>30020-BG00-1000X200</v>
      </c>
      <c r="L44" s="5" t="str">
        <f>IFERROR(VLOOKUP($D44,[1]受注ﾌｧｲﾙ!$A$3:$BZ$1314,9,FALSE),"-")</f>
        <v>FA</v>
      </c>
      <c r="M44" s="5" t="str">
        <f>IFERROR(VLOOKUP($D44,[1]受注ﾌｧｲﾙ!$A$3:$BZ$1314,10,FALSE),"-")</f>
        <v xml:space="preserve">   </v>
      </c>
      <c r="N44" s="5" t="str">
        <f>IFERROR(VLOOKUP($D44,[1]受注ﾌｧｲﾙ!$A$3:$BZ$1314,11,FALSE),"-")</f>
        <v>C</v>
      </c>
      <c r="O44" s="15">
        <f>IFERROR(VLOOKUP($D44,[1]受注ﾌｧｲﾙ!$A$3:$BZ$1314,13,FALSE),"-")</f>
        <v>2000</v>
      </c>
      <c r="P44" s="5">
        <f>IFERROR(VLOOKUP($D44,[1]受注ﾌｧｲﾙ!$A$3:$BZ$1314,15,FALSE),"-")</f>
        <v>0</v>
      </c>
      <c r="Q44" s="40">
        <f>IFERROR((VLOOKUP($D44,[1]受注ﾌｧｲﾙ!$A$3:$BZ$1314,16,FALSE)*J44),"-")</f>
        <v>1000</v>
      </c>
      <c r="R44" s="492" t="str">
        <f>IFERROR(VLOOKUP(D44,#REF!,107,FALSE),"-")</f>
        <v>-</v>
      </c>
      <c r="S44" s="5" t="str">
        <f>IFERROR(VLOOKUP($D44,[1]受注ﾌｧｲﾙ!$A$3:$BZ$1314,26,FALSE),"-")</f>
        <v>ｽﾗｲｽ</v>
      </c>
      <c r="T44" s="86" t="str">
        <f>IFERROR(VLOOKUP($D44,[1]受注ﾌｧｲﾙ!$A$3:$BZ$1314,23,FALSE),"-")</f>
        <v>湖南</v>
      </c>
      <c r="U44" s="4"/>
      <c r="V44" s="3"/>
      <c r="W44" s="4">
        <f>IFERROR(VLOOKUP($D44,[1]受注ﾌｧｲﾙ!$A$3:$BZ$1314,25,FALSE),"-")</f>
        <v>46127</v>
      </c>
      <c r="X44" s="4">
        <f>IFERROR(VLOOKUP($D44,[1]受注ﾌｧｲﾙ!$A$3:$BZ$1314,32,FALSE),"-")</f>
        <v>46129</v>
      </c>
      <c r="Y44" s="4">
        <f>IFERROR(VLOOKUP($D44,[1]受注ﾌｧｲﾙ!$A$3:$BZ$1314,33,FALSE),"-")</f>
        <v>46129</v>
      </c>
      <c r="Z44" s="4">
        <f t="shared" si="188"/>
        <v>46127</v>
      </c>
      <c r="AA44" s="4">
        <f>IFERROR(VLOOKUP(D44,[8]加工日報ｽﾗｲｽ!$A$5:$DD$996,2,FALSE),"-")</f>
        <v>46128</v>
      </c>
      <c r="AB44" s="58">
        <f>IFERROR(VLOOKUP(D44,[8]加工日報ｽﾗｲｽ!$A$5:$DD$996,108,FALSE),"-")</f>
        <v>2000</v>
      </c>
      <c r="AC44" s="21">
        <f t="shared" si="189"/>
        <v>1000</v>
      </c>
      <c r="AD44" s="410" t="str">
        <f>IFERROR(VLOOKUP($D44,[1]受注ﾌｧｲﾙ!$A$3:$BZ$1314,27,FALSE),"-")&amp;"　"&amp;IFERROR(VLOOKUP($D44,[1]受注ﾌｧｲﾙ!$A$3:$BZ$1314,28,FALSE),"-")&amp;"　"&amp;IFERROR(VLOOKUP($D44,[1]受注ﾌｧｲﾙ!$A$3:$BZ$1314,29,FALSE),"-")</f>
        <v>　　</v>
      </c>
      <c r="AE44" s="3"/>
      <c r="AF44" s="31" t="str">
        <f>IFERROR(VLOOKUP(D44,[8]加工日報ｽﾗｲｽ!$A$5:$DD$996,94,FALSE),"-")</f>
        <v>完</v>
      </c>
      <c r="AG44" s="38" t="str">
        <f>IFERROR(VLOOKUP($D44,[1]受注ﾌｧｲﾙ!$A$3:$BZ$1314,2,FALSE),"-")</f>
        <v>通常入力</v>
      </c>
      <c r="AH44" s="38" t="str">
        <f>IFERROR(VLOOKUP($D44,[1]受注ﾌｧｲﾙ!$A$3:$BZ$1314,3,FALSE),"-")</f>
        <v>後加工</v>
      </c>
      <c r="AI44" s="43" t="str">
        <f>IFERROR(VLOOKUP($D44,[1]受注ﾌｧｲﾙ!$A$3:$BZ$1314,31,FALSE),"-")</f>
        <v>TPI</v>
      </c>
      <c r="AJ44" s="43" t="str">
        <f>IFERROR(VLOOKUP($D44,[1]受注ﾌｧｲﾙ!$A$3:$BZ$1314,12,FALSE),"-")</f>
        <v xml:space="preserve"> </v>
      </c>
      <c r="AK44" s="228" t="str">
        <f>IFERROR(VLOOKUP($D44,[1]受注ﾌｧｲﾙ!$A$3:$BZ$1314,24,FALSE),"-")</f>
        <v>ｽﾗｲｽ</v>
      </c>
      <c r="AL44" s="3"/>
      <c r="AM44" s="3"/>
      <c r="AN44" s="3"/>
      <c r="AO44" s="3"/>
      <c r="AP44" s="3"/>
      <c r="AQ44" s="43" t="s">
        <v>88</v>
      </c>
      <c r="AR44" s="366"/>
      <c r="AS44" s="109" t="str">
        <f t="shared" si="190"/>
        <v/>
      </c>
      <c r="AT44" s="260"/>
      <c r="AU44" s="110" t="str">
        <f t="shared" si="191"/>
        <v/>
      </c>
      <c r="AV44" s="109" t="str">
        <f t="shared" si="192"/>
        <v/>
      </c>
      <c r="AW44" s="108"/>
      <c r="AX44" s="110" t="str">
        <f t="shared" si="193"/>
        <v/>
      </c>
      <c r="AY44" s="109" t="str">
        <f t="shared" si="194"/>
        <v/>
      </c>
      <c r="AZ44" s="108"/>
      <c r="BA44" s="110" t="str">
        <f t="shared" si="195"/>
        <v/>
      </c>
      <c r="BB44" s="109" t="str">
        <f t="shared" si="196"/>
        <v/>
      </c>
      <c r="BC44" s="108"/>
      <c r="BD44" s="110" t="str">
        <f t="shared" si="197"/>
        <v/>
      </c>
      <c r="BE44" s="109" t="str">
        <f t="shared" si="198"/>
        <v/>
      </c>
      <c r="BF44" s="108"/>
      <c r="BG44" s="110" t="str">
        <f t="shared" si="199"/>
        <v/>
      </c>
      <c r="BH44" s="109" t="str">
        <f t="shared" si="200"/>
        <v/>
      </c>
      <c r="BI44" s="108"/>
      <c r="BJ44" s="110" t="str">
        <f t="shared" si="201"/>
        <v/>
      </c>
      <c r="BK44" s="109" t="str">
        <f t="shared" si="202"/>
        <v/>
      </c>
      <c r="BL44" s="108"/>
      <c r="BM44" s="110" t="str">
        <f t="shared" si="203"/>
        <v/>
      </c>
      <c r="BN44" s="109" t="str">
        <f t="shared" si="204"/>
        <v/>
      </c>
      <c r="BO44" s="108"/>
      <c r="BP44" s="110" t="str">
        <f t="shared" si="205"/>
        <v/>
      </c>
      <c r="BQ44" s="109" t="str">
        <f t="shared" si="206"/>
        <v/>
      </c>
      <c r="BR44" s="108"/>
      <c r="BS44" s="110" t="str">
        <f t="shared" si="207"/>
        <v/>
      </c>
      <c r="BT44" s="109" t="str">
        <f t="shared" si="208"/>
        <v/>
      </c>
      <c r="BU44" s="108"/>
      <c r="BV44" s="110" t="str">
        <f t="shared" si="209"/>
        <v/>
      </c>
      <c r="BW44" s="109" t="str">
        <f t="shared" si="210"/>
        <v/>
      </c>
      <c r="BX44" s="108"/>
      <c r="BY44" s="110" t="str">
        <f t="shared" si="211"/>
        <v/>
      </c>
      <c r="BZ44" s="109" t="str">
        <f t="shared" si="212"/>
        <v/>
      </c>
      <c r="CA44" s="108"/>
      <c r="CB44" s="110" t="str">
        <f t="shared" si="213"/>
        <v/>
      </c>
      <c r="CC44" s="109" t="str">
        <f t="shared" si="214"/>
        <v/>
      </c>
      <c r="CD44" s="108"/>
      <c r="CE44" s="110" t="str">
        <f t="shared" si="215"/>
        <v/>
      </c>
      <c r="CF44" s="109" t="str">
        <f t="shared" si="216"/>
        <v/>
      </c>
      <c r="CG44" s="108"/>
      <c r="CH44" s="110" t="str">
        <f t="shared" si="217"/>
        <v/>
      </c>
      <c r="CI44" s="109" t="str">
        <f t="shared" si="218"/>
        <v/>
      </c>
      <c r="CJ44" s="108"/>
      <c r="CK44" s="110" t="str">
        <f t="shared" si="219"/>
        <v/>
      </c>
      <c r="CL44" s="109" t="str">
        <f t="shared" si="220"/>
        <v/>
      </c>
      <c r="CM44" s="108"/>
      <c r="CN44" s="110" t="str">
        <f t="shared" si="221"/>
        <v/>
      </c>
      <c r="CO44" s="109" t="str">
        <f t="shared" si="222"/>
        <v/>
      </c>
      <c r="CP44" s="108"/>
      <c r="CQ44" s="110" t="str">
        <f t="shared" si="223"/>
        <v/>
      </c>
      <c r="CR44" s="109" t="str">
        <f t="shared" si="224"/>
        <v/>
      </c>
      <c r="CS44" s="108"/>
      <c r="CT44" s="110" t="str">
        <f t="shared" si="225"/>
        <v/>
      </c>
      <c r="CU44" s="109" t="str">
        <f t="shared" si="226"/>
        <v/>
      </c>
      <c r="CV44" s="108"/>
      <c r="CW44" s="110" t="str">
        <f t="shared" si="227"/>
        <v/>
      </c>
      <c r="CX44" s="109" t="str">
        <f t="shared" si="228"/>
        <v/>
      </c>
      <c r="CY44" s="108"/>
      <c r="CZ44" s="110" t="str">
        <f t="shared" si="229"/>
        <v/>
      </c>
      <c r="DA44" s="109" t="str">
        <f t="shared" si="230"/>
        <v/>
      </c>
      <c r="DB44" s="108"/>
      <c r="DC44" s="110" t="str">
        <f t="shared" si="231"/>
        <v/>
      </c>
      <c r="DD44" s="109" t="str">
        <f t="shared" si="232"/>
        <v/>
      </c>
      <c r="DE44" s="108"/>
      <c r="DF44" s="110" t="str">
        <f t="shared" si="233"/>
        <v/>
      </c>
      <c r="DG44" s="109" t="str">
        <f t="shared" si="234"/>
        <v/>
      </c>
      <c r="DH44" s="108"/>
      <c r="DI44" s="110" t="str">
        <f t="shared" si="235"/>
        <v/>
      </c>
      <c r="DJ44" s="109" t="str">
        <f t="shared" si="236"/>
        <v/>
      </c>
      <c r="DK44" s="108"/>
      <c r="DL44" s="110" t="str">
        <f t="shared" si="237"/>
        <v/>
      </c>
      <c r="DM44" s="109" t="str">
        <f t="shared" si="238"/>
        <v/>
      </c>
      <c r="DN44" s="108"/>
      <c r="DO44" s="110" t="str">
        <f t="shared" si="239"/>
        <v/>
      </c>
      <c r="DP44" s="109" t="str">
        <f t="shared" si="240"/>
        <v/>
      </c>
      <c r="DQ44" s="108"/>
      <c r="DR44" s="110" t="str">
        <f t="shared" si="241"/>
        <v/>
      </c>
      <c r="DS44" s="109" t="str">
        <f t="shared" si="242"/>
        <v/>
      </c>
      <c r="DT44" s="108"/>
      <c r="DU44" s="110" t="str">
        <f t="shared" si="243"/>
        <v/>
      </c>
      <c r="DV44" s="109" t="str">
        <f t="shared" si="244"/>
        <v/>
      </c>
      <c r="DW44" s="108"/>
      <c r="DX44" s="110" t="str">
        <f t="shared" si="245"/>
        <v/>
      </c>
      <c r="DY44" s="109" t="str">
        <f t="shared" si="246"/>
        <v/>
      </c>
      <c r="DZ44" s="108"/>
      <c r="EA44" s="110" t="str">
        <f t="shared" si="247"/>
        <v/>
      </c>
      <c r="EB44" s="109" t="str">
        <f t="shared" si="248"/>
        <v/>
      </c>
      <c r="EC44" s="108"/>
      <c r="ED44" s="110" t="str">
        <f t="shared" si="249"/>
        <v/>
      </c>
      <c r="EE44" s="109" t="str">
        <f t="shared" si="250"/>
        <v/>
      </c>
      <c r="EF44" s="108"/>
      <c r="EG44" s="151" t="str">
        <f t="shared" si="251"/>
        <v/>
      </c>
      <c r="EH44" s="109" t="str">
        <f t="shared" si="252"/>
        <v/>
      </c>
      <c r="EI44" s="260"/>
      <c r="EJ44" s="110" t="str">
        <f t="shared" si="253"/>
        <v/>
      </c>
      <c r="EK44" s="109" t="str">
        <f t="shared" si="254"/>
        <v/>
      </c>
      <c r="EL44" s="108"/>
      <c r="EM44" s="110" t="str">
        <f t="shared" si="255"/>
        <v/>
      </c>
      <c r="EN44" s="109" t="str">
        <f t="shared" si="256"/>
        <v/>
      </c>
      <c r="EO44" s="108"/>
      <c r="EP44" s="110" t="str">
        <f t="shared" si="257"/>
        <v/>
      </c>
      <c r="EQ44" s="109" t="str">
        <f t="shared" si="258"/>
        <v/>
      </c>
      <c r="ER44" s="108"/>
      <c r="ES44" s="110" t="str">
        <f t="shared" si="259"/>
        <v/>
      </c>
      <c r="ET44" s="109" t="str">
        <f t="shared" si="260"/>
        <v/>
      </c>
      <c r="EU44" s="108"/>
      <c r="EV44" s="110" t="str">
        <f t="shared" si="261"/>
        <v/>
      </c>
      <c r="EW44" s="109" t="str">
        <f t="shared" si="262"/>
        <v/>
      </c>
      <c r="EX44" s="108"/>
      <c r="EY44" s="110" t="str">
        <f t="shared" si="263"/>
        <v/>
      </c>
      <c r="EZ44" s="109" t="str">
        <f t="shared" si="264"/>
        <v/>
      </c>
      <c r="FA44" s="108"/>
      <c r="FB44" s="110" t="str">
        <f t="shared" si="265"/>
        <v/>
      </c>
      <c r="FC44" s="109" t="str">
        <f t="shared" si="266"/>
        <v/>
      </c>
      <c r="FD44" s="108"/>
      <c r="FE44" s="110" t="str">
        <f t="shared" si="267"/>
        <v/>
      </c>
      <c r="FF44" s="109" t="str">
        <f t="shared" si="268"/>
        <v/>
      </c>
      <c r="FG44" s="108"/>
      <c r="FH44" s="110" t="str">
        <f t="shared" si="269"/>
        <v/>
      </c>
      <c r="FI44" s="109" t="str">
        <f t="shared" si="270"/>
        <v/>
      </c>
      <c r="FJ44" s="108"/>
      <c r="FK44" s="110" t="str">
        <f t="shared" si="271"/>
        <v/>
      </c>
      <c r="FL44" s="109" t="str">
        <f t="shared" si="272"/>
        <v/>
      </c>
      <c r="FM44" s="108"/>
      <c r="FN44" s="110" t="str">
        <f t="shared" si="273"/>
        <v/>
      </c>
      <c r="FO44" s="109" t="str">
        <f t="shared" si="274"/>
        <v/>
      </c>
      <c r="FP44" s="108"/>
      <c r="FQ44" s="110" t="str">
        <f t="shared" si="275"/>
        <v/>
      </c>
      <c r="FR44" s="109" t="str">
        <f t="shared" si="276"/>
        <v/>
      </c>
      <c r="FS44" s="108"/>
      <c r="FT44" s="110" t="str">
        <f t="shared" si="277"/>
        <v/>
      </c>
      <c r="FU44" s="109" t="str">
        <f t="shared" si="278"/>
        <v/>
      </c>
      <c r="FV44" s="108"/>
      <c r="FW44" s="110" t="str">
        <f t="shared" si="279"/>
        <v/>
      </c>
      <c r="FX44" s="109" t="str">
        <f t="shared" si="280"/>
        <v>→</v>
      </c>
      <c r="FY44" s="108">
        <v>1000</v>
      </c>
      <c r="FZ44" s="110" t="str">
        <f t="shared" si="281"/>
        <v/>
      </c>
      <c r="GA44" s="109" t="str">
        <f t="shared" si="282"/>
        <v/>
      </c>
      <c r="GB44" s="108"/>
      <c r="GC44" s="110" t="str">
        <f t="shared" si="283"/>
        <v/>
      </c>
      <c r="GD44" s="109" t="str">
        <f t="shared" si="284"/>
        <v/>
      </c>
      <c r="GE44" s="108"/>
      <c r="GF44" s="110" t="str">
        <f t="shared" si="285"/>
        <v>⇒</v>
      </c>
      <c r="GG44" s="109" t="str">
        <f t="shared" si="286"/>
        <v/>
      </c>
      <c r="GH44" s="108"/>
      <c r="GI44" s="110" t="str">
        <f t="shared" si="287"/>
        <v/>
      </c>
      <c r="GJ44" s="109" t="str">
        <f t="shared" si="288"/>
        <v/>
      </c>
      <c r="GK44" s="108"/>
      <c r="GL44" s="110" t="str">
        <f t="shared" si="289"/>
        <v/>
      </c>
      <c r="GM44" s="109" t="str">
        <f t="shared" si="290"/>
        <v/>
      </c>
      <c r="GN44" s="108"/>
      <c r="GO44" s="110" t="str">
        <f t="shared" si="291"/>
        <v/>
      </c>
      <c r="GP44" s="109" t="str">
        <f t="shared" si="292"/>
        <v/>
      </c>
      <c r="GQ44" s="108"/>
      <c r="GR44" s="110" t="str">
        <f t="shared" si="293"/>
        <v/>
      </c>
      <c r="GS44" s="109" t="str">
        <f t="shared" si="294"/>
        <v/>
      </c>
      <c r="GT44" s="108"/>
      <c r="GU44" s="110" t="str">
        <f t="shared" si="295"/>
        <v/>
      </c>
      <c r="GV44" s="109" t="str">
        <f t="shared" si="296"/>
        <v/>
      </c>
      <c r="GW44" s="108"/>
      <c r="GX44" s="110" t="str">
        <f t="shared" si="297"/>
        <v/>
      </c>
      <c r="GY44" s="109" t="str">
        <f t="shared" si="298"/>
        <v/>
      </c>
      <c r="GZ44" s="108"/>
      <c r="HA44" s="110" t="str">
        <f t="shared" si="299"/>
        <v/>
      </c>
      <c r="HB44" s="109" t="str">
        <f t="shared" si="300"/>
        <v/>
      </c>
      <c r="HC44" s="108"/>
      <c r="HD44" s="110" t="str">
        <f t="shared" si="301"/>
        <v/>
      </c>
      <c r="HE44" s="109" t="str">
        <f t="shared" si="302"/>
        <v/>
      </c>
      <c r="HF44" s="108"/>
      <c r="HG44" s="110" t="str">
        <f t="shared" si="303"/>
        <v/>
      </c>
      <c r="HH44" s="109" t="str">
        <f t="shared" si="304"/>
        <v/>
      </c>
      <c r="HI44" s="108"/>
      <c r="HJ44" s="110" t="str">
        <f t="shared" si="305"/>
        <v/>
      </c>
      <c r="HK44" s="109" t="str">
        <f t="shared" si="306"/>
        <v/>
      </c>
      <c r="HL44" s="108"/>
      <c r="HM44" s="110" t="str">
        <f t="shared" si="307"/>
        <v/>
      </c>
      <c r="HN44" s="109" t="str">
        <f t="shared" si="308"/>
        <v/>
      </c>
      <c r="HO44" s="108"/>
      <c r="HP44" s="110" t="str">
        <f t="shared" si="309"/>
        <v/>
      </c>
      <c r="HQ44" s="109" t="str">
        <f t="shared" si="310"/>
        <v/>
      </c>
      <c r="HR44" s="108"/>
      <c r="HS44" s="110" t="str">
        <f t="shared" si="311"/>
        <v/>
      </c>
      <c r="HT44" s="109" t="str">
        <f t="shared" si="312"/>
        <v/>
      </c>
      <c r="HU44" s="108"/>
      <c r="HV44" s="151" t="str">
        <f t="shared" si="313"/>
        <v/>
      </c>
      <c r="HW44" s="109" t="str">
        <f t="shared" si="314"/>
        <v/>
      </c>
      <c r="HX44" s="260"/>
      <c r="HY44" s="110" t="str">
        <f t="shared" si="315"/>
        <v/>
      </c>
      <c r="HZ44" s="109" t="str">
        <f t="shared" si="316"/>
        <v/>
      </c>
      <c r="IA44" s="108"/>
      <c r="IB44" s="110" t="str">
        <f t="shared" si="317"/>
        <v/>
      </c>
      <c r="IC44" s="109" t="str">
        <f t="shared" si="318"/>
        <v/>
      </c>
      <c r="ID44" s="108"/>
      <c r="IE44" s="110" t="str">
        <f t="shared" si="319"/>
        <v/>
      </c>
      <c r="IF44" s="109" t="str">
        <f t="shared" si="320"/>
        <v/>
      </c>
      <c r="IG44" s="108"/>
      <c r="IH44" s="110" t="str">
        <f t="shared" si="321"/>
        <v/>
      </c>
      <c r="II44" s="109" t="str">
        <f t="shared" si="322"/>
        <v/>
      </c>
      <c r="IJ44" s="108"/>
      <c r="IK44" s="110" t="str">
        <f t="shared" si="323"/>
        <v/>
      </c>
      <c r="IL44" s="109" t="str">
        <f t="shared" si="324"/>
        <v/>
      </c>
      <c r="IM44" s="108"/>
      <c r="IN44" s="110" t="str">
        <f t="shared" si="325"/>
        <v/>
      </c>
      <c r="IO44" s="109" t="str">
        <f t="shared" si="326"/>
        <v/>
      </c>
      <c r="IP44" s="108"/>
      <c r="IQ44" s="110" t="str">
        <f t="shared" si="327"/>
        <v/>
      </c>
      <c r="IR44" s="109" t="str">
        <f t="shared" si="328"/>
        <v/>
      </c>
      <c r="IS44" s="108"/>
      <c r="IT44" s="110" t="str">
        <f t="shared" si="329"/>
        <v/>
      </c>
      <c r="IU44" s="109" t="str">
        <f t="shared" si="330"/>
        <v/>
      </c>
      <c r="IV44" s="108"/>
      <c r="IW44" s="110" t="str">
        <f t="shared" si="331"/>
        <v/>
      </c>
      <c r="IX44" s="109" t="str">
        <f t="shared" si="332"/>
        <v/>
      </c>
      <c r="IY44" s="108"/>
      <c r="IZ44" s="110" t="str">
        <f t="shared" si="333"/>
        <v/>
      </c>
      <c r="JA44" s="109" t="str">
        <f t="shared" si="334"/>
        <v/>
      </c>
      <c r="JB44" s="108"/>
      <c r="JC44" s="110" t="str">
        <f t="shared" si="335"/>
        <v/>
      </c>
      <c r="JD44" s="109" t="str">
        <f t="shared" si="336"/>
        <v/>
      </c>
      <c r="JE44" s="108"/>
      <c r="JF44" s="110" t="str">
        <f t="shared" si="337"/>
        <v/>
      </c>
      <c r="JG44" s="109" t="str">
        <f t="shared" si="338"/>
        <v/>
      </c>
      <c r="JH44" s="108"/>
      <c r="JI44" s="110" t="str">
        <f t="shared" si="339"/>
        <v/>
      </c>
      <c r="JJ44" s="109" t="str">
        <f t="shared" si="340"/>
        <v/>
      </c>
      <c r="JK44" s="108"/>
      <c r="JL44" s="110" t="str">
        <f t="shared" si="341"/>
        <v/>
      </c>
      <c r="JM44" s="109" t="str">
        <f t="shared" si="342"/>
        <v/>
      </c>
      <c r="JN44" s="108"/>
      <c r="JO44" s="110" t="str">
        <f t="shared" si="343"/>
        <v/>
      </c>
      <c r="JP44" s="109" t="str">
        <f t="shared" si="344"/>
        <v/>
      </c>
      <c r="JQ44" s="108"/>
      <c r="JR44" s="110" t="str">
        <f t="shared" si="345"/>
        <v/>
      </c>
      <c r="JS44" s="109" t="str">
        <f t="shared" si="346"/>
        <v/>
      </c>
      <c r="JT44" s="108"/>
      <c r="JU44" s="110" t="str">
        <f t="shared" si="347"/>
        <v/>
      </c>
      <c r="JV44" s="109" t="str">
        <f t="shared" si="348"/>
        <v/>
      </c>
      <c r="JW44" s="108"/>
      <c r="JX44" s="110" t="str">
        <f t="shared" si="349"/>
        <v/>
      </c>
      <c r="JY44" s="109" t="str">
        <f t="shared" si="350"/>
        <v/>
      </c>
      <c r="JZ44" s="108"/>
      <c r="KA44" s="110" t="str">
        <f t="shared" si="351"/>
        <v/>
      </c>
      <c r="KB44" s="109" t="str">
        <f t="shared" si="352"/>
        <v/>
      </c>
      <c r="KC44" s="108"/>
      <c r="KD44" s="110" t="str">
        <f t="shared" si="353"/>
        <v/>
      </c>
      <c r="KE44" s="109" t="str">
        <f t="shared" si="354"/>
        <v/>
      </c>
      <c r="KF44" s="108"/>
      <c r="KG44" s="110" t="str">
        <f t="shared" si="355"/>
        <v/>
      </c>
      <c r="KH44" s="109" t="str">
        <f t="shared" si="356"/>
        <v/>
      </c>
      <c r="KI44" s="108"/>
      <c r="KJ44" s="110" t="str">
        <f t="shared" si="357"/>
        <v/>
      </c>
      <c r="KK44" s="109" t="str">
        <f t="shared" si="358"/>
        <v/>
      </c>
      <c r="KL44" s="108"/>
      <c r="KM44" s="110" t="str">
        <f t="shared" si="359"/>
        <v/>
      </c>
      <c r="KN44" s="109" t="str">
        <f t="shared" si="360"/>
        <v/>
      </c>
      <c r="KO44" s="108"/>
      <c r="KP44" s="110" t="str">
        <f t="shared" si="361"/>
        <v/>
      </c>
      <c r="KQ44" s="109" t="str">
        <f t="shared" si="362"/>
        <v/>
      </c>
      <c r="KR44" s="108"/>
      <c r="KS44" s="110" t="str">
        <f t="shared" si="363"/>
        <v/>
      </c>
      <c r="KT44" s="109" t="str">
        <f t="shared" si="364"/>
        <v/>
      </c>
      <c r="KU44" s="108"/>
      <c r="KV44" s="110" t="str">
        <f t="shared" si="365"/>
        <v/>
      </c>
      <c r="KW44" s="109" t="str">
        <f t="shared" si="366"/>
        <v/>
      </c>
      <c r="KX44" s="108"/>
      <c r="KY44" s="110" t="str">
        <f t="shared" si="367"/>
        <v/>
      </c>
      <c r="KZ44" s="109" t="str">
        <f t="shared" si="368"/>
        <v/>
      </c>
      <c r="LA44" s="108"/>
      <c r="LB44" s="110" t="str">
        <f t="shared" si="369"/>
        <v/>
      </c>
      <c r="LC44" s="109" t="str">
        <f t="shared" si="370"/>
        <v/>
      </c>
      <c r="LD44" s="108"/>
      <c r="LE44" s="110" t="str">
        <f t="shared" si="371"/>
        <v/>
      </c>
      <c r="LF44" s="109" t="str">
        <f t="shared" si="372"/>
        <v/>
      </c>
      <c r="LG44" s="108"/>
      <c r="LH44" s="110" t="str">
        <f t="shared" si="373"/>
        <v/>
      </c>
      <c r="LI44" s="109" t="str">
        <f t="shared" si="374"/>
        <v/>
      </c>
      <c r="LJ44" s="108"/>
      <c r="LK44" s="151" t="str">
        <f t="shared" si="375"/>
        <v/>
      </c>
    </row>
    <row r="45" spans="1:323" s="886" customFormat="1" ht="17.149999999999999" customHeight="1" x14ac:dyDescent="0.2">
      <c r="A45" s="120" t="s">
        <v>22</v>
      </c>
      <c r="B45" s="150">
        <f>IFERROR(VLOOKUP($D45,[1]受注ﾌｧｲﾙ!$A$3:$BZ$1314,5,FALSE),"-")</f>
        <v>46111.589131944442</v>
      </c>
      <c r="C45" s="154">
        <f>IFERROR(VLOOKUP($D45,[1]受注ﾌｧｲﾙ!$A$3:$BZ$1314,6,FALSE),"-")</f>
        <v>0</v>
      </c>
      <c r="D45" s="3" t="s">
        <v>836</v>
      </c>
      <c r="E45" s="39">
        <f>IFERROR(VLOOKUP($D45,[1]受注ﾌｧｲﾙ!$A$3:$BZ$1314,17,FALSE),"-")</f>
        <v>6710</v>
      </c>
      <c r="F45" s="5" t="str">
        <f>IFERROR(VLOOKUP($D45,[1]受注ﾌｧｲﾙ!$A$3:$BZ$1314,18,FALSE),"-")</f>
        <v>30060-AG00-1000X100</v>
      </c>
      <c r="G45" s="5" t="str">
        <f>IFERROR(VLOOKUP($D45,[1]受注ﾌｧｲﾙ!$A$3:$BZ$1314,19,FALSE),"-")</f>
        <v>FA</v>
      </c>
      <c r="H45" s="5" t="str">
        <f>IFERROR(VLOOKUP($D45,[1]受注ﾌｧｲﾙ!$A$3:$BZ$1314,20,FALSE),"-")</f>
        <v xml:space="preserve">   </v>
      </c>
      <c r="I45" s="5" t="str">
        <f>IFERROR(VLOOKUP($D45,[1]受注ﾌｧｲﾙ!$A$3:$BZ$1314,21,FALSE),"-")</f>
        <v>C</v>
      </c>
      <c r="J45" s="15">
        <f>IFERROR(VLOOKUP($D45,[1]受注ﾌｧｲﾙ!$A$3:$BZ$1314,22,FALSE),"-")</f>
        <v>4400</v>
      </c>
      <c r="K45" s="5" t="str">
        <f>IFERROR(VLOOKUP($D45,[1]受注ﾌｧｲﾙ!$A$3:$BZ$1314,8,FALSE),"-")</f>
        <v>30030-BG00-1000X100</v>
      </c>
      <c r="L45" s="5" t="str">
        <f>IFERROR(VLOOKUP($D45,[1]受注ﾌｧｲﾙ!$A$3:$BZ$1314,9,FALSE),"-")</f>
        <v>FA</v>
      </c>
      <c r="M45" s="5" t="str">
        <f>IFERROR(VLOOKUP($D45,[1]受注ﾌｧｲﾙ!$A$3:$BZ$1314,10,FALSE),"-")</f>
        <v xml:space="preserve">   </v>
      </c>
      <c r="N45" s="5" t="str">
        <f>IFERROR(VLOOKUP($D45,[1]受注ﾌｧｲﾙ!$A$3:$BZ$1314,11,FALSE),"-")</f>
        <v>C</v>
      </c>
      <c r="O45" s="15">
        <f>IFERROR(VLOOKUP($D45,[1]受注ﾌｧｲﾙ!$A$3:$BZ$1314,13,FALSE),"-")</f>
        <v>8800</v>
      </c>
      <c r="P45" s="5">
        <f>IFERROR(VLOOKUP($D45,[1]受注ﾌｧｲﾙ!$A$3:$BZ$1314,15,FALSE),"-")</f>
        <v>0</v>
      </c>
      <c r="Q45" s="40">
        <f>IFERROR((VLOOKUP($D45,[1]受注ﾌｧｲﾙ!$A$3:$BZ$1314,16,FALSE)*J45),"-")</f>
        <v>4400</v>
      </c>
      <c r="R45" s="492" t="str">
        <f>IFERROR(VLOOKUP(D45,#REF!,107,FALSE),"-")</f>
        <v>-</v>
      </c>
      <c r="S45" s="5" t="str">
        <f>IFERROR(VLOOKUP($D45,[1]受注ﾌｧｲﾙ!$A$3:$BZ$1314,26,FALSE),"-")</f>
        <v>ｽﾗｲｽ</v>
      </c>
      <c r="T45" s="86" t="str">
        <f>IFERROR(VLOOKUP($D45,[1]受注ﾌｧｲﾙ!$A$3:$BZ$1314,23,FALSE),"-")</f>
        <v>湖南</v>
      </c>
      <c r="U45" s="4"/>
      <c r="V45" s="3"/>
      <c r="W45" s="4">
        <f>IFERROR(VLOOKUP($D45,[1]受注ﾌｧｲﾙ!$A$3:$BZ$1314,25,FALSE),"-")</f>
        <v>46127</v>
      </c>
      <c r="X45" s="4">
        <f>IFERROR(VLOOKUP($D45,[1]受注ﾌｧｲﾙ!$A$3:$BZ$1314,32,FALSE),"-")</f>
        <v>46129</v>
      </c>
      <c r="Y45" s="4">
        <f>IFERROR(VLOOKUP($D45,[1]受注ﾌｧｲﾙ!$A$3:$BZ$1314,33,FALSE),"-")</f>
        <v>46129</v>
      </c>
      <c r="Z45" s="4">
        <f t="shared" si="188"/>
        <v>46128</v>
      </c>
      <c r="AA45" s="4">
        <f>IFERROR(VLOOKUP(D45,[8]加工日報ｽﾗｲｽ!$A$5:$DD$996,2,FALSE),"-")</f>
        <v>46128</v>
      </c>
      <c r="AB45" s="58">
        <f>IFERROR(VLOOKUP(D45,[8]加工日報ｽﾗｲｽ!$A$5:$DD$996,108,FALSE),"-")</f>
        <v>8800</v>
      </c>
      <c r="AC45" s="21">
        <f t="shared" si="189"/>
        <v>4400</v>
      </c>
      <c r="AD45" s="410" t="str">
        <f>IFERROR(VLOOKUP($D45,[1]受注ﾌｧｲﾙ!$A$3:$BZ$1314,27,FALSE),"-")&amp;"　"&amp;IFERROR(VLOOKUP($D45,[1]受注ﾌｧｲﾙ!$A$3:$BZ$1314,28,FALSE),"-")&amp;"　"&amp;IFERROR(VLOOKUP($D45,[1]受注ﾌｧｲﾙ!$A$3:$BZ$1314,29,FALSE),"-")</f>
        <v>つなぎ無　　</v>
      </c>
      <c r="AE45" s="3"/>
      <c r="AF45" s="31" t="str">
        <f>IFERROR(VLOOKUP(D45,[8]加工日報ｽﾗｲｽ!$A$5:$DD$996,94,FALSE),"-")</f>
        <v>完</v>
      </c>
      <c r="AG45" s="38" t="str">
        <f>IFERROR(VLOOKUP($D45,[1]受注ﾌｧｲﾙ!$A$3:$BZ$1314,2,FALSE),"-")</f>
        <v>通常入力</v>
      </c>
      <c r="AH45" s="38" t="str">
        <f>IFERROR(VLOOKUP($D45,[1]受注ﾌｧｲﾙ!$A$3:$BZ$1314,3,FALSE),"-")</f>
        <v>後加工</v>
      </c>
      <c r="AI45" s="43" t="str">
        <f>IFERROR(VLOOKUP($D45,[1]受注ﾌｧｲﾙ!$A$3:$BZ$1314,31,FALSE),"-")</f>
        <v>TPI</v>
      </c>
      <c r="AJ45" s="43" t="str">
        <f>IFERROR(VLOOKUP($D45,[1]受注ﾌｧｲﾙ!$A$3:$BZ$1314,12,FALSE),"-")</f>
        <v xml:space="preserve"> </v>
      </c>
      <c r="AK45" s="228" t="str">
        <f>IFERROR(VLOOKUP($D45,[1]受注ﾌｧｲﾙ!$A$3:$BZ$1314,24,FALSE),"-")</f>
        <v>ｽﾗｲｽ</v>
      </c>
      <c r="AL45" s="3"/>
      <c r="AM45" s="3"/>
      <c r="AN45" s="3"/>
      <c r="AO45" s="3"/>
      <c r="AP45" s="3"/>
      <c r="AQ45" s="43" t="s">
        <v>88</v>
      </c>
      <c r="AR45" s="366"/>
      <c r="AS45" s="109" t="str">
        <f t="shared" si="190"/>
        <v/>
      </c>
      <c r="AT45" s="260"/>
      <c r="AU45" s="110" t="str">
        <f t="shared" si="191"/>
        <v/>
      </c>
      <c r="AV45" s="109" t="str">
        <f t="shared" si="192"/>
        <v/>
      </c>
      <c r="AW45" s="108"/>
      <c r="AX45" s="110" t="str">
        <f t="shared" si="193"/>
        <v/>
      </c>
      <c r="AY45" s="109" t="str">
        <f t="shared" si="194"/>
        <v/>
      </c>
      <c r="AZ45" s="108"/>
      <c r="BA45" s="110" t="str">
        <f t="shared" si="195"/>
        <v/>
      </c>
      <c r="BB45" s="109" t="str">
        <f t="shared" si="196"/>
        <v/>
      </c>
      <c r="BC45" s="108"/>
      <c r="BD45" s="110" t="str">
        <f t="shared" si="197"/>
        <v/>
      </c>
      <c r="BE45" s="109" t="str">
        <f t="shared" si="198"/>
        <v/>
      </c>
      <c r="BF45" s="108"/>
      <c r="BG45" s="110" t="str">
        <f t="shared" si="199"/>
        <v/>
      </c>
      <c r="BH45" s="109" t="str">
        <f t="shared" si="200"/>
        <v/>
      </c>
      <c r="BI45" s="108"/>
      <c r="BJ45" s="110" t="str">
        <f t="shared" si="201"/>
        <v/>
      </c>
      <c r="BK45" s="109" t="str">
        <f t="shared" si="202"/>
        <v/>
      </c>
      <c r="BL45" s="108"/>
      <c r="BM45" s="110" t="str">
        <f t="shared" si="203"/>
        <v/>
      </c>
      <c r="BN45" s="109" t="str">
        <f t="shared" si="204"/>
        <v/>
      </c>
      <c r="BO45" s="108"/>
      <c r="BP45" s="110" t="str">
        <f t="shared" si="205"/>
        <v/>
      </c>
      <c r="BQ45" s="109" t="str">
        <f t="shared" si="206"/>
        <v/>
      </c>
      <c r="BR45" s="108"/>
      <c r="BS45" s="110" t="str">
        <f t="shared" si="207"/>
        <v/>
      </c>
      <c r="BT45" s="109" t="str">
        <f t="shared" si="208"/>
        <v/>
      </c>
      <c r="BU45" s="108"/>
      <c r="BV45" s="110" t="str">
        <f t="shared" si="209"/>
        <v/>
      </c>
      <c r="BW45" s="109" t="str">
        <f t="shared" si="210"/>
        <v/>
      </c>
      <c r="BX45" s="108"/>
      <c r="BY45" s="110" t="str">
        <f t="shared" si="211"/>
        <v/>
      </c>
      <c r="BZ45" s="109" t="str">
        <f t="shared" si="212"/>
        <v/>
      </c>
      <c r="CA45" s="108"/>
      <c r="CB45" s="110" t="str">
        <f t="shared" si="213"/>
        <v/>
      </c>
      <c r="CC45" s="109" t="str">
        <f t="shared" si="214"/>
        <v/>
      </c>
      <c r="CD45" s="108"/>
      <c r="CE45" s="110" t="str">
        <f t="shared" si="215"/>
        <v/>
      </c>
      <c r="CF45" s="109" t="str">
        <f t="shared" si="216"/>
        <v/>
      </c>
      <c r="CG45" s="108"/>
      <c r="CH45" s="110" t="str">
        <f t="shared" si="217"/>
        <v/>
      </c>
      <c r="CI45" s="109" t="str">
        <f t="shared" si="218"/>
        <v/>
      </c>
      <c r="CJ45" s="108"/>
      <c r="CK45" s="110" t="str">
        <f t="shared" si="219"/>
        <v/>
      </c>
      <c r="CL45" s="109" t="str">
        <f t="shared" si="220"/>
        <v/>
      </c>
      <c r="CM45" s="108"/>
      <c r="CN45" s="110" t="str">
        <f t="shared" si="221"/>
        <v/>
      </c>
      <c r="CO45" s="109" t="str">
        <f t="shared" si="222"/>
        <v/>
      </c>
      <c r="CP45" s="108"/>
      <c r="CQ45" s="110" t="str">
        <f t="shared" si="223"/>
        <v/>
      </c>
      <c r="CR45" s="109" t="str">
        <f t="shared" si="224"/>
        <v/>
      </c>
      <c r="CS45" s="108"/>
      <c r="CT45" s="110" t="str">
        <f t="shared" si="225"/>
        <v/>
      </c>
      <c r="CU45" s="109" t="str">
        <f t="shared" si="226"/>
        <v/>
      </c>
      <c r="CV45" s="108"/>
      <c r="CW45" s="110" t="str">
        <f t="shared" si="227"/>
        <v/>
      </c>
      <c r="CX45" s="109" t="str">
        <f t="shared" si="228"/>
        <v/>
      </c>
      <c r="CY45" s="108"/>
      <c r="CZ45" s="110" t="str">
        <f t="shared" si="229"/>
        <v/>
      </c>
      <c r="DA45" s="109" t="str">
        <f t="shared" si="230"/>
        <v/>
      </c>
      <c r="DB45" s="108"/>
      <c r="DC45" s="110" t="str">
        <f t="shared" si="231"/>
        <v/>
      </c>
      <c r="DD45" s="109" t="str">
        <f t="shared" si="232"/>
        <v/>
      </c>
      <c r="DE45" s="108"/>
      <c r="DF45" s="110" t="str">
        <f t="shared" si="233"/>
        <v/>
      </c>
      <c r="DG45" s="109" t="str">
        <f t="shared" si="234"/>
        <v/>
      </c>
      <c r="DH45" s="108"/>
      <c r="DI45" s="110" t="str">
        <f t="shared" si="235"/>
        <v/>
      </c>
      <c r="DJ45" s="109" t="str">
        <f t="shared" si="236"/>
        <v/>
      </c>
      <c r="DK45" s="108"/>
      <c r="DL45" s="110" t="str">
        <f t="shared" si="237"/>
        <v/>
      </c>
      <c r="DM45" s="109" t="str">
        <f t="shared" si="238"/>
        <v/>
      </c>
      <c r="DN45" s="108"/>
      <c r="DO45" s="110" t="str">
        <f t="shared" si="239"/>
        <v/>
      </c>
      <c r="DP45" s="109" t="str">
        <f t="shared" si="240"/>
        <v/>
      </c>
      <c r="DQ45" s="108"/>
      <c r="DR45" s="110" t="str">
        <f t="shared" si="241"/>
        <v/>
      </c>
      <c r="DS45" s="109" t="str">
        <f t="shared" si="242"/>
        <v/>
      </c>
      <c r="DT45" s="108"/>
      <c r="DU45" s="110" t="str">
        <f t="shared" si="243"/>
        <v/>
      </c>
      <c r="DV45" s="109" t="str">
        <f t="shared" si="244"/>
        <v/>
      </c>
      <c r="DW45" s="108"/>
      <c r="DX45" s="110" t="str">
        <f t="shared" si="245"/>
        <v/>
      </c>
      <c r="DY45" s="109" t="str">
        <f t="shared" si="246"/>
        <v/>
      </c>
      <c r="DZ45" s="108"/>
      <c r="EA45" s="110" t="str">
        <f t="shared" si="247"/>
        <v/>
      </c>
      <c r="EB45" s="109" t="str">
        <f t="shared" si="248"/>
        <v/>
      </c>
      <c r="EC45" s="108"/>
      <c r="ED45" s="110" t="str">
        <f t="shared" si="249"/>
        <v/>
      </c>
      <c r="EE45" s="109" t="str">
        <f t="shared" si="250"/>
        <v/>
      </c>
      <c r="EF45" s="108"/>
      <c r="EG45" s="151" t="str">
        <f t="shared" si="251"/>
        <v/>
      </c>
      <c r="EH45" s="109" t="str">
        <f t="shared" si="252"/>
        <v/>
      </c>
      <c r="EI45" s="260"/>
      <c r="EJ45" s="110" t="str">
        <f t="shared" si="253"/>
        <v/>
      </c>
      <c r="EK45" s="109" t="str">
        <f t="shared" si="254"/>
        <v/>
      </c>
      <c r="EL45" s="108"/>
      <c r="EM45" s="110" t="str">
        <f t="shared" si="255"/>
        <v/>
      </c>
      <c r="EN45" s="109" t="str">
        <f t="shared" si="256"/>
        <v/>
      </c>
      <c r="EO45" s="108"/>
      <c r="EP45" s="110" t="str">
        <f t="shared" si="257"/>
        <v/>
      </c>
      <c r="EQ45" s="109" t="str">
        <f t="shared" si="258"/>
        <v/>
      </c>
      <c r="ER45" s="108"/>
      <c r="ES45" s="110" t="str">
        <f t="shared" si="259"/>
        <v/>
      </c>
      <c r="ET45" s="109" t="str">
        <f t="shared" si="260"/>
        <v/>
      </c>
      <c r="EU45" s="108"/>
      <c r="EV45" s="110" t="str">
        <f t="shared" si="261"/>
        <v/>
      </c>
      <c r="EW45" s="109" t="str">
        <f t="shared" si="262"/>
        <v/>
      </c>
      <c r="EX45" s="108"/>
      <c r="EY45" s="110" t="str">
        <f t="shared" si="263"/>
        <v/>
      </c>
      <c r="EZ45" s="109" t="str">
        <f t="shared" si="264"/>
        <v/>
      </c>
      <c r="FA45" s="108"/>
      <c r="FB45" s="110" t="str">
        <f t="shared" si="265"/>
        <v/>
      </c>
      <c r="FC45" s="109" t="str">
        <f t="shared" si="266"/>
        <v/>
      </c>
      <c r="FD45" s="108"/>
      <c r="FE45" s="110" t="str">
        <f t="shared" si="267"/>
        <v/>
      </c>
      <c r="FF45" s="109" t="str">
        <f t="shared" si="268"/>
        <v/>
      </c>
      <c r="FG45" s="108"/>
      <c r="FH45" s="110" t="str">
        <f t="shared" si="269"/>
        <v/>
      </c>
      <c r="FI45" s="109" t="str">
        <f t="shared" si="270"/>
        <v/>
      </c>
      <c r="FJ45" s="108"/>
      <c r="FK45" s="110" t="str">
        <f t="shared" si="271"/>
        <v/>
      </c>
      <c r="FL45" s="109" t="str">
        <f t="shared" si="272"/>
        <v/>
      </c>
      <c r="FM45" s="108"/>
      <c r="FN45" s="110" t="str">
        <f t="shared" si="273"/>
        <v/>
      </c>
      <c r="FO45" s="109" t="str">
        <f t="shared" si="274"/>
        <v/>
      </c>
      <c r="FP45" s="108"/>
      <c r="FQ45" s="110" t="str">
        <f t="shared" si="275"/>
        <v/>
      </c>
      <c r="FR45" s="109" t="str">
        <f t="shared" si="276"/>
        <v/>
      </c>
      <c r="FS45" s="108"/>
      <c r="FT45" s="110" t="str">
        <f t="shared" si="277"/>
        <v/>
      </c>
      <c r="FU45" s="109" t="str">
        <f t="shared" si="278"/>
        <v/>
      </c>
      <c r="FV45" s="108"/>
      <c r="FW45" s="110" t="str">
        <f t="shared" si="279"/>
        <v/>
      </c>
      <c r="FX45" s="109" t="str">
        <f t="shared" si="280"/>
        <v>→</v>
      </c>
      <c r="FY45" s="108"/>
      <c r="FZ45" s="110" t="str">
        <f t="shared" si="281"/>
        <v/>
      </c>
      <c r="GA45" s="109" t="str">
        <f t="shared" si="282"/>
        <v/>
      </c>
      <c r="GB45" s="108">
        <v>4400</v>
      </c>
      <c r="GC45" s="110" t="str">
        <f t="shared" si="283"/>
        <v/>
      </c>
      <c r="GD45" s="109" t="str">
        <f t="shared" si="284"/>
        <v/>
      </c>
      <c r="GE45" s="108"/>
      <c r="GF45" s="110" t="str">
        <f t="shared" si="285"/>
        <v>⇒</v>
      </c>
      <c r="GG45" s="109" t="str">
        <f t="shared" si="286"/>
        <v/>
      </c>
      <c r="GH45" s="108"/>
      <c r="GI45" s="110" t="str">
        <f t="shared" si="287"/>
        <v/>
      </c>
      <c r="GJ45" s="109" t="str">
        <f t="shared" si="288"/>
        <v/>
      </c>
      <c r="GK45" s="108"/>
      <c r="GL45" s="110" t="str">
        <f t="shared" si="289"/>
        <v/>
      </c>
      <c r="GM45" s="109" t="str">
        <f t="shared" si="290"/>
        <v/>
      </c>
      <c r="GN45" s="108"/>
      <c r="GO45" s="110" t="str">
        <f t="shared" si="291"/>
        <v/>
      </c>
      <c r="GP45" s="109" t="str">
        <f t="shared" si="292"/>
        <v/>
      </c>
      <c r="GQ45" s="108"/>
      <c r="GR45" s="110" t="str">
        <f t="shared" si="293"/>
        <v/>
      </c>
      <c r="GS45" s="109" t="str">
        <f t="shared" si="294"/>
        <v/>
      </c>
      <c r="GT45" s="108"/>
      <c r="GU45" s="110" t="str">
        <f t="shared" si="295"/>
        <v/>
      </c>
      <c r="GV45" s="109" t="str">
        <f t="shared" si="296"/>
        <v/>
      </c>
      <c r="GW45" s="108"/>
      <c r="GX45" s="110" t="str">
        <f t="shared" si="297"/>
        <v/>
      </c>
      <c r="GY45" s="109" t="str">
        <f t="shared" si="298"/>
        <v/>
      </c>
      <c r="GZ45" s="108"/>
      <c r="HA45" s="110" t="str">
        <f t="shared" si="299"/>
        <v/>
      </c>
      <c r="HB45" s="109" t="str">
        <f t="shared" si="300"/>
        <v/>
      </c>
      <c r="HC45" s="108"/>
      <c r="HD45" s="110" t="str">
        <f t="shared" si="301"/>
        <v/>
      </c>
      <c r="HE45" s="109" t="str">
        <f t="shared" si="302"/>
        <v/>
      </c>
      <c r="HF45" s="108"/>
      <c r="HG45" s="110" t="str">
        <f t="shared" si="303"/>
        <v/>
      </c>
      <c r="HH45" s="109" t="str">
        <f t="shared" si="304"/>
        <v/>
      </c>
      <c r="HI45" s="108"/>
      <c r="HJ45" s="110" t="str">
        <f t="shared" si="305"/>
        <v/>
      </c>
      <c r="HK45" s="109" t="str">
        <f t="shared" si="306"/>
        <v/>
      </c>
      <c r="HL45" s="108"/>
      <c r="HM45" s="110" t="str">
        <f t="shared" si="307"/>
        <v/>
      </c>
      <c r="HN45" s="109" t="str">
        <f t="shared" si="308"/>
        <v/>
      </c>
      <c r="HO45" s="108"/>
      <c r="HP45" s="110" t="str">
        <f t="shared" si="309"/>
        <v/>
      </c>
      <c r="HQ45" s="109" t="str">
        <f t="shared" si="310"/>
        <v/>
      </c>
      <c r="HR45" s="108"/>
      <c r="HS45" s="110" t="str">
        <f t="shared" si="311"/>
        <v/>
      </c>
      <c r="HT45" s="109" t="str">
        <f t="shared" si="312"/>
        <v/>
      </c>
      <c r="HU45" s="108"/>
      <c r="HV45" s="151" t="str">
        <f t="shared" si="313"/>
        <v/>
      </c>
      <c r="HW45" s="109" t="str">
        <f t="shared" si="314"/>
        <v/>
      </c>
      <c r="HX45" s="260"/>
      <c r="HY45" s="110" t="str">
        <f t="shared" si="315"/>
        <v/>
      </c>
      <c r="HZ45" s="109" t="str">
        <f t="shared" si="316"/>
        <v/>
      </c>
      <c r="IA45" s="108"/>
      <c r="IB45" s="110" t="str">
        <f t="shared" si="317"/>
        <v/>
      </c>
      <c r="IC45" s="109" t="str">
        <f t="shared" si="318"/>
        <v/>
      </c>
      <c r="ID45" s="108"/>
      <c r="IE45" s="110" t="str">
        <f t="shared" si="319"/>
        <v/>
      </c>
      <c r="IF45" s="109" t="str">
        <f t="shared" si="320"/>
        <v/>
      </c>
      <c r="IG45" s="108"/>
      <c r="IH45" s="110" t="str">
        <f t="shared" si="321"/>
        <v/>
      </c>
      <c r="II45" s="109" t="str">
        <f t="shared" si="322"/>
        <v/>
      </c>
      <c r="IJ45" s="108"/>
      <c r="IK45" s="110" t="str">
        <f t="shared" si="323"/>
        <v/>
      </c>
      <c r="IL45" s="109" t="str">
        <f t="shared" si="324"/>
        <v/>
      </c>
      <c r="IM45" s="108"/>
      <c r="IN45" s="110" t="str">
        <f t="shared" si="325"/>
        <v/>
      </c>
      <c r="IO45" s="109" t="str">
        <f t="shared" si="326"/>
        <v/>
      </c>
      <c r="IP45" s="108"/>
      <c r="IQ45" s="110" t="str">
        <f t="shared" si="327"/>
        <v/>
      </c>
      <c r="IR45" s="109" t="str">
        <f t="shared" si="328"/>
        <v/>
      </c>
      <c r="IS45" s="108"/>
      <c r="IT45" s="110" t="str">
        <f t="shared" si="329"/>
        <v/>
      </c>
      <c r="IU45" s="109" t="str">
        <f t="shared" si="330"/>
        <v/>
      </c>
      <c r="IV45" s="108"/>
      <c r="IW45" s="110" t="str">
        <f t="shared" si="331"/>
        <v/>
      </c>
      <c r="IX45" s="109" t="str">
        <f t="shared" si="332"/>
        <v/>
      </c>
      <c r="IY45" s="108"/>
      <c r="IZ45" s="110" t="str">
        <f t="shared" si="333"/>
        <v/>
      </c>
      <c r="JA45" s="109" t="str">
        <f t="shared" si="334"/>
        <v/>
      </c>
      <c r="JB45" s="108"/>
      <c r="JC45" s="110" t="str">
        <f t="shared" si="335"/>
        <v/>
      </c>
      <c r="JD45" s="109" t="str">
        <f t="shared" si="336"/>
        <v/>
      </c>
      <c r="JE45" s="108"/>
      <c r="JF45" s="110" t="str">
        <f t="shared" si="337"/>
        <v/>
      </c>
      <c r="JG45" s="109" t="str">
        <f t="shared" si="338"/>
        <v/>
      </c>
      <c r="JH45" s="108"/>
      <c r="JI45" s="110" t="str">
        <f t="shared" si="339"/>
        <v/>
      </c>
      <c r="JJ45" s="109" t="str">
        <f t="shared" si="340"/>
        <v/>
      </c>
      <c r="JK45" s="108"/>
      <c r="JL45" s="110" t="str">
        <f t="shared" si="341"/>
        <v/>
      </c>
      <c r="JM45" s="109" t="str">
        <f t="shared" si="342"/>
        <v/>
      </c>
      <c r="JN45" s="108"/>
      <c r="JO45" s="110" t="str">
        <f t="shared" si="343"/>
        <v/>
      </c>
      <c r="JP45" s="109" t="str">
        <f t="shared" si="344"/>
        <v/>
      </c>
      <c r="JQ45" s="108"/>
      <c r="JR45" s="110" t="str">
        <f t="shared" si="345"/>
        <v/>
      </c>
      <c r="JS45" s="109" t="str">
        <f t="shared" si="346"/>
        <v/>
      </c>
      <c r="JT45" s="108"/>
      <c r="JU45" s="110" t="str">
        <f t="shared" si="347"/>
        <v/>
      </c>
      <c r="JV45" s="109" t="str">
        <f t="shared" si="348"/>
        <v/>
      </c>
      <c r="JW45" s="108"/>
      <c r="JX45" s="110" t="str">
        <f t="shared" si="349"/>
        <v/>
      </c>
      <c r="JY45" s="109" t="str">
        <f t="shared" si="350"/>
        <v/>
      </c>
      <c r="JZ45" s="108"/>
      <c r="KA45" s="110" t="str">
        <f t="shared" si="351"/>
        <v/>
      </c>
      <c r="KB45" s="109" t="str">
        <f t="shared" si="352"/>
        <v/>
      </c>
      <c r="KC45" s="108"/>
      <c r="KD45" s="110" t="str">
        <f t="shared" si="353"/>
        <v/>
      </c>
      <c r="KE45" s="109" t="str">
        <f t="shared" si="354"/>
        <v/>
      </c>
      <c r="KF45" s="108"/>
      <c r="KG45" s="110" t="str">
        <f t="shared" si="355"/>
        <v/>
      </c>
      <c r="KH45" s="109" t="str">
        <f t="shared" si="356"/>
        <v/>
      </c>
      <c r="KI45" s="108"/>
      <c r="KJ45" s="110" t="str">
        <f t="shared" si="357"/>
        <v/>
      </c>
      <c r="KK45" s="109" t="str">
        <f t="shared" si="358"/>
        <v/>
      </c>
      <c r="KL45" s="108"/>
      <c r="KM45" s="110" t="str">
        <f t="shared" si="359"/>
        <v/>
      </c>
      <c r="KN45" s="109" t="str">
        <f t="shared" si="360"/>
        <v/>
      </c>
      <c r="KO45" s="108"/>
      <c r="KP45" s="110" t="str">
        <f t="shared" si="361"/>
        <v/>
      </c>
      <c r="KQ45" s="109" t="str">
        <f t="shared" si="362"/>
        <v/>
      </c>
      <c r="KR45" s="108"/>
      <c r="KS45" s="110" t="str">
        <f t="shared" si="363"/>
        <v/>
      </c>
      <c r="KT45" s="109" t="str">
        <f t="shared" si="364"/>
        <v/>
      </c>
      <c r="KU45" s="108"/>
      <c r="KV45" s="110" t="str">
        <f t="shared" si="365"/>
        <v/>
      </c>
      <c r="KW45" s="109" t="str">
        <f t="shared" si="366"/>
        <v/>
      </c>
      <c r="KX45" s="108"/>
      <c r="KY45" s="110" t="str">
        <f t="shared" si="367"/>
        <v/>
      </c>
      <c r="KZ45" s="109" t="str">
        <f t="shared" si="368"/>
        <v/>
      </c>
      <c r="LA45" s="108"/>
      <c r="LB45" s="110" t="str">
        <f t="shared" si="369"/>
        <v/>
      </c>
      <c r="LC45" s="109" t="str">
        <f t="shared" si="370"/>
        <v/>
      </c>
      <c r="LD45" s="108"/>
      <c r="LE45" s="110" t="str">
        <f t="shared" si="371"/>
        <v/>
      </c>
      <c r="LF45" s="109" t="str">
        <f t="shared" si="372"/>
        <v/>
      </c>
      <c r="LG45" s="108"/>
      <c r="LH45" s="110" t="str">
        <f t="shared" si="373"/>
        <v/>
      </c>
      <c r="LI45" s="109" t="str">
        <f t="shared" si="374"/>
        <v/>
      </c>
      <c r="LJ45" s="108"/>
      <c r="LK45" s="151" t="str">
        <f t="shared" si="375"/>
        <v/>
      </c>
    </row>
    <row r="46" spans="1:323" ht="17.149999999999999" customHeight="1" x14ac:dyDescent="0.2">
      <c r="A46" s="120" t="s">
        <v>22</v>
      </c>
      <c r="B46" s="150">
        <f>IFERROR(VLOOKUP($D46,[1]受注ﾌｧｲﾙ!$A$3:$BZ$1314,5,FALSE),"-")</f>
        <v>46121.419976851852</v>
      </c>
      <c r="C46" s="154">
        <f>IFERROR(VLOOKUP($D46,[1]受注ﾌｧｲﾙ!$A$3:$BZ$1314,6,FALSE),"-")</f>
        <v>0</v>
      </c>
      <c r="D46" s="3" t="s">
        <v>996</v>
      </c>
      <c r="E46" s="39">
        <f>IFERROR(VLOOKUP($D46,[1]受注ﾌｧｲﾙ!$A$3:$BZ$1314,17,FALSE),"-")</f>
        <v>6710</v>
      </c>
      <c r="F46" s="5" t="str">
        <f>IFERROR(VLOOKUP($D46,[1]受注ﾌｧｲﾙ!$A$3:$BZ$1314,18,FALSE),"-")</f>
        <v>20040-AY00- 640X250</v>
      </c>
      <c r="G46" s="5" t="str">
        <f>IFERROR(VLOOKUP($D46,[1]受注ﾌｧｲﾙ!$A$3:$BZ$1314,19,FALSE),"-")</f>
        <v>FA</v>
      </c>
      <c r="H46" s="5" t="str">
        <f>IFERROR(VLOOKUP($D46,[1]受注ﾌｧｲﾙ!$A$3:$BZ$1314,20,FALSE),"-")</f>
        <v>WH1</v>
      </c>
      <c r="I46" s="5" t="str">
        <f>IFERROR(VLOOKUP($D46,[1]受注ﾌｧｲﾙ!$A$3:$BZ$1314,21,FALSE),"-")</f>
        <v>C</v>
      </c>
      <c r="J46" s="15">
        <f>IFERROR(VLOOKUP($D46,[1]受注ﾌｧｲﾙ!$A$3:$BZ$1314,22,FALSE),"-")</f>
        <v>500</v>
      </c>
      <c r="K46" s="5" t="str">
        <f>IFERROR(VLOOKUP($D46,[1]受注ﾌｧｲﾙ!$A$3:$BZ$1314,8,FALSE),"-")</f>
        <v>20020-BY00- 640X125</v>
      </c>
      <c r="L46" s="5" t="str">
        <f>IFERROR(VLOOKUP($D46,[1]受注ﾌｧｲﾙ!$A$3:$BZ$1314,9,FALSE),"-")</f>
        <v>FA</v>
      </c>
      <c r="M46" s="5" t="str">
        <f>IFERROR(VLOOKUP($D46,[1]受注ﾌｧｲﾙ!$A$3:$BZ$1314,10,FALSE),"-")</f>
        <v>WH1</v>
      </c>
      <c r="N46" s="5" t="str">
        <f>IFERROR(VLOOKUP($D46,[1]受注ﾌｧｲﾙ!$A$3:$BZ$1314,11,FALSE),"-")</f>
        <v>C</v>
      </c>
      <c r="O46" s="15">
        <f>IFERROR(VLOOKUP($D46,[1]受注ﾌｧｲﾙ!$A$3:$BZ$1314,13,FALSE),"-")</f>
        <v>1000</v>
      </c>
      <c r="P46" s="5">
        <f>IFERROR(VLOOKUP($D46,[1]受注ﾌｧｲﾙ!$A$3:$BZ$1314,15,FALSE),"-")</f>
        <v>0</v>
      </c>
      <c r="Q46" s="40">
        <f>IFERROR((VLOOKUP($D46,[1]受注ﾌｧｲﾙ!$A$3:$BZ$1314,16,FALSE)*J46),"-")</f>
        <v>500</v>
      </c>
      <c r="R46" s="492" t="str">
        <f>IFERROR(VLOOKUP(D46,#REF!,107,FALSE),"-")</f>
        <v>-</v>
      </c>
      <c r="S46" s="5" t="str">
        <f>IFERROR(VLOOKUP($D46,[1]受注ﾌｧｲﾙ!$A$3:$BZ$1314,26,FALSE),"-")</f>
        <v>ｽﾗｲｽ,分割</v>
      </c>
      <c r="T46" s="86" t="str">
        <f>IFERROR(VLOOKUP($D46,[1]受注ﾌｧｲﾙ!$A$3:$BZ$1314,23,FALSE),"-")</f>
        <v>湖南</v>
      </c>
      <c r="U46" s="4"/>
      <c r="V46" s="3"/>
      <c r="W46" s="4">
        <f>IFERROR(VLOOKUP($D46,[1]受注ﾌｧｲﾙ!$A$3:$BZ$1314,25,FALSE),"-")</f>
        <v>46127</v>
      </c>
      <c r="X46" s="4">
        <f>IFERROR(VLOOKUP($D46,[1]受注ﾌｧｲﾙ!$A$3:$BZ$1314,32,FALSE),"-")</f>
        <v>46129</v>
      </c>
      <c r="Y46" s="4">
        <f>IFERROR(VLOOKUP($D46,[1]受注ﾌｧｲﾙ!$A$3:$BZ$1314,33,FALSE),"-")</f>
        <v>46129</v>
      </c>
      <c r="Z46" s="4">
        <f t="shared" si="188"/>
        <v>46127</v>
      </c>
      <c r="AA46" s="4">
        <f>IFERROR(VLOOKUP(D46,[8]加工日報ｽﾗｲｽ!$A$5:$DD$996,2,FALSE),"-")</f>
        <v>46128</v>
      </c>
      <c r="AB46" s="58">
        <f>IFERROR(VLOOKUP(D46,[8]加工日報ｽﾗｲｽ!$A$5:$DD$996,108,FALSE),"-")</f>
        <v>1000</v>
      </c>
      <c r="AC46" s="21">
        <f t="shared" si="189"/>
        <v>500</v>
      </c>
      <c r="AD46" s="410" t="str">
        <f>IFERROR(VLOOKUP($D46,[1]受注ﾌｧｲﾙ!$A$3:$BZ$1314,27,FALSE),"-")&amp;"　"&amp;IFERROR(VLOOKUP($D46,[1]受注ﾌｧｲﾙ!$A$3:$BZ$1314,28,FALSE),"-")&amp;"　"&amp;IFERROR(VLOOKUP($D46,[1]受注ﾌｧｲﾙ!$A$3:$BZ$1314,29,FALSE),"-")</f>
        <v>　　</v>
      </c>
      <c r="AE46" s="3"/>
      <c r="AF46" s="31" t="str">
        <f>IFERROR(VLOOKUP(D46,[8]加工日報ｽﾗｲｽ!$A$5:$DD$996,94,FALSE),"-")</f>
        <v>完</v>
      </c>
      <c r="AG46" s="38" t="str">
        <f>IFERROR(VLOOKUP($D46,[1]受注ﾌｧｲﾙ!$A$3:$BZ$1314,2,FALSE),"-")</f>
        <v>通常入力</v>
      </c>
      <c r="AH46" s="38" t="str">
        <f>IFERROR(VLOOKUP($D46,[1]受注ﾌｧｲﾙ!$A$3:$BZ$1314,3,FALSE),"-")</f>
        <v>後加工</v>
      </c>
      <c r="AI46" s="43" t="str">
        <f>IFERROR(VLOOKUP($D46,[1]受注ﾌｧｲﾙ!$A$3:$BZ$1314,31,FALSE),"-")</f>
        <v>ｺﾊﾞﾔｼ</v>
      </c>
      <c r="AJ46" s="43" t="str">
        <f>IFERROR(VLOOKUP($D46,[1]受注ﾌｧｲﾙ!$A$3:$BZ$1314,12,FALSE),"-")</f>
        <v xml:space="preserve"> </v>
      </c>
      <c r="AK46" s="228" t="str">
        <f>IFERROR(VLOOKUP($D46,[1]受注ﾌｧｲﾙ!$A$3:$BZ$1314,24,FALSE),"-")</f>
        <v>ｽﾗｲｽ</v>
      </c>
      <c r="AL46" s="3"/>
      <c r="AM46" s="3"/>
      <c r="AN46" s="3"/>
      <c r="AO46" s="3"/>
      <c r="AP46" s="3"/>
      <c r="AQ46" s="43" t="s">
        <v>88</v>
      </c>
      <c r="AR46" s="366"/>
      <c r="AS46" s="109" t="str">
        <f t="shared" si="190"/>
        <v/>
      </c>
      <c r="AT46" s="260"/>
      <c r="AU46" s="110" t="str">
        <f t="shared" si="191"/>
        <v/>
      </c>
      <c r="AV46" s="109" t="str">
        <f t="shared" si="192"/>
        <v/>
      </c>
      <c r="AW46" s="108"/>
      <c r="AX46" s="110" t="str">
        <f t="shared" si="193"/>
        <v/>
      </c>
      <c r="AY46" s="109" t="str">
        <f t="shared" si="194"/>
        <v/>
      </c>
      <c r="AZ46" s="108"/>
      <c r="BA46" s="110" t="str">
        <f t="shared" si="195"/>
        <v/>
      </c>
      <c r="BB46" s="109" t="str">
        <f t="shared" si="196"/>
        <v/>
      </c>
      <c r="BC46" s="108"/>
      <c r="BD46" s="110" t="str">
        <f t="shared" si="197"/>
        <v/>
      </c>
      <c r="BE46" s="109" t="str">
        <f t="shared" si="198"/>
        <v/>
      </c>
      <c r="BF46" s="108"/>
      <c r="BG46" s="110" t="str">
        <f t="shared" si="199"/>
        <v/>
      </c>
      <c r="BH46" s="109" t="str">
        <f t="shared" si="200"/>
        <v/>
      </c>
      <c r="BI46" s="108"/>
      <c r="BJ46" s="110" t="str">
        <f t="shared" si="201"/>
        <v/>
      </c>
      <c r="BK46" s="109" t="str">
        <f t="shared" si="202"/>
        <v/>
      </c>
      <c r="BL46" s="108"/>
      <c r="BM46" s="110" t="str">
        <f t="shared" si="203"/>
        <v/>
      </c>
      <c r="BN46" s="109" t="str">
        <f t="shared" si="204"/>
        <v/>
      </c>
      <c r="BO46" s="108"/>
      <c r="BP46" s="110" t="str">
        <f t="shared" si="205"/>
        <v/>
      </c>
      <c r="BQ46" s="109" t="str">
        <f t="shared" si="206"/>
        <v/>
      </c>
      <c r="BR46" s="108"/>
      <c r="BS46" s="110" t="str">
        <f t="shared" si="207"/>
        <v/>
      </c>
      <c r="BT46" s="109" t="str">
        <f t="shared" si="208"/>
        <v/>
      </c>
      <c r="BU46" s="108"/>
      <c r="BV46" s="110" t="str">
        <f t="shared" si="209"/>
        <v/>
      </c>
      <c r="BW46" s="109" t="str">
        <f t="shared" si="210"/>
        <v/>
      </c>
      <c r="BX46" s="108"/>
      <c r="BY46" s="110" t="str">
        <f t="shared" si="211"/>
        <v/>
      </c>
      <c r="BZ46" s="109" t="str">
        <f t="shared" si="212"/>
        <v/>
      </c>
      <c r="CA46" s="108"/>
      <c r="CB46" s="110" t="str">
        <f t="shared" si="213"/>
        <v/>
      </c>
      <c r="CC46" s="109" t="str">
        <f t="shared" si="214"/>
        <v/>
      </c>
      <c r="CD46" s="108"/>
      <c r="CE46" s="110" t="str">
        <f t="shared" si="215"/>
        <v/>
      </c>
      <c r="CF46" s="109" t="str">
        <f t="shared" si="216"/>
        <v/>
      </c>
      <c r="CG46" s="108"/>
      <c r="CH46" s="110" t="str">
        <f t="shared" si="217"/>
        <v/>
      </c>
      <c r="CI46" s="109" t="str">
        <f t="shared" si="218"/>
        <v/>
      </c>
      <c r="CJ46" s="108"/>
      <c r="CK46" s="110" t="str">
        <f t="shared" si="219"/>
        <v/>
      </c>
      <c r="CL46" s="109" t="str">
        <f t="shared" si="220"/>
        <v/>
      </c>
      <c r="CM46" s="108"/>
      <c r="CN46" s="110" t="str">
        <f t="shared" si="221"/>
        <v/>
      </c>
      <c r="CO46" s="109" t="str">
        <f t="shared" si="222"/>
        <v/>
      </c>
      <c r="CP46" s="108"/>
      <c r="CQ46" s="110" t="str">
        <f t="shared" si="223"/>
        <v/>
      </c>
      <c r="CR46" s="109" t="str">
        <f t="shared" si="224"/>
        <v/>
      </c>
      <c r="CS46" s="108"/>
      <c r="CT46" s="110" t="str">
        <f t="shared" si="225"/>
        <v/>
      </c>
      <c r="CU46" s="109" t="str">
        <f t="shared" si="226"/>
        <v/>
      </c>
      <c r="CV46" s="108"/>
      <c r="CW46" s="110" t="str">
        <f t="shared" si="227"/>
        <v/>
      </c>
      <c r="CX46" s="109" t="str">
        <f t="shared" si="228"/>
        <v/>
      </c>
      <c r="CY46" s="108"/>
      <c r="CZ46" s="110" t="str">
        <f t="shared" si="229"/>
        <v/>
      </c>
      <c r="DA46" s="109" t="str">
        <f t="shared" si="230"/>
        <v/>
      </c>
      <c r="DB46" s="108"/>
      <c r="DC46" s="110" t="str">
        <f t="shared" si="231"/>
        <v/>
      </c>
      <c r="DD46" s="109" t="str">
        <f t="shared" si="232"/>
        <v/>
      </c>
      <c r="DE46" s="108"/>
      <c r="DF46" s="110" t="str">
        <f t="shared" si="233"/>
        <v/>
      </c>
      <c r="DG46" s="109" t="str">
        <f t="shared" si="234"/>
        <v/>
      </c>
      <c r="DH46" s="108"/>
      <c r="DI46" s="110" t="str">
        <f t="shared" si="235"/>
        <v/>
      </c>
      <c r="DJ46" s="109" t="str">
        <f t="shared" si="236"/>
        <v/>
      </c>
      <c r="DK46" s="108"/>
      <c r="DL46" s="110" t="str">
        <f t="shared" si="237"/>
        <v/>
      </c>
      <c r="DM46" s="109" t="str">
        <f t="shared" si="238"/>
        <v/>
      </c>
      <c r="DN46" s="108"/>
      <c r="DO46" s="110" t="str">
        <f t="shared" si="239"/>
        <v/>
      </c>
      <c r="DP46" s="109" t="str">
        <f t="shared" si="240"/>
        <v/>
      </c>
      <c r="DQ46" s="108"/>
      <c r="DR46" s="110" t="str">
        <f t="shared" si="241"/>
        <v/>
      </c>
      <c r="DS46" s="109" t="str">
        <f t="shared" si="242"/>
        <v/>
      </c>
      <c r="DT46" s="108"/>
      <c r="DU46" s="110" t="str">
        <f t="shared" si="243"/>
        <v/>
      </c>
      <c r="DV46" s="109" t="str">
        <f t="shared" si="244"/>
        <v/>
      </c>
      <c r="DW46" s="108"/>
      <c r="DX46" s="110" t="str">
        <f t="shared" si="245"/>
        <v/>
      </c>
      <c r="DY46" s="109" t="str">
        <f t="shared" si="246"/>
        <v/>
      </c>
      <c r="DZ46" s="108"/>
      <c r="EA46" s="110" t="str">
        <f t="shared" si="247"/>
        <v/>
      </c>
      <c r="EB46" s="109" t="str">
        <f t="shared" si="248"/>
        <v/>
      </c>
      <c r="EC46" s="108"/>
      <c r="ED46" s="110" t="str">
        <f t="shared" si="249"/>
        <v/>
      </c>
      <c r="EE46" s="109" t="str">
        <f t="shared" si="250"/>
        <v/>
      </c>
      <c r="EF46" s="108"/>
      <c r="EG46" s="151" t="str">
        <f t="shared" si="251"/>
        <v/>
      </c>
      <c r="EH46" s="109" t="str">
        <f t="shared" si="252"/>
        <v/>
      </c>
      <c r="EI46" s="260"/>
      <c r="EJ46" s="110" t="str">
        <f t="shared" si="253"/>
        <v/>
      </c>
      <c r="EK46" s="109" t="str">
        <f t="shared" si="254"/>
        <v/>
      </c>
      <c r="EL46" s="108"/>
      <c r="EM46" s="110" t="str">
        <f t="shared" si="255"/>
        <v/>
      </c>
      <c r="EN46" s="109" t="str">
        <f t="shared" si="256"/>
        <v/>
      </c>
      <c r="EO46" s="108"/>
      <c r="EP46" s="110" t="str">
        <f t="shared" si="257"/>
        <v/>
      </c>
      <c r="EQ46" s="109" t="str">
        <f t="shared" si="258"/>
        <v/>
      </c>
      <c r="ER46" s="108"/>
      <c r="ES46" s="110" t="str">
        <f t="shared" si="259"/>
        <v/>
      </c>
      <c r="ET46" s="109" t="str">
        <f t="shared" si="260"/>
        <v/>
      </c>
      <c r="EU46" s="108"/>
      <c r="EV46" s="110" t="str">
        <f t="shared" si="261"/>
        <v/>
      </c>
      <c r="EW46" s="109" t="str">
        <f t="shared" si="262"/>
        <v/>
      </c>
      <c r="EX46" s="108"/>
      <c r="EY46" s="110" t="str">
        <f t="shared" si="263"/>
        <v/>
      </c>
      <c r="EZ46" s="109" t="str">
        <f t="shared" si="264"/>
        <v/>
      </c>
      <c r="FA46" s="108"/>
      <c r="FB46" s="110" t="str">
        <f t="shared" si="265"/>
        <v/>
      </c>
      <c r="FC46" s="109" t="str">
        <f t="shared" si="266"/>
        <v/>
      </c>
      <c r="FD46" s="108"/>
      <c r="FE46" s="110" t="str">
        <f t="shared" si="267"/>
        <v/>
      </c>
      <c r="FF46" s="109" t="str">
        <f t="shared" si="268"/>
        <v/>
      </c>
      <c r="FG46" s="108"/>
      <c r="FH46" s="110" t="str">
        <f t="shared" si="269"/>
        <v/>
      </c>
      <c r="FI46" s="109" t="str">
        <f t="shared" si="270"/>
        <v/>
      </c>
      <c r="FJ46" s="108"/>
      <c r="FK46" s="110" t="str">
        <f t="shared" si="271"/>
        <v/>
      </c>
      <c r="FL46" s="109" t="str">
        <f t="shared" si="272"/>
        <v/>
      </c>
      <c r="FM46" s="108"/>
      <c r="FN46" s="110" t="str">
        <f t="shared" si="273"/>
        <v/>
      </c>
      <c r="FO46" s="109" t="str">
        <f t="shared" si="274"/>
        <v/>
      </c>
      <c r="FP46" s="108"/>
      <c r="FQ46" s="110" t="str">
        <f t="shared" si="275"/>
        <v/>
      </c>
      <c r="FR46" s="109" t="str">
        <f t="shared" si="276"/>
        <v/>
      </c>
      <c r="FS46" s="108"/>
      <c r="FT46" s="110" t="str">
        <f t="shared" si="277"/>
        <v/>
      </c>
      <c r="FU46" s="109" t="str">
        <f t="shared" si="278"/>
        <v/>
      </c>
      <c r="FV46" s="108"/>
      <c r="FW46" s="110" t="str">
        <f t="shared" si="279"/>
        <v/>
      </c>
      <c r="FX46" s="109" t="str">
        <f t="shared" si="280"/>
        <v>→</v>
      </c>
      <c r="FY46" s="108">
        <v>500</v>
      </c>
      <c r="FZ46" s="110" t="str">
        <f t="shared" si="281"/>
        <v/>
      </c>
      <c r="GA46" s="109" t="str">
        <f t="shared" si="282"/>
        <v/>
      </c>
      <c r="GB46" s="108"/>
      <c r="GC46" s="110" t="str">
        <f t="shared" si="283"/>
        <v/>
      </c>
      <c r="GD46" s="109" t="str">
        <f t="shared" si="284"/>
        <v/>
      </c>
      <c r="GE46" s="108"/>
      <c r="GF46" s="110" t="str">
        <f t="shared" si="285"/>
        <v>⇒</v>
      </c>
      <c r="GG46" s="109" t="str">
        <f t="shared" si="286"/>
        <v/>
      </c>
      <c r="GH46" s="108"/>
      <c r="GI46" s="110" t="str">
        <f t="shared" si="287"/>
        <v/>
      </c>
      <c r="GJ46" s="109" t="str">
        <f t="shared" si="288"/>
        <v/>
      </c>
      <c r="GK46" s="108"/>
      <c r="GL46" s="110" t="str">
        <f t="shared" si="289"/>
        <v/>
      </c>
      <c r="GM46" s="109" t="str">
        <f t="shared" si="290"/>
        <v/>
      </c>
      <c r="GN46" s="108"/>
      <c r="GO46" s="110" t="str">
        <f t="shared" si="291"/>
        <v/>
      </c>
      <c r="GP46" s="109" t="str">
        <f t="shared" si="292"/>
        <v/>
      </c>
      <c r="GQ46" s="108"/>
      <c r="GR46" s="110" t="str">
        <f t="shared" si="293"/>
        <v/>
      </c>
      <c r="GS46" s="109" t="str">
        <f t="shared" si="294"/>
        <v/>
      </c>
      <c r="GT46" s="108"/>
      <c r="GU46" s="110" t="str">
        <f t="shared" si="295"/>
        <v/>
      </c>
      <c r="GV46" s="109" t="str">
        <f t="shared" si="296"/>
        <v/>
      </c>
      <c r="GW46" s="108"/>
      <c r="GX46" s="110" t="str">
        <f t="shared" si="297"/>
        <v/>
      </c>
      <c r="GY46" s="109" t="str">
        <f t="shared" si="298"/>
        <v/>
      </c>
      <c r="GZ46" s="108"/>
      <c r="HA46" s="110" t="str">
        <f t="shared" si="299"/>
        <v/>
      </c>
      <c r="HB46" s="109" t="str">
        <f t="shared" si="300"/>
        <v/>
      </c>
      <c r="HC46" s="108"/>
      <c r="HD46" s="110" t="str">
        <f t="shared" si="301"/>
        <v/>
      </c>
      <c r="HE46" s="109" t="str">
        <f t="shared" si="302"/>
        <v/>
      </c>
      <c r="HF46" s="108"/>
      <c r="HG46" s="110" t="str">
        <f t="shared" si="303"/>
        <v/>
      </c>
      <c r="HH46" s="109" t="str">
        <f t="shared" si="304"/>
        <v/>
      </c>
      <c r="HI46" s="108"/>
      <c r="HJ46" s="110" t="str">
        <f t="shared" si="305"/>
        <v/>
      </c>
      <c r="HK46" s="109" t="str">
        <f t="shared" si="306"/>
        <v/>
      </c>
      <c r="HL46" s="108"/>
      <c r="HM46" s="110" t="str">
        <f t="shared" si="307"/>
        <v/>
      </c>
      <c r="HN46" s="109" t="str">
        <f t="shared" si="308"/>
        <v/>
      </c>
      <c r="HO46" s="108"/>
      <c r="HP46" s="110" t="str">
        <f t="shared" si="309"/>
        <v/>
      </c>
      <c r="HQ46" s="109" t="str">
        <f t="shared" si="310"/>
        <v/>
      </c>
      <c r="HR46" s="108"/>
      <c r="HS46" s="110" t="str">
        <f t="shared" si="311"/>
        <v/>
      </c>
      <c r="HT46" s="109" t="str">
        <f t="shared" si="312"/>
        <v/>
      </c>
      <c r="HU46" s="108"/>
      <c r="HV46" s="151" t="str">
        <f t="shared" si="313"/>
        <v/>
      </c>
      <c r="HW46" s="109" t="str">
        <f t="shared" si="314"/>
        <v/>
      </c>
      <c r="HX46" s="260"/>
      <c r="HY46" s="110" t="str">
        <f t="shared" si="315"/>
        <v/>
      </c>
      <c r="HZ46" s="109" t="str">
        <f t="shared" si="316"/>
        <v/>
      </c>
      <c r="IA46" s="108"/>
      <c r="IB46" s="110" t="str">
        <f t="shared" si="317"/>
        <v/>
      </c>
      <c r="IC46" s="109" t="str">
        <f t="shared" si="318"/>
        <v/>
      </c>
      <c r="ID46" s="108"/>
      <c r="IE46" s="110" t="str">
        <f t="shared" si="319"/>
        <v/>
      </c>
      <c r="IF46" s="109" t="str">
        <f t="shared" si="320"/>
        <v/>
      </c>
      <c r="IG46" s="108"/>
      <c r="IH46" s="110" t="str">
        <f t="shared" si="321"/>
        <v/>
      </c>
      <c r="II46" s="109" t="str">
        <f t="shared" si="322"/>
        <v/>
      </c>
      <c r="IJ46" s="108"/>
      <c r="IK46" s="110" t="str">
        <f t="shared" si="323"/>
        <v/>
      </c>
      <c r="IL46" s="109" t="str">
        <f t="shared" si="324"/>
        <v/>
      </c>
      <c r="IM46" s="108"/>
      <c r="IN46" s="110" t="str">
        <f t="shared" si="325"/>
        <v/>
      </c>
      <c r="IO46" s="109" t="str">
        <f t="shared" si="326"/>
        <v/>
      </c>
      <c r="IP46" s="108"/>
      <c r="IQ46" s="110" t="str">
        <f t="shared" si="327"/>
        <v/>
      </c>
      <c r="IR46" s="109" t="str">
        <f t="shared" si="328"/>
        <v/>
      </c>
      <c r="IS46" s="108"/>
      <c r="IT46" s="110" t="str">
        <f t="shared" si="329"/>
        <v/>
      </c>
      <c r="IU46" s="109" t="str">
        <f t="shared" si="330"/>
        <v/>
      </c>
      <c r="IV46" s="108"/>
      <c r="IW46" s="110" t="str">
        <f t="shared" si="331"/>
        <v/>
      </c>
      <c r="IX46" s="109" t="str">
        <f t="shared" si="332"/>
        <v/>
      </c>
      <c r="IY46" s="108"/>
      <c r="IZ46" s="110" t="str">
        <f t="shared" si="333"/>
        <v/>
      </c>
      <c r="JA46" s="109" t="str">
        <f t="shared" si="334"/>
        <v/>
      </c>
      <c r="JB46" s="108"/>
      <c r="JC46" s="110" t="str">
        <f t="shared" si="335"/>
        <v/>
      </c>
      <c r="JD46" s="109" t="str">
        <f t="shared" si="336"/>
        <v/>
      </c>
      <c r="JE46" s="108"/>
      <c r="JF46" s="110" t="str">
        <f t="shared" si="337"/>
        <v/>
      </c>
      <c r="JG46" s="109" t="str">
        <f t="shared" si="338"/>
        <v/>
      </c>
      <c r="JH46" s="108"/>
      <c r="JI46" s="110" t="str">
        <f t="shared" si="339"/>
        <v/>
      </c>
      <c r="JJ46" s="109" t="str">
        <f t="shared" si="340"/>
        <v/>
      </c>
      <c r="JK46" s="108"/>
      <c r="JL46" s="110" t="str">
        <f t="shared" si="341"/>
        <v/>
      </c>
      <c r="JM46" s="109" t="str">
        <f t="shared" si="342"/>
        <v/>
      </c>
      <c r="JN46" s="108"/>
      <c r="JO46" s="110" t="str">
        <f t="shared" si="343"/>
        <v/>
      </c>
      <c r="JP46" s="109" t="str">
        <f t="shared" si="344"/>
        <v/>
      </c>
      <c r="JQ46" s="108"/>
      <c r="JR46" s="110" t="str">
        <f t="shared" si="345"/>
        <v/>
      </c>
      <c r="JS46" s="109" t="str">
        <f t="shared" si="346"/>
        <v/>
      </c>
      <c r="JT46" s="108"/>
      <c r="JU46" s="110" t="str">
        <f t="shared" si="347"/>
        <v/>
      </c>
      <c r="JV46" s="109" t="str">
        <f t="shared" si="348"/>
        <v/>
      </c>
      <c r="JW46" s="108"/>
      <c r="JX46" s="110" t="str">
        <f t="shared" si="349"/>
        <v/>
      </c>
      <c r="JY46" s="109" t="str">
        <f t="shared" si="350"/>
        <v/>
      </c>
      <c r="JZ46" s="108"/>
      <c r="KA46" s="110" t="str">
        <f t="shared" si="351"/>
        <v/>
      </c>
      <c r="KB46" s="109" t="str">
        <f t="shared" si="352"/>
        <v/>
      </c>
      <c r="KC46" s="108"/>
      <c r="KD46" s="110" t="str">
        <f t="shared" si="353"/>
        <v/>
      </c>
      <c r="KE46" s="109" t="str">
        <f t="shared" si="354"/>
        <v/>
      </c>
      <c r="KF46" s="108"/>
      <c r="KG46" s="110" t="str">
        <f t="shared" si="355"/>
        <v/>
      </c>
      <c r="KH46" s="109" t="str">
        <f t="shared" si="356"/>
        <v/>
      </c>
      <c r="KI46" s="108"/>
      <c r="KJ46" s="110" t="str">
        <f t="shared" si="357"/>
        <v/>
      </c>
      <c r="KK46" s="109" t="str">
        <f t="shared" si="358"/>
        <v/>
      </c>
      <c r="KL46" s="108"/>
      <c r="KM46" s="110" t="str">
        <f t="shared" si="359"/>
        <v/>
      </c>
      <c r="KN46" s="109" t="str">
        <f t="shared" si="360"/>
        <v/>
      </c>
      <c r="KO46" s="108"/>
      <c r="KP46" s="110" t="str">
        <f t="shared" si="361"/>
        <v/>
      </c>
      <c r="KQ46" s="109" t="str">
        <f t="shared" si="362"/>
        <v/>
      </c>
      <c r="KR46" s="108"/>
      <c r="KS46" s="110" t="str">
        <f t="shared" si="363"/>
        <v/>
      </c>
      <c r="KT46" s="109" t="str">
        <f t="shared" si="364"/>
        <v/>
      </c>
      <c r="KU46" s="108"/>
      <c r="KV46" s="110" t="str">
        <f t="shared" si="365"/>
        <v/>
      </c>
      <c r="KW46" s="109" t="str">
        <f t="shared" si="366"/>
        <v/>
      </c>
      <c r="KX46" s="108"/>
      <c r="KY46" s="110" t="str">
        <f t="shared" si="367"/>
        <v/>
      </c>
      <c r="KZ46" s="109" t="str">
        <f t="shared" si="368"/>
        <v/>
      </c>
      <c r="LA46" s="108"/>
      <c r="LB46" s="110" t="str">
        <f t="shared" si="369"/>
        <v/>
      </c>
      <c r="LC46" s="109" t="str">
        <f t="shared" si="370"/>
        <v/>
      </c>
      <c r="LD46" s="108"/>
      <c r="LE46" s="110" t="str">
        <f t="shared" si="371"/>
        <v/>
      </c>
      <c r="LF46" s="109" t="str">
        <f t="shared" si="372"/>
        <v/>
      </c>
      <c r="LG46" s="108"/>
      <c r="LH46" s="110" t="str">
        <f t="shared" si="373"/>
        <v/>
      </c>
      <c r="LI46" s="109" t="str">
        <f t="shared" si="374"/>
        <v/>
      </c>
      <c r="LJ46" s="108"/>
      <c r="LK46" s="151" t="str">
        <f t="shared" si="375"/>
        <v/>
      </c>
    </row>
    <row r="47" spans="1:323" ht="17.149999999999999" customHeight="1" x14ac:dyDescent="0.2">
      <c r="A47" s="120" t="s">
        <v>22</v>
      </c>
      <c r="B47" s="150">
        <f>IFERROR(VLOOKUP($D47,[1]受注ﾌｧｲﾙ!$A$3:$BZ$1314,5,FALSE),"-")</f>
        <v>46106.450011574074</v>
      </c>
      <c r="C47" s="154">
        <f>IFERROR(VLOOKUP($D47,[1]受注ﾌｧｲﾙ!$A$3:$BZ$1314,6,FALSE),"-")</f>
        <v>0</v>
      </c>
      <c r="D47" s="3" t="s">
        <v>808</v>
      </c>
      <c r="E47" s="39">
        <f>IFERROR(VLOOKUP($D47,[1]受注ﾌｧｲﾙ!$A$3:$BZ$1314,17,FALSE),"-")</f>
        <v>6710</v>
      </c>
      <c r="F47" s="5" t="str">
        <f>IFERROR(VLOOKUP($D47,[1]受注ﾌｧｲﾙ!$A$3:$BZ$1314,18,FALSE),"-")</f>
        <v>30066-AY00- 640X200</v>
      </c>
      <c r="G47" s="5" t="str">
        <f>IFERROR(VLOOKUP($D47,[1]受注ﾌｧｲﾙ!$A$3:$BZ$1314,19,FALSE),"-")</f>
        <v>FA</v>
      </c>
      <c r="H47" s="5" t="str">
        <f>IFERROR(VLOOKUP($D47,[1]受注ﾌｧｲﾙ!$A$3:$BZ$1314,20,FALSE),"-")</f>
        <v>GA0</v>
      </c>
      <c r="I47" s="5" t="str">
        <f>IFERROR(VLOOKUP($D47,[1]受注ﾌｧｲﾙ!$A$3:$BZ$1314,21,FALSE),"-")</f>
        <v>C</v>
      </c>
      <c r="J47" s="15">
        <f>IFERROR(VLOOKUP($D47,[1]受注ﾌｧｲﾙ!$A$3:$BZ$1314,22,FALSE),"-")</f>
        <v>8000</v>
      </c>
      <c r="K47" s="5" t="str">
        <f>IFERROR(VLOOKUP($D47,[1]受注ﾌｧｲﾙ!$A$3:$BZ$1314,8,FALSE),"-")</f>
        <v>30033-BY00- 640X200</v>
      </c>
      <c r="L47" s="5" t="str">
        <f>IFERROR(VLOOKUP($D47,[1]受注ﾌｧｲﾙ!$A$3:$BZ$1314,9,FALSE),"-")</f>
        <v>FA</v>
      </c>
      <c r="M47" s="5" t="str">
        <f>IFERROR(VLOOKUP($D47,[1]受注ﾌｧｲﾙ!$A$3:$BZ$1314,10,FALSE),"-")</f>
        <v>GA0</v>
      </c>
      <c r="N47" s="5" t="str">
        <f>IFERROR(VLOOKUP($D47,[1]受注ﾌｧｲﾙ!$A$3:$BZ$1314,11,FALSE),"-")</f>
        <v>C</v>
      </c>
      <c r="O47" s="15">
        <f>IFERROR(VLOOKUP($D47,[1]受注ﾌｧｲﾙ!$A$3:$BZ$1314,13,FALSE),"-")</f>
        <v>16000</v>
      </c>
      <c r="P47" s="5">
        <f>IFERROR(VLOOKUP($D47,[1]受注ﾌｧｲﾙ!$A$3:$BZ$1314,15,FALSE),"-")</f>
        <v>0</v>
      </c>
      <c r="Q47" s="40">
        <f>IFERROR((VLOOKUP($D47,[1]受注ﾌｧｲﾙ!$A$3:$BZ$1314,16,FALSE)*J47),"-")</f>
        <v>8000</v>
      </c>
      <c r="R47" s="492" t="str">
        <f>IFERROR(VLOOKUP(D47,#REF!,107,FALSE),"-")</f>
        <v>-</v>
      </c>
      <c r="S47" s="5" t="str">
        <f>IFERROR(VLOOKUP($D47,[1]受注ﾌｧｲﾙ!$A$3:$BZ$1314,26,FALSE),"-")</f>
        <v>ｽﾗｲｽ</v>
      </c>
      <c r="T47" s="86" t="str">
        <f>IFERROR(VLOOKUP($D47,[1]受注ﾌｧｲﾙ!$A$3:$BZ$1314,23,FALSE),"-")</f>
        <v>滋賀</v>
      </c>
      <c r="U47" s="4"/>
      <c r="V47" s="3"/>
      <c r="W47" s="4">
        <f>IFERROR(VLOOKUP($D47,[1]受注ﾌｧｲﾙ!$A$3:$BZ$1314,25,FALSE),"-")</f>
        <v>46127</v>
      </c>
      <c r="X47" s="4">
        <f>IFERROR(VLOOKUP($D47,[1]受注ﾌｧｲﾙ!$A$3:$BZ$1314,32,FALSE),"-")</f>
        <v>46132</v>
      </c>
      <c r="Y47" s="4">
        <f>IFERROR(VLOOKUP($D47,[1]受注ﾌｧｲﾙ!$A$3:$BZ$1314,33,FALSE),"-")</f>
        <v>46132</v>
      </c>
      <c r="Z47" s="4">
        <f t="shared" si="188"/>
        <v>46127</v>
      </c>
      <c r="AA47" s="4">
        <f>IFERROR(VLOOKUP(D47,[8]加工日報ｽﾗｲｽ!$A$5:$DD$996,2,FALSE),"-")</f>
        <v>46127</v>
      </c>
      <c r="AB47" s="58">
        <f>IFERROR(VLOOKUP(D47,[8]加工日報ｽﾗｲｽ!$A$5:$DD$996,108,FALSE),"-")</f>
        <v>16000</v>
      </c>
      <c r="AC47" s="21">
        <f t="shared" si="189"/>
        <v>8000</v>
      </c>
      <c r="AD47" s="410" t="str">
        <f>IFERROR(VLOOKUP($D47,[1]受注ﾌｧｲﾙ!$A$3:$BZ$1314,27,FALSE),"-")&amp;"　"&amp;IFERROR(VLOOKUP($D47,[1]受注ﾌｧｲﾙ!$A$3:$BZ$1314,28,FALSE),"-")&amp;"　"&amp;IFERROR(VLOOKUP($D47,[1]受注ﾌｧｲﾙ!$A$3:$BZ$1314,29,FALSE),"-")</f>
        <v>　　</v>
      </c>
      <c r="AE47" s="3"/>
      <c r="AF47" s="31" t="str">
        <f>IFERROR(VLOOKUP(D47,[8]加工日報ｽﾗｲｽ!$A$5:$DD$996,94,FALSE),"-")</f>
        <v>完</v>
      </c>
      <c r="AG47" s="38" t="str">
        <f>IFERROR(VLOOKUP($D47,[1]受注ﾌｧｲﾙ!$A$3:$BZ$1314,2,FALSE),"-")</f>
        <v>通常入力</v>
      </c>
      <c r="AH47" s="38" t="str">
        <f>IFERROR(VLOOKUP($D47,[1]受注ﾌｧｲﾙ!$A$3:$BZ$1314,3,FALSE),"-")</f>
        <v>後加工</v>
      </c>
      <c r="AI47" s="43" t="str">
        <f>IFERROR(VLOOKUP($D47,[1]受注ﾌｧｲﾙ!$A$3:$BZ$1314,31,FALSE),"-")</f>
        <v>阿部加工</v>
      </c>
      <c r="AJ47" s="43" t="str">
        <f>IFERROR(VLOOKUP($D47,[1]受注ﾌｧｲﾙ!$A$3:$BZ$1314,12,FALSE),"-")</f>
        <v xml:space="preserve"> </v>
      </c>
      <c r="AK47" s="228" t="str">
        <f>IFERROR(VLOOKUP($D47,[1]受注ﾌｧｲﾙ!$A$3:$BZ$1314,24,FALSE),"-")</f>
        <v>ｽﾗｲｽ</v>
      </c>
      <c r="AL47" s="3"/>
      <c r="AM47" s="3"/>
      <c r="AN47" s="3"/>
      <c r="AO47" s="3"/>
      <c r="AP47" s="3"/>
      <c r="AQ47" s="43" t="s">
        <v>88</v>
      </c>
      <c r="AR47" s="366"/>
      <c r="AS47" s="109" t="str">
        <f t="shared" si="190"/>
        <v/>
      </c>
      <c r="AT47" s="260"/>
      <c r="AU47" s="110" t="str">
        <f t="shared" si="191"/>
        <v/>
      </c>
      <c r="AV47" s="109" t="str">
        <f t="shared" si="192"/>
        <v/>
      </c>
      <c r="AW47" s="108"/>
      <c r="AX47" s="110" t="str">
        <f t="shared" si="193"/>
        <v/>
      </c>
      <c r="AY47" s="109" t="str">
        <f t="shared" si="194"/>
        <v/>
      </c>
      <c r="AZ47" s="108"/>
      <c r="BA47" s="110" t="str">
        <f t="shared" si="195"/>
        <v/>
      </c>
      <c r="BB47" s="109" t="str">
        <f t="shared" si="196"/>
        <v/>
      </c>
      <c r="BC47" s="108"/>
      <c r="BD47" s="110" t="str">
        <f t="shared" si="197"/>
        <v/>
      </c>
      <c r="BE47" s="109" t="str">
        <f t="shared" si="198"/>
        <v/>
      </c>
      <c r="BF47" s="108"/>
      <c r="BG47" s="110" t="str">
        <f t="shared" si="199"/>
        <v/>
      </c>
      <c r="BH47" s="109" t="str">
        <f t="shared" si="200"/>
        <v/>
      </c>
      <c r="BI47" s="108"/>
      <c r="BJ47" s="110" t="str">
        <f t="shared" si="201"/>
        <v/>
      </c>
      <c r="BK47" s="109" t="str">
        <f t="shared" si="202"/>
        <v/>
      </c>
      <c r="BL47" s="108"/>
      <c r="BM47" s="110" t="str">
        <f t="shared" si="203"/>
        <v/>
      </c>
      <c r="BN47" s="109" t="str">
        <f t="shared" si="204"/>
        <v/>
      </c>
      <c r="BO47" s="108"/>
      <c r="BP47" s="110" t="str">
        <f t="shared" si="205"/>
        <v/>
      </c>
      <c r="BQ47" s="109" t="str">
        <f t="shared" si="206"/>
        <v/>
      </c>
      <c r="BR47" s="108"/>
      <c r="BS47" s="110" t="str">
        <f t="shared" si="207"/>
        <v/>
      </c>
      <c r="BT47" s="109" t="str">
        <f t="shared" si="208"/>
        <v/>
      </c>
      <c r="BU47" s="108"/>
      <c r="BV47" s="110" t="str">
        <f t="shared" si="209"/>
        <v/>
      </c>
      <c r="BW47" s="109" t="str">
        <f t="shared" si="210"/>
        <v/>
      </c>
      <c r="BX47" s="108"/>
      <c r="BY47" s="110" t="str">
        <f t="shared" si="211"/>
        <v/>
      </c>
      <c r="BZ47" s="109" t="str">
        <f t="shared" si="212"/>
        <v/>
      </c>
      <c r="CA47" s="108"/>
      <c r="CB47" s="110" t="str">
        <f t="shared" si="213"/>
        <v/>
      </c>
      <c r="CC47" s="109" t="str">
        <f t="shared" si="214"/>
        <v/>
      </c>
      <c r="CD47" s="108"/>
      <c r="CE47" s="110" t="str">
        <f t="shared" si="215"/>
        <v/>
      </c>
      <c r="CF47" s="109" t="str">
        <f t="shared" si="216"/>
        <v/>
      </c>
      <c r="CG47" s="108"/>
      <c r="CH47" s="110" t="str">
        <f t="shared" si="217"/>
        <v/>
      </c>
      <c r="CI47" s="109" t="str">
        <f t="shared" si="218"/>
        <v/>
      </c>
      <c r="CJ47" s="108"/>
      <c r="CK47" s="110" t="str">
        <f t="shared" si="219"/>
        <v/>
      </c>
      <c r="CL47" s="109" t="str">
        <f t="shared" si="220"/>
        <v/>
      </c>
      <c r="CM47" s="108"/>
      <c r="CN47" s="110" t="str">
        <f t="shared" si="221"/>
        <v/>
      </c>
      <c r="CO47" s="109" t="str">
        <f t="shared" si="222"/>
        <v/>
      </c>
      <c r="CP47" s="108"/>
      <c r="CQ47" s="110" t="str">
        <f t="shared" si="223"/>
        <v/>
      </c>
      <c r="CR47" s="109" t="str">
        <f t="shared" si="224"/>
        <v/>
      </c>
      <c r="CS47" s="108"/>
      <c r="CT47" s="110" t="str">
        <f t="shared" si="225"/>
        <v/>
      </c>
      <c r="CU47" s="109" t="str">
        <f t="shared" si="226"/>
        <v/>
      </c>
      <c r="CV47" s="108"/>
      <c r="CW47" s="110" t="str">
        <f t="shared" si="227"/>
        <v/>
      </c>
      <c r="CX47" s="109" t="str">
        <f t="shared" si="228"/>
        <v/>
      </c>
      <c r="CY47" s="108"/>
      <c r="CZ47" s="110" t="str">
        <f t="shared" si="229"/>
        <v/>
      </c>
      <c r="DA47" s="109" t="str">
        <f t="shared" si="230"/>
        <v/>
      </c>
      <c r="DB47" s="108"/>
      <c r="DC47" s="110" t="str">
        <f t="shared" si="231"/>
        <v/>
      </c>
      <c r="DD47" s="109" t="str">
        <f t="shared" si="232"/>
        <v/>
      </c>
      <c r="DE47" s="108"/>
      <c r="DF47" s="110" t="str">
        <f t="shared" si="233"/>
        <v/>
      </c>
      <c r="DG47" s="109" t="str">
        <f t="shared" si="234"/>
        <v/>
      </c>
      <c r="DH47" s="108"/>
      <c r="DI47" s="110" t="str">
        <f t="shared" si="235"/>
        <v/>
      </c>
      <c r="DJ47" s="109" t="str">
        <f t="shared" si="236"/>
        <v/>
      </c>
      <c r="DK47" s="108"/>
      <c r="DL47" s="110" t="str">
        <f t="shared" si="237"/>
        <v/>
      </c>
      <c r="DM47" s="109" t="str">
        <f t="shared" si="238"/>
        <v/>
      </c>
      <c r="DN47" s="108"/>
      <c r="DO47" s="110" t="str">
        <f t="shared" si="239"/>
        <v/>
      </c>
      <c r="DP47" s="109" t="str">
        <f t="shared" si="240"/>
        <v/>
      </c>
      <c r="DQ47" s="108"/>
      <c r="DR47" s="110" t="str">
        <f t="shared" si="241"/>
        <v/>
      </c>
      <c r="DS47" s="109" t="str">
        <f t="shared" si="242"/>
        <v/>
      </c>
      <c r="DT47" s="108"/>
      <c r="DU47" s="110" t="str">
        <f t="shared" si="243"/>
        <v/>
      </c>
      <c r="DV47" s="109" t="str">
        <f t="shared" si="244"/>
        <v/>
      </c>
      <c r="DW47" s="108"/>
      <c r="DX47" s="110" t="str">
        <f t="shared" si="245"/>
        <v/>
      </c>
      <c r="DY47" s="109" t="str">
        <f t="shared" si="246"/>
        <v/>
      </c>
      <c r="DZ47" s="108"/>
      <c r="EA47" s="110" t="str">
        <f t="shared" si="247"/>
        <v/>
      </c>
      <c r="EB47" s="109" t="str">
        <f t="shared" si="248"/>
        <v/>
      </c>
      <c r="EC47" s="108"/>
      <c r="ED47" s="110" t="str">
        <f t="shared" si="249"/>
        <v/>
      </c>
      <c r="EE47" s="109" t="str">
        <f t="shared" si="250"/>
        <v/>
      </c>
      <c r="EF47" s="108"/>
      <c r="EG47" s="151" t="str">
        <f t="shared" si="251"/>
        <v/>
      </c>
      <c r="EH47" s="109" t="str">
        <f t="shared" si="252"/>
        <v/>
      </c>
      <c r="EI47" s="260"/>
      <c r="EJ47" s="110" t="str">
        <f t="shared" si="253"/>
        <v/>
      </c>
      <c r="EK47" s="109" t="str">
        <f t="shared" si="254"/>
        <v/>
      </c>
      <c r="EL47" s="108"/>
      <c r="EM47" s="110" t="str">
        <f t="shared" si="255"/>
        <v/>
      </c>
      <c r="EN47" s="109" t="str">
        <f t="shared" si="256"/>
        <v/>
      </c>
      <c r="EO47" s="108"/>
      <c r="EP47" s="110" t="str">
        <f t="shared" si="257"/>
        <v/>
      </c>
      <c r="EQ47" s="109" t="str">
        <f t="shared" si="258"/>
        <v/>
      </c>
      <c r="ER47" s="108"/>
      <c r="ES47" s="110" t="str">
        <f t="shared" si="259"/>
        <v/>
      </c>
      <c r="ET47" s="109" t="str">
        <f t="shared" si="260"/>
        <v/>
      </c>
      <c r="EU47" s="108"/>
      <c r="EV47" s="110" t="str">
        <f t="shared" si="261"/>
        <v/>
      </c>
      <c r="EW47" s="109" t="str">
        <f t="shared" si="262"/>
        <v/>
      </c>
      <c r="EX47" s="108"/>
      <c r="EY47" s="110" t="str">
        <f t="shared" si="263"/>
        <v/>
      </c>
      <c r="EZ47" s="109" t="str">
        <f t="shared" si="264"/>
        <v/>
      </c>
      <c r="FA47" s="108"/>
      <c r="FB47" s="110" t="str">
        <f t="shared" si="265"/>
        <v/>
      </c>
      <c r="FC47" s="109" t="str">
        <f t="shared" si="266"/>
        <v/>
      </c>
      <c r="FD47" s="108"/>
      <c r="FE47" s="110" t="str">
        <f t="shared" si="267"/>
        <v/>
      </c>
      <c r="FF47" s="109" t="str">
        <f t="shared" si="268"/>
        <v/>
      </c>
      <c r="FG47" s="108"/>
      <c r="FH47" s="110" t="str">
        <f t="shared" si="269"/>
        <v/>
      </c>
      <c r="FI47" s="109" t="str">
        <f t="shared" si="270"/>
        <v/>
      </c>
      <c r="FJ47" s="895"/>
      <c r="FK47" s="110" t="str">
        <f t="shared" si="271"/>
        <v/>
      </c>
      <c r="FL47" s="109" t="str">
        <f t="shared" si="272"/>
        <v/>
      </c>
      <c r="FM47" s="108"/>
      <c r="FN47" s="110" t="str">
        <f t="shared" si="273"/>
        <v/>
      </c>
      <c r="FO47" s="109" t="str">
        <f t="shared" si="274"/>
        <v/>
      </c>
      <c r="FP47" s="108"/>
      <c r="FQ47" s="110" t="str">
        <f t="shared" si="275"/>
        <v/>
      </c>
      <c r="FR47" s="109" t="str">
        <f t="shared" si="276"/>
        <v/>
      </c>
      <c r="FS47" s="895"/>
      <c r="FT47" s="110" t="str">
        <f t="shared" si="277"/>
        <v/>
      </c>
      <c r="FU47" s="109" t="str">
        <f t="shared" si="278"/>
        <v/>
      </c>
      <c r="FV47" s="108"/>
      <c r="FW47" s="110" t="str">
        <f t="shared" si="279"/>
        <v/>
      </c>
      <c r="FX47" s="109" t="str">
        <f t="shared" si="280"/>
        <v>→</v>
      </c>
      <c r="FY47" s="108">
        <v>4000</v>
      </c>
      <c r="FZ47" s="110" t="str">
        <f t="shared" si="281"/>
        <v/>
      </c>
      <c r="GA47" s="109" t="str">
        <f t="shared" si="282"/>
        <v/>
      </c>
      <c r="GB47" s="439">
        <v>4000</v>
      </c>
      <c r="GC47" s="896" t="str">
        <f t="shared" si="283"/>
        <v/>
      </c>
      <c r="GD47" s="344" t="str">
        <f t="shared" si="284"/>
        <v/>
      </c>
      <c r="GE47" s="439"/>
      <c r="GF47" s="110" t="str">
        <f t="shared" si="285"/>
        <v/>
      </c>
      <c r="GG47" s="109" t="str">
        <f t="shared" si="286"/>
        <v/>
      </c>
      <c r="GH47" s="108"/>
      <c r="GI47" s="110" t="str">
        <f t="shared" si="287"/>
        <v/>
      </c>
      <c r="GJ47" s="109" t="str">
        <f t="shared" si="288"/>
        <v/>
      </c>
      <c r="GK47" s="108"/>
      <c r="GL47" s="110" t="str">
        <f t="shared" si="289"/>
        <v/>
      </c>
      <c r="GM47" s="109" t="str">
        <f t="shared" si="290"/>
        <v/>
      </c>
      <c r="GN47" s="108"/>
      <c r="GO47" s="110" t="str">
        <f t="shared" si="291"/>
        <v>⇒</v>
      </c>
      <c r="GP47" s="109" t="str">
        <f t="shared" si="292"/>
        <v/>
      </c>
      <c r="GQ47" s="108"/>
      <c r="GR47" s="110" t="str">
        <f t="shared" si="293"/>
        <v/>
      </c>
      <c r="GS47" s="109" t="str">
        <f t="shared" si="294"/>
        <v/>
      </c>
      <c r="GT47" s="108"/>
      <c r="GU47" s="110" t="str">
        <f t="shared" si="295"/>
        <v/>
      </c>
      <c r="GV47" s="109" t="str">
        <f t="shared" si="296"/>
        <v/>
      </c>
      <c r="GW47" s="108"/>
      <c r="GX47" s="110" t="str">
        <f t="shared" si="297"/>
        <v/>
      </c>
      <c r="GY47" s="109" t="str">
        <f t="shared" si="298"/>
        <v/>
      </c>
      <c r="GZ47" s="108"/>
      <c r="HA47" s="110" t="str">
        <f t="shared" si="299"/>
        <v/>
      </c>
      <c r="HB47" s="109" t="str">
        <f t="shared" si="300"/>
        <v/>
      </c>
      <c r="HC47" s="108"/>
      <c r="HD47" s="110" t="str">
        <f t="shared" si="301"/>
        <v/>
      </c>
      <c r="HE47" s="109" t="str">
        <f t="shared" si="302"/>
        <v/>
      </c>
      <c r="HF47" s="108"/>
      <c r="HG47" s="110" t="str">
        <f t="shared" si="303"/>
        <v/>
      </c>
      <c r="HH47" s="109" t="str">
        <f t="shared" si="304"/>
        <v/>
      </c>
      <c r="HI47" s="108"/>
      <c r="HJ47" s="110" t="str">
        <f t="shared" si="305"/>
        <v/>
      </c>
      <c r="HK47" s="109" t="str">
        <f t="shared" si="306"/>
        <v/>
      </c>
      <c r="HL47" s="108"/>
      <c r="HM47" s="110" t="str">
        <f t="shared" si="307"/>
        <v/>
      </c>
      <c r="HN47" s="109" t="str">
        <f t="shared" si="308"/>
        <v/>
      </c>
      <c r="HO47" s="108"/>
      <c r="HP47" s="110" t="str">
        <f t="shared" si="309"/>
        <v/>
      </c>
      <c r="HQ47" s="109" t="str">
        <f t="shared" si="310"/>
        <v/>
      </c>
      <c r="HR47" s="108"/>
      <c r="HS47" s="110" t="str">
        <f t="shared" si="311"/>
        <v/>
      </c>
      <c r="HT47" s="109" t="str">
        <f t="shared" si="312"/>
        <v/>
      </c>
      <c r="HU47" s="108"/>
      <c r="HV47" s="151" t="str">
        <f t="shared" si="313"/>
        <v/>
      </c>
      <c r="HW47" s="109" t="str">
        <f t="shared" si="314"/>
        <v/>
      </c>
      <c r="HX47" s="260"/>
      <c r="HY47" s="110" t="str">
        <f t="shared" si="315"/>
        <v/>
      </c>
      <c r="HZ47" s="109" t="str">
        <f t="shared" si="316"/>
        <v/>
      </c>
      <c r="IA47" s="108"/>
      <c r="IB47" s="110" t="str">
        <f t="shared" si="317"/>
        <v/>
      </c>
      <c r="IC47" s="109" t="str">
        <f t="shared" si="318"/>
        <v/>
      </c>
      <c r="ID47" s="108"/>
      <c r="IE47" s="110" t="str">
        <f t="shared" si="319"/>
        <v/>
      </c>
      <c r="IF47" s="109" t="str">
        <f t="shared" si="320"/>
        <v/>
      </c>
      <c r="IG47" s="108"/>
      <c r="IH47" s="110" t="str">
        <f t="shared" si="321"/>
        <v/>
      </c>
      <c r="II47" s="109" t="str">
        <f t="shared" si="322"/>
        <v/>
      </c>
      <c r="IJ47" s="108"/>
      <c r="IK47" s="110" t="str">
        <f t="shared" si="323"/>
        <v/>
      </c>
      <c r="IL47" s="109" t="str">
        <f t="shared" si="324"/>
        <v/>
      </c>
      <c r="IM47" s="108"/>
      <c r="IN47" s="110" t="str">
        <f t="shared" si="325"/>
        <v/>
      </c>
      <c r="IO47" s="109" t="str">
        <f t="shared" si="326"/>
        <v/>
      </c>
      <c r="IP47" s="108"/>
      <c r="IQ47" s="110" t="str">
        <f t="shared" si="327"/>
        <v/>
      </c>
      <c r="IR47" s="109" t="str">
        <f t="shared" si="328"/>
        <v/>
      </c>
      <c r="IS47" s="108"/>
      <c r="IT47" s="110" t="str">
        <f t="shared" si="329"/>
        <v/>
      </c>
      <c r="IU47" s="109" t="str">
        <f t="shared" si="330"/>
        <v/>
      </c>
      <c r="IV47" s="108"/>
      <c r="IW47" s="110" t="str">
        <f t="shared" si="331"/>
        <v/>
      </c>
      <c r="IX47" s="109" t="str">
        <f t="shared" si="332"/>
        <v/>
      </c>
      <c r="IY47" s="895"/>
      <c r="IZ47" s="110" t="str">
        <f t="shared" si="333"/>
        <v/>
      </c>
      <c r="JA47" s="109" t="str">
        <f t="shared" si="334"/>
        <v/>
      </c>
      <c r="JB47" s="108"/>
      <c r="JC47" s="110" t="str">
        <f t="shared" si="335"/>
        <v/>
      </c>
      <c r="JD47" s="109" t="str">
        <f t="shared" si="336"/>
        <v/>
      </c>
      <c r="JE47" s="108"/>
      <c r="JF47" s="110" t="str">
        <f t="shared" si="337"/>
        <v/>
      </c>
      <c r="JG47" s="109" t="str">
        <f t="shared" si="338"/>
        <v/>
      </c>
      <c r="JH47" s="895"/>
      <c r="JI47" s="110" t="str">
        <f t="shared" si="339"/>
        <v/>
      </c>
      <c r="JJ47" s="109" t="str">
        <f t="shared" si="340"/>
        <v/>
      </c>
      <c r="JK47" s="108"/>
      <c r="JL47" s="110" t="str">
        <f t="shared" si="341"/>
        <v/>
      </c>
      <c r="JM47" s="109" t="str">
        <f t="shared" si="342"/>
        <v/>
      </c>
      <c r="JN47" s="108"/>
      <c r="JO47" s="110" t="str">
        <f t="shared" si="343"/>
        <v/>
      </c>
      <c r="JP47" s="109" t="str">
        <f t="shared" si="344"/>
        <v/>
      </c>
      <c r="JQ47" s="439"/>
      <c r="JR47" s="896" t="str">
        <f t="shared" si="345"/>
        <v/>
      </c>
      <c r="JS47" s="344" t="str">
        <f t="shared" si="346"/>
        <v/>
      </c>
      <c r="JT47" s="439"/>
      <c r="JU47" s="110" t="str">
        <f t="shared" si="347"/>
        <v/>
      </c>
      <c r="JV47" s="109" t="str">
        <f t="shared" si="348"/>
        <v/>
      </c>
      <c r="JW47" s="108"/>
      <c r="JX47" s="110" t="str">
        <f t="shared" si="349"/>
        <v/>
      </c>
      <c r="JY47" s="109" t="str">
        <f t="shared" si="350"/>
        <v/>
      </c>
      <c r="JZ47" s="108"/>
      <c r="KA47" s="110" t="str">
        <f t="shared" si="351"/>
        <v/>
      </c>
      <c r="KB47" s="109" t="str">
        <f t="shared" si="352"/>
        <v/>
      </c>
      <c r="KC47" s="108"/>
      <c r="KD47" s="110" t="str">
        <f t="shared" si="353"/>
        <v/>
      </c>
      <c r="KE47" s="109" t="str">
        <f t="shared" si="354"/>
        <v/>
      </c>
      <c r="KF47" s="108"/>
      <c r="KG47" s="110" t="str">
        <f t="shared" si="355"/>
        <v/>
      </c>
      <c r="KH47" s="109" t="str">
        <f t="shared" si="356"/>
        <v/>
      </c>
      <c r="KI47" s="108"/>
      <c r="KJ47" s="110" t="str">
        <f t="shared" si="357"/>
        <v/>
      </c>
      <c r="KK47" s="109" t="str">
        <f t="shared" si="358"/>
        <v/>
      </c>
      <c r="KL47" s="108"/>
      <c r="KM47" s="110" t="str">
        <f t="shared" si="359"/>
        <v/>
      </c>
      <c r="KN47" s="109" t="str">
        <f t="shared" si="360"/>
        <v/>
      </c>
      <c r="KO47" s="108"/>
      <c r="KP47" s="110" t="str">
        <f t="shared" si="361"/>
        <v/>
      </c>
      <c r="KQ47" s="109" t="str">
        <f t="shared" si="362"/>
        <v/>
      </c>
      <c r="KR47" s="108"/>
      <c r="KS47" s="110" t="str">
        <f t="shared" si="363"/>
        <v/>
      </c>
      <c r="KT47" s="109" t="str">
        <f t="shared" si="364"/>
        <v/>
      </c>
      <c r="KU47" s="108"/>
      <c r="KV47" s="110" t="str">
        <f t="shared" si="365"/>
        <v/>
      </c>
      <c r="KW47" s="109" t="str">
        <f t="shared" si="366"/>
        <v/>
      </c>
      <c r="KX47" s="108"/>
      <c r="KY47" s="110" t="str">
        <f t="shared" si="367"/>
        <v/>
      </c>
      <c r="KZ47" s="109" t="str">
        <f t="shared" si="368"/>
        <v/>
      </c>
      <c r="LA47" s="108"/>
      <c r="LB47" s="110" t="str">
        <f t="shared" si="369"/>
        <v/>
      </c>
      <c r="LC47" s="109" t="str">
        <f t="shared" si="370"/>
        <v/>
      </c>
      <c r="LD47" s="108"/>
      <c r="LE47" s="110" t="str">
        <f t="shared" si="371"/>
        <v/>
      </c>
      <c r="LF47" s="109" t="str">
        <f t="shared" si="372"/>
        <v/>
      </c>
      <c r="LG47" s="108"/>
      <c r="LH47" s="110" t="str">
        <f t="shared" si="373"/>
        <v/>
      </c>
      <c r="LI47" s="109" t="str">
        <f t="shared" si="374"/>
        <v/>
      </c>
      <c r="LJ47" s="108"/>
      <c r="LK47" s="151" t="str">
        <f t="shared" si="375"/>
        <v/>
      </c>
    </row>
    <row r="48" spans="1:323" ht="17.149999999999999" customHeight="1" x14ac:dyDescent="0.2">
      <c r="A48" s="120" t="s">
        <v>22</v>
      </c>
      <c r="B48" s="150">
        <f>IFERROR(VLOOKUP($D48,[1]受注ﾌｧｲﾙ!$A$3:$BZ$1314,5,FALSE),"-")</f>
        <v>46111.590312499997</v>
      </c>
      <c r="C48" s="154">
        <f>IFERROR(VLOOKUP($D48,[1]受注ﾌｧｲﾙ!$A$3:$BZ$1314,6,FALSE),"-")</f>
        <v>0</v>
      </c>
      <c r="D48" s="3" t="s">
        <v>837</v>
      </c>
      <c r="E48" s="39">
        <f>IFERROR(VLOOKUP($D48,[1]受注ﾌｧｲﾙ!$A$3:$BZ$1314,17,FALSE),"-")</f>
        <v>6710</v>
      </c>
      <c r="F48" s="5" t="str">
        <f>IFERROR(VLOOKUP($D48,[1]受注ﾌｧｲﾙ!$A$3:$BZ$1314,18,FALSE),"-")</f>
        <v>30040-AG00-1030X200</v>
      </c>
      <c r="G48" s="5" t="str">
        <f>IFERROR(VLOOKUP($D48,[1]受注ﾌｧｲﾙ!$A$3:$BZ$1314,19,FALSE),"-")</f>
        <v>FA</v>
      </c>
      <c r="H48" s="5" t="str">
        <f>IFERROR(VLOOKUP($D48,[1]受注ﾌｧｲﾙ!$A$3:$BZ$1314,20,FALSE),"-")</f>
        <v>BK0</v>
      </c>
      <c r="I48" s="5" t="str">
        <f>IFERROR(VLOOKUP($D48,[1]受注ﾌｧｲﾙ!$A$3:$BZ$1314,21,FALSE),"-")</f>
        <v>C</v>
      </c>
      <c r="J48" s="15">
        <f>IFERROR(VLOOKUP($D48,[1]受注ﾌｧｲﾙ!$A$3:$BZ$1314,22,FALSE),"-")</f>
        <v>1000</v>
      </c>
      <c r="K48" s="5" t="str">
        <f>IFERROR(VLOOKUP($D48,[1]受注ﾌｧｲﾙ!$A$3:$BZ$1314,8,FALSE),"-")</f>
        <v>30020-KG00-1030X200</v>
      </c>
      <c r="L48" s="5" t="str">
        <f>IFERROR(VLOOKUP($D48,[1]受注ﾌｧｲﾙ!$A$3:$BZ$1314,9,FALSE),"-")</f>
        <v>FA</v>
      </c>
      <c r="M48" s="5" t="str">
        <f>IFERROR(VLOOKUP($D48,[1]受注ﾌｧｲﾙ!$A$3:$BZ$1314,10,FALSE),"-")</f>
        <v>BK0</v>
      </c>
      <c r="N48" s="5" t="str">
        <f>IFERROR(VLOOKUP($D48,[1]受注ﾌｧｲﾙ!$A$3:$BZ$1314,11,FALSE),"-")</f>
        <v>C</v>
      </c>
      <c r="O48" s="15">
        <f>IFERROR(VLOOKUP($D48,[1]受注ﾌｧｲﾙ!$A$3:$BZ$1314,13,FALSE),"-")</f>
        <v>2000</v>
      </c>
      <c r="P48" s="5">
        <f>IFERROR(VLOOKUP($D48,[1]受注ﾌｧｲﾙ!$A$3:$BZ$1314,15,FALSE),"-")</f>
        <v>0</v>
      </c>
      <c r="Q48" s="40">
        <f>IFERROR((VLOOKUP($D48,[1]受注ﾌｧｲﾙ!$A$3:$BZ$1314,16,FALSE)*J48),"-")</f>
        <v>1000</v>
      </c>
      <c r="R48" s="492" t="str">
        <f>IFERROR(VLOOKUP(D48,#REF!,107,FALSE),"-")</f>
        <v>-</v>
      </c>
      <c r="S48" s="5" t="str">
        <f>IFERROR(VLOOKUP($D48,[1]受注ﾌｧｲﾙ!$A$3:$BZ$1314,26,FALSE),"-")</f>
        <v>ｽﾗｲｽ,EC</v>
      </c>
      <c r="T48" s="86" t="str">
        <f>IFERROR(VLOOKUP($D48,[1]受注ﾌｧｲﾙ!$A$3:$BZ$1314,23,FALSE),"-")</f>
        <v>湖南</v>
      </c>
      <c r="U48" s="4"/>
      <c r="V48" s="3"/>
      <c r="W48" s="4">
        <f>IFERROR(VLOOKUP($D48,[1]受注ﾌｧｲﾙ!$A$3:$BZ$1314,25,FALSE),"-")</f>
        <v>46115</v>
      </c>
      <c r="X48" s="4">
        <f>IFERROR(VLOOKUP($D48,[1]受注ﾌｧｲﾙ!$A$3:$BZ$1314,32,FALSE),"-")</f>
        <v>46120</v>
      </c>
      <c r="Y48" s="4">
        <f>IFERROR(VLOOKUP($D48,[1]受注ﾌｧｲﾙ!$A$3:$BZ$1314,33,FALSE),"-")</f>
        <v>46132</v>
      </c>
      <c r="Z48" s="4">
        <f t="shared" si="188"/>
        <v>46118</v>
      </c>
      <c r="AA48" s="4">
        <f>IFERROR(VLOOKUP(D48,[8]加工日報ｽﾗｲｽ!$A$5:$DD$996,2,FALSE),"-")</f>
        <v>46118</v>
      </c>
      <c r="AB48" s="58">
        <f>IFERROR(VLOOKUP(D48,[8]加工日報ｽﾗｲｽ!$A$5:$DD$996,108,FALSE),"-")</f>
        <v>2000</v>
      </c>
      <c r="AC48" s="21">
        <f t="shared" si="189"/>
        <v>1000</v>
      </c>
      <c r="AD48" s="410" t="str">
        <f>IFERROR(VLOOKUP($D48,[1]受注ﾌｧｲﾙ!$A$3:$BZ$1314,27,FALSE),"-")&amp;"　"&amp;IFERROR(VLOOKUP($D48,[1]受注ﾌｧｲﾙ!$A$3:$BZ$1314,28,FALSE),"-")&amp;"　"&amp;IFERROR(VLOOKUP($D48,[1]受注ﾌｧｲﾙ!$A$3:$BZ$1314,29,FALSE),"-")</f>
        <v>　　</v>
      </c>
      <c r="AE48" s="3"/>
      <c r="AF48" s="31" t="str">
        <f>IFERROR(VLOOKUP(D48,[8]加工日報ｽﾗｲｽ!$A$5:$DD$996,94,FALSE),"-")</f>
        <v>完</v>
      </c>
      <c r="AG48" s="38" t="str">
        <f>IFERROR(VLOOKUP($D48,[1]受注ﾌｧｲﾙ!$A$3:$BZ$1314,2,FALSE),"-")</f>
        <v>通常入力</v>
      </c>
      <c r="AH48" s="38" t="str">
        <f>IFERROR(VLOOKUP($D48,[1]受注ﾌｧｲﾙ!$A$3:$BZ$1314,3,FALSE),"-")</f>
        <v>後加工</v>
      </c>
      <c r="AI48" s="43" t="str">
        <f>IFERROR(VLOOKUP($D48,[1]受注ﾌｧｲﾙ!$A$3:$BZ$1314,31,FALSE),"-")</f>
        <v>中央物産</v>
      </c>
      <c r="AJ48" s="43" t="str">
        <f>IFERROR(VLOOKUP($D48,[1]受注ﾌｧｲﾙ!$A$3:$BZ$1314,12,FALSE),"-")</f>
        <v xml:space="preserve"> </v>
      </c>
      <c r="AK48" s="228" t="str">
        <f>IFERROR(VLOOKUP($D48,[1]受注ﾌｧｲﾙ!$A$3:$BZ$1314,24,FALSE),"-")</f>
        <v>EC</v>
      </c>
      <c r="AL48" s="3"/>
      <c r="AM48" s="3"/>
      <c r="AN48" s="3"/>
      <c r="AO48" s="3"/>
      <c r="AP48" s="3"/>
      <c r="AQ48" s="43" t="s">
        <v>88</v>
      </c>
      <c r="AR48" s="366"/>
      <c r="AS48" s="109" t="str">
        <f t="shared" si="190"/>
        <v/>
      </c>
      <c r="AT48" s="260"/>
      <c r="AU48" s="110" t="str">
        <f t="shared" si="191"/>
        <v/>
      </c>
      <c r="AV48" s="109" t="str">
        <f t="shared" si="192"/>
        <v/>
      </c>
      <c r="AW48" s="108"/>
      <c r="AX48" s="110" t="str">
        <f t="shared" si="193"/>
        <v/>
      </c>
      <c r="AY48" s="109" t="str">
        <f t="shared" si="194"/>
        <v/>
      </c>
      <c r="AZ48" s="108"/>
      <c r="BA48" s="110" t="str">
        <f t="shared" si="195"/>
        <v/>
      </c>
      <c r="BB48" s="109" t="str">
        <f t="shared" si="196"/>
        <v/>
      </c>
      <c r="BC48" s="108"/>
      <c r="BD48" s="110" t="str">
        <f t="shared" si="197"/>
        <v/>
      </c>
      <c r="BE48" s="109" t="str">
        <f t="shared" si="198"/>
        <v/>
      </c>
      <c r="BF48" s="108"/>
      <c r="BG48" s="110" t="str">
        <f t="shared" si="199"/>
        <v/>
      </c>
      <c r="BH48" s="109" t="str">
        <f t="shared" si="200"/>
        <v/>
      </c>
      <c r="BI48" s="108"/>
      <c r="BJ48" s="110" t="str">
        <f t="shared" si="201"/>
        <v/>
      </c>
      <c r="BK48" s="109" t="str">
        <f t="shared" si="202"/>
        <v/>
      </c>
      <c r="BL48" s="108"/>
      <c r="BM48" s="110" t="str">
        <f t="shared" si="203"/>
        <v/>
      </c>
      <c r="BN48" s="109" t="str">
        <f t="shared" si="204"/>
        <v/>
      </c>
      <c r="BO48" s="108"/>
      <c r="BP48" s="110" t="str">
        <f t="shared" si="205"/>
        <v/>
      </c>
      <c r="BQ48" s="109" t="str">
        <f t="shared" si="206"/>
        <v/>
      </c>
      <c r="BR48" s="108"/>
      <c r="BS48" s="110" t="str">
        <f t="shared" si="207"/>
        <v/>
      </c>
      <c r="BT48" s="109" t="str">
        <f t="shared" si="208"/>
        <v/>
      </c>
      <c r="BU48" s="108"/>
      <c r="BV48" s="110" t="str">
        <f t="shared" si="209"/>
        <v/>
      </c>
      <c r="BW48" s="109" t="str">
        <f t="shared" si="210"/>
        <v/>
      </c>
      <c r="BX48" s="108"/>
      <c r="BY48" s="110" t="str">
        <f t="shared" si="211"/>
        <v/>
      </c>
      <c r="BZ48" s="109" t="str">
        <f t="shared" si="212"/>
        <v/>
      </c>
      <c r="CA48" s="108"/>
      <c r="CB48" s="110" t="str">
        <f t="shared" si="213"/>
        <v/>
      </c>
      <c r="CC48" s="109" t="str">
        <f t="shared" si="214"/>
        <v/>
      </c>
      <c r="CD48" s="108"/>
      <c r="CE48" s="110" t="str">
        <f t="shared" si="215"/>
        <v/>
      </c>
      <c r="CF48" s="109" t="str">
        <f t="shared" si="216"/>
        <v/>
      </c>
      <c r="CG48" s="108"/>
      <c r="CH48" s="110" t="str">
        <f t="shared" si="217"/>
        <v/>
      </c>
      <c r="CI48" s="109" t="str">
        <f t="shared" si="218"/>
        <v/>
      </c>
      <c r="CJ48" s="108"/>
      <c r="CK48" s="110" t="str">
        <f t="shared" si="219"/>
        <v/>
      </c>
      <c r="CL48" s="109" t="str">
        <f t="shared" si="220"/>
        <v/>
      </c>
      <c r="CM48" s="108"/>
      <c r="CN48" s="110" t="str">
        <f t="shared" si="221"/>
        <v/>
      </c>
      <c r="CO48" s="109" t="str">
        <f t="shared" si="222"/>
        <v/>
      </c>
      <c r="CP48" s="108"/>
      <c r="CQ48" s="110" t="str">
        <f t="shared" si="223"/>
        <v/>
      </c>
      <c r="CR48" s="109" t="str">
        <f t="shared" si="224"/>
        <v/>
      </c>
      <c r="CS48" s="108"/>
      <c r="CT48" s="110" t="str">
        <f t="shared" si="225"/>
        <v/>
      </c>
      <c r="CU48" s="109" t="str">
        <f t="shared" si="226"/>
        <v/>
      </c>
      <c r="CV48" s="108"/>
      <c r="CW48" s="110" t="str">
        <f t="shared" si="227"/>
        <v/>
      </c>
      <c r="CX48" s="109" t="str">
        <f t="shared" si="228"/>
        <v/>
      </c>
      <c r="CY48" s="108"/>
      <c r="CZ48" s="110" t="str">
        <f t="shared" si="229"/>
        <v/>
      </c>
      <c r="DA48" s="109" t="str">
        <f t="shared" si="230"/>
        <v/>
      </c>
      <c r="DB48" s="108"/>
      <c r="DC48" s="110" t="str">
        <f t="shared" si="231"/>
        <v/>
      </c>
      <c r="DD48" s="109" t="str">
        <f t="shared" si="232"/>
        <v/>
      </c>
      <c r="DE48" s="108"/>
      <c r="DF48" s="110" t="str">
        <f t="shared" si="233"/>
        <v/>
      </c>
      <c r="DG48" s="109" t="str">
        <f t="shared" si="234"/>
        <v/>
      </c>
      <c r="DH48" s="108"/>
      <c r="DI48" s="110" t="str">
        <f t="shared" si="235"/>
        <v/>
      </c>
      <c r="DJ48" s="109" t="str">
        <f t="shared" si="236"/>
        <v/>
      </c>
      <c r="DK48" s="108"/>
      <c r="DL48" s="110" t="str">
        <f t="shared" si="237"/>
        <v/>
      </c>
      <c r="DM48" s="109" t="str">
        <f t="shared" si="238"/>
        <v/>
      </c>
      <c r="DN48" s="108"/>
      <c r="DO48" s="110" t="str">
        <f t="shared" si="239"/>
        <v/>
      </c>
      <c r="DP48" s="109" t="str">
        <f t="shared" si="240"/>
        <v/>
      </c>
      <c r="DQ48" s="108"/>
      <c r="DR48" s="110" t="str">
        <f t="shared" si="241"/>
        <v/>
      </c>
      <c r="DS48" s="109" t="str">
        <f t="shared" si="242"/>
        <v/>
      </c>
      <c r="DT48" s="108"/>
      <c r="DU48" s="110" t="str">
        <f t="shared" si="243"/>
        <v/>
      </c>
      <c r="DV48" s="109" t="str">
        <f t="shared" si="244"/>
        <v/>
      </c>
      <c r="DW48" s="108"/>
      <c r="DX48" s="110" t="str">
        <f t="shared" si="245"/>
        <v/>
      </c>
      <c r="DY48" s="109" t="str">
        <f t="shared" si="246"/>
        <v/>
      </c>
      <c r="DZ48" s="108"/>
      <c r="EA48" s="110" t="str">
        <f t="shared" si="247"/>
        <v/>
      </c>
      <c r="EB48" s="109" t="str">
        <f t="shared" si="248"/>
        <v/>
      </c>
      <c r="EC48" s="108"/>
      <c r="ED48" s="110" t="str">
        <f t="shared" si="249"/>
        <v/>
      </c>
      <c r="EE48" s="109" t="str">
        <f t="shared" si="250"/>
        <v/>
      </c>
      <c r="EF48" s="108"/>
      <c r="EG48" s="151" t="str">
        <f t="shared" si="251"/>
        <v/>
      </c>
      <c r="EH48" s="109" t="str">
        <f t="shared" si="252"/>
        <v/>
      </c>
      <c r="EI48" s="260"/>
      <c r="EJ48" s="110" t="str">
        <f t="shared" si="253"/>
        <v/>
      </c>
      <c r="EK48" s="109" t="str">
        <f t="shared" si="254"/>
        <v/>
      </c>
      <c r="EL48" s="108"/>
      <c r="EM48" s="110" t="str">
        <f t="shared" si="255"/>
        <v/>
      </c>
      <c r="EN48" s="109" t="str">
        <f t="shared" si="256"/>
        <v>→</v>
      </c>
      <c r="EO48" s="108"/>
      <c r="EP48" s="110" t="str">
        <f t="shared" si="257"/>
        <v/>
      </c>
      <c r="EQ48" s="109" t="str">
        <f t="shared" si="258"/>
        <v/>
      </c>
      <c r="ER48" s="108"/>
      <c r="ES48" s="110" t="str">
        <f t="shared" si="259"/>
        <v/>
      </c>
      <c r="ET48" s="109" t="str">
        <f t="shared" si="260"/>
        <v/>
      </c>
      <c r="EU48" s="108"/>
      <c r="EV48" s="110" t="str">
        <f t="shared" si="261"/>
        <v/>
      </c>
      <c r="EW48" s="109" t="str">
        <f t="shared" si="262"/>
        <v/>
      </c>
      <c r="EX48" s="795">
        <v>1000</v>
      </c>
      <c r="EY48" s="110" t="str">
        <f t="shared" si="263"/>
        <v/>
      </c>
      <c r="EZ48" s="109" t="str">
        <f t="shared" si="264"/>
        <v/>
      </c>
      <c r="FA48" s="108"/>
      <c r="FB48" s="110" t="str">
        <f t="shared" si="265"/>
        <v/>
      </c>
      <c r="FC48" s="109" t="str">
        <f t="shared" si="266"/>
        <v/>
      </c>
      <c r="FD48" s="108"/>
      <c r="FE48" s="110" t="str">
        <f t="shared" si="267"/>
        <v/>
      </c>
      <c r="FF48" s="109" t="str">
        <f t="shared" si="268"/>
        <v/>
      </c>
      <c r="FG48" s="108"/>
      <c r="FH48" s="110" t="str">
        <f t="shared" si="269"/>
        <v/>
      </c>
      <c r="FI48" s="109" t="str">
        <f t="shared" si="270"/>
        <v/>
      </c>
      <c r="FJ48" s="108"/>
      <c r="FK48" s="110" t="str">
        <f t="shared" si="271"/>
        <v/>
      </c>
      <c r="FL48" s="109" t="str">
        <f t="shared" si="272"/>
        <v/>
      </c>
      <c r="FM48" s="108"/>
      <c r="FN48" s="110" t="str">
        <f t="shared" si="273"/>
        <v/>
      </c>
      <c r="FO48" s="109" t="str">
        <f t="shared" si="274"/>
        <v/>
      </c>
      <c r="FP48" s="108"/>
      <c r="FQ48" s="110" t="str">
        <f t="shared" si="275"/>
        <v/>
      </c>
      <c r="FR48" s="109" t="str">
        <f t="shared" si="276"/>
        <v/>
      </c>
      <c r="FS48" s="108"/>
      <c r="FT48" s="110" t="str">
        <f t="shared" si="277"/>
        <v/>
      </c>
      <c r="FU48" s="109" t="str">
        <f t="shared" si="278"/>
        <v/>
      </c>
      <c r="FV48" s="108"/>
      <c r="FW48" s="110" t="str">
        <f t="shared" si="279"/>
        <v/>
      </c>
      <c r="FX48" s="109" t="str">
        <f t="shared" si="280"/>
        <v/>
      </c>
      <c r="FY48" s="108"/>
      <c r="FZ48" s="110" t="str">
        <f t="shared" si="281"/>
        <v/>
      </c>
      <c r="GA48" s="109" t="str">
        <f t="shared" si="282"/>
        <v/>
      </c>
      <c r="GB48" s="108"/>
      <c r="GC48" s="110" t="str">
        <f t="shared" si="283"/>
        <v/>
      </c>
      <c r="GD48" s="109" t="str">
        <f t="shared" si="284"/>
        <v/>
      </c>
      <c r="GE48" s="108"/>
      <c r="GF48" s="110" t="str">
        <f t="shared" si="285"/>
        <v/>
      </c>
      <c r="GG48" s="109" t="str">
        <f t="shared" si="286"/>
        <v/>
      </c>
      <c r="GH48" s="108"/>
      <c r="GI48" s="110" t="str">
        <f t="shared" si="287"/>
        <v/>
      </c>
      <c r="GJ48" s="109" t="str">
        <f t="shared" si="288"/>
        <v/>
      </c>
      <c r="GK48" s="108"/>
      <c r="GL48" s="110" t="str">
        <f t="shared" si="289"/>
        <v/>
      </c>
      <c r="GM48" s="109" t="str">
        <f t="shared" si="290"/>
        <v/>
      </c>
      <c r="GN48" s="108"/>
      <c r="GO48" s="110" t="str">
        <f t="shared" si="291"/>
        <v>⇒</v>
      </c>
      <c r="GP48" s="109" t="str">
        <f t="shared" si="292"/>
        <v/>
      </c>
      <c r="GQ48" s="108"/>
      <c r="GR48" s="110" t="str">
        <f t="shared" si="293"/>
        <v/>
      </c>
      <c r="GS48" s="109" t="str">
        <f t="shared" si="294"/>
        <v/>
      </c>
      <c r="GT48" s="108"/>
      <c r="GU48" s="110" t="str">
        <f t="shared" si="295"/>
        <v/>
      </c>
      <c r="GV48" s="109" t="str">
        <f t="shared" si="296"/>
        <v/>
      </c>
      <c r="GW48" s="108"/>
      <c r="GX48" s="110" t="str">
        <f t="shared" si="297"/>
        <v/>
      </c>
      <c r="GY48" s="109" t="str">
        <f t="shared" si="298"/>
        <v/>
      </c>
      <c r="GZ48" s="108"/>
      <c r="HA48" s="110" t="str">
        <f t="shared" si="299"/>
        <v/>
      </c>
      <c r="HB48" s="109" t="str">
        <f t="shared" si="300"/>
        <v/>
      </c>
      <c r="HC48" s="108"/>
      <c r="HD48" s="110" t="str">
        <f t="shared" si="301"/>
        <v/>
      </c>
      <c r="HE48" s="109" t="str">
        <f t="shared" si="302"/>
        <v/>
      </c>
      <c r="HF48" s="108"/>
      <c r="HG48" s="110" t="str">
        <f t="shared" si="303"/>
        <v/>
      </c>
      <c r="HH48" s="109" t="str">
        <f t="shared" si="304"/>
        <v/>
      </c>
      <c r="HI48" s="108"/>
      <c r="HJ48" s="110" t="str">
        <f t="shared" si="305"/>
        <v/>
      </c>
      <c r="HK48" s="109" t="str">
        <f t="shared" si="306"/>
        <v/>
      </c>
      <c r="HL48" s="108"/>
      <c r="HM48" s="110" t="str">
        <f t="shared" si="307"/>
        <v/>
      </c>
      <c r="HN48" s="109" t="str">
        <f t="shared" si="308"/>
        <v/>
      </c>
      <c r="HO48" s="108"/>
      <c r="HP48" s="110" t="str">
        <f t="shared" si="309"/>
        <v/>
      </c>
      <c r="HQ48" s="109" t="str">
        <f t="shared" si="310"/>
        <v/>
      </c>
      <c r="HR48" s="108"/>
      <c r="HS48" s="110" t="str">
        <f t="shared" si="311"/>
        <v/>
      </c>
      <c r="HT48" s="109" t="str">
        <f t="shared" si="312"/>
        <v/>
      </c>
      <c r="HU48" s="108"/>
      <c r="HV48" s="151" t="str">
        <f t="shared" si="313"/>
        <v/>
      </c>
      <c r="HW48" s="109" t="str">
        <f t="shared" si="314"/>
        <v/>
      </c>
      <c r="HX48" s="260"/>
      <c r="HY48" s="110" t="str">
        <f t="shared" si="315"/>
        <v/>
      </c>
      <c r="HZ48" s="109" t="str">
        <f t="shared" si="316"/>
        <v/>
      </c>
      <c r="IA48" s="108"/>
      <c r="IB48" s="110" t="str">
        <f t="shared" si="317"/>
        <v/>
      </c>
      <c r="IC48" s="109" t="str">
        <f t="shared" si="318"/>
        <v/>
      </c>
      <c r="ID48" s="108"/>
      <c r="IE48" s="110" t="str">
        <f t="shared" si="319"/>
        <v/>
      </c>
      <c r="IF48" s="109" t="str">
        <f t="shared" si="320"/>
        <v/>
      </c>
      <c r="IG48" s="108"/>
      <c r="IH48" s="110" t="str">
        <f t="shared" si="321"/>
        <v/>
      </c>
      <c r="II48" s="109" t="str">
        <f t="shared" si="322"/>
        <v/>
      </c>
      <c r="IJ48" s="108"/>
      <c r="IK48" s="110" t="str">
        <f t="shared" si="323"/>
        <v/>
      </c>
      <c r="IL48" s="109" t="str">
        <f t="shared" si="324"/>
        <v/>
      </c>
      <c r="IM48" s="108"/>
      <c r="IN48" s="110" t="str">
        <f t="shared" si="325"/>
        <v/>
      </c>
      <c r="IO48" s="109" t="str">
        <f t="shared" si="326"/>
        <v/>
      </c>
      <c r="IP48" s="108"/>
      <c r="IQ48" s="110" t="str">
        <f t="shared" si="327"/>
        <v/>
      </c>
      <c r="IR48" s="109" t="str">
        <f t="shared" si="328"/>
        <v/>
      </c>
      <c r="IS48" s="108"/>
      <c r="IT48" s="110" t="str">
        <f t="shared" si="329"/>
        <v/>
      </c>
      <c r="IU48" s="109" t="str">
        <f t="shared" si="330"/>
        <v/>
      </c>
      <c r="IV48" s="108"/>
      <c r="IW48" s="110" t="str">
        <f t="shared" si="331"/>
        <v/>
      </c>
      <c r="IX48" s="109" t="str">
        <f t="shared" si="332"/>
        <v/>
      </c>
      <c r="IY48" s="108"/>
      <c r="IZ48" s="110" t="str">
        <f t="shared" si="333"/>
        <v/>
      </c>
      <c r="JA48" s="109" t="str">
        <f t="shared" si="334"/>
        <v/>
      </c>
      <c r="JB48" s="108"/>
      <c r="JC48" s="110" t="str">
        <f t="shared" si="335"/>
        <v/>
      </c>
      <c r="JD48" s="109" t="str">
        <f t="shared" si="336"/>
        <v/>
      </c>
      <c r="JE48" s="108"/>
      <c r="JF48" s="110" t="str">
        <f t="shared" si="337"/>
        <v/>
      </c>
      <c r="JG48" s="109" t="str">
        <f t="shared" si="338"/>
        <v/>
      </c>
      <c r="JH48" s="108"/>
      <c r="JI48" s="110" t="str">
        <f t="shared" si="339"/>
        <v/>
      </c>
      <c r="JJ48" s="109" t="str">
        <f t="shared" si="340"/>
        <v/>
      </c>
      <c r="JK48" s="108"/>
      <c r="JL48" s="110" t="str">
        <f t="shared" si="341"/>
        <v/>
      </c>
      <c r="JM48" s="109" t="str">
        <f t="shared" si="342"/>
        <v/>
      </c>
      <c r="JN48" s="108"/>
      <c r="JO48" s="110" t="str">
        <f t="shared" si="343"/>
        <v/>
      </c>
      <c r="JP48" s="109" t="str">
        <f t="shared" si="344"/>
        <v/>
      </c>
      <c r="JQ48" s="108"/>
      <c r="JR48" s="110" t="str">
        <f t="shared" si="345"/>
        <v/>
      </c>
      <c r="JS48" s="109" t="str">
        <f t="shared" si="346"/>
        <v/>
      </c>
      <c r="JT48" s="108"/>
      <c r="JU48" s="110" t="str">
        <f t="shared" si="347"/>
        <v/>
      </c>
      <c r="JV48" s="109" t="str">
        <f t="shared" si="348"/>
        <v/>
      </c>
      <c r="JW48" s="108"/>
      <c r="JX48" s="110" t="str">
        <f t="shared" si="349"/>
        <v/>
      </c>
      <c r="JY48" s="109" t="str">
        <f t="shared" si="350"/>
        <v/>
      </c>
      <c r="JZ48" s="108"/>
      <c r="KA48" s="110" t="str">
        <f t="shared" si="351"/>
        <v/>
      </c>
      <c r="KB48" s="109" t="str">
        <f t="shared" si="352"/>
        <v/>
      </c>
      <c r="KC48" s="108"/>
      <c r="KD48" s="110" t="str">
        <f t="shared" si="353"/>
        <v/>
      </c>
      <c r="KE48" s="109" t="str">
        <f t="shared" si="354"/>
        <v/>
      </c>
      <c r="KF48" s="108"/>
      <c r="KG48" s="110" t="str">
        <f t="shared" si="355"/>
        <v/>
      </c>
      <c r="KH48" s="109" t="str">
        <f t="shared" si="356"/>
        <v/>
      </c>
      <c r="KI48" s="108"/>
      <c r="KJ48" s="110" t="str">
        <f t="shared" si="357"/>
        <v/>
      </c>
      <c r="KK48" s="109" t="str">
        <f t="shared" si="358"/>
        <v/>
      </c>
      <c r="KL48" s="108"/>
      <c r="KM48" s="110" t="str">
        <f t="shared" si="359"/>
        <v/>
      </c>
      <c r="KN48" s="109" t="str">
        <f t="shared" si="360"/>
        <v/>
      </c>
      <c r="KO48" s="108"/>
      <c r="KP48" s="110" t="str">
        <f t="shared" si="361"/>
        <v/>
      </c>
      <c r="KQ48" s="109" t="str">
        <f t="shared" si="362"/>
        <v/>
      </c>
      <c r="KR48" s="108"/>
      <c r="KS48" s="110" t="str">
        <f t="shared" si="363"/>
        <v/>
      </c>
      <c r="KT48" s="109" t="str">
        <f t="shared" si="364"/>
        <v/>
      </c>
      <c r="KU48" s="108"/>
      <c r="KV48" s="110" t="str">
        <f t="shared" si="365"/>
        <v/>
      </c>
      <c r="KW48" s="109" t="str">
        <f t="shared" si="366"/>
        <v/>
      </c>
      <c r="KX48" s="108"/>
      <c r="KY48" s="110" t="str">
        <f t="shared" si="367"/>
        <v/>
      </c>
      <c r="KZ48" s="109" t="str">
        <f t="shared" si="368"/>
        <v/>
      </c>
      <c r="LA48" s="108"/>
      <c r="LB48" s="110" t="str">
        <f t="shared" si="369"/>
        <v/>
      </c>
      <c r="LC48" s="109" t="str">
        <f t="shared" si="370"/>
        <v/>
      </c>
      <c r="LD48" s="108"/>
      <c r="LE48" s="110" t="str">
        <f t="shared" si="371"/>
        <v/>
      </c>
      <c r="LF48" s="109" t="str">
        <f t="shared" si="372"/>
        <v/>
      </c>
      <c r="LG48" s="108"/>
      <c r="LH48" s="110" t="str">
        <f t="shared" si="373"/>
        <v/>
      </c>
      <c r="LI48" s="109" t="str">
        <f t="shared" si="374"/>
        <v/>
      </c>
      <c r="LJ48" s="108"/>
      <c r="LK48" s="151" t="str">
        <f t="shared" si="375"/>
        <v/>
      </c>
    </row>
    <row r="49" spans="1:323" ht="17.149999999999999" customHeight="1" x14ac:dyDescent="0.2">
      <c r="A49" s="120" t="s">
        <v>22</v>
      </c>
      <c r="B49" s="150">
        <f>IFERROR(VLOOKUP($D49,[1]受注ﾌｧｲﾙ!$A$3:$BZ$1314,5,FALSE),"-")</f>
        <v>46115.653553240743</v>
      </c>
      <c r="C49" s="154">
        <f>IFERROR(VLOOKUP($D49,[1]受注ﾌｧｲﾙ!$A$3:$BZ$1314,6,FALSE),"-")</f>
        <v>0</v>
      </c>
      <c r="D49" s="3" t="s">
        <v>981</v>
      </c>
      <c r="E49" s="39">
        <f>IFERROR(VLOOKUP($D49,[1]受注ﾌｧｲﾙ!$A$3:$BZ$1314,17,FALSE),"-")</f>
        <v>6780</v>
      </c>
      <c r="F49" s="5" t="str">
        <f>IFERROR(VLOOKUP($D49,[1]受注ﾌｧｲﾙ!$A$3:$BZ$1314,18,FALSE),"-")</f>
        <v>30030-AT60-1000X200</v>
      </c>
      <c r="G49" s="5" t="str">
        <f>IFERROR(VLOOKUP($D49,[1]受注ﾌｧｲﾙ!$A$3:$BZ$1314,19,FALSE),"-")</f>
        <v>FA</v>
      </c>
      <c r="H49" s="5" t="str">
        <f>IFERROR(VLOOKUP($D49,[1]受注ﾌｧｲﾙ!$A$3:$BZ$1314,20,FALSE),"-")</f>
        <v xml:space="preserve">   </v>
      </c>
      <c r="I49" s="5" t="str">
        <f>IFERROR(VLOOKUP($D49,[1]受注ﾌｧｲﾙ!$A$3:$BZ$1314,21,FALSE),"-")</f>
        <v>F</v>
      </c>
      <c r="J49" s="15">
        <f>IFERROR(VLOOKUP($D49,[1]受注ﾌｧｲﾙ!$A$3:$BZ$1314,22,FALSE),"-")</f>
        <v>3200</v>
      </c>
      <c r="K49" s="5" t="str">
        <f>IFERROR(VLOOKUP($D49,[1]受注ﾌｧｲﾙ!$A$3:$BZ$1314,8,FALSE),"-")</f>
        <v>30030-AT60-1000X200</v>
      </c>
      <c r="L49" s="5" t="str">
        <f>IFERROR(VLOOKUP($D49,[1]受注ﾌｧｲﾙ!$A$3:$BZ$1314,9,FALSE),"-")</f>
        <v>FA</v>
      </c>
      <c r="M49" s="5" t="str">
        <f>IFERROR(VLOOKUP($D49,[1]受注ﾌｧｲﾙ!$A$3:$BZ$1314,10,FALSE),"-")</f>
        <v xml:space="preserve">   </v>
      </c>
      <c r="N49" s="5" t="str">
        <f>IFERROR(VLOOKUP($D49,[1]受注ﾌｧｲﾙ!$A$3:$BZ$1314,11,FALSE),"-")</f>
        <v>C</v>
      </c>
      <c r="O49" s="15">
        <f>IFERROR(VLOOKUP($D49,[1]受注ﾌｧｲﾙ!$A$3:$BZ$1314,13,FALSE),"-")</f>
        <v>3200</v>
      </c>
      <c r="P49" s="5">
        <f>IFERROR(VLOOKUP($D49,[1]受注ﾌｧｲﾙ!$A$3:$BZ$1314,15,FALSE),"-")</f>
        <v>0</v>
      </c>
      <c r="Q49" s="40">
        <f>IFERROR((VLOOKUP($D49,[1]受注ﾌｧｲﾙ!$A$3:$BZ$1314,16,FALSE)*J49),"-")</f>
        <v>3200</v>
      </c>
      <c r="R49" s="492" t="str">
        <f>IFERROR(VLOOKUP(D49,#REF!,107,FALSE),"-")</f>
        <v>-</v>
      </c>
      <c r="S49" s="5" t="str">
        <f>IFERROR(VLOOKUP($D49,[1]受注ﾌｧｲﾙ!$A$3:$BZ$1314,26,FALSE),"-")</f>
        <v>接続</v>
      </c>
      <c r="T49" s="86" t="str">
        <f>IFERROR(VLOOKUP($D49,[1]受注ﾌｧｲﾙ!$A$3:$BZ$1314,23,FALSE),"-")</f>
        <v>滋賀</v>
      </c>
      <c r="U49" s="4"/>
      <c r="V49" s="3"/>
      <c r="W49" s="4">
        <f>IFERROR(VLOOKUP($D49,[1]受注ﾌｧｲﾙ!$A$3:$BZ$1314,25,FALSE),"-")</f>
        <v>46128</v>
      </c>
      <c r="X49" s="4">
        <f>IFERROR(VLOOKUP($D49,[1]受注ﾌｧｲﾙ!$A$3:$BZ$1314,32,FALSE),"-")</f>
        <v>46133</v>
      </c>
      <c r="Y49" s="4">
        <f>IFERROR(VLOOKUP($D49,[1]受注ﾌｧｲﾙ!$A$3:$BZ$1314,33,FALSE),"-")</f>
        <v>46133</v>
      </c>
      <c r="Z49" s="4" t="str">
        <f t="shared" si="188"/>
        <v>-</v>
      </c>
      <c r="AA49" s="4" t="str">
        <f>IFERROR(VLOOKUP(D49,[8]加工日報ｽﾗｲｽ!$A$5:$DD$996,2,FALSE),"-")</f>
        <v>-</v>
      </c>
      <c r="AB49" s="58" t="str">
        <f>IFERROR(VLOOKUP(D49,[8]加工日報ｽﾗｲｽ!$A$5:$DD$996,108,FALSE),"-")</f>
        <v>-</v>
      </c>
      <c r="AC49" s="21">
        <f t="shared" si="189"/>
        <v>0</v>
      </c>
      <c r="AD49" s="410" t="str">
        <f>IFERROR(VLOOKUP($D49,[1]受注ﾌｧｲﾙ!$A$3:$BZ$1314,27,FALSE),"-")&amp;"　"&amp;IFERROR(VLOOKUP($D49,[1]受注ﾌｧｲﾙ!$A$3:$BZ$1314,28,FALSE),"-")&amp;"　"&amp;IFERROR(VLOOKUP($D49,[1]受注ﾌｧｲﾙ!$A$3:$BZ$1314,29,FALSE),"-")</f>
        <v>　　</v>
      </c>
      <c r="AE49" s="3"/>
      <c r="AF49" s="31" t="str">
        <f>IFERROR(VLOOKUP(D49,[8]加工日報ｽﾗｲｽ!$A$5:$DD$996,94,FALSE),"-")</f>
        <v>-</v>
      </c>
      <c r="AG49" s="38" t="str">
        <f>IFERROR(VLOOKUP($D49,[1]受注ﾌｧｲﾙ!$A$3:$BZ$1314,2,FALSE),"-")</f>
        <v>通常入力</v>
      </c>
      <c r="AH49" s="38" t="str">
        <f>IFERROR(VLOOKUP($D49,[1]受注ﾌｧｲﾙ!$A$3:$BZ$1314,3,FALSE),"-")</f>
        <v>後加工</v>
      </c>
      <c r="AI49" s="43" t="str">
        <f>IFERROR(VLOOKUP($D49,[1]受注ﾌｧｲﾙ!$A$3:$BZ$1314,31,FALSE),"-")</f>
        <v>TPI</v>
      </c>
      <c r="AJ49" s="43" t="str">
        <f>IFERROR(VLOOKUP($D49,[1]受注ﾌｧｲﾙ!$A$3:$BZ$1314,12,FALSE),"-")</f>
        <v xml:space="preserve"> </v>
      </c>
      <c r="AK49" s="228" t="str">
        <f>IFERROR(VLOOKUP($D49,[1]受注ﾌｧｲﾙ!$A$3:$BZ$1314,24,FALSE),"-")</f>
        <v>熱融着</v>
      </c>
      <c r="AL49" s="3"/>
      <c r="AM49" s="3"/>
      <c r="AN49" s="3"/>
      <c r="AO49" s="3"/>
      <c r="AP49" s="3"/>
      <c r="AQ49" s="43" t="s">
        <v>88</v>
      </c>
      <c r="AR49" s="366"/>
      <c r="AS49" s="109" t="str">
        <f t="shared" si="190"/>
        <v/>
      </c>
      <c r="AT49" s="260"/>
      <c r="AU49" s="110" t="str">
        <f t="shared" si="191"/>
        <v/>
      </c>
      <c r="AV49" s="109" t="str">
        <f t="shared" si="192"/>
        <v/>
      </c>
      <c r="AW49" s="108"/>
      <c r="AX49" s="110" t="str">
        <f t="shared" si="193"/>
        <v/>
      </c>
      <c r="AY49" s="109" t="str">
        <f t="shared" si="194"/>
        <v/>
      </c>
      <c r="AZ49" s="108"/>
      <c r="BA49" s="110" t="str">
        <f t="shared" si="195"/>
        <v/>
      </c>
      <c r="BB49" s="109" t="str">
        <f t="shared" si="196"/>
        <v/>
      </c>
      <c r="BC49" s="108"/>
      <c r="BD49" s="110" t="str">
        <f t="shared" si="197"/>
        <v/>
      </c>
      <c r="BE49" s="109" t="str">
        <f t="shared" si="198"/>
        <v/>
      </c>
      <c r="BF49" s="108"/>
      <c r="BG49" s="110" t="str">
        <f t="shared" si="199"/>
        <v/>
      </c>
      <c r="BH49" s="109" t="str">
        <f t="shared" si="200"/>
        <v/>
      </c>
      <c r="BI49" s="108"/>
      <c r="BJ49" s="110" t="str">
        <f t="shared" si="201"/>
        <v/>
      </c>
      <c r="BK49" s="109" t="str">
        <f t="shared" si="202"/>
        <v/>
      </c>
      <c r="BL49" s="108"/>
      <c r="BM49" s="110" t="str">
        <f t="shared" si="203"/>
        <v/>
      </c>
      <c r="BN49" s="109" t="str">
        <f t="shared" si="204"/>
        <v/>
      </c>
      <c r="BO49" s="108"/>
      <c r="BP49" s="110" t="str">
        <f t="shared" si="205"/>
        <v/>
      </c>
      <c r="BQ49" s="109" t="str">
        <f t="shared" si="206"/>
        <v/>
      </c>
      <c r="BR49" s="108"/>
      <c r="BS49" s="110" t="str">
        <f t="shared" si="207"/>
        <v/>
      </c>
      <c r="BT49" s="109" t="str">
        <f t="shared" si="208"/>
        <v/>
      </c>
      <c r="BU49" s="108"/>
      <c r="BV49" s="110" t="str">
        <f t="shared" si="209"/>
        <v/>
      </c>
      <c r="BW49" s="109" t="str">
        <f t="shared" si="210"/>
        <v/>
      </c>
      <c r="BX49" s="108"/>
      <c r="BY49" s="110" t="str">
        <f t="shared" si="211"/>
        <v/>
      </c>
      <c r="BZ49" s="109" t="str">
        <f t="shared" si="212"/>
        <v/>
      </c>
      <c r="CA49" s="108"/>
      <c r="CB49" s="110" t="str">
        <f t="shared" si="213"/>
        <v/>
      </c>
      <c r="CC49" s="109" t="str">
        <f t="shared" si="214"/>
        <v/>
      </c>
      <c r="CD49" s="108"/>
      <c r="CE49" s="110" t="str">
        <f t="shared" si="215"/>
        <v/>
      </c>
      <c r="CF49" s="109" t="str">
        <f t="shared" si="216"/>
        <v/>
      </c>
      <c r="CG49" s="108"/>
      <c r="CH49" s="110" t="str">
        <f t="shared" si="217"/>
        <v/>
      </c>
      <c r="CI49" s="109" t="str">
        <f t="shared" si="218"/>
        <v/>
      </c>
      <c r="CJ49" s="108"/>
      <c r="CK49" s="110" t="str">
        <f t="shared" si="219"/>
        <v/>
      </c>
      <c r="CL49" s="109" t="str">
        <f t="shared" si="220"/>
        <v/>
      </c>
      <c r="CM49" s="108"/>
      <c r="CN49" s="110" t="str">
        <f t="shared" si="221"/>
        <v/>
      </c>
      <c r="CO49" s="109" t="str">
        <f t="shared" si="222"/>
        <v/>
      </c>
      <c r="CP49" s="108"/>
      <c r="CQ49" s="110" t="str">
        <f t="shared" si="223"/>
        <v/>
      </c>
      <c r="CR49" s="109" t="str">
        <f t="shared" si="224"/>
        <v/>
      </c>
      <c r="CS49" s="108"/>
      <c r="CT49" s="110" t="str">
        <f t="shared" si="225"/>
        <v/>
      </c>
      <c r="CU49" s="109" t="str">
        <f t="shared" si="226"/>
        <v/>
      </c>
      <c r="CV49" s="108"/>
      <c r="CW49" s="110" t="str">
        <f t="shared" si="227"/>
        <v/>
      </c>
      <c r="CX49" s="109" t="str">
        <f t="shared" si="228"/>
        <v/>
      </c>
      <c r="CY49" s="108"/>
      <c r="CZ49" s="110" t="str">
        <f t="shared" si="229"/>
        <v/>
      </c>
      <c r="DA49" s="109" t="str">
        <f t="shared" si="230"/>
        <v/>
      </c>
      <c r="DB49" s="108"/>
      <c r="DC49" s="110" t="str">
        <f t="shared" si="231"/>
        <v/>
      </c>
      <c r="DD49" s="109" t="str">
        <f t="shared" si="232"/>
        <v/>
      </c>
      <c r="DE49" s="108"/>
      <c r="DF49" s="110" t="str">
        <f t="shared" si="233"/>
        <v/>
      </c>
      <c r="DG49" s="109" t="str">
        <f t="shared" si="234"/>
        <v/>
      </c>
      <c r="DH49" s="108"/>
      <c r="DI49" s="110" t="str">
        <f t="shared" si="235"/>
        <v/>
      </c>
      <c r="DJ49" s="109" t="str">
        <f t="shared" si="236"/>
        <v/>
      </c>
      <c r="DK49" s="108"/>
      <c r="DL49" s="110" t="str">
        <f t="shared" si="237"/>
        <v/>
      </c>
      <c r="DM49" s="109" t="str">
        <f t="shared" si="238"/>
        <v/>
      </c>
      <c r="DN49" s="108"/>
      <c r="DO49" s="110" t="str">
        <f t="shared" si="239"/>
        <v/>
      </c>
      <c r="DP49" s="109" t="str">
        <f t="shared" si="240"/>
        <v/>
      </c>
      <c r="DQ49" s="108"/>
      <c r="DR49" s="110" t="str">
        <f t="shared" si="241"/>
        <v/>
      </c>
      <c r="DS49" s="109" t="str">
        <f t="shared" si="242"/>
        <v/>
      </c>
      <c r="DT49" s="108"/>
      <c r="DU49" s="110" t="str">
        <f t="shared" si="243"/>
        <v/>
      </c>
      <c r="DV49" s="109" t="str">
        <f t="shared" si="244"/>
        <v/>
      </c>
      <c r="DW49" s="108"/>
      <c r="DX49" s="110" t="str">
        <f t="shared" si="245"/>
        <v/>
      </c>
      <c r="DY49" s="109" t="str">
        <f t="shared" si="246"/>
        <v/>
      </c>
      <c r="DZ49" s="108"/>
      <c r="EA49" s="110" t="str">
        <f t="shared" si="247"/>
        <v/>
      </c>
      <c r="EB49" s="109" t="str">
        <f t="shared" si="248"/>
        <v/>
      </c>
      <c r="EC49" s="108"/>
      <c r="ED49" s="110" t="str">
        <f t="shared" si="249"/>
        <v/>
      </c>
      <c r="EE49" s="109" t="str">
        <f t="shared" si="250"/>
        <v/>
      </c>
      <c r="EF49" s="108"/>
      <c r="EG49" s="151" t="str">
        <f t="shared" si="251"/>
        <v/>
      </c>
      <c r="EH49" s="109" t="str">
        <f t="shared" si="252"/>
        <v/>
      </c>
      <c r="EI49" s="260"/>
      <c r="EJ49" s="110" t="str">
        <f t="shared" si="253"/>
        <v/>
      </c>
      <c r="EK49" s="109" t="str">
        <f t="shared" si="254"/>
        <v/>
      </c>
      <c r="EL49" s="108"/>
      <c r="EM49" s="110" t="str">
        <f t="shared" si="255"/>
        <v/>
      </c>
      <c r="EN49" s="109" t="str">
        <f t="shared" si="256"/>
        <v/>
      </c>
      <c r="EO49" s="108"/>
      <c r="EP49" s="110" t="str">
        <f t="shared" si="257"/>
        <v/>
      </c>
      <c r="EQ49" s="109" t="str">
        <f t="shared" si="258"/>
        <v/>
      </c>
      <c r="ER49" s="108"/>
      <c r="ES49" s="110" t="str">
        <f t="shared" si="259"/>
        <v/>
      </c>
      <c r="ET49" s="109" t="str">
        <f t="shared" si="260"/>
        <v/>
      </c>
      <c r="EU49" s="108"/>
      <c r="EV49" s="110" t="str">
        <f t="shared" si="261"/>
        <v/>
      </c>
      <c r="EW49" s="109" t="str">
        <f t="shared" si="262"/>
        <v/>
      </c>
      <c r="EX49" s="108"/>
      <c r="EY49" s="110" t="str">
        <f t="shared" si="263"/>
        <v/>
      </c>
      <c r="EZ49" s="109" t="str">
        <f t="shared" si="264"/>
        <v/>
      </c>
      <c r="FA49" s="108"/>
      <c r="FB49" s="110" t="str">
        <f t="shared" si="265"/>
        <v/>
      </c>
      <c r="FC49" s="109" t="str">
        <f t="shared" si="266"/>
        <v/>
      </c>
      <c r="FD49" s="108"/>
      <c r="FE49" s="110" t="str">
        <f t="shared" si="267"/>
        <v/>
      </c>
      <c r="FF49" s="109" t="str">
        <f t="shared" si="268"/>
        <v/>
      </c>
      <c r="FG49" s="108"/>
      <c r="FH49" s="110" t="str">
        <f t="shared" si="269"/>
        <v/>
      </c>
      <c r="FI49" s="109" t="str">
        <f t="shared" si="270"/>
        <v/>
      </c>
      <c r="FJ49" s="108"/>
      <c r="FK49" s="110" t="str">
        <f t="shared" si="271"/>
        <v/>
      </c>
      <c r="FL49" s="109" t="str">
        <f t="shared" si="272"/>
        <v/>
      </c>
      <c r="FM49" s="108"/>
      <c r="FN49" s="110" t="str">
        <f t="shared" si="273"/>
        <v/>
      </c>
      <c r="FO49" s="109" t="str">
        <f t="shared" si="274"/>
        <v/>
      </c>
      <c r="FP49" s="108"/>
      <c r="FQ49" s="110" t="str">
        <f t="shared" si="275"/>
        <v/>
      </c>
      <c r="FR49" s="109" t="str">
        <f t="shared" si="276"/>
        <v/>
      </c>
      <c r="FS49" s="108"/>
      <c r="FT49" s="110" t="str">
        <f t="shared" si="277"/>
        <v/>
      </c>
      <c r="FU49" s="109" t="str">
        <f t="shared" si="278"/>
        <v/>
      </c>
      <c r="FV49" s="108"/>
      <c r="FW49" s="110" t="str">
        <f t="shared" si="279"/>
        <v/>
      </c>
      <c r="FX49" s="109" t="str">
        <f t="shared" si="280"/>
        <v/>
      </c>
      <c r="FY49" s="108"/>
      <c r="FZ49" s="110" t="str">
        <f t="shared" si="281"/>
        <v/>
      </c>
      <c r="GA49" s="109" t="str">
        <f t="shared" si="282"/>
        <v>→</v>
      </c>
      <c r="GB49" s="108"/>
      <c r="GC49" s="110" t="str">
        <f t="shared" si="283"/>
        <v/>
      </c>
      <c r="GD49" s="109" t="str">
        <f t="shared" si="284"/>
        <v/>
      </c>
      <c r="GE49" s="108"/>
      <c r="GF49" s="110" t="str">
        <f t="shared" si="285"/>
        <v/>
      </c>
      <c r="GG49" s="109" t="str">
        <f t="shared" si="286"/>
        <v/>
      </c>
      <c r="GH49" s="108"/>
      <c r="GI49" s="110" t="str">
        <f t="shared" si="287"/>
        <v/>
      </c>
      <c r="GJ49" s="109" t="str">
        <f t="shared" si="288"/>
        <v/>
      </c>
      <c r="GK49" s="108"/>
      <c r="GL49" s="110" t="str">
        <f t="shared" si="289"/>
        <v/>
      </c>
      <c r="GM49" s="109" t="str">
        <f t="shared" si="290"/>
        <v/>
      </c>
      <c r="GN49" s="108"/>
      <c r="GO49" s="110" t="str">
        <f t="shared" si="291"/>
        <v/>
      </c>
      <c r="GP49" s="109" t="str">
        <f t="shared" si="292"/>
        <v/>
      </c>
      <c r="GQ49" s="108"/>
      <c r="GR49" s="110" t="str">
        <f t="shared" si="293"/>
        <v>⇒</v>
      </c>
      <c r="GS49" s="109" t="str">
        <f t="shared" si="294"/>
        <v/>
      </c>
      <c r="GT49" s="108"/>
      <c r="GU49" s="110" t="str">
        <f t="shared" si="295"/>
        <v/>
      </c>
      <c r="GV49" s="109" t="str">
        <f t="shared" si="296"/>
        <v/>
      </c>
      <c r="GW49" s="108"/>
      <c r="GX49" s="110" t="str">
        <f t="shared" si="297"/>
        <v/>
      </c>
      <c r="GY49" s="109" t="str">
        <f t="shared" si="298"/>
        <v/>
      </c>
      <c r="GZ49" s="108"/>
      <c r="HA49" s="110" t="str">
        <f t="shared" si="299"/>
        <v/>
      </c>
      <c r="HB49" s="109" t="str">
        <f t="shared" si="300"/>
        <v/>
      </c>
      <c r="HC49" s="108"/>
      <c r="HD49" s="110" t="str">
        <f t="shared" si="301"/>
        <v/>
      </c>
      <c r="HE49" s="109" t="str">
        <f t="shared" si="302"/>
        <v/>
      </c>
      <c r="HF49" s="108"/>
      <c r="HG49" s="110" t="str">
        <f t="shared" si="303"/>
        <v/>
      </c>
      <c r="HH49" s="109" t="str">
        <f t="shared" si="304"/>
        <v/>
      </c>
      <c r="HI49" s="108"/>
      <c r="HJ49" s="110" t="str">
        <f t="shared" si="305"/>
        <v/>
      </c>
      <c r="HK49" s="109" t="str">
        <f t="shared" si="306"/>
        <v/>
      </c>
      <c r="HL49" s="108"/>
      <c r="HM49" s="110" t="str">
        <f t="shared" si="307"/>
        <v/>
      </c>
      <c r="HN49" s="109" t="str">
        <f t="shared" si="308"/>
        <v/>
      </c>
      <c r="HO49" s="108"/>
      <c r="HP49" s="110" t="str">
        <f t="shared" si="309"/>
        <v/>
      </c>
      <c r="HQ49" s="109" t="str">
        <f t="shared" si="310"/>
        <v/>
      </c>
      <c r="HR49" s="108"/>
      <c r="HS49" s="110" t="str">
        <f t="shared" si="311"/>
        <v/>
      </c>
      <c r="HT49" s="109" t="str">
        <f t="shared" si="312"/>
        <v/>
      </c>
      <c r="HU49" s="108"/>
      <c r="HV49" s="151" t="str">
        <f t="shared" si="313"/>
        <v/>
      </c>
      <c r="HW49" s="109" t="str">
        <f t="shared" si="314"/>
        <v/>
      </c>
      <c r="HX49" s="260"/>
      <c r="HY49" s="110" t="str">
        <f t="shared" si="315"/>
        <v/>
      </c>
      <c r="HZ49" s="109" t="str">
        <f t="shared" si="316"/>
        <v/>
      </c>
      <c r="IA49" s="108"/>
      <c r="IB49" s="110" t="str">
        <f t="shared" si="317"/>
        <v/>
      </c>
      <c r="IC49" s="109" t="str">
        <f t="shared" si="318"/>
        <v/>
      </c>
      <c r="ID49" s="108"/>
      <c r="IE49" s="110" t="str">
        <f t="shared" si="319"/>
        <v/>
      </c>
      <c r="IF49" s="109" t="str">
        <f t="shared" si="320"/>
        <v/>
      </c>
      <c r="IG49" s="108"/>
      <c r="IH49" s="110" t="str">
        <f t="shared" si="321"/>
        <v/>
      </c>
      <c r="II49" s="109" t="str">
        <f t="shared" si="322"/>
        <v/>
      </c>
      <c r="IJ49" s="108"/>
      <c r="IK49" s="110" t="str">
        <f t="shared" si="323"/>
        <v/>
      </c>
      <c r="IL49" s="109" t="str">
        <f t="shared" si="324"/>
        <v/>
      </c>
      <c r="IM49" s="108"/>
      <c r="IN49" s="110" t="str">
        <f t="shared" si="325"/>
        <v/>
      </c>
      <c r="IO49" s="109" t="str">
        <f t="shared" si="326"/>
        <v/>
      </c>
      <c r="IP49" s="108"/>
      <c r="IQ49" s="110" t="str">
        <f t="shared" si="327"/>
        <v/>
      </c>
      <c r="IR49" s="109" t="str">
        <f t="shared" si="328"/>
        <v/>
      </c>
      <c r="IS49" s="108"/>
      <c r="IT49" s="110" t="str">
        <f t="shared" si="329"/>
        <v/>
      </c>
      <c r="IU49" s="109" t="str">
        <f t="shared" si="330"/>
        <v/>
      </c>
      <c r="IV49" s="108"/>
      <c r="IW49" s="110" t="str">
        <f t="shared" si="331"/>
        <v/>
      </c>
      <c r="IX49" s="109" t="str">
        <f t="shared" si="332"/>
        <v/>
      </c>
      <c r="IY49" s="108"/>
      <c r="IZ49" s="110" t="str">
        <f t="shared" si="333"/>
        <v/>
      </c>
      <c r="JA49" s="109" t="str">
        <f t="shared" si="334"/>
        <v/>
      </c>
      <c r="JB49" s="108"/>
      <c r="JC49" s="110" t="str">
        <f t="shared" si="335"/>
        <v/>
      </c>
      <c r="JD49" s="109" t="str">
        <f t="shared" si="336"/>
        <v/>
      </c>
      <c r="JE49" s="108"/>
      <c r="JF49" s="110" t="str">
        <f t="shared" si="337"/>
        <v/>
      </c>
      <c r="JG49" s="109" t="str">
        <f t="shared" si="338"/>
        <v/>
      </c>
      <c r="JH49" s="108"/>
      <c r="JI49" s="110" t="str">
        <f t="shared" si="339"/>
        <v/>
      </c>
      <c r="JJ49" s="109" t="str">
        <f t="shared" si="340"/>
        <v/>
      </c>
      <c r="JK49" s="108"/>
      <c r="JL49" s="110" t="str">
        <f t="shared" si="341"/>
        <v/>
      </c>
      <c r="JM49" s="109" t="str">
        <f t="shared" si="342"/>
        <v/>
      </c>
      <c r="JN49" s="108"/>
      <c r="JO49" s="110" t="str">
        <f t="shared" si="343"/>
        <v/>
      </c>
      <c r="JP49" s="109" t="str">
        <f t="shared" si="344"/>
        <v/>
      </c>
      <c r="JQ49" s="108"/>
      <c r="JR49" s="110" t="str">
        <f t="shared" si="345"/>
        <v/>
      </c>
      <c r="JS49" s="109" t="str">
        <f t="shared" si="346"/>
        <v/>
      </c>
      <c r="JT49" s="108"/>
      <c r="JU49" s="110" t="str">
        <f t="shared" si="347"/>
        <v/>
      </c>
      <c r="JV49" s="109" t="str">
        <f t="shared" si="348"/>
        <v/>
      </c>
      <c r="JW49" s="108"/>
      <c r="JX49" s="110" t="str">
        <f t="shared" si="349"/>
        <v/>
      </c>
      <c r="JY49" s="109" t="str">
        <f t="shared" si="350"/>
        <v/>
      </c>
      <c r="JZ49" s="108"/>
      <c r="KA49" s="110" t="str">
        <f t="shared" si="351"/>
        <v/>
      </c>
      <c r="KB49" s="109" t="str">
        <f t="shared" si="352"/>
        <v/>
      </c>
      <c r="KC49" s="108"/>
      <c r="KD49" s="110" t="str">
        <f t="shared" si="353"/>
        <v/>
      </c>
      <c r="KE49" s="109" t="str">
        <f t="shared" si="354"/>
        <v/>
      </c>
      <c r="KF49" s="108"/>
      <c r="KG49" s="110" t="str">
        <f t="shared" si="355"/>
        <v/>
      </c>
      <c r="KH49" s="109" t="str">
        <f t="shared" si="356"/>
        <v/>
      </c>
      <c r="KI49" s="108"/>
      <c r="KJ49" s="110" t="str">
        <f t="shared" si="357"/>
        <v/>
      </c>
      <c r="KK49" s="109" t="str">
        <f t="shared" si="358"/>
        <v/>
      </c>
      <c r="KL49" s="108"/>
      <c r="KM49" s="110" t="str">
        <f t="shared" si="359"/>
        <v/>
      </c>
      <c r="KN49" s="109" t="str">
        <f t="shared" si="360"/>
        <v/>
      </c>
      <c r="KO49" s="108"/>
      <c r="KP49" s="110" t="str">
        <f t="shared" si="361"/>
        <v/>
      </c>
      <c r="KQ49" s="109" t="str">
        <f t="shared" si="362"/>
        <v/>
      </c>
      <c r="KR49" s="108"/>
      <c r="KS49" s="110" t="str">
        <f t="shared" si="363"/>
        <v/>
      </c>
      <c r="KT49" s="109" t="str">
        <f t="shared" si="364"/>
        <v/>
      </c>
      <c r="KU49" s="108"/>
      <c r="KV49" s="110" t="str">
        <f t="shared" si="365"/>
        <v/>
      </c>
      <c r="KW49" s="109" t="str">
        <f t="shared" si="366"/>
        <v/>
      </c>
      <c r="KX49" s="108"/>
      <c r="KY49" s="110" t="str">
        <f t="shared" si="367"/>
        <v/>
      </c>
      <c r="KZ49" s="109" t="str">
        <f t="shared" si="368"/>
        <v/>
      </c>
      <c r="LA49" s="108"/>
      <c r="LB49" s="110" t="str">
        <f t="shared" si="369"/>
        <v/>
      </c>
      <c r="LC49" s="109" t="str">
        <f t="shared" si="370"/>
        <v/>
      </c>
      <c r="LD49" s="108"/>
      <c r="LE49" s="110" t="str">
        <f t="shared" si="371"/>
        <v/>
      </c>
      <c r="LF49" s="109" t="str">
        <f t="shared" si="372"/>
        <v/>
      </c>
      <c r="LG49" s="108"/>
      <c r="LH49" s="110" t="str">
        <f t="shared" si="373"/>
        <v/>
      </c>
      <c r="LI49" s="109" t="str">
        <f t="shared" si="374"/>
        <v/>
      </c>
      <c r="LJ49" s="108"/>
      <c r="LK49" s="151" t="str">
        <f t="shared" si="375"/>
        <v/>
      </c>
    </row>
    <row r="50" spans="1:323" ht="17.149999999999999" customHeight="1" x14ac:dyDescent="0.2">
      <c r="A50" s="120" t="s">
        <v>22</v>
      </c>
      <c r="B50" s="150">
        <f>IFERROR(VLOOKUP($D50,[1]受注ﾌｧｲﾙ!$A$3:$BZ$1314,5,FALSE),"-")</f>
        <v>46121.422523148147</v>
      </c>
      <c r="C50" s="154">
        <f>IFERROR(VLOOKUP($D50,[1]受注ﾌｧｲﾙ!$A$3:$BZ$1314,6,FALSE),"-")</f>
        <v>0</v>
      </c>
      <c r="D50" s="3" t="s">
        <v>997</v>
      </c>
      <c r="E50" s="39">
        <f>IFERROR(VLOOKUP($D50,[1]受注ﾌｧｲﾙ!$A$3:$BZ$1314,17,FALSE),"-")</f>
        <v>6710</v>
      </c>
      <c r="F50" s="5" t="str">
        <f>IFERROR(VLOOKUP($D50,[1]受注ﾌｧｲﾙ!$A$3:$BZ$1314,18,FALSE),"-")</f>
        <v>30040-AG00-1030X200</v>
      </c>
      <c r="G50" s="5" t="str">
        <f>IFERROR(VLOOKUP($D50,[1]受注ﾌｧｲﾙ!$A$3:$BZ$1314,19,FALSE),"-")</f>
        <v>FA</v>
      </c>
      <c r="H50" s="5" t="str">
        <f>IFERROR(VLOOKUP($D50,[1]受注ﾌｧｲﾙ!$A$3:$BZ$1314,20,FALSE),"-")</f>
        <v>BK0</v>
      </c>
      <c r="I50" s="5" t="str">
        <f>IFERROR(VLOOKUP($D50,[1]受注ﾌｧｲﾙ!$A$3:$BZ$1314,21,FALSE),"-")</f>
        <v>C</v>
      </c>
      <c r="J50" s="15">
        <f>IFERROR(VLOOKUP($D50,[1]受注ﾌｧｲﾙ!$A$3:$BZ$1314,22,FALSE),"-")</f>
        <v>600</v>
      </c>
      <c r="K50" s="5" t="str">
        <f>IFERROR(VLOOKUP($D50,[1]受注ﾌｧｲﾙ!$A$3:$BZ$1314,8,FALSE),"-")</f>
        <v>30020-BG00-1030X200</v>
      </c>
      <c r="L50" s="5" t="str">
        <f>IFERROR(VLOOKUP($D50,[1]受注ﾌｧｲﾙ!$A$3:$BZ$1314,9,FALSE),"-")</f>
        <v>FA</v>
      </c>
      <c r="M50" s="5" t="str">
        <f>IFERROR(VLOOKUP($D50,[1]受注ﾌｧｲﾙ!$A$3:$BZ$1314,10,FALSE),"-")</f>
        <v>BK0</v>
      </c>
      <c r="N50" s="5" t="str">
        <f>IFERROR(VLOOKUP($D50,[1]受注ﾌｧｲﾙ!$A$3:$BZ$1314,11,FALSE),"-")</f>
        <v>C</v>
      </c>
      <c r="O50" s="15">
        <f>IFERROR(VLOOKUP($D50,[1]受注ﾌｧｲﾙ!$A$3:$BZ$1314,13,FALSE),"-")</f>
        <v>1200</v>
      </c>
      <c r="P50" s="5">
        <f>IFERROR(VLOOKUP($D50,[1]受注ﾌｧｲﾙ!$A$3:$BZ$1314,15,FALSE),"-")</f>
        <v>0</v>
      </c>
      <c r="Q50" s="40">
        <f>IFERROR((VLOOKUP($D50,[1]受注ﾌｧｲﾙ!$A$3:$BZ$1314,16,FALSE)*J50),"-")</f>
        <v>600</v>
      </c>
      <c r="R50" s="492" t="str">
        <f>IFERROR(VLOOKUP(D50,#REF!,107,FALSE),"-")</f>
        <v>-</v>
      </c>
      <c r="S50" s="5" t="str">
        <f>IFERROR(VLOOKUP($D50,[1]受注ﾌｧｲﾙ!$A$3:$BZ$1314,26,FALSE),"-")</f>
        <v>ｽﾗｲｽ</v>
      </c>
      <c r="T50" s="86" t="str">
        <f>IFERROR(VLOOKUP($D50,[1]受注ﾌｧｲﾙ!$A$3:$BZ$1314,23,FALSE),"-")</f>
        <v>湖南</v>
      </c>
      <c r="U50" s="4"/>
      <c r="V50" s="3"/>
      <c r="W50" s="4">
        <f>IFERROR(VLOOKUP($D50,[1]受注ﾌｧｲﾙ!$A$3:$BZ$1314,25,FALSE),"-")</f>
        <v>46129</v>
      </c>
      <c r="X50" s="4">
        <f>IFERROR(VLOOKUP($D50,[1]受注ﾌｧｲﾙ!$A$3:$BZ$1314,32,FALSE),"-")</f>
        <v>46133</v>
      </c>
      <c r="Y50" s="4">
        <f>IFERROR(VLOOKUP($D50,[1]受注ﾌｧｲﾙ!$A$3:$BZ$1314,33,FALSE),"-")</f>
        <v>46133</v>
      </c>
      <c r="Z50" s="4">
        <f t="shared" si="188"/>
        <v>46129</v>
      </c>
      <c r="AA50" s="4">
        <f>IFERROR(VLOOKUP(D50,[8]加工日報ｽﾗｲｽ!$A$5:$DD$996,2,FALSE),"-")</f>
        <v>46129</v>
      </c>
      <c r="AB50" s="58">
        <f>IFERROR(VLOOKUP(D50,[8]加工日報ｽﾗｲｽ!$A$5:$DD$996,108,FALSE),"-")</f>
        <v>1200</v>
      </c>
      <c r="AC50" s="21">
        <f t="shared" si="189"/>
        <v>600</v>
      </c>
      <c r="AD50" s="410" t="str">
        <f>IFERROR(VLOOKUP($D50,[1]受注ﾌｧｲﾙ!$A$3:$BZ$1314,27,FALSE),"-")&amp;"　"&amp;IFERROR(VLOOKUP($D50,[1]受注ﾌｧｲﾙ!$A$3:$BZ$1314,28,FALSE),"-")&amp;"　"&amp;IFERROR(VLOOKUP($D50,[1]受注ﾌｧｲﾙ!$A$3:$BZ$1314,29,FALSE),"-")</f>
        <v>　　</v>
      </c>
      <c r="AE50" s="3"/>
      <c r="AF50" s="31" t="str">
        <f>IFERROR(VLOOKUP(D50,[8]加工日報ｽﾗｲｽ!$A$5:$DD$996,94,FALSE),"-")</f>
        <v>完</v>
      </c>
      <c r="AG50" s="38" t="str">
        <f>IFERROR(VLOOKUP($D50,[1]受注ﾌｧｲﾙ!$A$3:$BZ$1314,2,FALSE),"-")</f>
        <v>通常入力</v>
      </c>
      <c r="AH50" s="38" t="str">
        <f>IFERROR(VLOOKUP($D50,[1]受注ﾌｧｲﾙ!$A$3:$BZ$1314,3,FALSE),"-")</f>
        <v>後加工</v>
      </c>
      <c r="AI50" s="43" t="str">
        <f>IFERROR(VLOOKUP($D50,[1]受注ﾌｧｲﾙ!$A$3:$BZ$1314,31,FALSE),"-")</f>
        <v>丸信小山</v>
      </c>
      <c r="AJ50" s="43" t="str">
        <f>IFERROR(VLOOKUP($D50,[1]受注ﾌｧｲﾙ!$A$3:$BZ$1314,12,FALSE),"-")</f>
        <v xml:space="preserve"> </v>
      </c>
      <c r="AK50" s="228" t="str">
        <f>IFERROR(VLOOKUP($D50,[1]受注ﾌｧｲﾙ!$A$3:$BZ$1314,24,FALSE),"-")</f>
        <v>ｽﾗｲｽ</v>
      </c>
      <c r="AL50" s="3"/>
      <c r="AM50" s="3"/>
      <c r="AN50" s="3"/>
      <c r="AO50" s="3"/>
      <c r="AP50" s="3"/>
      <c r="AQ50" s="43" t="s">
        <v>88</v>
      </c>
      <c r="AR50" s="366"/>
      <c r="AS50" s="109" t="str">
        <f t="shared" si="190"/>
        <v/>
      </c>
      <c r="AT50" s="260"/>
      <c r="AU50" s="110" t="str">
        <f t="shared" si="191"/>
        <v/>
      </c>
      <c r="AV50" s="109" t="str">
        <f t="shared" si="192"/>
        <v/>
      </c>
      <c r="AW50" s="108"/>
      <c r="AX50" s="110" t="str">
        <f t="shared" si="193"/>
        <v/>
      </c>
      <c r="AY50" s="109" t="str">
        <f t="shared" si="194"/>
        <v/>
      </c>
      <c r="AZ50" s="108"/>
      <c r="BA50" s="110" t="str">
        <f t="shared" si="195"/>
        <v/>
      </c>
      <c r="BB50" s="109" t="str">
        <f t="shared" si="196"/>
        <v/>
      </c>
      <c r="BC50" s="108"/>
      <c r="BD50" s="110" t="str">
        <f t="shared" si="197"/>
        <v/>
      </c>
      <c r="BE50" s="109" t="str">
        <f t="shared" si="198"/>
        <v/>
      </c>
      <c r="BF50" s="108"/>
      <c r="BG50" s="110" t="str">
        <f t="shared" si="199"/>
        <v/>
      </c>
      <c r="BH50" s="109" t="str">
        <f t="shared" si="200"/>
        <v/>
      </c>
      <c r="BI50" s="108"/>
      <c r="BJ50" s="110" t="str">
        <f t="shared" si="201"/>
        <v/>
      </c>
      <c r="BK50" s="109" t="str">
        <f t="shared" si="202"/>
        <v/>
      </c>
      <c r="BL50" s="108"/>
      <c r="BM50" s="110" t="str">
        <f t="shared" si="203"/>
        <v/>
      </c>
      <c r="BN50" s="109" t="str">
        <f t="shared" si="204"/>
        <v/>
      </c>
      <c r="BO50" s="108"/>
      <c r="BP50" s="110" t="str">
        <f t="shared" si="205"/>
        <v/>
      </c>
      <c r="BQ50" s="109" t="str">
        <f t="shared" si="206"/>
        <v/>
      </c>
      <c r="BR50" s="108"/>
      <c r="BS50" s="110" t="str">
        <f t="shared" si="207"/>
        <v/>
      </c>
      <c r="BT50" s="109" t="str">
        <f t="shared" si="208"/>
        <v/>
      </c>
      <c r="BU50" s="108"/>
      <c r="BV50" s="110" t="str">
        <f t="shared" si="209"/>
        <v/>
      </c>
      <c r="BW50" s="109" t="str">
        <f t="shared" si="210"/>
        <v/>
      </c>
      <c r="BX50" s="108"/>
      <c r="BY50" s="110" t="str">
        <f t="shared" si="211"/>
        <v/>
      </c>
      <c r="BZ50" s="109" t="str">
        <f t="shared" si="212"/>
        <v/>
      </c>
      <c r="CA50" s="108"/>
      <c r="CB50" s="110" t="str">
        <f t="shared" si="213"/>
        <v/>
      </c>
      <c r="CC50" s="109" t="str">
        <f t="shared" si="214"/>
        <v/>
      </c>
      <c r="CD50" s="108"/>
      <c r="CE50" s="110" t="str">
        <f t="shared" si="215"/>
        <v/>
      </c>
      <c r="CF50" s="109" t="str">
        <f t="shared" si="216"/>
        <v/>
      </c>
      <c r="CG50" s="108"/>
      <c r="CH50" s="110" t="str">
        <f t="shared" si="217"/>
        <v/>
      </c>
      <c r="CI50" s="109" t="str">
        <f t="shared" si="218"/>
        <v/>
      </c>
      <c r="CJ50" s="108"/>
      <c r="CK50" s="110" t="str">
        <f t="shared" si="219"/>
        <v/>
      </c>
      <c r="CL50" s="109" t="str">
        <f t="shared" si="220"/>
        <v/>
      </c>
      <c r="CM50" s="108"/>
      <c r="CN50" s="110" t="str">
        <f t="shared" si="221"/>
        <v/>
      </c>
      <c r="CO50" s="109" t="str">
        <f t="shared" si="222"/>
        <v/>
      </c>
      <c r="CP50" s="108"/>
      <c r="CQ50" s="110" t="str">
        <f t="shared" si="223"/>
        <v/>
      </c>
      <c r="CR50" s="109" t="str">
        <f t="shared" si="224"/>
        <v/>
      </c>
      <c r="CS50" s="108"/>
      <c r="CT50" s="110" t="str">
        <f t="shared" si="225"/>
        <v/>
      </c>
      <c r="CU50" s="109" t="str">
        <f t="shared" si="226"/>
        <v/>
      </c>
      <c r="CV50" s="108"/>
      <c r="CW50" s="110" t="str">
        <f t="shared" si="227"/>
        <v/>
      </c>
      <c r="CX50" s="109" t="str">
        <f t="shared" si="228"/>
        <v/>
      </c>
      <c r="CY50" s="108"/>
      <c r="CZ50" s="110" t="str">
        <f t="shared" si="229"/>
        <v/>
      </c>
      <c r="DA50" s="109" t="str">
        <f t="shared" si="230"/>
        <v/>
      </c>
      <c r="DB50" s="108"/>
      <c r="DC50" s="110" t="str">
        <f t="shared" si="231"/>
        <v/>
      </c>
      <c r="DD50" s="109" t="str">
        <f t="shared" si="232"/>
        <v/>
      </c>
      <c r="DE50" s="108"/>
      <c r="DF50" s="110" t="str">
        <f t="shared" si="233"/>
        <v/>
      </c>
      <c r="DG50" s="109" t="str">
        <f t="shared" si="234"/>
        <v/>
      </c>
      <c r="DH50" s="108"/>
      <c r="DI50" s="110" t="str">
        <f t="shared" si="235"/>
        <v/>
      </c>
      <c r="DJ50" s="109" t="str">
        <f t="shared" si="236"/>
        <v/>
      </c>
      <c r="DK50" s="108"/>
      <c r="DL50" s="110" t="str">
        <f t="shared" si="237"/>
        <v/>
      </c>
      <c r="DM50" s="109" t="str">
        <f t="shared" si="238"/>
        <v/>
      </c>
      <c r="DN50" s="108"/>
      <c r="DO50" s="110" t="str">
        <f t="shared" si="239"/>
        <v/>
      </c>
      <c r="DP50" s="109" t="str">
        <f t="shared" si="240"/>
        <v/>
      </c>
      <c r="DQ50" s="108"/>
      <c r="DR50" s="110" t="str">
        <f t="shared" si="241"/>
        <v/>
      </c>
      <c r="DS50" s="109" t="str">
        <f t="shared" si="242"/>
        <v/>
      </c>
      <c r="DT50" s="108"/>
      <c r="DU50" s="110" t="str">
        <f t="shared" si="243"/>
        <v/>
      </c>
      <c r="DV50" s="109" t="str">
        <f t="shared" si="244"/>
        <v/>
      </c>
      <c r="DW50" s="108"/>
      <c r="DX50" s="110" t="str">
        <f t="shared" si="245"/>
        <v/>
      </c>
      <c r="DY50" s="109" t="str">
        <f t="shared" si="246"/>
        <v/>
      </c>
      <c r="DZ50" s="108"/>
      <c r="EA50" s="110" t="str">
        <f t="shared" si="247"/>
        <v/>
      </c>
      <c r="EB50" s="109" t="str">
        <f t="shared" si="248"/>
        <v/>
      </c>
      <c r="EC50" s="108"/>
      <c r="ED50" s="110" t="str">
        <f t="shared" si="249"/>
        <v/>
      </c>
      <c r="EE50" s="109" t="str">
        <f t="shared" si="250"/>
        <v/>
      </c>
      <c r="EF50" s="108"/>
      <c r="EG50" s="151" t="str">
        <f t="shared" si="251"/>
        <v/>
      </c>
      <c r="EH50" s="109" t="str">
        <f t="shared" si="252"/>
        <v/>
      </c>
      <c r="EI50" s="260"/>
      <c r="EJ50" s="110" t="str">
        <f t="shared" si="253"/>
        <v/>
      </c>
      <c r="EK50" s="109" t="str">
        <f t="shared" si="254"/>
        <v/>
      </c>
      <c r="EL50" s="108"/>
      <c r="EM50" s="110" t="str">
        <f t="shared" si="255"/>
        <v/>
      </c>
      <c r="EN50" s="109" t="str">
        <f t="shared" si="256"/>
        <v/>
      </c>
      <c r="EO50" s="108"/>
      <c r="EP50" s="110" t="str">
        <f t="shared" si="257"/>
        <v/>
      </c>
      <c r="EQ50" s="109" t="str">
        <f t="shared" si="258"/>
        <v/>
      </c>
      <c r="ER50" s="108"/>
      <c r="ES50" s="110" t="str">
        <f t="shared" si="259"/>
        <v/>
      </c>
      <c r="ET50" s="109" t="str">
        <f t="shared" si="260"/>
        <v/>
      </c>
      <c r="EU50" s="108"/>
      <c r="EV50" s="110" t="str">
        <f t="shared" si="261"/>
        <v/>
      </c>
      <c r="EW50" s="109" t="str">
        <f t="shared" si="262"/>
        <v/>
      </c>
      <c r="EX50" s="108"/>
      <c r="EY50" s="110" t="str">
        <f t="shared" si="263"/>
        <v/>
      </c>
      <c r="EZ50" s="109" t="str">
        <f t="shared" si="264"/>
        <v/>
      </c>
      <c r="FA50" s="108"/>
      <c r="FB50" s="110" t="str">
        <f t="shared" si="265"/>
        <v/>
      </c>
      <c r="FC50" s="109" t="str">
        <f t="shared" si="266"/>
        <v/>
      </c>
      <c r="FD50" s="108"/>
      <c r="FE50" s="110" t="str">
        <f t="shared" si="267"/>
        <v/>
      </c>
      <c r="FF50" s="109" t="str">
        <f t="shared" si="268"/>
        <v/>
      </c>
      <c r="FG50" s="108"/>
      <c r="FH50" s="110" t="str">
        <f t="shared" si="269"/>
        <v/>
      </c>
      <c r="FI50" s="109" t="str">
        <f t="shared" si="270"/>
        <v/>
      </c>
      <c r="FJ50" s="108"/>
      <c r="FK50" s="110" t="str">
        <f t="shared" si="271"/>
        <v/>
      </c>
      <c r="FL50" s="109" t="str">
        <f t="shared" si="272"/>
        <v/>
      </c>
      <c r="FM50" s="108"/>
      <c r="FN50" s="110" t="str">
        <f t="shared" si="273"/>
        <v/>
      </c>
      <c r="FO50" s="109" t="str">
        <f t="shared" si="274"/>
        <v/>
      </c>
      <c r="FP50" s="108"/>
      <c r="FQ50" s="110" t="str">
        <f t="shared" si="275"/>
        <v/>
      </c>
      <c r="FR50" s="109" t="str">
        <f t="shared" si="276"/>
        <v/>
      </c>
      <c r="FS50" s="108"/>
      <c r="FT50" s="110" t="str">
        <f t="shared" si="277"/>
        <v/>
      </c>
      <c r="FU50" s="109" t="str">
        <f t="shared" si="278"/>
        <v/>
      </c>
      <c r="FV50" s="108"/>
      <c r="FW50" s="110" t="str">
        <f t="shared" si="279"/>
        <v/>
      </c>
      <c r="FX50" s="109" t="str">
        <f t="shared" si="280"/>
        <v/>
      </c>
      <c r="FY50" s="108"/>
      <c r="FZ50" s="110" t="str">
        <f t="shared" si="281"/>
        <v/>
      </c>
      <c r="GA50" s="109" t="str">
        <f t="shared" si="282"/>
        <v/>
      </c>
      <c r="GB50" s="108"/>
      <c r="GC50" s="110" t="str">
        <f t="shared" si="283"/>
        <v/>
      </c>
      <c r="GD50" s="109" t="str">
        <f t="shared" si="284"/>
        <v>→</v>
      </c>
      <c r="GE50" s="108">
        <v>600</v>
      </c>
      <c r="GF50" s="110" t="str">
        <f t="shared" si="285"/>
        <v/>
      </c>
      <c r="GG50" s="109" t="str">
        <f t="shared" si="286"/>
        <v/>
      </c>
      <c r="GH50" s="108"/>
      <c r="GI50" s="110" t="str">
        <f t="shared" si="287"/>
        <v/>
      </c>
      <c r="GJ50" s="109" t="str">
        <f t="shared" si="288"/>
        <v/>
      </c>
      <c r="GK50" s="108"/>
      <c r="GL50" s="110" t="str">
        <f t="shared" si="289"/>
        <v/>
      </c>
      <c r="GM50" s="109" t="str">
        <f t="shared" si="290"/>
        <v/>
      </c>
      <c r="GN50" s="108"/>
      <c r="GO50" s="110" t="str">
        <f t="shared" si="291"/>
        <v/>
      </c>
      <c r="GP50" s="109" t="str">
        <f t="shared" si="292"/>
        <v/>
      </c>
      <c r="GQ50" s="108"/>
      <c r="GR50" s="110" t="str">
        <f t="shared" si="293"/>
        <v>⇒</v>
      </c>
      <c r="GS50" s="109" t="str">
        <f t="shared" si="294"/>
        <v/>
      </c>
      <c r="GT50" s="108"/>
      <c r="GU50" s="110" t="str">
        <f t="shared" si="295"/>
        <v/>
      </c>
      <c r="GV50" s="109" t="str">
        <f t="shared" si="296"/>
        <v/>
      </c>
      <c r="GW50" s="108"/>
      <c r="GX50" s="110" t="str">
        <f t="shared" si="297"/>
        <v/>
      </c>
      <c r="GY50" s="109" t="str">
        <f t="shared" si="298"/>
        <v/>
      </c>
      <c r="GZ50" s="108"/>
      <c r="HA50" s="110" t="str">
        <f t="shared" si="299"/>
        <v/>
      </c>
      <c r="HB50" s="109" t="str">
        <f t="shared" si="300"/>
        <v/>
      </c>
      <c r="HC50" s="108"/>
      <c r="HD50" s="110" t="str">
        <f t="shared" si="301"/>
        <v/>
      </c>
      <c r="HE50" s="109" t="str">
        <f t="shared" si="302"/>
        <v/>
      </c>
      <c r="HF50" s="108"/>
      <c r="HG50" s="110" t="str">
        <f t="shared" si="303"/>
        <v/>
      </c>
      <c r="HH50" s="109" t="str">
        <f t="shared" si="304"/>
        <v/>
      </c>
      <c r="HI50" s="108"/>
      <c r="HJ50" s="110" t="str">
        <f t="shared" si="305"/>
        <v/>
      </c>
      <c r="HK50" s="109" t="str">
        <f t="shared" si="306"/>
        <v/>
      </c>
      <c r="HL50" s="108"/>
      <c r="HM50" s="110" t="str">
        <f t="shared" si="307"/>
        <v/>
      </c>
      <c r="HN50" s="109" t="str">
        <f t="shared" si="308"/>
        <v/>
      </c>
      <c r="HO50" s="108"/>
      <c r="HP50" s="110" t="str">
        <f t="shared" si="309"/>
        <v/>
      </c>
      <c r="HQ50" s="109" t="str">
        <f t="shared" si="310"/>
        <v/>
      </c>
      <c r="HR50" s="108"/>
      <c r="HS50" s="110" t="str">
        <f t="shared" si="311"/>
        <v/>
      </c>
      <c r="HT50" s="109" t="str">
        <f t="shared" si="312"/>
        <v/>
      </c>
      <c r="HU50" s="108"/>
      <c r="HV50" s="151" t="str">
        <f t="shared" si="313"/>
        <v/>
      </c>
      <c r="HW50" s="109" t="str">
        <f t="shared" si="314"/>
        <v/>
      </c>
      <c r="HX50" s="260"/>
      <c r="HY50" s="110" t="str">
        <f t="shared" si="315"/>
        <v/>
      </c>
      <c r="HZ50" s="109" t="str">
        <f t="shared" si="316"/>
        <v/>
      </c>
      <c r="IA50" s="108"/>
      <c r="IB50" s="110" t="str">
        <f t="shared" si="317"/>
        <v/>
      </c>
      <c r="IC50" s="109" t="str">
        <f t="shared" si="318"/>
        <v/>
      </c>
      <c r="ID50" s="108"/>
      <c r="IE50" s="110" t="str">
        <f t="shared" si="319"/>
        <v/>
      </c>
      <c r="IF50" s="109" t="str">
        <f t="shared" si="320"/>
        <v/>
      </c>
      <c r="IG50" s="108"/>
      <c r="IH50" s="110" t="str">
        <f t="shared" si="321"/>
        <v/>
      </c>
      <c r="II50" s="109" t="str">
        <f t="shared" si="322"/>
        <v/>
      </c>
      <c r="IJ50" s="108"/>
      <c r="IK50" s="110" t="str">
        <f t="shared" si="323"/>
        <v/>
      </c>
      <c r="IL50" s="109" t="str">
        <f t="shared" si="324"/>
        <v/>
      </c>
      <c r="IM50" s="108"/>
      <c r="IN50" s="110" t="str">
        <f t="shared" si="325"/>
        <v/>
      </c>
      <c r="IO50" s="109" t="str">
        <f t="shared" si="326"/>
        <v/>
      </c>
      <c r="IP50" s="108"/>
      <c r="IQ50" s="110" t="str">
        <f t="shared" si="327"/>
        <v/>
      </c>
      <c r="IR50" s="109" t="str">
        <f t="shared" si="328"/>
        <v/>
      </c>
      <c r="IS50" s="108"/>
      <c r="IT50" s="110" t="str">
        <f t="shared" si="329"/>
        <v/>
      </c>
      <c r="IU50" s="109" t="str">
        <f t="shared" si="330"/>
        <v/>
      </c>
      <c r="IV50" s="108"/>
      <c r="IW50" s="110" t="str">
        <f t="shared" si="331"/>
        <v/>
      </c>
      <c r="IX50" s="109" t="str">
        <f t="shared" si="332"/>
        <v/>
      </c>
      <c r="IY50" s="108"/>
      <c r="IZ50" s="110" t="str">
        <f t="shared" si="333"/>
        <v/>
      </c>
      <c r="JA50" s="109" t="str">
        <f t="shared" si="334"/>
        <v/>
      </c>
      <c r="JB50" s="108"/>
      <c r="JC50" s="110" t="str">
        <f t="shared" si="335"/>
        <v/>
      </c>
      <c r="JD50" s="109" t="str">
        <f t="shared" si="336"/>
        <v/>
      </c>
      <c r="JE50" s="108"/>
      <c r="JF50" s="110" t="str">
        <f t="shared" si="337"/>
        <v/>
      </c>
      <c r="JG50" s="109" t="str">
        <f t="shared" si="338"/>
        <v/>
      </c>
      <c r="JH50" s="108"/>
      <c r="JI50" s="110" t="str">
        <f t="shared" si="339"/>
        <v/>
      </c>
      <c r="JJ50" s="109" t="str">
        <f t="shared" si="340"/>
        <v/>
      </c>
      <c r="JK50" s="108"/>
      <c r="JL50" s="110" t="str">
        <f t="shared" si="341"/>
        <v/>
      </c>
      <c r="JM50" s="109" t="str">
        <f t="shared" si="342"/>
        <v/>
      </c>
      <c r="JN50" s="108"/>
      <c r="JO50" s="110" t="str">
        <f t="shared" si="343"/>
        <v/>
      </c>
      <c r="JP50" s="109" t="str">
        <f t="shared" si="344"/>
        <v/>
      </c>
      <c r="JQ50" s="108"/>
      <c r="JR50" s="110" t="str">
        <f t="shared" si="345"/>
        <v/>
      </c>
      <c r="JS50" s="109" t="str">
        <f t="shared" si="346"/>
        <v/>
      </c>
      <c r="JT50" s="108"/>
      <c r="JU50" s="110" t="str">
        <f t="shared" si="347"/>
        <v/>
      </c>
      <c r="JV50" s="109" t="str">
        <f t="shared" si="348"/>
        <v/>
      </c>
      <c r="JW50" s="108"/>
      <c r="JX50" s="110" t="str">
        <f t="shared" si="349"/>
        <v/>
      </c>
      <c r="JY50" s="109" t="str">
        <f t="shared" si="350"/>
        <v/>
      </c>
      <c r="JZ50" s="108"/>
      <c r="KA50" s="110" t="str">
        <f t="shared" si="351"/>
        <v/>
      </c>
      <c r="KB50" s="109" t="str">
        <f t="shared" si="352"/>
        <v/>
      </c>
      <c r="KC50" s="108"/>
      <c r="KD50" s="110" t="str">
        <f t="shared" si="353"/>
        <v/>
      </c>
      <c r="KE50" s="109" t="str">
        <f t="shared" si="354"/>
        <v/>
      </c>
      <c r="KF50" s="108"/>
      <c r="KG50" s="110" t="str">
        <f t="shared" si="355"/>
        <v/>
      </c>
      <c r="KH50" s="109" t="str">
        <f t="shared" si="356"/>
        <v/>
      </c>
      <c r="KI50" s="108"/>
      <c r="KJ50" s="110" t="str">
        <f t="shared" si="357"/>
        <v/>
      </c>
      <c r="KK50" s="109" t="str">
        <f t="shared" si="358"/>
        <v/>
      </c>
      <c r="KL50" s="108"/>
      <c r="KM50" s="110" t="str">
        <f t="shared" si="359"/>
        <v/>
      </c>
      <c r="KN50" s="109" t="str">
        <f t="shared" si="360"/>
        <v/>
      </c>
      <c r="KO50" s="108"/>
      <c r="KP50" s="110" t="str">
        <f t="shared" si="361"/>
        <v/>
      </c>
      <c r="KQ50" s="109" t="str">
        <f t="shared" si="362"/>
        <v/>
      </c>
      <c r="KR50" s="108"/>
      <c r="KS50" s="110" t="str">
        <f t="shared" si="363"/>
        <v/>
      </c>
      <c r="KT50" s="109" t="str">
        <f t="shared" si="364"/>
        <v/>
      </c>
      <c r="KU50" s="108"/>
      <c r="KV50" s="110" t="str">
        <f t="shared" si="365"/>
        <v/>
      </c>
      <c r="KW50" s="109" t="str">
        <f t="shared" si="366"/>
        <v/>
      </c>
      <c r="KX50" s="108"/>
      <c r="KY50" s="110" t="str">
        <f t="shared" si="367"/>
        <v/>
      </c>
      <c r="KZ50" s="109" t="str">
        <f t="shared" si="368"/>
        <v/>
      </c>
      <c r="LA50" s="108"/>
      <c r="LB50" s="110" t="str">
        <f t="shared" si="369"/>
        <v/>
      </c>
      <c r="LC50" s="109" t="str">
        <f t="shared" si="370"/>
        <v/>
      </c>
      <c r="LD50" s="108"/>
      <c r="LE50" s="110" t="str">
        <f t="shared" si="371"/>
        <v/>
      </c>
      <c r="LF50" s="109" t="str">
        <f t="shared" si="372"/>
        <v/>
      </c>
      <c r="LG50" s="108"/>
      <c r="LH50" s="110" t="str">
        <f t="shared" si="373"/>
        <v/>
      </c>
      <c r="LI50" s="109" t="str">
        <f t="shared" si="374"/>
        <v/>
      </c>
      <c r="LJ50" s="108"/>
      <c r="LK50" s="151" t="str">
        <f t="shared" si="375"/>
        <v/>
      </c>
    </row>
    <row r="51" spans="1:323" ht="17.149999999999999" customHeight="1" x14ac:dyDescent="0.2">
      <c r="A51" s="870" t="s">
        <v>22</v>
      </c>
      <c r="B51" s="871">
        <f>IFERROR(VLOOKUP($D51,[1]受注ﾌｧｲﾙ!$A$3:$BZ$1314,5,FALSE),"-")</f>
        <v>46111.598402777781</v>
      </c>
      <c r="C51" s="897">
        <f>IFERROR(VLOOKUP($D51,[1]受注ﾌｧｲﾙ!$A$3:$BZ$1314,6,FALSE),"-")</f>
        <v>0</v>
      </c>
      <c r="D51" s="872" t="s">
        <v>841</v>
      </c>
      <c r="E51" s="522">
        <f>IFERROR(VLOOKUP($D51,[1]受注ﾌｧｲﾙ!$A$3:$BZ$1314,17,FALSE),"-")</f>
        <v>6710</v>
      </c>
      <c r="F51" s="523" t="str">
        <f>IFERROR(VLOOKUP($D51,[1]受注ﾌｧｲﾙ!$A$3:$BZ$1314,18,FALSE),"-")</f>
        <v>30040-AG00- 780X300</v>
      </c>
      <c r="G51" s="523" t="str">
        <f>IFERROR(VLOOKUP($D51,[1]受注ﾌｧｲﾙ!$A$3:$BZ$1314,19,FALSE),"-")</f>
        <v>FA</v>
      </c>
      <c r="H51" s="523" t="str">
        <f>IFERROR(VLOOKUP($D51,[1]受注ﾌｧｲﾙ!$A$3:$BZ$1314,20,FALSE),"-")</f>
        <v xml:space="preserve">   </v>
      </c>
      <c r="I51" s="523" t="str">
        <f>IFERROR(VLOOKUP($D51,[1]受注ﾌｧｲﾙ!$A$3:$BZ$1314,21,FALSE),"-")</f>
        <v>C</v>
      </c>
      <c r="J51" s="873">
        <f>IFERROR(VLOOKUP($D51,[1]受注ﾌｧｲﾙ!$A$3:$BZ$1314,22,FALSE),"-")</f>
        <v>0</v>
      </c>
      <c r="K51" s="523" t="str">
        <f>IFERROR(VLOOKUP($D51,[1]受注ﾌｧｲﾙ!$A$3:$BZ$1314,8,FALSE),"-")</f>
        <v>30020-BG00- 780X300</v>
      </c>
      <c r="L51" s="523" t="str">
        <f>IFERROR(VLOOKUP($D51,[1]受注ﾌｧｲﾙ!$A$3:$BZ$1314,9,FALSE),"-")</f>
        <v>FA</v>
      </c>
      <c r="M51" s="523" t="str">
        <f>IFERROR(VLOOKUP($D51,[1]受注ﾌｧｲﾙ!$A$3:$BZ$1314,10,FALSE),"-")</f>
        <v xml:space="preserve">   </v>
      </c>
      <c r="N51" s="523" t="str">
        <f>IFERROR(VLOOKUP($D51,[1]受注ﾌｧｲﾙ!$A$3:$BZ$1314,11,FALSE),"-")</f>
        <v>V</v>
      </c>
      <c r="O51" s="873">
        <f>IFERROR(VLOOKUP($D51,[1]受注ﾌｧｲﾙ!$A$3:$BZ$1314,13,FALSE),"-")</f>
        <v>0</v>
      </c>
      <c r="P51" s="523">
        <f>IFERROR(VLOOKUP($D51,[1]受注ﾌｧｲﾙ!$A$3:$BZ$1314,15,FALSE),"-")</f>
        <v>0</v>
      </c>
      <c r="Q51" s="524">
        <f>IFERROR((VLOOKUP($D51,[1]受注ﾌｧｲﾙ!$A$3:$BZ$1314,16,FALSE)*J51),"-")</f>
        <v>0</v>
      </c>
      <c r="R51" s="898" t="str">
        <f>IFERROR(VLOOKUP(D51,#REF!,107,FALSE),"-")</f>
        <v>-</v>
      </c>
      <c r="S51" s="523" t="str">
        <f>IFERROR(VLOOKUP($D51,[1]受注ﾌｧｲﾙ!$A$3:$BZ$1314,26,FALSE),"-")</f>
        <v>ｽﾗｲｽ</v>
      </c>
      <c r="T51" s="874" t="str">
        <f>IFERROR(VLOOKUP($D51,[1]受注ﾌｧｲﾙ!$A$3:$BZ$1314,23,FALSE),"-")</f>
        <v>滋賀</v>
      </c>
      <c r="U51" s="525"/>
      <c r="V51" s="872"/>
      <c r="W51" s="525">
        <f>IFERROR(VLOOKUP($D51,[1]受注ﾌｧｲﾙ!$A$3:$BZ$1314,25,FALSE),"-")</f>
        <v>46128</v>
      </c>
      <c r="X51" s="525">
        <f>IFERROR(VLOOKUP($D51,[1]受注ﾌｧｲﾙ!$A$3:$BZ$1314,32,FALSE),"-")</f>
        <v>46134</v>
      </c>
      <c r="Y51" s="525">
        <f>IFERROR(VLOOKUP($D51,[1]受注ﾌｧｲﾙ!$A$3:$BZ$1314,33,FALSE),"-")</f>
        <v>46134</v>
      </c>
      <c r="Z51" s="525" t="str">
        <f t="shared" si="188"/>
        <v>-</v>
      </c>
      <c r="AA51" s="525" t="str">
        <f>IFERROR(VLOOKUP(D51,[8]加工日報ｽﾗｲｽ!$A$5:$DD$996,2,FALSE),"-")</f>
        <v>-</v>
      </c>
      <c r="AB51" s="876" t="str">
        <f>IFERROR(VLOOKUP(D51,[8]加工日報ｽﾗｲｽ!$A$5:$DD$996,108,FALSE),"-")</f>
        <v>-</v>
      </c>
      <c r="AC51" s="899">
        <f t="shared" si="189"/>
        <v>0</v>
      </c>
      <c r="AD51" s="878" t="str">
        <f>IFERROR(VLOOKUP($D51,[1]受注ﾌｧｲﾙ!$A$3:$BZ$1314,27,FALSE),"-")&amp;"　"&amp;IFERROR(VLOOKUP($D51,[1]受注ﾌｧｲﾙ!$A$3:$BZ$1314,28,FALSE),"-")&amp;"　"&amp;IFERROR(VLOOKUP($D51,[1]受注ﾌｧｲﾙ!$A$3:$BZ$1314,29,FALSE),"-")</f>
        <v>3ｲﾝﾁ紙管　キャンセル　</v>
      </c>
      <c r="AE51" s="872"/>
      <c r="AF51" s="879" t="str">
        <f>IFERROR(VLOOKUP(D51,[8]加工日報ｽﾗｲｽ!$A$5:$DD$996,94,FALSE),"-")</f>
        <v>-</v>
      </c>
      <c r="AG51" s="880" t="str">
        <f>IFERROR(VLOOKUP($D51,[1]受注ﾌｧｲﾙ!$A$3:$BZ$1314,2,FALSE),"-")</f>
        <v>通常入力</v>
      </c>
      <c r="AH51" s="880" t="str">
        <f>IFERROR(VLOOKUP($D51,[1]受注ﾌｧｲﾙ!$A$3:$BZ$1314,3,FALSE),"-")</f>
        <v>後加工</v>
      </c>
      <c r="AI51" s="880" t="str">
        <f>IFERROR(VLOOKUP($D51,[1]受注ﾌｧｲﾙ!$A$3:$BZ$1314,31,FALSE),"-")</f>
        <v>菅原電気</v>
      </c>
      <c r="AJ51" s="880" t="str">
        <f>IFERROR(VLOOKUP($D51,[1]受注ﾌｧｲﾙ!$A$3:$BZ$1314,12,FALSE),"-")</f>
        <v xml:space="preserve"> </v>
      </c>
      <c r="AK51" s="523" t="str">
        <f>IFERROR(VLOOKUP($D51,[1]受注ﾌｧｲﾙ!$A$3:$BZ$1314,24,FALSE),"-")</f>
        <v>ｽﾗｲｽ</v>
      </c>
      <c r="AL51" s="872"/>
      <c r="AM51" s="872"/>
      <c r="AN51" s="872"/>
      <c r="AO51" s="872"/>
      <c r="AP51" s="872"/>
      <c r="AQ51" s="880" t="s">
        <v>88</v>
      </c>
      <c r="AR51" s="897"/>
      <c r="AS51" s="882" t="str">
        <f t="shared" si="190"/>
        <v/>
      </c>
      <c r="AT51" s="883"/>
      <c r="AU51" s="884" t="str">
        <f t="shared" si="191"/>
        <v/>
      </c>
      <c r="AV51" s="882" t="str">
        <f t="shared" si="192"/>
        <v/>
      </c>
      <c r="AW51" s="885"/>
      <c r="AX51" s="884" t="str">
        <f t="shared" si="193"/>
        <v/>
      </c>
      <c r="AY51" s="882" t="str">
        <f t="shared" si="194"/>
        <v/>
      </c>
      <c r="AZ51" s="885"/>
      <c r="BA51" s="884" t="str">
        <f t="shared" si="195"/>
        <v/>
      </c>
      <c r="BB51" s="882" t="str">
        <f t="shared" si="196"/>
        <v/>
      </c>
      <c r="BC51" s="885"/>
      <c r="BD51" s="884" t="str">
        <f t="shared" si="197"/>
        <v/>
      </c>
      <c r="BE51" s="882" t="str">
        <f t="shared" si="198"/>
        <v/>
      </c>
      <c r="BF51" s="885"/>
      <c r="BG51" s="884" t="str">
        <f t="shared" si="199"/>
        <v/>
      </c>
      <c r="BH51" s="882" t="str">
        <f t="shared" si="200"/>
        <v/>
      </c>
      <c r="BI51" s="885"/>
      <c r="BJ51" s="884" t="str">
        <f t="shared" si="201"/>
        <v/>
      </c>
      <c r="BK51" s="882" t="str">
        <f t="shared" si="202"/>
        <v/>
      </c>
      <c r="BL51" s="885"/>
      <c r="BM51" s="884" t="str">
        <f t="shared" si="203"/>
        <v/>
      </c>
      <c r="BN51" s="882" t="str">
        <f t="shared" si="204"/>
        <v/>
      </c>
      <c r="BO51" s="885"/>
      <c r="BP51" s="884" t="str">
        <f t="shared" si="205"/>
        <v/>
      </c>
      <c r="BQ51" s="882" t="str">
        <f t="shared" si="206"/>
        <v/>
      </c>
      <c r="BR51" s="885"/>
      <c r="BS51" s="884" t="str">
        <f t="shared" si="207"/>
        <v/>
      </c>
      <c r="BT51" s="882" t="str">
        <f t="shared" si="208"/>
        <v/>
      </c>
      <c r="BU51" s="885"/>
      <c r="BV51" s="884" t="str">
        <f t="shared" si="209"/>
        <v/>
      </c>
      <c r="BW51" s="882" t="str">
        <f t="shared" si="210"/>
        <v/>
      </c>
      <c r="BX51" s="885"/>
      <c r="BY51" s="884" t="str">
        <f t="shared" si="211"/>
        <v/>
      </c>
      <c r="BZ51" s="882" t="str">
        <f t="shared" si="212"/>
        <v/>
      </c>
      <c r="CA51" s="885"/>
      <c r="CB51" s="884" t="str">
        <f t="shared" si="213"/>
        <v/>
      </c>
      <c r="CC51" s="882" t="str">
        <f t="shared" si="214"/>
        <v/>
      </c>
      <c r="CD51" s="885"/>
      <c r="CE51" s="884" t="str">
        <f t="shared" si="215"/>
        <v/>
      </c>
      <c r="CF51" s="882" t="str">
        <f t="shared" si="216"/>
        <v/>
      </c>
      <c r="CG51" s="885"/>
      <c r="CH51" s="884" t="str">
        <f t="shared" si="217"/>
        <v/>
      </c>
      <c r="CI51" s="882" t="str">
        <f t="shared" si="218"/>
        <v/>
      </c>
      <c r="CJ51" s="885"/>
      <c r="CK51" s="884" t="str">
        <f t="shared" si="219"/>
        <v/>
      </c>
      <c r="CL51" s="882" t="str">
        <f t="shared" si="220"/>
        <v/>
      </c>
      <c r="CM51" s="885"/>
      <c r="CN51" s="884" t="str">
        <f t="shared" si="221"/>
        <v/>
      </c>
      <c r="CO51" s="882" t="str">
        <f t="shared" si="222"/>
        <v/>
      </c>
      <c r="CP51" s="885"/>
      <c r="CQ51" s="884" t="str">
        <f t="shared" si="223"/>
        <v/>
      </c>
      <c r="CR51" s="882" t="str">
        <f t="shared" si="224"/>
        <v/>
      </c>
      <c r="CS51" s="885"/>
      <c r="CT51" s="884" t="str">
        <f t="shared" si="225"/>
        <v/>
      </c>
      <c r="CU51" s="882" t="str">
        <f t="shared" si="226"/>
        <v/>
      </c>
      <c r="CV51" s="885"/>
      <c r="CW51" s="884" t="str">
        <f t="shared" si="227"/>
        <v/>
      </c>
      <c r="CX51" s="882" t="str">
        <f t="shared" si="228"/>
        <v/>
      </c>
      <c r="CY51" s="885"/>
      <c r="CZ51" s="884" t="str">
        <f t="shared" si="229"/>
        <v/>
      </c>
      <c r="DA51" s="882" t="str">
        <f t="shared" si="230"/>
        <v/>
      </c>
      <c r="DB51" s="885"/>
      <c r="DC51" s="884" t="str">
        <f t="shared" si="231"/>
        <v/>
      </c>
      <c r="DD51" s="882" t="str">
        <f t="shared" si="232"/>
        <v/>
      </c>
      <c r="DE51" s="885"/>
      <c r="DF51" s="884" t="str">
        <f t="shared" si="233"/>
        <v/>
      </c>
      <c r="DG51" s="882" t="str">
        <f t="shared" si="234"/>
        <v/>
      </c>
      <c r="DH51" s="885"/>
      <c r="DI51" s="884" t="str">
        <f t="shared" si="235"/>
        <v/>
      </c>
      <c r="DJ51" s="882" t="str">
        <f t="shared" si="236"/>
        <v/>
      </c>
      <c r="DK51" s="885"/>
      <c r="DL51" s="884" t="str">
        <f t="shared" si="237"/>
        <v/>
      </c>
      <c r="DM51" s="882" t="str">
        <f t="shared" si="238"/>
        <v/>
      </c>
      <c r="DN51" s="885"/>
      <c r="DO51" s="884" t="str">
        <f t="shared" si="239"/>
        <v/>
      </c>
      <c r="DP51" s="882" t="str">
        <f t="shared" si="240"/>
        <v/>
      </c>
      <c r="DQ51" s="885"/>
      <c r="DR51" s="884" t="str">
        <f t="shared" si="241"/>
        <v/>
      </c>
      <c r="DS51" s="882" t="str">
        <f t="shared" si="242"/>
        <v/>
      </c>
      <c r="DT51" s="885"/>
      <c r="DU51" s="884" t="str">
        <f t="shared" si="243"/>
        <v/>
      </c>
      <c r="DV51" s="882" t="str">
        <f t="shared" si="244"/>
        <v/>
      </c>
      <c r="DW51" s="885"/>
      <c r="DX51" s="884" t="str">
        <f t="shared" si="245"/>
        <v/>
      </c>
      <c r="DY51" s="882" t="str">
        <f t="shared" si="246"/>
        <v/>
      </c>
      <c r="DZ51" s="885"/>
      <c r="EA51" s="884" t="str">
        <f t="shared" si="247"/>
        <v/>
      </c>
      <c r="EB51" s="882" t="str">
        <f t="shared" si="248"/>
        <v/>
      </c>
      <c r="EC51" s="885"/>
      <c r="ED51" s="884" t="str">
        <f t="shared" si="249"/>
        <v/>
      </c>
      <c r="EE51" s="882" t="str">
        <f t="shared" si="250"/>
        <v/>
      </c>
      <c r="EF51" s="885"/>
      <c r="EG51" s="900" t="str">
        <f t="shared" si="251"/>
        <v/>
      </c>
      <c r="EH51" s="882" t="str">
        <f t="shared" si="252"/>
        <v/>
      </c>
      <c r="EI51" s="883"/>
      <c r="EJ51" s="884" t="str">
        <f t="shared" si="253"/>
        <v/>
      </c>
      <c r="EK51" s="882" t="str">
        <f t="shared" si="254"/>
        <v/>
      </c>
      <c r="EL51" s="885"/>
      <c r="EM51" s="884" t="str">
        <f t="shared" si="255"/>
        <v/>
      </c>
      <c r="EN51" s="882" t="str">
        <f t="shared" si="256"/>
        <v/>
      </c>
      <c r="EO51" s="885"/>
      <c r="EP51" s="884" t="str">
        <f t="shared" si="257"/>
        <v/>
      </c>
      <c r="EQ51" s="882" t="str">
        <f t="shared" si="258"/>
        <v/>
      </c>
      <c r="ER51" s="885"/>
      <c r="ES51" s="884" t="str">
        <f t="shared" si="259"/>
        <v/>
      </c>
      <c r="ET51" s="882" t="str">
        <f t="shared" si="260"/>
        <v/>
      </c>
      <c r="EU51" s="885"/>
      <c r="EV51" s="884" t="str">
        <f t="shared" si="261"/>
        <v/>
      </c>
      <c r="EW51" s="882" t="str">
        <f t="shared" si="262"/>
        <v/>
      </c>
      <c r="EX51" s="885"/>
      <c r="EY51" s="884" t="str">
        <f t="shared" si="263"/>
        <v/>
      </c>
      <c r="EZ51" s="882" t="str">
        <f t="shared" si="264"/>
        <v/>
      </c>
      <c r="FA51" s="885"/>
      <c r="FB51" s="884" t="str">
        <f t="shared" si="265"/>
        <v/>
      </c>
      <c r="FC51" s="882" t="str">
        <f t="shared" si="266"/>
        <v/>
      </c>
      <c r="FD51" s="885"/>
      <c r="FE51" s="884" t="str">
        <f t="shared" si="267"/>
        <v/>
      </c>
      <c r="FF51" s="882" t="str">
        <f t="shared" si="268"/>
        <v/>
      </c>
      <c r="FG51" s="885"/>
      <c r="FH51" s="884" t="str">
        <f t="shared" si="269"/>
        <v/>
      </c>
      <c r="FI51" s="882" t="str">
        <f t="shared" si="270"/>
        <v/>
      </c>
      <c r="FJ51" s="885"/>
      <c r="FK51" s="884" t="str">
        <f t="shared" si="271"/>
        <v/>
      </c>
      <c r="FL51" s="882" t="str">
        <f t="shared" si="272"/>
        <v/>
      </c>
      <c r="FM51" s="885"/>
      <c r="FN51" s="884" t="str">
        <f t="shared" si="273"/>
        <v/>
      </c>
      <c r="FO51" s="882" t="str">
        <f t="shared" si="274"/>
        <v/>
      </c>
      <c r="FP51" s="885"/>
      <c r="FQ51" s="884" t="str">
        <f t="shared" si="275"/>
        <v/>
      </c>
      <c r="FR51" s="882" t="str">
        <f t="shared" si="276"/>
        <v/>
      </c>
      <c r="FS51" s="885"/>
      <c r="FT51" s="884" t="str">
        <f t="shared" si="277"/>
        <v/>
      </c>
      <c r="FU51" s="882" t="str">
        <f t="shared" si="278"/>
        <v/>
      </c>
      <c r="FV51" s="885"/>
      <c r="FW51" s="884" t="str">
        <f t="shared" si="279"/>
        <v/>
      </c>
      <c r="FX51" s="882" t="str">
        <f t="shared" si="280"/>
        <v/>
      </c>
      <c r="FY51" s="885"/>
      <c r="FZ51" s="884" t="str">
        <f t="shared" si="281"/>
        <v/>
      </c>
      <c r="GA51" s="882" t="str">
        <f t="shared" si="282"/>
        <v>→</v>
      </c>
      <c r="GB51" s="885"/>
      <c r="GC51" s="884" t="str">
        <f t="shared" si="283"/>
        <v/>
      </c>
      <c r="GD51" s="882" t="str">
        <f t="shared" si="284"/>
        <v/>
      </c>
      <c r="GE51" s="885"/>
      <c r="GF51" s="884" t="str">
        <f t="shared" si="285"/>
        <v/>
      </c>
      <c r="GG51" s="882" t="str">
        <f t="shared" si="286"/>
        <v/>
      </c>
      <c r="GH51" s="885"/>
      <c r="GI51" s="884" t="str">
        <f t="shared" si="287"/>
        <v/>
      </c>
      <c r="GJ51" s="882" t="str">
        <f t="shared" si="288"/>
        <v/>
      </c>
      <c r="GK51" s="885"/>
      <c r="GL51" s="884" t="str">
        <f t="shared" si="289"/>
        <v/>
      </c>
      <c r="GM51" s="882" t="str">
        <f t="shared" si="290"/>
        <v/>
      </c>
      <c r="GN51" s="885"/>
      <c r="GO51" s="884" t="str">
        <f t="shared" si="291"/>
        <v/>
      </c>
      <c r="GP51" s="882" t="str">
        <f t="shared" si="292"/>
        <v/>
      </c>
      <c r="GQ51" s="885"/>
      <c r="GR51" s="884" t="str">
        <f t="shared" si="293"/>
        <v/>
      </c>
      <c r="GS51" s="882" t="str">
        <f t="shared" si="294"/>
        <v/>
      </c>
      <c r="GT51" s="885"/>
      <c r="GU51" s="884" t="str">
        <f t="shared" si="295"/>
        <v>⇒</v>
      </c>
      <c r="GV51" s="882" t="str">
        <f t="shared" si="296"/>
        <v/>
      </c>
      <c r="GW51" s="885"/>
      <c r="GX51" s="884" t="str">
        <f t="shared" si="297"/>
        <v/>
      </c>
      <c r="GY51" s="882" t="str">
        <f t="shared" si="298"/>
        <v/>
      </c>
      <c r="GZ51" s="885"/>
      <c r="HA51" s="884" t="str">
        <f t="shared" si="299"/>
        <v/>
      </c>
      <c r="HB51" s="882" t="str">
        <f t="shared" si="300"/>
        <v/>
      </c>
      <c r="HC51" s="885"/>
      <c r="HD51" s="884" t="str">
        <f t="shared" si="301"/>
        <v/>
      </c>
      <c r="HE51" s="882" t="str">
        <f t="shared" si="302"/>
        <v/>
      </c>
      <c r="HF51" s="885"/>
      <c r="HG51" s="884" t="str">
        <f t="shared" si="303"/>
        <v/>
      </c>
      <c r="HH51" s="882" t="str">
        <f t="shared" si="304"/>
        <v/>
      </c>
      <c r="HI51" s="885"/>
      <c r="HJ51" s="884" t="str">
        <f t="shared" si="305"/>
        <v/>
      </c>
      <c r="HK51" s="882" t="str">
        <f t="shared" si="306"/>
        <v/>
      </c>
      <c r="HL51" s="885"/>
      <c r="HM51" s="884" t="str">
        <f t="shared" si="307"/>
        <v/>
      </c>
      <c r="HN51" s="882" t="str">
        <f t="shared" si="308"/>
        <v/>
      </c>
      <c r="HO51" s="885"/>
      <c r="HP51" s="884" t="str">
        <f t="shared" si="309"/>
        <v/>
      </c>
      <c r="HQ51" s="882" t="str">
        <f t="shared" si="310"/>
        <v/>
      </c>
      <c r="HR51" s="885"/>
      <c r="HS51" s="884" t="str">
        <f t="shared" si="311"/>
        <v/>
      </c>
      <c r="HT51" s="882" t="str">
        <f t="shared" si="312"/>
        <v/>
      </c>
      <c r="HU51" s="885"/>
      <c r="HV51" s="900" t="str">
        <f t="shared" si="313"/>
        <v/>
      </c>
      <c r="HW51" s="882" t="str">
        <f t="shared" si="314"/>
        <v/>
      </c>
      <c r="HX51" s="883"/>
      <c r="HY51" s="884" t="str">
        <f t="shared" si="315"/>
        <v/>
      </c>
      <c r="HZ51" s="882" t="str">
        <f t="shared" si="316"/>
        <v/>
      </c>
      <c r="IA51" s="885"/>
      <c r="IB51" s="884" t="str">
        <f t="shared" si="317"/>
        <v/>
      </c>
      <c r="IC51" s="882" t="str">
        <f t="shared" si="318"/>
        <v/>
      </c>
      <c r="ID51" s="885"/>
      <c r="IE51" s="884" t="str">
        <f t="shared" si="319"/>
        <v/>
      </c>
      <c r="IF51" s="882" t="str">
        <f t="shared" si="320"/>
        <v/>
      </c>
      <c r="IG51" s="885"/>
      <c r="IH51" s="884" t="str">
        <f t="shared" si="321"/>
        <v/>
      </c>
      <c r="II51" s="882" t="str">
        <f t="shared" si="322"/>
        <v/>
      </c>
      <c r="IJ51" s="885"/>
      <c r="IK51" s="884" t="str">
        <f t="shared" si="323"/>
        <v/>
      </c>
      <c r="IL51" s="882" t="str">
        <f t="shared" si="324"/>
        <v/>
      </c>
      <c r="IM51" s="885"/>
      <c r="IN51" s="884" t="str">
        <f t="shared" si="325"/>
        <v/>
      </c>
      <c r="IO51" s="882" t="str">
        <f t="shared" si="326"/>
        <v/>
      </c>
      <c r="IP51" s="885"/>
      <c r="IQ51" s="884" t="str">
        <f t="shared" si="327"/>
        <v/>
      </c>
      <c r="IR51" s="882" t="str">
        <f t="shared" si="328"/>
        <v/>
      </c>
      <c r="IS51" s="885"/>
      <c r="IT51" s="884" t="str">
        <f t="shared" si="329"/>
        <v/>
      </c>
      <c r="IU51" s="882" t="str">
        <f t="shared" si="330"/>
        <v/>
      </c>
      <c r="IV51" s="885"/>
      <c r="IW51" s="884" t="str">
        <f t="shared" si="331"/>
        <v/>
      </c>
      <c r="IX51" s="882" t="str">
        <f t="shared" si="332"/>
        <v/>
      </c>
      <c r="IY51" s="885"/>
      <c r="IZ51" s="884" t="str">
        <f t="shared" si="333"/>
        <v/>
      </c>
      <c r="JA51" s="882" t="str">
        <f t="shared" si="334"/>
        <v/>
      </c>
      <c r="JB51" s="885"/>
      <c r="JC51" s="884" t="str">
        <f t="shared" si="335"/>
        <v/>
      </c>
      <c r="JD51" s="882" t="str">
        <f t="shared" si="336"/>
        <v/>
      </c>
      <c r="JE51" s="885"/>
      <c r="JF51" s="884" t="str">
        <f t="shared" si="337"/>
        <v/>
      </c>
      <c r="JG51" s="882" t="str">
        <f t="shared" si="338"/>
        <v/>
      </c>
      <c r="JH51" s="885"/>
      <c r="JI51" s="884" t="str">
        <f t="shared" si="339"/>
        <v/>
      </c>
      <c r="JJ51" s="882" t="str">
        <f t="shared" si="340"/>
        <v/>
      </c>
      <c r="JK51" s="885"/>
      <c r="JL51" s="884" t="str">
        <f t="shared" si="341"/>
        <v/>
      </c>
      <c r="JM51" s="882" t="str">
        <f t="shared" si="342"/>
        <v/>
      </c>
      <c r="JN51" s="885"/>
      <c r="JO51" s="884" t="str">
        <f t="shared" si="343"/>
        <v/>
      </c>
      <c r="JP51" s="882" t="str">
        <f t="shared" si="344"/>
        <v/>
      </c>
      <c r="JQ51" s="885"/>
      <c r="JR51" s="884" t="str">
        <f t="shared" si="345"/>
        <v/>
      </c>
      <c r="JS51" s="882" t="str">
        <f t="shared" si="346"/>
        <v/>
      </c>
      <c r="JT51" s="885"/>
      <c r="JU51" s="884" t="str">
        <f t="shared" si="347"/>
        <v/>
      </c>
      <c r="JV51" s="882" t="str">
        <f t="shared" si="348"/>
        <v/>
      </c>
      <c r="JW51" s="885"/>
      <c r="JX51" s="884" t="str">
        <f t="shared" si="349"/>
        <v/>
      </c>
      <c r="JY51" s="882" t="str">
        <f t="shared" si="350"/>
        <v/>
      </c>
      <c r="JZ51" s="885"/>
      <c r="KA51" s="884" t="str">
        <f t="shared" si="351"/>
        <v/>
      </c>
      <c r="KB51" s="882" t="str">
        <f t="shared" si="352"/>
        <v/>
      </c>
      <c r="KC51" s="885"/>
      <c r="KD51" s="884" t="str">
        <f t="shared" si="353"/>
        <v/>
      </c>
      <c r="KE51" s="882" t="str">
        <f t="shared" si="354"/>
        <v/>
      </c>
      <c r="KF51" s="885"/>
      <c r="KG51" s="884" t="str">
        <f t="shared" si="355"/>
        <v/>
      </c>
      <c r="KH51" s="882" t="str">
        <f t="shared" si="356"/>
        <v/>
      </c>
      <c r="KI51" s="885"/>
      <c r="KJ51" s="884" t="str">
        <f t="shared" si="357"/>
        <v/>
      </c>
      <c r="KK51" s="882" t="str">
        <f t="shared" si="358"/>
        <v/>
      </c>
      <c r="KL51" s="885"/>
      <c r="KM51" s="884" t="str">
        <f t="shared" si="359"/>
        <v/>
      </c>
      <c r="KN51" s="882" t="str">
        <f t="shared" si="360"/>
        <v/>
      </c>
      <c r="KO51" s="885"/>
      <c r="KP51" s="884" t="str">
        <f t="shared" si="361"/>
        <v/>
      </c>
      <c r="KQ51" s="882" t="str">
        <f t="shared" si="362"/>
        <v/>
      </c>
      <c r="KR51" s="885"/>
      <c r="KS51" s="884" t="str">
        <f t="shared" si="363"/>
        <v/>
      </c>
      <c r="KT51" s="882" t="str">
        <f t="shared" si="364"/>
        <v/>
      </c>
      <c r="KU51" s="885"/>
      <c r="KV51" s="884" t="str">
        <f t="shared" si="365"/>
        <v/>
      </c>
      <c r="KW51" s="882" t="str">
        <f t="shared" si="366"/>
        <v/>
      </c>
      <c r="KX51" s="885"/>
      <c r="KY51" s="884" t="str">
        <f t="shared" si="367"/>
        <v/>
      </c>
      <c r="KZ51" s="882" t="str">
        <f t="shared" si="368"/>
        <v/>
      </c>
      <c r="LA51" s="885"/>
      <c r="LB51" s="884" t="str">
        <f t="shared" si="369"/>
        <v/>
      </c>
      <c r="LC51" s="882" t="str">
        <f t="shared" si="370"/>
        <v/>
      </c>
      <c r="LD51" s="885"/>
      <c r="LE51" s="884" t="str">
        <f t="shared" si="371"/>
        <v/>
      </c>
      <c r="LF51" s="882" t="str">
        <f t="shared" si="372"/>
        <v/>
      </c>
      <c r="LG51" s="885"/>
      <c r="LH51" s="884" t="str">
        <f t="shared" si="373"/>
        <v/>
      </c>
      <c r="LI51" s="882" t="str">
        <f t="shared" si="374"/>
        <v/>
      </c>
      <c r="LJ51" s="885"/>
      <c r="LK51" s="900" t="str">
        <f t="shared" si="375"/>
        <v/>
      </c>
    </row>
    <row r="52" spans="1:323" ht="17.149999999999999" customHeight="1" x14ac:dyDescent="0.2">
      <c r="A52" s="120" t="s">
        <v>22</v>
      </c>
      <c r="B52" s="150">
        <f>IFERROR(VLOOKUP($D52,[1]受注ﾌｧｲﾙ!$A$3:$BZ$1314,5,FALSE),"-")</f>
        <v>46112.439143518517</v>
      </c>
      <c r="C52" s="154">
        <f>IFERROR(VLOOKUP($D52,[1]受注ﾌｧｲﾙ!$A$3:$BZ$1314,6,FALSE),"-")</f>
        <v>0</v>
      </c>
      <c r="D52" s="3" t="s">
        <v>860</v>
      </c>
      <c r="E52" s="39">
        <f>IFERROR(VLOOKUP($D52,[1]受注ﾌｧｲﾙ!$A$3:$BZ$1314,17,FALSE),"-")</f>
        <v>6710</v>
      </c>
      <c r="F52" s="5" t="str">
        <f>IFERROR(VLOOKUP($D52,[1]受注ﾌｧｲﾙ!$A$3:$BZ$1314,18,FALSE),"-")</f>
        <v>30040-AY00- 650X250</v>
      </c>
      <c r="G52" s="5" t="str">
        <f>IFERROR(VLOOKUP($D52,[1]受注ﾌｧｲﾙ!$A$3:$BZ$1314,19,FALSE),"-")</f>
        <v>FA</v>
      </c>
      <c r="H52" s="5" t="str">
        <f>IFERROR(VLOOKUP($D52,[1]受注ﾌｧｲﾙ!$A$3:$BZ$1314,20,FALSE),"-")</f>
        <v>WH1</v>
      </c>
      <c r="I52" s="5" t="str">
        <f>IFERROR(VLOOKUP($D52,[1]受注ﾌｧｲﾙ!$A$3:$BZ$1314,21,FALSE),"-")</f>
        <v>C</v>
      </c>
      <c r="J52" s="15">
        <f>IFERROR(VLOOKUP($D52,[1]受注ﾌｧｲﾙ!$A$3:$BZ$1314,22,FALSE),"-")</f>
        <v>9000</v>
      </c>
      <c r="K52" s="5" t="str">
        <f>IFERROR(VLOOKUP($D52,[1]受注ﾌｧｲﾙ!$A$3:$BZ$1314,8,FALSE),"-")</f>
        <v>30020-BY00- 650X250</v>
      </c>
      <c r="L52" s="5" t="str">
        <f>IFERROR(VLOOKUP($D52,[1]受注ﾌｧｲﾙ!$A$3:$BZ$1314,9,FALSE),"-")</f>
        <v>FA</v>
      </c>
      <c r="M52" s="5" t="str">
        <f>IFERROR(VLOOKUP($D52,[1]受注ﾌｧｲﾙ!$A$3:$BZ$1314,10,FALSE),"-")</f>
        <v>WH1</v>
      </c>
      <c r="N52" s="5" t="str">
        <f>IFERROR(VLOOKUP($D52,[1]受注ﾌｧｲﾙ!$A$3:$BZ$1314,11,FALSE),"-")</f>
        <v>C</v>
      </c>
      <c r="O52" s="15">
        <f>IFERROR(VLOOKUP($D52,[1]受注ﾌｧｲﾙ!$A$3:$BZ$1314,13,FALSE),"-")</f>
        <v>18000</v>
      </c>
      <c r="P52" s="5">
        <f>IFERROR(VLOOKUP($D52,[1]受注ﾌｧｲﾙ!$A$3:$BZ$1314,15,FALSE),"-")</f>
        <v>0</v>
      </c>
      <c r="Q52" s="40">
        <f>IFERROR((VLOOKUP($D52,[1]受注ﾌｧｲﾙ!$A$3:$BZ$1314,16,FALSE)*J52),"-")</f>
        <v>9000</v>
      </c>
      <c r="R52" s="492" t="str">
        <f>IFERROR(VLOOKUP(D52,#REF!,107,FALSE),"-")</f>
        <v>-</v>
      </c>
      <c r="S52" s="5" t="str">
        <f>IFERROR(VLOOKUP($D52,[1]受注ﾌｧｲﾙ!$A$3:$BZ$1314,26,FALSE),"-")</f>
        <v>ｽﾗｲｽ</v>
      </c>
      <c r="T52" s="86" t="str">
        <f>IFERROR(VLOOKUP($D52,[1]受注ﾌｧｲﾙ!$A$3:$BZ$1314,23,FALSE),"-")</f>
        <v>滋賀</v>
      </c>
      <c r="U52" s="4"/>
      <c r="V52" s="3"/>
      <c r="W52" s="4">
        <f>IFERROR(VLOOKUP($D52,[1]受注ﾌｧｲﾙ!$A$3:$BZ$1314,25,FALSE),"-")</f>
        <v>46128</v>
      </c>
      <c r="X52" s="4">
        <f>IFERROR(VLOOKUP($D52,[1]受注ﾌｧｲﾙ!$A$3:$BZ$1314,32,FALSE),"-")</f>
        <v>46134</v>
      </c>
      <c r="Y52" s="4">
        <f>IFERROR(VLOOKUP($D52,[1]受注ﾌｧｲﾙ!$A$3:$BZ$1314,33,FALSE),"-")</f>
        <v>46134</v>
      </c>
      <c r="Z52" s="4">
        <f t="shared" si="188"/>
        <v>46129</v>
      </c>
      <c r="AA52" s="4">
        <f>IFERROR(VLOOKUP(D52,[8]加工日報ｽﾗｲｽ!$A$5:$DD$996,2,FALSE),"-")</f>
        <v>46129</v>
      </c>
      <c r="AB52" s="58">
        <f>IFERROR(VLOOKUP(D52,[8]加工日報ｽﾗｲｽ!$A$5:$DD$996,108,FALSE),"-")</f>
        <v>18000</v>
      </c>
      <c r="AC52" s="21">
        <f t="shared" si="189"/>
        <v>9000</v>
      </c>
      <c r="AD52" s="410" t="str">
        <f>IFERROR(VLOOKUP($D52,[1]受注ﾌｧｲﾙ!$A$3:$BZ$1314,27,FALSE),"-")&amp;"　"&amp;IFERROR(VLOOKUP($D52,[1]受注ﾌｧｲﾙ!$A$3:$BZ$1314,28,FALSE),"-")&amp;"　"&amp;IFERROR(VLOOKUP($D52,[1]受注ﾌｧｲﾙ!$A$3:$BZ$1314,29,FALSE),"-")</f>
        <v>　　</v>
      </c>
      <c r="AE52" s="3"/>
      <c r="AF52" s="31" t="str">
        <f>IFERROR(VLOOKUP(D52,[8]加工日報ｽﾗｲｽ!$A$5:$DD$996,94,FALSE),"-")</f>
        <v>完</v>
      </c>
      <c r="AG52" s="38" t="str">
        <f>IFERROR(VLOOKUP($D52,[1]受注ﾌｧｲﾙ!$A$3:$BZ$1314,2,FALSE),"-")</f>
        <v>通常入力</v>
      </c>
      <c r="AH52" s="38" t="str">
        <f>IFERROR(VLOOKUP($D52,[1]受注ﾌｧｲﾙ!$A$3:$BZ$1314,3,FALSE),"-")</f>
        <v>後加工</v>
      </c>
      <c r="AI52" s="43" t="str">
        <f>IFERROR(VLOOKUP($D52,[1]受注ﾌｧｲﾙ!$A$3:$BZ$1314,31,FALSE),"-")</f>
        <v>TPI</v>
      </c>
      <c r="AJ52" s="43" t="str">
        <f>IFERROR(VLOOKUP($D52,[1]受注ﾌｧｲﾙ!$A$3:$BZ$1314,12,FALSE),"-")</f>
        <v xml:space="preserve"> </v>
      </c>
      <c r="AK52" s="228" t="str">
        <f>IFERROR(VLOOKUP($D52,[1]受注ﾌｧｲﾙ!$A$3:$BZ$1314,24,FALSE),"-")</f>
        <v>ｽﾗｲｽ</v>
      </c>
      <c r="AL52" s="3"/>
      <c r="AM52" s="3"/>
      <c r="AN52" s="3"/>
      <c r="AO52" s="3"/>
      <c r="AP52" s="3"/>
      <c r="AQ52" s="43" t="s">
        <v>88</v>
      </c>
      <c r="AR52" s="366"/>
      <c r="AS52" s="109" t="str">
        <f t="shared" si="190"/>
        <v/>
      </c>
      <c r="AT52" s="260"/>
      <c r="AU52" s="110" t="str">
        <f t="shared" si="191"/>
        <v/>
      </c>
      <c r="AV52" s="109" t="str">
        <f t="shared" si="192"/>
        <v/>
      </c>
      <c r="AW52" s="108"/>
      <c r="AX52" s="110" t="str">
        <f t="shared" si="193"/>
        <v/>
      </c>
      <c r="AY52" s="109" t="str">
        <f t="shared" si="194"/>
        <v/>
      </c>
      <c r="AZ52" s="108"/>
      <c r="BA52" s="110" t="str">
        <f t="shared" si="195"/>
        <v/>
      </c>
      <c r="BB52" s="109" t="str">
        <f t="shared" si="196"/>
        <v/>
      </c>
      <c r="BC52" s="108"/>
      <c r="BD52" s="110" t="str">
        <f t="shared" si="197"/>
        <v/>
      </c>
      <c r="BE52" s="109" t="str">
        <f t="shared" si="198"/>
        <v/>
      </c>
      <c r="BF52" s="108"/>
      <c r="BG52" s="110" t="str">
        <f t="shared" si="199"/>
        <v/>
      </c>
      <c r="BH52" s="109" t="str">
        <f t="shared" si="200"/>
        <v/>
      </c>
      <c r="BI52" s="108"/>
      <c r="BJ52" s="110" t="str">
        <f t="shared" si="201"/>
        <v/>
      </c>
      <c r="BK52" s="109" t="str">
        <f t="shared" si="202"/>
        <v/>
      </c>
      <c r="BL52" s="108"/>
      <c r="BM52" s="110" t="str">
        <f t="shared" si="203"/>
        <v/>
      </c>
      <c r="BN52" s="109" t="str">
        <f t="shared" si="204"/>
        <v/>
      </c>
      <c r="BO52" s="108"/>
      <c r="BP52" s="110" t="str">
        <f t="shared" si="205"/>
        <v/>
      </c>
      <c r="BQ52" s="109" t="str">
        <f t="shared" si="206"/>
        <v/>
      </c>
      <c r="BR52" s="108"/>
      <c r="BS52" s="110" t="str">
        <f t="shared" si="207"/>
        <v/>
      </c>
      <c r="BT52" s="109" t="str">
        <f t="shared" si="208"/>
        <v/>
      </c>
      <c r="BU52" s="108"/>
      <c r="BV52" s="110" t="str">
        <f t="shared" si="209"/>
        <v/>
      </c>
      <c r="BW52" s="109" t="str">
        <f t="shared" si="210"/>
        <v/>
      </c>
      <c r="BX52" s="108"/>
      <c r="BY52" s="110" t="str">
        <f t="shared" si="211"/>
        <v/>
      </c>
      <c r="BZ52" s="109" t="str">
        <f t="shared" si="212"/>
        <v/>
      </c>
      <c r="CA52" s="108"/>
      <c r="CB52" s="110" t="str">
        <f t="shared" si="213"/>
        <v/>
      </c>
      <c r="CC52" s="109" t="str">
        <f t="shared" si="214"/>
        <v/>
      </c>
      <c r="CD52" s="108"/>
      <c r="CE52" s="110" t="str">
        <f t="shared" si="215"/>
        <v/>
      </c>
      <c r="CF52" s="109" t="str">
        <f t="shared" si="216"/>
        <v/>
      </c>
      <c r="CG52" s="108"/>
      <c r="CH52" s="110" t="str">
        <f t="shared" si="217"/>
        <v/>
      </c>
      <c r="CI52" s="109" t="str">
        <f t="shared" si="218"/>
        <v/>
      </c>
      <c r="CJ52" s="108"/>
      <c r="CK52" s="110" t="str">
        <f t="shared" si="219"/>
        <v/>
      </c>
      <c r="CL52" s="109" t="str">
        <f t="shared" si="220"/>
        <v/>
      </c>
      <c r="CM52" s="108"/>
      <c r="CN52" s="110" t="str">
        <f t="shared" si="221"/>
        <v/>
      </c>
      <c r="CO52" s="109" t="str">
        <f t="shared" si="222"/>
        <v/>
      </c>
      <c r="CP52" s="108"/>
      <c r="CQ52" s="110" t="str">
        <f t="shared" si="223"/>
        <v/>
      </c>
      <c r="CR52" s="109" t="str">
        <f t="shared" si="224"/>
        <v/>
      </c>
      <c r="CS52" s="108"/>
      <c r="CT52" s="110" t="str">
        <f t="shared" si="225"/>
        <v/>
      </c>
      <c r="CU52" s="109" t="str">
        <f t="shared" si="226"/>
        <v/>
      </c>
      <c r="CV52" s="108"/>
      <c r="CW52" s="110" t="str">
        <f t="shared" si="227"/>
        <v/>
      </c>
      <c r="CX52" s="109" t="str">
        <f t="shared" si="228"/>
        <v/>
      </c>
      <c r="CY52" s="108"/>
      <c r="CZ52" s="110" t="str">
        <f t="shared" si="229"/>
        <v/>
      </c>
      <c r="DA52" s="109" t="str">
        <f t="shared" si="230"/>
        <v/>
      </c>
      <c r="DB52" s="108"/>
      <c r="DC52" s="110" t="str">
        <f t="shared" si="231"/>
        <v/>
      </c>
      <c r="DD52" s="109" t="str">
        <f t="shared" si="232"/>
        <v/>
      </c>
      <c r="DE52" s="108"/>
      <c r="DF52" s="110" t="str">
        <f t="shared" si="233"/>
        <v/>
      </c>
      <c r="DG52" s="109" t="str">
        <f t="shared" si="234"/>
        <v/>
      </c>
      <c r="DH52" s="108"/>
      <c r="DI52" s="110" t="str">
        <f t="shared" si="235"/>
        <v/>
      </c>
      <c r="DJ52" s="109" t="str">
        <f t="shared" si="236"/>
        <v/>
      </c>
      <c r="DK52" s="108"/>
      <c r="DL52" s="110" t="str">
        <f t="shared" si="237"/>
        <v/>
      </c>
      <c r="DM52" s="109" t="str">
        <f t="shared" si="238"/>
        <v/>
      </c>
      <c r="DN52" s="108"/>
      <c r="DO52" s="110" t="str">
        <f t="shared" si="239"/>
        <v/>
      </c>
      <c r="DP52" s="109" t="str">
        <f t="shared" si="240"/>
        <v/>
      </c>
      <c r="DQ52" s="108"/>
      <c r="DR52" s="110" t="str">
        <f t="shared" si="241"/>
        <v/>
      </c>
      <c r="DS52" s="109" t="str">
        <f t="shared" si="242"/>
        <v/>
      </c>
      <c r="DT52" s="108"/>
      <c r="DU52" s="110" t="str">
        <f t="shared" si="243"/>
        <v/>
      </c>
      <c r="DV52" s="109" t="str">
        <f t="shared" si="244"/>
        <v/>
      </c>
      <c r="DW52" s="108"/>
      <c r="DX52" s="110" t="str">
        <f t="shared" si="245"/>
        <v/>
      </c>
      <c r="DY52" s="109" t="str">
        <f t="shared" si="246"/>
        <v/>
      </c>
      <c r="DZ52" s="108"/>
      <c r="EA52" s="110" t="str">
        <f t="shared" si="247"/>
        <v/>
      </c>
      <c r="EB52" s="109" t="str">
        <f t="shared" si="248"/>
        <v/>
      </c>
      <c r="EC52" s="108"/>
      <c r="ED52" s="110" t="str">
        <f t="shared" si="249"/>
        <v/>
      </c>
      <c r="EE52" s="109" t="str">
        <f t="shared" si="250"/>
        <v/>
      </c>
      <c r="EF52" s="108"/>
      <c r="EG52" s="151" t="str">
        <f t="shared" si="251"/>
        <v/>
      </c>
      <c r="EH52" s="109" t="str">
        <f t="shared" si="252"/>
        <v/>
      </c>
      <c r="EI52" s="260"/>
      <c r="EJ52" s="110" t="str">
        <f t="shared" si="253"/>
        <v/>
      </c>
      <c r="EK52" s="109" t="str">
        <f t="shared" si="254"/>
        <v/>
      </c>
      <c r="EL52" s="108"/>
      <c r="EM52" s="110" t="str">
        <f t="shared" si="255"/>
        <v/>
      </c>
      <c r="EN52" s="109" t="str">
        <f t="shared" si="256"/>
        <v/>
      </c>
      <c r="EO52" s="108"/>
      <c r="EP52" s="110" t="str">
        <f t="shared" si="257"/>
        <v/>
      </c>
      <c r="EQ52" s="109" t="str">
        <f t="shared" si="258"/>
        <v/>
      </c>
      <c r="ER52" s="108"/>
      <c r="ES52" s="110" t="str">
        <f t="shared" si="259"/>
        <v/>
      </c>
      <c r="ET52" s="109" t="str">
        <f t="shared" si="260"/>
        <v/>
      </c>
      <c r="EU52" s="108"/>
      <c r="EV52" s="110" t="str">
        <f t="shared" si="261"/>
        <v/>
      </c>
      <c r="EW52" s="109" t="str">
        <f t="shared" si="262"/>
        <v/>
      </c>
      <c r="EX52" s="108"/>
      <c r="EY52" s="110" t="str">
        <f t="shared" si="263"/>
        <v/>
      </c>
      <c r="EZ52" s="109" t="str">
        <f t="shared" si="264"/>
        <v/>
      </c>
      <c r="FA52" s="108"/>
      <c r="FB52" s="110" t="str">
        <f t="shared" si="265"/>
        <v/>
      </c>
      <c r="FC52" s="109" t="str">
        <f t="shared" si="266"/>
        <v/>
      </c>
      <c r="FD52" s="108"/>
      <c r="FE52" s="110" t="str">
        <f t="shared" si="267"/>
        <v/>
      </c>
      <c r="FF52" s="109" t="str">
        <f t="shared" si="268"/>
        <v/>
      </c>
      <c r="FG52" s="108"/>
      <c r="FH52" s="110" t="str">
        <f t="shared" si="269"/>
        <v/>
      </c>
      <c r="FI52" s="109" t="str">
        <f t="shared" si="270"/>
        <v/>
      </c>
      <c r="FJ52" s="108"/>
      <c r="FK52" s="110" t="str">
        <f t="shared" si="271"/>
        <v/>
      </c>
      <c r="FL52" s="109" t="str">
        <f t="shared" si="272"/>
        <v/>
      </c>
      <c r="FM52" s="108"/>
      <c r="FN52" s="110" t="str">
        <f t="shared" si="273"/>
        <v/>
      </c>
      <c r="FO52" s="109" t="str">
        <f t="shared" si="274"/>
        <v/>
      </c>
      <c r="FP52" s="108"/>
      <c r="FQ52" s="110" t="str">
        <f t="shared" si="275"/>
        <v/>
      </c>
      <c r="FR52" s="109" t="str">
        <f t="shared" si="276"/>
        <v/>
      </c>
      <c r="FS52" s="108"/>
      <c r="FT52" s="110" t="str">
        <f t="shared" si="277"/>
        <v/>
      </c>
      <c r="FU52" s="109" t="str">
        <f t="shared" si="278"/>
        <v/>
      </c>
      <c r="FV52" s="108"/>
      <c r="FW52" s="110" t="str">
        <f t="shared" si="279"/>
        <v/>
      </c>
      <c r="FX52" s="109" t="str">
        <f t="shared" si="280"/>
        <v/>
      </c>
      <c r="FY52" s="108"/>
      <c r="FZ52" s="110" t="str">
        <f t="shared" si="281"/>
        <v/>
      </c>
      <c r="GA52" s="109" t="str">
        <f t="shared" si="282"/>
        <v>→</v>
      </c>
      <c r="GB52" s="108"/>
      <c r="GC52" s="110" t="str">
        <f t="shared" si="283"/>
        <v/>
      </c>
      <c r="GD52" s="109" t="str">
        <f t="shared" si="284"/>
        <v/>
      </c>
      <c r="GE52" s="108">
        <v>7000</v>
      </c>
      <c r="GF52" s="110" t="str">
        <f t="shared" si="285"/>
        <v/>
      </c>
      <c r="GG52" s="109" t="str">
        <f t="shared" si="286"/>
        <v/>
      </c>
      <c r="GH52" s="108"/>
      <c r="GI52" s="110" t="str">
        <f t="shared" si="287"/>
        <v/>
      </c>
      <c r="GJ52" s="109" t="str">
        <f t="shared" si="288"/>
        <v/>
      </c>
      <c r="GK52" s="108"/>
      <c r="GL52" s="110" t="str">
        <f t="shared" si="289"/>
        <v/>
      </c>
      <c r="GM52" s="109" t="str">
        <f t="shared" si="290"/>
        <v/>
      </c>
      <c r="GN52" s="108">
        <v>2000</v>
      </c>
      <c r="GO52" s="110" t="str">
        <f t="shared" si="291"/>
        <v/>
      </c>
      <c r="GP52" s="109" t="str">
        <f t="shared" si="292"/>
        <v/>
      </c>
      <c r="GQ52" s="108"/>
      <c r="GR52" s="110" t="str">
        <f t="shared" si="293"/>
        <v/>
      </c>
      <c r="GS52" s="109" t="str">
        <f t="shared" si="294"/>
        <v/>
      </c>
      <c r="GT52" s="108"/>
      <c r="GU52" s="110" t="str">
        <f t="shared" si="295"/>
        <v>⇒</v>
      </c>
      <c r="GV52" s="109" t="str">
        <f t="shared" si="296"/>
        <v/>
      </c>
      <c r="GW52" s="108"/>
      <c r="GX52" s="110" t="str">
        <f t="shared" si="297"/>
        <v/>
      </c>
      <c r="GY52" s="109" t="str">
        <f t="shared" si="298"/>
        <v/>
      </c>
      <c r="GZ52" s="108"/>
      <c r="HA52" s="110" t="str">
        <f t="shared" si="299"/>
        <v/>
      </c>
      <c r="HB52" s="109" t="str">
        <f t="shared" si="300"/>
        <v/>
      </c>
      <c r="HC52" s="108"/>
      <c r="HD52" s="110" t="str">
        <f t="shared" si="301"/>
        <v/>
      </c>
      <c r="HE52" s="109" t="str">
        <f t="shared" si="302"/>
        <v/>
      </c>
      <c r="HF52" s="108"/>
      <c r="HG52" s="110" t="str">
        <f t="shared" si="303"/>
        <v/>
      </c>
      <c r="HH52" s="109" t="str">
        <f t="shared" si="304"/>
        <v/>
      </c>
      <c r="HI52" s="108"/>
      <c r="HJ52" s="110" t="str">
        <f t="shared" si="305"/>
        <v/>
      </c>
      <c r="HK52" s="109" t="str">
        <f t="shared" si="306"/>
        <v/>
      </c>
      <c r="HL52" s="108"/>
      <c r="HM52" s="110" t="str">
        <f t="shared" si="307"/>
        <v/>
      </c>
      <c r="HN52" s="109" t="str">
        <f t="shared" si="308"/>
        <v/>
      </c>
      <c r="HO52" s="108"/>
      <c r="HP52" s="110" t="str">
        <f t="shared" si="309"/>
        <v/>
      </c>
      <c r="HQ52" s="109" t="str">
        <f t="shared" si="310"/>
        <v/>
      </c>
      <c r="HR52" s="108"/>
      <c r="HS52" s="110" t="str">
        <f t="shared" si="311"/>
        <v/>
      </c>
      <c r="HT52" s="109" t="str">
        <f t="shared" si="312"/>
        <v/>
      </c>
      <c r="HU52" s="108"/>
      <c r="HV52" s="151" t="str">
        <f t="shared" si="313"/>
        <v/>
      </c>
      <c r="HW52" s="109" t="str">
        <f t="shared" si="314"/>
        <v/>
      </c>
      <c r="HX52" s="260"/>
      <c r="HY52" s="110" t="str">
        <f t="shared" si="315"/>
        <v/>
      </c>
      <c r="HZ52" s="109" t="str">
        <f t="shared" si="316"/>
        <v/>
      </c>
      <c r="IA52" s="108"/>
      <c r="IB52" s="110" t="str">
        <f t="shared" si="317"/>
        <v/>
      </c>
      <c r="IC52" s="109" t="str">
        <f t="shared" si="318"/>
        <v/>
      </c>
      <c r="ID52" s="108"/>
      <c r="IE52" s="110" t="str">
        <f t="shared" si="319"/>
        <v/>
      </c>
      <c r="IF52" s="109" t="str">
        <f t="shared" si="320"/>
        <v/>
      </c>
      <c r="IG52" s="108"/>
      <c r="IH52" s="110" t="str">
        <f t="shared" si="321"/>
        <v/>
      </c>
      <c r="II52" s="109" t="str">
        <f t="shared" si="322"/>
        <v/>
      </c>
      <c r="IJ52" s="108"/>
      <c r="IK52" s="110" t="str">
        <f t="shared" si="323"/>
        <v/>
      </c>
      <c r="IL52" s="109" t="str">
        <f t="shared" si="324"/>
        <v/>
      </c>
      <c r="IM52" s="108"/>
      <c r="IN52" s="110" t="str">
        <f t="shared" si="325"/>
        <v/>
      </c>
      <c r="IO52" s="109" t="str">
        <f t="shared" si="326"/>
        <v/>
      </c>
      <c r="IP52" s="108"/>
      <c r="IQ52" s="110" t="str">
        <f t="shared" si="327"/>
        <v/>
      </c>
      <c r="IR52" s="109" t="str">
        <f t="shared" si="328"/>
        <v/>
      </c>
      <c r="IS52" s="108"/>
      <c r="IT52" s="110" t="str">
        <f t="shared" si="329"/>
        <v/>
      </c>
      <c r="IU52" s="109" t="str">
        <f t="shared" si="330"/>
        <v/>
      </c>
      <c r="IV52" s="108"/>
      <c r="IW52" s="110" t="str">
        <f t="shared" si="331"/>
        <v/>
      </c>
      <c r="IX52" s="109" t="str">
        <f t="shared" si="332"/>
        <v/>
      </c>
      <c r="IY52" s="108"/>
      <c r="IZ52" s="110" t="str">
        <f t="shared" si="333"/>
        <v/>
      </c>
      <c r="JA52" s="109" t="str">
        <f t="shared" si="334"/>
        <v/>
      </c>
      <c r="JB52" s="108"/>
      <c r="JC52" s="110" t="str">
        <f t="shared" si="335"/>
        <v/>
      </c>
      <c r="JD52" s="109" t="str">
        <f t="shared" si="336"/>
        <v/>
      </c>
      <c r="JE52" s="108"/>
      <c r="JF52" s="110" t="str">
        <f t="shared" si="337"/>
        <v/>
      </c>
      <c r="JG52" s="109" t="str">
        <f t="shared" si="338"/>
        <v/>
      </c>
      <c r="JH52" s="108"/>
      <c r="JI52" s="110" t="str">
        <f t="shared" si="339"/>
        <v/>
      </c>
      <c r="JJ52" s="109" t="str">
        <f t="shared" si="340"/>
        <v/>
      </c>
      <c r="JK52" s="108"/>
      <c r="JL52" s="110" t="str">
        <f t="shared" si="341"/>
        <v/>
      </c>
      <c r="JM52" s="109" t="str">
        <f t="shared" si="342"/>
        <v/>
      </c>
      <c r="JN52" s="108"/>
      <c r="JO52" s="110" t="str">
        <f t="shared" si="343"/>
        <v/>
      </c>
      <c r="JP52" s="109" t="str">
        <f t="shared" si="344"/>
        <v/>
      </c>
      <c r="JQ52" s="108"/>
      <c r="JR52" s="110" t="str">
        <f t="shared" si="345"/>
        <v/>
      </c>
      <c r="JS52" s="109" t="str">
        <f t="shared" si="346"/>
        <v/>
      </c>
      <c r="JT52" s="108"/>
      <c r="JU52" s="110" t="str">
        <f t="shared" si="347"/>
        <v/>
      </c>
      <c r="JV52" s="109" t="str">
        <f t="shared" si="348"/>
        <v/>
      </c>
      <c r="JW52" s="108"/>
      <c r="JX52" s="110" t="str">
        <f t="shared" si="349"/>
        <v/>
      </c>
      <c r="JY52" s="109" t="str">
        <f t="shared" si="350"/>
        <v/>
      </c>
      <c r="JZ52" s="108"/>
      <c r="KA52" s="110" t="str">
        <f t="shared" si="351"/>
        <v/>
      </c>
      <c r="KB52" s="109" t="str">
        <f t="shared" si="352"/>
        <v/>
      </c>
      <c r="KC52" s="108"/>
      <c r="KD52" s="110" t="str">
        <f t="shared" si="353"/>
        <v/>
      </c>
      <c r="KE52" s="109" t="str">
        <f t="shared" si="354"/>
        <v/>
      </c>
      <c r="KF52" s="108"/>
      <c r="KG52" s="110" t="str">
        <f t="shared" si="355"/>
        <v/>
      </c>
      <c r="KH52" s="109" t="str">
        <f t="shared" si="356"/>
        <v/>
      </c>
      <c r="KI52" s="108"/>
      <c r="KJ52" s="110" t="str">
        <f t="shared" si="357"/>
        <v/>
      </c>
      <c r="KK52" s="109" t="str">
        <f t="shared" si="358"/>
        <v/>
      </c>
      <c r="KL52" s="108"/>
      <c r="KM52" s="110" t="str">
        <f t="shared" si="359"/>
        <v/>
      </c>
      <c r="KN52" s="109" t="str">
        <f t="shared" si="360"/>
        <v/>
      </c>
      <c r="KO52" s="108"/>
      <c r="KP52" s="110" t="str">
        <f t="shared" si="361"/>
        <v/>
      </c>
      <c r="KQ52" s="109" t="str">
        <f t="shared" si="362"/>
        <v/>
      </c>
      <c r="KR52" s="108"/>
      <c r="KS52" s="110" t="str">
        <f t="shared" si="363"/>
        <v/>
      </c>
      <c r="KT52" s="109" t="str">
        <f t="shared" si="364"/>
        <v/>
      </c>
      <c r="KU52" s="108"/>
      <c r="KV52" s="110" t="str">
        <f t="shared" si="365"/>
        <v/>
      </c>
      <c r="KW52" s="109" t="str">
        <f t="shared" si="366"/>
        <v/>
      </c>
      <c r="KX52" s="108"/>
      <c r="KY52" s="110" t="str">
        <f t="shared" si="367"/>
        <v/>
      </c>
      <c r="KZ52" s="109" t="str">
        <f t="shared" si="368"/>
        <v/>
      </c>
      <c r="LA52" s="108"/>
      <c r="LB52" s="110" t="str">
        <f t="shared" si="369"/>
        <v/>
      </c>
      <c r="LC52" s="109" t="str">
        <f t="shared" si="370"/>
        <v/>
      </c>
      <c r="LD52" s="108"/>
      <c r="LE52" s="110" t="str">
        <f t="shared" si="371"/>
        <v/>
      </c>
      <c r="LF52" s="109" t="str">
        <f t="shared" si="372"/>
        <v/>
      </c>
      <c r="LG52" s="108"/>
      <c r="LH52" s="110" t="str">
        <f t="shared" si="373"/>
        <v/>
      </c>
      <c r="LI52" s="109" t="str">
        <f t="shared" si="374"/>
        <v/>
      </c>
      <c r="LJ52" s="108"/>
      <c r="LK52" s="151" t="str">
        <f t="shared" si="375"/>
        <v/>
      </c>
    </row>
    <row r="53" spans="1:323" ht="17.149999999999999" customHeight="1" x14ac:dyDescent="0.2">
      <c r="A53" s="120" t="s">
        <v>22</v>
      </c>
      <c r="B53" s="150">
        <f>IFERROR(VLOOKUP($D53,[1]受注ﾌｧｲﾙ!$A$3:$BZ$1314,5,FALSE),"-")</f>
        <v>46127.447094907409</v>
      </c>
      <c r="C53" s="154">
        <f>IFERROR(VLOOKUP($D53,[1]受注ﾌｧｲﾙ!$A$3:$BZ$1314,6,FALSE),"-")</f>
        <v>0</v>
      </c>
      <c r="D53" s="3" t="s">
        <v>1031</v>
      </c>
      <c r="E53" s="39">
        <f>IFERROR(VLOOKUP($D53,[1]受注ﾌｧｲﾙ!$A$3:$BZ$1314,17,FALSE),"-")</f>
        <v>6710</v>
      </c>
      <c r="F53" s="5" t="str">
        <f>IFERROR(VLOOKUP($D53,[1]受注ﾌｧｲﾙ!$A$3:$BZ$1314,18,FALSE),"-")</f>
        <v>50090-AY0B- 900X100</v>
      </c>
      <c r="G53" s="5" t="str">
        <f>IFERROR(VLOOKUP($D53,[1]受注ﾌｧｲﾙ!$A$3:$BZ$1314,19,FALSE),"-")</f>
        <v>FA</v>
      </c>
      <c r="H53" s="5" t="str">
        <f>IFERROR(VLOOKUP($D53,[1]受注ﾌｧｲﾙ!$A$3:$BZ$1314,20,FALSE),"-")</f>
        <v>BK0</v>
      </c>
      <c r="I53" s="5" t="str">
        <f>IFERROR(VLOOKUP($D53,[1]受注ﾌｧｲﾙ!$A$3:$BZ$1314,21,FALSE),"-")</f>
        <v>C</v>
      </c>
      <c r="J53" s="15">
        <f>IFERROR(VLOOKUP($D53,[1]受注ﾌｧｲﾙ!$A$3:$BZ$1314,22,FALSE),"-")</f>
        <v>500</v>
      </c>
      <c r="K53" s="5" t="str">
        <f>IFERROR(VLOOKUP($D53,[1]受注ﾌｧｲﾙ!$A$3:$BZ$1314,8,FALSE),"-")</f>
        <v>50070-BY0B- 900X100</v>
      </c>
      <c r="L53" s="5" t="str">
        <f>IFERROR(VLOOKUP($D53,[1]受注ﾌｧｲﾙ!$A$3:$BZ$1314,9,FALSE),"-")</f>
        <v>FA</v>
      </c>
      <c r="M53" s="5" t="str">
        <f>IFERROR(VLOOKUP($D53,[1]受注ﾌｧｲﾙ!$A$3:$BZ$1314,10,FALSE),"-")</f>
        <v>BK0</v>
      </c>
      <c r="N53" s="5" t="str">
        <f>IFERROR(VLOOKUP($D53,[1]受注ﾌｧｲﾙ!$A$3:$BZ$1314,11,FALSE),"-")</f>
        <v>X</v>
      </c>
      <c r="O53" s="15">
        <f>IFERROR(VLOOKUP($D53,[1]受注ﾌｧｲﾙ!$A$3:$BZ$1314,13,FALSE),"-")</f>
        <v>500</v>
      </c>
      <c r="P53" s="5">
        <f>IFERROR(VLOOKUP($D53,[1]受注ﾌｧｲﾙ!$A$3:$BZ$1314,15,FALSE),"-")</f>
        <v>0</v>
      </c>
      <c r="Q53" s="40">
        <f>IFERROR((VLOOKUP($D53,[1]受注ﾌｧｲﾙ!$A$3:$BZ$1314,16,FALSE)*J53),"-")</f>
        <v>500</v>
      </c>
      <c r="R53" s="492" t="str">
        <f>IFERROR(VLOOKUP(D53,#REF!,107,FALSE),"-")</f>
        <v>-</v>
      </c>
      <c r="S53" s="5" t="str">
        <f>IFERROR(VLOOKUP($D53,[1]受注ﾌｧｲﾙ!$A$3:$BZ$1314,26,FALSE),"-")</f>
        <v>ｽﾗｲｽ</v>
      </c>
      <c r="T53" s="86" t="str">
        <f>IFERROR(VLOOKUP($D53,[1]受注ﾌｧｲﾙ!$A$3:$BZ$1314,23,FALSE),"-")</f>
        <v>湖南</v>
      </c>
      <c r="U53" s="4"/>
      <c r="V53" s="3"/>
      <c r="W53" s="4">
        <f>IFERROR(VLOOKUP($D53,[1]受注ﾌｧｲﾙ!$A$3:$BZ$1314,25,FALSE),"-")</f>
        <v>46132</v>
      </c>
      <c r="X53" s="4">
        <f>IFERROR(VLOOKUP($D53,[1]受注ﾌｧｲﾙ!$A$3:$BZ$1314,32,FALSE),"-")</f>
        <v>46134</v>
      </c>
      <c r="Y53" s="4">
        <f>IFERROR(VLOOKUP($D53,[1]受注ﾌｧｲﾙ!$A$3:$BZ$1314,33,FALSE),"-")</f>
        <v>46134</v>
      </c>
      <c r="Z53" s="4">
        <f t="shared" si="188"/>
        <v>46132</v>
      </c>
      <c r="AA53" s="4">
        <f>IFERROR(VLOOKUP(D53,[8]加工日報ｽﾗｲｽ!$A$5:$DD$996,2,FALSE),"-")</f>
        <v>46132</v>
      </c>
      <c r="AB53" s="58">
        <f>IFERROR(VLOOKUP(D53,[8]加工日報ｽﾗｲｽ!$A$5:$DD$996,108,FALSE),"-")</f>
        <v>500</v>
      </c>
      <c r="AC53" s="21">
        <f t="shared" si="189"/>
        <v>500</v>
      </c>
      <c r="AD53" s="410" t="str">
        <f>IFERROR(VLOOKUP($D53,[1]受注ﾌｧｲﾙ!$A$3:$BZ$1314,27,FALSE),"-")&amp;"　"&amp;IFERROR(VLOOKUP($D53,[1]受注ﾌｧｲﾙ!$A$3:$BZ$1314,28,FALSE),"-")&amp;"　"&amp;IFERROR(VLOOKUP($D53,[1]受注ﾌｧｲﾙ!$A$3:$BZ$1314,29,FALSE),"-")</f>
        <v>皮取り　　</v>
      </c>
      <c r="AE53" s="3"/>
      <c r="AF53" s="31" t="str">
        <f>IFERROR(VLOOKUP(D53,[8]加工日報ｽﾗｲｽ!$A$5:$DD$996,94,FALSE),"-")</f>
        <v>完</v>
      </c>
      <c r="AG53" s="38" t="str">
        <f>IFERROR(VLOOKUP($D53,[1]受注ﾌｧｲﾙ!$A$3:$BZ$1314,2,FALSE),"-")</f>
        <v>通常入力</v>
      </c>
      <c r="AH53" s="38" t="str">
        <f>IFERROR(VLOOKUP($D53,[1]受注ﾌｧｲﾙ!$A$3:$BZ$1314,3,FALSE),"-")</f>
        <v>TPI</v>
      </c>
      <c r="AI53" s="43">
        <f>IFERROR(VLOOKUP($D53,[1]受注ﾌｧｲﾙ!$A$3:$BZ$1314,31,FALSE),"-")</f>
        <v>0</v>
      </c>
      <c r="AJ53" s="43" t="str">
        <f>IFERROR(VLOOKUP($D53,[1]受注ﾌｧｲﾙ!$A$3:$BZ$1314,12,FALSE),"-")</f>
        <v xml:space="preserve"> </v>
      </c>
      <c r="AK53" s="228" t="str">
        <f>IFERROR(VLOOKUP($D53,[1]受注ﾌｧｲﾙ!$A$3:$BZ$1314,24,FALSE),"-")</f>
        <v>ｽﾗｲｽ</v>
      </c>
      <c r="AL53" s="3"/>
      <c r="AM53" s="3"/>
      <c r="AN53" s="3"/>
      <c r="AO53" s="3"/>
      <c r="AP53" s="3"/>
      <c r="AQ53" s="43" t="s">
        <v>88</v>
      </c>
      <c r="AR53" s="366"/>
      <c r="AS53" s="109" t="str">
        <f t="shared" si="190"/>
        <v/>
      </c>
      <c r="AT53" s="260"/>
      <c r="AU53" s="110" t="str">
        <f t="shared" si="191"/>
        <v/>
      </c>
      <c r="AV53" s="109" t="str">
        <f t="shared" si="192"/>
        <v/>
      </c>
      <c r="AW53" s="108"/>
      <c r="AX53" s="110" t="str">
        <f t="shared" si="193"/>
        <v/>
      </c>
      <c r="AY53" s="109" t="str">
        <f t="shared" si="194"/>
        <v/>
      </c>
      <c r="AZ53" s="108"/>
      <c r="BA53" s="110" t="str">
        <f t="shared" si="195"/>
        <v/>
      </c>
      <c r="BB53" s="109" t="str">
        <f t="shared" si="196"/>
        <v/>
      </c>
      <c r="BC53" s="108"/>
      <c r="BD53" s="110" t="str">
        <f t="shared" si="197"/>
        <v/>
      </c>
      <c r="BE53" s="109" t="str">
        <f t="shared" si="198"/>
        <v/>
      </c>
      <c r="BF53" s="108"/>
      <c r="BG53" s="110" t="str">
        <f t="shared" si="199"/>
        <v/>
      </c>
      <c r="BH53" s="109" t="str">
        <f t="shared" si="200"/>
        <v/>
      </c>
      <c r="BI53" s="108"/>
      <c r="BJ53" s="110" t="str">
        <f t="shared" si="201"/>
        <v/>
      </c>
      <c r="BK53" s="109" t="str">
        <f t="shared" si="202"/>
        <v/>
      </c>
      <c r="BL53" s="108"/>
      <c r="BM53" s="110" t="str">
        <f t="shared" si="203"/>
        <v/>
      </c>
      <c r="BN53" s="109" t="str">
        <f t="shared" si="204"/>
        <v/>
      </c>
      <c r="BO53" s="108"/>
      <c r="BP53" s="110" t="str">
        <f t="shared" si="205"/>
        <v/>
      </c>
      <c r="BQ53" s="109" t="str">
        <f t="shared" si="206"/>
        <v/>
      </c>
      <c r="BR53" s="108"/>
      <c r="BS53" s="110" t="str">
        <f t="shared" si="207"/>
        <v/>
      </c>
      <c r="BT53" s="109" t="str">
        <f t="shared" si="208"/>
        <v/>
      </c>
      <c r="BU53" s="108"/>
      <c r="BV53" s="110" t="str">
        <f t="shared" si="209"/>
        <v/>
      </c>
      <c r="BW53" s="109" t="str">
        <f t="shared" si="210"/>
        <v/>
      </c>
      <c r="BX53" s="108"/>
      <c r="BY53" s="110" t="str">
        <f t="shared" si="211"/>
        <v/>
      </c>
      <c r="BZ53" s="109" t="str">
        <f t="shared" si="212"/>
        <v/>
      </c>
      <c r="CA53" s="108"/>
      <c r="CB53" s="110" t="str">
        <f t="shared" si="213"/>
        <v/>
      </c>
      <c r="CC53" s="109" t="str">
        <f t="shared" si="214"/>
        <v/>
      </c>
      <c r="CD53" s="108"/>
      <c r="CE53" s="110" t="str">
        <f t="shared" si="215"/>
        <v/>
      </c>
      <c r="CF53" s="109" t="str">
        <f t="shared" si="216"/>
        <v/>
      </c>
      <c r="CG53" s="108"/>
      <c r="CH53" s="110" t="str">
        <f t="shared" si="217"/>
        <v/>
      </c>
      <c r="CI53" s="109" t="str">
        <f t="shared" si="218"/>
        <v/>
      </c>
      <c r="CJ53" s="108"/>
      <c r="CK53" s="110" t="str">
        <f t="shared" si="219"/>
        <v/>
      </c>
      <c r="CL53" s="109" t="str">
        <f t="shared" si="220"/>
        <v/>
      </c>
      <c r="CM53" s="108"/>
      <c r="CN53" s="110" t="str">
        <f t="shared" si="221"/>
        <v/>
      </c>
      <c r="CO53" s="109" t="str">
        <f t="shared" si="222"/>
        <v/>
      </c>
      <c r="CP53" s="108"/>
      <c r="CQ53" s="110" t="str">
        <f t="shared" si="223"/>
        <v/>
      </c>
      <c r="CR53" s="109" t="str">
        <f t="shared" si="224"/>
        <v/>
      </c>
      <c r="CS53" s="108"/>
      <c r="CT53" s="110" t="str">
        <f t="shared" si="225"/>
        <v/>
      </c>
      <c r="CU53" s="109" t="str">
        <f t="shared" si="226"/>
        <v/>
      </c>
      <c r="CV53" s="108"/>
      <c r="CW53" s="110" t="str">
        <f t="shared" si="227"/>
        <v/>
      </c>
      <c r="CX53" s="109" t="str">
        <f t="shared" si="228"/>
        <v/>
      </c>
      <c r="CY53" s="108"/>
      <c r="CZ53" s="110" t="str">
        <f t="shared" si="229"/>
        <v/>
      </c>
      <c r="DA53" s="109" t="str">
        <f t="shared" si="230"/>
        <v/>
      </c>
      <c r="DB53" s="108"/>
      <c r="DC53" s="110" t="str">
        <f t="shared" si="231"/>
        <v/>
      </c>
      <c r="DD53" s="109" t="str">
        <f t="shared" si="232"/>
        <v/>
      </c>
      <c r="DE53" s="108"/>
      <c r="DF53" s="110" t="str">
        <f t="shared" si="233"/>
        <v/>
      </c>
      <c r="DG53" s="109" t="str">
        <f t="shared" si="234"/>
        <v/>
      </c>
      <c r="DH53" s="108"/>
      <c r="DI53" s="110" t="str">
        <f t="shared" si="235"/>
        <v/>
      </c>
      <c r="DJ53" s="109" t="str">
        <f t="shared" si="236"/>
        <v/>
      </c>
      <c r="DK53" s="108"/>
      <c r="DL53" s="110" t="str">
        <f t="shared" si="237"/>
        <v/>
      </c>
      <c r="DM53" s="109" t="str">
        <f t="shared" si="238"/>
        <v/>
      </c>
      <c r="DN53" s="108"/>
      <c r="DO53" s="110" t="str">
        <f t="shared" si="239"/>
        <v/>
      </c>
      <c r="DP53" s="109" t="str">
        <f t="shared" si="240"/>
        <v/>
      </c>
      <c r="DQ53" s="108"/>
      <c r="DR53" s="110" t="str">
        <f t="shared" si="241"/>
        <v/>
      </c>
      <c r="DS53" s="109" t="str">
        <f t="shared" si="242"/>
        <v/>
      </c>
      <c r="DT53" s="108"/>
      <c r="DU53" s="110" t="str">
        <f t="shared" si="243"/>
        <v/>
      </c>
      <c r="DV53" s="109" t="str">
        <f t="shared" si="244"/>
        <v/>
      </c>
      <c r="DW53" s="108"/>
      <c r="DX53" s="110" t="str">
        <f t="shared" si="245"/>
        <v/>
      </c>
      <c r="DY53" s="109" t="str">
        <f t="shared" si="246"/>
        <v/>
      </c>
      <c r="DZ53" s="108"/>
      <c r="EA53" s="110" t="str">
        <f t="shared" si="247"/>
        <v/>
      </c>
      <c r="EB53" s="109" t="str">
        <f t="shared" si="248"/>
        <v/>
      </c>
      <c r="EC53" s="108"/>
      <c r="ED53" s="110" t="str">
        <f t="shared" si="249"/>
        <v/>
      </c>
      <c r="EE53" s="109" t="str">
        <f t="shared" si="250"/>
        <v/>
      </c>
      <c r="EF53" s="108"/>
      <c r="EG53" s="151" t="str">
        <f t="shared" si="251"/>
        <v/>
      </c>
      <c r="EH53" s="109" t="str">
        <f t="shared" si="252"/>
        <v/>
      </c>
      <c r="EI53" s="260"/>
      <c r="EJ53" s="110" t="str">
        <f t="shared" si="253"/>
        <v/>
      </c>
      <c r="EK53" s="109" t="str">
        <f t="shared" si="254"/>
        <v/>
      </c>
      <c r="EL53" s="108"/>
      <c r="EM53" s="110" t="str">
        <f t="shared" si="255"/>
        <v/>
      </c>
      <c r="EN53" s="109" t="str">
        <f t="shared" si="256"/>
        <v/>
      </c>
      <c r="EO53" s="108"/>
      <c r="EP53" s="110" t="str">
        <f t="shared" si="257"/>
        <v/>
      </c>
      <c r="EQ53" s="109" t="str">
        <f t="shared" si="258"/>
        <v/>
      </c>
      <c r="ER53" s="108"/>
      <c r="ES53" s="110" t="str">
        <f t="shared" si="259"/>
        <v/>
      </c>
      <c r="ET53" s="109" t="str">
        <f t="shared" si="260"/>
        <v/>
      </c>
      <c r="EU53" s="108"/>
      <c r="EV53" s="110" t="str">
        <f t="shared" si="261"/>
        <v/>
      </c>
      <c r="EW53" s="109" t="str">
        <f t="shared" si="262"/>
        <v/>
      </c>
      <c r="EX53" s="108"/>
      <c r="EY53" s="110" t="str">
        <f t="shared" si="263"/>
        <v/>
      </c>
      <c r="EZ53" s="109" t="str">
        <f t="shared" si="264"/>
        <v/>
      </c>
      <c r="FA53" s="108"/>
      <c r="FB53" s="110" t="str">
        <f t="shared" si="265"/>
        <v/>
      </c>
      <c r="FC53" s="109" t="str">
        <f t="shared" si="266"/>
        <v/>
      </c>
      <c r="FD53" s="108"/>
      <c r="FE53" s="110" t="str">
        <f t="shared" si="267"/>
        <v/>
      </c>
      <c r="FF53" s="109" t="str">
        <f t="shared" si="268"/>
        <v/>
      </c>
      <c r="FG53" s="108"/>
      <c r="FH53" s="110" t="str">
        <f t="shared" si="269"/>
        <v/>
      </c>
      <c r="FI53" s="109" t="str">
        <f t="shared" si="270"/>
        <v/>
      </c>
      <c r="FJ53" s="108"/>
      <c r="FK53" s="110" t="str">
        <f t="shared" si="271"/>
        <v/>
      </c>
      <c r="FL53" s="109" t="str">
        <f t="shared" si="272"/>
        <v/>
      </c>
      <c r="FM53" s="108"/>
      <c r="FN53" s="110" t="str">
        <f t="shared" si="273"/>
        <v/>
      </c>
      <c r="FO53" s="109" t="str">
        <f t="shared" si="274"/>
        <v/>
      </c>
      <c r="FP53" s="108"/>
      <c r="FQ53" s="110" t="str">
        <f t="shared" si="275"/>
        <v/>
      </c>
      <c r="FR53" s="109" t="str">
        <f t="shared" si="276"/>
        <v/>
      </c>
      <c r="FS53" s="108"/>
      <c r="FT53" s="110" t="str">
        <f t="shared" si="277"/>
        <v/>
      </c>
      <c r="FU53" s="109" t="str">
        <f t="shared" si="278"/>
        <v/>
      </c>
      <c r="FV53" s="108"/>
      <c r="FW53" s="110" t="str">
        <f t="shared" si="279"/>
        <v/>
      </c>
      <c r="FX53" s="109" t="str">
        <f t="shared" si="280"/>
        <v/>
      </c>
      <c r="FY53" s="108"/>
      <c r="FZ53" s="110" t="str">
        <f t="shared" si="281"/>
        <v/>
      </c>
      <c r="GA53" s="109" t="str">
        <f t="shared" si="282"/>
        <v/>
      </c>
      <c r="GB53" s="108"/>
      <c r="GC53" s="110" t="str">
        <f t="shared" si="283"/>
        <v/>
      </c>
      <c r="GD53" s="109" t="str">
        <f t="shared" si="284"/>
        <v/>
      </c>
      <c r="GE53" s="108"/>
      <c r="GF53" s="110" t="str">
        <f t="shared" si="285"/>
        <v/>
      </c>
      <c r="GG53" s="109" t="str">
        <f t="shared" si="286"/>
        <v/>
      </c>
      <c r="GH53" s="108"/>
      <c r="GI53" s="110" t="str">
        <f t="shared" si="287"/>
        <v/>
      </c>
      <c r="GJ53" s="109" t="str">
        <f t="shared" si="288"/>
        <v/>
      </c>
      <c r="GK53" s="108"/>
      <c r="GL53" s="110" t="str">
        <f t="shared" si="289"/>
        <v/>
      </c>
      <c r="GM53" s="109" t="str">
        <f t="shared" si="290"/>
        <v>→</v>
      </c>
      <c r="GN53" s="108">
        <v>500</v>
      </c>
      <c r="GO53" s="110" t="str">
        <f t="shared" si="291"/>
        <v/>
      </c>
      <c r="GP53" s="109" t="str">
        <f t="shared" si="292"/>
        <v/>
      </c>
      <c r="GQ53" s="108"/>
      <c r="GR53" s="110" t="str">
        <f t="shared" si="293"/>
        <v/>
      </c>
      <c r="GS53" s="109" t="str">
        <f t="shared" si="294"/>
        <v/>
      </c>
      <c r="GT53" s="108"/>
      <c r="GU53" s="110" t="str">
        <f t="shared" si="295"/>
        <v>⇒</v>
      </c>
      <c r="GV53" s="109" t="str">
        <f t="shared" si="296"/>
        <v/>
      </c>
      <c r="GW53" s="108"/>
      <c r="GX53" s="110" t="str">
        <f t="shared" si="297"/>
        <v/>
      </c>
      <c r="GY53" s="109" t="str">
        <f t="shared" si="298"/>
        <v/>
      </c>
      <c r="GZ53" s="108"/>
      <c r="HA53" s="110" t="str">
        <f t="shared" si="299"/>
        <v/>
      </c>
      <c r="HB53" s="109" t="str">
        <f t="shared" si="300"/>
        <v/>
      </c>
      <c r="HC53" s="108"/>
      <c r="HD53" s="110" t="str">
        <f t="shared" si="301"/>
        <v/>
      </c>
      <c r="HE53" s="109" t="str">
        <f t="shared" si="302"/>
        <v/>
      </c>
      <c r="HF53" s="108"/>
      <c r="HG53" s="110" t="str">
        <f t="shared" si="303"/>
        <v/>
      </c>
      <c r="HH53" s="109" t="str">
        <f t="shared" si="304"/>
        <v/>
      </c>
      <c r="HI53" s="108"/>
      <c r="HJ53" s="110" t="str">
        <f t="shared" si="305"/>
        <v/>
      </c>
      <c r="HK53" s="109" t="str">
        <f t="shared" si="306"/>
        <v/>
      </c>
      <c r="HL53" s="108"/>
      <c r="HM53" s="110" t="str">
        <f t="shared" si="307"/>
        <v/>
      </c>
      <c r="HN53" s="109" t="str">
        <f t="shared" si="308"/>
        <v/>
      </c>
      <c r="HO53" s="108"/>
      <c r="HP53" s="110" t="str">
        <f t="shared" si="309"/>
        <v/>
      </c>
      <c r="HQ53" s="109" t="str">
        <f t="shared" si="310"/>
        <v/>
      </c>
      <c r="HR53" s="108"/>
      <c r="HS53" s="110" t="str">
        <f t="shared" si="311"/>
        <v/>
      </c>
      <c r="HT53" s="109" t="str">
        <f t="shared" si="312"/>
        <v/>
      </c>
      <c r="HU53" s="108"/>
      <c r="HV53" s="151" t="str">
        <f t="shared" si="313"/>
        <v/>
      </c>
      <c r="HW53" s="109" t="str">
        <f t="shared" si="314"/>
        <v/>
      </c>
      <c r="HX53" s="260"/>
      <c r="HY53" s="110" t="str">
        <f t="shared" si="315"/>
        <v/>
      </c>
      <c r="HZ53" s="109" t="str">
        <f t="shared" si="316"/>
        <v/>
      </c>
      <c r="IA53" s="108"/>
      <c r="IB53" s="110" t="str">
        <f t="shared" si="317"/>
        <v/>
      </c>
      <c r="IC53" s="109" t="str">
        <f t="shared" si="318"/>
        <v/>
      </c>
      <c r="ID53" s="108"/>
      <c r="IE53" s="110" t="str">
        <f t="shared" si="319"/>
        <v/>
      </c>
      <c r="IF53" s="109" t="str">
        <f t="shared" si="320"/>
        <v/>
      </c>
      <c r="IG53" s="108"/>
      <c r="IH53" s="110" t="str">
        <f t="shared" si="321"/>
        <v/>
      </c>
      <c r="II53" s="109" t="str">
        <f t="shared" si="322"/>
        <v/>
      </c>
      <c r="IJ53" s="108"/>
      <c r="IK53" s="110" t="str">
        <f t="shared" si="323"/>
        <v/>
      </c>
      <c r="IL53" s="109" t="str">
        <f t="shared" si="324"/>
        <v/>
      </c>
      <c r="IM53" s="108"/>
      <c r="IN53" s="110" t="str">
        <f t="shared" si="325"/>
        <v/>
      </c>
      <c r="IO53" s="109" t="str">
        <f t="shared" si="326"/>
        <v/>
      </c>
      <c r="IP53" s="108"/>
      <c r="IQ53" s="110" t="str">
        <f t="shared" si="327"/>
        <v/>
      </c>
      <c r="IR53" s="109" t="str">
        <f t="shared" si="328"/>
        <v/>
      </c>
      <c r="IS53" s="108"/>
      <c r="IT53" s="110" t="str">
        <f t="shared" si="329"/>
        <v/>
      </c>
      <c r="IU53" s="109" t="str">
        <f t="shared" si="330"/>
        <v/>
      </c>
      <c r="IV53" s="108"/>
      <c r="IW53" s="110" t="str">
        <f t="shared" si="331"/>
        <v/>
      </c>
      <c r="IX53" s="109" t="str">
        <f t="shared" si="332"/>
        <v/>
      </c>
      <c r="IY53" s="108"/>
      <c r="IZ53" s="110" t="str">
        <f t="shared" si="333"/>
        <v/>
      </c>
      <c r="JA53" s="109" t="str">
        <f t="shared" si="334"/>
        <v/>
      </c>
      <c r="JB53" s="108"/>
      <c r="JC53" s="110" t="str">
        <f t="shared" si="335"/>
        <v/>
      </c>
      <c r="JD53" s="109" t="str">
        <f t="shared" si="336"/>
        <v/>
      </c>
      <c r="JE53" s="108"/>
      <c r="JF53" s="110" t="str">
        <f t="shared" si="337"/>
        <v/>
      </c>
      <c r="JG53" s="109" t="str">
        <f t="shared" si="338"/>
        <v/>
      </c>
      <c r="JH53" s="108"/>
      <c r="JI53" s="110" t="str">
        <f t="shared" si="339"/>
        <v/>
      </c>
      <c r="JJ53" s="109" t="str">
        <f t="shared" si="340"/>
        <v/>
      </c>
      <c r="JK53" s="108"/>
      <c r="JL53" s="110" t="str">
        <f t="shared" si="341"/>
        <v/>
      </c>
      <c r="JM53" s="109" t="str">
        <f t="shared" si="342"/>
        <v/>
      </c>
      <c r="JN53" s="108"/>
      <c r="JO53" s="110" t="str">
        <f t="shared" si="343"/>
        <v/>
      </c>
      <c r="JP53" s="109" t="str">
        <f t="shared" si="344"/>
        <v/>
      </c>
      <c r="JQ53" s="108"/>
      <c r="JR53" s="110" t="str">
        <f t="shared" si="345"/>
        <v/>
      </c>
      <c r="JS53" s="109" t="str">
        <f t="shared" si="346"/>
        <v/>
      </c>
      <c r="JT53" s="108"/>
      <c r="JU53" s="110" t="str">
        <f t="shared" si="347"/>
        <v/>
      </c>
      <c r="JV53" s="109" t="str">
        <f t="shared" si="348"/>
        <v/>
      </c>
      <c r="JW53" s="108"/>
      <c r="JX53" s="110" t="str">
        <f t="shared" si="349"/>
        <v/>
      </c>
      <c r="JY53" s="109" t="str">
        <f t="shared" si="350"/>
        <v/>
      </c>
      <c r="JZ53" s="108"/>
      <c r="KA53" s="110" t="str">
        <f t="shared" si="351"/>
        <v/>
      </c>
      <c r="KB53" s="109" t="str">
        <f t="shared" si="352"/>
        <v/>
      </c>
      <c r="KC53" s="108"/>
      <c r="KD53" s="110" t="str">
        <f t="shared" si="353"/>
        <v/>
      </c>
      <c r="KE53" s="109" t="str">
        <f t="shared" si="354"/>
        <v/>
      </c>
      <c r="KF53" s="108"/>
      <c r="KG53" s="110" t="str">
        <f t="shared" si="355"/>
        <v/>
      </c>
      <c r="KH53" s="109" t="str">
        <f t="shared" si="356"/>
        <v/>
      </c>
      <c r="KI53" s="108"/>
      <c r="KJ53" s="110" t="str">
        <f t="shared" si="357"/>
        <v/>
      </c>
      <c r="KK53" s="109" t="str">
        <f t="shared" si="358"/>
        <v/>
      </c>
      <c r="KL53" s="108"/>
      <c r="KM53" s="110" t="str">
        <f t="shared" si="359"/>
        <v/>
      </c>
      <c r="KN53" s="109" t="str">
        <f t="shared" si="360"/>
        <v/>
      </c>
      <c r="KO53" s="108"/>
      <c r="KP53" s="110" t="str">
        <f t="shared" si="361"/>
        <v/>
      </c>
      <c r="KQ53" s="109" t="str">
        <f t="shared" si="362"/>
        <v/>
      </c>
      <c r="KR53" s="108"/>
      <c r="KS53" s="110" t="str">
        <f t="shared" si="363"/>
        <v/>
      </c>
      <c r="KT53" s="109" t="str">
        <f t="shared" si="364"/>
        <v/>
      </c>
      <c r="KU53" s="108"/>
      <c r="KV53" s="110" t="str">
        <f t="shared" si="365"/>
        <v/>
      </c>
      <c r="KW53" s="109" t="str">
        <f t="shared" si="366"/>
        <v/>
      </c>
      <c r="KX53" s="108"/>
      <c r="KY53" s="110" t="str">
        <f t="shared" si="367"/>
        <v/>
      </c>
      <c r="KZ53" s="109" t="str">
        <f t="shared" si="368"/>
        <v/>
      </c>
      <c r="LA53" s="108"/>
      <c r="LB53" s="110" t="str">
        <f t="shared" si="369"/>
        <v/>
      </c>
      <c r="LC53" s="109" t="str">
        <f t="shared" si="370"/>
        <v/>
      </c>
      <c r="LD53" s="108"/>
      <c r="LE53" s="110" t="str">
        <f t="shared" si="371"/>
        <v/>
      </c>
      <c r="LF53" s="109" t="str">
        <f t="shared" si="372"/>
        <v/>
      </c>
      <c r="LG53" s="108"/>
      <c r="LH53" s="110" t="str">
        <f t="shared" si="373"/>
        <v/>
      </c>
      <c r="LI53" s="109" t="str">
        <f t="shared" si="374"/>
        <v/>
      </c>
      <c r="LJ53" s="108"/>
      <c r="LK53" s="151" t="str">
        <f t="shared" si="375"/>
        <v/>
      </c>
    </row>
    <row r="54" spans="1:323" ht="17.149999999999999" customHeight="1" x14ac:dyDescent="0.2">
      <c r="A54" s="120" t="s">
        <v>22</v>
      </c>
      <c r="B54" s="150">
        <f>IFERROR(VLOOKUP($D54,[1]受注ﾌｧｲﾙ!$A$3:$BZ$1314,5,FALSE),"-")</f>
        <v>46133.469861111109</v>
      </c>
      <c r="C54" s="154">
        <f>IFERROR(VLOOKUP($D54,[1]受注ﾌｧｲﾙ!$A$3:$BZ$1314,6,FALSE),"-")</f>
        <v>0</v>
      </c>
      <c r="D54" s="3" t="s">
        <v>1045</v>
      </c>
      <c r="E54" s="39">
        <f>IFERROR(VLOOKUP($D54,[1]受注ﾌｧｲﾙ!$A$3:$BZ$1314,17,FALSE),"-")</f>
        <v>6710</v>
      </c>
      <c r="F54" s="5" t="str">
        <f>IFERROR(VLOOKUP($D54,[1]受注ﾌｧｲﾙ!$A$3:$BZ$1314,18,FALSE),"-")</f>
        <v>30040-AG00- 780X300</v>
      </c>
      <c r="G54" s="5" t="str">
        <f>IFERROR(VLOOKUP($D54,[1]受注ﾌｧｲﾙ!$A$3:$BZ$1314,19,FALSE),"-")</f>
        <v>FA</v>
      </c>
      <c r="H54" s="5" t="str">
        <f>IFERROR(VLOOKUP($D54,[1]受注ﾌｧｲﾙ!$A$3:$BZ$1314,20,FALSE),"-")</f>
        <v xml:space="preserve">   </v>
      </c>
      <c r="I54" s="5" t="str">
        <f>IFERROR(VLOOKUP($D54,[1]受注ﾌｧｲﾙ!$A$3:$BZ$1314,21,FALSE),"-")</f>
        <v>C</v>
      </c>
      <c r="J54" s="15">
        <f>IFERROR(VLOOKUP($D54,[1]受注ﾌｧｲﾙ!$A$3:$BZ$1314,22,FALSE),"-")</f>
        <v>7500</v>
      </c>
      <c r="K54" s="5" t="str">
        <f>IFERROR(VLOOKUP($D54,[1]受注ﾌｧｲﾙ!$A$3:$BZ$1314,8,FALSE),"-")</f>
        <v>30020-BG00- 780X300</v>
      </c>
      <c r="L54" s="5" t="str">
        <f>IFERROR(VLOOKUP($D54,[1]受注ﾌｧｲﾙ!$A$3:$BZ$1314,9,FALSE),"-")</f>
        <v>FA</v>
      </c>
      <c r="M54" s="5" t="str">
        <f>IFERROR(VLOOKUP($D54,[1]受注ﾌｧｲﾙ!$A$3:$BZ$1314,10,FALSE),"-")</f>
        <v xml:space="preserve">   </v>
      </c>
      <c r="N54" s="5" t="str">
        <f>IFERROR(VLOOKUP($D54,[1]受注ﾌｧｲﾙ!$A$3:$BZ$1314,11,FALSE),"-")</f>
        <v>V</v>
      </c>
      <c r="O54" s="15">
        <f>IFERROR(VLOOKUP($D54,[1]受注ﾌｧｲﾙ!$A$3:$BZ$1314,13,FALSE),"-")</f>
        <v>15000</v>
      </c>
      <c r="P54" s="5">
        <f>IFERROR(VLOOKUP($D54,[1]受注ﾌｧｲﾙ!$A$3:$BZ$1314,15,FALSE),"-")</f>
        <v>0</v>
      </c>
      <c r="Q54" s="40">
        <f>IFERROR((VLOOKUP($D54,[1]受注ﾌｧｲﾙ!$A$3:$BZ$1314,16,FALSE)*J54),"-")</f>
        <v>7500</v>
      </c>
      <c r="R54" s="492" t="str">
        <f>IFERROR(VLOOKUP(D54,#REF!,107,FALSE),"-")</f>
        <v>-</v>
      </c>
      <c r="S54" s="5" t="str">
        <f>IFERROR(VLOOKUP($D54,[1]受注ﾌｧｲﾙ!$A$3:$BZ$1314,26,FALSE),"-")</f>
        <v>ｽﾗｲｽ</v>
      </c>
      <c r="T54" s="86" t="str">
        <f>IFERROR(VLOOKUP($D54,[1]受注ﾌｧｲﾙ!$A$3:$BZ$1314,23,FALSE),"-")</f>
        <v>湖南</v>
      </c>
      <c r="U54" s="4"/>
      <c r="V54" s="3"/>
      <c r="W54" s="4">
        <f>IFERROR(VLOOKUP($D54,[1]受注ﾌｧｲﾙ!$A$3:$BZ$1314,25,FALSE),"-")</f>
        <v>46143</v>
      </c>
      <c r="X54" s="4">
        <f>IFERROR(VLOOKUP($D54,[1]受注ﾌｧｲﾙ!$A$3:$BZ$1314,32,FALSE),"-")</f>
        <v>46150</v>
      </c>
      <c r="Y54" s="4">
        <f>IFERROR(VLOOKUP($D54,[1]受注ﾌｧｲﾙ!$A$3:$BZ$1314,33,FALSE),"-")</f>
        <v>46150</v>
      </c>
      <c r="Z54" s="4">
        <f t="shared" si="188"/>
        <v>46143</v>
      </c>
      <c r="AA54" s="4" t="str">
        <f>IFERROR(VLOOKUP(D54,[8]加工日報ｽﾗｲｽ!$A$5:$DD$996,2,FALSE),"-")</f>
        <v>-</v>
      </c>
      <c r="AB54" s="58" t="str">
        <f>IFERROR(VLOOKUP(D54,[8]加工日報ｽﾗｲｽ!$A$5:$DD$996,108,FALSE),"-")</f>
        <v>-</v>
      </c>
      <c r="AC54" s="21">
        <f t="shared" ref="AC54:AC57" si="376">SUM(AT54:LK54)</f>
        <v>7500</v>
      </c>
      <c r="AD54" s="410" t="str">
        <f>IFERROR(VLOOKUP($D54,[1]受注ﾌｧｲﾙ!$A$3:$BZ$1314,27,FALSE),"-")&amp;"　"&amp;IFERROR(VLOOKUP($D54,[1]受注ﾌｧｲﾙ!$A$3:$BZ$1314,28,FALSE),"-")&amp;"　"&amp;IFERROR(VLOOKUP($D54,[1]受注ﾌｧｲﾙ!$A$3:$BZ$1314,29,FALSE),"-")</f>
        <v>3インチ紙管　　</v>
      </c>
      <c r="AE54" s="3"/>
      <c r="AF54" s="31" t="str">
        <f>IFERROR(VLOOKUP(D54,[8]加工日報ｽﾗｲｽ!$A$5:$DD$996,94,FALSE),"-")</f>
        <v>-</v>
      </c>
      <c r="AG54" s="38" t="str">
        <f>IFERROR(VLOOKUP($D54,[1]受注ﾌｧｲﾙ!$A$3:$BZ$1314,2,FALSE),"-")</f>
        <v>通常入力</v>
      </c>
      <c r="AH54" s="38" t="str">
        <f>IFERROR(VLOOKUP($D54,[1]受注ﾌｧｲﾙ!$A$3:$BZ$1314,3,FALSE),"-")</f>
        <v>後加工</v>
      </c>
      <c r="AI54" s="43" t="str">
        <f>IFERROR(VLOOKUP($D54,[1]受注ﾌｧｲﾙ!$A$3:$BZ$1314,31,FALSE),"-")</f>
        <v>菅原電気</v>
      </c>
      <c r="AJ54" s="43" t="str">
        <f>IFERROR(VLOOKUP($D54,[1]受注ﾌｧｲﾙ!$A$3:$BZ$1314,12,FALSE),"-")</f>
        <v xml:space="preserve"> </v>
      </c>
      <c r="AK54" s="228" t="str">
        <f>IFERROR(VLOOKUP($D54,[1]受注ﾌｧｲﾙ!$A$3:$BZ$1314,24,FALSE),"-")</f>
        <v>ｽﾗｲｽ</v>
      </c>
      <c r="AL54" s="3"/>
      <c r="AM54" s="3"/>
      <c r="AN54" s="3"/>
      <c r="AO54" s="3"/>
      <c r="AP54" s="3"/>
      <c r="AQ54" s="43" t="s">
        <v>88</v>
      </c>
      <c r="AR54" s="366"/>
      <c r="AS54" s="109" t="str">
        <f t="shared" ref="AS54:AS57" si="377">IF($W54="","",IF($W54=AT$4,"→",""))</f>
        <v/>
      </c>
      <c r="AT54" s="260"/>
      <c r="AU54" s="110" t="str">
        <f t="shared" ref="AU54:AU57" si="378">IF($Y54="","",IF($Y54=AT$4,"⇒",""))</f>
        <v/>
      </c>
      <c r="AV54" s="109" t="str">
        <f t="shared" ref="AV54:AV57" si="379">IF($W54="","",IF($W54=AW$4,"→",""))</f>
        <v/>
      </c>
      <c r="AW54" s="108"/>
      <c r="AX54" s="110" t="str">
        <f t="shared" ref="AX54:AX57" si="380">IF($Y54="","",IF($Y54=AW$4,"⇒",""))</f>
        <v/>
      </c>
      <c r="AY54" s="109" t="str">
        <f t="shared" ref="AY54:AY57" si="381">IF($W54="","",IF($W54=AZ$4,"→",""))</f>
        <v/>
      </c>
      <c r="AZ54" s="108"/>
      <c r="BA54" s="110" t="str">
        <f t="shared" ref="BA54:BA57" si="382">IF($Y54="","",IF($Y54=AZ$4,"⇒",""))</f>
        <v/>
      </c>
      <c r="BB54" s="109" t="str">
        <f t="shared" ref="BB54:BB57" si="383">IF($W54="","",IF($W54=BC$4,"→",""))</f>
        <v/>
      </c>
      <c r="BC54" s="108"/>
      <c r="BD54" s="110" t="str">
        <f t="shared" ref="BD54:BD57" si="384">IF($Y54="","",IF($Y54=BC$4,"⇒",""))</f>
        <v/>
      </c>
      <c r="BE54" s="109" t="str">
        <f t="shared" ref="BE54:BE57" si="385">IF($W54="","",IF($W54=BF$4,"→",""))</f>
        <v/>
      </c>
      <c r="BF54" s="108"/>
      <c r="BG54" s="110" t="str">
        <f t="shared" ref="BG54:BG57" si="386">IF($Y54="","",IF($Y54=BF$4,"⇒",""))</f>
        <v/>
      </c>
      <c r="BH54" s="109" t="str">
        <f t="shared" ref="BH54:BH57" si="387">IF($W54="","",IF($W54=BI$4,"→",""))</f>
        <v/>
      </c>
      <c r="BI54" s="108"/>
      <c r="BJ54" s="110" t="str">
        <f t="shared" ref="BJ54:BJ57" si="388">IF($Y54="","",IF($Y54=BI$4,"⇒",""))</f>
        <v/>
      </c>
      <c r="BK54" s="109" t="str">
        <f t="shared" ref="BK54:BK57" si="389">IF($W54="","",IF($W54=BL$4,"→",""))</f>
        <v/>
      </c>
      <c r="BL54" s="108"/>
      <c r="BM54" s="110" t="str">
        <f t="shared" ref="BM54:BM57" si="390">IF($Y54="","",IF($Y54=BL$4,"⇒",""))</f>
        <v/>
      </c>
      <c r="BN54" s="109" t="str">
        <f t="shared" ref="BN54:BN57" si="391">IF($W54="","",IF($W54=BO$4,"→",""))</f>
        <v/>
      </c>
      <c r="BO54" s="108"/>
      <c r="BP54" s="110" t="str">
        <f t="shared" ref="BP54:BP57" si="392">IF($Y54="","",IF($Y54=BO$4,"⇒",""))</f>
        <v/>
      </c>
      <c r="BQ54" s="109" t="str">
        <f t="shared" ref="BQ54:BQ57" si="393">IF($W54="","",IF($W54=BR$4,"→",""))</f>
        <v/>
      </c>
      <c r="BR54" s="108"/>
      <c r="BS54" s="110" t="str">
        <f t="shared" ref="BS54:BS57" si="394">IF($Y54="","",IF($Y54=BR$4,"⇒",""))</f>
        <v/>
      </c>
      <c r="BT54" s="109" t="str">
        <f t="shared" ref="BT54:BT57" si="395">IF($W54="","",IF($W54=BU$4,"→",""))</f>
        <v/>
      </c>
      <c r="BU54" s="108"/>
      <c r="BV54" s="110" t="str">
        <f t="shared" ref="BV54:BV57" si="396">IF($Y54="","",IF($Y54=BU$4,"⇒",""))</f>
        <v/>
      </c>
      <c r="BW54" s="109" t="str">
        <f t="shared" ref="BW54:BW57" si="397">IF($W54="","",IF($W54=BX$4,"→",""))</f>
        <v/>
      </c>
      <c r="BX54" s="108"/>
      <c r="BY54" s="110" t="str">
        <f t="shared" ref="BY54:BY57" si="398">IF($Y54="","",IF($Y54=BX$4,"⇒",""))</f>
        <v/>
      </c>
      <c r="BZ54" s="109" t="str">
        <f t="shared" ref="BZ54:BZ57" si="399">IF($W54="","",IF($W54=CA$4,"→",""))</f>
        <v/>
      </c>
      <c r="CA54" s="108"/>
      <c r="CB54" s="110" t="str">
        <f t="shared" ref="CB54:CB57" si="400">IF($Y54="","",IF($Y54=CA$4,"⇒",""))</f>
        <v/>
      </c>
      <c r="CC54" s="109" t="str">
        <f t="shared" ref="CC54:CC57" si="401">IF($W54="","",IF($W54=CD$4,"→",""))</f>
        <v/>
      </c>
      <c r="CD54" s="108"/>
      <c r="CE54" s="110" t="str">
        <f t="shared" ref="CE54:CE57" si="402">IF($Y54="","",IF($Y54=CD$4,"⇒",""))</f>
        <v/>
      </c>
      <c r="CF54" s="109" t="str">
        <f t="shared" ref="CF54:CF57" si="403">IF($W54="","",IF($W54=CG$4,"→",""))</f>
        <v/>
      </c>
      <c r="CG54" s="108"/>
      <c r="CH54" s="110" t="str">
        <f t="shared" ref="CH54:CH57" si="404">IF($Y54="","",IF($Y54=CG$4,"⇒",""))</f>
        <v/>
      </c>
      <c r="CI54" s="109" t="str">
        <f t="shared" ref="CI54:CI57" si="405">IF($W54="","",IF($W54=CJ$4,"→",""))</f>
        <v/>
      </c>
      <c r="CJ54" s="108"/>
      <c r="CK54" s="110" t="str">
        <f t="shared" ref="CK54:CK57" si="406">IF($Y54="","",IF($Y54=CJ$4,"⇒",""))</f>
        <v/>
      </c>
      <c r="CL54" s="109" t="str">
        <f t="shared" ref="CL54:CL57" si="407">IF($W54="","",IF($W54=CM$4,"→",""))</f>
        <v/>
      </c>
      <c r="CM54" s="108"/>
      <c r="CN54" s="110" t="str">
        <f t="shared" ref="CN54:CN57" si="408">IF($Y54="","",IF($Y54=CM$4,"⇒",""))</f>
        <v/>
      </c>
      <c r="CO54" s="109" t="str">
        <f t="shared" ref="CO54:CO57" si="409">IF($W54="","",IF($W54=CP$4,"→",""))</f>
        <v/>
      </c>
      <c r="CP54" s="108"/>
      <c r="CQ54" s="110" t="str">
        <f t="shared" ref="CQ54:CQ57" si="410">IF($Y54="","",IF($Y54=CP$4,"⇒",""))</f>
        <v/>
      </c>
      <c r="CR54" s="109" t="str">
        <f t="shared" ref="CR54:CR57" si="411">IF($W54="","",IF($W54=CS$4,"→",""))</f>
        <v/>
      </c>
      <c r="CS54" s="108"/>
      <c r="CT54" s="110" t="str">
        <f t="shared" ref="CT54:CT57" si="412">IF($Y54="","",IF($Y54=CS$4,"⇒",""))</f>
        <v/>
      </c>
      <c r="CU54" s="109" t="str">
        <f t="shared" ref="CU54:CU57" si="413">IF($W54="","",IF($W54=CV$4,"→",""))</f>
        <v/>
      </c>
      <c r="CV54" s="108"/>
      <c r="CW54" s="110" t="str">
        <f t="shared" ref="CW54:CW57" si="414">IF($Y54="","",IF($Y54=CV$4,"⇒",""))</f>
        <v/>
      </c>
      <c r="CX54" s="109" t="str">
        <f t="shared" ref="CX54:CX57" si="415">IF($W54="","",IF($W54=CY$4,"→",""))</f>
        <v/>
      </c>
      <c r="CY54" s="108"/>
      <c r="CZ54" s="110" t="str">
        <f t="shared" ref="CZ54:CZ57" si="416">IF($Y54="","",IF($Y54=CY$4,"⇒",""))</f>
        <v/>
      </c>
      <c r="DA54" s="109" t="str">
        <f t="shared" ref="DA54:DA57" si="417">IF($W54="","",IF($W54=DB$4,"→",""))</f>
        <v/>
      </c>
      <c r="DB54" s="108"/>
      <c r="DC54" s="110" t="str">
        <f t="shared" ref="DC54:DC57" si="418">IF($Y54="","",IF($Y54=DB$4,"⇒",""))</f>
        <v/>
      </c>
      <c r="DD54" s="109" t="str">
        <f t="shared" ref="DD54:DD57" si="419">IF($W54="","",IF($W54=DE$4,"→",""))</f>
        <v/>
      </c>
      <c r="DE54" s="108"/>
      <c r="DF54" s="110" t="str">
        <f t="shared" ref="DF54:DF57" si="420">IF($Y54="","",IF($Y54=DE$4,"⇒",""))</f>
        <v/>
      </c>
      <c r="DG54" s="109" t="str">
        <f t="shared" ref="DG54:DG57" si="421">IF($W54="","",IF($W54=DH$4,"→",""))</f>
        <v/>
      </c>
      <c r="DH54" s="108"/>
      <c r="DI54" s="110" t="str">
        <f t="shared" ref="DI54:DI57" si="422">IF($Y54="","",IF($Y54=DH$4,"⇒",""))</f>
        <v/>
      </c>
      <c r="DJ54" s="109" t="str">
        <f t="shared" ref="DJ54:DJ57" si="423">IF($W54="","",IF($W54=DK$4,"→",""))</f>
        <v/>
      </c>
      <c r="DK54" s="108"/>
      <c r="DL54" s="110" t="str">
        <f t="shared" ref="DL54:DL57" si="424">IF($Y54="","",IF($Y54=DK$4,"⇒",""))</f>
        <v/>
      </c>
      <c r="DM54" s="109" t="str">
        <f t="shared" ref="DM54:DM57" si="425">IF($W54="","",IF($W54=DN$4,"→",""))</f>
        <v/>
      </c>
      <c r="DN54" s="108"/>
      <c r="DO54" s="110" t="str">
        <f t="shared" ref="DO54:DO57" si="426">IF($Y54="","",IF($Y54=DN$4,"⇒",""))</f>
        <v/>
      </c>
      <c r="DP54" s="109" t="str">
        <f t="shared" ref="DP54:DP57" si="427">IF($W54="","",IF($W54=DQ$4,"→",""))</f>
        <v/>
      </c>
      <c r="DQ54" s="108"/>
      <c r="DR54" s="110" t="str">
        <f t="shared" ref="DR54:DR57" si="428">IF($Y54="","",IF($Y54=DQ$4,"⇒",""))</f>
        <v/>
      </c>
      <c r="DS54" s="109" t="str">
        <f t="shared" ref="DS54:DS57" si="429">IF($W54="","",IF($W54=DT$4,"→",""))</f>
        <v/>
      </c>
      <c r="DT54" s="108"/>
      <c r="DU54" s="110" t="str">
        <f t="shared" ref="DU54:DU57" si="430">IF($Y54="","",IF($Y54=DT$4,"⇒",""))</f>
        <v/>
      </c>
      <c r="DV54" s="109" t="str">
        <f t="shared" ref="DV54:DV57" si="431">IF($W54="","",IF($W54=DW$4,"→",""))</f>
        <v/>
      </c>
      <c r="DW54" s="108"/>
      <c r="DX54" s="110" t="str">
        <f t="shared" ref="DX54:DX57" si="432">IF($Y54="","",IF($Y54=DW$4,"⇒",""))</f>
        <v/>
      </c>
      <c r="DY54" s="109" t="str">
        <f t="shared" ref="DY54:DY57" si="433">IF($W54="","",IF($W54=DZ$4,"→",""))</f>
        <v/>
      </c>
      <c r="DZ54" s="108"/>
      <c r="EA54" s="110" t="str">
        <f t="shared" ref="EA54:EA57" si="434">IF($Y54="","",IF($Y54=DZ$4,"⇒",""))</f>
        <v/>
      </c>
      <c r="EB54" s="109" t="str">
        <f t="shared" ref="EB54:EB57" si="435">IF($W54="","",IF($W54=EC$4,"→",""))</f>
        <v/>
      </c>
      <c r="EC54" s="108"/>
      <c r="ED54" s="110" t="str">
        <f t="shared" ref="ED54:ED57" si="436">IF($Y54="","",IF($Y54=EC$4,"⇒",""))</f>
        <v/>
      </c>
      <c r="EE54" s="109" t="str">
        <f t="shared" ref="EE54:EE57" si="437">IF($W54="","",IF($W54=EF$4,"→",""))</f>
        <v/>
      </c>
      <c r="EF54" s="108"/>
      <c r="EG54" s="151" t="str">
        <f t="shared" ref="EG54:EG57" si="438">IF($Y54="","",IF($Y54=EF$4,"⇒",""))</f>
        <v/>
      </c>
      <c r="EH54" s="109" t="str">
        <f t="shared" ref="EH54:EH57" si="439">IF($W54="","",IF($W54=EI$4,"→",""))</f>
        <v/>
      </c>
      <c r="EI54" s="260"/>
      <c r="EJ54" s="110" t="str">
        <f t="shared" ref="EJ54:EJ57" si="440">IF($Y54="","",IF($Y54=EI$4,"⇒",""))</f>
        <v/>
      </c>
      <c r="EK54" s="109" t="str">
        <f t="shared" ref="EK54:EK57" si="441">IF($W54="","",IF($W54=EL$4,"→",""))</f>
        <v/>
      </c>
      <c r="EL54" s="108"/>
      <c r="EM54" s="110" t="str">
        <f t="shared" ref="EM54:EM57" si="442">IF($Y54="","",IF($Y54=EL$4,"⇒",""))</f>
        <v/>
      </c>
      <c r="EN54" s="109" t="str">
        <f t="shared" ref="EN54:EN57" si="443">IF($W54="","",IF($W54=EO$4,"→",""))</f>
        <v/>
      </c>
      <c r="EO54" s="108"/>
      <c r="EP54" s="110" t="str">
        <f t="shared" ref="EP54:EP57" si="444">IF($Y54="","",IF($Y54=EO$4,"⇒",""))</f>
        <v/>
      </c>
      <c r="EQ54" s="109" t="str">
        <f t="shared" ref="EQ54:EQ57" si="445">IF($W54="","",IF($W54=ER$4,"→",""))</f>
        <v/>
      </c>
      <c r="ER54" s="108"/>
      <c r="ES54" s="110" t="str">
        <f t="shared" ref="ES54:ES57" si="446">IF($Y54="","",IF($Y54=ER$4,"⇒",""))</f>
        <v/>
      </c>
      <c r="ET54" s="109" t="str">
        <f t="shared" ref="ET54:ET57" si="447">IF($W54="","",IF($W54=EU$4,"→",""))</f>
        <v/>
      </c>
      <c r="EU54" s="108"/>
      <c r="EV54" s="110" t="str">
        <f t="shared" ref="EV54:EV57" si="448">IF($Y54="","",IF($Y54=EU$4,"⇒",""))</f>
        <v/>
      </c>
      <c r="EW54" s="109" t="str">
        <f t="shared" ref="EW54:EW57" si="449">IF($W54="","",IF($W54=EX$4,"→",""))</f>
        <v/>
      </c>
      <c r="EX54" s="108"/>
      <c r="EY54" s="110" t="str">
        <f t="shared" ref="EY54:EY57" si="450">IF($Y54="","",IF($Y54=EX$4,"⇒",""))</f>
        <v/>
      </c>
      <c r="EZ54" s="109" t="str">
        <f t="shared" ref="EZ54:EZ57" si="451">IF($W54="","",IF($W54=FA$4,"→",""))</f>
        <v/>
      </c>
      <c r="FA54" s="108"/>
      <c r="FB54" s="110" t="str">
        <f t="shared" ref="FB54:FB57" si="452">IF($Y54="","",IF($Y54=FA$4,"⇒",""))</f>
        <v/>
      </c>
      <c r="FC54" s="109" t="str">
        <f t="shared" ref="FC54:FC57" si="453">IF($W54="","",IF($W54=FD$4,"→",""))</f>
        <v/>
      </c>
      <c r="FD54" s="108"/>
      <c r="FE54" s="110" t="str">
        <f t="shared" ref="FE54:FE57" si="454">IF($Y54="","",IF($Y54=FD$4,"⇒",""))</f>
        <v/>
      </c>
      <c r="FF54" s="109" t="str">
        <f t="shared" ref="FF54:FF57" si="455">IF($W54="","",IF($W54=FG$4,"→",""))</f>
        <v/>
      </c>
      <c r="FG54" s="108"/>
      <c r="FH54" s="110" t="str">
        <f t="shared" ref="FH54:FH57" si="456">IF($Y54="","",IF($Y54=FG$4,"⇒",""))</f>
        <v/>
      </c>
      <c r="FI54" s="109" t="str">
        <f t="shared" ref="FI54:FI57" si="457">IF($W54="","",IF($W54=FJ$4,"→",""))</f>
        <v/>
      </c>
      <c r="FJ54" s="108"/>
      <c r="FK54" s="110" t="str">
        <f t="shared" ref="FK54:FK57" si="458">IF($Y54="","",IF($Y54=FJ$4,"⇒",""))</f>
        <v/>
      </c>
      <c r="FL54" s="109" t="str">
        <f t="shared" ref="FL54:FL57" si="459">IF($W54="","",IF($W54=FM$4,"→",""))</f>
        <v/>
      </c>
      <c r="FM54" s="108"/>
      <c r="FN54" s="110" t="str">
        <f t="shared" ref="FN54:FN57" si="460">IF($Y54="","",IF($Y54=FM$4,"⇒",""))</f>
        <v/>
      </c>
      <c r="FO54" s="109" t="str">
        <f t="shared" ref="FO54:FO57" si="461">IF($W54="","",IF($W54=FP$4,"→",""))</f>
        <v/>
      </c>
      <c r="FP54" s="108"/>
      <c r="FQ54" s="110" t="str">
        <f t="shared" ref="FQ54:FQ57" si="462">IF($Y54="","",IF($Y54=FP$4,"⇒",""))</f>
        <v/>
      </c>
      <c r="FR54" s="109" t="str">
        <f t="shared" ref="FR54:FR57" si="463">IF($W54="","",IF($W54=FS$4,"→",""))</f>
        <v/>
      </c>
      <c r="FS54" s="108"/>
      <c r="FT54" s="110" t="str">
        <f t="shared" ref="FT54:FT57" si="464">IF($Y54="","",IF($Y54=FS$4,"⇒",""))</f>
        <v/>
      </c>
      <c r="FU54" s="109" t="str">
        <f t="shared" ref="FU54:FU57" si="465">IF($W54="","",IF($W54=FV$4,"→",""))</f>
        <v/>
      </c>
      <c r="FV54" s="108"/>
      <c r="FW54" s="110" t="str">
        <f t="shared" ref="FW54:FW57" si="466">IF($Y54="","",IF($Y54=FV$4,"⇒",""))</f>
        <v/>
      </c>
      <c r="FX54" s="109" t="str">
        <f t="shared" ref="FX54:FX57" si="467">IF($W54="","",IF($W54=FY$4,"→",""))</f>
        <v/>
      </c>
      <c r="FY54" s="108"/>
      <c r="FZ54" s="110" t="str">
        <f t="shared" ref="FZ54:FZ57" si="468">IF($Y54="","",IF($Y54=FY$4,"⇒",""))</f>
        <v/>
      </c>
      <c r="GA54" s="109" t="str">
        <f t="shared" ref="GA54:GA57" si="469">IF($W54="","",IF($W54=GB$4,"→",""))</f>
        <v/>
      </c>
      <c r="GB54" s="108"/>
      <c r="GC54" s="110" t="str">
        <f t="shared" ref="GC54:GC57" si="470">IF($Y54="","",IF($Y54=GB$4,"⇒",""))</f>
        <v/>
      </c>
      <c r="GD54" s="109" t="str">
        <f t="shared" ref="GD54:GD57" si="471">IF($W54="","",IF($W54=GE$4,"→",""))</f>
        <v/>
      </c>
      <c r="GE54" s="108"/>
      <c r="GF54" s="110" t="str">
        <f t="shared" ref="GF54:GF57" si="472">IF($Y54="","",IF($Y54=GE$4,"⇒",""))</f>
        <v/>
      </c>
      <c r="GG54" s="109" t="str">
        <f t="shared" ref="GG54:GG57" si="473">IF($W54="","",IF($W54=GH$4,"→",""))</f>
        <v/>
      </c>
      <c r="GH54" s="108"/>
      <c r="GI54" s="110" t="str">
        <f t="shared" ref="GI54:GI57" si="474">IF($Y54="","",IF($Y54=GH$4,"⇒",""))</f>
        <v/>
      </c>
      <c r="GJ54" s="109" t="str">
        <f t="shared" ref="GJ54:GJ57" si="475">IF($W54="","",IF($W54=GK$4,"→",""))</f>
        <v/>
      </c>
      <c r="GK54" s="108"/>
      <c r="GL54" s="110" t="str">
        <f t="shared" ref="GL54:GL57" si="476">IF($Y54="","",IF($Y54=GK$4,"⇒",""))</f>
        <v/>
      </c>
      <c r="GM54" s="109" t="str">
        <f t="shared" ref="GM54:GM57" si="477">IF($W54="","",IF($W54=GN$4,"→",""))</f>
        <v/>
      </c>
      <c r="GN54" s="108"/>
      <c r="GO54" s="110" t="str">
        <f t="shared" ref="GO54:GO57" si="478">IF($Y54="","",IF($Y54=GN$4,"⇒",""))</f>
        <v/>
      </c>
      <c r="GP54" s="109" t="str">
        <f t="shared" ref="GP54:GP57" si="479">IF($W54="","",IF($W54=GQ$4,"→",""))</f>
        <v/>
      </c>
      <c r="GQ54" s="108"/>
      <c r="GR54" s="110" t="str">
        <f t="shared" ref="GR54:GR57" si="480">IF($Y54="","",IF($Y54=GQ$4,"⇒",""))</f>
        <v/>
      </c>
      <c r="GS54" s="109" t="str">
        <f t="shared" ref="GS54:GS57" si="481">IF($W54="","",IF($W54=GT$4,"→",""))</f>
        <v/>
      </c>
      <c r="GT54" s="108"/>
      <c r="GU54" s="110" t="str">
        <f t="shared" ref="GU54:GU57" si="482">IF($Y54="","",IF($Y54=GT$4,"⇒",""))</f>
        <v/>
      </c>
      <c r="GV54" s="109" t="str">
        <f t="shared" ref="GV54:GV57" si="483">IF($W54="","",IF($W54=GW$4,"→",""))</f>
        <v/>
      </c>
      <c r="GW54" s="108"/>
      <c r="GX54" s="110" t="str">
        <f t="shared" ref="GX54:GX57" si="484">IF($Y54="","",IF($Y54=GW$4,"⇒",""))</f>
        <v/>
      </c>
      <c r="GY54" s="109" t="str">
        <f t="shared" ref="GY54:GY57" si="485">IF($W54="","",IF($W54=GZ$4,"→",""))</f>
        <v/>
      </c>
      <c r="GZ54" s="108"/>
      <c r="HA54" s="110" t="str">
        <f t="shared" ref="HA54:HA57" si="486">IF($Y54="","",IF($Y54=GZ$4,"⇒",""))</f>
        <v/>
      </c>
      <c r="HB54" s="109" t="str">
        <f t="shared" ref="HB54:HB57" si="487">IF($W54="","",IF($W54=HC$4,"→",""))</f>
        <v/>
      </c>
      <c r="HC54" s="108"/>
      <c r="HD54" s="110" t="str">
        <f t="shared" ref="HD54:HD57" si="488">IF($Y54="","",IF($Y54=HC$4,"⇒",""))</f>
        <v/>
      </c>
      <c r="HE54" s="109" t="str">
        <f t="shared" ref="HE54:HE57" si="489">IF($W54="","",IF($W54=HF$4,"→",""))</f>
        <v/>
      </c>
      <c r="HF54" s="108"/>
      <c r="HG54" s="110" t="str">
        <f t="shared" ref="HG54:HG57" si="490">IF($Y54="","",IF($Y54=HF$4,"⇒",""))</f>
        <v/>
      </c>
      <c r="HH54" s="109" t="str">
        <f t="shared" ref="HH54:HH57" si="491">IF($W54="","",IF($W54=HI$4,"→",""))</f>
        <v/>
      </c>
      <c r="HI54" s="108"/>
      <c r="HJ54" s="110" t="str">
        <f t="shared" ref="HJ54:HJ57" si="492">IF($Y54="","",IF($Y54=HI$4,"⇒",""))</f>
        <v/>
      </c>
      <c r="HK54" s="109" t="str">
        <f t="shared" ref="HK54:HK57" si="493">IF($W54="","",IF($W54=HL$4,"→",""))</f>
        <v/>
      </c>
      <c r="HL54" s="108"/>
      <c r="HM54" s="110" t="str">
        <f t="shared" ref="HM54:HM57" si="494">IF($Y54="","",IF($Y54=HL$4,"⇒",""))</f>
        <v/>
      </c>
      <c r="HN54" s="109" t="str">
        <f t="shared" ref="HN54:HN57" si="495">IF($W54="","",IF($W54=HO$4,"→",""))</f>
        <v/>
      </c>
      <c r="HO54" s="108"/>
      <c r="HP54" s="110" t="str">
        <f t="shared" ref="HP54:HP57" si="496">IF($Y54="","",IF($Y54=HO$4,"⇒",""))</f>
        <v/>
      </c>
      <c r="HQ54" s="109" t="str">
        <f t="shared" ref="HQ54:HQ57" si="497">IF($W54="","",IF($W54=HR$4,"→",""))</f>
        <v/>
      </c>
      <c r="HR54" s="108"/>
      <c r="HS54" s="110" t="str">
        <f t="shared" ref="HS54:HS57" si="498">IF($Y54="","",IF($Y54=HR$4,"⇒",""))</f>
        <v/>
      </c>
      <c r="HT54" s="109" t="str">
        <f t="shared" ref="HT54:HT57" si="499">IF($W54="","",IF($W54=HU$4,"→",""))</f>
        <v/>
      </c>
      <c r="HU54" s="108"/>
      <c r="HV54" s="151" t="str">
        <f t="shared" ref="HV54:HV57" si="500">IF($Y54="","",IF($Y54=HU$4,"⇒",""))</f>
        <v/>
      </c>
      <c r="HW54" s="109" t="str">
        <f t="shared" ref="HW54:HW57" si="501">IF($W54="","",IF($W54=HX$4,"→",""))</f>
        <v>→</v>
      </c>
      <c r="HX54" s="260">
        <v>7500</v>
      </c>
      <c r="HY54" s="110" t="str">
        <f t="shared" ref="HY54:HY57" si="502">IF($Y54="","",IF($Y54=HX$4,"⇒",""))</f>
        <v/>
      </c>
      <c r="HZ54" s="109" t="str">
        <f t="shared" ref="HZ54:HZ57" si="503">IF($W54="","",IF($W54=IA$4,"→",""))</f>
        <v/>
      </c>
      <c r="IA54" s="108"/>
      <c r="IB54" s="110" t="str">
        <f t="shared" ref="IB54:IB57" si="504">IF($Y54="","",IF($Y54=IA$4,"⇒",""))</f>
        <v/>
      </c>
      <c r="IC54" s="109" t="str">
        <f t="shared" ref="IC54:IC57" si="505">IF($W54="","",IF($W54=ID$4,"→",""))</f>
        <v/>
      </c>
      <c r="ID54" s="108"/>
      <c r="IE54" s="110" t="str">
        <f t="shared" ref="IE54:IE57" si="506">IF($Y54="","",IF($Y54=ID$4,"⇒",""))</f>
        <v/>
      </c>
      <c r="IF54" s="109" t="str">
        <f t="shared" ref="IF54:IF57" si="507">IF($W54="","",IF($W54=IG$4,"→",""))</f>
        <v/>
      </c>
      <c r="IG54" s="108"/>
      <c r="IH54" s="110" t="str">
        <f t="shared" ref="IH54:IH57" si="508">IF($Y54="","",IF($Y54=IG$4,"⇒",""))</f>
        <v/>
      </c>
      <c r="II54" s="109" t="str">
        <f t="shared" ref="II54:II57" si="509">IF($W54="","",IF($W54=IJ$4,"→",""))</f>
        <v/>
      </c>
      <c r="IJ54" s="108"/>
      <c r="IK54" s="110" t="str">
        <f t="shared" ref="IK54:IK57" si="510">IF($Y54="","",IF($Y54=IJ$4,"⇒",""))</f>
        <v/>
      </c>
      <c r="IL54" s="109" t="str">
        <f t="shared" ref="IL54:IL57" si="511">IF($W54="","",IF($W54=IM$4,"→",""))</f>
        <v/>
      </c>
      <c r="IM54" s="108"/>
      <c r="IN54" s="110" t="str">
        <f t="shared" ref="IN54:IN57" si="512">IF($Y54="","",IF($Y54=IM$4,"⇒",""))</f>
        <v/>
      </c>
      <c r="IO54" s="109" t="str">
        <f t="shared" ref="IO54:IO57" si="513">IF($W54="","",IF($W54=IP$4,"→",""))</f>
        <v/>
      </c>
      <c r="IP54" s="108"/>
      <c r="IQ54" s="110" t="str">
        <f t="shared" ref="IQ54:IQ57" si="514">IF($Y54="","",IF($Y54=IP$4,"⇒",""))</f>
        <v/>
      </c>
      <c r="IR54" s="109" t="str">
        <f t="shared" ref="IR54:IR57" si="515">IF($W54="","",IF($W54=IS$4,"→",""))</f>
        <v/>
      </c>
      <c r="IS54" s="108"/>
      <c r="IT54" s="110" t="str">
        <f t="shared" ref="IT54:IT57" si="516">IF($Y54="","",IF($Y54=IS$4,"⇒",""))</f>
        <v>⇒</v>
      </c>
      <c r="IU54" s="109" t="str">
        <f t="shared" ref="IU54:IU57" si="517">IF($W54="","",IF($W54=IV$4,"→",""))</f>
        <v/>
      </c>
      <c r="IV54" s="108"/>
      <c r="IW54" s="110" t="str">
        <f t="shared" ref="IW54:IW57" si="518">IF($Y54="","",IF($Y54=IV$4,"⇒",""))</f>
        <v/>
      </c>
      <c r="IX54" s="109" t="str">
        <f t="shared" ref="IX54:IX57" si="519">IF($W54="","",IF($W54=IY$4,"→",""))</f>
        <v/>
      </c>
      <c r="IY54" s="108"/>
      <c r="IZ54" s="110" t="str">
        <f t="shared" ref="IZ54:IZ57" si="520">IF($Y54="","",IF($Y54=IY$4,"⇒",""))</f>
        <v/>
      </c>
      <c r="JA54" s="109" t="str">
        <f t="shared" ref="JA54:JA57" si="521">IF($W54="","",IF($W54=JB$4,"→",""))</f>
        <v/>
      </c>
      <c r="JB54" s="108"/>
      <c r="JC54" s="110" t="str">
        <f t="shared" ref="JC54:JC57" si="522">IF($Y54="","",IF($Y54=JB$4,"⇒",""))</f>
        <v/>
      </c>
      <c r="JD54" s="109" t="str">
        <f t="shared" ref="JD54:JD57" si="523">IF($W54="","",IF($W54=JE$4,"→",""))</f>
        <v/>
      </c>
      <c r="JE54" s="108"/>
      <c r="JF54" s="110" t="str">
        <f t="shared" ref="JF54:JF57" si="524">IF($Y54="","",IF($Y54=JE$4,"⇒",""))</f>
        <v/>
      </c>
      <c r="JG54" s="109" t="str">
        <f t="shared" ref="JG54:JG57" si="525">IF($W54="","",IF($W54=JH$4,"→",""))</f>
        <v/>
      </c>
      <c r="JH54" s="108"/>
      <c r="JI54" s="110" t="str">
        <f t="shared" ref="JI54:JI57" si="526">IF($Y54="","",IF($Y54=JH$4,"⇒",""))</f>
        <v/>
      </c>
      <c r="JJ54" s="109" t="str">
        <f t="shared" ref="JJ54:JJ57" si="527">IF($W54="","",IF($W54=JK$4,"→",""))</f>
        <v/>
      </c>
      <c r="JK54" s="108"/>
      <c r="JL54" s="110" t="str">
        <f t="shared" ref="JL54:JL57" si="528">IF($Y54="","",IF($Y54=JK$4,"⇒",""))</f>
        <v/>
      </c>
      <c r="JM54" s="109" t="str">
        <f t="shared" ref="JM54:JM57" si="529">IF($W54="","",IF($W54=JN$4,"→",""))</f>
        <v/>
      </c>
      <c r="JN54" s="108"/>
      <c r="JO54" s="110" t="str">
        <f t="shared" ref="JO54:JO57" si="530">IF($Y54="","",IF($Y54=JN$4,"⇒",""))</f>
        <v/>
      </c>
      <c r="JP54" s="109" t="str">
        <f t="shared" ref="JP54:JP57" si="531">IF($W54="","",IF($W54=JQ$4,"→",""))</f>
        <v/>
      </c>
      <c r="JQ54" s="108"/>
      <c r="JR54" s="110" t="str">
        <f t="shared" ref="JR54:JR57" si="532">IF($Y54="","",IF($Y54=JQ$4,"⇒",""))</f>
        <v/>
      </c>
      <c r="JS54" s="109" t="str">
        <f t="shared" ref="JS54:JS57" si="533">IF($W54="","",IF($W54=JT$4,"→",""))</f>
        <v/>
      </c>
      <c r="JT54" s="108"/>
      <c r="JU54" s="110" t="str">
        <f t="shared" ref="JU54:JU57" si="534">IF($Y54="","",IF($Y54=JT$4,"⇒",""))</f>
        <v/>
      </c>
      <c r="JV54" s="109" t="str">
        <f t="shared" ref="JV54:JV57" si="535">IF($W54="","",IF($W54=JW$4,"→",""))</f>
        <v/>
      </c>
      <c r="JW54" s="108"/>
      <c r="JX54" s="110" t="str">
        <f t="shared" ref="JX54:JX57" si="536">IF($Y54="","",IF($Y54=JW$4,"⇒",""))</f>
        <v/>
      </c>
      <c r="JY54" s="109" t="str">
        <f t="shared" ref="JY54:JY57" si="537">IF($W54="","",IF($W54=JZ$4,"→",""))</f>
        <v/>
      </c>
      <c r="JZ54" s="108"/>
      <c r="KA54" s="110" t="str">
        <f t="shared" ref="KA54:KA57" si="538">IF($Y54="","",IF($Y54=JZ$4,"⇒",""))</f>
        <v/>
      </c>
      <c r="KB54" s="109" t="str">
        <f t="shared" ref="KB54:KB57" si="539">IF($W54="","",IF($W54=KC$4,"→",""))</f>
        <v/>
      </c>
      <c r="KC54" s="108"/>
      <c r="KD54" s="110" t="str">
        <f t="shared" ref="KD54:KD57" si="540">IF($Y54="","",IF($Y54=KC$4,"⇒",""))</f>
        <v/>
      </c>
      <c r="KE54" s="109" t="str">
        <f t="shared" ref="KE54:KE57" si="541">IF($W54="","",IF($W54=KF$4,"→",""))</f>
        <v/>
      </c>
      <c r="KF54" s="108"/>
      <c r="KG54" s="110" t="str">
        <f t="shared" ref="KG54:KG57" si="542">IF($Y54="","",IF($Y54=KF$4,"⇒",""))</f>
        <v/>
      </c>
      <c r="KH54" s="109" t="str">
        <f t="shared" ref="KH54:KH57" si="543">IF($W54="","",IF($W54=KI$4,"→",""))</f>
        <v/>
      </c>
      <c r="KI54" s="108"/>
      <c r="KJ54" s="110" t="str">
        <f t="shared" ref="KJ54:KJ57" si="544">IF($Y54="","",IF($Y54=KI$4,"⇒",""))</f>
        <v/>
      </c>
      <c r="KK54" s="109" t="str">
        <f t="shared" ref="KK54:KK57" si="545">IF($W54="","",IF($W54=KL$4,"→",""))</f>
        <v/>
      </c>
      <c r="KL54" s="108"/>
      <c r="KM54" s="110" t="str">
        <f t="shared" ref="KM54:KM57" si="546">IF($Y54="","",IF($Y54=KL$4,"⇒",""))</f>
        <v/>
      </c>
      <c r="KN54" s="109" t="str">
        <f t="shared" ref="KN54:KN57" si="547">IF($W54="","",IF($W54=KO$4,"→",""))</f>
        <v/>
      </c>
      <c r="KO54" s="108"/>
      <c r="KP54" s="110" t="str">
        <f t="shared" ref="KP54:KP57" si="548">IF($Y54="","",IF($Y54=KO$4,"⇒",""))</f>
        <v/>
      </c>
      <c r="KQ54" s="109" t="str">
        <f t="shared" ref="KQ54:KQ57" si="549">IF($W54="","",IF($W54=KR$4,"→",""))</f>
        <v/>
      </c>
      <c r="KR54" s="108"/>
      <c r="KS54" s="110" t="str">
        <f t="shared" ref="KS54:KS57" si="550">IF($Y54="","",IF($Y54=KR$4,"⇒",""))</f>
        <v/>
      </c>
      <c r="KT54" s="109" t="str">
        <f t="shared" ref="KT54:KT57" si="551">IF($W54="","",IF($W54=KU$4,"→",""))</f>
        <v/>
      </c>
      <c r="KU54" s="108"/>
      <c r="KV54" s="110" t="str">
        <f t="shared" ref="KV54:KV57" si="552">IF($Y54="","",IF($Y54=KU$4,"⇒",""))</f>
        <v/>
      </c>
      <c r="KW54" s="109" t="str">
        <f t="shared" ref="KW54:KW57" si="553">IF($W54="","",IF($W54=KX$4,"→",""))</f>
        <v/>
      </c>
      <c r="KX54" s="108"/>
      <c r="KY54" s="110" t="str">
        <f t="shared" ref="KY54:KY57" si="554">IF($Y54="","",IF($Y54=KX$4,"⇒",""))</f>
        <v/>
      </c>
      <c r="KZ54" s="109" t="str">
        <f t="shared" ref="KZ54:KZ57" si="555">IF($W54="","",IF($W54=LA$4,"→",""))</f>
        <v/>
      </c>
      <c r="LA54" s="108"/>
      <c r="LB54" s="110" t="str">
        <f t="shared" ref="LB54:LB57" si="556">IF($Y54="","",IF($Y54=LA$4,"⇒",""))</f>
        <v/>
      </c>
      <c r="LC54" s="109" t="str">
        <f t="shared" ref="LC54:LC57" si="557">IF($W54="","",IF($W54=LD$4,"→",""))</f>
        <v/>
      </c>
      <c r="LD54" s="108"/>
      <c r="LE54" s="110" t="str">
        <f t="shared" ref="LE54:LE57" si="558">IF($Y54="","",IF($Y54=LD$4,"⇒",""))</f>
        <v/>
      </c>
      <c r="LF54" s="109" t="str">
        <f t="shared" ref="LF54:LF57" si="559">IF($W54="","",IF($W54=LG$4,"→",""))</f>
        <v/>
      </c>
      <c r="LG54" s="108"/>
      <c r="LH54" s="110" t="str">
        <f t="shared" ref="LH54:LH57" si="560">IF($Y54="","",IF($Y54=LG$4,"⇒",""))</f>
        <v/>
      </c>
      <c r="LI54" s="109" t="str">
        <f t="shared" ref="LI54:LI57" si="561">IF($W54="","",IF($W54=LJ$4,"→",""))</f>
        <v/>
      </c>
      <c r="LJ54" s="108"/>
      <c r="LK54" s="151" t="str">
        <f t="shared" ref="LK54:LK57" si="562">IF($Y54="","",IF($Y54=LJ$4,"⇒",""))</f>
        <v/>
      </c>
    </row>
    <row r="55" spans="1:323" ht="17.149999999999999" customHeight="1" x14ac:dyDescent="0.2">
      <c r="A55" s="120" t="s">
        <v>22</v>
      </c>
      <c r="B55" s="150">
        <f>IFERROR(VLOOKUP($D55,[1]受注ﾌｧｲﾙ!$A$3:$BZ$1314,5,FALSE),"-")</f>
        <v>46134.439432870371</v>
      </c>
      <c r="C55" s="154">
        <f>IFERROR(VLOOKUP($D55,[1]受注ﾌｧｲﾙ!$A$3:$BZ$1314,6,FALSE),"-")</f>
        <v>0</v>
      </c>
      <c r="D55" s="3" t="s">
        <v>1050</v>
      </c>
      <c r="E55" s="39">
        <f>IFERROR(VLOOKUP($D55,[1]受注ﾌｧｲﾙ!$A$3:$BZ$1314,17,FALSE),"-")</f>
        <v>6710</v>
      </c>
      <c r="F55" s="5" t="str">
        <f>IFERROR(VLOOKUP($D55,[1]受注ﾌｧｲﾙ!$A$3:$BZ$1314,18,FALSE),"-")</f>
        <v>30040-AG00- 780X300</v>
      </c>
      <c r="G55" s="5" t="str">
        <f>IFERROR(VLOOKUP($D55,[1]受注ﾌｧｲﾙ!$A$3:$BZ$1314,19,FALSE),"-")</f>
        <v>FA</v>
      </c>
      <c r="H55" s="5" t="str">
        <f>IFERROR(VLOOKUP($D55,[1]受注ﾌｧｲﾙ!$A$3:$BZ$1314,20,FALSE),"-")</f>
        <v xml:space="preserve">   </v>
      </c>
      <c r="I55" s="5" t="str">
        <f>IFERROR(VLOOKUP($D55,[1]受注ﾌｧｲﾙ!$A$3:$BZ$1314,21,FALSE),"-")</f>
        <v>C</v>
      </c>
      <c r="J55" s="15">
        <f>IFERROR(VLOOKUP($D55,[1]受注ﾌｧｲﾙ!$A$3:$BZ$1314,22,FALSE),"-")</f>
        <v>9000</v>
      </c>
      <c r="K55" s="5" t="str">
        <f>IFERROR(VLOOKUP($D55,[1]受注ﾌｧｲﾙ!$A$3:$BZ$1314,8,FALSE),"-")</f>
        <v>30020-BG00- 780X300</v>
      </c>
      <c r="L55" s="5" t="str">
        <f>IFERROR(VLOOKUP($D55,[1]受注ﾌｧｲﾙ!$A$3:$BZ$1314,9,FALSE),"-")</f>
        <v>FA</v>
      </c>
      <c r="M55" s="5" t="str">
        <f>IFERROR(VLOOKUP($D55,[1]受注ﾌｧｲﾙ!$A$3:$BZ$1314,10,FALSE),"-")</f>
        <v xml:space="preserve">   </v>
      </c>
      <c r="N55" s="5" t="str">
        <f>IFERROR(VLOOKUP($D55,[1]受注ﾌｧｲﾙ!$A$3:$BZ$1314,11,FALSE),"-")</f>
        <v>V</v>
      </c>
      <c r="O55" s="15">
        <f>IFERROR(VLOOKUP($D55,[1]受注ﾌｧｲﾙ!$A$3:$BZ$1314,13,FALSE),"-")</f>
        <v>18000</v>
      </c>
      <c r="P55" s="5">
        <f>IFERROR(VLOOKUP($D55,[1]受注ﾌｧｲﾙ!$A$3:$BZ$1314,15,FALSE),"-")</f>
        <v>0</v>
      </c>
      <c r="Q55" s="40">
        <f>IFERROR((VLOOKUP($D55,[1]受注ﾌｧｲﾙ!$A$3:$BZ$1314,16,FALSE)*J55),"-")</f>
        <v>9000</v>
      </c>
      <c r="R55" s="492" t="str">
        <f>IFERROR(VLOOKUP(D55,#REF!,107,FALSE),"-")</f>
        <v>-</v>
      </c>
      <c r="S55" s="5" t="str">
        <f>IFERROR(VLOOKUP($D55,[1]受注ﾌｧｲﾙ!$A$3:$BZ$1314,26,FALSE),"-")</f>
        <v>ｽﾗｲｽ</v>
      </c>
      <c r="T55" s="86" t="str">
        <f>IFERROR(VLOOKUP($D55,[1]受注ﾌｧｲﾙ!$A$3:$BZ$1314,23,FALSE),"-")</f>
        <v>滋賀</v>
      </c>
      <c r="U55" s="4"/>
      <c r="V55" s="3"/>
      <c r="W55" s="4">
        <f>IFERROR(VLOOKUP($D55,[1]受注ﾌｧｲﾙ!$A$3:$BZ$1314,25,FALSE),"-")</f>
        <v>46149</v>
      </c>
      <c r="X55" s="4">
        <f>IFERROR(VLOOKUP($D55,[1]受注ﾌｧｲﾙ!$A$3:$BZ$1314,32,FALSE),"-")</f>
        <v>46154</v>
      </c>
      <c r="Y55" s="4">
        <f>IFERROR(VLOOKUP($D55,[1]受注ﾌｧｲﾙ!$A$3:$BZ$1314,33,FALSE),"-")</f>
        <v>46154</v>
      </c>
      <c r="Z55" s="4">
        <f t="shared" si="188"/>
        <v>46150</v>
      </c>
      <c r="AA55" s="4" t="str">
        <f>IFERROR(VLOOKUP(D55,[8]加工日報ｽﾗｲｽ!$A$5:$DD$996,2,FALSE),"-")</f>
        <v>-</v>
      </c>
      <c r="AB55" s="58" t="str">
        <f>IFERROR(VLOOKUP(D55,[8]加工日報ｽﾗｲｽ!$A$5:$DD$996,108,FALSE),"-")</f>
        <v>-</v>
      </c>
      <c r="AC55" s="21">
        <f t="shared" si="376"/>
        <v>9000</v>
      </c>
      <c r="AD55" s="410" t="str">
        <f>IFERROR(VLOOKUP($D55,[1]受注ﾌｧｲﾙ!$A$3:$BZ$1314,27,FALSE),"-")&amp;"　"&amp;IFERROR(VLOOKUP($D55,[1]受注ﾌｧｲﾙ!$A$3:$BZ$1314,28,FALSE),"-")&amp;"　"&amp;IFERROR(VLOOKUP($D55,[1]受注ﾌｧｲﾙ!$A$3:$BZ$1314,29,FALSE),"-")</f>
        <v>3ｲﾝﾁ紙管　　</v>
      </c>
      <c r="AE55" s="3"/>
      <c r="AF55" s="31" t="str">
        <f>IFERROR(VLOOKUP(D55,[8]加工日報ｽﾗｲｽ!$A$5:$DD$996,94,FALSE),"-")</f>
        <v>-</v>
      </c>
      <c r="AG55" s="38" t="str">
        <f>IFERROR(VLOOKUP($D55,[1]受注ﾌｧｲﾙ!$A$3:$BZ$1314,2,FALSE),"-")</f>
        <v>通常入力</v>
      </c>
      <c r="AH55" s="38" t="str">
        <f>IFERROR(VLOOKUP($D55,[1]受注ﾌｧｲﾙ!$A$3:$BZ$1314,3,FALSE),"-")</f>
        <v>後加工</v>
      </c>
      <c r="AI55" s="43" t="str">
        <f>IFERROR(VLOOKUP($D55,[1]受注ﾌｧｲﾙ!$A$3:$BZ$1314,31,FALSE),"-")</f>
        <v>菅原電気</v>
      </c>
      <c r="AJ55" s="43" t="str">
        <f>IFERROR(VLOOKUP($D55,[1]受注ﾌｧｲﾙ!$A$3:$BZ$1314,12,FALSE),"-")</f>
        <v xml:space="preserve"> </v>
      </c>
      <c r="AK55" s="228" t="str">
        <f>IFERROR(VLOOKUP($D55,[1]受注ﾌｧｲﾙ!$A$3:$BZ$1314,24,FALSE),"-")</f>
        <v>ｽﾗｲｽ</v>
      </c>
      <c r="AL55" s="3"/>
      <c r="AM55" s="3"/>
      <c r="AN55" s="3"/>
      <c r="AO55" s="3"/>
      <c r="AP55" s="3"/>
      <c r="AQ55" s="43" t="s">
        <v>88</v>
      </c>
      <c r="AR55" s="366"/>
      <c r="AS55" s="109" t="str">
        <f t="shared" si="377"/>
        <v/>
      </c>
      <c r="AT55" s="260"/>
      <c r="AU55" s="110" t="str">
        <f t="shared" si="378"/>
        <v/>
      </c>
      <c r="AV55" s="109" t="str">
        <f t="shared" si="379"/>
        <v/>
      </c>
      <c r="AW55" s="108"/>
      <c r="AX55" s="110" t="str">
        <f t="shared" si="380"/>
        <v/>
      </c>
      <c r="AY55" s="109" t="str">
        <f t="shared" si="381"/>
        <v/>
      </c>
      <c r="AZ55" s="108"/>
      <c r="BA55" s="110" t="str">
        <f t="shared" si="382"/>
        <v/>
      </c>
      <c r="BB55" s="109" t="str">
        <f t="shared" si="383"/>
        <v/>
      </c>
      <c r="BC55" s="108"/>
      <c r="BD55" s="110" t="str">
        <f t="shared" si="384"/>
        <v/>
      </c>
      <c r="BE55" s="109" t="str">
        <f t="shared" si="385"/>
        <v/>
      </c>
      <c r="BF55" s="108"/>
      <c r="BG55" s="110" t="str">
        <f t="shared" si="386"/>
        <v/>
      </c>
      <c r="BH55" s="109" t="str">
        <f t="shared" si="387"/>
        <v/>
      </c>
      <c r="BI55" s="108"/>
      <c r="BJ55" s="110" t="str">
        <f t="shared" si="388"/>
        <v/>
      </c>
      <c r="BK55" s="109" t="str">
        <f t="shared" si="389"/>
        <v/>
      </c>
      <c r="BL55" s="108"/>
      <c r="BM55" s="110" t="str">
        <f t="shared" si="390"/>
        <v/>
      </c>
      <c r="BN55" s="109" t="str">
        <f t="shared" si="391"/>
        <v/>
      </c>
      <c r="BO55" s="108"/>
      <c r="BP55" s="110" t="str">
        <f t="shared" si="392"/>
        <v/>
      </c>
      <c r="BQ55" s="109" t="str">
        <f t="shared" si="393"/>
        <v/>
      </c>
      <c r="BR55" s="108"/>
      <c r="BS55" s="110" t="str">
        <f t="shared" si="394"/>
        <v/>
      </c>
      <c r="BT55" s="109" t="str">
        <f t="shared" si="395"/>
        <v/>
      </c>
      <c r="BU55" s="108"/>
      <c r="BV55" s="110" t="str">
        <f t="shared" si="396"/>
        <v/>
      </c>
      <c r="BW55" s="109" t="str">
        <f t="shared" si="397"/>
        <v/>
      </c>
      <c r="BX55" s="108"/>
      <c r="BY55" s="110" t="str">
        <f t="shared" si="398"/>
        <v/>
      </c>
      <c r="BZ55" s="109" t="str">
        <f t="shared" si="399"/>
        <v/>
      </c>
      <c r="CA55" s="108"/>
      <c r="CB55" s="110" t="str">
        <f t="shared" si="400"/>
        <v/>
      </c>
      <c r="CC55" s="109" t="str">
        <f t="shared" si="401"/>
        <v/>
      </c>
      <c r="CD55" s="108"/>
      <c r="CE55" s="110" t="str">
        <f t="shared" si="402"/>
        <v/>
      </c>
      <c r="CF55" s="109" t="str">
        <f t="shared" si="403"/>
        <v/>
      </c>
      <c r="CG55" s="108"/>
      <c r="CH55" s="110" t="str">
        <f t="shared" si="404"/>
        <v/>
      </c>
      <c r="CI55" s="109" t="str">
        <f t="shared" si="405"/>
        <v/>
      </c>
      <c r="CJ55" s="108"/>
      <c r="CK55" s="110" t="str">
        <f t="shared" si="406"/>
        <v/>
      </c>
      <c r="CL55" s="109" t="str">
        <f t="shared" si="407"/>
        <v/>
      </c>
      <c r="CM55" s="108"/>
      <c r="CN55" s="110" t="str">
        <f t="shared" si="408"/>
        <v/>
      </c>
      <c r="CO55" s="109" t="str">
        <f t="shared" si="409"/>
        <v/>
      </c>
      <c r="CP55" s="108"/>
      <c r="CQ55" s="110" t="str">
        <f t="shared" si="410"/>
        <v/>
      </c>
      <c r="CR55" s="109" t="str">
        <f t="shared" si="411"/>
        <v/>
      </c>
      <c r="CS55" s="108"/>
      <c r="CT55" s="110" t="str">
        <f t="shared" si="412"/>
        <v/>
      </c>
      <c r="CU55" s="109" t="str">
        <f t="shared" si="413"/>
        <v/>
      </c>
      <c r="CV55" s="108"/>
      <c r="CW55" s="110" t="str">
        <f t="shared" si="414"/>
        <v/>
      </c>
      <c r="CX55" s="109" t="str">
        <f t="shared" si="415"/>
        <v/>
      </c>
      <c r="CY55" s="108"/>
      <c r="CZ55" s="110" t="str">
        <f t="shared" si="416"/>
        <v/>
      </c>
      <c r="DA55" s="109" t="str">
        <f t="shared" si="417"/>
        <v/>
      </c>
      <c r="DB55" s="108"/>
      <c r="DC55" s="110" t="str">
        <f t="shared" si="418"/>
        <v/>
      </c>
      <c r="DD55" s="109" t="str">
        <f t="shared" si="419"/>
        <v/>
      </c>
      <c r="DE55" s="108"/>
      <c r="DF55" s="110" t="str">
        <f t="shared" si="420"/>
        <v/>
      </c>
      <c r="DG55" s="109" t="str">
        <f t="shared" si="421"/>
        <v/>
      </c>
      <c r="DH55" s="108"/>
      <c r="DI55" s="110" t="str">
        <f t="shared" si="422"/>
        <v/>
      </c>
      <c r="DJ55" s="109" t="str">
        <f t="shared" si="423"/>
        <v/>
      </c>
      <c r="DK55" s="108"/>
      <c r="DL55" s="110" t="str">
        <f t="shared" si="424"/>
        <v/>
      </c>
      <c r="DM55" s="109" t="str">
        <f t="shared" si="425"/>
        <v/>
      </c>
      <c r="DN55" s="108"/>
      <c r="DO55" s="110" t="str">
        <f t="shared" si="426"/>
        <v/>
      </c>
      <c r="DP55" s="109" t="str">
        <f t="shared" si="427"/>
        <v/>
      </c>
      <c r="DQ55" s="108"/>
      <c r="DR55" s="110" t="str">
        <f t="shared" si="428"/>
        <v/>
      </c>
      <c r="DS55" s="109" t="str">
        <f t="shared" si="429"/>
        <v/>
      </c>
      <c r="DT55" s="108"/>
      <c r="DU55" s="110" t="str">
        <f t="shared" si="430"/>
        <v/>
      </c>
      <c r="DV55" s="109" t="str">
        <f t="shared" si="431"/>
        <v/>
      </c>
      <c r="DW55" s="108"/>
      <c r="DX55" s="110" t="str">
        <f t="shared" si="432"/>
        <v/>
      </c>
      <c r="DY55" s="109" t="str">
        <f t="shared" si="433"/>
        <v/>
      </c>
      <c r="DZ55" s="108"/>
      <c r="EA55" s="110" t="str">
        <f t="shared" si="434"/>
        <v/>
      </c>
      <c r="EB55" s="109" t="str">
        <f t="shared" si="435"/>
        <v/>
      </c>
      <c r="EC55" s="108"/>
      <c r="ED55" s="110" t="str">
        <f t="shared" si="436"/>
        <v/>
      </c>
      <c r="EE55" s="109" t="str">
        <f t="shared" si="437"/>
        <v/>
      </c>
      <c r="EF55" s="108"/>
      <c r="EG55" s="151" t="str">
        <f t="shared" si="438"/>
        <v/>
      </c>
      <c r="EH55" s="109" t="str">
        <f t="shared" si="439"/>
        <v/>
      </c>
      <c r="EI55" s="260"/>
      <c r="EJ55" s="110" t="str">
        <f t="shared" si="440"/>
        <v/>
      </c>
      <c r="EK55" s="109" t="str">
        <f t="shared" si="441"/>
        <v/>
      </c>
      <c r="EL55" s="108"/>
      <c r="EM55" s="110" t="str">
        <f t="shared" si="442"/>
        <v/>
      </c>
      <c r="EN55" s="109" t="str">
        <f t="shared" si="443"/>
        <v/>
      </c>
      <c r="EO55" s="108"/>
      <c r="EP55" s="110" t="str">
        <f t="shared" si="444"/>
        <v/>
      </c>
      <c r="EQ55" s="109" t="str">
        <f t="shared" si="445"/>
        <v/>
      </c>
      <c r="ER55" s="108"/>
      <c r="ES55" s="110" t="str">
        <f t="shared" si="446"/>
        <v/>
      </c>
      <c r="ET55" s="109" t="str">
        <f t="shared" si="447"/>
        <v/>
      </c>
      <c r="EU55" s="108"/>
      <c r="EV55" s="110" t="str">
        <f t="shared" si="448"/>
        <v/>
      </c>
      <c r="EW55" s="109" t="str">
        <f t="shared" si="449"/>
        <v/>
      </c>
      <c r="EX55" s="108"/>
      <c r="EY55" s="110" t="str">
        <f t="shared" si="450"/>
        <v/>
      </c>
      <c r="EZ55" s="109" t="str">
        <f t="shared" si="451"/>
        <v/>
      </c>
      <c r="FA55" s="108"/>
      <c r="FB55" s="110" t="str">
        <f t="shared" si="452"/>
        <v/>
      </c>
      <c r="FC55" s="109" t="str">
        <f t="shared" si="453"/>
        <v/>
      </c>
      <c r="FD55" s="108"/>
      <c r="FE55" s="110" t="str">
        <f t="shared" si="454"/>
        <v/>
      </c>
      <c r="FF55" s="109" t="str">
        <f t="shared" si="455"/>
        <v/>
      </c>
      <c r="FG55" s="108"/>
      <c r="FH55" s="110" t="str">
        <f t="shared" si="456"/>
        <v/>
      </c>
      <c r="FI55" s="109" t="str">
        <f t="shared" si="457"/>
        <v/>
      </c>
      <c r="FJ55" s="108"/>
      <c r="FK55" s="110" t="str">
        <f t="shared" si="458"/>
        <v/>
      </c>
      <c r="FL55" s="109" t="str">
        <f t="shared" si="459"/>
        <v/>
      </c>
      <c r="FM55" s="108"/>
      <c r="FN55" s="110" t="str">
        <f t="shared" si="460"/>
        <v/>
      </c>
      <c r="FO55" s="109" t="str">
        <f t="shared" si="461"/>
        <v/>
      </c>
      <c r="FP55" s="108"/>
      <c r="FQ55" s="110" t="str">
        <f t="shared" si="462"/>
        <v/>
      </c>
      <c r="FR55" s="109" t="str">
        <f t="shared" si="463"/>
        <v/>
      </c>
      <c r="FS55" s="108"/>
      <c r="FT55" s="110" t="str">
        <f t="shared" si="464"/>
        <v/>
      </c>
      <c r="FU55" s="109" t="str">
        <f t="shared" si="465"/>
        <v/>
      </c>
      <c r="FV55" s="108"/>
      <c r="FW55" s="110" t="str">
        <f t="shared" si="466"/>
        <v/>
      </c>
      <c r="FX55" s="109" t="str">
        <f t="shared" si="467"/>
        <v/>
      </c>
      <c r="FY55" s="108"/>
      <c r="FZ55" s="110" t="str">
        <f t="shared" si="468"/>
        <v/>
      </c>
      <c r="GA55" s="109" t="str">
        <f t="shared" si="469"/>
        <v/>
      </c>
      <c r="GB55" s="108"/>
      <c r="GC55" s="110" t="str">
        <f t="shared" si="470"/>
        <v/>
      </c>
      <c r="GD55" s="109" t="str">
        <f t="shared" si="471"/>
        <v/>
      </c>
      <c r="GE55" s="108"/>
      <c r="GF55" s="110" t="str">
        <f t="shared" si="472"/>
        <v/>
      </c>
      <c r="GG55" s="109" t="str">
        <f t="shared" si="473"/>
        <v/>
      </c>
      <c r="GH55" s="108"/>
      <c r="GI55" s="110" t="str">
        <f t="shared" si="474"/>
        <v/>
      </c>
      <c r="GJ55" s="109" t="str">
        <f t="shared" si="475"/>
        <v/>
      </c>
      <c r="GK55" s="108"/>
      <c r="GL55" s="110" t="str">
        <f t="shared" si="476"/>
        <v/>
      </c>
      <c r="GM55" s="109" t="str">
        <f t="shared" si="477"/>
        <v/>
      </c>
      <c r="GN55" s="108"/>
      <c r="GO55" s="110" t="str">
        <f t="shared" si="478"/>
        <v/>
      </c>
      <c r="GP55" s="109" t="str">
        <f t="shared" si="479"/>
        <v/>
      </c>
      <c r="GQ55" s="108"/>
      <c r="GR55" s="110" t="str">
        <f t="shared" si="480"/>
        <v/>
      </c>
      <c r="GS55" s="109" t="str">
        <f t="shared" si="481"/>
        <v/>
      </c>
      <c r="GT55" s="108"/>
      <c r="GU55" s="110" t="str">
        <f t="shared" si="482"/>
        <v/>
      </c>
      <c r="GV55" s="109" t="str">
        <f t="shared" si="483"/>
        <v/>
      </c>
      <c r="GW55" s="108"/>
      <c r="GX55" s="110" t="str">
        <f t="shared" si="484"/>
        <v/>
      </c>
      <c r="GY55" s="109" t="str">
        <f t="shared" si="485"/>
        <v/>
      </c>
      <c r="GZ55" s="108"/>
      <c r="HA55" s="110" t="str">
        <f t="shared" si="486"/>
        <v/>
      </c>
      <c r="HB55" s="109" t="str">
        <f t="shared" si="487"/>
        <v/>
      </c>
      <c r="HC55" s="108"/>
      <c r="HD55" s="110" t="str">
        <f t="shared" si="488"/>
        <v/>
      </c>
      <c r="HE55" s="109" t="str">
        <f t="shared" si="489"/>
        <v/>
      </c>
      <c r="HF55" s="108"/>
      <c r="HG55" s="110" t="str">
        <f t="shared" si="490"/>
        <v/>
      </c>
      <c r="HH55" s="109" t="str">
        <f t="shared" si="491"/>
        <v/>
      </c>
      <c r="HI55" s="108"/>
      <c r="HJ55" s="110" t="str">
        <f t="shared" si="492"/>
        <v/>
      </c>
      <c r="HK55" s="109" t="str">
        <f t="shared" si="493"/>
        <v/>
      </c>
      <c r="HL55" s="108"/>
      <c r="HM55" s="110" t="str">
        <f t="shared" si="494"/>
        <v/>
      </c>
      <c r="HN55" s="109" t="str">
        <f t="shared" si="495"/>
        <v/>
      </c>
      <c r="HO55" s="108"/>
      <c r="HP55" s="110" t="str">
        <f t="shared" si="496"/>
        <v/>
      </c>
      <c r="HQ55" s="109" t="str">
        <f t="shared" si="497"/>
        <v/>
      </c>
      <c r="HR55" s="108"/>
      <c r="HS55" s="110" t="str">
        <f t="shared" si="498"/>
        <v/>
      </c>
      <c r="HT55" s="109" t="str">
        <f t="shared" si="499"/>
        <v/>
      </c>
      <c r="HU55" s="108"/>
      <c r="HV55" s="151" t="str">
        <f t="shared" si="500"/>
        <v/>
      </c>
      <c r="HW55" s="109" t="str">
        <f t="shared" si="501"/>
        <v/>
      </c>
      <c r="HX55" s="260"/>
      <c r="HY55" s="110" t="str">
        <f t="shared" si="502"/>
        <v/>
      </c>
      <c r="HZ55" s="109" t="str">
        <f t="shared" si="503"/>
        <v/>
      </c>
      <c r="IA55" s="108"/>
      <c r="IB55" s="110" t="str">
        <f t="shared" si="504"/>
        <v/>
      </c>
      <c r="IC55" s="109" t="str">
        <f t="shared" si="505"/>
        <v/>
      </c>
      <c r="ID55" s="108"/>
      <c r="IE55" s="110" t="str">
        <f t="shared" si="506"/>
        <v/>
      </c>
      <c r="IF55" s="109" t="str">
        <f t="shared" si="507"/>
        <v/>
      </c>
      <c r="IG55" s="108"/>
      <c r="IH55" s="110" t="str">
        <f t="shared" si="508"/>
        <v/>
      </c>
      <c r="II55" s="109" t="str">
        <f t="shared" si="509"/>
        <v/>
      </c>
      <c r="IJ55" s="108"/>
      <c r="IK55" s="110" t="str">
        <f t="shared" si="510"/>
        <v/>
      </c>
      <c r="IL55" s="109" t="str">
        <f t="shared" si="511"/>
        <v/>
      </c>
      <c r="IM55" s="108"/>
      <c r="IN55" s="110" t="str">
        <f t="shared" si="512"/>
        <v/>
      </c>
      <c r="IO55" s="109" t="str">
        <f t="shared" si="513"/>
        <v>→</v>
      </c>
      <c r="IP55" s="108"/>
      <c r="IQ55" s="110" t="str">
        <f t="shared" si="514"/>
        <v/>
      </c>
      <c r="IR55" s="109" t="str">
        <f t="shared" si="515"/>
        <v/>
      </c>
      <c r="IS55" s="108">
        <v>9000</v>
      </c>
      <c r="IT55" s="110" t="str">
        <f t="shared" si="516"/>
        <v/>
      </c>
      <c r="IU55" s="109" t="str">
        <f t="shared" si="517"/>
        <v/>
      </c>
      <c r="IV55" s="108"/>
      <c r="IW55" s="110" t="str">
        <f t="shared" si="518"/>
        <v/>
      </c>
      <c r="IX55" s="109" t="str">
        <f t="shared" si="519"/>
        <v/>
      </c>
      <c r="IY55" s="108"/>
      <c r="IZ55" s="110" t="str">
        <f t="shared" si="520"/>
        <v/>
      </c>
      <c r="JA55" s="109" t="str">
        <f t="shared" si="521"/>
        <v/>
      </c>
      <c r="JB55" s="108"/>
      <c r="JC55" s="110" t="str">
        <f t="shared" si="522"/>
        <v/>
      </c>
      <c r="JD55" s="109" t="str">
        <f t="shared" si="523"/>
        <v/>
      </c>
      <c r="JE55" s="108"/>
      <c r="JF55" s="110" t="str">
        <f t="shared" si="524"/>
        <v>⇒</v>
      </c>
      <c r="JG55" s="109" t="str">
        <f t="shared" si="525"/>
        <v/>
      </c>
      <c r="JH55" s="108"/>
      <c r="JI55" s="110" t="str">
        <f t="shared" si="526"/>
        <v/>
      </c>
      <c r="JJ55" s="109" t="str">
        <f t="shared" si="527"/>
        <v/>
      </c>
      <c r="JK55" s="108"/>
      <c r="JL55" s="110" t="str">
        <f t="shared" si="528"/>
        <v/>
      </c>
      <c r="JM55" s="109" t="str">
        <f t="shared" si="529"/>
        <v/>
      </c>
      <c r="JN55" s="108"/>
      <c r="JO55" s="110" t="str">
        <f t="shared" si="530"/>
        <v/>
      </c>
      <c r="JP55" s="109" t="str">
        <f t="shared" si="531"/>
        <v/>
      </c>
      <c r="JQ55" s="108"/>
      <c r="JR55" s="110" t="str">
        <f t="shared" si="532"/>
        <v/>
      </c>
      <c r="JS55" s="109" t="str">
        <f t="shared" si="533"/>
        <v/>
      </c>
      <c r="JT55" s="108"/>
      <c r="JU55" s="110" t="str">
        <f t="shared" si="534"/>
        <v/>
      </c>
      <c r="JV55" s="109" t="str">
        <f t="shared" si="535"/>
        <v/>
      </c>
      <c r="JW55" s="108"/>
      <c r="JX55" s="110" t="str">
        <f t="shared" si="536"/>
        <v/>
      </c>
      <c r="JY55" s="109" t="str">
        <f t="shared" si="537"/>
        <v/>
      </c>
      <c r="JZ55" s="108"/>
      <c r="KA55" s="110" t="str">
        <f t="shared" si="538"/>
        <v/>
      </c>
      <c r="KB55" s="109" t="str">
        <f t="shared" si="539"/>
        <v/>
      </c>
      <c r="KC55" s="108"/>
      <c r="KD55" s="110" t="str">
        <f t="shared" si="540"/>
        <v/>
      </c>
      <c r="KE55" s="109" t="str">
        <f t="shared" si="541"/>
        <v/>
      </c>
      <c r="KF55" s="108"/>
      <c r="KG55" s="110" t="str">
        <f t="shared" si="542"/>
        <v/>
      </c>
      <c r="KH55" s="109" t="str">
        <f t="shared" si="543"/>
        <v/>
      </c>
      <c r="KI55" s="108"/>
      <c r="KJ55" s="110" t="str">
        <f t="shared" si="544"/>
        <v/>
      </c>
      <c r="KK55" s="109" t="str">
        <f t="shared" si="545"/>
        <v/>
      </c>
      <c r="KL55" s="108"/>
      <c r="KM55" s="110" t="str">
        <f t="shared" si="546"/>
        <v/>
      </c>
      <c r="KN55" s="109" t="str">
        <f t="shared" si="547"/>
        <v/>
      </c>
      <c r="KO55" s="108"/>
      <c r="KP55" s="110" t="str">
        <f t="shared" si="548"/>
        <v/>
      </c>
      <c r="KQ55" s="109" t="str">
        <f t="shared" si="549"/>
        <v/>
      </c>
      <c r="KR55" s="108"/>
      <c r="KS55" s="110" t="str">
        <f t="shared" si="550"/>
        <v/>
      </c>
      <c r="KT55" s="109" t="str">
        <f t="shared" si="551"/>
        <v/>
      </c>
      <c r="KU55" s="108"/>
      <c r="KV55" s="110" t="str">
        <f t="shared" si="552"/>
        <v/>
      </c>
      <c r="KW55" s="109" t="str">
        <f t="shared" si="553"/>
        <v/>
      </c>
      <c r="KX55" s="108"/>
      <c r="KY55" s="110" t="str">
        <f t="shared" si="554"/>
        <v/>
      </c>
      <c r="KZ55" s="109" t="str">
        <f t="shared" si="555"/>
        <v/>
      </c>
      <c r="LA55" s="108"/>
      <c r="LB55" s="110" t="str">
        <f t="shared" si="556"/>
        <v/>
      </c>
      <c r="LC55" s="109" t="str">
        <f t="shared" si="557"/>
        <v/>
      </c>
      <c r="LD55" s="108"/>
      <c r="LE55" s="110" t="str">
        <f t="shared" si="558"/>
        <v/>
      </c>
      <c r="LF55" s="109" t="str">
        <f t="shared" si="559"/>
        <v/>
      </c>
      <c r="LG55" s="108"/>
      <c r="LH55" s="110" t="str">
        <f t="shared" si="560"/>
        <v/>
      </c>
      <c r="LI55" s="109" t="str">
        <f t="shared" si="561"/>
        <v/>
      </c>
      <c r="LJ55" s="108"/>
      <c r="LK55" s="151" t="str">
        <f t="shared" si="562"/>
        <v/>
      </c>
    </row>
    <row r="56" spans="1:323" ht="17.149999999999999" customHeight="1" x14ac:dyDescent="0.2">
      <c r="A56" s="120" t="s">
        <v>22</v>
      </c>
      <c r="B56" s="150">
        <f>IFERROR(VLOOKUP($D56,[1]受注ﾌｧｲﾙ!$A$3:$BZ$1314,5,FALSE),"-")</f>
        <v>46134.440115740741</v>
      </c>
      <c r="C56" s="154">
        <f>IFERROR(VLOOKUP($D56,[1]受注ﾌｧｲﾙ!$A$3:$BZ$1314,6,FALSE),"-")</f>
        <v>0</v>
      </c>
      <c r="D56" s="3" t="s">
        <v>1051</v>
      </c>
      <c r="E56" s="39">
        <f>IFERROR(VLOOKUP($D56,[1]受注ﾌｧｲﾙ!$A$3:$BZ$1314,17,FALSE),"-")</f>
        <v>6710</v>
      </c>
      <c r="F56" s="5" t="str">
        <f>IFERROR(VLOOKUP($D56,[1]受注ﾌｧｲﾙ!$A$3:$BZ$1314,18,FALSE),"-")</f>
        <v>30040-AG00- 780X300</v>
      </c>
      <c r="G56" s="5" t="str">
        <f>IFERROR(VLOOKUP($D56,[1]受注ﾌｧｲﾙ!$A$3:$BZ$1314,19,FALSE),"-")</f>
        <v>FA</v>
      </c>
      <c r="H56" s="5" t="str">
        <f>IFERROR(VLOOKUP($D56,[1]受注ﾌｧｲﾙ!$A$3:$BZ$1314,20,FALSE),"-")</f>
        <v xml:space="preserve">   </v>
      </c>
      <c r="I56" s="5" t="str">
        <f>IFERROR(VLOOKUP($D56,[1]受注ﾌｧｲﾙ!$A$3:$BZ$1314,21,FALSE),"-")</f>
        <v>C</v>
      </c>
      <c r="J56" s="15">
        <f>IFERROR(VLOOKUP($D56,[1]受注ﾌｧｲﾙ!$A$3:$BZ$1314,22,FALSE),"-")</f>
        <v>9000</v>
      </c>
      <c r="K56" s="5" t="str">
        <f>IFERROR(VLOOKUP($D56,[1]受注ﾌｧｲﾙ!$A$3:$BZ$1314,8,FALSE),"-")</f>
        <v>30020-BG00- 780X300</v>
      </c>
      <c r="L56" s="5" t="str">
        <f>IFERROR(VLOOKUP($D56,[1]受注ﾌｧｲﾙ!$A$3:$BZ$1314,9,FALSE),"-")</f>
        <v>FA</v>
      </c>
      <c r="M56" s="5" t="str">
        <f>IFERROR(VLOOKUP($D56,[1]受注ﾌｧｲﾙ!$A$3:$BZ$1314,10,FALSE),"-")</f>
        <v xml:space="preserve">   </v>
      </c>
      <c r="N56" s="5" t="str">
        <f>IFERROR(VLOOKUP($D56,[1]受注ﾌｧｲﾙ!$A$3:$BZ$1314,11,FALSE),"-")</f>
        <v>V</v>
      </c>
      <c r="O56" s="15">
        <f>IFERROR(VLOOKUP($D56,[1]受注ﾌｧｲﾙ!$A$3:$BZ$1314,13,FALSE),"-")</f>
        <v>18000</v>
      </c>
      <c r="P56" s="5">
        <f>IFERROR(VLOOKUP($D56,[1]受注ﾌｧｲﾙ!$A$3:$BZ$1314,15,FALSE),"-")</f>
        <v>0</v>
      </c>
      <c r="Q56" s="40">
        <f>IFERROR((VLOOKUP($D56,[1]受注ﾌｧｲﾙ!$A$3:$BZ$1314,16,FALSE)*J56),"-")</f>
        <v>9000</v>
      </c>
      <c r="R56" s="492" t="str">
        <f>IFERROR(VLOOKUP(D56,#REF!,107,FALSE),"-")</f>
        <v>-</v>
      </c>
      <c r="S56" s="5" t="str">
        <f>IFERROR(VLOOKUP($D56,[1]受注ﾌｧｲﾙ!$A$3:$BZ$1314,26,FALSE),"-")</f>
        <v>ｽﾗｲｽ</v>
      </c>
      <c r="T56" s="86" t="str">
        <f>IFERROR(VLOOKUP($D56,[1]受注ﾌｧｲﾙ!$A$3:$BZ$1314,23,FALSE),"-")</f>
        <v>滋賀</v>
      </c>
      <c r="U56" s="4"/>
      <c r="V56" s="3"/>
      <c r="W56" s="4">
        <f>IFERROR(VLOOKUP($D56,[1]受注ﾌｧｲﾙ!$A$3:$BZ$1314,25,FALSE),"-")</f>
        <v>46150</v>
      </c>
      <c r="X56" s="4">
        <f>IFERROR(VLOOKUP($D56,[1]受注ﾌｧｲﾙ!$A$3:$BZ$1314,32,FALSE),"-")</f>
        <v>46155</v>
      </c>
      <c r="Y56" s="4">
        <f>IFERROR(VLOOKUP($D56,[1]受注ﾌｧｲﾙ!$A$3:$BZ$1314,33,FALSE),"-")</f>
        <v>46155</v>
      </c>
      <c r="Z56" s="4">
        <f t="shared" si="188"/>
        <v>46153</v>
      </c>
      <c r="AA56" s="4" t="str">
        <f>IFERROR(VLOOKUP(D56,[8]加工日報ｽﾗｲｽ!$A$5:$DD$996,2,FALSE),"-")</f>
        <v>-</v>
      </c>
      <c r="AB56" s="58" t="str">
        <f>IFERROR(VLOOKUP(D56,[8]加工日報ｽﾗｲｽ!$A$5:$DD$996,108,FALSE),"-")</f>
        <v>-</v>
      </c>
      <c r="AC56" s="21">
        <f t="shared" si="376"/>
        <v>9000</v>
      </c>
      <c r="AD56" s="410" t="str">
        <f>IFERROR(VLOOKUP($D56,[1]受注ﾌｧｲﾙ!$A$3:$BZ$1314,27,FALSE),"-")&amp;"　"&amp;IFERROR(VLOOKUP($D56,[1]受注ﾌｧｲﾙ!$A$3:$BZ$1314,28,FALSE),"-")&amp;"　"&amp;IFERROR(VLOOKUP($D56,[1]受注ﾌｧｲﾙ!$A$3:$BZ$1314,29,FALSE),"-")</f>
        <v>3ｲﾝﾁ紙管　　</v>
      </c>
      <c r="AE56" s="3"/>
      <c r="AF56" s="31" t="str">
        <f>IFERROR(VLOOKUP(D56,[8]加工日報ｽﾗｲｽ!$A$5:$DD$996,94,FALSE),"-")</f>
        <v>-</v>
      </c>
      <c r="AG56" s="38" t="str">
        <f>IFERROR(VLOOKUP($D56,[1]受注ﾌｧｲﾙ!$A$3:$BZ$1314,2,FALSE),"-")</f>
        <v>通常入力</v>
      </c>
      <c r="AH56" s="38" t="str">
        <f>IFERROR(VLOOKUP($D56,[1]受注ﾌｧｲﾙ!$A$3:$BZ$1314,3,FALSE),"-")</f>
        <v>後加工</v>
      </c>
      <c r="AI56" s="43" t="str">
        <f>IFERROR(VLOOKUP($D56,[1]受注ﾌｧｲﾙ!$A$3:$BZ$1314,31,FALSE),"-")</f>
        <v>菅原電気</v>
      </c>
      <c r="AJ56" s="43" t="str">
        <f>IFERROR(VLOOKUP($D56,[1]受注ﾌｧｲﾙ!$A$3:$BZ$1314,12,FALSE),"-")</f>
        <v xml:space="preserve"> </v>
      </c>
      <c r="AK56" s="228" t="str">
        <f>IFERROR(VLOOKUP($D56,[1]受注ﾌｧｲﾙ!$A$3:$BZ$1314,24,FALSE),"-")</f>
        <v>ｽﾗｲｽ</v>
      </c>
      <c r="AL56" s="3"/>
      <c r="AM56" s="3"/>
      <c r="AN56" s="3"/>
      <c r="AO56" s="3"/>
      <c r="AP56" s="3"/>
      <c r="AQ56" s="43" t="s">
        <v>88</v>
      </c>
      <c r="AR56" s="366"/>
      <c r="AS56" s="109" t="str">
        <f t="shared" si="377"/>
        <v/>
      </c>
      <c r="AT56" s="260"/>
      <c r="AU56" s="110" t="str">
        <f t="shared" si="378"/>
        <v/>
      </c>
      <c r="AV56" s="109" t="str">
        <f t="shared" si="379"/>
        <v/>
      </c>
      <c r="AW56" s="108"/>
      <c r="AX56" s="110" t="str">
        <f t="shared" si="380"/>
        <v/>
      </c>
      <c r="AY56" s="109" t="str">
        <f t="shared" si="381"/>
        <v/>
      </c>
      <c r="AZ56" s="108"/>
      <c r="BA56" s="110" t="str">
        <f t="shared" si="382"/>
        <v/>
      </c>
      <c r="BB56" s="109" t="str">
        <f t="shared" si="383"/>
        <v/>
      </c>
      <c r="BC56" s="108"/>
      <c r="BD56" s="110" t="str">
        <f t="shared" si="384"/>
        <v/>
      </c>
      <c r="BE56" s="109" t="str">
        <f t="shared" si="385"/>
        <v/>
      </c>
      <c r="BF56" s="108"/>
      <c r="BG56" s="110" t="str">
        <f t="shared" si="386"/>
        <v/>
      </c>
      <c r="BH56" s="109" t="str">
        <f t="shared" si="387"/>
        <v/>
      </c>
      <c r="BI56" s="108"/>
      <c r="BJ56" s="110" t="str">
        <f t="shared" si="388"/>
        <v/>
      </c>
      <c r="BK56" s="109" t="str">
        <f t="shared" si="389"/>
        <v/>
      </c>
      <c r="BL56" s="108"/>
      <c r="BM56" s="110" t="str">
        <f t="shared" si="390"/>
        <v/>
      </c>
      <c r="BN56" s="109" t="str">
        <f t="shared" si="391"/>
        <v/>
      </c>
      <c r="BO56" s="108"/>
      <c r="BP56" s="110" t="str">
        <f t="shared" si="392"/>
        <v/>
      </c>
      <c r="BQ56" s="109" t="str">
        <f t="shared" si="393"/>
        <v/>
      </c>
      <c r="BR56" s="108"/>
      <c r="BS56" s="110" t="str">
        <f t="shared" si="394"/>
        <v/>
      </c>
      <c r="BT56" s="109" t="str">
        <f t="shared" si="395"/>
        <v/>
      </c>
      <c r="BU56" s="108"/>
      <c r="BV56" s="110" t="str">
        <f t="shared" si="396"/>
        <v/>
      </c>
      <c r="BW56" s="109" t="str">
        <f t="shared" si="397"/>
        <v/>
      </c>
      <c r="BX56" s="108"/>
      <c r="BY56" s="110" t="str">
        <f t="shared" si="398"/>
        <v/>
      </c>
      <c r="BZ56" s="109" t="str">
        <f t="shared" si="399"/>
        <v/>
      </c>
      <c r="CA56" s="108"/>
      <c r="CB56" s="110" t="str">
        <f t="shared" si="400"/>
        <v/>
      </c>
      <c r="CC56" s="109" t="str">
        <f t="shared" si="401"/>
        <v/>
      </c>
      <c r="CD56" s="108"/>
      <c r="CE56" s="110" t="str">
        <f t="shared" si="402"/>
        <v/>
      </c>
      <c r="CF56" s="109" t="str">
        <f t="shared" si="403"/>
        <v/>
      </c>
      <c r="CG56" s="108"/>
      <c r="CH56" s="110" t="str">
        <f t="shared" si="404"/>
        <v/>
      </c>
      <c r="CI56" s="109" t="str">
        <f t="shared" si="405"/>
        <v/>
      </c>
      <c r="CJ56" s="108"/>
      <c r="CK56" s="110" t="str">
        <f t="shared" si="406"/>
        <v/>
      </c>
      <c r="CL56" s="109" t="str">
        <f t="shared" si="407"/>
        <v/>
      </c>
      <c r="CM56" s="108"/>
      <c r="CN56" s="110" t="str">
        <f t="shared" si="408"/>
        <v/>
      </c>
      <c r="CO56" s="109" t="str">
        <f t="shared" si="409"/>
        <v/>
      </c>
      <c r="CP56" s="108"/>
      <c r="CQ56" s="110" t="str">
        <f t="shared" si="410"/>
        <v/>
      </c>
      <c r="CR56" s="109" t="str">
        <f t="shared" si="411"/>
        <v/>
      </c>
      <c r="CS56" s="108"/>
      <c r="CT56" s="110" t="str">
        <f t="shared" si="412"/>
        <v/>
      </c>
      <c r="CU56" s="109" t="str">
        <f t="shared" si="413"/>
        <v/>
      </c>
      <c r="CV56" s="108"/>
      <c r="CW56" s="110" t="str">
        <f t="shared" si="414"/>
        <v/>
      </c>
      <c r="CX56" s="109" t="str">
        <f t="shared" si="415"/>
        <v/>
      </c>
      <c r="CY56" s="108"/>
      <c r="CZ56" s="110" t="str">
        <f t="shared" si="416"/>
        <v/>
      </c>
      <c r="DA56" s="109" t="str">
        <f t="shared" si="417"/>
        <v/>
      </c>
      <c r="DB56" s="108"/>
      <c r="DC56" s="110" t="str">
        <f t="shared" si="418"/>
        <v/>
      </c>
      <c r="DD56" s="109" t="str">
        <f t="shared" si="419"/>
        <v/>
      </c>
      <c r="DE56" s="108"/>
      <c r="DF56" s="110" t="str">
        <f t="shared" si="420"/>
        <v/>
      </c>
      <c r="DG56" s="109" t="str">
        <f t="shared" si="421"/>
        <v/>
      </c>
      <c r="DH56" s="108"/>
      <c r="DI56" s="110" t="str">
        <f t="shared" si="422"/>
        <v/>
      </c>
      <c r="DJ56" s="109" t="str">
        <f t="shared" si="423"/>
        <v/>
      </c>
      <c r="DK56" s="108"/>
      <c r="DL56" s="110" t="str">
        <f t="shared" si="424"/>
        <v/>
      </c>
      <c r="DM56" s="109" t="str">
        <f t="shared" si="425"/>
        <v/>
      </c>
      <c r="DN56" s="108"/>
      <c r="DO56" s="110" t="str">
        <f t="shared" si="426"/>
        <v/>
      </c>
      <c r="DP56" s="109" t="str">
        <f t="shared" si="427"/>
        <v/>
      </c>
      <c r="DQ56" s="108"/>
      <c r="DR56" s="110" t="str">
        <f t="shared" si="428"/>
        <v/>
      </c>
      <c r="DS56" s="109" t="str">
        <f t="shared" si="429"/>
        <v/>
      </c>
      <c r="DT56" s="108"/>
      <c r="DU56" s="110" t="str">
        <f t="shared" si="430"/>
        <v/>
      </c>
      <c r="DV56" s="109" t="str">
        <f t="shared" si="431"/>
        <v/>
      </c>
      <c r="DW56" s="108"/>
      <c r="DX56" s="110" t="str">
        <f t="shared" si="432"/>
        <v/>
      </c>
      <c r="DY56" s="109" t="str">
        <f t="shared" si="433"/>
        <v/>
      </c>
      <c r="DZ56" s="108"/>
      <c r="EA56" s="110" t="str">
        <f t="shared" si="434"/>
        <v/>
      </c>
      <c r="EB56" s="109" t="str">
        <f t="shared" si="435"/>
        <v/>
      </c>
      <c r="EC56" s="108"/>
      <c r="ED56" s="110" t="str">
        <f t="shared" si="436"/>
        <v/>
      </c>
      <c r="EE56" s="109" t="str">
        <f t="shared" si="437"/>
        <v/>
      </c>
      <c r="EF56" s="108"/>
      <c r="EG56" s="151" t="str">
        <f t="shared" si="438"/>
        <v/>
      </c>
      <c r="EH56" s="109" t="str">
        <f t="shared" si="439"/>
        <v/>
      </c>
      <c r="EI56" s="260"/>
      <c r="EJ56" s="110" t="str">
        <f t="shared" si="440"/>
        <v/>
      </c>
      <c r="EK56" s="109" t="str">
        <f t="shared" si="441"/>
        <v/>
      </c>
      <c r="EL56" s="108"/>
      <c r="EM56" s="110" t="str">
        <f t="shared" si="442"/>
        <v/>
      </c>
      <c r="EN56" s="109" t="str">
        <f t="shared" si="443"/>
        <v/>
      </c>
      <c r="EO56" s="108"/>
      <c r="EP56" s="110" t="str">
        <f t="shared" si="444"/>
        <v/>
      </c>
      <c r="EQ56" s="109" t="str">
        <f t="shared" si="445"/>
        <v/>
      </c>
      <c r="ER56" s="108"/>
      <c r="ES56" s="110" t="str">
        <f t="shared" si="446"/>
        <v/>
      </c>
      <c r="ET56" s="109" t="str">
        <f t="shared" si="447"/>
        <v/>
      </c>
      <c r="EU56" s="108"/>
      <c r="EV56" s="110" t="str">
        <f t="shared" si="448"/>
        <v/>
      </c>
      <c r="EW56" s="109" t="str">
        <f t="shared" si="449"/>
        <v/>
      </c>
      <c r="EX56" s="108"/>
      <c r="EY56" s="110" t="str">
        <f t="shared" si="450"/>
        <v/>
      </c>
      <c r="EZ56" s="109" t="str">
        <f t="shared" si="451"/>
        <v/>
      </c>
      <c r="FA56" s="108"/>
      <c r="FB56" s="110" t="str">
        <f t="shared" si="452"/>
        <v/>
      </c>
      <c r="FC56" s="109" t="str">
        <f t="shared" si="453"/>
        <v/>
      </c>
      <c r="FD56" s="108"/>
      <c r="FE56" s="110" t="str">
        <f t="shared" si="454"/>
        <v/>
      </c>
      <c r="FF56" s="109" t="str">
        <f t="shared" si="455"/>
        <v/>
      </c>
      <c r="FG56" s="108"/>
      <c r="FH56" s="110" t="str">
        <f t="shared" si="456"/>
        <v/>
      </c>
      <c r="FI56" s="109" t="str">
        <f t="shared" si="457"/>
        <v/>
      </c>
      <c r="FJ56" s="108"/>
      <c r="FK56" s="110" t="str">
        <f t="shared" si="458"/>
        <v/>
      </c>
      <c r="FL56" s="109" t="str">
        <f t="shared" si="459"/>
        <v/>
      </c>
      <c r="FM56" s="108"/>
      <c r="FN56" s="110" t="str">
        <f t="shared" si="460"/>
        <v/>
      </c>
      <c r="FO56" s="109" t="str">
        <f t="shared" si="461"/>
        <v/>
      </c>
      <c r="FP56" s="108"/>
      <c r="FQ56" s="110" t="str">
        <f t="shared" si="462"/>
        <v/>
      </c>
      <c r="FR56" s="109" t="str">
        <f t="shared" si="463"/>
        <v/>
      </c>
      <c r="FS56" s="108"/>
      <c r="FT56" s="110" t="str">
        <f t="shared" si="464"/>
        <v/>
      </c>
      <c r="FU56" s="109" t="str">
        <f t="shared" si="465"/>
        <v/>
      </c>
      <c r="FV56" s="108"/>
      <c r="FW56" s="110" t="str">
        <f t="shared" si="466"/>
        <v/>
      </c>
      <c r="FX56" s="109" t="str">
        <f t="shared" si="467"/>
        <v/>
      </c>
      <c r="FY56" s="108"/>
      <c r="FZ56" s="110" t="str">
        <f t="shared" si="468"/>
        <v/>
      </c>
      <c r="GA56" s="109" t="str">
        <f t="shared" si="469"/>
        <v/>
      </c>
      <c r="GB56" s="108"/>
      <c r="GC56" s="110" t="str">
        <f t="shared" si="470"/>
        <v/>
      </c>
      <c r="GD56" s="109" t="str">
        <f t="shared" si="471"/>
        <v/>
      </c>
      <c r="GE56" s="108"/>
      <c r="GF56" s="110" t="str">
        <f t="shared" si="472"/>
        <v/>
      </c>
      <c r="GG56" s="109" t="str">
        <f t="shared" si="473"/>
        <v/>
      </c>
      <c r="GH56" s="108"/>
      <c r="GI56" s="110" t="str">
        <f t="shared" si="474"/>
        <v/>
      </c>
      <c r="GJ56" s="109" t="str">
        <f t="shared" si="475"/>
        <v/>
      </c>
      <c r="GK56" s="108"/>
      <c r="GL56" s="110" t="str">
        <f t="shared" si="476"/>
        <v/>
      </c>
      <c r="GM56" s="109" t="str">
        <f t="shared" si="477"/>
        <v/>
      </c>
      <c r="GN56" s="108"/>
      <c r="GO56" s="110" t="str">
        <f t="shared" si="478"/>
        <v/>
      </c>
      <c r="GP56" s="109" t="str">
        <f t="shared" si="479"/>
        <v/>
      </c>
      <c r="GQ56" s="108"/>
      <c r="GR56" s="110" t="str">
        <f t="shared" si="480"/>
        <v/>
      </c>
      <c r="GS56" s="109" t="str">
        <f t="shared" si="481"/>
        <v/>
      </c>
      <c r="GT56" s="108"/>
      <c r="GU56" s="110" t="str">
        <f t="shared" si="482"/>
        <v/>
      </c>
      <c r="GV56" s="109" t="str">
        <f t="shared" si="483"/>
        <v/>
      </c>
      <c r="GW56" s="108"/>
      <c r="GX56" s="110" t="str">
        <f t="shared" si="484"/>
        <v/>
      </c>
      <c r="GY56" s="109" t="str">
        <f t="shared" si="485"/>
        <v/>
      </c>
      <c r="GZ56" s="108"/>
      <c r="HA56" s="110" t="str">
        <f t="shared" si="486"/>
        <v/>
      </c>
      <c r="HB56" s="109" t="str">
        <f t="shared" si="487"/>
        <v/>
      </c>
      <c r="HC56" s="108"/>
      <c r="HD56" s="110" t="str">
        <f t="shared" si="488"/>
        <v/>
      </c>
      <c r="HE56" s="109" t="str">
        <f t="shared" si="489"/>
        <v/>
      </c>
      <c r="HF56" s="108"/>
      <c r="HG56" s="110" t="str">
        <f t="shared" si="490"/>
        <v/>
      </c>
      <c r="HH56" s="109" t="str">
        <f t="shared" si="491"/>
        <v/>
      </c>
      <c r="HI56" s="108"/>
      <c r="HJ56" s="110" t="str">
        <f t="shared" si="492"/>
        <v/>
      </c>
      <c r="HK56" s="109" t="str">
        <f t="shared" si="493"/>
        <v/>
      </c>
      <c r="HL56" s="108"/>
      <c r="HM56" s="110" t="str">
        <f t="shared" si="494"/>
        <v/>
      </c>
      <c r="HN56" s="109" t="str">
        <f t="shared" si="495"/>
        <v/>
      </c>
      <c r="HO56" s="108"/>
      <c r="HP56" s="110" t="str">
        <f t="shared" si="496"/>
        <v/>
      </c>
      <c r="HQ56" s="109" t="str">
        <f t="shared" si="497"/>
        <v/>
      </c>
      <c r="HR56" s="108"/>
      <c r="HS56" s="110" t="str">
        <f t="shared" si="498"/>
        <v/>
      </c>
      <c r="HT56" s="109" t="str">
        <f t="shared" si="499"/>
        <v/>
      </c>
      <c r="HU56" s="108"/>
      <c r="HV56" s="151" t="str">
        <f t="shared" si="500"/>
        <v/>
      </c>
      <c r="HW56" s="109" t="str">
        <f t="shared" si="501"/>
        <v/>
      </c>
      <c r="HX56" s="260"/>
      <c r="HY56" s="110" t="str">
        <f t="shared" si="502"/>
        <v/>
      </c>
      <c r="HZ56" s="109" t="str">
        <f t="shared" si="503"/>
        <v/>
      </c>
      <c r="IA56" s="108"/>
      <c r="IB56" s="110" t="str">
        <f t="shared" si="504"/>
        <v/>
      </c>
      <c r="IC56" s="109" t="str">
        <f t="shared" si="505"/>
        <v/>
      </c>
      <c r="ID56" s="108"/>
      <c r="IE56" s="110" t="str">
        <f t="shared" si="506"/>
        <v/>
      </c>
      <c r="IF56" s="109" t="str">
        <f t="shared" si="507"/>
        <v/>
      </c>
      <c r="IG56" s="108"/>
      <c r="IH56" s="110" t="str">
        <f t="shared" si="508"/>
        <v/>
      </c>
      <c r="II56" s="109" t="str">
        <f t="shared" si="509"/>
        <v/>
      </c>
      <c r="IJ56" s="108"/>
      <c r="IK56" s="110" t="str">
        <f t="shared" si="510"/>
        <v/>
      </c>
      <c r="IL56" s="109" t="str">
        <f t="shared" si="511"/>
        <v/>
      </c>
      <c r="IM56" s="108"/>
      <c r="IN56" s="110" t="str">
        <f t="shared" si="512"/>
        <v/>
      </c>
      <c r="IO56" s="109" t="str">
        <f t="shared" si="513"/>
        <v/>
      </c>
      <c r="IP56" s="108"/>
      <c r="IQ56" s="110" t="str">
        <f t="shared" si="514"/>
        <v/>
      </c>
      <c r="IR56" s="109" t="str">
        <f t="shared" si="515"/>
        <v>→</v>
      </c>
      <c r="IS56" s="108"/>
      <c r="IT56" s="110" t="str">
        <f t="shared" si="516"/>
        <v/>
      </c>
      <c r="IU56" s="109" t="str">
        <f t="shared" si="517"/>
        <v/>
      </c>
      <c r="IV56" s="108"/>
      <c r="IW56" s="110" t="str">
        <f t="shared" si="518"/>
        <v/>
      </c>
      <c r="IX56" s="109" t="str">
        <f t="shared" si="519"/>
        <v/>
      </c>
      <c r="IY56" s="108"/>
      <c r="IZ56" s="110" t="str">
        <f t="shared" si="520"/>
        <v/>
      </c>
      <c r="JA56" s="109" t="str">
        <f t="shared" si="521"/>
        <v/>
      </c>
      <c r="JB56" s="108">
        <v>9000</v>
      </c>
      <c r="JC56" s="110" t="str">
        <f t="shared" si="522"/>
        <v/>
      </c>
      <c r="JD56" s="109" t="str">
        <f t="shared" si="523"/>
        <v/>
      </c>
      <c r="JE56" s="108"/>
      <c r="JF56" s="110" t="str">
        <f t="shared" si="524"/>
        <v/>
      </c>
      <c r="JG56" s="109" t="str">
        <f t="shared" si="525"/>
        <v/>
      </c>
      <c r="JH56" s="108"/>
      <c r="JI56" s="110" t="str">
        <f t="shared" si="526"/>
        <v>⇒</v>
      </c>
      <c r="JJ56" s="109" t="str">
        <f t="shared" si="527"/>
        <v/>
      </c>
      <c r="JK56" s="108"/>
      <c r="JL56" s="110" t="str">
        <f t="shared" si="528"/>
        <v/>
      </c>
      <c r="JM56" s="109" t="str">
        <f t="shared" si="529"/>
        <v/>
      </c>
      <c r="JN56" s="108"/>
      <c r="JO56" s="110" t="str">
        <f t="shared" si="530"/>
        <v/>
      </c>
      <c r="JP56" s="109" t="str">
        <f t="shared" si="531"/>
        <v/>
      </c>
      <c r="JQ56" s="108"/>
      <c r="JR56" s="110" t="str">
        <f t="shared" si="532"/>
        <v/>
      </c>
      <c r="JS56" s="109" t="str">
        <f t="shared" si="533"/>
        <v/>
      </c>
      <c r="JT56" s="108"/>
      <c r="JU56" s="110" t="str">
        <f t="shared" si="534"/>
        <v/>
      </c>
      <c r="JV56" s="109" t="str">
        <f t="shared" si="535"/>
        <v/>
      </c>
      <c r="JW56" s="108"/>
      <c r="JX56" s="110" t="str">
        <f t="shared" si="536"/>
        <v/>
      </c>
      <c r="JY56" s="109" t="str">
        <f t="shared" si="537"/>
        <v/>
      </c>
      <c r="JZ56" s="108"/>
      <c r="KA56" s="110" t="str">
        <f t="shared" si="538"/>
        <v/>
      </c>
      <c r="KB56" s="109" t="str">
        <f t="shared" si="539"/>
        <v/>
      </c>
      <c r="KC56" s="108"/>
      <c r="KD56" s="110" t="str">
        <f t="shared" si="540"/>
        <v/>
      </c>
      <c r="KE56" s="109" t="str">
        <f t="shared" si="541"/>
        <v/>
      </c>
      <c r="KF56" s="108"/>
      <c r="KG56" s="110" t="str">
        <f t="shared" si="542"/>
        <v/>
      </c>
      <c r="KH56" s="109" t="str">
        <f t="shared" si="543"/>
        <v/>
      </c>
      <c r="KI56" s="108"/>
      <c r="KJ56" s="110" t="str">
        <f t="shared" si="544"/>
        <v/>
      </c>
      <c r="KK56" s="109" t="str">
        <f t="shared" si="545"/>
        <v/>
      </c>
      <c r="KL56" s="108"/>
      <c r="KM56" s="110" t="str">
        <f t="shared" si="546"/>
        <v/>
      </c>
      <c r="KN56" s="109" t="str">
        <f t="shared" si="547"/>
        <v/>
      </c>
      <c r="KO56" s="108"/>
      <c r="KP56" s="110" t="str">
        <f t="shared" si="548"/>
        <v/>
      </c>
      <c r="KQ56" s="109" t="str">
        <f t="shared" si="549"/>
        <v/>
      </c>
      <c r="KR56" s="108"/>
      <c r="KS56" s="110" t="str">
        <f t="shared" si="550"/>
        <v/>
      </c>
      <c r="KT56" s="109" t="str">
        <f t="shared" si="551"/>
        <v/>
      </c>
      <c r="KU56" s="108"/>
      <c r="KV56" s="110" t="str">
        <f t="shared" si="552"/>
        <v/>
      </c>
      <c r="KW56" s="109" t="str">
        <f t="shared" si="553"/>
        <v/>
      </c>
      <c r="KX56" s="108"/>
      <c r="KY56" s="110" t="str">
        <f t="shared" si="554"/>
        <v/>
      </c>
      <c r="KZ56" s="109" t="str">
        <f t="shared" si="555"/>
        <v/>
      </c>
      <c r="LA56" s="108"/>
      <c r="LB56" s="110" t="str">
        <f t="shared" si="556"/>
        <v/>
      </c>
      <c r="LC56" s="109" t="str">
        <f t="shared" si="557"/>
        <v/>
      </c>
      <c r="LD56" s="108"/>
      <c r="LE56" s="110" t="str">
        <f t="shared" si="558"/>
        <v/>
      </c>
      <c r="LF56" s="109" t="str">
        <f t="shared" si="559"/>
        <v/>
      </c>
      <c r="LG56" s="108"/>
      <c r="LH56" s="110" t="str">
        <f t="shared" si="560"/>
        <v/>
      </c>
      <c r="LI56" s="109" t="str">
        <f t="shared" si="561"/>
        <v/>
      </c>
      <c r="LJ56" s="108"/>
      <c r="LK56" s="151" t="str">
        <f t="shared" si="562"/>
        <v/>
      </c>
    </row>
    <row r="57" spans="1:323" ht="17.5" customHeight="1" x14ac:dyDescent="0.2">
      <c r="A57" s="120" t="s">
        <v>22</v>
      </c>
      <c r="B57" s="150" t="str">
        <f>IFERROR(VLOOKUP($D57,[1]受注ﾌｧｲﾙ!$A$3:$BZ$1314,5,FALSE),"-")</f>
        <v>-</v>
      </c>
      <c r="C57" s="154" t="str">
        <f>IFERROR(VLOOKUP($D57,[1]受注ﾌｧｲﾙ!$A$3:$BZ$1314,6,FALSE),"-")</f>
        <v>-</v>
      </c>
      <c r="D57" s="3" t="s">
        <v>1063</v>
      </c>
      <c r="E57" s="39" t="str">
        <f>IFERROR(VLOOKUP($D57,[1]受注ﾌｧｲﾙ!$A$3:$BZ$1314,17,FALSE),"-")</f>
        <v>-</v>
      </c>
      <c r="F57" s="5" t="str">
        <f>IFERROR(VLOOKUP($D57,[1]受注ﾌｧｲﾙ!$A$3:$BZ$1314,18,FALSE),"-")</f>
        <v>-</v>
      </c>
      <c r="G57" s="5" t="str">
        <f>IFERROR(VLOOKUP($D57,[1]受注ﾌｧｲﾙ!$A$3:$BZ$1314,19,FALSE),"-")</f>
        <v>-</v>
      </c>
      <c r="H57" s="5" t="str">
        <f>IFERROR(VLOOKUP($D57,[1]受注ﾌｧｲﾙ!$A$3:$BZ$1314,20,FALSE),"-")</f>
        <v>-</v>
      </c>
      <c r="I57" s="5" t="str">
        <f>IFERROR(VLOOKUP($D57,[1]受注ﾌｧｲﾙ!$A$3:$BZ$1314,21,FALSE),"-")</f>
        <v>-</v>
      </c>
      <c r="J57" s="15" t="str">
        <f>IFERROR(VLOOKUP($D57,[1]受注ﾌｧｲﾙ!$A$3:$BZ$1314,22,FALSE),"-")</f>
        <v>-</v>
      </c>
      <c r="K57" s="5" t="str">
        <f>IFERROR(VLOOKUP($D57,[1]受注ﾌｧｲﾙ!$A$3:$BZ$1314,8,FALSE),"-")</f>
        <v>-</v>
      </c>
      <c r="L57" s="5" t="str">
        <f>IFERROR(VLOOKUP($D57,[1]受注ﾌｧｲﾙ!$A$3:$BZ$1314,9,FALSE),"-")</f>
        <v>-</v>
      </c>
      <c r="M57" s="5" t="str">
        <f>IFERROR(VLOOKUP($D57,[1]受注ﾌｧｲﾙ!$A$3:$BZ$1314,10,FALSE),"-")</f>
        <v>-</v>
      </c>
      <c r="N57" s="5" t="str">
        <f>IFERROR(VLOOKUP($D57,[1]受注ﾌｧｲﾙ!$A$3:$BZ$1314,11,FALSE),"-")</f>
        <v>-</v>
      </c>
      <c r="O57" s="15" t="str">
        <f>IFERROR(VLOOKUP($D57,[1]受注ﾌｧｲﾙ!$A$3:$BZ$1314,13,FALSE),"-")</f>
        <v>-</v>
      </c>
      <c r="P57" s="5" t="str">
        <f>IFERROR(VLOOKUP($D57,[1]受注ﾌｧｲﾙ!$A$3:$BZ$1314,15,FALSE),"-")</f>
        <v>-</v>
      </c>
      <c r="Q57" s="40" t="str">
        <f>IFERROR((VLOOKUP($D57,[1]受注ﾌｧｲﾙ!$A$3:$BZ$1314,16,FALSE)*J57),"-")</f>
        <v>-</v>
      </c>
      <c r="R57" s="492" t="str">
        <f>IFERROR(VLOOKUP(D57,#REF!,107,FALSE),"-")</f>
        <v>-</v>
      </c>
      <c r="S57" s="5" t="str">
        <f>IFERROR(VLOOKUP($D57,[1]受注ﾌｧｲﾙ!$A$3:$BZ$1314,26,FALSE),"-")</f>
        <v>-</v>
      </c>
      <c r="T57" s="86" t="str">
        <f>IFERROR(VLOOKUP($D57,[1]受注ﾌｧｲﾙ!$A$3:$BZ$1314,23,FALSE),"-")</f>
        <v>-</v>
      </c>
      <c r="U57" s="4"/>
      <c r="V57" s="3"/>
      <c r="W57" s="4" t="str">
        <f>IFERROR(VLOOKUP($D57,[1]受注ﾌｧｲﾙ!$A$3:$BZ$1314,25,FALSE),"-")</f>
        <v>-</v>
      </c>
      <c r="X57" s="4" t="str">
        <f>IFERROR(VLOOKUP($D57,[1]受注ﾌｧｲﾙ!$A$3:$BZ$1314,32,FALSE),"-")</f>
        <v>-</v>
      </c>
      <c r="Y57" s="4" t="str">
        <f>IFERROR(VLOOKUP($D57,[1]受注ﾌｧｲﾙ!$A$3:$BZ$1314,33,FALSE),"-")</f>
        <v>-</v>
      </c>
      <c r="Z57" s="4" t="str">
        <f t="shared" si="188"/>
        <v>-</v>
      </c>
      <c r="AA57" s="4" t="str">
        <f>IFERROR(VLOOKUP(D57,[8]加工日報ｽﾗｲｽ!$A$5:$DD$996,2,FALSE),"-")</f>
        <v>-</v>
      </c>
      <c r="AB57" s="58" t="str">
        <f>IFERROR(VLOOKUP(D57,[8]加工日報ｽﾗｲｽ!$A$5:$DD$996,108,FALSE),"-")</f>
        <v>-</v>
      </c>
      <c r="AC57" s="21">
        <f t="shared" si="376"/>
        <v>0</v>
      </c>
      <c r="AD57" s="410" t="str">
        <f>IFERROR(VLOOKUP($D57,[1]受注ﾌｧｲﾙ!$A$3:$BZ$1314,27,FALSE),"-")&amp;"　"&amp;IFERROR(VLOOKUP($D57,[1]受注ﾌｧｲﾙ!$A$3:$BZ$1314,28,FALSE),"-")&amp;"　"&amp;IFERROR(VLOOKUP($D57,[1]受注ﾌｧｲﾙ!$A$3:$BZ$1314,29,FALSE),"-")</f>
        <v>-　-　-</v>
      </c>
      <c r="AE57" s="3"/>
      <c r="AF57" s="31" t="str">
        <f>IFERROR(VLOOKUP(D57,[8]加工日報ｽﾗｲｽ!$A$5:$DD$996,94,FALSE),"-")</f>
        <v>-</v>
      </c>
      <c r="AG57" s="38" t="str">
        <f>IFERROR(VLOOKUP($D57,[1]受注ﾌｧｲﾙ!$A$3:$BZ$1314,2,FALSE),"-")</f>
        <v>-</v>
      </c>
      <c r="AH57" s="38" t="str">
        <f>IFERROR(VLOOKUP($D57,[1]受注ﾌｧｲﾙ!$A$3:$BZ$1314,3,FALSE),"-")</f>
        <v>-</v>
      </c>
      <c r="AI57" s="43" t="str">
        <f>IFERROR(VLOOKUP($D57,[1]受注ﾌｧｲﾙ!$A$3:$BZ$1314,31,FALSE),"-")</f>
        <v>-</v>
      </c>
      <c r="AJ57" s="43" t="str">
        <f>IFERROR(VLOOKUP($D57,[1]受注ﾌｧｲﾙ!$A$3:$BZ$1314,12,FALSE),"-")</f>
        <v>-</v>
      </c>
      <c r="AK57" s="228" t="str">
        <f>IFERROR(VLOOKUP($D57,[1]受注ﾌｧｲﾙ!$A$3:$BZ$1314,24,FALSE),"-")</f>
        <v>-</v>
      </c>
      <c r="AL57" s="3"/>
      <c r="AM57" s="3"/>
      <c r="AN57" s="3"/>
      <c r="AO57" s="3"/>
      <c r="AP57" s="3"/>
      <c r="AQ57" s="43" t="s">
        <v>88</v>
      </c>
      <c r="AR57" s="366"/>
      <c r="AS57" s="109" t="str">
        <f t="shared" si="377"/>
        <v/>
      </c>
      <c r="AT57" s="260"/>
      <c r="AU57" s="110" t="str">
        <f t="shared" si="378"/>
        <v/>
      </c>
      <c r="AV57" s="109" t="str">
        <f t="shared" si="379"/>
        <v/>
      </c>
      <c r="AW57" s="108"/>
      <c r="AX57" s="110" t="str">
        <f t="shared" si="380"/>
        <v/>
      </c>
      <c r="AY57" s="109" t="str">
        <f t="shared" si="381"/>
        <v/>
      </c>
      <c r="AZ57" s="108"/>
      <c r="BA57" s="110" t="str">
        <f t="shared" si="382"/>
        <v/>
      </c>
      <c r="BB57" s="109" t="str">
        <f t="shared" si="383"/>
        <v/>
      </c>
      <c r="BC57" s="108"/>
      <c r="BD57" s="110" t="str">
        <f t="shared" si="384"/>
        <v/>
      </c>
      <c r="BE57" s="109" t="str">
        <f t="shared" si="385"/>
        <v/>
      </c>
      <c r="BF57" s="108"/>
      <c r="BG57" s="110" t="str">
        <f t="shared" si="386"/>
        <v/>
      </c>
      <c r="BH57" s="109" t="str">
        <f t="shared" si="387"/>
        <v/>
      </c>
      <c r="BI57" s="108"/>
      <c r="BJ57" s="110" t="str">
        <f t="shared" si="388"/>
        <v/>
      </c>
      <c r="BK57" s="109" t="str">
        <f t="shared" si="389"/>
        <v/>
      </c>
      <c r="BL57" s="108"/>
      <c r="BM57" s="110" t="str">
        <f t="shared" si="390"/>
        <v/>
      </c>
      <c r="BN57" s="109" t="str">
        <f t="shared" si="391"/>
        <v/>
      </c>
      <c r="BO57" s="108"/>
      <c r="BP57" s="110" t="str">
        <f t="shared" si="392"/>
        <v/>
      </c>
      <c r="BQ57" s="109" t="str">
        <f t="shared" si="393"/>
        <v/>
      </c>
      <c r="BR57" s="108"/>
      <c r="BS57" s="110" t="str">
        <f t="shared" si="394"/>
        <v/>
      </c>
      <c r="BT57" s="109" t="str">
        <f t="shared" si="395"/>
        <v/>
      </c>
      <c r="BU57" s="108"/>
      <c r="BV57" s="110" t="str">
        <f t="shared" si="396"/>
        <v/>
      </c>
      <c r="BW57" s="109" t="str">
        <f t="shared" si="397"/>
        <v/>
      </c>
      <c r="BX57" s="108"/>
      <c r="BY57" s="110" t="str">
        <f t="shared" si="398"/>
        <v/>
      </c>
      <c r="BZ57" s="109" t="str">
        <f t="shared" si="399"/>
        <v/>
      </c>
      <c r="CA57" s="108"/>
      <c r="CB57" s="110" t="str">
        <f t="shared" si="400"/>
        <v/>
      </c>
      <c r="CC57" s="109" t="str">
        <f t="shared" si="401"/>
        <v/>
      </c>
      <c r="CD57" s="108"/>
      <c r="CE57" s="110" t="str">
        <f t="shared" si="402"/>
        <v/>
      </c>
      <c r="CF57" s="109" t="str">
        <f t="shared" si="403"/>
        <v/>
      </c>
      <c r="CG57" s="108"/>
      <c r="CH57" s="110" t="str">
        <f t="shared" si="404"/>
        <v/>
      </c>
      <c r="CI57" s="109" t="str">
        <f t="shared" si="405"/>
        <v/>
      </c>
      <c r="CJ57" s="108"/>
      <c r="CK57" s="110" t="str">
        <f t="shared" si="406"/>
        <v/>
      </c>
      <c r="CL57" s="109" t="str">
        <f t="shared" si="407"/>
        <v/>
      </c>
      <c r="CM57" s="108"/>
      <c r="CN57" s="110" t="str">
        <f t="shared" si="408"/>
        <v/>
      </c>
      <c r="CO57" s="109" t="str">
        <f t="shared" si="409"/>
        <v/>
      </c>
      <c r="CP57" s="108"/>
      <c r="CQ57" s="110" t="str">
        <f t="shared" si="410"/>
        <v/>
      </c>
      <c r="CR57" s="109" t="str">
        <f t="shared" si="411"/>
        <v/>
      </c>
      <c r="CS57" s="108"/>
      <c r="CT57" s="110" t="str">
        <f t="shared" si="412"/>
        <v/>
      </c>
      <c r="CU57" s="109" t="str">
        <f t="shared" si="413"/>
        <v/>
      </c>
      <c r="CV57" s="108"/>
      <c r="CW57" s="110" t="str">
        <f t="shared" si="414"/>
        <v/>
      </c>
      <c r="CX57" s="109" t="str">
        <f t="shared" si="415"/>
        <v/>
      </c>
      <c r="CY57" s="108"/>
      <c r="CZ57" s="110" t="str">
        <f t="shared" si="416"/>
        <v/>
      </c>
      <c r="DA57" s="109" t="str">
        <f t="shared" si="417"/>
        <v/>
      </c>
      <c r="DB57" s="108"/>
      <c r="DC57" s="110" t="str">
        <f t="shared" si="418"/>
        <v/>
      </c>
      <c r="DD57" s="109" t="str">
        <f t="shared" si="419"/>
        <v/>
      </c>
      <c r="DE57" s="108"/>
      <c r="DF57" s="110" t="str">
        <f t="shared" si="420"/>
        <v/>
      </c>
      <c r="DG57" s="109" t="str">
        <f t="shared" si="421"/>
        <v/>
      </c>
      <c r="DH57" s="108"/>
      <c r="DI57" s="110" t="str">
        <f t="shared" si="422"/>
        <v/>
      </c>
      <c r="DJ57" s="109" t="str">
        <f t="shared" si="423"/>
        <v/>
      </c>
      <c r="DK57" s="108"/>
      <c r="DL57" s="110" t="str">
        <f t="shared" si="424"/>
        <v/>
      </c>
      <c r="DM57" s="109" t="str">
        <f t="shared" si="425"/>
        <v/>
      </c>
      <c r="DN57" s="108"/>
      <c r="DO57" s="110" t="str">
        <f t="shared" si="426"/>
        <v/>
      </c>
      <c r="DP57" s="109" t="str">
        <f t="shared" si="427"/>
        <v/>
      </c>
      <c r="DQ57" s="108"/>
      <c r="DR57" s="110" t="str">
        <f t="shared" si="428"/>
        <v/>
      </c>
      <c r="DS57" s="109" t="str">
        <f t="shared" si="429"/>
        <v/>
      </c>
      <c r="DT57" s="108"/>
      <c r="DU57" s="110" t="str">
        <f t="shared" si="430"/>
        <v/>
      </c>
      <c r="DV57" s="109" t="str">
        <f t="shared" si="431"/>
        <v/>
      </c>
      <c r="DW57" s="108"/>
      <c r="DX57" s="110" t="str">
        <f t="shared" si="432"/>
        <v/>
      </c>
      <c r="DY57" s="109" t="str">
        <f t="shared" si="433"/>
        <v/>
      </c>
      <c r="DZ57" s="108"/>
      <c r="EA57" s="110" t="str">
        <f t="shared" si="434"/>
        <v/>
      </c>
      <c r="EB57" s="109" t="str">
        <f t="shared" si="435"/>
        <v/>
      </c>
      <c r="EC57" s="108"/>
      <c r="ED57" s="110" t="str">
        <f t="shared" si="436"/>
        <v/>
      </c>
      <c r="EE57" s="109" t="str">
        <f t="shared" si="437"/>
        <v/>
      </c>
      <c r="EF57" s="108"/>
      <c r="EG57" s="151" t="str">
        <f t="shared" si="438"/>
        <v/>
      </c>
      <c r="EH57" s="109" t="str">
        <f t="shared" si="439"/>
        <v/>
      </c>
      <c r="EI57" s="260"/>
      <c r="EJ57" s="110" t="str">
        <f t="shared" si="440"/>
        <v/>
      </c>
      <c r="EK57" s="109" t="str">
        <f t="shared" si="441"/>
        <v/>
      </c>
      <c r="EL57" s="108"/>
      <c r="EM57" s="110" t="str">
        <f t="shared" si="442"/>
        <v/>
      </c>
      <c r="EN57" s="109" t="str">
        <f t="shared" si="443"/>
        <v/>
      </c>
      <c r="EO57" s="108"/>
      <c r="EP57" s="110" t="str">
        <f t="shared" si="444"/>
        <v/>
      </c>
      <c r="EQ57" s="109" t="str">
        <f t="shared" si="445"/>
        <v/>
      </c>
      <c r="ER57" s="108"/>
      <c r="ES57" s="110" t="str">
        <f t="shared" si="446"/>
        <v/>
      </c>
      <c r="ET57" s="109" t="str">
        <f t="shared" si="447"/>
        <v/>
      </c>
      <c r="EU57" s="108"/>
      <c r="EV57" s="110" t="str">
        <f t="shared" si="448"/>
        <v/>
      </c>
      <c r="EW57" s="109" t="str">
        <f t="shared" si="449"/>
        <v/>
      </c>
      <c r="EX57" s="108"/>
      <c r="EY57" s="110" t="str">
        <f t="shared" si="450"/>
        <v/>
      </c>
      <c r="EZ57" s="109" t="str">
        <f t="shared" si="451"/>
        <v/>
      </c>
      <c r="FA57" s="108"/>
      <c r="FB57" s="110" t="str">
        <f t="shared" si="452"/>
        <v/>
      </c>
      <c r="FC57" s="109" t="str">
        <f t="shared" si="453"/>
        <v/>
      </c>
      <c r="FD57" s="108"/>
      <c r="FE57" s="110" t="str">
        <f t="shared" si="454"/>
        <v/>
      </c>
      <c r="FF57" s="109" t="str">
        <f t="shared" si="455"/>
        <v/>
      </c>
      <c r="FG57" s="108"/>
      <c r="FH57" s="110" t="str">
        <f t="shared" si="456"/>
        <v/>
      </c>
      <c r="FI57" s="109" t="str">
        <f t="shared" si="457"/>
        <v/>
      </c>
      <c r="FJ57" s="108"/>
      <c r="FK57" s="110" t="str">
        <f t="shared" si="458"/>
        <v/>
      </c>
      <c r="FL57" s="109" t="str">
        <f t="shared" si="459"/>
        <v/>
      </c>
      <c r="FM57" s="108"/>
      <c r="FN57" s="110" t="str">
        <f t="shared" si="460"/>
        <v/>
      </c>
      <c r="FO57" s="109" t="str">
        <f t="shared" si="461"/>
        <v/>
      </c>
      <c r="FP57" s="108"/>
      <c r="FQ57" s="110" t="str">
        <f t="shared" si="462"/>
        <v/>
      </c>
      <c r="FR57" s="109" t="str">
        <f t="shared" si="463"/>
        <v/>
      </c>
      <c r="FS57" s="108"/>
      <c r="FT57" s="110" t="str">
        <f t="shared" si="464"/>
        <v/>
      </c>
      <c r="FU57" s="109" t="str">
        <f t="shared" si="465"/>
        <v/>
      </c>
      <c r="FV57" s="108"/>
      <c r="FW57" s="110" t="str">
        <f t="shared" si="466"/>
        <v/>
      </c>
      <c r="FX57" s="109" t="str">
        <f t="shared" si="467"/>
        <v/>
      </c>
      <c r="FY57" s="108"/>
      <c r="FZ57" s="110" t="str">
        <f t="shared" si="468"/>
        <v/>
      </c>
      <c r="GA57" s="109" t="str">
        <f t="shared" si="469"/>
        <v/>
      </c>
      <c r="GB57" s="108"/>
      <c r="GC57" s="110" t="str">
        <f t="shared" si="470"/>
        <v/>
      </c>
      <c r="GD57" s="109" t="str">
        <f t="shared" si="471"/>
        <v/>
      </c>
      <c r="GE57" s="108"/>
      <c r="GF57" s="110" t="str">
        <f t="shared" si="472"/>
        <v/>
      </c>
      <c r="GG57" s="109" t="str">
        <f t="shared" si="473"/>
        <v/>
      </c>
      <c r="GH57" s="108"/>
      <c r="GI57" s="110" t="str">
        <f t="shared" si="474"/>
        <v/>
      </c>
      <c r="GJ57" s="109" t="str">
        <f t="shared" si="475"/>
        <v/>
      </c>
      <c r="GK57" s="108"/>
      <c r="GL57" s="110" t="str">
        <f t="shared" si="476"/>
        <v/>
      </c>
      <c r="GM57" s="109" t="str">
        <f t="shared" si="477"/>
        <v/>
      </c>
      <c r="GN57" s="108"/>
      <c r="GO57" s="110" t="str">
        <f t="shared" si="478"/>
        <v/>
      </c>
      <c r="GP57" s="109" t="str">
        <f t="shared" si="479"/>
        <v/>
      </c>
      <c r="GQ57" s="108"/>
      <c r="GR57" s="110" t="str">
        <f t="shared" si="480"/>
        <v/>
      </c>
      <c r="GS57" s="109" t="str">
        <f t="shared" si="481"/>
        <v/>
      </c>
      <c r="GT57" s="108"/>
      <c r="GU57" s="110" t="str">
        <f t="shared" si="482"/>
        <v/>
      </c>
      <c r="GV57" s="109" t="str">
        <f t="shared" si="483"/>
        <v/>
      </c>
      <c r="GW57" s="108"/>
      <c r="GX57" s="110" t="str">
        <f t="shared" si="484"/>
        <v/>
      </c>
      <c r="GY57" s="109" t="str">
        <f t="shared" si="485"/>
        <v/>
      </c>
      <c r="GZ57" s="108"/>
      <c r="HA57" s="110" t="str">
        <f t="shared" si="486"/>
        <v/>
      </c>
      <c r="HB57" s="109" t="str">
        <f t="shared" si="487"/>
        <v/>
      </c>
      <c r="HC57" s="108"/>
      <c r="HD57" s="110" t="str">
        <f t="shared" si="488"/>
        <v/>
      </c>
      <c r="HE57" s="109" t="str">
        <f t="shared" si="489"/>
        <v/>
      </c>
      <c r="HF57" s="108"/>
      <c r="HG57" s="110" t="str">
        <f t="shared" si="490"/>
        <v/>
      </c>
      <c r="HH57" s="109" t="str">
        <f t="shared" si="491"/>
        <v/>
      </c>
      <c r="HI57" s="108"/>
      <c r="HJ57" s="110" t="str">
        <f t="shared" si="492"/>
        <v/>
      </c>
      <c r="HK57" s="109" t="str">
        <f t="shared" si="493"/>
        <v/>
      </c>
      <c r="HL57" s="108"/>
      <c r="HM57" s="110" t="str">
        <f t="shared" si="494"/>
        <v/>
      </c>
      <c r="HN57" s="109" t="str">
        <f t="shared" si="495"/>
        <v/>
      </c>
      <c r="HO57" s="108"/>
      <c r="HP57" s="110" t="str">
        <f t="shared" si="496"/>
        <v/>
      </c>
      <c r="HQ57" s="109" t="str">
        <f t="shared" si="497"/>
        <v/>
      </c>
      <c r="HR57" s="108"/>
      <c r="HS57" s="110" t="str">
        <f t="shared" si="498"/>
        <v/>
      </c>
      <c r="HT57" s="109" t="str">
        <f t="shared" si="499"/>
        <v/>
      </c>
      <c r="HU57" s="108"/>
      <c r="HV57" s="151" t="str">
        <f t="shared" si="500"/>
        <v/>
      </c>
      <c r="HW57" s="109" t="str">
        <f t="shared" si="501"/>
        <v/>
      </c>
      <c r="HX57" s="260"/>
      <c r="HY57" s="110" t="str">
        <f t="shared" si="502"/>
        <v/>
      </c>
      <c r="HZ57" s="109" t="str">
        <f t="shared" si="503"/>
        <v/>
      </c>
      <c r="IA57" s="108"/>
      <c r="IB57" s="110" t="str">
        <f t="shared" si="504"/>
        <v/>
      </c>
      <c r="IC57" s="109" t="str">
        <f t="shared" si="505"/>
        <v/>
      </c>
      <c r="ID57" s="108"/>
      <c r="IE57" s="110" t="str">
        <f t="shared" si="506"/>
        <v/>
      </c>
      <c r="IF57" s="109" t="str">
        <f t="shared" si="507"/>
        <v/>
      </c>
      <c r="IG57" s="108"/>
      <c r="IH57" s="110" t="str">
        <f t="shared" si="508"/>
        <v/>
      </c>
      <c r="II57" s="109" t="str">
        <f t="shared" si="509"/>
        <v/>
      </c>
      <c r="IJ57" s="108"/>
      <c r="IK57" s="110" t="str">
        <f t="shared" si="510"/>
        <v/>
      </c>
      <c r="IL57" s="109" t="str">
        <f t="shared" si="511"/>
        <v/>
      </c>
      <c r="IM57" s="108"/>
      <c r="IN57" s="110" t="str">
        <f t="shared" si="512"/>
        <v/>
      </c>
      <c r="IO57" s="109" t="str">
        <f t="shared" si="513"/>
        <v/>
      </c>
      <c r="IP57" s="108"/>
      <c r="IQ57" s="110" t="str">
        <f t="shared" si="514"/>
        <v/>
      </c>
      <c r="IR57" s="109" t="str">
        <f t="shared" si="515"/>
        <v/>
      </c>
      <c r="IS57" s="108"/>
      <c r="IT57" s="110" t="str">
        <f t="shared" si="516"/>
        <v/>
      </c>
      <c r="IU57" s="109" t="str">
        <f t="shared" si="517"/>
        <v/>
      </c>
      <c r="IV57" s="108"/>
      <c r="IW57" s="110" t="str">
        <f t="shared" si="518"/>
        <v/>
      </c>
      <c r="IX57" s="109" t="str">
        <f t="shared" si="519"/>
        <v/>
      </c>
      <c r="IY57" s="108"/>
      <c r="IZ57" s="110" t="str">
        <f t="shared" si="520"/>
        <v/>
      </c>
      <c r="JA57" s="109" t="str">
        <f t="shared" si="521"/>
        <v/>
      </c>
      <c r="JB57" s="108"/>
      <c r="JC57" s="110" t="str">
        <f t="shared" si="522"/>
        <v/>
      </c>
      <c r="JD57" s="109" t="str">
        <f t="shared" si="523"/>
        <v/>
      </c>
      <c r="JE57" s="108"/>
      <c r="JF57" s="110" t="str">
        <f t="shared" si="524"/>
        <v/>
      </c>
      <c r="JG57" s="109" t="str">
        <f t="shared" si="525"/>
        <v/>
      </c>
      <c r="JH57" s="108"/>
      <c r="JI57" s="110" t="str">
        <f t="shared" si="526"/>
        <v/>
      </c>
      <c r="JJ57" s="109" t="str">
        <f t="shared" si="527"/>
        <v/>
      </c>
      <c r="JK57" s="108"/>
      <c r="JL57" s="110" t="str">
        <f t="shared" si="528"/>
        <v/>
      </c>
      <c r="JM57" s="109" t="str">
        <f t="shared" si="529"/>
        <v/>
      </c>
      <c r="JN57" s="108"/>
      <c r="JO57" s="110" t="str">
        <f t="shared" si="530"/>
        <v/>
      </c>
      <c r="JP57" s="109" t="str">
        <f t="shared" si="531"/>
        <v/>
      </c>
      <c r="JQ57" s="108"/>
      <c r="JR57" s="110" t="str">
        <f t="shared" si="532"/>
        <v/>
      </c>
      <c r="JS57" s="109" t="str">
        <f t="shared" si="533"/>
        <v/>
      </c>
      <c r="JT57" s="108"/>
      <c r="JU57" s="110" t="str">
        <f t="shared" si="534"/>
        <v/>
      </c>
      <c r="JV57" s="109" t="str">
        <f t="shared" si="535"/>
        <v/>
      </c>
      <c r="JW57" s="108"/>
      <c r="JX57" s="110" t="str">
        <f t="shared" si="536"/>
        <v/>
      </c>
      <c r="JY57" s="109" t="str">
        <f t="shared" si="537"/>
        <v/>
      </c>
      <c r="JZ57" s="108"/>
      <c r="KA57" s="110" t="str">
        <f t="shared" si="538"/>
        <v/>
      </c>
      <c r="KB57" s="109" t="str">
        <f t="shared" si="539"/>
        <v/>
      </c>
      <c r="KC57" s="108"/>
      <c r="KD57" s="110" t="str">
        <f t="shared" si="540"/>
        <v/>
      </c>
      <c r="KE57" s="109" t="str">
        <f t="shared" si="541"/>
        <v/>
      </c>
      <c r="KF57" s="108"/>
      <c r="KG57" s="110" t="str">
        <f t="shared" si="542"/>
        <v/>
      </c>
      <c r="KH57" s="109" t="str">
        <f t="shared" si="543"/>
        <v/>
      </c>
      <c r="KI57" s="108"/>
      <c r="KJ57" s="110" t="str">
        <f t="shared" si="544"/>
        <v/>
      </c>
      <c r="KK57" s="109" t="str">
        <f t="shared" si="545"/>
        <v/>
      </c>
      <c r="KL57" s="108"/>
      <c r="KM57" s="110" t="str">
        <f t="shared" si="546"/>
        <v/>
      </c>
      <c r="KN57" s="109" t="str">
        <f t="shared" si="547"/>
        <v/>
      </c>
      <c r="KO57" s="108"/>
      <c r="KP57" s="110" t="str">
        <f t="shared" si="548"/>
        <v/>
      </c>
      <c r="KQ57" s="109" t="str">
        <f t="shared" si="549"/>
        <v/>
      </c>
      <c r="KR57" s="108"/>
      <c r="KS57" s="110" t="str">
        <f t="shared" si="550"/>
        <v/>
      </c>
      <c r="KT57" s="109" t="str">
        <f t="shared" si="551"/>
        <v/>
      </c>
      <c r="KU57" s="108"/>
      <c r="KV57" s="110" t="str">
        <f t="shared" si="552"/>
        <v/>
      </c>
      <c r="KW57" s="109" t="str">
        <f t="shared" si="553"/>
        <v/>
      </c>
      <c r="KX57" s="108"/>
      <c r="KY57" s="110" t="str">
        <f t="shared" si="554"/>
        <v/>
      </c>
      <c r="KZ57" s="109" t="str">
        <f t="shared" si="555"/>
        <v/>
      </c>
      <c r="LA57" s="108"/>
      <c r="LB57" s="110" t="str">
        <f t="shared" si="556"/>
        <v/>
      </c>
      <c r="LC57" s="109" t="str">
        <f t="shared" si="557"/>
        <v/>
      </c>
      <c r="LD57" s="108"/>
      <c r="LE57" s="110" t="str">
        <f t="shared" si="558"/>
        <v/>
      </c>
      <c r="LF57" s="109" t="str">
        <f t="shared" si="559"/>
        <v/>
      </c>
      <c r="LG57" s="108"/>
      <c r="LH57" s="110" t="str">
        <f t="shared" si="560"/>
        <v/>
      </c>
      <c r="LI57" s="109" t="str">
        <f t="shared" si="561"/>
        <v/>
      </c>
      <c r="LJ57" s="108"/>
      <c r="LK57" s="151" t="str">
        <f t="shared" si="562"/>
        <v/>
      </c>
    </row>
    <row r="58" spans="1:323" ht="17.5" customHeight="1" x14ac:dyDescent="0.2">
      <c r="A58" s="120" t="s">
        <v>22</v>
      </c>
      <c r="B58" s="150" t="str">
        <f>IFERROR(VLOOKUP($D58,[1]受注ﾌｧｲﾙ!$A$3:$BZ$1314,5,FALSE),"-")</f>
        <v>-</v>
      </c>
      <c r="C58" s="154" t="str">
        <f>IFERROR(VLOOKUP($D58,[1]受注ﾌｧｲﾙ!$A$3:$BZ$1314,6,FALSE),"-")</f>
        <v>-</v>
      </c>
      <c r="D58" s="3"/>
      <c r="E58" s="39" t="str">
        <f>IFERROR(VLOOKUP($D58,[1]受注ﾌｧｲﾙ!$A$3:$BZ$1314,17,FALSE),"-")</f>
        <v>-</v>
      </c>
      <c r="F58" s="5" t="str">
        <f>IFERROR(VLOOKUP($D58,[1]受注ﾌｧｲﾙ!$A$3:$BZ$1314,18,FALSE),"-")</f>
        <v>-</v>
      </c>
      <c r="G58" s="5" t="str">
        <f>IFERROR(VLOOKUP($D58,[1]受注ﾌｧｲﾙ!$A$3:$BZ$1314,19,FALSE),"-")</f>
        <v>-</v>
      </c>
      <c r="H58" s="5" t="str">
        <f>IFERROR(VLOOKUP($D58,[1]受注ﾌｧｲﾙ!$A$3:$BZ$1314,20,FALSE),"-")</f>
        <v>-</v>
      </c>
      <c r="I58" s="5" t="str">
        <f>IFERROR(VLOOKUP($D58,[1]受注ﾌｧｲﾙ!$A$3:$BZ$1314,21,FALSE),"-")</f>
        <v>-</v>
      </c>
      <c r="J58" s="15" t="str">
        <f>IFERROR(VLOOKUP($D58,[1]受注ﾌｧｲﾙ!$A$3:$BZ$1314,22,FALSE),"-")</f>
        <v>-</v>
      </c>
      <c r="K58" s="5" t="str">
        <f>IFERROR(VLOOKUP($D58,[1]受注ﾌｧｲﾙ!$A$3:$BZ$1314,8,FALSE),"-")</f>
        <v>-</v>
      </c>
      <c r="L58" s="5" t="str">
        <f>IFERROR(VLOOKUP($D58,[1]受注ﾌｧｲﾙ!$A$3:$BZ$1314,9,FALSE),"-")</f>
        <v>-</v>
      </c>
      <c r="M58" s="5" t="str">
        <f>IFERROR(VLOOKUP($D58,[1]受注ﾌｧｲﾙ!$A$3:$BZ$1314,10,FALSE),"-")</f>
        <v>-</v>
      </c>
      <c r="N58" s="5" t="str">
        <f>IFERROR(VLOOKUP($D58,[1]受注ﾌｧｲﾙ!$A$3:$BZ$1314,11,FALSE),"-")</f>
        <v>-</v>
      </c>
      <c r="O58" s="15" t="str">
        <f>IFERROR(VLOOKUP($D58,[1]受注ﾌｧｲﾙ!$A$3:$BZ$1314,13,FALSE),"-")</f>
        <v>-</v>
      </c>
      <c r="P58" s="5" t="str">
        <f>IFERROR(VLOOKUP($D58,[1]受注ﾌｧｲﾙ!$A$3:$BZ$1314,15,FALSE),"-")</f>
        <v>-</v>
      </c>
      <c r="Q58" s="40" t="str">
        <f>IFERROR((VLOOKUP($D58,[1]受注ﾌｧｲﾙ!$A$3:$BZ$1314,16,FALSE)*J58),"-")</f>
        <v>-</v>
      </c>
      <c r="R58" s="492" t="str">
        <f>IFERROR(VLOOKUP(D58,#REF!,107,FALSE),"-")</f>
        <v>-</v>
      </c>
      <c r="S58" s="5" t="str">
        <f>IFERROR(VLOOKUP($D58,[1]受注ﾌｧｲﾙ!$A$3:$BZ$1314,26,FALSE),"-")</f>
        <v>-</v>
      </c>
      <c r="T58" s="86" t="str">
        <f>IFERROR(VLOOKUP($D58,[1]受注ﾌｧｲﾙ!$A$3:$BZ$1314,23,FALSE),"-")</f>
        <v>-</v>
      </c>
      <c r="U58" s="4"/>
      <c r="V58" s="3"/>
      <c r="W58" s="4" t="str">
        <f>IFERROR(VLOOKUP($D58,[1]受注ﾌｧｲﾙ!$A$3:$BZ$1314,25,FALSE),"-")</f>
        <v>-</v>
      </c>
      <c r="X58" s="4" t="str">
        <f>IFERROR(VLOOKUP($D58,[1]受注ﾌｧｲﾙ!$A$3:$BZ$1314,32,FALSE),"-")</f>
        <v>-</v>
      </c>
      <c r="Y58" s="4" t="str">
        <f>IFERROR(VLOOKUP($D58,[1]受注ﾌｧｲﾙ!$A$3:$BZ$1314,33,FALSE),"-")</f>
        <v>-</v>
      </c>
      <c r="Z58" s="4" t="str">
        <f t="shared" si="188"/>
        <v>-</v>
      </c>
      <c r="AA58" s="4" t="str">
        <f>IFERROR(VLOOKUP(D58,[8]加工日報ｽﾗｲｽ!$A$5:$DD$996,2,FALSE),"-")</f>
        <v>-</v>
      </c>
      <c r="AB58" s="58" t="str">
        <f>IFERROR(VLOOKUP(D58,[8]加工日報ｽﾗｲｽ!$A$5:$DD$996,108,FALSE),"-")</f>
        <v>-</v>
      </c>
      <c r="AC58" s="21">
        <f t="shared" si="189"/>
        <v>0</v>
      </c>
      <c r="AD58" s="410" t="str">
        <f>IFERROR(VLOOKUP($D58,[1]受注ﾌｧｲﾙ!$A$3:$BZ$1314,27,FALSE),"-")&amp;"　"&amp;IFERROR(VLOOKUP($D58,[1]受注ﾌｧｲﾙ!$A$3:$BZ$1314,28,FALSE),"-")&amp;"　"&amp;IFERROR(VLOOKUP($D58,[1]受注ﾌｧｲﾙ!$A$3:$BZ$1314,29,FALSE),"-")</f>
        <v>-　-　-</v>
      </c>
      <c r="AE58" s="3"/>
      <c r="AF58" s="31" t="str">
        <f>IFERROR(VLOOKUP(D58,[8]加工日報ｽﾗｲｽ!$A$5:$DD$996,94,FALSE),"-")</f>
        <v>-</v>
      </c>
      <c r="AG58" s="38" t="str">
        <f>IFERROR(VLOOKUP($D58,[1]受注ﾌｧｲﾙ!$A$3:$BZ$1314,2,FALSE),"-")</f>
        <v>-</v>
      </c>
      <c r="AH58" s="38" t="str">
        <f>IFERROR(VLOOKUP($D58,[1]受注ﾌｧｲﾙ!$A$3:$BZ$1314,3,FALSE),"-")</f>
        <v>-</v>
      </c>
      <c r="AI58" s="43" t="str">
        <f>IFERROR(VLOOKUP($D58,[1]受注ﾌｧｲﾙ!$A$3:$BZ$1314,31,FALSE),"-")</f>
        <v>-</v>
      </c>
      <c r="AJ58" s="43" t="str">
        <f>IFERROR(VLOOKUP($D58,[1]受注ﾌｧｲﾙ!$A$3:$BZ$1314,12,FALSE),"-")</f>
        <v>-</v>
      </c>
      <c r="AK58" s="228" t="str">
        <f>IFERROR(VLOOKUP($D58,[1]受注ﾌｧｲﾙ!$A$3:$BZ$1314,24,FALSE),"-")</f>
        <v>-</v>
      </c>
      <c r="AL58" s="3"/>
      <c r="AM58" s="3"/>
      <c r="AN58" s="3"/>
      <c r="AO58" s="3"/>
      <c r="AP58" s="3"/>
      <c r="AQ58" s="43" t="s">
        <v>88</v>
      </c>
      <c r="AR58" s="366"/>
      <c r="AS58" s="109" t="str">
        <f t="shared" si="190"/>
        <v/>
      </c>
      <c r="AT58" s="260"/>
      <c r="AU58" s="110" t="str">
        <f t="shared" si="191"/>
        <v/>
      </c>
      <c r="AV58" s="109" t="str">
        <f t="shared" si="192"/>
        <v/>
      </c>
      <c r="AW58" s="108"/>
      <c r="AX58" s="110" t="str">
        <f t="shared" si="193"/>
        <v/>
      </c>
      <c r="AY58" s="109" t="str">
        <f t="shared" si="194"/>
        <v/>
      </c>
      <c r="AZ58" s="108"/>
      <c r="BA58" s="110" t="str">
        <f t="shared" si="195"/>
        <v/>
      </c>
      <c r="BB58" s="109" t="str">
        <f t="shared" si="196"/>
        <v/>
      </c>
      <c r="BC58" s="108"/>
      <c r="BD58" s="110" t="str">
        <f t="shared" si="197"/>
        <v/>
      </c>
      <c r="BE58" s="109" t="str">
        <f t="shared" si="198"/>
        <v/>
      </c>
      <c r="BF58" s="108"/>
      <c r="BG58" s="110" t="str">
        <f t="shared" si="199"/>
        <v/>
      </c>
      <c r="BH58" s="109" t="str">
        <f t="shared" si="200"/>
        <v/>
      </c>
      <c r="BI58" s="108"/>
      <c r="BJ58" s="110" t="str">
        <f t="shared" si="201"/>
        <v/>
      </c>
      <c r="BK58" s="109" t="str">
        <f t="shared" si="202"/>
        <v/>
      </c>
      <c r="BL58" s="108"/>
      <c r="BM58" s="110" t="str">
        <f t="shared" si="203"/>
        <v/>
      </c>
      <c r="BN58" s="109" t="str">
        <f t="shared" si="204"/>
        <v/>
      </c>
      <c r="BO58" s="108"/>
      <c r="BP58" s="110" t="str">
        <f t="shared" si="205"/>
        <v/>
      </c>
      <c r="BQ58" s="109" t="str">
        <f t="shared" si="206"/>
        <v/>
      </c>
      <c r="BR58" s="108"/>
      <c r="BS58" s="110" t="str">
        <f t="shared" si="207"/>
        <v/>
      </c>
      <c r="BT58" s="109" t="str">
        <f t="shared" si="208"/>
        <v/>
      </c>
      <c r="BU58" s="108"/>
      <c r="BV58" s="110" t="str">
        <f t="shared" si="209"/>
        <v/>
      </c>
      <c r="BW58" s="109" t="str">
        <f t="shared" si="210"/>
        <v/>
      </c>
      <c r="BX58" s="108"/>
      <c r="BY58" s="110" t="str">
        <f t="shared" si="211"/>
        <v/>
      </c>
      <c r="BZ58" s="109" t="str">
        <f t="shared" si="212"/>
        <v/>
      </c>
      <c r="CA58" s="108"/>
      <c r="CB58" s="110" t="str">
        <f t="shared" si="213"/>
        <v/>
      </c>
      <c r="CC58" s="109" t="str">
        <f t="shared" si="214"/>
        <v/>
      </c>
      <c r="CD58" s="108"/>
      <c r="CE58" s="110" t="str">
        <f t="shared" si="215"/>
        <v/>
      </c>
      <c r="CF58" s="109" t="str">
        <f t="shared" si="216"/>
        <v/>
      </c>
      <c r="CG58" s="108"/>
      <c r="CH58" s="110" t="str">
        <f t="shared" si="217"/>
        <v/>
      </c>
      <c r="CI58" s="109" t="str">
        <f t="shared" si="218"/>
        <v/>
      </c>
      <c r="CJ58" s="108"/>
      <c r="CK58" s="110" t="str">
        <f t="shared" si="219"/>
        <v/>
      </c>
      <c r="CL58" s="109" t="str">
        <f t="shared" si="220"/>
        <v/>
      </c>
      <c r="CM58" s="108"/>
      <c r="CN58" s="110" t="str">
        <f t="shared" si="221"/>
        <v/>
      </c>
      <c r="CO58" s="109" t="str">
        <f t="shared" si="222"/>
        <v/>
      </c>
      <c r="CP58" s="108"/>
      <c r="CQ58" s="110" t="str">
        <f t="shared" si="223"/>
        <v/>
      </c>
      <c r="CR58" s="109" t="str">
        <f t="shared" si="224"/>
        <v/>
      </c>
      <c r="CS58" s="108"/>
      <c r="CT58" s="110" t="str">
        <f t="shared" si="225"/>
        <v/>
      </c>
      <c r="CU58" s="109" t="str">
        <f t="shared" si="226"/>
        <v/>
      </c>
      <c r="CV58" s="108"/>
      <c r="CW58" s="110" t="str">
        <f t="shared" si="227"/>
        <v/>
      </c>
      <c r="CX58" s="109" t="str">
        <f t="shared" si="228"/>
        <v/>
      </c>
      <c r="CY58" s="108"/>
      <c r="CZ58" s="110" t="str">
        <f t="shared" si="229"/>
        <v/>
      </c>
      <c r="DA58" s="109" t="str">
        <f t="shared" si="230"/>
        <v/>
      </c>
      <c r="DB58" s="108"/>
      <c r="DC58" s="110" t="str">
        <f t="shared" si="231"/>
        <v/>
      </c>
      <c r="DD58" s="109" t="str">
        <f t="shared" si="232"/>
        <v/>
      </c>
      <c r="DE58" s="108"/>
      <c r="DF58" s="110" t="str">
        <f t="shared" si="233"/>
        <v/>
      </c>
      <c r="DG58" s="109" t="str">
        <f t="shared" si="234"/>
        <v/>
      </c>
      <c r="DH58" s="108"/>
      <c r="DI58" s="110" t="str">
        <f t="shared" si="235"/>
        <v/>
      </c>
      <c r="DJ58" s="109" t="str">
        <f t="shared" si="236"/>
        <v/>
      </c>
      <c r="DK58" s="108"/>
      <c r="DL58" s="110" t="str">
        <f t="shared" si="237"/>
        <v/>
      </c>
      <c r="DM58" s="109" t="str">
        <f t="shared" si="238"/>
        <v/>
      </c>
      <c r="DN58" s="108"/>
      <c r="DO58" s="110" t="str">
        <f t="shared" si="239"/>
        <v/>
      </c>
      <c r="DP58" s="109" t="str">
        <f t="shared" si="240"/>
        <v/>
      </c>
      <c r="DQ58" s="108"/>
      <c r="DR58" s="110" t="str">
        <f t="shared" si="241"/>
        <v/>
      </c>
      <c r="DS58" s="109" t="str">
        <f t="shared" si="242"/>
        <v/>
      </c>
      <c r="DT58" s="108"/>
      <c r="DU58" s="110" t="str">
        <f t="shared" si="243"/>
        <v/>
      </c>
      <c r="DV58" s="109" t="str">
        <f t="shared" si="244"/>
        <v/>
      </c>
      <c r="DW58" s="108"/>
      <c r="DX58" s="110" t="str">
        <f t="shared" si="245"/>
        <v/>
      </c>
      <c r="DY58" s="109" t="str">
        <f t="shared" si="246"/>
        <v/>
      </c>
      <c r="DZ58" s="108"/>
      <c r="EA58" s="110" t="str">
        <f t="shared" si="247"/>
        <v/>
      </c>
      <c r="EB58" s="109" t="str">
        <f t="shared" si="248"/>
        <v/>
      </c>
      <c r="EC58" s="108"/>
      <c r="ED58" s="110" t="str">
        <f t="shared" si="249"/>
        <v/>
      </c>
      <c r="EE58" s="109" t="str">
        <f t="shared" si="250"/>
        <v/>
      </c>
      <c r="EF58" s="108"/>
      <c r="EG58" s="151" t="str">
        <f t="shared" si="251"/>
        <v/>
      </c>
      <c r="EH58" s="109" t="str">
        <f t="shared" si="252"/>
        <v/>
      </c>
      <c r="EI58" s="260"/>
      <c r="EJ58" s="110" t="str">
        <f t="shared" si="253"/>
        <v/>
      </c>
      <c r="EK58" s="109" t="str">
        <f t="shared" si="254"/>
        <v/>
      </c>
      <c r="EL58" s="108"/>
      <c r="EM58" s="110" t="str">
        <f t="shared" si="255"/>
        <v/>
      </c>
      <c r="EN58" s="109" t="str">
        <f t="shared" si="256"/>
        <v/>
      </c>
      <c r="EO58" s="108"/>
      <c r="EP58" s="110" t="str">
        <f t="shared" si="257"/>
        <v/>
      </c>
      <c r="EQ58" s="109" t="str">
        <f t="shared" si="258"/>
        <v/>
      </c>
      <c r="ER58" s="108"/>
      <c r="ES58" s="110" t="str">
        <f t="shared" si="259"/>
        <v/>
      </c>
      <c r="ET58" s="109" t="str">
        <f t="shared" si="260"/>
        <v/>
      </c>
      <c r="EU58" s="108"/>
      <c r="EV58" s="110" t="str">
        <f t="shared" si="261"/>
        <v/>
      </c>
      <c r="EW58" s="109" t="str">
        <f t="shared" si="262"/>
        <v/>
      </c>
      <c r="EX58" s="108"/>
      <c r="EY58" s="110" t="str">
        <f t="shared" si="263"/>
        <v/>
      </c>
      <c r="EZ58" s="109" t="str">
        <f t="shared" si="264"/>
        <v/>
      </c>
      <c r="FA58" s="108"/>
      <c r="FB58" s="110" t="str">
        <f t="shared" si="265"/>
        <v/>
      </c>
      <c r="FC58" s="109" t="str">
        <f t="shared" si="266"/>
        <v/>
      </c>
      <c r="FD58" s="108"/>
      <c r="FE58" s="110" t="str">
        <f t="shared" si="267"/>
        <v/>
      </c>
      <c r="FF58" s="109" t="str">
        <f t="shared" si="268"/>
        <v/>
      </c>
      <c r="FG58" s="108"/>
      <c r="FH58" s="110" t="str">
        <f t="shared" si="269"/>
        <v/>
      </c>
      <c r="FI58" s="109" t="str">
        <f t="shared" si="270"/>
        <v/>
      </c>
      <c r="FJ58" s="108"/>
      <c r="FK58" s="110" t="str">
        <f t="shared" si="271"/>
        <v/>
      </c>
      <c r="FL58" s="109" t="str">
        <f t="shared" si="272"/>
        <v/>
      </c>
      <c r="FM58" s="108"/>
      <c r="FN58" s="110" t="str">
        <f t="shared" si="273"/>
        <v/>
      </c>
      <c r="FO58" s="109" t="str">
        <f t="shared" si="274"/>
        <v/>
      </c>
      <c r="FP58" s="108"/>
      <c r="FQ58" s="110" t="str">
        <f t="shared" si="275"/>
        <v/>
      </c>
      <c r="FR58" s="109" t="str">
        <f t="shared" si="276"/>
        <v/>
      </c>
      <c r="FS58" s="108"/>
      <c r="FT58" s="110" t="str">
        <f t="shared" si="277"/>
        <v/>
      </c>
      <c r="FU58" s="109" t="str">
        <f t="shared" si="278"/>
        <v/>
      </c>
      <c r="FV58" s="108"/>
      <c r="FW58" s="110" t="str">
        <f t="shared" si="279"/>
        <v/>
      </c>
      <c r="FX58" s="109" t="str">
        <f t="shared" si="280"/>
        <v/>
      </c>
      <c r="FY58" s="108"/>
      <c r="FZ58" s="110" t="str">
        <f t="shared" si="281"/>
        <v/>
      </c>
      <c r="GA58" s="109" t="str">
        <f t="shared" si="282"/>
        <v/>
      </c>
      <c r="GB58" s="108"/>
      <c r="GC58" s="110" t="str">
        <f t="shared" si="283"/>
        <v/>
      </c>
      <c r="GD58" s="109" t="str">
        <f t="shared" si="284"/>
        <v/>
      </c>
      <c r="GE58" s="108"/>
      <c r="GF58" s="110" t="str">
        <f t="shared" si="285"/>
        <v/>
      </c>
      <c r="GG58" s="109" t="str">
        <f t="shared" si="286"/>
        <v/>
      </c>
      <c r="GH58" s="108"/>
      <c r="GI58" s="110" t="str">
        <f t="shared" si="287"/>
        <v/>
      </c>
      <c r="GJ58" s="109" t="str">
        <f t="shared" si="288"/>
        <v/>
      </c>
      <c r="GK58" s="108"/>
      <c r="GL58" s="110" t="str">
        <f t="shared" si="289"/>
        <v/>
      </c>
      <c r="GM58" s="109" t="str">
        <f t="shared" si="290"/>
        <v/>
      </c>
      <c r="GN58" s="108"/>
      <c r="GO58" s="110" t="str">
        <f t="shared" si="291"/>
        <v/>
      </c>
      <c r="GP58" s="109" t="str">
        <f t="shared" si="292"/>
        <v/>
      </c>
      <c r="GQ58" s="108"/>
      <c r="GR58" s="110" t="str">
        <f t="shared" si="293"/>
        <v/>
      </c>
      <c r="GS58" s="109" t="str">
        <f t="shared" si="294"/>
        <v/>
      </c>
      <c r="GT58" s="108"/>
      <c r="GU58" s="110" t="str">
        <f t="shared" si="295"/>
        <v/>
      </c>
      <c r="GV58" s="109" t="str">
        <f t="shared" si="296"/>
        <v/>
      </c>
      <c r="GW58" s="108"/>
      <c r="GX58" s="110" t="str">
        <f t="shared" si="297"/>
        <v/>
      </c>
      <c r="GY58" s="109" t="str">
        <f t="shared" si="298"/>
        <v/>
      </c>
      <c r="GZ58" s="108"/>
      <c r="HA58" s="110" t="str">
        <f t="shared" si="299"/>
        <v/>
      </c>
      <c r="HB58" s="109" t="str">
        <f t="shared" si="300"/>
        <v/>
      </c>
      <c r="HC58" s="108"/>
      <c r="HD58" s="110" t="str">
        <f t="shared" si="301"/>
        <v/>
      </c>
      <c r="HE58" s="109" t="str">
        <f t="shared" si="302"/>
        <v/>
      </c>
      <c r="HF58" s="108"/>
      <c r="HG58" s="110" t="str">
        <f t="shared" si="303"/>
        <v/>
      </c>
      <c r="HH58" s="109" t="str">
        <f t="shared" si="304"/>
        <v/>
      </c>
      <c r="HI58" s="108"/>
      <c r="HJ58" s="110" t="str">
        <f t="shared" si="305"/>
        <v/>
      </c>
      <c r="HK58" s="109" t="str">
        <f t="shared" si="306"/>
        <v/>
      </c>
      <c r="HL58" s="108"/>
      <c r="HM58" s="110" t="str">
        <f t="shared" si="307"/>
        <v/>
      </c>
      <c r="HN58" s="109" t="str">
        <f t="shared" si="308"/>
        <v/>
      </c>
      <c r="HO58" s="108"/>
      <c r="HP58" s="110" t="str">
        <f t="shared" si="309"/>
        <v/>
      </c>
      <c r="HQ58" s="109" t="str">
        <f t="shared" si="310"/>
        <v/>
      </c>
      <c r="HR58" s="108"/>
      <c r="HS58" s="110" t="str">
        <f t="shared" si="311"/>
        <v/>
      </c>
      <c r="HT58" s="109" t="str">
        <f t="shared" si="312"/>
        <v/>
      </c>
      <c r="HU58" s="108"/>
      <c r="HV58" s="151" t="str">
        <f t="shared" si="313"/>
        <v/>
      </c>
      <c r="HW58" s="109" t="str">
        <f t="shared" si="314"/>
        <v/>
      </c>
      <c r="HX58" s="260"/>
      <c r="HY58" s="110" t="str">
        <f t="shared" si="315"/>
        <v/>
      </c>
      <c r="HZ58" s="109" t="str">
        <f t="shared" si="316"/>
        <v/>
      </c>
      <c r="IA58" s="108"/>
      <c r="IB58" s="110" t="str">
        <f t="shared" si="317"/>
        <v/>
      </c>
      <c r="IC58" s="109" t="str">
        <f t="shared" si="318"/>
        <v/>
      </c>
      <c r="ID58" s="108"/>
      <c r="IE58" s="110" t="str">
        <f t="shared" si="319"/>
        <v/>
      </c>
      <c r="IF58" s="109" t="str">
        <f t="shared" si="320"/>
        <v/>
      </c>
      <c r="IG58" s="108"/>
      <c r="IH58" s="110" t="str">
        <f t="shared" si="321"/>
        <v/>
      </c>
      <c r="II58" s="109" t="str">
        <f t="shared" si="322"/>
        <v/>
      </c>
      <c r="IJ58" s="108"/>
      <c r="IK58" s="110" t="str">
        <f t="shared" si="323"/>
        <v/>
      </c>
      <c r="IL58" s="109" t="str">
        <f t="shared" si="324"/>
        <v/>
      </c>
      <c r="IM58" s="108"/>
      <c r="IN58" s="110" t="str">
        <f t="shared" si="325"/>
        <v/>
      </c>
      <c r="IO58" s="109" t="str">
        <f t="shared" si="326"/>
        <v/>
      </c>
      <c r="IP58" s="108"/>
      <c r="IQ58" s="110" t="str">
        <f t="shared" si="327"/>
        <v/>
      </c>
      <c r="IR58" s="109" t="str">
        <f t="shared" si="328"/>
        <v/>
      </c>
      <c r="IS58" s="108"/>
      <c r="IT58" s="110" t="str">
        <f t="shared" si="329"/>
        <v/>
      </c>
      <c r="IU58" s="109" t="str">
        <f t="shared" si="330"/>
        <v/>
      </c>
      <c r="IV58" s="108"/>
      <c r="IW58" s="110" t="str">
        <f t="shared" si="331"/>
        <v/>
      </c>
      <c r="IX58" s="109" t="str">
        <f t="shared" si="332"/>
        <v/>
      </c>
      <c r="IY58" s="108"/>
      <c r="IZ58" s="110" t="str">
        <f t="shared" si="333"/>
        <v/>
      </c>
      <c r="JA58" s="109" t="str">
        <f t="shared" si="334"/>
        <v/>
      </c>
      <c r="JB58" s="108"/>
      <c r="JC58" s="110" t="str">
        <f t="shared" si="335"/>
        <v/>
      </c>
      <c r="JD58" s="109" t="str">
        <f t="shared" si="336"/>
        <v/>
      </c>
      <c r="JE58" s="108"/>
      <c r="JF58" s="110" t="str">
        <f t="shared" si="337"/>
        <v/>
      </c>
      <c r="JG58" s="109" t="str">
        <f t="shared" si="338"/>
        <v/>
      </c>
      <c r="JH58" s="108"/>
      <c r="JI58" s="110" t="str">
        <f t="shared" si="339"/>
        <v/>
      </c>
      <c r="JJ58" s="109" t="str">
        <f t="shared" si="340"/>
        <v/>
      </c>
      <c r="JK58" s="108"/>
      <c r="JL58" s="110" t="str">
        <f t="shared" si="341"/>
        <v/>
      </c>
      <c r="JM58" s="109" t="str">
        <f t="shared" si="342"/>
        <v/>
      </c>
      <c r="JN58" s="108"/>
      <c r="JO58" s="110" t="str">
        <f t="shared" si="343"/>
        <v/>
      </c>
      <c r="JP58" s="109" t="str">
        <f t="shared" si="344"/>
        <v/>
      </c>
      <c r="JQ58" s="108"/>
      <c r="JR58" s="110" t="str">
        <f t="shared" si="345"/>
        <v/>
      </c>
      <c r="JS58" s="109" t="str">
        <f t="shared" si="346"/>
        <v/>
      </c>
      <c r="JT58" s="108"/>
      <c r="JU58" s="110" t="str">
        <f t="shared" si="347"/>
        <v/>
      </c>
      <c r="JV58" s="109" t="str">
        <f t="shared" si="348"/>
        <v/>
      </c>
      <c r="JW58" s="108"/>
      <c r="JX58" s="110" t="str">
        <f t="shared" si="349"/>
        <v/>
      </c>
      <c r="JY58" s="109" t="str">
        <f t="shared" si="350"/>
        <v/>
      </c>
      <c r="JZ58" s="108"/>
      <c r="KA58" s="110" t="str">
        <f t="shared" si="351"/>
        <v/>
      </c>
      <c r="KB58" s="109" t="str">
        <f t="shared" si="352"/>
        <v/>
      </c>
      <c r="KC58" s="108"/>
      <c r="KD58" s="110" t="str">
        <f t="shared" si="353"/>
        <v/>
      </c>
      <c r="KE58" s="109" t="str">
        <f t="shared" si="354"/>
        <v/>
      </c>
      <c r="KF58" s="108"/>
      <c r="KG58" s="110" t="str">
        <f t="shared" si="355"/>
        <v/>
      </c>
      <c r="KH58" s="109" t="str">
        <f t="shared" si="356"/>
        <v/>
      </c>
      <c r="KI58" s="108"/>
      <c r="KJ58" s="110" t="str">
        <f t="shared" si="357"/>
        <v/>
      </c>
      <c r="KK58" s="109" t="str">
        <f t="shared" si="358"/>
        <v/>
      </c>
      <c r="KL58" s="108"/>
      <c r="KM58" s="110" t="str">
        <f t="shared" si="359"/>
        <v/>
      </c>
      <c r="KN58" s="109" t="str">
        <f t="shared" si="360"/>
        <v/>
      </c>
      <c r="KO58" s="108"/>
      <c r="KP58" s="110" t="str">
        <f t="shared" si="361"/>
        <v/>
      </c>
      <c r="KQ58" s="109" t="str">
        <f t="shared" si="362"/>
        <v/>
      </c>
      <c r="KR58" s="108"/>
      <c r="KS58" s="110" t="str">
        <f t="shared" si="363"/>
        <v/>
      </c>
      <c r="KT58" s="109" t="str">
        <f t="shared" si="364"/>
        <v/>
      </c>
      <c r="KU58" s="108"/>
      <c r="KV58" s="110" t="str">
        <f t="shared" si="365"/>
        <v/>
      </c>
      <c r="KW58" s="109" t="str">
        <f t="shared" si="366"/>
        <v/>
      </c>
      <c r="KX58" s="108"/>
      <c r="KY58" s="110" t="str">
        <f t="shared" si="367"/>
        <v/>
      </c>
      <c r="KZ58" s="109" t="str">
        <f t="shared" si="368"/>
        <v/>
      </c>
      <c r="LA58" s="108"/>
      <c r="LB58" s="110" t="str">
        <f t="shared" si="369"/>
        <v/>
      </c>
      <c r="LC58" s="109" t="str">
        <f t="shared" si="370"/>
        <v/>
      </c>
      <c r="LD58" s="108"/>
      <c r="LE58" s="110" t="str">
        <f t="shared" si="371"/>
        <v/>
      </c>
      <c r="LF58" s="109" t="str">
        <f t="shared" si="372"/>
        <v/>
      </c>
      <c r="LG58" s="108"/>
      <c r="LH58" s="110" t="str">
        <f t="shared" si="373"/>
        <v/>
      </c>
      <c r="LI58" s="109" t="str">
        <f t="shared" si="374"/>
        <v/>
      </c>
      <c r="LJ58" s="108"/>
      <c r="LK58" s="151" t="str">
        <f t="shared" si="375"/>
        <v/>
      </c>
    </row>
    <row r="59" spans="1:323" s="46" customFormat="1" ht="24" customHeight="1" thickBot="1" x14ac:dyDescent="0.25">
      <c r="A59" s="120" t="s">
        <v>22</v>
      </c>
      <c r="B59" s="190"/>
      <c r="C59" s="191"/>
      <c r="D59" s="192" t="s">
        <v>130</v>
      </c>
      <c r="E59" s="193"/>
      <c r="F59" s="229"/>
      <c r="G59" s="229"/>
      <c r="H59" s="229"/>
      <c r="I59" s="229"/>
      <c r="J59" s="387"/>
      <c r="K59" s="229"/>
      <c r="L59" s="229"/>
      <c r="M59" s="229"/>
      <c r="N59" s="229"/>
      <c r="O59" s="387"/>
      <c r="P59" s="229"/>
      <c r="Q59" s="196"/>
      <c r="R59" s="493"/>
      <c r="S59" s="229"/>
      <c r="T59" s="229"/>
      <c r="U59" s="388"/>
      <c r="V59" s="191"/>
      <c r="W59" s="388"/>
      <c r="X59" s="388"/>
      <c r="Y59" s="388"/>
      <c r="Z59" s="389"/>
      <c r="AA59" s="388"/>
      <c r="AB59" s="390"/>
      <c r="AC59" s="390"/>
      <c r="AD59" s="414"/>
      <c r="AE59" s="191"/>
      <c r="AF59" s="192"/>
      <c r="AG59" s="229"/>
      <c r="AH59" s="229"/>
      <c r="AI59" s="229"/>
      <c r="AJ59" s="229"/>
      <c r="AK59" s="229"/>
      <c r="AL59" s="229"/>
      <c r="AM59" s="229"/>
      <c r="AN59" s="229"/>
      <c r="AO59" s="229"/>
      <c r="AP59" s="229"/>
      <c r="AQ59" s="229"/>
      <c r="AR59" s="194"/>
      <c r="AS59" s="391"/>
      <c r="AT59" s="840"/>
      <c r="AU59" s="393"/>
      <c r="AV59" s="391"/>
      <c r="AW59" s="362" t="s">
        <v>540</v>
      </c>
      <c r="AX59" s="393"/>
      <c r="AY59" s="391"/>
      <c r="AZ59" s="269" t="s">
        <v>540</v>
      </c>
      <c r="BA59" s="216"/>
      <c r="BB59" s="215"/>
      <c r="BC59" s="269"/>
      <c r="BD59" s="216"/>
      <c r="BE59" s="215"/>
      <c r="BF59" s="269" t="s">
        <v>546</v>
      </c>
      <c r="BG59" s="393"/>
      <c r="BH59" s="391"/>
      <c r="BI59" s="362"/>
      <c r="BJ59" s="393"/>
      <c r="BK59" s="391"/>
      <c r="BL59" s="362"/>
      <c r="BM59" s="393"/>
      <c r="BN59" s="391"/>
      <c r="BO59" s="362"/>
      <c r="BP59" s="393"/>
      <c r="BQ59" s="391"/>
      <c r="BR59" s="269"/>
      <c r="BS59" s="393"/>
      <c r="BT59" s="391"/>
      <c r="BU59" s="392" t="s">
        <v>546</v>
      </c>
      <c r="BV59" s="393"/>
      <c r="BW59" s="391"/>
      <c r="BX59" s="392" t="s">
        <v>778</v>
      </c>
      <c r="BY59" s="393"/>
      <c r="BZ59" s="391"/>
      <c r="CA59" s="392" t="s">
        <v>540</v>
      </c>
      <c r="CB59" s="393"/>
      <c r="CC59" s="391"/>
      <c r="CD59" s="392" t="s">
        <v>540</v>
      </c>
      <c r="CE59" s="393"/>
      <c r="CF59" s="391"/>
      <c r="CG59" s="392"/>
      <c r="CH59" s="393"/>
      <c r="CI59" s="391"/>
      <c r="CJ59" s="405"/>
      <c r="CK59" s="393"/>
      <c r="CL59" s="391"/>
      <c r="CM59" s="392" t="s">
        <v>779</v>
      </c>
      <c r="CN59" s="393"/>
      <c r="CO59" s="391"/>
      <c r="CP59" s="362" t="s">
        <v>540</v>
      </c>
      <c r="CQ59" s="393"/>
      <c r="CR59" s="391"/>
      <c r="CS59" s="392" t="s">
        <v>540</v>
      </c>
      <c r="CT59" s="393"/>
      <c r="CU59" s="391"/>
      <c r="CV59" s="392"/>
      <c r="CW59" s="393"/>
      <c r="CX59" s="391"/>
      <c r="CY59" s="392"/>
      <c r="CZ59" s="393"/>
      <c r="DA59" s="391"/>
      <c r="DB59" s="392"/>
      <c r="DC59" s="393"/>
      <c r="DD59" s="391"/>
      <c r="DE59" s="392"/>
      <c r="DF59" s="393"/>
      <c r="DG59" s="391"/>
      <c r="DH59" s="392" t="s">
        <v>544</v>
      </c>
      <c r="DI59" s="393"/>
      <c r="DJ59" s="391"/>
      <c r="DK59" s="392" t="s">
        <v>625</v>
      </c>
      <c r="DL59" s="393"/>
      <c r="DM59" s="391"/>
      <c r="DN59" s="392"/>
      <c r="DO59" s="393"/>
      <c r="DP59" s="391"/>
      <c r="DQ59" s="392" t="s">
        <v>625</v>
      </c>
      <c r="DR59" s="393"/>
      <c r="DS59" s="391"/>
      <c r="DT59" s="392" t="s">
        <v>828</v>
      </c>
      <c r="DU59" s="393"/>
      <c r="DV59" s="391"/>
      <c r="DW59" s="392"/>
      <c r="DX59" s="393"/>
      <c r="DY59" s="391"/>
      <c r="DZ59" s="392"/>
      <c r="EA59" s="393"/>
      <c r="EB59" s="391"/>
      <c r="EC59" s="392"/>
      <c r="ED59" s="393"/>
      <c r="EE59" s="391"/>
      <c r="EF59" s="392"/>
      <c r="EG59" s="393"/>
      <c r="EH59" s="391"/>
      <c r="EI59" s="392" t="s">
        <v>540</v>
      </c>
      <c r="EJ59" s="393"/>
      <c r="EK59" s="391"/>
      <c r="EL59" s="362"/>
      <c r="EM59" s="393"/>
      <c r="EN59" s="391"/>
      <c r="EO59" s="269"/>
      <c r="EP59" s="216"/>
      <c r="EQ59" s="215"/>
      <c r="ER59" s="269"/>
      <c r="ES59" s="216"/>
      <c r="ET59" s="215"/>
      <c r="EU59" s="269"/>
      <c r="EV59" s="393"/>
      <c r="EW59" s="391"/>
      <c r="EX59" s="362" t="s">
        <v>540</v>
      </c>
      <c r="EY59" s="393"/>
      <c r="EZ59" s="391"/>
      <c r="FA59" s="362" t="s">
        <v>625</v>
      </c>
      <c r="FB59" s="393"/>
      <c r="FC59" s="391"/>
      <c r="FD59" s="362"/>
      <c r="FE59" s="393"/>
      <c r="FF59" s="391"/>
      <c r="FG59" s="269" t="s">
        <v>540</v>
      </c>
      <c r="FH59" s="393"/>
      <c r="FI59" s="391"/>
      <c r="FJ59" s="392"/>
      <c r="FK59" s="393"/>
      <c r="FL59" s="391"/>
      <c r="FM59" s="392"/>
      <c r="FN59" s="393"/>
      <c r="FO59" s="391"/>
      <c r="FP59" s="392"/>
      <c r="FQ59" s="393"/>
      <c r="FR59" s="391"/>
      <c r="FS59" s="392" t="s">
        <v>995</v>
      </c>
      <c r="FT59" s="393"/>
      <c r="FU59" s="391"/>
      <c r="FV59" s="392"/>
      <c r="FW59" s="393"/>
      <c r="FX59" s="391"/>
      <c r="FY59" s="392"/>
      <c r="FZ59" s="393"/>
      <c r="GA59" s="391"/>
      <c r="GB59" s="392"/>
      <c r="GC59" s="393"/>
      <c r="GD59" s="391"/>
      <c r="GE59" s="840"/>
      <c r="GF59" s="393"/>
      <c r="GG59" s="391"/>
      <c r="GH59" s="405"/>
      <c r="GI59" s="393"/>
      <c r="GJ59" s="391"/>
      <c r="GK59" s="392"/>
      <c r="GL59" s="393"/>
      <c r="GM59" s="391"/>
      <c r="GN59" s="392"/>
      <c r="GO59" s="393"/>
      <c r="GP59" s="391"/>
      <c r="GQ59" s="392"/>
      <c r="GR59" s="393"/>
      <c r="GS59" s="391"/>
      <c r="GT59" s="392"/>
      <c r="GU59" s="393"/>
      <c r="GV59" s="391"/>
      <c r="GW59" s="392"/>
      <c r="GX59" s="393"/>
      <c r="GY59" s="391"/>
      <c r="GZ59" s="392"/>
      <c r="HA59" s="393"/>
      <c r="HB59" s="391"/>
      <c r="HC59" s="392"/>
      <c r="HD59" s="393"/>
      <c r="HE59" s="391"/>
      <c r="HF59" s="392"/>
      <c r="HG59" s="393"/>
      <c r="HH59" s="391"/>
      <c r="HI59" s="392"/>
      <c r="HJ59" s="393"/>
      <c r="HK59" s="391"/>
      <c r="HL59" s="392"/>
      <c r="HM59" s="393"/>
      <c r="HN59" s="391"/>
      <c r="HO59" s="392"/>
      <c r="HP59" s="393"/>
      <c r="HQ59" s="391"/>
      <c r="HR59" s="392"/>
      <c r="HS59" s="393"/>
      <c r="HT59" s="391"/>
      <c r="HU59" s="392"/>
      <c r="HV59" s="393"/>
      <c r="HW59" s="391"/>
      <c r="HX59" s="840"/>
      <c r="HY59" s="393"/>
      <c r="HZ59" s="391"/>
      <c r="IA59" s="362"/>
      <c r="IB59" s="393"/>
      <c r="IC59" s="391"/>
      <c r="ID59" s="269"/>
      <c r="IE59" s="216"/>
      <c r="IF59" s="215"/>
      <c r="IG59" s="269"/>
      <c r="IH59" s="216"/>
      <c r="II59" s="215"/>
      <c r="IJ59" s="269"/>
      <c r="IK59" s="393"/>
      <c r="IL59" s="391"/>
      <c r="IM59" s="362"/>
      <c r="IN59" s="393"/>
      <c r="IO59" s="391"/>
      <c r="IP59" s="362"/>
      <c r="IQ59" s="393"/>
      <c r="IR59" s="391"/>
      <c r="IS59" s="362"/>
      <c r="IT59" s="393"/>
      <c r="IU59" s="391"/>
      <c r="IV59" s="269"/>
      <c r="IW59" s="393"/>
      <c r="IX59" s="391"/>
      <c r="IY59" s="392"/>
      <c r="IZ59" s="393"/>
      <c r="JA59" s="391"/>
      <c r="JB59" s="392"/>
      <c r="JC59" s="393"/>
      <c r="JD59" s="391"/>
      <c r="JE59" s="392"/>
      <c r="JF59" s="393"/>
      <c r="JG59" s="391"/>
      <c r="JH59" s="392"/>
      <c r="JI59" s="393"/>
      <c r="JJ59" s="391"/>
      <c r="JK59" s="392"/>
      <c r="JL59" s="393"/>
      <c r="JM59" s="391"/>
      <c r="JN59" s="405"/>
      <c r="JO59" s="393"/>
      <c r="JP59" s="391"/>
      <c r="JQ59" s="392"/>
      <c r="JR59" s="393"/>
      <c r="JS59" s="391"/>
      <c r="JT59" s="840"/>
      <c r="JU59" s="393"/>
      <c r="JV59" s="391"/>
      <c r="JW59" s="405"/>
      <c r="JX59" s="393"/>
      <c r="JY59" s="391"/>
      <c r="JZ59" s="392"/>
      <c r="KA59" s="393"/>
      <c r="KB59" s="391"/>
      <c r="KC59" s="392"/>
      <c r="KD59" s="393"/>
      <c r="KE59" s="391"/>
      <c r="KF59" s="392"/>
      <c r="KG59" s="393"/>
      <c r="KH59" s="391"/>
      <c r="KI59" s="392"/>
      <c r="KJ59" s="393"/>
      <c r="KK59" s="391"/>
      <c r="KL59" s="392"/>
      <c r="KM59" s="393"/>
      <c r="KN59" s="391"/>
      <c r="KO59" s="392"/>
      <c r="KP59" s="393"/>
      <c r="KQ59" s="391"/>
      <c r="KR59" s="392"/>
      <c r="KS59" s="393"/>
      <c r="KT59" s="391"/>
      <c r="KU59" s="392"/>
      <c r="KV59" s="393"/>
      <c r="KW59" s="391"/>
      <c r="KX59" s="392"/>
      <c r="KY59" s="393"/>
      <c r="KZ59" s="391"/>
      <c r="LA59" s="392"/>
      <c r="LB59" s="393"/>
      <c r="LC59" s="391"/>
      <c r="LD59" s="392"/>
      <c r="LE59" s="393"/>
      <c r="LF59" s="391"/>
      <c r="LG59" s="392"/>
      <c r="LH59" s="393"/>
      <c r="LI59" s="391"/>
      <c r="LJ59" s="392"/>
      <c r="LK59" s="393"/>
    </row>
    <row r="60" spans="1:323" ht="24" customHeight="1" x14ac:dyDescent="0.2">
      <c r="D60" s="156"/>
      <c r="J60" s="16"/>
      <c r="O60" s="16"/>
      <c r="Q60" s="60"/>
      <c r="R60" s="494" t="s">
        <v>527</v>
      </c>
      <c r="AB60" s="17"/>
      <c r="AC60" s="17"/>
      <c r="AR60" s="2" t="s">
        <v>523</v>
      </c>
      <c r="AS60" s="17"/>
      <c r="AT60" s="842"/>
      <c r="AU60" s="17"/>
      <c r="AV60" s="17"/>
      <c r="AW60" s="17"/>
      <c r="AX60" s="17"/>
      <c r="AY60" s="17"/>
      <c r="AZ60" s="17"/>
      <c r="BA60" s="17"/>
      <c r="BB60" s="17"/>
      <c r="BC60" s="17"/>
      <c r="BD60" s="17"/>
      <c r="BE60" s="17"/>
      <c r="BF60" s="17"/>
      <c r="BG60" s="17"/>
      <c r="BH60" s="17"/>
      <c r="BI60" s="17"/>
      <c r="BJ60" s="17"/>
      <c r="BK60" s="17"/>
      <c r="BL60" s="17"/>
      <c r="BM60" s="17"/>
      <c r="BN60" s="17"/>
      <c r="BO60" s="17"/>
      <c r="BP60" s="17"/>
      <c r="BQ60" s="17"/>
      <c r="BR60" s="17"/>
      <c r="BS60" s="17"/>
      <c r="BT60" s="17"/>
      <c r="BU60" s="17"/>
      <c r="BV60" s="17"/>
      <c r="BW60" s="17"/>
      <c r="BX60" s="17"/>
      <c r="BY60" s="17"/>
      <c r="BZ60" s="17"/>
      <c r="CA60" s="17"/>
      <c r="CB60" s="17"/>
      <c r="CC60" s="17"/>
      <c r="CD60" s="17"/>
      <c r="CE60" s="17"/>
      <c r="CF60" s="17"/>
      <c r="CG60" s="17"/>
      <c r="CH60" s="17"/>
      <c r="CI60" s="17"/>
      <c r="CJ60" s="17"/>
      <c r="CK60" s="17"/>
      <c r="CL60" s="17"/>
      <c r="CM60" s="17"/>
      <c r="CN60" s="17"/>
      <c r="CO60" s="17"/>
      <c r="CP60" s="17"/>
      <c r="CQ60" s="17"/>
      <c r="CR60" s="17"/>
      <c r="CS60" s="17"/>
      <c r="CT60" s="17"/>
      <c r="CU60" s="17"/>
      <c r="CV60" s="17"/>
      <c r="CW60" s="17"/>
      <c r="CX60" s="17"/>
      <c r="CY60" s="17"/>
      <c r="CZ60" s="17"/>
      <c r="DA60" s="17"/>
      <c r="DB60" s="17"/>
      <c r="DC60" s="17"/>
      <c r="DD60" s="17"/>
      <c r="DE60" s="17"/>
      <c r="DF60" s="17"/>
      <c r="DG60" s="17"/>
      <c r="DH60" s="114"/>
      <c r="DI60" s="17"/>
      <c r="DJ60" s="17"/>
      <c r="DK60" s="17"/>
      <c r="DL60" s="17"/>
      <c r="DM60" s="17"/>
      <c r="DN60" s="17"/>
      <c r="DO60" s="17"/>
      <c r="DP60" s="17"/>
      <c r="DQ60" s="17"/>
      <c r="DR60" s="17"/>
      <c r="DS60" s="17"/>
      <c r="DT60" s="17"/>
      <c r="DU60" s="17"/>
      <c r="DV60" s="17"/>
      <c r="DW60" s="17"/>
      <c r="DX60" s="17"/>
      <c r="DY60" s="17"/>
      <c r="DZ60" s="17"/>
      <c r="EA60" s="17"/>
      <c r="EB60" s="17"/>
      <c r="EC60" s="17"/>
      <c r="ED60" s="17"/>
      <c r="EE60" s="17"/>
      <c r="EF60" s="17"/>
      <c r="EG60" s="17"/>
      <c r="EH60" s="17"/>
      <c r="EI60" s="842"/>
      <c r="EJ60" s="17"/>
      <c r="EK60" s="17"/>
      <c r="EL60" s="17"/>
      <c r="EM60" s="17"/>
      <c r="EN60" s="17"/>
      <c r="EO60" s="17"/>
      <c r="EP60" s="17"/>
      <c r="EQ60" s="17"/>
      <c r="ER60" s="17"/>
      <c r="ES60" s="17"/>
      <c r="ET60" s="17"/>
      <c r="EU60" s="17"/>
      <c r="EV60" s="17"/>
      <c r="EW60" s="17"/>
      <c r="EX60" s="17"/>
      <c r="EY60" s="17"/>
      <c r="EZ60" s="17"/>
      <c r="FA60" s="17"/>
      <c r="FB60" s="17"/>
      <c r="FC60" s="17"/>
      <c r="FD60" s="17"/>
      <c r="FE60" s="17"/>
      <c r="FF60" s="17"/>
      <c r="FG60" s="17"/>
      <c r="FH60" s="17"/>
      <c r="FI60" s="17"/>
      <c r="FJ60" s="17"/>
      <c r="FK60" s="17"/>
      <c r="FL60" s="17"/>
      <c r="FM60" s="17"/>
      <c r="FN60" s="17"/>
      <c r="FO60" s="17"/>
      <c r="FP60" s="17"/>
      <c r="FQ60" s="17"/>
      <c r="FR60" s="17"/>
      <c r="FS60" s="17"/>
      <c r="FT60" s="17"/>
      <c r="FU60" s="17"/>
      <c r="FV60" s="17"/>
      <c r="FW60" s="17"/>
      <c r="FX60" s="17"/>
      <c r="FY60" s="17"/>
      <c r="FZ60" s="17"/>
      <c r="GA60" s="17"/>
      <c r="GB60" s="17"/>
      <c r="GC60" s="17"/>
      <c r="GD60" s="17"/>
      <c r="GE60" s="17"/>
      <c r="GF60" s="17"/>
      <c r="GG60" s="17"/>
      <c r="GH60" s="17"/>
      <c r="GI60" s="17"/>
      <c r="GJ60" s="17"/>
      <c r="GK60" s="17"/>
      <c r="GL60" s="17"/>
      <c r="GM60" s="17"/>
      <c r="GN60" s="17"/>
      <c r="GO60" s="17"/>
      <c r="GP60" s="17"/>
      <c r="GQ60" s="17"/>
      <c r="GR60" s="17"/>
      <c r="GS60" s="17"/>
      <c r="GT60" s="17"/>
      <c r="GU60" s="17"/>
      <c r="GV60" s="17"/>
      <c r="GW60" s="114"/>
      <c r="GX60" s="17"/>
      <c r="GY60" s="17"/>
      <c r="GZ60" s="17"/>
      <c r="HA60" s="17"/>
      <c r="HB60" s="17"/>
      <c r="HC60" s="17"/>
      <c r="HD60" s="17"/>
      <c r="HE60" s="17"/>
      <c r="HF60" s="17"/>
      <c r="HG60" s="17"/>
      <c r="HH60" s="17"/>
      <c r="HI60" s="17"/>
      <c r="HJ60" s="17"/>
      <c r="HK60" s="17"/>
      <c r="HL60" s="17"/>
      <c r="HM60" s="17"/>
      <c r="HN60" s="17"/>
      <c r="HO60" s="17"/>
      <c r="HP60" s="17"/>
      <c r="HQ60" s="17"/>
      <c r="HR60" s="17"/>
      <c r="HS60" s="17"/>
      <c r="HT60" s="17"/>
      <c r="HU60" s="17"/>
      <c r="HV60" s="17"/>
      <c r="HW60" s="17"/>
      <c r="HX60" s="842"/>
      <c r="HY60" s="17"/>
      <c r="HZ60" s="17"/>
      <c r="IA60" s="17"/>
      <c r="IB60" s="17"/>
      <c r="IC60" s="17"/>
      <c r="ID60" s="17"/>
      <c r="IE60" s="17"/>
      <c r="IF60" s="17"/>
      <c r="IG60" s="17"/>
      <c r="IH60" s="17"/>
      <c r="II60" s="17"/>
      <c r="IJ60" s="17"/>
      <c r="IK60" s="17"/>
      <c r="IL60" s="17"/>
      <c r="IM60" s="17"/>
      <c r="IN60" s="17"/>
      <c r="IO60" s="17"/>
      <c r="IP60" s="17"/>
      <c r="IQ60" s="17"/>
      <c r="IR60" s="17"/>
      <c r="IS60" s="17"/>
      <c r="IT60" s="17"/>
      <c r="IU60" s="17"/>
      <c r="IV60" s="17"/>
      <c r="IW60" s="17"/>
      <c r="IX60" s="17"/>
      <c r="IY60" s="17"/>
      <c r="IZ60" s="17"/>
      <c r="JA60" s="17"/>
      <c r="JB60" s="17"/>
      <c r="JC60" s="17"/>
      <c r="JD60" s="17"/>
      <c r="JE60" s="17"/>
      <c r="JF60" s="17"/>
      <c r="JG60" s="17"/>
      <c r="JH60" s="17"/>
      <c r="JI60" s="17"/>
      <c r="JJ60" s="17"/>
      <c r="JK60" s="17"/>
      <c r="JL60" s="17"/>
      <c r="JM60" s="17"/>
      <c r="JN60" s="17"/>
      <c r="JO60" s="17"/>
      <c r="JP60" s="17"/>
      <c r="JQ60" s="17"/>
      <c r="JR60" s="17"/>
      <c r="JS60" s="17"/>
      <c r="JT60" s="17"/>
      <c r="JU60" s="17"/>
      <c r="JV60" s="17"/>
      <c r="JW60" s="17"/>
      <c r="JX60" s="17"/>
      <c r="JY60" s="17"/>
      <c r="JZ60" s="17"/>
      <c r="KA60" s="17"/>
      <c r="KB60" s="17"/>
      <c r="KC60" s="17"/>
      <c r="KD60" s="17"/>
      <c r="KE60" s="17"/>
      <c r="KF60" s="17"/>
      <c r="KG60" s="17"/>
      <c r="KH60" s="17"/>
      <c r="KI60" s="17"/>
      <c r="KJ60" s="17"/>
      <c r="KK60" s="17"/>
      <c r="KL60" s="114"/>
      <c r="KM60" s="17"/>
      <c r="KN60" s="17"/>
      <c r="KO60" s="17"/>
      <c r="KP60" s="17"/>
      <c r="KQ60" s="17"/>
      <c r="KR60" s="17"/>
      <c r="KS60" s="17"/>
      <c r="KT60" s="17"/>
      <c r="KU60" s="17"/>
      <c r="KV60" s="17"/>
      <c r="KW60" s="17"/>
      <c r="KX60" s="17"/>
      <c r="KY60" s="17"/>
      <c r="KZ60" s="17"/>
      <c r="LA60" s="17"/>
      <c r="LB60" s="17"/>
      <c r="LC60" s="17"/>
      <c r="LD60" s="17"/>
      <c r="LE60" s="17"/>
      <c r="LF60" s="17"/>
      <c r="LG60" s="17"/>
      <c r="LH60" s="17"/>
      <c r="LI60" s="17"/>
      <c r="LJ60" s="17"/>
      <c r="LK60" s="17"/>
    </row>
    <row r="61" spans="1:323" ht="24" customHeight="1" x14ac:dyDescent="0.2">
      <c r="J61" s="16"/>
      <c r="O61" s="16"/>
      <c r="Q61" s="60"/>
      <c r="R61" s="494"/>
      <c r="AB61" s="17"/>
      <c r="AC61" s="17"/>
      <c r="AD61" s="33"/>
      <c r="AS61" s="17"/>
      <c r="AT61" s="839"/>
      <c r="AU61" s="17"/>
      <c r="AV61" s="17"/>
      <c r="AW61" s="17"/>
      <c r="AX61" s="17"/>
      <c r="AY61" s="17"/>
      <c r="AZ61" s="17"/>
      <c r="BA61" s="17"/>
      <c r="BB61" s="17"/>
      <c r="BC61" s="17"/>
      <c r="BD61" s="17"/>
      <c r="BE61" s="17"/>
      <c r="BF61" s="17"/>
      <c r="BG61" s="17"/>
      <c r="BH61" s="17"/>
      <c r="BI61" s="17"/>
      <c r="BJ61" s="17"/>
      <c r="BK61" s="17"/>
      <c r="BL61" s="17"/>
      <c r="BM61" s="17"/>
      <c r="BN61" s="17"/>
      <c r="BO61" s="17"/>
      <c r="BP61" s="17"/>
      <c r="BQ61" s="17"/>
      <c r="BR61" s="17"/>
      <c r="BS61" s="17"/>
      <c r="BT61" s="17"/>
      <c r="BU61" s="17"/>
      <c r="BV61" s="17"/>
      <c r="BW61" s="17"/>
      <c r="BX61" s="17"/>
      <c r="BY61" s="17"/>
      <c r="BZ61" s="17"/>
      <c r="CA61" s="17"/>
      <c r="CB61" s="17"/>
      <c r="CC61" s="17"/>
      <c r="CD61" s="17"/>
      <c r="CE61" s="17"/>
      <c r="CF61" s="17"/>
      <c r="CG61" s="17"/>
      <c r="CH61" s="17"/>
      <c r="CI61" s="17"/>
      <c r="CJ61" s="17"/>
      <c r="CK61" s="17"/>
      <c r="CL61" s="17"/>
      <c r="CM61" s="17"/>
      <c r="CN61" s="17"/>
      <c r="CO61" s="17"/>
      <c r="CP61" s="17"/>
      <c r="CQ61" s="17"/>
      <c r="CR61" s="17"/>
      <c r="CS61" s="17"/>
      <c r="CT61" s="17"/>
      <c r="CU61" s="17"/>
      <c r="CV61" s="17"/>
      <c r="CW61" s="17"/>
      <c r="CX61" s="17"/>
      <c r="CY61" s="17"/>
      <c r="CZ61" s="17"/>
      <c r="DA61" s="17"/>
      <c r="DB61" s="17"/>
      <c r="DC61" s="17"/>
      <c r="DD61" s="17"/>
      <c r="DE61" s="17"/>
      <c r="DF61" s="17"/>
      <c r="DG61" s="17"/>
      <c r="DH61" s="114"/>
      <c r="DI61" s="17"/>
      <c r="DJ61" s="17"/>
      <c r="DK61" s="17"/>
      <c r="DL61" s="17"/>
      <c r="DM61" s="17"/>
      <c r="DN61" s="17"/>
      <c r="DO61" s="17"/>
      <c r="DP61" s="17"/>
      <c r="DQ61" s="17"/>
      <c r="DR61" s="17"/>
      <c r="DS61" s="17"/>
      <c r="DT61" s="17"/>
      <c r="DU61" s="17"/>
      <c r="DV61" s="17"/>
      <c r="DW61" s="17"/>
      <c r="DX61" s="17"/>
      <c r="DY61" s="17"/>
      <c r="DZ61" s="17"/>
      <c r="EA61" s="17"/>
      <c r="EB61" s="17"/>
      <c r="EC61" s="17"/>
      <c r="ED61" s="17"/>
      <c r="EE61" s="17"/>
      <c r="EF61" s="17"/>
      <c r="EG61" s="17"/>
      <c r="EH61" s="17"/>
      <c r="EI61" s="839"/>
      <c r="EJ61" s="17"/>
      <c r="EK61" s="17"/>
      <c r="EL61" s="17"/>
      <c r="EM61" s="17"/>
      <c r="EN61" s="17"/>
      <c r="EO61" s="17"/>
      <c r="EP61" s="17"/>
      <c r="EQ61" s="17"/>
      <c r="ER61" s="17"/>
      <c r="ES61" s="17"/>
      <c r="ET61" s="17"/>
      <c r="EU61" s="17"/>
      <c r="EV61" s="17"/>
      <c r="EW61" s="17"/>
      <c r="EX61" s="17"/>
      <c r="EY61" s="17"/>
      <c r="EZ61" s="17"/>
      <c r="FA61" s="17"/>
      <c r="FB61" s="17"/>
      <c r="FC61" s="17"/>
      <c r="FD61" s="17"/>
      <c r="FE61" s="17"/>
      <c r="FF61" s="17"/>
      <c r="FG61" s="17"/>
      <c r="FH61" s="17"/>
      <c r="FI61" s="17"/>
      <c r="FJ61" s="17"/>
      <c r="FK61" s="17"/>
      <c r="FL61" s="17"/>
      <c r="FM61" s="17"/>
      <c r="FN61" s="17"/>
      <c r="FO61" s="17"/>
      <c r="FP61" s="17"/>
      <c r="FQ61" s="17"/>
      <c r="FR61" s="17"/>
      <c r="FS61" s="17"/>
      <c r="FT61" s="17"/>
      <c r="FU61" s="17"/>
      <c r="FV61" s="17"/>
      <c r="FW61" s="17"/>
      <c r="FX61" s="17"/>
      <c r="FY61" s="17"/>
      <c r="FZ61" s="17"/>
      <c r="GA61" s="17"/>
      <c r="GB61" s="17"/>
      <c r="GC61" s="17"/>
      <c r="GD61" s="17"/>
      <c r="GE61" s="17"/>
      <c r="GF61" s="17"/>
      <c r="GG61" s="17"/>
      <c r="GH61" s="17"/>
      <c r="GI61" s="17"/>
      <c r="GJ61" s="17"/>
      <c r="GK61" s="17"/>
      <c r="GL61" s="17"/>
      <c r="GM61" s="17"/>
      <c r="GN61" s="17"/>
      <c r="GO61" s="17"/>
      <c r="GP61" s="17"/>
      <c r="GQ61" s="17"/>
      <c r="GR61" s="17"/>
      <c r="GS61" s="17"/>
      <c r="GT61" s="17"/>
      <c r="GU61" s="17"/>
      <c r="GV61" s="17"/>
      <c r="GW61" s="114"/>
      <c r="GX61" s="17"/>
      <c r="GY61" s="17"/>
      <c r="GZ61" s="17"/>
      <c r="HA61" s="17"/>
      <c r="HB61" s="17"/>
      <c r="HC61" s="17"/>
      <c r="HD61" s="17"/>
      <c r="HE61" s="17"/>
      <c r="HF61" s="17"/>
      <c r="HG61" s="17"/>
      <c r="HH61" s="17"/>
      <c r="HI61" s="17"/>
      <c r="HJ61" s="17"/>
      <c r="HK61" s="17"/>
      <c r="HL61" s="17"/>
      <c r="HM61" s="17"/>
      <c r="HN61" s="17"/>
      <c r="HO61" s="17"/>
      <c r="HP61" s="17"/>
      <c r="HQ61" s="17"/>
      <c r="HR61" s="17"/>
      <c r="HS61" s="17"/>
      <c r="HT61" s="17"/>
      <c r="HU61" s="17"/>
      <c r="HV61" s="17"/>
      <c r="HW61" s="17"/>
      <c r="HX61" s="839"/>
      <c r="HY61" s="17"/>
      <c r="HZ61" s="17"/>
      <c r="IA61" s="17"/>
      <c r="IB61" s="17"/>
      <c r="IC61" s="17"/>
      <c r="ID61" s="17"/>
      <c r="IE61" s="17"/>
      <c r="IF61" s="17"/>
      <c r="IG61" s="17"/>
      <c r="IH61" s="17"/>
      <c r="II61" s="17"/>
      <c r="IJ61" s="17"/>
      <c r="IK61" s="17"/>
      <c r="IL61" s="17"/>
      <c r="IM61" s="17"/>
      <c r="IN61" s="17"/>
      <c r="IO61" s="17"/>
      <c r="IP61" s="17"/>
      <c r="IQ61" s="17"/>
      <c r="IR61" s="17"/>
      <c r="IS61" s="17"/>
      <c r="IT61" s="17"/>
      <c r="IU61" s="17"/>
      <c r="IV61" s="17"/>
      <c r="IW61" s="17"/>
      <c r="IX61" s="17"/>
      <c r="IY61" s="17"/>
      <c r="IZ61" s="17"/>
      <c r="JA61" s="17"/>
      <c r="JB61" s="17"/>
      <c r="JC61" s="17"/>
      <c r="JD61" s="17"/>
      <c r="JE61" s="17"/>
      <c r="JF61" s="17"/>
      <c r="JG61" s="17"/>
      <c r="JH61" s="17"/>
      <c r="JI61" s="17"/>
      <c r="JJ61" s="17"/>
      <c r="JK61" s="17"/>
      <c r="JL61" s="17"/>
      <c r="JM61" s="17"/>
      <c r="JN61" s="17"/>
      <c r="JO61" s="17"/>
      <c r="JP61" s="17"/>
      <c r="JQ61" s="17"/>
      <c r="JR61" s="17"/>
      <c r="JS61" s="17"/>
      <c r="JT61" s="17"/>
      <c r="JU61" s="17"/>
      <c r="JV61" s="17"/>
      <c r="JW61" s="17"/>
      <c r="JX61" s="17"/>
      <c r="JY61" s="17"/>
      <c r="JZ61" s="17"/>
      <c r="KA61" s="17"/>
      <c r="KB61" s="17"/>
      <c r="KC61" s="17"/>
      <c r="KD61" s="17"/>
      <c r="KE61" s="17"/>
      <c r="KF61" s="17"/>
      <c r="KG61" s="17"/>
      <c r="KH61" s="17"/>
      <c r="KI61" s="17"/>
      <c r="KJ61" s="17"/>
      <c r="KK61" s="17"/>
      <c r="KL61" s="114"/>
      <c r="KM61" s="17"/>
      <c r="KN61" s="17"/>
      <c r="KO61" s="17"/>
      <c r="KP61" s="17"/>
      <c r="KQ61" s="17"/>
      <c r="KR61" s="17"/>
      <c r="KS61" s="17"/>
      <c r="KT61" s="17"/>
      <c r="KU61" s="17"/>
      <c r="KV61" s="17"/>
      <c r="KW61" s="17"/>
      <c r="KX61" s="17"/>
      <c r="KY61" s="17"/>
      <c r="KZ61" s="17"/>
      <c r="LA61" s="17"/>
      <c r="LB61" s="17"/>
      <c r="LC61" s="17"/>
      <c r="LD61" s="17"/>
      <c r="LE61" s="17"/>
      <c r="LF61" s="17"/>
      <c r="LG61" s="17"/>
      <c r="LH61" s="17"/>
      <c r="LI61" s="17"/>
      <c r="LJ61" s="17"/>
      <c r="LK61" s="17"/>
    </row>
    <row r="62" spans="1:323" ht="24" customHeight="1" x14ac:dyDescent="0.2">
      <c r="J62" s="16"/>
      <c r="O62" s="16"/>
      <c r="Q62" s="60"/>
      <c r="R62" s="494"/>
      <c r="AB62" s="17"/>
      <c r="AC62" s="17"/>
      <c r="AS62" s="17"/>
      <c r="AT62" s="839"/>
      <c r="AU62" s="17"/>
      <c r="AV62" s="17"/>
      <c r="AW62" s="17"/>
      <c r="AX62" s="17"/>
      <c r="AY62" s="17"/>
      <c r="AZ62" s="17"/>
      <c r="BA62" s="17"/>
      <c r="BB62" s="17"/>
      <c r="BC62" s="17"/>
      <c r="BD62" s="17"/>
      <c r="BE62" s="17"/>
      <c r="BF62" s="17"/>
      <c r="BG62" s="17"/>
      <c r="BH62" s="17"/>
      <c r="BI62" s="17"/>
      <c r="BJ62" s="17"/>
      <c r="BK62" s="17"/>
      <c r="BL62" s="17"/>
      <c r="BM62" s="17"/>
      <c r="BN62" s="17"/>
      <c r="BO62" s="17"/>
      <c r="BP62" s="17"/>
      <c r="BQ62" s="17"/>
      <c r="BR62" s="17"/>
      <c r="BS62" s="17"/>
      <c r="BT62" s="17"/>
      <c r="BU62" s="17"/>
      <c r="BV62" s="17"/>
      <c r="BW62" s="17"/>
      <c r="BX62" s="17"/>
      <c r="BY62" s="17"/>
      <c r="BZ62" s="17"/>
      <c r="CA62" s="17"/>
      <c r="CB62" s="17"/>
      <c r="CC62" s="17"/>
      <c r="CD62" s="17"/>
      <c r="CE62" s="17"/>
      <c r="CF62" s="17"/>
      <c r="CG62" s="17"/>
      <c r="CH62" s="17"/>
      <c r="CI62" s="17"/>
      <c r="CJ62" s="17"/>
      <c r="CK62" s="17"/>
      <c r="CL62" s="17"/>
      <c r="CM62" s="17"/>
      <c r="CN62" s="17"/>
      <c r="CO62" s="17"/>
      <c r="CP62" s="841"/>
      <c r="CQ62" s="839"/>
      <c r="CR62" s="839"/>
      <c r="CS62" s="17"/>
      <c r="CT62" s="17"/>
      <c r="CU62" s="17"/>
      <c r="CV62" s="17"/>
      <c r="CW62" s="17"/>
      <c r="CX62" s="17"/>
      <c r="CY62" s="17"/>
      <c r="CZ62" s="17"/>
      <c r="DA62" s="17"/>
      <c r="DB62" s="17"/>
      <c r="DC62" s="17"/>
      <c r="DD62" s="17"/>
      <c r="DE62" s="17"/>
      <c r="DF62" s="17"/>
      <c r="DG62" s="17"/>
      <c r="DH62" s="114"/>
      <c r="DI62" s="17"/>
      <c r="DJ62" s="17"/>
      <c r="DK62" s="17"/>
      <c r="DL62" s="17"/>
      <c r="DM62" s="17"/>
      <c r="DN62" s="17"/>
      <c r="DO62" s="17"/>
      <c r="DP62" s="17"/>
      <c r="DQ62" s="17"/>
      <c r="DR62" s="17"/>
      <c r="DS62" s="17"/>
      <c r="DT62" s="17"/>
      <c r="DU62" s="17"/>
      <c r="DV62" s="17"/>
      <c r="DW62" s="17"/>
      <c r="DX62" s="17"/>
      <c r="DY62" s="17"/>
      <c r="DZ62" s="17"/>
      <c r="EA62" s="17"/>
      <c r="EB62" s="17"/>
      <c r="EC62" s="17"/>
      <c r="ED62" s="17"/>
      <c r="EE62" s="17"/>
      <c r="EF62" s="17"/>
      <c r="EG62" s="17"/>
      <c r="EH62" s="17"/>
      <c r="EI62" s="839"/>
      <c r="EJ62" s="17"/>
      <c r="EK62" s="17"/>
      <c r="EL62" s="17"/>
      <c r="EM62" s="17"/>
      <c r="EN62" s="17"/>
      <c r="EO62" s="17"/>
      <c r="EP62" s="17"/>
      <c r="EQ62" s="17"/>
      <c r="ER62" s="17"/>
      <c r="ES62" s="17"/>
      <c r="ET62" s="17"/>
      <c r="EU62" s="17"/>
      <c r="EV62" s="17"/>
      <c r="EW62" s="17"/>
      <c r="EX62" s="17"/>
      <c r="EY62" s="17"/>
      <c r="EZ62" s="17"/>
      <c r="FA62" s="17"/>
      <c r="FB62" s="17"/>
      <c r="FC62" s="17"/>
      <c r="FD62" s="17"/>
      <c r="FE62" s="17"/>
      <c r="FF62" s="17"/>
      <c r="FG62" s="17"/>
      <c r="FH62" s="17"/>
      <c r="FI62" s="17"/>
      <c r="FJ62" s="17"/>
      <c r="FK62" s="17"/>
      <c r="FL62" s="17"/>
      <c r="FM62" s="17"/>
      <c r="FN62" s="17"/>
      <c r="FO62" s="17"/>
      <c r="FP62" s="17"/>
      <c r="FQ62" s="17"/>
      <c r="FR62" s="17"/>
      <c r="FS62" s="17"/>
      <c r="FT62" s="17"/>
      <c r="FU62" s="17"/>
      <c r="FV62" s="17"/>
      <c r="FW62" s="17"/>
      <c r="FX62" s="17"/>
      <c r="FY62" s="17"/>
      <c r="FZ62" s="17"/>
      <c r="GA62" s="17"/>
      <c r="GB62" s="17"/>
      <c r="GC62" s="17"/>
      <c r="GD62" s="17"/>
      <c r="GE62" s="841"/>
      <c r="GF62" s="839"/>
      <c r="GG62" s="839"/>
      <c r="GH62" s="17"/>
      <c r="GI62" s="17"/>
      <c r="GJ62" s="17"/>
      <c r="GK62" s="17"/>
      <c r="GL62" s="17"/>
      <c r="GM62" s="17"/>
      <c r="GN62" s="17"/>
      <c r="GO62" s="17"/>
      <c r="GP62" s="17"/>
      <c r="GQ62" s="17"/>
      <c r="GR62" s="17"/>
      <c r="GS62" s="17"/>
      <c r="GT62" s="17"/>
      <c r="GU62" s="17"/>
      <c r="GV62" s="17"/>
      <c r="GW62" s="114"/>
      <c r="GX62" s="17"/>
      <c r="GY62" s="17"/>
      <c r="GZ62" s="17"/>
      <c r="HA62" s="17"/>
      <c r="HB62" s="17"/>
      <c r="HC62" s="17"/>
      <c r="HD62" s="17"/>
      <c r="HE62" s="17"/>
      <c r="HF62" s="17"/>
      <c r="HG62" s="17"/>
      <c r="HH62" s="17"/>
      <c r="HI62" s="17"/>
      <c r="HJ62" s="17"/>
      <c r="HK62" s="17"/>
      <c r="HL62" s="17"/>
      <c r="HM62" s="17"/>
      <c r="HN62" s="17"/>
      <c r="HO62" s="17"/>
      <c r="HP62" s="17"/>
      <c r="HQ62" s="17"/>
      <c r="HR62" s="17"/>
      <c r="HS62" s="17"/>
      <c r="HT62" s="17"/>
      <c r="HU62" s="17"/>
      <c r="HV62" s="17"/>
      <c r="HW62" s="17"/>
      <c r="HX62" s="839"/>
      <c r="HY62" s="17"/>
      <c r="HZ62" s="17"/>
      <c r="IA62" s="17"/>
      <c r="IB62" s="17"/>
      <c r="IC62" s="17"/>
      <c r="ID62" s="17"/>
      <c r="IE62" s="17"/>
      <c r="IF62" s="17"/>
      <c r="IG62" s="17"/>
      <c r="IH62" s="17"/>
      <c r="II62" s="17"/>
      <c r="IJ62" s="17"/>
      <c r="IK62" s="17"/>
      <c r="IL62" s="17"/>
      <c r="IM62" s="17"/>
      <c r="IN62" s="17"/>
      <c r="IO62" s="17"/>
      <c r="IP62" s="17"/>
      <c r="IQ62" s="17"/>
      <c r="IR62" s="17"/>
      <c r="IS62" s="17"/>
      <c r="IT62" s="17"/>
      <c r="IU62" s="17"/>
      <c r="IV62" s="17"/>
      <c r="IW62" s="17"/>
      <c r="IX62" s="17"/>
      <c r="IY62" s="17"/>
      <c r="IZ62" s="17"/>
      <c r="JA62" s="17"/>
      <c r="JB62" s="17"/>
      <c r="JC62" s="17"/>
      <c r="JD62" s="17"/>
      <c r="JE62" s="17"/>
      <c r="JF62" s="17"/>
      <c r="JG62" s="17"/>
      <c r="JH62" s="17"/>
      <c r="JI62" s="17"/>
      <c r="JJ62" s="17"/>
      <c r="JK62" s="17"/>
      <c r="JL62" s="17"/>
      <c r="JM62" s="17"/>
      <c r="JN62" s="17"/>
      <c r="JO62" s="17"/>
      <c r="JP62" s="17"/>
      <c r="JQ62" s="17"/>
      <c r="JR62" s="17"/>
      <c r="JS62" s="17"/>
      <c r="JT62" s="841"/>
      <c r="JU62" s="839"/>
      <c r="JV62" s="839"/>
      <c r="JW62" s="17"/>
      <c r="JX62" s="17"/>
      <c r="JY62" s="17"/>
      <c r="JZ62" s="17"/>
      <c r="KA62" s="17"/>
      <c r="KB62" s="17"/>
      <c r="KC62" s="17"/>
      <c r="KD62" s="17"/>
      <c r="KE62" s="17"/>
      <c r="KF62" s="17"/>
      <c r="KG62" s="17"/>
      <c r="KH62" s="17"/>
      <c r="KI62" s="17"/>
      <c r="KJ62" s="17"/>
      <c r="KK62" s="17"/>
      <c r="KL62" s="114"/>
      <c r="KM62" s="17"/>
      <c r="KN62" s="17"/>
      <c r="KO62" s="17"/>
      <c r="KP62" s="17"/>
      <c r="KQ62" s="17"/>
      <c r="KR62" s="17"/>
      <c r="KS62" s="17"/>
      <c r="KT62" s="17"/>
      <c r="KU62" s="17"/>
      <c r="KV62" s="17"/>
      <c r="KW62" s="17"/>
      <c r="KX62" s="17"/>
      <c r="KY62" s="17"/>
      <c r="KZ62" s="17"/>
      <c r="LA62" s="17"/>
      <c r="LB62" s="17"/>
      <c r="LC62" s="17"/>
      <c r="LD62" s="17"/>
      <c r="LE62" s="17"/>
      <c r="LF62" s="17"/>
      <c r="LG62" s="17"/>
      <c r="LH62" s="17"/>
      <c r="LI62" s="17"/>
      <c r="LJ62" s="17"/>
      <c r="LK62" s="17"/>
    </row>
    <row r="63" spans="1:323" s="424" customFormat="1" ht="24" customHeight="1" x14ac:dyDescent="0.2">
      <c r="A63" s="422"/>
      <c r="B63" s="423"/>
      <c r="E63" s="425"/>
      <c r="F63" s="422"/>
      <c r="G63" s="422"/>
      <c r="H63" s="422"/>
      <c r="I63" s="422"/>
      <c r="J63" s="426"/>
      <c r="K63" s="422"/>
      <c r="L63" s="422"/>
      <c r="M63" s="422"/>
      <c r="N63" s="422"/>
      <c r="O63" s="426"/>
      <c r="P63" s="422"/>
      <c r="Q63" s="427"/>
      <c r="R63" s="495"/>
      <c r="S63" s="422"/>
      <c r="T63" s="422"/>
      <c r="U63" s="423"/>
      <c r="W63" s="423"/>
      <c r="X63" s="423"/>
      <c r="Y63" s="423"/>
      <c r="Z63" s="423"/>
      <c r="AA63" s="423"/>
      <c r="AB63" s="428"/>
      <c r="AC63" s="428"/>
      <c r="AD63" s="429"/>
      <c r="AF63" s="430"/>
      <c r="AG63" s="422"/>
      <c r="AH63" s="422"/>
      <c r="AI63" s="422"/>
      <c r="AJ63" s="422"/>
      <c r="AS63" s="428"/>
      <c r="AT63" s="428"/>
      <c r="AU63" s="428"/>
      <c r="AV63" s="428"/>
      <c r="AW63" s="428">
        <v>2</v>
      </c>
      <c r="AX63" s="428"/>
      <c r="AY63" s="428"/>
      <c r="AZ63" s="428"/>
      <c r="BA63" s="428"/>
      <c r="BB63" s="428"/>
      <c r="BC63" s="428">
        <v>2</v>
      </c>
      <c r="BD63" s="428"/>
      <c r="BE63" s="428"/>
      <c r="BF63" s="428">
        <v>2</v>
      </c>
      <c r="BG63" s="428"/>
      <c r="BH63" s="428"/>
      <c r="BI63" s="428"/>
      <c r="BJ63" s="428"/>
      <c r="BK63" s="428"/>
      <c r="BL63" s="428"/>
      <c r="BM63" s="428"/>
      <c r="BN63" s="428"/>
      <c r="BO63" s="428"/>
      <c r="BP63" s="428"/>
      <c r="BQ63" s="428"/>
      <c r="BR63" s="428"/>
      <c r="BS63" s="428"/>
      <c r="BT63" s="428"/>
      <c r="BU63" s="428">
        <v>2</v>
      </c>
      <c r="BV63" s="428"/>
      <c r="BW63" s="428"/>
      <c r="BX63" s="428">
        <v>2</v>
      </c>
      <c r="BY63" s="428"/>
      <c r="BZ63" s="428"/>
      <c r="CA63" s="428">
        <v>2</v>
      </c>
      <c r="CB63" s="428"/>
      <c r="CC63" s="428"/>
      <c r="CD63" s="428">
        <v>2</v>
      </c>
      <c r="CE63" s="428"/>
      <c r="CF63" s="428"/>
      <c r="CG63" s="428"/>
      <c r="CH63" s="428"/>
      <c r="CI63" s="428"/>
      <c r="CJ63" s="428"/>
      <c r="CK63" s="428"/>
      <c r="CL63" s="428"/>
      <c r="CM63" s="428">
        <v>2</v>
      </c>
      <c r="CN63" s="428"/>
      <c r="CO63" s="428"/>
      <c r="CP63" s="428">
        <v>2</v>
      </c>
      <c r="CQ63" s="428"/>
      <c r="CR63" s="428"/>
      <c r="CS63" s="428">
        <v>2</v>
      </c>
      <c r="CT63" s="428"/>
      <c r="CU63" s="428"/>
      <c r="CV63" s="428"/>
      <c r="CW63" s="428"/>
      <c r="CX63" s="428"/>
      <c r="CY63" s="428"/>
      <c r="CZ63" s="428"/>
      <c r="DA63" s="428"/>
      <c r="DB63" s="428"/>
      <c r="DC63" s="428"/>
      <c r="DD63" s="428"/>
      <c r="DE63" s="428"/>
      <c r="DF63" s="428"/>
      <c r="DG63" s="428"/>
      <c r="DH63" s="428">
        <v>2</v>
      </c>
      <c r="DI63" s="428"/>
      <c r="DJ63" s="428"/>
      <c r="DK63" s="428">
        <v>2</v>
      </c>
      <c r="DL63" s="428"/>
      <c r="DM63" s="428"/>
      <c r="DN63" s="428"/>
      <c r="DO63" s="428"/>
      <c r="DP63" s="428"/>
      <c r="DQ63" s="428">
        <v>2</v>
      </c>
      <c r="DR63" s="428"/>
      <c r="DS63" s="428"/>
      <c r="DT63" s="428"/>
      <c r="DU63" s="428"/>
      <c r="DV63" s="428"/>
      <c r="DW63" s="428"/>
      <c r="DX63" s="428"/>
      <c r="DY63" s="428"/>
      <c r="DZ63" s="428"/>
      <c r="EA63" s="428"/>
      <c r="EB63" s="428"/>
      <c r="EC63" s="428"/>
      <c r="ED63" s="428"/>
      <c r="EE63" s="428"/>
      <c r="EF63" s="428"/>
      <c r="EG63" s="428"/>
      <c r="EH63" s="428"/>
      <c r="EI63" s="428">
        <v>2</v>
      </c>
      <c r="EJ63" s="428"/>
      <c r="EK63" s="428"/>
      <c r="EL63" s="428"/>
      <c r="EM63" s="428"/>
      <c r="EN63" s="428"/>
      <c r="EO63" s="428"/>
      <c r="EP63" s="428"/>
      <c r="EQ63" s="428"/>
      <c r="ER63" s="428"/>
      <c r="ES63" s="428"/>
      <c r="ET63" s="428"/>
      <c r="EU63" s="428"/>
      <c r="EV63" s="428"/>
      <c r="EW63" s="428"/>
      <c r="EX63" s="428">
        <v>2</v>
      </c>
      <c r="EY63" s="428"/>
      <c r="EZ63" s="428"/>
      <c r="FA63" s="428">
        <v>2</v>
      </c>
      <c r="FB63" s="428"/>
      <c r="FC63" s="428"/>
      <c r="FD63" s="428"/>
      <c r="FE63" s="428"/>
      <c r="FF63" s="428"/>
      <c r="FG63" s="428">
        <v>2</v>
      </c>
      <c r="FH63" s="428"/>
      <c r="FI63" s="428"/>
      <c r="FJ63" s="428">
        <v>2</v>
      </c>
      <c r="FK63" s="428"/>
      <c r="FL63" s="428"/>
      <c r="FM63" s="428"/>
      <c r="FN63" s="428"/>
      <c r="FO63" s="428"/>
      <c r="FP63" s="428"/>
      <c r="FQ63" s="428"/>
      <c r="FR63" s="428"/>
      <c r="FS63" s="428">
        <v>2</v>
      </c>
      <c r="FT63" s="428"/>
      <c r="FU63" s="428"/>
      <c r="FV63" s="428">
        <v>2</v>
      </c>
      <c r="FW63" s="428"/>
      <c r="FX63" s="428"/>
      <c r="FY63" s="428">
        <v>2</v>
      </c>
      <c r="FZ63" s="428"/>
      <c r="GA63" s="428"/>
      <c r="GB63" s="428">
        <v>2</v>
      </c>
      <c r="GC63" s="428"/>
      <c r="GD63" s="428"/>
      <c r="GE63" s="428">
        <v>2</v>
      </c>
      <c r="GF63" s="428"/>
      <c r="GG63" s="428"/>
      <c r="GH63" s="428"/>
      <c r="GI63" s="428"/>
      <c r="GJ63" s="428"/>
      <c r="GK63" s="428"/>
      <c r="GL63" s="428"/>
      <c r="GM63" s="428"/>
      <c r="GN63" s="428">
        <v>2</v>
      </c>
      <c r="GO63" s="428"/>
      <c r="GP63" s="428"/>
      <c r="GQ63" s="428"/>
      <c r="GR63" s="428"/>
      <c r="GS63" s="428"/>
      <c r="GT63" s="428"/>
      <c r="GU63" s="428"/>
      <c r="GV63" s="428"/>
      <c r="GW63" s="428"/>
      <c r="GX63" s="428"/>
      <c r="GY63" s="428"/>
      <c r="GZ63" s="428">
        <v>2</v>
      </c>
      <c r="HA63" s="428"/>
      <c r="HB63" s="428"/>
      <c r="HC63" s="428"/>
      <c r="HD63" s="428"/>
      <c r="HE63" s="428"/>
      <c r="HF63" s="428"/>
      <c r="HG63" s="428"/>
      <c r="HH63" s="428"/>
      <c r="HI63" s="428">
        <v>2</v>
      </c>
      <c r="HJ63" s="428"/>
      <c r="HK63" s="428"/>
      <c r="HL63" s="428"/>
      <c r="HM63" s="428"/>
      <c r="HN63" s="428"/>
      <c r="HO63" s="428"/>
      <c r="HP63" s="428"/>
      <c r="HQ63" s="428"/>
      <c r="HR63" s="428"/>
      <c r="HS63" s="428"/>
      <c r="HT63" s="428"/>
      <c r="HU63" s="428"/>
      <c r="HV63" s="428"/>
      <c r="HW63" s="428"/>
      <c r="HX63" s="428">
        <v>2</v>
      </c>
      <c r="HY63" s="428"/>
      <c r="HZ63" s="428"/>
      <c r="IA63" s="428"/>
      <c r="IB63" s="428"/>
      <c r="IC63" s="428"/>
      <c r="ID63" s="428"/>
      <c r="IE63" s="428"/>
      <c r="IF63" s="428"/>
      <c r="IG63" s="428"/>
      <c r="IH63" s="428"/>
      <c r="II63" s="428"/>
      <c r="IJ63" s="428"/>
      <c r="IK63" s="428"/>
      <c r="IL63" s="428"/>
      <c r="IM63" s="428"/>
      <c r="IN63" s="428"/>
      <c r="IO63" s="428"/>
      <c r="IP63" s="428"/>
      <c r="IQ63" s="428"/>
      <c r="IR63" s="428"/>
      <c r="IS63" s="428">
        <v>2</v>
      </c>
      <c r="IT63" s="428"/>
      <c r="IU63" s="428"/>
      <c r="IV63" s="428"/>
      <c r="IW63" s="428"/>
      <c r="IX63" s="428"/>
      <c r="IY63" s="428"/>
      <c r="IZ63" s="428"/>
      <c r="JA63" s="428"/>
      <c r="JB63" s="428">
        <v>2</v>
      </c>
      <c r="JC63" s="428"/>
      <c r="JD63" s="428"/>
      <c r="JE63" s="428"/>
      <c r="JF63" s="428"/>
      <c r="JG63" s="428"/>
      <c r="JH63" s="428"/>
      <c r="JI63" s="428"/>
      <c r="JJ63" s="428"/>
      <c r="JK63" s="428"/>
      <c r="JL63" s="428"/>
      <c r="JM63" s="428"/>
      <c r="JN63" s="428"/>
      <c r="JO63" s="428"/>
      <c r="JP63" s="428"/>
      <c r="JQ63" s="428"/>
      <c r="JR63" s="428"/>
      <c r="JS63" s="428"/>
      <c r="JT63" s="428"/>
      <c r="JU63" s="428"/>
      <c r="JV63" s="428"/>
      <c r="JW63" s="428"/>
      <c r="JX63" s="428"/>
      <c r="JY63" s="428"/>
      <c r="JZ63" s="428"/>
      <c r="KA63" s="428"/>
      <c r="KB63" s="428"/>
      <c r="KC63" s="428"/>
      <c r="KD63" s="428"/>
      <c r="KE63" s="428"/>
      <c r="KF63" s="428"/>
      <c r="KG63" s="428"/>
      <c r="KH63" s="428"/>
      <c r="KI63" s="428"/>
      <c r="KJ63" s="428"/>
      <c r="KK63" s="428"/>
      <c r="KL63" s="428"/>
      <c r="KM63" s="428"/>
      <c r="KN63" s="428"/>
      <c r="KO63" s="428"/>
      <c r="KP63" s="428"/>
      <c r="KQ63" s="428"/>
      <c r="KR63" s="428"/>
      <c r="KS63" s="428"/>
      <c r="KT63" s="428"/>
      <c r="KU63" s="428"/>
      <c r="KV63" s="428"/>
      <c r="KW63" s="428"/>
      <c r="KX63" s="428"/>
      <c r="KY63" s="428"/>
      <c r="KZ63" s="428"/>
      <c r="LA63" s="428"/>
      <c r="LB63" s="428"/>
      <c r="LC63" s="428"/>
      <c r="LD63" s="428"/>
      <c r="LE63" s="428"/>
      <c r="LF63" s="428"/>
      <c r="LG63" s="428"/>
      <c r="LH63" s="428"/>
      <c r="LI63" s="428"/>
      <c r="LJ63" s="428"/>
      <c r="LK63" s="428"/>
    </row>
    <row r="64" spans="1:323" ht="24" customHeight="1" x14ac:dyDescent="0.2">
      <c r="AS64" s="18"/>
      <c r="DE64" s="114"/>
      <c r="EG64" s="18"/>
      <c r="EH64" s="18"/>
      <c r="GN64" s="53"/>
      <c r="GW64" s="114"/>
      <c r="KL64" s="114"/>
    </row>
    <row r="65" spans="24:298" ht="24" customHeight="1" x14ac:dyDescent="0.2">
      <c r="AS65" s="18"/>
      <c r="DE65" s="114"/>
      <c r="EG65" s="18"/>
      <c r="EH65" s="18"/>
      <c r="GW65" s="114"/>
      <c r="KL65" s="114"/>
    </row>
    <row r="66" spans="24:298" x14ac:dyDescent="0.2">
      <c r="X66" s="394"/>
      <c r="AS66" s="18"/>
      <c r="DE66" s="114"/>
      <c r="EG66" s="18"/>
      <c r="EH66" s="18"/>
      <c r="GW66" s="114"/>
      <c r="KL66" s="114"/>
    </row>
    <row r="67" spans="24:298" x14ac:dyDescent="0.2">
      <c r="EG67" s="18"/>
      <c r="EH67" s="18"/>
      <c r="GW67" s="114"/>
      <c r="KL67" s="114"/>
    </row>
    <row r="68" spans="24:298" x14ac:dyDescent="0.2">
      <c r="KL68" s="114"/>
    </row>
    <row r="69" spans="24:298" x14ac:dyDescent="0.2">
      <c r="KL69" s="233"/>
    </row>
    <row r="77" spans="24:298" x14ac:dyDescent="0.2">
      <c r="AR77" t="s">
        <v>22</v>
      </c>
    </row>
  </sheetData>
  <autoFilter ref="A9:LK61" xr:uid="{00000000-0009-0000-0000-000008000000}">
    <sortState xmlns:xlrd2="http://schemas.microsoft.com/office/spreadsheetml/2017/richdata2" ref="A35:LK61">
      <sortCondition ref="Y9:Y61"/>
    </sortState>
  </autoFilter>
  <phoneticPr fontId="4"/>
  <conditionalFormatting sqref="AZ6:AZ9 BC6:BC9 BF6:BF9 BI6:BI9 BL6:BL9 BO6:BO9 BR6:BR9 BU6:BU9 BX6:BX9 CA6:CA9 CD6:CD9 CG6:CG9 CJ6:CJ9 CM6:CM9 CP6:CP9 CS6:CS9 CV6:CV9 CY6:CY9 DB6:DB9 DE6:DE9 DH6:DH9 DK6:DK9 DN6:DN9 DQ6:DQ9 DT6:DT9 DW6:DW9 DZ6:DZ9 EC6:EC9 EF6:EF9 AT6:AT9 AW6:AW9 A5:A59">
    <cfRule type="cellIs" dxfId="129" priority="477" stopIfTrue="1" operator="equal">
      <formula>""</formula>
    </cfRule>
  </conditionalFormatting>
  <conditionalFormatting sqref="O9:O62">
    <cfRule type="cellIs" dxfId="128" priority="475" stopIfTrue="1" operator="notEqual">
      <formula>AB9</formula>
    </cfRule>
  </conditionalFormatting>
  <conditionalFormatting sqref="Q9:Q62">
    <cfRule type="cellIs" dxfId="127" priority="474" stopIfTrue="1" operator="notEqual">
      <formula>AC9</formula>
    </cfRule>
  </conditionalFormatting>
  <conditionalFormatting sqref="AC9:AC62">
    <cfRule type="cellIs" dxfId="126" priority="473" stopIfTrue="1" operator="notEqual">
      <formula>Q9</formula>
    </cfRule>
  </conditionalFormatting>
  <conditionalFormatting sqref="R9:R62">
    <cfRule type="cellIs" dxfId="125" priority="472" stopIfTrue="1" operator="notEqual">
      <formula>Q9</formula>
    </cfRule>
  </conditionalFormatting>
  <conditionalFormatting sqref="AB59:AB62 AB9">
    <cfRule type="cellIs" dxfId="124" priority="471" stopIfTrue="1" operator="notEqual">
      <formula>O9</formula>
    </cfRule>
  </conditionalFormatting>
  <conditionalFormatting sqref="O6">
    <cfRule type="cellIs" dxfId="123" priority="457" stopIfTrue="1" operator="notEqual">
      <formula>AB6</formula>
    </cfRule>
  </conditionalFormatting>
  <conditionalFormatting sqref="Q6">
    <cfRule type="cellIs" dxfId="122" priority="456" stopIfTrue="1" operator="notEqual">
      <formula>AC6</formula>
    </cfRule>
  </conditionalFormatting>
  <conditionalFormatting sqref="AC6">
    <cfRule type="cellIs" dxfId="121" priority="455" stopIfTrue="1" operator="notEqual">
      <formula>Q6</formula>
    </cfRule>
  </conditionalFormatting>
  <conditionalFormatting sqref="AB6">
    <cfRule type="cellIs" dxfId="120" priority="453" stopIfTrue="1" operator="notEqual">
      <formula>O6</formula>
    </cfRule>
  </conditionalFormatting>
  <conditionalFormatting sqref="D6">
    <cfRule type="duplicateValues" dxfId="119" priority="448" stopIfTrue="1"/>
  </conditionalFormatting>
  <conditionalFormatting sqref="D59">
    <cfRule type="duplicateValues" dxfId="118" priority="836" stopIfTrue="1"/>
  </conditionalFormatting>
  <conditionalFormatting sqref="D59:D62">
    <cfRule type="duplicateValues" dxfId="117" priority="965" stopIfTrue="1"/>
  </conditionalFormatting>
  <conditionalFormatting sqref="HX4:LK4 EJ4:HS4">
    <cfRule type="expression" dxfId="116" priority="97" stopIfTrue="1">
      <formula>EJ5="(日)"</formula>
    </cfRule>
    <cfRule type="expression" dxfId="115" priority="98" stopIfTrue="1">
      <formula>EJ5="(休)"</formula>
    </cfRule>
  </conditionalFormatting>
  <conditionalFormatting sqref="HW4">
    <cfRule type="expression" dxfId="114" priority="95" stopIfTrue="1">
      <formula>HW5="(日)"</formula>
    </cfRule>
    <cfRule type="expression" dxfId="113" priority="96" stopIfTrue="1">
      <formula>HW5="(休)"</formula>
    </cfRule>
  </conditionalFormatting>
  <conditionalFormatting sqref="EI4">
    <cfRule type="expression" dxfId="112" priority="93" stopIfTrue="1">
      <formula>EI5="(日)"</formula>
    </cfRule>
    <cfRule type="expression" dxfId="111" priority="94" stopIfTrue="1">
      <formula>EI5="(休)"</formula>
    </cfRule>
  </conditionalFormatting>
  <conditionalFormatting sqref="HX4:HZ4">
    <cfRule type="expression" dxfId="110" priority="91" stopIfTrue="1">
      <formula>HX5="(日)"</formula>
    </cfRule>
    <cfRule type="expression" dxfId="109" priority="92" stopIfTrue="1">
      <formula>HX5="(休)"</formula>
    </cfRule>
  </conditionalFormatting>
  <conditionalFormatting sqref="IA4:IC4">
    <cfRule type="expression" dxfId="108" priority="89" stopIfTrue="1">
      <formula>IA5="(日)"</formula>
    </cfRule>
    <cfRule type="expression" dxfId="107" priority="90" stopIfTrue="1">
      <formula>IA5="(休)"</formula>
    </cfRule>
  </conditionalFormatting>
  <conditionalFormatting sqref="ID4:IF4">
    <cfRule type="expression" dxfId="106" priority="87" stopIfTrue="1">
      <formula>ID5="(日)"</formula>
    </cfRule>
    <cfRule type="expression" dxfId="105" priority="88" stopIfTrue="1">
      <formula>ID5="(休)"</formula>
    </cfRule>
  </conditionalFormatting>
  <conditionalFormatting sqref="IG4:II4">
    <cfRule type="expression" dxfId="104" priority="85" stopIfTrue="1">
      <formula>IG5="(日)"</formula>
    </cfRule>
    <cfRule type="expression" dxfId="103" priority="86" stopIfTrue="1">
      <formula>IG5="(休)"</formula>
    </cfRule>
  </conditionalFormatting>
  <conditionalFormatting sqref="IJ4:IL4">
    <cfRule type="expression" dxfId="102" priority="83" stopIfTrue="1">
      <formula>IJ5="(日)"</formula>
    </cfRule>
    <cfRule type="expression" dxfId="101" priority="84" stopIfTrue="1">
      <formula>IJ5="(休)"</formula>
    </cfRule>
  </conditionalFormatting>
  <conditionalFormatting sqref="IM4:IO4">
    <cfRule type="expression" dxfId="100" priority="81" stopIfTrue="1">
      <formula>IM5="(日)"</formula>
    </cfRule>
    <cfRule type="expression" dxfId="99" priority="82" stopIfTrue="1">
      <formula>IM5="(休)"</formula>
    </cfRule>
  </conditionalFormatting>
  <conditionalFormatting sqref="IM4:IO4">
    <cfRule type="expression" dxfId="98" priority="79" stopIfTrue="1">
      <formula>IM5="(日)"</formula>
    </cfRule>
    <cfRule type="expression" dxfId="97" priority="80" stopIfTrue="1">
      <formula>IM5="(休)"</formula>
    </cfRule>
  </conditionalFormatting>
  <conditionalFormatting sqref="IP4:IR4">
    <cfRule type="expression" dxfId="96" priority="77" stopIfTrue="1">
      <formula>IP5="(日)"</formula>
    </cfRule>
    <cfRule type="expression" dxfId="95" priority="78" stopIfTrue="1">
      <formula>IP5="(休)"</formula>
    </cfRule>
  </conditionalFormatting>
  <conditionalFormatting sqref="IS4:IU4">
    <cfRule type="expression" dxfId="94" priority="75" stopIfTrue="1">
      <formula>IS5="(日)"</formula>
    </cfRule>
    <cfRule type="expression" dxfId="93" priority="76" stopIfTrue="1">
      <formula>IS5="(休)"</formula>
    </cfRule>
  </conditionalFormatting>
  <conditionalFormatting sqref="IV4:IX4">
    <cfRule type="expression" dxfId="92" priority="73" stopIfTrue="1">
      <formula>IV5="(日)"</formula>
    </cfRule>
    <cfRule type="expression" dxfId="91" priority="74" stopIfTrue="1">
      <formula>IV5="(休)"</formula>
    </cfRule>
  </conditionalFormatting>
  <conditionalFormatting sqref="IY4:JA4">
    <cfRule type="expression" dxfId="90" priority="71" stopIfTrue="1">
      <formula>IY5="(日)"</formula>
    </cfRule>
    <cfRule type="expression" dxfId="89" priority="72" stopIfTrue="1">
      <formula>IY5="(休)"</formula>
    </cfRule>
  </conditionalFormatting>
  <conditionalFormatting sqref="JB4">
    <cfRule type="expression" dxfId="88" priority="69" stopIfTrue="1">
      <formula>JB5="(日)"</formula>
    </cfRule>
    <cfRule type="expression" dxfId="87" priority="70" stopIfTrue="1">
      <formula>JB5="(休)"</formula>
    </cfRule>
  </conditionalFormatting>
  <conditionalFormatting sqref="JB4:JD4">
    <cfRule type="expression" dxfId="86" priority="67" stopIfTrue="1">
      <formula>JB5="(日)"</formula>
    </cfRule>
    <cfRule type="expression" dxfId="85" priority="68" stopIfTrue="1">
      <formula>JB5="(休)"</formula>
    </cfRule>
  </conditionalFormatting>
  <conditionalFormatting sqref="JB4:JD4">
    <cfRule type="expression" dxfId="84" priority="65" stopIfTrue="1">
      <formula>JB5="(日)"</formula>
    </cfRule>
    <cfRule type="expression" dxfId="83" priority="66" stopIfTrue="1">
      <formula>JB5="(休)"</formula>
    </cfRule>
  </conditionalFormatting>
  <conditionalFormatting sqref="JE4:JG4">
    <cfRule type="expression" dxfId="82" priority="63" stopIfTrue="1">
      <formula>JE5="(日)"</formula>
    </cfRule>
    <cfRule type="expression" dxfId="81" priority="64" stopIfTrue="1">
      <formula>JE5="(休)"</formula>
    </cfRule>
  </conditionalFormatting>
  <conditionalFormatting sqref="JH4:JJ4">
    <cfRule type="expression" dxfId="80" priority="61" stopIfTrue="1">
      <formula>JH5="(日)"</formula>
    </cfRule>
    <cfRule type="expression" dxfId="79" priority="62" stopIfTrue="1">
      <formula>JH5="(休)"</formula>
    </cfRule>
  </conditionalFormatting>
  <conditionalFormatting sqref="JH4:JJ4">
    <cfRule type="expression" dxfId="78" priority="59" stopIfTrue="1">
      <formula>JH5="(日)"</formula>
    </cfRule>
    <cfRule type="expression" dxfId="77" priority="60" stopIfTrue="1">
      <formula>JH5="(休)"</formula>
    </cfRule>
  </conditionalFormatting>
  <conditionalFormatting sqref="JK4:JM4">
    <cfRule type="expression" dxfId="76" priority="57" stopIfTrue="1">
      <formula>JK5="(日)"</formula>
    </cfRule>
    <cfRule type="expression" dxfId="75" priority="58" stopIfTrue="1">
      <formula>JK5="(休)"</formula>
    </cfRule>
  </conditionalFormatting>
  <conditionalFormatting sqref="JN4:JP4">
    <cfRule type="expression" dxfId="74" priority="55" stopIfTrue="1">
      <formula>JN5="(日)"</formula>
    </cfRule>
    <cfRule type="expression" dxfId="73" priority="56" stopIfTrue="1">
      <formula>JN5="(休)"</formula>
    </cfRule>
  </conditionalFormatting>
  <conditionalFormatting sqref="JQ4:JS4">
    <cfRule type="expression" dxfId="72" priority="53" stopIfTrue="1">
      <formula>JQ5="(日)"</formula>
    </cfRule>
    <cfRule type="expression" dxfId="71" priority="54" stopIfTrue="1">
      <formula>JQ5="(休)"</formula>
    </cfRule>
  </conditionalFormatting>
  <conditionalFormatting sqref="JT4:JV4">
    <cfRule type="expression" dxfId="70" priority="51" stopIfTrue="1">
      <formula>JT5="(日)"</formula>
    </cfRule>
    <cfRule type="expression" dxfId="69" priority="52" stopIfTrue="1">
      <formula>JT5="(休)"</formula>
    </cfRule>
  </conditionalFormatting>
  <conditionalFormatting sqref="JW4">
    <cfRule type="expression" dxfId="68" priority="49" stopIfTrue="1">
      <formula>JW5="(日)"</formula>
    </cfRule>
    <cfRule type="expression" dxfId="67" priority="50" stopIfTrue="1">
      <formula>JW5="(休)"</formula>
    </cfRule>
  </conditionalFormatting>
  <conditionalFormatting sqref="JW4:JY4">
    <cfRule type="expression" dxfId="66" priority="47" stopIfTrue="1">
      <formula>JW5="(日)"</formula>
    </cfRule>
    <cfRule type="expression" dxfId="65" priority="48" stopIfTrue="1">
      <formula>JW5="(休)"</formula>
    </cfRule>
  </conditionalFormatting>
  <conditionalFormatting sqref="JW4:JY4">
    <cfRule type="expression" dxfId="64" priority="45" stopIfTrue="1">
      <formula>JW5="(日)"</formula>
    </cfRule>
    <cfRule type="expression" dxfId="63" priority="46" stopIfTrue="1">
      <formula>JW5="(休)"</formula>
    </cfRule>
  </conditionalFormatting>
  <conditionalFormatting sqref="JZ4:KB4">
    <cfRule type="expression" dxfId="62" priority="43" stopIfTrue="1">
      <formula>JZ5="(日)"</formula>
    </cfRule>
    <cfRule type="expression" dxfId="61" priority="44" stopIfTrue="1">
      <formula>JZ5="(休)"</formula>
    </cfRule>
  </conditionalFormatting>
  <conditionalFormatting sqref="KC4:KE4">
    <cfRule type="expression" dxfId="60" priority="41" stopIfTrue="1">
      <formula>KC5="(日)"</formula>
    </cfRule>
    <cfRule type="expression" dxfId="59" priority="42" stopIfTrue="1">
      <formula>KC5="(休)"</formula>
    </cfRule>
  </conditionalFormatting>
  <conditionalFormatting sqref="KC4:KE4">
    <cfRule type="expression" dxfId="58" priority="39" stopIfTrue="1">
      <formula>KC5="(日)"</formula>
    </cfRule>
    <cfRule type="expression" dxfId="57" priority="40" stopIfTrue="1">
      <formula>KC5="(休)"</formula>
    </cfRule>
  </conditionalFormatting>
  <conditionalFormatting sqref="KF4:KH4">
    <cfRule type="expression" dxfId="56" priority="37" stopIfTrue="1">
      <formula>KF5="(日)"</formula>
    </cfRule>
    <cfRule type="expression" dxfId="55" priority="38" stopIfTrue="1">
      <formula>KF5="(休)"</formula>
    </cfRule>
  </conditionalFormatting>
  <conditionalFormatting sqref="KI4:KK4">
    <cfRule type="expression" dxfId="54" priority="35" stopIfTrue="1">
      <formula>KI5="(日)"</formula>
    </cfRule>
    <cfRule type="expression" dxfId="53" priority="36" stopIfTrue="1">
      <formula>KI5="(休)"</formula>
    </cfRule>
  </conditionalFormatting>
  <conditionalFormatting sqref="KL4:KN4">
    <cfRule type="expression" dxfId="52" priority="33" stopIfTrue="1">
      <formula>KL5="(日)"</formula>
    </cfRule>
    <cfRule type="expression" dxfId="51" priority="34" stopIfTrue="1">
      <formula>KL5="(休)"</formula>
    </cfRule>
  </conditionalFormatting>
  <conditionalFormatting sqref="KO4:KQ4">
    <cfRule type="expression" dxfId="50" priority="31" stopIfTrue="1">
      <formula>KO5="(日)"</formula>
    </cfRule>
    <cfRule type="expression" dxfId="49" priority="32" stopIfTrue="1">
      <formula>KO5="(休)"</formula>
    </cfRule>
  </conditionalFormatting>
  <conditionalFormatting sqref="KR4">
    <cfRule type="expression" dxfId="48" priority="29" stopIfTrue="1">
      <formula>KR5="(日)"</formula>
    </cfRule>
    <cfRule type="expression" dxfId="47" priority="30" stopIfTrue="1">
      <formula>KR5="(休)"</formula>
    </cfRule>
  </conditionalFormatting>
  <conditionalFormatting sqref="KR4:KT4">
    <cfRule type="expression" dxfId="46" priority="27" stopIfTrue="1">
      <formula>KR5="(日)"</formula>
    </cfRule>
    <cfRule type="expression" dxfId="45" priority="28" stopIfTrue="1">
      <formula>KR5="(休)"</formula>
    </cfRule>
  </conditionalFormatting>
  <conditionalFormatting sqref="KR4:KT4">
    <cfRule type="expression" dxfId="44" priority="25" stopIfTrue="1">
      <formula>KR5="(日)"</formula>
    </cfRule>
    <cfRule type="expression" dxfId="43" priority="26" stopIfTrue="1">
      <formula>KR5="(休)"</formula>
    </cfRule>
  </conditionalFormatting>
  <conditionalFormatting sqref="KU4:KW4">
    <cfRule type="expression" dxfId="42" priority="23" stopIfTrue="1">
      <formula>KU5="(日)"</formula>
    </cfRule>
    <cfRule type="expression" dxfId="41" priority="24" stopIfTrue="1">
      <formula>KU5="(休)"</formula>
    </cfRule>
  </conditionalFormatting>
  <conditionalFormatting sqref="KX4:KZ4">
    <cfRule type="expression" dxfId="40" priority="21" stopIfTrue="1">
      <formula>KX5="(日)"</formula>
    </cfRule>
    <cfRule type="expression" dxfId="39" priority="22" stopIfTrue="1">
      <formula>KX5="(休)"</formula>
    </cfRule>
  </conditionalFormatting>
  <conditionalFormatting sqref="KX4:KZ4">
    <cfRule type="expression" dxfId="38" priority="19" stopIfTrue="1">
      <formula>KX5="(日)"</formula>
    </cfRule>
    <cfRule type="expression" dxfId="37" priority="20" stopIfTrue="1">
      <formula>KX5="(休)"</formula>
    </cfRule>
  </conditionalFormatting>
  <conditionalFormatting sqref="LA4:LC4">
    <cfRule type="expression" dxfId="36" priority="17" stopIfTrue="1">
      <formula>LA5="(日)"</formula>
    </cfRule>
    <cfRule type="expression" dxfId="35" priority="18" stopIfTrue="1">
      <formula>LA5="(休)"</formula>
    </cfRule>
  </conditionalFormatting>
  <conditionalFormatting sqref="LD4:LF4">
    <cfRule type="expression" dxfId="34" priority="15" stopIfTrue="1">
      <formula>LD5="(日)"</formula>
    </cfRule>
    <cfRule type="expression" dxfId="33" priority="16" stopIfTrue="1">
      <formula>LD5="(休)"</formula>
    </cfRule>
  </conditionalFormatting>
  <conditionalFormatting sqref="LG4:LI4">
    <cfRule type="expression" dxfId="32" priority="13" stopIfTrue="1">
      <formula>LG5="(日)"</formula>
    </cfRule>
    <cfRule type="expression" dxfId="31" priority="14" stopIfTrue="1">
      <formula>LG5="(休)"</formula>
    </cfRule>
  </conditionalFormatting>
  <conditionalFormatting sqref="LK4">
    <cfRule type="expression" dxfId="30" priority="11" stopIfTrue="1">
      <formula>LK5="(日)"</formula>
    </cfRule>
    <cfRule type="expression" dxfId="29" priority="12" stopIfTrue="1">
      <formula>LK5="(休)"</formula>
    </cfRule>
  </conditionalFormatting>
  <conditionalFormatting sqref="AU4:ED4">
    <cfRule type="expression" dxfId="28" priority="9" stopIfTrue="1">
      <formula>AU5="(日)"</formula>
    </cfRule>
    <cfRule type="expression" dxfId="27" priority="10" stopIfTrue="1">
      <formula>AU5="(休)"</formula>
    </cfRule>
  </conditionalFormatting>
  <conditionalFormatting sqref="AT4">
    <cfRule type="expression" dxfId="26" priority="7" stopIfTrue="1">
      <formula>AT5="(日)"</formula>
    </cfRule>
    <cfRule type="expression" dxfId="25" priority="8" stopIfTrue="1">
      <formula>AT5="(休)"</formula>
    </cfRule>
  </conditionalFormatting>
  <conditionalFormatting sqref="AS2">
    <cfRule type="expression" dxfId="24" priority="2" stopIfTrue="1">
      <formula>AS3="(日)"</formula>
    </cfRule>
    <cfRule type="expression" dxfId="23" priority="3" stopIfTrue="1">
      <formula>AS3="(休)"</formula>
    </cfRule>
  </conditionalFormatting>
  <conditionalFormatting sqref="D10:D22 D24:D58">
    <cfRule type="duplicateValues" dxfId="22" priority="17825" stopIfTrue="1"/>
  </conditionalFormatting>
  <conditionalFormatting sqref="D23">
    <cfRule type="duplicateValues" dxfId="21" priority="1" stopIfTrue="1"/>
  </conditionalFormatting>
  <pageMargins left="0.19685039370078741" right="0.19685039370078741" top="0.43307086614173229" bottom="0.47244094488188981" header="0.19685039370078741" footer="0.19685039370078741"/>
  <pageSetup paperSize="9" orientation="landscape" r:id="rId1"/>
  <headerFooter>
    <oddFooter>&amp;L&amp;6&amp;Z&amp;F
&amp;F/&amp;A&amp;C&amp;P/&amp;N&amp;R出力日：&amp;D/&amp;T</oddFoot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
  <dimension ref="A2:G54"/>
  <sheetViews>
    <sheetView workbookViewId="0">
      <pane ySplit="6" topLeftCell="A7" activePane="bottomLeft" state="frozen"/>
      <selection activeCell="X69" sqref="X69"/>
      <selection pane="bottomLeft" activeCell="X69" sqref="X69"/>
    </sheetView>
  </sheetViews>
  <sheetFormatPr defaultRowHeight="12" x14ac:dyDescent="0.2"/>
  <cols>
    <col min="1" max="1" width="13" bestFit="1" customWidth="1"/>
  </cols>
  <sheetData>
    <row r="2" spans="1:7" x14ac:dyDescent="0.2">
      <c r="A2" t="s">
        <v>436</v>
      </c>
      <c r="B2">
        <v>21</v>
      </c>
      <c r="D2">
        <v>27</v>
      </c>
    </row>
    <row r="3" spans="1:7" x14ac:dyDescent="0.2">
      <c r="A3" t="s">
        <v>437</v>
      </c>
      <c r="B3">
        <f t="shared" ref="B3:G3" si="0">B2*60</f>
        <v>1260</v>
      </c>
      <c r="C3">
        <f t="shared" si="0"/>
        <v>0</v>
      </c>
      <c r="D3">
        <f t="shared" si="0"/>
        <v>1620</v>
      </c>
      <c r="E3">
        <f t="shared" si="0"/>
        <v>0</v>
      </c>
      <c r="F3">
        <f t="shared" si="0"/>
        <v>0</v>
      </c>
      <c r="G3">
        <f t="shared" si="0"/>
        <v>0</v>
      </c>
    </row>
    <row r="4" spans="1:7" x14ac:dyDescent="0.2">
      <c r="B4">
        <v>1200</v>
      </c>
      <c r="D4">
        <v>1600</v>
      </c>
      <c r="F4">
        <v>500</v>
      </c>
    </row>
    <row r="5" spans="1:7" ht="12.5" thickBot="1" x14ac:dyDescent="0.25">
      <c r="A5" t="s">
        <v>438</v>
      </c>
      <c r="B5">
        <f t="shared" ref="B5:G5" si="1">B4/4</f>
        <v>300</v>
      </c>
      <c r="C5">
        <f t="shared" si="1"/>
        <v>0</v>
      </c>
      <c r="D5">
        <f t="shared" si="1"/>
        <v>400</v>
      </c>
      <c r="E5">
        <f t="shared" si="1"/>
        <v>0</v>
      </c>
      <c r="F5">
        <f t="shared" si="1"/>
        <v>125</v>
      </c>
      <c r="G5">
        <f t="shared" si="1"/>
        <v>0</v>
      </c>
    </row>
    <row r="6" spans="1:7" ht="13" thickTop="1" thickBot="1" x14ac:dyDescent="0.25">
      <c r="A6" s="452"/>
      <c r="B6" s="453" t="s">
        <v>396</v>
      </c>
      <c r="C6" s="454" t="s">
        <v>432</v>
      </c>
      <c r="D6" s="454" t="s">
        <v>433</v>
      </c>
      <c r="E6" s="454" t="s">
        <v>434</v>
      </c>
      <c r="F6" s="454" t="s">
        <v>87</v>
      </c>
      <c r="G6" s="455" t="s">
        <v>435</v>
      </c>
    </row>
    <row r="7" spans="1:7" ht="12.5" thickTop="1" x14ac:dyDescent="0.2">
      <c r="A7" s="447">
        <v>0.35416666666666669</v>
      </c>
      <c r="B7" s="448"/>
      <c r="C7" s="449"/>
      <c r="D7" s="450"/>
      <c r="E7" s="449"/>
      <c r="F7" s="450"/>
      <c r="G7" s="451"/>
    </row>
    <row r="8" spans="1:7" x14ac:dyDescent="0.2">
      <c r="A8" s="441">
        <v>0.36458333333333331</v>
      </c>
      <c r="B8" s="442"/>
      <c r="C8" s="443"/>
      <c r="D8" s="444"/>
      <c r="E8" s="443"/>
      <c r="F8" s="443" t="s">
        <v>439</v>
      </c>
      <c r="G8" s="445"/>
    </row>
    <row r="9" spans="1:7" x14ac:dyDescent="0.2">
      <c r="A9" s="441">
        <v>0.375</v>
      </c>
      <c r="B9" s="446" t="s">
        <v>439</v>
      </c>
      <c r="C9" s="443"/>
      <c r="D9" s="444"/>
      <c r="E9" s="443"/>
      <c r="F9" s="443">
        <f>F5</f>
        <v>125</v>
      </c>
      <c r="G9" s="445"/>
    </row>
    <row r="10" spans="1:7" x14ac:dyDescent="0.2">
      <c r="A10" s="441">
        <v>0.38541666666666702</v>
      </c>
      <c r="B10" s="446">
        <f>B5</f>
        <v>300</v>
      </c>
      <c r="C10" s="443"/>
      <c r="D10" s="444"/>
      <c r="E10" s="443"/>
      <c r="F10" s="443">
        <f>F9+$F$5</f>
        <v>250</v>
      </c>
      <c r="G10" s="445"/>
    </row>
    <row r="11" spans="1:7" x14ac:dyDescent="0.2">
      <c r="A11" s="441">
        <v>0.39583333333333298</v>
      </c>
      <c r="B11" s="446">
        <f>B10+$B$5</f>
        <v>600</v>
      </c>
      <c r="C11" s="443"/>
      <c r="D11" s="443" t="s">
        <v>439</v>
      </c>
      <c r="E11" s="443"/>
      <c r="F11" s="443">
        <f t="shared" ref="F11:F21" si="2">F10+$F$5</f>
        <v>375</v>
      </c>
      <c r="G11" s="445"/>
    </row>
    <row r="12" spans="1:7" x14ac:dyDescent="0.2">
      <c r="A12" s="441">
        <v>0.40625</v>
      </c>
      <c r="B12" s="446">
        <f t="shared" ref="B12:B21" si="3">B11+$B$5</f>
        <v>900</v>
      </c>
      <c r="C12" s="443"/>
      <c r="D12" s="443">
        <f>D5</f>
        <v>400</v>
      </c>
      <c r="E12" s="443"/>
      <c r="F12" s="443">
        <f t="shared" si="2"/>
        <v>500</v>
      </c>
      <c r="G12" s="445"/>
    </row>
    <row r="13" spans="1:7" x14ac:dyDescent="0.2">
      <c r="A13" s="441">
        <v>0.41666666666666602</v>
      </c>
      <c r="B13" s="446">
        <f t="shared" si="3"/>
        <v>1200</v>
      </c>
      <c r="C13" s="443"/>
      <c r="D13" s="443">
        <f>D12+$D$5</f>
        <v>800</v>
      </c>
      <c r="E13" s="443"/>
      <c r="F13" s="443">
        <f t="shared" si="2"/>
        <v>625</v>
      </c>
      <c r="G13" s="445"/>
    </row>
    <row r="14" spans="1:7" x14ac:dyDescent="0.2">
      <c r="A14" s="441">
        <v>0.42708333333333298</v>
      </c>
      <c r="B14" s="446">
        <f t="shared" si="3"/>
        <v>1500</v>
      </c>
      <c r="C14" s="443"/>
      <c r="D14" s="443">
        <f t="shared" ref="D14:D21" si="4">D13+$D$5</f>
        <v>1200</v>
      </c>
      <c r="E14" s="443"/>
      <c r="F14" s="443">
        <f t="shared" si="2"/>
        <v>750</v>
      </c>
      <c r="G14" s="445"/>
    </row>
    <row r="15" spans="1:7" x14ac:dyDescent="0.2">
      <c r="A15" s="441">
        <v>0.4375</v>
      </c>
      <c r="B15" s="446">
        <f t="shared" si="3"/>
        <v>1800</v>
      </c>
      <c r="C15" s="443"/>
      <c r="D15" s="443">
        <f t="shared" si="4"/>
        <v>1600</v>
      </c>
      <c r="E15" s="443"/>
      <c r="F15" s="443">
        <f t="shared" si="2"/>
        <v>875</v>
      </c>
      <c r="G15" s="445"/>
    </row>
    <row r="16" spans="1:7" x14ac:dyDescent="0.2">
      <c r="A16" s="441">
        <v>0.44791666666666602</v>
      </c>
      <c r="B16" s="446">
        <f t="shared" si="3"/>
        <v>2100</v>
      </c>
      <c r="C16" s="443"/>
      <c r="D16" s="443">
        <f t="shared" si="4"/>
        <v>2000</v>
      </c>
      <c r="E16" s="443"/>
      <c r="F16" s="443">
        <f t="shared" si="2"/>
        <v>1000</v>
      </c>
      <c r="G16" s="445"/>
    </row>
    <row r="17" spans="1:7" x14ac:dyDescent="0.2">
      <c r="A17" s="441">
        <v>0.45833333333333298</v>
      </c>
      <c r="B17" s="446">
        <f t="shared" si="3"/>
        <v>2400</v>
      </c>
      <c r="C17" s="443"/>
      <c r="D17" s="443">
        <f t="shared" si="4"/>
        <v>2400</v>
      </c>
      <c r="E17" s="443"/>
      <c r="F17" s="443">
        <f t="shared" si="2"/>
        <v>1125</v>
      </c>
      <c r="G17" s="445"/>
    </row>
    <row r="18" spans="1:7" x14ac:dyDescent="0.2">
      <c r="A18" s="441">
        <v>0.46875</v>
      </c>
      <c r="B18" s="446">
        <f t="shared" si="3"/>
        <v>2700</v>
      </c>
      <c r="C18" s="443"/>
      <c r="D18" s="443">
        <f t="shared" si="4"/>
        <v>2800</v>
      </c>
      <c r="E18" s="443"/>
      <c r="F18" s="443">
        <f t="shared" si="2"/>
        <v>1250</v>
      </c>
      <c r="G18" s="445"/>
    </row>
    <row r="19" spans="1:7" x14ac:dyDescent="0.2">
      <c r="A19" s="441">
        <v>0.47916666666666702</v>
      </c>
      <c r="B19" s="446">
        <f t="shared" si="3"/>
        <v>3000</v>
      </c>
      <c r="C19" s="443"/>
      <c r="D19" s="443">
        <f t="shared" si="4"/>
        <v>3200</v>
      </c>
      <c r="E19" s="443"/>
      <c r="F19" s="443">
        <f t="shared" si="2"/>
        <v>1375</v>
      </c>
      <c r="G19" s="445"/>
    </row>
    <row r="20" spans="1:7" ht="12.5" thickBot="1" x14ac:dyDescent="0.25">
      <c r="A20" s="456">
        <v>0.48958333333333298</v>
      </c>
      <c r="B20" s="457">
        <f t="shared" si="3"/>
        <v>3300</v>
      </c>
      <c r="C20" s="458"/>
      <c r="D20" s="458">
        <f t="shared" si="4"/>
        <v>3600</v>
      </c>
      <c r="E20" s="458"/>
      <c r="F20" s="458">
        <f t="shared" si="2"/>
        <v>1500</v>
      </c>
      <c r="G20" s="459"/>
    </row>
    <row r="21" spans="1:7" ht="13" thickTop="1" thickBot="1" x14ac:dyDescent="0.25">
      <c r="A21" s="461">
        <v>0.5</v>
      </c>
      <c r="B21" s="462">
        <f t="shared" si="3"/>
        <v>3600</v>
      </c>
      <c r="C21" s="463"/>
      <c r="D21" s="463">
        <f t="shared" si="4"/>
        <v>4000</v>
      </c>
      <c r="E21" s="463"/>
      <c r="F21" s="463">
        <f t="shared" si="2"/>
        <v>1625</v>
      </c>
      <c r="G21" s="464"/>
    </row>
    <row r="22" spans="1:7" ht="12.5" thickTop="1" x14ac:dyDescent="0.2">
      <c r="A22" s="447">
        <v>0.51041666666666596</v>
      </c>
      <c r="B22" s="460"/>
      <c r="C22" s="449"/>
      <c r="D22" s="449"/>
      <c r="E22" s="449"/>
      <c r="F22" s="449"/>
      <c r="G22" s="451"/>
    </row>
    <row r="23" spans="1:7" x14ac:dyDescent="0.2">
      <c r="A23" s="441">
        <v>0.52083333333333304</v>
      </c>
      <c r="B23" s="446"/>
      <c r="C23" s="443"/>
      <c r="D23" s="443"/>
      <c r="E23" s="443"/>
      <c r="F23" s="443"/>
      <c r="G23" s="445"/>
    </row>
    <row r="24" spans="1:7" x14ac:dyDescent="0.2">
      <c r="A24" s="441">
        <v>0.53125</v>
      </c>
      <c r="B24" s="446" t="s">
        <v>440</v>
      </c>
      <c r="C24" s="443" t="s">
        <v>442</v>
      </c>
      <c r="D24" s="443" t="s">
        <v>442</v>
      </c>
      <c r="E24" s="443" t="s">
        <v>442</v>
      </c>
      <c r="F24" s="443" t="s">
        <v>442</v>
      </c>
      <c r="G24" s="445" t="s">
        <v>442</v>
      </c>
    </row>
    <row r="25" spans="1:7" x14ac:dyDescent="0.2">
      <c r="A25" s="441">
        <v>0.54166666666666596</v>
      </c>
      <c r="B25" s="446">
        <f>B21+$B$5</f>
        <v>3900</v>
      </c>
      <c r="C25" s="443"/>
      <c r="D25" s="443">
        <f>D21+$D$5</f>
        <v>4400</v>
      </c>
      <c r="E25" s="443"/>
      <c r="F25" s="443">
        <f>F21+$F$5</f>
        <v>1750</v>
      </c>
      <c r="G25" s="445"/>
    </row>
    <row r="26" spans="1:7" x14ac:dyDescent="0.2">
      <c r="A26" s="441">
        <v>0.55208333333333304</v>
      </c>
      <c r="B26" s="446">
        <f t="shared" ref="B26:B32" si="5">B25+$B$5</f>
        <v>4200</v>
      </c>
      <c r="C26" s="443"/>
      <c r="D26" s="443">
        <f t="shared" ref="D26:D32" si="6">D25+$D$5</f>
        <v>4800</v>
      </c>
      <c r="E26" s="443"/>
      <c r="F26" s="443">
        <f t="shared" ref="F26:F32" si="7">F25+$F$5</f>
        <v>1875</v>
      </c>
      <c r="G26" s="445"/>
    </row>
    <row r="27" spans="1:7" x14ac:dyDescent="0.2">
      <c r="A27" s="441">
        <v>0.5625</v>
      </c>
      <c r="B27" s="446">
        <f t="shared" si="5"/>
        <v>4500</v>
      </c>
      <c r="C27" s="443"/>
      <c r="D27" s="443">
        <f t="shared" si="6"/>
        <v>5200</v>
      </c>
      <c r="E27" s="443"/>
      <c r="F27" s="443">
        <f t="shared" si="7"/>
        <v>2000</v>
      </c>
      <c r="G27" s="445"/>
    </row>
    <row r="28" spans="1:7" x14ac:dyDescent="0.2">
      <c r="A28" s="441">
        <v>0.57291666666666596</v>
      </c>
      <c r="B28" s="446">
        <f t="shared" si="5"/>
        <v>4800</v>
      </c>
      <c r="C28" s="443"/>
      <c r="D28" s="443">
        <f t="shared" si="6"/>
        <v>5600</v>
      </c>
      <c r="E28" s="443"/>
      <c r="F28" s="443">
        <f t="shared" si="7"/>
        <v>2125</v>
      </c>
      <c r="G28" s="445"/>
    </row>
    <row r="29" spans="1:7" x14ac:dyDescent="0.2">
      <c r="A29" s="441">
        <v>0.58333333333333304</v>
      </c>
      <c r="B29" s="446">
        <f t="shared" si="5"/>
        <v>5100</v>
      </c>
      <c r="C29" s="443"/>
      <c r="D29" s="443">
        <f t="shared" si="6"/>
        <v>6000</v>
      </c>
      <c r="E29" s="443"/>
      <c r="F29" s="443">
        <f t="shared" si="7"/>
        <v>2250</v>
      </c>
      <c r="G29" s="445"/>
    </row>
    <row r="30" spans="1:7" x14ac:dyDescent="0.2">
      <c r="A30" s="441">
        <v>0.593749999999999</v>
      </c>
      <c r="B30" s="446">
        <f t="shared" si="5"/>
        <v>5400</v>
      </c>
      <c r="C30" s="443"/>
      <c r="D30" s="443">
        <f t="shared" si="6"/>
        <v>6400</v>
      </c>
      <c r="E30" s="443"/>
      <c r="F30" s="443">
        <f t="shared" si="7"/>
        <v>2375</v>
      </c>
      <c r="G30" s="445"/>
    </row>
    <row r="31" spans="1:7" ht="12.5" thickBot="1" x14ac:dyDescent="0.25">
      <c r="A31" s="456">
        <v>0.60416666666666596</v>
      </c>
      <c r="B31" s="457">
        <f t="shared" si="5"/>
        <v>5700</v>
      </c>
      <c r="C31" s="458"/>
      <c r="D31" s="458">
        <f t="shared" si="6"/>
        <v>6800</v>
      </c>
      <c r="E31" s="458"/>
      <c r="F31" s="458">
        <f t="shared" si="7"/>
        <v>2500</v>
      </c>
      <c r="G31" s="459"/>
    </row>
    <row r="32" spans="1:7" ht="13" thickTop="1" thickBot="1" x14ac:dyDescent="0.25">
      <c r="A32" s="461">
        <v>0.61458333333333304</v>
      </c>
      <c r="B32" s="462">
        <f t="shared" si="5"/>
        <v>6000</v>
      </c>
      <c r="C32" s="463"/>
      <c r="D32" s="463">
        <f t="shared" si="6"/>
        <v>7200</v>
      </c>
      <c r="E32" s="463"/>
      <c r="F32" s="463">
        <f t="shared" si="7"/>
        <v>2625</v>
      </c>
      <c r="G32" s="464"/>
    </row>
    <row r="33" spans="1:7" ht="12.5" thickTop="1" x14ac:dyDescent="0.2">
      <c r="A33" s="447">
        <v>0.624999999999999</v>
      </c>
      <c r="B33" s="460" t="s">
        <v>440</v>
      </c>
      <c r="C33" s="449" t="s">
        <v>441</v>
      </c>
      <c r="D33" s="449" t="s">
        <v>441</v>
      </c>
      <c r="E33" s="449" t="s">
        <v>441</v>
      </c>
      <c r="F33" s="449" t="s">
        <v>441</v>
      </c>
      <c r="G33" s="451" t="s">
        <v>441</v>
      </c>
    </row>
    <row r="34" spans="1:7" x14ac:dyDescent="0.2">
      <c r="A34" s="441">
        <v>0.63541666666666596</v>
      </c>
      <c r="B34" s="446">
        <f>B32+$B$5</f>
        <v>6300</v>
      </c>
      <c r="C34" s="443"/>
      <c r="D34" s="443">
        <f>D32+$D$5</f>
        <v>7600</v>
      </c>
      <c r="E34" s="443"/>
      <c r="F34" s="443">
        <f>F32+$F$5</f>
        <v>2750</v>
      </c>
      <c r="G34" s="445"/>
    </row>
    <row r="35" spans="1:7" x14ac:dyDescent="0.2">
      <c r="A35" s="441">
        <v>0.64583333333333304</v>
      </c>
      <c r="B35" s="446">
        <f t="shared" ref="B35:B53" si="8">B34+$B$5</f>
        <v>6600</v>
      </c>
      <c r="C35" s="443"/>
      <c r="D35" s="443">
        <f t="shared" ref="D35:D53" si="9">D34+$D$5</f>
        <v>8000</v>
      </c>
      <c r="E35" s="443"/>
      <c r="F35" s="443">
        <f t="shared" ref="F35:F53" si="10">F34+$F$5</f>
        <v>2875</v>
      </c>
      <c r="G35" s="445"/>
    </row>
    <row r="36" spans="1:7" x14ac:dyDescent="0.2">
      <c r="A36" s="441">
        <v>0.656249999999999</v>
      </c>
      <c r="B36" s="446">
        <f t="shared" si="8"/>
        <v>6900</v>
      </c>
      <c r="C36" s="443"/>
      <c r="D36" s="443">
        <f t="shared" si="9"/>
        <v>8400</v>
      </c>
      <c r="E36" s="443"/>
      <c r="F36" s="491">
        <f t="shared" si="10"/>
        <v>3000</v>
      </c>
      <c r="G36" s="445"/>
    </row>
    <row r="37" spans="1:7" x14ac:dyDescent="0.2">
      <c r="A37" s="441">
        <v>0.66666666666666596</v>
      </c>
      <c r="B37" s="446">
        <f t="shared" si="8"/>
        <v>7200</v>
      </c>
      <c r="C37" s="443"/>
      <c r="D37" s="443">
        <f t="shared" si="9"/>
        <v>8800</v>
      </c>
      <c r="E37" s="443"/>
      <c r="F37" s="443">
        <f t="shared" si="10"/>
        <v>3125</v>
      </c>
      <c r="G37" s="445"/>
    </row>
    <row r="38" spans="1:7" x14ac:dyDescent="0.2">
      <c r="A38" s="441">
        <v>0.67708333333333304</v>
      </c>
      <c r="B38" s="446">
        <f t="shared" si="8"/>
        <v>7500</v>
      </c>
      <c r="C38" s="443"/>
      <c r="D38" s="443">
        <f t="shared" si="9"/>
        <v>9200</v>
      </c>
      <c r="E38" s="443"/>
      <c r="F38" s="443">
        <f t="shared" si="10"/>
        <v>3250</v>
      </c>
      <c r="G38" s="445"/>
    </row>
    <row r="39" spans="1:7" ht="12.5" thickBot="1" x14ac:dyDescent="0.25">
      <c r="A39" s="456">
        <v>0.687499999999999</v>
      </c>
      <c r="B39" s="457">
        <f t="shared" si="8"/>
        <v>7800</v>
      </c>
      <c r="C39" s="458"/>
      <c r="D39" s="490">
        <f t="shared" si="9"/>
        <v>9600</v>
      </c>
      <c r="E39" s="458"/>
      <c r="F39" s="458">
        <f t="shared" si="10"/>
        <v>3375</v>
      </c>
      <c r="G39" s="459"/>
    </row>
    <row r="40" spans="1:7" ht="12.5" thickTop="1" x14ac:dyDescent="0.2">
      <c r="A40" s="465">
        <v>0.69791666666666596</v>
      </c>
      <c r="B40" s="489">
        <f t="shared" si="8"/>
        <v>8100</v>
      </c>
      <c r="C40" s="466"/>
      <c r="D40" s="466">
        <f t="shared" si="9"/>
        <v>10000</v>
      </c>
      <c r="E40" s="466"/>
      <c r="F40" s="466">
        <f t="shared" si="10"/>
        <v>3500</v>
      </c>
      <c r="G40" s="467"/>
    </row>
    <row r="41" spans="1:7" ht="12.5" thickBot="1" x14ac:dyDescent="0.25">
      <c r="A41" s="468">
        <v>0.70833333333333204</v>
      </c>
      <c r="B41" s="469">
        <f t="shared" si="8"/>
        <v>8400</v>
      </c>
      <c r="C41" s="470"/>
      <c r="D41" s="470">
        <f t="shared" si="9"/>
        <v>10400</v>
      </c>
      <c r="E41" s="470"/>
      <c r="F41" s="470">
        <f t="shared" si="10"/>
        <v>3625</v>
      </c>
      <c r="G41" s="471"/>
    </row>
    <row r="42" spans="1:7" ht="12.5" thickTop="1" x14ac:dyDescent="0.2">
      <c r="A42" s="447">
        <v>0.718749999999999</v>
      </c>
      <c r="B42" s="460">
        <f t="shared" si="8"/>
        <v>8700</v>
      </c>
      <c r="C42" s="449"/>
      <c r="D42" s="449">
        <f t="shared" si="9"/>
        <v>10800</v>
      </c>
      <c r="E42" s="449"/>
      <c r="F42" s="449">
        <f t="shared" si="10"/>
        <v>3750</v>
      </c>
      <c r="G42" s="451"/>
    </row>
    <row r="43" spans="1:7" x14ac:dyDescent="0.2">
      <c r="A43" s="441">
        <v>0.72916666666666596</v>
      </c>
      <c r="B43" s="446">
        <f t="shared" si="8"/>
        <v>9000</v>
      </c>
      <c r="C43" s="443"/>
      <c r="D43" s="443">
        <f t="shared" si="9"/>
        <v>11200</v>
      </c>
      <c r="E43" s="443"/>
      <c r="F43" s="443">
        <f t="shared" si="10"/>
        <v>3875</v>
      </c>
      <c r="G43" s="445"/>
    </row>
    <row r="44" spans="1:7" ht="12.5" thickBot="1" x14ac:dyDescent="0.25">
      <c r="A44" s="456">
        <v>0.73958333333333204</v>
      </c>
      <c r="B44" s="457">
        <f t="shared" si="8"/>
        <v>9300</v>
      </c>
      <c r="C44" s="458"/>
      <c r="D44" s="458">
        <f t="shared" si="9"/>
        <v>11600</v>
      </c>
      <c r="E44" s="458"/>
      <c r="F44" s="458">
        <f t="shared" si="10"/>
        <v>4000</v>
      </c>
      <c r="G44" s="459"/>
    </row>
    <row r="45" spans="1:7" ht="13" thickTop="1" thickBot="1" x14ac:dyDescent="0.25">
      <c r="A45" s="461">
        <v>0.749999999999999</v>
      </c>
      <c r="B45" s="462">
        <f t="shared" si="8"/>
        <v>9600</v>
      </c>
      <c r="C45" s="463"/>
      <c r="D45" s="463">
        <f t="shared" si="9"/>
        <v>12000</v>
      </c>
      <c r="E45" s="463"/>
      <c r="F45" s="463">
        <f t="shared" si="10"/>
        <v>4125</v>
      </c>
      <c r="G45" s="464"/>
    </row>
    <row r="46" spans="1:7" ht="12.5" thickTop="1" x14ac:dyDescent="0.2">
      <c r="A46" s="447">
        <v>0.76041666666666596</v>
      </c>
      <c r="B46" s="460">
        <f t="shared" si="8"/>
        <v>9900</v>
      </c>
      <c r="C46" s="449"/>
      <c r="D46" s="449">
        <f t="shared" si="9"/>
        <v>12400</v>
      </c>
      <c r="E46" s="449"/>
      <c r="F46" s="449">
        <f t="shared" si="10"/>
        <v>4250</v>
      </c>
      <c r="G46" s="451"/>
    </row>
    <row r="47" spans="1:7" x14ac:dyDescent="0.2">
      <c r="A47" s="441">
        <v>0.77083333333333204</v>
      </c>
      <c r="B47" s="446">
        <f t="shared" si="8"/>
        <v>10200</v>
      </c>
      <c r="C47" s="443"/>
      <c r="D47" s="443">
        <f t="shared" si="9"/>
        <v>12800</v>
      </c>
      <c r="E47" s="443"/>
      <c r="F47" s="443">
        <f t="shared" si="10"/>
        <v>4375</v>
      </c>
      <c r="G47" s="445"/>
    </row>
    <row r="48" spans="1:7" ht="12.5" thickBot="1" x14ac:dyDescent="0.25">
      <c r="A48" s="456">
        <v>0.781249999999999</v>
      </c>
      <c r="B48" s="457">
        <f t="shared" si="8"/>
        <v>10500</v>
      </c>
      <c r="C48" s="458"/>
      <c r="D48" s="458">
        <f t="shared" si="9"/>
        <v>13200</v>
      </c>
      <c r="E48" s="458"/>
      <c r="F48" s="458">
        <f t="shared" si="10"/>
        <v>4500</v>
      </c>
      <c r="G48" s="459"/>
    </row>
    <row r="49" spans="1:7" ht="13" thickTop="1" thickBot="1" x14ac:dyDescent="0.25">
      <c r="A49" s="461">
        <v>0.79166666666666496</v>
      </c>
      <c r="B49" s="462">
        <f t="shared" si="8"/>
        <v>10800</v>
      </c>
      <c r="C49" s="463"/>
      <c r="D49" s="463">
        <f t="shared" si="9"/>
        <v>13600</v>
      </c>
      <c r="E49" s="463"/>
      <c r="F49" s="463">
        <f t="shared" si="10"/>
        <v>4625</v>
      </c>
      <c r="G49" s="464"/>
    </row>
    <row r="50" spans="1:7" ht="12.5" thickTop="1" x14ac:dyDescent="0.2">
      <c r="A50" s="447">
        <v>0.80208333333333204</v>
      </c>
      <c r="B50" s="460">
        <f t="shared" si="8"/>
        <v>11100</v>
      </c>
      <c r="C50" s="449"/>
      <c r="D50" s="449">
        <f t="shared" si="9"/>
        <v>14000</v>
      </c>
      <c r="E50" s="449"/>
      <c r="F50" s="449">
        <f t="shared" si="10"/>
        <v>4750</v>
      </c>
      <c r="G50" s="451"/>
    </row>
    <row r="51" spans="1:7" x14ac:dyDescent="0.2">
      <c r="A51" s="441">
        <v>0.812499999999999</v>
      </c>
      <c r="B51" s="446">
        <f t="shared" si="8"/>
        <v>11400</v>
      </c>
      <c r="C51" s="443"/>
      <c r="D51" s="443">
        <f t="shared" si="9"/>
        <v>14400</v>
      </c>
      <c r="E51" s="443"/>
      <c r="F51" s="443">
        <f t="shared" si="10"/>
        <v>4875</v>
      </c>
      <c r="G51" s="445"/>
    </row>
    <row r="52" spans="1:7" ht="12.5" thickBot="1" x14ac:dyDescent="0.25">
      <c r="A52" s="456">
        <v>0.82291666666666496</v>
      </c>
      <c r="B52" s="457">
        <f t="shared" si="8"/>
        <v>11700</v>
      </c>
      <c r="C52" s="458"/>
      <c r="D52" s="458">
        <f t="shared" si="9"/>
        <v>14800</v>
      </c>
      <c r="E52" s="458"/>
      <c r="F52" s="458">
        <f t="shared" si="10"/>
        <v>5000</v>
      </c>
      <c r="G52" s="459"/>
    </row>
    <row r="53" spans="1:7" ht="13" thickTop="1" thickBot="1" x14ac:dyDescent="0.25">
      <c r="A53" s="461">
        <v>0.83333333333333204</v>
      </c>
      <c r="B53" s="462">
        <f t="shared" si="8"/>
        <v>12000</v>
      </c>
      <c r="C53" s="463"/>
      <c r="D53" s="463">
        <f t="shared" si="9"/>
        <v>15200</v>
      </c>
      <c r="E53" s="463"/>
      <c r="F53" s="463">
        <f t="shared" si="10"/>
        <v>5125</v>
      </c>
      <c r="G53" s="464"/>
    </row>
    <row r="54" spans="1:7" ht="12.5" thickTop="1" x14ac:dyDescent="0.2"/>
  </sheetData>
  <phoneticPr fontId="4"/>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BV28"/>
  <sheetViews>
    <sheetView zoomScale="85" zoomScaleNormal="85" workbookViewId="0">
      <selection activeCell="Y15" sqref="Y15"/>
    </sheetView>
  </sheetViews>
  <sheetFormatPr defaultColWidth="9.09765625" defaultRowHeight="11" x14ac:dyDescent="0.2"/>
  <cols>
    <col min="1" max="1" width="1.69921875" style="98" customWidth="1"/>
    <col min="2" max="2" width="9.09765625" style="22"/>
    <col min="3" max="23" width="14.59765625" style="23" customWidth="1"/>
    <col min="24" max="34" width="10.8984375" style="23" bestFit="1" customWidth="1"/>
    <col min="35" max="35" width="9.69921875" style="23" bestFit="1" customWidth="1"/>
    <col min="36" max="36" width="9.8984375" style="23" bestFit="1" customWidth="1"/>
    <col min="37" max="37" width="10.3984375" style="23" customWidth="1"/>
    <col min="38" max="38" width="10.8984375" style="23" bestFit="1" customWidth="1"/>
    <col min="39" max="39" width="10.09765625" style="23" customWidth="1"/>
    <col min="40" max="40" width="10.8984375" style="23" bestFit="1" customWidth="1"/>
    <col min="41" max="41" width="10.3984375" style="23" customWidth="1"/>
    <col min="42" max="42" width="11.296875" style="23" customWidth="1"/>
    <col min="43" max="43" width="10.296875" style="23" bestFit="1" customWidth="1"/>
    <col min="44" max="48" width="8.8984375" style="23" bestFit="1" customWidth="1"/>
    <col min="49" max="51" width="9.69921875" style="23" bestFit="1" customWidth="1"/>
    <col min="52" max="53" width="10.8984375" style="23" bestFit="1" customWidth="1"/>
    <col min="54" max="56" width="9.69921875" style="23" bestFit="1" customWidth="1"/>
    <col min="57" max="57" width="10.8984375" style="23" bestFit="1" customWidth="1"/>
    <col min="58" max="64" width="9.69921875" style="23" bestFit="1" customWidth="1"/>
    <col min="65" max="65" width="10.8984375" style="23" bestFit="1" customWidth="1"/>
    <col min="66" max="16384" width="9.09765625" style="23"/>
  </cols>
  <sheetData>
    <row r="1" spans="1:34" ht="33.75" customHeight="1" x14ac:dyDescent="0.2">
      <c r="C1" s="23" t="s">
        <v>78</v>
      </c>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row>
    <row r="2" spans="1:34" ht="22" x14ac:dyDescent="0.2">
      <c r="A2" s="98" t="s">
        <v>14</v>
      </c>
      <c r="B2" s="24">
        <v>2026</v>
      </c>
      <c r="C2" s="25">
        <f>DATE(B2,B5,1)</f>
        <v>46082</v>
      </c>
      <c r="D2" s="25">
        <f t="shared" ref="D2:AG2" si="0">IF(C2="","",IF(MONTH(C2)&lt;&gt;MONTH(C2+1),"",C2+1))</f>
        <v>46083</v>
      </c>
      <c r="E2" s="25">
        <f t="shared" si="0"/>
        <v>46084</v>
      </c>
      <c r="F2" s="25">
        <f t="shared" si="0"/>
        <v>46085</v>
      </c>
      <c r="G2" s="25">
        <f t="shared" si="0"/>
        <v>46086</v>
      </c>
      <c r="H2" s="25">
        <f t="shared" si="0"/>
        <v>46087</v>
      </c>
      <c r="I2" s="25">
        <f t="shared" si="0"/>
        <v>46088</v>
      </c>
      <c r="J2" s="25">
        <f t="shared" si="0"/>
        <v>46089</v>
      </c>
      <c r="K2" s="25">
        <f t="shared" si="0"/>
        <v>46090</v>
      </c>
      <c r="L2" s="25">
        <f>IF(K2="","",IF(MONTH(K2)&lt;&gt;MONTH(K2+1),"",K2+1))</f>
        <v>46091</v>
      </c>
      <c r="M2" s="25">
        <f t="shared" si="0"/>
        <v>46092</v>
      </c>
      <c r="N2" s="25">
        <f t="shared" si="0"/>
        <v>46093</v>
      </c>
      <c r="O2" s="25">
        <f t="shared" si="0"/>
        <v>46094</v>
      </c>
      <c r="P2" s="25">
        <f t="shared" si="0"/>
        <v>46095</v>
      </c>
      <c r="Q2" s="25">
        <f t="shared" si="0"/>
        <v>46096</v>
      </c>
      <c r="R2" s="25">
        <f t="shared" si="0"/>
        <v>46097</v>
      </c>
      <c r="S2" s="25">
        <f t="shared" si="0"/>
        <v>46098</v>
      </c>
      <c r="T2" s="25">
        <f t="shared" si="0"/>
        <v>46099</v>
      </c>
      <c r="U2" s="25">
        <f t="shared" si="0"/>
        <v>46100</v>
      </c>
      <c r="V2" s="25">
        <f t="shared" si="0"/>
        <v>46101</v>
      </c>
      <c r="W2" s="25">
        <f t="shared" si="0"/>
        <v>46102</v>
      </c>
      <c r="X2" s="25">
        <f t="shared" si="0"/>
        <v>46103</v>
      </c>
      <c r="Y2" s="25">
        <f t="shared" si="0"/>
        <v>46104</v>
      </c>
      <c r="Z2" s="25">
        <f t="shared" si="0"/>
        <v>46105</v>
      </c>
      <c r="AA2" s="25">
        <f t="shared" si="0"/>
        <v>46106</v>
      </c>
      <c r="AB2" s="25">
        <f t="shared" si="0"/>
        <v>46107</v>
      </c>
      <c r="AC2" s="25">
        <f t="shared" si="0"/>
        <v>46108</v>
      </c>
      <c r="AD2" s="25">
        <f t="shared" si="0"/>
        <v>46109</v>
      </c>
      <c r="AE2" s="25">
        <f t="shared" si="0"/>
        <v>46110</v>
      </c>
      <c r="AF2" s="25">
        <f t="shared" si="0"/>
        <v>46111</v>
      </c>
      <c r="AG2" s="25">
        <f t="shared" si="0"/>
        <v>46112</v>
      </c>
      <c r="AH2" s="22"/>
    </row>
    <row r="3" spans="1:34" ht="22" x14ac:dyDescent="0.2">
      <c r="A3" s="98" t="s">
        <v>16</v>
      </c>
      <c r="B3" s="96"/>
      <c r="C3" s="26" t="str">
        <f>IF(ISNA(MATCH(C2,$D$22:$BO$22,0)),TEXT(C2,"(aaa)"),"(休)")</f>
        <v>(日)</v>
      </c>
      <c r="D3" s="26" t="str">
        <f t="shared" ref="D3:AG3" si="1">IF(ISNA(MATCH(D2,$D$22:$BO$22,0)),TEXT(D2,"(aaa)"),"(休)")</f>
        <v>(月)</v>
      </c>
      <c r="E3" s="26" t="str">
        <f t="shared" si="1"/>
        <v>(火)</v>
      </c>
      <c r="F3" s="26" t="str">
        <f t="shared" si="1"/>
        <v>(水)</v>
      </c>
      <c r="G3" s="26" t="str">
        <f t="shared" si="1"/>
        <v>(木)</v>
      </c>
      <c r="H3" s="26" t="str">
        <f t="shared" si="1"/>
        <v>(金)</v>
      </c>
      <c r="I3" s="26" t="str">
        <f t="shared" si="1"/>
        <v>(休)</v>
      </c>
      <c r="J3" s="26" t="str">
        <f t="shared" si="1"/>
        <v>(日)</v>
      </c>
      <c r="K3" s="26" t="str">
        <f t="shared" si="1"/>
        <v>(月)</v>
      </c>
      <c r="L3" s="26" t="str">
        <f t="shared" si="1"/>
        <v>(火)</v>
      </c>
      <c r="M3" s="26" t="str">
        <f t="shared" si="1"/>
        <v>(水)</v>
      </c>
      <c r="N3" s="26" t="str">
        <f t="shared" si="1"/>
        <v>(木)</v>
      </c>
      <c r="O3" s="26" t="str">
        <f t="shared" si="1"/>
        <v>(金)</v>
      </c>
      <c r="P3" s="26" t="str">
        <f t="shared" si="1"/>
        <v>(休)</v>
      </c>
      <c r="Q3" s="26" t="str">
        <f t="shared" si="1"/>
        <v>(日)</v>
      </c>
      <c r="R3" s="26" t="str">
        <f t="shared" si="1"/>
        <v>(月)</v>
      </c>
      <c r="S3" s="26" t="str">
        <f t="shared" si="1"/>
        <v>(火)</v>
      </c>
      <c r="T3" s="26" t="str">
        <f t="shared" si="1"/>
        <v>(水)</v>
      </c>
      <c r="U3" s="26" t="str">
        <f t="shared" si="1"/>
        <v>(木)</v>
      </c>
      <c r="V3" s="26" t="str">
        <f t="shared" si="1"/>
        <v>(金)</v>
      </c>
      <c r="W3" s="26" t="str">
        <f t="shared" si="1"/>
        <v>(休)</v>
      </c>
      <c r="X3" s="26" t="str">
        <f t="shared" si="1"/>
        <v>(日)</v>
      </c>
      <c r="Y3" s="26" t="str">
        <f t="shared" si="1"/>
        <v>(月)</v>
      </c>
      <c r="Z3" s="26" t="str">
        <f t="shared" si="1"/>
        <v>(火)</v>
      </c>
      <c r="AA3" s="26" t="str">
        <f t="shared" si="1"/>
        <v>(水)</v>
      </c>
      <c r="AB3" s="26" t="str">
        <f t="shared" si="1"/>
        <v>(木)</v>
      </c>
      <c r="AC3" s="26" t="str">
        <f t="shared" si="1"/>
        <v>(金)</v>
      </c>
      <c r="AD3" s="26" t="str">
        <f t="shared" si="1"/>
        <v>(休)</v>
      </c>
      <c r="AE3" s="26" t="str">
        <f t="shared" si="1"/>
        <v>(日)</v>
      </c>
      <c r="AF3" s="26" t="str">
        <f t="shared" si="1"/>
        <v>(月)</v>
      </c>
      <c r="AG3" s="26" t="str">
        <f t="shared" si="1"/>
        <v>(火)</v>
      </c>
      <c r="AH3" s="22"/>
    </row>
    <row r="4" spans="1:34" x14ac:dyDescent="0.2">
      <c r="B4" s="97" t="s">
        <v>17</v>
      </c>
      <c r="C4" s="27"/>
      <c r="D4" s="27"/>
      <c r="E4" s="27"/>
      <c r="F4" s="27"/>
      <c r="G4" s="27"/>
      <c r="H4" s="27"/>
      <c r="I4" s="27"/>
      <c r="J4" s="27"/>
      <c r="K4" s="27"/>
      <c r="L4" s="27"/>
      <c r="M4" s="27"/>
      <c r="N4" s="26"/>
      <c r="O4" s="27"/>
      <c r="P4" s="27"/>
      <c r="Q4" s="27"/>
      <c r="R4" s="27"/>
      <c r="S4" s="27"/>
      <c r="T4" s="27"/>
      <c r="U4" s="27"/>
      <c r="V4" s="27"/>
      <c r="W4" s="27"/>
      <c r="X4" s="27"/>
      <c r="Y4" s="27"/>
      <c r="Z4" s="27"/>
      <c r="AA4" s="27"/>
      <c r="AB4" s="27"/>
      <c r="AC4" s="27"/>
      <c r="AD4" s="27"/>
      <c r="AE4" s="27"/>
      <c r="AF4" s="27"/>
      <c r="AG4" s="27"/>
      <c r="AH4" s="22"/>
    </row>
    <row r="5" spans="1:34" x14ac:dyDescent="0.2">
      <c r="B5" s="97">
        <v>3</v>
      </c>
      <c r="C5" s="27"/>
      <c r="D5" s="27"/>
      <c r="E5" s="27"/>
      <c r="F5" s="27"/>
      <c r="G5" s="27"/>
      <c r="H5" s="27"/>
      <c r="I5" s="27"/>
      <c r="J5" s="27"/>
      <c r="K5" s="27"/>
      <c r="L5" s="27"/>
      <c r="M5" s="27"/>
      <c r="N5" s="27"/>
      <c r="O5" s="27"/>
      <c r="P5" s="27"/>
      <c r="Q5" s="27"/>
      <c r="R5" s="27"/>
      <c r="S5" s="27"/>
      <c r="T5" s="27"/>
      <c r="U5" s="27"/>
      <c r="V5" s="27"/>
      <c r="W5" s="27"/>
      <c r="X5" s="27"/>
      <c r="Y5" s="27"/>
      <c r="Z5" s="27"/>
      <c r="AA5" s="27"/>
      <c r="AB5" s="27"/>
      <c r="AC5" s="27"/>
      <c r="AD5" s="27"/>
      <c r="AE5" s="27"/>
      <c r="AF5" s="27"/>
      <c r="AG5" s="27"/>
      <c r="AH5" s="22"/>
    </row>
    <row r="6" spans="1:34" x14ac:dyDescent="0.2">
      <c r="B6" s="97" t="s">
        <v>18</v>
      </c>
      <c r="C6" s="27"/>
      <c r="D6" s="27"/>
      <c r="E6" s="27"/>
      <c r="F6" s="27"/>
      <c r="G6" s="27"/>
      <c r="H6" s="27"/>
      <c r="I6" s="27"/>
      <c r="J6" s="27"/>
      <c r="K6" s="27"/>
      <c r="L6" s="27"/>
      <c r="M6" s="27"/>
      <c r="N6" s="27"/>
      <c r="O6" s="27"/>
      <c r="P6" s="27"/>
      <c r="Q6" s="27"/>
      <c r="R6" s="27"/>
      <c r="S6" s="27"/>
      <c r="T6" s="27"/>
      <c r="U6" s="27"/>
      <c r="V6" s="27"/>
      <c r="W6" s="27"/>
      <c r="X6" s="27"/>
      <c r="Y6" s="27"/>
      <c r="Z6" s="27"/>
      <c r="AA6" s="27"/>
      <c r="AB6" s="27"/>
      <c r="AC6" s="27"/>
      <c r="AD6" s="27"/>
      <c r="AE6" s="27"/>
      <c r="AF6" s="27"/>
      <c r="AG6" s="27"/>
      <c r="AH6" s="22"/>
    </row>
    <row r="7" spans="1:34" x14ac:dyDescent="0.2">
      <c r="C7" s="22"/>
      <c r="D7" s="22"/>
      <c r="E7" s="22"/>
      <c r="F7" s="22"/>
      <c r="G7" s="22"/>
      <c r="H7" s="22"/>
      <c r="I7" s="22"/>
      <c r="J7" s="22"/>
      <c r="K7" s="22"/>
      <c r="L7" s="22"/>
      <c r="M7" s="22"/>
      <c r="N7" s="22"/>
      <c r="O7" s="22"/>
      <c r="P7" s="22"/>
      <c r="Q7" s="22"/>
      <c r="R7" s="22"/>
      <c r="S7" s="22"/>
      <c r="T7" s="22"/>
      <c r="U7" s="22"/>
      <c r="V7" s="22"/>
      <c r="W7" s="22"/>
      <c r="X7" s="22"/>
      <c r="Y7" s="22"/>
      <c r="Z7" s="22"/>
      <c r="AA7" s="22"/>
      <c r="AB7" s="22"/>
      <c r="AC7" s="22"/>
      <c r="AD7" s="22"/>
      <c r="AE7" s="22"/>
      <c r="AF7" s="22"/>
      <c r="AG7" s="22"/>
      <c r="AH7" s="22"/>
    </row>
    <row r="8" spans="1:34" ht="33" x14ac:dyDescent="0.2">
      <c r="A8" s="98" t="s">
        <v>89</v>
      </c>
      <c r="B8" s="24">
        <v>2026</v>
      </c>
      <c r="C8" s="25">
        <f>DATE(B8,B11,1)</f>
        <v>46113</v>
      </c>
      <c r="D8" s="25">
        <f t="shared" ref="D8:AG8" si="2">IF(C8="","",IF(MONTH(C8)&lt;&gt;MONTH(C8+1),"",C8+1))</f>
        <v>46114</v>
      </c>
      <c r="E8" s="25">
        <f t="shared" si="2"/>
        <v>46115</v>
      </c>
      <c r="F8" s="25">
        <f t="shared" si="2"/>
        <v>46116</v>
      </c>
      <c r="G8" s="25">
        <f t="shared" si="2"/>
        <v>46117</v>
      </c>
      <c r="H8" s="25">
        <f t="shared" si="2"/>
        <v>46118</v>
      </c>
      <c r="I8" s="25">
        <f t="shared" si="2"/>
        <v>46119</v>
      </c>
      <c r="J8" s="25">
        <f t="shared" si="2"/>
        <v>46120</v>
      </c>
      <c r="K8" s="25">
        <f t="shared" si="2"/>
        <v>46121</v>
      </c>
      <c r="L8" s="25">
        <f t="shared" si="2"/>
        <v>46122</v>
      </c>
      <c r="M8" s="25">
        <f t="shared" si="2"/>
        <v>46123</v>
      </c>
      <c r="N8" s="25">
        <f t="shared" si="2"/>
        <v>46124</v>
      </c>
      <c r="O8" s="25">
        <f t="shared" si="2"/>
        <v>46125</v>
      </c>
      <c r="P8" s="25">
        <f t="shared" si="2"/>
        <v>46126</v>
      </c>
      <c r="Q8" s="25">
        <f t="shared" si="2"/>
        <v>46127</v>
      </c>
      <c r="R8" s="25">
        <f t="shared" si="2"/>
        <v>46128</v>
      </c>
      <c r="S8" s="25">
        <f t="shared" si="2"/>
        <v>46129</v>
      </c>
      <c r="T8" s="25">
        <f t="shared" si="2"/>
        <v>46130</v>
      </c>
      <c r="U8" s="25">
        <f t="shared" si="2"/>
        <v>46131</v>
      </c>
      <c r="V8" s="25">
        <f t="shared" si="2"/>
        <v>46132</v>
      </c>
      <c r="W8" s="25">
        <f t="shared" si="2"/>
        <v>46133</v>
      </c>
      <c r="X8" s="25">
        <f t="shared" si="2"/>
        <v>46134</v>
      </c>
      <c r="Y8" s="25">
        <f t="shared" si="2"/>
        <v>46135</v>
      </c>
      <c r="Z8" s="25">
        <f t="shared" si="2"/>
        <v>46136</v>
      </c>
      <c r="AA8" s="25">
        <f t="shared" si="2"/>
        <v>46137</v>
      </c>
      <c r="AB8" s="25">
        <f t="shared" si="2"/>
        <v>46138</v>
      </c>
      <c r="AC8" s="25">
        <f t="shared" si="2"/>
        <v>46139</v>
      </c>
      <c r="AD8" s="25">
        <f t="shared" si="2"/>
        <v>46140</v>
      </c>
      <c r="AE8" s="25">
        <f t="shared" si="2"/>
        <v>46141</v>
      </c>
      <c r="AF8" s="25">
        <f t="shared" si="2"/>
        <v>46142</v>
      </c>
      <c r="AG8" s="25" t="str">
        <f t="shared" si="2"/>
        <v/>
      </c>
      <c r="AH8" s="22"/>
    </row>
    <row r="9" spans="1:34" ht="33" x14ac:dyDescent="0.2">
      <c r="A9" s="98" t="s">
        <v>90</v>
      </c>
      <c r="B9" s="96"/>
      <c r="C9" s="26" t="str">
        <f>IF(ISNA(MATCH(C8,$D$22:$BO$22,0)),TEXT(C8,"(aaa)"),"(休)")</f>
        <v>(水)</v>
      </c>
      <c r="D9" s="26" t="str">
        <f t="shared" ref="D9:AF9" si="3">IF(ISNA(MATCH(D8,$D$22:$BO$22,0)),TEXT(D8,"(aaa)"),"(休)")</f>
        <v>(木)</v>
      </c>
      <c r="E9" s="26" t="str">
        <f t="shared" si="3"/>
        <v>(金)</v>
      </c>
      <c r="F9" s="26" t="str">
        <f t="shared" si="3"/>
        <v>(休)</v>
      </c>
      <c r="G9" s="26" t="str">
        <f t="shared" si="3"/>
        <v>(日)</v>
      </c>
      <c r="H9" s="26" t="str">
        <f t="shared" si="3"/>
        <v>(月)</v>
      </c>
      <c r="I9" s="26" t="str">
        <f t="shared" si="3"/>
        <v>(火)</v>
      </c>
      <c r="J9" s="26" t="str">
        <f t="shared" si="3"/>
        <v>(水)</v>
      </c>
      <c r="K9" s="26" t="str">
        <f t="shared" si="3"/>
        <v>(木)</v>
      </c>
      <c r="L9" s="26" t="str">
        <f t="shared" si="3"/>
        <v>(金)</v>
      </c>
      <c r="M9" s="26" t="str">
        <f t="shared" si="3"/>
        <v>(休)</v>
      </c>
      <c r="N9" s="26" t="str">
        <f t="shared" si="3"/>
        <v>(日)</v>
      </c>
      <c r="O9" s="26" t="str">
        <f t="shared" si="3"/>
        <v>(月)</v>
      </c>
      <c r="P9" s="26" t="str">
        <f t="shared" si="3"/>
        <v>(火)</v>
      </c>
      <c r="Q9" s="26" t="str">
        <f t="shared" si="3"/>
        <v>(水)</v>
      </c>
      <c r="R9" s="26" t="str">
        <f t="shared" si="3"/>
        <v>(木)</v>
      </c>
      <c r="S9" s="26" t="str">
        <f t="shared" si="3"/>
        <v>(金)</v>
      </c>
      <c r="T9" s="26" t="str">
        <f t="shared" si="3"/>
        <v>(休)</v>
      </c>
      <c r="U9" s="26" t="str">
        <f t="shared" si="3"/>
        <v>(日)</v>
      </c>
      <c r="V9" s="26" t="str">
        <f t="shared" si="3"/>
        <v>(月)</v>
      </c>
      <c r="W9" s="26" t="str">
        <f t="shared" si="3"/>
        <v>(火)</v>
      </c>
      <c r="X9" s="26" t="str">
        <f t="shared" si="3"/>
        <v>(水)</v>
      </c>
      <c r="Y9" s="26" t="str">
        <f t="shared" si="3"/>
        <v>(木)</v>
      </c>
      <c r="Z9" s="26" t="str">
        <f t="shared" si="3"/>
        <v>(金)</v>
      </c>
      <c r="AA9" s="26" t="str">
        <f t="shared" si="3"/>
        <v>(休)</v>
      </c>
      <c r="AB9" s="26" t="str">
        <f t="shared" si="3"/>
        <v>(日)</v>
      </c>
      <c r="AC9" s="26" t="str">
        <f t="shared" si="3"/>
        <v>(月)</v>
      </c>
      <c r="AD9" s="26" t="str">
        <f t="shared" si="3"/>
        <v>(火)</v>
      </c>
      <c r="AE9" s="26" t="str">
        <f t="shared" si="3"/>
        <v>(水)</v>
      </c>
      <c r="AF9" s="26" t="str">
        <f t="shared" si="3"/>
        <v>(木)</v>
      </c>
      <c r="AG9" s="26" t="str">
        <f>IF(ISNA(MATCH(AG8,$D$22:$BO$22,0)),TEXT(AG8,"(aaa)"),"(休)")</f>
        <v/>
      </c>
      <c r="AH9" s="22"/>
    </row>
    <row r="10" spans="1:34" x14ac:dyDescent="0.2">
      <c r="B10" s="97" t="s">
        <v>17</v>
      </c>
      <c r="C10" s="27"/>
      <c r="D10" s="27"/>
      <c r="E10" s="27"/>
      <c r="F10" s="27"/>
      <c r="G10" s="27"/>
      <c r="H10" s="27"/>
      <c r="I10" s="27"/>
      <c r="J10" s="27"/>
      <c r="K10" s="27"/>
      <c r="L10" s="27"/>
      <c r="M10" s="27"/>
      <c r="N10" s="27"/>
      <c r="O10" s="27"/>
      <c r="P10" s="27"/>
      <c r="Q10" s="27"/>
      <c r="R10" s="27"/>
      <c r="S10" s="27"/>
      <c r="T10" s="27"/>
      <c r="U10" s="27"/>
      <c r="V10" s="27"/>
      <c r="W10" s="27"/>
      <c r="X10" s="27"/>
      <c r="Y10" s="27"/>
      <c r="Z10" s="27"/>
      <c r="AA10" s="27"/>
      <c r="AB10" s="27"/>
      <c r="AC10" s="27"/>
      <c r="AD10" s="27"/>
      <c r="AE10" s="27"/>
      <c r="AF10" s="27"/>
      <c r="AG10" s="27"/>
      <c r="AH10" s="22"/>
    </row>
    <row r="11" spans="1:34" x14ac:dyDescent="0.2">
      <c r="B11" s="97">
        <v>4</v>
      </c>
      <c r="C11" s="27"/>
      <c r="D11" s="27"/>
      <c r="E11" s="27"/>
      <c r="F11" s="27"/>
      <c r="G11" s="27"/>
      <c r="H11" s="27"/>
      <c r="I11" s="27"/>
      <c r="J11" s="27"/>
      <c r="K11" s="27"/>
      <c r="L11" s="27"/>
      <c r="M11" s="27"/>
      <c r="N11" s="27"/>
      <c r="O11" s="27"/>
      <c r="P11" s="27"/>
      <c r="Q11" s="27"/>
      <c r="R11" s="27"/>
      <c r="S11" s="27"/>
      <c r="T11" s="27"/>
      <c r="U11" s="27"/>
      <c r="V11" s="27"/>
      <c r="W11" s="27"/>
      <c r="X11" s="27"/>
      <c r="Y11" s="27"/>
      <c r="Z11" s="27"/>
      <c r="AA11" s="27"/>
      <c r="AB11" s="27"/>
      <c r="AC11" s="27"/>
      <c r="AD11" s="27"/>
      <c r="AE11" s="27"/>
      <c r="AF11" s="27"/>
      <c r="AG11" s="27"/>
      <c r="AH11" s="22"/>
    </row>
    <row r="12" spans="1:34" x14ac:dyDescent="0.2">
      <c r="B12" s="97" t="s">
        <v>18</v>
      </c>
      <c r="C12" s="27"/>
      <c r="D12" s="27"/>
      <c r="E12" s="27"/>
      <c r="F12" s="27"/>
      <c r="G12" s="27"/>
      <c r="H12" s="27"/>
      <c r="I12" s="27"/>
      <c r="J12" s="27"/>
      <c r="K12" s="27"/>
      <c r="L12" s="27"/>
      <c r="M12" s="27"/>
      <c r="N12" s="27"/>
      <c r="O12" s="27"/>
      <c r="P12" s="27"/>
      <c r="Q12" s="27"/>
      <c r="R12" s="27"/>
      <c r="S12" s="27"/>
      <c r="T12" s="27"/>
      <c r="U12" s="27"/>
      <c r="V12" s="27"/>
      <c r="W12" s="27"/>
      <c r="X12" s="27"/>
      <c r="Y12" s="27"/>
      <c r="Z12" s="27"/>
      <c r="AA12" s="27"/>
      <c r="AB12" s="27"/>
      <c r="AC12" s="27"/>
      <c r="AD12" s="27"/>
      <c r="AE12" s="27"/>
      <c r="AF12" s="27"/>
      <c r="AG12" s="27"/>
      <c r="AH12" s="22"/>
    </row>
    <row r="13" spans="1:34" x14ac:dyDescent="0.2">
      <c r="C13" s="22"/>
      <c r="D13" s="22"/>
      <c r="E13" s="22"/>
      <c r="F13" s="22"/>
      <c r="G13" s="22"/>
      <c r="H13" s="22"/>
      <c r="I13" s="22"/>
      <c r="J13" s="22"/>
      <c r="K13" s="22"/>
      <c r="L13" s="22"/>
      <c r="M13" s="22"/>
      <c r="N13" s="22"/>
      <c r="O13" s="22"/>
      <c r="P13" s="22"/>
      <c r="Q13" s="22"/>
      <c r="R13" s="22"/>
      <c r="S13" s="22"/>
      <c r="T13" s="22"/>
      <c r="U13" s="22"/>
      <c r="V13" s="22"/>
      <c r="W13" s="22"/>
      <c r="X13" s="22"/>
      <c r="Y13" s="22"/>
      <c r="Z13" s="22"/>
      <c r="AA13" s="22"/>
      <c r="AB13" s="22"/>
      <c r="AC13" s="22"/>
      <c r="AD13" s="22"/>
      <c r="AE13" s="22"/>
      <c r="AF13" s="22"/>
      <c r="AG13" s="22"/>
      <c r="AH13" s="22"/>
    </row>
    <row r="14" spans="1:34" ht="33" x14ac:dyDescent="0.2">
      <c r="A14" s="98" t="s">
        <v>89</v>
      </c>
      <c r="B14" s="24">
        <v>2026</v>
      </c>
      <c r="C14" s="25">
        <f>DATE(B14,B17,1)</f>
        <v>46143</v>
      </c>
      <c r="D14" s="25">
        <f t="shared" ref="D14:AG14" si="4">IF(C14="","",IF(MONTH(C14)&lt;&gt;MONTH(C14+1),"",C14+1))</f>
        <v>46144</v>
      </c>
      <c r="E14" s="25">
        <f t="shared" si="4"/>
        <v>46145</v>
      </c>
      <c r="F14" s="25">
        <f t="shared" si="4"/>
        <v>46146</v>
      </c>
      <c r="G14" s="25">
        <f t="shared" si="4"/>
        <v>46147</v>
      </c>
      <c r="H14" s="25">
        <f t="shared" si="4"/>
        <v>46148</v>
      </c>
      <c r="I14" s="25">
        <f t="shared" si="4"/>
        <v>46149</v>
      </c>
      <c r="J14" s="25">
        <f t="shared" si="4"/>
        <v>46150</v>
      </c>
      <c r="K14" s="25">
        <f t="shared" si="4"/>
        <v>46151</v>
      </c>
      <c r="L14" s="25">
        <f t="shared" si="4"/>
        <v>46152</v>
      </c>
      <c r="M14" s="25">
        <f t="shared" si="4"/>
        <v>46153</v>
      </c>
      <c r="N14" s="25">
        <f t="shared" si="4"/>
        <v>46154</v>
      </c>
      <c r="O14" s="25">
        <f t="shared" si="4"/>
        <v>46155</v>
      </c>
      <c r="P14" s="25">
        <f t="shared" si="4"/>
        <v>46156</v>
      </c>
      <c r="Q14" s="25">
        <f t="shared" si="4"/>
        <v>46157</v>
      </c>
      <c r="R14" s="25">
        <f t="shared" si="4"/>
        <v>46158</v>
      </c>
      <c r="S14" s="25">
        <f t="shared" si="4"/>
        <v>46159</v>
      </c>
      <c r="T14" s="25">
        <f t="shared" si="4"/>
        <v>46160</v>
      </c>
      <c r="U14" s="25">
        <f t="shared" si="4"/>
        <v>46161</v>
      </c>
      <c r="V14" s="25">
        <f t="shared" si="4"/>
        <v>46162</v>
      </c>
      <c r="W14" s="25">
        <f t="shared" si="4"/>
        <v>46163</v>
      </c>
      <c r="X14" s="25">
        <f t="shared" si="4"/>
        <v>46164</v>
      </c>
      <c r="Y14" s="25">
        <f t="shared" si="4"/>
        <v>46165</v>
      </c>
      <c r="Z14" s="25">
        <f t="shared" si="4"/>
        <v>46166</v>
      </c>
      <c r="AA14" s="25">
        <f t="shared" si="4"/>
        <v>46167</v>
      </c>
      <c r="AB14" s="25">
        <f t="shared" si="4"/>
        <v>46168</v>
      </c>
      <c r="AC14" s="25">
        <f t="shared" si="4"/>
        <v>46169</v>
      </c>
      <c r="AD14" s="25">
        <f t="shared" si="4"/>
        <v>46170</v>
      </c>
      <c r="AE14" s="25">
        <f t="shared" si="4"/>
        <v>46171</v>
      </c>
      <c r="AF14" s="25">
        <f t="shared" si="4"/>
        <v>46172</v>
      </c>
      <c r="AG14" s="25">
        <f t="shared" si="4"/>
        <v>46173</v>
      </c>
      <c r="AH14" s="22"/>
    </row>
    <row r="15" spans="1:34" ht="33" x14ac:dyDescent="0.2">
      <c r="A15" s="98" t="s">
        <v>90</v>
      </c>
      <c r="B15" s="96"/>
      <c r="C15" s="26" t="str">
        <f>IF(ISNA(MATCH(C14,$D$22:$BO$22,0)),TEXT(C14,"(aaa)"),"(休)")</f>
        <v>(金)</v>
      </c>
      <c r="D15" s="26" t="str">
        <f t="shared" ref="D15:AF15" si="5">IF(ISNA(MATCH(D14,$D$22:$BO$22,0)),TEXT(D14,"(aaa)"),"(休)")</f>
        <v>(土)</v>
      </c>
      <c r="E15" s="26" t="str">
        <f t="shared" si="5"/>
        <v>(日)</v>
      </c>
      <c r="F15" s="26" t="str">
        <f t="shared" si="5"/>
        <v>(休)</v>
      </c>
      <c r="G15" s="26" t="str">
        <f t="shared" si="5"/>
        <v>(休)</v>
      </c>
      <c r="H15" s="26" t="str">
        <f t="shared" si="5"/>
        <v>(休)</v>
      </c>
      <c r="I15" s="26" t="str">
        <f t="shared" si="5"/>
        <v>(木)</v>
      </c>
      <c r="J15" s="26" t="str">
        <f t="shared" si="5"/>
        <v>(金)</v>
      </c>
      <c r="K15" s="26" t="str">
        <f t="shared" si="5"/>
        <v>(休)</v>
      </c>
      <c r="L15" s="26" t="str">
        <f t="shared" si="5"/>
        <v>(日)</v>
      </c>
      <c r="M15" s="26" t="str">
        <f t="shared" si="5"/>
        <v>(月)</v>
      </c>
      <c r="N15" s="26" t="str">
        <f t="shared" si="5"/>
        <v>(火)</v>
      </c>
      <c r="O15" s="26" t="str">
        <f t="shared" si="5"/>
        <v>(水)</v>
      </c>
      <c r="P15" s="26" t="str">
        <f t="shared" si="5"/>
        <v>(木)</v>
      </c>
      <c r="Q15" s="26" t="str">
        <f t="shared" si="5"/>
        <v>(金)</v>
      </c>
      <c r="R15" s="26" t="str">
        <f t="shared" si="5"/>
        <v>(休)</v>
      </c>
      <c r="S15" s="26" t="str">
        <f t="shared" si="5"/>
        <v>(日)</v>
      </c>
      <c r="T15" s="26" t="str">
        <f t="shared" si="5"/>
        <v>(月)</v>
      </c>
      <c r="U15" s="26" t="str">
        <f t="shared" si="5"/>
        <v>(火)</v>
      </c>
      <c r="V15" s="26" t="str">
        <f t="shared" si="5"/>
        <v>(水)</v>
      </c>
      <c r="W15" s="26" t="str">
        <f t="shared" si="5"/>
        <v>(木)</v>
      </c>
      <c r="X15" s="26" t="str">
        <f t="shared" si="5"/>
        <v>(金)</v>
      </c>
      <c r="Y15" s="26" t="str">
        <f t="shared" si="5"/>
        <v>(休)</v>
      </c>
      <c r="Z15" s="26" t="str">
        <f t="shared" si="5"/>
        <v>(日)</v>
      </c>
      <c r="AA15" s="26" t="str">
        <f t="shared" si="5"/>
        <v>(月)</v>
      </c>
      <c r="AB15" s="26" t="str">
        <f t="shared" si="5"/>
        <v>(火)</v>
      </c>
      <c r="AC15" s="26" t="str">
        <f t="shared" si="5"/>
        <v>(水)</v>
      </c>
      <c r="AD15" s="26" t="str">
        <f t="shared" si="5"/>
        <v>(木)</v>
      </c>
      <c r="AE15" s="26" t="str">
        <f t="shared" si="5"/>
        <v>(金)</v>
      </c>
      <c r="AF15" s="26" t="str">
        <f t="shared" si="5"/>
        <v>(休)</v>
      </c>
      <c r="AG15" s="26" t="str">
        <f>IF(ISNA(MATCH(AG14,$D$22:$BO$22,0)),TEXT(AG14,"(aaa)"),"(休)")</f>
        <v>(日)</v>
      </c>
      <c r="AH15" s="22"/>
    </row>
    <row r="16" spans="1:34" x14ac:dyDescent="0.2">
      <c r="B16" s="97" t="s">
        <v>17</v>
      </c>
      <c r="C16" s="27"/>
      <c r="D16" s="27"/>
      <c r="E16" s="27"/>
      <c r="F16" s="27"/>
      <c r="G16" s="27"/>
      <c r="H16" s="27"/>
      <c r="I16" s="27"/>
      <c r="J16" s="27"/>
      <c r="K16" s="27"/>
      <c r="L16" s="27"/>
      <c r="M16" s="27"/>
      <c r="N16" s="27"/>
      <c r="O16" s="27"/>
      <c r="P16" s="27"/>
      <c r="Q16" s="27"/>
      <c r="R16" s="27"/>
      <c r="S16" s="27"/>
      <c r="T16" s="27"/>
      <c r="U16" s="27"/>
      <c r="V16" s="27"/>
      <c r="W16" s="27"/>
      <c r="X16" s="27"/>
      <c r="Y16" s="27"/>
      <c r="Z16" s="27"/>
      <c r="AA16" s="27"/>
      <c r="AB16" s="27"/>
      <c r="AC16" s="27"/>
      <c r="AD16" s="27"/>
      <c r="AE16" s="27"/>
      <c r="AF16" s="27"/>
      <c r="AG16" s="27"/>
      <c r="AH16" s="22"/>
    </row>
    <row r="17" spans="1:74" x14ac:dyDescent="0.2">
      <c r="B17" s="97">
        <v>5</v>
      </c>
      <c r="C17" s="27"/>
      <c r="D17" s="27"/>
      <c r="E17" s="27"/>
      <c r="F17" s="27"/>
      <c r="G17" s="27"/>
      <c r="H17" s="27"/>
      <c r="I17" s="27"/>
      <c r="J17" s="27"/>
      <c r="K17" s="27"/>
      <c r="L17" s="27"/>
      <c r="M17" s="27"/>
      <c r="N17" s="27"/>
      <c r="O17" s="27"/>
      <c r="P17" s="27"/>
      <c r="Q17" s="27"/>
      <c r="R17" s="27"/>
      <c r="S17" s="27"/>
      <c r="T17" s="27"/>
      <c r="U17" s="27"/>
      <c r="V17" s="27"/>
      <c r="W17" s="27"/>
      <c r="X17" s="27"/>
      <c r="Y17" s="27"/>
      <c r="Z17" s="27"/>
      <c r="AA17" s="27"/>
      <c r="AB17" s="27"/>
      <c r="AC17" s="27"/>
      <c r="AD17" s="27"/>
      <c r="AE17" s="27"/>
      <c r="AF17" s="27"/>
      <c r="AG17" s="27"/>
      <c r="AH17" s="22"/>
    </row>
    <row r="18" spans="1:74" x14ac:dyDescent="0.2">
      <c r="B18" s="97" t="s">
        <v>18</v>
      </c>
      <c r="C18" s="27"/>
      <c r="D18" s="27"/>
      <c r="E18" s="27"/>
      <c r="F18" s="27"/>
      <c r="G18" s="27"/>
      <c r="H18" s="27"/>
      <c r="I18" s="27"/>
      <c r="J18" s="27"/>
      <c r="K18" s="27"/>
      <c r="L18" s="27"/>
      <c r="M18" s="27"/>
      <c r="N18" s="27"/>
      <c r="O18" s="27"/>
      <c r="P18" s="27"/>
      <c r="Q18" s="27"/>
      <c r="R18" s="27"/>
      <c r="S18" s="27"/>
      <c r="T18" s="27"/>
      <c r="U18" s="27"/>
      <c r="V18" s="27"/>
      <c r="W18" s="27"/>
      <c r="X18" s="27"/>
      <c r="Y18" s="27"/>
      <c r="Z18" s="27"/>
      <c r="AA18" s="27"/>
      <c r="AB18" s="27"/>
      <c r="AC18" s="27"/>
      <c r="AD18" s="27"/>
      <c r="AE18" s="27"/>
      <c r="AF18" s="27"/>
      <c r="AG18" s="27"/>
      <c r="AH18" s="22"/>
    </row>
    <row r="19" spans="1:74" x14ac:dyDescent="0.2">
      <c r="C19" s="22"/>
      <c r="D19" s="22"/>
      <c r="E19" s="22"/>
      <c r="F19" s="22"/>
      <c r="G19" s="22"/>
      <c r="H19" s="22"/>
      <c r="I19" s="22"/>
      <c r="J19" s="22"/>
      <c r="K19" s="22"/>
      <c r="L19" s="22"/>
      <c r="M19" s="22"/>
      <c r="N19" s="22"/>
      <c r="O19" s="22"/>
      <c r="P19" s="22"/>
      <c r="Q19" s="22"/>
      <c r="R19" s="22"/>
      <c r="S19" s="22"/>
      <c r="T19" s="22"/>
      <c r="U19" s="22"/>
      <c r="V19" s="22"/>
      <c r="W19" s="22"/>
      <c r="X19" s="22"/>
      <c r="Y19" s="22"/>
      <c r="Z19" s="22"/>
      <c r="AA19" s="22"/>
      <c r="AB19" s="22"/>
      <c r="AC19" s="22"/>
      <c r="AD19" s="22"/>
      <c r="AE19" s="22"/>
      <c r="AF19" s="22"/>
      <c r="AG19" s="22"/>
      <c r="AH19" s="22"/>
    </row>
    <row r="20" spans="1:74" x14ac:dyDescent="0.2">
      <c r="C20" s="22"/>
      <c r="D20" s="22"/>
      <c r="E20" s="22"/>
      <c r="F20" s="22"/>
      <c r="G20" s="22"/>
      <c r="H20" s="22"/>
      <c r="I20" s="22"/>
      <c r="J20" s="22"/>
      <c r="K20" s="22"/>
      <c r="L20" s="22"/>
      <c r="M20" s="22"/>
      <c r="N20" s="22"/>
      <c r="O20" s="22"/>
      <c r="P20" s="22"/>
      <c r="Q20" s="22"/>
      <c r="R20" s="22"/>
      <c r="S20" s="22"/>
      <c r="T20" s="22"/>
      <c r="U20" s="22"/>
      <c r="V20" s="22"/>
      <c r="W20" s="22"/>
      <c r="X20" s="22"/>
      <c r="Y20" s="22"/>
      <c r="Z20" s="22"/>
      <c r="AA20" s="22"/>
      <c r="AB20" s="22"/>
      <c r="AC20" s="22"/>
      <c r="AD20" s="22"/>
      <c r="AE20" s="22"/>
      <c r="AF20" s="22"/>
      <c r="AG20" s="22"/>
      <c r="AH20" s="22"/>
    </row>
    <row r="21" spans="1:74" x14ac:dyDescent="0.2">
      <c r="C21" s="22"/>
      <c r="D21" s="22"/>
      <c r="E21" s="22"/>
      <c r="F21" s="22"/>
      <c r="G21" s="22"/>
      <c r="H21" s="22"/>
      <c r="I21" s="22"/>
      <c r="J21" s="22"/>
      <c r="K21" s="22"/>
      <c r="L21" s="22"/>
      <c r="M21" s="22"/>
      <c r="N21" s="22"/>
      <c r="O21" s="22"/>
      <c r="P21" s="22"/>
      <c r="Q21" s="22"/>
      <c r="R21" s="22"/>
      <c r="S21" s="22"/>
      <c r="T21" s="22"/>
      <c r="U21" s="22"/>
      <c r="V21" s="22"/>
      <c r="W21" s="22"/>
      <c r="X21" s="22"/>
      <c r="Y21" s="22"/>
      <c r="Z21" s="22"/>
      <c r="AA21" s="22"/>
      <c r="AB21" s="22"/>
      <c r="AC21" s="22"/>
      <c r="AD21" s="22"/>
      <c r="AE21" s="22"/>
      <c r="AF21" s="22"/>
      <c r="AG21" s="22"/>
      <c r="AH21" s="22"/>
    </row>
    <row r="22" spans="1:74" ht="12" x14ac:dyDescent="0.2">
      <c r="B22" s="23" t="s">
        <v>79</v>
      </c>
      <c r="C22" s="285"/>
      <c r="D22" s="285">
        <v>46088</v>
      </c>
      <c r="E22" s="29">
        <v>46095</v>
      </c>
      <c r="F22" s="29">
        <v>46102</v>
      </c>
      <c r="G22" s="29">
        <v>46109</v>
      </c>
      <c r="H22" s="437">
        <v>46116</v>
      </c>
      <c r="I22" s="285">
        <v>46123</v>
      </c>
      <c r="J22" s="29">
        <v>46130</v>
      </c>
      <c r="K22" s="29">
        <v>46137</v>
      </c>
      <c r="L22" s="29">
        <v>46146</v>
      </c>
      <c r="M22" s="29">
        <v>46147</v>
      </c>
      <c r="N22" s="29">
        <v>46148</v>
      </c>
      <c r="O22" s="437">
        <v>46151</v>
      </c>
      <c r="P22" s="285">
        <v>46158</v>
      </c>
      <c r="Q22" s="29">
        <v>46165</v>
      </c>
      <c r="R22" s="29">
        <v>46172</v>
      </c>
      <c r="S22" s="29">
        <v>46179</v>
      </c>
      <c r="T22" s="29">
        <v>46186</v>
      </c>
      <c r="U22" s="29">
        <v>46193</v>
      </c>
      <c r="V22" s="29">
        <v>46200</v>
      </c>
      <c r="W22" s="29"/>
      <c r="X22" s="29"/>
      <c r="Y22" s="29"/>
      <c r="Z22" s="29"/>
      <c r="AA22" s="29"/>
      <c r="AB22" s="29"/>
      <c r="AC22" s="29"/>
      <c r="AD22" s="285"/>
      <c r="AE22" s="29"/>
      <c r="AF22" s="29"/>
      <c r="AG22" s="29"/>
      <c r="AH22" s="29"/>
      <c r="AI22" s="29"/>
      <c r="AJ22" s="29"/>
      <c r="AK22" s="29"/>
      <c r="AL22" s="29"/>
      <c r="AM22" s="29"/>
      <c r="AN22" s="29"/>
      <c r="AO22" s="29"/>
      <c r="AP22" s="29"/>
      <c r="AQ22" s="29"/>
      <c r="AR22" s="29"/>
      <c r="AS22" s="29"/>
      <c r="AT22" s="29"/>
      <c r="AU22" s="29"/>
      <c r="AV22" s="29"/>
      <c r="AW22" s="29"/>
      <c r="AX22" s="30"/>
      <c r="AY22" s="30"/>
      <c r="AZ22" s="30"/>
      <c r="BA22" s="30"/>
      <c r="BB22" s="30"/>
      <c r="BC22" s="30"/>
      <c r="BD22" s="30"/>
      <c r="BE22" s="30"/>
      <c r="BF22" s="30"/>
      <c r="BG22" s="30"/>
      <c r="BH22" s="30"/>
      <c r="BI22" s="30"/>
      <c r="BJ22" s="30"/>
      <c r="BK22" s="30"/>
      <c r="BL22" s="30"/>
      <c r="BM22" s="30"/>
      <c r="BN22" s="261"/>
      <c r="BO22" s="261"/>
      <c r="BP22" s="261"/>
      <c r="BQ22" s="261"/>
      <c r="BR22" s="261"/>
      <c r="BS22" s="261"/>
      <c r="BT22" s="261"/>
      <c r="BU22" s="261"/>
      <c r="BV22" s="261"/>
    </row>
    <row r="23" spans="1:74" x14ac:dyDescent="0.2">
      <c r="W23" s="261"/>
    </row>
    <row r="25" spans="1:74" ht="33" x14ac:dyDescent="0.2">
      <c r="B25" s="71" t="s">
        <v>80</v>
      </c>
      <c r="D25" t="s">
        <v>49</v>
      </c>
      <c r="E25" s="23" t="s">
        <v>360</v>
      </c>
      <c r="F25" s="23" t="s">
        <v>361</v>
      </c>
      <c r="G25" s="23" t="s">
        <v>362</v>
      </c>
      <c r="H25" s="23" t="s">
        <v>60</v>
      </c>
      <c r="I25" s="23" t="s">
        <v>363</v>
      </c>
      <c r="J25" s="23" t="s">
        <v>364</v>
      </c>
      <c r="K25" s="23" t="s">
        <v>404</v>
      </c>
      <c r="L25" s="23" t="s">
        <v>365</v>
      </c>
      <c r="M25" s="23" t="s">
        <v>366</v>
      </c>
      <c r="N25" s="23" t="s">
        <v>367</v>
      </c>
      <c r="O25" s="23" t="s">
        <v>368</v>
      </c>
      <c r="P25" s="23" t="s">
        <v>369</v>
      </c>
      <c r="Q25" s="23" t="s">
        <v>370</v>
      </c>
      <c r="R25" s="23" t="s">
        <v>371</v>
      </c>
      <c r="S25" s="23" t="s">
        <v>372</v>
      </c>
      <c r="T25" s="23" t="s">
        <v>373</v>
      </c>
      <c r="U25" s="23" t="s">
        <v>374</v>
      </c>
      <c r="V25" s="23" t="s">
        <v>375</v>
      </c>
      <c r="W25" s="23" t="s">
        <v>376</v>
      </c>
      <c r="X25" s="23" t="s">
        <v>377</v>
      </c>
      <c r="Y25" s="23" t="s">
        <v>369</v>
      </c>
      <c r="Z25" s="23" t="s">
        <v>378</v>
      </c>
      <c r="AA25" s="23" t="s">
        <v>405</v>
      </c>
      <c r="AB25" s="23" t="s">
        <v>379</v>
      </c>
      <c r="AC25" s="23" t="s">
        <v>380</v>
      </c>
      <c r="AD25" s="23" t="s">
        <v>381</v>
      </c>
      <c r="AE25" s="23" t="s">
        <v>382</v>
      </c>
      <c r="AF25" s="23" t="s">
        <v>383</v>
      </c>
      <c r="AG25" s="23" t="s">
        <v>384</v>
      </c>
      <c r="AH25" s="23" t="s">
        <v>406</v>
      </c>
      <c r="AI25" s="23" t="s">
        <v>407</v>
      </c>
      <c r="AJ25" s="23" t="s">
        <v>408</v>
      </c>
      <c r="AK25" s="23" t="s">
        <v>409</v>
      </c>
      <c r="AL25" s="23" t="s">
        <v>410</v>
      </c>
      <c r="AM25" s="23" t="e">
        <v>#REF!</v>
      </c>
      <c r="AN25" s="23" t="s">
        <v>411</v>
      </c>
      <c r="AO25" s="23" t="s">
        <v>412</v>
      </c>
      <c r="AP25" s="23" t="s">
        <v>413</v>
      </c>
      <c r="AQ25" s="23" t="s">
        <v>414</v>
      </c>
      <c r="AR25" s="23" t="e">
        <v>#REF!</v>
      </c>
      <c r="AS25" s="23" t="e">
        <v>#REF!</v>
      </c>
      <c r="AT25" s="23" t="s">
        <v>411</v>
      </c>
      <c r="AU25" s="23" t="s">
        <v>415</v>
      </c>
      <c r="AV25" s="23" t="s">
        <v>416</v>
      </c>
      <c r="AW25" s="23" t="s">
        <v>417</v>
      </c>
      <c r="AX25" s="23" t="s">
        <v>418</v>
      </c>
      <c r="AY25" s="23" t="e">
        <v>#REF!</v>
      </c>
      <c r="AZ25" s="23" t="s">
        <v>419</v>
      </c>
      <c r="BA25" s="23" t="s">
        <v>420</v>
      </c>
      <c r="BB25" s="23" t="s">
        <v>421</v>
      </c>
      <c r="BC25" s="23" t="s">
        <v>422</v>
      </c>
    </row>
    <row r="27" spans="1:74" ht="21" customHeight="1" x14ac:dyDescent="0.2">
      <c r="B27" s="22" t="s">
        <v>320</v>
      </c>
      <c r="C27" s="22"/>
      <c r="D27" s="231" t="s">
        <v>321</v>
      </c>
      <c r="E27" s="231" t="s">
        <v>322</v>
      </c>
      <c r="F27" s="231" t="s">
        <v>323</v>
      </c>
      <c r="G27" s="231" t="s">
        <v>324</v>
      </c>
      <c r="H27" s="231" t="s">
        <v>326</v>
      </c>
      <c r="I27" s="231" t="s">
        <v>325</v>
      </c>
      <c r="J27" s="231" t="s">
        <v>327</v>
      </c>
      <c r="K27" s="231" t="s">
        <v>328</v>
      </c>
      <c r="L27" s="231" t="s">
        <v>329</v>
      </c>
      <c r="M27" s="231" t="s">
        <v>531</v>
      </c>
      <c r="N27" s="231" t="s">
        <v>532</v>
      </c>
      <c r="O27" s="231" t="s">
        <v>330</v>
      </c>
      <c r="P27" s="22"/>
      <c r="Q27" s="22"/>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2"/>
      <c r="AZ27" s="22"/>
      <c r="BA27" s="22"/>
    </row>
    <row r="28" spans="1:74" s="2" customFormat="1" ht="12" x14ac:dyDescent="0.2">
      <c r="A28" s="99"/>
      <c r="B28" s="63"/>
      <c r="C28" s="63"/>
      <c r="D28" s="63"/>
      <c r="E28" s="63"/>
      <c r="F28" s="63"/>
      <c r="G28" s="63"/>
      <c r="H28" s="63"/>
      <c r="I28" s="63"/>
      <c r="J28" s="63"/>
      <c r="K28" s="63"/>
      <c r="L28" s="63"/>
      <c r="M28" s="63"/>
      <c r="N28" s="63"/>
      <c r="O28" s="63"/>
      <c r="P28" s="64"/>
      <c r="Q28" s="63"/>
      <c r="R28" s="63"/>
      <c r="S28" s="63"/>
      <c r="T28" s="63"/>
      <c r="U28" s="63"/>
      <c r="V28" s="63"/>
      <c r="W28" s="63"/>
      <c r="X28" s="63"/>
      <c r="Y28" s="63"/>
      <c r="Z28" s="63"/>
      <c r="AA28" s="64"/>
      <c r="AB28" s="63"/>
      <c r="AC28" s="63"/>
      <c r="AD28" s="63"/>
      <c r="AE28" s="63"/>
      <c r="AF28" s="63"/>
      <c r="AG28" s="63"/>
      <c r="AH28" s="63"/>
      <c r="AI28" s="63"/>
      <c r="AJ28" s="63"/>
      <c r="AK28" s="63"/>
      <c r="AL28" s="63"/>
      <c r="AM28" s="65"/>
      <c r="AO28" s="66"/>
      <c r="AP28" s="67"/>
      <c r="AQ28" s="67"/>
      <c r="AS28" s="68"/>
      <c r="AT28" s="44"/>
      <c r="AU28" s="44"/>
      <c r="AV28" s="44"/>
      <c r="AW28" s="44"/>
      <c r="AX28" s="44"/>
      <c r="AY28" s="44"/>
      <c r="AZ28" s="44"/>
      <c r="BA28" s="44"/>
    </row>
  </sheetData>
  <phoneticPr fontId="4"/>
  <conditionalFormatting sqref="C10:AF12">
    <cfRule type="expression" dxfId="20" priority="23" stopIfTrue="1">
      <formula>OR($T10="(日)")</formula>
    </cfRule>
    <cfRule type="expression" dxfId="19" priority="24" stopIfTrue="1">
      <formula>$T10="(休)"</formula>
    </cfRule>
  </conditionalFormatting>
  <conditionalFormatting sqref="C2:AG2">
    <cfRule type="expression" dxfId="18" priority="21" stopIfTrue="1">
      <formula>C3="(日)"</formula>
    </cfRule>
    <cfRule type="expression" dxfId="17" priority="22" stopIfTrue="1">
      <formula>C3="(休)"</formula>
    </cfRule>
  </conditionalFormatting>
  <conditionalFormatting sqref="C8">
    <cfRule type="expression" dxfId="16" priority="19" stopIfTrue="1">
      <formula>C9="(日)"</formula>
    </cfRule>
    <cfRule type="expression" dxfId="15" priority="20" stopIfTrue="1">
      <formula>C9="(休)"</formula>
    </cfRule>
  </conditionalFormatting>
  <conditionalFormatting sqref="D8:AG8">
    <cfRule type="expression" dxfId="14" priority="17" stopIfTrue="1">
      <formula>D9="(日)"</formula>
    </cfRule>
    <cfRule type="expression" dxfId="13" priority="18" stopIfTrue="1">
      <formula>D9="(休)"</formula>
    </cfRule>
  </conditionalFormatting>
  <conditionalFormatting sqref="B28">
    <cfRule type="duplicateValues" dxfId="12" priority="16" stopIfTrue="1"/>
  </conditionalFormatting>
  <conditionalFormatting sqref="C14">
    <cfRule type="expression" dxfId="11" priority="3" stopIfTrue="1">
      <formula>C15="(日)"</formula>
    </cfRule>
    <cfRule type="expression" dxfId="10" priority="4" stopIfTrue="1">
      <formula>C15="(休)"</formula>
    </cfRule>
  </conditionalFormatting>
  <conditionalFormatting sqref="D14:AG14">
    <cfRule type="expression" dxfId="9" priority="1" stopIfTrue="1">
      <formula>D15="(日)"</formula>
    </cfRule>
    <cfRule type="expression" dxfId="8" priority="2" stopIfTrue="1">
      <formula>D15="(休)"</formula>
    </cfRule>
  </conditionalFormatting>
  <pageMargins left="0.31496062992125984" right="0.19685039370078741" top="0.43307086614173229" bottom="0.27559055118110237" header="0.31496062992125984" footer="0.19685039370078741"/>
  <pageSetup paperSize="9" scale="65" orientation="landscape" cellComments="asDisplayed" r:id="rId1"/>
  <headerFooter>
    <oddFooter>&amp;L&amp;6&amp;Z&amp;F
&amp;F/&amp;A&amp;C&amp;P/&amp;N&amp;R出力日：&amp;D/&amp;T</oddFooter>
  </headerFooter>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Q46"/>
  <sheetViews>
    <sheetView showGridLines="0" workbookViewId="0">
      <selection activeCell="X69" sqref="X69"/>
    </sheetView>
  </sheetViews>
  <sheetFormatPr defaultColWidth="6.296875" defaultRowHeight="12" x14ac:dyDescent="0.2"/>
  <cols>
    <col min="1" max="1" width="6.296875" style="7"/>
  </cols>
  <sheetData>
    <row r="1" spans="1:17" ht="27.75" customHeight="1" x14ac:dyDescent="0.2">
      <c r="A1"/>
      <c r="E1" s="70" t="s">
        <v>62</v>
      </c>
      <c r="Q1" s="6" t="s">
        <v>119</v>
      </c>
    </row>
    <row r="2" spans="1:17" ht="18" customHeight="1" x14ac:dyDescent="0.2">
      <c r="A2"/>
      <c r="B2" t="s">
        <v>106</v>
      </c>
      <c r="E2" s="70"/>
      <c r="P2" s="6"/>
    </row>
    <row r="3" spans="1:17" ht="18" customHeight="1" x14ac:dyDescent="0.2">
      <c r="A3"/>
      <c r="B3" t="s">
        <v>107</v>
      </c>
      <c r="E3" s="70"/>
      <c r="P3" s="6"/>
    </row>
    <row r="4" spans="1:17" ht="18" customHeight="1" x14ac:dyDescent="0.2">
      <c r="A4"/>
      <c r="C4" t="s">
        <v>110</v>
      </c>
      <c r="E4" s="70"/>
      <c r="P4" s="6"/>
    </row>
    <row r="5" spans="1:17" ht="18" customHeight="1" x14ac:dyDescent="0.2">
      <c r="A5"/>
      <c r="C5" s="95" t="s">
        <v>120</v>
      </c>
      <c r="E5" s="70"/>
      <c r="P5" s="6"/>
    </row>
    <row r="6" spans="1:17" ht="18" customHeight="1" x14ac:dyDescent="0.2">
      <c r="A6"/>
      <c r="B6" t="s">
        <v>108</v>
      </c>
      <c r="E6" s="70"/>
      <c r="P6" s="6"/>
    </row>
    <row r="7" spans="1:17" ht="18" customHeight="1" x14ac:dyDescent="0.2">
      <c r="A7"/>
      <c r="C7" t="s">
        <v>109</v>
      </c>
      <c r="E7" s="70"/>
      <c r="P7" s="6"/>
    </row>
    <row r="8" spans="1:17" ht="18" customHeight="1" x14ac:dyDescent="0.2">
      <c r="A8"/>
      <c r="C8" s="95" t="s">
        <v>114</v>
      </c>
      <c r="E8" s="70"/>
      <c r="P8" s="6"/>
    </row>
    <row r="9" spans="1:17" ht="18" customHeight="1" x14ac:dyDescent="0.2">
      <c r="A9"/>
      <c r="E9" s="70"/>
      <c r="P9" s="6"/>
    </row>
    <row r="10" spans="1:17" ht="18" customHeight="1" x14ac:dyDescent="0.2">
      <c r="A10"/>
      <c r="E10" s="70"/>
      <c r="P10" s="6"/>
    </row>
    <row r="11" spans="1:17" ht="18" customHeight="1" x14ac:dyDescent="0.2">
      <c r="A11"/>
      <c r="E11" s="70"/>
      <c r="P11" s="6"/>
    </row>
    <row r="12" spans="1:17" ht="18" customHeight="1" x14ac:dyDescent="0.2">
      <c r="A12"/>
      <c r="B12" t="s">
        <v>111</v>
      </c>
      <c r="K12" s="6"/>
    </row>
    <row r="13" spans="1:17" ht="18" customHeight="1" x14ac:dyDescent="0.2">
      <c r="A13"/>
      <c r="B13" t="s">
        <v>112</v>
      </c>
      <c r="K13" s="6"/>
    </row>
    <row r="14" spans="1:17" ht="18" customHeight="1" x14ac:dyDescent="0.2">
      <c r="A14"/>
      <c r="C14" t="s">
        <v>76</v>
      </c>
      <c r="K14" s="6"/>
    </row>
    <row r="15" spans="1:17" ht="18" customHeight="1" x14ac:dyDescent="0.2">
      <c r="A15"/>
      <c r="C15" t="s">
        <v>77</v>
      </c>
      <c r="K15" s="6"/>
    </row>
    <row r="16" spans="1:17" ht="18" customHeight="1" x14ac:dyDescent="0.2">
      <c r="A16"/>
      <c r="B16" t="s">
        <v>113</v>
      </c>
      <c r="K16" s="6"/>
    </row>
    <row r="17" spans="1:11" ht="18" customHeight="1" x14ac:dyDescent="0.2">
      <c r="A17"/>
      <c r="C17" t="s">
        <v>115</v>
      </c>
      <c r="K17" s="6"/>
    </row>
    <row r="18" spans="1:11" ht="18" customHeight="1" x14ac:dyDescent="0.2">
      <c r="D18" t="s">
        <v>116</v>
      </c>
      <c r="K18" s="6"/>
    </row>
    <row r="19" spans="1:11" ht="18" customHeight="1" x14ac:dyDescent="0.2">
      <c r="C19" t="s">
        <v>63</v>
      </c>
      <c r="K19" s="6"/>
    </row>
    <row r="20" spans="1:11" ht="18" customHeight="1" x14ac:dyDescent="0.2">
      <c r="C20" t="s">
        <v>64</v>
      </c>
      <c r="K20" s="6"/>
    </row>
    <row r="21" spans="1:11" ht="18" customHeight="1" x14ac:dyDescent="0.2">
      <c r="D21" t="s">
        <v>65</v>
      </c>
      <c r="K21" s="6"/>
    </row>
    <row r="22" spans="1:11" ht="18" customHeight="1" x14ac:dyDescent="0.2">
      <c r="C22" t="s">
        <v>66</v>
      </c>
      <c r="K22" s="6"/>
    </row>
    <row r="23" spans="1:11" ht="18" customHeight="1" x14ac:dyDescent="0.2">
      <c r="D23" t="s">
        <v>67</v>
      </c>
      <c r="K23" s="6"/>
    </row>
    <row r="24" spans="1:11" ht="18" customHeight="1" x14ac:dyDescent="0.2">
      <c r="D24" t="s">
        <v>117</v>
      </c>
      <c r="K24" s="6"/>
    </row>
    <row r="25" spans="1:11" ht="18" customHeight="1" x14ac:dyDescent="0.2">
      <c r="D25" t="s">
        <v>68</v>
      </c>
      <c r="K25" s="6"/>
    </row>
    <row r="26" spans="1:11" ht="18" customHeight="1" x14ac:dyDescent="0.2">
      <c r="C26" t="s">
        <v>69</v>
      </c>
      <c r="K26" s="6"/>
    </row>
    <row r="27" spans="1:11" ht="18" customHeight="1" x14ac:dyDescent="0.2">
      <c r="A27"/>
      <c r="D27" t="s">
        <v>118</v>
      </c>
      <c r="K27" s="6"/>
    </row>
    <row r="28" spans="1:11" ht="18" customHeight="1" x14ac:dyDescent="0.2">
      <c r="A28"/>
      <c r="D28" t="s">
        <v>70</v>
      </c>
      <c r="K28" s="6"/>
    </row>
    <row r="29" spans="1:11" ht="18" customHeight="1" x14ac:dyDescent="0.2">
      <c r="A29"/>
      <c r="D29" t="s">
        <v>71</v>
      </c>
      <c r="K29" s="6"/>
    </row>
    <row r="30" spans="1:11" ht="18" customHeight="1" x14ac:dyDescent="0.2">
      <c r="A30"/>
      <c r="D30" t="s">
        <v>72</v>
      </c>
      <c r="K30" s="6"/>
    </row>
    <row r="31" spans="1:11" ht="18" customHeight="1" x14ac:dyDescent="0.2">
      <c r="A31"/>
      <c r="K31" s="6"/>
    </row>
    <row r="32" spans="1:11" ht="18" customHeight="1" x14ac:dyDescent="0.2">
      <c r="A32"/>
      <c r="C32" s="48"/>
      <c r="K32" s="6"/>
    </row>
    <row r="33" spans="1:11" ht="18" customHeight="1" x14ac:dyDescent="0.2">
      <c r="A33"/>
      <c r="C33" s="48"/>
      <c r="K33" s="6"/>
    </row>
    <row r="34" spans="1:11" ht="18" customHeight="1" x14ac:dyDescent="0.2">
      <c r="A34"/>
      <c r="C34" s="48"/>
      <c r="K34" s="6"/>
    </row>
    <row r="35" spans="1:11" ht="18" customHeight="1" x14ac:dyDescent="0.2">
      <c r="A35"/>
      <c r="C35" s="48"/>
      <c r="K35" s="6"/>
    </row>
    <row r="36" spans="1:11" ht="18" customHeight="1" x14ac:dyDescent="0.2"/>
    <row r="37" spans="1:11" ht="18" customHeight="1" x14ac:dyDescent="0.2">
      <c r="A37" s="8"/>
    </row>
    <row r="38" spans="1:11" ht="18" customHeight="1" x14ac:dyDescent="0.2"/>
    <row r="39" spans="1:11" ht="18" customHeight="1" x14ac:dyDescent="0.2">
      <c r="C39" s="9"/>
    </row>
    <row r="40" spans="1:11" ht="18" customHeight="1" x14ac:dyDescent="0.2">
      <c r="C40" s="9"/>
    </row>
    <row r="41" spans="1:11" ht="18" customHeight="1" x14ac:dyDescent="0.2">
      <c r="C41" s="9"/>
    </row>
    <row r="42" spans="1:11" ht="18" customHeight="1" x14ac:dyDescent="0.2">
      <c r="B42" s="48" t="s">
        <v>73</v>
      </c>
    </row>
    <row r="43" spans="1:11" ht="18" customHeight="1" x14ac:dyDescent="0.2">
      <c r="B43" s="48" t="s">
        <v>74</v>
      </c>
    </row>
    <row r="44" spans="1:11" ht="18" customHeight="1" x14ac:dyDescent="0.2">
      <c r="B44" s="48" t="s">
        <v>75</v>
      </c>
    </row>
    <row r="45" spans="1:11" ht="18" customHeight="1" x14ac:dyDescent="0.2"/>
    <row r="46" spans="1:11" ht="18" customHeight="1" x14ac:dyDescent="0.2"/>
  </sheetData>
  <phoneticPr fontId="4"/>
  <pageMargins left="0.43" right="0.19685039370078741" top="0.56999999999999995" bottom="0.35433070866141736" header="0.31496062992125984" footer="0.19685039370078741"/>
  <pageSetup paperSize="9" orientation="portrait" r:id="rId1"/>
  <headerFooter>
    <oddFooter>&amp;L&amp;6&amp;Z&amp;F
&amp;F/&amp;A&amp;C&amp;P/&amp;N&amp;R出力日：&amp;D/&amp;T</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AH1737"/>
  <sheetViews>
    <sheetView zoomScale="98" zoomScaleNormal="98" workbookViewId="0">
      <selection activeCell="R42" sqref="R42"/>
    </sheetView>
  </sheetViews>
  <sheetFormatPr defaultRowHeight="12" x14ac:dyDescent="0.2"/>
  <cols>
    <col min="3" max="3" width="7.296875" customWidth="1"/>
    <col min="4" max="4" width="6.296875" customWidth="1"/>
    <col min="5" max="5" width="7" customWidth="1"/>
    <col min="6" max="6" width="7.09765625" customWidth="1"/>
    <col min="7" max="7" width="6.3984375" customWidth="1"/>
    <col min="8" max="8" width="23.296875" bestFit="1" customWidth="1"/>
    <col min="9" max="9" width="4.3984375" customWidth="1"/>
    <col min="10" max="10" width="5.296875" customWidth="1"/>
    <col min="11" max="11" width="4" customWidth="1"/>
    <col min="12" max="12" width="1.8984375" customWidth="1"/>
    <col min="13" max="13" width="6.59765625" customWidth="1"/>
    <col min="14" max="14" width="5.09765625" customWidth="1"/>
    <col min="15" max="15" width="4.69921875" customWidth="1"/>
    <col min="16" max="16" width="4.59765625" customWidth="1"/>
    <col min="17" max="17" width="6.3984375" customWidth="1"/>
    <col min="18" max="18" width="23.09765625" bestFit="1" customWidth="1"/>
    <col min="19" max="19" width="4.3984375" customWidth="1"/>
    <col min="20" max="20" width="5.296875" customWidth="1"/>
    <col min="21" max="21" width="4" customWidth="1"/>
    <col min="22" max="22" width="6.59765625" customWidth="1"/>
    <col min="23" max="23" width="6.3984375" customWidth="1"/>
    <col min="24" max="24" width="9.69921875" customWidth="1"/>
    <col min="25" max="25" width="10.296875" customWidth="1"/>
    <col min="26" max="26" width="21.3984375" customWidth="1"/>
    <col min="27" max="28" width="20.09765625" customWidth="1"/>
    <col min="29" max="29" width="13.59765625" customWidth="1"/>
    <col min="30" max="30" width="11" bestFit="1" customWidth="1"/>
    <col min="31" max="31" width="9.09765625" customWidth="1"/>
    <col min="32" max="32" width="12.09765625" bestFit="1" customWidth="1"/>
    <col min="33" max="33" width="12.09765625" customWidth="1"/>
    <col min="34" max="34" width="7.59765625" customWidth="1"/>
    <col min="35" max="35" width="11.59765625" customWidth="1"/>
  </cols>
  <sheetData>
    <row r="1" spans="1:34" x14ac:dyDescent="0.2">
      <c r="A1" s="408" t="s">
        <v>60</v>
      </c>
      <c r="B1" s="54" t="s">
        <v>60</v>
      </c>
      <c r="C1" t="s">
        <v>425</v>
      </c>
      <c r="D1" t="s">
        <v>426</v>
      </c>
      <c r="F1" s="7"/>
      <c r="L1" t="s">
        <v>53</v>
      </c>
    </row>
    <row r="2" spans="1:34" x14ac:dyDescent="0.2">
      <c r="A2" s="409">
        <v>43286</v>
      </c>
      <c r="B2" s="55">
        <v>43287</v>
      </c>
      <c r="C2" s="1">
        <v>43286</v>
      </c>
      <c r="D2" s="1">
        <v>43287</v>
      </c>
      <c r="L2" t="s">
        <v>54</v>
      </c>
    </row>
    <row r="3" spans="1:34" x14ac:dyDescent="0.2">
      <c r="A3" s="55" t="s">
        <v>31</v>
      </c>
      <c r="B3" s="55" t="s">
        <v>31</v>
      </c>
      <c r="C3" t="s">
        <v>428</v>
      </c>
      <c r="D3" t="s">
        <v>427</v>
      </c>
      <c r="L3" t="s">
        <v>42</v>
      </c>
    </row>
    <row r="4" spans="1:34" x14ac:dyDescent="0.2">
      <c r="A4" s="55" t="s">
        <v>40</v>
      </c>
      <c r="B4" s="55" t="s">
        <v>40</v>
      </c>
      <c r="L4" t="s">
        <v>43</v>
      </c>
      <c r="O4" t="s">
        <v>55</v>
      </c>
      <c r="U4" s="100"/>
    </row>
    <row r="5" spans="1:34" x14ac:dyDescent="0.2">
      <c r="A5" s="55" t="s">
        <v>40</v>
      </c>
      <c r="B5" s="55" t="s">
        <v>40</v>
      </c>
      <c r="C5" t="s">
        <v>425</v>
      </c>
      <c r="D5" t="s">
        <v>426</v>
      </c>
      <c r="L5" t="s">
        <v>44</v>
      </c>
    </row>
    <row r="6" spans="1:34" x14ac:dyDescent="0.2">
      <c r="A6" s="55" t="s">
        <v>40</v>
      </c>
      <c r="B6" s="55" t="s">
        <v>40</v>
      </c>
      <c r="C6" t="s">
        <v>426</v>
      </c>
      <c r="D6" t="s">
        <v>425</v>
      </c>
      <c r="L6" t="s">
        <v>45</v>
      </c>
    </row>
    <row r="7" spans="1:34" hidden="1" x14ac:dyDescent="0.2">
      <c r="A7" s="55" t="s">
        <v>40</v>
      </c>
      <c r="B7" s="55" t="s">
        <v>40</v>
      </c>
      <c r="L7" t="s">
        <v>46</v>
      </c>
    </row>
    <row r="8" spans="1:34" hidden="1" x14ac:dyDescent="0.2">
      <c r="A8" s="55" t="s">
        <v>40</v>
      </c>
      <c r="B8" s="55" t="s">
        <v>40</v>
      </c>
      <c r="L8" t="s">
        <v>47</v>
      </c>
    </row>
    <row r="9" spans="1:34" hidden="1" x14ac:dyDescent="0.2">
      <c r="A9" s="2"/>
      <c r="B9" s="2"/>
      <c r="C9" s="2"/>
      <c r="D9" s="2"/>
      <c r="E9" s="52"/>
      <c r="F9" s="2"/>
      <c r="I9" s="2"/>
      <c r="J9" s="2"/>
      <c r="U9" s="2"/>
      <c r="V9" s="2"/>
      <c r="W9" s="2"/>
      <c r="X9" s="2"/>
      <c r="Y9" s="2"/>
      <c r="AA9" s="53"/>
      <c r="AB9" s="2"/>
      <c r="AC9" s="52"/>
    </row>
    <row r="10" spans="1:34" x14ac:dyDescent="0.2">
      <c r="A10" s="62"/>
      <c r="B10" s="62"/>
      <c r="C10" s="62"/>
      <c r="D10" s="62"/>
      <c r="E10" s="85"/>
      <c r="F10" s="62"/>
      <c r="G10" s="62"/>
      <c r="H10" s="62"/>
      <c r="I10" s="62"/>
      <c r="J10" s="62"/>
      <c r="K10" s="62"/>
      <c r="L10" s="300"/>
      <c r="M10" s="62"/>
      <c r="N10" s="62"/>
      <c r="O10" s="62"/>
      <c r="P10" s="300"/>
      <c r="Q10" s="62"/>
      <c r="R10" s="62"/>
      <c r="S10" s="62"/>
      <c r="T10" s="62"/>
      <c r="U10" s="62"/>
      <c r="V10" s="301"/>
      <c r="W10" s="62"/>
      <c r="X10" s="62"/>
      <c r="Y10" s="62"/>
      <c r="Z10" s="62"/>
      <c r="AA10" s="62"/>
      <c r="AB10" s="62"/>
      <c r="AC10" s="62"/>
      <c r="AD10" s="62"/>
      <c r="AE10" s="62"/>
      <c r="AF10" s="62"/>
      <c r="AG10" s="62"/>
      <c r="AH10" s="62"/>
    </row>
    <row r="11" spans="1:34" x14ac:dyDescent="0.2">
      <c r="A11" s="49"/>
      <c r="B11" s="49"/>
      <c r="C11" s="49"/>
      <c r="D11" s="49"/>
      <c r="E11" s="49"/>
      <c r="F11" s="49"/>
      <c r="G11" s="49"/>
      <c r="H11" s="49"/>
      <c r="I11" s="49"/>
      <c r="J11" s="49"/>
      <c r="K11" s="49"/>
      <c r="L11" s="50"/>
      <c r="M11" s="51"/>
      <c r="N11" s="49"/>
      <c r="O11" s="49"/>
      <c r="P11" s="49"/>
      <c r="Q11" s="49"/>
      <c r="R11" s="49"/>
      <c r="S11" s="49"/>
      <c r="T11" s="49"/>
      <c r="U11" s="49"/>
      <c r="V11" s="302"/>
      <c r="W11" s="302"/>
      <c r="X11" s="49"/>
      <c r="Y11" s="49"/>
      <c r="Z11" s="49"/>
      <c r="AA11" s="49"/>
      <c r="AB11" s="49"/>
      <c r="AC11" s="49"/>
      <c r="AD11" s="49"/>
      <c r="AE11" s="49"/>
      <c r="AF11" s="49"/>
      <c r="AG11" s="49"/>
      <c r="AH11" s="49"/>
    </row>
    <row r="12" spans="1:34" x14ac:dyDescent="0.2">
      <c r="A12" s="5"/>
      <c r="B12" s="5"/>
      <c r="C12" s="5"/>
      <c r="D12" s="5"/>
      <c r="E12" s="4"/>
      <c r="F12" s="5"/>
      <c r="G12" s="528"/>
      <c r="H12" s="5"/>
      <c r="I12" s="5"/>
      <c r="J12" s="5"/>
      <c r="K12" s="5"/>
      <c r="L12" s="5"/>
      <c r="M12" s="529"/>
      <c r="N12" s="5"/>
      <c r="O12" s="5"/>
      <c r="P12" s="5"/>
      <c r="Q12" s="5"/>
      <c r="R12" s="5"/>
      <c r="S12" s="5"/>
      <c r="T12" s="5"/>
      <c r="U12" s="5"/>
      <c r="V12" s="529"/>
      <c r="W12" s="530"/>
      <c r="X12" s="5"/>
      <c r="Y12" s="4"/>
      <c r="Z12" s="5"/>
      <c r="AA12" s="5"/>
      <c r="AB12" s="5"/>
      <c r="AC12" s="5"/>
      <c r="AD12" s="5"/>
      <c r="AE12" s="5"/>
      <c r="AF12" s="4"/>
      <c r="AG12" s="4"/>
      <c r="AH12" s="5"/>
    </row>
    <row r="13" spans="1:34" x14ac:dyDescent="0.2">
      <c r="A13" s="5"/>
      <c r="B13" s="5"/>
      <c r="C13" s="5"/>
      <c r="D13" s="5"/>
      <c r="E13" s="4"/>
      <c r="F13" s="5"/>
      <c r="G13" s="528"/>
      <c r="H13" s="5"/>
      <c r="I13" s="5"/>
      <c r="J13" s="5"/>
      <c r="K13" s="5"/>
      <c r="L13" s="5"/>
      <c r="M13" s="529"/>
      <c r="N13" s="5"/>
      <c r="O13" s="5"/>
      <c r="P13" s="5"/>
      <c r="Q13" s="5"/>
      <c r="R13" s="5"/>
      <c r="S13" s="5"/>
      <c r="T13" s="5"/>
      <c r="U13" s="5"/>
      <c r="V13" s="529"/>
      <c r="W13" s="530"/>
      <c r="X13" s="5"/>
      <c r="Y13" s="4"/>
      <c r="Z13" s="5"/>
      <c r="AA13" s="5"/>
      <c r="AB13" s="5"/>
      <c r="AC13" s="5"/>
      <c r="AD13" s="5"/>
      <c r="AE13" s="5"/>
      <c r="AF13" s="4"/>
      <c r="AG13" s="4"/>
      <c r="AH13" s="5"/>
    </row>
    <row r="14" spans="1:34" x14ac:dyDescent="0.2">
      <c r="A14" s="5"/>
      <c r="B14" s="5"/>
      <c r="C14" s="5"/>
      <c r="D14" s="5"/>
      <c r="E14" s="4"/>
      <c r="F14" s="5"/>
      <c r="G14" s="528"/>
      <c r="H14" s="5"/>
      <c r="I14" s="5"/>
      <c r="J14" s="5"/>
      <c r="K14" s="5"/>
      <c r="L14" s="5"/>
      <c r="M14" s="529"/>
      <c r="N14" s="5"/>
      <c r="O14" s="5"/>
      <c r="P14" s="5"/>
      <c r="Q14" s="5"/>
      <c r="R14" s="5"/>
      <c r="S14" s="5"/>
      <c r="T14" s="5"/>
      <c r="U14" s="5"/>
      <c r="V14" s="529"/>
      <c r="W14" s="530"/>
      <c r="X14" s="5"/>
      <c r="Y14" s="4"/>
      <c r="Z14" s="584"/>
      <c r="AA14" s="5"/>
      <c r="AB14" s="5"/>
      <c r="AC14" s="5"/>
      <c r="AD14" s="5"/>
      <c r="AE14" s="5"/>
      <c r="AF14" s="4"/>
      <c r="AG14" s="4"/>
      <c r="AH14" s="5"/>
    </row>
    <row r="15" spans="1:34" x14ac:dyDescent="0.2">
      <c r="A15" s="5"/>
      <c r="B15" s="5"/>
      <c r="C15" s="5"/>
      <c r="D15" s="5"/>
      <c r="E15" s="4"/>
      <c r="F15" s="5"/>
      <c r="G15" s="528"/>
      <c r="H15" s="5"/>
      <c r="I15" s="5"/>
      <c r="J15" s="5"/>
      <c r="K15" s="5"/>
      <c r="L15" s="5"/>
      <c r="M15" s="529"/>
      <c r="N15" s="5"/>
      <c r="O15" s="5"/>
      <c r="P15" s="5"/>
      <c r="Q15" s="5"/>
      <c r="R15" s="5"/>
      <c r="S15" s="5"/>
      <c r="T15" s="5"/>
      <c r="U15" s="5"/>
      <c r="V15" s="529"/>
      <c r="W15" s="530"/>
      <c r="X15" s="5"/>
      <c r="Y15" s="4"/>
      <c r="Z15" s="5"/>
      <c r="AA15" s="5"/>
      <c r="AB15" s="5"/>
      <c r="AC15" s="5"/>
      <c r="AD15" s="5"/>
      <c r="AE15" s="5"/>
      <c r="AF15" s="4"/>
      <c r="AG15" s="4"/>
      <c r="AH15" s="5"/>
    </row>
    <row r="16" spans="1:34" x14ac:dyDescent="0.2">
      <c r="A16" s="5"/>
      <c r="B16" s="5"/>
      <c r="C16" s="5"/>
      <c r="D16" s="5"/>
      <c r="E16" s="4"/>
      <c r="F16" s="5"/>
      <c r="G16" s="528"/>
      <c r="H16" s="5"/>
      <c r="I16" s="5"/>
      <c r="J16" s="5"/>
      <c r="K16" s="5"/>
      <c r="L16" s="5"/>
      <c r="M16" s="529"/>
      <c r="N16" s="5"/>
      <c r="O16" s="5"/>
      <c r="P16" s="5"/>
      <c r="Q16" s="5"/>
      <c r="R16" s="5"/>
      <c r="S16" s="5"/>
      <c r="T16" s="5"/>
      <c r="U16" s="5"/>
      <c r="V16" s="529"/>
      <c r="W16" s="530"/>
      <c r="X16" s="5"/>
      <c r="Y16" s="4"/>
      <c r="Z16" s="5"/>
      <c r="AA16" s="5"/>
      <c r="AB16" s="5"/>
      <c r="AC16" s="5"/>
      <c r="AD16" s="5"/>
      <c r="AE16" s="5"/>
      <c r="AF16" s="4"/>
      <c r="AG16" s="4"/>
      <c r="AH16" s="5"/>
    </row>
    <row r="17" spans="1:34" x14ac:dyDescent="0.2">
      <c r="A17" s="5"/>
      <c r="B17" s="5"/>
      <c r="C17" s="5"/>
      <c r="D17" s="5"/>
      <c r="E17" s="4"/>
      <c r="F17" s="5"/>
      <c r="G17" s="528"/>
      <c r="H17" s="5"/>
      <c r="I17" s="5"/>
      <c r="J17" s="5"/>
      <c r="K17" s="5"/>
      <c r="L17" s="5"/>
      <c r="M17" s="529"/>
      <c r="N17" s="5"/>
      <c r="O17" s="5"/>
      <c r="P17" s="5"/>
      <c r="Q17" s="5"/>
      <c r="R17" s="5"/>
      <c r="S17" s="5"/>
      <c r="T17" s="5"/>
      <c r="U17" s="5"/>
      <c r="V17" s="529"/>
      <c r="W17" s="530"/>
      <c r="X17" s="5"/>
      <c r="Y17" s="4"/>
      <c r="Z17" s="5"/>
      <c r="AA17" s="5"/>
      <c r="AB17" s="5"/>
      <c r="AC17" s="5"/>
      <c r="AD17" s="5"/>
      <c r="AE17" s="5"/>
      <c r="AF17" s="4"/>
      <c r="AG17" s="4"/>
      <c r="AH17" s="5"/>
    </row>
    <row r="18" spans="1:34" x14ac:dyDescent="0.2">
      <c r="A18" s="5"/>
      <c r="B18" s="5"/>
      <c r="C18" s="5"/>
      <c r="D18" s="5"/>
      <c r="E18" s="4"/>
      <c r="F18" s="5"/>
      <c r="G18" s="528"/>
      <c r="H18" s="5"/>
      <c r="I18" s="5"/>
      <c r="J18" s="5"/>
      <c r="K18" s="5"/>
      <c r="L18" s="5"/>
      <c r="M18" s="529"/>
      <c r="N18" s="5"/>
      <c r="O18" s="5"/>
      <c r="P18" s="5"/>
      <c r="Q18" s="5"/>
      <c r="R18" s="5"/>
      <c r="S18" s="5"/>
      <c r="T18" s="5"/>
      <c r="U18" s="5"/>
      <c r="V18" s="529"/>
      <c r="W18" s="530"/>
      <c r="X18" s="5"/>
      <c r="Y18" s="4"/>
      <c r="Z18" s="5"/>
      <c r="AA18" s="5"/>
      <c r="AB18" s="5"/>
      <c r="AC18" s="5"/>
      <c r="AD18" s="5"/>
      <c r="AE18" s="5"/>
      <c r="AF18" s="4"/>
      <c r="AG18" s="4"/>
      <c r="AH18" s="5"/>
    </row>
    <row r="19" spans="1:34" x14ac:dyDescent="0.2">
      <c r="A19" s="5"/>
      <c r="B19" s="5"/>
      <c r="C19" s="5"/>
      <c r="D19" s="5"/>
      <c r="E19" s="4"/>
      <c r="F19" s="5"/>
      <c r="G19" s="528"/>
      <c r="H19" s="5"/>
      <c r="I19" s="5"/>
      <c r="J19" s="5"/>
      <c r="K19" s="5"/>
      <c r="L19" s="5"/>
      <c r="M19" s="529"/>
      <c r="N19" s="5"/>
      <c r="O19" s="5"/>
      <c r="P19" s="5"/>
      <c r="Q19" s="5"/>
      <c r="R19" s="5"/>
      <c r="S19" s="5"/>
      <c r="T19" s="5"/>
      <c r="U19" s="5"/>
      <c r="V19" s="529"/>
      <c r="W19" s="530"/>
      <c r="X19" s="5"/>
      <c r="Y19" s="4"/>
      <c r="Z19" s="5"/>
      <c r="AA19" s="5"/>
      <c r="AB19" s="5"/>
      <c r="AC19" s="5"/>
      <c r="AD19" s="5"/>
      <c r="AE19" s="5"/>
      <c r="AF19" s="4"/>
      <c r="AG19" s="4"/>
      <c r="AH19" s="5"/>
    </row>
    <row r="20" spans="1:34" x14ac:dyDescent="0.2">
      <c r="A20" s="5"/>
      <c r="B20" s="5"/>
      <c r="C20" s="5"/>
      <c r="D20" s="5"/>
      <c r="E20" s="4"/>
      <c r="F20" s="5"/>
      <c r="G20" s="528"/>
      <c r="H20" s="5"/>
      <c r="I20" s="5"/>
      <c r="J20" s="5"/>
      <c r="K20" s="5"/>
      <c r="L20" s="5"/>
      <c r="M20" s="529"/>
      <c r="N20" s="5"/>
      <c r="O20" s="5"/>
      <c r="P20" s="5"/>
      <c r="Q20" s="5"/>
      <c r="R20" s="5"/>
      <c r="S20" s="5"/>
      <c r="T20" s="5"/>
      <c r="U20" s="5"/>
      <c r="V20" s="529"/>
      <c r="W20" s="530"/>
      <c r="X20" s="5"/>
      <c r="Y20" s="4"/>
      <c r="Z20" s="5"/>
      <c r="AA20" s="5"/>
      <c r="AB20" s="5"/>
      <c r="AC20" s="5"/>
      <c r="AD20" s="5"/>
      <c r="AE20" s="5"/>
      <c r="AF20" s="4"/>
      <c r="AG20" s="4"/>
      <c r="AH20" s="5"/>
    </row>
    <row r="21" spans="1:34" x14ac:dyDescent="0.2">
      <c r="A21" s="5"/>
      <c r="B21" s="5"/>
      <c r="C21" s="5"/>
      <c r="D21" s="5"/>
      <c r="E21" s="4"/>
      <c r="F21" s="5"/>
      <c r="G21" s="528"/>
      <c r="H21" s="5"/>
      <c r="I21" s="5"/>
      <c r="J21" s="5"/>
      <c r="K21" s="5"/>
      <c r="L21" s="5"/>
      <c r="M21" s="529"/>
      <c r="N21" s="5"/>
      <c r="O21" s="5"/>
      <c r="P21" s="5"/>
      <c r="Q21" s="5"/>
      <c r="R21" s="5"/>
      <c r="S21" s="5"/>
      <c r="T21" s="5"/>
      <c r="U21" s="5"/>
      <c r="V21" s="529"/>
      <c r="W21" s="530"/>
      <c r="X21" s="5"/>
      <c r="Y21" s="4"/>
      <c r="Z21" s="5"/>
      <c r="AA21" s="5"/>
      <c r="AB21" s="5"/>
      <c r="AC21" s="5"/>
      <c r="AD21" s="5"/>
      <c r="AE21" s="5"/>
      <c r="AF21" s="4"/>
      <c r="AG21" s="4"/>
      <c r="AH21" s="5"/>
    </row>
    <row r="22" spans="1:34" x14ac:dyDescent="0.2">
      <c r="A22" s="531"/>
      <c r="B22" s="5"/>
      <c r="C22" s="5"/>
      <c r="D22" s="5"/>
      <c r="E22" s="4"/>
      <c r="F22" s="5"/>
      <c r="G22" s="528"/>
      <c r="H22" s="5"/>
      <c r="I22" s="5"/>
      <c r="J22" s="5"/>
      <c r="K22" s="5"/>
      <c r="L22" s="5"/>
      <c r="M22" s="529"/>
      <c r="N22" s="5"/>
      <c r="O22" s="5"/>
      <c r="P22" s="5"/>
      <c r="Q22" s="5"/>
      <c r="R22" s="5"/>
      <c r="S22" s="5"/>
      <c r="T22" s="5"/>
      <c r="U22" s="5"/>
      <c r="V22" s="529"/>
      <c r="W22" s="530"/>
      <c r="X22" s="5"/>
      <c r="Y22" s="4"/>
      <c r="Z22" s="5"/>
      <c r="AA22" s="5"/>
      <c r="AB22" s="5"/>
      <c r="AC22" s="5"/>
      <c r="AD22" s="5"/>
      <c r="AE22" s="5"/>
      <c r="AF22" s="4"/>
      <c r="AG22" s="4"/>
      <c r="AH22" s="5"/>
    </row>
    <row r="23" spans="1:34" x14ac:dyDescent="0.2">
      <c r="A23" s="5"/>
      <c r="B23" s="5"/>
      <c r="C23" s="5"/>
      <c r="D23" s="5"/>
      <c r="E23" s="4"/>
      <c r="F23" s="5"/>
      <c r="G23" s="528"/>
      <c r="H23" s="5"/>
      <c r="I23" s="5"/>
      <c r="J23" s="5"/>
      <c r="K23" s="5"/>
      <c r="L23" s="5"/>
      <c r="M23" s="529"/>
      <c r="N23" s="5"/>
      <c r="O23" s="5"/>
      <c r="P23" s="5"/>
      <c r="Q23" s="5"/>
      <c r="R23" s="5"/>
      <c r="S23" s="5"/>
      <c r="T23" s="5"/>
      <c r="U23" s="5"/>
      <c r="V23" s="529"/>
      <c r="W23" s="530"/>
      <c r="X23" s="5"/>
      <c r="Y23" s="4"/>
      <c r="Z23" s="5"/>
      <c r="AA23" s="5"/>
      <c r="AB23" s="5"/>
      <c r="AC23" s="5"/>
      <c r="AD23" s="5"/>
      <c r="AE23" s="5"/>
      <c r="AF23" s="4"/>
      <c r="AG23" s="4"/>
      <c r="AH23" s="5"/>
    </row>
    <row r="24" spans="1:34" x14ac:dyDescent="0.2">
      <c r="A24" s="585"/>
      <c r="B24" s="5"/>
      <c r="C24" s="5"/>
      <c r="D24" s="5"/>
      <c r="E24" s="4"/>
      <c r="F24" s="5"/>
      <c r="G24" s="528"/>
      <c r="H24" s="5"/>
      <c r="I24" s="5"/>
      <c r="J24" s="5"/>
      <c r="K24" s="5"/>
      <c r="L24" s="5"/>
      <c r="M24" s="529"/>
      <c r="N24" s="5"/>
      <c r="O24" s="5"/>
      <c r="P24" s="5"/>
      <c r="Q24" s="5"/>
      <c r="R24" s="5"/>
      <c r="S24" s="5"/>
      <c r="T24" s="5"/>
      <c r="U24" s="5"/>
      <c r="V24" s="529"/>
      <c r="W24" s="530"/>
      <c r="X24" s="5"/>
      <c r="Y24" s="4"/>
      <c r="Z24" s="5"/>
      <c r="AA24" s="5"/>
      <c r="AB24" s="5"/>
      <c r="AC24" s="5"/>
      <c r="AD24" s="5"/>
      <c r="AE24" s="5"/>
      <c r="AF24" s="4"/>
      <c r="AG24" s="4"/>
      <c r="AH24" s="5"/>
    </row>
    <row r="25" spans="1:34" x14ac:dyDescent="0.2">
      <c r="A25" s="5"/>
      <c r="B25" s="5"/>
      <c r="C25" s="5"/>
      <c r="D25" s="5"/>
      <c r="E25" s="4"/>
      <c r="F25" s="5"/>
      <c r="G25" s="528"/>
      <c r="H25" s="5"/>
      <c r="I25" s="5"/>
      <c r="J25" s="5"/>
      <c r="K25" s="5"/>
      <c r="L25" s="5"/>
      <c r="M25" s="529"/>
      <c r="N25" s="5"/>
      <c r="O25" s="5"/>
      <c r="P25" s="5"/>
      <c r="Q25" s="5"/>
      <c r="R25" s="5"/>
      <c r="S25" s="5"/>
      <c r="T25" s="5"/>
      <c r="U25" s="5"/>
      <c r="V25" s="529"/>
      <c r="W25" s="530"/>
      <c r="X25" s="5"/>
      <c r="Y25" s="4"/>
      <c r="Z25" s="5"/>
      <c r="AA25" s="5"/>
      <c r="AB25" s="5"/>
      <c r="AC25" s="5"/>
      <c r="AD25" s="5"/>
      <c r="AE25" s="5"/>
      <c r="AF25" s="4"/>
      <c r="AG25" s="4"/>
      <c r="AH25" s="5"/>
    </row>
    <row r="26" spans="1:34" x14ac:dyDescent="0.2">
      <c r="A26" s="5"/>
      <c r="B26" s="5"/>
      <c r="C26" s="5"/>
      <c r="D26" s="5"/>
      <c r="E26" s="4"/>
      <c r="F26" s="5"/>
      <c r="G26" s="528"/>
      <c r="H26" s="5"/>
      <c r="I26" s="5"/>
      <c r="J26" s="5"/>
      <c r="K26" s="5"/>
      <c r="L26" s="5"/>
      <c r="M26" s="529"/>
      <c r="N26" s="5"/>
      <c r="O26" s="5"/>
      <c r="P26" s="5"/>
      <c r="Q26" s="5"/>
      <c r="R26" s="5"/>
      <c r="S26" s="5"/>
      <c r="T26" s="5"/>
      <c r="U26" s="5"/>
      <c r="V26" s="529"/>
      <c r="W26" s="530"/>
      <c r="X26" s="5"/>
      <c r="Y26" s="4"/>
      <c r="Z26" s="5"/>
      <c r="AA26" s="5"/>
      <c r="AB26" s="5"/>
      <c r="AC26" s="5"/>
      <c r="AD26" s="5"/>
      <c r="AE26" s="5"/>
      <c r="AF26" s="4"/>
      <c r="AG26" s="4"/>
      <c r="AH26" s="5"/>
    </row>
    <row r="27" spans="1:34" x14ac:dyDescent="0.2">
      <c r="A27" s="5"/>
      <c r="B27" s="5"/>
      <c r="C27" s="5"/>
      <c r="D27" s="5"/>
      <c r="E27" s="4"/>
      <c r="F27" s="5"/>
      <c r="G27" s="528"/>
      <c r="H27" s="5"/>
      <c r="I27" s="5"/>
      <c r="J27" s="5"/>
      <c r="K27" s="5"/>
      <c r="L27" s="5"/>
      <c r="M27" s="529"/>
      <c r="N27" s="5"/>
      <c r="O27" s="5"/>
      <c r="P27" s="5"/>
      <c r="Q27" s="5"/>
      <c r="R27" s="5"/>
      <c r="S27" s="5"/>
      <c r="T27" s="5"/>
      <c r="U27" s="5"/>
      <c r="V27" s="529"/>
      <c r="W27" s="530"/>
      <c r="X27" s="5"/>
      <c r="Y27" s="4"/>
      <c r="Z27" s="5"/>
      <c r="AA27" s="5"/>
      <c r="AB27" s="5"/>
      <c r="AC27" s="5"/>
      <c r="AD27" s="5"/>
      <c r="AE27" s="5"/>
      <c r="AF27" s="4"/>
      <c r="AG27" s="4"/>
      <c r="AH27" s="5"/>
    </row>
    <row r="28" spans="1:34" x14ac:dyDescent="0.2">
      <c r="A28" s="5"/>
      <c r="B28" s="5"/>
      <c r="C28" s="5"/>
      <c r="D28" s="5"/>
      <c r="E28" s="4"/>
      <c r="F28" s="5"/>
      <c r="G28" s="528"/>
      <c r="H28" s="5"/>
      <c r="I28" s="5"/>
      <c r="J28" s="5"/>
      <c r="K28" s="5"/>
      <c r="L28" s="5"/>
      <c r="M28" s="529"/>
      <c r="N28" s="5"/>
      <c r="O28" s="5"/>
      <c r="P28" s="5"/>
      <c r="Q28" s="5"/>
      <c r="R28" s="5"/>
      <c r="S28" s="5"/>
      <c r="T28" s="5"/>
      <c r="U28" s="5"/>
      <c r="V28" s="529"/>
      <c r="W28" s="530"/>
      <c r="X28" s="5"/>
      <c r="Y28" s="4"/>
      <c r="Z28" s="5"/>
      <c r="AA28" s="5"/>
      <c r="AB28" s="5"/>
      <c r="AC28" s="5"/>
      <c r="AD28" s="5"/>
      <c r="AE28" s="5"/>
      <c r="AF28" s="4"/>
      <c r="AG28" s="4"/>
      <c r="AH28" s="5"/>
    </row>
    <row r="29" spans="1:34" x14ac:dyDescent="0.2">
      <c r="A29" s="5"/>
      <c r="B29" s="5"/>
      <c r="C29" s="5"/>
      <c r="D29" s="5"/>
      <c r="E29" s="4"/>
      <c r="F29" s="5"/>
      <c r="G29" s="528"/>
      <c r="H29" s="5"/>
      <c r="I29" s="5"/>
      <c r="J29" s="5"/>
      <c r="K29" s="5"/>
      <c r="L29" s="5"/>
      <c r="M29" s="529"/>
      <c r="N29" s="5"/>
      <c r="O29" s="5"/>
      <c r="P29" s="5"/>
      <c r="Q29" s="5"/>
      <c r="R29" s="5"/>
      <c r="S29" s="5"/>
      <c r="T29" s="5"/>
      <c r="U29" s="5"/>
      <c r="V29" s="529"/>
      <c r="W29" s="530"/>
      <c r="X29" s="5"/>
      <c r="Y29" s="4"/>
      <c r="Z29" s="5"/>
      <c r="AA29" s="5"/>
      <c r="AB29" s="5"/>
      <c r="AC29" s="5"/>
      <c r="AD29" s="5"/>
      <c r="AE29" s="5"/>
      <c r="AF29" s="4"/>
      <c r="AG29" s="4"/>
      <c r="AH29" s="5"/>
    </row>
    <row r="30" spans="1:34" x14ac:dyDescent="0.2">
      <c r="A30" s="5"/>
      <c r="B30" s="5"/>
      <c r="C30" s="5"/>
      <c r="D30" s="5"/>
      <c r="E30" s="4"/>
      <c r="F30" s="5"/>
      <c r="G30" s="528"/>
      <c r="H30" s="5"/>
      <c r="I30" s="5"/>
      <c r="J30" s="5"/>
      <c r="K30" s="5"/>
      <c r="L30" s="5"/>
      <c r="M30" s="529"/>
      <c r="N30" s="5"/>
      <c r="O30" s="5"/>
      <c r="P30" s="5"/>
      <c r="Q30" s="5"/>
      <c r="R30" s="5"/>
      <c r="S30" s="5"/>
      <c r="T30" s="5"/>
      <c r="U30" s="5"/>
      <c r="V30" s="529"/>
      <c r="W30" s="530"/>
      <c r="X30" s="5"/>
      <c r="Y30" s="4"/>
      <c r="Z30" s="5"/>
      <c r="AA30" s="5"/>
      <c r="AB30" s="5"/>
      <c r="AC30" s="5"/>
      <c r="AD30" s="5"/>
      <c r="AE30" s="5"/>
      <c r="AF30" s="4"/>
      <c r="AG30" s="4"/>
      <c r="AH30" s="5"/>
    </row>
    <row r="31" spans="1:34" x14ac:dyDescent="0.2">
      <c r="A31" s="585"/>
      <c r="B31" s="5"/>
      <c r="C31" s="5"/>
      <c r="D31" s="5"/>
      <c r="E31" s="4"/>
      <c r="F31" s="5"/>
      <c r="G31" s="528"/>
      <c r="H31" s="5"/>
      <c r="I31" s="5"/>
      <c r="J31" s="5"/>
      <c r="K31" s="5"/>
      <c r="L31" s="5"/>
      <c r="M31" s="529"/>
      <c r="N31" s="5"/>
      <c r="O31" s="5"/>
      <c r="P31" s="5"/>
      <c r="Q31" s="5"/>
      <c r="R31" s="5"/>
      <c r="S31" s="5"/>
      <c r="T31" s="5"/>
      <c r="U31" s="5"/>
      <c r="V31" s="529"/>
      <c r="W31" s="530"/>
      <c r="X31" s="5"/>
      <c r="Y31" s="4"/>
      <c r="Z31" s="5"/>
      <c r="AA31" s="5"/>
      <c r="AB31" s="5"/>
      <c r="AC31" s="5"/>
      <c r="AD31" s="5"/>
      <c r="AE31" s="5"/>
      <c r="AF31" s="4"/>
      <c r="AG31" s="4"/>
      <c r="AH31" s="5"/>
    </row>
    <row r="32" spans="1:34" x14ac:dyDescent="0.2">
      <c r="A32" s="585"/>
      <c r="B32" s="5"/>
      <c r="C32" s="5"/>
      <c r="D32" s="5"/>
      <c r="E32" s="4"/>
      <c r="F32" s="5"/>
      <c r="G32" s="528"/>
      <c r="H32" s="5"/>
      <c r="I32" s="5"/>
      <c r="J32" s="5"/>
      <c r="K32" s="5"/>
      <c r="L32" s="5"/>
      <c r="M32" s="529"/>
      <c r="N32" s="5"/>
      <c r="O32" s="5"/>
      <c r="P32" s="5"/>
      <c r="Q32" s="5"/>
      <c r="R32" s="5"/>
      <c r="S32" s="5"/>
      <c r="T32" s="5"/>
      <c r="U32" s="5"/>
      <c r="V32" s="529"/>
      <c r="W32" s="530"/>
      <c r="X32" s="5"/>
      <c r="Y32" s="4"/>
      <c r="Z32" s="5"/>
      <c r="AA32" s="5"/>
      <c r="AB32" s="5"/>
      <c r="AC32" s="5"/>
      <c r="AD32" s="5"/>
      <c r="AE32" s="5"/>
      <c r="AF32" s="4"/>
      <c r="AG32" s="4"/>
      <c r="AH32" s="5"/>
    </row>
    <row r="33" spans="1:34" x14ac:dyDescent="0.2">
      <c r="A33" s="531"/>
      <c r="B33" s="5"/>
      <c r="C33" s="5"/>
      <c r="D33" s="5"/>
      <c r="E33" s="4"/>
      <c r="F33" s="5"/>
      <c r="G33" s="528"/>
      <c r="H33" s="5"/>
      <c r="I33" s="5"/>
      <c r="J33" s="5"/>
      <c r="K33" s="5"/>
      <c r="L33" s="5"/>
      <c r="M33" s="529"/>
      <c r="N33" s="5"/>
      <c r="O33" s="5"/>
      <c r="P33" s="5"/>
      <c r="Q33" s="5"/>
      <c r="R33" s="5"/>
      <c r="S33" s="5"/>
      <c r="T33" s="5"/>
      <c r="U33" s="5"/>
      <c r="V33" s="529"/>
      <c r="W33" s="530"/>
      <c r="X33" s="5"/>
      <c r="Y33" s="4"/>
      <c r="Z33" s="5"/>
      <c r="AA33" s="5"/>
      <c r="AB33" s="5"/>
      <c r="AC33" s="5"/>
      <c r="AD33" s="5"/>
      <c r="AE33" s="5"/>
      <c r="AF33" s="4"/>
      <c r="AG33" s="4"/>
      <c r="AH33" s="5"/>
    </row>
    <row r="34" spans="1:34" x14ac:dyDescent="0.2">
      <c r="A34" s="5"/>
      <c r="B34" s="5"/>
      <c r="C34" s="5"/>
      <c r="D34" s="5"/>
      <c r="E34" s="4"/>
      <c r="F34" s="5"/>
      <c r="G34" s="528"/>
      <c r="H34" s="5"/>
      <c r="I34" s="5"/>
      <c r="J34" s="5"/>
      <c r="K34" s="5"/>
      <c r="L34" s="5"/>
      <c r="M34" s="529"/>
      <c r="N34" s="5"/>
      <c r="O34" s="5"/>
      <c r="P34" s="5"/>
      <c r="Q34" s="5"/>
      <c r="R34" s="5"/>
      <c r="S34" s="5"/>
      <c r="T34" s="5"/>
      <c r="U34" s="5"/>
      <c r="V34" s="529"/>
      <c r="W34" s="530"/>
      <c r="X34" s="5"/>
      <c r="Y34" s="4"/>
      <c r="Z34" s="5"/>
      <c r="AA34" s="5"/>
      <c r="AB34" s="5"/>
      <c r="AC34" s="5"/>
      <c r="AD34" s="5"/>
      <c r="AE34" s="5"/>
      <c r="AF34" s="4"/>
      <c r="AG34" s="4"/>
      <c r="AH34" s="5"/>
    </row>
    <row r="35" spans="1:34" x14ac:dyDescent="0.2">
      <c r="A35" s="5"/>
      <c r="B35" s="5"/>
      <c r="C35" s="5"/>
      <c r="D35" s="5"/>
      <c r="E35" s="4"/>
      <c r="F35" s="5"/>
      <c r="G35" s="528"/>
      <c r="H35" s="5"/>
      <c r="I35" s="5"/>
      <c r="J35" s="5"/>
      <c r="K35" s="5"/>
      <c r="L35" s="5"/>
      <c r="M35" s="529"/>
      <c r="N35" s="5"/>
      <c r="O35" s="5"/>
      <c r="P35" s="5"/>
      <c r="Q35" s="5"/>
      <c r="R35" s="5"/>
      <c r="S35" s="5"/>
      <c r="T35" s="5"/>
      <c r="U35" s="5"/>
      <c r="V35" s="529"/>
      <c r="W35" s="530"/>
      <c r="X35" s="5"/>
      <c r="Y35" s="4"/>
      <c r="Z35" s="5"/>
      <c r="AA35" s="5"/>
      <c r="AB35" s="5"/>
      <c r="AC35" s="5"/>
      <c r="AD35" s="5"/>
      <c r="AE35" s="5"/>
      <c r="AF35" s="4"/>
      <c r="AG35" s="4"/>
      <c r="AH35" s="5"/>
    </row>
    <row r="36" spans="1:34" x14ac:dyDescent="0.2">
      <c r="A36" s="5"/>
      <c r="B36" s="5"/>
      <c r="C36" s="5"/>
      <c r="D36" s="5"/>
      <c r="E36" s="4"/>
      <c r="F36" s="5"/>
      <c r="G36" s="528"/>
      <c r="H36" s="5"/>
      <c r="I36" s="5"/>
      <c r="J36" s="5"/>
      <c r="K36" s="5"/>
      <c r="L36" s="5"/>
      <c r="M36" s="529"/>
      <c r="N36" s="5"/>
      <c r="O36" s="5"/>
      <c r="P36" s="5"/>
      <c r="Q36" s="5"/>
      <c r="R36" s="5"/>
      <c r="S36" s="5"/>
      <c r="T36" s="5"/>
      <c r="U36" s="5"/>
      <c r="V36" s="529"/>
      <c r="W36" s="530"/>
      <c r="X36" s="5"/>
      <c r="Y36" s="4"/>
      <c r="Z36" s="5"/>
      <c r="AA36" s="5"/>
      <c r="AB36" s="5"/>
      <c r="AC36" s="5"/>
      <c r="AD36" s="5"/>
      <c r="AE36" s="5"/>
      <c r="AF36" s="4"/>
      <c r="AG36" s="4"/>
      <c r="AH36" s="5"/>
    </row>
    <row r="37" spans="1:34" x14ac:dyDescent="0.2">
      <c r="A37" s="5"/>
      <c r="B37" s="5"/>
      <c r="C37" s="5"/>
      <c r="D37" s="5"/>
      <c r="E37" s="4"/>
      <c r="F37" s="5"/>
      <c r="G37" s="528"/>
      <c r="H37" s="5"/>
      <c r="I37" s="5"/>
      <c r="J37" s="5"/>
      <c r="K37" s="5"/>
      <c r="L37" s="5"/>
      <c r="M37" s="529"/>
      <c r="N37" s="5"/>
      <c r="O37" s="5"/>
      <c r="P37" s="5"/>
      <c r="Q37" s="5"/>
      <c r="R37" s="5"/>
      <c r="S37" s="5"/>
      <c r="T37" s="5"/>
      <c r="U37" s="5"/>
      <c r="V37" s="529"/>
      <c r="W37" s="530"/>
      <c r="X37" s="5"/>
      <c r="Y37" s="4"/>
      <c r="Z37" s="5"/>
      <c r="AA37" s="5"/>
      <c r="AB37" s="5"/>
      <c r="AC37" s="5"/>
      <c r="AD37" s="5"/>
      <c r="AE37" s="5"/>
      <c r="AF37" s="4"/>
      <c r="AG37" s="4"/>
      <c r="AH37" s="5"/>
    </row>
    <row r="38" spans="1:34" x14ac:dyDescent="0.2">
      <c r="A38" s="5"/>
      <c r="B38" s="5"/>
      <c r="C38" s="5"/>
      <c r="D38" s="5"/>
      <c r="E38" s="4"/>
      <c r="F38" s="5"/>
      <c r="G38" s="528"/>
      <c r="H38" s="5"/>
      <c r="I38" s="5"/>
      <c r="J38" s="5"/>
      <c r="K38" s="5"/>
      <c r="L38" s="5"/>
      <c r="M38" s="529"/>
      <c r="N38" s="5"/>
      <c r="O38" s="5"/>
      <c r="P38" s="5"/>
      <c r="Q38" s="5"/>
      <c r="R38" s="5"/>
      <c r="S38" s="5"/>
      <c r="T38" s="5"/>
      <c r="U38" s="5"/>
      <c r="V38" s="529"/>
      <c r="W38" s="530"/>
      <c r="X38" s="5"/>
      <c r="Y38" s="4"/>
      <c r="Z38" s="5"/>
      <c r="AA38" s="5"/>
      <c r="AB38" s="5"/>
      <c r="AC38" s="5"/>
      <c r="AD38" s="5"/>
      <c r="AE38" s="5"/>
      <c r="AF38" s="4"/>
      <c r="AG38" s="4"/>
      <c r="AH38" s="5"/>
    </row>
    <row r="39" spans="1:34" x14ac:dyDescent="0.2">
      <c r="A39" s="5"/>
      <c r="B39" s="5"/>
      <c r="C39" s="5"/>
      <c r="D39" s="5"/>
      <c r="E39" s="4"/>
      <c r="F39" s="5"/>
      <c r="G39" s="528"/>
      <c r="H39" s="5"/>
      <c r="I39" s="5"/>
      <c r="J39" s="5"/>
      <c r="K39" s="5"/>
      <c r="L39" s="5"/>
      <c r="M39" s="529"/>
      <c r="N39" s="5"/>
      <c r="O39" s="5"/>
      <c r="P39" s="5"/>
      <c r="Q39" s="5"/>
      <c r="R39" s="5"/>
      <c r="S39" s="5"/>
      <c r="T39" s="5"/>
      <c r="U39" s="5"/>
      <c r="V39" s="529"/>
      <c r="W39" s="530"/>
      <c r="X39" s="5"/>
      <c r="Y39" s="4"/>
      <c r="Z39" s="5"/>
      <c r="AA39" s="5"/>
      <c r="AB39" s="5"/>
      <c r="AC39" s="5"/>
      <c r="AD39" s="5"/>
      <c r="AE39" s="5"/>
      <c r="AF39" s="4"/>
      <c r="AG39" s="4"/>
      <c r="AH39" s="5"/>
    </row>
    <row r="40" spans="1:34" x14ac:dyDescent="0.2">
      <c r="A40" s="5"/>
      <c r="B40" s="5"/>
      <c r="C40" s="5"/>
      <c r="D40" s="5"/>
      <c r="E40" s="4"/>
      <c r="F40" s="5"/>
      <c r="G40" s="528"/>
      <c r="H40" s="5"/>
      <c r="I40" s="5"/>
      <c r="J40" s="5"/>
      <c r="K40" s="5"/>
      <c r="L40" s="5"/>
      <c r="M40" s="529"/>
      <c r="N40" s="5"/>
      <c r="O40" s="5"/>
      <c r="P40" s="5"/>
      <c r="Q40" s="5"/>
      <c r="R40" s="5"/>
      <c r="S40" s="5"/>
      <c r="T40" s="5"/>
      <c r="U40" s="5"/>
      <c r="V40" s="529"/>
      <c r="W40" s="530"/>
      <c r="X40" s="5"/>
      <c r="Y40" s="4"/>
      <c r="Z40" s="5"/>
      <c r="AA40" s="5"/>
      <c r="AB40" s="5"/>
      <c r="AC40" s="5"/>
      <c r="AD40" s="5"/>
      <c r="AE40" s="5"/>
      <c r="AF40" s="4"/>
      <c r="AG40" s="4"/>
      <c r="AH40" s="5"/>
    </row>
    <row r="41" spans="1:34" x14ac:dyDescent="0.2">
      <c r="A41" s="5"/>
      <c r="B41" s="5"/>
      <c r="C41" s="5"/>
      <c r="D41" s="5"/>
      <c r="E41" s="4"/>
      <c r="F41" s="5"/>
      <c r="G41" s="528"/>
      <c r="H41" s="5"/>
      <c r="I41" s="5"/>
      <c r="J41" s="5"/>
      <c r="K41" s="5"/>
      <c r="L41" s="5"/>
      <c r="M41" s="529"/>
      <c r="N41" s="5"/>
      <c r="O41" s="5"/>
      <c r="P41" s="5"/>
      <c r="Q41" s="5"/>
      <c r="R41" s="5"/>
      <c r="S41" s="5"/>
      <c r="T41" s="5"/>
      <c r="U41" s="5"/>
      <c r="V41" s="529"/>
      <c r="W41" s="530"/>
      <c r="X41" s="5"/>
      <c r="Y41" s="4"/>
      <c r="Z41" s="5"/>
      <c r="AA41" s="5"/>
      <c r="AB41" s="5"/>
      <c r="AC41" s="5"/>
      <c r="AD41" s="5"/>
      <c r="AE41" s="5"/>
      <c r="AF41" s="4"/>
      <c r="AG41" s="4"/>
      <c r="AH41" s="5"/>
    </row>
    <row r="42" spans="1:34" x14ac:dyDescent="0.2">
      <c r="A42" s="5"/>
      <c r="B42" s="5"/>
      <c r="C42" s="5"/>
      <c r="D42" s="5"/>
      <c r="E42" s="4"/>
      <c r="F42" s="5"/>
      <c r="G42" s="528"/>
      <c r="H42" s="5"/>
      <c r="I42" s="5"/>
      <c r="J42" s="5"/>
      <c r="K42" s="5"/>
      <c r="L42" s="5"/>
      <c r="M42" s="529"/>
      <c r="N42" s="5"/>
      <c r="O42" s="5"/>
      <c r="P42" s="5"/>
      <c r="Q42" s="5"/>
      <c r="R42" s="5"/>
      <c r="S42" s="5"/>
      <c r="T42" s="5"/>
      <c r="U42" s="5"/>
      <c r="V42" s="529"/>
      <c r="W42" s="530"/>
      <c r="X42" s="5"/>
      <c r="Y42" s="4"/>
      <c r="Z42" s="5"/>
      <c r="AA42" s="5"/>
      <c r="AB42" s="5"/>
      <c r="AC42" s="5"/>
      <c r="AD42" s="5"/>
      <c r="AE42" s="5"/>
      <c r="AF42" s="4"/>
      <c r="AG42" s="4"/>
      <c r="AH42" s="5"/>
    </row>
    <row r="43" spans="1:34" x14ac:dyDescent="0.2">
      <c r="A43" s="5"/>
      <c r="B43" s="5"/>
      <c r="C43" s="5"/>
      <c r="D43" s="5"/>
      <c r="E43" s="4"/>
      <c r="F43" s="5"/>
      <c r="G43" s="528"/>
      <c r="H43" s="5"/>
      <c r="I43" s="5"/>
      <c r="J43" s="5"/>
      <c r="K43" s="5"/>
      <c r="L43" s="5"/>
      <c r="M43" s="529"/>
      <c r="N43" s="5"/>
      <c r="O43" s="5"/>
      <c r="P43" s="5"/>
      <c r="Q43" s="5"/>
      <c r="R43" s="5"/>
      <c r="S43" s="5"/>
      <c r="T43" s="5"/>
      <c r="U43" s="5"/>
      <c r="V43" s="529"/>
      <c r="W43" s="530"/>
      <c r="X43" s="5"/>
      <c r="Y43" s="4"/>
      <c r="Z43" s="5"/>
      <c r="AA43" s="5"/>
      <c r="AB43" s="5"/>
      <c r="AC43" s="5"/>
      <c r="AD43" s="5"/>
      <c r="AE43" s="5"/>
      <c r="AF43" s="4"/>
      <c r="AG43" s="4"/>
      <c r="AH43" s="5"/>
    </row>
    <row r="44" spans="1:34" x14ac:dyDescent="0.2">
      <c r="A44" s="5"/>
      <c r="B44" s="5"/>
      <c r="C44" s="5"/>
      <c r="D44" s="5"/>
      <c r="E44" s="4"/>
      <c r="F44" s="5"/>
      <c r="G44" s="528"/>
      <c r="H44" s="5"/>
      <c r="I44" s="5"/>
      <c r="J44" s="5"/>
      <c r="K44" s="5"/>
      <c r="L44" s="5"/>
      <c r="M44" s="529"/>
      <c r="N44" s="5"/>
      <c r="O44" s="5"/>
      <c r="P44" s="5"/>
      <c r="Q44" s="5"/>
      <c r="R44" s="5"/>
      <c r="S44" s="5"/>
      <c r="T44" s="5"/>
      <c r="U44" s="5"/>
      <c r="V44" s="529"/>
      <c r="W44" s="530"/>
      <c r="X44" s="5"/>
      <c r="Y44" s="4"/>
      <c r="Z44" s="5"/>
      <c r="AA44" s="5"/>
      <c r="AB44" s="5"/>
      <c r="AC44" s="5"/>
      <c r="AD44" s="5"/>
      <c r="AE44" s="5"/>
      <c r="AF44" s="4"/>
      <c r="AG44" s="4"/>
      <c r="AH44" s="5"/>
    </row>
    <row r="45" spans="1:34" x14ac:dyDescent="0.2">
      <c r="A45" s="5"/>
      <c r="B45" s="5"/>
      <c r="C45" s="5"/>
      <c r="D45" s="5"/>
      <c r="E45" s="4"/>
      <c r="F45" s="5"/>
      <c r="G45" s="528"/>
      <c r="H45" s="5"/>
      <c r="I45" s="5"/>
      <c r="J45" s="5"/>
      <c r="K45" s="5"/>
      <c r="L45" s="5"/>
      <c r="M45" s="529"/>
      <c r="N45" s="5"/>
      <c r="O45" s="5"/>
      <c r="P45" s="5"/>
      <c r="Q45" s="5"/>
      <c r="R45" s="5"/>
      <c r="S45" s="5"/>
      <c r="T45" s="5"/>
      <c r="U45" s="5"/>
      <c r="V45" s="529"/>
      <c r="W45" s="530"/>
      <c r="X45" s="5"/>
      <c r="Y45" s="4"/>
      <c r="Z45" s="5"/>
      <c r="AA45" s="5"/>
      <c r="AB45" s="5"/>
      <c r="AC45" s="5"/>
      <c r="AD45" s="5"/>
      <c r="AE45" s="5"/>
      <c r="AF45" s="4"/>
      <c r="AG45" s="4"/>
      <c r="AH45" s="5"/>
    </row>
    <row r="46" spans="1:34" x14ac:dyDescent="0.2">
      <c r="A46" s="5"/>
      <c r="B46" s="5"/>
      <c r="C46" s="5"/>
      <c r="D46" s="5"/>
      <c r="E46" s="4"/>
      <c r="F46" s="5"/>
      <c r="G46" s="528"/>
      <c r="H46" s="5"/>
      <c r="I46" s="5"/>
      <c r="J46" s="5"/>
      <c r="K46" s="5"/>
      <c r="L46" s="5"/>
      <c r="M46" s="529"/>
      <c r="N46" s="5"/>
      <c r="O46" s="5"/>
      <c r="P46" s="5"/>
      <c r="Q46" s="5"/>
      <c r="R46" s="5"/>
      <c r="S46" s="5"/>
      <c r="T46" s="5"/>
      <c r="U46" s="5"/>
      <c r="V46" s="529"/>
      <c r="W46" s="530"/>
      <c r="X46" s="5"/>
      <c r="Y46" s="4"/>
      <c r="Z46" s="5"/>
      <c r="AA46" s="5"/>
      <c r="AB46" s="5"/>
      <c r="AC46" s="5"/>
      <c r="AD46" s="5"/>
      <c r="AE46" s="5"/>
      <c r="AF46" s="4"/>
      <c r="AG46" s="4"/>
      <c r="AH46" s="5"/>
    </row>
    <row r="47" spans="1:34" x14ac:dyDescent="0.2">
      <c r="A47" s="5"/>
      <c r="B47" s="5"/>
      <c r="C47" s="5"/>
      <c r="D47" s="5"/>
      <c r="E47" s="4"/>
      <c r="F47" s="5"/>
      <c r="G47" s="528"/>
      <c r="H47" s="5"/>
      <c r="I47" s="5"/>
      <c r="J47" s="5"/>
      <c r="K47" s="5"/>
      <c r="L47" s="5"/>
      <c r="M47" s="529"/>
      <c r="N47" s="5"/>
      <c r="O47" s="5"/>
      <c r="P47" s="5"/>
      <c r="Q47" s="5"/>
      <c r="R47" s="5"/>
      <c r="S47" s="5"/>
      <c r="T47" s="5"/>
      <c r="U47" s="5"/>
      <c r="V47" s="529"/>
      <c r="W47" s="530"/>
      <c r="X47" s="5"/>
      <c r="Y47" s="4"/>
      <c r="Z47" s="5"/>
      <c r="AA47" s="5"/>
      <c r="AB47" s="5"/>
      <c r="AC47" s="5"/>
      <c r="AD47" s="5"/>
      <c r="AE47" s="5"/>
      <c r="AF47" s="4"/>
      <c r="AG47" s="4"/>
      <c r="AH47" s="5"/>
    </row>
    <row r="48" spans="1:34" x14ac:dyDescent="0.2">
      <c r="A48" s="5"/>
      <c r="B48" s="5"/>
      <c r="C48" s="5"/>
      <c r="D48" s="5"/>
      <c r="E48" s="4"/>
      <c r="F48" s="5"/>
      <c r="G48" s="528"/>
      <c r="H48" s="5"/>
      <c r="I48" s="5"/>
      <c r="J48" s="5"/>
      <c r="K48" s="5"/>
      <c r="L48" s="5"/>
      <c r="M48" s="529"/>
      <c r="N48" s="5"/>
      <c r="O48" s="5"/>
      <c r="P48" s="5"/>
      <c r="Q48" s="5"/>
      <c r="R48" s="5"/>
      <c r="S48" s="5"/>
      <c r="T48" s="5"/>
      <c r="U48" s="5"/>
      <c r="V48" s="529"/>
      <c r="W48" s="530"/>
      <c r="X48" s="5"/>
      <c r="Y48" s="4"/>
      <c r="Z48" s="5"/>
      <c r="AA48" s="5"/>
      <c r="AB48" s="5"/>
      <c r="AC48" s="5"/>
      <c r="AD48" s="5"/>
      <c r="AE48" s="5"/>
      <c r="AF48" s="4"/>
      <c r="AG48" s="4"/>
      <c r="AH48" s="5"/>
    </row>
    <row r="49" spans="1:34" x14ac:dyDescent="0.2">
      <c r="A49" s="5"/>
      <c r="B49" s="5"/>
      <c r="C49" s="5"/>
      <c r="D49" s="5"/>
      <c r="E49" s="4"/>
      <c r="F49" s="5"/>
      <c r="G49" s="528"/>
      <c r="H49" s="5"/>
      <c r="I49" s="5"/>
      <c r="J49" s="5"/>
      <c r="K49" s="5"/>
      <c r="L49" s="5"/>
      <c r="M49" s="529"/>
      <c r="N49" s="5"/>
      <c r="O49" s="5"/>
      <c r="P49" s="5"/>
      <c r="Q49" s="5"/>
      <c r="R49" s="5"/>
      <c r="S49" s="5"/>
      <c r="T49" s="5"/>
      <c r="U49" s="5"/>
      <c r="V49" s="529"/>
      <c r="W49" s="530"/>
      <c r="X49" s="5"/>
      <c r="Y49" s="4"/>
      <c r="Z49" s="5"/>
      <c r="AA49" s="5"/>
      <c r="AB49" s="5"/>
      <c r="AC49" s="5"/>
      <c r="AD49" s="5"/>
      <c r="AE49" s="5"/>
      <c r="AF49" s="4"/>
      <c r="AG49" s="4"/>
      <c r="AH49" s="5"/>
    </row>
    <row r="50" spans="1:34" x14ac:dyDescent="0.2">
      <c r="A50" s="5"/>
      <c r="B50" s="5"/>
      <c r="C50" s="5"/>
      <c r="D50" s="5"/>
      <c r="E50" s="4"/>
      <c r="F50" s="5"/>
      <c r="G50" s="528"/>
      <c r="H50" s="5"/>
      <c r="I50" s="5"/>
      <c r="J50" s="5"/>
      <c r="K50" s="5"/>
      <c r="L50" s="5"/>
      <c r="M50" s="529"/>
      <c r="N50" s="5"/>
      <c r="O50" s="5"/>
      <c r="P50" s="5"/>
      <c r="Q50" s="5"/>
      <c r="R50" s="5"/>
      <c r="S50" s="5"/>
      <c r="T50" s="5"/>
      <c r="U50" s="5"/>
      <c r="V50" s="529"/>
      <c r="W50" s="530"/>
      <c r="X50" s="5"/>
      <c r="Y50" s="4"/>
      <c r="Z50" s="5"/>
      <c r="AA50" s="5"/>
      <c r="AB50" s="5"/>
      <c r="AC50" s="5"/>
      <c r="AD50" s="5"/>
      <c r="AE50" s="5"/>
      <c r="AF50" s="4"/>
      <c r="AG50" s="4"/>
      <c r="AH50" s="5"/>
    </row>
    <row r="51" spans="1:34" x14ac:dyDescent="0.2">
      <c r="A51" s="5"/>
      <c r="B51" s="5"/>
      <c r="C51" s="5"/>
      <c r="D51" s="5"/>
      <c r="E51" s="4"/>
      <c r="F51" s="5"/>
      <c r="G51" s="528"/>
      <c r="H51" s="5"/>
      <c r="I51" s="5"/>
      <c r="J51" s="5"/>
      <c r="K51" s="5"/>
      <c r="L51" s="5"/>
      <c r="M51" s="529"/>
      <c r="N51" s="5"/>
      <c r="O51" s="5"/>
      <c r="P51" s="5"/>
      <c r="Q51" s="5"/>
      <c r="R51" s="5"/>
      <c r="S51" s="5"/>
      <c r="T51" s="5"/>
      <c r="U51" s="5"/>
      <c r="V51" s="529"/>
      <c r="W51" s="530"/>
      <c r="X51" s="5"/>
      <c r="Y51" s="4"/>
      <c r="Z51" s="5"/>
      <c r="AA51" s="5"/>
      <c r="AB51" s="5"/>
      <c r="AC51" s="5"/>
      <c r="AD51" s="5"/>
      <c r="AE51" s="5"/>
      <c r="AF51" s="4"/>
      <c r="AG51" s="4"/>
      <c r="AH51" s="5"/>
    </row>
    <row r="52" spans="1:34" x14ac:dyDescent="0.2">
      <c r="A52" s="5"/>
      <c r="B52" s="5"/>
      <c r="C52" s="5"/>
      <c r="D52" s="5"/>
      <c r="E52" s="4"/>
      <c r="F52" s="5"/>
      <c r="G52" s="528"/>
      <c r="H52" s="5"/>
      <c r="I52" s="5"/>
      <c r="J52" s="5"/>
      <c r="K52" s="5"/>
      <c r="L52" s="5"/>
      <c r="M52" s="529"/>
      <c r="N52" s="5"/>
      <c r="O52" s="5"/>
      <c r="P52" s="5"/>
      <c r="Q52" s="5"/>
      <c r="R52" s="5"/>
      <c r="S52" s="5"/>
      <c r="T52" s="5"/>
      <c r="U52" s="5"/>
      <c r="V52" s="529"/>
      <c r="W52" s="530"/>
      <c r="X52" s="5"/>
      <c r="Y52" s="4"/>
      <c r="Z52" s="5"/>
      <c r="AA52" s="5"/>
      <c r="AB52" s="5"/>
      <c r="AC52" s="5"/>
      <c r="AD52" s="5"/>
      <c r="AE52" s="5"/>
      <c r="AF52" s="4"/>
      <c r="AG52" s="4"/>
      <c r="AH52" s="5"/>
    </row>
    <row r="53" spans="1:34" x14ac:dyDescent="0.2">
      <c r="A53" s="5"/>
      <c r="B53" s="5"/>
      <c r="C53" s="5"/>
      <c r="D53" s="5"/>
      <c r="E53" s="4"/>
      <c r="F53" s="5"/>
      <c r="G53" s="528"/>
      <c r="H53" s="5"/>
      <c r="I53" s="5"/>
      <c r="J53" s="5"/>
      <c r="K53" s="5"/>
      <c r="L53" s="5"/>
      <c r="M53" s="529"/>
      <c r="N53" s="5"/>
      <c r="O53" s="5"/>
      <c r="P53" s="5"/>
      <c r="Q53" s="5"/>
      <c r="R53" s="5"/>
      <c r="S53" s="5"/>
      <c r="T53" s="5"/>
      <c r="U53" s="5"/>
      <c r="V53" s="529"/>
      <c r="W53" s="530"/>
      <c r="X53" s="5"/>
      <c r="Y53" s="4"/>
      <c r="Z53" s="5"/>
      <c r="AA53" s="5"/>
      <c r="AB53" s="5"/>
      <c r="AC53" s="5"/>
      <c r="AD53" s="5"/>
      <c r="AE53" s="5"/>
      <c r="AF53" s="4"/>
      <c r="AG53" s="4"/>
      <c r="AH53" s="5"/>
    </row>
    <row r="54" spans="1:34" x14ac:dyDescent="0.2">
      <c r="A54" s="5"/>
      <c r="B54" s="5"/>
      <c r="C54" s="5"/>
      <c r="D54" s="5"/>
      <c r="E54" s="4"/>
      <c r="F54" s="5"/>
      <c r="G54" s="528"/>
      <c r="H54" s="5"/>
      <c r="I54" s="5"/>
      <c r="J54" s="5"/>
      <c r="K54" s="5"/>
      <c r="L54" s="5"/>
      <c r="M54" s="529"/>
      <c r="N54" s="5"/>
      <c r="O54" s="5"/>
      <c r="P54" s="5"/>
      <c r="Q54" s="5"/>
      <c r="R54" s="5"/>
      <c r="S54" s="5"/>
      <c r="T54" s="5"/>
      <c r="U54" s="5"/>
      <c r="V54" s="529"/>
      <c r="W54" s="530"/>
      <c r="X54" s="5"/>
      <c r="Y54" s="4"/>
      <c r="Z54" s="5"/>
      <c r="AA54" s="5"/>
      <c r="AB54" s="5"/>
      <c r="AC54" s="5"/>
      <c r="AD54" s="5"/>
      <c r="AE54" s="5"/>
      <c r="AF54" s="4"/>
      <c r="AG54" s="4"/>
      <c r="AH54" s="5"/>
    </row>
    <row r="55" spans="1:34" x14ac:dyDescent="0.2">
      <c r="A55" s="5"/>
      <c r="B55" s="5"/>
      <c r="C55" s="5"/>
      <c r="D55" s="5"/>
      <c r="E55" s="4"/>
      <c r="F55" s="5"/>
      <c r="G55" s="528"/>
      <c r="H55" s="5"/>
      <c r="I55" s="5"/>
      <c r="J55" s="5"/>
      <c r="K55" s="5"/>
      <c r="L55" s="5"/>
      <c r="M55" s="529"/>
      <c r="N55" s="5"/>
      <c r="O55" s="5"/>
      <c r="P55" s="5"/>
      <c r="Q55" s="5"/>
      <c r="R55" s="5"/>
      <c r="S55" s="5"/>
      <c r="T55" s="5"/>
      <c r="U55" s="5"/>
      <c r="V55" s="529"/>
      <c r="W55" s="530"/>
      <c r="X55" s="5"/>
      <c r="Y55" s="4"/>
      <c r="Z55" s="5"/>
      <c r="AA55" s="5"/>
      <c r="AB55" s="5"/>
      <c r="AC55" s="5"/>
      <c r="AD55" s="5"/>
      <c r="AE55" s="5"/>
      <c r="AF55" s="4"/>
      <c r="AG55" s="4"/>
      <c r="AH55" s="5"/>
    </row>
    <row r="56" spans="1:34" x14ac:dyDescent="0.2">
      <c r="A56" s="5"/>
      <c r="B56" s="5"/>
      <c r="C56" s="5"/>
      <c r="D56" s="5"/>
      <c r="E56" s="4"/>
      <c r="F56" s="5"/>
      <c r="G56" s="528"/>
      <c r="H56" s="5"/>
      <c r="I56" s="5"/>
      <c r="J56" s="5"/>
      <c r="K56" s="5"/>
      <c r="L56" s="5"/>
      <c r="M56" s="529"/>
      <c r="N56" s="5"/>
      <c r="O56" s="5"/>
      <c r="P56" s="5"/>
      <c r="Q56" s="5"/>
      <c r="R56" s="5"/>
      <c r="S56" s="5"/>
      <c r="T56" s="5"/>
      <c r="U56" s="5"/>
      <c r="V56" s="529"/>
      <c r="W56" s="530"/>
      <c r="X56" s="5"/>
      <c r="Y56" s="4"/>
      <c r="Z56" s="5"/>
      <c r="AA56" s="5"/>
      <c r="AB56" s="5"/>
      <c r="AC56" s="5"/>
      <c r="AD56" s="5"/>
      <c r="AE56" s="5"/>
      <c r="AF56" s="4"/>
      <c r="AG56" s="4"/>
      <c r="AH56" s="5"/>
    </row>
    <row r="57" spans="1:34" x14ac:dyDescent="0.2">
      <c r="A57" s="5"/>
      <c r="B57" s="5"/>
      <c r="C57" s="5"/>
      <c r="D57" s="5"/>
      <c r="E57" s="4"/>
      <c r="F57" s="5"/>
      <c r="G57" s="528"/>
      <c r="H57" s="5"/>
      <c r="I57" s="5"/>
      <c r="J57" s="5"/>
      <c r="K57" s="5"/>
      <c r="L57" s="5"/>
      <c r="M57" s="529"/>
      <c r="N57" s="5"/>
      <c r="O57" s="5"/>
      <c r="P57" s="5"/>
      <c r="Q57" s="5"/>
      <c r="R57" s="5"/>
      <c r="S57" s="5"/>
      <c r="T57" s="5"/>
      <c r="U57" s="5"/>
      <c r="V57" s="529"/>
      <c r="W57" s="530"/>
      <c r="X57" s="5"/>
      <c r="Y57" s="4"/>
      <c r="Z57" s="5"/>
      <c r="AA57" s="5"/>
      <c r="AB57" s="5"/>
      <c r="AC57" s="5"/>
      <c r="AD57" s="5"/>
      <c r="AE57" s="5"/>
      <c r="AF57" s="4"/>
      <c r="AG57" s="4"/>
      <c r="AH57" s="5"/>
    </row>
    <row r="58" spans="1:34" x14ac:dyDescent="0.2">
      <c r="A58" s="5"/>
      <c r="B58" s="5"/>
      <c r="C58" s="5"/>
      <c r="D58" s="5"/>
      <c r="E58" s="4"/>
      <c r="F58" s="5"/>
      <c r="G58" s="528"/>
      <c r="H58" s="5"/>
      <c r="I58" s="5"/>
      <c r="J58" s="5"/>
      <c r="K58" s="5"/>
      <c r="L58" s="5"/>
      <c r="M58" s="529"/>
      <c r="N58" s="5"/>
      <c r="O58" s="5"/>
      <c r="P58" s="5"/>
      <c r="Q58" s="5"/>
      <c r="R58" s="5"/>
      <c r="S58" s="5"/>
      <c r="T58" s="5"/>
      <c r="U58" s="5"/>
      <c r="V58" s="529"/>
      <c r="W58" s="530"/>
      <c r="X58" s="5"/>
      <c r="Y58" s="4"/>
      <c r="Z58" s="5"/>
      <c r="AA58" s="5"/>
      <c r="AB58" s="5"/>
      <c r="AC58" s="5"/>
      <c r="AD58" s="5"/>
      <c r="AE58" s="5"/>
      <c r="AF58" s="4"/>
      <c r="AG58" s="4"/>
      <c r="AH58" s="5"/>
    </row>
    <row r="59" spans="1:34" x14ac:dyDescent="0.2">
      <c r="A59" s="5"/>
      <c r="B59" s="5"/>
      <c r="C59" s="5"/>
      <c r="D59" s="5"/>
      <c r="E59" s="4"/>
      <c r="F59" s="5"/>
      <c r="G59" s="528"/>
      <c r="H59" s="5"/>
      <c r="I59" s="5"/>
      <c r="J59" s="5"/>
      <c r="K59" s="5"/>
      <c r="L59" s="5"/>
      <c r="M59" s="529"/>
      <c r="N59" s="5"/>
      <c r="O59" s="5"/>
      <c r="P59" s="5"/>
      <c r="Q59" s="5"/>
      <c r="R59" s="5"/>
      <c r="S59" s="5"/>
      <c r="T59" s="5"/>
      <c r="U59" s="5"/>
      <c r="V59" s="529"/>
      <c r="W59" s="530"/>
      <c r="X59" s="5"/>
      <c r="Y59" s="4"/>
      <c r="Z59" s="5"/>
      <c r="AA59" s="5"/>
      <c r="AB59" s="5"/>
      <c r="AC59" s="5"/>
      <c r="AD59" s="5"/>
      <c r="AE59" s="5"/>
      <c r="AF59" s="4"/>
      <c r="AG59" s="4"/>
      <c r="AH59" s="5"/>
    </row>
    <row r="60" spans="1:34" x14ac:dyDescent="0.2">
      <c r="A60" s="5"/>
      <c r="B60" s="5"/>
      <c r="C60" s="5"/>
      <c r="D60" s="5"/>
      <c r="E60" s="4"/>
      <c r="F60" s="5"/>
      <c r="G60" s="528"/>
      <c r="H60" s="5"/>
      <c r="I60" s="5"/>
      <c r="J60" s="5"/>
      <c r="K60" s="5"/>
      <c r="L60" s="5"/>
      <c r="M60" s="529"/>
      <c r="N60" s="5"/>
      <c r="O60" s="5"/>
      <c r="P60" s="5"/>
      <c r="Q60" s="5"/>
      <c r="R60" s="5"/>
      <c r="S60" s="5"/>
      <c r="T60" s="5"/>
      <c r="U60" s="5"/>
      <c r="V60" s="529"/>
      <c r="W60" s="530"/>
      <c r="X60" s="5"/>
      <c r="Y60" s="4"/>
      <c r="Z60" s="5"/>
      <c r="AA60" s="5"/>
      <c r="AB60" s="5"/>
      <c r="AC60" s="5"/>
      <c r="AD60" s="5"/>
      <c r="AE60" s="5"/>
      <c r="AF60" s="4"/>
      <c r="AG60" s="4"/>
      <c r="AH60" s="5"/>
    </row>
    <row r="61" spans="1:34" x14ac:dyDescent="0.2">
      <c r="A61" s="5"/>
      <c r="B61" s="5"/>
      <c r="C61" s="5"/>
      <c r="D61" s="5"/>
      <c r="E61" s="4"/>
      <c r="F61" s="5"/>
      <c r="G61" s="528"/>
      <c r="H61" s="5"/>
      <c r="I61" s="5"/>
      <c r="J61" s="5"/>
      <c r="K61" s="5"/>
      <c r="L61" s="5"/>
      <c r="M61" s="529"/>
      <c r="N61" s="5"/>
      <c r="O61" s="5"/>
      <c r="P61" s="5"/>
      <c r="Q61" s="5"/>
      <c r="R61" s="5"/>
      <c r="S61" s="5"/>
      <c r="T61" s="5"/>
      <c r="U61" s="5"/>
      <c r="V61" s="529"/>
      <c r="W61" s="530"/>
      <c r="X61" s="5"/>
      <c r="Y61" s="4"/>
      <c r="Z61" s="5"/>
      <c r="AA61" s="5"/>
      <c r="AB61" s="5"/>
      <c r="AC61" s="5"/>
      <c r="AD61" s="5"/>
      <c r="AE61" s="5"/>
      <c r="AF61" s="4"/>
      <c r="AG61" s="4"/>
      <c r="AH61" s="5"/>
    </row>
    <row r="62" spans="1:34" x14ac:dyDescent="0.2">
      <c r="A62" s="527"/>
      <c r="B62" s="5"/>
      <c r="C62" s="5"/>
      <c r="D62" s="5"/>
      <c r="E62" s="4"/>
      <c r="F62" s="5"/>
      <c r="G62" s="528"/>
      <c r="H62" s="5"/>
      <c r="I62" s="5"/>
      <c r="J62" s="5"/>
      <c r="K62" s="5"/>
      <c r="L62" s="5"/>
      <c r="M62" s="529"/>
      <c r="N62" s="5"/>
      <c r="O62" s="5"/>
      <c r="P62" s="5"/>
      <c r="Q62" s="5"/>
      <c r="R62" s="5"/>
      <c r="S62" s="5"/>
      <c r="T62" s="5"/>
      <c r="U62" s="5"/>
      <c r="V62" s="529"/>
      <c r="W62" s="530"/>
      <c r="X62" s="5"/>
      <c r="Y62" s="4"/>
      <c r="Z62" s="5"/>
      <c r="AA62" s="5"/>
      <c r="AB62" s="5"/>
      <c r="AC62" s="5"/>
      <c r="AD62" s="5"/>
      <c r="AE62" s="5"/>
      <c r="AF62" s="4"/>
      <c r="AG62" s="4"/>
      <c r="AH62" s="5"/>
    </row>
    <row r="63" spans="1:34" x14ac:dyDescent="0.2">
      <c r="A63" s="5"/>
      <c r="B63" s="5"/>
      <c r="C63" s="5"/>
      <c r="D63" s="5"/>
      <c r="E63" s="4"/>
      <c r="F63" s="5"/>
      <c r="G63" s="528"/>
      <c r="H63" s="5"/>
      <c r="I63" s="5"/>
      <c r="J63" s="5"/>
      <c r="K63" s="5"/>
      <c r="L63" s="5"/>
      <c r="M63" s="529"/>
      <c r="N63" s="5"/>
      <c r="O63" s="5"/>
      <c r="P63" s="5"/>
      <c r="Q63" s="5"/>
      <c r="R63" s="5"/>
      <c r="S63" s="5"/>
      <c r="T63" s="5"/>
      <c r="U63" s="5"/>
      <c r="V63" s="529"/>
      <c r="W63" s="530"/>
      <c r="X63" s="5"/>
      <c r="Y63" s="4"/>
      <c r="Z63" s="5"/>
      <c r="AA63" s="5"/>
      <c r="AB63" s="5"/>
      <c r="AC63" s="5"/>
      <c r="AD63" s="5"/>
      <c r="AE63" s="5"/>
      <c r="AF63" s="4"/>
      <c r="AG63" s="4"/>
      <c r="AH63" s="5"/>
    </row>
    <row r="64" spans="1:34" x14ac:dyDescent="0.2">
      <c r="A64" s="5"/>
      <c r="B64" s="5"/>
      <c r="C64" s="5"/>
      <c r="D64" s="5"/>
      <c r="E64" s="4"/>
      <c r="F64" s="5"/>
      <c r="G64" s="528"/>
      <c r="H64" s="5"/>
      <c r="I64" s="5"/>
      <c r="J64" s="5"/>
      <c r="K64" s="5"/>
      <c r="L64" s="5"/>
      <c r="M64" s="529"/>
      <c r="N64" s="5"/>
      <c r="O64" s="5"/>
      <c r="P64" s="5"/>
      <c r="Q64" s="5"/>
      <c r="R64" s="5"/>
      <c r="S64" s="5"/>
      <c r="T64" s="5"/>
      <c r="U64" s="5"/>
      <c r="V64" s="529"/>
      <c r="W64" s="530"/>
      <c r="X64" s="5"/>
      <c r="Y64" s="4"/>
      <c r="Z64" s="5"/>
      <c r="AA64" s="5"/>
      <c r="AB64" s="5"/>
      <c r="AC64" s="5"/>
      <c r="AD64" s="5"/>
      <c r="AE64" s="5"/>
      <c r="AF64" s="4"/>
      <c r="AG64" s="4"/>
      <c r="AH64" s="5"/>
    </row>
    <row r="65" spans="1:34" x14ac:dyDescent="0.2">
      <c r="A65" s="5"/>
      <c r="B65" s="5"/>
      <c r="C65" s="5"/>
      <c r="D65" s="5"/>
      <c r="E65" s="4"/>
      <c r="F65" s="5"/>
      <c r="G65" s="528"/>
      <c r="H65" s="5"/>
      <c r="I65" s="5"/>
      <c r="J65" s="5"/>
      <c r="K65" s="5"/>
      <c r="L65" s="5"/>
      <c r="M65" s="529"/>
      <c r="N65" s="5"/>
      <c r="O65" s="5"/>
      <c r="P65" s="5"/>
      <c r="Q65" s="5"/>
      <c r="R65" s="5"/>
      <c r="S65" s="5"/>
      <c r="T65" s="5"/>
      <c r="U65" s="5"/>
      <c r="V65" s="529"/>
      <c r="W65" s="530"/>
      <c r="X65" s="5"/>
      <c r="Y65" s="4"/>
      <c r="Z65" s="5"/>
      <c r="AA65" s="5"/>
      <c r="AB65" s="5"/>
      <c r="AC65" s="5"/>
      <c r="AD65" s="5"/>
      <c r="AE65" s="5"/>
      <c r="AF65" s="4"/>
      <c r="AG65" s="4"/>
      <c r="AH65" s="5"/>
    </row>
    <row r="66" spans="1:34" x14ac:dyDescent="0.2">
      <c r="A66" s="5"/>
      <c r="B66" s="5"/>
      <c r="C66" s="5"/>
      <c r="D66" s="5"/>
      <c r="E66" s="4"/>
      <c r="F66" s="5"/>
      <c r="G66" s="528"/>
      <c r="H66" s="5"/>
      <c r="I66" s="5"/>
      <c r="J66" s="5"/>
      <c r="K66" s="5"/>
      <c r="L66" s="5"/>
      <c r="M66" s="529"/>
      <c r="N66" s="5"/>
      <c r="O66" s="5"/>
      <c r="P66" s="5"/>
      <c r="Q66" s="5"/>
      <c r="R66" s="5"/>
      <c r="S66" s="5"/>
      <c r="T66" s="5"/>
      <c r="U66" s="5"/>
      <c r="V66" s="529"/>
      <c r="W66" s="530"/>
      <c r="X66" s="5"/>
      <c r="Y66" s="4"/>
      <c r="Z66" s="5"/>
      <c r="AA66" s="5"/>
      <c r="AB66" s="5"/>
      <c r="AC66" s="5"/>
      <c r="AD66" s="5"/>
      <c r="AE66" s="5"/>
      <c r="AF66" s="4"/>
      <c r="AG66" s="4"/>
      <c r="AH66" s="5"/>
    </row>
    <row r="67" spans="1:34" x14ac:dyDescent="0.2">
      <c r="A67" s="5"/>
      <c r="B67" s="5"/>
      <c r="C67" s="5"/>
      <c r="D67" s="5"/>
      <c r="E67" s="4"/>
      <c r="F67" s="5"/>
      <c r="G67" s="528"/>
      <c r="H67" s="5"/>
      <c r="I67" s="5"/>
      <c r="J67" s="5"/>
      <c r="K67" s="5"/>
      <c r="L67" s="5"/>
      <c r="M67" s="529"/>
      <c r="N67" s="5"/>
      <c r="O67" s="5"/>
      <c r="P67" s="5"/>
      <c r="Q67" s="5"/>
      <c r="R67" s="5"/>
      <c r="S67" s="5"/>
      <c r="T67" s="5"/>
      <c r="U67" s="5"/>
      <c r="V67" s="529"/>
      <c r="W67" s="530"/>
      <c r="X67" s="5"/>
      <c r="Y67" s="4"/>
      <c r="Z67" s="5"/>
      <c r="AA67" s="5"/>
      <c r="AB67" s="5"/>
      <c r="AC67" s="5"/>
      <c r="AD67" s="5"/>
      <c r="AE67" s="5"/>
      <c r="AF67" s="4"/>
      <c r="AG67" s="4"/>
      <c r="AH67" s="5"/>
    </row>
    <row r="68" spans="1:34" x14ac:dyDescent="0.2">
      <c r="A68" s="5"/>
      <c r="B68" s="5"/>
      <c r="C68" s="5"/>
      <c r="D68" s="5"/>
      <c r="E68" s="4"/>
      <c r="F68" s="5"/>
      <c r="G68" s="528"/>
      <c r="H68" s="5"/>
      <c r="I68" s="5"/>
      <c r="J68" s="5"/>
      <c r="K68" s="5"/>
      <c r="L68" s="5"/>
      <c r="M68" s="529"/>
      <c r="N68" s="5"/>
      <c r="O68" s="5"/>
      <c r="P68" s="5"/>
      <c r="Q68" s="5"/>
      <c r="R68" s="5"/>
      <c r="S68" s="5"/>
      <c r="T68" s="5"/>
      <c r="U68" s="5"/>
      <c r="V68" s="529"/>
      <c r="W68" s="530"/>
      <c r="X68" s="5"/>
      <c r="Y68" s="4"/>
      <c r="Z68" s="5"/>
      <c r="AA68" s="5"/>
      <c r="AB68" s="5"/>
      <c r="AC68" s="5"/>
      <c r="AD68" s="5"/>
      <c r="AE68" s="5"/>
      <c r="AF68" s="4"/>
      <c r="AG68" s="4"/>
      <c r="AH68" s="5"/>
    </row>
    <row r="69" spans="1:34" x14ac:dyDescent="0.2">
      <c r="A69" s="531"/>
      <c r="B69" s="5"/>
      <c r="C69" s="5"/>
      <c r="D69" s="5"/>
      <c r="E69" s="4"/>
      <c r="F69" s="5"/>
      <c r="G69" s="528"/>
      <c r="H69" s="5"/>
      <c r="I69" s="5"/>
      <c r="J69" s="5"/>
      <c r="K69" s="5"/>
      <c r="L69" s="5"/>
      <c r="M69" s="529"/>
      <c r="N69" s="5"/>
      <c r="O69" s="5"/>
      <c r="P69" s="5"/>
      <c r="Q69" s="5"/>
      <c r="R69" s="5"/>
      <c r="S69" s="5"/>
      <c r="T69" s="5"/>
      <c r="U69" s="5"/>
      <c r="V69" s="529"/>
      <c r="W69" s="530"/>
      <c r="X69" s="5"/>
      <c r="Y69" s="4"/>
      <c r="Z69" s="5"/>
      <c r="AA69" s="5"/>
      <c r="AB69" s="5"/>
      <c r="AC69" s="5"/>
      <c r="AD69" s="5"/>
      <c r="AE69" s="5"/>
      <c r="AF69" s="4"/>
      <c r="AG69" s="4"/>
      <c r="AH69" s="5"/>
    </row>
    <row r="70" spans="1:34" x14ac:dyDescent="0.2">
      <c r="A70" s="5"/>
      <c r="B70" s="5"/>
      <c r="C70" s="5"/>
      <c r="D70" s="5"/>
      <c r="E70" s="4"/>
      <c r="F70" s="5"/>
      <c r="G70" s="528"/>
      <c r="H70" s="5"/>
      <c r="I70" s="5"/>
      <c r="J70" s="5"/>
      <c r="K70" s="5"/>
      <c r="L70" s="5"/>
      <c r="M70" s="529"/>
      <c r="N70" s="5"/>
      <c r="O70" s="5"/>
      <c r="P70" s="5"/>
      <c r="Q70" s="5"/>
      <c r="R70" s="5"/>
      <c r="S70" s="5"/>
      <c r="T70" s="5"/>
      <c r="U70" s="5"/>
      <c r="V70" s="529"/>
      <c r="W70" s="530"/>
      <c r="X70" s="5"/>
      <c r="Y70" s="4"/>
      <c r="Z70" s="5"/>
      <c r="AA70" s="5"/>
      <c r="AB70" s="5"/>
      <c r="AC70" s="5"/>
      <c r="AD70" s="5"/>
      <c r="AE70" s="5"/>
      <c r="AF70" s="4"/>
      <c r="AG70" s="4"/>
      <c r="AH70" s="5"/>
    </row>
    <row r="71" spans="1:34" x14ac:dyDescent="0.2">
      <c r="A71" s="5"/>
      <c r="B71" s="5"/>
      <c r="C71" s="5"/>
      <c r="D71" s="5"/>
      <c r="E71" s="4"/>
      <c r="F71" s="5"/>
      <c r="G71" s="528"/>
      <c r="H71" s="5"/>
      <c r="I71" s="5"/>
      <c r="J71" s="5"/>
      <c r="K71" s="5"/>
      <c r="L71" s="5"/>
      <c r="M71" s="529"/>
      <c r="N71" s="5"/>
      <c r="O71" s="5"/>
      <c r="P71" s="5"/>
      <c r="Q71" s="5"/>
      <c r="R71" s="5"/>
      <c r="S71" s="5"/>
      <c r="T71" s="5"/>
      <c r="U71" s="5"/>
      <c r="V71" s="529"/>
      <c r="W71" s="530"/>
      <c r="X71" s="5"/>
      <c r="Y71" s="4"/>
      <c r="Z71" s="5"/>
      <c r="AA71" s="5"/>
      <c r="AB71" s="5"/>
      <c r="AC71" s="5"/>
      <c r="AD71" s="5"/>
      <c r="AE71" s="5"/>
      <c r="AF71" s="4"/>
      <c r="AG71" s="4"/>
      <c r="AH71" s="5"/>
    </row>
    <row r="72" spans="1:34" x14ac:dyDescent="0.2">
      <c r="A72" s="5"/>
      <c r="B72" s="5"/>
      <c r="C72" s="5"/>
      <c r="D72" s="5"/>
      <c r="E72" s="4"/>
      <c r="F72" s="5"/>
      <c r="G72" s="528"/>
      <c r="H72" s="5"/>
      <c r="I72" s="5"/>
      <c r="J72" s="5"/>
      <c r="K72" s="5"/>
      <c r="L72" s="5"/>
      <c r="M72" s="529"/>
      <c r="N72" s="5"/>
      <c r="O72" s="5"/>
      <c r="P72" s="5"/>
      <c r="Q72" s="5"/>
      <c r="R72" s="5"/>
      <c r="S72" s="5"/>
      <c r="T72" s="5"/>
      <c r="U72" s="5"/>
      <c r="V72" s="529"/>
      <c r="W72" s="530"/>
      <c r="X72" s="5"/>
      <c r="Y72" s="4"/>
      <c r="Z72" s="5"/>
      <c r="AA72" s="5"/>
      <c r="AB72" s="5"/>
      <c r="AC72" s="5"/>
      <c r="AD72" s="5"/>
      <c r="AE72" s="5"/>
      <c r="AF72" s="4"/>
      <c r="AG72" s="4"/>
      <c r="AH72" s="5"/>
    </row>
    <row r="73" spans="1:34" x14ac:dyDescent="0.2">
      <c r="A73" s="5"/>
      <c r="B73" s="5"/>
      <c r="C73" s="5"/>
      <c r="D73" s="5"/>
      <c r="E73" s="4"/>
      <c r="F73" s="5"/>
      <c r="G73" s="528"/>
      <c r="H73" s="5"/>
      <c r="I73" s="5"/>
      <c r="J73" s="5"/>
      <c r="K73" s="5"/>
      <c r="L73" s="5"/>
      <c r="M73" s="529"/>
      <c r="N73" s="5"/>
      <c r="O73" s="5"/>
      <c r="P73" s="5"/>
      <c r="Q73" s="5"/>
      <c r="R73" s="5"/>
      <c r="S73" s="5"/>
      <c r="T73" s="5"/>
      <c r="U73" s="5"/>
      <c r="V73" s="529"/>
      <c r="W73" s="530"/>
      <c r="X73" s="5"/>
      <c r="Y73" s="4"/>
      <c r="Z73" s="5"/>
      <c r="AA73" s="5"/>
      <c r="AB73" s="5"/>
      <c r="AC73" s="5"/>
      <c r="AD73" s="5"/>
      <c r="AE73" s="5"/>
      <c r="AF73" s="4"/>
      <c r="AG73" s="4"/>
      <c r="AH73" s="5"/>
    </row>
    <row r="74" spans="1:34" x14ac:dyDescent="0.2">
      <c r="A74" s="5"/>
      <c r="B74" s="5"/>
      <c r="C74" s="5"/>
      <c r="D74" s="5"/>
      <c r="E74" s="4"/>
      <c r="F74" s="5"/>
      <c r="G74" s="528"/>
      <c r="H74" s="5"/>
      <c r="I74" s="5"/>
      <c r="J74" s="5"/>
      <c r="K74" s="5"/>
      <c r="L74" s="5"/>
      <c r="M74" s="529"/>
      <c r="N74" s="5"/>
      <c r="O74" s="5"/>
      <c r="P74" s="5"/>
      <c r="Q74" s="5"/>
      <c r="R74" s="5"/>
      <c r="S74" s="5"/>
      <c r="T74" s="5"/>
      <c r="U74" s="5"/>
      <c r="V74" s="529"/>
      <c r="W74" s="530"/>
      <c r="X74" s="5"/>
      <c r="Y74" s="4"/>
      <c r="Z74" s="5"/>
      <c r="AA74" s="5"/>
      <c r="AB74" s="5"/>
      <c r="AC74" s="5"/>
      <c r="AD74" s="5"/>
      <c r="AE74" s="5"/>
      <c r="AF74" s="4"/>
      <c r="AG74" s="4"/>
      <c r="AH74" s="5"/>
    </row>
    <row r="75" spans="1:34" x14ac:dyDescent="0.2">
      <c r="A75" s="527"/>
      <c r="B75" s="5"/>
      <c r="C75" s="5"/>
      <c r="D75" s="5"/>
      <c r="E75" s="4"/>
      <c r="F75" s="5"/>
      <c r="G75" s="528"/>
      <c r="H75" s="5"/>
      <c r="I75" s="5"/>
      <c r="J75" s="5"/>
      <c r="K75" s="5"/>
      <c r="L75" s="5"/>
      <c r="M75" s="529"/>
      <c r="N75" s="5"/>
      <c r="O75" s="5"/>
      <c r="P75" s="5"/>
      <c r="Q75" s="5"/>
      <c r="R75" s="5"/>
      <c r="S75" s="5"/>
      <c r="T75" s="5"/>
      <c r="U75" s="5"/>
      <c r="V75" s="529"/>
      <c r="W75" s="530"/>
      <c r="X75" s="5"/>
      <c r="Y75" s="4"/>
      <c r="Z75" s="5"/>
      <c r="AA75" s="5"/>
      <c r="AB75" s="5"/>
      <c r="AC75" s="5"/>
      <c r="AD75" s="5"/>
      <c r="AE75" s="5"/>
      <c r="AF75" s="4"/>
      <c r="AG75" s="4"/>
      <c r="AH75" s="5"/>
    </row>
    <row r="76" spans="1:34" x14ac:dyDescent="0.2">
      <c r="A76" s="5"/>
      <c r="B76" s="5"/>
      <c r="C76" s="5"/>
      <c r="D76" s="5"/>
      <c r="E76" s="4"/>
      <c r="F76" s="5"/>
      <c r="G76" s="528"/>
      <c r="H76" s="5"/>
      <c r="I76" s="5"/>
      <c r="J76" s="5"/>
      <c r="K76" s="5"/>
      <c r="L76" s="5"/>
      <c r="M76" s="529"/>
      <c r="N76" s="5"/>
      <c r="O76" s="5"/>
      <c r="P76" s="5"/>
      <c r="Q76" s="5"/>
      <c r="R76" s="5"/>
      <c r="S76" s="5"/>
      <c r="T76" s="5"/>
      <c r="U76" s="5"/>
      <c r="V76" s="529"/>
      <c r="W76" s="530"/>
      <c r="X76" s="5"/>
      <c r="Y76" s="4"/>
      <c r="Z76" s="5"/>
      <c r="AA76" s="5"/>
      <c r="AB76" s="5"/>
      <c r="AC76" s="5"/>
      <c r="AD76" s="5"/>
      <c r="AE76" s="5"/>
      <c r="AF76" s="4"/>
      <c r="AG76" s="4"/>
      <c r="AH76" s="5"/>
    </row>
    <row r="77" spans="1:34" x14ac:dyDescent="0.2">
      <c r="A77" s="527"/>
      <c r="B77" s="5"/>
      <c r="C77" s="5"/>
      <c r="D77" s="5"/>
      <c r="E77" s="4"/>
      <c r="F77" s="5"/>
      <c r="G77" s="528"/>
      <c r="H77" s="5"/>
      <c r="I77" s="5"/>
      <c r="J77" s="5"/>
      <c r="K77" s="5"/>
      <c r="L77" s="5"/>
      <c r="M77" s="529"/>
      <c r="N77" s="5"/>
      <c r="O77" s="5"/>
      <c r="P77" s="5"/>
      <c r="Q77" s="5"/>
      <c r="R77" s="5"/>
      <c r="S77" s="5"/>
      <c r="T77" s="5"/>
      <c r="U77" s="5"/>
      <c r="V77" s="529"/>
      <c r="W77" s="530"/>
      <c r="X77" s="5"/>
      <c r="Y77" s="4"/>
      <c r="Z77" s="5"/>
      <c r="AA77" s="5"/>
      <c r="AB77" s="5"/>
      <c r="AC77" s="5"/>
      <c r="AD77" s="5"/>
      <c r="AE77" s="5"/>
      <c r="AF77" s="4"/>
      <c r="AG77" s="4"/>
      <c r="AH77" s="5"/>
    </row>
    <row r="78" spans="1:34" x14ac:dyDescent="0.2">
      <c r="A78" s="527"/>
      <c r="B78" s="5"/>
      <c r="C78" s="5"/>
      <c r="D78" s="5"/>
      <c r="E78" s="4"/>
      <c r="F78" s="5"/>
      <c r="G78" s="528"/>
      <c r="H78" s="5"/>
      <c r="I78" s="5"/>
      <c r="J78" s="5"/>
      <c r="K78" s="5"/>
      <c r="L78" s="5"/>
      <c r="M78" s="529"/>
      <c r="N78" s="5"/>
      <c r="O78" s="5"/>
      <c r="P78" s="5"/>
      <c r="Q78" s="5"/>
      <c r="R78" s="5"/>
      <c r="S78" s="5"/>
      <c r="T78" s="5"/>
      <c r="U78" s="5"/>
      <c r="V78" s="529"/>
      <c r="W78" s="530"/>
      <c r="X78" s="5"/>
      <c r="Y78" s="4"/>
      <c r="Z78" s="5"/>
      <c r="AA78" s="5"/>
      <c r="AB78" s="5"/>
      <c r="AC78" s="5"/>
      <c r="AD78" s="5"/>
      <c r="AE78" s="5"/>
      <c r="AF78" s="4"/>
      <c r="AG78" s="4"/>
      <c r="AH78" s="5"/>
    </row>
    <row r="79" spans="1:34" x14ac:dyDescent="0.2">
      <c r="A79" s="527"/>
      <c r="B79" s="5"/>
      <c r="C79" s="5"/>
      <c r="D79" s="5"/>
      <c r="E79" s="4"/>
      <c r="F79" s="5"/>
      <c r="G79" s="528"/>
      <c r="H79" s="5"/>
      <c r="I79" s="5"/>
      <c r="J79" s="5"/>
      <c r="K79" s="5"/>
      <c r="L79" s="5"/>
      <c r="M79" s="529"/>
      <c r="N79" s="5"/>
      <c r="O79" s="5"/>
      <c r="P79" s="5"/>
      <c r="Q79" s="5"/>
      <c r="R79" s="5"/>
      <c r="S79" s="5"/>
      <c r="T79" s="5"/>
      <c r="U79" s="5"/>
      <c r="V79" s="529"/>
      <c r="W79" s="530"/>
      <c r="X79" s="5"/>
      <c r="Y79" s="4"/>
      <c r="Z79" s="5"/>
      <c r="AA79" s="5"/>
      <c r="AB79" s="5"/>
      <c r="AC79" s="5"/>
      <c r="AD79" s="5"/>
      <c r="AE79" s="5"/>
      <c r="AF79" s="4"/>
      <c r="AG79" s="4"/>
      <c r="AH79" s="5"/>
    </row>
    <row r="80" spans="1:34" x14ac:dyDescent="0.2">
      <c r="A80" s="5"/>
      <c r="B80" s="5"/>
      <c r="C80" s="5"/>
      <c r="D80" s="5"/>
      <c r="E80" s="4"/>
      <c r="F80" s="5"/>
      <c r="G80" s="528"/>
      <c r="H80" s="5"/>
      <c r="I80" s="5"/>
      <c r="J80" s="5"/>
      <c r="K80" s="5"/>
      <c r="L80" s="5"/>
      <c r="M80" s="529"/>
      <c r="N80" s="5"/>
      <c r="O80" s="5"/>
      <c r="P80" s="5"/>
      <c r="Q80" s="5"/>
      <c r="R80" s="5"/>
      <c r="S80" s="5"/>
      <c r="T80" s="5"/>
      <c r="U80" s="5"/>
      <c r="V80" s="529"/>
      <c r="W80" s="530"/>
      <c r="X80" s="5"/>
      <c r="Y80" s="4"/>
      <c r="Z80" s="5"/>
      <c r="AA80" s="5"/>
      <c r="AB80" s="5"/>
      <c r="AC80" s="5"/>
      <c r="AD80" s="5"/>
      <c r="AE80" s="5"/>
      <c r="AF80" s="4"/>
      <c r="AG80" s="4"/>
      <c r="AH80" s="5"/>
    </row>
    <row r="81" spans="1:34" x14ac:dyDescent="0.2">
      <c r="A81" s="5"/>
      <c r="B81" s="5"/>
      <c r="C81" s="5"/>
      <c r="D81" s="5"/>
      <c r="E81" s="4"/>
      <c r="F81" s="5"/>
      <c r="G81" s="528"/>
      <c r="H81" s="5"/>
      <c r="I81" s="5"/>
      <c r="J81" s="5"/>
      <c r="K81" s="5"/>
      <c r="L81" s="5"/>
      <c r="M81" s="529"/>
      <c r="N81" s="5"/>
      <c r="O81" s="5"/>
      <c r="P81" s="5"/>
      <c r="Q81" s="5"/>
      <c r="R81" s="5"/>
      <c r="S81" s="5"/>
      <c r="T81" s="5"/>
      <c r="U81" s="5"/>
      <c r="V81" s="529"/>
      <c r="W81" s="530"/>
      <c r="X81" s="5"/>
      <c r="Y81" s="4"/>
      <c r="Z81" s="5"/>
      <c r="AA81" s="5"/>
      <c r="AB81" s="5"/>
      <c r="AC81" s="5"/>
      <c r="AD81" s="5"/>
      <c r="AE81" s="5"/>
      <c r="AF81" s="4"/>
      <c r="AG81" s="4"/>
      <c r="AH81" s="5"/>
    </row>
    <row r="82" spans="1:34" x14ac:dyDescent="0.2">
      <c r="A82" s="5"/>
      <c r="B82" s="5"/>
      <c r="C82" s="5"/>
      <c r="D82" s="5"/>
      <c r="E82" s="4"/>
      <c r="F82" s="5"/>
      <c r="G82" s="528"/>
      <c r="H82" s="5"/>
      <c r="I82" s="5"/>
      <c r="J82" s="5"/>
      <c r="K82" s="5"/>
      <c r="L82" s="5"/>
      <c r="M82" s="529"/>
      <c r="N82" s="5"/>
      <c r="O82" s="5"/>
      <c r="P82" s="5"/>
      <c r="Q82" s="5"/>
      <c r="R82" s="5"/>
      <c r="S82" s="5"/>
      <c r="T82" s="5"/>
      <c r="U82" s="5"/>
      <c r="V82" s="529"/>
      <c r="W82" s="530"/>
      <c r="X82" s="5"/>
      <c r="Y82" s="4"/>
      <c r="Z82" s="5"/>
      <c r="AA82" s="5"/>
      <c r="AB82" s="5"/>
      <c r="AC82" s="5"/>
      <c r="AD82" s="5"/>
      <c r="AE82" s="5"/>
      <c r="AF82" s="4"/>
      <c r="AG82" s="4"/>
      <c r="AH82" s="5"/>
    </row>
    <row r="83" spans="1:34" x14ac:dyDescent="0.2">
      <c r="A83" s="5"/>
      <c r="B83" s="5"/>
      <c r="C83" s="5"/>
      <c r="D83" s="5"/>
      <c r="E83" s="4"/>
      <c r="F83" s="5"/>
      <c r="G83" s="528"/>
      <c r="H83" s="5"/>
      <c r="I83" s="5"/>
      <c r="J83" s="5"/>
      <c r="K83" s="5"/>
      <c r="L83" s="5"/>
      <c r="M83" s="529"/>
      <c r="N83" s="5"/>
      <c r="O83" s="5"/>
      <c r="P83" s="5"/>
      <c r="Q83" s="5"/>
      <c r="R83" s="5"/>
      <c r="S83" s="5"/>
      <c r="T83" s="5"/>
      <c r="U83" s="5"/>
      <c r="V83" s="529"/>
      <c r="W83" s="530"/>
      <c r="X83" s="5"/>
      <c r="Y83" s="4"/>
      <c r="Z83" s="5"/>
      <c r="AA83" s="5"/>
      <c r="AB83" s="5"/>
      <c r="AC83" s="5"/>
      <c r="AD83" s="5"/>
      <c r="AE83" s="5"/>
      <c r="AF83" s="4"/>
      <c r="AG83" s="4"/>
      <c r="AH83" s="5"/>
    </row>
    <row r="84" spans="1:34" x14ac:dyDescent="0.2">
      <c r="A84" s="5"/>
      <c r="B84" s="5"/>
      <c r="C84" s="5"/>
      <c r="D84" s="5"/>
      <c r="E84" s="4"/>
      <c r="F84" s="5"/>
      <c r="G84" s="528"/>
      <c r="H84" s="5"/>
      <c r="I84" s="5"/>
      <c r="J84" s="5"/>
      <c r="K84" s="5"/>
      <c r="L84" s="5"/>
      <c r="M84" s="529"/>
      <c r="N84" s="5"/>
      <c r="O84" s="5"/>
      <c r="P84" s="5"/>
      <c r="Q84" s="5"/>
      <c r="R84" s="5"/>
      <c r="S84" s="5"/>
      <c r="T84" s="5"/>
      <c r="U84" s="5"/>
      <c r="V84" s="529"/>
      <c r="W84" s="530"/>
      <c r="X84" s="5"/>
      <c r="Y84" s="4"/>
      <c r="Z84" s="5"/>
      <c r="AA84" s="5"/>
      <c r="AB84" s="5"/>
      <c r="AC84" s="5"/>
      <c r="AD84" s="5"/>
      <c r="AE84" s="5"/>
      <c r="AF84" s="4"/>
      <c r="AG84" s="4"/>
      <c r="AH84" s="5"/>
    </row>
    <row r="85" spans="1:34" x14ac:dyDescent="0.2">
      <c r="A85" s="5"/>
      <c r="B85" s="5"/>
      <c r="C85" s="5"/>
      <c r="D85" s="5"/>
      <c r="E85" s="4"/>
      <c r="F85" s="5"/>
      <c r="G85" s="528"/>
      <c r="H85" s="5"/>
      <c r="I85" s="5"/>
      <c r="J85" s="5"/>
      <c r="K85" s="5"/>
      <c r="L85" s="5"/>
      <c r="M85" s="529"/>
      <c r="N85" s="5"/>
      <c r="O85" s="5"/>
      <c r="P85" s="5"/>
      <c r="Q85" s="5"/>
      <c r="R85" s="5"/>
      <c r="S85" s="5"/>
      <c r="T85" s="5"/>
      <c r="U85" s="5"/>
      <c r="V85" s="529"/>
      <c r="W85" s="530"/>
      <c r="X85" s="5"/>
      <c r="Y85" s="4"/>
      <c r="Z85" s="5"/>
      <c r="AA85" s="5"/>
      <c r="AB85" s="5"/>
      <c r="AC85" s="5"/>
      <c r="AD85" s="5"/>
      <c r="AE85" s="5"/>
      <c r="AF85" s="4"/>
      <c r="AG85" s="4"/>
      <c r="AH85" s="5"/>
    </row>
    <row r="86" spans="1:34" x14ac:dyDescent="0.2">
      <c r="A86" s="531"/>
      <c r="B86" s="5"/>
      <c r="C86" s="5"/>
      <c r="D86" s="5"/>
      <c r="E86" s="4"/>
      <c r="F86" s="5"/>
      <c r="G86" s="528"/>
      <c r="H86" s="5"/>
      <c r="I86" s="5"/>
      <c r="J86" s="5"/>
      <c r="K86" s="5"/>
      <c r="L86" s="5"/>
      <c r="M86" s="529"/>
      <c r="N86" s="5"/>
      <c r="O86" s="5"/>
      <c r="P86" s="5"/>
      <c r="Q86" s="5"/>
      <c r="R86" s="5"/>
      <c r="S86" s="5"/>
      <c r="T86" s="5"/>
      <c r="U86" s="5"/>
      <c r="V86" s="529"/>
      <c r="W86" s="530"/>
      <c r="X86" s="5"/>
      <c r="Y86" s="4"/>
      <c r="Z86" s="5"/>
      <c r="AA86" s="5"/>
      <c r="AB86" s="5"/>
      <c r="AC86" s="5"/>
      <c r="AD86" s="5"/>
      <c r="AE86" s="5"/>
      <c r="AF86" s="4"/>
      <c r="AG86" s="4"/>
      <c r="AH86" s="5"/>
    </row>
    <row r="87" spans="1:34" x14ac:dyDescent="0.2">
      <c r="A87" s="567"/>
      <c r="B87" s="5"/>
      <c r="C87" s="5"/>
      <c r="D87" s="5"/>
      <c r="E87" s="4"/>
      <c r="F87" s="5"/>
      <c r="G87" s="528"/>
      <c r="H87" s="5"/>
      <c r="I87" s="5"/>
      <c r="J87" s="5"/>
      <c r="K87" s="5"/>
      <c r="L87" s="5"/>
      <c r="M87" s="529"/>
      <c r="N87" s="5"/>
      <c r="O87" s="5"/>
      <c r="P87" s="5"/>
      <c r="Q87" s="5"/>
      <c r="R87" s="5"/>
      <c r="S87" s="5"/>
      <c r="T87" s="5"/>
      <c r="U87" s="5"/>
      <c r="V87" s="529"/>
      <c r="W87" s="530"/>
      <c r="X87" s="5"/>
      <c r="Y87" s="4"/>
      <c r="Z87" s="5"/>
      <c r="AA87" s="5"/>
      <c r="AB87" s="5"/>
      <c r="AC87" s="5"/>
      <c r="AD87" s="5"/>
      <c r="AE87" s="5"/>
      <c r="AF87" s="4"/>
      <c r="AG87" s="4"/>
      <c r="AH87" s="5"/>
    </row>
    <row r="88" spans="1:34" x14ac:dyDescent="0.2">
      <c r="A88" s="567"/>
      <c r="B88" s="5"/>
      <c r="C88" s="5"/>
      <c r="D88" s="5"/>
      <c r="E88" s="4"/>
      <c r="F88" s="5"/>
      <c r="G88" s="528"/>
      <c r="H88" s="5"/>
      <c r="I88" s="5"/>
      <c r="J88" s="5"/>
      <c r="K88" s="5"/>
      <c r="L88" s="5"/>
      <c r="M88" s="529"/>
      <c r="N88" s="5"/>
      <c r="O88" s="5"/>
      <c r="P88" s="5"/>
      <c r="Q88" s="5"/>
      <c r="R88" s="5"/>
      <c r="S88" s="5"/>
      <c r="T88" s="5"/>
      <c r="U88" s="5"/>
      <c r="V88" s="529"/>
      <c r="W88" s="530"/>
      <c r="X88" s="5"/>
      <c r="Y88" s="4"/>
      <c r="Z88" s="5"/>
      <c r="AA88" s="5"/>
      <c r="AB88" s="5"/>
      <c r="AC88" s="5"/>
      <c r="AD88" s="5"/>
      <c r="AE88" s="5"/>
      <c r="AF88" s="4"/>
      <c r="AG88" s="4"/>
      <c r="AH88" s="5"/>
    </row>
    <row r="89" spans="1:34" x14ac:dyDescent="0.2">
      <c r="A89" s="567"/>
      <c r="B89" s="5"/>
      <c r="C89" s="5"/>
      <c r="D89" s="5"/>
      <c r="E89" s="4"/>
      <c r="F89" s="5"/>
      <c r="G89" s="528"/>
      <c r="H89" s="5"/>
      <c r="I89" s="5"/>
      <c r="J89" s="5"/>
      <c r="K89" s="5"/>
      <c r="L89" s="5"/>
      <c r="M89" s="529"/>
      <c r="N89" s="5"/>
      <c r="O89" s="5"/>
      <c r="P89" s="5"/>
      <c r="Q89" s="5"/>
      <c r="R89" s="5"/>
      <c r="S89" s="5"/>
      <c r="T89" s="5"/>
      <c r="U89" s="5"/>
      <c r="V89" s="529"/>
      <c r="W89" s="530"/>
      <c r="X89" s="5"/>
      <c r="Y89" s="4"/>
      <c r="Z89" s="5"/>
      <c r="AA89" s="5"/>
      <c r="AB89" s="5"/>
      <c r="AC89" s="5"/>
      <c r="AD89" s="5"/>
      <c r="AE89" s="5"/>
      <c r="AF89" s="4"/>
      <c r="AG89" s="4"/>
      <c r="AH89" s="5"/>
    </row>
    <row r="90" spans="1:34" x14ac:dyDescent="0.2">
      <c r="A90" s="567"/>
      <c r="B90" s="5"/>
      <c r="C90" s="5"/>
      <c r="D90" s="5"/>
      <c r="E90" s="4"/>
      <c r="F90" s="5"/>
      <c r="G90" s="528"/>
      <c r="H90" s="5"/>
      <c r="I90" s="5"/>
      <c r="J90" s="5"/>
      <c r="K90" s="5"/>
      <c r="L90" s="5"/>
      <c r="M90" s="529"/>
      <c r="N90" s="5"/>
      <c r="O90" s="5"/>
      <c r="P90" s="5"/>
      <c r="Q90" s="5"/>
      <c r="R90" s="5"/>
      <c r="S90" s="5"/>
      <c r="T90" s="5"/>
      <c r="U90" s="5"/>
      <c r="V90" s="529"/>
      <c r="W90" s="530"/>
      <c r="X90" s="5"/>
      <c r="Y90" s="4"/>
      <c r="Z90" s="5"/>
      <c r="AA90" s="5"/>
      <c r="AB90" s="5"/>
      <c r="AC90" s="5"/>
      <c r="AD90" s="5"/>
      <c r="AE90" s="5"/>
      <c r="AF90" s="4"/>
      <c r="AG90" s="4"/>
      <c r="AH90" s="5"/>
    </row>
    <row r="91" spans="1:34" x14ac:dyDescent="0.2">
      <c r="A91" s="5"/>
      <c r="B91" s="5"/>
      <c r="C91" s="5"/>
      <c r="D91" s="5"/>
      <c r="E91" s="4"/>
      <c r="F91" s="5"/>
      <c r="G91" s="528"/>
      <c r="H91" s="5"/>
      <c r="I91" s="5"/>
      <c r="J91" s="5"/>
      <c r="K91" s="5"/>
      <c r="L91" s="5"/>
      <c r="M91" s="529"/>
      <c r="N91" s="5"/>
      <c r="O91" s="5"/>
      <c r="P91" s="5"/>
      <c r="Q91" s="5"/>
      <c r="R91" s="5"/>
      <c r="S91" s="5"/>
      <c r="T91" s="5"/>
      <c r="U91" s="5"/>
      <c r="V91" s="529"/>
      <c r="W91" s="530"/>
      <c r="X91" s="5"/>
      <c r="Y91" s="4"/>
      <c r="Z91" s="5"/>
      <c r="AA91" s="5"/>
      <c r="AB91" s="5"/>
      <c r="AC91" s="5"/>
      <c r="AD91" s="5"/>
      <c r="AE91" s="5"/>
      <c r="AF91" s="4"/>
      <c r="AG91" s="4"/>
      <c r="AH91" s="5"/>
    </row>
    <row r="92" spans="1:34" x14ac:dyDescent="0.2">
      <c r="A92" s="5"/>
      <c r="B92" s="5"/>
      <c r="C92" s="5"/>
      <c r="D92" s="5"/>
      <c r="E92" s="4"/>
      <c r="F92" s="5"/>
      <c r="G92" s="528"/>
      <c r="H92" s="5"/>
      <c r="I92" s="5"/>
      <c r="J92" s="5"/>
      <c r="K92" s="5"/>
      <c r="L92" s="5"/>
      <c r="M92" s="529"/>
      <c r="N92" s="5"/>
      <c r="O92" s="5"/>
      <c r="P92" s="5"/>
      <c r="Q92" s="5"/>
      <c r="R92" s="5"/>
      <c r="S92" s="5"/>
      <c r="T92" s="5"/>
      <c r="U92" s="5"/>
      <c r="V92" s="529"/>
      <c r="W92" s="530"/>
      <c r="X92" s="5"/>
      <c r="Y92" s="4"/>
      <c r="Z92" s="5"/>
      <c r="AA92" s="5"/>
      <c r="AB92" s="5"/>
      <c r="AC92" s="5"/>
      <c r="AD92" s="5"/>
      <c r="AE92" s="5"/>
      <c r="AF92" s="4"/>
      <c r="AG92" s="4"/>
      <c r="AH92" s="5"/>
    </row>
    <row r="93" spans="1:34" x14ac:dyDescent="0.2">
      <c r="A93" s="566"/>
      <c r="B93" s="5"/>
      <c r="C93" s="5"/>
      <c r="D93" s="5"/>
      <c r="E93" s="4"/>
      <c r="F93" s="5"/>
      <c r="G93" s="528"/>
      <c r="H93" s="5"/>
      <c r="I93" s="5"/>
      <c r="J93" s="5"/>
      <c r="K93" s="5"/>
      <c r="L93" s="5"/>
      <c r="M93" s="529"/>
      <c r="N93" s="5"/>
      <c r="O93" s="5"/>
      <c r="P93" s="5"/>
      <c r="Q93" s="5"/>
      <c r="R93" s="5"/>
      <c r="S93" s="5"/>
      <c r="T93" s="5"/>
      <c r="U93" s="5"/>
      <c r="V93" s="529"/>
      <c r="W93" s="530"/>
      <c r="X93" s="5"/>
      <c r="Y93" s="4"/>
      <c r="Z93" s="5"/>
      <c r="AA93" s="5"/>
      <c r="AB93" s="5"/>
      <c r="AC93" s="5"/>
      <c r="AD93" s="5"/>
      <c r="AE93" s="5"/>
      <c r="AF93" s="4"/>
      <c r="AG93" s="4"/>
      <c r="AH93" s="5"/>
    </row>
    <row r="94" spans="1:34" x14ac:dyDescent="0.2">
      <c r="A94" s="566"/>
      <c r="B94" s="5"/>
      <c r="C94" s="5"/>
      <c r="D94" s="5"/>
      <c r="E94" s="4"/>
      <c r="F94" s="5"/>
      <c r="G94" s="528"/>
      <c r="H94" s="5"/>
      <c r="I94" s="5"/>
      <c r="J94" s="5"/>
      <c r="K94" s="5"/>
      <c r="L94" s="5"/>
      <c r="M94" s="529"/>
      <c r="N94" s="5"/>
      <c r="O94" s="5"/>
      <c r="P94" s="5"/>
      <c r="Q94" s="5"/>
      <c r="R94" s="5"/>
      <c r="S94" s="5"/>
      <c r="T94" s="5"/>
      <c r="U94" s="5"/>
      <c r="V94" s="529"/>
      <c r="W94" s="530"/>
      <c r="X94" s="5"/>
      <c r="Y94" s="4"/>
      <c r="Z94" s="5"/>
      <c r="AA94" s="5"/>
      <c r="AB94" s="5"/>
      <c r="AC94" s="5"/>
      <c r="AD94" s="5"/>
      <c r="AE94" s="5"/>
      <c r="AF94" s="4"/>
      <c r="AG94" s="4"/>
      <c r="AH94" s="5"/>
    </row>
    <row r="95" spans="1:34" x14ac:dyDescent="0.2">
      <c r="A95" s="5"/>
      <c r="B95" s="5"/>
      <c r="C95" s="5"/>
      <c r="D95" s="5"/>
      <c r="E95" s="4"/>
      <c r="F95" s="5"/>
      <c r="G95" s="528"/>
      <c r="H95" s="5"/>
      <c r="I95" s="5"/>
      <c r="J95" s="5"/>
      <c r="K95" s="5"/>
      <c r="L95" s="5"/>
      <c r="M95" s="529"/>
      <c r="N95" s="5"/>
      <c r="O95" s="5"/>
      <c r="P95" s="5"/>
      <c r="Q95" s="5"/>
      <c r="R95" s="5"/>
      <c r="S95" s="5"/>
      <c r="T95" s="5"/>
      <c r="U95" s="5"/>
      <c r="V95" s="529"/>
      <c r="W95" s="530"/>
      <c r="X95" s="5"/>
      <c r="Y95" s="4"/>
      <c r="Z95" s="5"/>
      <c r="AA95" s="5"/>
      <c r="AB95" s="5"/>
      <c r="AC95" s="5"/>
      <c r="AD95" s="5"/>
      <c r="AE95" s="5"/>
      <c r="AF95" s="4"/>
      <c r="AG95" s="4"/>
      <c r="AH95" s="5"/>
    </row>
    <row r="96" spans="1:34" x14ac:dyDescent="0.2">
      <c r="A96" s="5"/>
      <c r="B96" s="5"/>
      <c r="C96" s="5"/>
      <c r="D96" s="5"/>
      <c r="E96" s="4"/>
      <c r="F96" s="5"/>
      <c r="G96" s="528"/>
      <c r="H96" s="5"/>
      <c r="I96" s="5"/>
      <c r="J96" s="5"/>
      <c r="K96" s="5"/>
      <c r="L96" s="5"/>
      <c r="M96" s="529"/>
      <c r="N96" s="5"/>
      <c r="O96" s="5"/>
      <c r="P96" s="5"/>
      <c r="Q96" s="5"/>
      <c r="R96" s="5"/>
      <c r="S96" s="5"/>
      <c r="T96" s="5"/>
      <c r="U96" s="5"/>
      <c r="V96" s="529"/>
      <c r="W96" s="530"/>
      <c r="X96" s="5"/>
      <c r="Y96" s="4"/>
      <c r="Z96" s="5"/>
      <c r="AA96" s="5"/>
      <c r="AB96" s="5"/>
      <c r="AC96" s="5"/>
      <c r="AD96" s="5"/>
      <c r="AE96" s="5"/>
      <c r="AF96" s="4"/>
      <c r="AG96" s="4"/>
      <c r="AH96" s="5"/>
    </row>
    <row r="97" spans="1:34" x14ac:dyDescent="0.2">
      <c r="A97" s="5"/>
      <c r="B97" s="5"/>
      <c r="C97" s="5"/>
      <c r="D97" s="5"/>
      <c r="E97" s="4"/>
      <c r="F97" s="5"/>
      <c r="G97" s="528"/>
      <c r="H97" s="5"/>
      <c r="I97" s="5"/>
      <c r="J97" s="5"/>
      <c r="K97" s="5"/>
      <c r="L97" s="5"/>
      <c r="M97" s="529"/>
      <c r="N97" s="5"/>
      <c r="O97" s="5"/>
      <c r="P97" s="5"/>
      <c r="Q97" s="5"/>
      <c r="R97" s="5"/>
      <c r="S97" s="5"/>
      <c r="T97" s="5"/>
      <c r="U97" s="5"/>
      <c r="V97" s="529"/>
      <c r="W97" s="530"/>
      <c r="X97" s="5"/>
      <c r="Y97" s="4"/>
      <c r="Z97" s="5"/>
      <c r="AA97" s="5"/>
      <c r="AB97" s="5"/>
      <c r="AC97" s="5"/>
      <c r="AD97" s="5"/>
      <c r="AE97" s="5"/>
      <c r="AF97" s="4"/>
      <c r="AG97" s="4"/>
      <c r="AH97" s="5"/>
    </row>
    <row r="98" spans="1:34" x14ac:dyDescent="0.2">
      <c r="A98" s="5"/>
      <c r="B98" s="5"/>
      <c r="C98" s="5"/>
      <c r="D98" s="5"/>
      <c r="E98" s="4"/>
      <c r="F98" s="5"/>
      <c r="G98" s="528"/>
      <c r="H98" s="5"/>
      <c r="I98" s="5"/>
      <c r="J98" s="5"/>
      <c r="K98" s="5"/>
      <c r="L98" s="5"/>
      <c r="M98" s="529"/>
      <c r="N98" s="5"/>
      <c r="O98" s="5"/>
      <c r="P98" s="5"/>
      <c r="Q98" s="5"/>
      <c r="R98" s="5"/>
      <c r="S98" s="5"/>
      <c r="T98" s="5"/>
      <c r="U98" s="5"/>
      <c r="V98" s="529"/>
      <c r="W98" s="530"/>
      <c r="X98" s="5"/>
      <c r="Y98" s="4"/>
      <c r="Z98" s="5"/>
      <c r="AA98" s="5"/>
      <c r="AB98" s="5"/>
      <c r="AC98" s="5"/>
      <c r="AD98" s="5"/>
      <c r="AE98" s="5"/>
      <c r="AF98" s="4"/>
      <c r="AG98" s="4"/>
      <c r="AH98" s="5"/>
    </row>
    <row r="99" spans="1:34" x14ac:dyDescent="0.2">
      <c r="A99" s="5"/>
      <c r="B99" s="5"/>
      <c r="C99" s="5"/>
      <c r="D99" s="5"/>
      <c r="E99" s="4"/>
      <c r="F99" s="5"/>
      <c r="G99" s="528"/>
      <c r="H99" s="5"/>
      <c r="I99" s="5"/>
      <c r="J99" s="5"/>
      <c r="K99" s="5"/>
      <c r="L99" s="5"/>
      <c r="M99" s="529"/>
      <c r="N99" s="5"/>
      <c r="O99" s="5"/>
      <c r="P99" s="5"/>
      <c r="Q99" s="5"/>
      <c r="R99" s="5"/>
      <c r="S99" s="5"/>
      <c r="T99" s="5"/>
      <c r="U99" s="5"/>
      <c r="V99" s="529"/>
      <c r="W99" s="530"/>
      <c r="X99" s="5"/>
      <c r="Y99" s="4"/>
      <c r="Z99" s="5"/>
      <c r="AA99" s="5"/>
      <c r="AB99" s="5"/>
      <c r="AC99" s="5"/>
      <c r="AD99" s="5"/>
      <c r="AE99" s="5"/>
      <c r="AF99" s="4"/>
      <c r="AG99" s="4"/>
      <c r="AH99" s="5"/>
    </row>
    <row r="100" spans="1:34" x14ac:dyDescent="0.2">
      <c r="A100" s="5"/>
      <c r="B100" s="5"/>
      <c r="C100" s="5"/>
      <c r="D100" s="5"/>
      <c r="E100" s="4"/>
      <c r="F100" s="5"/>
      <c r="G100" s="528"/>
      <c r="H100" s="5"/>
      <c r="I100" s="5"/>
      <c r="J100" s="5"/>
      <c r="K100" s="5"/>
      <c r="L100" s="5"/>
      <c r="M100" s="529"/>
      <c r="N100" s="5"/>
      <c r="O100" s="5"/>
      <c r="P100" s="5"/>
      <c r="Q100" s="5"/>
      <c r="R100" s="5"/>
      <c r="S100" s="5"/>
      <c r="T100" s="5"/>
      <c r="U100" s="5"/>
      <c r="V100" s="529"/>
      <c r="W100" s="530"/>
      <c r="X100" s="5"/>
      <c r="Y100" s="4"/>
      <c r="Z100" s="5"/>
      <c r="AA100" s="5"/>
      <c r="AB100" s="5"/>
      <c r="AC100" s="5"/>
      <c r="AD100" s="5"/>
      <c r="AE100" s="5"/>
      <c r="AF100" s="4"/>
      <c r="AG100" s="4"/>
      <c r="AH100" s="5"/>
    </row>
    <row r="101" spans="1:34" x14ac:dyDescent="0.2">
      <c r="A101" s="5"/>
      <c r="B101" s="5"/>
      <c r="C101" s="5"/>
      <c r="D101" s="5"/>
      <c r="E101" s="4"/>
      <c r="F101" s="5"/>
      <c r="G101" s="528"/>
      <c r="H101" s="5"/>
      <c r="I101" s="5"/>
      <c r="J101" s="5"/>
      <c r="K101" s="5"/>
      <c r="L101" s="5"/>
      <c r="M101" s="529"/>
      <c r="N101" s="5"/>
      <c r="O101" s="5"/>
      <c r="P101" s="5"/>
      <c r="Q101" s="5"/>
      <c r="R101" s="5"/>
      <c r="S101" s="5"/>
      <c r="T101" s="5"/>
      <c r="U101" s="5"/>
      <c r="V101" s="529"/>
      <c r="W101" s="530"/>
      <c r="X101" s="5"/>
      <c r="Y101" s="4"/>
      <c r="Z101" s="5"/>
      <c r="AA101" s="5"/>
      <c r="AB101" s="5"/>
      <c r="AC101" s="5"/>
      <c r="AD101" s="5"/>
      <c r="AE101" s="5"/>
      <c r="AF101" s="4"/>
      <c r="AG101" s="4"/>
      <c r="AH101" s="5"/>
    </row>
    <row r="102" spans="1:34" x14ac:dyDescent="0.2">
      <c r="A102" s="5"/>
      <c r="B102" s="5"/>
      <c r="C102" s="5"/>
      <c r="D102" s="5"/>
      <c r="E102" s="4"/>
      <c r="F102" s="5"/>
      <c r="G102" s="528"/>
      <c r="H102" s="5"/>
      <c r="I102" s="5"/>
      <c r="J102" s="5"/>
      <c r="K102" s="5"/>
      <c r="L102" s="5"/>
      <c r="M102" s="529"/>
      <c r="N102" s="5"/>
      <c r="O102" s="5"/>
      <c r="P102" s="5"/>
      <c r="Q102" s="5"/>
      <c r="R102" s="5"/>
      <c r="S102" s="5"/>
      <c r="T102" s="5"/>
      <c r="U102" s="5"/>
      <c r="V102" s="529"/>
      <c r="W102" s="530"/>
      <c r="X102" s="5"/>
      <c r="Y102" s="4"/>
      <c r="Z102" s="5"/>
      <c r="AA102" s="5"/>
      <c r="AB102" s="5"/>
      <c r="AC102" s="5"/>
      <c r="AD102" s="5"/>
      <c r="AE102" s="5"/>
      <c r="AF102" s="4"/>
      <c r="AG102" s="4"/>
      <c r="AH102" s="5"/>
    </row>
    <row r="103" spans="1:34" x14ac:dyDescent="0.2">
      <c r="A103" s="5"/>
      <c r="B103" s="5"/>
      <c r="C103" s="5"/>
      <c r="D103" s="5"/>
      <c r="E103" s="4"/>
      <c r="F103" s="5"/>
      <c r="G103" s="528"/>
      <c r="H103" s="5"/>
      <c r="I103" s="5"/>
      <c r="J103" s="5"/>
      <c r="K103" s="5"/>
      <c r="L103" s="5"/>
      <c r="M103" s="529"/>
      <c r="N103" s="5"/>
      <c r="O103" s="5"/>
      <c r="P103" s="5"/>
      <c r="Q103" s="5"/>
      <c r="R103" s="5"/>
      <c r="S103" s="5"/>
      <c r="T103" s="5"/>
      <c r="U103" s="5"/>
      <c r="V103" s="529"/>
      <c r="W103" s="530"/>
      <c r="X103" s="5"/>
      <c r="Y103" s="4"/>
      <c r="Z103" s="5"/>
      <c r="AA103" s="5"/>
      <c r="AB103" s="5"/>
      <c r="AC103" s="5"/>
      <c r="AD103" s="5"/>
      <c r="AE103" s="5"/>
      <c r="AF103" s="4"/>
      <c r="AG103" s="4"/>
      <c r="AH103" s="5"/>
    </row>
    <row r="104" spans="1:34" x14ac:dyDescent="0.2">
      <c r="A104" s="5"/>
      <c r="B104" s="5"/>
      <c r="C104" s="5"/>
      <c r="D104" s="5"/>
      <c r="E104" s="4"/>
      <c r="F104" s="5"/>
      <c r="G104" s="528"/>
      <c r="H104" s="5"/>
      <c r="I104" s="5"/>
      <c r="J104" s="5"/>
      <c r="K104" s="5"/>
      <c r="L104" s="5"/>
      <c r="M104" s="529"/>
      <c r="N104" s="5"/>
      <c r="O104" s="5"/>
      <c r="P104" s="5"/>
      <c r="Q104" s="5"/>
      <c r="R104" s="5"/>
      <c r="S104" s="5"/>
      <c r="T104" s="5"/>
      <c r="U104" s="5"/>
      <c r="V104" s="529"/>
      <c r="W104" s="530"/>
      <c r="X104" s="5"/>
      <c r="Y104" s="4"/>
      <c r="Z104" s="5"/>
      <c r="AA104" s="5"/>
      <c r="AB104" s="5"/>
      <c r="AC104" s="5"/>
      <c r="AD104" s="5"/>
      <c r="AE104" s="5"/>
      <c r="AF104" s="4"/>
      <c r="AG104" s="4"/>
      <c r="AH104" s="5"/>
    </row>
    <row r="105" spans="1:34" x14ac:dyDescent="0.2">
      <c r="A105" s="5"/>
      <c r="B105" s="5"/>
      <c r="C105" s="5"/>
      <c r="D105" s="5"/>
      <c r="E105" s="4"/>
      <c r="F105" s="5"/>
      <c r="G105" s="528"/>
      <c r="H105" s="5"/>
      <c r="I105" s="5"/>
      <c r="J105" s="5"/>
      <c r="K105" s="5"/>
      <c r="L105" s="5"/>
      <c r="M105" s="529"/>
      <c r="N105" s="5"/>
      <c r="O105" s="5"/>
      <c r="P105" s="5"/>
      <c r="Q105" s="5"/>
      <c r="R105" s="5"/>
      <c r="S105" s="5"/>
      <c r="T105" s="5"/>
      <c r="U105" s="5"/>
      <c r="V105" s="529"/>
      <c r="W105" s="530"/>
      <c r="X105" s="5"/>
      <c r="Y105" s="4"/>
      <c r="Z105" s="5"/>
      <c r="AA105" s="5"/>
      <c r="AB105" s="5"/>
      <c r="AC105" s="5"/>
      <c r="AD105" s="5"/>
      <c r="AE105" s="5"/>
      <c r="AF105" s="4"/>
      <c r="AG105" s="4"/>
      <c r="AH105" s="5"/>
    </row>
    <row r="106" spans="1:34" x14ac:dyDescent="0.2">
      <c r="A106" s="5"/>
      <c r="B106" s="5"/>
      <c r="C106" s="5"/>
      <c r="D106" s="5"/>
      <c r="E106" s="4"/>
      <c r="F106" s="5"/>
      <c r="G106" s="528"/>
      <c r="H106" s="5"/>
      <c r="I106" s="5"/>
      <c r="J106" s="5"/>
      <c r="K106" s="5"/>
      <c r="L106" s="5"/>
      <c r="M106" s="529"/>
      <c r="N106" s="5"/>
      <c r="O106" s="5"/>
      <c r="P106" s="5"/>
      <c r="Q106" s="5"/>
      <c r="R106" s="5"/>
      <c r="S106" s="5"/>
      <c r="T106" s="5"/>
      <c r="U106" s="5"/>
      <c r="V106" s="529"/>
      <c r="W106" s="530"/>
      <c r="X106" s="5"/>
      <c r="Y106" s="4"/>
      <c r="Z106" s="5"/>
      <c r="AA106" s="5"/>
      <c r="AB106" s="5"/>
      <c r="AC106" s="5"/>
      <c r="AD106" s="5"/>
      <c r="AE106" s="5"/>
      <c r="AF106" s="4"/>
      <c r="AG106" s="4"/>
      <c r="AH106" s="5"/>
    </row>
    <row r="107" spans="1:34" x14ac:dyDescent="0.2">
      <c r="A107" s="531"/>
      <c r="B107" s="5"/>
      <c r="C107" s="5"/>
      <c r="D107" s="5"/>
      <c r="E107" s="4"/>
      <c r="F107" s="5"/>
      <c r="G107" s="528"/>
      <c r="H107" s="5"/>
      <c r="I107" s="5"/>
      <c r="J107" s="5"/>
      <c r="K107" s="5"/>
      <c r="L107" s="5"/>
      <c r="M107" s="529"/>
      <c r="N107" s="5"/>
      <c r="O107" s="5"/>
      <c r="P107" s="5"/>
      <c r="Q107" s="5"/>
      <c r="R107" s="5"/>
      <c r="S107" s="5"/>
      <c r="T107" s="5"/>
      <c r="U107" s="5"/>
      <c r="V107" s="529"/>
      <c r="W107" s="530"/>
      <c r="X107" s="5"/>
      <c r="Y107" s="4"/>
      <c r="Z107" s="5"/>
      <c r="AA107" s="5"/>
      <c r="AB107" s="5"/>
      <c r="AC107" s="5"/>
      <c r="AD107" s="5"/>
      <c r="AE107" s="5"/>
      <c r="AF107" s="4"/>
      <c r="AG107" s="4"/>
      <c r="AH107" s="5"/>
    </row>
    <row r="108" spans="1:34" x14ac:dyDescent="0.2">
      <c r="A108" s="5"/>
      <c r="B108" s="5"/>
      <c r="C108" s="5"/>
      <c r="D108" s="5"/>
      <c r="E108" s="4"/>
      <c r="F108" s="5"/>
      <c r="G108" s="528"/>
      <c r="H108" s="5"/>
      <c r="I108" s="5"/>
      <c r="J108" s="5"/>
      <c r="K108" s="5"/>
      <c r="L108" s="5"/>
      <c r="M108" s="529"/>
      <c r="N108" s="5"/>
      <c r="O108" s="5"/>
      <c r="P108" s="5"/>
      <c r="Q108" s="5"/>
      <c r="R108" s="5"/>
      <c r="S108" s="5"/>
      <c r="T108" s="5"/>
      <c r="U108" s="5"/>
      <c r="V108" s="529"/>
      <c r="W108" s="530"/>
      <c r="X108" s="5"/>
      <c r="Y108" s="4"/>
      <c r="Z108" s="5"/>
      <c r="AA108" s="5"/>
      <c r="AB108" s="5"/>
      <c r="AC108" s="5"/>
      <c r="AD108" s="5"/>
      <c r="AE108" s="5"/>
      <c r="AF108" s="4"/>
      <c r="AG108" s="4"/>
      <c r="AH108" s="5"/>
    </row>
    <row r="109" spans="1:34" x14ac:dyDescent="0.2">
      <c r="A109" s="5"/>
      <c r="B109" s="5"/>
      <c r="C109" s="5"/>
      <c r="D109" s="5"/>
      <c r="E109" s="4"/>
      <c r="F109" s="5"/>
      <c r="G109" s="528"/>
      <c r="H109" s="5"/>
      <c r="I109" s="5"/>
      <c r="J109" s="5"/>
      <c r="K109" s="5"/>
      <c r="L109" s="5"/>
      <c r="M109" s="529"/>
      <c r="N109" s="5"/>
      <c r="O109" s="5"/>
      <c r="P109" s="5"/>
      <c r="Q109" s="5"/>
      <c r="R109" s="5"/>
      <c r="S109" s="5"/>
      <c r="T109" s="5"/>
      <c r="U109" s="5"/>
      <c r="V109" s="529"/>
      <c r="W109" s="530"/>
      <c r="X109" s="5"/>
      <c r="Y109" s="4"/>
      <c r="Z109" s="5"/>
      <c r="AA109" s="5"/>
      <c r="AB109" s="5"/>
      <c r="AC109" s="5"/>
      <c r="AD109" s="5"/>
      <c r="AE109" s="5"/>
      <c r="AF109" s="4"/>
      <c r="AG109" s="4"/>
      <c r="AH109" s="5"/>
    </row>
    <row r="110" spans="1:34" x14ac:dyDescent="0.2">
      <c r="A110" s="5"/>
      <c r="B110" s="5"/>
      <c r="C110" s="5"/>
      <c r="D110" s="5"/>
      <c r="E110" s="4"/>
      <c r="F110" s="5"/>
      <c r="G110" s="528"/>
      <c r="H110" s="5"/>
      <c r="I110" s="5"/>
      <c r="J110" s="5"/>
      <c r="K110" s="5"/>
      <c r="L110" s="5"/>
      <c r="M110" s="529"/>
      <c r="N110" s="5"/>
      <c r="O110" s="5"/>
      <c r="P110" s="5"/>
      <c r="Q110" s="5"/>
      <c r="R110" s="5"/>
      <c r="S110" s="5"/>
      <c r="T110" s="5"/>
      <c r="U110" s="5"/>
      <c r="V110" s="529"/>
      <c r="W110" s="530"/>
      <c r="X110" s="5"/>
      <c r="Y110" s="4"/>
      <c r="Z110" s="5"/>
      <c r="AA110" s="5"/>
      <c r="AB110" s="5"/>
      <c r="AC110" s="5"/>
      <c r="AD110" s="5"/>
      <c r="AE110" s="5"/>
      <c r="AF110" s="4"/>
      <c r="AG110" s="4"/>
      <c r="AH110" s="5"/>
    </row>
    <row r="111" spans="1:34" x14ac:dyDescent="0.2">
      <c r="A111" s="5"/>
      <c r="B111" s="5"/>
      <c r="C111" s="5"/>
      <c r="D111" s="5"/>
      <c r="E111" s="4"/>
      <c r="F111" s="5"/>
      <c r="G111" s="528"/>
      <c r="H111" s="5"/>
      <c r="I111" s="5"/>
      <c r="J111" s="5"/>
      <c r="K111" s="5"/>
      <c r="L111" s="5"/>
      <c r="M111" s="529"/>
      <c r="N111" s="5"/>
      <c r="O111" s="5"/>
      <c r="P111" s="5"/>
      <c r="Q111" s="5"/>
      <c r="R111" s="5"/>
      <c r="S111" s="5"/>
      <c r="T111" s="5"/>
      <c r="U111" s="5"/>
      <c r="V111" s="529"/>
      <c r="W111" s="530"/>
      <c r="X111" s="5"/>
      <c r="Y111" s="4"/>
      <c r="Z111" s="5"/>
      <c r="AA111" s="5"/>
      <c r="AB111" s="5"/>
      <c r="AC111" s="5"/>
      <c r="AD111" s="5"/>
      <c r="AE111" s="5"/>
      <c r="AF111" s="4"/>
      <c r="AG111" s="4"/>
      <c r="AH111" s="5"/>
    </row>
    <row r="112" spans="1:34" x14ac:dyDescent="0.2">
      <c r="A112" s="5"/>
      <c r="B112" s="5"/>
      <c r="C112" s="5"/>
      <c r="D112" s="5"/>
      <c r="E112" s="4"/>
      <c r="F112" s="5"/>
      <c r="G112" s="528"/>
      <c r="H112" s="5"/>
      <c r="I112" s="5"/>
      <c r="J112" s="5"/>
      <c r="K112" s="5"/>
      <c r="L112" s="5"/>
      <c r="M112" s="529"/>
      <c r="N112" s="5"/>
      <c r="O112" s="5"/>
      <c r="P112" s="5"/>
      <c r="Q112" s="5"/>
      <c r="R112" s="5"/>
      <c r="S112" s="5"/>
      <c r="T112" s="5"/>
      <c r="U112" s="5"/>
      <c r="V112" s="529"/>
      <c r="W112" s="530"/>
      <c r="X112" s="5"/>
      <c r="Y112" s="4"/>
      <c r="Z112" s="5"/>
      <c r="AA112" s="5"/>
      <c r="AB112" s="5"/>
      <c r="AC112" s="5"/>
      <c r="AD112" s="5"/>
      <c r="AE112" s="5"/>
      <c r="AF112" s="4"/>
      <c r="AG112" s="4"/>
      <c r="AH112" s="5"/>
    </row>
    <row r="113" spans="1:34" x14ac:dyDescent="0.2">
      <c r="A113" s="527"/>
      <c r="B113" s="5"/>
      <c r="C113" s="5"/>
      <c r="D113" s="5"/>
      <c r="E113" s="4"/>
      <c r="F113" s="5"/>
      <c r="G113" s="528"/>
      <c r="H113" s="5"/>
      <c r="I113" s="5"/>
      <c r="J113" s="5"/>
      <c r="K113" s="5"/>
      <c r="L113" s="5"/>
      <c r="M113" s="529"/>
      <c r="N113" s="5"/>
      <c r="O113" s="5"/>
      <c r="P113" s="5"/>
      <c r="Q113" s="5"/>
      <c r="R113" s="5"/>
      <c r="S113" s="5"/>
      <c r="T113" s="5"/>
      <c r="U113" s="5"/>
      <c r="V113" s="529"/>
      <c r="W113" s="530"/>
      <c r="X113" s="5"/>
      <c r="Y113" s="4"/>
      <c r="Z113" s="5"/>
      <c r="AA113" s="5"/>
      <c r="AB113" s="5"/>
      <c r="AC113" s="5"/>
      <c r="AD113" s="5"/>
      <c r="AE113" s="5"/>
      <c r="AF113" s="4"/>
      <c r="AG113" s="4"/>
      <c r="AH113" s="5"/>
    </row>
    <row r="114" spans="1:34" x14ac:dyDescent="0.2">
      <c r="A114" s="527"/>
      <c r="B114" s="5"/>
      <c r="C114" s="5"/>
      <c r="D114" s="5"/>
      <c r="E114" s="4"/>
      <c r="F114" s="5"/>
      <c r="G114" s="528"/>
      <c r="H114" s="5"/>
      <c r="I114" s="5"/>
      <c r="J114" s="5"/>
      <c r="K114" s="5"/>
      <c r="L114" s="5"/>
      <c r="M114" s="529"/>
      <c r="N114" s="5"/>
      <c r="O114" s="5"/>
      <c r="P114" s="5"/>
      <c r="Q114" s="5"/>
      <c r="R114" s="5"/>
      <c r="S114" s="5"/>
      <c r="T114" s="5"/>
      <c r="U114" s="5"/>
      <c r="V114" s="529"/>
      <c r="W114" s="530"/>
      <c r="X114" s="5"/>
      <c r="Y114" s="4"/>
      <c r="Z114" s="5"/>
      <c r="AA114" s="5"/>
      <c r="AB114" s="5"/>
      <c r="AC114" s="5"/>
      <c r="AD114" s="5"/>
      <c r="AE114" s="5"/>
      <c r="AF114" s="4"/>
      <c r="AG114" s="4"/>
      <c r="AH114" s="5"/>
    </row>
    <row r="115" spans="1:34" x14ac:dyDescent="0.2">
      <c r="A115" s="527"/>
      <c r="B115" s="5"/>
      <c r="C115" s="5"/>
      <c r="D115" s="5"/>
      <c r="E115" s="4"/>
      <c r="F115" s="5"/>
      <c r="G115" s="528"/>
      <c r="H115" s="5"/>
      <c r="I115" s="5"/>
      <c r="J115" s="5"/>
      <c r="K115" s="5"/>
      <c r="L115" s="5"/>
      <c r="M115" s="529"/>
      <c r="N115" s="5"/>
      <c r="O115" s="5"/>
      <c r="P115" s="5"/>
      <c r="Q115" s="5"/>
      <c r="R115" s="5"/>
      <c r="S115" s="5"/>
      <c r="T115" s="5"/>
      <c r="U115" s="5"/>
      <c r="V115" s="529"/>
      <c r="W115" s="530"/>
      <c r="X115" s="5"/>
      <c r="Y115" s="4"/>
      <c r="Z115" s="5"/>
      <c r="AA115" s="5"/>
      <c r="AB115" s="5"/>
      <c r="AC115" s="5"/>
      <c r="AD115" s="5"/>
      <c r="AE115" s="5"/>
      <c r="AF115" s="4"/>
      <c r="AG115" s="4"/>
      <c r="AH115" s="5"/>
    </row>
    <row r="116" spans="1:34" x14ac:dyDescent="0.2">
      <c r="A116" s="531"/>
      <c r="B116" s="5"/>
      <c r="C116" s="5"/>
      <c r="D116" s="5"/>
      <c r="E116" s="4"/>
      <c r="F116" s="5"/>
      <c r="G116" s="528"/>
      <c r="H116" s="5"/>
      <c r="I116" s="5"/>
      <c r="J116" s="5"/>
      <c r="K116" s="5"/>
      <c r="L116" s="5"/>
      <c r="M116" s="529"/>
      <c r="N116" s="5"/>
      <c r="O116" s="5"/>
      <c r="P116" s="5"/>
      <c r="Q116" s="5"/>
      <c r="R116" s="5"/>
      <c r="S116" s="5"/>
      <c r="T116" s="5"/>
      <c r="U116" s="5"/>
      <c r="V116" s="529"/>
      <c r="W116" s="530"/>
      <c r="X116" s="5"/>
      <c r="Y116" s="4"/>
      <c r="Z116" s="5"/>
      <c r="AA116" s="5"/>
      <c r="AB116" s="5"/>
      <c r="AC116" s="5"/>
      <c r="AD116" s="5"/>
      <c r="AE116" s="5"/>
      <c r="AF116" s="4"/>
      <c r="AG116" s="4"/>
      <c r="AH116" s="5"/>
    </row>
    <row r="117" spans="1:34" x14ac:dyDescent="0.2">
      <c r="A117" s="566"/>
      <c r="B117" s="5"/>
      <c r="C117" s="5"/>
      <c r="D117" s="5"/>
      <c r="E117" s="4"/>
      <c r="F117" s="5"/>
      <c r="G117" s="528"/>
      <c r="H117" s="5"/>
      <c r="I117" s="5"/>
      <c r="J117" s="5"/>
      <c r="K117" s="5"/>
      <c r="L117" s="5"/>
      <c r="M117" s="529"/>
      <c r="N117" s="5"/>
      <c r="O117" s="5"/>
      <c r="P117" s="5"/>
      <c r="Q117" s="5"/>
      <c r="R117" s="5"/>
      <c r="S117" s="5"/>
      <c r="T117" s="5"/>
      <c r="U117" s="5"/>
      <c r="V117" s="529"/>
      <c r="W117" s="530"/>
      <c r="X117" s="5"/>
      <c r="Y117" s="4"/>
      <c r="Z117" s="5"/>
      <c r="AA117" s="5"/>
      <c r="AB117" s="5"/>
      <c r="AC117" s="5"/>
      <c r="AD117" s="5"/>
      <c r="AE117" s="5"/>
      <c r="AF117" s="4"/>
      <c r="AG117" s="4"/>
      <c r="AH117" s="5"/>
    </row>
    <row r="118" spans="1:34" x14ac:dyDescent="0.2">
      <c r="A118" s="566"/>
      <c r="B118" s="5"/>
      <c r="C118" s="5"/>
      <c r="D118" s="5"/>
      <c r="E118" s="4"/>
      <c r="F118" s="5"/>
      <c r="G118" s="528"/>
      <c r="H118" s="5"/>
      <c r="I118" s="5"/>
      <c r="J118" s="5"/>
      <c r="K118" s="5"/>
      <c r="L118" s="5"/>
      <c r="M118" s="529"/>
      <c r="N118" s="5"/>
      <c r="O118" s="5"/>
      <c r="P118" s="5"/>
      <c r="Q118" s="5"/>
      <c r="R118" s="5"/>
      <c r="S118" s="5"/>
      <c r="T118" s="5"/>
      <c r="U118" s="5"/>
      <c r="V118" s="529"/>
      <c r="W118" s="530"/>
      <c r="X118" s="5"/>
      <c r="Y118" s="4"/>
      <c r="Z118" s="5"/>
      <c r="AA118" s="5"/>
      <c r="AB118" s="5"/>
      <c r="AC118" s="5"/>
      <c r="AD118" s="5"/>
      <c r="AE118" s="5"/>
      <c r="AF118" s="4"/>
      <c r="AG118" s="4"/>
      <c r="AH118" s="5"/>
    </row>
    <row r="119" spans="1:34" x14ac:dyDescent="0.2">
      <c r="A119" s="5"/>
      <c r="B119" s="5"/>
      <c r="C119" s="5"/>
      <c r="D119" s="5"/>
      <c r="E119" s="4"/>
      <c r="F119" s="5"/>
      <c r="G119" s="528"/>
      <c r="H119" s="5"/>
      <c r="I119" s="5"/>
      <c r="J119" s="5"/>
      <c r="K119" s="5"/>
      <c r="L119" s="5"/>
      <c r="M119" s="529"/>
      <c r="N119" s="5"/>
      <c r="O119" s="5"/>
      <c r="P119" s="5"/>
      <c r="Q119" s="5"/>
      <c r="R119" s="5"/>
      <c r="S119" s="5"/>
      <c r="T119" s="5"/>
      <c r="U119" s="5"/>
      <c r="V119" s="529"/>
      <c r="W119" s="530"/>
      <c r="X119" s="5"/>
      <c r="Y119" s="4"/>
      <c r="Z119" s="5"/>
      <c r="AA119" s="5"/>
      <c r="AB119" s="5"/>
      <c r="AC119" s="5"/>
      <c r="AD119" s="5"/>
      <c r="AE119" s="5"/>
      <c r="AF119" s="4"/>
      <c r="AG119" s="4"/>
      <c r="AH119" s="5"/>
    </row>
    <row r="120" spans="1:34" x14ac:dyDescent="0.2">
      <c r="A120" s="5"/>
      <c r="B120" s="5"/>
      <c r="C120" s="5"/>
      <c r="D120" s="5"/>
      <c r="E120" s="4"/>
      <c r="F120" s="5"/>
      <c r="G120" s="528"/>
      <c r="H120" s="5"/>
      <c r="I120" s="5"/>
      <c r="J120" s="5"/>
      <c r="K120" s="5"/>
      <c r="L120" s="5"/>
      <c r="M120" s="529"/>
      <c r="N120" s="5"/>
      <c r="O120" s="5"/>
      <c r="P120" s="5"/>
      <c r="Q120" s="5"/>
      <c r="R120" s="5"/>
      <c r="S120" s="5"/>
      <c r="T120" s="5"/>
      <c r="U120" s="5"/>
      <c r="V120" s="529"/>
      <c r="W120" s="530"/>
      <c r="X120" s="5"/>
      <c r="Y120" s="4"/>
      <c r="Z120" s="5"/>
      <c r="AA120" s="5"/>
      <c r="AB120" s="5"/>
      <c r="AC120" s="5"/>
      <c r="AD120" s="5"/>
      <c r="AE120" s="5"/>
      <c r="AF120" s="4"/>
      <c r="AG120" s="4"/>
      <c r="AH120" s="5"/>
    </row>
    <row r="121" spans="1:34" x14ac:dyDescent="0.2">
      <c r="A121" s="5"/>
      <c r="B121" s="5"/>
      <c r="C121" s="5"/>
      <c r="D121" s="5"/>
      <c r="E121" s="4"/>
      <c r="F121" s="5"/>
      <c r="G121" s="528"/>
      <c r="H121" s="5"/>
      <c r="I121" s="5"/>
      <c r="J121" s="5"/>
      <c r="K121" s="5"/>
      <c r="L121" s="5"/>
      <c r="M121" s="529"/>
      <c r="N121" s="5"/>
      <c r="O121" s="5"/>
      <c r="P121" s="5"/>
      <c r="Q121" s="5"/>
      <c r="R121" s="5"/>
      <c r="S121" s="5"/>
      <c r="T121" s="5"/>
      <c r="U121" s="5"/>
      <c r="V121" s="529"/>
      <c r="W121" s="530"/>
      <c r="X121" s="5"/>
      <c r="Y121" s="4"/>
      <c r="Z121" s="5"/>
      <c r="AA121" s="5"/>
      <c r="AB121" s="5"/>
      <c r="AC121" s="5"/>
      <c r="AD121" s="5"/>
      <c r="AE121" s="5"/>
      <c r="AF121" s="4"/>
      <c r="AG121" s="4"/>
      <c r="AH121" s="5"/>
    </row>
    <row r="122" spans="1:34" x14ac:dyDescent="0.2">
      <c r="A122" s="5"/>
      <c r="B122" s="5"/>
      <c r="C122" s="5"/>
      <c r="D122" s="5"/>
      <c r="E122" s="4"/>
      <c r="F122" s="5"/>
      <c r="G122" s="528"/>
      <c r="H122" s="5"/>
      <c r="I122" s="5"/>
      <c r="J122" s="5"/>
      <c r="K122" s="5"/>
      <c r="L122" s="5"/>
      <c r="M122" s="529"/>
      <c r="N122" s="5"/>
      <c r="O122" s="5"/>
      <c r="P122" s="5"/>
      <c r="Q122" s="5"/>
      <c r="R122" s="5"/>
      <c r="S122" s="5"/>
      <c r="T122" s="5"/>
      <c r="U122" s="5"/>
      <c r="V122" s="529"/>
      <c r="W122" s="530"/>
      <c r="X122" s="5"/>
      <c r="Y122" s="4"/>
      <c r="Z122" s="5"/>
      <c r="AA122" s="5"/>
      <c r="AB122" s="5"/>
      <c r="AC122" s="5"/>
      <c r="AD122" s="5"/>
      <c r="AE122" s="5"/>
      <c r="AF122" s="4"/>
      <c r="AG122" s="4"/>
      <c r="AH122" s="5"/>
    </row>
    <row r="123" spans="1:34" x14ac:dyDescent="0.2">
      <c r="A123" s="5"/>
      <c r="B123" s="5"/>
      <c r="C123" s="5"/>
      <c r="D123" s="5"/>
      <c r="E123" s="4"/>
      <c r="F123" s="5"/>
      <c r="G123" s="528"/>
      <c r="H123" s="5"/>
      <c r="I123" s="5"/>
      <c r="J123" s="5"/>
      <c r="K123" s="5"/>
      <c r="L123" s="5"/>
      <c r="M123" s="529"/>
      <c r="N123" s="5"/>
      <c r="O123" s="5"/>
      <c r="P123" s="5"/>
      <c r="Q123" s="5"/>
      <c r="R123" s="5"/>
      <c r="S123" s="5"/>
      <c r="T123" s="5"/>
      <c r="U123" s="5"/>
      <c r="V123" s="529"/>
      <c r="W123" s="530"/>
      <c r="X123" s="5"/>
      <c r="Y123" s="4"/>
      <c r="Z123" s="5"/>
      <c r="AA123" s="5"/>
      <c r="AB123" s="5"/>
      <c r="AC123" s="5"/>
      <c r="AD123" s="5"/>
      <c r="AE123" s="5"/>
      <c r="AF123" s="4"/>
      <c r="AG123" s="4"/>
      <c r="AH123" s="5"/>
    </row>
    <row r="124" spans="1:34" x14ac:dyDescent="0.2">
      <c r="A124" s="5"/>
      <c r="B124" s="5"/>
      <c r="C124" s="5"/>
      <c r="D124" s="5"/>
      <c r="E124" s="4"/>
      <c r="F124" s="5"/>
      <c r="G124" s="528"/>
      <c r="H124" s="5"/>
      <c r="I124" s="5"/>
      <c r="J124" s="5"/>
      <c r="K124" s="5"/>
      <c r="L124" s="5"/>
      <c r="M124" s="529"/>
      <c r="N124" s="5"/>
      <c r="O124" s="5"/>
      <c r="P124" s="5"/>
      <c r="Q124" s="5"/>
      <c r="R124" s="5"/>
      <c r="S124" s="5"/>
      <c r="T124" s="5"/>
      <c r="U124" s="5"/>
      <c r="V124" s="529"/>
      <c r="W124" s="530"/>
      <c r="X124" s="5"/>
      <c r="Y124" s="4"/>
      <c r="Z124" s="5"/>
      <c r="AA124" s="5"/>
      <c r="AB124" s="5"/>
      <c r="AC124" s="5"/>
      <c r="AD124" s="5"/>
      <c r="AE124" s="5"/>
      <c r="AF124" s="4"/>
      <c r="AG124" s="4"/>
      <c r="AH124" s="5"/>
    </row>
    <row r="125" spans="1:34" x14ac:dyDescent="0.2">
      <c r="A125" s="5"/>
      <c r="B125" s="5"/>
      <c r="C125" s="5"/>
      <c r="D125" s="5"/>
      <c r="E125" s="4"/>
      <c r="F125" s="5"/>
      <c r="G125" s="528"/>
      <c r="H125" s="5"/>
      <c r="I125" s="5"/>
      <c r="J125" s="5"/>
      <c r="K125" s="5"/>
      <c r="L125" s="5"/>
      <c r="M125" s="529"/>
      <c r="N125" s="5"/>
      <c r="O125" s="5"/>
      <c r="P125" s="5"/>
      <c r="Q125" s="5"/>
      <c r="R125" s="5"/>
      <c r="S125" s="5"/>
      <c r="T125" s="5"/>
      <c r="U125" s="5"/>
      <c r="V125" s="529"/>
      <c r="W125" s="530"/>
      <c r="X125" s="5"/>
      <c r="Y125" s="4"/>
      <c r="Z125" s="5"/>
      <c r="AA125" s="5"/>
      <c r="AB125" s="5"/>
      <c r="AC125" s="5"/>
      <c r="AD125" s="5"/>
      <c r="AE125" s="5"/>
      <c r="AF125" s="4"/>
      <c r="AG125" s="4"/>
      <c r="AH125" s="5"/>
    </row>
    <row r="126" spans="1:34" x14ac:dyDescent="0.2">
      <c r="A126" s="5"/>
      <c r="B126" s="5"/>
      <c r="C126" s="5"/>
      <c r="D126" s="5"/>
      <c r="E126" s="4"/>
      <c r="F126" s="5"/>
      <c r="G126" s="528"/>
      <c r="H126" s="5"/>
      <c r="I126" s="5"/>
      <c r="J126" s="5"/>
      <c r="K126" s="5"/>
      <c r="L126" s="5"/>
      <c r="M126" s="529"/>
      <c r="N126" s="5"/>
      <c r="O126" s="5"/>
      <c r="P126" s="5"/>
      <c r="Q126" s="5"/>
      <c r="R126" s="5"/>
      <c r="S126" s="5"/>
      <c r="T126" s="5"/>
      <c r="U126" s="5"/>
      <c r="V126" s="529"/>
      <c r="W126" s="530"/>
      <c r="X126" s="5"/>
      <c r="Y126" s="4"/>
      <c r="Z126" s="5"/>
      <c r="AA126" s="5"/>
      <c r="AB126" s="5"/>
      <c r="AC126" s="5"/>
      <c r="AD126" s="5"/>
      <c r="AE126" s="5"/>
      <c r="AF126" s="4"/>
      <c r="AG126" s="4"/>
      <c r="AH126" s="5"/>
    </row>
    <row r="127" spans="1:34" x14ac:dyDescent="0.2">
      <c r="A127" s="5"/>
      <c r="B127" s="5"/>
      <c r="C127" s="5"/>
      <c r="D127" s="5"/>
      <c r="E127" s="4"/>
      <c r="F127" s="5"/>
      <c r="G127" s="528"/>
      <c r="H127" s="5"/>
      <c r="I127" s="5"/>
      <c r="J127" s="5"/>
      <c r="K127" s="5"/>
      <c r="L127" s="5"/>
      <c r="M127" s="529"/>
      <c r="N127" s="5"/>
      <c r="O127" s="5"/>
      <c r="P127" s="5"/>
      <c r="Q127" s="5"/>
      <c r="R127" s="5"/>
      <c r="S127" s="5"/>
      <c r="T127" s="5"/>
      <c r="U127" s="5"/>
      <c r="V127" s="529"/>
      <c r="W127" s="530"/>
      <c r="X127" s="5"/>
      <c r="Y127" s="4"/>
      <c r="Z127" s="5"/>
      <c r="AA127" s="5"/>
      <c r="AB127" s="5"/>
      <c r="AC127" s="5"/>
      <c r="AD127" s="5"/>
      <c r="AE127" s="5"/>
      <c r="AF127" s="4"/>
      <c r="AG127" s="4"/>
      <c r="AH127" s="5"/>
    </row>
    <row r="128" spans="1:34" x14ac:dyDescent="0.2">
      <c r="A128" s="5"/>
      <c r="B128" s="5"/>
      <c r="C128" s="5"/>
      <c r="D128" s="5"/>
      <c r="E128" s="4"/>
      <c r="F128" s="5"/>
      <c r="G128" s="528"/>
      <c r="H128" s="5"/>
      <c r="I128" s="5"/>
      <c r="J128" s="5"/>
      <c r="K128" s="5"/>
      <c r="L128" s="5"/>
      <c r="M128" s="529"/>
      <c r="N128" s="5"/>
      <c r="O128" s="5"/>
      <c r="P128" s="5"/>
      <c r="Q128" s="5"/>
      <c r="R128" s="5"/>
      <c r="S128" s="5"/>
      <c r="T128" s="5"/>
      <c r="U128" s="5"/>
      <c r="V128" s="529"/>
      <c r="W128" s="530"/>
      <c r="X128" s="5"/>
      <c r="Y128" s="4"/>
      <c r="Z128" s="5"/>
      <c r="AA128" s="5"/>
      <c r="AB128" s="5"/>
      <c r="AC128" s="5"/>
      <c r="AD128" s="5"/>
      <c r="AE128" s="5"/>
      <c r="AF128" s="4"/>
      <c r="AG128" s="4"/>
      <c r="AH128" s="5"/>
    </row>
    <row r="129" spans="1:34" x14ac:dyDescent="0.2">
      <c r="A129" s="5"/>
      <c r="B129" s="5"/>
      <c r="C129" s="5"/>
      <c r="D129" s="5"/>
      <c r="E129" s="4"/>
      <c r="F129" s="5"/>
      <c r="G129" s="528"/>
      <c r="H129" s="5"/>
      <c r="I129" s="5"/>
      <c r="J129" s="5"/>
      <c r="K129" s="5"/>
      <c r="L129" s="5"/>
      <c r="M129" s="529"/>
      <c r="N129" s="5"/>
      <c r="O129" s="5"/>
      <c r="P129" s="5"/>
      <c r="Q129" s="5"/>
      <c r="R129" s="5"/>
      <c r="S129" s="5"/>
      <c r="T129" s="5"/>
      <c r="U129" s="5"/>
      <c r="V129" s="529"/>
      <c r="W129" s="530"/>
      <c r="X129" s="5"/>
      <c r="Y129" s="4"/>
      <c r="Z129" s="5"/>
      <c r="AA129" s="5"/>
      <c r="AB129" s="5"/>
      <c r="AC129" s="5"/>
      <c r="AD129" s="5"/>
      <c r="AE129" s="5"/>
      <c r="AF129" s="4"/>
      <c r="AG129" s="4"/>
      <c r="AH129" s="5"/>
    </row>
    <row r="130" spans="1:34" x14ac:dyDescent="0.2">
      <c r="A130" s="5"/>
      <c r="B130" s="5"/>
      <c r="C130" s="5"/>
      <c r="D130" s="5"/>
      <c r="E130" s="4"/>
      <c r="F130" s="5"/>
      <c r="G130" s="528"/>
      <c r="H130" s="5"/>
      <c r="I130" s="5"/>
      <c r="J130" s="5"/>
      <c r="K130" s="5"/>
      <c r="L130" s="5"/>
      <c r="M130" s="529"/>
      <c r="N130" s="5"/>
      <c r="O130" s="5"/>
      <c r="P130" s="5"/>
      <c r="Q130" s="5"/>
      <c r="R130" s="5"/>
      <c r="S130" s="5"/>
      <c r="T130" s="5"/>
      <c r="U130" s="5"/>
      <c r="V130" s="529"/>
      <c r="W130" s="530"/>
      <c r="X130" s="5"/>
      <c r="Y130" s="4"/>
      <c r="Z130" s="5"/>
      <c r="AA130" s="5"/>
      <c r="AB130" s="5"/>
      <c r="AC130" s="5"/>
      <c r="AD130" s="5"/>
      <c r="AE130" s="5"/>
      <c r="AF130" s="4"/>
      <c r="AG130" s="4"/>
      <c r="AH130" s="5"/>
    </row>
    <row r="131" spans="1:34" x14ac:dyDescent="0.2">
      <c r="A131" s="5"/>
      <c r="B131" s="5"/>
      <c r="C131" s="5"/>
      <c r="D131" s="5"/>
      <c r="E131" s="4"/>
      <c r="F131" s="5"/>
      <c r="G131" s="528"/>
      <c r="H131" s="5"/>
      <c r="I131" s="5"/>
      <c r="J131" s="5"/>
      <c r="K131" s="5"/>
      <c r="L131" s="5"/>
      <c r="M131" s="529"/>
      <c r="N131" s="5"/>
      <c r="O131" s="5"/>
      <c r="P131" s="5"/>
      <c r="Q131" s="5"/>
      <c r="R131" s="5"/>
      <c r="S131" s="5"/>
      <c r="T131" s="5"/>
      <c r="U131" s="5"/>
      <c r="V131" s="529"/>
      <c r="W131" s="530"/>
      <c r="X131" s="5"/>
      <c r="Y131" s="4"/>
      <c r="Z131" s="5"/>
      <c r="AA131" s="5"/>
      <c r="AB131" s="5"/>
      <c r="AC131" s="5"/>
      <c r="AD131" s="5"/>
      <c r="AE131" s="5"/>
      <c r="AF131" s="4"/>
      <c r="AG131" s="4"/>
      <c r="AH131" s="5"/>
    </row>
    <row r="132" spans="1:34" x14ac:dyDescent="0.2">
      <c r="A132" s="5"/>
      <c r="B132" s="5"/>
      <c r="C132" s="5"/>
      <c r="D132" s="5"/>
      <c r="E132" s="4"/>
      <c r="F132" s="5"/>
      <c r="G132" s="528"/>
      <c r="H132" s="5"/>
      <c r="I132" s="5"/>
      <c r="J132" s="5"/>
      <c r="K132" s="5"/>
      <c r="L132" s="5"/>
      <c r="M132" s="529"/>
      <c r="N132" s="5"/>
      <c r="O132" s="5"/>
      <c r="P132" s="5"/>
      <c r="Q132" s="5"/>
      <c r="R132" s="5"/>
      <c r="S132" s="5"/>
      <c r="T132" s="5"/>
      <c r="U132" s="5"/>
      <c r="V132" s="529"/>
      <c r="W132" s="530"/>
      <c r="X132" s="5"/>
      <c r="Y132" s="4"/>
      <c r="Z132" s="5"/>
      <c r="AA132" s="5"/>
      <c r="AB132" s="5"/>
      <c r="AC132" s="5"/>
      <c r="AD132" s="5"/>
      <c r="AE132" s="5"/>
      <c r="AF132" s="4"/>
      <c r="AG132" s="4"/>
      <c r="AH132" s="5"/>
    </row>
    <row r="133" spans="1:34" x14ac:dyDescent="0.2">
      <c r="A133" s="5"/>
      <c r="B133" s="5"/>
      <c r="C133" s="5"/>
      <c r="D133" s="5"/>
      <c r="E133" s="4"/>
      <c r="F133" s="5"/>
      <c r="G133" s="528"/>
      <c r="H133" s="5"/>
      <c r="I133" s="5"/>
      <c r="J133" s="5"/>
      <c r="K133" s="5"/>
      <c r="L133" s="5"/>
      <c r="M133" s="529"/>
      <c r="N133" s="5"/>
      <c r="O133" s="5"/>
      <c r="P133" s="5"/>
      <c r="Q133" s="5"/>
      <c r="R133" s="5"/>
      <c r="S133" s="5"/>
      <c r="T133" s="5"/>
      <c r="U133" s="5"/>
      <c r="V133" s="529"/>
      <c r="W133" s="530"/>
      <c r="X133" s="5"/>
      <c r="Y133" s="4"/>
      <c r="Z133" s="5"/>
      <c r="AA133" s="5"/>
      <c r="AB133" s="5"/>
      <c r="AC133" s="5"/>
      <c r="AD133" s="5"/>
      <c r="AE133" s="5"/>
      <c r="AF133" s="4"/>
      <c r="AG133" s="4"/>
      <c r="AH133" s="5"/>
    </row>
    <row r="134" spans="1:34" x14ac:dyDescent="0.2">
      <c r="A134" s="5"/>
      <c r="B134" s="5"/>
      <c r="C134" s="5"/>
      <c r="D134" s="5"/>
      <c r="E134" s="4"/>
      <c r="F134" s="5"/>
      <c r="G134" s="528"/>
      <c r="H134" s="5"/>
      <c r="I134" s="5"/>
      <c r="J134" s="5"/>
      <c r="K134" s="5"/>
      <c r="L134" s="5"/>
      <c r="M134" s="529"/>
      <c r="N134" s="5"/>
      <c r="O134" s="5"/>
      <c r="P134" s="5"/>
      <c r="Q134" s="5"/>
      <c r="R134" s="5"/>
      <c r="S134" s="5"/>
      <c r="T134" s="5"/>
      <c r="U134" s="5"/>
      <c r="V134" s="529"/>
      <c r="W134" s="530"/>
      <c r="X134" s="5"/>
      <c r="Y134" s="4"/>
      <c r="Z134" s="5"/>
      <c r="AA134" s="5"/>
      <c r="AB134" s="5"/>
      <c r="AC134" s="5"/>
      <c r="AD134" s="5"/>
      <c r="AE134" s="5"/>
      <c r="AF134" s="4"/>
      <c r="AG134" s="4"/>
      <c r="AH134" s="5"/>
    </row>
    <row r="135" spans="1:34" x14ac:dyDescent="0.2">
      <c r="A135" s="5"/>
      <c r="B135" s="5"/>
      <c r="C135" s="5"/>
      <c r="D135" s="5"/>
      <c r="E135" s="4"/>
      <c r="F135" s="5"/>
      <c r="G135" s="528"/>
      <c r="H135" s="5"/>
      <c r="I135" s="5"/>
      <c r="J135" s="5"/>
      <c r="K135" s="5"/>
      <c r="L135" s="5"/>
      <c r="M135" s="529"/>
      <c r="N135" s="5"/>
      <c r="O135" s="5"/>
      <c r="P135" s="5"/>
      <c r="Q135" s="5"/>
      <c r="R135" s="5"/>
      <c r="S135" s="5"/>
      <c r="T135" s="5"/>
      <c r="U135" s="5"/>
      <c r="V135" s="529"/>
      <c r="W135" s="530"/>
      <c r="X135" s="5"/>
      <c r="Y135" s="4"/>
      <c r="Z135" s="5"/>
      <c r="AA135" s="5"/>
      <c r="AB135" s="5"/>
      <c r="AC135" s="5"/>
      <c r="AD135" s="5"/>
      <c r="AE135" s="5"/>
      <c r="AF135" s="4"/>
      <c r="AG135" s="4"/>
      <c r="AH135" s="5"/>
    </row>
    <row r="136" spans="1:34" x14ac:dyDescent="0.2">
      <c r="A136" s="5"/>
      <c r="B136" s="5"/>
      <c r="C136" s="5"/>
      <c r="D136" s="5"/>
      <c r="E136" s="4"/>
      <c r="F136" s="5"/>
      <c r="G136" s="528"/>
      <c r="H136" s="5"/>
      <c r="I136" s="5"/>
      <c r="J136" s="5"/>
      <c r="K136" s="5"/>
      <c r="L136" s="5"/>
      <c r="M136" s="529"/>
      <c r="N136" s="5"/>
      <c r="O136" s="5"/>
      <c r="P136" s="5"/>
      <c r="Q136" s="5"/>
      <c r="R136" s="5"/>
      <c r="S136" s="5"/>
      <c r="T136" s="5"/>
      <c r="U136" s="5"/>
      <c r="V136" s="529"/>
      <c r="W136" s="530"/>
      <c r="X136" s="5"/>
      <c r="Y136" s="4"/>
      <c r="Z136" s="5"/>
      <c r="AA136" s="5"/>
      <c r="AB136" s="5"/>
      <c r="AC136" s="5"/>
      <c r="AD136" s="5"/>
      <c r="AE136" s="5"/>
      <c r="AF136" s="4"/>
      <c r="AG136" s="4"/>
      <c r="AH136" s="5"/>
    </row>
    <row r="137" spans="1:34" x14ac:dyDescent="0.2">
      <c r="A137" s="5"/>
      <c r="B137" s="5"/>
      <c r="C137" s="5"/>
      <c r="D137" s="5"/>
      <c r="E137" s="4"/>
      <c r="F137" s="5"/>
      <c r="G137" s="528"/>
      <c r="H137" s="5"/>
      <c r="I137" s="5"/>
      <c r="J137" s="5"/>
      <c r="K137" s="5"/>
      <c r="L137" s="5"/>
      <c r="M137" s="529"/>
      <c r="N137" s="5"/>
      <c r="O137" s="5"/>
      <c r="P137" s="5"/>
      <c r="Q137" s="5"/>
      <c r="R137" s="5"/>
      <c r="S137" s="5"/>
      <c r="T137" s="5"/>
      <c r="U137" s="5"/>
      <c r="V137" s="529"/>
      <c r="W137" s="530"/>
      <c r="X137" s="5"/>
      <c r="Y137" s="4"/>
      <c r="Z137" s="5"/>
      <c r="AA137" s="5"/>
      <c r="AB137" s="5"/>
      <c r="AC137" s="5"/>
      <c r="AD137" s="5"/>
      <c r="AE137" s="5"/>
      <c r="AF137" s="4"/>
      <c r="AG137" s="4"/>
      <c r="AH137" s="5"/>
    </row>
    <row r="138" spans="1:34" x14ac:dyDescent="0.2">
      <c r="A138" s="5"/>
      <c r="B138" s="5"/>
      <c r="C138" s="5"/>
      <c r="D138" s="5"/>
      <c r="E138" s="4"/>
      <c r="F138" s="5"/>
      <c r="G138" s="528"/>
      <c r="H138" s="5"/>
      <c r="I138" s="5"/>
      <c r="J138" s="5"/>
      <c r="K138" s="5"/>
      <c r="L138" s="5"/>
      <c r="M138" s="529"/>
      <c r="N138" s="5"/>
      <c r="O138" s="5"/>
      <c r="P138" s="5"/>
      <c r="Q138" s="5"/>
      <c r="R138" s="5"/>
      <c r="S138" s="5"/>
      <c r="T138" s="5"/>
      <c r="U138" s="5"/>
      <c r="V138" s="529"/>
      <c r="W138" s="530"/>
      <c r="X138" s="5"/>
      <c r="Y138" s="4"/>
      <c r="Z138" s="5"/>
      <c r="AA138" s="5"/>
      <c r="AB138" s="5"/>
      <c r="AC138" s="5"/>
      <c r="AD138" s="5"/>
      <c r="AE138" s="5"/>
      <c r="AF138" s="4"/>
      <c r="AG138" s="4"/>
      <c r="AH138" s="5"/>
    </row>
    <row r="139" spans="1:34" x14ac:dyDescent="0.2">
      <c r="A139" s="5"/>
      <c r="B139" s="5"/>
      <c r="C139" s="5"/>
      <c r="D139" s="5"/>
      <c r="E139" s="4"/>
      <c r="F139" s="5"/>
      <c r="G139" s="528"/>
      <c r="H139" s="5"/>
      <c r="I139" s="5"/>
      <c r="J139" s="5"/>
      <c r="K139" s="5"/>
      <c r="L139" s="5"/>
      <c r="M139" s="529"/>
      <c r="N139" s="5"/>
      <c r="O139" s="5"/>
      <c r="P139" s="5"/>
      <c r="Q139" s="5"/>
      <c r="R139" s="5"/>
      <c r="S139" s="5"/>
      <c r="T139" s="5"/>
      <c r="U139" s="5"/>
      <c r="V139" s="529"/>
      <c r="W139" s="530"/>
      <c r="X139" s="5"/>
      <c r="Y139" s="4"/>
      <c r="Z139" s="5"/>
      <c r="AA139" s="5"/>
      <c r="AB139" s="5"/>
      <c r="AC139" s="5"/>
      <c r="AD139" s="5"/>
      <c r="AE139" s="5"/>
      <c r="AF139" s="4"/>
      <c r="AG139" s="4"/>
      <c r="AH139" s="5"/>
    </row>
    <row r="140" spans="1:34" x14ac:dyDescent="0.2">
      <c r="A140" s="5"/>
      <c r="B140" s="5"/>
      <c r="C140" s="5"/>
      <c r="D140" s="5"/>
      <c r="E140" s="4"/>
      <c r="F140" s="5"/>
      <c r="G140" s="528"/>
      <c r="H140" s="5"/>
      <c r="I140" s="5"/>
      <c r="J140" s="5"/>
      <c r="K140" s="5"/>
      <c r="L140" s="5"/>
      <c r="M140" s="529"/>
      <c r="N140" s="5"/>
      <c r="O140" s="5"/>
      <c r="P140" s="5"/>
      <c r="Q140" s="5"/>
      <c r="R140" s="5"/>
      <c r="S140" s="5"/>
      <c r="T140" s="5"/>
      <c r="U140" s="5"/>
      <c r="V140" s="529"/>
      <c r="W140" s="530"/>
      <c r="X140" s="5"/>
      <c r="Y140" s="4"/>
      <c r="Z140" s="5"/>
      <c r="AA140" s="5"/>
      <c r="AB140" s="5"/>
      <c r="AC140" s="5"/>
      <c r="AD140" s="5"/>
      <c r="AE140" s="5"/>
      <c r="AF140" s="4"/>
      <c r="AG140" s="4"/>
      <c r="AH140" s="5"/>
    </row>
    <row r="141" spans="1:34" x14ac:dyDescent="0.2">
      <c r="A141" s="5"/>
      <c r="B141" s="5"/>
      <c r="C141" s="5"/>
      <c r="D141" s="5"/>
      <c r="E141" s="4"/>
      <c r="F141" s="5"/>
      <c r="G141" s="528"/>
      <c r="H141" s="5"/>
      <c r="I141" s="5"/>
      <c r="J141" s="5"/>
      <c r="K141" s="5"/>
      <c r="L141" s="5"/>
      <c r="M141" s="529"/>
      <c r="N141" s="5"/>
      <c r="O141" s="5"/>
      <c r="P141" s="5"/>
      <c r="Q141" s="5"/>
      <c r="R141" s="5"/>
      <c r="S141" s="5"/>
      <c r="T141" s="5"/>
      <c r="U141" s="5"/>
      <c r="V141" s="529"/>
      <c r="W141" s="530"/>
      <c r="X141" s="5"/>
      <c r="Y141" s="4"/>
      <c r="Z141" s="5"/>
      <c r="AA141" s="5"/>
      <c r="AB141" s="5"/>
      <c r="AC141" s="5"/>
      <c r="AD141" s="5"/>
      <c r="AE141" s="5"/>
      <c r="AF141" s="4"/>
      <c r="AG141" s="4"/>
      <c r="AH141" s="5"/>
    </row>
    <row r="142" spans="1:34" x14ac:dyDescent="0.2">
      <c r="A142" s="5"/>
      <c r="B142" s="5"/>
      <c r="C142" s="5"/>
      <c r="D142" s="5"/>
      <c r="E142" s="4"/>
      <c r="F142" s="5"/>
      <c r="G142" s="528"/>
      <c r="H142" s="5"/>
      <c r="I142" s="5"/>
      <c r="J142" s="5"/>
      <c r="K142" s="5"/>
      <c r="L142" s="5"/>
      <c r="M142" s="529"/>
      <c r="N142" s="5"/>
      <c r="O142" s="5"/>
      <c r="P142" s="5"/>
      <c r="Q142" s="5"/>
      <c r="R142" s="5"/>
      <c r="S142" s="5"/>
      <c r="T142" s="5"/>
      <c r="U142" s="5"/>
      <c r="V142" s="529"/>
      <c r="W142" s="530"/>
      <c r="X142" s="5"/>
      <c r="Y142" s="4"/>
      <c r="Z142" s="5"/>
      <c r="AA142" s="5"/>
      <c r="AB142" s="5"/>
      <c r="AC142" s="5"/>
      <c r="AD142" s="5"/>
      <c r="AE142" s="5"/>
      <c r="AF142" s="4"/>
      <c r="AG142" s="4"/>
      <c r="AH142" s="5"/>
    </row>
    <row r="143" spans="1:34" x14ac:dyDescent="0.2">
      <c r="A143" s="531"/>
      <c r="B143" s="5"/>
      <c r="C143" s="5"/>
      <c r="D143" s="5"/>
      <c r="E143" s="4"/>
      <c r="F143" s="5"/>
      <c r="G143" s="528"/>
      <c r="H143" s="5"/>
      <c r="I143" s="5"/>
      <c r="J143" s="5"/>
      <c r="K143" s="5"/>
      <c r="L143" s="5"/>
      <c r="M143" s="529"/>
      <c r="N143" s="5"/>
      <c r="O143" s="5"/>
      <c r="P143" s="5"/>
      <c r="Q143" s="5"/>
      <c r="R143" s="5"/>
      <c r="S143" s="5"/>
      <c r="T143" s="5"/>
      <c r="U143" s="5"/>
      <c r="V143" s="529"/>
      <c r="W143" s="530"/>
      <c r="X143" s="5"/>
      <c r="Y143" s="4"/>
      <c r="Z143" s="5"/>
      <c r="AA143" s="5"/>
      <c r="AB143" s="5"/>
      <c r="AC143" s="5"/>
      <c r="AD143" s="5"/>
      <c r="AE143" s="5"/>
      <c r="AF143" s="4"/>
      <c r="AG143" s="4"/>
      <c r="AH143" s="5"/>
    </row>
    <row r="144" spans="1:34" x14ac:dyDescent="0.2">
      <c r="A144" s="5"/>
      <c r="B144" s="5"/>
      <c r="C144" s="5"/>
      <c r="D144" s="5"/>
      <c r="E144" s="4"/>
      <c r="F144" s="5"/>
      <c r="G144" s="528"/>
      <c r="H144" s="5"/>
      <c r="I144" s="5"/>
      <c r="J144" s="5"/>
      <c r="K144" s="5"/>
      <c r="L144" s="5"/>
      <c r="M144" s="529"/>
      <c r="N144" s="5"/>
      <c r="O144" s="5"/>
      <c r="P144" s="5"/>
      <c r="Q144" s="5"/>
      <c r="R144" s="5"/>
      <c r="S144" s="5"/>
      <c r="T144" s="5"/>
      <c r="U144" s="5"/>
      <c r="V144" s="529"/>
      <c r="W144" s="530"/>
      <c r="X144" s="5"/>
      <c r="Y144" s="4"/>
      <c r="Z144" s="5"/>
      <c r="AA144" s="5"/>
      <c r="AB144" s="5"/>
      <c r="AC144" s="5"/>
      <c r="AD144" s="5"/>
      <c r="AE144" s="5"/>
      <c r="AF144" s="4"/>
      <c r="AG144" s="4"/>
      <c r="AH144" s="5"/>
    </row>
    <row r="145" spans="1:34" x14ac:dyDescent="0.2">
      <c r="A145" s="5"/>
      <c r="B145" s="5"/>
      <c r="C145" s="5"/>
      <c r="D145" s="5"/>
      <c r="E145" s="4"/>
      <c r="F145" s="5"/>
      <c r="G145" s="528"/>
      <c r="H145" s="5"/>
      <c r="I145" s="5"/>
      <c r="J145" s="5"/>
      <c r="K145" s="5"/>
      <c r="L145" s="5"/>
      <c r="M145" s="529"/>
      <c r="N145" s="5"/>
      <c r="O145" s="5"/>
      <c r="P145" s="5"/>
      <c r="Q145" s="5"/>
      <c r="R145" s="5"/>
      <c r="S145" s="5"/>
      <c r="T145" s="5"/>
      <c r="U145" s="5"/>
      <c r="V145" s="529"/>
      <c r="W145" s="530"/>
      <c r="X145" s="5"/>
      <c r="Y145" s="4"/>
      <c r="Z145" s="5"/>
      <c r="AA145" s="5"/>
      <c r="AB145" s="5"/>
      <c r="AC145" s="5"/>
      <c r="AD145" s="5"/>
      <c r="AE145" s="5"/>
      <c r="AF145" s="4"/>
      <c r="AG145" s="4"/>
      <c r="AH145" s="5"/>
    </row>
    <row r="146" spans="1:34" x14ac:dyDescent="0.2">
      <c r="A146" s="5"/>
      <c r="B146" s="5"/>
      <c r="C146" s="5"/>
      <c r="D146" s="5"/>
      <c r="E146" s="4"/>
      <c r="F146" s="5"/>
      <c r="G146" s="528"/>
      <c r="H146" s="5"/>
      <c r="I146" s="5"/>
      <c r="J146" s="5"/>
      <c r="K146" s="5"/>
      <c r="L146" s="5"/>
      <c r="M146" s="529"/>
      <c r="N146" s="5"/>
      <c r="O146" s="5"/>
      <c r="P146" s="5"/>
      <c r="Q146" s="5"/>
      <c r="R146" s="5"/>
      <c r="S146" s="5"/>
      <c r="T146" s="5"/>
      <c r="U146" s="5"/>
      <c r="V146" s="529"/>
      <c r="W146" s="530"/>
      <c r="X146" s="5"/>
      <c r="Y146" s="4"/>
      <c r="Z146" s="5"/>
      <c r="AA146" s="5"/>
      <c r="AB146" s="5"/>
      <c r="AC146" s="5"/>
      <c r="AD146" s="5"/>
      <c r="AE146" s="5"/>
      <c r="AF146" s="4"/>
      <c r="AG146" s="4"/>
      <c r="AH146" s="5"/>
    </row>
    <row r="147" spans="1:34" x14ac:dyDescent="0.2">
      <c r="A147" s="5"/>
      <c r="B147" s="5"/>
      <c r="C147" s="5"/>
      <c r="D147" s="5"/>
      <c r="E147" s="4"/>
      <c r="F147" s="5"/>
      <c r="G147" s="528"/>
      <c r="H147" s="5"/>
      <c r="I147" s="5"/>
      <c r="J147" s="5"/>
      <c r="K147" s="5"/>
      <c r="L147" s="5"/>
      <c r="M147" s="529"/>
      <c r="N147" s="5"/>
      <c r="O147" s="5"/>
      <c r="P147" s="5"/>
      <c r="Q147" s="5"/>
      <c r="R147" s="5"/>
      <c r="S147" s="5"/>
      <c r="T147" s="5"/>
      <c r="U147" s="5"/>
      <c r="V147" s="529"/>
      <c r="W147" s="530"/>
      <c r="X147" s="5"/>
      <c r="Y147" s="4"/>
      <c r="Z147" s="5"/>
      <c r="AA147" s="5"/>
      <c r="AB147" s="5"/>
      <c r="AC147" s="5"/>
      <c r="AD147" s="5"/>
      <c r="AE147" s="5"/>
      <c r="AF147" s="4"/>
      <c r="AG147" s="4"/>
      <c r="AH147" s="5"/>
    </row>
    <row r="148" spans="1:34" x14ac:dyDescent="0.2">
      <c r="A148" s="5"/>
      <c r="B148" s="5"/>
      <c r="C148" s="5"/>
      <c r="D148" s="5"/>
      <c r="E148" s="4"/>
      <c r="F148" s="5"/>
      <c r="G148" s="528"/>
      <c r="H148" s="5"/>
      <c r="I148" s="5"/>
      <c r="J148" s="5"/>
      <c r="K148" s="5"/>
      <c r="L148" s="5"/>
      <c r="M148" s="529"/>
      <c r="N148" s="5"/>
      <c r="O148" s="5"/>
      <c r="P148" s="5"/>
      <c r="Q148" s="5"/>
      <c r="R148" s="5"/>
      <c r="S148" s="5"/>
      <c r="T148" s="5"/>
      <c r="U148" s="5"/>
      <c r="V148" s="529"/>
      <c r="W148" s="530"/>
      <c r="X148" s="5"/>
      <c r="Y148" s="4"/>
      <c r="Z148" s="5"/>
      <c r="AA148" s="5"/>
      <c r="AB148" s="5"/>
      <c r="AC148" s="5"/>
      <c r="AD148" s="5"/>
      <c r="AE148" s="5"/>
      <c r="AF148" s="4"/>
      <c r="AG148" s="4"/>
      <c r="AH148" s="5"/>
    </row>
    <row r="149" spans="1:34" x14ac:dyDescent="0.2">
      <c r="A149" s="5"/>
      <c r="B149" s="5"/>
      <c r="C149" s="5"/>
      <c r="D149" s="5"/>
      <c r="E149" s="4"/>
      <c r="F149" s="5"/>
      <c r="G149" s="528"/>
      <c r="H149" s="5"/>
      <c r="I149" s="5"/>
      <c r="J149" s="5"/>
      <c r="K149" s="5"/>
      <c r="L149" s="5"/>
      <c r="M149" s="529"/>
      <c r="N149" s="5"/>
      <c r="O149" s="5"/>
      <c r="P149" s="5"/>
      <c r="Q149" s="5"/>
      <c r="R149" s="5"/>
      <c r="S149" s="5"/>
      <c r="T149" s="5"/>
      <c r="U149" s="5"/>
      <c r="V149" s="529"/>
      <c r="W149" s="530"/>
      <c r="X149" s="5"/>
      <c r="Y149" s="4"/>
      <c r="Z149" s="5"/>
      <c r="AA149" s="5"/>
      <c r="AB149" s="5"/>
      <c r="AC149" s="5"/>
      <c r="AD149" s="5"/>
      <c r="AE149" s="5"/>
      <c r="AF149" s="4"/>
      <c r="AG149" s="4"/>
      <c r="AH149" s="5"/>
    </row>
    <row r="150" spans="1:34" x14ac:dyDescent="0.2">
      <c r="A150" s="5"/>
      <c r="B150" s="5"/>
      <c r="C150" s="5"/>
      <c r="D150" s="5"/>
      <c r="E150" s="4"/>
      <c r="F150" s="5"/>
      <c r="G150" s="528"/>
      <c r="H150" s="5"/>
      <c r="I150" s="5"/>
      <c r="J150" s="5"/>
      <c r="K150" s="5"/>
      <c r="L150" s="5"/>
      <c r="M150" s="529"/>
      <c r="N150" s="5"/>
      <c r="O150" s="5"/>
      <c r="P150" s="5"/>
      <c r="Q150" s="5"/>
      <c r="R150" s="5"/>
      <c r="S150" s="5"/>
      <c r="T150" s="5"/>
      <c r="U150" s="5"/>
      <c r="V150" s="529"/>
      <c r="W150" s="530"/>
      <c r="X150" s="5"/>
      <c r="Y150" s="4"/>
      <c r="Z150" s="5"/>
      <c r="AA150" s="5"/>
      <c r="AB150" s="5"/>
      <c r="AC150" s="5"/>
      <c r="AD150" s="5"/>
      <c r="AE150" s="5"/>
      <c r="AF150" s="4"/>
      <c r="AG150" s="4"/>
      <c r="AH150" s="5"/>
    </row>
    <row r="151" spans="1:34" x14ac:dyDescent="0.2">
      <c r="A151" s="5"/>
      <c r="B151" s="5"/>
      <c r="C151" s="5"/>
      <c r="D151" s="5"/>
      <c r="E151" s="4"/>
      <c r="F151" s="5"/>
      <c r="G151" s="528"/>
      <c r="H151" s="5"/>
      <c r="I151" s="5"/>
      <c r="J151" s="5"/>
      <c r="K151" s="5"/>
      <c r="L151" s="5"/>
      <c r="M151" s="529"/>
      <c r="N151" s="5"/>
      <c r="O151" s="5"/>
      <c r="P151" s="5"/>
      <c r="Q151" s="5"/>
      <c r="R151" s="5"/>
      <c r="S151" s="5"/>
      <c r="T151" s="5"/>
      <c r="U151" s="5"/>
      <c r="V151" s="529"/>
      <c r="W151" s="530"/>
      <c r="X151" s="5"/>
      <c r="Y151" s="4"/>
      <c r="Z151" s="5"/>
      <c r="AA151" s="5"/>
      <c r="AB151" s="5"/>
      <c r="AC151" s="5"/>
      <c r="AD151" s="5"/>
      <c r="AE151" s="5"/>
      <c r="AF151" s="4"/>
      <c r="AG151" s="4"/>
      <c r="AH151" s="5"/>
    </row>
    <row r="152" spans="1:34" x14ac:dyDescent="0.2">
      <c r="A152" s="5"/>
      <c r="B152" s="5"/>
      <c r="C152" s="5"/>
      <c r="D152" s="5"/>
      <c r="E152" s="4"/>
      <c r="F152" s="5"/>
      <c r="G152" s="528"/>
      <c r="H152" s="5"/>
      <c r="I152" s="5"/>
      <c r="J152" s="5"/>
      <c r="K152" s="5"/>
      <c r="L152" s="5"/>
      <c r="M152" s="529"/>
      <c r="N152" s="5"/>
      <c r="O152" s="5"/>
      <c r="P152" s="5"/>
      <c r="Q152" s="5"/>
      <c r="R152" s="5"/>
      <c r="S152" s="5"/>
      <c r="T152" s="5"/>
      <c r="U152" s="5"/>
      <c r="V152" s="529"/>
      <c r="W152" s="530"/>
      <c r="X152" s="5"/>
      <c r="Y152" s="4"/>
      <c r="Z152" s="5"/>
      <c r="AA152" s="5"/>
      <c r="AB152" s="5"/>
      <c r="AC152" s="5"/>
      <c r="AD152" s="5"/>
      <c r="AE152" s="5"/>
      <c r="AF152" s="4"/>
      <c r="AG152" s="4"/>
      <c r="AH152" s="5"/>
    </row>
    <row r="153" spans="1:34" x14ac:dyDescent="0.2">
      <c r="A153" s="5"/>
      <c r="B153" s="5"/>
      <c r="C153" s="5"/>
      <c r="D153" s="5"/>
      <c r="E153" s="4"/>
      <c r="F153" s="5"/>
      <c r="G153" s="528"/>
      <c r="H153" s="5"/>
      <c r="I153" s="5"/>
      <c r="J153" s="5"/>
      <c r="K153" s="5"/>
      <c r="L153" s="5"/>
      <c r="M153" s="529"/>
      <c r="N153" s="5"/>
      <c r="O153" s="5"/>
      <c r="P153" s="5"/>
      <c r="Q153" s="5"/>
      <c r="R153" s="5"/>
      <c r="S153" s="5"/>
      <c r="T153" s="5"/>
      <c r="U153" s="5"/>
      <c r="V153" s="529"/>
      <c r="W153" s="530"/>
      <c r="X153" s="5"/>
      <c r="Y153" s="4"/>
      <c r="Z153" s="5"/>
      <c r="AA153" s="5"/>
      <c r="AB153" s="5"/>
      <c r="AC153" s="5"/>
      <c r="AD153" s="5"/>
      <c r="AE153" s="5"/>
      <c r="AF153" s="4"/>
      <c r="AG153" s="4"/>
      <c r="AH153" s="5"/>
    </row>
    <row r="154" spans="1:34" x14ac:dyDescent="0.2">
      <c r="A154" s="5"/>
      <c r="B154" s="5"/>
      <c r="C154" s="5"/>
      <c r="D154" s="5"/>
      <c r="E154" s="4"/>
      <c r="F154" s="5"/>
      <c r="G154" s="528"/>
      <c r="H154" s="5"/>
      <c r="I154" s="5"/>
      <c r="J154" s="5"/>
      <c r="K154" s="5"/>
      <c r="L154" s="5"/>
      <c r="M154" s="529"/>
      <c r="N154" s="5"/>
      <c r="O154" s="5"/>
      <c r="P154" s="5"/>
      <c r="Q154" s="5"/>
      <c r="R154" s="5"/>
      <c r="S154" s="5"/>
      <c r="T154" s="5"/>
      <c r="U154" s="5"/>
      <c r="V154" s="529"/>
      <c r="W154" s="530"/>
      <c r="X154" s="5"/>
      <c r="Y154" s="4"/>
      <c r="Z154" s="5"/>
      <c r="AA154" s="5"/>
      <c r="AB154" s="5"/>
      <c r="AC154" s="5"/>
      <c r="AD154" s="5"/>
      <c r="AE154" s="5"/>
      <c r="AF154" s="4"/>
      <c r="AG154" s="4"/>
      <c r="AH154" s="5"/>
    </row>
    <row r="155" spans="1:34" x14ac:dyDescent="0.2">
      <c r="A155" s="5"/>
      <c r="B155" s="5"/>
      <c r="C155" s="5"/>
      <c r="D155" s="5"/>
      <c r="E155" s="4"/>
      <c r="F155" s="5"/>
      <c r="G155" s="528"/>
      <c r="H155" s="5"/>
      <c r="I155" s="5"/>
      <c r="J155" s="5"/>
      <c r="K155" s="5"/>
      <c r="L155" s="5"/>
      <c r="M155" s="529"/>
      <c r="N155" s="5"/>
      <c r="O155" s="5"/>
      <c r="P155" s="5"/>
      <c r="Q155" s="5"/>
      <c r="R155" s="5"/>
      <c r="S155" s="5"/>
      <c r="T155" s="5"/>
      <c r="U155" s="5"/>
      <c r="V155" s="529"/>
      <c r="W155" s="530"/>
      <c r="X155" s="5"/>
      <c r="Y155" s="4"/>
      <c r="Z155" s="5"/>
      <c r="AA155" s="5"/>
      <c r="AB155" s="5"/>
      <c r="AC155" s="5"/>
      <c r="AD155" s="5"/>
      <c r="AE155" s="5"/>
      <c r="AF155" s="4"/>
      <c r="AG155" s="4"/>
      <c r="AH155" s="5"/>
    </row>
    <row r="156" spans="1:34" x14ac:dyDescent="0.2">
      <c r="A156" s="5"/>
      <c r="B156" s="5"/>
      <c r="C156" s="5"/>
      <c r="D156" s="5"/>
      <c r="E156" s="4"/>
      <c r="F156" s="5"/>
      <c r="G156" s="528"/>
      <c r="H156" s="5"/>
      <c r="I156" s="5"/>
      <c r="J156" s="5"/>
      <c r="K156" s="5"/>
      <c r="L156" s="5"/>
      <c r="M156" s="529"/>
      <c r="N156" s="5"/>
      <c r="O156" s="5"/>
      <c r="P156" s="5"/>
      <c r="Q156" s="5"/>
      <c r="R156" s="5"/>
      <c r="S156" s="5"/>
      <c r="T156" s="5"/>
      <c r="U156" s="5"/>
      <c r="V156" s="529"/>
      <c r="W156" s="530"/>
      <c r="X156" s="5"/>
      <c r="Y156" s="4"/>
      <c r="Z156" s="5"/>
      <c r="AA156" s="5"/>
      <c r="AB156" s="5"/>
      <c r="AC156" s="5"/>
      <c r="AD156" s="5"/>
      <c r="AE156" s="5"/>
      <c r="AF156" s="4"/>
      <c r="AG156" s="4"/>
      <c r="AH156" s="5"/>
    </row>
    <row r="157" spans="1:34" x14ac:dyDescent="0.2">
      <c r="A157" s="531"/>
      <c r="B157" s="5"/>
      <c r="C157" s="5"/>
      <c r="D157" s="5"/>
      <c r="E157" s="4"/>
      <c r="F157" s="5"/>
      <c r="G157" s="528"/>
      <c r="H157" s="5"/>
      <c r="I157" s="5"/>
      <c r="J157" s="5"/>
      <c r="K157" s="5"/>
      <c r="L157" s="5"/>
      <c r="M157" s="529"/>
      <c r="N157" s="5"/>
      <c r="O157" s="5"/>
      <c r="P157" s="5"/>
      <c r="Q157" s="5"/>
      <c r="R157" s="5"/>
      <c r="S157" s="5"/>
      <c r="T157" s="5"/>
      <c r="U157" s="5"/>
      <c r="V157" s="529"/>
      <c r="W157" s="530"/>
      <c r="X157" s="5"/>
      <c r="Y157" s="4"/>
      <c r="Z157" s="5"/>
      <c r="AA157" s="5"/>
      <c r="AB157" s="5"/>
      <c r="AC157" s="5"/>
      <c r="AD157" s="5"/>
      <c r="AE157" s="5"/>
      <c r="AF157" s="4"/>
      <c r="AG157" s="4"/>
      <c r="AH157" s="5"/>
    </row>
    <row r="158" spans="1:34" x14ac:dyDescent="0.2">
      <c r="A158" s="531"/>
      <c r="B158" s="5"/>
      <c r="C158" s="5"/>
      <c r="D158" s="5"/>
      <c r="E158" s="4"/>
      <c r="F158" s="5"/>
      <c r="G158" s="528"/>
      <c r="H158" s="5"/>
      <c r="I158" s="5"/>
      <c r="J158" s="5"/>
      <c r="K158" s="5"/>
      <c r="L158" s="5"/>
      <c r="M158" s="529"/>
      <c r="N158" s="5"/>
      <c r="O158" s="5"/>
      <c r="P158" s="5"/>
      <c r="Q158" s="5"/>
      <c r="R158" s="5"/>
      <c r="S158" s="5"/>
      <c r="T158" s="5"/>
      <c r="U158" s="5"/>
      <c r="V158" s="529"/>
      <c r="W158" s="530"/>
      <c r="X158" s="5"/>
      <c r="Y158" s="4"/>
      <c r="Z158" s="5"/>
      <c r="AA158" s="5"/>
      <c r="AB158" s="5"/>
      <c r="AC158" s="5"/>
      <c r="AD158" s="5"/>
      <c r="AE158" s="5"/>
      <c r="AF158" s="4"/>
      <c r="AG158" s="4"/>
      <c r="AH158" s="5"/>
    </row>
    <row r="159" spans="1:34" x14ac:dyDescent="0.2">
      <c r="A159" s="5"/>
      <c r="B159" s="5"/>
      <c r="C159" s="5"/>
      <c r="D159" s="5"/>
      <c r="E159" s="4"/>
      <c r="F159" s="5"/>
      <c r="G159" s="528"/>
      <c r="H159" s="5"/>
      <c r="I159" s="5"/>
      <c r="J159" s="5"/>
      <c r="K159" s="5"/>
      <c r="L159" s="5"/>
      <c r="M159" s="529"/>
      <c r="N159" s="5"/>
      <c r="O159" s="5"/>
      <c r="P159" s="5"/>
      <c r="Q159" s="5"/>
      <c r="R159" s="5"/>
      <c r="S159" s="5"/>
      <c r="T159" s="5"/>
      <c r="U159" s="5"/>
      <c r="V159" s="529"/>
      <c r="W159" s="530"/>
      <c r="X159" s="5"/>
      <c r="Y159" s="4"/>
      <c r="Z159" s="5"/>
      <c r="AA159" s="5"/>
      <c r="AB159" s="5"/>
      <c r="AC159" s="5"/>
      <c r="AD159" s="5"/>
      <c r="AE159" s="5"/>
      <c r="AF159" s="4"/>
      <c r="AG159" s="4"/>
      <c r="AH159" s="5"/>
    </row>
    <row r="160" spans="1:34" x14ac:dyDescent="0.2">
      <c r="A160" s="5"/>
      <c r="B160" s="5"/>
      <c r="C160" s="5"/>
      <c r="D160" s="5"/>
      <c r="E160" s="4"/>
      <c r="F160" s="5"/>
      <c r="G160" s="528"/>
      <c r="H160" s="5"/>
      <c r="I160" s="5"/>
      <c r="J160" s="5"/>
      <c r="K160" s="5"/>
      <c r="L160" s="5"/>
      <c r="M160" s="529"/>
      <c r="N160" s="5"/>
      <c r="O160" s="5"/>
      <c r="P160" s="5"/>
      <c r="Q160" s="5"/>
      <c r="R160" s="5"/>
      <c r="S160" s="5"/>
      <c r="T160" s="5"/>
      <c r="U160" s="5"/>
      <c r="V160" s="529"/>
      <c r="W160" s="530"/>
      <c r="X160" s="5"/>
      <c r="Y160" s="4"/>
      <c r="Z160" s="5"/>
      <c r="AA160" s="5"/>
      <c r="AB160" s="5"/>
      <c r="AC160" s="5"/>
      <c r="AD160" s="5"/>
      <c r="AE160" s="5"/>
      <c r="AF160" s="4"/>
      <c r="AG160" s="4"/>
      <c r="AH160" s="5"/>
    </row>
    <row r="161" spans="1:34" x14ac:dyDescent="0.2">
      <c r="A161" s="5"/>
      <c r="B161" s="5"/>
      <c r="C161" s="5"/>
      <c r="D161" s="5"/>
      <c r="E161" s="4"/>
      <c r="F161" s="5"/>
      <c r="G161" s="528"/>
      <c r="H161" s="5"/>
      <c r="I161" s="5"/>
      <c r="J161" s="5"/>
      <c r="K161" s="5"/>
      <c r="L161" s="5"/>
      <c r="M161" s="529"/>
      <c r="N161" s="5"/>
      <c r="O161" s="5"/>
      <c r="P161" s="5"/>
      <c r="Q161" s="5"/>
      <c r="R161" s="5"/>
      <c r="S161" s="5"/>
      <c r="T161" s="5"/>
      <c r="U161" s="5"/>
      <c r="V161" s="529"/>
      <c r="W161" s="530"/>
      <c r="X161" s="5"/>
      <c r="Y161" s="4"/>
      <c r="Z161" s="5"/>
      <c r="AA161" s="5"/>
      <c r="AB161" s="5"/>
      <c r="AC161" s="5"/>
      <c r="AD161" s="5"/>
      <c r="AE161" s="5"/>
      <c r="AF161" s="4"/>
      <c r="AG161" s="4"/>
      <c r="AH161" s="5"/>
    </row>
    <row r="162" spans="1:34" x14ac:dyDescent="0.2">
      <c r="A162" s="5"/>
      <c r="B162" s="5"/>
      <c r="C162" s="5"/>
      <c r="D162" s="5"/>
      <c r="E162" s="4"/>
      <c r="F162" s="5"/>
      <c r="G162" s="528"/>
      <c r="H162" s="5"/>
      <c r="I162" s="5"/>
      <c r="J162" s="5"/>
      <c r="K162" s="5"/>
      <c r="L162" s="5"/>
      <c r="M162" s="529"/>
      <c r="N162" s="5"/>
      <c r="O162" s="5"/>
      <c r="P162" s="5"/>
      <c r="Q162" s="5"/>
      <c r="R162" s="5"/>
      <c r="S162" s="5"/>
      <c r="T162" s="5"/>
      <c r="U162" s="5"/>
      <c r="V162" s="529"/>
      <c r="W162" s="530"/>
      <c r="X162" s="5"/>
      <c r="Y162" s="4"/>
      <c r="Z162" s="5"/>
      <c r="AA162" s="5"/>
      <c r="AB162" s="5"/>
      <c r="AC162" s="5"/>
      <c r="AD162" s="5"/>
      <c r="AE162" s="5"/>
      <c r="AF162" s="4"/>
      <c r="AG162" s="4"/>
      <c r="AH162" s="5"/>
    </row>
    <row r="163" spans="1:34" x14ac:dyDescent="0.2">
      <c r="A163" s="5"/>
      <c r="B163" s="5"/>
      <c r="C163" s="5"/>
      <c r="D163" s="5"/>
      <c r="E163" s="4"/>
      <c r="F163" s="5"/>
      <c r="G163" s="528"/>
      <c r="H163" s="5"/>
      <c r="I163" s="5"/>
      <c r="J163" s="5"/>
      <c r="K163" s="5"/>
      <c r="L163" s="5"/>
      <c r="M163" s="529"/>
      <c r="N163" s="5"/>
      <c r="O163" s="5"/>
      <c r="P163" s="5"/>
      <c r="Q163" s="5"/>
      <c r="R163" s="5"/>
      <c r="S163" s="5"/>
      <c r="T163" s="5"/>
      <c r="U163" s="5"/>
      <c r="V163" s="529"/>
      <c r="W163" s="530"/>
      <c r="X163" s="5"/>
      <c r="Y163" s="4"/>
      <c r="Z163" s="5"/>
      <c r="AA163" s="5"/>
      <c r="AB163" s="5"/>
      <c r="AC163" s="5"/>
      <c r="AD163" s="5"/>
      <c r="AE163" s="5"/>
      <c r="AF163" s="4"/>
      <c r="AG163" s="4"/>
      <c r="AH163" s="5"/>
    </row>
    <row r="164" spans="1:34" x14ac:dyDescent="0.2">
      <c r="A164" s="5"/>
      <c r="B164" s="5"/>
      <c r="C164" s="5"/>
      <c r="D164" s="5"/>
      <c r="E164" s="4"/>
      <c r="F164" s="5"/>
      <c r="G164" s="528"/>
      <c r="H164" s="5"/>
      <c r="I164" s="5"/>
      <c r="J164" s="5"/>
      <c r="K164" s="5"/>
      <c r="L164" s="5"/>
      <c r="M164" s="529"/>
      <c r="N164" s="5"/>
      <c r="O164" s="5"/>
      <c r="P164" s="5"/>
      <c r="Q164" s="5"/>
      <c r="R164" s="5"/>
      <c r="S164" s="5"/>
      <c r="T164" s="5"/>
      <c r="U164" s="5"/>
      <c r="V164" s="529"/>
      <c r="W164" s="530"/>
      <c r="X164" s="5"/>
      <c r="Y164" s="4"/>
      <c r="Z164" s="5"/>
      <c r="AA164" s="5"/>
      <c r="AB164" s="5"/>
      <c r="AC164" s="5"/>
      <c r="AD164" s="5"/>
      <c r="AE164" s="5"/>
      <c r="AF164" s="4"/>
      <c r="AG164" s="4"/>
      <c r="AH164" s="5"/>
    </row>
    <row r="165" spans="1:34" x14ac:dyDescent="0.2">
      <c r="A165" s="5"/>
      <c r="B165" s="5"/>
      <c r="C165" s="5"/>
      <c r="D165" s="5"/>
      <c r="E165" s="4"/>
      <c r="F165" s="5"/>
      <c r="G165" s="528"/>
      <c r="H165" s="5"/>
      <c r="I165" s="5"/>
      <c r="J165" s="5"/>
      <c r="K165" s="5"/>
      <c r="L165" s="5"/>
      <c r="M165" s="529"/>
      <c r="N165" s="5"/>
      <c r="O165" s="5"/>
      <c r="P165" s="5"/>
      <c r="Q165" s="5"/>
      <c r="R165" s="5"/>
      <c r="S165" s="5"/>
      <c r="T165" s="5"/>
      <c r="U165" s="5"/>
      <c r="V165" s="529"/>
      <c r="W165" s="530"/>
      <c r="X165" s="5"/>
      <c r="Y165" s="4"/>
      <c r="Z165" s="5"/>
      <c r="AA165" s="5"/>
      <c r="AB165" s="5"/>
      <c r="AC165" s="5"/>
      <c r="AD165" s="5"/>
      <c r="AE165" s="5"/>
      <c r="AF165" s="4"/>
      <c r="AG165" s="4"/>
      <c r="AH165" s="5"/>
    </row>
    <row r="166" spans="1:34" x14ac:dyDescent="0.2">
      <c r="A166" s="5"/>
      <c r="B166" s="5"/>
      <c r="C166" s="5"/>
      <c r="D166" s="5"/>
      <c r="E166" s="4"/>
      <c r="F166" s="5"/>
      <c r="G166" s="528"/>
      <c r="H166" s="5"/>
      <c r="I166" s="5"/>
      <c r="J166" s="5"/>
      <c r="K166" s="5"/>
      <c r="L166" s="5"/>
      <c r="M166" s="529"/>
      <c r="N166" s="5"/>
      <c r="O166" s="5"/>
      <c r="P166" s="5"/>
      <c r="Q166" s="5"/>
      <c r="R166" s="5"/>
      <c r="S166" s="5"/>
      <c r="T166" s="5"/>
      <c r="U166" s="5"/>
      <c r="V166" s="529"/>
      <c r="W166" s="530"/>
      <c r="X166" s="5"/>
      <c r="Y166" s="4"/>
      <c r="Z166" s="5"/>
      <c r="AA166" s="5"/>
      <c r="AB166" s="5"/>
      <c r="AC166" s="5"/>
      <c r="AD166" s="5"/>
      <c r="AE166" s="5"/>
      <c r="AF166" s="4"/>
      <c r="AG166" s="4"/>
      <c r="AH166" s="5"/>
    </row>
    <row r="167" spans="1:34" x14ac:dyDescent="0.2">
      <c r="A167" s="5"/>
      <c r="B167" s="5"/>
      <c r="C167" s="5"/>
      <c r="D167" s="5"/>
      <c r="E167" s="4"/>
      <c r="F167" s="5"/>
      <c r="G167" s="528"/>
      <c r="H167" s="5"/>
      <c r="I167" s="5"/>
      <c r="J167" s="5"/>
      <c r="K167" s="5"/>
      <c r="L167" s="5"/>
      <c r="M167" s="529"/>
      <c r="N167" s="5"/>
      <c r="O167" s="5"/>
      <c r="P167" s="5"/>
      <c r="Q167" s="5"/>
      <c r="R167" s="5"/>
      <c r="S167" s="5"/>
      <c r="T167" s="5"/>
      <c r="U167" s="5"/>
      <c r="V167" s="529"/>
      <c r="W167" s="530"/>
      <c r="X167" s="5"/>
      <c r="Y167" s="4"/>
      <c r="Z167" s="5"/>
      <c r="AA167" s="5"/>
      <c r="AB167" s="5"/>
      <c r="AC167" s="5"/>
      <c r="AD167" s="5"/>
      <c r="AE167" s="5"/>
      <c r="AF167" s="4"/>
      <c r="AG167" s="4"/>
      <c r="AH167" s="5"/>
    </row>
    <row r="168" spans="1:34" x14ac:dyDescent="0.2">
      <c r="A168" s="5"/>
      <c r="B168" s="5"/>
      <c r="C168" s="5"/>
      <c r="D168" s="5"/>
      <c r="E168" s="4"/>
      <c r="F168" s="5"/>
      <c r="G168" s="528"/>
      <c r="H168" s="5"/>
      <c r="I168" s="5"/>
      <c r="J168" s="5"/>
      <c r="K168" s="5"/>
      <c r="L168" s="5"/>
      <c r="M168" s="529"/>
      <c r="N168" s="5"/>
      <c r="O168" s="5"/>
      <c r="P168" s="5"/>
      <c r="Q168" s="5"/>
      <c r="R168" s="5"/>
      <c r="S168" s="5"/>
      <c r="T168" s="5"/>
      <c r="U168" s="5"/>
      <c r="V168" s="529"/>
      <c r="W168" s="530"/>
      <c r="X168" s="5"/>
      <c r="Y168" s="4"/>
      <c r="Z168" s="5"/>
      <c r="AA168" s="5"/>
      <c r="AB168" s="5"/>
      <c r="AC168" s="5"/>
      <c r="AD168" s="5"/>
      <c r="AE168" s="5"/>
      <c r="AF168" s="4"/>
      <c r="AG168" s="4"/>
      <c r="AH168" s="5"/>
    </row>
    <row r="169" spans="1:34" x14ac:dyDescent="0.2">
      <c r="A169" s="5"/>
      <c r="B169" s="5"/>
      <c r="C169" s="5"/>
      <c r="D169" s="5"/>
      <c r="E169" s="4"/>
      <c r="F169" s="5"/>
      <c r="G169" s="528"/>
      <c r="H169" s="5"/>
      <c r="I169" s="5"/>
      <c r="J169" s="5"/>
      <c r="K169" s="5"/>
      <c r="L169" s="5"/>
      <c r="M169" s="529"/>
      <c r="N169" s="5"/>
      <c r="O169" s="5"/>
      <c r="P169" s="5"/>
      <c r="Q169" s="5"/>
      <c r="R169" s="5"/>
      <c r="S169" s="5"/>
      <c r="T169" s="5"/>
      <c r="U169" s="5"/>
      <c r="V169" s="529"/>
      <c r="W169" s="530"/>
      <c r="X169" s="5"/>
      <c r="Y169" s="4"/>
      <c r="Z169" s="5"/>
      <c r="AA169" s="5"/>
      <c r="AB169" s="5"/>
      <c r="AC169" s="5"/>
      <c r="AD169" s="5"/>
      <c r="AE169" s="5"/>
      <c r="AF169" s="4"/>
      <c r="AG169" s="4"/>
      <c r="AH169" s="5"/>
    </row>
    <row r="170" spans="1:34" x14ac:dyDescent="0.2">
      <c r="A170" s="5"/>
      <c r="B170" s="5"/>
      <c r="C170" s="5"/>
      <c r="D170" s="5"/>
      <c r="E170" s="4"/>
      <c r="F170" s="5"/>
      <c r="G170" s="528"/>
      <c r="H170" s="5"/>
      <c r="I170" s="5"/>
      <c r="J170" s="5"/>
      <c r="K170" s="5"/>
      <c r="L170" s="5"/>
      <c r="M170" s="529"/>
      <c r="N170" s="5"/>
      <c r="O170" s="5"/>
      <c r="P170" s="5"/>
      <c r="Q170" s="5"/>
      <c r="R170" s="5"/>
      <c r="S170" s="5"/>
      <c r="T170" s="5"/>
      <c r="U170" s="5"/>
      <c r="V170" s="529"/>
      <c r="W170" s="530"/>
      <c r="X170" s="5"/>
      <c r="Y170" s="4"/>
      <c r="Z170" s="5"/>
      <c r="AA170" s="5"/>
      <c r="AB170" s="5"/>
      <c r="AC170" s="5"/>
      <c r="AD170" s="5"/>
      <c r="AE170" s="5"/>
      <c r="AF170" s="4"/>
      <c r="AG170" s="4"/>
      <c r="AH170" s="5"/>
    </row>
    <row r="171" spans="1:34" x14ac:dyDescent="0.2">
      <c r="A171" s="5"/>
      <c r="B171" s="5"/>
      <c r="C171" s="5"/>
      <c r="D171" s="5"/>
      <c r="E171" s="4"/>
      <c r="F171" s="5"/>
      <c r="G171" s="528"/>
      <c r="H171" s="5"/>
      <c r="I171" s="5"/>
      <c r="J171" s="5"/>
      <c r="K171" s="5"/>
      <c r="L171" s="5"/>
      <c r="M171" s="529"/>
      <c r="N171" s="5"/>
      <c r="O171" s="5"/>
      <c r="P171" s="5"/>
      <c r="Q171" s="5"/>
      <c r="R171" s="5"/>
      <c r="S171" s="5"/>
      <c r="T171" s="5"/>
      <c r="U171" s="5"/>
      <c r="V171" s="529"/>
      <c r="W171" s="530"/>
      <c r="X171" s="5"/>
      <c r="Y171" s="4"/>
      <c r="Z171" s="5"/>
      <c r="AA171" s="5"/>
      <c r="AB171" s="5"/>
      <c r="AC171" s="5"/>
      <c r="AD171" s="5"/>
      <c r="AE171" s="5"/>
      <c r="AF171" s="4"/>
      <c r="AG171" s="4"/>
      <c r="AH171" s="5"/>
    </row>
    <row r="172" spans="1:34" x14ac:dyDescent="0.2">
      <c r="A172" s="5"/>
      <c r="B172" s="5"/>
      <c r="C172" s="5"/>
      <c r="D172" s="5"/>
      <c r="E172" s="4"/>
      <c r="F172" s="5"/>
      <c r="G172" s="528"/>
      <c r="H172" s="5"/>
      <c r="I172" s="5"/>
      <c r="J172" s="5"/>
      <c r="K172" s="5"/>
      <c r="L172" s="5"/>
      <c r="M172" s="529"/>
      <c r="N172" s="5"/>
      <c r="O172" s="5"/>
      <c r="P172" s="5"/>
      <c r="Q172" s="5"/>
      <c r="R172" s="5"/>
      <c r="S172" s="5"/>
      <c r="T172" s="5"/>
      <c r="U172" s="5"/>
      <c r="V172" s="529"/>
      <c r="W172" s="530"/>
      <c r="X172" s="5"/>
      <c r="Y172" s="4"/>
      <c r="Z172" s="5"/>
      <c r="AA172" s="5"/>
      <c r="AB172" s="5"/>
      <c r="AC172" s="5"/>
      <c r="AD172" s="5"/>
      <c r="AE172" s="5"/>
      <c r="AF172" s="4"/>
      <c r="AG172" s="4"/>
      <c r="AH172" s="5"/>
    </row>
    <row r="173" spans="1:34" x14ac:dyDescent="0.2">
      <c r="A173" s="536"/>
      <c r="B173" s="5"/>
      <c r="C173" s="5"/>
      <c r="D173" s="5"/>
      <c r="E173" s="4"/>
      <c r="F173" s="5"/>
      <c r="G173" s="528"/>
      <c r="H173" s="5"/>
      <c r="I173" s="5"/>
      <c r="J173" s="5"/>
      <c r="K173" s="5"/>
      <c r="L173" s="5"/>
      <c r="M173" s="529"/>
      <c r="N173" s="5"/>
      <c r="O173" s="5"/>
      <c r="P173" s="5"/>
      <c r="Q173" s="5"/>
      <c r="R173" s="5"/>
      <c r="S173" s="5"/>
      <c r="T173" s="5"/>
      <c r="U173" s="5"/>
      <c r="V173" s="529"/>
      <c r="W173" s="530"/>
      <c r="X173" s="5"/>
      <c r="Y173" s="4"/>
      <c r="Z173" s="5"/>
      <c r="AA173" s="5"/>
      <c r="AB173" s="5"/>
      <c r="AC173" s="5"/>
      <c r="AD173" s="5"/>
      <c r="AE173" s="5"/>
      <c r="AF173" s="4"/>
      <c r="AG173" s="4"/>
      <c r="AH173" s="5"/>
    </row>
    <row r="174" spans="1:34" x14ac:dyDescent="0.2">
      <c r="A174" s="5"/>
      <c r="B174" s="5"/>
      <c r="C174" s="5"/>
      <c r="D174" s="5"/>
      <c r="E174" s="4"/>
      <c r="F174" s="5"/>
      <c r="G174" s="528"/>
      <c r="H174" s="5"/>
      <c r="I174" s="5"/>
      <c r="J174" s="5"/>
      <c r="K174" s="5"/>
      <c r="L174" s="5"/>
      <c r="M174" s="529"/>
      <c r="N174" s="5"/>
      <c r="O174" s="5"/>
      <c r="P174" s="5"/>
      <c r="Q174" s="5"/>
      <c r="R174" s="5"/>
      <c r="S174" s="5"/>
      <c r="T174" s="5"/>
      <c r="U174" s="5"/>
      <c r="V174" s="529"/>
      <c r="W174" s="530"/>
      <c r="X174" s="5"/>
      <c r="Y174" s="4"/>
      <c r="Z174" s="5"/>
      <c r="AA174" s="5"/>
      <c r="AB174" s="5"/>
      <c r="AC174" s="5"/>
      <c r="AD174" s="5"/>
      <c r="AE174" s="5"/>
      <c r="AF174" s="4"/>
      <c r="AG174" s="4"/>
      <c r="AH174" s="5"/>
    </row>
    <row r="175" spans="1:34" x14ac:dyDescent="0.2">
      <c r="A175" s="5"/>
      <c r="B175" s="5"/>
      <c r="C175" s="5"/>
      <c r="D175" s="5"/>
      <c r="E175" s="4"/>
      <c r="F175" s="5"/>
      <c r="G175" s="528"/>
      <c r="H175" s="5"/>
      <c r="I175" s="5"/>
      <c r="J175" s="5"/>
      <c r="K175" s="5"/>
      <c r="L175" s="5"/>
      <c r="M175" s="529"/>
      <c r="N175" s="5"/>
      <c r="O175" s="5"/>
      <c r="P175" s="5"/>
      <c r="Q175" s="5"/>
      <c r="R175" s="5"/>
      <c r="S175" s="5"/>
      <c r="T175" s="5"/>
      <c r="U175" s="5"/>
      <c r="V175" s="529"/>
      <c r="W175" s="530"/>
      <c r="X175" s="5"/>
      <c r="Y175" s="4"/>
      <c r="Z175" s="5"/>
      <c r="AA175" s="5"/>
      <c r="AB175" s="5"/>
      <c r="AC175" s="5"/>
      <c r="AD175" s="5"/>
      <c r="AE175" s="5"/>
      <c r="AF175" s="4"/>
      <c r="AG175" s="4"/>
      <c r="AH175" s="5"/>
    </row>
    <row r="176" spans="1:34" x14ac:dyDescent="0.2">
      <c r="A176" s="527"/>
      <c r="B176" s="5"/>
      <c r="C176" s="5"/>
      <c r="D176" s="5"/>
      <c r="E176" s="4"/>
      <c r="F176" s="5"/>
      <c r="G176" s="528"/>
      <c r="H176" s="5"/>
      <c r="I176" s="5"/>
      <c r="J176" s="5"/>
      <c r="K176" s="5"/>
      <c r="L176" s="5"/>
      <c r="M176" s="529"/>
      <c r="N176" s="5"/>
      <c r="O176" s="5"/>
      <c r="P176" s="5"/>
      <c r="Q176" s="5"/>
      <c r="R176" s="5"/>
      <c r="S176" s="5"/>
      <c r="T176" s="5"/>
      <c r="U176" s="5"/>
      <c r="V176" s="529"/>
      <c r="W176" s="530"/>
      <c r="X176" s="5"/>
      <c r="Y176" s="4"/>
      <c r="Z176" s="5"/>
      <c r="AA176" s="5"/>
      <c r="AB176" s="5"/>
      <c r="AC176" s="5"/>
      <c r="AD176" s="5"/>
      <c r="AE176" s="5"/>
      <c r="AF176" s="4"/>
      <c r="AG176" s="4"/>
      <c r="AH176" s="5"/>
    </row>
    <row r="177" spans="1:34" x14ac:dyDescent="0.2">
      <c r="A177" s="5"/>
      <c r="B177" s="5"/>
      <c r="C177" s="5"/>
      <c r="D177" s="5"/>
      <c r="E177" s="4"/>
      <c r="F177" s="5"/>
      <c r="G177" s="528"/>
      <c r="H177" s="5"/>
      <c r="I177" s="5"/>
      <c r="J177" s="5"/>
      <c r="K177" s="5"/>
      <c r="L177" s="5"/>
      <c r="M177" s="529"/>
      <c r="N177" s="5"/>
      <c r="O177" s="5"/>
      <c r="P177" s="5"/>
      <c r="Q177" s="5"/>
      <c r="R177" s="5"/>
      <c r="S177" s="5"/>
      <c r="T177" s="5"/>
      <c r="U177" s="5"/>
      <c r="V177" s="529"/>
      <c r="W177" s="530"/>
      <c r="X177" s="5"/>
      <c r="Y177" s="4"/>
      <c r="Z177" s="5"/>
      <c r="AA177" s="5"/>
      <c r="AB177" s="5"/>
      <c r="AC177" s="5"/>
      <c r="AD177" s="5"/>
      <c r="AE177" s="5"/>
      <c r="AF177" s="4"/>
      <c r="AG177" s="4"/>
      <c r="AH177" s="5"/>
    </row>
    <row r="178" spans="1:34" x14ac:dyDescent="0.2">
      <c r="A178" s="5"/>
      <c r="B178" s="5"/>
      <c r="C178" s="5"/>
      <c r="D178" s="5"/>
      <c r="E178" s="4"/>
      <c r="F178" s="5"/>
      <c r="G178" s="528"/>
      <c r="H178" s="5"/>
      <c r="I178" s="5"/>
      <c r="J178" s="5"/>
      <c r="K178" s="5"/>
      <c r="L178" s="5"/>
      <c r="M178" s="529"/>
      <c r="N178" s="5"/>
      <c r="O178" s="5"/>
      <c r="P178" s="5"/>
      <c r="Q178" s="5"/>
      <c r="R178" s="5"/>
      <c r="S178" s="5"/>
      <c r="T178" s="5"/>
      <c r="U178" s="5"/>
      <c r="V178" s="529"/>
      <c r="W178" s="530"/>
      <c r="X178" s="5"/>
      <c r="Y178" s="4"/>
      <c r="Z178" s="5"/>
      <c r="AA178" s="5"/>
      <c r="AB178" s="5"/>
      <c r="AC178" s="5"/>
      <c r="AD178" s="5"/>
      <c r="AE178" s="5"/>
      <c r="AF178" s="4"/>
      <c r="AG178" s="4"/>
      <c r="AH178" s="5"/>
    </row>
    <row r="179" spans="1:34" x14ac:dyDescent="0.2">
      <c r="A179" s="5"/>
      <c r="B179" s="5"/>
      <c r="C179" s="5"/>
      <c r="D179" s="5"/>
      <c r="E179" s="4"/>
      <c r="F179" s="5"/>
      <c r="G179" s="528"/>
      <c r="H179" s="5"/>
      <c r="I179" s="5"/>
      <c r="J179" s="5"/>
      <c r="K179" s="5"/>
      <c r="L179" s="5"/>
      <c r="M179" s="529"/>
      <c r="N179" s="5"/>
      <c r="O179" s="5"/>
      <c r="P179" s="5"/>
      <c r="Q179" s="5"/>
      <c r="R179" s="5"/>
      <c r="S179" s="5"/>
      <c r="T179" s="5"/>
      <c r="U179" s="5"/>
      <c r="V179" s="529"/>
      <c r="W179" s="530"/>
      <c r="X179" s="5"/>
      <c r="Y179" s="4"/>
      <c r="Z179" s="5"/>
      <c r="AA179" s="5"/>
      <c r="AB179" s="5"/>
      <c r="AC179" s="5"/>
      <c r="AD179" s="5"/>
      <c r="AE179" s="5"/>
      <c r="AF179" s="4"/>
      <c r="AG179" s="4"/>
      <c r="AH179" s="5"/>
    </row>
    <row r="180" spans="1:34" x14ac:dyDescent="0.2">
      <c r="A180" s="5"/>
      <c r="B180" s="5"/>
      <c r="C180" s="5"/>
      <c r="D180" s="5"/>
      <c r="E180" s="4"/>
      <c r="F180" s="5"/>
      <c r="G180" s="528"/>
      <c r="H180" s="5"/>
      <c r="I180" s="5"/>
      <c r="J180" s="5"/>
      <c r="K180" s="5"/>
      <c r="L180" s="5"/>
      <c r="M180" s="529"/>
      <c r="N180" s="5"/>
      <c r="O180" s="5"/>
      <c r="P180" s="5"/>
      <c r="Q180" s="5"/>
      <c r="R180" s="5"/>
      <c r="S180" s="5"/>
      <c r="T180" s="5"/>
      <c r="U180" s="5"/>
      <c r="V180" s="529"/>
      <c r="W180" s="530"/>
      <c r="X180" s="5"/>
      <c r="Y180" s="4"/>
      <c r="Z180" s="5"/>
      <c r="AA180" s="5"/>
      <c r="AB180" s="5"/>
      <c r="AC180" s="5"/>
      <c r="AD180" s="5"/>
      <c r="AE180" s="5"/>
      <c r="AF180" s="4"/>
      <c r="AG180" s="4"/>
      <c r="AH180" s="5"/>
    </row>
    <row r="181" spans="1:34" x14ac:dyDescent="0.2">
      <c r="A181" s="565"/>
      <c r="B181" s="5"/>
      <c r="C181" s="5"/>
      <c r="D181" s="5"/>
      <c r="E181" s="4"/>
      <c r="F181" s="5"/>
      <c r="G181" s="528"/>
      <c r="H181" s="5"/>
      <c r="I181" s="5"/>
      <c r="J181" s="5"/>
      <c r="K181" s="5"/>
      <c r="L181" s="5"/>
      <c r="M181" s="529"/>
      <c r="N181" s="5"/>
      <c r="O181" s="5"/>
      <c r="P181" s="5"/>
      <c r="Q181" s="5"/>
      <c r="R181" s="5"/>
      <c r="S181" s="5"/>
      <c r="T181" s="5"/>
      <c r="U181" s="5"/>
      <c r="V181" s="529"/>
      <c r="W181" s="530"/>
      <c r="X181" s="5"/>
      <c r="Y181" s="4"/>
      <c r="Z181" s="5"/>
      <c r="AA181" s="5"/>
      <c r="AB181" s="5"/>
      <c r="AC181" s="5"/>
      <c r="AD181" s="5"/>
      <c r="AE181" s="5"/>
      <c r="AF181" s="4"/>
      <c r="AG181" s="4"/>
      <c r="AH181" s="5"/>
    </row>
    <row r="182" spans="1:34" x14ac:dyDescent="0.2">
      <c r="A182" s="527"/>
      <c r="B182" s="5"/>
      <c r="C182" s="5"/>
      <c r="D182" s="5"/>
      <c r="E182" s="4"/>
      <c r="F182" s="5"/>
      <c r="G182" s="528"/>
      <c r="H182" s="5"/>
      <c r="I182" s="5"/>
      <c r="J182" s="5"/>
      <c r="K182" s="5"/>
      <c r="L182" s="5"/>
      <c r="M182" s="529"/>
      <c r="N182" s="5"/>
      <c r="O182" s="5"/>
      <c r="P182" s="5"/>
      <c r="Q182" s="5"/>
      <c r="R182" s="5"/>
      <c r="S182" s="5"/>
      <c r="T182" s="5"/>
      <c r="U182" s="5"/>
      <c r="V182" s="529"/>
      <c r="W182" s="530"/>
      <c r="X182" s="5"/>
      <c r="Y182" s="4"/>
      <c r="Z182" s="5"/>
      <c r="AA182" s="5"/>
      <c r="AB182" s="5"/>
      <c r="AC182" s="5"/>
      <c r="AD182" s="5"/>
      <c r="AE182" s="5"/>
      <c r="AF182" s="4"/>
      <c r="AG182" s="4"/>
      <c r="AH182" s="5"/>
    </row>
    <row r="183" spans="1:34" x14ac:dyDescent="0.2">
      <c r="A183" s="5"/>
      <c r="B183" s="5"/>
      <c r="C183" s="5"/>
      <c r="D183" s="5"/>
      <c r="E183" s="4"/>
      <c r="F183" s="5"/>
      <c r="G183" s="528"/>
      <c r="H183" s="5"/>
      <c r="I183" s="5"/>
      <c r="J183" s="5"/>
      <c r="K183" s="5"/>
      <c r="L183" s="5"/>
      <c r="M183" s="529"/>
      <c r="N183" s="5"/>
      <c r="O183" s="5"/>
      <c r="P183" s="5"/>
      <c r="Q183" s="5"/>
      <c r="R183" s="5"/>
      <c r="S183" s="5"/>
      <c r="T183" s="5"/>
      <c r="U183" s="5"/>
      <c r="V183" s="529"/>
      <c r="W183" s="530"/>
      <c r="X183" s="5"/>
      <c r="Y183" s="4"/>
      <c r="Z183" s="5"/>
      <c r="AA183" s="5"/>
      <c r="AB183" s="5"/>
      <c r="AC183" s="5"/>
      <c r="AD183" s="5"/>
      <c r="AE183" s="5"/>
      <c r="AF183" s="4"/>
      <c r="AG183" s="4"/>
      <c r="AH183" s="5"/>
    </row>
    <row r="184" spans="1:34" x14ac:dyDescent="0.2">
      <c r="A184" s="5"/>
      <c r="B184" s="5"/>
      <c r="C184" s="5"/>
      <c r="D184" s="5"/>
      <c r="E184" s="4"/>
      <c r="F184" s="5"/>
      <c r="G184" s="528"/>
      <c r="H184" s="5"/>
      <c r="I184" s="5"/>
      <c r="J184" s="5"/>
      <c r="K184" s="5"/>
      <c r="L184" s="5"/>
      <c r="M184" s="529"/>
      <c r="N184" s="5"/>
      <c r="O184" s="5"/>
      <c r="P184" s="5"/>
      <c r="Q184" s="5"/>
      <c r="R184" s="5"/>
      <c r="S184" s="5"/>
      <c r="T184" s="5"/>
      <c r="U184" s="5"/>
      <c r="V184" s="529"/>
      <c r="W184" s="530"/>
      <c r="X184" s="5"/>
      <c r="Y184" s="4"/>
      <c r="Z184" s="5"/>
      <c r="AA184" s="5"/>
      <c r="AB184" s="5"/>
      <c r="AC184" s="5"/>
      <c r="AD184" s="5"/>
      <c r="AE184" s="5"/>
      <c r="AF184" s="4"/>
      <c r="AG184" s="4"/>
      <c r="AH184" s="5"/>
    </row>
    <row r="185" spans="1:34" x14ac:dyDescent="0.2">
      <c r="A185" s="5"/>
      <c r="B185" s="5"/>
      <c r="C185" s="5"/>
      <c r="D185" s="5"/>
      <c r="E185" s="4"/>
      <c r="F185" s="5"/>
      <c r="G185" s="528"/>
      <c r="H185" s="5"/>
      <c r="I185" s="5"/>
      <c r="J185" s="5"/>
      <c r="K185" s="5"/>
      <c r="L185" s="5"/>
      <c r="M185" s="529"/>
      <c r="N185" s="5"/>
      <c r="O185" s="5"/>
      <c r="P185" s="5"/>
      <c r="Q185" s="5"/>
      <c r="R185" s="5"/>
      <c r="S185" s="5"/>
      <c r="T185" s="5"/>
      <c r="U185" s="5"/>
      <c r="V185" s="529"/>
      <c r="W185" s="530"/>
      <c r="X185" s="5"/>
      <c r="Y185" s="4"/>
      <c r="Z185" s="5"/>
      <c r="AA185" s="5"/>
      <c r="AB185" s="5"/>
      <c r="AC185" s="5"/>
      <c r="AD185" s="5"/>
      <c r="AE185" s="5"/>
      <c r="AF185" s="4"/>
      <c r="AG185" s="4"/>
      <c r="AH185" s="5"/>
    </row>
    <row r="186" spans="1:34" x14ac:dyDescent="0.2">
      <c r="A186" s="5"/>
      <c r="B186" s="5"/>
      <c r="C186" s="5"/>
      <c r="D186" s="5"/>
      <c r="E186" s="4"/>
      <c r="F186" s="5"/>
      <c r="G186" s="528"/>
      <c r="H186" s="5"/>
      <c r="I186" s="5"/>
      <c r="J186" s="5"/>
      <c r="K186" s="5"/>
      <c r="L186" s="5"/>
      <c r="M186" s="529"/>
      <c r="N186" s="5"/>
      <c r="O186" s="5"/>
      <c r="P186" s="5"/>
      <c r="Q186" s="5"/>
      <c r="R186" s="5"/>
      <c r="S186" s="5"/>
      <c r="T186" s="5"/>
      <c r="U186" s="5"/>
      <c r="V186" s="529"/>
      <c r="W186" s="530"/>
      <c r="X186" s="5"/>
      <c r="Y186" s="4"/>
      <c r="Z186" s="5"/>
      <c r="AA186" s="5"/>
      <c r="AB186" s="5"/>
      <c r="AC186" s="5"/>
      <c r="AD186" s="5"/>
      <c r="AE186" s="5"/>
      <c r="AF186" s="4"/>
      <c r="AG186" s="4"/>
      <c r="AH186" s="5"/>
    </row>
    <row r="187" spans="1:34" x14ac:dyDescent="0.2">
      <c r="A187" s="5"/>
      <c r="B187" s="5"/>
      <c r="C187" s="5"/>
      <c r="D187" s="5"/>
      <c r="E187" s="4"/>
      <c r="F187" s="5"/>
      <c r="G187" s="528"/>
      <c r="H187" s="5"/>
      <c r="I187" s="5"/>
      <c r="J187" s="5"/>
      <c r="K187" s="5"/>
      <c r="L187" s="5"/>
      <c r="M187" s="529"/>
      <c r="N187" s="5"/>
      <c r="O187" s="5"/>
      <c r="P187" s="5"/>
      <c r="Q187" s="5"/>
      <c r="R187" s="5"/>
      <c r="S187" s="5"/>
      <c r="T187" s="5"/>
      <c r="U187" s="5"/>
      <c r="V187" s="529"/>
      <c r="W187" s="530"/>
      <c r="X187" s="5"/>
      <c r="Y187" s="4"/>
      <c r="Z187" s="5"/>
      <c r="AA187" s="5"/>
      <c r="AB187" s="5"/>
      <c r="AC187" s="5"/>
      <c r="AD187" s="5"/>
      <c r="AE187" s="5"/>
      <c r="AF187" s="4"/>
      <c r="AG187" s="4"/>
      <c r="AH187" s="5"/>
    </row>
    <row r="188" spans="1:34" x14ac:dyDescent="0.2">
      <c r="A188" s="5"/>
      <c r="B188" s="5"/>
      <c r="C188" s="5"/>
      <c r="D188" s="5"/>
      <c r="E188" s="4"/>
      <c r="F188" s="5"/>
      <c r="G188" s="528"/>
      <c r="H188" s="5"/>
      <c r="I188" s="5"/>
      <c r="J188" s="5"/>
      <c r="K188" s="5"/>
      <c r="L188" s="5"/>
      <c r="M188" s="529"/>
      <c r="N188" s="5"/>
      <c r="O188" s="5"/>
      <c r="P188" s="5"/>
      <c r="Q188" s="5"/>
      <c r="R188" s="5"/>
      <c r="S188" s="5"/>
      <c r="T188" s="5"/>
      <c r="U188" s="5"/>
      <c r="V188" s="529"/>
      <c r="W188" s="530"/>
      <c r="X188" s="5"/>
      <c r="Y188" s="4"/>
      <c r="Z188" s="5"/>
      <c r="AA188" s="5"/>
      <c r="AB188" s="5"/>
      <c r="AC188" s="5"/>
      <c r="AD188" s="5"/>
      <c r="AE188" s="5"/>
      <c r="AF188" s="4"/>
      <c r="AG188" s="4"/>
      <c r="AH188" s="5"/>
    </row>
    <row r="189" spans="1:34" x14ac:dyDescent="0.2">
      <c r="A189" s="5"/>
      <c r="B189" s="5"/>
      <c r="C189" s="5"/>
      <c r="D189" s="5"/>
      <c r="E189" s="4"/>
      <c r="F189" s="5"/>
      <c r="G189" s="528"/>
      <c r="H189" s="5"/>
      <c r="I189" s="5"/>
      <c r="J189" s="5"/>
      <c r="K189" s="5"/>
      <c r="L189" s="5"/>
      <c r="M189" s="529"/>
      <c r="N189" s="5"/>
      <c r="O189" s="5"/>
      <c r="P189" s="5"/>
      <c r="Q189" s="5"/>
      <c r="R189" s="5"/>
      <c r="S189" s="5"/>
      <c r="T189" s="5"/>
      <c r="U189" s="5"/>
      <c r="V189" s="529"/>
      <c r="W189" s="530"/>
      <c r="X189" s="5"/>
      <c r="Y189" s="4"/>
      <c r="Z189" s="5"/>
      <c r="AA189" s="5"/>
      <c r="AB189" s="5"/>
      <c r="AC189" s="5"/>
      <c r="AD189" s="5"/>
      <c r="AE189" s="5"/>
      <c r="AF189" s="4"/>
      <c r="AG189" s="4"/>
      <c r="AH189" s="5"/>
    </row>
    <row r="190" spans="1:34" x14ac:dyDescent="0.2">
      <c r="A190" s="5"/>
      <c r="B190" s="5"/>
      <c r="C190" s="5"/>
      <c r="D190" s="5"/>
      <c r="E190" s="4"/>
      <c r="F190" s="5"/>
      <c r="G190" s="528"/>
      <c r="H190" s="5"/>
      <c r="I190" s="5"/>
      <c r="J190" s="5"/>
      <c r="K190" s="5"/>
      <c r="L190" s="5"/>
      <c r="M190" s="529"/>
      <c r="N190" s="5"/>
      <c r="O190" s="5"/>
      <c r="P190" s="5"/>
      <c r="Q190" s="5"/>
      <c r="R190" s="5"/>
      <c r="S190" s="5"/>
      <c r="T190" s="5"/>
      <c r="U190" s="5"/>
      <c r="V190" s="529"/>
      <c r="W190" s="530"/>
      <c r="X190" s="5"/>
      <c r="Y190" s="4"/>
      <c r="Z190" s="5"/>
      <c r="AA190" s="5"/>
      <c r="AB190" s="5"/>
      <c r="AC190" s="5"/>
      <c r="AD190" s="5"/>
      <c r="AE190" s="5"/>
      <c r="AF190" s="4"/>
      <c r="AG190" s="4"/>
      <c r="AH190" s="5"/>
    </row>
    <row r="191" spans="1:34" x14ac:dyDescent="0.2">
      <c r="A191" s="531"/>
      <c r="B191" s="5"/>
      <c r="C191" s="5"/>
      <c r="D191" s="5"/>
      <c r="E191" s="4"/>
      <c r="F191" s="5"/>
      <c r="G191" s="528"/>
      <c r="H191" s="5"/>
      <c r="I191" s="5"/>
      <c r="J191" s="5"/>
      <c r="K191" s="5"/>
      <c r="L191" s="5"/>
      <c r="M191" s="529"/>
      <c r="N191" s="5"/>
      <c r="O191" s="5"/>
      <c r="P191" s="5"/>
      <c r="Q191" s="5"/>
      <c r="R191" s="5"/>
      <c r="S191" s="5"/>
      <c r="T191" s="5"/>
      <c r="U191" s="5"/>
      <c r="V191" s="529"/>
      <c r="W191" s="530"/>
      <c r="X191" s="5"/>
      <c r="Y191" s="4"/>
      <c r="Z191" s="5"/>
      <c r="AA191" s="5"/>
      <c r="AB191" s="5"/>
      <c r="AC191" s="5"/>
      <c r="AD191" s="5"/>
      <c r="AE191" s="5"/>
      <c r="AF191" s="4"/>
      <c r="AG191" s="4"/>
      <c r="AH191" s="5"/>
    </row>
    <row r="192" spans="1:34" x14ac:dyDescent="0.2">
      <c r="A192" s="5"/>
      <c r="B192" s="5"/>
      <c r="C192" s="5"/>
      <c r="D192" s="5"/>
      <c r="E192" s="4"/>
      <c r="F192" s="5"/>
      <c r="G192" s="528"/>
      <c r="H192" s="5"/>
      <c r="I192" s="5"/>
      <c r="J192" s="5"/>
      <c r="K192" s="5"/>
      <c r="L192" s="5"/>
      <c r="M192" s="529"/>
      <c r="N192" s="5"/>
      <c r="O192" s="5"/>
      <c r="P192" s="5"/>
      <c r="Q192" s="5"/>
      <c r="R192" s="5"/>
      <c r="S192" s="5"/>
      <c r="T192" s="5"/>
      <c r="U192" s="5"/>
      <c r="V192" s="529"/>
      <c r="W192" s="530"/>
      <c r="X192" s="5"/>
      <c r="Y192" s="4"/>
      <c r="Z192" s="5"/>
      <c r="AA192" s="5"/>
      <c r="AB192" s="5"/>
      <c r="AC192" s="5"/>
      <c r="AD192" s="5"/>
      <c r="AE192" s="5"/>
      <c r="AF192" s="4"/>
      <c r="AG192" s="4"/>
      <c r="AH192" s="5"/>
    </row>
    <row r="193" spans="1:34" x14ac:dyDescent="0.2">
      <c r="A193" s="5"/>
      <c r="B193" s="5"/>
      <c r="C193" s="5"/>
      <c r="D193" s="5"/>
      <c r="E193" s="4"/>
      <c r="F193" s="5"/>
      <c r="G193" s="528"/>
      <c r="H193" s="5"/>
      <c r="I193" s="5"/>
      <c r="J193" s="5"/>
      <c r="K193" s="5"/>
      <c r="L193" s="5"/>
      <c r="M193" s="529"/>
      <c r="N193" s="5"/>
      <c r="O193" s="5"/>
      <c r="P193" s="5"/>
      <c r="Q193" s="5"/>
      <c r="R193" s="5"/>
      <c r="S193" s="5"/>
      <c r="T193" s="5"/>
      <c r="U193" s="5"/>
      <c r="V193" s="529"/>
      <c r="W193" s="530"/>
      <c r="X193" s="5"/>
      <c r="Y193" s="4"/>
      <c r="Z193" s="5"/>
      <c r="AA193" s="5"/>
      <c r="AB193" s="5"/>
      <c r="AC193" s="5"/>
      <c r="AD193" s="5"/>
      <c r="AE193" s="5"/>
      <c r="AF193" s="4"/>
      <c r="AG193" s="4"/>
      <c r="AH193" s="5"/>
    </row>
    <row r="194" spans="1:34" x14ac:dyDescent="0.2">
      <c r="A194" s="5"/>
      <c r="B194" s="5"/>
      <c r="C194" s="5"/>
      <c r="D194" s="5"/>
      <c r="E194" s="4"/>
      <c r="F194" s="5"/>
      <c r="G194" s="528"/>
      <c r="H194" s="5"/>
      <c r="I194" s="5"/>
      <c r="J194" s="5"/>
      <c r="K194" s="5"/>
      <c r="L194" s="5"/>
      <c r="M194" s="529"/>
      <c r="N194" s="5"/>
      <c r="O194" s="5"/>
      <c r="P194" s="5"/>
      <c r="Q194" s="5"/>
      <c r="R194" s="5"/>
      <c r="S194" s="5"/>
      <c r="T194" s="5"/>
      <c r="U194" s="5"/>
      <c r="V194" s="529"/>
      <c r="W194" s="530"/>
      <c r="X194" s="5"/>
      <c r="Y194" s="4"/>
      <c r="Z194" s="5"/>
      <c r="AA194" s="5"/>
      <c r="AB194" s="5"/>
      <c r="AC194" s="5"/>
      <c r="AD194" s="5"/>
      <c r="AE194" s="5"/>
      <c r="AF194" s="4"/>
      <c r="AG194" s="4"/>
      <c r="AH194" s="5"/>
    </row>
    <row r="195" spans="1:34" x14ac:dyDescent="0.2">
      <c r="A195" s="5"/>
      <c r="B195" s="5"/>
      <c r="C195" s="5"/>
      <c r="D195" s="5"/>
      <c r="E195" s="4"/>
      <c r="F195" s="5"/>
      <c r="G195" s="528"/>
      <c r="H195" s="5"/>
      <c r="I195" s="5"/>
      <c r="J195" s="5"/>
      <c r="K195" s="5"/>
      <c r="L195" s="5"/>
      <c r="M195" s="529"/>
      <c r="N195" s="5"/>
      <c r="O195" s="5"/>
      <c r="P195" s="5"/>
      <c r="Q195" s="5"/>
      <c r="R195" s="5"/>
      <c r="S195" s="5"/>
      <c r="T195" s="5"/>
      <c r="U195" s="5"/>
      <c r="V195" s="529"/>
      <c r="W195" s="530"/>
      <c r="X195" s="5"/>
      <c r="Y195" s="4"/>
      <c r="Z195" s="5"/>
      <c r="AA195" s="5"/>
      <c r="AB195" s="5"/>
      <c r="AC195" s="5"/>
      <c r="AD195" s="5"/>
      <c r="AE195" s="5"/>
      <c r="AF195" s="4"/>
      <c r="AG195" s="4"/>
      <c r="AH195" s="5"/>
    </row>
    <row r="196" spans="1:34" x14ac:dyDescent="0.2">
      <c r="A196" s="5"/>
      <c r="B196" s="5"/>
      <c r="C196" s="5"/>
      <c r="D196" s="5"/>
      <c r="E196" s="4"/>
      <c r="F196" s="5"/>
      <c r="G196" s="528"/>
      <c r="H196" s="5"/>
      <c r="I196" s="5"/>
      <c r="J196" s="5"/>
      <c r="K196" s="5"/>
      <c r="L196" s="5"/>
      <c r="M196" s="529"/>
      <c r="N196" s="5"/>
      <c r="O196" s="5"/>
      <c r="P196" s="5"/>
      <c r="Q196" s="5"/>
      <c r="R196" s="5"/>
      <c r="S196" s="5"/>
      <c r="T196" s="5"/>
      <c r="U196" s="5"/>
      <c r="V196" s="529"/>
      <c r="W196" s="530"/>
      <c r="X196" s="5"/>
      <c r="Y196" s="4"/>
      <c r="Z196" s="5"/>
      <c r="AA196" s="5"/>
      <c r="AB196" s="5"/>
      <c r="AC196" s="5"/>
      <c r="AD196" s="5"/>
      <c r="AE196" s="5"/>
      <c r="AF196" s="4"/>
      <c r="AG196" s="4"/>
      <c r="AH196" s="5"/>
    </row>
    <row r="197" spans="1:34" x14ac:dyDescent="0.2">
      <c r="A197" s="5"/>
      <c r="B197" s="5"/>
      <c r="C197" s="5"/>
      <c r="D197" s="5"/>
      <c r="E197" s="4"/>
      <c r="F197" s="5"/>
      <c r="G197" s="528"/>
      <c r="H197" s="5"/>
      <c r="I197" s="5"/>
      <c r="J197" s="5"/>
      <c r="K197" s="5"/>
      <c r="L197" s="5"/>
      <c r="M197" s="529"/>
      <c r="N197" s="5"/>
      <c r="O197" s="5"/>
      <c r="P197" s="5"/>
      <c r="Q197" s="5"/>
      <c r="R197" s="5"/>
      <c r="S197" s="5"/>
      <c r="T197" s="5"/>
      <c r="U197" s="5"/>
      <c r="V197" s="529"/>
      <c r="W197" s="530"/>
      <c r="X197" s="5"/>
      <c r="Y197" s="4"/>
      <c r="Z197" s="5"/>
      <c r="AA197" s="5"/>
      <c r="AB197" s="5"/>
      <c r="AC197" s="5"/>
      <c r="AD197" s="5"/>
      <c r="AE197" s="5"/>
      <c r="AF197" s="4"/>
      <c r="AG197" s="4"/>
      <c r="AH197" s="5"/>
    </row>
    <row r="198" spans="1:34" x14ac:dyDescent="0.2">
      <c r="A198" s="5"/>
      <c r="B198" s="5"/>
      <c r="C198" s="5"/>
      <c r="D198" s="5"/>
      <c r="E198" s="4"/>
      <c r="F198" s="5"/>
      <c r="G198" s="528"/>
      <c r="H198" s="5"/>
      <c r="I198" s="5"/>
      <c r="J198" s="5"/>
      <c r="K198" s="5"/>
      <c r="L198" s="5"/>
      <c r="M198" s="529"/>
      <c r="N198" s="5"/>
      <c r="O198" s="5"/>
      <c r="P198" s="5"/>
      <c r="Q198" s="5"/>
      <c r="R198" s="5"/>
      <c r="S198" s="5"/>
      <c r="T198" s="5"/>
      <c r="U198" s="5"/>
      <c r="V198" s="529"/>
      <c r="W198" s="530"/>
      <c r="X198" s="5"/>
      <c r="Y198" s="4"/>
      <c r="Z198" s="5"/>
      <c r="AA198" s="5"/>
      <c r="AB198" s="5"/>
      <c r="AC198" s="5"/>
      <c r="AD198" s="5"/>
      <c r="AE198" s="5"/>
      <c r="AF198" s="4"/>
      <c r="AG198" s="4"/>
      <c r="AH198" s="5"/>
    </row>
    <row r="199" spans="1:34" x14ac:dyDescent="0.2">
      <c r="A199" s="534"/>
      <c r="B199" s="5"/>
      <c r="C199" s="5"/>
      <c r="D199" s="5"/>
      <c r="E199" s="4"/>
      <c r="F199" s="5"/>
      <c r="G199" s="528"/>
      <c r="H199" s="5"/>
      <c r="I199" s="5"/>
      <c r="J199" s="5"/>
      <c r="K199" s="5"/>
      <c r="L199" s="5"/>
      <c r="M199" s="529"/>
      <c r="N199" s="5"/>
      <c r="O199" s="5"/>
      <c r="P199" s="5"/>
      <c r="Q199" s="5"/>
      <c r="R199" s="5"/>
      <c r="S199" s="5"/>
      <c r="T199" s="5"/>
      <c r="U199" s="5"/>
      <c r="V199" s="529"/>
      <c r="W199" s="530"/>
      <c r="X199" s="5"/>
      <c r="Y199" s="4"/>
      <c r="Z199" s="5"/>
      <c r="AA199" s="5"/>
      <c r="AB199" s="5"/>
      <c r="AC199" s="5"/>
      <c r="AD199" s="5"/>
      <c r="AE199" s="5"/>
      <c r="AF199" s="4"/>
      <c r="AG199" s="4"/>
      <c r="AH199" s="5"/>
    </row>
    <row r="200" spans="1:34" x14ac:dyDescent="0.2">
      <c r="A200" s="534"/>
      <c r="B200" s="5"/>
      <c r="C200" s="5"/>
      <c r="D200" s="5"/>
      <c r="E200" s="4"/>
      <c r="F200" s="5"/>
      <c r="G200" s="528"/>
      <c r="H200" s="5"/>
      <c r="I200" s="5"/>
      <c r="J200" s="5"/>
      <c r="K200" s="5"/>
      <c r="L200" s="5"/>
      <c r="M200" s="529"/>
      <c r="N200" s="5"/>
      <c r="O200" s="5"/>
      <c r="P200" s="5"/>
      <c r="Q200" s="5"/>
      <c r="R200" s="5"/>
      <c r="S200" s="5"/>
      <c r="T200" s="5"/>
      <c r="U200" s="5"/>
      <c r="V200" s="529"/>
      <c r="W200" s="530"/>
      <c r="X200" s="5"/>
      <c r="Y200" s="4"/>
      <c r="Z200" s="5"/>
      <c r="AA200" s="5"/>
      <c r="AB200" s="5"/>
      <c r="AC200" s="5"/>
      <c r="AD200" s="5"/>
      <c r="AE200" s="5"/>
      <c r="AF200" s="4"/>
      <c r="AG200" s="4"/>
      <c r="AH200" s="5"/>
    </row>
    <row r="201" spans="1:34" x14ac:dyDescent="0.2">
      <c r="A201" s="534"/>
      <c r="B201" s="5"/>
      <c r="C201" s="5"/>
      <c r="D201" s="5"/>
      <c r="E201" s="4"/>
      <c r="F201" s="5"/>
      <c r="G201" s="528"/>
      <c r="H201" s="5"/>
      <c r="I201" s="5"/>
      <c r="J201" s="5"/>
      <c r="K201" s="5"/>
      <c r="L201" s="5"/>
      <c r="M201" s="529"/>
      <c r="N201" s="5"/>
      <c r="O201" s="5"/>
      <c r="P201" s="5"/>
      <c r="Q201" s="5"/>
      <c r="R201" s="5"/>
      <c r="S201" s="5"/>
      <c r="T201" s="5"/>
      <c r="U201" s="5"/>
      <c r="V201" s="529"/>
      <c r="W201" s="530"/>
      <c r="X201" s="5"/>
      <c r="Y201" s="4"/>
      <c r="Z201" s="5"/>
      <c r="AA201" s="5"/>
      <c r="AB201" s="5"/>
      <c r="AC201" s="5"/>
      <c r="AD201" s="5"/>
      <c r="AE201" s="5"/>
      <c r="AF201" s="4"/>
      <c r="AG201" s="4"/>
      <c r="AH201" s="5"/>
    </row>
    <row r="202" spans="1:34" x14ac:dyDescent="0.2">
      <c r="A202" s="534"/>
      <c r="B202" s="5"/>
      <c r="C202" s="5"/>
      <c r="D202" s="5"/>
      <c r="E202" s="4"/>
      <c r="F202" s="5"/>
      <c r="G202" s="528"/>
      <c r="H202" s="5"/>
      <c r="I202" s="5"/>
      <c r="J202" s="5"/>
      <c r="K202" s="5"/>
      <c r="L202" s="5"/>
      <c r="M202" s="529"/>
      <c r="N202" s="5"/>
      <c r="O202" s="5"/>
      <c r="P202" s="5"/>
      <c r="Q202" s="5"/>
      <c r="R202" s="5"/>
      <c r="S202" s="5"/>
      <c r="T202" s="5"/>
      <c r="U202" s="5"/>
      <c r="V202" s="529"/>
      <c r="W202" s="530"/>
      <c r="X202" s="5"/>
      <c r="Y202" s="4"/>
      <c r="Z202" s="5"/>
      <c r="AA202" s="5"/>
      <c r="AB202" s="5"/>
      <c r="AC202" s="5"/>
      <c r="AD202" s="5"/>
      <c r="AE202" s="5"/>
      <c r="AF202" s="4"/>
      <c r="AG202" s="4"/>
      <c r="AH202" s="5"/>
    </row>
    <row r="203" spans="1:34" x14ac:dyDescent="0.2">
      <c r="A203" s="534"/>
      <c r="B203" s="5"/>
      <c r="C203" s="5"/>
      <c r="D203" s="5"/>
      <c r="E203" s="4"/>
      <c r="F203" s="5"/>
      <c r="G203" s="528"/>
      <c r="H203" s="5"/>
      <c r="I203" s="5"/>
      <c r="J203" s="5"/>
      <c r="K203" s="5"/>
      <c r="L203" s="5"/>
      <c r="M203" s="529"/>
      <c r="N203" s="5"/>
      <c r="O203" s="5"/>
      <c r="P203" s="5"/>
      <c r="Q203" s="5"/>
      <c r="R203" s="5"/>
      <c r="S203" s="5"/>
      <c r="T203" s="5"/>
      <c r="U203" s="5"/>
      <c r="V203" s="529"/>
      <c r="W203" s="530"/>
      <c r="X203" s="5"/>
      <c r="Y203" s="4"/>
      <c r="Z203" s="5"/>
      <c r="AA203" s="5"/>
      <c r="AB203" s="5"/>
      <c r="AC203" s="5"/>
      <c r="AD203" s="5"/>
      <c r="AE203" s="5"/>
      <c r="AF203" s="4"/>
      <c r="AG203" s="4"/>
      <c r="AH203" s="5"/>
    </row>
    <row r="204" spans="1:34" x14ac:dyDescent="0.2">
      <c r="A204" s="534"/>
      <c r="B204" s="5"/>
      <c r="C204" s="5"/>
      <c r="D204" s="5"/>
      <c r="E204" s="4"/>
      <c r="F204" s="5"/>
      <c r="G204" s="528"/>
      <c r="H204" s="5"/>
      <c r="I204" s="5"/>
      <c r="J204" s="5"/>
      <c r="K204" s="5"/>
      <c r="L204" s="5"/>
      <c r="M204" s="529"/>
      <c r="N204" s="5"/>
      <c r="O204" s="5"/>
      <c r="P204" s="5"/>
      <c r="Q204" s="5"/>
      <c r="R204" s="5"/>
      <c r="S204" s="5"/>
      <c r="T204" s="5"/>
      <c r="U204" s="5"/>
      <c r="V204" s="529"/>
      <c r="W204" s="530"/>
      <c r="X204" s="5"/>
      <c r="Y204" s="4"/>
      <c r="Z204" s="5"/>
      <c r="AA204" s="5"/>
      <c r="AB204" s="5"/>
      <c r="AC204" s="5"/>
      <c r="AD204" s="5"/>
      <c r="AE204" s="5"/>
      <c r="AF204" s="4"/>
      <c r="AG204" s="4"/>
      <c r="AH204" s="5"/>
    </row>
    <row r="205" spans="1:34" x14ac:dyDescent="0.2">
      <c r="A205" s="5"/>
      <c r="B205" s="5"/>
      <c r="C205" s="5"/>
      <c r="D205" s="5"/>
      <c r="E205" s="4"/>
      <c r="F205" s="5"/>
      <c r="G205" s="528"/>
      <c r="H205" s="5"/>
      <c r="I205" s="5"/>
      <c r="J205" s="5"/>
      <c r="K205" s="5"/>
      <c r="L205" s="5"/>
      <c r="M205" s="529"/>
      <c r="N205" s="5"/>
      <c r="O205" s="5"/>
      <c r="P205" s="5"/>
      <c r="Q205" s="5"/>
      <c r="R205" s="5"/>
      <c r="S205" s="5"/>
      <c r="T205" s="5"/>
      <c r="U205" s="5"/>
      <c r="V205" s="529"/>
      <c r="W205" s="530"/>
      <c r="X205" s="5"/>
      <c r="Y205" s="4"/>
      <c r="Z205" s="5"/>
      <c r="AA205" s="5"/>
      <c r="AB205" s="5"/>
      <c r="AC205" s="5"/>
      <c r="AD205" s="5"/>
      <c r="AE205" s="5"/>
      <c r="AF205" s="4"/>
      <c r="AG205" s="4"/>
      <c r="AH205" s="5"/>
    </row>
    <row r="206" spans="1:34" x14ac:dyDescent="0.2">
      <c r="A206" s="5"/>
      <c r="B206" s="5"/>
      <c r="C206" s="5"/>
      <c r="D206" s="5"/>
      <c r="E206" s="4"/>
      <c r="F206" s="5"/>
      <c r="G206" s="528"/>
      <c r="H206" s="5"/>
      <c r="I206" s="5"/>
      <c r="J206" s="5"/>
      <c r="K206" s="5"/>
      <c r="L206" s="5"/>
      <c r="M206" s="529"/>
      <c r="N206" s="5"/>
      <c r="O206" s="5"/>
      <c r="P206" s="5"/>
      <c r="Q206" s="5"/>
      <c r="R206" s="5"/>
      <c r="S206" s="5"/>
      <c r="T206" s="5"/>
      <c r="U206" s="5"/>
      <c r="V206" s="529"/>
      <c r="W206" s="530"/>
      <c r="X206" s="5"/>
      <c r="Y206" s="4"/>
      <c r="Z206" s="5"/>
      <c r="AA206" s="5"/>
      <c r="AB206" s="5"/>
      <c r="AC206" s="5"/>
      <c r="AD206" s="5"/>
      <c r="AE206" s="5"/>
      <c r="AF206" s="4"/>
      <c r="AG206" s="4"/>
      <c r="AH206" s="5"/>
    </row>
    <row r="207" spans="1:34" x14ac:dyDescent="0.2">
      <c r="A207" s="5"/>
      <c r="B207" s="5"/>
      <c r="C207" s="5"/>
      <c r="D207" s="5"/>
      <c r="E207" s="4"/>
      <c r="F207" s="5"/>
      <c r="G207" s="528"/>
      <c r="H207" s="5"/>
      <c r="I207" s="5"/>
      <c r="J207" s="5"/>
      <c r="K207" s="5"/>
      <c r="L207" s="5"/>
      <c r="M207" s="529"/>
      <c r="N207" s="5"/>
      <c r="O207" s="5"/>
      <c r="P207" s="5"/>
      <c r="Q207" s="5"/>
      <c r="R207" s="5"/>
      <c r="S207" s="5"/>
      <c r="T207" s="5"/>
      <c r="U207" s="5"/>
      <c r="V207" s="529"/>
      <c r="W207" s="530"/>
      <c r="X207" s="5"/>
      <c r="Y207" s="4"/>
      <c r="Z207" s="5"/>
      <c r="AA207" s="5"/>
      <c r="AB207" s="5"/>
      <c r="AC207" s="5"/>
      <c r="AD207" s="5"/>
      <c r="AE207" s="5"/>
      <c r="AF207" s="4"/>
      <c r="AG207" s="4"/>
      <c r="AH207" s="5"/>
    </row>
    <row r="208" spans="1:34" x14ac:dyDescent="0.2">
      <c r="A208" s="5"/>
      <c r="B208" s="5"/>
      <c r="C208" s="5"/>
      <c r="D208" s="5"/>
      <c r="E208" s="4"/>
      <c r="F208" s="5"/>
      <c r="G208" s="528"/>
      <c r="H208" s="5"/>
      <c r="I208" s="5"/>
      <c r="J208" s="5"/>
      <c r="K208" s="5"/>
      <c r="L208" s="5"/>
      <c r="M208" s="529"/>
      <c r="N208" s="5"/>
      <c r="O208" s="5"/>
      <c r="P208" s="5"/>
      <c r="Q208" s="5"/>
      <c r="R208" s="5"/>
      <c r="S208" s="5"/>
      <c r="T208" s="5"/>
      <c r="U208" s="5"/>
      <c r="V208" s="529"/>
      <c r="W208" s="530"/>
      <c r="X208" s="5"/>
      <c r="Y208" s="4"/>
      <c r="Z208" s="5"/>
      <c r="AA208" s="5"/>
      <c r="AB208" s="5"/>
      <c r="AC208" s="5"/>
      <c r="AD208" s="5"/>
      <c r="AE208" s="5"/>
      <c r="AF208" s="4"/>
      <c r="AG208" s="4"/>
      <c r="AH208" s="5"/>
    </row>
    <row r="209" spans="1:34" x14ac:dyDescent="0.2">
      <c r="A209" s="5"/>
      <c r="B209" s="5"/>
      <c r="C209" s="5"/>
      <c r="D209" s="5"/>
      <c r="E209" s="4"/>
      <c r="F209" s="5"/>
      <c r="G209" s="528"/>
      <c r="H209" s="5"/>
      <c r="I209" s="5"/>
      <c r="J209" s="5"/>
      <c r="K209" s="5"/>
      <c r="L209" s="5"/>
      <c r="M209" s="529"/>
      <c r="N209" s="5"/>
      <c r="O209" s="5"/>
      <c r="P209" s="5"/>
      <c r="Q209" s="5"/>
      <c r="R209" s="5"/>
      <c r="S209" s="5"/>
      <c r="T209" s="5"/>
      <c r="U209" s="5"/>
      <c r="V209" s="529"/>
      <c r="W209" s="530"/>
      <c r="X209" s="5"/>
      <c r="Y209" s="4"/>
      <c r="Z209" s="5"/>
      <c r="AA209" s="5"/>
      <c r="AB209" s="5"/>
      <c r="AC209" s="5"/>
      <c r="AD209" s="5"/>
      <c r="AE209" s="5"/>
      <c r="AF209" s="4"/>
      <c r="AG209" s="4"/>
      <c r="AH209" s="5"/>
    </row>
    <row r="210" spans="1:34" x14ac:dyDescent="0.2">
      <c r="A210" s="5"/>
      <c r="B210" s="5"/>
      <c r="C210" s="5"/>
      <c r="D210" s="5"/>
      <c r="E210" s="4"/>
      <c r="F210" s="5"/>
      <c r="G210" s="528"/>
      <c r="H210" s="5"/>
      <c r="I210" s="5"/>
      <c r="J210" s="5"/>
      <c r="K210" s="5"/>
      <c r="L210" s="5"/>
      <c r="M210" s="529"/>
      <c r="N210" s="5"/>
      <c r="O210" s="5"/>
      <c r="P210" s="5"/>
      <c r="Q210" s="5"/>
      <c r="R210" s="5"/>
      <c r="S210" s="5"/>
      <c r="T210" s="5"/>
      <c r="U210" s="5"/>
      <c r="V210" s="529"/>
      <c r="W210" s="530"/>
      <c r="X210" s="5"/>
      <c r="Y210" s="4"/>
      <c r="Z210" s="5"/>
      <c r="AA210" s="5"/>
      <c r="AB210" s="5"/>
      <c r="AC210" s="5"/>
      <c r="AD210" s="5"/>
      <c r="AE210" s="5"/>
      <c r="AF210" s="4"/>
      <c r="AG210" s="4"/>
      <c r="AH210" s="5"/>
    </row>
    <row r="211" spans="1:34" x14ac:dyDescent="0.2">
      <c r="A211" s="5"/>
      <c r="B211" s="5"/>
      <c r="C211" s="5"/>
      <c r="D211" s="5"/>
      <c r="E211" s="4"/>
      <c r="F211" s="5"/>
      <c r="G211" s="528"/>
      <c r="H211" s="5"/>
      <c r="I211" s="5"/>
      <c r="J211" s="5"/>
      <c r="K211" s="5"/>
      <c r="L211" s="5"/>
      <c r="M211" s="529"/>
      <c r="N211" s="5"/>
      <c r="O211" s="5"/>
      <c r="P211" s="5"/>
      <c r="Q211" s="5"/>
      <c r="R211" s="5"/>
      <c r="S211" s="5"/>
      <c r="T211" s="5"/>
      <c r="U211" s="5"/>
      <c r="V211" s="529"/>
      <c r="W211" s="530"/>
      <c r="X211" s="5"/>
      <c r="Y211" s="4"/>
      <c r="Z211" s="5"/>
      <c r="AA211" s="5"/>
      <c r="AB211" s="5"/>
      <c r="AC211" s="5"/>
      <c r="AD211" s="5"/>
      <c r="AE211" s="5"/>
      <c r="AF211" s="4"/>
      <c r="AG211" s="4"/>
      <c r="AH211" s="5"/>
    </row>
    <row r="212" spans="1:34" x14ac:dyDescent="0.2">
      <c r="A212" s="5"/>
      <c r="B212" s="5"/>
      <c r="C212" s="5"/>
      <c r="D212" s="5"/>
      <c r="E212" s="4"/>
      <c r="F212" s="5"/>
      <c r="G212" s="528"/>
      <c r="H212" s="5"/>
      <c r="I212" s="5"/>
      <c r="J212" s="5"/>
      <c r="K212" s="5"/>
      <c r="L212" s="5"/>
      <c r="M212" s="529"/>
      <c r="N212" s="5"/>
      <c r="O212" s="5"/>
      <c r="P212" s="5"/>
      <c r="Q212" s="5"/>
      <c r="R212" s="5"/>
      <c r="S212" s="5"/>
      <c r="T212" s="5"/>
      <c r="U212" s="5"/>
      <c r="V212" s="529"/>
      <c r="W212" s="530"/>
      <c r="X212" s="5"/>
      <c r="Y212" s="4"/>
      <c r="Z212" s="5"/>
      <c r="AA212" s="5"/>
      <c r="AB212" s="5"/>
      <c r="AC212" s="5"/>
      <c r="AD212" s="5"/>
      <c r="AE212" s="5"/>
      <c r="AF212" s="4"/>
      <c r="AG212" s="4"/>
      <c r="AH212" s="5"/>
    </row>
    <row r="213" spans="1:34" x14ac:dyDescent="0.2">
      <c r="A213" s="5"/>
      <c r="B213" s="5"/>
      <c r="C213" s="5"/>
      <c r="D213" s="5"/>
      <c r="E213" s="4"/>
      <c r="F213" s="5"/>
      <c r="G213" s="528"/>
      <c r="H213" s="5"/>
      <c r="I213" s="5"/>
      <c r="J213" s="5"/>
      <c r="K213" s="5"/>
      <c r="L213" s="5"/>
      <c r="M213" s="529"/>
      <c r="N213" s="5"/>
      <c r="O213" s="5"/>
      <c r="P213" s="5"/>
      <c r="Q213" s="5"/>
      <c r="R213" s="5"/>
      <c r="S213" s="5"/>
      <c r="T213" s="5"/>
      <c r="U213" s="5"/>
      <c r="V213" s="529"/>
      <c r="W213" s="530"/>
      <c r="X213" s="5"/>
      <c r="Y213" s="4"/>
      <c r="Z213" s="5"/>
      <c r="AA213" s="5"/>
      <c r="AB213" s="5"/>
      <c r="AC213" s="5"/>
      <c r="AD213" s="5"/>
      <c r="AE213" s="5"/>
      <c r="AF213" s="4"/>
      <c r="AG213" s="4"/>
      <c r="AH213" s="5"/>
    </row>
    <row r="214" spans="1:34" x14ac:dyDescent="0.2">
      <c r="A214" s="5"/>
      <c r="B214" s="5"/>
      <c r="C214" s="5"/>
      <c r="D214" s="5"/>
      <c r="E214" s="4"/>
      <c r="F214" s="5"/>
      <c r="G214" s="528"/>
      <c r="H214" s="5"/>
      <c r="I214" s="5"/>
      <c r="J214" s="5"/>
      <c r="K214" s="5"/>
      <c r="L214" s="5"/>
      <c r="M214" s="529"/>
      <c r="N214" s="5"/>
      <c r="O214" s="5"/>
      <c r="P214" s="5"/>
      <c r="Q214" s="5"/>
      <c r="R214" s="5"/>
      <c r="S214" s="5"/>
      <c r="T214" s="5"/>
      <c r="U214" s="5"/>
      <c r="V214" s="529"/>
      <c r="W214" s="530"/>
      <c r="X214" s="5"/>
      <c r="Y214" s="4"/>
      <c r="Z214" s="5"/>
      <c r="AA214" s="5"/>
      <c r="AB214" s="5"/>
      <c r="AC214" s="5"/>
      <c r="AD214" s="5"/>
      <c r="AE214" s="5"/>
      <c r="AF214" s="4"/>
      <c r="AG214" s="4"/>
      <c r="AH214" s="5"/>
    </row>
    <row r="215" spans="1:34" x14ac:dyDescent="0.2">
      <c r="A215" s="5"/>
      <c r="B215" s="5"/>
      <c r="C215" s="5"/>
      <c r="D215" s="5"/>
      <c r="E215" s="4"/>
      <c r="F215" s="5"/>
      <c r="G215" s="528"/>
      <c r="H215" s="5"/>
      <c r="I215" s="5"/>
      <c r="J215" s="5"/>
      <c r="K215" s="5"/>
      <c r="L215" s="5"/>
      <c r="M215" s="529"/>
      <c r="N215" s="5"/>
      <c r="O215" s="5"/>
      <c r="P215" s="5"/>
      <c r="Q215" s="5"/>
      <c r="R215" s="5"/>
      <c r="S215" s="5"/>
      <c r="T215" s="5"/>
      <c r="U215" s="5"/>
      <c r="V215" s="529"/>
      <c r="W215" s="530"/>
      <c r="X215" s="5"/>
      <c r="Y215" s="4"/>
      <c r="Z215" s="5"/>
      <c r="AA215" s="5"/>
      <c r="AB215" s="5"/>
      <c r="AC215" s="5"/>
      <c r="AD215" s="5"/>
      <c r="AE215" s="5"/>
      <c r="AF215" s="4"/>
      <c r="AG215" s="4"/>
      <c r="AH215" s="5"/>
    </row>
    <row r="216" spans="1:34" x14ac:dyDescent="0.2">
      <c r="A216" s="5"/>
      <c r="B216" s="5"/>
      <c r="C216" s="5"/>
      <c r="D216" s="5"/>
      <c r="E216" s="4"/>
      <c r="F216" s="5"/>
      <c r="G216" s="528"/>
      <c r="H216" s="5"/>
      <c r="I216" s="5"/>
      <c r="J216" s="5"/>
      <c r="K216" s="5"/>
      <c r="L216" s="5"/>
      <c r="M216" s="529"/>
      <c r="N216" s="5"/>
      <c r="O216" s="5"/>
      <c r="P216" s="5"/>
      <c r="Q216" s="5"/>
      <c r="R216" s="5"/>
      <c r="S216" s="5"/>
      <c r="T216" s="5"/>
      <c r="U216" s="5"/>
      <c r="V216" s="529"/>
      <c r="W216" s="530"/>
      <c r="X216" s="5"/>
      <c r="Y216" s="4"/>
      <c r="Z216" s="5"/>
      <c r="AA216" s="5"/>
      <c r="AB216" s="5"/>
      <c r="AC216" s="5"/>
      <c r="AD216" s="5"/>
      <c r="AE216" s="5"/>
      <c r="AF216" s="4"/>
      <c r="AG216" s="4"/>
      <c r="AH216" s="5"/>
    </row>
    <row r="217" spans="1:34" x14ac:dyDescent="0.2">
      <c r="A217" s="5"/>
      <c r="B217" s="5"/>
      <c r="C217" s="5"/>
      <c r="D217" s="5"/>
      <c r="E217" s="4"/>
      <c r="F217" s="5"/>
      <c r="G217" s="528"/>
      <c r="H217" s="5"/>
      <c r="I217" s="5"/>
      <c r="J217" s="5"/>
      <c r="K217" s="5"/>
      <c r="L217" s="5"/>
      <c r="M217" s="529"/>
      <c r="N217" s="5"/>
      <c r="O217" s="5"/>
      <c r="P217" s="5"/>
      <c r="Q217" s="5"/>
      <c r="R217" s="5"/>
      <c r="S217" s="5"/>
      <c r="T217" s="5"/>
      <c r="U217" s="5"/>
      <c r="V217" s="529"/>
      <c r="W217" s="530"/>
      <c r="X217" s="5"/>
      <c r="Y217" s="4"/>
      <c r="Z217" s="5"/>
      <c r="AA217" s="5"/>
      <c r="AB217" s="5"/>
      <c r="AC217" s="5"/>
      <c r="AD217" s="5"/>
      <c r="AE217" s="5"/>
      <c r="AF217" s="4"/>
      <c r="AG217" s="4"/>
      <c r="AH217" s="5"/>
    </row>
    <row r="218" spans="1:34" x14ac:dyDescent="0.2">
      <c r="A218" s="5"/>
      <c r="B218" s="5"/>
      <c r="C218" s="5"/>
      <c r="D218" s="5"/>
      <c r="E218" s="4"/>
      <c r="F218" s="5"/>
      <c r="G218" s="528"/>
      <c r="H218" s="5"/>
      <c r="I218" s="5"/>
      <c r="J218" s="5"/>
      <c r="K218" s="5"/>
      <c r="L218" s="5"/>
      <c r="M218" s="529"/>
      <c r="N218" s="5"/>
      <c r="O218" s="5"/>
      <c r="P218" s="5"/>
      <c r="Q218" s="5"/>
      <c r="R218" s="5"/>
      <c r="S218" s="5"/>
      <c r="T218" s="5"/>
      <c r="U218" s="5"/>
      <c r="V218" s="529"/>
      <c r="W218" s="530"/>
      <c r="X218" s="5"/>
      <c r="Y218" s="4"/>
      <c r="Z218" s="5"/>
      <c r="AA218" s="5"/>
      <c r="AB218" s="5"/>
      <c r="AC218" s="5"/>
      <c r="AD218" s="5"/>
      <c r="AE218" s="5"/>
      <c r="AF218" s="4"/>
      <c r="AG218" s="4"/>
      <c r="AH218" s="5"/>
    </row>
    <row r="219" spans="1:34" x14ac:dyDescent="0.2">
      <c r="A219" s="5"/>
      <c r="B219" s="5"/>
      <c r="C219" s="5"/>
      <c r="D219" s="5"/>
      <c r="E219" s="4"/>
      <c r="F219" s="5"/>
      <c r="G219" s="528"/>
      <c r="H219" s="5"/>
      <c r="I219" s="5"/>
      <c r="J219" s="5"/>
      <c r="K219" s="5"/>
      <c r="L219" s="5"/>
      <c r="M219" s="529"/>
      <c r="N219" s="5"/>
      <c r="O219" s="5"/>
      <c r="P219" s="5"/>
      <c r="Q219" s="5"/>
      <c r="R219" s="5"/>
      <c r="S219" s="5"/>
      <c r="T219" s="5"/>
      <c r="U219" s="5"/>
      <c r="V219" s="529"/>
      <c r="W219" s="530"/>
      <c r="X219" s="5"/>
      <c r="Y219" s="4"/>
      <c r="Z219" s="5"/>
      <c r="AA219" s="5"/>
      <c r="AB219" s="5"/>
      <c r="AC219" s="5"/>
      <c r="AD219" s="5"/>
      <c r="AE219" s="5"/>
      <c r="AF219" s="4"/>
      <c r="AG219" s="4"/>
      <c r="AH219" s="5"/>
    </row>
    <row r="220" spans="1:34" x14ac:dyDescent="0.2">
      <c r="A220" s="5"/>
      <c r="B220" s="5"/>
      <c r="C220" s="5"/>
      <c r="D220" s="5"/>
      <c r="E220" s="4"/>
      <c r="F220" s="5"/>
      <c r="G220" s="528"/>
      <c r="H220" s="5"/>
      <c r="I220" s="5"/>
      <c r="J220" s="5"/>
      <c r="K220" s="5"/>
      <c r="L220" s="5"/>
      <c r="M220" s="529"/>
      <c r="N220" s="5"/>
      <c r="O220" s="5"/>
      <c r="P220" s="5"/>
      <c r="Q220" s="5"/>
      <c r="R220" s="5"/>
      <c r="S220" s="5"/>
      <c r="T220" s="5"/>
      <c r="U220" s="5"/>
      <c r="V220" s="529"/>
      <c r="W220" s="530"/>
      <c r="X220" s="5"/>
      <c r="Y220" s="4"/>
      <c r="Z220" s="5"/>
      <c r="AA220" s="5"/>
      <c r="AB220" s="5"/>
      <c r="AC220" s="5"/>
      <c r="AD220" s="5"/>
      <c r="AE220" s="5"/>
      <c r="AF220" s="4"/>
      <c r="AG220" s="4"/>
      <c r="AH220" s="5"/>
    </row>
    <row r="221" spans="1:34" x14ac:dyDescent="0.2">
      <c r="A221" s="5"/>
      <c r="B221" s="5"/>
      <c r="C221" s="5"/>
      <c r="D221" s="5"/>
      <c r="E221" s="4"/>
      <c r="F221" s="5"/>
      <c r="G221" s="528"/>
      <c r="H221" s="5"/>
      <c r="I221" s="5"/>
      <c r="J221" s="5"/>
      <c r="K221" s="5"/>
      <c r="L221" s="5"/>
      <c r="M221" s="529"/>
      <c r="N221" s="5"/>
      <c r="O221" s="5"/>
      <c r="P221" s="5"/>
      <c r="Q221" s="5"/>
      <c r="R221" s="5"/>
      <c r="S221" s="5"/>
      <c r="T221" s="5"/>
      <c r="U221" s="5"/>
      <c r="V221" s="529"/>
      <c r="W221" s="530"/>
      <c r="X221" s="5"/>
      <c r="Y221" s="4"/>
      <c r="Z221" s="5"/>
      <c r="AA221" s="5"/>
      <c r="AB221" s="5"/>
      <c r="AC221" s="5"/>
      <c r="AD221" s="5"/>
      <c r="AE221" s="5"/>
      <c r="AF221" s="4"/>
      <c r="AG221" s="4"/>
      <c r="AH221" s="5"/>
    </row>
    <row r="222" spans="1:34" x14ac:dyDescent="0.2">
      <c r="A222" s="5"/>
      <c r="B222" s="5"/>
      <c r="C222" s="5"/>
      <c r="D222" s="5"/>
      <c r="E222" s="4"/>
      <c r="F222" s="5"/>
      <c r="G222" s="528"/>
      <c r="H222" s="5"/>
      <c r="I222" s="5"/>
      <c r="J222" s="5"/>
      <c r="K222" s="5"/>
      <c r="L222" s="5"/>
      <c r="M222" s="529"/>
      <c r="N222" s="5"/>
      <c r="O222" s="5"/>
      <c r="P222" s="5"/>
      <c r="Q222" s="5"/>
      <c r="R222" s="5"/>
      <c r="S222" s="5"/>
      <c r="T222" s="5"/>
      <c r="U222" s="5"/>
      <c r="V222" s="529"/>
      <c r="W222" s="530"/>
      <c r="X222" s="5"/>
      <c r="Y222" s="4"/>
      <c r="Z222" s="5"/>
      <c r="AA222" s="5"/>
      <c r="AB222" s="5"/>
      <c r="AC222" s="5"/>
      <c r="AD222" s="5"/>
      <c r="AE222" s="5"/>
      <c r="AF222" s="4"/>
      <c r="AG222" s="4"/>
      <c r="AH222" s="5"/>
    </row>
    <row r="223" spans="1:34" x14ac:dyDescent="0.2">
      <c r="A223" s="5"/>
      <c r="B223" s="5"/>
      <c r="C223" s="5"/>
      <c r="D223" s="5"/>
      <c r="E223" s="4"/>
      <c r="F223" s="5"/>
      <c r="G223" s="528"/>
      <c r="H223" s="5"/>
      <c r="I223" s="5"/>
      <c r="J223" s="5"/>
      <c r="K223" s="5"/>
      <c r="L223" s="5"/>
      <c r="M223" s="529"/>
      <c r="N223" s="5"/>
      <c r="O223" s="5"/>
      <c r="P223" s="5"/>
      <c r="Q223" s="5"/>
      <c r="R223" s="5"/>
      <c r="S223" s="5"/>
      <c r="T223" s="5"/>
      <c r="U223" s="5"/>
      <c r="V223" s="529"/>
      <c r="W223" s="530"/>
      <c r="X223" s="5"/>
      <c r="Y223" s="4"/>
      <c r="Z223" s="5"/>
      <c r="AA223" s="5"/>
      <c r="AB223" s="5"/>
      <c r="AC223" s="5"/>
      <c r="AD223" s="5"/>
      <c r="AE223" s="5"/>
      <c r="AF223" s="4"/>
      <c r="AG223" s="4"/>
      <c r="AH223" s="5"/>
    </row>
    <row r="224" spans="1:34" x14ac:dyDescent="0.2">
      <c r="A224" s="5"/>
      <c r="B224" s="5"/>
      <c r="C224" s="5"/>
      <c r="D224" s="5"/>
      <c r="E224" s="4"/>
      <c r="F224" s="5"/>
      <c r="G224" s="528"/>
      <c r="H224" s="5"/>
      <c r="I224" s="5"/>
      <c r="J224" s="5"/>
      <c r="K224" s="5"/>
      <c r="L224" s="5"/>
      <c r="M224" s="529"/>
      <c r="N224" s="5"/>
      <c r="O224" s="5"/>
      <c r="P224" s="5"/>
      <c r="Q224" s="5"/>
      <c r="R224" s="5"/>
      <c r="S224" s="5"/>
      <c r="T224" s="5"/>
      <c r="U224" s="5"/>
      <c r="V224" s="529"/>
      <c r="W224" s="530"/>
      <c r="X224" s="5"/>
      <c r="Y224" s="4"/>
      <c r="Z224" s="5"/>
      <c r="AA224" s="5"/>
      <c r="AB224" s="5"/>
      <c r="AC224" s="5"/>
      <c r="AD224" s="5"/>
      <c r="AE224" s="5"/>
      <c r="AF224" s="4"/>
      <c r="AG224" s="4"/>
      <c r="AH224" s="5"/>
    </row>
    <row r="225" spans="1:34" x14ac:dyDescent="0.2">
      <c r="A225" s="531"/>
      <c r="B225" s="5"/>
      <c r="C225" s="5"/>
      <c r="D225" s="5"/>
      <c r="E225" s="4"/>
      <c r="F225" s="5"/>
      <c r="G225" s="528"/>
      <c r="H225" s="5"/>
      <c r="I225" s="5"/>
      <c r="J225" s="5"/>
      <c r="K225" s="5"/>
      <c r="L225" s="5"/>
      <c r="M225" s="529"/>
      <c r="N225" s="5"/>
      <c r="O225" s="5"/>
      <c r="P225" s="5"/>
      <c r="Q225" s="5"/>
      <c r="R225" s="5"/>
      <c r="S225" s="5"/>
      <c r="T225" s="5"/>
      <c r="U225" s="5"/>
      <c r="V225" s="529"/>
      <c r="W225" s="530"/>
      <c r="X225" s="5"/>
      <c r="Y225" s="4"/>
      <c r="Z225" s="5"/>
      <c r="AA225" s="5"/>
      <c r="AB225" s="5"/>
      <c r="AC225" s="5"/>
      <c r="AD225" s="5"/>
      <c r="AE225" s="5"/>
      <c r="AF225" s="4"/>
      <c r="AG225" s="4"/>
      <c r="AH225" s="5"/>
    </row>
    <row r="226" spans="1:34" x14ac:dyDescent="0.2">
      <c r="A226" s="5"/>
      <c r="B226" s="5"/>
      <c r="C226" s="5"/>
      <c r="D226" s="5"/>
      <c r="E226" s="4"/>
      <c r="F226" s="5"/>
      <c r="G226" s="528"/>
      <c r="H226" s="5"/>
      <c r="I226" s="5"/>
      <c r="J226" s="5"/>
      <c r="K226" s="5"/>
      <c r="L226" s="5"/>
      <c r="M226" s="529"/>
      <c r="N226" s="5"/>
      <c r="O226" s="5"/>
      <c r="P226" s="5"/>
      <c r="Q226" s="5"/>
      <c r="R226" s="5"/>
      <c r="S226" s="5"/>
      <c r="T226" s="5"/>
      <c r="U226" s="5"/>
      <c r="V226" s="529"/>
      <c r="W226" s="530"/>
      <c r="X226" s="5"/>
      <c r="Y226" s="4"/>
      <c r="Z226" s="5"/>
      <c r="AA226" s="5"/>
      <c r="AB226" s="5"/>
      <c r="AC226" s="5"/>
      <c r="AD226" s="5"/>
      <c r="AE226" s="5"/>
      <c r="AF226" s="4"/>
      <c r="AG226" s="4"/>
      <c r="AH226" s="5"/>
    </row>
    <row r="227" spans="1:34" x14ac:dyDescent="0.2">
      <c r="A227" s="5"/>
      <c r="B227" s="5"/>
      <c r="C227" s="5"/>
      <c r="D227" s="5"/>
      <c r="E227" s="4"/>
      <c r="F227" s="5"/>
      <c r="G227" s="528"/>
      <c r="H227" s="5"/>
      <c r="I227" s="5"/>
      <c r="J227" s="5"/>
      <c r="K227" s="5"/>
      <c r="L227" s="5"/>
      <c r="M227" s="529"/>
      <c r="N227" s="5"/>
      <c r="O227" s="5"/>
      <c r="P227" s="5"/>
      <c r="Q227" s="5"/>
      <c r="R227" s="5"/>
      <c r="S227" s="5"/>
      <c r="T227" s="5"/>
      <c r="U227" s="5"/>
      <c r="V227" s="529"/>
      <c r="W227" s="530"/>
      <c r="X227" s="5"/>
      <c r="Y227" s="4"/>
      <c r="Z227" s="5"/>
      <c r="AA227" s="5"/>
      <c r="AB227" s="5"/>
      <c r="AC227" s="5"/>
      <c r="AD227" s="5"/>
      <c r="AE227" s="5"/>
      <c r="AF227" s="4"/>
      <c r="AG227" s="4"/>
      <c r="AH227" s="5"/>
    </row>
    <row r="228" spans="1:34" x14ac:dyDescent="0.2">
      <c r="A228" s="5"/>
      <c r="B228" s="5"/>
      <c r="C228" s="5"/>
      <c r="D228" s="5"/>
      <c r="E228" s="4"/>
      <c r="F228" s="5"/>
      <c r="G228" s="528"/>
      <c r="H228" s="5"/>
      <c r="I228" s="5"/>
      <c r="J228" s="5"/>
      <c r="K228" s="5"/>
      <c r="L228" s="5"/>
      <c r="M228" s="529"/>
      <c r="N228" s="5"/>
      <c r="O228" s="5"/>
      <c r="P228" s="5"/>
      <c r="Q228" s="5"/>
      <c r="R228" s="5"/>
      <c r="S228" s="5"/>
      <c r="T228" s="5"/>
      <c r="U228" s="5"/>
      <c r="V228" s="529"/>
      <c r="W228" s="530"/>
      <c r="X228" s="5"/>
      <c r="Y228" s="4"/>
      <c r="Z228" s="5"/>
      <c r="AA228" s="5"/>
      <c r="AB228" s="5"/>
      <c r="AC228" s="5"/>
      <c r="AD228" s="5"/>
      <c r="AE228" s="5"/>
      <c r="AF228" s="4"/>
      <c r="AG228" s="4"/>
      <c r="AH228" s="5"/>
    </row>
    <row r="229" spans="1:34" x14ac:dyDescent="0.2">
      <c r="A229" s="5"/>
      <c r="B229" s="5"/>
      <c r="C229" s="5"/>
      <c r="D229" s="5"/>
      <c r="E229" s="4"/>
      <c r="F229" s="5"/>
      <c r="G229" s="528"/>
      <c r="H229" s="5"/>
      <c r="I229" s="5"/>
      <c r="J229" s="5"/>
      <c r="K229" s="5"/>
      <c r="L229" s="5"/>
      <c r="M229" s="529"/>
      <c r="N229" s="5"/>
      <c r="O229" s="5"/>
      <c r="P229" s="5"/>
      <c r="Q229" s="5"/>
      <c r="R229" s="5"/>
      <c r="S229" s="5"/>
      <c r="T229" s="5"/>
      <c r="U229" s="5"/>
      <c r="V229" s="529"/>
      <c r="W229" s="530"/>
      <c r="X229" s="5"/>
      <c r="Y229" s="4"/>
      <c r="Z229" s="5"/>
      <c r="AA229" s="5"/>
      <c r="AB229" s="5"/>
      <c r="AC229" s="5"/>
      <c r="AD229" s="5"/>
      <c r="AE229" s="5"/>
      <c r="AF229" s="4"/>
      <c r="AG229" s="4"/>
      <c r="AH229" s="5"/>
    </row>
    <row r="230" spans="1:34" x14ac:dyDescent="0.2">
      <c r="A230" s="5"/>
      <c r="B230" s="5"/>
      <c r="C230" s="5"/>
      <c r="D230" s="5"/>
      <c r="E230" s="4"/>
      <c r="F230" s="5"/>
      <c r="G230" s="528"/>
      <c r="H230" s="5"/>
      <c r="I230" s="5"/>
      <c r="J230" s="5"/>
      <c r="K230" s="5"/>
      <c r="L230" s="5"/>
      <c r="M230" s="529"/>
      <c r="N230" s="5"/>
      <c r="O230" s="5"/>
      <c r="P230" s="5"/>
      <c r="Q230" s="5"/>
      <c r="R230" s="5"/>
      <c r="S230" s="5"/>
      <c r="T230" s="5"/>
      <c r="U230" s="5"/>
      <c r="V230" s="529"/>
      <c r="W230" s="530"/>
      <c r="X230" s="5"/>
      <c r="Y230" s="4"/>
      <c r="Z230" s="5"/>
      <c r="AA230" s="5"/>
      <c r="AB230" s="5"/>
      <c r="AC230" s="5"/>
      <c r="AD230" s="5"/>
      <c r="AE230" s="5"/>
      <c r="AF230" s="4"/>
      <c r="AG230" s="4"/>
      <c r="AH230" s="5"/>
    </row>
    <row r="231" spans="1:34" x14ac:dyDescent="0.2">
      <c r="A231" s="5"/>
      <c r="B231" s="5"/>
      <c r="C231" s="5"/>
      <c r="D231" s="5"/>
      <c r="E231" s="4"/>
      <c r="F231" s="5"/>
      <c r="G231" s="528"/>
      <c r="H231" s="5"/>
      <c r="I231" s="5"/>
      <c r="J231" s="5"/>
      <c r="K231" s="5"/>
      <c r="L231" s="5"/>
      <c r="M231" s="529"/>
      <c r="N231" s="5"/>
      <c r="O231" s="5"/>
      <c r="P231" s="5"/>
      <c r="Q231" s="5"/>
      <c r="R231" s="5"/>
      <c r="S231" s="5"/>
      <c r="T231" s="5"/>
      <c r="U231" s="5"/>
      <c r="V231" s="529"/>
      <c r="W231" s="530"/>
      <c r="X231" s="5"/>
      <c r="Y231" s="4"/>
      <c r="Z231" s="5"/>
      <c r="AA231" s="5"/>
      <c r="AB231" s="5"/>
      <c r="AC231" s="5"/>
      <c r="AD231" s="5"/>
      <c r="AE231" s="5"/>
      <c r="AF231" s="4"/>
      <c r="AG231" s="4"/>
      <c r="AH231" s="5"/>
    </row>
    <row r="232" spans="1:34" x14ac:dyDescent="0.2">
      <c r="A232" s="5"/>
      <c r="B232" s="5"/>
      <c r="C232" s="5"/>
      <c r="D232" s="5"/>
      <c r="E232" s="4"/>
      <c r="F232" s="5"/>
      <c r="G232" s="528"/>
      <c r="H232" s="5"/>
      <c r="I232" s="5"/>
      <c r="J232" s="5"/>
      <c r="K232" s="5"/>
      <c r="L232" s="5"/>
      <c r="M232" s="529"/>
      <c r="N232" s="5"/>
      <c r="O232" s="5"/>
      <c r="P232" s="5"/>
      <c r="Q232" s="5"/>
      <c r="R232" s="5"/>
      <c r="S232" s="5"/>
      <c r="T232" s="5"/>
      <c r="U232" s="5"/>
      <c r="V232" s="529"/>
      <c r="W232" s="530"/>
      <c r="X232" s="5"/>
      <c r="Y232" s="4"/>
      <c r="Z232" s="5"/>
      <c r="AA232" s="5"/>
      <c r="AB232" s="5"/>
      <c r="AC232" s="5"/>
      <c r="AD232" s="5"/>
      <c r="AE232" s="5"/>
      <c r="AF232" s="4"/>
      <c r="AG232" s="4"/>
      <c r="AH232" s="5"/>
    </row>
    <row r="233" spans="1:34" x14ac:dyDescent="0.2">
      <c r="A233" s="5"/>
      <c r="B233" s="5"/>
      <c r="C233" s="5"/>
      <c r="D233" s="5"/>
      <c r="E233" s="4"/>
      <c r="F233" s="5"/>
      <c r="G233" s="528"/>
      <c r="H233" s="5"/>
      <c r="I233" s="5"/>
      <c r="J233" s="5"/>
      <c r="K233" s="5"/>
      <c r="L233" s="5"/>
      <c r="M233" s="529"/>
      <c r="N233" s="5"/>
      <c r="O233" s="5"/>
      <c r="P233" s="5"/>
      <c r="Q233" s="5"/>
      <c r="R233" s="5"/>
      <c r="S233" s="5"/>
      <c r="T233" s="5"/>
      <c r="U233" s="5"/>
      <c r="V233" s="529"/>
      <c r="W233" s="530"/>
      <c r="X233" s="5"/>
      <c r="Y233" s="4"/>
      <c r="Z233" s="5"/>
      <c r="AA233" s="5"/>
      <c r="AB233" s="5"/>
      <c r="AC233" s="5"/>
      <c r="AD233" s="5"/>
      <c r="AE233" s="5"/>
      <c r="AF233" s="4"/>
      <c r="AG233" s="4"/>
      <c r="AH233" s="5"/>
    </row>
    <row r="234" spans="1:34" x14ac:dyDescent="0.2">
      <c r="A234" s="5"/>
      <c r="B234" s="5"/>
      <c r="C234" s="5"/>
      <c r="D234" s="5"/>
      <c r="E234" s="4"/>
      <c r="F234" s="5"/>
      <c r="G234" s="528"/>
      <c r="H234" s="5"/>
      <c r="I234" s="5"/>
      <c r="J234" s="5"/>
      <c r="K234" s="5"/>
      <c r="L234" s="5"/>
      <c r="M234" s="529"/>
      <c r="N234" s="5"/>
      <c r="O234" s="5"/>
      <c r="P234" s="5"/>
      <c r="Q234" s="5"/>
      <c r="R234" s="5"/>
      <c r="S234" s="5"/>
      <c r="T234" s="5"/>
      <c r="U234" s="5"/>
      <c r="V234" s="529"/>
      <c r="W234" s="530"/>
      <c r="X234" s="5"/>
      <c r="Y234" s="4"/>
      <c r="Z234" s="5"/>
      <c r="AA234" s="5"/>
      <c r="AB234" s="5"/>
      <c r="AC234" s="5"/>
      <c r="AD234" s="5"/>
      <c r="AE234" s="5"/>
      <c r="AF234" s="4"/>
      <c r="AG234" s="4"/>
      <c r="AH234" s="5"/>
    </row>
    <row r="235" spans="1:34" x14ac:dyDescent="0.2">
      <c r="A235" s="5"/>
      <c r="B235" s="5"/>
      <c r="C235" s="5"/>
      <c r="D235" s="5"/>
      <c r="E235" s="4"/>
      <c r="F235" s="5"/>
      <c r="G235" s="528"/>
      <c r="H235" s="5"/>
      <c r="I235" s="5"/>
      <c r="J235" s="5"/>
      <c r="K235" s="5"/>
      <c r="L235" s="5"/>
      <c r="M235" s="529"/>
      <c r="N235" s="5"/>
      <c r="O235" s="5"/>
      <c r="P235" s="5"/>
      <c r="Q235" s="5"/>
      <c r="R235" s="5"/>
      <c r="S235" s="5"/>
      <c r="T235" s="5"/>
      <c r="U235" s="5"/>
      <c r="V235" s="529"/>
      <c r="W235" s="530"/>
      <c r="X235" s="5"/>
      <c r="Y235" s="4"/>
      <c r="Z235" s="5"/>
      <c r="AA235" s="5"/>
      <c r="AB235" s="5"/>
      <c r="AC235" s="5"/>
      <c r="AD235" s="5"/>
      <c r="AE235" s="5"/>
      <c r="AF235" s="4"/>
      <c r="AG235" s="4"/>
      <c r="AH235" s="5"/>
    </row>
    <row r="236" spans="1:34" x14ac:dyDescent="0.2">
      <c r="A236" s="5"/>
      <c r="B236" s="5"/>
      <c r="C236" s="5"/>
      <c r="D236" s="5"/>
      <c r="E236" s="4"/>
      <c r="F236" s="5"/>
      <c r="G236" s="528"/>
      <c r="H236" s="5"/>
      <c r="I236" s="5"/>
      <c r="J236" s="5"/>
      <c r="K236" s="5"/>
      <c r="L236" s="5"/>
      <c r="M236" s="529"/>
      <c r="N236" s="5"/>
      <c r="O236" s="5"/>
      <c r="P236" s="5"/>
      <c r="Q236" s="5"/>
      <c r="R236" s="5"/>
      <c r="S236" s="5"/>
      <c r="T236" s="5"/>
      <c r="U236" s="5"/>
      <c r="V236" s="529"/>
      <c r="W236" s="530"/>
      <c r="X236" s="5"/>
      <c r="Y236" s="4"/>
      <c r="Z236" s="5"/>
      <c r="AA236" s="5"/>
      <c r="AB236" s="5"/>
      <c r="AC236" s="5"/>
      <c r="AD236" s="5"/>
      <c r="AE236" s="5"/>
      <c r="AF236" s="4"/>
      <c r="AG236" s="4"/>
      <c r="AH236" s="5"/>
    </row>
    <row r="237" spans="1:34" x14ac:dyDescent="0.2">
      <c r="A237" s="5"/>
      <c r="B237" s="5"/>
      <c r="C237" s="5"/>
      <c r="D237" s="5"/>
      <c r="E237" s="4"/>
      <c r="F237" s="5"/>
      <c r="G237" s="528"/>
      <c r="H237" s="5"/>
      <c r="I237" s="5"/>
      <c r="J237" s="5"/>
      <c r="K237" s="5"/>
      <c r="L237" s="5"/>
      <c r="M237" s="529"/>
      <c r="N237" s="5"/>
      <c r="O237" s="5"/>
      <c r="P237" s="5"/>
      <c r="Q237" s="5"/>
      <c r="R237" s="5"/>
      <c r="S237" s="5"/>
      <c r="T237" s="5"/>
      <c r="U237" s="5"/>
      <c r="V237" s="529"/>
      <c r="W237" s="530"/>
      <c r="X237" s="5"/>
      <c r="Y237" s="4"/>
      <c r="Z237" s="5"/>
      <c r="AA237" s="5"/>
      <c r="AB237" s="5"/>
      <c r="AC237" s="5"/>
      <c r="AD237" s="5"/>
      <c r="AE237" s="5"/>
      <c r="AF237" s="4"/>
      <c r="AG237" s="4"/>
      <c r="AH237" s="5"/>
    </row>
    <row r="238" spans="1:34" x14ac:dyDescent="0.2">
      <c r="A238" s="5"/>
      <c r="B238" s="5"/>
      <c r="C238" s="5"/>
      <c r="D238" s="5"/>
      <c r="E238" s="4"/>
      <c r="F238" s="5"/>
      <c r="G238" s="528"/>
      <c r="H238" s="5"/>
      <c r="I238" s="5"/>
      <c r="J238" s="5"/>
      <c r="K238" s="5"/>
      <c r="L238" s="5"/>
      <c r="M238" s="529"/>
      <c r="N238" s="5"/>
      <c r="O238" s="5"/>
      <c r="P238" s="5"/>
      <c r="Q238" s="5"/>
      <c r="R238" s="5"/>
      <c r="S238" s="5"/>
      <c r="T238" s="5"/>
      <c r="U238" s="5"/>
      <c r="V238" s="529"/>
      <c r="W238" s="530"/>
      <c r="X238" s="5"/>
      <c r="Y238" s="4"/>
      <c r="Z238" s="5"/>
      <c r="AA238" s="5"/>
      <c r="AB238" s="5"/>
      <c r="AC238" s="5"/>
      <c r="AD238" s="5"/>
      <c r="AE238" s="5"/>
      <c r="AF238" s="4"/>
      <c r="AG238" s="4"/>
      <c r="AH238" s="5"/>
    </row>
    <row r="239" spans="1:34" x14ac:dyDescent="0.2">
      <c r="A239" s="566"/>
      <c r="B239" s="5"/>
      <c r="C239" s="5"/>
      <c r="D239" s="5"/>
      <c r="E239" s="4"/>
      <c r="F239" s="5"/>
      <c r="G239" s="528"/>
      <c r="H239" s="5"/>
      <c r="I239" s="5"/>
      <c r="J239" s="5"/>
      <c r="K239" s="5"/>
      <c r="L239" s="5"/>
      <c r="M239" s="529"/>
      <c r="N239" s="5"/>
      <c r="O239" s="5"/>
      <c r="P239" s="5"/>
      <c r="Q239" s="5"/>
      <c r="R239" s="5"/>
      <c r="S239" s="5"/>
      <c r="T239" s="5"/>
      <c r="U239" s="5"/>
      <c r="V239" s="529"/>
      <c r="W239" s="530"/>
      <c r="X239" s="5"/>
      <c r="Y239" s="4"/>
      <c r="Z239" s="5"/>
      <c r="AA239" s="5"/>
      <c r="AB239" s="5"/>
      <c r="AC239" s="5"/>
      <c r="AD239" s="5"/>
      <c r="AE239" s="5"/>
      <c r="AF239" s="4"/>
      <c r="AG239" s="4"/>
      <c r="AH239" s="5"/>
    </row>
    <row r="240" spans="1:34" x14ac:dyDescent="0.2">
      <c r="A240" s="566"/>
      <c r="B240" s="5"/>
      <c r="C240" s="5"/>
      <c r="D240" s="5"/>
      <c r="E240" s="4"/>
      <c r="F240" s="5"/>
      <c r="G240" s="528"/>
      <c r="H240" s="5"/>
      <c r="I240" s="5"/>
      <c r="J240" s="5"/>
      <c r="K240" s="5"/>
      <c r="L240" s="5"/>
      <c r="M240" s="529"/>
      <c r="N240" s="5"/>
      <c r="O240" s="5"/>
      <c r="P240" s="5"/>
      <c r="Q240" s="5"/>
      <c r="R240" s="5"/>
      <c r="S240" s="5"/>
      <c r="T240" s="5"/>
      <c r="U240" s="5"/>
      <c r="V240" s="529"/>
      <c r="W240" s="530"/>
      <c r="X240" s="5"/>
      <c r="Y240" s="4"/>
      <c r="Z240" s="5"/>
      <c r="AA240" s="5"/>
      <c r="AB240" s="5"/>
      <c r="AC240" s="5"/>
      <c r="AD240" s="5"/>
      <c r="AE240" s="5"/>
      <c r="AF240" s="4"/>
      <c r="AG240" s="4"/>
      <c r="AH240" s="5"/>
    </row>
    <row r="241" spans="1:34" x14ac:dyDescent="0.2">
      <c r="A241" s="566"/>
      <c r="B241" s="5"/>
      <c r="C241" s="5"/>
      <c r="D241" s="5"/>
      <c r="E241" s="4"/>
      <c r="F241" s="5"/>
      <c r="G241" s="528"/>
      <c r="H241" s="5"/>
      <c r="I241" s="5"/>
      <c r="J241" s="5"/>
      <c r="K241" s="5"/>
      <c r="L241" s="5"/>
      <c r="M241" s="529"/>
      <c r="N241" s="5"/>
      <c r="O241" s="5"/>
      <c r="P241" s="5"/>
      <c r="Q241" s="5"/>
      <c r="R241" s="5"/>
      <c r="S241" s="5"/>
      <c r="T241" s="5"/>
      <c r="U241" s="5"/>
      <c r="V241" s="529"/>
      <c r="W241" s="530"/>
      <c r="X241" s="5"/>
      <c r="Y241" s="4"/>
      <c r="Z241" s="5"/>
      <c r="AA241" s="5"/>
      <c r="AB241" s="5"/>
      <c r="AC241" s="5"/>
      <c r="AD241" s="5"/>
      <c r="AE241" s="5"/>
      <c r="AF241" s="4"/>
      <c r="AG241" s="4"/>
      <c r="AH241" s="5"/>
    </row>
    <row r="242" spans="1:34" x14ac:dyDescent="0.2">
      <c r="A242" s="566"/>
      <c r="B242" s="5"/>
      <c r="C242" s="5"/>
      <c r="D242" s="5"/>
      <c r="E242" s="4"/>
      <c r="F242" s="5"/>
      <c r="G242" s="528"/>
      <c r="H242" s="5"/>
      <c r="I242" s="5"/>
      <c r="J242" s="5"/>
      <c r="K242" s="5"/>
      <c r="L242" s="5"/>
      <c r="M242" s="529"/>
      <c r="N242" s="5"/>
      <c r="O242" s="5"/>
      <c r="P242" s="5"/>
      <c r="Q242" s="5"/>
      <c r="R242" s="5"/>
      <c r="S242" s="5"/>
      <c r="T242" s="5"/>
      <c r="U242" s="5"/>
      <c r="V242" s="529"/>
      <c r="W242" s="530"/>
      <c r="X242" s="5"/>
      <c r="Y242" s="4"/>
      <c r="Z242" s="5"/>
      <c r="AA242" s="5"/>
      <c r="AB242" s="5"/>
      <c r="AC242" s="5"/>
      <c r="AD242" s="5"/>
      <c r="AE242" s="5"/>
      <c r="AF242" s="4"/>
      <c r="AG242" s="4"/>
      <c r="AH242" s="5"/>
    </row>
    <row r="243" spans="1:34" x14ac:dyDescent="0.2">
      <c r="A243" s="566"/>
      <c r="B243" s="5"/>
      <c r="C243" s="5"/>
      <c r="D243" s="5"/>
      <c r="E243" s="4"/>
      <c r="F243" s="5"/>
      <c r="G243" s="528"/>
      <c r="H243" s="5"/>
      <c r="I243" s="5"/>
      <c r="J243" s="5"/>
      <c r="K243" s="5"/>
      <c r="L243" s="5"/>
      <c r="M243" s="529"/>
      <c r="N243" s="5"/>
      <c r="O243" s="5"/>
      <c r="P243" s="5"/>
      <c r="Q243" s="5"/>
      <c r="R243" s="5"/>
      <c r="S243" s="5"/>
      <c r="T243" s="5"/>
      <c r="U243" s="5"/>
      <c r="V243" s="529"/>
      <c r="W243" s="530"/>
      <c r="X243" s="5"/>
      <c r="Y243" s="4"/>
      <c r="Z243" s="5"/>
      <c r="AA243" s="5"/>
      <c r="AB243" s="5"/>
      <c r="AC243" s="5"/>
      <c r="AD243" s="5"/>
      <c r="AE243" s="5"/>
      <c r="AF243" s="4"/>
      <c r="AG243" s="4"/>
      <c r="AH243" s="5"/>
    </row>
    <row r="244" spans="1:34" x14ac:dyDescent="0.2">
      <c r="A244" s="566"/>
      <c r="B244" s="5"/>
      <c r="C244" s="5"/>
      <c r="D244" s="5"/>
      <c r="E244" s="4"/>
      <c r="F244" s="5"/>
      <c r="G244" s="528"/>
      <c r="H244" s="5"/>
      <c r="I244" s="5"/>
      <c r="J244" s="5"/>
      <c r="K244" s="5"/>
      <c r="L244" s="5"/>
      <c r="M244" s="529"/>
      <c r="N244" s="5"/>
      <c r="O244" s="5"/>
      <c r="P244" s="5"/>
      <c r="Q244" s="5"/>
      <c r="R244" s="5"/>
      <c r="S244" s="5"/>
      <c r="T244" s="5"/>
      <c r="U244" s="5"/>
      <c r="V244" s="529"/>
      <c r="W244" s="530"/>
      <c r="X244" s="5"/>
      <c r="Y244" s="4"/>
      <c r="Z244" s="5"/>
      <c r="AA244" s="5"/>
      <c r="AB244" s="5"/>
      <c r="AC244" s="5"/>
      <c r="AD244" s="5"/>
      <c r="AE244" s="5"/>
      <c r="AF244" s="4"/>
      <c r="AG244" s="4"/>
      <c r="AH244" s="5"/>
    </row>
    <row r="245" spans="1:34" x14ac:dyDescent="0.2">
      <c r="A245" s="5"/>
      <c r="B245" s="5"/>
      <c r="C245" s="5"/>
      <c r="D245" s="5"/>
      <c r="E245" s="4"/>
      <c r="F245" s="5"/>
      <c r="G245" s="528"/>
      <c r="H245" s="5"/>
      <c r="I245" s="5"/>
      <c r="J245" s="5"/>
      <c r="K245" s="5"/>
      <c r="L245" s="5"/>
      <c r="M245" s="529"/>
      <c r="N245" s="5"/>
      <c r="O245" s="5"/>
      <c r="P245" s="5"/>
      <c r="Q245" s="5"/>
      <c r="R245" s="5"/>
      <c r="S245" s="5"/>
      <c r="T245" s="5"/>
      <c r="U245" s="5"/>
      <c r="V245" s="529"/>
      <c r="W245" s="530"/>
      <c r="X245" s="5"/>
      <c r="Y245" s="4"/>
      <c r="Z245" s="5"/>
      <c r="AA245" s="5"/>
      <c r="AB245" s="5"/>
      <c r="AC245" s="5"/>
      <c r="AD245" s="5"/>
      <c r="AE245" s="5"/>
      <c r="AF245" s="4"/>
      <c r="AG245" s="4"/>
      <c r="AH245" s="5"/>
    </row>
    <row r="246" spans="1:34" x14ac:dyDescent="0.2">
      <c r="A246" s="5"/>
      <c r="B246" s="5"/>
      <c r="C246" s="5"/>
      <c r="D246" s="5"/>
      <c r="E246" s="4"/>
      <c r="F246" s="5"/>
      <c r="G246" s="528"/>
      <c r="H246" s="5"/>
      <c r="I246" s="5"/>
      <c r="J246" s="5"/>
      <c r="K246" s="5"/>
      <c r="L246" s="5"/>
      <c r="M246" s="529"/>
      <c r="N246" s="5"/>
      <c r="O246" s="5"/>
      <c r="P246" s="5"/>
      <c r="Q246" s="5"/>
      <c r="R246" s="5"/>
      <c r="S246" s="5"/>
      <c r="T246" s="5"/>
      <c r="U246" s="5"/>
      <c r="V246" s="529"/>
      <c r="W246" s="530"/>
      <c r="X246" s="5"/>
      <c r="Y246" s="4"/>
      <c r="Z246" s="5"/>
      <c r="AA246" s="5"/>
      <c r="AB246" s="5"/>
      <c r="AC246" s="5"/>
      <c r="AD246" s="5"/>
      <c r="AE246" s="5"/>
      <c r="AF246" s="4"/>
      <c r="AG246" s="4"/>
      <c r="AH246" s="5"/>
    </row>
    <row r="247" spans="1:34" x14ac:dyDescent="0.2">
      <c r="A247" s="531"/>
      <c r="B247" s="5"/>
      <c r="C247" s="5"/>
      <c r="D247" s="5"/>
      <c r="E247" s="4"/>
      <c r="F247" s="5"/>
      <c r="G247" s="528"/>
      <c r="H247" s="5"/>
      <c r="I247" s="5"/>
      <c r="J247" s="5"/>
      <c r="K247" s="5"/>
      <c r="L247" s="5"/>
      <c r="M247" s="529"/>
      <c r="N247" s="5"/>
      <c r="O247" s="5"/>
      <c r="P247" s="5"/>
      <c r="Q247" s="5"/>
      <c r="R247" s="5"/>
      <c r="S247" s="5"/>
      <c r="T247" s="5"/>
      <c r="U247" s="5"/>
      <c r="V247" s="529"/>
      <c r="W247" s="530"/>
      <c r="X247" s="5"/>
      <c r="Y247" s="4"/>
      <c r="Z247" s="5"/>
      <c r="AA247" s="5"/>
      <c r="AB247" s="5"/>
      <c r="AC247" s="5"/>
      <c r="AD247" s="5"/>
      <c r="AE247" s="5"/>
      <c r="AF247" s="4"/>
      <c r="AG247" s="4"/>
      <c r="AH247" s="5"/>
    </row>
    <row r="248" spans="1:34" x14ac:dyDescent="0.2">
      <c r="A248" s="5"/>
      <c r="B248" s="5"/>
      <c r="C248" s="5"/>
      <c r="D248" s="5"/>
      <c r="E248" s="4"/>
      <c r="F248" s="5"/>
      <c r="G248" s="528"/>
      <c r="H248" s="5"/>
      <c r="I248" s="5"/>
      <c r="J248" s="5"/>
      <c r="K248" s="5"/>
      <c r="L248" s="5"/>
      <c r="M248" s="529"/>
      <c r="N248" s="5"/>
      <c r="O248" s="5"/>
      <c r="P248" s="5"/>
      <c r="Q248" s="5"/>
      <c r="R248" s="5"/>
      <c r="S248" s="5"/>
      <c r="T248" s="5"/>
      <c r="U248" s="5"/>
      <c r="V248" s="529"/>
      <c r="W248" s="530"/>
      <c r="X248" s="5"/>
      <c r="Y248" s="4"/>
      <c r="Z248" s="5"/>
      <c r="AA248" s="5"/>
      <c r="AB248" s="5"/>
      <c r="AC248" s="5"/>
      <c r="AD248" s="5"/>
      <c r="AE248" s="5"/>
      <c r="AF248" s="4"/>
      <c r="AG248" s="4"/>
      <c r="AH248" s="5"/>
    </row>
    <row r="249" spans="1:34" x14ac:dyDescent="0.2">
      <c r="A249" s="5"/>
      <c r="B249" s="5"/>
      <c r="C249" s="5"/>
      <c r="D249" s="5"/>
      <c r="E249" s="4"/>
      <c r="F249" s="5"/>
      <c r="G249" s="528"/>
      <c r="H249" s="5"/>
      <c r="I249" s="5"/>
      <c r="J249" s="5"/>
      <c r="K249" s="5"/>
      <c r="L249" s="5"/>
      <c r="M249" s="529"/>
      <c r="N249" s="5"/>
      <c r="O249" s="5"/>
      <c r="P249" s="5"/>
      <c r="Q249" s="5"/>
      <c r="R249" s="5"/>
      <c r="S249" s="5"/>
      <c r="T249" s="5"/>
      <c r="U249" s="5"/>
      <c r="V249" s="529"/>
      <c r="W249" s="530"/>
      <c r="X249" s="5"/>
      <c r="Y249" s="4"/>
      <c r="Z249" s="5"/>
      <c r="AA249" s="5"/>
      <c r="AB249" s="5"/>
      <c r="AC249" s="5"/>
      <c r="AD249" s="5"/>
      <c r="AE249" s="5"/>
      <c r="AF249" s="4"/>
      <c r="AG249" s="4"/>
      <c r="AH249" s="5"/>
    </row>
    <row r="250" spans="1:34" x14ac:dyDescent="0.2">
      <c r="A250" s="5"/>
      <c r="B250" s="5"/>
      <c r="C250" s="5"/>
      <c r="D250" s="5"/>
      <c r="E250" s="4"/>
      <c r="F250" s="5"/>
      <c r="G250" s="528"/>
      <c r="H250" s="5"/>
      <c r="I250" s="5"/>
      <c r="J250" s="5"/>
      <c r="K250" s="5"/>
      <c r="L250" s="5"/>
      <c r="M250" s="529"/>
      <c r="N250" s="5"/>
      <c r="O250" s="5"/>
      <c r="P250" s="5"/>
      <c r="Q250" s="5"/>
      <c r="R250" s="5"/>
      <c r="S250" s="5"/>
      <c r="T250" s="5"/>
      <c r="U250" s="5"/>
      <c r="V250" s="529"/>
      <c r="W250" s="530"/>
      <c r="X250" s="5"/>
      <c r="Y250" s="4"/>
      <c r="Z250" s="5"/>
      <c r="AA250" s="5"/>
      <c r="AB250" s="5"/>
      <c r="AC250" s="5"/>
      <c r="AD250" s="5"/>
      <c r="AE250" s="5"/>
      <c r="AF250" s="4"/>
      <c r="AG250" s="4"/>
      <c r="AH250" s="5"/>
    </row>
    <row r="251" spans="1:34" x14ac:dyDescent="0.2">
      <c r="A251" s="5"/>
      <c r="B251" s="5"/>
      <c r="C251" s="5"/>
      <c r="D251" s="5"/>
      <c r="E251" s="4"/>
      <c r="F251" s="5"/>
      <c r="G251" s="528"/>
      <c r="H251" s="5"/>
      <c r="I251" s="5"/>
      <c r="J251" s="5"/>
      <c r="K251" s="5"/>
      <c r="L251" s="5"/>
      <c r="M251" s="529"/>
      <c r="N251" s="5"/>
      <c r="O251" s="5"/>
      <c r="P251" s="5"/>
      <c r="Q251" s="5"/>
      <c r="R251" s="5"/>
      <c r="S251" s="5"/>
      <c r="T251" s="5"/>
      <c r="U251" s="5"/>
      <c r="V251" s="529"/>
      <c r="W251" s="530"/>
      <c r="X251" s="5"/>
      <c r="Y251" s="4"/>
      <c r="Z251" s="5"/>
      <c r="AA251" s="5"/>
      <c r="AB251" s="5"/>
      <c r="AC251" s="5"/>
      <c r="AD251" s="5"/>
      <c r="AE251" s="5"/>
      <c r="AF251" s="4"/>
      <c r="AG251" s="4"/>
      <c r="AH251" s="5"/>
    </row>
    <row r="252" spans="1:34" x14ac:dyDescent="0.2">
      <c r="A252" s="5"/>
      <c r="B252" s="5"/>
      <c r="C252" s="5"/>
      <c r="D252" s="5"/>
      <c r="E252" s="4"/>
      <c r="F252" s="5"/>
      <c r="G252" s="528"/>
      <c r="H252" s="5"/>
      <c r="I252" s="5"/>
      <c r="J252" s="5"/>
      <c r="K252" s="5"/>
      <c r="L252" s="5"/>
      <c r="M252" s="529"/>
      <c r="N252" s="5"/>
      <c r="O252" s="5"/>
      <c r="P252" s="5"/>
      <c r="Q252" s="5"/>
      <c r="R252" s="5"/>
      <c r="S252" s="5"/>
      <c r="T252" s="5"/>
      <c r="U252" s="5"/>
      <c r="V252" s="529"/>
      <c r="W252" s="530"/>
      <c r="X252" s="5"/>
      <c r="Y252" s="4"/>
      <c r="Z252" s="5"/>
      <c r="AA252" s="5"/>
      <c r="AB252" s="5"/>
      <c r="AC252" s="5"/>
      <c r="AD252" s="5"/>
      <c r="AE252" s="5"/>
      <c r="AF252" s="4"/>
      <c r="AG252" s="4"/>
      <c r="AH252" s="5"/>
    </row>
    <row r="253" spans="1:34" x14ac:dyDescent="0.2">
      <c r="A253" s="5"/>
      <c r="B253" s="5"/>
      <c r="C253" s="5"/>
      <c r="D253" s="5"/>
      <c r="E253" s="4"/>
      <c r="F253" s="5"/>
      <c r="G253" s="528"/>
      <c r="H253" s="5"/>
      <c r="I253" s="5"/>
      <c r="J253" s="5"/>
      <c r="K253" s="5"/>
      <c r="L253" s="5"/>
      <c r="M253" s="529"/>
      <c r="N253" s="5"/>
      <c r="O253" s="5"/>
      <c r="P253" s="5"/>
      <c r="Q253" s="5"/>
      <c r="R253" s="5"/>
      <c r="S253" s="5"/>
      <c r="T253" s="5"/>
      <c r="U253" s="5"/>
      <c r="V253" s="529"/>
      <c r="W253" s="530"/>
      <c r="X253" s="5"/>
      <c r="Y253" s="4"/>
      <c r="Z253" s="5"/>
      <c r="AA253" s="5"/>
      <c r="AB253" s="5"/>
      <c r="AC253" s="5"/>
      <c r="AD253" s="5"/>
      <c r="AE253" s="5"/>
      <c r="AF253" s="4"/>
      <c r="AG253" s="4"/>
      <c r="AH253" s="5"/>
    </row>
    <row r="254" spans="1:34" x14ac:dyDescent="0.2">
      <c r="A254" s="5"/>
      <c r="B254" s="5"/>
      <c r="C254" s="5"/>
      <c r="D254" s="5"/>
      <c r="E254" s="4"/>
      <c r="F254" s="5"/>
      <c r="G254" s="528"/>
      <c r="H254" s="5"/>
      <c r="I254" s="5"/>
      <c r="J254" s="5"/>
      <c r="K254" s="5"/>
      <c r="L254" s="5"/>
      <c r="M254" s="529"/>
      <c r="N254" s="5"/>
      <c r="O254" s="5"/>
      <c r="P254" s="5"/>
      <c r="Q254" s="5"/>
      <c r="R254" s="5"/>
      <c r="S254" s="5"/>
      <c r="T254" s="5"/>
      <c r="U254" s="5"/>
      <c r="V254" s="529"/>
      <c r="W254" s="530"/>
      <c r="X254" s="5"/>
      <c r="Y254" s="4"/>
      <c r="Z254" s="5"/>
      <c r="AA254" s="5"/>
      <c r="AB254" s="5"/>
      <c r="AC254" s="5"/>
      <c r="AD254" s="5"/>
      <c r="AE254" s="5"/>
      <c r="AF254" s="4"/>
      <c r="AG254" s="4"/>
      <c r="AH254" s="5"/>
    </row>
    <row r="255" spans="1:34" x14ac:dyDescent="0.2">
      <c r="A255" s="5"/>
      <c r="B255" s="5"/>
      <c r="C255" s="5"/>
      <c r="D255" s="5"/>
      <c r="E255" s="4"/>
      <c r="F255" s="5"/>
      <c r="G255" s="528"/>
      <c r="H255" s="5"/>
      <c r="I255" s="5"/>
      <c r="J255" s="5"/>
      <c r="K255" s="5"/>
      <c r="L255" s="5"/>
      <c r="M255" s="529"/>
      <c r="N255" s="5"/>
      <c r="O255" s="5"/>
      <c r="P255" s="5"/>
      <c r="Q255" s="5"/>
      <c r="R255" s="5"/>
      <c r="S255" s="5"/>
      <c r="T255" s="5"/>
      <c r="U255" s="5"/>
      <c r="V255" s="529"/>
      <c r="W255" s="530"/>
      <c r="X255" s="5"/>
      <c r="Y255" s="4"/>
      <c r="Z255" s="5"/>
      <c r="AA255" s="5"/>
      <c r="AB255" s="5"/>
      <c r="AC255" s="5"/>
      <c r="AD255" s="5"/>
      <c r="AE255" s="5"/>
      <c r="AF255" s="4"/>
      <c r="AG255" s="4"/>
      <c r="AH255" s="5"/>
    </row>
    <row r="256" spans="1:34" x14ac:dyDescent="0.2">
      <c r="A256" s="5"/>
      <c r="B256" s="5"/>
      <c r="C256" s="5"/>
      <c r="D256" s="5"/>
      <c r="E256" s="4"/>
      <c r="F256" s="5"/>
      <c r="G256" s="528"/>
      <c r="H256" s="5"/>
      <c r="I256" s="5"/>
      <c r="J256" s="5"/>
      <c r="K256" s="5"/>
      <c r="L256" s="5"/>
      <c r="M256" s="529"/>
      <c r="N256" s="5"/>
      <c r="O256" s="5"/>
      <c r="P256" s="5"/>
      <c r="Q256" s="5"/>
      <c r="R256" s="5"/>
      <c r="S256" s="5"/>
      <c r="T256" s="5"/>
      <c r="U256" s="5"/>
      <c r="V256" s="529"/>
      <c r="W256" s="530"/>
      <c r="X256" s="5"/>
      <c r="Y256" s="4"/>
      <c r="Z256" s="5"/>
      <c r="AA256" s="5"/>
      <c r="AB256" s="5"/>
      <c r="AC256" s="5"/>
      <c r="AD256" s="5"/>
      <c r="AE256" s="5"/>
      <c r="AF256" s="4"/>
      <c r="AG256" s="4"/>
      <c r="AH256" s="5"/>
    </row>
    <row r="257" spans="1:34" x14ac:dyDescent="0.2">
      <c r="A257" s="5"/>
      <c r="B257" s="5"/>
      <c r="C257" s="5"/>
      <c r="D257" s="5"/>
      <c r="E257" s="4"/>
      <c r="F257" s="5"/>
      <c r="G257" s="528"/>
      <c r="H257" s="5"/>
      <c r="I257" s="5"/>
      <c r="J257" s="5"/>
      <c r="K257" s="5"/>
      <c r="L257" s="5"/>
      <c r="M257" s="529"/>
      <c r="N257" s="5"/>
      <c r="O257" s="5"/>
      <c r="P257" s="5"/>
      <c r="Q257" s="5"/>
      <c r="R257" s="5"/>
      <c r="S257" s="5"/>
      <c r="T257" s="5"/>
      <c r="U257" s="5"/>
      <c r="V257" s="529"/>
      <c r="W257" s="530"/>
      <c r="X257" s="5"/>
      <c r="Y257" s="4"/>
      <c r="Z257" s="5"/>
      <c r="AA257" s="5"/>
      <c r="AB257" s="5"/>
      <c r="AC257" s="5"/>
      <c r="AD257" s="5"/>
      <c r="AE257" s="5"/>
      <c r="AF257" s="4"/>
      <c r="AG257" s="4"/>
      <c r="AH257" s="5"/>
    </row>
    <row r="258" spans="1:34" x14ac:dyDescent="0.2">
      <c r="A258" s="5"/>
      <c r="B258" s="5"/>
      <c r="C258" s="5"/>
      <c r="D258" s="5"/>
      <c r="E258" s="4"/>
      <c r="F258" s="5"/>
      <c r="G258" s="528"/>
      <c r="H258" s="5"/>
      <c r="I258" s="5"/>
      <c r="J258" s="5"/>
      <c r="K258" s="5"/>
      <c r="L258" s="5"/>
      <c r="M258" s="529"/>
      <c r="N258" s="5"/>
      <c r="O258" s="5"/>
      <c r="P258" s="5"/>
      <c r="Q258" s="5"/>
      <c r="R258" s="5"/>
      <c r="S258" s="5"/>
      <c r="T258" s="5"/>
      <c r="U258" s="5"/>
      <c r="V258" s="529"/>
      <c r="W258" s="530"/>
      <c r="X258" s="5"/>
      <c r="Y258" s="4"/>
      <c r="Z258" s="5"/>
      <c r="AA258" s="5"/>
      <c r="AB258" s="5"/>
      <c r="AC258" s="5"/>
      <c r="AD258" s="5"/>
      <c r="AE258" s="5"/>
      <c r="AF258" s="4"/>
      <c r="AG258" s="4"/>
      <c r="AH258" s="5"/>
    </row>
    <row r="259" spans="1:34" x14ac:dyDescent="0.2">
      <c r="A259" s="5"/>
      <c r="B259" s="5"/>
      <c r="C259" s="5"/>
      <c r="D259" s="5"/>
      <c r="E259" s="4"/>
      <c r="F259" s="5"/>
      <c r="G259" s="528"/>
      <c r="H259" s="5"/>
      <c r="I259" s="5"/>
      <c r="J259" s="5"/>
      <c r="K259" s="5"/>
      <c r="L259" s="5"/>
      <c r="M259" s="529"/>
      <c r="N259" s="5"/>
      <c r="O259" s="5"/>
      <c r="P259" s="5"/>
      <c r="Q259" s="5"/>
      <c r="R259" s="5"/>
      <c r="S259" s="5"/>
      <c r="T259" s="5"/>
      <c r="U259" s="5"/>
      <c r="V259" s="529"/>
      <c r="W259" s="530"/>
      <c r="X259" s="5"/>
      <c r="Y259" s="4"/>
      <c r="Z259" s="5"/>
      <c r="AA259" s="5"/>
      <c r="AB259" s="5"/>
      <c r="AC259" s="5"/>
      <c r="AD259" s="5"/>
      <c r="AE259" s="5"/>
      <c r="AF259" s="4"/>
      <c r="AG259" s="4"/>
      <c r="AH259" s="5"/>
    </row>
    <row r="260" spans="1:34" x14ac:dyDescent="0.2">
      <c r="A260" s="5"/>
      <c r="B260" s="5"/>
      <c r="C260" s="5"/>
      <c r="D260" s="5"/>
      <c r="E260" s="4"/>
      <c r="F260" s="5"/>
      <c r="G260" s="528"/>
      <c r="H260" s="5"/>
      <c r="I260" s="5"/>
      <c r="J260" s="5"/>
      <c r="K260" s="5"/>
      <c r="L260" s="5"/>
      <c r="M260" s="529"/>
      <c r="N260" s="5"/>
      <c r="O260" s="5"/>
      <c r="P260" s="5"/>
      <c r="Q260" s="5"/>
      <c r="R260" s="5"/>
      <c r="S260" s="5"/>
      <c r="T260" s="5"/>
      <c r="U260" s="5"/>
      <c r="V260" s="529"/>
      <c r="W260" s="530"/>
      <c r="X260" s="5"/>
      <c r="Y260" s="4"/>
      <c r="Z260" s="5"/>
      <c r="AA260" s="5"/>
      <c r="AB260" s="5"/>
      <c r="AC260" s="5"/>
      <c r="AD260" s="5"/>
      <c r="AE260" s="5"/>
      <c r="AF260" s="4"/>
      <c r="AG260" s="4"/>
      <c r="AH260" s="5"/>
    </row>
    <row r="261" spans="1:34" x14ac:dyDescent="0.2">
      <c r="A261" s="5"/>
      <c r="B261" s="5"/>
      <c r="C261" s="5"/>
      <c r="D261" s="5"/>
      <c r="E261" s="4"/>
      <c r="F261" s="5"/>
      <c r="G261" s="528"/>
      <c r="H261" s="5"/>
      <c r="I261" s="5"/>
      <c r="J261" s="5"/>
      <c r="K261" s="5"/>
      <c r="L261" s="5"/>
      <c r="M261" s="529"/>
      <c r="N261" s="5"/>
      <c r="O261" s="5"/>
      <c r="P261" s="5"/>
      <c r="Q261" s="5"/>
      <c r="R261" s="5"/>
      <c r="S261" s="5"/>
      <c r="T261" s="5"/>
      <c r="U261" s="5"/>
      <c r="V261" s="529"/>
      <c r="W261" s="530"/>
      <c r="X261" s="5"/>
      <c r="Y261" s="4"/>
      <c r="Z261" s="5"/>
      <c r="AA261" s="5"/>
      <c r="AB261" s="5"/>
      <c r="AC261" s="5"/>
      <c r="AD261" s="5"/>
      <c r="AE261" s="5"/>
      <c r="AF261" s="4"/>
      <c r="AG261" s="4"/>
      <c r="AH261" s="5"/>
    </row>
    <row r="262" spans="1:34" x14ac:dyDescent="0.2">
      <c r="A262" s="5"/>
      <c r="B262" s="5"/>
      <c r="C262" s="5"/>
      <c r="D262" s="5"/>
      <c r="E262" s="4"/>
      <c r="F262" s="5"/>
      <c r="G262" s="528"/>
      <c r="H262" s="5"/>
      <c r="I262" s="5"/>
      <c r="J262" s="5"/>
      <c r="K262" s="5"/>
      <c r="L262" s="5"/>
      <c r="M262" s="529"/>
      <c r="N262" s="5"/>
      <c r="O262" s="5"/>
      <c r="P262" s="5"/>
      <c r="Q262" s="5"/>
      <c r="R262" s="5"/>
      <c r="S262" s="5"/>
      <c r="T262" s="5"/>
      <c r="U262" s="5"/>
      <c r="V262" s="529"/>
      <c r="W262" s="530"/>
      <c r="X262" s="5"/>
      <c r="Y262" s="4"/>
      <c r="Z262" s="5"/>
      <c r="AA262" s="5"/>
      <c r="AB262" s="5"/>
      <c r="AC262" s="5"/>
      <c r="AD262" s="5"/>
      <c r="AE262" s="5"/>
      <c r="AF262" s="4"/>
      <c r="AG262" s="4"/>
      <c r="AH262" s="5"/>
    </row>
    <row r="263" spans="1:34" x14ac:dyDescent="0.2">
      <c r="A263" s="5"/>
      <c r="B263" s="5"/>
      <c r="C263" s="5"/>
      <c r="D263" s="5"/>
      <c r="E263" s="4"/>
      <c r="F263" s="5"/>
      <c r="G263" s="528"/>
      <c r="H263" s="5"/>
      <c r="I263" s="5"/>
      <c r="J263" s="5"/>
      <c r="K263" s="5"/>
      <c r="L263" s="5"/>
      <c r="M263" s="529"/>
      <c r="N263" s="5"/>
      <c r="O263" s="5"/>
      <c r="P263" s="5"/>
      <c r="Q263" s="5"/>
      <c r="R263" s="5"/>
      <c r="S263" s="5"/>
      <c r="T263" s="5"/>
      <c r="U263" s="5"/>
      <c r="V263" s="529"/>
      <c r="W263" s="530"/>
      <c r="X263" s="5"/>
      <c r="Y263" s="4"/>
      <c r="Z263" s="5"/>
      <c r="AA263" s="5"/>
      <c r="AB263" s="5"/>
      <c r="AC263" s="5"/>
      <c r="AD263" s="5"/>
      <c r="AE263" s="5"/>
      <c r="AF263" s="4"/>
      <c r="AG263" s="4"/>
      <c r="AH263" s="5"/>
    </row>
    <row r="264" spans="1:34" x14ac:dyDescent="0.2">
      <c r="A264" s="5"/>
      <c r="B264" s="5"/>
      <c r="C264" s="5"/>
      <c r="D264" s="5"/>
      <c r="E264" s="4"/>
      <c r="F264" s="5"/>
      <c r="G264" s="528"/>
      <c r="H264" s="5"/>
      <c r="I264" s="5"/>
      <c r="J264" s="5"/>
      <c r="K264" s="5"/>
      <c r="L264" s="5"/>
      <c r="M264" s="529"/>
      <c r="N264" s="5"/>
      <c r="O264" s="5"/>
      <c r="P264" s="5"/>
      <c r="Q264" s="5"/>
      <c r="R264" s="5"/>
      <c r="S264" s="5"/>
      <c r="T264" s="5"/>
      <c r="U264" s="5"/>
      <c r="V264" s="529"/>
      <c r="W264" s="530"/>
      <c r="X264" s="5"/>
      <c r="Y264" s="4"/>
      <c r="Z264" s="5"/>
      <c r="AA264" s="5"/>
      <c r="AB264" s="5"/>
      <c r="AC264" s="5"/>
      <c r="AD264" s="5"/>
      <c r="AE264" s="5"/>
      <c r="AF264" s="4"/>
      <c r="AG264" s="4"/>
      <c r="AH264" s="5"/>
    </row>
    <row r="265" spans="1:34" x14ac:dyDescent="0.2">
      <c r="A265" s="5"/>
      <c r="B265" s="5"/>
      <c r="C265" s="5"/>
      <c r="D265" s="5"/>
      <c r="E265" s="4"/>
      <c r="F265" s="5"/>
      <c r="G265" s="528"/>
      <c r="H265" s="5"/>
      <c r="I265" s="5"/>
      <c r="J265" s="5"/>
      <c r="K265" s="5"/>
      <c r="L265" s="5"/>
      <c r="M265" s="529"/>
      <c r="N265" s="5"/>
      <c r="O265" s="5"/>
      <c r="P265" s="5"/>
      <c r="Q265" s="5"/>
      <c r="R265" s="5"/>
      <c r="S265" s="5"/>
      <c r="T265" s="5"/>
      <c r="U265" s="5"/>
      <c r="V265" s="529"/>
      <c r="W265" s="530"/>
      <c r="X265" s="5"/>
      <c r="Y265" s="4"/>
      <c r="Z265" s="5"/>
      <c r="AA265" s="5"/>
      <c r="AB265" s="5"/>
      <c r="AC265" s="5"/>
      <c r="AD265" s="5"/>
      <c r="AE265" s="5"/>
      <c r="AF265" s="4"/>
      <c r="AG265" s="4"/>
      <c r="AH265" s="5"/>
    </row>
    <row r="266" spans="1:34" x14ac:dyDescent="0.2">
      <c r="A266" s="5"/>
      <c r="B266" s="5"/>
      <c r="C266" s="5"/>
      <c r="D266" s="5"/>
      <c r="E266" s="4"/>
      <c r="F266" s="5"/>
      <c r="G266" s="528"/>
      <c r="H266" s="5"/>
      <c r="I266" s="5"/>
      <c r="J266" s="5"/>
      <c r="K266" s="5"/>
      <c r="L266" s="5"/>
      <c r="M266" s="529"/>
      <c r="N266" s="5"/>
      <c r="O266" s="5"/>
      <c r="P266" s="5"/>
      <c r="Q266" s="5"/>
      <c r="R266" s="5"/>
      <c r="S266" s="5"/>
      <c r="T266" s="5"/>
      <c r="U266" s="5"/>
      <c r="V266" s="529"/>
      <c r="W266" s="530"/>
      <c r="X266" s="5"/>
      <c r="Y266" s="4"/>
      <c r="Z266" s="5"/>
      <c r="AA266" s="5"/>
      <c r="AB266" s="5"/>
      <c r="AC266" s="5"/>
      <c r="AD266" s="5"/>
      <c r="AE266" s="5"/>
      <c r="AF266" s="4"/>
      <c r="AG266" s="4"/>
      <c r="AH266" s="5"/>
    </row>
    <row r="267" spans="1:34" x14ac:dyDescent="0.2">
      <c r="A267" s="5"/>
      <c r="B267" s="5"/>
      <c r="C267" s="5"/>
      <c r="D267" s="5"/>
      <c r="E267" s="4"/>
      <c r="F267" s="5"/>
      <c r="G267" s="528"/>
      <c r="H267" s="5"/>
      <c r="I267" s="5"/>
      <c r="J267" s="5"/>
      <c r="K267" s="5"/>
      <c r="L267" s="5"/>
      <c r="M267" s="529"/>
      <c r="N267" s="5"/>
      <c r="O267" s="5"/>
      <c r="P267" s="5"/>
      <c r="Q267" s="5"/>
      <c r="R267" s="5"/>
      <c r="S267" s="5"/>
      <c r="T267" s="5"/>
      <c r="U267" s="5"/>
      <c r="V267" s="529"/>
      <c r="W267" s="530"/>
      <c r="X267" s="5"/>
      <c r="Y267" s="4"/>
      <c r="Z267" s="5"/>
      <c r="AA267" s="5"/>
      <c r="AB267" s="5"/>
      <c r="AC267" s="5"/>
      <c r="AD267" s="5"/>
      <c r="AE267" s="5"/>
      <c r="AF267" s="4"/>
      <c r="AG267" s="4"/>
      <c r="AH267" s="5"/>
    </row>
    <row r="268" spans="1:34" x14ac:dyDescent="0.2">
      <c r="A268" s="5"/>
      <c r="B268" s="5"/>
      <c r="C268" s="5"/>
      <c r="D268" s="5"/>
      <c r="E268" s="4"/>
      <c r="F268" s="5"/>
      <c r="G268" s="528"/>
      <c r="H268" s="5"/>
      <c r="I268" s="5"/>
      <c r="J268" s="5"/>
      <c r="K268" s="5"/>
      <c r="L268" s="5"/>
      <c r="M268" s="529"/>
      <c r="N268" s="5"/>
      <c r="O268" s="5"/>
      <c r="P268" s="5"/>
      <c r="Q268" s="5"/>
      <c r="R268" s="5"/>
      <c r="S268" s="5"/>
      <c r="T268" s="5"/>
      <c r="U268" s="5"/>
      <c r="V268" s="529"/>
      <c r="W268" s="530"/>
      <c r="X268" s="5"/>
      <c r="Y268" s="4"/>
      <c r="Z268" s="5"/>
      <c r="AA268" s="5"/>
      <c r="AB268" s="5"/>
      <c r="AC268" s="5"/>
      <c r="AD268" s="5"/>
      <c r="AE268" s="5"/>
      <c r="AF268" s="4"/>
      <c r="AG268" s="4"/>
      <c r="AH268" s="5"/>
    </row>
    <row r="269" spans="1:34" x14ac:dyDescent="0.2">
      <c r="A269" s="531"/>
      <c r="B269" s="5"/>
      <c r="C269" s="5"/>
      <c r="D269" s="5"/>
      <c r="E269" s="4"/>
      <c r="F269" s="5"/>
      <c r="G269" s="528"/>
      <c r="H269" s="5"/>
      <c r="I269" s="5"/>
      <c r="J269" s="5"/>
      <c r="K269" s="5"/>
      <c r="L269" s="5"/>
      <c r="M269" s="529"/>
      <c r="N269" s="5"/>
      <c r="O269" s="5"/>
      <c r="P269" s="5"/>
      <c r="Q269" s="5"/>
      <c r="R269" s="5"/>
      <c r="S269" s="5"/>
      <c r="T269" s="5"/>
      <c r="U269" s="5"/>
      <c r="V269" s="529"/>
      <c r="W269" s="530"/>
      <c r="X269" s="5"/>
      <c r="Y269" s="4"/>
      <c r="Z269" s="5"/>
      <c r="AA269" s="5"/>
      <c r="AB269" s="5"/>
      <c r="AC269" s="5"/>
      <c r="AD269" s="5"/>
      <c r="AE269" s="5"/>
      <c r="AF269" s="4"/>
      <c r="AG269" s="4"/>
      <c r="AH269" s="5"/>
    </row>
    <row r="270" spans="1:34" x14ac:dyDescent="0.2">
      <c r="A270" s="5"/>
      <c r="B270" s="5"/>
      <c r="C270" s="5"/>
      <c r="D270" s="5"/>
      <c r="E270" s="4"/>
      <c r="F270" s="5"/>
      <c r="G270" s="528"/>
      <c r="H270" s="5"/>
      <c r="I270" s="5"/>
      <c r="J270" s="5"/>
      <c r="K270" s="5"/>
      <c r="L270" s="5"/>
      <c r="M270" s="529"/>
      <c r="N270" s="5"/>
      <c r="O270" s="5"/>
      <c r="P270" s="5"/>
      <c r="Q270" s="5"/>
      <c r="R270" s="5"/>
      <c r="S270" s="5"/>
      <c r="T270" s="5"/>
      <c r="U270" s="5"/>
      <c r="V270" s="529"/>
      <c r="W270" s="530"/>
      <c r="X270" s="5"/>
      <c r="Y270" s="4"/>
      <c r="Z270" s="5"/>
      <c r="AA270" s="5"/>
      <c r="AB270" s="5"/>
      <c r="AC270" s="5"/>
      <c r="AD270" s="5"/>
      <c r="AE270" s="5"/>
      <c r="AF270" s="4"/>
      <c r="AG270" s="4"/>
      <c r="AH270" s="5"/>
    </row>
    <row r="271" spans="1:34" x14ac:dyDescent="0.2">
      <c r="A271" s="5"/>
      <c r="B271" s="5"/>
      <c r="C271" s="5"/>
      <c r="D271" s="5"/>
      <c r="E271" s="4"/>
      <c r="F271" s="5"/>
      <c r="G271" s="528"/>
      <c r="H271" s="5"/>
      <c r="I271" s="5"/>
      <c r="J271" s="5"/>
      <c r="K271" s="5"/>
      <c r="L271" s="5"/>
      <c r="M271" s="529"/>
      <c r="N271" s="5"/>
      <c r="O271" s="5"/>
      <c r="P271" s="5"/>
      <c r="Q271" s="5"/>
      <c r="R271" s="5"/>
      <c r="S271" s="5"/>
      <c r="T271" s="5"/>
      <c r="U271" s="5"/>
      <c r="V271" s="529"/>
      <c r="W271" s="530"/>
      <c r="X271" s="5"/>
      <c r="Y271" s="4"/>
      <c r="Z271" s="5"/>
      <c r="AA271" s="5"/>
      <c r="AB271" s="5"/>
      <c r="AC271" s="5"/>
      <c r="AD271" s="5"/>
      <c r="AE271" s="5"/>
      <c r="AF271" s="4"/>
      <c r="AG271" s="4"/>
      <c r="AH271" s="5"/>
    </row>
    <row r="272" spans="1:34" x14ac:dyDescent="0.2">
      <c r="A272" s="5"/>
      <c r="B272" s="5"/>
      <c r="C272" s="5"/>
      <c r="D272" s="5"/>
      <c r="E272" s="4"/>
      <c r="F272" s="5"/>
      <c r="G272" s="528"/>
      <c r="H272" s="5"/>
      <c r="I272" s="5"/>
      <c r="J272" s="5"/>
      <c r="K272" s="5"/>
      <c r="L272" s="5"/>
      <c r="M272" s="529"/>
      <c r="N272" s="5"/>
      <c r="O272" s="5"/>
      <c r="P272" s="5"/>
      <c r="Q272" s="5"/>
      <c r="R272" s="5"/>
      <c r="S272" s="5"/>
      <c r="T272" s="5"/>
      <c r="U272" s="5"/>
      <c r="V272" s="529"/>
      <c r="W272" s="530"/>
      <c r="X272" s="5"/>
      <c r="Y272" s="4"/>
      <c r="Z272" s="5"/>
      <c r="AA272" s="5"/>
      <c r="AB272" s="5"/>
      <c r="AC272" s="5"/>
      <c r="AD272" s="5"/>
      <c r="AE272" s="5"/>
      <c r="AF272" s="4"/>
      <c r="AG272" s="4"/>
      <c r="AH272" s="5"/>
    </row>
    <row r="273" spans="1:34" x14ac:dyDescent="0.2">
      <c r="A273" s="5"/>
      <c r="B273" s="5"/>
      <c r="C273" s="5"/>
      <c r="D273" s="5"/>
      <c r="E273" s="4"/>
      <c r="F273" s="5"/>
      <c r="G273" s="528"/>
      <c r="H273" s="5"/>
      <c r="I273" s="5"/>
      <c r="J273" s="5"/>
      <c r="K273" s="5"/>
      <c r="L273" s="5"/>
      <c r="M273" s="529"/>
      <c r="N273" s="5"/>
      <c r="O273" s="5"/>
      <c r="P273" s="5"/>
      <c r="Q273" s="5"/>
      <c r="R273" s="5"/>
      <c r="S273" s="5"/>
      <c r="T273" s="5"/>
      <c r="U273" s="5"/>
      <c r="V273" s="529"/>
      <c r="W273" s="530"/>
      <c r="X273" s="5"/>
      <c r="Y273" s="4"/>
      <c r="Z273" s="5"/>
      <c r="AA273" s="5"/>
      <c r="AB273" s="5"/>
      <c r="AC273" s="5"/>
      <c r="AD273" s="5"/>
      <c r="AE273" s="5"/>
      <c r="AF273" s="4"/>
      <c r="AG273" s="4"/>
      <c r="AH273" s="5"/>
    </row>
    <row r="274" spans="1:34" x14ac:dyDescent="0.2">
      <c r="A274" s="5"/>
      <c r="B274" s="5"/>
      <c r="C274" s="5"/>
      <c r="D274" s="5"/>
      <c r="E274" s="4"/>
      <c r="F274" s="5"/>
      <c r="G274" s="528"/>
      <c r="H274" s="5"/>
      <c r="I274" s="5"/>
      <c r="J274" s="5"/>
      <c r="K274" s="5"/>
      <c r="L274" s="5"/>
      <c r="M274" s="529"/>
      <c r="N274" s="5"/>
      <c r="O274" s="5"/>
      <c r="P274" s="5"/>
      <c r="Q274" s="5"/>
      <c r="R274" s="5"/>
      <c r="S274" s="5"/>
      <c r="T274" s="5"/>
      <c r="U274" s="5"/>
      <c r="V274" s="529"/>
      <c r="W274" s="530"/>
      <c r="X274" s="5"/>
      <c r="Y274" s="4"/>
      <c r="Z274" s="5"/>
      <c r="AA274" s="5"/>
      <c r="AB274" s="5"/>
      <c r="AC274" s="5"/>
      <c r="AD274" s="5"/>
      <c r="AE274" s="5"/>
      <c r="AF274" s="4"/>
      <c r="AG274" s="4"/>
      <c r="AH274" s="5"/>
    </row>
    <row r="275" spans="1:34" x14ac:dyDescent="0.2">
      <c r="A275" s="5"/>
      <c r="B275" s="5"/>
      <c r="C275" s="5"/>
      <c r="D275" s="5"/>
      <c r="E275" s="4"/>
      <c r="F275" s="5"/>
      <c r="G275" s="528"/>
      <c r="H275" s="5"/>
      <c r="I275" s="5"/>
      <c r="J275" s="5"/>
      <c r="K275" s="5"/>
      <c r="L275" s="5"/>
      <c r="M275" s="529"/>
      <c r="N275" s="5"/>
      <c r="O275" s="5"/>
      <c r="P275" s="5"/>
      <c r="Q275" s="5"/>
      <c r="R275" s="5"/>
      <c r="S275" s="5"/>
      <c r="T275" s="5"/>
      <c r="U275" s="5"/>
      <c r="V275" s="529"/>
      <c r="W275" s="530"/>
      <c r="X275" s="5"/>
      <c r="Y275" s="4"/>
      <c r="Z275" s="5"/>
      <c r="AA275" s="5"/>
      <c r="AB275" s="5"/>
      <c r="AC275" s="5"/>
      <c r="AD275" s="5"/>
      <c r="AE275" s="5"/>
      <c r="AF275" s="4"/>
      <c r="AG275" s="4"/>
      <c r="AH275" s="5"/>
    </row>
    <row r="276" spans="1:34" x14ac:dyDescent="0.2">
      <c r="A276" s="531"/>
      <c r="B276" s="5"/>
      <c r="C276" s="5"/>
      <c r="D276" s="5"/>
      <c r="E276" s="4"/>
      <c r="F276" s="5"/>
      <c r="G276" s="528"/>
      <c r="H276" s="5"/>
      <c r="I276" s="5"/>
      <c r="J276" s="5"/>
      <c r="K276" s="5"/>
      <c r="L276" s="5"/>
      <c r="M276" s="529"/>
      <c r="N276" s="5"/>
      <c r="O276" s="5"/>
      <c r="P276" s="5"/>
      <c r="Q276" s="5"/>
      <c r="R276" s="5"/>
      <c r="S276" s="5"/>
      <c r="T276" s="5"/>
      <c r="U276" s="5"/>
      <c r="V276" s="529"/>
      <c r="W276" s="530"/>
      <c r="X276" s="5"/>
      <c r="Y276" s="4"/>
      <c r="Z276" s="5"/>
      <c r="AA276" s="5"/>
      <c r="AB276" s="5"/>
      <c r="AC276" s="5"/>
      <c r="AD276" s="5"/>
      <c r="AE276" s="5"/>
      <c r="AF276" s="4"/>
      <c r="AG276" s="4"/>
      <c r="AH276" s="5"/>
    </row>
    <row r="277" spans="1:34" x14ac:dyDescent="0.2">
      <c r="A277" s="566"/>
      <c r="B277" s="5"/>
      <c r="C277" s="5"/>
      <c r="D277" s="5"/>
      <c r="E277" s="4"/>
      <c r="F277" s="5"/>
      <c r="G277" s="528"/>
      <c r="H277" s="5"/>
      <c r="I277" s="5"/>
      <c r="J277" s="5"/>
      <c r="K277" s="5"/>
      <c r="L277" s="5"/>
      <c r="M277" s="529"/>
      <c r="N277" s="5"/>
      <c r="O277" s="5"/>
      <c r="P277" s="5"/>
      <c r="Q277" s="5"/>
      <c r="R277" s="5"/>
      <c r="S277" s="5"/>
      <c r="T277" s="5"/>
      <c r="U277" s="5"/>
      <c r="V277" s="529"/>
      <c r="W277" s="530"/>
      <c r="X277" s="5"/>
      <c r="Y277" s="4"/>
      <c r="Z277" s="5"/>
      <c r="AA277" s="5"/>
      <c r="AB277" s="5"/>
      <c r="AC277" s="5"/>
      <c r="AD277" s="5"/>
      <c r="AE277" s="5"/>
      <c r="AF277" s="4"/>
      <c r="AG277" s="4"/>
      <c r="AH277" s="5"/>
    </row>
    <row r="278" spans="1:34" x14ac:dyDescent="0.2">
      <c r="A278" s="5"/>
      <c r="B278" s="5"/>
      <c r="C278" s="5"/>
      <c r="D278" s="5"/>
      <c r="E278" s="4"/>
      <c r="F278" s="5"/>
      <c r="G278" s="528"/>
      <c r="H278" s="5"/>
      <c r="I278" s="5"/>
      <c r="J278" s="5"/>
      <c r="K278" s="5"/>
      <c r="L278" s="5"/>
      <c r="M278" s="529"/>
      <c r="N278" s="5"/>
      <c r="O278" s="5"/>
      <c r="P278" s="5"/>
      <c r="Q278" s="5"/>
      <c r="R278" s="5"/>
      <c r="S278" s="5"/>
      <c r="T278" s="5"/>
      <c r="U278" s="5"/>
      <c r="V278" s="529"/>
      <c r="W278" s="530"/>
      <c r="X278" s="5"/>
      <c r="Y278" s="4"/>
      <c r="Z278" s="5"/>
      <c r="AA278" s="5"/>
      <c r="AB278" s="5"/>
      <c r="AC278" s="5"/>
      <c r="AD278" s="5"/>
      <c r="AE278" s="5"/>
      <c r="AF278" s="4"/>
      <c r="AG278" s="4"/>
      <c r="AH278" s="5"/>
    </row>
    <row r="279" spans="1:34" x14ac:dyDescent="0.2">
      <c r="A279" s="531"/>
      <c r="B279" s="5"/>
      <c r="C279" s="5"/>
      <c r="D279" s="5"/>
      <c r="E279" s="4"/>
      <c r="F279" s="5"/>
      <c r="G279" s="528"/>
      <c r="H279" s="5"/>
      <c r="I279" s="5"/>
      <c r="J279" s="5"/>
      <c r="K279" s="5"/>
      <c r="L279" s="5"/>
      <c r="M279" s="529"/>
      <c r="N279" s="5"/>
      <c r="O279" s="5"/>
      <c r="P279" s="5"/>
      <c r="Q279" s="5"/>
      <c r="R279" s="5"/>
      <c r="S279" s="5"/>
      <c r="T279" s="5"/>
      <c r="U279" s="5"/>
      <c r="V279" s="529"/>
      <c r="W279" s="530"/>
      <c r="X279" s="5"/>
      <c r="Y279" s="4"/>
      <c r="Z279" s="5"/>
      <c r="AA279" s="5"/>
      <c r="AB279" s="5"/>
      <c r="AC279" s="5"/>
      <c r="AD279" s="5"/>
      <c r="AE279" s="5"/>
      <c r="AF279" s="4"/>
      <c r="AG279" s="4"/>
      <c r="AH279" s="5"/>
    </row>
    <row r="280" spans="1:34" x14ac:dyDescent="0.2">
      <c r="A280" s="5"/>
      <c r="B280" s="5"/>
      <c r="C280" s="5"/>
      <c r="D280" s="5"/>
      <c r="E280" s="4"/>
      <c r="F280" s="5"/>
      <c r="G280" s="528"/>
      <c r="H280" s="5"/>
      <c r="I280" s="5"/>
      <c r="J280" s="5"/>
      <c r="K280" s="5"/>
      <c r="L280" s="5"/>
      <c r="M280" s="529"/>
      <c r="N280" s="5"/>
      <c r="O280" s="5"/>
      <c r="P280" s="5"/>
      <c r="Q280" s="5"/>
      <c r="R280" s="5"/>
      <c r="S280" s="5"/>
      <c r="T280" s="5"/>
      <c r="U280" s="5"/>
      <c r="V280" s="529"/>
      <c r="W280" s="530"/>
      <c r="X280" s="5"/>
      <c r="Y280" s="4"/>
      <c r="Z280" s="5"/>
      <c r="AA280" s="5"/>
      <c r="AB280" s="5"/>
      <c r="AC280" s="5"/>
      <c r="AD280" s="5"/>
      <c r="AE280" s="5"/>
      <c r="AF280" s="4"/>
      <c r="AG280" s="4"/>
      <c r="AH280" s="5"/>
    </row>
    <row r="281" spans="1:34" x14ac:dyDescent="0.2">
      <c r="A281" s="523"/>
      <c r="B281" s="523"/>
      <c r="C281" s="523"/>
      <c r="D281" s="523"/>
      <c r="E281" s="525"/>
      <c r="F281" s="523"/>
      <c r="G281" s="522"/>
      <c r="H281" s="523"/>
      <c r="I281" s="523"/>
      <c r="J281" s="523"/>
      <c r="K281" s="523"/>
      <c r="L281" s="523"/>
      <c r="M281" s="524"/>
      <c r="N281" s="523"/>
      <c r="O281" s="523"/>
      <c r="P281" s="523"/>
      <c r="Q281" s="523"/>
      <c r="R281" s="523"/>
      <c r="S281" s="523"/>
      <c r="T281" s="523"/>
      <c r="U281" s="523"/>
      <c r="V281" s="524"/>
      <c r="W281" s="532"/>
      <c r="X281" s="523"/>
      <c r="Y281" s="525"/>
      <c r="Z281" s="523"/>
      <c r="AA281" s="523"/>
      <c r="AB281" s="523"/>
      <c r="AC281" s="523"/>
      <c r="AD281" s="523"/>
      <c r="AE281" s="523"/>
      <c r="AF281" s="525"/>
      <c r="AG281" s="525"/>
      <c r="AH281" s="523"/>
    </row>
    <row r="282" spans="1:34" x14ac:dyDescent="0.2">
      <c r="A282" s="5"/>
      <c r="B282" s="5"/>
      <c r="C282" s="5"/>
      <c r="D282" s="5"/>
      <c r="E282" s="4"/>
      <c r="F282" s="5"/>
      <c r="G282" s="528"/>
      <c r="H282" s="5"/>
      <c r="I282" s="5"/>
      <c r="J282" s="5"/>
      <c r="K282" s="5"/>
      <c r="L282" s="5"/>
      <c r="M282" s="529"/>
      <c r="N282" s="5"/>
      <c r="O282" s="5"/>
      <c r="P282" s="5"/>
      <c r="Q282" s="5"/>
      <c r="R282" s="5"/>
      <c r="S282" s="5"/>
      <c r="T282" s="5"/>
      <c r="U282" s="5"/>
      <c r="V282" s="529"/>
      <c r="W282" s="530"/>
      <c r="X282" s="5"/>
      <c r="Y282" s="4"/>
      <c r="Z282" s="5"/>
      <c r="AA282" s="5"/>
      <c r="AB282" s="5"/>
      <c r="AC282" s="5"/>
      <c r="AD282" s="5"/>
      <c r="AE282" s="5"/>
      <c r="AF282" s="4"/>
      <c r="AG282" s="4"/>
      <c r="AH282" s="5"/>
    </row>
    <row r="283" spans="1:34" x14ac:dyDescent="0.2">
      <c r="A283" s="5"/>
      <c r="B283" s="5"/>
      <c r="C283" s="5"/>
      <c r="D283" s="5"/>
      <c r="E283" s="4"/>
      <c r="F283" s="5"/>
      <c r="G283" s="528"/>
      <c r="H283" s="5"/>
      <c r="I283" s="5"/>
      <c r="J283" s="5"/>
      <c r="K283" s="5"/>
      <c r="L283" s="5"/>
      <c r="M283" s="529"/>
      <c r="N283" s="5"/>
      <c r="O283" s="5"/>
      <c r="P283" s="5"/>
      <c r="Q283" s="5"/>
      <c r="R283" s="5"/>
      <c r="S283" s="5"/>
      <c r="T283" s="5"/>
      <c r="U283" s="5"/>
      <c r="V283" s="529"/>
      <c r="W283" s="530"/>
      <c r="X283" s="5"/>
      <c r="Y283" s="4"/>
      <c r="Z283" s="5"/>
      <c r="AA283" s="5"/>
      <c r="AB283" s="5"/>
      <c r="AC283" s="5"/>
      <c r="AD283" s="5"/>
      <c r="AE283" s="5"/>
      <c r="AF283" s="4"/>
      <c r="AG283" s="4"/>
      <c r="AH283" s="5"/>
    </row>
    <row r="284" spans="1:34" x14ac:dyDescent="0.2">
      <c r="A284" s="531"/>
      <c r="B284" s="5"/>
      <c r="C284" s="5"/>
      <c r="D284" s="5"/>
      <c r="E284" s="4"/>
      <c r="F284" s="5"/>
      <c r="G284" s="528"/>
      <c r="H284" s="5"/>
      <c r="I284" s="5"/>
      <c r="J284" s="5"/>
      <c r="K284" s="5"/>
      <c r="L284" s="5"/>
      <c r="M284" s="529"/>
      <c r="N284" s="5"/>
      <c r="O284" s="5"/>
      <c r="P284" s="5"/>
      <c r="Q284" s="5"/>
      <c r="R284" s="5"/>
      <c r="S284" s="5"/>
      <c r="T284" s="5"/>
      <c r="U284" s="5"/>
      <c r="V284" s="529"/>
      <c r="W284" s="530"/>
      <c r="X284" s="5"/>
      <c r="Y284" s="4"/>
      <c r="Z284" s="5"/>
      <c r="AA284" s="5"/>
      <c r="AB284" s="5"/>
      <c r="AC284" s="5"/>
      <c r="AD284" s="5"/>
      <c r="AE284" s="5"/>
      <c r="AF284" s="4"/>
      <c r="AG284" s="4"/>
      <c r="AH284" s="5"/>
    </row>
    <row r="285" spans="1:34" x14ac:dyDescent="0.2">
      <c r="A285" s="5"/>
      <c r="B285" s="5"/>
      <c r="C285" s="5"/>
      <c r="D285" s="5"/>
      <c r="E285" s="4"/>
      <c r="F285" s="5"/>
      <c r="G285" s="528"/>
      <c r="H285" s="5"/>
      <c r="I285" s="5"/>
      <c r="J285" s="5"/>
      <c r="K285" s="5"/>
      <c r="L285" s="5"/>
      <c r="M285" s="529"/>
      <c r="N285" s="5"/>
      <c r="O285" s="5"/>
      <c r="P285" s="5"/>
      <c r="Q285" s="5"/>
      <c r="R285" s="5"/>
      <c r="S285" s="5"/>
      <c r="T285" s="5"/>
      <c r="U285" s="5"/>
      <c r="V285" s="529"/>
      <c r="W285" s="530"/>
      <c r="X285" s="5"/>
      <c r="Y285" s="4"/>
      <c r="Z285" s="5"/>
      <c r="AA285" s="5"/>
      <c r="AB285" s="5"/>
      <c r="AC285" s="5"/>
      <c r="AD285" s="5"/>
      <c r="AE285" s="5"/>
      <c r="AF285" s="4"/>
      <c r="AG285" s="4"/>
      <c r="AH285" s="5"/>
    </row>
    <row r="286" spans="1:34" x14ac:dyDescent="0.2">
      <c r="A286" s="5"/>
      <c r="B286" s="5"/>
      <c r="C286" s="5"/>
      <c r="D286" s="5"/>
      <c r="E286" s="4"/>
      <c r="F286" s="5"/>
      <c r="G286" s="528"/>
      <c r="H286" s="5"/>
      <c r="I286" s="5"/>
      <c r="J286" s="5"/>
      <c r="K286" s="5"/>
      <c r="L286" s="5"/>
      <c r="M286" s="529"/>
      <c r="N286" s="5"/>
      <c r="O286" s="5"/>
      <c r="P286" s="5"/>
      <c r="Q286" s="5"/>
      <c r="R286" s="5"/>
      <c r="S286" s="5"/>
      <c r="T286" s="5"/>
      <c r="U286" s="5"/>
      <c r="V286" s="529"/>
      <c r="W286" s="530"/>
      <c r="X286" s="5"/>
      <c r="Y286" s="4"/>
      <c r="Z286" s="5"/>
      <c r="AA286" s="5"/>
      <c r="AB286" s="5"/>
      <c r="AC286" s="5"/>
      <c r="AD286" s="5"/>
      <c r="AE286" s="5"/>
      <c r="AF286" s="4"/>
      <c r="AG286" s="4"/>
      <c r="AH286" s="5"/>
    </row>
    <row r="287" spans="1:34" x14ac:dyDescent="0.2">
      <c r="A287" s="5"/>
      <c r="B287" s="5"/>
      <c r="C287" s="5"/>
      <c r="D287" s="5"/>
      <c r="E287" s="4"/>
      <c r="F287" s="5"/>
      <c r="G287" s="528"/>
      <c r="H287" s="5"/>
      <c r="I287" s="5"/>
      <c r="J287" s="5"/>
      <c r="K287" s="5"/>
      <c r="L287" s="5"/>
      <c r="M287" s="529"/>
      <c r="N287" s="5"/>
      <c r="O287" s="5"/>
      <c r="P287" s="5"/>
      <c r="Q287" s="5"/>
      <c r="R287" s="5"/>
      <c r="S287" s="5"/>
      <c r="T287" s="5"/>
      <c r="U287" s="5"/>
      <c r="V287" s="529"/>
      <c r="W287" s="530"/>
      <c r="X287" s="5"/>
      <c r="Y287" s="4"/>
      <c r="Z287" s="5"/>
      <c r="AA287" s="5"/>
      <c r="AB287" s="5"/>
      <c r="AC287" s="5"/>
      <c r="AD287" s="5"/>
      <c r="AE287" s="5"/>
      <c r="AF287" s="4"/>
      <c r="AG287" s="4"/>
      <c r="AH287" s="5"/>
    </row>
    <row r="288" spans="1:34" x14ac:dyDescent="0.2">
      <c r="A288" s="5"/>
      <c r="B288" s="5"/>
      <c r="C288" s="5"/>
      <c r="D288" s="5"/>
      <c r="E288" s="4"/>
      <c r="F288" s="5"/>
      <c r="G288" s="528"/>
      <c r="H288" s="5"/>
      <c r="I288" s="5"/>
      <c r="J288" s="5"/>
      <c r="K288" s="5"/>
      <c r="L288" s="5"/>
      <c r="M288" s="529"/>
      <c r="N288" s="5"/>
      <c r="O288" s="5"/>
      <c r="P288" s="5"/>
      <c r="Q288" s="5"/>
      <c r="R288" s="5"/>
      <c r="S288" s="5"/>
      <c r="T288" s="5"/>
      <c r="U288" s="5"/>
      <c r="V288" s="529"/>
      <c r="W288" s="530"/>
      <c r="X288" s="5"/>
      <c r="Y288" s="4"/>
      <c r="Z288" s="5"/>
      <c r="AA288" s="5"/>
      <c r="AB288" s="5"/>
      <c r="AC288" s="5"/>
      <c r="AD288" s="5"/>
      <c r="AE288" s="5"/>
      <c r="AF288" s="4"/>
      <c r="AG288" s="4"/>
      <c r="AH288" s="5"/>
    </row>
    <row r="289" spans="1:34" x14ac:dyDescent="0.2">
      <c r="A289" s="5"/>
      <c r="B289" s="5"/>
      <c r="C289" s="5"/>
      <c r="D289" s="5"/>
      <c r="E289" s="4"/>
      <c r="F289" s="5"/>
      <c r="G289" s="528"/>
      <c r="H289" s="5"/>
      <c r="I289" s="5"/>
      <c r="J289" s="5"/>
      <c r="K289" s="5"/>
      <c r="L289" s="5"/>
      <c r="M289" s="529"/>
      <c r="N289" s="5"/>
      <c r="O289" s="5"/>
      <c r="P289" s="5"/>
      <c r="Q289" s="5"/>
      <c r="R289" s="5"/>
      <c r="S289" s="5"/>
      <c r="T289" s="5"/>
      <c r="U289" s="5"/>
      <c r="V289" s="529"/>
      <c r="W289" s="530"/>
      <c r="X289" s="5"/>
      <c r="Y289" s="4"/>
      <c r="Z289" s="5"/>
      <c r="AA289" s="5"/>
      <c r="AB289" s="5"/>
      <c r="AC289" s="5"/>
      <c r="AD289" s="5"/>
      <c r="AE289" s="5"/>
      <c r="AF289" s="4"/>
      <c r="AG289" s="4"/>
      <c r="AH289" s="5"/>
    </row>
    <row r="290" spans="1:34" x14ac:dyDescent="0.2">
      <c r="A290" s="536"/>
      <c r="B290" s="5"/>
      <c r="C290" s="5"/>
      <c r="D290" s="5"/>
      <c r="E290" s="4"/>
      <c r="F290" s="5"/>
      <c r="G290" s="528"/>
      <c r="H290" s="5"/>
      <c r="I290" s="5"/>
      <c r="J290" s="5"/>
      <c r="K290" s="5"/>
      <c r="L290" s="5"/>
      <c r="M290" s="529"/>
      <c r="N290" s="5"/>
      <c r="O290" s="5"/>
      <c r="P290" s="5"/>
      <c r="Q290" s="5"/>
      <c r="R290" s="5"/>
      <c r="S290" s="5"/>
      <c r="T290" s="5"/>
      <c r="U290" s="5"/>
      <c r="V290" s="529"/>
      <c r="W290" s="530"/>
      <c r="X290" s="5"/>
      <c r="Y290" s="4"/>
      <c r="Z290" s="5"/>
      <c r="AA290" s="5"/>
      <c r="AB290" s="5"/>
      <c r="AC290" s="5"/>
      <c r="AD290" s="5"/>
      <c r="AE290" s="5"/>
      <c r="AF290" s="4"/>
      <c r="AG290" s="4"/>
      <c r="AH290" s="5"/>
    </row>
    <row r="291" spans="1:34" x14ac:dyDescent="0.2">
      <c r="A291" s="5"/>
      <c r="B291" s="5"/>
      <c r="C291" s="5"/>
      <c r="D291" s="5"/>
      <c r="E291" s="4"/>
      <c r="F291" s="5"/>
      <c r="G291" s="528"/>
      <c r="H291" s="5"/>
      <c r="I291" s="5"/>
      <c r="J291" s="5"/>
      <c r="K291" s="5"/>
      <c r="L291" s="5"/>
      <c r="M291" s="529"/>
      <c r="N291" s="5"/>
      <c r="O291" s="5"/>
      <c r="P291" s="5"/>
      <c r="Q291" s="5"/>
      <c r="R291" s="5"/>
      <c r="S291" s="5"/>
      <c r="T291" s="5"/>
      <c r="U291" s="5"/>
      <c r="V291" s="529"/>
      <c r="W291" s="530"/>
      <c r="X291" s="5"/>
      <c r="Y291" s="4"/>
      <c r="Z291" s="5"/>
      <c r="AA291" s="5"/>
      <c r="AB291" s="5"/>
      <c r="AC291" s="5"/>
      <c r="AD291" s="5"/>
      <c r="AE291" s="5"/>
      <c r="AF291" s="4"/>
      <c r="AG291" s="4"/>
      <c r="AH291" s="5"/>
    </row>
    <row r="292" spans="1:34" x14ac:dyDescent="0.2">
      <c r="A292" s="5"/>
      <c r="B292" s="5"/>
      <c r="C292" s="5"/>
      <c r="D292" s="5"/>
      <c r="E292" s="4"/>
      <c r="F292" s="5"/>
      <c r="G292" s="528"/>
      <c r="H292" s="5"/>
      <c r="I292" s="5"/>
      <c r="J292" s="5"/>
      <c r="K292" s="5"/>
      <c r="L292" s="5"/>
      <c r="M292" s="529"/>
      <c r="N292" s="5"/>
      <c r="O292" s="5"/>
      <c r="P292" s="5"/>
      <c r="Q292" s="5"/>
      <c r="R292" s="5"/>
      <c r="S292" s="5"/>
      <c r="T292" s="5"/>
      <c r="U292" s="5"/>
      <c r="V292" s="529"/>
      <c r="W292" s="530"/>
      <c r="X292" s="5"/>
      <c r="Y292" s="4"/>
      <c r="Z292" s="5"/>
      <c r="AA292" s="5"/>
      <c r="AB292" s="5"/>
      <c r="AC292" s="5"/>
      <c r="AD292" s="5"/>
      <c r="AE292" s="5"/>
      <c r="AF292" s="4"/>
      <c r="AG292" s="4"/>
      <c r="AH292" s="5"/>
    </row>
    <row r="293" spans="1:34" x14ac:dyDescent="0.2">
      <c r="A293" s="5"/>
      <c r="B293" s="5"/>
      <c r="C293" s="5"/>
      <c r="D293" s="5"/>
      <c r="E293" s="4"/>
      <c r="F293" s="5"/>
      <c r="G293" s="528"/>
      <c r="H293" s="5"/>
      <c r="I293" s="5"/>
      <c r="J293" s="5"/>
      <c r="K293" s="5"/>
      <c r="L293" s="5"/>
      <c r="M293" s="529"/>
      <c r="N293" s="5"/>
      <c r="O293" s="5"/>
      <c r="P293" s="5"/>
      <c r="Q293" s="5"/>
      <c r="R293" s="5"/>
      <c r="S293" s="5"/>
      <c r="T293" s="5"/>
      <c r="U293" s="5"/>
      <c r="V293" s="529"/>
      <c r="W293" s="530"/>
      <c r="X293" s="5"/>
      <c r="Y293" s="4"/>
      <c r="Z293" s="5"/>
      <c r="AA293" s="5"/>
      <c r="AB293" s="5"/>
      <c r="AC293" s="5"/>
      <c r="AD293" s="5"/>
      <c r="AE293" s="5"/>
      <c r="AF293" s="4"/>
      <c r="AG293" s="4"/>
      <c r="AH293" s="5"/>
    </row>
    <row r="294" spans="1:34" x14ac:dyDescent="0.2">
      <c r="A294" s="5"/>
      <c r="B294" s="5"/>
      <c r="C294" s="5"/>
      <c r="D294" s="5"/>
      <c r="E294" s="4"/>
      <c r="F294" s="5"/>
      <c r="G294" s="528"/>
      <c r="H294" s="5"/>
      <c r="I294" s="5"/>
      <c r="J294" s="5"/>
      <c r="K294" s="5"/>
      <c r="L294" s="5"/>
      <c r="M294" s="529"/>
      <c r="N294" s="5"/>
      <c r="O294" s="5"/>
      <c r="P294" s="5"/>
      <c r="Q294" s="5"/>
      <c r="R294" s="5"/>
      <c r="S294" s="5"/>
      <c r="T294" s="5"/>
      <c r="U294" s="5"/>
      <c r="V294" s="529"/>
      <c r="W294" s="530"/>
      <c r="X294" s="5"/>
      <c r="Y294" s="4"/>
      <c r="Z294" s="5"/>
      <c r="AA294" s="5"/>
      <c r="AB294" s="5"/>
      <c r="AC294" s="5"/>
      <c r="AD294" s="5"/>
      <c r="AE294" s="5"/>
      <c r="AF294" s="4"/>
      <c r="AG294" s="4"/>
      <c r="AH294" s="5"/>
    </row>
    <row r="295" spans="1:34" x14ac:dyDescent="0.2">
      <c r="A295" s="5"/>
      <c r="B295" s="5"/>
      <c r="C295" s="5"/>
      <c r="D295" s="5"/>
      <c r="E295" s="4"/>
      <c r="F295" s="5"/>
      <c r="G295" s="528"/>
      <c r="H295" s="5"/>
      <c r="I295" s="5"/>
      <c r="J295" s="5"/>
      <c r="K295" s="5"/>
      <c r="L295" s="5"/>
      <c r="M295" s="529"/>
      <c r="N295" s="5"/>
      <c r="O295" s="5"/>
      <c r="P295" s="5"/>
      <c r="Q295" s="5"/>
      <c r="R295" s="5"/>
      <c r="S295" s="5"/>
      <c r="T295" s="5"/>
      <c r="U295" s="5"/>
      <c r="V295" s="529"/>
      <c r="W295" s="530"/>
      <c r="X295" s="5"/>
      <c r="Y295" s="4"/>
      <c r="Z295" s="5"/>
      <c r="AA295" s="5"/>
      <c r="AB295" s="5"/>
      <c r="AC295" s="5"/>
      <c r="AD295" s="5"/>
      <c r="AE295" s="5"/>
      <c r="AF295" s="4"/>
      <c r="AG295" s="4"/>
      <c r="AH295" s="5"/>
    </row>
    <row r="296" spans="1:34" x14ac:dyDescent="0.2">
      <c r="A296" s="567"/>
      <c r="B296" s="5"/>
      <c r="C296" s="5"/>
      <c r="D296" s="5"/>
      <c r="E296" s="4"/>
      <c r="F296" s="5"/>
      <c r="G296" s="528"/>
      <c r="H296" s="5"/>
      <c r="I296" s="5"/>
      <c r="J296" s="5"/>
      <c r="K296" s="5"/>
      <c r="L296" s="5"/>
      <c r="M296" s="529"/>
      <c r="N296" s="5"/>
      <c r="O296" s="5"/>
      <c r="P296" s="5"/>
      <c r="Q296" s="5"/>
      <c r="R296" s="5"/>
      <c r="S296" s="5"/>
      <c r="T296" s="5"/>
      <c r="U296" s="5"/>
      <c r="V296" s="529"/>
      <c r="W296" s="530"/>
      <c r="X296" s="5"/>
      <c r="Y296" s="4"/>
      <c r="Z296" s="5"/>
      <c r="AA296" s="5"/>
      <c r="AB296" s="5"/>
      <c r="AC296" s="5"/>
      <c r="AD296" s="5"/>
      <c r="AE296" s="5"/>
      <c r="AF296" s="4"/>
      <c r="AG296" s="4"/>
      <c r="AH296" s="5"/>
    </row>
    <row r="297" spans="1:34" x14ac:dyDescent="0.2">
      <c r="A297" s="567"/>
      <c r="B297" s="5"/>
      <c r="C297" s="5"/>
      <c r="D297" s="5"/>
      <c r="E297" s="4"/>
      <c r="F297" s="5"/>
      <c r="G297" s="528"/>
      <c r="H297" s="5"/>
      <c r="I297" s="5"/>
      <c r="J297" s="5"/>
      <c r="K297" s="5"/>
      <c r="L297" s="5"/>
      <c r="M297" s="529"/>
      <c r="N297" s="5"/>
      <c r="O297" s="5"/>
      <c r="P297" s="5"/>
      <c r="Q297" s="5"/>
      <c r="R297" s="5"/>
      <c r="S297" s="5"/>
      <c r="T297" s="5"/>
      <c r="U297" s="5"/>
      <c r="V297" s="529"/>
      <c r="W297" s="530"/>
      <c r="X297" s="5"/>
      <c r="Y297" s="4"/>
      <c r="Z297" s="5"/>
      <c r="AA297" s="5"/>
      <c r="AB297" s="5"/>
      <c r="AC297" s="5"/>
      <c r="AD297" s="5"/>
      <c r="AE297" s="5"/>
      <c r="AF297" s="4"/>
      <c r="AG297" s="4"/>
      <c r="AH297" s="5"/>
    </row>
    <row r="298" spans="1:34" x14ac:dyDescent="0.2">
      <c r="A298" s="567"/>
      <c r="B298" s="5"/>
      <c r="C298" s="5"/>
      <c r="D298" s="5"/>
      <c r="E298" s="4"/>
      <c r="F298" s="5"/>
      <c r="G298" s="528"/>
      <c r="H298" s="5"/>
      <c r="I298" s="5"/>
      <c r="J298" s="5"/>
      <c r="K298" s="5"/>
      <c r="L298" s="5"/>
      <c r="M298" s="529"/>
      <c r="N298" s="5"/>
      <c r="O298" s="5"/>
      <c r="P298" s="5"/>
      <c r="Q298" s="5"/>
      <c r="R298" s="5"/>
      <c r="S298" s="5"/>
      <c r="T298" s="5"/>
      <c r="U298" s="5"/>
      <c r="V298" s="529"/>
      <c r="W298" s="530"/>
      <c r="X298" s="5"/>
      <c r="Y298" s="4"/>
      <c r="Z298" s="5"/>
      <c r="AA298" s="5"/>
      <c r="AB298" s="5"/>
      <c r="AC298" s="5"/>
      <c r="AD298" s="5"/>
      <c r="AE298" s="5"/>
      <c r="AF298" s="4"/>
      <c r="AG298" s="4"/>
      <c r="AH298" s="5"/>
    </row>
    <row r="299" spans="1:34" x14ac:dyDescent="0.2">
      <c r="A299" s="567"/>
      <c r="B299" s="5"/>
      <c r="C299" s="5"/>
      <c r="D299" s="5"/>
      <c r="E299" s="4"/>
      <c r="F299" s="5"/>
      <c r="G299" s="528"/>
      <c r="H299" s="5"/>
      <c r="I299" s="5"/>
      <c r="J299" s="5"/>
      <c r="K299" s="5"/>
      <c r="L299" s="5"/>
      <c r="M299" s="529"/>
      <c r="N299" s="5"/>
      <c r="O299" s="5"/>
      <c r="P299" s="5"/>
      <c r="Q299" s="5"/>
      <c r="R299" s="5"/>
      <c r="S299" s="5"/>
      <c r="T299" s="5"/>
      <c r="U299" s="5"/>
      <c r="V299" s="529"/>
      <c r="W299" s="530"/>
      <c r="X299" s="5"/>
      <c r="Y299" s="4"/>
      <c r="Z299" s="5"/>
      <c r="AA299" s="5"/>
      <c r="AB299" s="5"/>
      <c r="AC299" s="5"/>
      <c r="AD299" s="5"/>
      <c r="AE299" s="5"/>
      <c r="AF299" s="4"/>
      <c r="AG299" s="4"/>
      <c r="AH299" s="5"/>
    </row>
    <row r="300" spans="1:34" x14ac:dyDescent="0.2">
      <c r="A300" s="567"/>
      <c r="B300" s="5"/>
      <c r="C300" s="5"/>
      <c r="D300" s="5"/>
      <c r="E300" s="4"/>
      <c r="F300" s="5"/>
      <c r="G300" s="528"/>
      <c r="H300" s="5"/>
      <c r="I300" s="5"/>
      <c r="J300" s="5"/>
      <c r="K300" s="5"/>
      <c r="L300" s="5"/>
      <c r="M300" s="529"/>
      <c r="N300" s="5"/>
      <c r="O300" s="5"/>
      <c r="P300" s="5"/>
      <c r="Q300" s="5"/>
      <c r="R300" s="5"/>
      <c r="S300" s="5"/>
      <c r="T300" s="5"/>
      <c r="U300" s="5"/>
      <c r="V300" s="529"/>
      <c r="W300" s="530"/>
      <c r="X300" s="5"/>
      <c r="Y300" s="4"/>
      <c r="Z300" s="5"/>
      <c r="AA300" s="5"/>
      <c r="AB300" s="5"/>
      <c r="AC300" s="5"/>
      <c r="AD300" s="5"/>
      <c r="AE300" s="5"/>
      <c r="AF300" s="4"/>
      <c r="AG300" s="4"/>
      <c r="AH300" s="5"/>
    </row>
    <row r="301" spans="1:34" x14ac:dyDescent="0.2">
      <c r="A301" s="567"/>
      <c r="B301" s="5"/>
      <c r="C301" s="5"/>
      <c r="D301" s="5"/>
      <c r="E301" s="4"/>
      <c r="F301" s="5"/>
      <c r="G301" s="528"/>
      <c r="H301" s="5"/>
      <c r="I301" s="5"/>
      <c r="J301" s="5"/>
      <c r="K301" s="5"/>
      <c r="L301" s="5"/>
      <c r="M301" s="529"/>
      <c r="N301" s="5"/>
      <c r="O301" s="5"/>
      <c r="P301" s="5"/>
      <c r="Q301" s="5"/>
      <c r="R301" s="5"/>
      <c r="S301" s="5"/>
      <c r="T301" s="5"/>
      <c r="U301" s="5"/>
      <c r="V301" s="529"/>
      <c r="W301" s="530"/>
      <c r="X301" s="5"/>
      <c r="Y301" s="4"/>
      <c r="Z301" s="5"/>
      <c r="AA301" s="5"/>
      <c r="AB301" s="5"/>
      <c r="AC301" s="5"/>
      <c r="AD301" s="5"/>
      <c r="AE301" s="5"/>
      <c r="AF301" s="4"/>
      <c r="AG301" s="4"/>
      <c r="AH301" s="5"/>
    </row>
    <row r="302" spans="1:34" x14ac:dyDescent="0.2">
      <c r="A302" s="5"/>
      <c r="B302" s="5"/>
      <c r="C302" s="5"/>
      <c r="D302" s="5"/>
      <c r="E302" s="4"/>
      <c r="F302" s="5"/>
      <c r="G302" s="528"/>
      <c r="H302" s="5"/>
      <c r="I302" s="5"/>
      <c r="J302" s="5"/>
      <c r="K302" s="5"/>
      <c r="L302" s="5"/>
      <c r="M302" s="529"/>
      <c r="N302" s="5"/>
      <c r="O302" s="5"/>
      <c r="P302" s="5"/>
      <c r="Q302" s="5"/>
      <c r="R302" s="5"/>
      <c r="S302" s="5"/>
      <c r="T302" s="5"/>
      <c r="U302" s="5"/>
      <c r="V302" s="529"/>
      <c r="W302" s="530"/>
      <c r="X302" s="5"/>
      <c r="Y302" s="4"/>
      <c r="Z302" s="5"/>
      <c r="AA302" s="5"/>
      <c r="AB302" s="5"/>
      <c r="AC302" s="5"/>
      <c r="AD302" s="5"/>
      <c r="AE302" s="5"/>
      <c r="AF302" s="4"/>
      <c r="AG302" s="4"/>
      <c r="AH302" s="5"/>
    </row>
    <row r="303" spans="1:34" x14ac:dyDescent="0.2">
      <c r="A303" s="5"/>
      <c r="B303" s="5"/>
      <c r="C303" s="5"/>
      <c r="D303" s="5"/>
      <c r="E303" s="4"/>
      <c r="F303" s="5"/>
      <c r="G303" s="528"/>
      <c r="H303" s="5"/>
      <c r="I303" s="5"/>
      <c r="J303" s="5"/>
      <c r="K303" s="5"/>
      <c r="L303" s="5"/>
      <c r="M303" s="529"/>
      <c r="N303" s="5"/>
      <c r="O303" s="5"/>
      <c r="P303" s="5"/>
      <c r="Q303" s="5"/>
      <c r="R303" s="5"/>
      <c r="S303" s="5"/>
      <c r="T303" s="5"/>
      <c r="U303" s="5"/>
      <c r="V303" s="529"/>
      <c r="W303" s="530"/>
      <c r="X303" s="5"/>
      <c r="Y303" s="4"/>
      <c r="Z303" s="5"/>
      <c r="AA303" s="5"/>
      <c r="AB303" s="5"/>
      <c r="AC303" s="5"/>
      <c r="AD303" s="5"/>
      <c r="AE303" s="5"/>
      <c r="AF303" s="4"/>
      <c r="AG303" s="4"/>
      <c r="AH303" s="5"/>
    </row>
    <row r="304" spans="1:34" x14ac:dyDescent="0.2">
      <c r="A304" s="5"/>
      <c r="B304" s="5"/>
      <c r="C304" s="5"/>
      <c r="D304" s="5"/>
      <c r="E304" s="4"/>
      <c r="F304" s="5"/>
      <c r="G304" s="528"/>
      <c r="H304" s="5"/>
      <c r="I304" s="5"/>
      <c r="J304" s="5"/>
      <c r="K304" s="5"/>
      <c r="L304" s="5"/>
      <c r="M304" s="529"/>
      <c r="N304" s="5"/>
      <c r="O304" s="5"/>
      <c r="P304" s="5"/>
      <c r="Q304" s="5"/>
      <c r="R304" s="5"/>
      <c r="S304" s="5"/>
      <c r="T304" s="5"/>
      <c r="U304" s="5"/>
      <c r="V304" s="529"/>
      <c r="W304" s="530"/>
      <c r="X304" s="5"/>
      <c r="Y304" s="4"/>
      <c r="Z304" s="5"/>
      <c r="AA304" s="5"/>
      <c r="AB304" s="5"/>
      <c r="AC304" s="5"/>
      <c r="AD304" s="5"/>
      <c r="AE304" s="5"/>
      <c r="AF304" s="4"/>
      <c r="AG304" s="4"/>
      <c r="AH304" s="5"/>
    </row>
    <row r="305" spans="1:34" x14ac:dyDescent="0.2">
      <c r="A305" s="5"/>
      <c r="B305" s="5"/>
      <c r="C305" s="5"/>
      <c r="D305" s="5"/>
      <c r="E305" s="4"/>
      <c r="F305" s="5"/>
      <c r="G305" s="528"/>
      <c r="H305" s="5"/>
      <c r="I305" s="5"/>
      <c r="J305" s="5"/>
      <c r="K305" s="5"/>
      <c r="L305" s="5"/>
      <c r="M305" s="529"/>
      <c r="N305" s="5"/>
      <c r="O305" s="5"/>
      <c r="P305" s="5"/>
      <c r="Q305" s="5"/>
      <c r="R305" s="5"/>
      <c r="S305" s="5"/>
      <c r="T305" s="5"/>
      <c r="U305" s="5"/>
      <c r="V305" s="529"/>
      <c r="W305" s="530"/>
      <c r="X305" s="5"/>
      <c r="Y305" s="4"/>
      <c r="Z305" s="5"/>
      <c r="AA305" s="5"/>
      <c r="AB305" s="5"/>
      <c r="AC305" s="5"/>
      <c r="AD305" s="5"/>
      <c r="AE305" s="5"/>
      <c r="AF305" s="4"/>
      <c r="AG305" s="4"/>
      <c r="AH305" s="5"/>
    </row>
    <row r="306" spans="1:34" x14ac:dyDescent="0.2">
      <c r="A306" s="5"/>
      <c r="B306" s="5"/>
      <c r="C306" s="5"/>
      <c r="D306" s="5"/>
      <c r="E306" s="4"/>
      <c r="F306" s="5"/>
      <c r="G306" s="528"/>
      <c r="H306" s="5"/>
      <c r="I306" s="5"/>
      <c r="J306" s="5"/>
      <c r="K306" s="5"/>
      <c r="L306" s="5"/>
      <c r="M306" s="529"/>
      <c r="N306" s="5"/>
      <c r="O306" s="5"/>
      <c r="P306" s="5"/>
      <c r="Q306" s="5"/>
      <c r="R306" s="5"/>
      <c r="S306" s="5"/>
      <c r="T306" s="5"/>
      <c r="U306" s="5"/>
      <c r="V306" s="529"/>
      <c r="W306" s="530"/>
      <c r="X306" s="5"/>
      <c r="Y306" s="4"/>
      <c r="Z306" s="5"/>
      <c r="AA306" s="5"/>
      <c r="AB306" s="5"/>
      <c r="AC306" s="5"/>
      <c r="AD306" s="5"/>
      <c r="AE306" s="5"/>
      <c r="AF306" s="4"/>
      <c r="AG306" s="4"/>
      <c r="AH306" s="5"/>
    </row>
    <row r="307" spans="1:34" x14ac:dyDescent="0.2">
      <c r="A307" s="5"/>
      <c r="B307" s="5"/>
      <c r="C307" s="5"/>
      <c r="D307" s="5"/>
      <c r="E307" s="4"/>
      <c r="F307" s="5"/>
      <c r="G307" s="528"/>
      <c r="H307" s="5"/>
      <c r="I307" s="5"/>
      <c r="J307" s="5"/>
      <c r="K307" s="5"/>
      <c r="L307" s="5"/>
      <c r="M307" s="529"/>
      <c r="N307" s="5"/>
      <c r="O307" s="5"/>
      <c r="P307" s="5"/>
      <c r="Q307" s="5"/>
      <c r="R307" s="5"/>
      <c r="S307" s="5"/>
      <c r="T307" s="5"/>
      <c r="U307" s="5"/>
      <c r="V307" s="529"/>
      <c r="W307" s="530"/>
      <c r="X307" s="5"/>
      <c r="Y307" s="4"/>
      <c r="Z307" s="5"/>
      <c r="AA307" s="5"/>
      <c r="AB307" s="5"/>
      <c r="AC307" s="5"/>
      <c r="AD307" s="5"/>
      <c r="AE307" s="5"/>
      <c r="AF307" s="4"/>
      <c r="AG307" s="4"/>
      <c r="AH307" s="5"/>
    </row>
    <row r="308" spans="1:34" x14ac:dyDescent="0.2">
      <c r="A308" s="531"/>
      <c r="B308" s="5"/>
      <c r="C308" s="5"/>
      <c r="D308" s="5"/>
      <c r="E308" s="4"/>
      <c r="F308" s="5"/>
      <c r="G308" s="528"/>
      <c r="H308" s="5"/>
      <c r="I308" s="5"/>
      <c r="J308" s="5"/>
      <c r="K308" s="5"/>
      <c r="L308" s="5"/>
      <c r="M308" s="529"/>
      <c r="N308" s="5"/>
      <c r="O308" s="5"/>
      <c r="P308" s="5"/>
      <c r="Q308" s="5"/>
      <c r="R308" s="5"/>
      <c r="S308" s="5"/>
      <c r="T308" s="5"/>
      <c r="U308" s="5"/>
      <c r="V308" s="529"/>
      <c r="W308" s="530"/>
      <c r="X308" s="5"/>
      <c r="Y308" s="4"/>
      <c r="Z308" s="5"/>
      <c r="AA308" s="5"/>
      <c r="AB308" s="5"/>
      <c r="AC308" s="5"/>
      <c r="AD308" s="5"/>
      <c r="AE308" s="5"/>
      <c r="AF308" s="4"/>
      <c r="AG308" s="4"/>
      <c r="AH308" s="5"/>
    </row>
    <row r="309" spans="1:34" x14ac:dyDescent="0.2">
      <c r="A309" s="5"/>
      <c r="B309" s="5"/>
      <c r="C309" s="5"/>
      <c r="D309" s="5"/>
      <c r="E309" s="4"/>
      <c r="F309" s="5"/>
      <c r="G309" s="528"/>
      <c r="H309" s="5"/>
      <c r="I309" s="5"/>
      <c r="J309" s="5"/>
      <c r="K309" s="5"/>
      <c r="L309" s="5"/>
      <c r="M309" s="529"/>
      <c r="N309" s="5"/>
      <c r="O309" s="5"/>
      <c r="P309" s="5"/>
      <c r="Q309" s="5"/>
      <c r="R309" s="5"/>
      <c r="S309" s="5"/>
      <c r="T309" s="5"/>
      <c r="U309" s="5"/>
      <c r="V309" s="529"/>
      <c r="W309" s="530"/>
      <c r="X309" s="5"/>
      <c r="Y309" s="4"/>
      <c r="Z309" s="5"/>
      <c r="AA309" s="5"/>
      <c r="AB309" s="5"/>
      <c r="AC309" s="5"/>
      <c r="AD309" s="5"/>
      <c r="AE309" s="5"/>
      <c r="AF309" s="4"/>
      <c r="AG309" s="4"/>
      <c r="AH309" s="5"/>
    </row>
    <row r="310" spans="1:34" x14ac:dyDescent="0.2">
      <c r="A310" s="5"/>
      <c r="B310" s="5"/>
      <c r="C310" s="5"/>
      <c r="D310" s="5"/>
      <c r="E310" s="4"/>
      <c r="F310" s="5"/>
      <c r="G310" s="528"/>
      <c r="H310" s="5"/>
      <c r="I310" s="5"/>
      <c r="J310" s="5"/>
      <c r="K310" s="5"/>
      <c r="L310" s="5"/>
      <c r="M310" s="529"/>
      <c r="N310" s="5"/>
      <c r="O310" s="5"/>
      <c r="P310" s="5"/>
      <c r="Q310" s="5"/>
      <c r="R310" s="5"/>
      <c r="S310" s="5"/>
      <c r="T310" s="5"/>
      <c r="U310" s="5"/>
      <c r="V310" s="529"/>
      <c r="W310" s="530"/>
      <c r="X310" s="5"/>
      <c r="Y310" s="4"/>
      <c r="Z310" s="5"/>
      <c r="AA310" s="5"/>
      <c r="AB310" s="5"/>
      <c r="AC310" s="5"/>
      <c r="AD310" s="5"/>
      <c r="AE310" s="5"/>
      <c r="AF310" s="4"/>
      <c r="AG310" s="4"/>
      <c r="AH310" s="5"/>
    </row>
    <row r="311" spans="1:34" x14ac:dyDescent="0.2">
      <c r="A311" s="5"/>
      <c r="B311" s="5"/>
      <c r="C311" s="5"/>
      <c r="D311" s="5"/>
      <c r="E311" s="4"/>
      <c r="F311" s="5"/>
      <c r="G311" s="528"/>
      <c r="H311" s="5"/>
      <c r="I311" s="5"/>
      <c r="J311" s="5"/>
      <c r="K311" s="5"/>
      <c r="L311" s="5"/>
      <c r="M311" s="529"/>
      <c r="N311" s="5"/>
      <c r="O311" s="5"/>
      <c r="P311" s="5"/>
      <c r="Q311" s="5"/>
      <c r="R311" s="5"/>
      <c r="S311" s="5"/>
      <c r="T311" s="5"/>
      <c r="U311" s="5"/>
      <c r="V311" s="529"/>
      <c r="W311" s="530"/>
      <c r="X311" s="5"/>
      <c r="Y311" s="4"/>
      <c r="Z311" s="5"/>
      <c r="AA311" s="5"/>
      <c r="AB311" s="5"/>
      <c r="AC311" s="5"/>
      <c r="AD311" s="5"/>
      <c r="AE311" s="5"/>
      <c r="AF311" s="4"/>
      <c r="AG311" s="4"/>
      <c r="AH311" s="5"/>
    </row>
    <row r="312" spans="1:34" x14ac:dyDescent="0.2">
      <c r="A312" s="5"/>
      <c r="B312" s="5"/>
      <c r="C312" s="5"/>
      <c r="D312" s="5"/>
      <c r="E312" s="4"/>
      <c r="F312" s="5"/>
      <c r="G312" s="528"/>
      <c r="H312" s="5"/>
      <c r="I312" s="5"/>
      <c r="J312" s="5"/>
      <c r="K312" s="5"/>
      <c r="L312" s="5"/>
      <c r="M312" s="529"/>
      <c r="N312" s="5"/>
      <c r="O312" s="5"/>
      <c r="P312" s="5"/>
      <c r="Q312" s="5"/>
      <c r="R312" s="5"/>
      <c r="S312" s="5"/>
      <c r="T312" s="5"/>
      <c r="U312" s="5"/>
      <c r="V312" s="529"/>
      <c r="W312" s="530"/>
      <c r="X312" s="5"/>
      <c r="Y312" s="4"/>
      <c r="Z312" s="5"/>
      <c r="AA312" s="5"/>
      <c r="AB312" s="5"/>
      <c r="AC312" s="5"/>
      <c r="AD312" s="5"/>
      <c r="AE312" s="5"/>
      <c r="AF312" s="4"/>
      <c r="AG312" s="4"/>
      <c r="AH312" s="5"/>
    </row>
    <row r="313" spans="1:34" x14ac:dyDescent="0.2">
      <c r="A313" s="5"/>
      <c r="B313" s="5"/>
      <c r="C313" s="5"/>
      <c r="D313" s="5"/>
      <c r="E313" s="4"/>
      <c r="F313" s="5"/>
      <c r="G313" s="528"/>
      <c r="H313" s="5"/>
      <c r="I313" s="5"/>
      <c r="J313" s="5"/>
      <c r="K313" s="5"/>
      <c r="L313" s="5"/>
      <c r="M313" s="529"/>
      <c r="N313" s="5"/>
      <c r="O313" s="5"/>
      <c r="P313" s="5"/>
      <c r="Q313" s="5"/>
      <c r="R313" s="5"/>
      <c r="S313" s="5"/>
      <c r="T313" s="5"/>
      <c r="U313" s="5"/>
      <c r="V313" s="529"/>
      <c r="W313" s="530"/>
      <c r="X313" s="5"/>
      <c r="Y313" s="4"/>
      <c r="Z313" s="5"/>
      <c r="AA313" s="5"/>
      <c r="AB313" s="5"/>
      <c r="AC313" s="5"/>
      <c r="AD313" s="5"/>
      <c r="AE313" s="5"/>
      <c r="AF313" s="4"/>
      <c r="AG313" s="4"/>
      <c r="AH313" s="5"/>
    </row>
    <row r="314" spans="1:34" x14ac:dyDescent="0.2">
      <c r="A314" s="5"/>
      <c r="B314" s="5"/>
      <c r="C314" s="5"/>
      <c r="D314" s="5"/>
      <c r="E314" s="4"/>
      <c r="F314" s="5"/>
      <c r="G314" s="528"/>
      <c r="H314" s="5"/>
      <c r="I314" s="5"/>
      <c r="J314" s="5"/>
      <c r="K314" s="5"/>
      <c r="L314" s="5"/>
      <c r="M314" s="529"/>
      <c r="N314" s="5"/>
      <c r="O314" s="5"/>
      <c r="P314" s="5"/>
      <c r="Q314" s="5"/>
      <c r="R314" s="5"/>
      <c r="S314" s="5"/>
      <c r="T314" s="5"/>
      <c r="U314" s="5"/>
      <c r="V314" s="529"/>
      <c r="W314" s="530"/>
      <c r="X314" s="5"/>
      <c r="Y314" s="4"/>
      <c r="Z314" s="5"/>
      <c r="AA314" s="5"/>
      <c r="AB314" s="5"/>
      <c r="AC314" s="5"/>
      <c r="AD314" s="5"/>
      <c r="AE314" s="5"/>
      <c r="AF314" s="4"/>
      <c r="AG314" s="4"/>
      <c r="AH314" s="5"/>
    </row>
    <row r="315" spans="1:34" x14ac:dyDescent="0.2">
      <c r="A315" s="5"/>
      <c r="B315" s="5"/>
      <c r="C315" s="5"/>
      <c r="D315" s="5"/>
      <c r="E315" s="4"/>
      <c r="F315" s="5"/>
      <c r="G315" s="528"/>
      <c r="H315" s="5"/>
      <c r="I315" s="5"/>
      <c r="J315" s="5"/>
      <c r="K315" s="5"/>
      <c r="L315" s="5"/>
      <c r="M315" s="529"/>
      <c r="N315" s="5"/>
      <c r="O315" s="5"/>
      <c r="P315" s="5"/>
      <c r="Q315" s="5"/>
      <c r="R315" s="5"/>
      <c r="S315" s="5"/>
      <c r="T315" s="5"/>
      <c r="U315" s="5"/>
      <c r="V315" s="529"/>
      <c r="W315" s="530"/>
      <c r="X315" s="5"/>
      <c r="Y315" s="4"/>
      <c r="Z315" s="5"/>
      <c r="AA315" s="5"/>
      <c r="AB315" s="5"/>
      <c r="AC315" s="5"/>
      <c r="AD315" s="5"/>
      <c r="AE315" s="5"/>
      <c r="AF315" s="4"/>
      <c r="AG315" s="4"/>
      <c r="AH315" s="5"/>
    </row>
    <row r="316" spans="1:34" x14ac:dyDescent="0.2">
      <c r="A316" s="5"/>
      <c r="B316" s="5"/>
      <c r="C316" s="5"/>
      <c r="D316" s="5"/>
      <c r="E316" s="4"/>
      <c r="F316" s="5"/>
      <c r="G316" s="528"/>
      <c r="H316" s="5"/>
      <c r="I316" s="5"/>
      <c r="J316" s="5"/>
      <c r="K316" s="5"/>
      <c r="L316" s="5"/>
      <c r="M316" s="529"/>
      <c r="N316" s="5"/>
      <c r="O316" s="5"/>
      <c r="P316" s="5"/>
      <c r="Q316" s="5"/>
      <c r="R316" s="5"/>
      <c r="S316" s="5"/>
      <c r="T316" s="5"/>
      <c r="U316" s="5"/>
      <c r="V316" s="529"/>
      <c r="W316" s="530"/>
      <c r="X316" s="5"/>
      <c r="Y316" s="4"/>
      <c r="Z316" s="5"/>
      <c r="AA316" s="5"/>
      <c r="AB316" s="5"/>
      <c r="AC316" s="5"/>
      <c r="AD316" s="5"/>
      <c r="AE316" s="5"/>
      <c r="AF316" s="4"/>
      <c r="AG316" s="4"/>
      <c r="AH316" s="5"/>
    </row>
    <row r="317" spans="1:34" x14ac:dyDescent="0.2">
      <c r="A317" s="5"/>
      <c r="B317" s="5"/>
      <c r="C317" s="5"/>
      <c r="D317" s="5"/>
      <c r="E317" s="4"/>
      <c r="F317" s="5"/>
      <c r="G317" s="528"/>
      <c r="H317" s="5"/>
      <c r="I317" s="5"/>
      <c r="J317" s="5"/>
      <c r="K317" s="5"/>
      <c r="L317" s="5"/>
      <c r="M317" s="529"/>
      <c r="N317" s="5"/>
      <c r="O317" s="5"/>
      <c r="P317" s="5"/>
      <c r="Q317" s="5"/>
      <c r="R317" s="5"/>
      <c r="S317" s="5"/>
      <c r="T317" s="5"/>
      <c r="U317" s="5"/>
      <c r="V317" s="529"/>
      <c r="W317" s="530"/>
      <c r="X317" s="5"/>
      <c r="Y317" s="4"/>
      <c r="Z317" s="5"/>
      <c r="AA317" s="5"/>
      <c r="AB317" s="5"/>
      <c r="AC317" s="5"/>
      <c r="AD317" s="5"/>
      <c r="AE317" s="5"/>
      <c r="AF317" s="4"/>
      <c r="AG317" s="4"/>
      <c r="AH317" s="5"/>
    </row>
    <row r="318" spans="1:34" x14ac:dyDescent="0.2">
      <c r="A318" s="536"/>
      <c r="B318" s="5"/>
      <c r="C318" s="5"/>
      <c r="D318" s="5"/>
      <c r="E318" s="4"/>
      <c r="F318" s="5"/>
      <c r="G318" s="528"/>
      <c r="H318" s="5"/>
      <c r="I318" s="5"/>
      <c r="J318" s="5"/>
      <c r="K318" s="5"/>
      <c r="L318" s="5"/>
      <c r="M318" s="529"/>
      <c r="N318" s="5"/>
      <c r="O318" s="5"/>
      <c r="P318" s="5"/>
      <c r="Q318" s="5"/>
      <c r="R318" s="5"/>
      <c r="S318" s="5"/>
      <c r="T318" s="5"/>
      <c r="U318" s="5"/>
      <c r="V318" s="529"/>
      <c r="W318" s="530"/>
      <c r="X318" s="5"/>
      <c r="Y318" s="4"/>
      <c r="Z318" s="5"/>
      <c r="AA318" s="5"/>
      <c r="AB318" s="5"/>
      <c r="AC318" s="5"/>
      <c r="AD318" s="5"/>
      <c r="AE318" s="5"/>
      <c r="AF318" s="4"/>
      <c r="AG318" s="4"/>
      <c r="AH318" s="5"/>
    </row>
    <row r="319" spans="1:34" x14ac:dyDescent="0.2">
      <c r="A319" s="531"/>
      <c r="B319" s="5"/>
      <c r="C319" s="5"/>
      <c r="D319" s="5"/>
      <c r="E319" s="4"/>
      <c r="F319" s="5"/>
      <c r="G319" s="528"/>
      <c r="H319" s="5"/>
      <c r="I319" s="5"/>
      <c r="J319" s="5"/>
      <c r="K319" s="5"/>
      <c r="L319" s="5"/>
      <c r="M319" s="529"/>
      <c r="N319" s="5"/>
      <c r="O319" s="5"/>
      <c r="P319" s="5"/>
      <c r="Q319" s="5"/>
      <c r="R319" s="5"/>
      <c r="S319" s="5"/>
      <c r="T319" s="5"/>
      <c r="U319" s="5"/>
      <c r="V319" s="529"/>
      <c r="W319" s="530"/>
      <c r="X319" s="5"/>
      <c r="Y319" s="4"/>
      <c r="Z319" s="5"/>
      <c r="AA319" s="5"/>
      <c r="AB319" s="5"/>
      <c r="AC319" s="5"/>
      <c r="AD319" s="5"/>
      <c r="AE319" s="5"/>
      <c r="AF319" s="4"/>
      <c r="AG319" s="4"/>
      <c r="AH319" s="5"/>
    </row>
    <row r="320" spans="1:34" x14ac:dyDescent="0.2">
      <c r="A320" s="5"/>
      <c r="B320" s="5"/>
      <c r="C320" s="5"/>
      <c r="D320" s="5"/>
      <c r="E320" s="4"/>
      <c r="F320" s="5"/>
      <c r="G320" s="528"/>
      <c r="H320" s="5"/>
      <c r="I320" s="5"/>
      <c r="J320" s="5"/>
      <c r="K320" s="5"/>
      <c r="L320" s="5"/>
      <c r="M320" s="529"/>
      <c r="N320" s="5"/>
      <c r="O320" s="5"/>
      <c r="P320" s="5"/>
      <c r="Q320" s="5"/>
      <c r="R320" s="5"/>
      <c r="S320" s="5"/>
      <c r="T320" s="5"/>
      <c r="U320" s="5"/>
      <c r="V320" s="529"/>
      <c r="W320" s="530"/>
      <c r="X320" s="5"/>
      <c r="Y320" s="4"/>
      <c r="Z320" s="5"/>
      <c r="AA320" s="5"/>
      <c r="AB320" s="5"/>
      <c r="AC320" s="5"/>
      <c r="AD320" s="5"/>
      <c r="AE320" s="5"/>
      <c r="AF320" s="4"/>
      <c r="AG320" s="4"/>
      <c r="AH320" s="5"/>
    </row>
    <row r="321" spans="1:34" x14ac:dyDescent="0.2">
      <c r="A321" s="5"/>
      <c r="B321" s="5"/>
      <c r="C321" s="5"/>
      <c r="D321" s="5"/>
      <c r="E321" s="4"/>
      <c r="F321" s="5"/>
      <c r="G321" s="528"/>
      <c r="H321" s="5"/>
      <c r="I321" s="5"/>
      <c r="J321" s="5"/>
      <c r="K321" s="5"/>
      <c r="L321" s="5"/>
      <c r="M321" s="529"/>
      <c r="N321" s="5"/>
      <c r="O321" s="5"/>
      <c r="P321" s="5"/>
      <c r="Q321" s="5"/>
      <c r="R321" s="5"/>
      <c r="S321" s="5"/>
      <c r="T321" s="5"/>
      <c r="U321" s="5"/>
      <c r="V321" s="529"/>
      <c r="W321" s="530"/>
      <c r="X321" s="5"/>
      <c r="Y321" s="4"/>
      <c r="Z321" s="5"/>
      <c r="AA321" s="5"/>
      <c r="AB321" s="5"/>
      <c r="AC321" s="5"/>
      <c r="AD321" s="5"/>
      <c r="AE321" s="5"/>
      <c r="AF321" s="4"/>
      <c r="AG321" s="4"/>
      <c r="AH321" s="5"/>
    </row>
    <row r="322" spans="1:34" x14ac:dyDescent="0.2">
      <c r="A322" s="5"/>
      <c r="B322" s="5"/>
      <c r="C322" s="5"/>
      <c r="D322" s="5"/>
      <c r="E322" s="4"/>
      <c r="F322" s="5"/>
      <c r="G322" s="528"/>
      <c r="H322" s="5"/>
      <c r="I322" s="5"/>
      <c r="J322" s="5"/>
      <c r="K322" s="5"/>
      <c r="L322" s="5"/>
      <c r="M322" s="529"/>
      <c r="N322" s="5"/>
      <c r="O322" s="5"/>
      <c r="P322" s="5"/>
      <c r="Q322" s="5"/>
      <c r="R322" s="5"/>
      <c r="S322" s="5"/>
      <c r="T322" s="5"/>
      <c r="U322" s="5"/>
      <c r="V322" s="529"/>
      <c r="W322" s="530"/>
      <c r="X322" s="5"/>
      <c r="Y322" s="4"/>
      <c r="Z322" s="5"/>
      <c r="AA322" s="5"/>
      <c r="AB322" s="5"/>
      <c r="AC322" s="5"/>
      <c r="AD322" s="5"/>
      <c r="AE322" s="5"/>
      <c r="AF322" s="4"/>
      <c r="AG322" s="4"/>
      <c r="AH322" s="5"/>
    </row>
    <row r="323" spans="1:34" x14ac:dyDescent="0.2">
      <c r="A323" s="5"/>
      <c r="B323" s="5"/>
      <c r="C323" s="5"/>
      <c r="D323" s="5"/>
      <c r="E323" s="4"/>
      <c r="F323" s="5"/>
      <c r="G323" s="528"/>
      <c r="H323" s="5"/>
      <c r="I323" s="5"/>
      <c r="J323" s="5"/>
      <c r="K323" s="5"/>
      <c r="L323" s="5"/>
      <c r="M323" s="529"/>
      <c r="N323" s="5"/>
      <c r="O323" s="5"/>
      <c r="P323" s="5"/>
      <c r="Q323" s="5"/>
      <c r="R323" s="5"/>
      <c r="S323" s="5"/>
      <c r="T323" s="5"/>
      <c r="U323" s="5"/>
      <c r="V323" s="529"/>
      <c r="W323" s="530"/>
      <c r="X323" s="5"/>
      <c r="Y323" s="4"/>
      <c r="Z323" s="5"/>
      <c r="AA323" s="5"/>
      <c r="AB323" s="5"/>
      <c r="AC323" s="5"/>
      <c r="AD323" s="5"/>
      <c r="AE323" s="5"/>
      <c r="AF323" s="4"/>
      <c r="AG323" s="4"/>
      <c r="AH323" s="5"/>
    </row>
    <row r="324" spans="1:34" x14ac:dyDescent="0.2">
      <c r="A324" s="5"/>
      <c r="B324" s="5"/>
      <c r="C324" s="5"/>
      <c r="D324" s="5"/>
      <c r="E324" s="4"/>
      <c r="F324" s="5"/>
      <c r="G324" s="528"/>
      <c r="H324" s="5"/>
      <c r="I324" s="5"/>
      <c r="J324" s="5"/>
      <c r="K324" s="5"/>
      <c r="L324" s="5"/>
      <c r="M324" s="529"/>
      <c r="N324" s="5"/>
      <c r="O324" s="5"/>
      <c r="P324" s="5"/>
      <c r="Q324" s="5"/>
      <c r="R324" s="5"/>
      <c r="S324" s="5"/>
      <c r="T324" s="5"/>
      <c r="U324" s="5"/>
      <c r="V324" s="529"/>
      <c r="W324" s="530"/>
      <c r="X324" s="5"/>
      <c r="Y324" s="4"/>
      <c r="Z324" s="5"/>
      <c r="AA324" s="5"/>
      <c r="AB324" s="5"/>
      <c r="AC324" s="5"/>
      <c r="AD324" s="5"/>
      <c r="AE324" s="5"/>
      <c r="AF324" s="4"/>
      <c r="AG324" s="4"/>
      <c r="AH324" s="5"/>
    </row>
    <row r="325" spans="1:34" x14ac:dyDescent="0.2">
      <c r="A325" s="5"/>
      <c r="B325" s="5"/>
      <c r="C325" s="5"/>
      <c r="D325" s="5"/>
      <c r="E325" s="4"/>
      <c r="F325" s="5"/>
      <c r="G325" s="528"/>
      <c r="H325" s="5"/>
      <c r="I325" s="5"/>
      <c r="J325" s="5"/>
      <c r="K325" s="5"/>
      <c r="L325" s="5"/>
      <c r="M325" s="529"/>
      <c r="N325" s="5"/>
      <c r="O325" s="5"/>
      <c r="P325" s="5"/>
      <c r="Q325" s="5"/>
      <c r="R325" s="5"/>
      <c r="S325" s="5"/>
      <c r="T325" s="5"/>
      <c r="U325" s="5"/>
      <c r="V325" s="529"/>
      <c r="W325" s="530"/>
      <c r="X325" s="5"/>
      <c r="Y325" s="4"/>
      <c r="Z325" s="5"/>
      <c r="AA325" s="5"/>
      <c r="AB325" s="5"/>
      <c r="AC325" s="5"/>
      <c r="AD325" s="5"/>
      <c r="AE325" s="5"/>
      <c r="AF325" s="4"/>
      <c r="AG325" s="4"/>
      <c r="AH325" s="5"/>
    </row>
    <row r="326" spans="1:34" x14ac:dyDescent="0.2">
      <c r="A326" s="5"/>
      <c r="B326" s="5"/>
      <c r="C326" s="5"/>
      <c r="D326" s="5"/>
      <c r="E326" s="4"/>
      <c r="F326" s="5"/>
      <c r="G326" s="528"/>
      <c r="H326" s="5"/>
      <c r="I326" s="5"/>
      <c r="J326" s="5"/>
      <c r="K326" s="5"/>
      <c r="L326" s="5"/>
      <c r="M326" s="529"/>
      <c r="N326" s="5"/>
      <c r="O326" s="5"/>
      <c r="P326" s="5"/>
      <c r="Q326" s="5"/>
      <c r="R326" s="5"/>
      <c r="S326" s="5"/>
      <c r="T326" s="5"/>
      <c r="U326" s="5"/>
      <c r="V326" s="529"/>
      <c r="W326" s="530"/>
      <c r="X326" s="5"/>
      <c r="Y326" s="4"/>
      <c r="Z326" s="5"/>
      <c r="AA326" s="5"/>
      <c r="AB326" s="5"/>
      <c r="AC326" s="5"/>
      <c r="AD326" s="5"/>
      <c r="AE326" s="5"/>
      <c r="AF326" s="4"/>
      <c r="AG326" s="4"/>
      <c r="AH326" s="5"/>
    </row>
    <row r="327" spans="1:34" x14ac:dyDescent="0.2">
      <c r="A327" s="5"/>
      <c r="B327" s="5"/>
      <c r="C327" s="5"/>
      <c r="D327" s="5"/>
      <c r="E327" s="4"/>
      <c r="F327" s="5"/>
      <c r="G327" s="528"/>
      <c r="H327" s="5"/>
      <c r="I327" s="5"/>
      <c r="J327" s="5"/>
      <c r="K327" s="5"/>
      <c r="L327" s="5"/>
      <c r="M327" s="529"/>
      <c r="N327" s="5"/>
      <c r="O327" s="5"/>
      <c r="P327" s="5"/>
      <c r="Q327" s="5"/>
      <c r="R327" s="5"/>
      <c r="S327" s="5"/>
      <c r="T327" s="5"/>
      <c r="U327" s="5"/>
      <c r="V327" s="529"/>
      <c r="W327" s="530"/>
      <c r="X327" s="5"/>
      <c r="Y327" s="4"/>
      <c r="Z327" s="5"/>
      <c r="AA327" s="5"/>
      <c r="AB327" s="5"/>
      <c r="AC327" s="5"/>
      <c r="AD327" s="5"/>
      <c r="AE327" s="5"/>
      <c r="AF327" s="4"/>
      <c r="AG327" s="4"/>
      <c r="AH327" s="5"/>
    </row>
    <row r="328" spans="1:34" x14ac:dyDescent="0.2">
      <c r="A328" s="5"/>
      <c r="B328" s="5"/>
      <c r="C328" s="5"/>
      <c r="D328" s="5"/>
      <c r="E328" s="4"/>
      <c r="F328" s="5"/>
      <c r="G328" s="528"/>
      <c r="H328" s="5"/>
      <c r="I328" s="5"/>
      <c r="J328" s="5"/>
      <c r="K328" s="5"/>
      <c r="L328" s="5"/>
      <c r="M328" s="529"/>
      <c r="N328" s="5"/>
      <c r="O328" s="5"/>
      <c r="P328" s="5"/>
      <c r="Q328" s="5"/>
      <c r="R328" s="5"/>
      <c r="S328" s="5"/>
      <c r="T328" s="5"/>
      <c r="U328" s="5"/>
      <c r="V328" s="529"/>
      <c r="W328" s="530"/>
      <c r="X328" s="5"/>
      <c r="Y328" s="4"/>
      <c r="Z328" s="5"/>
      <c r="AA328" s="5"/>
      <c r="AB328" s="5"/>
      <c r="AC328" s="5"/>
      <c r="AD328" s="5"/>
      <c r="AE328" s="5"/>
      <c r="AF328" s="4"/>
      <c r="AG328" s="4"/>
      <c r="AH328" s="5"/>
    </row>
    <row r="329" spans="1:34" x14ac:dyDescent="0.2">
      <c r="A329" s="5"/>
      <c r="B329" s="5"/>
      <c r="C329" s="5"/>
      <c r="D329" s="5"/>
      <c r="E329" s="4"/>
      <c r="F329" s="5"/>
      <c r="G329" s="528"/>
      <c r="H329" s="5"/>
      <c r="I329" s="5"/>
      <c r="J329" s="5"/>
      <c r="K329" s="5"/>
      <c r="L329" s="5"/>
      <c r="M329" s="529"/>
      <c r="N329" s="5"/>
      <c r="O329" s="5"/>
      <c r="P329" s="5"/>
      <c r="Q329" s="5"/>
      <c r="R329" s="5"/>
      <c r="S329" s="5"/>
      <c r="T329" s="5"/>
      <c r="U329" s="5"/>
      <c r="V329" s="529"/>
      <c r="W329" s="530"/>
      <c r="X329" s="5"/>
      <c r="Y329" s="4"/>
      <c r="Z329" s="5"/>
      <c r="AA329" s="5"/>
      <c r="AB329" s="5"/>
      <c r="AC329" s="5"/>
      <c r="AD329" s="5"/>
      <c r="AE329" s="5"/>
      <c r="AF329" s="4"/>
      <c r="AG329" s="4"/>
      <c r="AH329" s="5"/>
    </row>
    <row r="330" spans="1:34" x14ac:dyDescent="0.2">
      <c r="A330" s="5"/>
      <c r="B330" s="5"/>
      <c r="C330" s="5"/>
      <c r="D330" s="5"/>
      <c r="E330" s="4"/>
      <c r="F330" s="5"/>
      <c r="G330" s="528"/>
      <c r="H330" s="5"/>
      <c r="I330" s="5"/>
      <c r="J330" s="5"/>
      <c r="K330" s="5"/>
      <c r="L330" s="5"/>
      <c r="M330" s="529"/>
      <c r="N330" s="5"/>
      <c r="O330" s="5"/>
      <c r="P330" s="5"/>
      <c r="Q330" s="5"/>
      <c r="R330" s="5"/>
      <c r="S330" s="5"/>
      <c r="T330" s="5"/>
      <c r="U330" s="5"/>
      <c r="V330" s="529"/>
      <c r="W330" s="530"/>
      <c r="X330" s="5"/>
      <c r="Y330" s="4"/>
      <c r="Z330" s="5"/>
      <c r="AA330" s="5"/>
      <c r="AB330" s="5"/>
      <c r="AC330" s="5"/>
      <c r="AD330" s="5"/>
      <c r="AE330" s="5"/>
      <c r="AF330" s="4"/>
      <c r="AG330" s="4"/>
      <c r="AH330" s="5"/>
    </row>
    <row r="331" spans="1:34" x14ac:dyDescent="0.2">
      <c r="A331" s="5"/>
      <c r="B331" s="5"/>
      <c r="C331" s="5"/>
      <c r="D331" s="5"/>
      <c r="E331" s="4"/>
      <c r="F331" s="5"/>
      <c r="G331" s="528"/>
      <c r="H331" s="5"/>
      <c r="I331" s="5"/>
      <c r="J331" s="5"/>
      <c r="K331" s="5"/>
      <c r="L331" s="5"/>
      <c r="M331" s="529"/>
      <c r="N331" s="5"/>
      <c r="O331" s="5"/>
      <c r="P331" s="5"/>
      <c r="Q331" s="5"/>
      <c r="R331" s="5"/>
      <c r="S331" s="5"/>
      <c r="T331" s="5"/>
      <c r="U331" s="5"/>
      <c r="V331" s="529"/>
      <c r="W331" s="530"/>
      <c r="X331" s="5"/>
      <c r="Y331" s="4"/>
      <c r="Z331" s="5"/>
      <c r="AA331" s="5"/>
      <c r="AB331" s="5"/>
      <c r="AC331" s="5"/>
      <c r="AD331" s="5"/>
      <c r="AE331" s="5"/>
      <c r="AF331" s="4"/>
      <c r="AG331" s="4"/>
      <c r="AH331" s="5"/>
    </row>
    <row r="332" spans="1:34" x14ac:dyDescent="0.2">
      <c r="A332" s="5"/>
      <c r="B332" s="5"/>
      <c r="C332" s="5"/>
      <c r="D332" s="5"/>
      <c r="E332" s="4"/>
      <c r="F332" s="5"/>
      <c r="G332" s="528"/>
      <c r="H332" s="5"/>
      <c r="I332" s="5"/>
      <c r="J332" s="5"/>
      <c r="K332" s="5"/>
      <c r="L332" s="5"/>
      <c r="M332" s="529"/>
      <c r="N332" s="5"/>
      <c r="O332" s="5"/>
      <c r="P332" s="5"/>
      <c r="Q332" s="5"/>
      <c r="R332" s="5"/>
      <c r="S332" s="5"/>
      <c r="T332" s="5"/>
      <c r="U332" s="5"/>
      <c r="V332" s="529"/>
      <c r="W332" s="530"/>
      <c r="X332" s="5"/>
      <c r="Y332" s="4"/>
      <c r="Z332" s="5"/>
      <c r="AA332" s="5"/>
      <c r="AB332" s="5"/>
      <c r="AC332" s="5"/>
      <c r="AD332" s="5"/>
      <c r="AE332" s="5"/>
      <c r="AF332" s="4"/>
      <c r="AG332" s="4"/>
      <c r="AH332" s="5"/>
    </row>
    <row r="333" spans="1:34" x14ac:dyDescent="0.2">
      <c r="A333" s="5"/>
      <c r="B333" s="5"/>
      <c r="C333" s="5"/>
      <c r="D333" s="5"/>
      <c r="E333" s="4"/>
      <c r="F333" s="5"/>
      <c r="G333" s="528"/>
      <c r="H333" s="5"/>
      <c r="I333" s="5"/>
      <c r="J333" s="5"/>
      <c r="K333" s="5"/>
      <c r="L333" s="5"/>
      <c r="M333" s="529"/>
      <c r="N333" s="5"/>
      <c r="O333" s="5"/>
      <c r="P333" s="5"/>
      <c r="Q333" s="5"/>
      <c r="R333" s="5"/>
      <c r="S333" s="5"/>
      <c r="T333" s="5"/>
      <c r="U333" s="5"/>
      <c r="V333" s="529"/>
      <c r="W333" s="530"/>
      <c r="X333" s="5"/>
      <c r="Y333" s="4"/>
      <c r="Z333" s="5"/>
      <c r="AA333" s="5"/>
      <c r="AB333" s="5"/>
      <c r="AC333" s="5"/>
      <c r="AD333" s="5"/>
      <c r="AE333" s="5"/>
      <c r="AF333" s="4"/>
      <c r="AG333" s="4"/>
      <c r="AH333" s="5"/>
    </row>
    <row r="334" spans="1:34" x14ac:dyDescent="0.2">
      <c r="A334" s="5"/>
      <c r="B334" s="5"/>
      <c r="C334" s="5"/>
      <c r="D334" s="5"/>
      <c r="E334" s="4"/>
      <c r="F334" s="5"/>
      <c r="G334" s="528"/>
      <c r="H334" s="5"/>
      <c r="I334" s="5"/>
      <c r="J334" s="5"/>
      <c r="K334" s="5"/>
      <c r="L334" s="5"/>
      <c r="M334" s="529"/>
      <c r="N334" s="5"/>
      <c r="O334" s="5"/>
      <c r="P334" s="5"/>
      <c r="Q334" s="5"/>
      <c r="R334" s="5"/>
      <c r="S334" s="5"/>
      <c r="T334" s="5"/>
      <c r="U334" s="5"/>
      <c r="V334" s="529"/>
      <c r="W334" s="530"/>
      <c r="X334" s="5"/>
      <c r="Y334" s="4"/>
      <c r="Z334" s="5"/>
      <c r="AA334" s="5"/>
      <c r="AB334" s="5"/>
      <c r="AC334" s="5"/>
      <c r="AD334" s="5"/>
      <c r="AE334" s="5"/>
      <c r="AF334" s="4"/>
      <c r="AG334" s="4"/>
      <c r="AH334" s="5"/>
    </row>
    <row r="335" spans="1:34" x14ac:dyDescent="0.2">
      <c r="A335" s="5"/>
      <c r="B335" s="5"/>
      <c r="C335" s="5"/>
      <c r="D335" s="5"/>
      <c r="E335" s="4"/>
      <c r="F335" s="5"/>
      <c r="G335" s="528"/>
      <c r="H335" s="5"/>
      <c r="I335" s="5"/>
      <c r="J335" s="5"/>
      <c r="K335" s="5"/>
      <c r="L335" s="5"/>
      <c r="M335" s="529"/>
      <c r="N335" s="5"/>
      <c r="O335" s="5"/>
      <c r="P335" s="5"/>
      <c r="Q335" s="5"/>
      <c r="R335" s="5"/>
      <c r="S335" s="5"/>
      <c r="T335" s="5"/>
      <c r="U335" s="5"/>
      <c r="V335" s="529"/>
      <c r="W335" s="530"/>
      <c r="X335" s="5"/>
      <c r="Y335" s="4"/>
      <c r="Z335" s="5"/>
      <c r="AA335" s="5"/>
      <c r="AB335" s="5"/>
      <c r="AC335" s="5"/>
      <c r="AD335" s="5"/>
      <c r="AE335" s="5"/>
      <c r="AF335" s="4"/>
      <c r="AG335" s="4"/>
      <c r="AH335" s="5"/>
    </row>
    <row r="336" spans="1:34" x14ac:dyDescent="0.2">
      <c r="A336" s="5"/>
      <c r="B336" s="5"/>
      <c r="C336" s="5"/>
      <c r="D336" s="5"/>
      <c r="E336" s="4"/>
      <c r="F336" s="5"/>
      <c r="G336" s="528"/>
      <c r="H336" s="5"/>
      <c r="I336" s="5"/>
      <c r="J336" s="5"/>
      <c r="K336" s="5"/>
      <c r="L336" s="5"/>
      <c r="M336" s="529"/>
      <c r="N336" s="5"/>
      <c r="O336" s="5"/>
      <c r="P336" s="5"/>
      <c r="Q336" s="5"/>
      <c r="R336" s="5"/>
      <c r="S336" s="5"/>
      <c r="T336" s="5"/>
      <c r="U336" s="5"/>
      <c r="V336" s="529"/>
      <c r="W336" s="530"/>
      <c r="X336" s="5"/>
      <c r="Y336" s="4"/>
      <c r="Z336" s="5"/>
      <c r="AA336" s="5"/>
      <c r="AB336" s="5"/>
      <c r="AC336" s="5"/>
      <c r="AD336" s="5"/>
      <c r="AE336" s="5"/>
      <c r="AF336" s="4"/>
      <c r="AG336" s="4"/>
      <c r="AH336" s="5"/>
    </row>
    <row r="337" spans="1:34" x14ac:dyDescent="0.2">
      <c r="A337" s="531"/>
      <c r="B337" s="5"/>
      <c r="C337" s="5"/>
      <c r="D337" s="5"/>
      <c r="E337" s="4"/>
      <c r="F337" s="5"/>
      <c r="G337" s="528"/>
      <c r="H337" s="5"/>
      <c r="I337" s="5"/>
      <c r="J337" s="5"/>
      <c r="K337" s="5"/>
      <c r="L337" s="5"/>
      <c r="M337" s="529"/>
      <c r="N337" s="5"/>
      <c r="O337" s="5"/>
      <c r="P337" s="5"/>
      <c r="Q337" s="5"/>
      <c r="R337" s="5"/>
      <c r="S337" s="5"/>
      <c r="T337" s="5"/>
      <c r="U337" s="5"/>
      <c r="V337" s="529"/>
      <c r="W337" s="530"/>
      <c r="X337" s="5"/>
      <c r="Y337" s="4"/>
      <c r="Z337" s="5"/>
      <c r="AA337" s="5"/>
      <c r="AB337" s="5"/>
      <c r="AC337" s="5"/>
      <c r="AD337" s="5"/>
      <c r="AE337" s="5"/>
      <c r="AF337" s="4"/>
      <c r="AG337" s="4"/>
      <c r="AH337" s="5"/>
    </row>
    <row r="338" spans="1:34" x14ac:dyDescent="0.2">
      <c r="A338" s="531"/>
      <c r="B338" s="5"/>
      <c r="C338" s="5"/>
      <c r="D338" s="5"/>
      <c r="E338" s="4"/>
      <c r="F338" s="5"/>
      <c r="G338" s="528"/>
      <c r="H338" s="5"/>
      <c r="I338" s="5"/>
      <c r="J338" s="5"/>
      <c r="K338" s="5"/>
      <c r="L338" s="5"/>
      <c r="M338" s="529"/>
      <c r="N338" s="5"/>
      <c r="O338" s="5"/>
      <c r="P338" s="5"/>
      <c r="Q338" s="5"/>
      <c r="R338" s="5"/>
      <c r="S338" s="5"/>
      <c r="T338" s="5"/>
      <c r="U338" s="5"/>
      <c r="V338" s="529"/>
      <c r="W338" s="530"/>
      <c r="X338" s="5"/>
      <c r="Y338" s="4"/>
      <c r="Z338" s="5"/>
      <c r="AA338" s="5"/>
      <c r="AB338" s="5"/>
      <c r="AC338" s="5"/>
      <c r="AD338" s="5"/>
      <c r="AE338" s="5"/>
      <c r="AF338" s="4"/>
      <c r="AG338" s="4"/>
      <c r="AH338" s="5"/>
    </row>
    <row r="339" spans="1:34" x14ac:dyDescent="0.2">
      <c r="A339" s="531"/>
      <c r="B339" s="5"/>
      <c r="C339" s="5"/>
      <c r="D339" s="5"/>
      <c r="E339" s="4"/>
      <c r="F339" s="5"/>
      <c r="G339" s="528"/>
      <c r="H339" s="5"/>
      <c r="I339" s="5"/>
      <c r="J339" s="5"/>
      <c r="K339" s="5"/>
      <c r="L339" s="5"/>
      <c r="M339" s="529"/>
      <c r="N339" s="5"/>
      <c r="O339" s="5"/>
      <c r="P339" s="5"/>
      <c r="Q339" s="5"/>
      <c r="R339" s="5"/>
      <c r="S339" s="5"/>
      <c r="T339" s="5"/>
      <c r="U339" s="5"/>
      <c r="V339" s="529"/>
      <c r="W339" s="530"/>
      <c r="X339" s="5"/>
      <c r="Y339" s="4"/>
      <c r="Z339" s="5"/>
      <c r="AA339" s="5"/>
      <c r="AB339" s="5"/>
      <c r="AC339" s="5"/>
      <c r="AD339" s="5"/>
      <c r="AE339" s="5"/>
      <c r="AF339" s="4"/>
      <c r="AG339" s="4"/>
      <c r="AH339" s="5"/>
    </row>
    <row r="340" spans="1:34" x14ac:dyDescent="0.2">
      <c r="A340" s="531"/>
      <c r="B340" s="5"/>
      <c r="C340" s="5"/>
      <c r="D340" s="5"/>
      <c r="E340" s="4"/>
      <c r="F340" s="5"/>
      <c r="G340" s="528"/>
      <c r="H340" s="5"/>
      <c r="I340" s="5"/>
      <c r="J340" s="5"/>
      <c r="K340" s="5"/>
      <c r="L340" s="5"/>
      <c r="M340" s="529"/>
      <c r="N340" s="5"/>
      <c r="O340" s="5"/>
      <c r="P340" s="5"/>
      <c r="Q340" s="5"/>
      <c r="R340" s="5"/>
      <c r="S340" s="5"/>
      <c r="T340" s="5"/>
      <c r="U340" s="5"/>
      <c r="V340" s="529"/>
      <c r="W340" s="530"/>
      <c r="X340" s="5"/>
      <c r="Y340" s="4"/>
      <c r="Z340" s="5"/>
      <c r="AA340" s="5"/>
      <c r="AB340" s="5"/>
      <c r="AC340" s="5"/>
      <c r="AD340" s="5"/>
      <c r="AE340" s="5"/>
      <c r="AF340" s="4"/>
      <c r="AG340" s="4"/>
      <c r="AH340" s="5"/>
    </row>
    <row r="341" spans="1:34" x14ac:dyDescent="0.2">
      <c r="A341" s="5"/>
      <c r="B341" s="5"/>
      <c r="C341" s="5"/>
      <c r="D341" s="5"/>
      <c r="E341" s="4"/>
      <c r="F341" s="5"/>
      <c r="G341" s="528"/>
      <c r="H341" s="5"/>
      <c r="I341" s="5"/>
      <c r="J341" s="5"/>
      <c r="K341" s="5"/>
      <c r="L341" s="5"/>
      <c r="M341" s="529"/>
      <c r="N341" s="5"/>
      <c r="O341" s="5"/>
      <c r="P341" s="5"/>
      <c r="Q341" s="5"/>
      <c r="R341" s="5"/>
      <c r="S341" s="5"/>
      <c r="T341" s="5"/>
      <c r="U341" s="5"/>
      <c r="V341" s="529"/>
      <c r="W341" s="530"/>
      <c r="X341" s="5"/>
      <c r="Y341" s="4"/>
      <c r="Z341" s="5"/>
      <c r="AA341" s="5"/>
      <c r="AB341" s="5"/>
      <c r="AC341" s="5"/>
      <c r="AD341" s="5"/>
      <c r="AE341" s="5"/>
      <c r="AF341" s="4"/>
      <c r="AG341" s="4"/>
      <c r="AH341" s="5"/>
    </row>
    <row r="342" spans="1:34" x14ac:dyDescent="0.2">
      <c r="A342" s="5"/>
      <c r="B342" s="5"/>
      <c r="C342" s="5"/>
      <c r="D342" s="5"/>
      <c r="E342" s="4"/>
      <c r="F342" s="5"/>
      <c r="G342" s="528"/>
      <c r="H342" s="5"/>
      <c r="I342" s="5"/>
      <c r="J342" s="5"/>
      <c r="K342" s="5"/>
      <c r="L342" s="5"/>
      <c r="M342" s="529"/>
      <c r="N342" s="5"/>
      <c r="O342" s="5"/>
      <c r="P342" s="5"/>
      <c r="Q342" s="5"/>
      <c r="R342" s="5"/>
      <c r="S342" s="5"/>
      <c r="T342" s="5"/>
      <c r="U342" s="5"/>
      <c r="V342" s="529"/>
      <c r="W342" s="530"/>
      <c r="X342" s="5"/>
      <c r="Y342" s="4"/>
      <c r="Z342" s="5"/>
      <c r="AA342" s="5"/>
      <c r="AB342" s="5"/>
      <c r="AC342" s="5"/>
      <c r="AD342" s="5"/>
      <c r="AE342" s="5"/>
      <c r="AF342" s="4"/>
      <c r="AG342" s="4"/>
      <c r="AH342" s="5"/>
    </row>
    <row r="343" spans="1:34" x14ac:dyDescent="0.2">
      <c r="A343" s="5"/>
      <c r="B343" s="5"/>
      <c r="C343" s="5"/>
      <c r="D343" s="5"/>
      <c r="E343" s="4"/>
      <c r="F343" s="5"/>
      <c r="G343" s="528"/>
      <c r="H343" s="5"/>
      <c r="I343" s="5"/>
      <c r="J343" s="5"/>
      <c r="K343" s="5"/>
      <c r="L343" s="5"/>
      <c r="M343" s="529"/>
      <c r="N343" s="5"/>
      <c r="O343" s="5"/>
      <c r="P343" s="5"/>
      <c r="Q343" s="5"/>
      <c r="R343" s="5"/>
      <c r="S343" s="5"/>
      <c r="T343" s="5"/>
      <c r="U343" s="5"/>
      <c r="V343" s="529"/>
      <c r="W343" s="530"/>
      <c r="X343" s="5"/>
      <c r="Y343" s="4"/>
      <c r="Z343" s="5"/>
      <c r="AA343" s="5"/>
      <c r="AB343" s="5"/>
      <c r="AC343" s="5"/>
      <c r="AD343" s="5"/>
      <c r="AE343" s="5"/>
      <c r="AF343" s="4"/>
      <c r="AG343" s="4"/>
      <c r="AH343" s="5"/>
    </row>
    <row r="344" spans="1:34" x14ac:dyDescent="0.2">
      <c r="A344" s="5"/>
      <c r="B344" s="5"/>
      <c r="C344" s="5"/>
      <c r="D344" s="5"/>
      <c r="E344" s="4"/>
      <c r="F344" s="5"/>
      <c r="G344" s="528"/>
      <c r="H344" s="5"/>
      <c r="I344" s="5"/>
      <c r="J344" s="5"/>
      <c r="K344" s="5"/>
      <c r="L344" s="5"/>
      <c r="M344" s="529"/>
      <c r="N344" s="5"/>
      <c r="O344" s="5"/>
      <c r="P344" s="5"/>
      <c r="Q344" s="5"/>
      <c r="R344" s="5"/>
      <c r="S344" s="5"/>
      <c r="T344" s="5"/>
      <c r="U344" s="5"/>
      <c r="V344" s="529"/>
      <c r="W344" s="530"/>
      <c r="X344" s="5"/>
      <c r="Y344" s="4"/>
      <c r="Z344" s="5"/>
      <c r="AA344" s="5"/>
      <c r="AB344" s="5"/>
      <c r="AC344" s="5"/>
      <c r="AD344" s="5"/>
      <c r="AE344" s="5"/>
      <c r="AF344" s="4"/>
      <c r="AG344" s="4"/>
      <c r="AH344" s="5"/>
    </row>
    <row r="345" spans="1:34" x14ac:dyDescent="0.2">
      <c r="A345" s="5"/>
      <c r="B345" s="5"/>
      <c r="C345" s="5"/>
      <c r="D345" s="5"/>
      <c r="E345" s="4"/>
      <c r="F345" s="5"/>
      <c r="G345" s="528"/>
      <c r="H345" s="5"/>
      <c r="I345" s="5"/>
      <c r="J345" s="5"/>
      <c r="K345" s="5"/>
      <c r="L345" s="5"/>
      <c r="M345" s="529"/>
      <c r="N345" s="5"/>
      <c r="O345" s="5"/>
      <c r="P345" s="5"/>
      <c r="Q345" s="5"/>
      <c r="R345" s="5"/>
      <c r="S345" s="5"/>
      <c r="T345" s="5"/>
      <c r="U345" s="5"/>
      <c r="V345" s="529"/>
      <c r="W345" s="530"/>
      <c r="X345" s="5"/>
      <c r="Y345" s="4"/>
      <c r="Z345" s="5"/>
      <c r="AA345" s="5"/>
      <c r="AB345" s="5"/>
      <c r="AC345" s="5"/>
      <c r="AD345" s="5"/>
      <c r="AE345" s="5"/>
      <c r="AF345" s="4"/>
      <c r="AG345" s="4"/>
      <c r="AH345" s="5"/>
    </row>
    <row r="346" spans="1:34" x14ac:dyDescent="0.2">
      <c r="A346" s="531"/>
      <c r="B346" s="5"/>
      <c r="C346" s="5"/>
      <c r="D346" s="5"/>
      <c r="E346" s="4"/>
      <c r="F346" s="5"/>
      <c r="G346" s="528"/>
      <c r="H346" s="5"/>
      <c r="I346" s="5"/>
      <c r="J346" s="5"/>
      <c r="K346" s="5"/>
      <c r="L346" s="5"/>
      <c r="M346" s="529"/>
      <c r="N346" s="5"/>
      <c r="O346" s="5"/>
      <c r="P346" s="5"/>
      <c r="Q346" s="5"/>
      <c r="R346" s="5"/>
      <c r="S346" s="5"/>
      <c r="T346" s="5"/>
      <c r="U346" s="5"/>
      <c r="V346" s="529"/>
      <c r="W346" s="530"/>
      <c r="X346" s="5"/>
      <c r="Y346" s="4"/>
      <c r="Z346" s="5"/>
      <c r="AA346" s="5"/>
      <c r="AB346" s="5"/>
      <c r="AC346" s="5"/>
      <c r="AD346" s="5"/>
      <c r="AE346" s="5"/>
      <c r="AF346" s="4"/>
      <c r="AG346" s="4"/>
      <c r="AH346" s="5"/>
    </row>
    <row r="347" spans="1:34" x14ac:dyDescent="0.2">
      <c r="A347" s="568"/>
      <c r="B347" s="5"/>
      <c r="C347" s="5"/>
      <c r="D347" s="5"/>
      <c r="E347" s="4"/>
      <c r="F347" s="5"/>
      <c r="G347" s="528"/>
      <c r="H347" s="5"/>
      <c r="I347" s="5"/>
      <c r="J347" s="5"/>
      <c r="K347" s="5"/>
      <c r="L347" s="5"/>
      <c r="M347" s="529"/>
      <c r="N347" s="5"/>
      <c r="O347" s="5"/>
      <c r="P347" s="5"/>
      <c r="Q347" s="5"/>
      <c r="R347" s="5"/>
      <c r="S347" s="5"/>
      <c r="T347" s="5"/>
      <c r="U347" s="5"/>
      <c r="V347" s="529"/>
      <c r="W347" s="530"/>
      <c r="X347" s="5"/>
      <c r="Y347" s="4"/>
      <c r="Z347" s="5"/>
      <c r="AA347" s="5"/>
      <c r="AB347" s="5"/>
      <c r="AC347" s="5"/>
      <c r="AD347" s="5"/>
      <c r="AE347" s="5"/>
      <c r="AF347" s="4"/>
      <c r="AG347" s="4"/>
      <c r="AH347" s="5"/>
    </row>
    <row r="348" spans="1:34" x14ac:dyDescent="0.2">
      <c r="A348" s="5"/>
      <c r="B348" s="5"/>
      <c r="C348" s="5"/>
      <c r="D348" s="5"/>
      <c r="E348" s="4"/>
      <c r="F348" s="5"/>
      <c r="G348" s="528"/>
      <c r="H348" s="5"/>
      <c r="I348" s="5"/>
      <c r="J348" s="5"/>
      <c r="K348" s="5"/>
      <c r="L348" s="5"/>
      <c r="M348" s="529"/>
      <c r="N348" s="5"/>
      <c r="O348" s="5"/>
      <c r="P348" s="5"/>
      <c r="Q348" s="5"/>
      <c r="R348" s="5"/>
      <c r="S348" s="5"/>
      <c r="T348" s="5"/>
      <c r="U348" s="5"/>
      <c r="V348" s="529"/>
      <c r="W348" s="530"/>
      <c r="X348" s="5"/>
      <c r="Y348" s="4"/>
      <c r="Z348" s="5"/>
      <c r="AA348" s="5"/>
      <c r="AB348" s="5"/>
      <c r="AC348" s="5"/>
      <c r="AD348" s="5"/>
      <c r="AE348" s="5"/>
      <c r="AF348" s="4"/>
      <c r="AG348" s="4"/>
      <c r="AH348" s="5"/>
    </row>
    <row r="349" spans="1:34" x14ac:dyDescent="0.2">
      <c r="A349" s="5"/>
      <c r="B349" s="5"/>
      <c r="C349" s="5"/>
      <c r="D349" s="5"/>
      <c r="E349" s="4"/>
      <c r="F349" s="5"/>
      <c r="G349" s="528"/>
      <c r="H349" s="5"/>
      <c r="I349" s="5"/>
      <c r="J349" s="5"/>
      <c r="K349" s="5"/>
      <c r="L349" s="5"/>
      <c r="M349" s="529"/>
      <c r="N349" s="5"/>
      <c r="O349" s="5"/>
      <c r="P349" s="5"/>
      <c r="Q349" s="5"/>
      <c r="R349" s="5"/>
      <c r="S349" s="5"/>
      <c r="T349" s="5"/>
      <c r="U349" s="5"/>
      <c r="V349" s="529"/>
      <c r="W349" s="530"/>
      <c r="X349" s="5"/>
      <c r="Y349" s="4"/>
      <c r="Z349" s="5"/>
      <c r="AA349" s="5"/>
      <c r="AB349" s="5"/>
      <c r="AC349" s="5"/>
      <c r="AD349" s="5"/>
      <c r="AE349" s="5"/>
      <c r="AF349" s="4"/>
      <c r="AG349" s="4"/>
      <c r="AH349" s="5"/>
    </row>
    <row r="350" spans="1:34" x14ac:dyDescent="0.2">
      <c r="A350" s="5"/>
      <c r="B350" s="5"/>
      <c r="C350" s="5"/>
      <c r="D350" s="5"/>
      <c r="E350" s="4"/>
      <c r="F350" s="5"/>
      <c r="G350" s="528"/>
      <c r="H350" s="5"/>
      <c r="I350" s="5"/>
      <c r="J350" s="5"/>
      <c r="K350" s="5"/>
      <c r="L350" s="5"/>
      <c r="M350" s="529"/>
      <c r="N350" s="5"/>
      <c r="O350" s="5"/>
      <c r="P350" s="5"/>
      <c r="Q350" s="5"/>
      <c r="R350" s="5"/>
      <c r="S350" s="5"/>
      <c r="T350" s="5"/>
      <c r="U350" s="5"/>
      <c r="V350" s="529"/>
      <c r="W350" s="530"/>
      <c r="X350" s="5"/>
      <c r="Y350" s="4"/>
      <c r="Z350" s="5"/>
      <c r="AA350" s="5"/>
      <c r="AB350" s="5"/>
      <c r="AC350" s="5"/>
      <c r="AD350" s="5"/>
      <c r="AE350" s="5"/>
      <c r="AF350" s="4"/>
      <c r="AG350" s="4"/>
      <c r="AH350" s="5"/>
    </row>
    <row r="351" spans="1:34" x14ac:dyDescent="0.2">
      <c r="A351" s="5"/>
      <c r="B351" s="5"/>
      <c r="C351" s="5"/>
      <c r="D351" s="5"/>
      <c r="E351" s="4"/>
      <c r="F351" s="5"/>
      <c r="G351" s="528"/>
      <c r="H351" s="5"/>
      <c r="I351" s="5"/>
      <c r="J351" s="5"/>
      <c r="K351" s="5"/>
      <c r="L351" s="5"/>
      <c r="M351" s="529"/>
      <c r="N351" s="5"/>
      <c r="O351" s="5"/>
      <c r="P351" s="5"/>
      <c r="Q351" s="5"/>
      <c r="R351" s="5"/>
      <c r="S351" s="5"/>
      <c r="T351" s="5"/>
      <c r="U351" s="5"/>
      <c r="V351" s="529"/>
      <c r="W351" s="530"/>
      <c r="X351" s="5"/>
      <c r="Y351" s="4"/>
      <c r="Z351" s="5"/>
      <c r="AA351" s="5"/>
      <c r="AB351" s="5"/>
      <c r="AC351" s="5"/>
      <c r="AD351" s="5"/>
      <c r="AE351" s="5"/>
      <c r="AF351" s="4"/>
      <c r="AG351" s="4"/>
      <c r="AH351" s="5"/>
    </row>
    <row r="352" spans="1:34" x14ac:dyDescent="0.2">
      <c r="A352" s="536"/>
      <c r="B352" s="5"/>
      <c r="C352" s="5"/>
      <c r="D352" s="5"/>
      <c r="E352" s="4"/>
      <c r="F352" s="5"/>
      <c r="G352" s="528"/>
      <c r="H352" s="5"/>
      <c r="I352" s="5"/>
      <c r="J352" s="5"/>
      <c r="K352" s="5"/>
      <c r="L352" s="5"/>
      <c r="M352" s="529"/>
      <c r="N352" s="5"/>
      <c r="O352" s="5"/>
      <c r="P352" s="5"/>
      <c r="Q352" s="5"/>
      <c r="R352" s="5"/>
      <c r="S352" s="5"/>
      <c r="T352" s="5"/>
      <c r="U352" s="5"/>
      <c r="V352" s="529"/>
      <c r="W352" s="530"/>
      <c r="X352" s="5"/>
      <c r="Y352" s="4"/>
      <c r="Z352" s="5"/>
      <c r="AA352" s="5"/>
      <c r="AB352" s="5"/>
      <c r="AC352" s="5"/>
      <c r="AD352" s="5"/>
      <c r="AE352" s="5"/>
      <c r="AF352" s="4"/>
      <c r="AG352" s="4"/>
      <c r="AH352" s="5"/>
    </row>
    <row r="353" spans="1:34" x14ac:dyDescent="0.2">
      <c r="A353" s="565"/>
      <c r="B353" s="5"/>
      <c r="C353" s="5"/>
      <c r="D353" s="5"/>
      <c r="E353" s="4"/>
      <c r="F353" s="5"/>
      <c r="G353" s="528"/>
      <c r="H353" s="5"/>
      <c r="I353" s="5"/>
      <c r="J353" s="5"/>
      <c r="K353" s="5"/>
      <c r="L353" s="5"/>
      <c r="M353" s="529"/>
      <c r="N353" s="5"/>
      <c r="O353" s="5"/>
      <c r="P353" s="5"/>
      <c r="Q353" s="5"/>
      <c r="R353" s="5"/>
      <c r="S353" s="5"/>
      <c r="T353" s="5"/>
      <c r="U353" s="5"/>
      <c r="V353" s="529"/>
      <c r="W353" s="530"/>
      <c r="X353" s="5"/>
      <c r="Y353" s="4"/>
      <c r="Z353" s="5"/>
      <c r="AA353" s="5"/>
      <c r="AB353" s="5"/>
      <c r="AC353" s="5"/>
      <c r="AD353" s="5"/>
      <c r="AE353" s="5"/>
      <c r="AF353" s="4"/>
      <c r="AG353" s="4"/>
      <c r="AH353" s="5"/>
    </row>
    <row r="354" spans="1:34" x14ac:dyDescent="0.2">
      <c r="A354" s="565"/>
      <c r="B354" s="5"/>
      <c r="C354" s="5"/>
      <c r="D354" s="5"/>
      <c r="E354" s="4"/>
      <c r="F354" s="5"/>
      <c r="G354" s="528"/>
      <c r="H354" s="5"/>
      <c r="I354" s="5"/>
      <c r="J354" s="5"/>
      <c r="K354" s="5"/>
      <c r="L354" s="5"/>
      <c r="M354" s="529"/>
      <c r="N354" s="5"/>
      <c r="O354" s="5"/>
      <c r="P354" s="5"/>
      <c r="Q354" s="5"/>
      <c r="R354" s="5"/>
      <c r="S354" s="5"/>
      <c r="T354" s="5"/>
      <c r="U354" s="5"/>
      <c r="V354" s="529"/>
      <c r="W354" s="530"/>
      <c r="X354" s="5"/>
      <c r="Y354" s="4"/>
      <c r="Z354" s="5"/>
      <c r="AA354" s="5"/>
      <c r="AB354" s="5"/>
      <c r="AC354" s="5"/>
      <c r="AD354" s="5"/>
      <c r="AE354" s="5"/>
      <c r="AF354" s="4"/>
      <c r="AG354" s="4"/>
      <c r="AH354" s="5"/>
    </row>
    <row r="355" spans="1:34" x14ac:dyDescent="0.2">
      <c r="A355" s="5"/>
      <c r="B355" s="5"/>
      <c r="C355" s="5"/>
      <c r="D355" s="5"/>
      <c r="E355" s="4"/>
      <c r="F355" s="5"/>
      <c r="G355" s="528"/>
      <c r="H355" s="5"/>
      <c r="I355" s="5"/>
      <c r="J355" s="5"/>
      <c r="K355" s="5"/>
      <c r="L355" s="5"/>
      <c r="M355" s="529"/>
      <c r="N355" s="5"/>
      <c r="O355" s="5"/>
      <c r="P355" s="5"/>
      <c r="Q355" s="5"/>
      <c r="R355" s="5"/>
      <c r="S355" s="5"/>
      <c r="T355" s="5"/>
      <c r="U355" s="5"/>
      <c r="V355" s="529"/>
      <c r="W355" s="530"/>
      <c r="X355" s="5"/>
      <c r="Y355" s="4"/>
      <c r="Z355" s="5"/>
      <c r="AA355" s="5"/>
      <c r="AB355" s="5"/>
      <c r="AC355" s="5"/>
      <c r="AD355" s="5"/>
      <c r="AE355" s="5"/>
      <c r="AF355" s="4"/>
      <c r="AG355" s="4"/>
      <c r="AH355" s="5"/>
    </row>
    <row r="356" spans="1:34" x14ac:dyDescent="0.2">
      <c r="A356" s="5"/>
      <c r="B356" s="5"/>
      <c r="C356" s="5"/>
      <c r="D356" s="5"/>
      <c r="E356" s="4"/>
      <c r="F356" s="5"/>
      <c r="G356" s="528"/>
      <c r="H356" s="5"/>
      <c r="I356" s="5"/>
      <c r="J356" s="5"/>
      <c r="K356" s="5"/>
      <c r="L356" s="5"/>
      <c r="M356" s="529"/>
      <c r="N356" s="5"/>
      <c r="O356" s="5"/>
      <c r="P356" s="5"/>
      <c r="Q356" s="5"/>
      <c r="R356" s="5"/>
      <c r="S356" s="5"/>
      <c r="T356" s="5"/>
      <c r="U356" s="5"/>
      <c r="V356" s="529"/>
      <c r="W356" s="530"/>
      <c r="X356" s="5"/>
      <c r="Y356" s="4"/>
      <c r="Z356" s="5"/>
      <c r="AA356" s="5"/>
      <c r="AB356" s="5"/>
      <c r="AC356" s="5"/>
      <c r="AD356" s="5"/>
      <c r="AE356" s="5"/>
      <c r="AF356" s="4"/>
      <c r="AG356" s="4"/>
      <c r="AH356" s="5"/>
    </row>
    <row r="357" spans="1:34" x14ac:dyDescent="0.2">
      <c r="A357" s="5"/>
      <c r="B357" s="5"/>
      <c r="C357" s="5"/>
      <c r="D357" s="5"/>
      <c r="E357" s="4"/>
      <c r="F357" s="5"/>
      <c r="G357" s="528"/>
      <c r="H357" s="5"/>
      <c r="I357" s="5"/>
      <c r="J357" s="5"/>
      <c r="K357" s="5"/>
      <c r="L357" s="5"/>
      <c r="M357" s="529"/>
      <c r="N357" s="5"/>
      <c r="O357" s="5"/>
      <c r="P357" s="5"/>
      <c r="Q357" s="5"/>
      <c r="R357" s="5"/>
      <c r="S357" s="5"/>
      <c r="T357" s="5"/>
      <c r="U357" s="5"/>
      <c r="V357" s="529"/>
      <c r="W357" s="530"/>
      <c r="X357" s="5"/>
      <c r="Y357" s="4"/>
      <c r="Z357" s="5"/>
      <c r="AA357" s="5"/>
      <c r="AB357" s="5"/>
      <c r="AC357" s="5"/>
      <c r="AD357" s="5"/>
      <c r="AE357" s="5"/>
      <c r="AF357" s="4"/>
      <c r="AG357" s="4"/>
      <c r="AH357" s="5"/>
    </row>
    <row r="358" spans="1:34" x14ac:dyDescent="0.2">
      <c r="A358" s="5"/>
      <c r="B358" s="5"/>
      <c r="C358" s="5"/>
      <c r="D358" s="5"/>
      <c r="E358" s="4"/>
      <c r="F358" s="5"/>
      <c r="G358" s="528"/>
      <c r="H358" s="5"/>
      <c r="I358" s="5"/>
      <c r="J358" s="5"/>
      <c r="K358" s="5"/>
      <c r="L358" s="5"/>
      <c r="M358" s="529"/>
      <c r="N358" s="5"/>
      <c r="O358" s="5"/>
      <c r="P358" s="5"/>
      <c r="Q358" s="5"/>
      <c r="R358" s="5"/>
      <c r="S358" s="5"/>
      <c r="T358" s="5"/>
      <c r="U358" s="5"/>
      <c r="V358" s="529"/>
      <c r="W358" s="530"/>
      <c r="X358" s="5"/>
      <c r="Y358" s="4"/>
      <c r="Z358" s="5"/>
      <c r="AA358" s="5"/>
      <c r="AB358" s="5"/>
      <c r="AC358" s="5"/>
      <c r="AD358" s="5"/>
      <c r="AE358" s="5"/>
      <c r="AF358" s="4"/>
      <c r="AG358" s="4"/>
      <c r="AH358" s="5"/>
    </row>
    <row r="359" spans="1:34" x14ac:dyDescent="0.2">
      <c r="A359" s="5"/>
      <c r="B359" s="5"/>
      <c r="C359" s="5"/>
      <c r="D359" s="5"/>
      <c r="E359" s="4"/>
      <c r="F359" s="5"/>
      <c r="G359" s="528"/>
      <c r="H359" s="5"/>
      <c r="I359" s="5"/>
      <c r="J359" s="5"/>
      <c r="K359" s="5"/>
      <c r="L359" s="5"/>
      <c r="M359" s="529"/>
      <c r="N359" s="5"/>
      <c r="O359" s="5"/>
      <c r="P359" s="5"/>
      <c r="Q359" s="5"/>
      <c r="R359" s="5"/>
      <c r="S359" s="5"/>
      <c r="T359" s="5"/>
      <c r="U359" s="5"/>
      <c r="V359" s="529"/>
      <c r="W359" s="530"/>
      <c r="X359" s="5"/>
      <c r="Y359" s="4"/>
      <c r="Z359" s="5"/>
      <c r="AA359" s="5"/>
      <c r="AB359" s="5"/>
      <c r="AC359" s="5"/>
      <c r="AD359" s="5"/>
      <c r="AE359" s="5"/>
      <c r="AF359" s="4"/>
      <c r="AG359" s="4"/>
      <c r="AH359" s="5"/>
    </row>
    <row r="360" spans="1:34" x14ac:dyDescent="0.2">
      <c r="A360" s="5"/>
      <c r="B360" s="5"/>
      <c r="C360" s="5"/>
      <c r="D360" s="5"/>
      <c r="E360" s="4"/>
      <c r="F360" s="5"/>
      <c r="G360" s="528"/>
      <c r="H360" s="5"/>
      <c r="I360" s="5"/>
      <c r="J360" s="5"/>
      <c r="K360" s="5"/>
      <c r="L360" s="5"/>
      <c r="M360" s="529"/>
      <c r="N360" s="5"/>
      <c r="O360" s="5"/>
      <c r="P360" s="5"/>
      <c r="Q360" s="5"/>
      <c r="R360" s="5"/>
      <c r="S360" s="5"/>
      <c r="T360" s="5"/>
      <c r="U360" s="5"/>
      <c r="V360" s="529"/>
      <c r="W360" s="530"/>
      <c r="X360" s="5"/>
      <c r="Y360" s="4"/>
      <c r="Z360" s="5"/>
      <c r="AA360" s="5"/>
      <c r="AB360" s="5"/>
      <c r="AC360" s="5"/>
      <c r="AD360" s="5"/>
      <c r="AE360" s="5"/>
      <c r="AF360" s="4"/>
      <c r="AG360" s="4"/>
      <c r="AH360" s="5"/>
    </row>
    <row r="361" spans="1:34" x14ac:dyDescent="0.2">
      <c r="A361" s="5"/>
      <c r="B361" s="5"/>
      <c r="C361" s="5"/>
      <c r="D361" s="5"/>
      <c r="E361" s="4"/>
      <c r="F361" s="5"/>
      <c r="G361" s="528"/>
      <c r="H361" s="5"/>
      <c r="I361" s="5"/>
      <c r="J361" s="5"/>
      <c r="K361" s="5"/>
      <c r="L361" s="5"/>
      <c r="M361" s="529"/>
      <c r="N361" s="5"/>
      <c r="O361" s="5"/>
      <c r="P361" s="5"/>
      <c r="Q361" s="5"/>
      <c r="R361" s="5"/>
      <c r="S361" s="5"/>
      <c r="T361" s="5"/>
      <c r="U361" s="5"/>
      <c r="V361" s="529"/>
      <c r="W361" s="530"/>
      <c r="X361" s="5"/>
      <c r="Y361" s="4"/>
      <c r="Z361" s="5"/>
      <c r="AA361" s="5"/>
      <c r="AB361" s="5"/>
      <c r="AC361" s="5"/>
      <c r="AD361" s="5"/>
      <c r="AE361" s="5"/>
      <c r="AF361" s="4"/>
      <c r="AG361" s="4"/>
      <c r="AH361" s="5"/>
    </row>
    <row r="362" spans="1:34" x14ac:dyDescent="0.2">
      <c r="A362" s="5"/>
      <c r="B362" s="5"/>
      <c r="C362" s="5"/>
      <c r="D362" s="5"/>
      <c r="E362" s="4"/>
      <c r="F362" s="5"/>
      <c r="G362" s="528"/>
      <c r="H362" s="5"/>
      <c r="I362" s="5"/>
      <c r="J362" s="5"/>
      <c r="K362" s="5"/>
      <c r="L362" s="5"/>
      <c r="M362" s="529"/>
      <c r="N362" s="5"/>
      <c r="O362" s="5"/>
      <c r="P362" s="5"/>
      <c r="Q362" s="5"/>
      <c r="R362" s="5"/>
      <c r="S362" s="5"/>
      <c r="T362" s="5"/>
      <c r="U362" s="5"/>
      <c r="V362" s="529"/>
      <c r="W362" s="530"/>
      <c r="X362" s="5"/>
      <c r="Y362" s="4"/>
      <c r="Z362" s="5"/>
      <c r="AA362" s="5"/>
      <c r="AB362" s="5"/>
      <c r="AC362" s="5"/>
      <c r="AD362" s="5"/>
      <c r="AE362" s="5"/>
      <c r="AF362" s="4"/>
      <c r="AG362" s="4"/>
      <c r="AH362" s="5"/>
    </row>
    <row r="363" spans="1:34" x14ac:dyDescent="0.2">
      <c r="A363" s="5"/>
      <c r="B363" s="5"/>
      <c r="C363" s="5"/>
      <c r="D363" s="5"/>
      <c r="E363" s="4"/>
      <c r="F363" s="5"/>
      <c r="G363" s="528"/>
      <c r="H363" s="5"/>
      <c r="I363" s="5"/>
      <c r="J363" s="5"/>
      <c r="K363" s="5"/>
      <c r="L363" s="5"/>
      <c r="M363" s="529"/>
      <c r="N363" s="5"/>
      <c r="O363" s="5"/>
      <c r="P363" s="5"/>
      <c r="Q363" s="5"/>
      <c r="R363" s="5"/>
      <c r="S363" s="5"/>
      <c r="T363" s="5"/>
      <c r="U363" s="5"/>
      <c r="V363" s="529"/>
      <c r="W363" s="530"/>
      <c r="X363" s="5"/>
      <c r="Y363" s="4"/>
      <c r="Z363" s="5"/>
      <c r="AA363" s="5"/>
      <c r="AB363" s="5"/>
      <c r="AC363" s="5"/>
      <c r="AD363" s="5"/>
      <c r="AE363" s="5"/>
      <c r="AF363" s="4"/>
      <c r="AG363" s="4"/>
      <c r="AH363" s="5"/>
    </row>
    <row r="364" spans="1:34" x14ac:dyDescent="0.2">
      <c r="A364" s="5"/>
      <c r="B364" s="5"/>
      <c r="C364" s="5"/>
      <c r="D364" s="5"/>
      <c r="E364" s="4"/>
      <c r="F364" s="5"/>
      <c r="G364" s="528"/>
      <c r="H364" s="5"/>
      <c r="I364" s="5"/>
      <c r="J364" s="5"/>
      <c r="K364" s="5"/>
      <c r="L364" s="5"/>
      <c r="M364" s="529"/>
      <c r="N364" s="5"/>
      <c r="O364" s="5"/>
      <c r="P364" s="5"/>
      <c r="Q364" s="5"/>
      <c r="R364" s="5"/>
      <c r="S364" s="5"/>
      <c r="T364" s="5"/>
      <c r="U364" s="5"/>
      <c r="V364" s="529"/>
      <c r="W364" s="530"/>
      <c r="X364" s="5"/>
      <c r="Y364" s="4"/>
      <c r="Z364" s="5"/>
      <c r="AA364" s="5"/>
      <c r="AB364" s="5"/>
      <c r="AC364" s="5"/>
      <c r="AD364" s="5"/>
      <c r="AE364" s="5"/>
      <c r="AF364" s="4"/>
      <c r="AG364" s="4"/>
      <c r="AH364" s="5"/>
    </row>
    <row r="365" spans="1:34" x14ac:dyDescent="0.2">
      <c r="A365" s="5"/>
      <c r="B365" s="5"/>
      <c r="C365" s="5"/>
      <c r="D365" s="5"/>
      <c r="E365" s="4"/>
      <c r="F365" s="5"/>
      <c r="G365" s="528"/>
      <c r="H365" s="5"/>
      <c r="I365" s="5"/>
      <c r="J365" s="5"/>
      <c r="K365" s="5"/>
      <c r="L365" s="5"/>
      <c r="M365" s="529"/>
      <c r="N365" s="5"/>
      <c r="O365" s="5"/>
      <c r="P365" s="5"/>
      <c r="Q365" s="5"/>
      <c r="R365" s="5"/>
      <c r="S365" s="5"/>
      <c r="T365" s="5"/>
      <c r="U365" s="5"/>
      <c r="V365" s="529"/>
      <c r="W365" s="530"/>
      <c r="X365" s="5"/>
      <c r="Y365" s="4"/>
      <c r="Z365" s="5"/>
      <c r="AA365" s="5"/>
      <c r="AB365" s="5"/>
      <c r="AC365" s="5"/>
      <c r="AD365" s="5"/>
      <c r="AE365" s="5"/>
      <c r="AF365" s="4"/>
      <c r="AG365" s="4"/>
      <c r="AH365" s="5"/>
    </row>
    <row r="366" spans="1:34" x14ac:dyDescent="0.2">
      <c r="A366" s="5"/>
      <c r="B366" s="5"/>
      <c r="C366" s="5"/>
      <c r="D366" s="5"/>
      <c r="E366" s="4"/>
      <c r="F366" s="5"/>
      <c r="G366" s="528"/>
      <c r="H366" s="5"/>
      <c r="I366" s="5"/>
      <c r="J366" s="5"/>
      <c r="K366" s="5"/>
      <c r="L366" s="5"/>
      <c r="M366" s="529"/>
      <c r="N366" s="5"/>
      <c r="O366" s="5"/>
      <c r="P366" s="5"/>
      <c r="Q366" s="5"/>
      <c r="R366" s="5"/>
      <c r="S366" s="5"/>
      <c r="T366" s="5"/>
      <c r="U366" s="5"/>
      <c r="V366" s="529"/>
      <c r="W366" s="530"/>
      <c r="X366" s="5"/>
      <c r="Y366" s="4"/>
      <c r="Z366" s="5"/>
      <c r="AA366" s="5"/>
      <c r="AB366" s="5"/>
      <c r="AC366" s="5"/>
      <c r="AD366" s="5"/>
      <c r="AE366" s="5"/>
      <c r="AF366" s="4"/>
      <c r="AG366" s="4"/>
      <c r="AH366" s="5"/>
    </row>
    <row r="367" spans="1:34" x14ac:dyDescent="0.2">
      <c r="A367" s="5"/>
      <c r="B367" s="5"/>
      <c r="C367" s="5"/>
      <c r="D367" s="5"/>
      <c r="E367" s="4"/>
      <c r="F367" s="5"/>
      <c r="G367" s="528"/>
      <c r="H367" s="5"/>
      <c r="I367" s="5"/>
      <c r="J367" s="5"/>
      <c r="K367" s="5"/>
      <c r="L367" s="5"/>
      <c r="M367" s="529"/>
      <c r="N367" s="5"/>
      <c r="O367" s="5"/>
      <c r="P367" s="5"/>
      <c r="Q367" s="5"/>
      <c r="R367" s="5"/>
      <c r="S367" s="5"/>
      <c r="T367" s="5"/>
      <c r="U367" s="5"/>
      <c r="V367" s="529"/>
      <c r="W367" s="530"/>
      <c r="X367" s="5"/>
      <c r="Y367" s="4"/>
      <c r="Z367" s="5"/>
      <c r="AA367" s="5"/>
      <c r="AB367" s="5"/>
      <c r="AC367" s="5"/>
      <c r="AD367" s="5"/>
      <c r="AE367" s="5"/>
      <c r="AF367" s="4"/>
      <c r="AG367" s="4"/>
      <c r="AH367" s="5"/>
    </row>
    <row r="368" spans="1:34" x14ac:dyDescent="0.2">
      <c r="A368" s="569"/>
      <c r="B368" s="5"/>
      <c r="C368" s="5"/>
      <c r="D368" s="5"/>
      <c r="E368" s="4"/>
      <c r="F368" s="5"/>
      <c r="G368" s="528"/>
      <c r="H368" s="5"/>
      <c r="I368" s="5"/>
      <c r="J368" s="5"/>
      <c r="K368" s="5"/>
      <c r="L368" s="5"/>
      <c r="M368" s="529"/>
      <c r="N368" s="5"/>
      <c r="O368" s="5"/>
      <c r="P368" s="5"/>
      <c r="Q368" s="5"/>
      <c r="R368" s="5"/>
      <c r="S368" s="5"/>
      <c r="T368" s="5"/>
      <c r="U368" s="5"/>
      <c r="V368" s="529"/>
      <c r="W368" s="530"/>
      <c r="X368" s="5"/>
      <c r="Y368" s="4"/>
      <c r="Z368" s="5"/>
      <c r="AA368" s="5"/>
      <c r="AB368" s="5"/>
      <c r="AC368" s="5"/>
      <c r="AD368" s="5"/>
      <c r="AE368" s="5"/>
      <c r="AF368" s="4"/>
      <c r="AG368" s="4"/>
      <c r="AH368" s="5"/>
    </row>
    <row r="369" spans="1:34" x14ac:dyDescent="0.2">
      <c r="A369" s="5"/>
      <c r="B369" s="5"/>
      <c r="C369" s="5"/>
      <c r="D369" s="5"/>
      <c r="E369" s="4"/>
      <c r="F369" s="5"/>
      <c r="G369" s="528"/>
      <c r="H369" s="5"/>
      <c r="I369" s="5"/>
      <c r="J369" s="5"/>
      <c r="K369" s="5"/>
      <c r="L369" s="5"/>
      <c r="M369" s="529"/>
      <c r="N369" s="5"/>
      <c r="O369" s="5"/>
      <c r="P369" s="5"/>
      <c r="Q369" s="5"/>
      <c r="R369" s="5"/>
      <c r="S369" s="5"/>
      <c r="T369" s="5"/>
      <c r="U369" s="5"/>
      <c r="V369" s="529"/>
      <c r="W369" s="530"/>
      <c r="X369" s="5"/>
      <c r="Y369" s="4"/>
      <c r="Z369" s="5"/>
      <c r="AA369" s="5"/>
      <c r="AB369" s="5"/>
      <c r="AC369" s="5"/>
      <c r="AD369" s="5"/>
      <c r="AE369" s="5"/>
      <c r="AF369" s="4"/>
      <c r="AG369" s="4"/>
      <c r="AH369" s="5"/>
    </row>
    <row r="370" spans="1:34" x14ac:dyDescent="0.2">
      <c r="A370" s="5"/>
      <c r="B370" s="5"/>
      <c r="C370" s="5"/>
      <c r="D370" s="5"/>
      <c r="E370" s="4"/>
      <c r="F370" s="5"/>
      <c r="G370" s="528"/>
      <c r="H370" s="5"/>
      <c r="I370" s="5"/>
      <c r="J370" s="5"/>
      <c r="K370" s="5"/>
      <c r="L370" s="5"/>
      <c r="M370" s="529"/>
      <c r="N370" s="5"/>
      <c r="O370" s="5"/>
      <c r="P370" s="5"/>
      <c r="Q370" s="5"/>
      <c r="R370" s="5"/>
      <c r="S370" s="5"/>
      <c r="T370" s="5"/>
      <c r="U370" s="5"/>
      <c r="V370" s="529"/>
      <c r="W370" s="530"/>
      <c r="X370" s="5"/>
      <c r="Y370" s="4"/>
      <c r="Z370" s="5"/>
      <c r="AA370" s="5"/>
      <c r="AB370" s="5"/>
      <c r="AC370" s="5"/>
      <c r="AD370" s="5"/>
      <c r="AE370" s="5"/>
      <c r="AF370" s="4"/>
      <c r="AG370" s="4"/>
      <c r="AH370" s="5"/>
    </row>
    <row r="371" spans="1:34" x14ac:dyDescent="0.2">
      <c r="A371" s="5"/>
      <c r="B371" s="5"/>
      <c r="C371" s="5"/>
      <c r="D371" s="5"/>
      <c r="E371" s="4"/>
      <c r="F371" s="5"/>
      <c r="G371" s="528"/>
      <c r="H371" s="5"/>
      <c r="I371" s="5"/>
      <c r="J371" s="5"/>
      <c r="K371" s="5"/>
      <c r="L371" s="5"/>
      <c r="M371" s="529"/>
      <c r="N371" s="5"/>
      <c r="O371" s="5"/>
      <c r="P371" s="5"/>
      <c r="Q371" s="5"/>
      <c r="R371" s="5"/>
      <c r="S371" s="5"/>
      <c r="T371" s="5"/>
      <c r="U371" s="5"/>
      <c r="V371" s="529"/>
      <c r="W371" s="530"/>
      <c r="X371" s="5"/>
      <c r="Y371" s="4"/>
      <c r="Z371" s="5"/>
      <c r="AA371" s="5"/>
      <c r="AB371" s="5"/>
      <c r="AC371" s="5"/>
      <c r="AD371" s="5"/>
      <c r="AE371" s="5"/>
      <c r="AF371" s="4"/>
      <c r="AG371" s="4"/>
      <c r="AH371" s="5"/>
    </row>
    <row r="372" spans="1:34" x14ac:dyDescent="0.2">
      <c r="A372" s="5"/>
      <c r="B372" s="5"/>
      <c r="C372" s="5"/>
      <c r="D372" s="5"/>
      <c r="E372" s="4"/>
      <c r="F372" s="5"/>
      <c r="G372" s="528"/>
      <c r="H372" s="5"/>
      <c r="I372" s="5"/>
      <c r="J372" s="5"/>
      <c r="K372" s="5"/>
      <c r="L372" s="5"/>
      <c r="M372" s="529"/>
      <c r="N372" s="5"/>
      <c r="O372" s="5"/>
      <c r="P372" s="5"/>
      <c r="Q372" s="5"/>
      <c r="R372" s="5"/>
      <c r="S372" s="5"/>
      <c r="T372" s="5"/>
      <c r="U372" s="5"/>
      <c r="V372" s="529"/>
      <c r="W372" s="530"/>
      <c r="X372" s="5"/>
      <c r="Y372" s="4"/>
      <c r="Z372" s="5"/>
      <c r="AA372" s="5"/>
      <c r="AB372" s="5"/>
      <c r="AC372" s="5"/>
      <c r="AD372" s="5"/>
      <c r="AE372" s="5"/>
      <c r="AF372" s="4"/>
      <c r="AG372" s="4"/>
      <c r="AH372" s="5"/>
    </row>
    <row r="373" spans="1:34" x14ac:dyDescent="0.2">
      <c r="A373" s="5"/>
      <c r="B373" s="5"/>
      <c r="C373" s="5"/>
      <c r="D373" s="5"/>
      <c r="E373" s="4"/>
      <c r="F373" s="5"/>
      <c r="G373" s="528"/>
      <c r="H373" s="5"/>
      <c r="I373" s="5"/>
      <c r="J373" s="5"/>
      <c r="K373" s="5"/>
      <c r="L373" s="5"/>
      <c r="M373" s="529"/>
      <c r="N373" s="5"/>
      <c r="O373" s="5"/>
      <c r="P373" s="5"/>
      <c r="Q373" s="5"/>
      <c r="R373" s="5"/>
      <c r="S373" s="5"/>
      <c r="T373" s="5"/>
      <c r="U373" s="5"/>
      <c r="V373" s="529"/>
      <c r="W373" s="530"/>
      <c r="X373" s="5"/>
      <c r="Y373" s="4"/>
      <c r="Z373" s="5"/>
      <c r="AA373" s="5"/>
      <c r="AB373" s="5"/>
      <c r="AC373" s="5"/>
      <c r="AD373" s="5"/>
      <c r="AE373" s="5"/>
      <c r="AF373" s="4"/>
      <c r="AG373" s="4"/>
      <c r="AH373" s="5"/>
    </row>
    <row r="374" spans="1:34" x14ac:dyDescent="0.2">
      <c r="A374" s="5"/>
      <c r="B374" s="5"/>
      <c r="C374" s="5"/>
      <c r="D374" s="5"/>
      <c r="E374" s="4"/>
      <c r="F374" s="5"/>
      <c r="G374" s="528"/>
      <c r="H374" s="5"/>
      <c r="I374" s="5"/>
      <c r="J374" s="5"/>
      <c r="K374" s="5"/>
      <c r="L374" s="5"/>
      <c r="M374" s="529"/>
      <c r="N374" s="5"/>
      <c r="O374" s="5"/>
      <c r="P374" s="5"/>
      <c r="Q374" s="5"/>
      <c r="R374" s="5"/>
      <c r="S374" s="5"/>
      <c r="T374" s="5"/>
      <c r="U374" s="5"/>
      <c r="V374" s="529"/>
      <c r="W374" s="530"/>
      <c r="X374" s="5"/>
      <c r="Y374" s="4"/>
      <c r="Z374" s="5"/>
      <c r="AA374" s="5"/>
      <c r="AB374" s="5"/>
      <c r="AC374" s="5"/>
      <c r="AD374" s="5"/>
      <c r="AE374" s="5"/>
      <c r="AF374" s="4"/>
      <c r="AG374" s="4"/>
      <c r="AH374" s="5"/>
    </row>
    <row r="375" spans="1:34" x14ac:dyDescent="0.2">
      <c r="A375" s="5"/>
      <c r="B375" s="5"/>
      <c r="C375" s="5"/>
      <c r="D375" s="5"/>
      <c r="E375" s="4"/>
      <c r="F375" s="5"/>
      <c r="G375" s="528"/>
      <c r="H375" s="5"/>
      <c r="I375" s="5"/>
      <c r="J375" s="5"/>
      <c r="K375" s="5"/>
      <c r="L375" s="5"/>
      <c r="M375" s="529"/>
      <c r="N375" s="5"/>
      <c r="O375" s="5"/>
      <c r="P375" s="5"/>
      <c r="Q375" s="5"/>
      <c r="R375" s="5"/>
      <c r="S375" s="5"/>
      <c r="T375" s="5"/>
      <c r="U375" s="5"/>
      <c r="V375" s="529"/>
      <c r="W375" s="530"/>
      <c r="X375" s="5"/>
      <c r="Y375" s="4"/>
      <c r="Z375" s="5"/>
      <c r="AA375" s="5"/>
      <c r="AB375" s="5"/>
      <c r="AC375" s="5"/>
      <c r="AD375" s="5"/>
      <c r="AE375" s="5"/>
      <c r="AF375" s="4"/>
      <c r="AG375" s="4"/>
      <c r="AH375" s="5"/>
    </row>
    <row r="376" spans="1:34" x14ac:dyDescent="0.2">
      <c r="A376" s="5"/>
      <c r="B376" s="5"/>
      <c r="C376" s="5"/>
      <c r="D376" s="5"/>
      <c r="E376" s="4"/>
      <c r="F376" s="5"/>
      <c r="G376" s="528"/>
      <c r="H376" s="5"/>
      <c r="I376" s="5"/>
      <c r="J376" s="5"/>
      <c r="K376" s="5"/>
      <c r="L376" s="5"/>
      <c r="M376" s="529"/>
      <c r="N376" s="5"/>
      <c r="O376" s="5"/>
      <c r="P376" s="5"/>
      <c r="Q376" s="5"/>
      <c r="R376" s="5"/>
      <c r="S376" s="5"/>
      <c r="T376" s="5"/>
      <c r="U376" s="5"/>
      <c r="V376" s="529"/>
      <c r="W376" s="530"/>
      <c r="X376" s="5"/>
      <c r="Y376" s="4"/>
      <c r="Z376" s="5"/>
      <c r="AA376" s="5"/>
      <c r="AB376" s="5"/>
      <c r="AC376" s="5"/>
      <c r="AD376" s="5"/>
      <c r="AE376" s="5"/>
      <c r="AF376" s="4"/>
      <c r="AG376" s="4"/>
      <c r="AH376" s="5"/>
    </row>
    <row r="377" spans="1:34" x14ac:dyDescent="0.2">
      <c r="A377" s="5"/>
      <c r="B377" s="5"/>
      <c r="C377" s="5"/>
      <c r="D377" s="5"/>
      <c r="E377" s="4"/>
      <c r="F377" s="5"/>
      <c r="G377" s="528"/>
      <c r="H377" s="5"/>
      <c r="I377" s="5"/>
      <c r="J377" s="5"/>
      <c r="K377" s="5"/>
      <c r="L377" s="5"/>
      <c r="M377" s="529"/>
      <c r="N377" s="5"/>
      <c r="O377" s="5"/>
      <c r="P377" s="5"/>
      <c r="Q377" s="5"/>
      <c r="R377" s="5"/>
      <c r="S377" s="5"/>
      <c r="T377" s="5"/>
      <c r="U377" s="5"/>
      <c r="V377" s="529"/>
      <c r="W377" s="530"/>
      <c r="X377" s="5"/>
      <c r="Y377" s="4"/>
      <c r="Z377" s="5"/>
      <c r="AA377" s="5"/>
      <c r="AB377" s="5"/>
      <c r="AC377" s="5"/>
      <c r="AD377" s="5"/>
      <c r="AE377" s="5"/>
      <c r="AF377" s="4"/>
      <c r="AG377" s="4"/>
      <c r="AH377" s="5"/>
    </row>
    <row r="378" spans="1:34" x14ac:dyDescent="0.2">
      <c r="A378" s="5"/>
      <c r="B378" s="5"/>
      <c r="C378" s="5"/>
      <c r="D378" s="5"/>
      <c r="E378" s="4"/>
      <c r="F378" s="5"/>
      <c r="G378" s="528"/>
      <c r="H378" s="5"/>
      <c r="I378" s="5"/>
      <c r="J378" s="5"/>
      <c r="K378" s="5"/>
      <c r="L378" s="5"/>
      <c r="M378" s="529"/>
      <c r="N378" s="5"/>
      <c r="O378" s="5"/>
      <c r="P378" s="5"/>
      <c r="Q378" s="5"/>
      <c r="R378" s="5"/>
      <c r="S378" s="5"/>
      <c r="T378" s="5"/>
      <c r="U378" s="5"/>
      <c r="V378" s="529"/>
      <c r="W378" s="530"/>
      <c r="X378" s="5"/>
      <c r="Y378" s="4"/>
      <c r="Z378" s="5"/>
      <c r="AA378" s="5"/>
      <c r="AB378" s="5"/>
      <c r="AC378" s="5"/>
      <c r="AD378" s="5"/>
      <c r="AE378" s="5"/>
      <c r="AF378" s="4"/>
      <c r="AG378" s="4"/>
      <c r="AH378" s="5"/>
    </row>
    <row r="379" spans="1:34" x14ac:dyDescent="0.2">
      <c r="A379" s="5"/>
      <c r="B379" s="5"/>
      <c r="C379" s="5"/>
      <c r="D379" s="5"/>
      <c r="E379" s="4"/>
      <c r="F379" s="5"/>
      <c r="G379" s="528"/>
      <c r="H379" s="5"/>
      <c r="I379" s="5"/>
      <c r="J379" s="5"/>
      <c r="K379" s="5"/>
      <c r="L379" s="5"/>
      <c r="M379" s="529"/>
      <c r="N379" s="5"/>
      <c r="O379" s="5"/>
      <c r="P379" s="5"/>
      <c r="Q379" s="5"/>
      <c r="R379" s="5"/>
      <c r="S379" s="5"/>
      <c r="T379" s="5"/>
      <c r="U379" s="5"/>
      <c r="V379" s="529"/>
      <c r="W379" s="530"/>
      <c r="X379" s="5"/>
      <c r="Y379" s="4"/>
      <c r="Z379" s="5"/>
      <c r="AA379" s="5"/>
      <c r="AB379" s="5"/>
      <c r="AC379" s="5"/>
      <c r="AD379" s="5"/>
      <c r="AE379" s="5"/>
      <c r="AF379" s="4"/>
      <c r="AG379" s="4"/>
      <c r="AH379" s="5"/>
    </row>
    <row r="380" spans="1:34" x14ac:dyDescent="0.2">
      <c r="A380" s="5"/>
      <c r="B380" s="5"/>
      <c r="C380" s="5"/>
      <c r="D380" s="5"/>
      <c r="E380" s="4"/>
      <c r="F380" s="5"/>
      <c r="G380" s="528"/>
      <c r="H380" s="5"/>
      <c r="I380" s="5"/>
      <c r="J380" s="5"/>
      <c r="K380" s="5"/>
      <c r="L380" s="5"/>
      <c r="M380" s="529"/>
      <c r="N380" s="5"/>
      <c r="O380" s="5"/>
      <c r="P380" s="5"/>
      <c r="Q380" s="5"/>
      <c r="R380" s="5"/>
      <c r="S380" s="5"/>
      <c r="T380" s="5"/>
      <c r="U380" s="5"/>
      <c r="V380" s="529"/>
      <c r="W380" s="530"/>
      <c r="X380" s="5"/>
      <c r="Y380" s="4"/>
      <c r="Z380" s="5"/>
      <c r="AA380" s="5"/>
      <c r="AB380" s="5"/>
      <c r="AC380" s="5"/>
      <c r="AD380" s="5"/>
      <c r="AE380" s="5"/>
      <c r="AF380" s="4"/>
      <c r="AG380" s="4"/>
      <c r="AH380" s="5"/>
    </row>
    <row r="381" spans="1:34" x14ac:dyDescent="0.2">
      <c r="A381" s="565"/>
      <c r="B381" s="5"/>
      <c r="C381" s="5"/>
      <c r="D381" s="5"/>
      <c r="E381" s="4"/>
      <c r="F381" s="5"/>
      <c r="G381" s="528"/>
      <c r="H381" s="5"/>
      <c r="I381" s="5"/>
      <c r="J381" s="5"/>
      <c r="K381" s="5"/>
      <c r="L381" s="5"/>
      <c r="M381" s="529"/>
      <c r="N381" s="5"/>
      <c r="O381" s="5"/>
      <c r="P381" s="5"/>
      <c r="Q381" s="5"/>
      <c r="R381" s="5"/>
      <c r="S381" s="5"/>
      <c r="T381" s="5"/>
      <c r="U381" s="5"/>
      <c r="V381" s="529"/>
      <c r="W381" s="530"/>
      <c r="X381" s="5"/>
      <c r="Y381" s="4"/>
      <c r="Z381" s="5"/>
      <c r="AA381" s="5"/>
      <c r="AB381" s="5"/>
      <c r="AC381" s="5"/>
      <c r="AD381" s="5"/>
      <c r="AE381" s="5"/>
      <c r="AF381" s="4"/>
      <c r="AG381" s="4"/>
      <c r="AH381" s="5"/>
    </row>
    <row r="382" spans="1:34" x14ac:dyDescent="0.2">
      <c r="A382" s="5"/>
      <c r="B382" s="5"/>
      <c r="C382" s="5"/>
      <c r="D382" s="5"/>
      <c r="E382" s="4"/>
      <c r="F382" s="5"/>
      <c r="G382" s="528"/>
      <c r="H382" s="5"/>
      <c r="I382" s="5"/>
      <c r="J382" s="5"/>
      <c r="K382" s="5"/>
      <c r="L382" s="5"/>
      <c r="M382" s="529"/>
      <c r="N382" s="5"/>
      <c r="O382" s="5"/>
      <c r="P382" s="5"/>
      <c r="Q382" s="5"/>
      <c r="R382" s="5"/>
      <c r="S382" s="5"/>
      <c r="T382" s="5"/>
      <c r="U382" s="5"/>
      <c r="V382" s="529"/>
      <c r="W382" s="530"/>
      <c r="X382" s="5"/>
      <c r="Y382" s="4"/>
      <c r="Z382" s="5"/>
      <c r="AA382" s="5"/>
      <c r="AB382" s="5"/>
      <c r="AC382" s="5"/>
      <c r="AD382" s="5"/>
      <c r="AE382" s="5"/>
      <c r="AF382" s="4"/>
      <c r="AG382" s="4"/>
      <c r="AH382" s="5"/>
    </row>
    <row r="383" spans="1:34" x14ac:dyDescent="0.2">
      <c r="A383" s="5"/>
      <c r="B383" s="5"/>
      <c r="C383" s="5"/>
      <c r="D383" s="5"/>
      <c r="E383" s="4"/>
      <c r="F383" s="5"/>
      <c r="G383" s="528"/>
      <c r="H383" s="5"/>
      <c r="I383" s="5"/>
      <c r="J383" s="5"/>
      <c r="K383" s="5"/>
      <c r="L383" s="5"/>
      <c r="M383" s="529"/>
      <c r="N383" s="5"/>
      <c r="O383" s="5"/>
      <c r="P383" s="5"/>
      <c r="Q383" s="5"/>
      <c r="R383" s="5"/>
      <c r="S383" s="5"/>
      <c r="T383" s="5"/>
      <c r="U383" s="5"/>
      <c r="V383" s="529"/>
      <c r="W383" s="530"/>
      <c r="X383" s="5"/>
      <c r="Y383" s="4"/>
      <c r="Z383" s="5"/>
      <c r="AA383" s="5"/>
      <c r="AB383" s="5"/>
      <c r="AC383" s="5"/>
      <c r="AD383" s="5"/>
      <c r="AE383" s="5"/>
      <c r="AF383" s="4"/>
      <c r="AG383" s="4"/>
      <c r="AH383" s="5"/>
    </row>
    <row r="384" spans="1:34" x14ac:dyDescent="0.2">
      <c r="A384" s="5"/>
      <c r="B384" s="5"/>
      <c r="C384" s="5"/>
      <c r="D384" s="5"/>
      <c r="E384" s="4"/>
      <c r="F384" s="5"/>
      <c r="G384" s="528"/>
      <c r="H384" s="5"/>
      <c r="I384" s="5"/>
      <c r="J384" s="5"/>
      <c r="K384" s="5"/>
      <c r="L384" s="5"/>
      <c r="M384" s="529"/>
      <c r="N384" s="5"/>
      <c r="O384" s="5"/>
      <c r="P384" s="5"/>
      <c r="Q384" s="5"/>
      <c r="R384" s="5"/>
      <c r="S384" s="5"/>
      <c r="T384" s="5"/>
      <c r="U384" s="5"/>
      <c r="V384" s="529"/>
      <c r="W384" s="530"/>
      <c r="X384" s="5"/>
      <c r="Y384" s="4"/>
      <c r="Z384" s="5"/>
      <c r="AA384" s="5"/>
      <c r="AB384" s="5"/>
      <c r="AC384" s="5"/>
      <c r="AD384" s="5"/>
      <c r="AE384" s="5"/>
      <c r="AF384" s="4"/>
      <c r="AG384" s="4"/>
      <c r="AH384" s="5"/>
    </row>
    <row r="385" spans="1:34" x14ac:dyDescent="0.2">
      <c r="A385" s="5"/>
      <c r="B385" s="5"/>
      <c r="C385" s="5"/>
      <c r="D385" s="5"/>
      <c r="E385" s="4"/>
      <c r="F385" s="5"/>
      <c r="G385" s="528"/>
      <c r="H385" s="5"/>
      <c r="I385" s="5"/>
      <c r="J385" s="5"/>
      <c r="K385" s="5"/>
      <c r="L385" s="5"/>
      <c r="M385" s="529"/>
      <c r="N385" s="5"/>
      <c r="O385" s="5"/>
      <c r="P385" s="5"/>
      <c r="Q385" s="5"/>
      <c r="R385" s="5"/>
      <c r="S385" s="5"/>
      <c r="T385" s="5"/>
      <c r="U385" s="5"/>
      <c r="V385" s="529"/>
      <c r="W385" s="530"/>
      <c r="X385" s="5"/>
      <c r="Y385" s="4"/>
      <c r="Z385" s="5"/>
      <c r="AA385" s="5"/>
      <c r="AB385" s="5"/>
      <c r="AC385" s="5"/>
      <c r="AD385" s="5"/>
      <c r="AE385" s="5"/>
      <c r="AF385" s="4"/>
      <c r="AG385" s="4"/>
      <c r="AH385" s="5"/>
    </row>
    <row r="386" spans="1:34" x14ac:dyDescent="0.2">
      <c r="A386" s="5"/>
      <c r="B386" s="5"/>
      <c r="C386" s="5"/>
      <c r="D386" s="5"/>
      <c r="E386" s="4"/>
      <c r="F386" s="5"/>
      <c r="G386" s="528"/>
      <c r="H386" s="5"/>
      <c r="I386" s="5"/>
      <c r="J386" s="5"/>
      <c r="K386" s="5"/>
      <c r="L386" s="5"/>
      <c r="M386" s="529"/>
      <c r="N386" s="5"/>
      <c r="O386" s="5"/>
      <c r="P386" s="5"/>
      <c r="Q386" s="5"/>
      <c r="R386" s="5"/>
      <c r="S386" s="5"/>
      <c r="T386" s="5"/>
      <c r="U386" s="5"/>
      <c r="V386" s="529"/>
      <c r="W386" s="530"/>
      <c r="X386" s="5"/>
      <c r="Y386" s="4"/>
      <c r="Z386" s="5"/>
      <c r="AA386" s="5"/>
      <c r="AB386" s="5"/>
      <c r="AC386" s="5"/>
      <c r="AD386" s="5"/>
      <c r="AE386" s="5"/>
      <c r="AF386" s="4"/>
      <c r="AG386" s="4"/>
      <c r="AH386" s="5"/>
    </row>
    <row r="387" spans="1:34" x14ac:dyDescent="0.2">
      <c r="A387" s="5"/>
      <c r="B387" s="5"/>
      <c r="C387" s="5"/>
      <c r="D387" s="5"/>
      <c r="E387" s="4"/>
      <c r="F387" s="5"/>
      <c r="G387" s="528"/>
      <c r="H387" s="5"/>
      <c r="I387" s="5"/>
      <c r="J387" s="5"/>
      <c r="K387" s="5"/>
      <c r="L387" s="5"/>
      <c r="M387" s="529"/>
      <c r="N387" s="5"/>
      <c r="O387" s="5"/>
      <c r="P387" s="5"/>
      <c r="Q387" s="5"/>
      <c r="R387" s="5"/>
      <c r="S387" s="5"/>
      <c r="T387" s="5"/>
      <c r="U387" s="5"/>
      <c r="V387" s="529"/>
      <c r="W387" s="530"/>
      <c r="X387" s="5"/>
      <c r="Y387" s="4"/>
      <c r="Z387" s="5"/>
      <c r="AA387" s="5"/>
      <c r="AB387" s="5"/>
      <c r="AC387" s="5"/>
      <c r="AD387" s="5"/>
      <c r="AE387" s="5"/>
      <c r="AF387" s="4"/>
      <c r="AG387" s="4"/>
      <c r="AH387" s="5"/>
    </row>
    <row r="388" spans="1:34" x14ac:dyDescent="0.2">
      <c r="A388" s="565"/>
      <c r="B388" s="5"/>
      <c r="C388" s="5"/>
      <c r="D388" s="5"/>
      <c r="E388" s="4"/>
      <c r="F388" s="5"/>
      <c r="G388" s="528"/>
      <c r="H388" s="5"/>
      <c r="I388" s="5"/>
      <c r="J388" s="5"/>
      <c r="K388" s="5"/>
      <c r="L388" s="5"/>
      <c r="M388" s="529"/>
      <c r="N388" s="5"/>
      <c r="O388" s="5"/>
      <c r="P388" s="5"/>
      <c r="Q388" s="5"/>
      <c r="R388" s="5"/>
      <c r="S388" s="5"/>
      <c r="T388" s="5"/>
      <c r="U388" s="5"/>
      <c r="V388" s="529"/>
      <c r="W388" s="530"/>
      <c r="X388" s="5"/>
      <c r="Y388" s="4"/>
      <c r="Z388" s="5"/>
      <c r="AA388" s="5"/>
      <c r="AB388" s="5"/>
      <c r="AC388" s="5"/>
      <c r="AD388" s="5"/>
      <c r="AE388" s="5"/>
      <c r="AF388" s="4"/>
      <c r="AG388" s="4"/>
      <c r="AH388" s="5"/>
    </row>
    <row r="389" spans="1:34" x14ac:dyDescent="0.2">
      <c r="A389" s="5"/>
      <c r="B389" s="5"/>
      <c r="C389" s="5"/>
      <c r="D389" s="5"/>
      <c r="E389" s="4"/>
      <c r="F389" s="5"/>
      <c r="G389" s="528"/>
      <c r="H389" s="5"/>
      <c r="I389" s="5"/>
      <c r="J389" s="5"/>
      <c r="K389" s="5"/>
      <c r="L389" s="5"/>
      <c r="M389" s="529"/>
      <c r="N389" s="5"/>
      <c r="O389" s="5"/>
      <c r="P389" s="5"/>
      <c r="Q389" s="5"/>
      <c r="R389" s="5"/>
      <c r="S389" s="5"/>
      <c r="T389" s="5"/>
      <c r="U389" s="5"/>
      <c r="V389" s="529"/>
      <c r="W389" s="530"/>
      <c r="X389" s="5"/>
      <c r="Y389" s="4"/>
      <c r="Z389" s="5"/>
      <c r="AA389" s="5"/>
      <c r="AB389" s="5"/>
      <c r="AC389" s="5"/>
      <c r="AD389" s="5"/>
      <c r="AE389" s="5"/>
      <c r="AF389" s="4"/>
      <c r="AG389" s="4"/>
      <c r="AH389" s="5"/>
    </row>
    <row r="390" spans="1:34" x14ac:dyDescent="0.2">
      <c r="A390" s="5"/>
      <c r="B390" s="5"/>
      <c r="C390" s="5"/>
      <c r="D390" s="5"/>
      <c r="E390" s="4"/>
      <c r="F390" s="5"/>
      <c r="G390" s="528"/>
      <c r="H390" s="5"/>
      <c r="I390" s="5"/>
      <c r="J390" s="5"/>
      <c r="K390" s="5"/>
      <c r="L390" s="5"/>
      <c r="M390" s="529"/>
      <c r="N390" s="5"/>
      <c r="O390" s="5"/>
      <c r="P390" s="5"/>
      <c r="Q390" s="5"/>
      <c r="R390" s="5"/>
      <c r="S390" s="5"/>
      <c r="T390" s="5"/>
      <c r="U390" s="5"/>
      <c r="V390" s="529"/>
      <c r="W390" s="530"/>
      <c r="X390" s="5"/>
      <c r="Y390" s="4"/>
      <c r="Z390" s="5"/>
      <c r="AA390" s="5"/>
      <c r="AB390" s="5"/>
      <c r="AC390" s="5"/>
      <c r="AD390" s="5"/>
      <c r="AE390" s="5"/>
      <c r="AF390" s="4"/>
      <c r="AG390" s="4"/>
      <c r="AH390" s="5"/>
    </row>
    <row r="391" spans="1:34" x14ac:dyDescent="0.2">
      <c r="A391" s="5"/>
      <c r="B391" s="5"/>
      <c r="C391" s="5"/>
      <c r="D391" s="5"/>
      <c r="E391" s="4"/>
      <c r="F391" s="5"/>
      <c r="G391" s="528"/>
      <c r="H391" s="5"/>
      <c r="I391" s="5"/>
      <c r="J391" s="5"/>
      <c r="K391" s="5"/>
      <c r="L391" s="5"/>
      <c r="M391" s="529"/>
      <c r="N391" s="5"/>
      <c r="O391" s="5"/>
      <c r="P391" s="5"/>
      <c r="Q391" s="5"/>
      <c r="R391" s="5"/>
      <c r="S391" s="5"/>
      <c r="T391" s="5"/>
      <c r="U391" s="5"/>
      <c r="V391" s="529"/>
      <c r="W391" s="530"/>
      <c r="X391" s="5"/>
      <c r="Y391" s="4"/>
      <c r="Z391" s="5"/>
      <c r="AA391" s="5"/>
      <c r="AB391" s="5"/>
      <c r="AC391" s="5"/>
      <c r="AD391" s="5"/>
      <c r="AE391" s="5"/>
      <c r="AF391" s="4"/>
      <c r="AG391" s="4"/>
      <c r="AH391" s="5"/>
    </row>
    <row r="392" spans="1:34" x14ac:dyDescent="0.2">
      <c r="A392" s="527"/>
      <c r="B392" s="5"/>
      <c r="C392" s="5"/>
      <c r="D392" s="5"/>
      <c r="E392" s="4"/>
      <c r="F392" s="5"/>
      <c r="G392" s="528"/>
      <c r="H392" s="5"/>
      <c r="I392" s="5"/>
      <c r="J392" s="5"/>
      <c r="K392" s="5"/>
      <c r="L392" s="5"/>
      <c r="M392" s="529"/>
      <c r="N392" s="5"/>
      <c r="O392" s="5"/>
      <c r="P392" s="5"/>
      <c r="Q392" s="5"/>
      <c r="R392" s="5"/>
      <c r="S392" s="5"/>
      <c r="T392" s="5"/>
      <c r="U392" s="5"/>
      <c r="V392" s="529"/>
      <c r="W392" s="530"/>
      <c r="X392" s="5"/>
      <c r="Y392" s="4"/>
      <c r="Z392" s="5"/>
      <c r="AA392" s="5"/>
      <c r="AB392" s="5"/>
      <c r="AC392" s="5"/>
      <c r="AD392" s="5"/>
      <c r="AE392" s="5"/>
      <c r="AF392" s="4"/>
      <c r="AG392" s="4"/>
      <c r="AH392" s="5"/>
    </row>
    <row r="393" spans="1:34" x14ac:dyDescent="0.2">
      <c r="A393" s="527"/>
      <c r="B393" s="5"/>
      <c r="C393" s="5"/>
      <c r="D393" s="5"/>
      <c r="E393" s="4"/>
      <c r="F393" s="5"/>
      <c r="G393" s="528"/>
      <c r="H393" s="5"/>
      <c r="I393" s="5"/>
      <c r="J393" s="5"/>
      <c r="K393" s="5"/>
      <c r="L393" s="5"/>
      <c r="M393" s="529"/>
      <c r="N393" s="5"/>
      <c r="O393" s="5"/>
      <c r="P393" s="5"/>
      <c r="Q393" s="5"/>
      <c r="R393" s="5"/>
      <c r="S393" s="5"/>
      <c r="T393" s="5"/>
      <c r="U393" s="5"/>
      <c r="V393" s="529"/>
      <c r="W393" s="530"/>
      <c r="X393" s="5"/>
      <c r="Y393" s="4"/>
      <c r="Z393" s="5"/>
      <c r="AA393" s="5"/>
      <c r="AB393" s="5"/>
      <c r="AC393" s="5"/>
      <c r="AD393" s="5"/>
      <c r="AE393" s="5"/>
      <c r="AF393" s="4"/>
      <c r="AG393" s="4"/>
      <c r="AH393" s="5"/>
    </row>
    <row r="394" spans="1:34" x14ac:dyDescent="0.2">
      <c r="A394" s="527"/>
      <c r="B394" s="5"/>
      <c r="C394" s="5"/>
      <c r="D394" s="5"/>
      <c r="E394" s="4"/>
      <c r="F394" s="5"/>
      <c r="G394" s="528"/>
      <c r="H394" s="5"/>
      <c r="I394" s="5"/>
      <c r="J394" s="5"/>
      <c r="K394" s="5"/>
      <c r="L394" s="5"/>
      <c r="M394" s="529"/>
      <c r="N394" s="5"/>
      <c r="O394" s="5"/>
      <c r="P394" s="5"/>
      <c r="Q394" s="5"/>
      <c r="R394" s="5"/>
      <c r="S394" s="5"/>
      <c r="T394" s="5"/>
      <c r="U394" s="5"/>
      <c r="V394" s="529"/>
      <c r="W394" s="530"/>
      <c r="X394" s="5"/>
      <c r="Y394" s="4"/>
      <c r="Z394" s="5"/>
      <c r="AA394" s="5"/>
      <c r="AB394" s="5"/>
      <c r="AC394" s="5"/>
      <c r="AD394" s="5"/>
      <c r="AE394" s="5"/>
      <c r="AF394" s="4"/>
      <c r="AG394" s="4"/>
      <c r="AH394" s="5"/>
    </row>
    <row r="395" spans="1:34" x14ac:dyDescent="0.2">
      <c r="A395" s="5"/>
      <c r="B395" s="5"/>
      <c r="C395" s="5"/>
      <c r="D395" s="5"/>
      <c r="E395" s="4"/>
      <c r="F395" s="5"/>
      <c r="G395" s="528"/>
      <c r="H395" s="5"/>
      <c r="I395" s="5"/>
      <c r="J395" s="5"/>
      <c r="K395" s="5"/>
      <c r="L395" s="5"/>
      <c r="M395" s="529"/>
      <c r="N395" s="5"/>
      <c r="O395" s="5"/>
      <c r="P395" s="5"/>
      <c r="Q395" s="5"/>
      <c r="R395" s="5"/>
      <c r="S395" s="5"/>
      <c r="T395" s="5"/>
      <c r="U395" s="5"/>
      <c r="V395" s="529"/>
      <c r="W395" s="530"/>
      <c r="X395" s="5"/>
      <c r="Y395" s="4"/>
      <c r="Z395" s="5"/>
      <c r="AA395" s="5"/>
      <c r="AB395" s="5"/>
      <c r="AC395" s="5"/>
      <c r="AD395" s="5"/>
      <c r="AE395" s="5"/>
      <c r="AF395" s="4"/>
      <c r="AG395" s="4"/>
      <c r="AH395" s="5"/>
    </row>
    <row r="396" spans="1:34" x14ac:dyDescent="0.2">
      <c r="A396" s="5"/>
      <c r="B396" s="5"/>
      <c r="C396" s="5"/>
      <c r="D396" s="5"/>
      <c r="E396" s="4"/>
      <c r="F396" s="5"/>
      <c r="G396" s="528"/>
      <c r="H396" s="5"/>
      <c r="I396" s="5"/>
      <c r="J396" s="5"/>
      <c r="K396" s="5"/>
      <c r="L396" s="5"/>
      <c r="M396" s="529"/>
      <c r="N396" s="5"/>
      <c r="O396" s="5"/>
      <c r="P396" s="5"/>
      <c r="Q396" s="5"/>
      <c r="R396" s="5"/>
      <c r="S396" s="5"/>
      <c r="T396" s="5"/>
      <c r="U396" s="5"/>
      <c r="V396" s="529"/>
      <c r="W396" s="530"/>
      <c r="X396" s="5"/>
      <c r="Y396" s="4"/>
      <c r="Z396" s="5"/>
      <c r="AA396" s="5"/>
      <c r="AB396" s="5"/>
      <c r="AC396" s="5"/>
      <c r="AD396" s="5"/>
      <c r="AE396" s="5"/>
      <c r="AF396" s="4"/>
      <c r="AG396" s="4"/>
      <c r="AH396" s="5"/>
    </row>
    <row r="397" spans="1:34" x14ac:dyDescent="0.2">
      <c r="A397" s="5"/>
      <c r="B397" s="5"/>
      <c r="C397" s="5"/>
      <c r="D397" s="5"/>
      <c r="E397" s="4"/>
      <c r="F397" s="5"/>
      <c r="G397" s="528"/>
      <c r="H397" s="5"/>
      <c r="I397" s="5"/>
      <c r="J397" s="5"/>
      <c r="K397" s="5"/>
      <c r="L397" s="5"/>
      <c r="M397" s="529"/>
      <c r="N397" s="5"/>
      <c r="O397" s="5"/>
      <c r="P397" s="5"/>
      <c r="Q397" s="5"/>
      <c r="R397" s="5"/>
      <c r="S397" s="5"/>
      <c r="T397" s="5"/>
      <c r="U397" s="5"/>
      <c r="V397" s="529"/>
      <c r="W397" s="530"/>
      <c r="X397" s="5"/>
      <c r="Y397" s="4"/>
      <c r="Z397" s="5"/>
      <c r="AA397" s="5"/>
      <c r="AB397" s="5"/>
      <c r="AC397" s="5"/>
      <c r="AD397" s="5"/>
      <c r="AE397" s="5"/>
      <c r="AF397" s="4"/>
      <c r="AG397" s="4"/>
      <c r="AH397" s="5"/>
    </row>
    <row r="398" spans="1:34" x14ac:dyDescent="0.2">
      <c r="A398" s="5"/>
      <c r="B398" s="5"/>
      <c r="C398" s="5"/>
      <c r="D398" s="5"/>
      <c r="E398" s="4"/>
      <c r="F398" s="5"/>
      <c r="G398" s="528"/>
      <c r="H398" s="5"/>
      <c r="I398" s="5"/>
      <c r="J398" s="5"/>
      <c r="K398" s="5"/>
      <c r="L398" s="5"/>
      <c r="M398" s="529"/>
      <c r="N398" s="5"/>
      <c r="O398" s="5"/>
      <c r="P398" s="5"/>
      <c r="Q398" s="5"/>
      <c r="R398" s="5"/>
      <c r="S398" s="5"/>
      <c r="T398" s="5"/>
      <c r="U398" s="5"/>
      <c r="V398" s="529"/>
      <c r="W398" s="530"/>
      <c r="X398" s="5"/>
      <c r="Y398" s="4"/>
      <c r="Z398" s="5"/>
      <c r="AA398" s="5"/>
      <c r="AB398" s="5"/>
      <c r="AC398" s="5"/>
      <c r="AD398" s="5"/>
      <c r="AE398" s="5"/>
      <c r="AF398" s="4"/>
      <c r="AG398" s="4"/>
      <c r="AH398" s="5"/>
    </row>
    <row r="399" spans="1:34" x14ac:dyDescent="0.2">
      <c r="A399" s="5"/>
      <c r="B399" s="5"/>
      <c r="C399" s="5"/>
      <c r="D399" s="5"/>
      <c r="E399" s="4"/>
      <c r="F399" s="5"/>
      <c r="G399" s="528"/>
      <c r="H399" s="5"/>
      <c r="I399" s="5"/>
      <c r="J399" s="5"/>
      <c r="K399" s="5"/>
      <c r="L399" s="5"/>
      <c r="M399" s="529"/>
      <c r="N399" s="5"/>
      <c r="O399" s="5"/>
      <c r="P399" s="5"/>
      <c r="Q399" s="5"/>
      <c r="R399" s="5"/>
      <c r="S399" s="5"/>
      <c r="T399" s="5"/>
      <c r="U399" s="5"/>
      <c r="V399" s="529"/>
      <c r="W399" s="530"/>
      <c r="X399" s="5"/>
      <c r="Y399" s="4"/>
      <c r="Z399" s="5"/>
      <c r="AA399" s="5"/>
      <c r="AB399" s="5"/>
      <c r="AC399" s="5"/>
      <c r="AD399" s="5"/>
      <c r="AE399" s="5"/>
      <c r="AF399" s="4"/>
      <c r="AG399" s="4"/>
      <c r="AH399" s="5"/>
    </row>
    <row r="400" spans="1:34" x14ac:dyDescent="0.2">
      <c r="A400" s="5"/>
      <c r="B400" s="5"/>
      <c r="C400" s="5"/>
      <c r="D400" s="5"/>
      <c r="E400" s="4"/>
      <c r="F400" s="5"/>
      <c r="G400" s="528"/>
      <c r="H400" s="5"/>
      <c r="I400" s="5"/>
      <c r="J400" s="5"/>
      <c r="K400" s="5"/>
      <c r="L400" s="5"/>
      <c r="M400" s="529"/>
      <c r="N400" s="5"/>
      <c r="O400" s="5"/>
      <c r="P400" s="5"/>
      <c r="Q400" s="5"/>
      <c r="R400" s="5"/>
      <c r="S400" s="5"/>
      <c r="T400" s="5"/>
      <c r="U400" s="5"/>
      <c r="V400" s="529"/>
      <c r="W400" s="530"/>
      <c r="X400" s="5"/>
      <c r="Y400" s="4"/>
      <c r="Z400" s="5"/>
      <c r="AA400" s="5"/>
      <c r="AB400" s="5"/>
      <c r="AC400" s="5"/>
      <c r="AD400" s="5"/>
      <c r="AE400" s="5"/>
      <c r="AF400" s="4"/>
      <c r="AG400" s="4"/>
      <c r="AH400" s="5"/>
    </row>
    <row r="401" spans="1:34" x14ac:dyDescent="0.2">
      <c r="A401" s="5"/>
      <c r="B401" s="5"/>
      <c r="C401" s="5"/>
      <c r="D401" s="5"/>
      <c r="E401" s="4"/>
      <c r="F401" s="5"/>
      <c r="G401" s="528"/>
      <c r="H401" s="5"/>
      <c r="I401" s="5"/>
      <c r="J401" s="5"/>
      <c r="K401" s="5"/>
      <c r="L401" s="5"/>
      <c r="M401" s="529"/>
      <c r="N401" s="5"/>
      <c r="O401" s="5"/>
      <c r="P401" s="5"/>
      <c r="Q401" s="5"/>
      <c r="R401" s="5"/>
      <c r="S401" s="5"/>
      <c r="T401" s="5"/>
      <c r="U401" s="5"/>
      <c r="V401" s="529"/>
      <c r="W401" s="530"/>
      <c r="X401" s="5"/>
      <c r="Y401" s="4"/>
      <c r="Z401" s="5"/>
      <c r="AA401" s="5"/>
      <c r="AB401" s="5"/>
      <c r="AC401" s="5"/>
      <c r="AD401" s="5"/>
      <c r="AE401" s="5"/>
      <c r="AF401" s="4"/>
      <c r="AG401" s="4"/>
      <c r="AH401" s="5"/>
    </row>
    <row r="402" spans="1:34" x14ac:dyDescent="0.2">
      <c r="A402" s="5"/>
      <c r="B402" s="5"/>
      <c r="C402" s="5"/>
      <c r="D402" s="5"/>
      <c r="E402" s="4"/>
      <c r="F402" s="5"/>
      <c r="G402" s="528"/>
      <c r="H402" s="5"/>
      <c r="I402" s="5"/>
      <c r="J402" s="5"/>
      <c r="K402" s="5"/>
      <c r="L402" s="5"/>
      <c r="M402" s="529"/>
      <c r="N402" s="5"/>
      <c r="O402" s="5"/>
      <c r="P402" s="5"/>
      <c r="Q402" s="5"/>
      <c r="R402" s="5"/>
      <c r="S402" s="5"/>
      <c r="T402" s="5"/>
      <c r="U402" s="5"/>
      <c r="V402" s="529"/>
      <c r="W402" s="530"/>
      <c r="X402" s="5"/>
      <c r="Y402" s="4"/>
      <c r="Z402" s="5"/>
      <c r="AA402" s="5"/>
      <c r="AB402" s="5"/>
      <c r="AC402" s="5"/>
      <c r="AD402" s="5"/>
      <c r="AE402" s="5"/>
      <c r="AF402" s="4"/>
      <c r="AG402" s="4"/>
      <c r="AH402" s="5"/>
    </row>
    <row r="403" spans="1:34" x14ac:dyDescent="0.2">
      <c r="A403" s="570"/>
      <c r="B403" s="5"/>
      <c r="C403" s="5"/>
      <c r="D403" s="5"/>
      <c r="E403" s="4"/>
      <c r="F403" s="5"/>
      <c r="G403" s="528"/>
      <c r="H403" s="5"/>
      <c r="I403" s="5"/>
      <c r="J403" s="5"/>
      <c r="K403" s="5"/>
      <c r="L403" s="5"/>
      <c r="M403" s="529"/>
      <c r="N403" s="5"/>
      <c r="O403" s="5"/>
      <c r="P403" s="5"/>
      <c r="Q403" s="5"/>
      <c r="R403" s="5"/>
      <c r="S403" s="5"/>
      <c r="T403" s="5"/>
      <c r="U403" s="5"/>
      <c r="V403" s="529"/>
      <c r="W403" s="530"/>
      <c r="X403" s="5"/>
      <c r="Y403" s="4"/>
      <c r="Z403" s="5"/>
      <c r="AA403" s="5"/>
      <c r="AB403" s="5"/>
      <c r="AC403" s="5"/>
      <c r="AD403" s="5"/>
      <c r="AE403" s="5"/>
      <c r="AF403" s="4"/>
      <c r="AG403" s="4"/>
      <c r="AH403" s="5"/>
    </row>
    <row r="404" spans="1:34" x14ac:dyDescent="0.2">
      <c r="A404" s="5"/>
      <c r="B404" s="5"/>
      <c r="C404" s="5"/>
      <c r="D404" s="5"/>
      <c r="E404" s="4"/>
      <c r="F404" s="5"/>
      <c r="G404" s="528"/>
      <c r="H404" s="5"/>
      <c r="I404" s="5"/>
      <c r="J404" s="5"/>
      <c r="K404" s="5"/>
      <c r="L404" s="5"/>
      <c r="M404" s="529"/>
      <c r="N404" s="5"/>
      <c r="O404" s="5"/>
      <c r="P404" s="5"/>
      <c r="Q404" s="5"/>
      <c r="R404" s="5"/>
      <c r="S404" s="5"/>
      <c r="T404" s="5"/>
      <c r="U404" s="5"/>
      <c r="V404" s="529"/>
      <c r="W404" s="530"/>
      <c r="X404" s="5"/>
      <c r="Y404" s="4"/>
      <c r="Z404" s="5"/>
      <c r="AA404" s="5"/>
      <c r="AB404" s="5"/>
      <c r="AC404" s="5"/>
      <c r="AD404" s="5"/>
      <c r="AE404" s="5"/>
      <c r="AF404" s="4"/>
      <c r="AG404" s="4"/>
      <c r="AH404" s="5"/>
    </row>
    <row r="405" spans="1:34" x14ac:dyDescent="0.2">
      <c r="A405" s="5"/>
      <c r="B405" s="5"/>
      <c r="C405" s="5"/>
      <c r="D405" s="5"/>
      <c r="E405" s="4"/>
      <c r="F405" s="5"/>
      <c r="G405" s="528"/>
      <c r="H405" s="5"/>
      <c r="I405" s="5"/>
      <c r="J405" s="5"/>
      <c r="K405" s="5"/>
      <c r="L405" s="5"/>
      <c r="M405" s="529"/>
      <c r="N405" s="5"/>
      <c r="O405" s="5"/>
      <c r="P405" s="5"/>
      <c r="Q405" s="5"/>
      <c r="R405" s="5"/>
      <c r="S405" s="5"/>
      <c r="T405" s="5"/>
      <c r="U405" s="5"/>
      <c r="V405" s="529"/>
      <c r="W405" s="530"/>
      <c r="X405" s="5"/>
      <c r="Y405" s="4"/>
      <c r="Z405" s="5"/>
      <c r="AA405" s="5"/>
      <c r="AB405" s="5"/>
      <c r="AC405" s="5"/>
      <c r="AD405" s="5"/>
      <c r="AE405" s="5"/>
      <c r="AF405" s="4"/>
      <c r="AG405" s="4"/>
      <c r="AH405" s="5"/>
    </row>
    <row r="406" spans="1:34" x14ac:dyDescent="0.2">
      <c r="A406" s="5"/>
      <c r="B406" s="5"/>
      <c r="C406" s="5"/>
      <c r="D406" s="5"/>
      <c r="E406" s="4"/>
      <c r="F406" s="5"/>
      <c r="G406" s="528"/>
      <c r="H406" s="5"/>
      <c r="I406" s="5"/>
      <c r="J406" s="5"/>
      <c r="K406" s="5"/>
      <c r="L406" s="5"/>
      <c r="M406" s="529"/>
      <c r="N406" s="5"/>
      <c r="O406" s="5"/>
      <c r="P406" s="5"/>
      <c r="Q406" s="5"/>
      <c r="R406" s="5"/>
      <c r="S406" s="5"/>
      <c r="T406" s="5"/>
      <c r="U406" s="5"/>
      <c r="V406" s="529"/>
      <c r="W406" s="530"/>
      <c r="X406" s="5"/>
      <c r="Y406" s="4"/>
      <c r="Z406" s="5"/>
      <c r="AA406" s="5"/>
      <c r="AB406" s="5"/>
      <c r="AC406" s="5"/>
      <c r="AD406" s="5"/>
      <c r="AE406" s="5"/>
      <c r="AF406" s="4"/>
      <c r="AG406" s="4"/>
      <c r="AH406" s="5"/>
    </row>
    <row r="407" spans="1:34" x14ac:dyDescent="0.2">
      <c r="A407" s="5"/>
      <c r="B407" s="5"/>
      <c r="C407" s="5"/>
      <c r="D407" s="5"/>
      <c r="E407" s="4"/>
      <c r="F407" s="5"/>
      <c r="G407" s="528"/>
      <c r="H407" s="5"/>
      <c r="I407" s="5"/>
      <c r="J407" s="5"/>
      <c r="K407" s="5"/>
      <c r="L407" s="5"/>
      <c r="M407" s="529"/>
      <c r="N407" s="5"/>
      <c r="O407" s="5"/>
      <c r="P407" s="5"/>
      <c r="Q407" s="5"/>
      <c r="R407" s="5"/>
      <c r="S407" s="5"/>
      <c r="T407" s="5"/>
      <c r="U407" s="5"/>
      <c r="V407" s="529"/>
      <c r="W407" s="530"/>
      <c r="X407" s="5"/>
      <c r="Y407" s="4"/>
      <c r="Z407" s="5"/>
      <c r="AA407" s="5"/>
      <c r="AB407" s="5"/>
      <c r="AC407" s="5"/>
      <c r="AD407" s="5"/>
      <c r="AE407" s="5"/>
      <c r="AF407" s="4"/>
      <c r="AG407" s="4"/>
      <c r="AH407" s="5"/>
    </row>
    <row r="408" spans="1:34" x14ac:dyDescent="0.2">
      <c r="A408" s="5"/>
      <c r="B408" s="5"/>
      <c r="C408" s="5"/>
      <c r="D408" s="5"/>
      <c r="E408" s="4"/>
      <c r="F408" s="5"/>
      <c r="G408" s="528"/>
      <c r="H408" s="5"/>
      <c r="I408" s="5"/>
      <c r="J408" s="5"/>
      <c r="K408" s="5"/>
      <c r="L408" s="5"/>
      <c r="M408" s="529"/>
      <c r="N408" s="5"/>
      <c r="O408" s="5"/>
      <c r="P408" s="5"/>
      <c r="Q408" s="5"/>
      <c r="R408" s="5"/>
      <c r="S408" s="5"/>
      <c r="T408" s="5"/>
      <c r="U408" s="5"/>
      <c r="V408" s="529"/>
      <c r="W408" s="530"/>
      <c r="X408" s="5"/>
      <c r="Y408" s="4"/>
      <c r="Z408" s="5"/>
      <c r="AA408" s="5"/>
      <c r="AB408" s="5"/>
      <c r="AC408" s="5"/>
      <c r="AD408" s="5"/>
      <c r="AE408" s="5"/>
      <c r="AF408" s="4"/>
      <c r="AG408" s="4"/>
      <c r="AH408" s="5"/>
    </row>
    <row r="409" spans="1:34" x14ac:dyDescent="0.2">
      <c r="A409" s="5"/>
      <c r="B409" s="5"/>
      <c r="C409" s="5"/>
      <c r="D409" s="5"/>
      <c r="E409" s="4"/>
      <c r="F409" s="5"/>
      <c r="G409" s="528"/>
      <c r="H409" s="5"/>
      <c r="I409" s="5"/>
      <c r="J409" s="5"/>
      <c r="K409" s="5"/>
      <c r="L409" s="5"/>
      <c r="M409" s="529"/>
      <c r="N409" s="5"/>
      <c r="O409" s="5"/>
      <c r="P409" s="5"/>
      <c r="Q409" s="5"/>
      <c r="R409" s="5"/>
      <c r="S409" s="5"/>
      <c r="T409" s="5"/>
      <c r="U409" s="5"/>
      <c r="V409" s="529"/>
      <c r="W409" s="530"/>
      <c r="X409" s="5"/>
      <c r="Y409" s="4"/>
      <c r="Z409" s="5"/>
      <c r="AA409" s="5"/>
      <c r="AB409" s="5"/>
      <c r="AC409" s="5"/>
      <c r="AD409" s="5"/>
      <c r="AE409" s="5"/>
      <c r="AF409" s="4"/>
      <c r="AG409" s="4"/>
      <c r="AH409" s="5"/>
    </row>
    <row r="410" spans="1:34" x14ac:dyDescent="0.2">
      <c r="A410" s="5"/>
      <c r="B410" s="5"/>
      <c r="C410" s="5"/>
      <c r="D410" s="5"/>
      <c r="E410" s="4"/>
      <c r="F410" s="5"/>
      <c r="G410" s="528"/>
      <c r="H410" s="5"/>
      <c r="I410" s="5"/>
      <c r="J410" s="5"/>
      <c r="K410" s="5"/>
      <c r="L410" s="5"/>
      <c r="M410" s="529"/>
      <c r="N410" s="5"/>
      <c r="O410" s="5"/>
      <c r="P410" s="5"/>
      <c r="Q410" s="5"/>
      <c r="R410" s="5"/>
      <c r="S410" s="5"/>
      <c r="T410" s="5"/>
      <c r="U410" s="5"/>
      <c r="V410" s="529"/>
      <c r="W410" s="530"/>
      <c r="X410" s="5"/>
      <c r="Y410" s="4"/>
      <c r="Z410" s="5"/>
      <c r="AA410" s="5"/>
      <c r="AB410" s="5"/>
      <c r="AC410" s="5"/>
      <c r="AD410" s="5"/>
      <c r="AE410" s="5"/>
      <c r="AF410" s="4"/>
      <c r="AG410" s="4"/>
      <c r="AH410" s="5"/>
    </row>
    <row r="411" spans="1:34" x14ac:dyDescent="0.2">
      <c r="A411" s="5"/>
      <c r="B411" s="5"/>
      <c r="C411" s="5"/>
      <c r="D411" s="5"/>
      <c r="E411" s="4"/>
      <c r="F411" s="5"/>
      <c r="G411" s="528"/>
      <c r="H411" s="5"/>
      <c r="I411" s="5"/>
      <c r="J411" s="5"/>
      <c r="K411" s="5"/>
      <c r="L411" s="5"/>
      <c r="M411" s="529"/>
      <c r="N411" s="5"/>
      <c r="O411" s="5"/>
      <c r="P411" s="5"/>
      <c r="Q411" s="5"/>
      <c r="R411" s="5"/>
      <c r="S411" s="5"/>
      <c r="T411" s="5"/>
      <c r="U411" s="5"/>
      <c r="V411" s="529"/>
      <c r="W411" s="530"/>
      <c r="X411" s="5"/>
      <c r="Y411" s="4"/>
      <c r="Z411" s="5"/>
      <c r="AA411" s="5"/>
      <c r="AB411" s="5"/>
      <c r="AC411" s="5"/>
      <c r="AD411" s="5"/>
      <c r="AE411" s="5"/>
      <c r="AF411" s="4"/>
      <c r="AG411" s="4"/>
      <c r="AH411" s="5"/>
    </row>
    <row r="412" spans="1:34" x14ac:dyDescent="0.2">
      <c r="A412" s="5"/>
      <c r="B412" s="5"/>
      <c r="C412" s="5"/>
      <c r="D412" s="5"/>
      <c r="E412" s="4"/>
      <c r="F412" s="5"/>
      <c r="G412" s="528"/>
      <c r="H412" s="5"/>
      <c r="I412" s="5"/>
      <c r="J412" s="5"/>
      <c r="K412" s="5"/>
      <c r="L412" s="5"/>
      <c r="M412" s="529"/>
      <c r="N412" s="5"/>
      <c r="O412" s="5"/>
      <c r="P412" s="5"/>
      <c r="Q412" s="5"/>
      <c r="R412" s="5"/>
      <c r="S412" s="5"/>
      <c r="T412" s="5"/>
      <c r="U412" s="5"/>
      <c r="V412" s="529"/>
      <c r="W412" s="530"/>
      <c r="X412" s="5"/>
      <c r="Y412" s="4"/>
      <c r="Z412" s="5"/>
      <c r="AA412" s="5"/>
      <c r="AB412" s="5"/>
      <c r="AC412" s="5"/>
      <c r="AD412" s="5"/>
      <c r="AE412" s="5"/>
      <c r="AF412" s="4"/>
      <c r="AG412" s="4"/>
      <c r="AH412" s="5"/>
    </row>
    <row r="413" spans="1:34" x14ac:dyDescent="0.2">
      <c r="A413" s="5"/>
      <c r="B413" s="5"/>
      <c r="C413" s="5"/>
      <c r="D413" s="5"/>
      <c r="E413" s="4"/>
      <c r="F413" s="5"/>
      <c r="G413" s="528"/>
      <c r="H413" s="5"/>
      <c r="I413" s="5"/>
      <c r="J413" s="5"/>
      <c r="K413" s="5"/>
      <c r="L413" s="5"/>
      <c r="M413" s="529"/>
      <c r="N413" s="5"/>
      <c r="O413" s="5"/>
      <c r="P413" s="5"/>
      <c r="Q413" s="5"/>
      <c r="R413" s="5"/>
      <c r="S413" s="5"/>
      <c r="T413" s="5"/>
      <c r="U413" s="5"/>
      <c r="V413" s="529"/>
      <c r="W413" s="530"/>
      <c r="X413" s="5"/>
      <c r="Y413" s="4"/>
      <c r="Z413" s="5"/>
      <c r="AA413" s="5"/>
      <c r="AB413" s="5"/>
      <c r="AC413" s="5"/>
      <c r="AD413" s="5"/>
      <c r="AE413" s="5"/>
      <c r="AF413" s="4"/>
      <c r="AG413" s="4"/>
      <c r="AH413" s="5"/>
    </row>
    <row r="414" spans="1:34" x14ac:dyDescent="0.2">
      <c r="A414" s="5"/>
      <c r="B414" s="5"/>
      <c r="C414" s="5"/>
      <c r="D414" s="5"/>
      <c r="E414" s="4"/>
      <c r="F414" s="5"/>
      <c r="G414" s="528"/>
      <c r="H414" s="5"/>
      <c r="I414" s="5"/>
      <c r="J414" s="5"/>
      <c r="K414" s="5"/>
      <c r="L414" s="5"/>
      <c r="M414" s="529"/>
      <c r="N414" s="5"/>
      <c r="O414" s="5"/>
      <c r="P414" s="5"/>
      <c r="Q414" s="5"/>
      <c r="R414" s="5"/>
      <c r="S414" s="5"/>
      <c r="T414" s="5"/>
      <c r="U414" s="5"/>
      <c r="V414" s="529"/>
      <c r="W414" s="530"/>
      <c r="X414" s="5"/>
      <c r="Y414" s="4"/>
      <c r="Z414" s="5"/>
      <c r="AA414" s="5"/>
      <c r="AB414" s="5"/>
      <c r="AC414" s="5"/>
      <c r="AD414" s="5"/>
      <c r="AE414" s="5"/>
      <c r="AF414" s="4"/>
      <c r="AG414" s="4"/>
      <c r="AH414" s="5"/>
    </row>
    <row r="415" spans="1:34" x14ac:dyDescent="0.2">
      <c r="A415" s="5"/>
      <c r="B415" s="5"/>
      <c r="C415" s="5"/>
      <c r="D415" s="5"/>
      <c r="E415" s="4"/>
      <c r="F415" s="5"/>
      <c r="G415" s="528"/>
      <c r="H415" s="5"/>
      <c r="I415" s="5"/>
      <c r="J415" s="5"/>
      <c r="K415" s="5"/>
      <c r="L415" s="5"/>
      <c r="M415" s="529"/>
      <c r="N415" s="5"/>
      <c r="O415" s="5"/>
      <c r="P415" s="5"/>
      <c r="Q415" s="5"/>
      <c r="R415" s="5"/>
      <c r="S415" s="5"/>
      <c r="T415" s="5"/>
      <c r="U415" s="5"/>
      <c r="V415" s="529"/>
      <c r="W415" s="530"/>
      <c r="X415" s="5"/>
      <c r="Y415" s="4"/>
      <c r="Z415" s="5"/>
      <c r="AA415" s="5"/>
      <c r="AB415" s="5"/>
      <c r="AC415" s="5"/>
      <c r="AD415" s="5"/>
      <c r="AE415" s="5"/>
      <c r="AF415" s="4"/>
      <c r="AG415" s="4"/>
      <c r="AH415" s="5"/>
    </row>
    <row r="416" spans="1:34" x14ac:dyDescent="0.2">
      <c r="A416" s="5"/>
      <c r="B416" s="5"/>
      <c r="C416" s="5"/>
      <c r="D416" s="5"/>
      <c r="E416" s="4"/>
      <c r="F416" s="5"/>
      <c r="G416" s="528"/>
      <c r="H416" s="5"/>
      <c r="I416" s="5"/>
      <c r="J416" s="5"/>
      <c r="K416" s="5"/>
      <c r="L416" s="5"/>
      <c r="M416" s="529"/>
      <c r="N416" s="5"/>
      <c r="O416" s="5"/>
      <c r="P416" s="5"/>
      <c r="Q416" s="5"/>
      <c r="R416" s="5"/>
      <c r="S416" s="5"/>
      <c r="T416" s="5"/>
      <c r="U416" s="5"/>
      <c r="V416" s="529"/>
      <c r="W416" s="530"/>
      <c r="X416" s="5"/>
      <c r="Y416" s="4"/>
      <c r="Z416" s="5"/>
      <c r="AA416" s="5"/>
      <c r="AB416" s="5"/>
      <c r="AC416" s="5"/>
      <c r="AD416" s="5"/>
      <c r="AE416" s="5"/>
      <c r="AF416" s="4"/>
      <c r="AG416" s="4"/>
      <c r="AH416" s="5"/>
    </row>
    <row r="417" spans="1:34" x14ac:dyDescent="0.2">
      <c r="A417" s="5"/>
      <c r="B417" s="5"/>
      <c r="C417" s="5"/>
      <c r="D417" s="5"/>
      <c r="E417" s="4"/>
      <c r="F417" s="5"/>
      <c r="G417" s="528"/>
      <c r="H417" s="5"/>
      <c r="I417" s="5"/>
      <c r="J417" s="5"/>
      <c r="K417" s="5"/>
      <c r="L417" s="5"/>
      <c r="M417" s="529"/>
      <c r="N417" s="5"/>
      <c r="O417" s="5"/>
      <c r="P417" s="5"/>
      <c r="Q417" s="5"/>
      <c r="R417" s="5"/>
      <c r="S417" s="5"/>
      <c r="T417" s="5"/>
      <c r="U417" s="5"/>
      <c r="V417" s="529"/>
      <c r="W417" s="530"/>
      <c r="X417" s="5"/>
      <c r="Y417" s="4"/>
      <c r="Z417" s="5"/>
      <c r="AA417" s="5"/>
      <c r="AB417" s="5"/>
      <c r="AC417" s="5"/>
      <c r="AD417" s="5"/>
      <c r="AE417" s="5"/>
      <c r="AF417" s="4"/>
      <c r="AG417" s="4"/>
      <c r="AH417" s="5"/>
    </row>
    <row r="418" spans="1:34" x14ac:dyDescent="0.2">
      <c r="A418" s="5"/>
      <c r="B418" s="5"/>
      <c r="C418" s="5"/>
      <c r="D418" s="5"/>
      <c r="E418" s="4"/>
      <c r="F418" s="5"/>
      <c r="G418" s="528"/>
      <c r="H418" s="5"/>
      <c r="I418" s="5"/>
      <c r="J418" s="5"/>
      <c r="K418" s="5"/>
      <c r="L418" s="5"/>
      <c r="M418" s="529"/>
      <c r="N418" s="5"/>
      <c r="O418" s="5"/>
      <c r="P418" s="5"/>
      <c r="Q418" s="5"/>
      <c r="R418" s="5"/>
      <c r="S418" s="5"/>
      <c r="T418" s="5"/>
      <c r="U418" s="5"/>
      <c r="V418" s="529"/>
      <c r="W418" s="530"/>
      <c r="X418" s="5"/>
      <c r="Y418" s="4"/>
      <c r="Z418" s="5"/>
      <c r="AA418" s="5"/>
      <c r="AB418" s="5"/>
      <c r="AC418" s="5"/>
      <c r="AD418" s="5"/>
      <c r="AE418" s="5"/>
      <c r="AF418" s="4"/>
      <c r="AG418" s="4"/>
      <c r="AH418" s="5"/>
    </row>
    <row r="419" spans="1:34" x14ac:dyDescent="0.2">
      <c r="A419" s="5"/>
      <c r="B419" s="5"/>
      <c r="C419" s="5"/>
      <c r="D419" s="5"/>
      <c r="E419" s="4"/>
      <c r="F419" s="5"/>
      <c r="G419" s="528"/>
      <c r="H419" s="5"/>
      <c r="I419" s="5"/>
      <c r="J419" s="5"/>
      <c r="K419" s="5"/>
      <c r="L419" s="5"/>
      <c r="M419" s="529"/>
      <c r="N419" s="5"/>
      <c r="O419" s="5"/>
      <c r="P419" s="5"/>
      <c r="Q419" s="5"/>
      <c r="R419" s="5"/>
      <c r="S419" s="5"/>
      <c r="T419" s="5"/>
      <c r="U419" s="5"/>
      <c r="V419" s="529"/>
      <c r="W419" s="530"/>
      <c r="X419" s="5"/>
      <c r="Y419" s="4"/>
      <c r="Z419" s="5"/>
      <c r="AA419" s="5"/>
      <c r="AB419" s="5"/>
      <c r="AC419" s="5"/>
      <c r="AD419" s="5"/>
      <c r="AE419" s="5"/>
      <c r="AF419" s="4"/>
      <c r="AG419" s="4"/>
      <c r="AH419" s="5"/>
    </row>
    <row r="420" spans="1:34" x14ac:dyDescent="0.2">
      <c r="A420" s="5"/>
      <c r="B420" s="5"/>
      <c r="C420" s="5"/>
      <c r="D420" s="5"/>
      <c r="E420" s="4"/>
      <c r="F420" s="5"/>
      <c r="G420" s="528"/>
      <c r="H420" s="5"/>
      <c r="I420" s="5"/>
      <c r="J420" s="5"/>
      <c r="K420" s="5"/>
      <c r="L420" s="5"/>
      <c r="M420" s="529"/>
      <c r="N420" s="5"/>
      <c r="O420" s="5"/>
      <c r="P420" s="5"/>
      <c r="Q420" s="5"/>
      <c r="R420" s="5"/>
      <c r="S420" s="5"/>
      <c r="T420" s="5"/>
      <c r="U420" s="5"/>
      <c r="V420" s="529"/>
      <c r="W420" s="530"/>
      <c r="X420" s="5"/>
      <c r="Y420" s="4"/>
      <c r="Z420" s="5"/>
      <c r="AA420" s="5"/>
      <c r="AB420" s="5"/>
      <c r="AC420" s="5"/>
      <c r="AD420" s="5"/>
      <c r="AE420" s="5"/>
      <c r="AF420" s="4"/>
      <c r="AG420" s="4"/>
      <c r="AH420" s="5"/>
    </row>
    <row r="421" spans="1:34" x14ac:dyDescent="0.2">
      <c r="A421" s="5"/>
      <c r="B421" s="5"/>
      <c r="C421" s="5"/>
      <c r="D421" s="5"/>
      <c r="E421" s="4"/>
      <c r="F421" s="5"/>
      <c r="G421" s="528"/>
      <c r="H421" s="5"/>
      <c r="I421" s="5"/>
      <c r="J421" s="5"/>
      <c r="K421" s="5"/>
      <c r="L421" s="5"/>
      <c r="M421" s="529"/>
      <c r="N421" s="5"/>
      <c r="O421" s="5"/>
      <c r="P421" s="5"/>
      <c r="Q421" s="5"/>
      <c r="R421" s="5"/>
      <c r="S421" s="5"/>
      <c r="T421" s="5"/>
      <c r="U421" s="5"/>
      <c r="V421" s="529"/>
      <c r="W421" s="530"/>
      <c r="X421" s="5"/>
      <c r="Y421" s="4"/>
      <c r="Z421" s="5"/>
      <c r="AA421" s="5"/>
      <c r="AB421" s="5"/>
      <c r="AC421" s="5"/>
      <c r="AD421" s="5"/>
      <c r="AE421" s="5"/>
      <c r="AF421" s="4"/>
      <c r="AG421" s="4"/>
      <c r="AH421" s="5"/>
    </row>
    <row r="422" spans="1:34" x14ac:dyDescent="0.2">
      <c r="A422" s="523"/>
      <c r="B422" s="523"/>
      <c r="C422" s="523"/>
      <c r="D422" s="523"/>
      <c r="E422" s="525"/>
      <c r="F422" s="523"/>
      <c r="G422" s="522"/>
      <c r="H422" s="523"/>
      <c r="I422" s="523"/>
      <c r="J422" s="523"/>
      <c r="K422" s="523"/>
      <c r="L422" s="523"/>
      <c r="M422" s="524"/>
      <c r="N422" s="523"/>
      <c r="O422" s="523"/>
      <c r="P422" s="523"/>
      <c r="Q422" s="523"/>
      <c r="R422" s="523"/>
      <c r="S422" s="523"/>
      <c r="T422" s="523"/>
      <c r="U422" s="523"/>
      <c r="V422" s="524"/>
      <c r="W422" s="532"/>
      <c r="X422" s="523"/>
      <c r="Y422" s="525"/>
      <c r="Z422" s="523"/>
      <c r="AA422" s="523"/>
      <c r="AB422" s="523"/>
      <c r="AC422" s="523"/>
      <c r="AD422" s="523"/>
      <c r="AE422" s="523"/>
      <c r="AF422" s="525"/>
      <c r="AG422" s="525"/>
      <c r="AH422" s="523"/>
    </row>
    <row r="423" spans="1:34" x14ac:dyDescent="0.2">
      <c r="A423" s="5"/>
      <c r="B423" s="5"/>
      <c r="C423" s="5"/>
      <c r="D423" s="5"/>
      <c r="E423" s="4"/>
      <c r="F423" s="5"/>
      <c r="G423" s="528"/>
      <c r="H423" s="5"/>
      <c r="I423" s="5"/>
      <c r="J423" s="5"/>
      <c r="K423" s="5"/>
      <c r="L423" s="5"/>
      <c r="M423" s="529"/>
      <c r="N423" s="5"/>
      <c r="O423" s="5"/>
      <c r="P423" s="5"/>
      <c r="Q423" s="5"/>
      <c r="R423" s="5"/>
      <c r="S423" s="5"/>
      <c r="T423" s="5"/>
      <c r="U423" s="5"/>
      <c r="V423" s="529"/>
      <c r="W423" s="530"/>
      <c r="X423" s="5"/>
      <c r="Y423" s="4"/>
      <c r="Z423" s="5"/>
      <c r="AA423" s="5"/>
      <c r="AB423" s="5"/>
      <c r="AC423" s="5"/>
      <c r="AD423" s="5"/>
      <c r="AE423" s="5"/>
      <c r="AF423" s="4"/>
      <c r="AG423" s="4"/>
      <c r="AH423" s="5"/>
    </row>
    <row r="424" spans="1:34" x14ac:dyDescent="0.2">
      <c r="A424" s="5"/>
      <c r="B424" s="5"/>
      <c r="C424" s="5"/>
      <c r="D424" s="5"/>
      <c r="E424" s="4"/>
      <c r="F424" s="5"/>
      <c r="G424" s="528"/>
      <c r="H424" s="5"/>
      <c r="I424" s="5"/>
      <c r="J424" s="5"/>
      <c r="K424" s="5"/>
      <c r="L424" s="5"/>
      <c r="M424" s="529"/>
      <c r="N424" s="5"/>
      <c r="O424" s="5"/>
      <c r="P424" s="5"/>
      <c r="Q424" s="5"/>
      <c r="R424" s="5"/>
      <c r="S424" s="5"/>
      <c r="T424" s="5"/>
      <c r="U424" s="5"/>
      <c r="V424" s="529"/>
      <c r="W424" s="530"/>
      <c r="X424" s="5"/>
      <c r="Y424" s="4"/>
      <c r="Z424" s="5"/>
      <c r="AA424" s="5"/>
      <c r="AB424" s="5"/>
      <c r="AC424" s="5"/>
      <c r="AD424" s="5"/>
      <c r="AE424" s="5"/>
      <c r="AF424" s="4"/>
      <c r="AG424" s="4"/>
      <c r="AH424" s="5"/>
    </row>
    <row r="425" spans="1:34" x14ac:dyDescent="0.2">
      <c r="A425" s="5"/>
      <c r="B425" s="5"/>
      <c r="C425" s="5"/>
      <c r="D425" s="5"/>
      <c r="E425" s="4"/>
      <c r="F425" s="5"/>
      <c r="G425" s="528"/>
      <c r="H425" s="5"/>
      <c r="I425" s="5"/>
      <c r="J425" s="5"/>
      <c r="K425" s="5"/>
      <c r="L425" s="5"/>
      <c r="M425" s="529"/>
      <c r="N425" s="5"/>
      <c r="O425" s="5"/>
      <c r="P425" s="5"/>
      <c r="Q425" s="5"/>
      <c r="R425" s="5"/>
      <c r="S425" s="5"/>
      <c r="T425" s="5"/>
      <c r="U425" s="5"/>
      <c r="V425" s="529"/>
      <c r="W425" s="530"/>
      <c r="X425" s="5"/>
      <c r="Y425" s="4"/>
      <c r="Z425" s="5"/>
      <c r="AA425" s="5"/>
      <c r="AB425" s="5"/>
      <c r="AC425" s="5"/>
      <c r="AD425" s="5"/>
      <c r="AE425" s="5"/>
      <c r="AF425" s="4"/>
      <c r="AG425" s="4"/>
      <c r="AH425" s="5"/>
    </row>
    <row r="426" spans="1:34" x14ac:dyDescent="0.2">
      <c r="A426" s="5"/>
      <c r="B426" s="5"/>
      <c r="C426" s="5"/>
      <c r="D426" s="5"/>
      <c r="E426" s="4"/>
      <c r="F426" s="5"/>
      <c r="G426" s="528"/>
      <c r="H426" s="5"/>
      <c r="I426" s="5"/>
      <c r="J426" s="5"/>
      <c r="K426" s="5"/>
      <c r="L426" s="5"/>
      <c r="M426" s="529"/>
      <c r="N426" s="5"/>
      <c r="O426" s="5"/>
      <c r="P426" s="5"/>
      <c r="Q426" s="5"/>
      <c r="R426" s="5"/>
      <c r="S426" s="5"/>
      <c r="T426" s="5"/>
      <c r="U426" s="5"/>
      <c r="V426" s="529"/>
      <c r="W426" s="530"/>
      <c r="X426" s="5"/>
      <c r="Y426" s="4"/>
      <c r="Z426" s="5"/>
      <c r="AA426" s="5"/>
      <c r="AB426" s="5"/>
      <c r="AC426" s="5"/>
      <c r="AD426" s="5"/>
      <c r="AE426" s="5"/>
      <c r="AF426" s="4"/>
      <c r="AG426" s="4"/>
      <c r="AH426" s="5"/>
    </row>
    <row r="427" spans="1:34" x14ac:dyDescent="0.2">
      <c r="A427" s="565"/>
      <c r="B427" s="5"/>
      <c r="C427" s="5"/>
      <c r="D427" s="5"/>
      <c r="E427" s="4"/>
      <c r="F427" s="5"/>
      <c r="G427" s="528"/>
      <c r="H427" s="5"/>
      <c r="I427" s="5"/>
      <c r="J427" s="5"/>
      <c r="K427" s="5"/>
      <c r="L427" s="5"/>
      <c r="M427" s="529"/>
      <c r="N427" s="5"/>
      <c r="O427" s="5"/>
      <c r="P427" s="5"/>
      <c r="Q427" s="5"/>
      <c r="R427" s="5"/>
      <c r="S427" s="5"/>
      <c r="T427" s="5"/>
      <c r="U427" s="5"/>
      <c r="V427" s="529"/>
      <c r="W427" s="530"/>
      <c r="X427" s="5"/>
      <c r="Y427" s="4"/>
      <c r="Z427" s="5"/>
      <c r="AA427" s="5"/>
      <c r="AB427" s="5"/>
      <c r="AC427" s="5"/>
      <c r="AD427" s="5"/>
      <c r="AE427" s="5"/>
      <c r="AF427" s="4"/>
      <c r="AG427" s="4"/>
      <c r="AH427" s="5"/>
    </row>
    <row r="428" spans="1:34" x14ac:dyDescent="0.2">
      <c r="A428" s="569"/>
      <c r="B428" s="5"/>
      <c r="C428" s="5"/>
      <c r="D428" s="5"/>
      <c r="E428" s="4"/>
      <c r="F428" s="5"/>
      <c r="G428" s="528"/>
      <c r="H428" s="5"/>
      <c r="I428" s="5"/>
      <c r="J428" s="5"/>
      <c r="K428" s="5"/>
      <c r="L428" s="5"/>
      <c r="M428" s="529"/>
      <c r="N428" s="5"/>
      <c r="O428" s="5"/>
      <c r="P428" s="5"/>
      <c r="Q428" s="5"/>
      <c r="R428" s="5"/>
      <c r="S428" s="5"/>
      <c r="T428" s="5"/>
      <c r="U428" s="5"/>
      <c r="V428" s="529"/>
      <c r="W428" s="530"/>
      <c r="X428" s="5"/>
      <c r="Y428" s="4"/>
      <c r="Z428" s="5"/>
      <c r="AA428" s="5"/>
      <c r="AB428" s="5"/>
      <c r="AC428" s="5"/>
      <c r="AD428" s="5"/>
      <c r="AE428" s="5"/>
      <c r="AF428" s="4"/>
      <c r="AG428" s="4"/>
      <c r="AH428" s="5"/>
    </row>
    <row r="429" spans="1:34" x14ac:dyDescent="0.2">
      <c r="A429" s="5"/>
      <c r="B429" s="5"/>
      <c r="C429" s="5"/>
      <c r="D429" s="5"/>
      <c r="E429" s="4"/>
      <c r="F429" s="5"/>
      <c r="G429" s="528"/>
      <c r="H429" s="5"/>
      <c r="I429" s="5"/>
      <c r="J429" s="5"/>
      <c r="K429" s="5"/>
      <c r="L429" s="5"/>
      <c r="M429" s="529"/>
      <c r="N429" s="5"/>
      <c r="O429" s="5"/>
      <c r="P429" s="5"/>
      <c r="Q429" s="5"/>
      <c r="R429" s="5"/>
      <c r="S429" s="5"/>
      <c r="T429" s="5"/>
      <c r="U429" s="5"/>
      <c r="V429" s="529"/>
      <c r="W429" s="530"/>
      <c r="X429" s="5"/>
      <c r="Y429" s="4"/>
      <c r="Z429" s="5"/>
      <c r="AA429" s="5"/>
      <c r="AB429" s="5"/>
      <c r="AC429" s="5"/>
      <c r="AD429" s="5"/>
      <c r="AE429" s="5"/>
      <c r="AF429" s="4"/>
      <c r="AG429" s="4"/>
      <c r="AH429" s="5"/>
    </row>
    <row r="430" spans="1:34" x14ac:dyDescent="0.2">
      <c r="A430" s="5"/>
      <c r="B430" s="5"/>
      <c r="C430" s="5"/>
      <c r="D430" s="5"/>
      <c r="E430" s="4"/>
      <c r="F430" s="5"/>
      <c r="G430" s="528"/>
      <c r="H430" s="5"/>
      <c r="I430" s="5"/>
      <c r="J430" s="5"/>
      <c r="K430" s="5"/>
      <c r="L430" s="5"/>
      <c r="M430" s="529"/>
      <c r="N430" s="5"/>
      <c r="O430" s="5"/>
      <c r="P430" s="5"/>
      <c r="Q430" s="5"/>
      <c r="R430" s="5"/>
      <c r="S430" s="5"/>
      <c r="T430" s="5"/>
      <c r="U430" s="5"/>
      <c r="V430" s="529"/>
      <c r="W430" s="530"/>
      <c r="X430" s="5"/>
      <c r="Y430" s="4"/>
      <c r="Z430" s="5"/>
      <c r="AA430" s="5"/>
      <c r="AB430" s="5"/>
      <c r="AC430" s="5"/>
      <c r="AD430" s="5"/>
      <c r="AE430" s="5"/>
      <c r="AF430" s="4"/>
      <c r="AG430" s="4"/>
      <c r="AH430" s="5"/>
    </row>
    <row r="431" spans="1:34" x14ac:dyDescent="0.2">
      <c r="A431" s="5"/>
      <c r="B431" s="5"/>
      <c r="C431" s="5"/>
      <c r="D431" s="5"/>
      <c r="E431" s="4"/>
      <c r="F431" s="5"/>
      <c r="G431" s="528"/>
      <c r="H431" s="5"/>
      <c r="I431" s="5"/>
      <c r="J431" s="5"/>
      <c r="K431" s="5"/>
      <c r="L431" s="5"/>
      <c r="M431" s="529"/>
      <c r="N431" s="5"/>
      <c r="O431" s="5"/>
      <c r="P431" s="5"/>
      <c r="Q431" s="5"/>
      <c r="R431" s="5"/>
      <c r="S431" s="5"/>
      <c r="T431" s="5"/>
      <c r="U431" s="5"/>
      <c r="V431" s="529"/>
      <c r="W431" s="530"/>
      <c r="X431" s="5"/>
      <c r="Y431" s="4"/>
      <c r="Z431" s="5"/>
      <c r="AA431" s="5"/>
      <c r="AB431" s="5"/>
      <c r="AC431" s="5"/>
      <c r="AD431" s="5"/>
      <c r="AE431" s="5"/>
      <c r="AF431" s="4"/>
      <c r="AG431" s="4"/>
      <c r="AH431" s="5"/>
    </row>
    <row r="432" spans="1:34" x14ac:dyDescent="0.2">
      <c r="A432" s="5"/>
      <c r="B432" s="5"/>
      <c r="C432" s="5"/>
      <c r="D432" s="5"/>
      <c r="E432" s="4"/>
      <c r="F432" s="5"/>
      <c r="G432" s="528"/>
      <c r="H432" s="5"/>
      <c r="I432" s="5"/>
      <c r="J432" s="5"/>
      <c r="K432" s="5"/>
      <c r="L432" s="5"/>
      <c r="M432" s="529"/>
      <c r="N432" s="5"/>
      <c r="O432" s="5"/>
      <c r="P432" s="5"/>
      <c r="Q432" s="5"/>
      <c r="R432" s="5"/>
      <c r="S432" s="5"/>
      <c r="T432" s="5"/>
      <c r="U432" s="5"/>
      <c r="V432" s="529"/>
      <c r="W432" s="530"/>
      <c r="X432" s="5"/>
      <c r="Y432" s="4"/>
      <c r="Z432" s="5"/>
      <c r="AA432" s="5"/>
      <c r="AB432" s="5"/>
      <c r="AC432" s="5"/>
      <c r="AD432" s="5"/>
      <c r="AE432" s="5"/>
      <c r="AF432" s="4"/>
      <c r="AG432" s="4"/>
      <c r="AH432" s="5"/>
    </row>
    <row r="433" spans="1:34" x14ac:dyDescent="0.2">
      <c r="A433" s="565"/>
      <c r="B433" s="5"/>
      <c r="C433" s="5"/>
      <c r="D433" s="5"/>
      <c r="E433" s="4"/>
      <c r="F433" s="5"/>
      <c r="G433" s="528"/>
      <c r="H433" s="5"/>
      <c r="I433" s="5"/>
      <c r="J433" s="5"/>
      <c r="K433" s="5"/>
      <c r="L433" s="5"/>
      <c r="M433" s="529"/>
      <c r="N433" s="5"/>
      <c r="O433" s="5"/>
      <c r="P433" s="5"/>
      <c r="Q433" s="5"/>
      <c r="R433" s="5"/>
      <c r="S433" s="5"/>
      <c r="T433" s="5"/>
      <c r="U433" s="5"/>
      <c r="V433" s="529"/>
      <c r="W433" s="530"/>
      <c r="X433" s="5"/>
      <c r="Y433" s="4"/>
      <c r="Z433" s="5"/>
      <c r="AA433" s="5"/>
      <c r="AB433" s="5"/>
      <c r="AC433" s="5"/>
      <c r="AD433" s="5"/>
      <c r="AE433" s="5"/>
      <c r="AF433" s="4"/>
      <c r="AG433" s="4"/>
      <c r="AH433" s="5"/>
    </row>
    <row r="434" spans="1:34" x14ac:dyDescent="0.2">
      <c r="A434" s="565"/>
      <c r="B434" s="5"/>
      <c r="C434" s="5"/>
      <c r="D434" s="5"/>
      <c r="E434" s="4"/>
      <c r="F434" s="5"/>
      <c r="G434" s="528"/>
      <c r="H434" s="5"/>
      <c r="I434" s="5"/>
      <c r="J434" s="5"/>
      <c r="K434" s="5"/>
      <c r="L434" s="5"/>
      <c r="M434" s="529"/>
      <c r="N434" s="5"/>
      <c r="O434" s="5"/>
      <c r="P434" s="5"/>
      <c r="Q434" s="5"/>
      <c r="R434" s="5"/>
      <c r="S434" s="5"/>
      <c r="T434" s="5"/>
      <c r="U434" s="5"/>
      <c r="V434" s="529"/>
      <c r="W434" s="530"/>
      <c r="X434" s="5"/>
      <c r="Y434" s="4"/>
      <c r="Z434" s="5"/>
      <c r="AA434" s="5"/>
      <c r="AB434" s="5"/>
      <c r="AC434" s="5"/>
      <c r="AD434" s="5"/>
      <c r="AE434" s="5"/>
      <c r="AF434" s="4"/>
      <c r="AG434" s="4"/>
      <c r="AH434" s="5"/>
    </row>
    <row r="435" spans="1:34" x14ac:dyDescent="0.2">
      <c r="A435" s="5"/>
      <c r="B435" s="5"/>
      <c r="C435" s="5"/>
      <c r="D435" s="5"/>
      <c r="E435" s="4"/>
      <c r="F435" s="5"/>
      <c r="G435" s="528"/>
      <c r="H435" s="5"/>
      <c r="I435" s="5"/>
      <c r="J435" s="5"/>
      <c r="K435" s="5"/>
      <c r="L435" s="5"/>
      <c r="M435" s="529"/>
      <c r="N435" s="5"/>
      <c r="O435" s="5"/>
      <c r="P435" s="5"/>
      <c r="Q435" s="5"/>
      <c r="R435" s="5"/>
      <c r="S435" s="5"/>
      <c r="T435" s="5"/>
      <c r="U435" s="5"/>
      <c r="V435" s="529"/>
      <c r="W435" s="530"/>
      <c r="X435" s="5"/>
      <c r="Y435" s="4"/>
      <c r="Z435" s="5"/>
      <c r="AA435" s="5"/>
      <c r="AB435" s="5"/>
      <c r="AC435" s="5"/>
      <c r="AD435" s="5"/>
      <c r="AE435" s="5"/>
      <c r="AF435" s="4"/>
      <c r="AG435" s="4"/>
      <c r="AH435" s="5"/>
    </row>
    <row r="436" spans="1:34" x14ac:dyDescent="0.2">
      <c r="A436" s="5"/>
      <c r="B436" s="5"/>
      <c r="C436" s="5"/>
      <c r="D436" s="5"/>
      <c r="E436" s="4"/>
      <c r="F436" s="5"/>
      <c r="G436" s="528"/>
      <c r="H436" s="5"/>
      <c r="I436" s="5"/>
      <c r="J436" s="5"/>
      <c r="K436" s="5"/>
      <c r="L436" s="5"/>
      <c r="M436" s="529"/>
      <c r="N436" s="5"/>
      <c r="O436" s="5"/>
      <c r="P436" s="5"/>
      <c r="Q436" s="5"/>
      <c r="R436" s="5"/>
      <c r="S436" s="5"/>
      <c r="T436" s="5"/>
      <c r="U436" s="5"/>
      <c r="V436" s="529"/>
      <c r="W436" s="530"/>
      <c r="X436" s="5"/>
      <c r="Y436" s="4"/>
      <c r="Z436" s="5"/>
      <c r="AA436" s="5"/>
      <c r="AB436" s="5"/>
      <c r="AC436" s="5"/>
      <c r="AD436" s="5"/>
      <c r="AE436" s="5"/>
      <c r="AF436" s="4"/>
      <c r="AG436" s="4"/>
      <c r="AH436" s="5"/>
    </row>
    <row r="437" spans="1:34" x14ac:dyDescent="0.2">
      <c r="A437" s="5"/>
      <c r="B437" s="5"/>
      <c r="C437" s="5"/>
      <c r="D437" s="5"/>
      <c r="E437" s="4"/>
      <c r="F437" s="5"/>
      <c r="G437" s="528"/>
      <c r="H437" s="5"/>
      <c r="I437" s="5"/>
      <c r="J437" s="5"/>
      <c r="K437" s="5"/>
      <c r="L437" s="5"/>
      <c r="M437" s="529"/>
      <c r="N437" s="5"/>
      <c r="O437" s="5"/>
      <c r="P437" s="5"/>
      <c r="Q437" s="5"/>
      <c r="R437" s="5"/>
      <c r="S437" s="5"/>
      <c r="T437" s="5"/>
      <c r="U437" s="5"/>
      <c r="V437" s="529"/>
      <c r="W437" s="530"/>
      <c r="X437" s="5"/>
      <c r="Y437" s="4"/>
      <c r="Z437" s="5"/>
      <c r="AA437" s="5"/>
      <c r="AB437" s="5"/>
      <c r="AC437" s="5"/>
      <c r="AD437" s="5"/>
      <c r="AE437" s="5"/>
      <c r="AF437" s="4"/>
      <c r="AG437" s="4"/>
      <c r="AH437" s="5"/>
    </row>
    <row r="438" spans="1:34" x14ac:dyDescent="0.2">
      <c r="A438" s="527"/>
      <c r="B438" s="5"/>
      <c r="C438" s="5"/>
      <c r="D438" s="5"/>
      <c r="E438" s="4"/>
      <c r="F438" s="5"/>
      <c r="G438" s="528"/>
      <c r="H438" s="5"/>
      <c r="I438" s="5"/>
      <c r="J438" s="5"/>
      <c r="K438" s="5"/>
      <c r="L438" s="5"/>
      <c r="M438" s="529"/>
      <c r="N438" s="5"/>
      <c r="O438" s="5"/>
      <c r="P438" s="5"/>
      <c r="Q438" s="5"/>
      <c r="R438" s="5"/>
      <c r="S438" s="5"/>
      <c r="T438" s="5"/>
      <c r="U438" s="5"/>
      <c r="V438" s="529"/>
      <c r="W438" s="530"/>
      <c r="X438" s="5"/>
      <c r="Y438" s="4"/>
      <c r="Z438" s="5"/>
      <c r="AA438" s="5"/>
      <c r="AB438" s="5"/>
      <c r="AC438" s="5"/>
      <c r="AD438" s="5"/>
      <c r="AE438" s="5"/>
      <c r="AF438" s="4"/>
      <c r="AG438" s="4"/>
      <c r="AH438" s="5"/>
    </row>
    <row r="439" spans="1:34" x14ac:dyDescent="0.2">
      <c r="A439" s="527"/>
      <c r="B439" s="5"/>
      <c r="C439" s="5"/>
      <c r="D439" s="5"/>
      <c r="E439" s="4"/>
      <c r="F439" s="5"/>
      <c r="G439" s="528"/>
      <c r="H439" s="5"/>
      <c r="I439" s="5"/>
      <c r="J439" s="5"/>
      <c r="K439" s="5"/>
      <c r="L439" s="5"/>
      <c r="M439" s="529"/>
      <c r="N439" s="5"/>
      <c r="O439" s="5"/>
      <c r="P439" s="5"/>
      <c r="Q439" s="5"/>
      <c r="R439" s="5"/>
      <c r="S439" s="5"/>
      <c r="T439" s="5"/>
      <c r="U439" s="5"/>
      <c r="V439" s="529"/>
      <c r="W439" s="530"/>
      <c r="X439" s="5"/>
      <c r="Y439" s="4"/>
      <c r="Z439" s="5"/>
      <c r="AA439" s="5"/>
      <c r="AB439" s="5"/>
      <c r="AC439" s="5"/>
      <c r="AD439" s="5"/>
      <c r="AE439" s="5"/>
      <c r="AF439" s="4"/>
      <c r="AG439" s="4"/>
      <c r="AH439" s="5"/>
    </row>
    <row r="440" spans="1:34" x14ac:dyDescent="0.2">
      <c r="A440" s="5"/>
      <c r="B440" s="5"/>
      <c r="C440" s="5"/>
      <c r="D440" s="5"/>
      <c r="E440" s="4"/>
      <c r="F440" s="5"/>
      <c r="G440" s="528"/>
      <c r="H440" s="5"/>
      <c r="I440" s="5"/>
      <c r="J440" s="5"/>
      <c r="K440" s="5"/>
      <c r="L440" s="5"/>
      <c r="M440" s="529"/>
      <c r="N440" s="5"/>
      <c r="O440" s="5"/>
      <c r="P440" s="5"/>
      <c r="Q440" s="5"/>
      <c r="R440" s="5"/>
      <c r="S440" s="5"/>
      <c r="T440" s="5"/>
      <c r="U440" s="5"/>
      <c r="V440" s="529"/>
      <c r="W440" s="530"/>
      <c r="X440" s="5"/>
      <c r="Y440" s="4"/>
      <c r="Z440" s="5"/>
      <c r="AA440" s="5"/>
      <c r="AB440" s="5"/>
      <c r="AC440" s="5"/>
      <c r="AD440" s="5"/>
      <c r="AE440" s="5"/>
      <c r="AF440" s="4"/>
      <c r="AG440" s="4"/>
      <c r="AH440" s="5"/>
    </row>
    <row r="441" spans="1:34" x14ac:dyDescent="0.2">
      <c r="A441" s="5"/>
      <c r="B441" s="5"/>
      <c r="C441" s="5"/>
      <c r="D441" s="5"/>
      <c r="E441" s="4"/>
      <c r="F441" s="5"/>
      <c r="G441" s="528"/>
      <c r="H441" s="5"/>
      <c r="I441" s="5"/>
      <c r="J441" s="5"/>
      <c r="K441" s="5"/>
      <c r="L441" s="5"/>
      <c r="M441" s="529"/>
      <c r="N441" s="5"/>
      <c r="O441" s="5"/>
      <c r="P441" s="5"/>
      <c r="Q441" s="5"/>
      <c r="R441" s="5"/>
      <c r="S441" s="5"/>
      <c r="T441" s="5"/>
      <c r="U441" s="5"/>
      <c r="V441" s="529"/>
      <c r="W441" s="530"/>
      <c r="X441" s="5"/>
      <c r="Y441" s="4"/>
      <c r="Z441" s="5"/>
      <c r="AA441" s="5"/>
      <c r="AB441" s="5"/>
      <c r="AC441" s="5"/>
      <c r="AD441" s="5"/>
      <c r="AE441" s="5"/>
      <c r="AF441" s="4"/>
      <c r="AG441" s="4"/>
      <c r="AH441" s="5"/>
    </row>
    <row r="442" spans="1:34" x14ac:dyDescent="0.2">
      <c r="A442" s="5"/>
      <c r="B442" s="5"/>
      <c r="C442" s="5"/>
      <c r="D442" s="5"/>
      <c r="E442" s="4"/>
      <c r="F442" s="5"/>
      <c r="G442" s="528"/>
      <c r="H442" s="5"/>
      <c r="I442" s="5"/>
      <c r="J442" s="5"/>
      <c r="K442" s="5"/>
      <c r="L442" s="5"/>
      <c r="M442" s="529"/>
      <c r="N442" s="5"/>
      <c r="O442" s="5"/>
      <c r="P442" s="5"/>
      <c r="Q442" s="5"/>
      <c r="R442" s="5"/>
      <c r="S442" s="5"/>
      <c r="T442" s="5"/>
      <c r="U442" s="5"/>
      <c r="V442" s="529"/>
      <c r="W442" s="530"/>
      <c r="X442" s="5"/>
      <c r="Y442" s="4"/>
      <c r="Z442" s="5"/>
      <c r="AA442" s="5"/>
      <c r="AB442" s="5"/>
      <c r="AC442" s="5"/>
      <c r="AD442" s="5"/>
      <c r="AE442" s="5"/>
      <c r="AF442" s="4"/>
      <c r="AG442" s="4"/>
      <c r="AH442" s="5"/>
    </row>
    <row r="443" spans="1:34" x14ac:dyDescent="0.2">
      <c r="A443" s="565"/>
      <c r="B443" s="5"/>
      <c r="C443" s="5"/>
      <c r="D443" s="5"/>
      <c r="E443" s="4"/>
      <c r="F443" s="5"/>
      <c r="G443" s="528"/>
      <c r="H443" s="5"/>
      <c r="I443" s="5"/>
      <c r="J443" s="5"/>
      <c r="K443" s="5"/>
      <c r="L443" s="5"/>
      <c r="M443" s="529"/>
      <c r="N443" s="5"/>
      <c r="O443" s="5"/>
      <c r="P443" s="5"/>
      <c r="Q443" s="5"/>
      <c r="R443" s="5"/>
      <c r="S443" s="5"/>
      <c r="T443" s="5"/>
      <c r="U443" s="5"/>
      <c r="V443" s="529"/>
      <c r="W443" s="530"/>
      <c r="X443" s="5"/>
      <c r="Y443" s="4"/>
      <c r="Z443" s="5"/>
      <c r="AA443" s="5"/>
      <c r="AB443" s="5"/>
      <c r="AC443" s="5"/>
      <c r="AD443" s="5"/>
      <c r="AE443" s="5"/>
      <c r="AF443" s="4"/>
      <c r="AG443" s="4"/>
      <c r="AH443" s="5"/>
    </row>
    <row r="444" spans="1:34" x14ac:dyDescent="0.2">
      <c r="A444" s="5"/>
      <c r="B444" s="5"/>
      <c r="C444" s="5"/>
      <c r="D444" s="5"/>
      <c r="E444" s="4"/>
      <c r="F444" s="5"/>
      <c r="G444" s="528"/>
      <c r="H444" s="5"/>
      <c r="I444" s="5"/>
      <c r="J444" s="5"/>
      <c r="K444" s="5"/>
      <c r="L444" s="5"/>
      <c r="M444" s="529"/>
      <c r="N444" s="5"/>
      <c r="O444" s="5"/>
      <c r="P444" s="5"/>
      <c r="Q444" s="5"/>
      <c r="R444" s="5"/>
      <c r="S444" s="5"/>
      <c r="T444" s="5"/>
      <c r="U444" s="5"/>
      <c r="V444" s="529"/>
      <c r="W444" s="530"/>
      <c r="X444" s="5"/>
      <c r="Y444" s="4"/>
      <c r="Z444" s="5"/>
      <c r="AA444" s="5"/>
      <c r="AB444" s="5"/>
      <c r="AC444" s="5"/>
      <c r="AD444" s="5"/>
      <c r="AE444" s="5"/>
      <c r="AF444" s="4"/>
      <c r="AG444" s="4"/>
      <c r="AH444" s="5"/>
    </row>
    <row r="445" spans="1:34" x14ac:dyDescent="0.2">
      <c r="A445" s="5"/>
      <c r="B445" s="5"/>
      <c r="C445" s="5"/>
      <c r="D445" s="5"/>
      <c r="E445" s="4"/>
      <c r="F445" s="5"/>
      <c r="G445" s="528"/>
      <c r="H445" s="5"/>
      <c r="I445" s="5"/>
      <c r="J445" s="5"/>
      <c r="K445" s="5"/>
      <c r="L445" s="5"/>
      <c r="M445" s="529"/>
      <c r="N445" s="5"/>
      <c r="O445" s="5"/>
      <c r="P445" s="5"/>
      <c r="Q445" s="5"/>
      <c r="R445" s="5"/>
      <c r="S445" s="5"/>
      <c r="T445" s="5"/>
      <c r="U445" s="5"/>
      <c r="V445" s="529"/>
      <c r="W445" s="530"/>
      <c r="X445" s="5"/>
      <c r="Y445" s="4"/>
      <c r="Z445" s="5"/>
      <c r="AA445" s="5"/>
      <c r="AB445" s="5"/>
      <c r="AC445" s="5"/>
      <c r="AD445" s="5"/>
      <c r="AE445" s="5"/>
      <c r="AF445" s="4"/>
      <c r="AG445" s="4"/>
      <c r="AH445" s="5"/>
    </row>
    <row r="446" spans="1:34" x14ac:dyDescent="0.2">
      <c r="A446" s="5"/>
      <c r="B446" s="5"/>
      <c r="C446" s="5"/>
      <c r="D446" s="5"/>
      <c r="E446" s="4"/>
      <c r="F446" s="5"/>
      <c r="G446" s="528"/>
      <c r="H446" s="5"/>
      <c r="I446" s="5"/>
      <c r="J446" s="5"/>
      <c r="K446" s="5"/>
      <c r="L446" s="5"/>
      <c r="M446" s="529"/>
      <c r="N446" s="5"/>
      <c r="O446" s="5"/>
      <c r="P446" s="5"/>
      <c r="Q446" s="5"/>
      <c r="R446" s="5"/>
      <c r="S446" s="5"/>
      <c r="T446" s="5"/>
      <c r="U446" s="5"/>
      <c r="V446" s="529"/>
      <c r="W446" s="530"/>
      <c r="X446" s="5"/>
      <c r="Y446" s="4"/>
      <c r="Z446" s="5"/>
      <c r="AA446" s="5"/>
      <c r="AB446" s="5"/>
      <c r="AC446" s="5"/>
      <c r="AD446" s="5"/>
      <c r="AE446" s="5"/>
      <c r="AF446" s="4"/>
      <c r="AG446" s="4"/>
      <c r="AH446" s="5"/>
    </row>
    <row r="447" spans="1:34" x14ac:dyDescent="0.2">
      <c r="A447" s="5"/>
      <c r="B447" s="5"/>
      <c r="C447" s="5"/>
      <c r="D447" s="5"/>
      <c r="E447" s="4"/>
      <c r="F447" s="5"/>
      <c r="G447" s="528"/>
      <c r="H447" s="5"/>
      <c r="I447" s="5"/>
      <c r="J447" s="5"/>
      <c r="K447" s="5"/>
      <c r="L447" s="5"/>
      <c r="M447" s="529"/>
      <c r="N447" s="5"/>
      <c r="O447" s="5"/>
      <c r="P447" s="5"/>
      <c r="Q447" s="5"/>
      <c r="R447" s="5"/>
      <c r="S447" s="5"/>
      <c r="T447" s="5"/>
      <c r="U447" s="5"/>
      <c r="V447" s="529"/>
      <c r="W447" s="530"/>
      <c r="X447" s="5"/>
      <c r="Y447" s="4"/>
      <c r="Z447" s="5"/>
      <c r="AA447" s="5"/>
      <c r="AB447" s="5"/>
      <c r="AC447" s="5"/>
      <c r="AD447" s="5"/>
      <c r="AE447" s="5"/>
      <c r="AF447" s="4"/>
      <c r="AG447" s="4"/>
      <c r="AH447" s="5"/>
    </row>
    <row r="448" spans="1:34" x14ac:dyDescent="0.2">
      <c r="A448" s="5"/>
      <c r="B448" s="5"/>
      <c r="C448" s="5"/>
      <c r="D448" s="5"/>
      <c r="E448" s="4"/>
      <c r="F448" s="5"/>
      <c r="G448" s="528"/>
      <c r="H448" s="5"/>
      <c r="I448" s="5"/>
      <c r="J448" s="5"/>
      <c r="K448" s="5"/>
      <c r="L448" s="5"/>
      <c r="M448" s="529"/>
      <c r="N448" s="5"/>
      <c r="O448" s="5"/>
      <c r="P448" s="5"/>
      <c r="Q448" s="5"/>
      <c r="R448" s="5"/>
      <c r="S448" s="5"/>
      <c r="T448" s="5"/>
      <c r="U448" s="5"/>
      <c r="V448" s="529"/>
      <c r="W448" s="530"/>
      <c r="X448" s="5"/>
      <c r="Y448" s="4"/>
      <c r="Z448" s="5"/>
      <c r="AA448" s="5"/>
      <c r="AB448" s="5"/>
      <c r="AC448" s="5"/>
      <c r="AD448" s="5"/>
      <c r="AE448" s="5"/>
      <c r="AF448" s="4"/>
      <c r="AG448" s="4"/>
      <c r="AH448" s="5"/>
    </row>
    <row r="449" spans="1:34" x14ac:dyDescent="0.2">
      <c r="A449" s="5"/>
      <c r="B449" s="5"/>
      <c r="C449" s="5"/>
      <c r="D449" s="5"/>
      <c r="E449" s="4"/>
      <c r="F449" s="5"/>
      <c r="G449" s="528"/>
      <c r="H449" s="5"/>
      <c r="I449" s="5"/>
      <c r="J449" s="5"/>
      <c r="K449" s="5"/>
      <c r="L449" s="5"/>
      <c r="M449" s="529"/>
      <c r="N449" s="5"/>
      <c r="O449" s="5"/>
      <c r="P449" s="5"/>
      <c r="Q449" s="5"/>
      <c r="R449" s="5"/>
      <c r="S449" s="5"/>
      <c r="T449" s="5"/>
      <c r="U449" s="5"/>
      <c r="V449" s="529"/>
      <c r="W449" s="530"/>
      <c r="X449" s="5"/>
      <c r="Y449" s="4"/>
      <c r="Z449" s="5"/>
      <c r="AA449" s="5"/>
      <c r="AB449" s="5"/>
      <c r="AC449" s="5"/>
      <c r="AD449" s="5"/>
      <c r="AE449" s="5"/>
      <c r="AF449" s="4"/>
      <c r="AG449" s="4"/>
      <c r="AH449" s="5"/>
    </row>
    <row r="450" spans="1:34" x14ac:dyDescent="0.2">
      <c r="A450" s="5"/>
      <c r="B450" s="5"/>
      <c r="C450" s="5"/>
      <c r="D450" s="5"/>
      <c r="E450" s="4"/>
      <c r="F450" s="5"/>
      <c r="G450" s="528"/>
      <c r="H450" s="5"/>
      <c r="I450" s="5"/>
      <c r="J450" s="5"/>
      <c r="K450" s="5"/>
      <c r="L450" s="5"/>
      <c r="M450" s="529"/>
      <c r="N450" s="5"/>
      <c r="O450" s="5"/>
      <c r="P450" s="5"/>
      <c r="Q450" s="5"/>
      <c r="R450" s="5"/>
      <c r="S450" s="5"/>
      <c r="T450" s="5"/>
      <c r="U450" s="5"/>
      <c r="V450" s="529"/>
      <c r="W450" s="530"/>
      <c r="X450" s="5"/>
      <c r="Y450" s="4"/>
      <c r="Z450" s="5"/>
      <c r="AA450" s="5"/>
      <c r="AB450" s="5"/>
      <c r="AC450" s="5"/>
      <c r="AD450" s="5"/>
      <c r="AE450" s="5"/>
      <c r="AF450" s="4"/>
      <c r="AG450" s="4"/>
      <c r="AH450" s="5"/>
    </row>
    <row r="451" spans="1:34" x14ac:dyDescent="0.2">
      <c r="A451" s="5"/>
      <c r="B451" s="5"/>
      <c r="C451" s="5"/>
      <c r="D451" s="5"/>
      <c r="E451" s="4"/>
      <c r="F451" s="5"/>
      <c r="G451" s="528"/>
      <c r="H451" s="5"/>
      <c r="I451" s="5"/>
      <c r="J451" s="5"/>
      <c r="K451" s="5"/>
      <c r="L451" s="5"/>
      <c r="M451" s="529"/>
      <c r="N451" s="5"/>
      <c r="O451" s="5"/>
      <c r="P451" s="5"/>
      <c r="Q451" s="5"/>
      <c r="R451" s="5"/>
      <c r="S451" s="5"/>
      <c r="T451" s="5"/>
      <c r="U451" s="5"/>
      <c r="V451" s="529"/>
      <c r="W451" s="530"/>
      <c r="X451" s="5"/>
      <c r="Y451" s="4"/>
      <c r="Z451" s="5"/>
      <c r="AA451" s="5"/>
      <c r="AB451" s="5"/>
      <c r="AC451" s="5"/>
      <c r="AD451" s="5"/>
      <c r="AE451" s="5"/>
      <c r="AF451" s="4"/>
      <c r="AG451" s="4"/>
      <c r="AH451" s="5"/>
    </row>
    <row r="452" spans="1:34" x14ac:dyDescent="0.2">
      <c r="A452" s="565"/>
      <c r="B452" s="5"/>
      <c r="C452" s="5"/>
      <c r="D452" s="5"/>
      <c r="E452" s="4"/>
      <c r="F452" s="5"/>
      <c r="G452" s="528"/>
      <c r="H452" s="5"/>
      <c r="I452" s="5"/>
      <c r="J452" s="5"/>
      <c r="K452" s="5"/>
      <c r="L452" s="5"/>
      <c r="M452" s="529"/>
      <c r="N452" s="5"/>
      <c r="O452" s="5"/>
      <c r="P452" s="5"/>
      <c r="Q452" s="5"/>
      <c r="R452" s="5"/>
      <c r="S452" s="5"/>
      <c r="T452" s="5"/>
      <c r="U452" s="5"/>
      <c r="V452" s="529"/>
      <c r="W452" s="530"/>
      <c r="X452" s="5"/>
      <c r="Y452" s="4"/>
      <c r="Z452" s="5"/>
      <c r="AA452" s="5"/>
      <c r="AB452" s="5"/>
      <c r="AC452" s="5"/>
      <c r="AD452" s="5"/>
      <c r="AE452" s="5"/>
      <c r="AF452" s="4"/>
      <c r="AG452" s="4"/>
      <c r="AH452" s="5"/>
    </row>
    <row r="453" spans="1:34" x14ac:dyDescent="0.2">
      <c r="A453" s="565"/>
      <c r="B453" s="5"/>
      <c r="C453" s="5"/>
      <c r="D453" s="5"/>
      <c r="E453" s="4"/>
      <c r="F453" s="5"/>
      <c r="G453" s="528"/>
      <c r="H453" s="5"/>
      <c r="I453" s="5"/>
      <c r="J453" s="5"/>
      <c r="K453" s="5"/>
      <c r="L453" s="5"/>
      <c r="M453" s="529"/>
      <c r="N453" s="5"/>
      <c r="O453" s="5"/>
      <c r="P453" s="5"/>
      <c r="Q453" s="5"/>
      <c r="R453" s="5"/>
      <c r="S453" s="5"/>
      <c r="T453" s="5"/>
      <c r="U453" s="5"/>
      <c r="V453" s="529"/>
      <c r="W453" s="530"/>
      <c r="X453" s="5"/>
      <c r="Y453" s="4"/>
      <c r="Z453" s="5"/>
      <c r="AA453" s="5"/>
      <c r="AB453" s="5"/>
      <c r="AC453" s="5"/>
      <c r="AD453" s="5"/>
      <c r="AE453" s="5"/>
      <c r="AF453" s="4"/>
      <c r="AG453" s="4"/>
      <c r="AH453" s="5"/>
    </row>
    <row r="454" spans="1:34" x14ac:dyDescent="0.2">
      <c r="A454" s="565"/>
      <c r="B454" s="5"/>
      <c r="C454" s="5"/>
      <c r="D454" s="5"/>
      <c r="E454" s="4"/>
      <c r="F454" s="5"/>
      <c r="G454" s="528"/>
      <c r="H454" s="5"/>
      <c r="I454" s="5"/>
      <c r="J454" s="5"/>
      <c r="K454" s="5"/>
      <c r="L454" s="5"/>
      <c r="M454" s="529"/>
      <c r="N454" s="5"/>
      <c r="O454" s="5"/>
      <c r="P454" s="5"/>
      <c r="Q454" s="5"/>
      <c r="R454" s="5"/>
      <c r="S454" s="5"/>
      <c r="T454" s="5"/>
      <c r="U454" s="5"/>
      <c r="V454" s="529"/>
      <c r="W454" s="530"/>
      <c r="X454" s="5"/>
      <c r="Y454" s="4"/>
      <c r="Z454" s="5"/>
      <c r="AA454" s="5"/>
      <c r="AB454" s="5"/>
      <c r="AC454" s="5"/>
      <c r="AD454" s="5"/>
      <c r="AE454" s="5"/>
      <c r="AF454" s="4"/>
      <c r="AG454" s="4"/>
      <c r="AH454" s="5"/>
    </row>
    <row r="455" spans="1:34" x14ac:dyDescent="0.2">
      <c r="A455" s="565"/>
      <c r="B455" s="5"/>
      <c r="C455" s="5"/>
      <c r="D455" s="5"/>
      <c r="E455" s="4"/>
      <c r="F455" s="5"/>
      <c r="G455" s="528"/>
      <c r="H455" s="5"/>
      <c r="I455" s="5"/>
      <c r="J455" s="5"/>
      <c r="K455" s="5"/>
      <c r="L455" s="5"/>
      <c r="M455" s="529"/>
      <c r="N455" s="5"/>
      <c r="O455" s="5"/>
      <c r="P455" s="5"/>
      <c r="Q455" s="5"/>
      <c r="R455" s="5"/>
      <c r="S455" s="5"/>
      <c r="T455" s="5"/>
      <c r="U455" s="5"/>
      <c r="V455" s="529"/>
      <c r="W455" s="530"/>
      <c r="X455" s="5"/>
      <c r="Y455" s="4"/>
      <c r="Z455" s="5"/>
      <c r="AA455" s="5"/>
      <c r="AB455" s="5"/>
      <c r="AC455" s="5"/>
      <c r="AD455" s="5"/>
      <c r="AE455" s="5"/>
      <c r="AF455" s="4"/>
      <c r="AG455" s="4"/>
      <c r="AH455" s="5"/>
    </row>
    <row r="456" spans="1:34" x14ac:dyDescent="0.2">
      <c r="A456" s="5"/>
      <c r="B456" s="5"/>
      <c r="C456" s="5"/>
      <c r="D456" s="5"/>
      <c r="E456" s="4"/>
      <c r="F456" s="5"/>
      <c r="G456" s="528"/>
      <c r="H456" s="5"/>
      <c r="I456" s="5"/>
      <c r="J456" s="5"/>
      <c r="K456" s="5"/>
      <c r="L456" s="5"/>
      <c r="M456" s="529"/>
      <c r="N456" s="5"/>
      <c r="O456" s="5"/>
      <c r="P456" s="5"/>
      <c r="Q456" s="5"/>
      <c r="R456" s="5"/>
      <c r="S456" s="5"/>
      <c r="T456" s="5"/>
      <c r="U456" s="5"/>
      <c r="V456" s="529"/>
      <c r="W456" s="530"/>
      <c r="X456" s="5"/>
      <c r="Y456" s="4"/>
      <c r="Z456" s="5"/>
      <c r="AA456" s="5"/>
      <c r="AB456" s="5"/>
      <c r="AC456" s="5"/>
      <c r="AD456" s="5"/>
      <c r="AE456" s="5"/>
      <c r="AF456" s="4"/>
      <c r="AG456" s="4"/>
      <c r="AH456" s="5"/>
    </row>
    <row r="457" spans="1:34" x14ac:dyDescent="0.2">
      <c r="A457" s="5"/>
      <c r="B457" s="5"/>
      <c r="C457" s="5"/>
      <c r="D457" s="5"/>
      <c r="E457" s="4"/>
      <c r="F457" s="5"/>
      <c r="G457" s="528"/>
      <c r="H457" s="5"/>
      <c r="I457" s="5"/>
      <c r="J457" s="5"/>
      <c r="K457" s="5"/>
      <c r="L457" s="5"/>
      <c r="M457" s="529"/>
      <c r="N457" s="5"/>
      <c r="O457" s="5"/>
      <c r="P457" s="5"/>
      <c r="Q457" s="5"/>
      <c r="R457" s="5"/>
      <c r="S457" s="5"/>
      <c r="T457" s="5"/>
      <c r="U457" s="5"/>
      <c r="V457" s="529"/>
      <c r="W457" s="530"/>
      <c r="X457" s="5"/>
      <c r="Y457" s="4"/>
      <c r="Z457" s="5"/>
      <c r="AA457" s="5"/>
      <c r="AB457" s="5"/>
      <c r="AC457" s="5"/>
      <c r="AD457" s="5"/>
      <c r="AE457" s="5"/>
      <c r="AF457" s="4"/>
      <c r="AG457" s="4"/>
      <c r="AH457" s="5"/>
    </row>
    <row r="458" spans="1:34" x14ac:dyDescent="0.2">
      <c r="A458" s="5"/>
      <c r="B458" s="5"/>
      <c r="C458" s="5"/>
      <c r="D458" s="5"/>
      <c r="E458" s="4"/>
      <c r="F458" s="5"/>
      <c r="G458" s="528"/>
      <c r="H458" s="5"/>
      <c r="I458" s="5"/>
      <c r="J458" s="5"/>
      <c r="K458" s="5"/>
      <c r="L458" s="5"/>
      <c r="M458" s="529"/>
      <c r="N458" s="5"/>
      <c r="O458" s="5"/>
      <c r="P458" s="5"/>
      <c r="Q458" s="5"/>
      <c r="R458" s="5"/>
      <c r="S458" s="5"/>
      <c r="T458" s="5"/>
      <c r="U458" s="5"/>
      <c r="V458" s="529"/>
      <c r="W458" s="530"/>
      <c r="X458" s="5"/>
      <c r="Y458" s="4"/>
      <c r="Z458" s="5"/>
      <c r="AA458" s="5"/>
      <c r="AB458" s="5"/>
      <c r="AC458" s="5"/>
      <c r="AD458" s="5"/>
      <c r="AE458" s="5"/>
      <c r="AF458" s="4"/>
      <c r="AG458" s="4"/>
      <c r="AH458" s="5"/>
    </row>
    <row r="459" spans="1:34" x14ac:dyDescent="0.2">
      <c r="A459" s="5"/>
      <c r="B459" s="5"/>
      <c r="C459" s="5"/>
      <c r="D459" s="5"/>
      <c r="E459" s="4"/>
      <c r="F459" s="5"/>
      <c r="G459" s="528"/>
      <c r="H459" s="5"/>
      <c r="I459" s="5"/>
      <c r="J459" s="5"/>
      <c r="K459" s="5"/>
      <c r="L459" s="5"/>
      <c r="M459" s="529"/>
      <c r="N459" s="5"/>
      <c r="O459" s="5"/>
      <c r="P459" s="5"/>
      <c r="Q459" s="5"/>
      <c r="R459" s="5"/>
      <c r="S459" s="5"/>
      <c r="T459" s="5"/>
      <c r="U459" s="5"/>
      <c r="V459" s="529"/>
      <c r="W459" s="530"/>
      <c r="X459" s="5"/>
      <c r="Y459" s="4"/>
      <c r="Z459" s="5"/>
      <c r="AA459" s="5"/>
      <c r="AB459" s="5"/>
      <c r="AC459" s="5"/>
      <c r="AD459" s="5"/>
      <c r="AE459" s="5"/>
      <c r="AF459" s="4"/>
      <c r="AG459" s="4"/>
      <c r="AH459" s="5"/>
    </row>
    <row r="460" spans="1:34" x14ac:dyDescent="0.2">
      <c r="A460" s="5"/>
      <c r="B460" s="5"/>
      <c r="C460" s="5"/>
      <c r="D460" s="5"/>
      <c r="E460" s="4"/>
      <c r="F460" s="5"/>
      <c r="G460" s="528"/>
      <c r="H460" s="5"/>
      <c r="I460" s="5"/>
      <c r="J460" s="5"/>
      <c r="K460" s="5"/>
      <c r="L460" s="5"/>
      <c r="M460" s="529"/>
      <c r="N460" s="5"/>
      <c r="O460" s="5"/>
      <c r="P460" s="5"/>
      <c r="Q460" s="5"/>
      <c r="R460" s="5"/>
      <c r="S460" s="5"/>
      <c r="T460" s="5"/>
      <c r="U460" s="5"/>
      <c r="V460" s="529"/>
      <c r="W460" s="530"/>
      <c r="X460" s="5"/>
      <c r="Y460" s="4"/>
      <c r="Z460" s="5"/>
      <c r="AA460" s="5"/>
      <c r="AB460" s="5"/>
      <c r="AC460" s="5"/>
      <c r="AD460" s="5"/>
      <c r="AE460" s="5"/>
      <c r="AF460" s="4"/>
      <c r="AG460" s="4"/>
      <c r="AH460" s="5"/>
    </row>
    <row r="461" spans="1:34" x14ac:dyDescent="0.2">
      <c r="A461" s="5"/>
      <c r="B461" s="5"/>
      <c r="C461" s="5"/>
      <c r="D461" s="5"/>
      <c r="E461" s="4"/>
      <c r="F461" s="5"/>
      <c r="G461" s="528"/>
      <c r="H461" s="5"/>
      <c r="I461" s="5"/>
      <c r="J461" s="5"/>
      <c r="K461" s="5"/>
      <c r="L461" s="5"/>
      <c r="M461" s="529"/>
      <c r="N461" s="5"/>
      <c r="O461" s="5"/>
      <c r="P461" s="5"/>
      <c r="Q461" s="5"/>
      <c r="R461" s="5"/>
      <c r="S461" s="5"/>
      <c r="T461" s="5"/>
      <c r="U461" s="5"/>
      <c r="V461" s="529"/>
      <c r="W461" s="530"/>
      <c r="X461" s="5"/>
      <c r="Y461" s="4"/>
      <c r="Z461" s="5"/>
      <c r="AA461" s="5"/>
      <c r="AB461" s="5"/>
      <c r="AC461" s="5"/>
      <c r="AD461" s="5"/>
      <c r="AE461" s="5"/>
      <c r="AF461" s="4"/>
      <c r="AG461" s="4"/>
      <c r="AH461" s="5"/>
    </row>
    <row r="462" spans="1:34" x14ac:dyDescent="0.2">
      <c r="A462" s="5"/>
      <c r="B462" s="5"/>
      <c r="C462" s="5"/>
      <c r="D462" s="5"/>
      <c r="E462" s="4"/>
      <c r="F462" s="5"/>
      <c r="G462" s="528"/>
      <c r="H462" s="5"/>
      <c r="I462" s="5"/>
      <c r="J462" s="5"/>
      <c r="K462" s="5"/>
      <c r="L462" s="5"/>
      <c r="M462" s="529"/>
      <c r="N462" s="5"/>
      <c r="O462" s="5"/>
      <c r="P462" s="5"/>
      <c r="Q462" s="5"/>
      <c r="R462" s="5"/>
      <c r="S462" s="5"/>
      <c r="T462" s="5"/>
      <c r="U462" s="5"/>
      <c r="V462" s="529"/>
      <c r="W462" s="530"/>
      <c r="X462" s="5"/>
      <c r="Y462" s="4"/>
      <c r="Z462" s="5"/>
      <c r="AA462" s="5"/>
      <c r="AB462" s="5"/>
      <c r="AC462" s="5"/>
      <c r="AD462" s="5"/>
      <c r="AE462" s="5"/>
      <c r="AF462" s="4"/>
      <c r="AG462" s="4"/>
      <c r="AH462" s="5"/>
    </row>
    <row r="463" spans="1:34" x14ac:dyDescent="0.2">
      <c r="A463" s="5"/>
      <c r="B463" s="5"/>
      <c r="C463" s="5"/>
      <c r="D463" s="5"/>
      <c r="E463" s="4"/>
      <c r="F463" s="5"/>
      <c r="G463" s="528"/>
      <c r="H463" s="5"/>
      <c r="I463" s="5"/>
      <c r="J463" s="5"/>
      <c r="K463" s="5"/>
      <c r="L463" s="5"/>
      <c r="M463" s="529"/>
      <c r="N463" s="5"/>
      <c r="O463" s="5"/>
      <c r="P463" s="5"/>
      <c r="Q463" s="5"/>
      <c r="R463" s="5"/>
      <c r="S463" s="5"/>
      <c r="T463" s="5"/>
      <c r="U463" s="5"/>
      <c r="V463" s="529"/>
      <c r="W463" s="530"/>
      <c r="X463" s="5"/>
      <c r="Y463" s="4"/>
      <c r="Z463" s="5"/>
      <c r="AA463" s="5"/>
      <c r="AB463" s="5"/>
      <c r="AC463" s="5"/>
      <c r="AD463" s="5"/>
      <c r="AE463" s="5"/>
      <c r="AF463" s="4"/>
      <c r="AG463" s="4"/>
      <c r="AH463" s="5"/>
    </row>
    <row r="464" spans="1:34" x14ac:dyDescent="0.2">
      <c r="A464" s="523"/>
      <c r="B464" s="523"/>
      <c r="C464" s="523"/>
      <c r="D464" s="523"/>
      <c r="E464" s="525"/>
      <c r="F464" s="523"/>
      <c r="G464" s="522"/>
      <c r="H464" s="523"/>
      <c r="I464" s="523"/>
      <c r="J464" s="523"/>
      <c r="K464" s="523"/>
      <c r="L464" s="523"/>
      <c r="M464" s="524"/>
      <c r="N464" s="523"/>
      <c r="O464" s="523"/>
      <c r="P464" s="523"/>
      <c r="Q464" s="523"/>
      <c r="R464" s="523"/>
      <c r="S464" s="523"/>
      <c r="T464" s="523"/>
      <c r="U464" s="523"/>
      <c r="V464" s="524"/>
      <c r="W464" s="525"/>
      <c r="X464" s="523"/>
      <c r="Y464" s="525"/>
      <c r="Z464" s="523"/>
      <c r="AA464" s="523"/>
      <c r="AB464" s="523"/>
      <c r="AC464" s="523"/>
      <c r="AD464" s="523"/>
      <c r="AE464" s="523"/>
      <c r="AF464" s="525"/>
      <c r="AG464" s="525"/>
      <c r="AH464" s="523"/>
    </row>
    <row r="465" spans="1:34" x14ac:dyDescent="0.2">
      <c r="A465" s="5"/>
      <c r="B465" s="5"/>
      <c r="C465" s="5"/>
      <c r="D465" s="5"/>
      <c r="E465" s="4"/>
      <c r="F465" s="5"/>
      <c r="G465" s="528"/>
      <c r="H465" s="5"/>
      <c r="I465" s="5"/>
      <c r="J465" s="5"/>
      <c r="K465" s="5"/>
      <c r="L465" s="5"/>
      <c r="M465" s="529"/>
      <c r="N465" s="5"/>
      <c r="O465" s="5"/>
      <c r="P465" s="5"/>
      <c r="Q465" s="5"/>
      <c r="R465" s="5"/>
      <c r="S465" s="5"/>
      <c r="T465" s="5"/>
      <c r="U465" s="5"/>
      <c r="V465" s="529"/>
      <c r="W465" s="530"/>
      <c r="X465" s="5"/>
      <c r="Y465" s="4"/>
      <c r="Z465" s="5"/>
      <c r="AA465" s="5"/>
      <c r="AB465" s="5"/>
      <c r="AC465" s="5"/>
      <c r="AD465" s="5"/>
      <c r="AE465" s="5"/>
      <c r="AF465" s="4"/>
      <c r="AG465" s="4"/>
      <c r="AH465" s="5"/>
    </row>
    <row r="466" spans="1:34" x14ac:dyDescent="0.2">
      <c r="A466" s="5"/>
      <c r="B466" s="5"/>
      <c r="C466" s="5"/>
      <c r="D466" s="5"/>
      <c r="E466" s="4"/>
      <c r="F466" s="5"/>
      <c r="G466" s="528"/>
      <c r="H466" s="5"/>
      <c r="I466" s="5"/>
      <c r="J466" s="5"/>
      <c r="K466" s="5"/>
      <c r="L466" s="5"/>
      <c r="M466" s="529"/>
      <c r="N466" s="5"/>
      <c r="O466" s="5"/>
      <c r="P466" s="5"/>
      <c r="Q466" s="5"/>
      <c r="R466" s="5"/>
      <c r="S466" s="5"/>
      <c r="T466" s="5"/>
      <c r="U466" s="5"/>
      <c r="V466" s="529"/>
      <c r="W466" s="530"/>
      <c r="X466" s="5"/>
      <c r="Y466" s="4"/>
      <c r="Z466" s="5"/>
      <c r="AA466" s="5"/>
      <c r="AB466" s="5"/>
      <c r="AC466" s="5"/>
      <c r="AD466" s="5"/>
      <c r="AE466" s="5"/>
      <c r="AF466" s="4"/>
      <c r="AG466" s="4"/>
      <c r="AH466" s="5"/>
    </row>
    <row r="467" spans="1:34" x14ac:dyDescent="0.2">
      <c r="A467" s="5"/>
      <c r="B467" s="5"/>
      <c r="C467" s="5"/>
      <c r="D467" s="5"/>
      <c r="E467" s="4"/>
      <c r="F467" s="5"/>
      <c r="G467" s="528"/>
      <c r="H467" s="5"/>
      <c r="I467" s="5"/>
      <c r="J467" s="5"/>
      <c r="K467" s="5"/>
      <c r="L467" s="5"/>
      <c r="M467" s="529"/>
      <c r="N467" s="5"/>
      <c r="O467" s="5"/>
      <c r="P467" s="5"/>
      <c r="Q467" s="5"/>
      <c r="R467" s="5"/>
      <c r="S467" s="5"/>
      <c r="T467" s="5"/>
      <c r="U467" s="5"/>
      <c r="V467" s="529"/>
      <c r="W467" s="530"/>
      <c r="X467" s="5"/>
      <c r="Y467" s="4"/>
      <c r="Z467" s="5"/>
      <c r="AA467" s="5"/>
      <c r="AB467" s="5"/>
      <c r="AC467" s="5"/>
      <c r="AD467" s="5"/>
      <c r="AE467" s="5"/>
      <c r="AF467" s="4"/>
      <c r="AG467" s="4"/>
      <c r="AH467" s="5"/>
    </row>
    <row r="468" spans="1:34" x14ac:dyDescent="0.2">
      <c r="A468" s="5"/>
      <c r="B468" s="5"/>
      <c r="C468" s="5"/>
      <c r="D468" s="5"/>
      <c r="E468" s="4"/>
      <c r="F468" s="5"/>
      <c r="G468" s="528"/>
      <c r="H468" s="5"/>
      <c r="I468" s="5"/>
      <c r="J468" s="5"/>
      <c r="K468" s="5"/>
      <c r="L468" s="5"/>
      <c r="M468" s="529"/>
      <c r="N468" s="5"/>
      <c r="O468" s="5"/>
      <c r="P468" s="5"/>
      <c r="Q468" s="5"/>
      <c r="R468" s="5"/>
      <c r="S468" s="5"/>
      <c r="T468" s="5"/>
      <c r="U468" s="5"/>
      <c r="V468" s="529"/>
      <c r="W468" s="530"/>
      <c r="X468" s="5"/>
      <c r="Y468" s="4"/>
      <c r="Z468" s="5"/>
      <c r="AA468" s="5"/>
      <c r="AB468" s="5"/>
      <c r="AC468" s="5"/>
      <c r="AD468" s="5"/>
      <c r="AE468" s="5"/>
      <c r="AF468" s="4"/>
      <c r="AG468" s="4"/>
      <c r="AH468" s="5"/>
    </row>
    <row r="469" spans="1:34" x14ac:dyDescent="0.2">
      <c r="A469" s="5"/>
      <c r="B469" s="5"/>
      <c r="C469" s="5"/>
      <c r="D469" s="5"/>
      <c r="E469" s="4"/>
      <c r="F469" s="5"/>
      <c r="G469" s="528"/>
      <c r="H469" s="5"/>
      <c r="I469" s="5"/>
      <c r="J469" s="5"/>
      <c r="K469" s="5"/>
      <c r="L469" s="5"/>
      <c r="M469" s="529"/>
      <c r="N469" s="5"/>
      <c r="O469" s="5"/>
      <c r="P469" s="5"/>
      <c r="Q469" s="5"/>
      <c r="R469" s="5"/>
      <c r="S469" s="5"/>
      <c r="T469" s="5"/>
      <c r="U469" s="5"/>
      <c r="V469" s="529"/>
      <c r="W469" s="530"/>
      <c r="X469" s="5"/>
      <c r="Y469" s="4"/>
      <c r="Z469" s="5"/>
      <c r="AA469" s="5"/>
      <c r="AB469" s="5"/>
      <c r="AC469" s="5"/>
      <c r="AD469" s="5"/>
      <c r="AE469" s="5"/>
      <c r="AF469" s="4"/>
      <c r="AG469" s="4"/>
      <c r="AH469" s="5"/>
    </row>
    <row r="470" spans="1:34" x14ac:dyDescent="0.2">
      <c r="A470" s="5"/>
      <c r="B470" s="5"/>
      <c r="C470" s="5"/>
      <c r="D470" s="5"/>
      <c r="E470" s="4"/>
      <c r="F470" s="5"/>
      <c r="G470" s="528"/>
      <c r="H470" s="5"/>
      <c r="I470" s="5"/>
      <c r="J470" s="5"/>
      <c r="K470" s="5"/>
      <c r="L470" s="5"/>
      <c r="M470" s="529"/>
      <c r="N470" s="5"/>
      <c r="O470" s="5"/>
      <c r="P470" s="5"/>
      <c r="Q470" s="5"/>
      <c r="R470" s="5"/>
      <c r="S470" s="5"/>
      <c r="T470" s="5"/>
      <c r="U470" s="5"/>
      <c r="V470" s="529"/>
      <c r="W470" s="530"/>
      <c r="X470" s="5"/>
      <c r="Y470" s="4"/>
      <c r="Z470" s="5"/>
      <c r="AA470" s="5"/>
      <c r="AB470" s="5"/>
      <c r="AC470" s="5"/>
      <c r="AD470" s="5"/>
      <c r="AE470" s="5"/>
      <c r="AF470" s="4"/>
      <c r="AG470" s="4"/>
      <c r="AH470" s="5"/>
    </row>
    <row r="471" spans="1:34" x14ac:dyDescent="0.2">
      <c r="A471" s="536"/>
      <c r="B471" s="5"/>
      <c r="C471" s="5"/>
      <c r="D471" s="5"/>
      <c r="E471" s="4"/>
      <c r="F471" s="5"/>
      <c r="G471" s="528"/>
      <c r="H471" s="5"/>
      <c r="I471" s="5"/>
      <c r="J471" s="5"/>
      <c r="K471" s="5"/>
      <c r="L471" s="5"/>
      <c r="M471" s="529"/>
      <c r="N471" s="5"/>
      <c r="O471" s="5"/>
      <c r="P471" s="5"/>
      <c r="Q471" s="5"/>
      <c r="R471" s="5"/>
      <c r="S471" s="5"/>
      <c r="T471" s="5"/>
      <c r="U471" s="5"/>
      <c r="V471" s="529"/>
      <c r="W471" s="530"/>
      <c r="X471" s="5"/>
      <c r="Y471" s="4"/>
      <c r="Z471" s="5"/>
      <c r="AA471" s="5"/>
      <c r="AB471" s="5"/>
      <c r="AC471" s="5"/>
      <c r="AD471" s="5"/>
      <c r="AE471" s="5"/>
      <c r="AF471" s="4"/>
      <c r="AG471" s="4"/>
      <c r="AH471" s="5"/>
    </row>
    <row r="472" spans="1:34" x14ac:dyDescent="0.2">
      <c r="A472" s="5"/>
      <c r="B472" s="5"/>
      <c r="C472" s="5"/>
      <c r="D472" s="5"/>
      <c r="E472" s="4"/>
      <c r="F472" s="5"/>
      <c r="G472" s="528"/>
      <c r="H472" s="5"/>
      <c r="I472" s="5"/>
      <c r="J472" s="5"/>
      <c r="K472" s="5"/>
      <c r="L472" s="5"/>
      <c r="M472" s="529"/>
      <c r="N472" s="5"/>
      <c r="O472" s="5"/>
      <c r="P472" s="5"/>
      <c r="Q472" s="5"/>
      <c r="R472" s="5"/>
      <c r="S472" s="5"/>
      <c r="T472" s="5"/>
      <c r="U472" s="5"/>
      <c r="V472" s="529"/>
      <c r="W472" s="530"/>
      <c r="X472" s="5"/>
      <c r="Y472" s="4"/>
      <c r="Z472" s="5"/>
      <c r="AA472" s="5"/>
      <c r="AB472" s="5"/>
      <c r="AC472" s="5"/>
      <c r="AD472" s="5"/>
      <c r="AE472" s="5"/>
      <c r="AF472" s="4"/>
      <c r="AG472" s="4"/>
      <c r="AH472" s="5"/>
    </row>
    <row r="473" spans="1:34" x14ac:dyDescent="0.2">
      <c r="A473" s="5"/>
      <c r="B473" s="5"/>
      <c r="C473" s="5"/>
      <c r="D473" s="5"/>
      <c r="E473" s="4"/>
      <c r="F473" s="5"/>
      <c r="G473" s="528"/>
      <c r="H473" s="5"/>
      <c r="I473" s="5"/>
      <c r="J473" s="5"/>
      <c r="K473" s="5"/>
      <c r="L473" s="5"/>
      <c r="M473" s="529"/>
      <c r="N473" s="5"/>
      <c r="O473" s="5"/>
      <c r="P473" s="5"/>
      <c r="Q473" s="5"/>
      <c r="R473" s="5"/>
      <c r="S473" s="5"/>
      <c r="T473" s="5"/>
      <c r="U473" s="5"/>
      <c r="V473" s="529"/>
      <c r="W473" s="530"/>
      <c r="X473" s="5"/>
      <c r="Y473" s="4"/>
      <c r="Z473" s="5"/>
      <c r="AA473" s="5"/>
      <c r="AB473" s="5"/>
      <c r="AC473" s="5"/>
      <c r="AD473" s="5"/>
      <c r="AE473" s="5"/>
      <c r="AF473" s="4"/>
      <c r="AG473" s="4"/>
      <c r="AH473" s="5"/>
    </row>
    <row r="474" spans="1:34" x14ac:dyDescent="0.2">
      <c r="A474" s="5"/>
      <c r="B474" s="5"/>
      <c r="C474" s="5"/>
      <c r="D474" s="5"/>
      <c r="E474" s="4"/>
      <c r="F474" s="5"/>
      <c r="G474" s="528"/>
      <c r="H474" s="5"/>
      <c r="I474" s="5"/>
      <c r="J474" s="5"/>
      <c r="K474" s="5"/>
      <c r="L474" s="5"/>
      <c r="M474" s="529"/>
      <c r="N474" s="5"/>
      <c r="O474" s="5"/>
      <c r="P474" s="5"/>
      <c r="Q474" s="5"/>
      <c r="R474" s="5"/>
      <c r="S474" s="5"/>
      <c r="T474" s="5"/>
      <c r="U474" s="5"/>
      <c r="V474" s="529"/>
      <c r="W474" s="530"/>
      <c r="X474" s="5"/>
      <c r="Y474" s="4"/>
      <c r="Z474" s="5"/>
      <c r="AA474" s="5"/>
      <c r="AB474" s="5"/>
      <c r="AC474" s="5"/>
      <c r="AD474" s="5"/>
      <c r="AE474" s="5"/>
      <c r="AF474" s="4"/>
      <c r="AG474" s="4"/>
      <c r="AH474" s="5"/>
    </row>
    <row r="475" spans="1:34" x14ac:dyDescent="0.2">
      <c r="A475" s="5"/>
      <c r="B475" s="5"/>
      <c r="C475" s="5"/>
      <c r="D475" s="5"/>
      <c r="E475" s="4"/>
      <c r="F475" s="5"/>
      <c r="G475" s="528"/>
      <c r="H475" s="5"/>
      <c r="I475" s="5"/>
      <c r="J475" s="5"/>
      <c r="K475" s="5"/>
      <c r="L475" s="5"/>
      <c r="M475" s="529"/>
      <c r="N475" s="5"/>
      <c r="O475" s="5"/>
      <c r="P475" s="5"/>
      <c r="Q475" s="5"/>
      <c r="R475" s="5"/>
      <c r="S475" s="5"/>
      <c r="T475" s="5"/>
      <c r="U475" s="5"/>
      <c r="V475" s="529"/>
      <c r="W475" s="530"/>
      <c r="X475" s="5"/>
      <c r="Y475" s="4"/>
      <c r="Z475" s="5"/>
      <c r="AA475" s="5"/>
      <c r="AB475" s="5"/>
      <c r="AC475" s="5"/>
      <c r="AD475" s="5"/>
      <c r="AE475" s="5"/>
      <c r="AF475" s="4"/>
      <c r="AG475" s="4"/>
      <c r="AH475" s="5"/>
    </row>
    <row r="476" spans="1:34" x14ac:dyDescent="0.2">
      <c r="A476" s="5"/>
      <c r="B476" s="5"/>
      <c r="C476" s="5"/>
      <c r="D476" s="5"/>
      <c r="E476" s="4"/>
      <c r="F476" s="5"/>
      <c r="G476" s="528"/>
      <c r="H476" s="5"/>
      <c r="I476" s="5"/>
      <c r="J476" s="5"/>
      <c r="K476" s="5"/>
      <c r="L476" s="5"/>
      <c r="M476" s="529"/>
      <c r="N476" s="5"/>
      <c r="O476" s="5"/>
      <c r="P476" s="5"/>
      <c r="Q476" s="5"/>
      <c r="R476" s="5"/>
      <c r="S476" s="5"/>
      <c r="T476" s="5"/>
      <c r="U476" s="5"/>
      <c r="V476" s="529"/>
      <c r="W476" s="530"/>
      <c r="X476" s="5"/>
      <c r="Y476" s="4"/>
      <c r="Z476" s="5"/>
      <c r="AA476" s="5"/>
      <c r="AB476" s="5"/>
      <c r="AC476" s="5"/>
      <c r="AD476" s="5"/>
      <c r="AE476" s="5"/>
      <c r="AF476" s="4"/>
      <c r="AG476" s="4"/>
      <c r="AH476" s="5"/>
    </row>
    <row r="477" spans="1:34" x14ac:dyDescent="0.2">
      <c r="A477" s="565"/>
      <c r="B477" s="5"/>
      <c r="C477" s="5"/>
      <c r="D477" s="5"/>
      <c r="E477" s="4"/>
      <c r="F477" s="5"/>
      <c r="G477" s="528"/>
      <c r="H477" s="5"/>
      <c r="I477" s="5"/>
      <c r="J477" s="5"/>
      <c r="K477" s="5"/>
      <c r="L477" s="5"/>
      <c r="M477" s="529"/>
      <c r="N477" s="5"/>
      <c r="O477" s="5"/>
      <c r="P477" s="5"/>
      <c r="Q477" s="5"/>
      <c r="R477" s="5"/>
      <c r="S477" s="5"/>
      <c r="T477" s="5"/>
      <c r="U477" s="5"/>
      <c r="V477" s="529"/>
      <c r="W477" s="530"/>
      <c r="X477" s="5"/>
      <c r="Y477" s="4"/>
      <c r="Z477" s="5"/>
      <c r="AA477" s="5"/>
      <c r="AB477" s="5"/>
      <c r="AC477" s="5"/>
      <c r="AD477" s="5"/>
      <c r="AE477" s="5"/>
      <c r="AF477" s="4"/>
      <c r="AG477" s="4"/>
      <c r="AH477" s="5"/>
    </row>
    <row r="478" spans="1:34" x14ac:dyDescent="0.2">
      <c r="A478" s="5"/>
      <c r="B478" s="5"/>
      <c r="C478" s="5"/>
      <c r="D478" s="5"/>
      <c r="E478" s="4"/>
      <c r="F478" s="5"/>
      <c r="G478" s="528"/>
      <c r="H478" s="5"/>
      <c r="I478" s="5"/>
      <c r="J478" s="5"/>
      <c r="K478" s="5"/>
      <c r="L478" s="5"/>
      <c r="M478" s="529"/>
      <c r="N478" s="5"/>
      <c r="O478" s="5"/>
      <c r="P478" s="5"/>
      <c r="Q478" s="5"/>
      <c r="R478" s="5"/>
      <c r="S478" s="5"/>
      <c r="T478" s="5"/>
      <c r="U478" s="5"/>
      <c r="V478" s="529"/>
      <c r="W478" s="530"/>
      <c r="X478" s="5"/>
      <c r="Y478" s="4"/>
      <c r="Z478" s="5"/>
      <c r="AA478" s="5"/>
      <c r="AB478" s="5"/>
      <c r="AC478" s="5"/>
      <c r="AD478" s="5"/>
      <c r="AE478" s="5"/>
      <c r="AF478" s="4"/>
      <c r="AG478" s="4"/>
      <c r="AH478" s="5"/>
    </row>
    <row r="479" spans="1:34" x14ac:dyDescent="0.2">
      <c r="A479" s="5"/>
      <c r="B479" s="5"/>
      <c r="C479" s="5"/>
      <c r="D479" s="5"/>
      <c r="E479" s="4"/>
      <c r="F479" s="5"/>
      <c r="G479" s="528"/>
      <c r="H479" s="5"/>
      <c r="I479" s="5"/>
      <c r="J479" s="5"/>
      <c r="K479" s="5"/>
      <c r="L479" s="5"/>
      <c r="M479" s="529"/>
      <c r="N479" s="5"/>
      <c r="O479" s="5"/>
      <c r="P479" s="5"/>
      <c r="Q479" s="5"/>
      <c r="R479" s="5"/>
      <c r="S479" s="5"/>
      <c r="T479" s="5"/>
      <c r="U479" s="5"/>
      <c r="V479" s="529"/>
      <c r="W479" s="530"/>
      <c r="X479" s="5"/>
      <c r="Y479" s="4"/>
      <c r="Z479" s="5"/>
      <c r="AA479" s="5"/>
      <c r="AB479" s="5"/>
      <c r="AC479" s="5"/>
      <c r="AD479" s="5"/>
      <c r="AE479" s="5"/>
      <c r="AF479" s="4"/>
      <c r="AG479" s="4"/>
      <c r="AH479" s="5"/>
    </row>
    <row r="480" spans="1:34" x14ac:dyDescent="0.2">
      <c r="A480" s="5"/>
      <c r="B480" s="5"/>
      <c r="C480" s="5"/>
      <c r="D480" s="5"/>
      <c r="E480" s="4"/>
      <c r="F480" s="5"/>
      <c r="G480" s="528"/>
      <c r="H480" s="5"/>
      <c r="I480" s="5"/>
      <c r="J480" s="5"/>
      <c r="K480" s="5"/>
      <c r="L480" s="5"/>
      <c r="M480" s="529"/>
      <c r="N480" s="5"/>
      <c r="O480" s="5"/>
      <c r="P480" s="5"/>
      <c r="Q480" s="5"/>
      <c r="R480" s="5"/>
      <c r="S480" s="5"/>
      <c r="T480" s="5"/>
      <c r="U480" s="5"/>
      <c r="V480" s="529"/>
      <c r="W480" s="530"/>
      <c r="X480" s="5"/>
      <c r="Y480" s="4"/>
      <c r="Z480" s="5"/>
      <c r="AA480" s="5"/>
      <c r="AB480" s="5"/>
      <c r="AC480" s="5"/>
      <c r="AD480" s="5"/>
      <c r="AE480" s="5"/>
      <c r="AF480" s="4"/>
      <c r="AG480" s="4"/>
      <c r="AH480" s="5"/>
    </row>
    <row r="481" spans="1:34" x14ac:dyDescent="0.2">
      <c r="A481" s="5"/>
      <c r="B481" s="5"/>
      <c r="C481" s="5"/>
      <c r="D481" s="5"/>
      <c r="E481" s="4"/>
      <c r="F481" s="5"/>
      <c r="G481" s="528"/>
      <c r="H481" s="5"/>
      <c r="I481" s="5"/>
      <c r="J481" s="5"/>
      <c r="K481" s="5"/>
      <c r="L481" s="5"/>
      <c r="M481" s="529"/>
      <c r="N481" s="5"/>
      <c r="O481" s="5"/>
      <c r="P481" s="5"/>
      <c r="Q481" s="5"/>
      <c r="R481" s="5"/>
      <c r="S481" s="5"/>
      <c r="T481" s="5"/>
      <c r="U481" s="5"/>
      <c r="V481" s="529"/>
      <c r="W481" s="530"/>
      <c r="X481" s="5"/>
      <c r="Y481" s="4"/>
      <c r="Z481" s="5"/>
      <c r="AA481" s="5"/>
      <c r="AB481" s="5"/>
      <c r="AC481" s="5"/>
      <c r="AD481" s="5"/>
      <c r="AE481" s="5"/>
      <c r="AF481" s="4"/>
      <c r="AG481" s="4"/>
      <c r="AH481" s="5"/>
    </row>
    <row r="482" spans="1:34" x14ac:dyDescent="0.2">
      <c r="A482" s="5"/>
      <c r="B482" s="5"/>
      <c r="C482" s="5"/>
      <c r="D482" s="5"/>
      <c r="E482" s="4"/>
      <c r="F482" s="5"/>
      <c r="G482" s="528"/>
      <c r="H482" s="5"/>
      <c r="I482" s="5"/>
      <c r="J482" s="5"/>
      <c r="K482" s="5"/>
      <c r="L482" s="5"/>
      <c r="M482" s="529"/>
      <c r="N482" s="5"/>
      <c r="O482" s="5"/>
      <c r="P482" s="5"/>
      <c r="Q482" s="5"/>
      <c r="R482" s="5"/>
      <c r="S482" s="5"/>
      <c r="T482" s="5"/>
      <c r="U482" s="5"/>
      <c r="V482" s="529"/>
      <c r="W482" s="530"/>
      <c r="X482" s="5"/>
      <c r="Y482" s="4"/>
      <c r="Z482" s="5"/>
      <c r="AA482" s="5"/>
      <c r="AB482" s="5"/>
      <c r="AC482" s="5"/>
      <c r="AD482" s="5"/>
      <c r="AE482" s="5"/>
      <c r="AF482" s="4"/>
      <c r="AG482" s="4"/>
      <c r="AH482" s="5"/>
    </row>
    <row r="483" spans="1:34" x14ac:dyDescent="0.2">
      <c r="A483" s="5"/>
      <c r="B483" s="5"/>
      <c r="C483" s="5"/>
      <c r="D483" s="5"/>
      <c r="E483" s="4"/>
      <c r="F483" s="5"/>
      <c r="G483" s="528"/>
      <c r="H483" s="5"/>
      <c r="I483" s="5"/>
      <c r="J483" s="5"/>
      <c r="K483" s="5"/>
      <c r="L483" s="5"/>
      <c r="M483" s="529"/>
      <c r="N483" s="5"/>
      <c r="O483" s="5"/>
      <c r="P483" s="5"/>
      <c r="Q483" s="5"/>
      <c r="R483" s="5"/>
      <c r="S483" s="5"/>
      <c r="T483" s="5"/>
      <c r="U483" s="5"/>
      <c r="V483" s="529"/>
      <c r="W483" s="530"/>
      <c r="X483" s="5"/>
      <c r="Y483" s="4"/>
      <c r="Z483" s="5"/>
      <c r="AA483" s="5"/>
      <c r="AB483" s="5"/>
      <c r="AC483" s="5"/>
      <c r="AD483" s="5"/>
      <c r="AE483" s="5"/>
      <c r="AF483" s="4"/>
      <c r="AG483" s="4"/>
      <c r="AH483" s="5"/>
    </row>
    <row r="484" spans="1:34" x14ac:dyDescent="0.2">
      <c r="A484" s="5"/>
      <c r="B484" s="5"/>
      <c r="C484" s="5"/>
      <c r="D484" s="5"/>
      <c r="E484" s="4"/>
      <c r="F484" s="5"/>
      <c r="G484" s="528"/>
      <c r="H484" s="5"/>
      <c r="I484" s="5"/>
      <c r="J484" s="5"/>
      <c r="K484" s="5"/>
      <c r="L484" s="5"/>
      <c r="M484" s="529"/>
      <c r="N484" s="5"/>
      <c r="O484" s="5"/>
      <c r="P484" s="5"/>
      <c r="Q484" s="5"/>
      <c r="R484" s="5"/>
      <c r="S484" s="5"/>
      <c r="T484" s="5"/>
      <c r="U484" s="5"/>
      <c r="V484" s="529"/>
      <c r="W484" s="530"/>
      <c r="X484" s="5"/>
      <c r="Y484" s="4"/>
      <c r="Z484" s="5"/>
      <c r="AA484" s="5"/>
      <c r="AB484" s="5"/>
      <c r="AC484" s="5"/>
      <c r="AD484" s="5"/>
      <c r="AE484" s="5"/>
      <c r="AF484" s="4"/>
      <c r="AG484" s="4"/>
      <c r="AH484" s="5"/>
    </row>
    <row r="485" spans="1:34" x14ac:dyDescent="0.2">
      <c r="A485" s="5"/>
      <c r="B485" s="5"/>
      <c r="C485" s="5"/>
      <c r="D485" s="5"/>
      <c r="E485" s="4"/>
      <c r="F485" s="5"/>
      <c r="G485" s="528"/>
      <c r="H485" s="5"/>
      <c r="I485" s="5"/>
      <c r="J485" s="5"/>
      <c r="K485" s="5"/>
      <c r="L485" s="5"/>
      <c r="M485" s="529"/>
      <c r="N485" s="5"/>
      <c r="O485" s="5"/>
      <c r="P485" s="5"/>
      <c r="Q485" s="5"/>
      <c r="R485" s="5"/>
      <c r="S485" s="5"/>
      <c r="T485" s="5"/>
      <c r="U485" s="5"/>
      <c r="V485" s="529"/>
      <c r="W485" s="530"/>
      <c r="X485" s="5"/>
      <c r="Y485" s="4"/>
      <c r="Z485" s="5"/>
      <c r="AA485" s="5"/>
      <c r="AB485" s="5"/>
      <c r="AC485" s="5"/>
      <c r="AD485" s="5"/>
      <c r="AE485" s="5"/>
      <c r="AF485" s="4"/>
      <c r="AG485" s="4"/>
      <c r="AH485" s="5"/>
    </row>
    <row r="486" spans="1:34" x14ac:dyDescent="0.2">
      <c r="A486" s="5"/>
      <c r="B486" s="5"/>
      <c r="C486" s="5"/>
      <c r="D486" s="5"/>
      <c r="E486" s="4"/>
      <c r="F486" s="5"/>
      <c r="G486" s="528"/>
      <c r="H486" s="5"/>
      <c r="I486" s="5"/>
      <c r="J486" s="5"/>
      <c r="K486" s="5"/>
      <c r="L486" s="5"/>
      <c r="M486" s="529"/>
      <c r="N486" s="5"/>
      <c r="O486" s="5"/>
      <c r="P486" s="5"/>
      <c r="Q486" s="5"/>
      <c r="R486" s="5"/>
      <c r="S486" s="5"/>
      <c r="T486" s="5"/>
      <c r="U486" s="5"/>
      <c r="V486" s="529"/>
      <c r="W486" s="530"/>
      <c r="X486" s="5"/>
      <c r="Y486" s="4"/>
      <c r="Z486" s="5"/>
      <c r="AA486" s="5"/>
      <c r="AB486" s="5"/>
      <c r="AC486" s="5"/>
      <c r="AD486" s="5"/>
      <c r="AE486" s="5"/>
      <c r="AF486" s="4"/>
      <c r="AG486" s="4"/>
      <c r="AH486" s="5"/>
    </row>
    <row r="487" spans="1:34" x14ac:dyDescent="0.2">
      <c r="A487" s="5"/>
      <c r="B487" s="5"/>
      <c r="C487" s="5"/>
      <c r="D487" s="5"/>
      <c r="E487" s="4"/>
      <c r="F487" s="5"/>
      <c r="G487" s="528"/>
      <c r="H487" s="5"/>
      <c r="I487" s="5"/>
      <c r="J487" s="5"/>
      <c r="K487" s="5"/>
      <c r="L487" s="5"/>
      <c r="M487" s="529"/>
      <c r="N487" s="5"/>
      <c r="O487" s="5"/>
      <c r="P487" s="5"/>
      <c r="Q487" s="5"/>
      <c r="R487" s="5"/>
      <c r="S487" s="5"/>
      <c r="T487" s="5"/>
      <c r="U487" s="5"/>
      <c r="V487" s="529"/>
      <c r="W487" s="530"/>
      <c r="X487" s="5"/>
      <c r="Y487" s="4"/>
      <c r="Z487" s="5"/>
      <c r="AA487" s="5"/>
      <c r="AB487" s="5"/>
      <c r="AC487" s="5"/>
      <c r="AD487" s="5"/>
      <c r="AE487" s="5"/>
      <c r="AF487" s="4"/>
      <c r="AG487" s="4"/>
      <c r="AH487" s="5"/>
    </row>
    <row r="488" spans="1:34" x14ac:dyDescent="0.2">
      <c r="A488" s="5"/>
      <c r="B488" s="5"/>
      <c r="C488" s="5"/>
      <c r="D488" s="5"/>
      <c r="E488" s="4"/>
      <c r="F488" s="5"/>
      <c r="G488" s="528"/>
      <c r="H488" s="5"/>
      <c r="I488" s="5"/>
      <c r="J488" s="5"/>
      <c r="K488" s="5"/>
      <c r="L488" s="5"/>
      <c r="M488" s="529"/>
      <c r="N488" s="5"/>
      <c r="O488" s="5"/>
      <c r="P488" s="5"/>
      <c r="Q488" s="5"/>
      <c r="R488" s="5"/>
      <c r="S488" s="5"/>
      <c r="T488" s="5"/>
      <c r="U488" s="5"/>
      <c r="V488" s="529"/>
      <c r="W488" s="530"/>
      <c r="X488" s="5"/>
      <c r="Y488" s="4"/>
      <c r="Z488" s="5"/>
      <c r="AA488" s="5"/>
      <c r="AB488" s="5"/>
      <c r="AC488" s="5"/>
      <c r="AD488" s="5"/>
      <c r="AE488" s="5"/>
      <c r="AF488" s="4"/>
      <c r="AG488" s="4"/>
      <c r="AH488" s="5"/>
    </row>
    <row r="489" spans="1:34" x14ac:dyDescent="0.2">
      <c r="A489" s="5"/>
      <c r="B489" s="5"/>
      <c r="C489" s="5"/>
      <c r="D489" s="5"/>
      <c r="E489" s="4"/>
      <c r="F489" s="5"/>
      <c r="G489" s="528"/>
      <c r="H489" s="5"/>
      <c r="I489" s="5"/>
      <c r="J489" s="5"/>
      <c r="K489" s="5"/>
      <c r="L489" s="5"/>
      <c r="M489" s="529"/>
      <c r="N489" s="5"/>
      <c r="O489" s="5"/>
      <c r="P489" s="5"/>
      <c r="Q489" s="5"/>
      <c r="R489" s="5"/>
      <c r="S489" s="5"/>
      <c r="T489" s="5"/>
      <c r="U489" s="5"/>
      <c r="V489" s="529"/>
      <c r="W489" s="530"/>
      <c r="X489" s="5"/>
      <c r="Y489" s="4"/>
      <c r="Z489" s="5"/>
      <c r="AA489" s="5"/>
      <c r="AB489" s="5"/>
      <c r="AC489" s="5"/>
      <c r="AD489" s="5"/>
      <c r="AE489" s="5"/>
      <c r="AF489" s="4"/>
      <c r="AG489" s="4"/>
      <c r="AH489" s="5"/>
    </row>
    <row r="490" spans="1:34" x14ac:dyDescent="0.2">
      <c r="A490" s="5"/>
      <c r="B490" s="5"/>
      <c r="C490" s="5"/>
      <c r="D490" s="5"/>
      <c r="E490" s="4"/>
      <c r="F490" s="5"/>
      <c r="G490" s="528"/>
      <c r="H490" s="5"/>
      <c r="I490" s="5"/>
      <c r="J490" s="5"/>
      <c r="K490" s="5"/>
      <c r="L490" s="5"/>
      <c r="M490" s="529"/>
      <c r="N490" s="5"/>
      <c r="O490" s="5"/>
      <c r="P490" s="5"/>
      <c r="Q490" s="5"/>
      <c r="R490" s="5"/>
      <c r="S490" s="5"/>
      <c r="T490" s="5"/>
      <c r="U490" s="5"/>
      <c r="V490" s="529"/>
      <c r="W490" s="530"/>
      <c r="X490" s="5"/>
      <c r="Y490" s="4"/>
      <c r="Z490" s="5"/>
      <c r="AA490" s="5"/>
      <c r="AB490" s="5"/>
      <c r="AC490" s="5"/>
      <c r="AD490" s="5"/>
      <c r="AE490" s="5"/>
      <c r="AF490" s="4"/>
      <c r="AG490" s="4"/>
      <c r="AH490" s="5"/>
    </row>
    <row r="491" spans="1:34" x14ac:dyDescent="0.2">
      <c r="A491" s="5"/>
      <c r="B491" s="5"/>
      <c r="C491" s="5"/>
      <c r="D491" s="5"/>
      <c r="E491" s="4"/>
      <c r="F491" s="5"/>
      <c r="G491" s="528"/>
      <c r="H491" s="5"/>
      <c r="I491" s="5"/>
      <c r="J491" s="5"/>
      <c r="K491" s="5"/>
      <c r="L491" s="5"/>
      <c r="M491" s="529"/>
      <c r="N491" s="5"/>
      <c r="O491" s="5"/>
      <c r="P491" s="5"/>
      <c r="Q491" s="5"/>
      <c r="R491" s="5"/>
      <c r="S491" s="5"/>
      <c r="T491" s="5"/>
      <c r="U491" s="5"/>
      <c r="V491" s="529"/>
      <c r="W491" s="530"/>
      <c r="X491" s="5"/>
      <c r="Y491" s="4"/>
      <c r="Z491" s="5"/>
      <c r="AA491" s="5"/>
      <c r="AB491" s="5"/>
      <c r="AC491" s="5"/>
      <c r="AD491" s="5"/>
      <c r="AE491" s="5"/>
      <c r="AF491" s="4"/>
      <c r="AG491" s="4"/>
      <c r="AH491" s="5"/>
    </row>
    <row r="492" spans="1:34" x14ac:dyDescent="0.2">
      <c r="A492" s="5"/>
      <c r="B492" s="5"/>
      <c r="C492" s="5"/>
      <c r="D492" s="5"/>
      <c r="E492" s="4"/>
      <c r="F492" s="5"/>
      <c r="G492" s="528"/>
      <c r="H492" s="5"/>
      <c r="I492" s="5"/>
      <c r="J492" s="5"/>
      <c r="K492" s="5"/>
      <c r="L492" s="5"/>
      <c r="M492" s="529"/>
      <c r="N492" s="5"/>
      <c r="O492" s="5"/>
      <c r="P492" s="5"/>
      <c r="Q492" s="5"/>
      <c r="R492" s="5"/>
      <c r="S492" s="5"/>
      <c r="T492" s="5"/>
      <c r="U492" s="5"/>
      <c r="V492" s="529"/>
      <c r="W492" s="530"/>
      <c r="X492" s="5"/>
      <c r="Y492" s="4"/>
      <c r="Z492" s="5"/>
      <c r="AA492" s="5"/>
      <c r="AB492" s="5"/>
      <c r="AC492" s="5"/>
      <c r="AD492" s="5"/>
      <c r="AE492" s="5"/>
      <c r="AF492" s="4"/>
      <c r="AG492" s="4"/>
      <c r="AH492" s="5"/>
    </row>
    <row r="493" spans="1:34" x14ac:dyDescent="0.2">
      <c r="A493" s="5"/>
      <c r="B493" s="5"/>
      <c r="C493" s="5"/>
      <c r="D493" s="5"/>
      <c r="E493" s="4"/>
      <c r="F493" s="5"/>
      <c r="G493" s="528"/>
      <c r="H493" s="5"/>
      <c r="I493" s="5"/>
      <c r="J493" s="5"/>
      <c r="K493" s="5"/>
      <c r="L493" s="5"/>
      <c r="M493" s="529"/>
      <c r="N493" s="5"/>
      <c r="O493" s="5"/>
      <c r="P493" s="5"/>
      <c r="Q493" s="5"/>
      <c r="R493" s="5"/>
      <c r="S493" s="5"/>
      <c r="T493" s="5"/>
      <c r="U493" s="5"/>
      <c r="V493" s="529"/>
      <c r="W493" s="530"/>
      <c r="X493" s="5"/>
      <c r="Y493" s="4"/>
      <c r="Z493" s="5"/>
      <c r="AA493" s="5"/>
      <c r="AB493" s="5"/>
      <c r="AC493" s="5"/>
      <c r="AD493" s="5"/>
      <c r="AE493" s="5"/>
      <c r="AF493" s="4"/>
      <c r="AG493" s="4"/>
      <c r="AH493" s="5"/>
    </row>
    <row r="494" spans="1:34" x14ac:dyDescent="0.2">
      <c r="A494" s="5"/>
      <c r="B494" s="5"/>
      <c r="C494" s="5"/>
      <c r="D494" s="5"/>
      <c r="E494" s="4"/>
      <c r="F494" s="5"/>
      <c r="G494" s="528"/>
      <c r="H494" s="5"/>
      <c r="I494" s="5"/>
      <c r="J494" s="5"/>
      <c r="K494" s="5"/>
      <c r="L494" s="5"/>
      <c r="M494" s="529"/>
      <c r="N494" s="5"/>
      <c r="O494" s="5"/>
      <c r="P494" s="5"/>
      <c r="Q494" s="5"/>
      <c r="R494" s="5"/>
      <c r="S494" s="5"/>
      <c r="T494" s="5"/>
      <c r="U494" s="5"/>
      <c r="V494" s="529"/>
      <c r="W494" s="530"/>
      <c r="X494" s="5"/>
      <c r="Y494" s="4"/>
      <c r="Z494" s="5"/>
      <c r="AA494" s="5"/>
      <c r="AB494" s="5"/>
      <c r="AC494" s="5"/>
      <c r="AD494" s="5"/>
      <c r="AE494" s="5"/>
      <c r="AF494" s="4"/>
      <c r="AG494" s="4"/>
      <c r="AH494" s="5"/>
    </row>
    <row r="495" spans="1:34" x14ac:dyDescent="0.2">
      <c r="A495" s="5"/>
      <c r="B495" s="5"/>
      <c r="C495" s="5"/>
      <c r="D495" s="5"/>
      <c r="E495" s="4"/>
      <c r="F495" s="5"/>
      <c r="G495" s="528"/>
      <c r="H495" s="5"/>
      <c r="I495" s="5"/>
      <c r="J495" s="5"/>
      <c r="K495" s="5"/>
      <c r="L495" s="5"/>
      <c r="M495" s="529"/>
      <c r="N495" s="5"/>
      <c r="O495" s="5"/>
      <c r="P495" s="5"/>
      <c r="Q495" s="5"/>
      <c r="R495" s="5"/>
      <c r="S495" s="5"/>
      <c r="T495" s="5"/>
      <c r="U495" s="5"/>
      <c r="V495" s="529"/>
      <c r="W495" s="530"/>
      <c r="X495" s="5"/>
      <c r="Y495" s="4"/>
      <c r="Z495" s="5"/>
      <c r="AA495" s="5"/>
      <c r="AB495" s="5"/>
      <c r="AC495" s="5"/>
      <c r="AD495" s="5"/>
      <c r="AE495" s="5"/>
      <c r="AF495" s="4"/>
      <c r="AG495" s="4"/>
      <c r="AH495" s="5"/>
    </row>
    <row r="496" spans="1:34" x14ac:dyDescent="0.2">
      <c r="A496" s="5"/>
      <c r="B496" s="5"/>
      <c r="C496" s="5"/>
      <c r="D496" s="5"/>
      <c r="E496" s="4"/>
      <c r="F496" s="5"/>
      <c r="G496" s="528"/>
      <c r="H496" s="5"/>
      <c r="I496" s="5"/>
      <c r="J496" s="5"/>
      <c r="K496" s="5"/>
      <c r="L496" s="5"/>
      <c r="M496" s="529"/>
      <c r="N496" s="5"/>
      <c r="O496" s="5"/>
      <c r="P496" s="5"/>
      <c r="Q496" s="5"/>
      <c r="R496" s="5"/>
      <c r="S496" s="5"/>
      <c r="T496" s="5"/>
      <c r="U496" s="5"/>
      <c r="V496" s="529"/>
      <c r="W496" s="530"/>
      <c r="X496" s="5"/>
      <c r="Y496" s="4"/>
      <c r="Z496" s="5"/>
      <c r="AA496" s="5"/>
      <c r="AB496" s="5"/>
      <c r="AC496" s="5"/>
      <c r="AD496" s="5"/>
      <c r="AE496" s="5"/>
      <c r="AF496" s="4"/>
      <c r="AG496" s="4"/>
      <c r="AH496" s="5"/>
    </row>
    <row r="497" spans="1:34" x14ac:dyDescent="0.2">
      <c r="A497" s="5"/>
      <c r="B497" s="5"/>
      <c r="C497" s="5"/>
      <c r="D497" s="5"/>
      <c r="E497" s="4"/>
      <c r="F497" s="5"/>
      <c r="G497" s="528"/>
      <c r="H497" s="5"/>
      <c r="I497" s="5"/>
      <c r="J497" s="5"/>
      <c r="K497" s="5"/>
      <c r="L497" s="5"/>
      <c r="M497" s="529"/>
      <c r="N497" s="5"/>
      <c r="O497" s="5"/>
      <c r="P497" s="5"/>
      <c r="Q497" s="5"/>
      <c r="R497" s="5"/>
      <c r="S497" s="5"/>
      <c r="T497" s="5"/>
      <c r="U497" s="5"/>
      <c r="V497" s="529"/>
      <c r="W497" s="530"/>
      <c r="X497" s="5"/>
      <c r="Y497" s="4"/>
      <c r="Z497" s="5"/>
      <c r="AA497" s="5"/>
      <c r="AB497" s="5"/>
      <c r="AC497" s="5"/>
      <c r="AD497" s="5"/>
      <c r="AE497" s="5"/>
      <c r="AF497" s="4"/>
      <c r="AG497" s="4"/>
      <c r="AH497" s="5"/>
    </row>
    <row r="498" spans="1:34" x14ac:dyDescent="0.2">
      <c r="A498" s="5"/>
      <c r="B498" s="5"/>
      <c r="C498" s="5"/>
      <c r="D498" s="5"/>
      <c r="E498" s="4"/>
      <c r="F498" s="5"/>
      <c r="G498" s="528"/>
      <c r="H498" s="5"/>
      <c r="I498" s="5"/>
      <c r="J498" s="5"/>
      <c r="K498" s="5"/>
      <c r="L498" s="5"/>
      <c r="M498" s="529"/>
      <c r="N498" s="5"/>
      <c r="O498" s="5"/>
      <c r="P498" s="5"/>
      <c r="Q498" s="5"/>
      <c r="R498" s="5"/>
      <c r="S498" s="5"/>
      <c r="T498" s="5"/>
      <c r="U498" s="5"/>
      <c r="V498" s="529"/>
      <c r="W498" s="530"/>
      <c r="X498" s="5"/>
      <c r="Y498" s="4"/>
      <c r="Z498" s="5"/>
      <c r="AA498" s="5"/>
      <c r="AB498" s="5"/>
      <c r="AC498" s="5"/>
      <c r="AD498" s="5"/>
      <c r="AE498" s="5"/>
      <c r="AF498" s="4"/>
      <c r="AG498" s="4"/>
      <c r="AH498" s="5"/>
    </row>
    <row r="499" spans="1:34" x14ac:dyDescent="0.2">
      <c r="A499" s="5"/>
      <c r="B499" s="5"/>
      <c r="C499" s="5"/>
      <c r="D499" s="5"/>
      <c r="E499" s="4"/>
      <c r="F499" s="5"/>
      <c r="G499" s="528"/>
      <c r="H499" s="5"/>
      <c r="I499" s="5"/>
      <c r="J499" s="5"/>
      <c r="K499" s="5"/>
      <c r="L499" s="5"/>
      <c r="M499" s="529"/>
      <c r="N499" s="5"/>
      <c r="O499" s="5"/>
      <c r="P499" s="5"/>
      <c r="Q499" s="5"/>
      <c r="R499" s="5"/>
      <c r="S499" s="5"/>
      <c r="T499" s="5"/>
      <c r="U499" s="5"/>
      <c r="V499" s="529"/>
      <c r="W499" s="530"/>
      <c r="X499" s="5"/>
      <c r="Y499" s="4"/>
      <c r="Z499" s="5"/>
      <c r="AA499" s="5"/>
      <c r="AB499" s="5"/>
      <c r="AC499" s="5"/>
      <c r="AD499" s="5"/>
      <c r="AE499" s="5"/>
      <c r="AF499" s="4"/>
      <c r="AG499" s="4"/>
      <c r="AH499" s="5"/>
    </row>
    <row r="500" spans="1:34" x14ac:dyDescent="0.2">
      <c r="A500" s="5"/>
      <c r="B500" s="5"/>
      <c r="C500" s="5"/>
      <c r="D500" s="5"/>
      <c r="E500" s="4"/>
      <c r="F500" s="5"/>
      <c r="G500" s="528"/>
      <c r="H500" s="5"/>
      <c r="I500" s="5"/>
      <c r="J500" s="5"/>
      <c r="K500" s="5"/>
      <c r="L500" s="5"/>
      <c r="M500" s="529"/>
      <c r="N500" s="5"/>
      <c r="O500" s="5"/>
      <c r="P500" s="5"/>
      <c r="Q500" s="5"/>
      <c r="R500" s="5"/>
      <c r="S500" s="5"/>
      <c r="T500" s="5"/>
      <c r="U500" s="5"/>
      <c r="V500" s="529"/>
      <c r="W500" s="530"/>
      <c r="X500" s="5"/>
      <c r="Y500" s="4"/>
      <c r="Z500" s="5"/>
      <c r="AA500" s="5"/>
      <c r="AB500" s="5"/>
      <c r="AC500" s="5"/>
      <c r="AD500" s="5"/>
      <c r="AE500" s="5"/>
      <c r="AF500" s="4"/>
      <c r="AG500" s="4"/>
      <c r="AH500" s="5"/>
    </row>
    <row r="501" spans="1:34" x14ac:dyDescent="0.2">
      <c r="A501" s="5"/>
      <c r="B501" s="5"/>
      <c r="C501" s="5"/>
      <c r="D501" s="5"/>
      <c r="E501" s="4"/>
      <c r="F501" s="5"/>
      <c r="G501" s="528"/>
      <c r="H501" s="5"/>
      <c r="I501" s="5"/>
      <c r="J501" s="5"/>
      <c r="K501" s="5"/>
      <c r="L501" s="5"/>
      <c r="M501" s="529"/>
      <c r="N501" s="5"/>
      <c r="O501" s="5"/>
      <c r="P501" s="5"/>
      <c r="Q501" s="5"/>
      <c r="R501" s="5"/>
      <c r="S501" s="5"/>
      <c r="T501" s="5"/>
      <c r="U501" s="5"/>
      <c r="V501" s="529"/>
      <c r="W501" s="530"/>
      <c r="X501" s="5"/>
      <c r="Y501" s="4"/>
      <c r="Z501" s="5"/>
      <c r="AA501" s="5"/>
      <c r="AB501" s="5"/>
      <c r="AC501" s="5"/>
      <c r="AD501" s="5"/>
      <c r="AE501" s="5"/>
      <c r="AF501" s="4"/>
      <c r="AG501" s="4"/>
      <c r="AH501" s="5"/>
    </row>
    <row r="502" spans="1:34" x14ac:dyDescent="0.2">
      <c r="A502" s="5"/>
      <c r="B502" s="5"/>
      <c r="C502" s="5"/>
      <c r="D502" s="5"/>
      <c r="E502" s="4"/>
      <c r="F502" s="5"/>
      <c r="G502" s="528"/>
      <c r="H502" s="5"/>
      <c r="I502" s="5"/>
      <c r="J502" s="5"/>
      <c r="K502" s="5"/>
      <c r="L502" s="5"/>
      <c r="M502" s="529"/>
      <c r="N502" s="5"/>
      <c r="O502" s="5"/>
      <c r="P502" s="5"/>
      <c r="Q502" s="5"/>
      <c r="R502" s="5"/>
      <c r="S502" s="5"/>
      <c r="T502" s="5"/>
      <c r="U502" s="5"/>
      <c r="V502" s="529"/>
      <c r="W502" s="530"/>
      <c r="X502" s="5"/>
      <c r="Y502" s="4"/>
      <c r="Z502" s="5"/>
      <c r="AA502" s="5"/>
      <c r="AB502" s="5"/>
      <c r="AC502" s="5"/>
      <c r="AD502" s="5"/>
      <c r="AE502" s="5"/>
      <c r="AF502" s="4"/>
      <c r="AG502" s="4"/>
      <c r="AH502" s="5"/>
    </row>
    <row r="503" spans="1:34" x14ac:dyDescent="0.2">
      <c r="A503" s="5"/>
      <c r="B503" s="5"/>
      <c r="C503" s="5"/>
      <c r="D503" s="5"/>
      <c r="E503" s="4"/>
      <c r="F503" s="5"/>
      <c r="G503" s="528"/>
      <c r="H503" s="5"/>
      <c r="I503" s="5"/>
      <c r="J503" s="5"/>
      <c r="K503" s="5"/>
      <c r="L503" s="5"/>
      <c r="M503" s="529"/>
      <c r="N503" s="5"/>
      <c r="O503" s="5"/>
      <c r="P503" s="5"/>
      <c r="Q503" s="5"/>
      <c r="R503" s="5"/>
      <c r="S503" s="5"/>
      <c r="T503" s="5"/>
      <c r="U503" s="5"/>
      <c r="V503" s="529"/>
      <c r="W503" s="530"/>
      <c r="X503" s="5"/>
      <c r="Y503" s="4"/>
      <c r="Z503" s="5"/>
      <c r="AA503" s="5"/>
      <c r="AB503" s="5"/>
      <c r="AC503" s="5"/>
      <c r="AD503" s="5"/>
      <c r="AE503" s="5"/>
      <c r="AF503" s="4"/>
      <c r="AG503" s="4"/>
      <c r="AH503" s="5"/>
    </row>
    <row r="504" spans="1:34" x14ac:dyDescent="0.2">
      <c r="A504" s="5"/>
      <c r="B504" s="5"/>
      <c r="C504" s="5"/>
      <c r="D504" s="5"/>
      <c r="E504" s="4"/>
      <c r="F504" s="5"/>
      <c r="G504" s="528"/>
      <c r="H504" s="571"/>
      <c r="I504" s="5"/>
      <c r="J504" s="5"/>
      <c r="K504" s="5"/>
      <c r="L504" s="5"/>
      <c r="M504" s="529"/>
      <c r="N504" s="5"/>
      <c r="O504" s="5"/>
      <c r="P504" s="5"/>
      <c r="Q504" s="5"/>
      <c r="R504" s="5"/>
      <c r="S504" s="5"/>
      <c r="T504" s="5"/>
      <c r="U504" s="5"/>
      <c r="V504" s="529"/>
      <c r="W504" s="530"/>
      <c r="X504" s="5"/>
      <c r="Y504" s="4"/>
      <c r="Z504" s="5"/>
      <c r="AA504" s="5"/>
      <c r="AB504" s="5"/>
      <c r="AC504" s="5"/>
      <c r="AD504" s="5"/>
      <c r="AE504" s="5"/>
      <c r="AF504" s="4"/>
      <c r="AG504" s="4"/>
      <c r="AH504" s="5"/>
    </row>
    <row r="505" spans="1:34" x14ac:dyDescent="0.2">
      <c r="A505" s="5"/>
      <c r="B505" s="5"/>
      <c r="C505" s="5"/>
      <c r="D505" s="5"/>
      <c r="E505" s="4"/>
      <c r="F505" s="5"/>
      <c r="G505" s="528"/>
      <c r="H505" s="5"/>
      <c r="I505" s="5"/>
      <c r="J505" s="5"/>
      <c r="K505" s="5"/>
      <c r="L505" s="5"/>
      <c r="M505" s="529"/>
      <c r="N505" s="5"/>
      <c r="O505" s="5"/>
      <c r="P505" s="5"/>
      <c r="Q505" s="5"/>
      <c r="R505" s="5"/>
      <c r="S505" s="5"/>
      <c r="T505" s="5"/>
      <c r="U505" s="5"/>
      <c r="V505" s="529"/>
      <c r="W505" s="530"/>
      <c r="X505" s="5"/>
      <c r="Y505" s="4"/>
      <c r="Z505" s="5"/>
      <c r="AA505" s="5"/>
      <c r="AB505" s="5"/>
      <c r="AC505" s="5"/>
      <c r="AD505" s="5"/>
      <c r="AE505" s="5"/>
      <c r="AF505" s="4"/>
      <c r="AG505" s="4"/>
      <c r="AH505" s="5"/>
    </row>
    <row r="506" spans="1:34" x14ac:dyDescent="0.2">
      <c r="A506" s="5"/>
      <c r="B506" s="5"/>
      <c r="C506" s="5"/>
      <c r="D506" s="5"/>
      <c r="E506" s="4"/>
      <c r="F506" s="5"/>
      <c r="G506" s="528"/>
      <c r="H506" s="5"/>
      <c r="I506" s="5"/>
      <c r="J506" s="5"/>
      <c r="K506" s="5"/>
      <c r="L506" s="5"/>
      <c r="M506" s="529"/>
      <c r="N506" s="5"/>
      <c r="O506" s="5"/>
      <c r="P506" s="5"/>
      <c r="Q506" s="5"/>
      <c r="R506" s="5"/>
      <c r="S506" s="5"/>
      <c r="T506" s="5"/>
      <c r="U506" s="5"/>
      <c r="V506" s="529"/>
      <c r="W506" s="530"/>
      <c r="X506" s="5"/>
      <c r="Y506" s="4"/>
      <c r="Z506" s="5"/>
      <c r="AA506" s="5"/>
      <c r="AB506" s="5"/>
      <c r="AC506" s="5"/>
      <c r="AD506" s="5"/>
      <c r="AE506" s="5"/>
      <c r="AF506" s="4"/>
      <c r="AG506" s="4"/>
      <c r="AH506" s="5"/>
    </row>
    <row r="507" spans="1:34" x14ac:dyDescent="0.2">
      <c r="A507" s="5"/>
      <c r="B507" s="5"/>
      <c r="C507" s="5"/>
      <c r="D507" s="5"/>
      <c r="E507" s="4"/>
      <c r="F507" s="5"/>
      <c r="G507" s="528"/>
      <c r="H507" s="5"/>
      <c r="I507" s="5"/>
      <c r="J507" s="5"/>
      <c r="K507" s="5"/>
      <c r="L507" s="5"/>
      <c r="M507" s="529"/>
      <c r="N507" s="5"/>
      <c r="O507" s="5"/>
      <c r="P507" s="5"/>
      <c r="Q507" s="5"/>
      <c r="R507" s="5"/>
      <c r="S507" s="5"/>
      <c r="T507" s="5"/>
      <c r="U507" s="5"/>
      <c r="V507" s="529"/>
      <c r="W507" s="530"/>
      <c r="X507" s="5"/>
      <c r="Y507" s="4"/>
      <c r="Z507" s="5"/>
      <c r="AA507" s="5"/>
      <c r="AB507" s="5"/>
      <c r="AC507" s="5"/>
      <c r="AD507" s="5"/>
      <c r="AE507" s="5"/>
      <c r="AF507" s="4"/>
      <c r="AG507" s="4"/>
      <c r="AH507" s="5"/>
    </row>
    <row r="508" spans="1:34" x14ac:dyDescent="0.2">
      <c r="A508" s="5"/>
      <c r="B508" s="5"/>
      <c r="C508" s="5"/>
      <c r="D508" s="5"/>
      <c r="E508" s="4"/>
      <c r="F508" s="5"/>
      <c r="G508" s="528"/>
      <c r="H508" s="5"/>
      <c r="I508" s="5"/>
      <c r="J508" s="5"/>
      <c r="K508" s="5"/>
      <c r="L508" s="5"/>
      <c r="M508" s="529"/>
      <c r="N508" s="5"/>
      <c r="O508" s="5"/>
      <c r="P508" s="5"/>
      <c r="Q508" s="5"/>
      <c r="R508" s="5"/>
      <c r="S508" s="5"/>
      <c r="T508" s="5"/>
      <c r="U508" s="5"/>
      <c r="V508" s="529"/>
      <c r="W508" s="530"/>
      <c r="X508" s="5"/>
      <c r="Y508" s="4"/>
      <c r="Z508" s="5"/>
      <c r="AA508" s="5"/>
      <c r="AB508" s="5"/>
      <c r="AC508" s="5"/>
      <c r="AD508" s="5"/>
      <c r="AE508" s="5"/>
      <c r="AF508" s="4"/>
      <c r="AG508" s="4"/>
      <c r="AH508" s="5"/>
    </row>
    <row r="509" spans="1:34" x14ac:dyDescent="0.2">
      <c r="A509" s="5"/>
      <c r="B509" s="5"/>
      <c r="C509" s="5"/>
      <c r="D509" s="5"/>
      <c r="E509" s="4"/>
      <c r="F509" s="5"/>
      <c r="G509" s="528"/>
      <c r="H509" s="5"/>
      <c r="I509" s="5"/>
      <c r="J509" s="5"/>
      <c r="K509" s="5"/>
      <c r="L509" s="5"/>
      <c r="M509" s="529"/>
      <c r="N509" s="5"/>
      <c r="O509" s="5"/>
      <c r="P509" s="5"/>
      <c r="Q509" s="5"/>
      <c r="R509" s="5"/>
      <c r="S509" s="5"/>
      <c r="T509" s="5"/>
      <c r="U509" s="5"/>
      <c r="V509" s="529"/>
      <c r="W509" s="530"/>
      <c r="X509" s="5"/>
      <c r="Y509" s="4"/>
      <c r="Z509" s="5"/>
      <c r="AA509" s="5"/>
      <c r="AB509" s="5"/>
      <c r="AC509" s="5"/>
      <c r="AD509" s="5"/>
      <c r="AE509" s="5"/>
      <c r="AF509" s="4"/>
      <c r="AG509" s="4"/>
      <c r="AH509" s="5"/>
    </row>
    <row r="510" spans="1:34" x14ac:dyDescent="0.2">
      <c r="A510" s="527"/>
      <c r="B510" s="5"/>
      <c r="C510" s="5"/>
      <c r="D510" s="5"/>
      <c r="E510" s="4"/>
      <c r="F510" s="5"/>
      <c r="G510" s="528"/>
      <c r="H510" s="5"/>
      <c r="I510" s="5"/>
      <c r="J510" s="5"/>
      <c r="K510" s="5"/>
      <c r="L510" s="5"/>
      <c r="M510" s="529"/>
      <c r="N510" s="5"/>
      <c r="O510" s="5"/>
      <c r="P510" s="5"/>
      <c r="Q510" s="5"/>
      <c r="R510" s="5"/>
      <c r="S510" s="5"/>
      <c r="T510" s="5"/>
      <c r="U510" s="5"/>
      <c r="V510" s="529"/>
      <c r="W510" s="530"/>
      <c r="X510" s="5"/>
      <c r="Y510" s="4"/>
      <c r="Z510" s="5"/>
      <c r="AA510" s="5"/>
      <c r="AB510" s="5"/>
      <c r="AC510" s="5"/>
      <c r="AD510" s="5"/>
      <c r="AE510" s="5"/>
      <c r="AF510" s="4"/>
      <c r="AG510" s="4"/>
      <c r="AH510" s="5"/>
    </row>
    <row r="511" spans="1:34" x14ac:dyDescent="0.2">
      <c r="A511" s="527"/>
      <c r="B511" s="5"/>
      <c r="C511" s="5"/>
      <c r="D511" s="5"/>
      <c r="E511" s="4"/>
      <c r="F511" s="5"/>
      <c r="G511" s="528"/>
      <c r="H511" s="5"/>
      <c r="I511" s="5"/>
      <c r="J511" s="5"/>
      <c r="K511" s="5"/>
      <c r="L511" s="5"/>
      <c r="M511" s="529"/>
      <c r="N511" s="5"/>
      <c r="O511" s="5"/>
      <c r="P511" s="5"/>
      <c r="Q511" s="5"/>
      <c r="R511" s="5"/>
      <c r="S511" s="5"/>
      <c r="T511" s="5"/>
      <c r="U511" s="5"/>
      <c r="V511" s="529"/>
      <c r="W511" s="530"/>
      <c r="X511" s="5"/>
      <c r="Y511" s="4"/>
      <c r="Z511" s="5"/>
      <c r="AA511" s="5"/>
      <c r="AB511" s="5"/>
      <c r="AC511" s="5"/>
      <c r="AD511" s="5"/>
      <c r="AE511" s="5"/>
      <c r="AF511" s="4"/>
      <c r="AG511" s="4"/>
      <c r="AH511" s="5"/>
    </row>
    <row r="512" spans="1:34" x14ac:dyDescent="0.2">
      <c r="A512" s="527"/>
      <c r="B512" s="5"/>
      <c r="C512" s="5"/>
      <c r="D512" s="5"/>
      <c r="E512" s="4"/>
      <c r="F512" s="5"/>
      <c r="G512" s="528"/>
      <c r="H512" s="5"/>
      <c r="I512" s="5"/>
      <c r="J512" s="5"/>
      <c r="K512" s="5"/>
      <c r="L512" s="5"/>
      <c r="M512" s="529"/>
      <c r="N512" s="5"/>
      <c r="O512" s="5"/>
      <c r="P512" s="5"/>
      <c r="Q512" s="5"/>
      <c r="R512" s="5"/>
      <c r="S512" s="5"/>
      <c r="T512" s="5"/>
      <c r="U512" s="5"/>
      <c r="V512" s="529"/>
      <c r="W512" s="530"/>
      <c r="X512" s="5"/>
      <c r="Y512" s="4"/>
      <c r="Z512" s="5"/>
      <c r="AA512" s="5"/>
      <c r="AB512" s="5"/>
      <c r="AC512" s="5"/>
      <c r="AD512" s="5"/>
      <c r="AE512" s="5"/>
      <c r="AF512" s="4"/>
      <c r="AG512" s="4"/>
      <c r="AH512" s="5"/>
    </row>
    <row r="513" spans="1:34" x14ac:dyDescent="0.2">
      <c r="A513" s="527"/>
      <c r="B513" s="5"/>
      <c r="C513" s="5"/>
      <c r="D513" s="5"/>
      <c r="E513" s="4"/>
      <c r="F513" s="5"/>
      <c r="G513" s="528"/>
      <c r="H513" s="5"/>
      <c r="I513" s="5"/>
      <c r="J513" s="5"/>
      <c r="K513" s="5"/>
      <c r="L513" s="5"/>
      <c r="M513" s="529"/>
      <c r="N513" s="5"/>
      <c r="O513" s="5"/>
      <c r="P513" s="5"/>
      <c r="Q513" s="5"/>
      <c r="R513" s="5"/>
      <c r="S513" s="5"/>
      <c r="T513" s="5"/>
      <c r="U513" s="5"/>
      <c r="V513" s="529"/>
      <c r="W513" s="530"/>
      <c r="X513" s="5"/>
      <c r="Y513" s="4"/>
      <c r="Z513" s="5"/>
      <c r="AA513" s="5"/>
      <c r="AB513" s="5"/>
      <c r="AC513" s="5"/>
      <c r="AD513" s="5"/>
      <c r="AE513" s="5"/>
      <c r="AF513" s="4"/>
      <c r="AG513" s="4"/>
      <c r="AH513" s="5"/>
    </row>
    <row r="514" spans="1:34" x14ac:dyDescent="0.2">
      <c r="A514" s="5"/>
      <c r="B514" s="5"/>
      <c r="C514" s="5"/>
      <c r="D514" s="5"/>
      <c r="E514" s="4"/>
      <c r="F514" s="5"/>
      <c r="G514" s="528"/>
      <c r="H514" s="5"/>
      <c r="I514" s="5"/>
      <c r="J514" s="5"/>
      <c r="K514" s="5"/>
      <c r="L514" s="5"/>
      <c r="M514" s="529"/>
      <c r="N514" s="5"/>
      <c r="O514" s="5"/>
      <c r="P514" s="5"/>
      <c r="Q514" s="5"/>
      <c r="R514" s="5"/>
      <c r="S514" s="5"/>
      <c r="T514" s="5"/>
      <c r="U514" s="5"/>
      <c r="V514" s="529"/>
      <c r="W514" s="530"/>
      <c r="X514" s="5"/>
      <c r="Y514" s="4"/>
      <c r="Z514" s="5"/>
      <c r="AA514" s="5"/>
      <c r="AB514" s="5"/>
      <c r="AC514" s="5"/>
      <c r="AD514" s="5"/>
      <c r="AE514" s="5"/>
      <c r="AF514" s="4"/>
      <c r="AG514" s="4"/>
      <c r="AH514" s="5"/>
    </row>
    <row r="515" spans="1:34" x14ac:dyDescent="0.2">
      <c r="A515" s="5"/>
      <c r="B515" s="5"/>
      <c r="C515" s="5"/>
      <c r="D515" s="5"/>
      <c r="E515" s="4"/>
      <c r="F515" s="5"/>
      <c r="G515" s="528"/>
      <c r="H515" s="5"/>
      <c r="I515" s="5"/>
      <c r="J515" s="5"/>
      <c r="K515" s="5"/>
      <c r="L515" s="5"/>
      <c r="M515" s="529"/>
      <c r="N515" s="5"/>
      <c r="O515" s="5"/>
      <c r="P515" s="5"/>
      <c r="Q515" s="5"/>
      <c r="R515" s="5"/>
      <c r="S515" s="5"/>
      <c r="T515" s="5"/>
      <c r="U515" s="5"/>
      <c r="V515" s="529"/>
      <c r="W515" s="530"/>
      <c r="X515" s="5"/>
      <c r="Y515" s="4"/>
      <c r="Z515" s="5"/>
      <c r="AA515" s="5"/>
      <c r="AB515" s="5"/>
      <c r="AC515" s="5"/>
      <c r="AD515" s="5"/>
      <c r="AE515" s="5"/>
      <c r="AF515" s="4"/>
      <c r="AG515" s="4"/>
      <c r="AH515" s="5"/>
    </row>
    <row r="516" spans="1:34" x14ac:dyDescent="0.2">
      <c r="A516" s="5"/>
      <c r="B516" s="5"/>
      <c r="C516" s="5"/>
      <c r="D516" s="5"/>
      <c r="E516" s="4"/>
      <c r="F516" s="5"/>
      <c r="G516" s="528"/>
      <c r="H516" s="5"/>
      <c r="I516" s="5"/>
      <c r="J516" s="5"/>
      <c r="K516" s="5"/>
      <c r="L516" s="5"/>
      <c r="M516" s="529"/>
      <c r="N516" s="5"/>
      <c r="O516" s="5"/>
      <c r="P516" s="5"/>
      <c r="Q516" s="5"/>
      <c r="R516" s="5"/>
      <c r="S516" s="5"/>
      <c r="T516" s="5"/>
      <c r="U516" s="5"/>
      <c r="V516" s="529"/>
      <c r="W516" s="530"/>
      <c r="X516" s="5"/>
      <c r="Y516" s="4"/>
      <c r="Z516" s="5"/>
      <c r="AA516" s="5"/>
      <c r="AB516" s="5"/>
      <c r="AC516" s="5"/>
      <c r="AD516" s="5"/>
      <c r="AE516" s="5"/>
      <c r="AF516" s="4"/>
      <c r="AG516" s="4"/>
      <c r="AH516" s="5"/>
    </row>
    <row r="517" spans="1:34" x14ac:dyDescent="0.2">
      <c r="A517" s="536"/>
      <c r="B517" s="5"/>
      <c r="C517" s="5"/>
      <c r="D517" s="5"/>
      <c r="E517" s="4"/>
      <c r="F517" s="5"/>
      <c r="G517" s="528"/>
      <c r="H517" s="5"/>
      <c r="I517" s="5"/>
      <c r="J517" s="5"/>
      <c r="K517" s="5"/>
      <c r="L517" s="5"/>
      <c r="M517" s="529"/>
      <c r="N517" s="5"/>
      <c r="O517" s="5"/>
      <c r="P517" s="5"/>
      <c r="Q517" s="5"/>
      <c r="R517" s="5"/>
      <c r="S517" s="5"/>
      <c r="T517" s="5"/>
      <c r="U517" s="5"/>
      <c r="V517" s="529"/>
      <c r="W517" s="530"/>
      <c r="X517" s="5"/>
      <c r="Y517" s="4"/>
      <c r="Z517" s="5"/>
      <c r="AA517" s="5"/>
      <c r="AB517" s="5"/>
      <c r="AC517" s="5"/>
      <c r="AD517" s="5"/>
      <c r="AE517" s="5"/>
      <c r="AF517" s="4"/>
      <c r="AG517" s="4"/>
      <c r="AH517" s="5"/>
    </row>
    <row r="518" spans="1:34" x14ac:dyDescent="0.2">
      <c r="A518" s="536"/>
      <c r="B518" s="5"/>
      <c r="C518" s="5"/>
      <c r="D518" s="5"/>
      <c r="E518" s="4"/>
      <c r="F518" s="5"/>
      <c r="G518" s="528"/>
      <c r="H518" s="5"/>
      <c r="I518" s="5"/>
      <c r="J518" s="5"/>
      <c r="K518" s="5"/>
      <c r="L518" s="5"/>
      <c r="M518" s="529"/>
      <c r="N518" s="5"/>
      <c r="O518" s="5"/>
      <c r="P518" s="5"/>
      <c r="Q518" s="5"/>
      <c r="R518" s="5"/>
      <c r="S518" s="5"/>
      <c r="T518" s="5"/>
      <c r="U518" s="5"/>
      <c r="V518" s="529"/>
      <c r="W518" s="530"/>
      <c r="X518" s="5"/>
      <c r="Y518" s="4"/>
      <c r="Z518" s="5"/>
      <c r="AA518" s="5"/>
      <c r="AB518" s="5"/>
      <c r="AC518" s="5"/>
      <c r="AD518" s="5"/>
      <c r="AE518" s="5"/>
      <c r="AF518" s="4"/>
      <c r="AG518" s="4"/>
      <c r="AH518" s="5"/>
    </row>
    <row r="519" spans="1:34" x14ac:dyDescent="0.2">
      <c r="A519" s="5"/>
      <c r="B519" s="5"/>
      <c r="C519" s="5"/>
      <c r="D519" s="5"/>
      <c r="E519" s="4"/>
      <c r="F519" s="5"/>
      <c r="G519" s="528"/>
      <c r="H519" s="5"/>
      <c r="I519" s="5"/>
      <c r="J519" s="5"/>
      <c r="K519" s="5"/>
      <c r="L519" s="5"/>
      <c r="M519" s="529"/>
      <c r="N519" s="5"/>
      <c r="O519" s="5"/>
      <c r="P519" s="5"/>
      <c r="Q519" s="5"/>
      <c r="R519" s="5"/>
      <c r="S519" s="5"/>
      <c r="T519" s="5"/>
      <c r="U519" s="5"/>
      <c r="V519" s="529"/>
      <c r="W519" s="530"/>
      <c r="X519" s="5"/>
      <c r="Y519" s="4"/>
      <c r="Z519" s="5"/>
      <c r="AA519" s="5"/>
      <c r="AB519" s="5"/>
      <c r="AC519" s="5"/>
      <c r="AD519" s="5"/>
      <c r="AE519" s="5"/>
      <c r="AF519" s="4"/>
      <c r="AG519" s="4"/>
      <c r="AH519" s="5"/>
    </row>
    <row r="520" spans="1:34" x14ac:dyDescent="0.2">
      <c r="A520" s="572"/>
      <c r="B520" s="5"/>
      <c r="C520" s="5"/>
      <c r="D520" s="5"/>
      <c r="E520" s="4"/>
      <c r="F520" s="5"/>
      <c r="G520" s="528"/>
      <c r="H520" s="5"/>
      <c r="I520" s="5"/>
      <c r="J520" s="5"/>
      <c r="K520" s="5"/>
      <c r="L520" s="5"/>
      <c r="M520" s="529"/>
      <c r="N520" s="5"/>
      <c r="O520" s="5"/>
      <c r="P520" s="5"/>
      <c r="Q520" s="5"/>
      <c r="R520" s="5"/>
      <c r="S520" s="5"/>
      <c r="T520" s="5"/>
      <c r="U520" s="5"/>
      <c r="V520" s="529"/>
      <c r="W520" s="530"/>
      <c r="X520" s="5"/>
      <c r="Y520" s="4"/>
      <c r="Z520" s="5"/>
      <c r="AA520" s="5"/>
      <c r="AB520" s="5"/>
      <c r="AC520" s="5"/>
      <c r="AD520" s="5"/>
      <c r="AE520" s="5"/>
      <c r="AF520" s="4"/>
      <c r="AG520" s="4"/>
      <c r="AH520" s="5"/>
    </row>
    <row r="521" spans="1:34" x14ac:dyDescent="0.2">
      <c r="A521" s="5"/>
      <c r="B521" s="5"/>
      <c r="C521" s="5"/>
      <c r="D521" s="5"/>
      <c r="E521" s="4"/>
      <c r="F521" s="5"/>
      <c r="G521" s="528"/>
      <c r="H521" s="5"/>
      <c r="I521" s="5"/>
      <c r="J521" s="5"/>
      <c r="K521" s="5"/>
      <c r="L521" s="5"/>
      <c r="M521" s="529"/>
      <c r="N521" s="5"/>
      <c r="O521" s="5"/>
      <c r="P521" s="5"/>
      <c r="Q521" s="5"/>
      <c r="R521" s="5"/>
      <c r="S521" s="5"/>
      <c r="T521" s="5"/>
      <c r="U521" s="5"/>
      <c r="V521" s="529"/>
      <c r="W521" s="530"/>
      <c r="X521" s="5"/>
      <c r="Y521" s="4"/>
      <c r="Z521" s="5"/>
      <c r="AA521" s="5"/>
      <c r="AB521" s="5"/>
      <c r="AC521" s="5"/>
      <c r="AD521" s="5"/>
      <c r="AE521" s="5"/>
      <c r="AF521" s="4"/>
      <c r="AG521" s="4"/>
      <c r="AH521" s="5"/>
    </row>
    <row r="522" spans="1:34" x14ac:dyDescent="0.2">
      <c r="A522" s="5"/>
      <c r="B522" s="5"/>
      <c r="C522" s="5"/>
      <c r="D522" s="5"/>
      <c r="E522" s="4"/>
      <c r="F522" s="5"/>
      <c r="G522" s="528"/>
      <c r="H522" s="5"/>
      <c r="I522" s="5"/>
      <c r="J522" s="5"/>
      <c r="K522" s="5"/>
      <c r="L522" s="5"/>
      <c r="M522" s="529"/>
      <c r="N522" s="5"/>
      <c r="O522" s="5"/>
      <c r="P522" s="5"/>
      <c r="Q522" s="5"/>
      <c r="R522" s="5"/>
      <c r="S522" s="5"/>
      <c r="T522" s="5"/>
      <c r="U522" s="5"/>
      <c r="V522" s="529"/>
      <c r="W522" s="530"/>
      <c r="X522" s="5"/>
      <c r="Y522" s="4"/>
      <c r="Z522" s="5"/>
      <c r="AA522" s="5"/>
      <c r="AB522" s="5"/>
      <c r="AC522" s="5"/>
      <c r="AD522" s="5"/>
      <c r="AE522" s="5"/>
      <c r="AF522" s="4"/>
      <c r="AG522" s="4"/>
      <c r="AH522" s="5"/>
    </row>
    <row r="523" spans="1:34" x14ac:dyDescent="0.2">
      <c r="A523" s="5"/>
      <c r="B523" s="5"/>
      <c r="C523" s="5"/>
      <c r="D523" s="5"/>
      <c r="E523" s="4"/>
      <c r="F523" s="5"/>
      <c r="G523" s="528"/>
      <c r="H523" s="5"/>
      <c r="I523" s="5"/>
      <c r="J523" s="5"/>
      <c r="K523" s="5"/>
      <c r="L523" s="5"/>
      <c r="M523" s="529"/>
      <c r="N523" s="5"/>
      <c r="O523" s="5"/>
      <c r="P523" s="5"/>
      <c r="Q523" s="5"/>
      <c r="R523" s="5"/>
      <c r="S523" s="5"/>
      <c r="T523" s="5"/>
      <c r="U523" s="5"/>
      <c r="V523" s="529"/>
      <c r="W523" s="530"/>
      <c r="X523" s="5"/>
      <c r="Y523" s="4"/>
      <c r="Z523" s="5"/>
      <c r="AA523" s="5"/>
      <c r="AB523" s="5"/>
      <c r="AC523" s="5"/>
      <c r="AD523" s="5"/>
      <c r="AE523" s="5"/>
      <c r="AF523" s="4"/>
      <c r="AG523" s="4"/>
      <c r="AH523" s="5"/>
    </row>
    <row r="524" spans="1:34" x14ac:dyDescent="0.2">
      <c r="A524" s="5"/>
      <c r="B524" s="5"/>
      <c r="C524" s="5"/>
      <c r="D524" s="5"/>
      <c r="E524" s="4"/>
      <c r="F524" s="5"/>
      <c r="G524" s="528"/>
      <c r="H524" s="5"/>
      <c r="I524" s="5"/>
      <c r="J524" s="5"/>
      <c r="K524" s="5"/>
      <c r="L524" s="5"/>
      <c r="M524" s="529"/>
      <c r="N524" s="5"/>
      <c r="O524" s="5"/>
      <c r="P524" s="5"/>
      <c r="Q524" s="5"/>
      <c r="R524" s="5"/>
      <c r="S524" s="5"/>
      <c r="T524" s="5"/>
      <c r="U524" s="5"/>
      <c r="V524" s="529"/>
      <c r="W524" s="530"/>
      <c r="X524" s="5"/>
      <c r="Y524" s="4"/>
      <c r="Z524" s="5"/>
      <c r="AA524" s="5"/>
      <c r="AB524" s="5"/>
      <c r="AC524" s="5"/>
      <c r="AD524" s="5"/>
      <c r="AE524" s="5"/>
      <c r="AF524" s="4"/>
      <c r="AG524" s="4"/>
      <c r="AH524" s="5"/>
    </row>
    <row r="525" spans="1:34" x14ac:dyDescent="0.2">
      <c r="A525" s="5"/>
      <c r="B525" s="5"/>
      <c r="C525" s="5"/>
      <c r="D525" s="5"/>
      <c r="E525" s="4"/>
      <c r="F525" s="5"/>
      <c r="G525" s="528"/>
      <c r="H525" s="5"/>
      <c r="I525" s="5"/>
      <c r="J525" s="5"/>
      <c r="K525" s="5"/>
      <c r="L525" s="5"/>
      <c r="M525" s="529"/>
      <c r="N525" s="5"/>
      <c r="O525" s="5"/>
      <c r="P525" s="5"/>
      <c r="Q525" s="5"/>
      <c r="R525" s="5"/>
      <c r="S525" s="5"/>
      <c r="T525" s="5"/>
      <c r="U525" s="5"/>
      <c r="V525" s="529"/>
      <c r="W525" s="530"/>
      <c r="X525" s="5"/>
      <c r="Y525" s="4"/>
      <c r="Z525" s="5"/>
      <c r="AA525" s="5"/>
      <c r="AB525" s="5"/>
      <c r="AC525" s="5"/>
      <c r="AD525" s="5"/>
      <c r="AE525" s="5"/>
      <c r="AF525" s="4"/>
      <c r="AG525" s="4"/>
      <c r="AH525" s="5"/>
    </row>
    <row r="526" spans="1:34" x14ac:dyDescent="0.2">
      <c r="A526" s="5"/>
      <c r="B526" s="5"/>
      <c r="C526" s="5"/>
      <c r="D526" s="5"/>
      <c r="E526" s="4"/>
      <c r="F526" s="5"/>
      <c r="G526" s="528"/>
      <c r="H526" s="5"/>
      <c r="I526" s="5"/>
      <c r="J526" s="5"/>
      <c r="K526" s="5"/>
      <c r="L526" s="5"/>
      <c r="M526" s="529"/>
      <c r="N526" s="5"/>
      <c r="O526" s="5"/>
      <c r="P526" s="5"/>
      <c r="Q526" s="5"/>
      <c r="R526" s="5"/>
      <c r="S526" s="5"/>
      <c r="T526" s="5"/>
      <c r="U526" s="5"/>
      <c r="V526" s="529"/>
      <c r="W526" s="530"/>
      <c r="X526" s="5"/>
      <c r="Y526" s="4"/>
      <c r="Z526" s="5"/>
      <c r="AA526" s="5"/>
      <c r="AB526" s="5"/>
      <c r="AC526" s="5"/>
      <c r="AD526" s="5"/>
      <c r="AE526" s="5"/>
      <c r="AF526" s="4"/>
      <c r="AG526" s="4"/>
      <c r="AH526" s="5"/>
    </row>
    <row r="527" spans="1:34" x14ac:dyDescent="0.2">
      <c r="A527" s="5"/>
      <c r="B527" s="5"/>
      <c r="C527" s="5"/>
      <c r="D527" s="5"/>
      <c r="E527" s="4"/>
      <c r="F527" s="5"/>
      <c r="G527" s="528"/>
      <c r="H527" s="5"/>
      <c r="I527" s="5"/>
      <c r="J527" s="5"/>
      <c r="K527" s="5"/>
      <c r="L527" s="5"/>
      <c r="M527" s="529"/>
      <c r="N527" s="5"/>
      <c r="O527" s="5"/>
      <c r="P527" s="5"/>
      <c r="Q527" s="5"/>
      <c r="R527" s="5"/>
      <c r="S527" s="5"/>
      <c r="T527" s="5"/>
      <c r="U527" s="5"/>
      <c r="V527" s="529"/>
      <c r="W527" s="530"/>
      <c r="X527" s="5"/>
      <c r="Y527" s="4"/>
      <c r="Z527" s="5"/>
      <c r="AA527" s="5"/>
      <c r="AB527" s="5"/>
      <c r="AC527" s="5"/>
      <c r="AD527" s="5"/>
      <c r="AE527" s="5"/>
      <c r="AF527" s="4"/>
      <c r="AG527" s="4"/>
      <c r="AH527" s="5"/>
    </row>
    <row r="528" spans="1:34" x14ac:dyDescent="0.2">
      <c r="A528" s="535"/>
      <c r="B528" s="5"/>
      <c r="C528" s="5"/>
      <c r="D528" s="5"/>
      <c r="E528" s="4"/>
      <c r="F528" s="5"/>
      <c r="G528" s="528"/>
      <c r="H528" s="5"/>
      <c r="I528" s="5"/>
      <c r="J528" s="5"/>
      <c r="K528" s="5"/>
      <c r="L528" s="5"/>
      <c r="M528" s="529"/>
      <c r="N528" s="5"/>
      <c r="O528" s="5"/>
      <c r="P528" s="5"/>
      <c r="Q528" s="5"/>
      <c r="R528" s="5"/>
      <c r="S528" s="5"/>
      <c r="T528" s="5"/>
      <c r="U528" s="5"/>
      <c r="V528" s="529"/>
      <c r="W528" s="530"/>
      <c r="X528" s="5"/>
      <c r="Y528" s="4"/>
      <c r="Z528" s="5"/>
      <c r="AA528" s="5"/>
      <c r="AB528" s="5"/>
      <c r="AC528" s="5"/>
      <c r="AD528" s="5"/>
      <c r="AE528" s="5"/>
      <c r="AF528" s="4"/>
      <c r="AG528" s="4"/>
      <c r="AH528" s="5"/>
    </row>
    <row r="529" spans="1:34" x14ac:dyDescent="0.2">
      <c r="A529" s="5"/>
      <c r="B529" s="5"/>
      <c r="C529" s="5"/>
      <c r="D529" s="5"/>
      <c r="E529" s="4"/>
      <c r="F529" s="5"/>
      <c r="G529" s="528"/>
      <c r="H529" s="5"/>
      <c r="I529" s="5"/>
      <c r="J529" s="5"/>
      <c r="K529" s="5"/>
      <c r="L529" s="5"/>
      <c r="M529" s="529"/>
      <c r="N529" s="5"/>
      <c r="O529" s="5"/>
      <c r="P529" s="5"/>
      <c r="Q529" s="5"/>
      <c r="R529" s="5"/>
      <c r="S529" s="5"/>
      <c r="T529" s="5"/>
      <c r="U529" s="5"/>
      <c r="V529" s="529"/>
      <c r="W529" s="530"/>
      <c r="X529" s="5"/>
      <c r="Y529" s="4"/>
      <c r="Z529" s="5"/>
      <c r="AA529" s="5"/>
      <c r="AB529" s="5"/>
      <c r="AC529" s="5"/>
      <c r="AD529" s="5"/>
      <c r="AE529" s="5"/>
      <c r="AF529" s="4"/>
      <c r="AG529" s="4"/>
      <c r="AH529" s="5"/>
    </row>
    <row r="530" spans="1:34" x14ac:dyDescent="0.2">
      <c r="A530" s="5"/>
      <c r="B530" s="5"/>
      <c r="C530" s="5"/>
      <c r="D530" s="5"/>
      <c r="E530" s="4"/>
      <c r="F530" s="5"/>
      <c r="G530" s="528"/>
      <c r="H530" s="5"/>
      <c r="I530" s="5"/>
      <c r="J530" s="5"/>
      <c r="K530" s="5"/>
      <c r="L530" s="5"/>
      <c r="M530" s="529"/>
      <c r="N530" s="5"/>
      <c r="O530" s="5"/>
      <c r="P530" s="5"/>
      <c r="Q530" s="5"/>
      <c r="R530" s="5"/>
      <c r="S530" s="5"/>
      <c r="T530" s="5"/>
      <c r="U530" s="5"/>
      <c r="V530" s="529"/>
      <c r="W530" s="530"/>
      <c r="X530" s="5"/>
      <c r="Y530" s="4"/>
      <c r="Z530" s="5"/>
      <c r="AA530" s="5"/>
      <c r="AB530" s="5"/>
      <c r="AC530" s="5"/>
      <c r="AD530" s="5"/>
      <c r="AE530" s="5"/>
      <c r="AF530" s="4"/>
      <c r="AG530" s="4"/>
      <c r="AH530" s="5"/>
    </row>
    <row r="531" spans="1:34" x14ac:dyDescent="0.2">
      <c r="A531" s="5"/>
      <c r="B531" s="5"/>
      <c r="C531" s="5"/>
      <c r="D531" s="5"/>
      <c r="E531" s="4"/>
      <c r="F531" s="5"/>
      <c r="G531" s="528"/>
      <c r="H531" s="5"/>
      <c r="I531" s="5"/>
      <c r="J531" s="5"/>
      <c r="K531" s="5"/>
      <c r="L531" s="5"/>
      <c r="M531" s="529"/>
      <c r="N531" s="5"/>
      <c r="O531" s="5"/>
      <c r="P531" s="5"/>
      <c r="Q531" s="5"/>
      <c r="R531" s="5"/>
      <c r="S531" s="5"/>
      <c r="T531" s="5"/>
      <c r="U531" s="5"/>
      <c r="V531" s="529"/>
      <c r="W531" s="530"/>
      <c r="X531" s="5"/>
      <c r="Y531" s="4"/>
      <c r="Z531" s="5"/>
      <c r="AA531" s="5"/>
      <c r="AB531" s="5"/>
      <c r="AC531" s="5"/>
      <c r="AD531" s="5"/>
      <c r="AE531" s="5"/>
      <c r="AF531" s="4"/>
      <c r="AG531" s="4"/>
      <c r="AH531" s="5"/>
    </row>
    <row r="532" spans="1:34" x14ac:dyDescent="0.2">
      <c r="A532" s="5"/>
      <c r="B532" s="5"/>
      <c r="C532" s="5"/>
      <c r="D532" s="5"/>
      <c r="E532" s="4"/>
      <c r="F532" s="5"/>
      <c r="G532" s="528"/>
      <c r="H532" s="5"/>
      <c r="I532" s="5"/>
      <c r="J532" s="5"/>
      <c r="K532" s="5"/>
      <c r="L532" s="5"/>
      <c r="M532" s="529"/>
      <c r="N532" s="5"/>
      <c r="O532" s="5"/>
      <c r="P532" s="5"/>
      <c r="Q532" s="5"/>
      <c r="R532" s="5"/>
      <c r="S532" s="5"/>
      <c r="T532" s="5"/>
      <c r="U532" s="5"/>
      <c r="V532" s="529"/>
      <c r="W532" s="530"/>
      <c r="X532" s="5"/>
      <c r="Y532" s="4"/>
      <c r="Z532" s="5"/>
      <c r="AA532" s="5"/>
      <c r="AB532" s="5"/>
      <c r="AC532" s="5"/>
      <c r="AD532" s="5"/>
      <c r="AE532" s="5"/>
      <c r="AF532" s="4"/>
      <c r="AG532" s="4"/>
      <c r="AH532" s="5"/>
    </row>
    <row r="533" spans="1:34" x14ac:dyDescent="0.2">
      <c r="A533" s="5"/>
      <c r="B533" s="5"/>
      <c r="C533" s="5"/>
      <c r="D533" s="5"/>
      <c r="E533" s="4"/>
      <c r="F533" s="5"/>
      <c r="G533" s="528"/>
      <c r="H533" s="5"/>
      <c r="I533" s="5"/>
      <c r="J533" s="5"/>
      <c r="K533" s="5"/>
      <c r="L533" s="5"/>
      <c r="M533" s="529"/>
      <c r="N533" s="5"/>
      <c r="O533" s="5"/>
      <c r="P533" s="5"/>
      <c r="Q533" s="5"/>
      <c r="R533" s="5"/>
      <c r="S533" s="5"/>
      <c r="T533" s="5"/>
      <c r="U533" s="5"/>
      <c r="V533" s="529"/>
      <c r="W533" s="530"/>
      <c r="X533" s="5"/>
      <c r="Y533" s="4"/>
      <c r="Z533" s="5"/>
      <c r="AA533" s="5"/>
      <c r="AB533" s="5"/>
      <c r="AC533" s="5"/>
      <c r="AD533" s="5"/>
      <c r="AE533" s="5"/>
      <c r="AF533" s="4"/>
      <c r="AG533" s="4"/>
      <c r="AH533" s="5"/>
    </row>
    <row r="534" spans="1:34" x14ac:dyDescent="0.2">
      <c r="A534" s="5"/>
      <c r="B534" s="5"/>
      <c r="C534" s="5"/>
      <c r="D534" s="5"/>
      <c r="E534" s="4"/>
      <c r="F534" s="5"/>
      <c r="G534" s="528"/>
      <c r="H534" s="5"/>
      <c r="I534" s="5"/>
      <c r="J534" s="5"/>
      <c r="K534" s="5"/>
      <c r="L534" s="5"/>
      <c r="M534" s="529"/>
      <c r="N534" s="5"/>
      <c r="O534" s="5"/>
      <c r="P534" s="5"/>
      <c r="Q534" s="5"/>
      <c r="R534" s="5"/>
      <c r="S534" s="5"/>
      <c r="T534" s="5"/>
      <c r="U534" s="5"/>
      <c r="V534" s="529"/>
      <c r="W534" s="530"/>
      <c r="X534" s="5"/>
      <c r="Y534" s="4"/>
      <c r="Z534" s="5"/>
      <c r="AA534" s="5"/>
      <c r="AB534" s="5"/>
      <c r="AC534" s="5"/>
      <c r="AD534" s="5"/>
      <c r="AE534" s="5"/>
      <c r="AF534" s="4"/>
      <c r="AG534" s="4"/>
      <c r="AH534" s="5"/>
    </row>
    <row r="535" spans="1:34" x14ac:dyDescent="0.2">
      <c r="A535" s="5"/>
      <c r="B535" s="5"/>
      <c r="C535" s="5"/>
      <c r="D535" s="5"/>
      <c r="E535" s="4"/>
      <c r="F535" s="5"/>
      <c r="G535" s="528"/>
      <c r="H535" s="5"/>
      <c r="I535" s="5"/>
      <c r="J535" s="5"/>
      <c r="K535" s="5"/>
      <c r="L535" s="5"/>
      <c r="M535" s="529"/>
      <c r="N535" s="5"/>
      <c r="O535" s="5"/>
      <c r="P535" s="5"/>
      <c r="Q535" s="5"/>
      <c r="R535" s="5"/>
      <c r="S535" s="5"/>
      <c r="T535" s="5"/>
      <c r="U535" s="5"/>
      <c r="V535" s="529"/>
      <c r="W535" s="530"/>
      <c r="X535" s="5"/>
      <c r="Y535" s="4"/>
      <c r="Z535" s="5"/>
      <c r="AA535" s="5"/>
      <c r="AB535" s="5"/>
      <c r="AC535" s="5"/>
      <c r="AD535" s="5"/>
      <c r="AE535" s="5"/>
      <c r="AF535" s="4"/>
      <c r="AG535" s="4"/>
      <c r="AH535" s="5"/>
    </row>
    <row r="536" spans="1:34" x14ac:dyDescent="0.2">
      <c r="A536" s="5"/>
      <c r="B536" s="5"/>
      <c r="C536" s="5"/>
      <c r="D536" s="5"/>
      <c r="E536" s="4"/>
      <c r="F536" s="5"/>
      <c r="G536" s="528"/>
      <c r="H536" s="5"/>
      <c r="I536" s="5"/>
      <c r="J536" s="5"/>
      <c r="K536" s="5"/>
      <c r="L536" s="5"/>
      <c r="M536" s="529"/>
      <c r="N536" s="5"/>
      <c r="O536" s="5"/>
      <c r="P536" s="5"/>
      <c r="Q536" s="5"/>
      <c r="R536" s="5"/>
      <c r="S536" s="5"/>
      <c r="T536" s="5"/>
      <c r="U536" s="5"/>
      <c r="V536" s="529"/>
      <c r="W536" s="530"/>
      <c r="X536" s="5"/>
      <c r="Y536" s="4"/>
      <c r="Z536" s="5"/>
      <c r="AA536" s="5"/>
      <c r="AB536" s="5"/>
      <c r="AC536" s="5"/>
      <c r="AD536" s="5"/>
      <c r="AE536" s="5"/>
      <c r="AF536" s="4"/>
      <c r="AG536" s="4"/>
      <c r="AH536" s="5"/>
    </row>
    <row r="537" spans="1:34" x14ac:dyDescent="0.2">
      <c r="A537" s="5"/>
      <c r="B537" s="5"/>
      <c r="C537" s="5"/>
      <c r="D537" s="5"/>
      <c r="E537" s="4"/>
      <c r="F537" s="5"/>
      <c r="G537" s="528"/>
      <c r="H537" s="5"/>
      <c r="I537" s="5"/>
      <c r="J537" s="5"/>
      <c r="K537" s="5"/>
      <c r="L537" s="5"/>
      <c r="M537" s="529"/>
      <c r="N537" s="5"/>
      <c r="O537" s="5"/>
      <c r="P537" s="5"/>
      <c r="Q537" s="5"/>
      <c r="R537" s="5"/>
      <c r="S537" s="5"/>
      <c r="T537" s="5"/>
      <c r="U537" s="5"/>
      <c r="V537" s="529"/>
      <c r="W537" s="530"/>
      <c r="X537" s="5"/>
      <c r="Y537" s="4"/>
      <c r="Z537" s="5"/>
      <c r="AA537" s="5"/>
      <c r="AB537" s="5"/>
      <c r="AC537" s="5"/>
      <c r="AD537" s="5"/>
      <c r="AE537" s="5"/>
      <c r="AF537" s="4"/>
      <c r="AG537" s="4"/>
      <c r="AH537" s="5"/>
    </row>
    <row r="538" spans="1:34" x14ac:dyDescent="0.2">
      <c r="A538" s="5"/>
      <c r="B538" s="5"/>
      <c r="C538" s="5"/>
      <c r="D538" s="5"/>
      <c r="E538" s="4"/>
      <c r="F538" s="5"/>
      <c r="G538" s="528"/>
      <c r="H538" s="5"/>
      <c r="I538" s="5"/>
      <c r="J538" s="5"/>
      <c r="K538" s="5"/>
      <c r="L538" s="5"/>
      <c r="M538" s="529"/>
      <c r="N538" s="5"/>
      <c r="O538" s="5"/>
      <c r="P538" s="5"/>
      <c r="Q538" s="5"/>
      <c r="R538" s="5"/>
      <c r="S538" s="5"/>
      <c r="T538" s="5"/>
      <c r="U538" s="5"/>
      <c r="V538" s="529"/>
      <c r="W538" s="530"/>
      <c r="X538" s="5"/>
      <c r="Y538" s="4"/>
      <c r="Z538" s="5"/>
      <c r="AA538" s="5"/>
      <c r="AB538" s="5"/>
      <c r="AC538" s="5"/>
      <c r="AD538" s="5"/>
      <c r="AE538" s="5"/>
      <c r="AF538" s="4"/>
      <c r="AG538" s="4"/>
      <c r="AH538" s="5"/>
    </row>
    <row r="539" spans="1:34" x14ac:dyDescent="0.2">
      <c r="A539" s="535"/>
      <c r="B539" s="5"/>
      <c r="C539" s="5"/>
      <c r="D539" s="5"/>
      <c r="E539" s="4"/>
      <c r="F539" s="5"/>
      <c r="G539" s="528"/>
      <c r="H539" s="5"/>
      <c r="I539" s="5"/>
      <c r="J539" s="5"/>
      <c r="K539" s="5"/>
      <c r="L539" s="5"/>
      <c r="M539" s="529"/>
      <c r="N539" s="5"/>
      <c r="O539" s="5"/>
      <c r="P539" s="5"/>
      <c r="Q539" s="5"/>
      <c r="R539" s="5"/>
      <c r="S539" s="5"/>
      <c r="T539" s="5"/>
      <c r="U539" s="5"/>
      <c r="V539" s="529"/>
      <c r="W539" s="530"/>
      <c r="X539" s="5"/>
      <c r="Y539" s="4"/>
      <c r="Z539" s="5"/>
      <c r="AA539" s="5"/>
      <c r="AB539" s="5"/>
      <c r="AC539" s="5"/>
      <c r="AD539" s="5"/>
      <c r="AE539" s="5"/>
      <c r="AF539" s="4"/>
      <c r="AG539" s="4"/>
      <c r="AH539" s="5"/>
    </row>
    <row r="540" spans="1:34" x14ac:dyDescent="0.2">
      <c r="A540" s="565"/>
      <c r="B540" s="5"/>
      <c r="C540" s="5"/>
      <c r="D540" s="5"/>
      <c r="E540" s="4"/>
      <c r="F540" s="5"/>
      <c r="G540" s="528"/>
      <c r="H540" s="5"/>
      <c r="I540" s="5"/>
      <c r="J540" s="5"/>
      <c r="K540" s="5"/>
      <c r="L540" s="5"/>
      <c r="M540" s="529"/>
      <c r="N540" s="5"/>
      <c r="O540" s="5"/>
      <c r="P540" s="5"/>
      <c r="Q540" s="5"/>
      <c r="R540" s="5"/>
      <c r="S540" s="5"/>
      <c r="T540" s="5"/>
      <c r="U540" s="5"/>
      <c r="V540" s="529"/>
      <c r="W540" s="530"/>
      <c r="X540" s="5"/>
      <c r="Y540" s="4"/>
      <c r="Z540" s="5"/>
      <c r="AA540" s="5"/>
      <c r="AB540" s="5"/>
      <c r="AC540" s="5"/>
      <c r="AD540" s="5"/>
      <c r="AE540" s="5"/>
      <c r="AF540" s="4"/>
      <c r="AG540" s="4"/>
      <c r="AH540" s="5"/>
    </row>
    <row r="541" spans="1:34" x14ac:dyDescent="0.2">
      <c r="A541" s="5"/>
      <c r="B541" s="5"/>
      <c r="C541" s="5"/>
      <c r="D541" s="5"/>
      <c r="E541" s="4"/>
      <c r="F541" s="5"/>
      <c r="G541" s="528"/>
      <c r="H541" s="5"/>
      <c r="I541" s="5"/>
      <c r="J541" s="5"/>
      <c r="K541" s="5"/>
      <c r="L541" s="5"/>
      <c r="M541" s="529"/>
      <c r="N541" s="5"/>
      <c r="O541" s="5"/>
      <c r="P541" s="5"/>
      <c r="Q541" s="5"/>
      <c r="R541" s="5"/>
      <c r="S541" s="5"/>
      <c r="T541" s="5"/>
      <c r="U541" s="5"/>
      <c r="V541" s="529"/>
      <c r="W541" s="530"/>
      <c r="X541" s="5"/>
      <c r="Y541" s="4"/>
      <c r="Z541" s="5"/>
      <c r="AA541" s="5"/>
      <c r="AB541" s="5"/>
      <c r="AC541" s="5"/>
      <c r="AD541" s="5"/>
      <c r="AE541" s="5"/>
      <c r="AF541" s="4"/>
      <c r="AG541" s="4"/>
      <c r="AH541" s="5"/>
    </row>
    <row r="542" spans="1:34" x14ac:dyDescent="0.2">
      <c r="A542" s="5"/>
      <c r="B542" s="5"/>
      <c r="C542" s="5"/>
      <c r="D542" s="5"/>
      <c r="E542" s="4"/>
      <c r="F542" s="5"/>
      <c r="G542" s="528"/>
      <c r="H542" s="5"/>
      <c r="I542" s="5"/>
      <c r="J542" s="5"/>
      <c r="K542" s="5"/>
      <c r="L542" s="5"/>
      <c r="M542" s="529"/>
      <c r="N542" s="5"/>
      <c r="O542" s="5"/>
      <c r="P542" s="5"/>
      <c r="Q542" s="5"/>
      <c r="R542" s="5"/>
      <c r="S542" s="5"/>
      <c r="T542" s="5"/>
      <c r="U542" s="5"/>
      <c r="V542" s="529"/>
      <c r="W542" s="530"/>
      <c r="X542" s="5"/>
      <c r="Y542" s="4"/>
      <c r="Z542" s="5"/>
      <c r="AA542" s="5"/>
      <c r="AB542" s="5"/>
      <c r="AC542" s="5"/>
      <c r="AD542" s="5"/>
      <c r="AE542" s="5"/>
      <c r="AF542" s="4"/>
      <c r="AG542" s="4"/>
      <c r="AH542" s="5"/>
    </row>
    <row r="543" spans="1:34" x14ac:dyDescent="0.2">
      <c r="A543" s="5"/>
      <c r="B543" s="5"/>
      <c r="C543" s="5"/>
      <c r="D543" s="5"/>
      <c r="E543" s="4"/>
      <c r="F543" s="5"/>
      <c r="G543" s="528"/>
      <c r="H543" s="5"/>
      <c r="I543" s="5"/>
      <c r="J543" s="5"/>
      <c r="K543" s="5"/>
      <c r="L543" s="5"/>
      <c r="M543" s="529"/>
      <c r="N543" s="5"/>
      <c r="O543" s="5"/>
      <c r="P543" s="5"/>
      <c r="Q543" s="5"/>
      <c r="R543" s="5"/>
      <c r="S543" s="5"/>
      <c r="T543" s="5"/>
      <c r="U543" s="5"/>
      <c r="V543" s="529"/>
      <c r="W543" s="530"/>
      <c r="X543" s="5"/>
      <c r="Y543" s="4"/>
      <c r="Z543" s="5"/>
      <c r="AA543" s="5"/>
      <c r="AB543" s="5"/>
      <c r="AC543" s="5"/>
      <c r="AD543" s="5"/>
      <c r="AE543" s="5"/>
      <c r="AF543" s="4"/>
      <c r="AG543" s="4"/>
      <c r="AH543" s="5"/>
    </row>
    <row r="544" spans="1:34" x14ac:dyDescent="0.2">
      <c r="A544" s="5"/>
      <c r="B544" s="5"/>
      <c r="C544" s="5"/>
      <c r="D544" s="5"/>
      <c r="E544" s="4"/>
      <c r="F544" s="5"/>
      <c r="G544" s="528"/>
      <c r="H544" s="5"/>
      <c r="I544" s="5"/>
      <c r="J544" s="5"/>
      <c r="K544" s="5"/>
      <c r="L544" s="5"/>
      <c r="M544" s="529"/>
      <c r="N544" s="5"/>
      <c r="O544" s="5"/>
      <c r="P544" s="5"/>
      <c r="Q544" s="5"/>
      <c r="R544" s="5"/>
      <c r="S544" s="5"/>
      <c r="T544" s="5"/>
      <c r="U544" s="5"/>
      <c r="V544" s="529"/>
      <c r="W544" s="530"/>
      <c r="X544" s="5"/>
      <c r="Y544" s="4"/>
      <c r="Z544" s="5"/>
      <c r="AA544" s="5"/>
      <c r="AB544" s="5"/>
      <c r="AC544" s="5"/>
      <c r="AD544" s="5"/>
      <c r="AE544" s="5"/>
      <c r="AF544" s="4"/>
      <c r="AG544" s="4"/>
      <c r="AH544" s="5"/>
    </row>
    <row r="545" spans="1:34" x14ac:dyDescent="0.2">
      <c r="A545" s="5"/>
      <c r="B545" s="5"/>
      <c r="C545" s="5"/>
      <c r="D545" s="5"/>
      <c r="E545" s="4"/>
      <c r="F545" s="5"/>
      <c r="G545" s="528"/>
      <c r="H545" s="5"/>
      <c r="I545" s="5"/>
      <c r="J545" s="5"/>
      <c r="K545" s="5"/>
      <c r="L545" s="5"/>
      <c r="M545" s="529"/>
      <c r="N545" s="5"/>
      <c r="O545" s="5"/>
      <c r="P545" s="5"/>
      <c r="Q545" s="5"/>
      <c r="R545" s="5"/>
      <c r="S545" s="5"/>
      <c r="T545" s="5"/>
      <c r="U545" s="5"/>
      <c r="V545" s="529"/>
      <c r="W545" s="530"/>
      <c r="X545" s="5"/>
      <c r="Y545" s="4"/>
      <c r="Z545" s="5"/>
      <c r="AA545" s="5"/>
      <c r="AB545" s="5"/>
      <c r="AC545" s="5"/>
      <c r="AD545" s="5"/>
      <c r="AE545" s="5"/>
      <c r="AF545" s="4"/>
      <c r="AG545" s="4"/>
      <c r="AH545" s="5"/>
    </row>
    <row r="546" spans="1:34" x14ac:dyDescent="0.2">
      <c r="A546" s="5"/>
      <c r="B546" s="5"/>
      <c r="C546" s="5"/>
      <c r="D546" s="5"/>
      <c r="E546" s="4"/>
      <c r="F546" s="5"/>
      <c r="G546" s="528"/>
      <c r="H546" s="5"/>
      <c r="I546" s="5"/>
      <c r="J546" s="5"/>
      <c r="K546" s="5"/>
      <c r="L546" s="5"/>
      <c r="M546" s="529"/>
      <c r="N546" s="5"/>
      <c r="O546" s="5"/>
      <c r="P546" s="5"/>
      <c r="Q546" s="5"/>
      <c r="R546" s="5"/>
      <c r="S546" s="5"/>
      <c r="T546" s="5"/>
      <c r="U546" s="5"/>
      <c r="V546" s="529"/>
      <c r="W546" s="530"/>
      <c r="X546" s="5"/>
      <c r="Y546" s="4"/>
      <c r="Z546" s="5"/>
      <c r="AA546" s="5"/>
      <c r="AB546" s="5"/>
      <c r="AC546" s="5"/>
      <c r="AD546" s="5"/>
      <c r="AE546" s="5"/>
      <c r="AF546" s="4"/>
      <c r="AG546" s="4"/>
      <c r="AH546" s="5"/>
    </row>
    <row r="547" spans="1:34" x14ac:dyDescent="0.2">
      <c r="A547" s="5"/>
      <c r="B547" s="5"/>
      <c r="C547" s="5"/>
      <c r="D547" s="5"/>
      <c r="E547" s="4"/>
      <c r="F547" s="5"/>
      <c r="G547" s="528"/>
      <c r="H547" s="5"/>
      <c r="I547" s="5"/>
      <c r="J547" s="5"/>
      <c r="K547" s="5"/>
      <c r="L547" s="5"/>
      <c r="M547" s="529"/>
      <c r="N547" s="5"/>
      <c r="O547" s="5"/>
      <c r="P547" s="5"/>
      <c r="Q547" s="5"/>
      <c r="R547" s="5"/>
      <c r="S547" s="5"/>
      <c r="T547" s="5"/>
      <c r="U547" s="5"/>
      <c r="V547" s="529"/>
      <c r="W547" s="530"/>
      <c r="X547" s="5"/>
      <c r="Y547" s="4"/>
      <c r="Z547" s="5"/>
      <c r="AA547" s="5"/>
      <c r="AB547" s="5"/>
      <c r="AC547" s="5"/>
      <c r="AD547" s="5"/>
      <c r="AE547" s="5"/>
      <c r="AF547" s="4"/>
      <c r="AG547" s="4"/>
      <c r="AH547" s="5"/>
    </row>
    <row r="548" spans="1:34" x14ac:dyDescent="0.2">
      <c r="A548" s="5"/>
      <c r="B548" s="5"/>
      <c r="C548" s="5"/>
      <c r="D548" s="5"/>
      <c r="E548" s="4"/>
      <c r="F548" s="5"/>
      <c r="G548" s="528"/>
      <c r="H548" s="5"/>
      <c r="I548" s="5"/>
      <c r="J548" s="5"/>
      <c r="K548" s="5"/>
      <c r="L548" s="5"/>
      <c r="M548" s="529"/>
      <c r="N548" s="5"/>
      <c r="O548" s="5"/>
      <c r="P548" s="5"/>
      <c r="Q548" s="5"/>
      <c r="R548" s="5"/>
      <c r="S548" s="5"/>
      <c r="T548" s="5"/>
      <c r="U548" s="5"/>
      <c r="V548" s="529"/>
      <c r="W548" s="530"/>
      <c r="X548" s="5"/>
      <c r="Y548" s="4"/>
      <c r="Z548" s="5"/>
      <c r="AA548" s="573"/>
      <c r="AB548" s="5"/>
      <c r="AC548" s="5"/>
      <c r="AD548" s="5"/>
      <c r="AE548" s="5"/>
      <c r="AF548" s="4"/>
      <c r="AG548" s="4"/>
      <c r="AH548" s="5"/>
    </row>
    <row r="549" spans="1:34" x14ac:dyDescent="0.2">
      <c r="A549" s="5"/>
      <c r="B549" s="5"/>
      <c r="C549" s="5"/>
      <c r="D549" s="5"/>
      <c r="E549" s="4"/>
      <c r="F549" s="5"/>
      <c r="G549" s="528"/>
      <c r="H549" s="5"/>
      <c r="I549" s="5"/>
      <c r="J549" s="5"/>
      <c r="K549" s="5"/>
      <c r="L549" s="5"/>
      <c r="M549" s="529"/>
      <c r="N549" s="5"/>
      <c r="O549" s="5"/>
      <c r="P549" s="5"/>
      <c r="Q549" s="5"/>
      <c r="R549" s="5"/>
      <c r="S549" s="5"/>
      <c r="T549" s="5"/>
      <c r="U549" s="5"/>
      <c r="V549" s="529"/>
      <c r="W549" s="530"/>
      <c r="X549" s="5"/>
      <c r="Y549" s="4"/>
      <c r="Z549" s="5"/>
      <c r="AA549" s="5"/>
      <c r="AB549" s="5"/>
      <c r="AC549" s="5"/>
      <c r="AD549" s="5"/>
      <c r="AE549" s="5"/>
      <c r="AF549" s="4"/>
      <c r="AG549" s="4"/>
      <c r="AH549" s="5"/>
    </row>
    <row r="550" spans="1:34" x14ac:dyDescent="0.2">
      <c r="A550" s="5"/>
      <c r="B550" s="5"/>
      <c r="C550" s="5"/>
      <c r="D550" s="5"/>
      <c r="E550" s="4"/>
      <c r="F550" s="5"/>
      <c r="G550" s="528"/>
      <c r="H550" s="5"/>
      <c r="I550" s="5"/>
      <c r="J550" s="5"/>
      <c r="K550" s="5"/>
      <c r="L550" s="5"/>
      <c r="M550" s="529"/>
      <c r="N550" s="5"/>
      <c r="O550" s="5"/>
      <c r="P550" s="5"/>
      <c r="Q550" s="5"/>
      <c r="R550" s="5"/>
      <c r="S550" s="5"/>
      <c r="T550" s="5"/>
      <c r="U550" s="5"/>
      <c r="V550" s="529"/>
      <c r="W550" s="530"/>
      <c r="X550" s="5"/>
      <c r="Y550" s="4"/>
      <c r="Z550" s="5"/>
      <c r="AA550" s="5"/>
      <c r="AB550" s="5"/>
      <c r="AC550" s="5"/>
      <c r="AD550" s="5"/>
      <c r="AE550" s="5"/>
      <c r="AF550" s="4"/>
      <c r="AG550" s="4"/>
      <c r="AH550" s="5"/>
    </row>
    <row r="551" spans="1:34" x14ac:dyDescent="0.2">
      <c r="A551" s="5"/>
      <c r="B551" s="5"/>
      <c r="C551" s="5"/>
      <c r="D551" s="5"/>
      <c r="E551" s="4"/>
      <c r="F551" s="5"/>
      <c r="G551" s="528"/>
      <c r="H551" s="5"/>
      <c r="I551" s="5"/>
      <c r="J551" s="5"/>
      <c r="K551" s="5"/>
      <c r="L551" s="5"/>
      <c r="M551" s="529"/>
      <c r="N551" s="5"/>
      <c r="O551" s="5"/>
      <c r="P551" s="5"/>
      <c r="Q551" s="5"/>
      <c r="R551" s="5"/>
      <c r="S551" s="5"/>
      <c r="T551" s="5"/>
      <c r="U551" s="5"/>
      <c r="V551" s="529"/>
      <c r="W551" s="530"/>
      <c r="X551" s="5"/>
      <c r="Y551" s="4"/>
      <c r="Z551" s="5"/>
      <c r="AA551" s="5"/>
      <c r="AB551" s="5"/>
      <c r="AC551" s="5"/>
      <c r="AD551" s="5"/>
      <c r="AE551" s="5"/>
      <c r="AF551" s="4"/>
      <c r="AG551" s="4"/>
      <c r="AH551" s="5"/>
    </row>
    <row r="552" spans="1:34" x14ac:dyDescent="0.2">
      <c r="A552" s="5"/>
      <c r="B552" s="5"/>
      <c r="C552" s="5"/>
      <c r="D552" s="5"/>
      <c r="E552" s="4"/>
      <c r="F552" s="5"/>
      <c r="G552" s="528"/>
      <c r="H552" s="5"/>
      <c r="I552" s="5"/>
      <c r="J552" s="5"/>
      <c r="K552" s="5"/>
      <c r="L552" s="5"/>
      <c r="M552" s="529"/>
      <c r="N552" s="5"/>
      <c r="O552" s="5"/>
      <c r="P552" s="5"/>
      <c r="Q552" s="5"/>
      <c r="R552" s="5"/>
      <c r="S552" s="5"/>
      <c r="T552" s="5"/>
      <c r="U552" s="5"/>
      <c r="V552" s="529"/>
      <c r="W552" s="530"/>
      <c r="X552" s="5"/>
      <c r="Y552" s="4"/>
      <c r="Z552" s="5"/>
      <c r="AA552" s="5"/>
      <c r="AB552" s="5"/>
      <c r="AC552" s="5"/>
      <c r="AD552" s="5"/>
      <c r="AE552" s="5"/>
      <c r="AF552" s="4"/>
      <c r="AG552" s="4"/>
      <c r="AH552" s="5"/>
    </row>
    <row r="553" spans="1:34" x14ac:dyDescent="0.2">
      <c r="A553" s="5"/>
      <c r="B553" s="5"/>
      <c r="C553" s="5"/>
      <c r="D553" s="5"/>
      <c r="E553" s="4"/>
      <c r="F553" s="5"/>
      <c r="G553" s="528"/>
      <c r="H553" s="5"/>
      <c r="I553" s="5"/>
      <c r="J553" s="5"/>
      <c r="K553" s="5"/>
      <c r="L553" s="5"/>
      <c r="M553" s="529"/>
      <c r="N553" s="5"/>
      <c r="O553" s="5"/>
      <c r="P553" s="5"/>
      <c r="Q553" s="5"/>
      <c r="R553" s="5"/>
      <c r="S553" s="5"/>
      <c r="T553" s="5"/>
      <c r="U553" s="5"/>
      <c r="V553" s="529"/>
      <c r="W553" s="530"/>
      <c r="X553" s="5"/>
      <c r="Y553" s="4"/>
      <c r="Z553" s="5"/>
      <c r="AA553" s="5"/>
      <c r="AB553" s="5"/>
      <c r="AC553" s="5"/>
      <c r="AD553" s="5"/>
      <c r="AE553" s="5"/>
      <c r="AF553" s="4"/>
      <c r="AG553" s="4"/>
      <c r="AH553" s="5"/>
    </row>
    <row r="554" spans="1:34" x14ac:dyDescent="0.2">
      <c r="A554" s="5"/>
      <c r="B554" s="5"/>
      <c r="C554" s="5"/>
      <c r="D554" s="5"/>
      <c r="E554" s="4"/>
      <c r="F554" s="5"/>
      <c r="G554" s="528"/>
      <c r="H554" s="5"/>
      <c r="I554" s="5"/>
      <c r="J554" s="5"/>
      <c r="K554" s="5"/>
      <c r="L554" s="5"/>
      <c r="M554" s="529"/>
      <c r="N554" s="5"/>
      <c r="O554" s="5"/>
      <c r="P554" s="5"/>
      <c r="Q554" s="5"/>
      <c r="R554" s="5"/>
      <c r="S554" s="5"/>
      <c r="T554" s="5"/>
      <c r="U554" s="5"/>
      <c r="V554" s="529"/>
      <c r="W554" s="530"/>
      <c r="X554" s="5"/>
      <c r="Y554" s="4"/>
      <c r="Z554" s="5"/>
      <c r="AA554" s="5"/>
      <c r="AB554" s="5"/>
      <c r="AC554" s="5"/>
      <c r="AD554" s="5"/>
      <c r="AE554" s="5"/>
      <c r="AF554" s="4"/>
      <c r="AG554" s="4"/>
      <c r="AH554" s="5"/>
    </row>
    <row r="555" spans="1:34" x14ac:dyDescent="0.2">
      <c r="A555" s="5"/>
      <c r="B555" s="5"/>
      <c r="C555" s="5"/>
      <c r="D555" s="5"/>
      <c r="E555" s="4"/>
      <c r="F555" s="5"/>
      <c r="G555" s="528"/>
      <c r="H555" s="5"/>
      <c r="I555" s="5"/>
      <c r="J555" s="5"/>
      <c r="K555" s="5"/>
      <c r="L555" s="5"/>
      <c r="M555" s="529"/>
      <c r="N555" s="5"/>
      <c r="O555" s="5"/>
      <c r="P555" s="5"/>
      <c r="Q555" s="5"/>
      <c r="R555" s="5"/>
      <c r="S555" s="5"/>
      <c r="T555" s="5"/>
      <c r="U555" s="5"/>
      <c r="V555" s="529"/>
      <c r="W555" s="530"/>
      <c r="X555" s="5"/>
      <c r="Y555" s="4"/>
      <c r="Z555" s="5"/>
      <c r="AA555" s="5"/>
      <c r="AB555" s="5"/>
      <c r="AC555" s="5"/>
      <c r="AD555" s="5"/>
      <c r="AE555" s="5"/>
      <c r="AF555" s="4"/>
      <c r="AG555" s="4"/>
      <c r="AH555" s="5"/>
    </row>
    <row r="556" spans="1:34" x14ac:dyDescent="0.2">
      <c r="A556" s="565"/>
      <c r="B556" s="5"/>
      <c r="C556" s="5"/>
      <c r="D556" s="5"/>
      <c r="E556" s="4"/>
      <c r="F556" s="5"/>
      <c r="G556" s="528"/>
      <c r="H556" s="5"/>
      <c r="I556" s="5"/>
      <c r="J556" s="5"/>
      <c r="K556" s="5"/>
      <c r="L556" s="5"/>
      <c r="M556" s="529"/>
      <c r="N556" s="5"/>
      <c r="O556" s="5"/>
      <c r="P556" s="5"/>
      <c r="Q556" s="5"/>
      <c r="R556" s="5"/>
      <c r="S556" s="5"/>
      <c r="T556" s="5"/>
      <c r="U556" s="5"/>
      <c r="V556" s="529"/>
      <c r="W556" s="530"/>
      <c r="X556" s="5"/>
      <c r="Y556" s="4"/>
      <c r="Z556" s="5"/>
      <c r="AA556" s="5"/>
      <c r="AB556" s="5"/>
      <c r="AC556" s="5"/>
      <c r="AD556" s="5"/>
      <c r="AE556" s="5"/>
      <c r="AF556" s="4"/>
      <c r="AG556" s="4"/>
      <c r="AH556" s="5"/>
    </row>
    <row r="557" spans="1:34" x14ac:dyDescent="0.2">
      <c r="A557" s="565"/>
      <c r="B557" s="5"/>
      <c r="C557" s="5"/>
      <c r="D557" s="5"/>
      <c r="E557" s="4"/>
      <c r="F557" s="5"/>
      <c r="G557" s="528"/>
      <c r="H557" s="5"/>
      <c r="I557" s="5"/>
      <c r="J557" s="5"/>
      <c r="K557" s="5"/>
      <c r="L557" s="5"/>
      <c r="M557" s="529"/>
      <c r="N557" s="5"/>
      <c r="O557" s="5"/>
      <c r="P557" s="5"/>
      <c r="Q557" s="5"/>
      <c r="R557" s="5"/>
      <c r="S557" s="5"/>
      <c r="T557" s="5"/>
      <c r="U557" s="5"/>
      <c r="V557" s="529"/>
      <c r="W557" s="530"/>
      <c r="X557" s="5"/>
      <c r="Y557" s="4"/>
      <c r="Z557" s="5"/>
      <c r="AA557" s="5"/>
      <c r="AB557" s="5"/>
      <c r="AC557" s="5"/>
      <c r="AD557" s="5"/>
      <c r="AE557" s="5"/>
      <c r="AF557" s="4"/>
      <c r="AG557" s="4"/>
      <c r="AH557" s="5"/>
    </row>
    <row r="558" spans="1:34" x14ac:dyDescent="0.2">
      <c r="A558" s="5"/>
      <c r="B558" s="5"/>
      <c r="C558" s="5"/>
      <c r="D558" s="5"/>
      <c r="E558" s="4"/>
      <c r="F558" s="5"/>
      <c r="G558" s="528"/>
      <c r="H558" s="5"/>
      <c r="I558" s="5"/>
      <c r="J558" s="5"/>
      <c r="K558" s="5"/>
      <c r="L558" s="5"/>
      <c r="M558" s="529"/>
      <c r="N558" s="5"/>
      <c r="O558" s="5"/>
      <c r="P558" s="5"/>
      <c r="Q558" s="5"/>
      <c r="R558" s="5"/>
      <c r="S558" s="5"/>
      <c r="T558" s="5"/>
      <c r="U558" s="5"/>
      <c r="V558" s="529"/>
      <c r="W558" s="530"/>
      <c r="X558" s="5"/>
      <c r="Y558" s="4"/>
      <c r="Z558" s="5"/>
      <c r="AA558" s="5"/>
      <c r="AB558" s="5"/>
      <c r="AC558" s="5"/>
      <c r="AD558" s="5"/>
      <c r="AE558" s="5"/>
      <c r="AF558" s="4"/>
      <c r="AG558" s="4"/>
      <c r="AH558" s="5"/>
    </row>
    <row r="559" spans="1:34" x14ac:dyDescent="0.2">
      <c r="A559" s="5"/>
      <c r="B559" s="5"/>
      <c r="C559" s="5"/>
      <c r="D559" s="5"/>
      <c r="E559" s="4"/>
      <c r="F559" s="5"/>
      <c r="G559" s="528"/>
      <c r="H559" s="5"/>
      <c r="I559" s="5"/>
      <c r="J559" s="5"/>
      <c r="K559" s="5"/>
      <c r="L559" s="5"/>
      <c r="M559" s="529"/>
      <c r="N559" s="5"/>
      <c r="O559" s="5"/>
      <c r="P559" s="5"/>
      <c r="Q559" s="5"/>
      <c r="R559" s="5"/>
      <c r="S559" s="5"/>
      <c r="T559" s="5"/>
      <c r="U559" s="5"/>
      <c r="V559" s="529"/>
      <c r="W559" s="530"/>
      <c r="X559" s="5"/>
      <c r="Y559" s="4"/>
      <c r="Z559" s="5"/>
      <c r="AA559" s="5"/>
      <c r="AB559" s="5"/>
      <c r="AC559" s="5"/>
      <c r="AD559" s="5"/>
      <c r="AE559" s="5"/>
      <c r="AF559" s="4"/>
      <c r="AG559" s="4"/>
      <c r="AH559" s="5"/>
    </row>
    <row r="560" spans="1:34" x14ac:dyDescent="0.2">
      <c r="A560" s="5"/>
      <c r="B560" s="5"/>
      <c r="C560" s="5"/>
      <c r="D560" s="5"/>
      <c r="E560" s="4"/>
      <c r="F560" s="5"/>
      <c r="G560" s="528"/>
      <c r="H560" s="5"/>
      <c r="I560" s="5"/>
      <c r="J560" s="5"/>
      <c r="K560" s="5"/>
      <c r="L560" s="5"/>
      <c r="M560" s="529"/>
      <c r="N560" s="5"/>
      <c r="O560" s="5"/>
      <c r="P560" s="5"/>
      <c r="Q560" s="5"/>
      <c r="R560" s="5"/>
      <c r="S560" s="5"/>
      <c r="T560" s="5"/>
      <c r="U560" s="5"/>
      <c r="V560" s="529"/>
      <c r="W560" s="530"/>
      <c r="X560" s="5"/>
      <c r="Y560" s="4"/>
      <c r="Z560" s="5"/>
      <c r="AA560" s="5"/>
      <c r="AB560" s="5"/>
      <c r="AC560" s="5"/>
      <c r="AD560" s="5"/>
      <c r="AE560" s="5"/>
      <c r="AF560" s="4"/>
      <c r="AG560" s="4"/>
      <c r="AH560" s="5"/>
    </row>
    <row r="561" spans="1:34" x14ac:dyDescent="0.2">
      <c r="A561" s="5"/>
      <c r="B561" s="5"/>
      <c r="C561" s="5"/>
      <c r="D561" s="5"/>
      <c r="E561" s="4"/>
      <c r="F561" s="5"/>
      <c r="G561" s="528"/>
      <c r="H561" s="5"/>
      <c r="I561" s="5"/>
      <c r="J561" s="5"/>
      <c r="K561" s="5"/>
      <c r="L561" s="5"/>
      <c r="M561" s="529"/>
      <c r="N561" s="5"/>
      <c r="O561" s="5"/>
      <c r="P561" s="5"/>
      <c r="Q561" s="5"/>
      <c r="R561" s="5"/>
      <c r="S561" s="5"/>
      <c r="T561" s="5"/>
      <c r="U561" s="5"/>
      <c r="V561" s="529"/>
      <c r="W561" s="530"/>
      <c r="X561" s="5"/>
      <c r="Y561" s="4"/>
      <c r="Z561" s="5"/>
      <c r="AA561" s="5"/>
      <c r="AB561" s="5"/>
      <c r="AC561" s="5"/>
      <c r="AD561" s="5"/>
      <c r="AE561" s="5"/>
      <c r="AF561" s="4"/>
      <c r="AG561" s="4"/>
      <c r="AH561" s="5"/>
    </row>
    <row r="562" spans="1:34" x14ac:dyDescent="0.2">
      <c r="A562" s="5"/>
      <c r="B562" s="5"/>
      <c r="C562" s="5"/>
      <c r="D562" s="5"/>
      <c r="E562" s="4"/>
      <c r="F562" s="5"/>
      <c r="G562" s="528"/>
      <c r="H562" s="5"/>
      <c r="I562" s="5"/>
      <c r="J562" s="5"/>
      <c r="K562" s="5"/>
      <c r="L562" s="5"/>
      <c r="M562" s="529"/>
      <c r="N562" s="5"/>
      <c r="O562" s="5"/>
      <c r="P562" s="5"/>
      <c r="Q562" s="5"/>
      <c r="R562" s="5"/>
      <c r="S562" s="5"/>
      <c r="T562" s="5"/>
      <c r="U562" s="5"/>
      <c r="V562" s="529"/>
      <c r="W562" s="530"/>
      <c r="X562" s="5"/>
      <c r="Y562" s="4"/>
      <c r="Z562" s="5"/>
      <c r="AA562" s="5"/>
      <c r="AB562" s="5"/>
      <c r="AC562" s="5"/>
      <c r="AD562" s="5"/>
      <c r="AE562" s="5"/>
      <c r="AF562" s="4"/>
      <c r="AG562" s="4"/>
      <c r="AH562" s="5"/>
    </row>
    <row r="563" spans="1:34" x14ac:dyDescent="0.2">
      <c r="A563" s="5"/>
      <c r="B563" s="5"/>
      <c r="C563" s="5"/>
      <c r="D563" s="5"/>
      <c r="E563" s="4"/>
      <c r="F563" s="5"/>
      <c r="G563" s="528"/>
      <c r="H563" s="5"/>
      <c r="I563" s="5"/>
      <c r="J563" s="5"/>
      <c r="K563" s="5"/>
      <c r="L563" s="5"/>
      <c r="M563" s="529"/>
      <c r="N563" s="5"/>
      <c r="O563" s="5"/>
      <c r="P563" s="5"/>
      <c r="Q563" s="5"/>
      <c r="R563" s="5"/>
      <c r="S563" s="5"/>
      <c r="T563" s="5"/>
      <c r="U563" s="5"/>
      <c r="V563" s="529"/>
      <c r="W563" s="530"/>
      <c r="X563" s="5"/>
      <c r="Y563" s="4"/>
      <c r="Z563" s="5"/>
      <c r="AA563" s="5"/>
      <c r="AB563" s="5"/>
      <c r="AC563" s="5"/>
      <c r="AD563" s="5"/>
      <c r="AE563" s="5"/>
      <c r="AF563" s="4"/>
      <c r="AG563" s="4"/>
      <c r="AH563" s="5"/>
    </row>
    <row r="564" spans="1:34" x14ac:dyDescent="0.2">
      <c r="A564" s="5"/>
      <c r="B564" s="5"/>
      <c r="C564" s="5"/>
      <c r="D564" s="5"/>
      <c r="E564" s="4"/>
      <c r="F564" s="5"/>
      <c r="G564" s="528"/>
      <c r="H564" s="5"/>
      <c r="I564" s="5"/>
      <c r="J564" s="5"/>
      <c r="K564" s="5"/>
      <c r="L564" s="5"/>
      <c r="M564" s="529"/>
      <c r="N564" s="5"/>
      <c r="O564" s="5"/>
      <c r="P564" s="5"/>
      <c r="Q564" s="5"/>
      <c r="R564" s="5"/>
      <c r="S564" s="5"/>
      <c r="T564" s="5"/>
      <c r="U564" s="5"/>
      <c r="V564" s="529"/>
      <c r="W564" s="530"/>
      <c r="X564" s="5"/>
      <c r="Y564" s="4"/>
      <c r="Z564" s="5"/>
      <c r="AA564" s="5"/>
      <c r="AB564" s="5"/>
      <c r="AC564" s="5"/>
      <c r="AD564" s="5"/>
      <c r="AE564" s="5"/>
      <c r="AF564" s="4"/>
      <c r="AG564" s="4"/>
      <c r="AH564" s="5"/>
    </row>
    <row r="565" spans="1:34" x14ac:dyDescent="0.2">
      <c r="A565" s="5"/>
      <c r="B565" s="5"/>
      <c r="C565" s="5"/>
      <c r="D565" s="5"/>
      <c r="E565" s="4"/>
      <c r="F565" s="5"/>
      <c r="G565" s="528"/>
      <c r="H565" s="5"/>
      <c r="I565" s="5"/>
      <c r="J565" s="5"/>
      <c r="K565" s="5"/>
      <c r="L565" s="5"/>
      <c r="M565" s="529"/>
      <c r="N565" s="5"/>
      <c r="O565" s="5"/>
      <c r="P565" s="5"/>
      <c r="Q565" s="5"/>
      <c r="R565" s="5"/>
      <c r="S565" s="5"/>
      <c r="T565" s="5"/>
      <c r="U565" s="5"/>
      <c r="V565" s="529"/>
      <c r="W565" s="530"/>
      <c r="X565" s="5"/>
      <c r="Y565" s="4"/>
      <c r="Z565" s="5"/>
      <c r="AA565" s="5"/>
      <c r="AB565" s="5"/>
      <c r="AC565" s="5"/>
      <c r="AD565" s="5"/>
      <c r="AE565" s="5"/>
      <c r="AF565" s="4"/>
      <c r="AG565" s="4"/>
      <c r="AH565" s="5"/>
    </row>
    <row r="566" spans="1:34" x14ac:dyDescent="0.2">
      <c r="A566" s="5"/>
      <c r="B566" s="5"/>
      <c r="C566" s="5"/>
      <c r="D566" s="5"/>
      <c r="E566" s="4"/>
      <c r="F566" s="5"/>
      <c r="G566" s="528"/>
      <c r="H566" s="5"/>
      <c r="I566" s="5"/>
      <c r="J566" s="5"/>
      <c r="K566" s="5"/>
      <c r="L566" s="5"/>
      <c r="M566" s="529"/>
      <c r="N566" s="5"/>
      <c r="O566" s="5"/>
      <c r="P566" s="5"/>
      <c r="Q566" s="5"/>
      <c r="R566" s="5"/>
      <c r="S566" s="5"/>
      <c r="T566" s="5"/>
      <c r="U566" s="5"/>
      <c r="V566" s="529"/>
      <c r="W566" s="530"/>
      <c r="X566" s="5"/>
      <c r="Y566" s="4"/>
      <c r="Z566" s="5"/>
      <c r="AA566" s="5"/>
      <c r="AB566" s="5"/>
      <c r="AC566" s="5"/>
      <c r="AD566" s="5"/>
      <c r="AE566" s="5"/>
      <c r="AF566" s="4"/>
      <c r="AG566" s="4"/>
      <c r="AH566" s="5"/>
    </row>
    <row r="567" spans="1:34" x14ac:dyDescent="0.2">
      <c r="A567" s="5"/>
      <c r="B567" s="5"/>
      <c r="C567" s="5"/>
      <c r="D567" s="5"/>
      <c r="E567" s="4"/>
      <c r="F567" s="5"/>
      <c r="G567" s="528"/>
      <c r="H567" s="5"/>
      <c r="I567" s="5"/>
      <c r="J567" s="5"/>
      <c r="K567" s="5"/>
      <c r="L567" s="5"/>
      <c r="M567" s="529"/>
      <c r="N567" s="5"/>
      <c r="O567" s="5"/>
      <c r="P567" s="5"/>
      <c r="Q567" s="5"/>
      <c r="R567" s="5"/>
      <c r="S567" s="5"/>
      <c r="T567" s="5"/>
      <c r="U567" s="5"/>
      <c r="V567" s="529"/>
      <c r="W567" s="530"/>
      <c r="X567" s="5"/>
      <c r="Y567" s="4"/>
      <c r="Z567" s="5"/>
      <c r="AA567" s="5"/>
      <c r="AB567" s="5"/>
      <c r="AC567" s="5"/>
      <c r="AD567" s="5"/>
      <c r="AE567" s="5"/>
      <c r="AF567" s="4"/>
      <c r="AG567" s="4"/>
      <c r="AH567" s="5"/>
    </row>
    <row r="568" spans="1:34" x14ac:dyDescent="0.2">
      <c r="A568" s="5"/>
      <c r="B568" s="5"/>
      <c r="C568" s="5"/>
      <c r="D568" s="5"/>
      <c r="E568" s="4"/>
      <c r="F568" s="5"/>
      <c r="G568" s="528"/>
      <c r="H568" s="5"/>
      <c r="I568" s="5"/>
      <c r="J568" s="5"/>
      <c r="K568" s="5"/>
      <c r="L568" s="5"/>
      <c r="M568" s="529"/>
      <c r="N568" s="5"/>
      <c r="O568" s="5"/>
      <c r="P568" s="5"/>
      <c r="Q568" s="5"/>
      <c r="R568" s="5"/>
      <c r="S568" s="5"/>
      <c r="T568" s="5"/>
      <c r="U568" s="5"/>
      <c r="V568" s="529"/>
      <c r="W568" s="530"/>
      <c r="X568" s="5"/>
      <c r="Y568" s="4"/>
      <c r="Z568" s="5"/>
      <c r="AA568" s="5"/>
      <c r="AB568" s="5"/>
      <c r="AC568" s="5"/>
      <c r="AD568" s="5"/>
      <c r="AE568" s="5"/>
      <c r="AF568" s="4"/>
      <c r="AG568" s="4"/>
      <c r="AH568" s="5"/>
    </row>
    <row r="569" spans="1:34" x14ac:dyDescent="0.2">
      <c r="A569" s="5"/>
      <c r="B569" s="5"/>
      <c r="C569" s="5"/>
      <c r="D569" s="5"/>
      <c r="E569" s="4"/>
      <c r="F569" s="5"/>
      <c r="G569" s="528"/>
      <c r="H569" s="5"/>
      <c r="I569" s="5"/>
      <c r="J569" s="5"/>
      <c r="K569" s="5"/>
      <c r="L569" s="5"/>
      <c r="M569" s="529"/>
      <c r="N569" s="5"/>
      <c r="O569" s="5"/>
      <c r="P569" s="5"/>
      <c r="Q569" s="5"/>
      <c r="R569" s="5"/>
      <c r="S569" s="5"/>
      <c r="T569" s="5"/>
      <c r="U569" s="5"/>
      <c r="V569" s="529"/>
      <c r="W569" s="530"/>
      <c r="X569" s="5"/>
      <c r="Y569" s="4"/>
      <c r="Z569" s="5"/>
      <c r="AA569" s="5"/>
      <c r="AB569" s="5"/>
      <c r="AC569" s="5"/>
      <c r="AD569" s="5"/>
      <c r="AE569" s="5"/>
      <c r="AF569" s="4"/>
      <c r="AG569" s="4"/>
      <c r="AH569" s="5"/>
    </row>
    <row r="570" spans="1:34" x14ac:dyDescent="0.2">
      <c r="A570" s="5"/>
      <c r="B570" s="5"/>
      <c r="C570" s="5"/>
      <c r="D570" s="5"/>
      <c r="E570" s="4"/>
      <c r="F570" s="5"/>
      <c r="G570" s="528"/>
      <c r="H570" s="5"/>
      <c r="I570" s="5"/>
      <c r="J570" s="5"/>
      <c r="K570" s="5"/>
      <c r="L570" s="5"/>
      <c r="M570" s="529"/>
      <c r="N570" s="5"/>
      <c r="O570" s="5"/>
      <c r="P570" s="5"/>
      <c r="Q570" s="5"/>
      <c r="R570" s="5"/>
      <c r="S570" s="5"/>
      <c r="T570" s="5"/>
      <c r="U570" s="5"/>
      <c r="V570" s="529"/>
      <c r="W570" s="530"/>
      <c r="X570" s="5"/>
      <c r="Y570" s="4"/>
      <c r="Z570" s="5"/>
      <c r="AA570" s="5"/>
      <c r="AB570" s="5"/>
      <c r="AC570" s="5"/>
      <c r="AD570" s="5"/>
      <c r="AE570" s="5"/>
      <c r="AF570" s="4"/>
      <c r="AG570" s="4"/>
      <c r="AH570" s="5"/>
    </row>
    <row r="571" spans="1:34" x14ac:dyDescent="0.2">
      <c r="A571" s="5"/>
      <c r="B571" s="5"/>
      <c r="C571" s="5"/>
      <c r="D571" s="5"/>
      <c r="E571" s="4"/>
      <c r="F571" s="5"/>
      <c r="G571" s="528"/>
      <c r="H571" s="5"/>
      <c r="I571" s="5"/>
      <c r="J571" s="5"/>
      <c r="K571" s="5"/>
      <c r="L571" s="5"/>
      <c r="M571" s="529"/>
      <c r="N571" s="5"/>
      <c r="O571" s="5"/>
      <c r="P571" s="5"/>
      <c r="Q571" s="5"/>
      <c r="R571" s="5"/>
      <c r="S571" s="5"/>
      <c r="T571" s="5"/>
      <c r="U571" s="5"/>
      <c r="V571" s="529"/>
      <c r="W571" s="530"/>
      <c r="X571" s="5"/>
      <c r="Y571" s="4"/>
      <c r="Z571" s="5"/>
      <c r="AA571" s="5"/>
      <c r="AB571" s="5"/>
      <c r="AC571" s="5"/>
      <c r="AD571" s="5"/>
      <c r="AE571" s="5"/>
      <c r="AF571" s="4"/>
      <c r="AG571" s="4"/>
      <c r="AH571" s="5"/>
    </row>
    <row r="572" spans="1:34" x14ac:dyDescent="0.2">
      <c r="A572" s="5"/>
      <c r="B572" s="5"/>
      <c r="C572" s="5"/>
      <c r="D572" s="5"/>
      <c r="E572" s="4"/>
      <c r="F572" s="5"/>
      <c r="G572" s="528"/>
      <c r="H572" s="5"/>
      <c r="I572" s="5"/>
      <c r="J572" s="5"/>
      <c r="K572" s="5"/>
      <c r="L572" s="5"/>
      <c r="M572" s="529"/>
      <c r="N572" s="5"/>
      <c r="O572" s="5"/>
      <c r="P572" s="5"/>
      <c r="Q572" s="5"/>
      <c r="R572" s="5"/>
      <c r="S572" s="5"/>
      <c r="T572" s="5"/>
      <c r="U572" s="5"/>
      <c r="V572" s="529"/>
      <c r="W572" s="530"/>
      <c r="X572" s="5"/>
      <c r="Y572" s="4"/>
      <c r="Z572" s="5"/>
      <c r="AA572" s="5"/>
      <c r="AB572" s="5"/>
      <c r="AC572" s="5"/>
      <c r="AD572" s="5"/>
      <c r="AE572" s="5"/>
      <c r="AF572" s="4"/>
      <c r="AG572" s="4"/>
      <c r="AH572" s="5"/>
    </row>
    <row r="573" spans="1:34" x14ac:dyDescent="0.2">
      <c r="A573" s="5"/>
      <c r="B573" s="5"/>
      <c r="C573" s="5"/>
      <c r="D573" s="5"/>
      <c r="E573" s="4"/>
      <c r="F573" s="5"/>
      <c r="G573" s="528"/>
      <c r="H573" s="5"/>
      <c r="I573" s="5"/>
      <c r="J573" s="5"/>
      <c r="K573" s="5"/>
      <c r="L573" s="5"/>
      <c r="M573" s="529"/>
      <c r="N573" s="5"/>
      <c r="O573" s="5"/>
      <c r="P573" s="5"/>
      <c r="Q573" s="5"/>
      <c r="R573" s="5"/>
      <c r="S573" s="5"/>
      <c r="T573" s="5"/>
      <c r="U573" s="5"/>
      <c r="V573" s="529"/>
      <c r="W573" s="530"/>
      <c r="X573" s="5"/>
      <c r="Y573" s="4"/>
      <c r="Z573" s="5"/>
      <c r="AA573" s="5"/>
      <c r="AB573" s="5"/>
      <c r="AC573" s="5"/>
      <c r="AD573" s="5"/>
      <c r="AE573" s="5"/>
      <c r="AF573" s="4"/>
      <c r="AG573" s="4"/>
      <c r="AH573" s="5"/>
    </row>
    <row r="574" spans="1:34" x14ac:dyDescent="0.2">
      <c r="A574" s="5"/>
      <c r="B574" s="5"/>
      <c r="C574" s="5"/>
      <c r="D574" s="5"/>
      <c r="E574" s="4"/>
      <c r="F574" s="5"/>
      <c r="G574" s="528"/>
      <c r="H574" s="5"/>
      <c r="I574" s="5"/>
      <c r="J574" s="5"/>
      <c r="K574" s="5"/>
      <c r="L574" s="5"/>
      <c r="M574" s="529"/>
      <c r="N574" s="5"/>
      <c r="O574" s="5"/>
      <c r="P574" s="5"/>
      <c r="Q574" s="5"/>
      <c r="R574" s="5"/>
      <c r="S574" s="5"/>
      <c r="T574" s="5"/>
      <c r="U574" s="5"/>
      <c r="V574" s="529"/>
      <c r="W574" s="530"/>
      <c r="X574" s="5"/>
      <c r="Y574" s="4"/>
      <c r="Z574" s="5"/>
      <c r="AA574" s="5"/>
      <c r="AB574" s="5"/>
      <c r="AC574" s="5"/>
      <c r="AD574" s="5"/>
      <c r="AE574" s="5"/>
      <c r="AF574" s="4"/>
      <c r="AG574" s="4"/>
      <c r="AH574" s="5"/>
    </row>
    <row r="575" spans="1:34" x14ac:dyDescent="0.2">
      <c r="A575" s="5"/>
      <c r="B575" s="5"/>
      <c r="C575" s="5"/>
      <c r="D575" s="5"/>
      <c r="E575" s="4"/>
      <c r="F575" s="5"/>
      <c r="G575" s="528"/>
      <c r="H575" s="5"/>
      <c r="I575" s="5"/>
      <c r="J575" s="5"/>
      <c r="K575" s="5"/>
      <c r="L575" s="5"/>
      <c r="M575" s="529"/>
      <c r="N575" s="5"/>
      <c r="O575" s="5"/>
      <c r="P575" s="5"/>
      <c r="Q575" s="5"/>
      <c r="R575" s="5"/>
      <c r="S575" s="5"/>
      <c r="T575" s="5"/>
      <c r="U575" s="5"/>
      <c r="V575" s="529"/>
      <c r="W575" s="530"/>
      <c r="X575" s="5"/>
      <c r="Y575" s="4"/>
      <c r="Z575" s="5"/>
      <c r="AA575" s="5"/>
      <c r="AB575" s="5"/>
      <c r="AC575" s="5"/>
      <c r="AD575" s="5"/>
      <c r="AE575" s="5"/>
      <c r="AF575" s="4"/>
      <c r="AG575" s="4"/>
      <c r="AH575" s="5"/>
    </row>
    <row r="576" spans="1:34" x14ac:dyDescent="0.2">
      <c r="A576" s="5"/>
      <c r="B576" s="5"/>
      <c r="C576" s="5"/>
      <c r="D576" s="5"/>
      <c r="E576" s="4"/>
      <c r="F576" s="5"/>
      <c r="G576" s="528"/>
      <c r="H576" s="5"/>
      <c r="I576" s="5"/>
      <c r="J576" s="5"/>
      <c r="K576" s="5"/>
      <c r="L576" s="5"/>
      <c r="M576" s="529"/>
      <c r="N576" s="5"/>
      <c r="O576" s="5"/>
      <c r="P576" s="5"/>
      <c r="Q576" s="5"/>
      <c r="R576" s="5"/>
      <c r="S576" s="5"/>
      <c r="T576" s="5"/>
      <c r="U576" s="5"/>
      <c r="V576" s="529"/>
      <c r="W576" s="530"/>
      <c r="X576" s="5"/>
      <c r="Y576" s="4"/>
      <c r="Z576" s="5"/>
      <c r="AA576" s="5"/>
      <c r="AB576" s="5"/>
      <c r="AC576" s="5"/>
      <c r="AD576" s="5"/>
      <c r="AE576" s="5"/>
      <c r="AF576" s="4"/>
      <c r="AG576" s="4"/>
      <c r="AH576" s="5"/>
    </row>
    <row r="577" spans="1:34" x14ac:dyDescent="0.2">
      <c r="A577" s="5"/>
      <c r="B577" s="5"/>
      <c r="C577" s="5"/>
      <c r="D577" s="5"/>
      <c r="E577" s="4"/>
      <c r="F577" s="5"/>
      <c r="G577" s="528"/>
      <c r="H577" s="5"/>
      <c r="I577" s="5"/>
      <c r="J577" s="5"/>
      <c r="K577" s="5"/>
      <c r="L577" s="5"/>
      <c r="M577" s="529"/>
      <c r="N577" s="5"/>
      <c r="O577" s="5"/>
      <c r="P577" s="5"/>
      <c r="Q577" s="5"/>
      <c r="R577" s="5"/>
      <c r="S577" s="5"/>
      <c r="T577" s="5"/>
      <c r="U577" s="5"/>
      <c r="V577" s="529"/>
      <c r="W577" s="530"/>
      <c r="X577" s="5"/>
      <c r="Y577" s="4"/>
      <c r="Z577" s="5"/>
      <c r="AA577" s="5"/>
      <c r="AB577" s="5"/>
      <c r="AC577" s="5"/>
      <c r="AD577" s="5"/>
      <c r="AE577" s="5"/>
      <c r="AF577" s="4"/>
      <c r="AG577" s="4"/>
      <c r="AH577" s="5"/>
    </row>
    <row r="578" spans="1:34" x14ac:dyDescent="0.2">
      <c r="A578" s="5"/>
      <c r="B578" s="5"/>
      <c r="C578" s="5"/>
      <c r="D578" s="5"/>
      <c r="E578" s="4"/>
      <c r="F578" s="5"/>
      <c r="G578" s="528"/>
      <c r="H578" s="5"/>
      <c r="I578" s="5"/>
      <c r="J578" s="5"/>
      <c r="K578" s="5"/>
      <c r="L578" s="5"/>
      <c r="M578" s="529"/>
      <c r="N578" s="5"/>
      <c r="O578" s="5"/>
      <c r="P578" s="5"/>
      <c r="Q578" s="5"/>
      <c r="R578" s="5"/>
      <c r="S578" s="5"/>
      <c r="T578" s="5"/>
      <c r="U578" s="5"/>
      <c r="V578" s="529"/>
      <c r="W578" s="530"/>
      <c r="X578" s="5"/>
      <c r="Y578" s="4"/>
      <c r="Z578" s="5"/>
      <c r="AA578" s="5"/>
      <c r="AB578" s="5"/>
      <c r="AC578" s="5"/>
      <c r="AD578" s="5"/>
      <c r="AE578" s="5"/>
      <c r="AF578" s="4"/>
      <c r="AG578" s="4"/>
      <c r="AH578" s="5"/>
    </row>
    <row r="579" spans="1:34" x14ac:dyDescent="0.2">
      <c r="A579" s="5"/>
      <c r="B579" s="5"/>
      <c r="C579" s="5"/>
      <c r="D579" s="5"/>
      <c r="E579" s="4"/>
      <c r="F579" s="5"/>
      <c r="G579" s="528"/>
      <c r="H579" s="5"/>
      <c r="I579" s="5"/>
      <c r="J579" s="5"/>
      <c r="K579" s="5"/>
      <c r="L579" s="5"/>
      <c r="M579" s="529"/>
      <c r="N579" s="5"/>
      <c r="O579" s="5"/>
      <c r="P579" s="5"/>
      <c r="Q579" s="5"/>
      <c r="R579" s="5"/>
      <c r="S579" s="5"/>
      <c r="T579" s="5"/>
      <c r="U579" s="5"/>
      <c r="V579" s="529"/>
      <c r="W579" s="530"/>
      <c r="X579" s="5"/>
      <c r="Y579" s="4"/>
      <c r="Z579" s="5"/>
      <c r="AA579" s="5"/>
      <c r="AB579" s="5"/>
      <c r="AC579" s="5"/>
      <c r="AD579" s="5"/>
      <c r="AE579" s="5"/>
      <c r="AF579" s="4"/>
      <c r="AG579" s="4"/>
      <c r="AH579" s="5"/>
    </row>
    <row r="580" spans="1:34" x14ac:dyDescent="0.2">
      <c r="A580" s="5"/>
      <c r="B580" s="5"/>
      <c r="C580" s="5"/>
      <c r="D580" s="5"/>
      <c r="E580" s="4"/>
      <c r="F580" s="5"/>
      <c r="G580" s="528"/>
      <c r="H580" s="5"/>
      <c r="I580" s="5"/>
      <c r="J580" s="5"/>
      <c r="K580" s="5"/>
      <c r="L580" s="5"/>
      <c r="M580" s="529"/>
      <c r="N580" s="5"/>
      <c r="O580" s="5"/>
      <c r="P580" s="5"/>
      <c r="Q580" s="5"/>
      <c r="R580" s="5"/>
      <c r="S580" s="5"/>
      <c r="T580" s="5"/>
      <c r="U580" s="5"/>
      <c r="V580" s="529"/>
      <c r="W580" s="530"/>
      <c r="X580" s="5"/>
      <c r="Y580" s="4"/>
      <c r="Z580" s="5"/>
      <c r="AA580" s="5"/>
      <c r="AB580" s="5"/>
      <c r="AC580" s="5"/>
      <c r="AD580" s="5"/>
      <c r="AE580" s="5"/>
      <c r="AF580" s="4"/>
      <c r="AG580" s="4"/>
      <c r="AH580" s="5"/>
    </row>
    <row r="581" spans="1:34" x14ac:dyDescent="0.2">
      <c r="A581" s="5"/>
      <c r="B581" s="5"/>
      <c r="C581" s="5"/>
      <c r="D581" s="5"/>
      <c r="E581" s="4"/>
      <c r="F581" s="5"/>
      <c r="G581" s="528"/>
      <c r="H581" s="5"/>
      <c r="I581" s="5"/>
      <c r="J581" s="5"/>
      <c r="K581" s="5"/>
      <c r="L581" s="5"/>
      <c r="M581" s="529"/>
      <c r="N581" s="5"/>
      <c r="O581" s="5"/>
      <c r="P581" s="5"/>
      <c r="Q581" s="5"/>
      <c r="R581" s="5"/>
      <c r="S581" s="5"/>
      <c r="T581" s="5"/>
      <c r="U581" s="5"/>
      <c r="V581" s="529"/>
      <c r="W581" s="530"/>
      <c r="X581" s="5"/>
      <c r="Y581" s="4"/>
      <c r="Z581" s="5"/>
      <c r="AA581" s="5"/>
      <c r="AB581" s="5"/>
      <c r="AC581" s="5"/>
      <c r="AD581" s="5"/>
      <c r="AE581" s="5"/>
      <c r="AF581" s="4"/>
      <c r="AG581" s="4"/>
      <c r="AH581" s="5"/>
    </row>
    <row r="582" spans="1:34" x14ac:dyDescent="0.2">
      <c r="A582" s="5"/>
      <c r="B582" s="5"/>
      <c r="C582" s="5"/>
      <c r="D582" s="5"/>
      <c r="E582" s="4"/>
      <c r="F582" s="5"/>
      <c r="G582" s="528"/>
      <c r="H582" s="5"/>
      <c r="I582" s="5"/>
      <c r="J582" s="5"/>
      <c r="K582" s="5"/>
      <c r="L582" s="5"/>
      <c r="M582" s="529"/>
      <c r="N582" s="5"/>
      <c r="O582" s="5"/>
      <c r="P582" s="5"/>
      <c r="Q582" s="5"/>
      <c r="R582" s="5"/>
      <c r="S582" s="5"/>
      <c r="T582" s="5"/>
      <c r="U582" s="5"/>
      <c r="V582" s="529"/>
      <c r="W582" s="530"/>
      <c r="X582" s="5"/>
      <c r="Y582" s="4"/>
      <c r="Z582" s="5"/>
      <c r="AA582" s="5"/>
      <c r="AB582" s="5"/>
      <c r="AC582" s="5"/>
      <c r="AD582" s="5"/>
      <c r="AE582" s="5"/>
      <c r="AF582" s="4"/>
      <c r="AG582" s="4"/>
      <c r="AH582" s="5"/>
    </row>
    <row r="583" spans="1:34" x14ac:dyDescent="0.2">
      <c r="A583" s="5"/>
      <c r="B583" s="5"/>
      <c r="C583" s="5"/>
      <c r="D583" s="5"/>
      <c r="E583" s="4"/>
      <c r="F583" s="5"/>
      <c r="G583" s="528"/>
      <c r="H583" s="5"/>
      <c r="I583" s="5"/>
      <c r="J583" s="5"/>
      <c r="K583" s="5"/>
      <c r="L583" s="5"/>
      <c r="M583" s="529"/>
      <c r="N583" s="5"/>
      <c r="O583" s="5"/>
      <c r="P583" s="5"/>
      <c r="Q583" s="5"/>
      <c r="R583" s="5"/>
      <c r="S583" s="5"/>
      <c r="T583" s="5"/>
      <c r="U583" s="5"/>
      <c r="V583" s="529"/>
      <c r="W583" s="530"/>
      <c r="X583" s="5"/>
      <c r="Y583" s="4"/>
      <c r="Z583" s="5"/>
      <c r="AA583" s="5"/>
      <c r="AB583" s="5"/>
      <c r="AC583" s="5"/>
      <c r="AD583" s="5"/>
      <c r="AE583" s="5"/>
      <c r="AF583" s="4"/>
      <c r="AG583" s="4"/>
      <c r="AH583" s="5"/>
    </row>
    <row r="584" spans="1:34" x14ac:dyDescent="0.2">
      <c r="A584" s="5"/>
      <c r="B584" s="5"/>
      <c r="C584" s="5"/>
      <c r="D584" s="5"/>
      <c r="E584" s="4"/>
      <c r="F584" s="5"/>
      <c r="G584" s="528"/>
      <c r="H584" s="5"/>
      <c r="I584" s="5"/>
      <c r="J584" s="5"/>
      <c r="K584" s="5"/>
      <c r="L584" s="5"/>
      <c r="M584" s="529"/>
      <c r="N584" s="5"/>
      <c r="O584" s="5"/>
      <c r="P584" s="5"/>
      <c r="Q584" s="5"/>
      <c r="R584" s="5"/>
      <c r="S584" s="5"/>
      <c r="T584" s="5"/>
      <c r="U584" s="5"/>
      <c r="V584" s="529"/>
      <c r="W584" s="530"/>
      <c r="X584" s="5"/>
      <c r="Y584" s="4"/>
      <c r="Z584" s="5"/>
      <c r="AA584" s="5"/>
      <c r="AB584" s="5"/>
      <c r="AC584" s="5"/>
      <c r="AD584" s="5"/>
      <c r="AE584" s="5"/>
      <c r="AF584" s="4"/>
      <c r="AG584" s="4"/>
      <c r="AH584" s="5"/>
    </row>
    <row r="585" spans="1:34" x14ac:dyDescent="0.2">
      <c r="A585" s="5"/>
      <c r="B585" s="5"/>
      <c r="C585" s="5"/>
      <c r="D585" s="5"/>
      <c r="E585" s="4"/>
      <c r="F585" s="5"/>
      <c r="G585" s="528"/>
      <c r="H585" s="5"/>
      <c r="I585" s="5"/>
      <c r="J585" s="5"/>
      <c r="K585" s="5"/>
      <c r="L585" s="5"/>
      <c r="M585" s="529"/>
      <c r="N585" s="5"/>
      <c r="O585" s="5"/>
      <c r="P585" s="5"/>
      <c r="Q585" s="5"/>
      <c r="R585" s="5"/>
      <c r="S585" s="5"/>
      <c r="T585" s="5"/>
      <c r="U585" s="5"/>
      <c r="V585" s="529"/>
      <c r="W585" s="530"/>
      <c r="X585" s="5"/>
      <c r="Y585" s="4"/>
      <c r="Z585" s="5"/>
      <c r="AA585" s="5"/>
      <c r="AB585" s="5"/>
      <c r="AC585" s="5"/>
      <c r="AD585" s="5"/>
      <c r="AE585" s="5"/>
      <c r="AF585" s="4"/>
      <c r="AG585" s="4"/>
      <c r="AH585" s="5"/>
    </row>
    <row r="586" spans="1:34" x14ac:dyDescent="0.2">
      <c r="A586" s="5"/>
      <c r="B586" s="5"/>
      <c r="C586" s="5"/>
      <c r="D586" s="5"/>
      <c r="E586" s="4"/>
      <c r="F586" s="5"/>
      <c r="G586" s="528"/>
      <c r="H586" s="5"/>
      <c r="I586" s="5"/>
      <c r="J586" s="5"/>
      <c r="K586" s="5"/>
      <c r="L586" s="5"/>
      <c r="M586" s="529"/>
      <c r="N586" s="5"/>
      <c r="O586" s="5"/>
      <c r="P586" s="5"/>
      <c r="Q586" s="5"/>
      <c r="R586" s="5"/>
      <c r="S586" s="5"/>
      <c r="T586" s="5"/>
      <c r="U586" s="5"/>
      <c r="V586" s="529"/>
      <c r="W586" s="530"/>
      <c r="X586" s="5"/>
      <c r="Y586" s="4"/>
      <c r="Z586" s="5"/>
      <c r="AA586" s="5"/>
      <c r="AB586" s="5"/>
      <c r="AC586" s="5"/>
      <c r="AD586" s="5"/>
      <c r="AE586" s="5"/>
      <c r="AF586" s="4"/>
      <c r="AG586" s="4"/>
      <c r="AH586" s="5"/>
    </row>
    <row r="587" spans="1:34" x14ac:dyDescent="0.2">
      <c r="A587" s="5"/>
      <c r="B587" s="5"/>
      <c r="C587" s="5"/>
      <c r="D587" s="5"/>
      <c r="E587" s="4"/>
      <c r="F587" s="5"/>
      <c r="G587" s="528"/>
      <c r="H587" s="5"/>
      <c r="I587" s="5"/>
      <c r="J587" s="5"/>
      <c r="K587" s="5"/>
      <c r="L587" s="5"/>
      <c r="M587" s="529"/>
      <c r="N587" s="5"/>
      <c r="O587" s="5"/>
      <c r="P587" s="5"/>
      <c r="Q587" s="5"/>
      <c r="R587" s="5"/>
      <c r="S587" s="5"/>
      <c r="T587" s="5"/>
      <c r="U587" s="5"/>
      <c r="V587" s="529"/>
      <c r="W587" s="530"/>
      <c r="X587" s="5"/>
      <c r="Y587" s="4"/>
      <c r="Z587" s="5"/>
      <c r="AA587" s="5"/>
      <c r="AB587" s="5"/>
      <c r="AC587" s="5"/>
      <c r="AD587" s="5"/>
      <c r="AE587" s="5"/>
      <c r="AF587" s="4"/>
      <c r="AG587" s="4"/>
      <c r="AH587" s="5"/>
    </row>
    <row r="588" spans="1:34" x14ac:dyDescent="0.2">
      <c r="A588" s="5"/>
      <c r="B588" s="5"/>
      <c r="C588" s="5"/>
      <c r="D588" s="5"/>
      <c r="E588" s="4"/>
      <c r="F588" s="5"/>
      <c r="G588" s="528"/>
      <c r="H588" s="5"/>
      <c r="I588" s="5"/>
      <c r="J588" s="5"/>
      <c r="K588" s="5"/>
      <c r="L588" s="5"/>
      <c r="M588" s="529"/>
      <c r="N588" s="5"/>
      <c r="O588" s="5"/>
      <c r="P588" s="5"/>
      <c r="Q588" s="5"/>
      <c r="R588" s="5"/>
      <c r="S588" s="5"/>
      <c r="T588" s="5"/>
      <c r="U588" s="5"/>
      <c r="V588" s="529"/>
      <c r="W588" s="530"/>
      <c r="X588" s="5"/>
      <c r="Y588" s="4"/>
      <c r="Z588" s="5"/>
      <c r="AA588" s="5"/>
      <c r="AB588" s="5"/>
      <c r="AC588" s="5"/>
      <c r="AD588" s="5"/>
      <c r="AE588" s="5"/>
      <c r="AF588" s="4"/>
      <c r="AG588" s="4"/>
      <c r="AH588" s="5"/>
    </row>
    <row r="589" spans="1:34" x14ac:dyDescent="0.2">
      <c r="A589" s="565"/>
      <c r="B589" s="5"/>
      <c r="C589" s="5"/>
      <c r="D589" s="5"/>
      <c r="E589" s="4"/>
      <c r="F589" s="5"/>
      <c r="G589" s="528"/>
      <c r="H589" s="5"/>
      <c r="I589" s="5"/>
      <c r="J589" s="5"/>
      <c r="K589" s="5"/>
      <c r="L589" s="5"/>
      <c r="M589" s="529"/>
      <c r="N589" s="5"/>
      <c r="O589" s="5"/>
      <c r="P589" s="5"/>
      <c r="Q589" s="5"/>
      <c r="R589" s="5"/>
      <c r="S589" s="5"/>
      <c r="T589" s="5"/>
      <c r="U589" s="5"/>
      <c r="V589" s="529"/>
      <c r="W589" s="530"/>
      <c r="X589" s="5"/>
      <c r="Y589" s="4"/>
      <c r="Z589" s="5"/>
      <c r="AA589" s="5"/>
      <c r="AB589" s="5"/>
      <c r="AC589" s="5"/>
      <c r="AD589" s="5"/>
      <c r="AE589" s="5"/>
      <c r="AF589" s="4"/>
      <c r="AG589" s="4"/>
      <c r="AH589" s="5"/>
    </row>
    <row r="590" spans="1:34" x14ac:dyDescent="0.2">
      <c r="A590" s="565"/>
      <c r="B590" s="5"/>
      <c r="C590" s="5"/>
      <c r="D590" s="5"/>
      <c r="E590" s="4"/>
      <c r="F590" s="5"/>
      <c r="G590" s="528"/>
      <c r="H590" s="5"/>
      <c r="I590" s="5"/>
      <c r="J590" s="5"/>
      <c r="K590" s="5"/>
      <c r="L590" s="5"/>
      <c r="M590" s="529"/>
      <c r="N590" s="5"/>
      <c r="O590" s="5"/>
      <c r="P590" s="5"/>
      <c r="Q590" s="5"/>
      <c r="R590" s="5"/>
      <c r="S590" s="5"/>
      <c r="T590" s="5"/>
      <c r="U590" s="5"/>
      <c r="V590" s="529"/>
      <c r="W590" s="530"/>
      <c r="X590" s="5"/>
      <c r="Y590" s="4"/>
      <c r="Z590" s="5"/>
      <c r="AA590" s="5"/>
      <c r="AB590" s="5"/>
      <c r="AC590" s="5"/>
      <c r="AD590" s="5"/>
      <c r="AE590" s="5"/>
      <c r="AF590" s="4"/>
      <c r="AG590" s="4"/>
      <c r="AH590" s="5"/>
    </row>
    <row r="591" spans="1:34" x14ac:dyDescent="0.2">
      <c r="A591" s="5"/>
      <c r="B591" s="5"/>
      <c r="C591" s="5"/>
      <c r="D591" s="5"/>
      <c r="E591" s="4"/>
      <c r="F591" s="5"/>
      <c r="G591" s="528"/>
      <c r="H591" s="5"/>
      <c r="I591" s="5"/>
      <c r="J591" s="5"/>
      <c r="K591" s="5"/>
      <c r="L591" s="5"/>
      <c r="M591" s="529"/>
      <c r="N591" s="5"/>
      <c r="O591" s="5"/>
      <c r="P591" s="5"/>
      <c r="Q591" s="5"/>
      <c r="R591" s="5"/>
      <c r="S591" s="5"/>
      <c r="T591" s="5"/>
      <c r="U591" s="5"/>
      <c r="V591" s="529"/>
      <c r="W591" s="530"/>
      <c r="X591" s="5"/>
      <c r="Y591" s="4"/>
      <c r="Z591" s="5"/>
      <c r="AA591" s="5"/>
      <c r="AB591" s="5"/>
      <c r="AC591" s="5"/>
      <c r="AD591" s="5"/>
      <c r="AE591" s="5"/>
      <c r="AF591" s="4"/>
      <c r="AG591" s="4"/>
      <c r="AH591" s="5"/>
    </row>
    <row r="592" spans="1:34" x14ac:dyDescent="0.2">
      <c r="A592" s="5"/>
      <c r="B592" s="5"/>
      <c r="C592" s="5"/>
      <c r="D592" s="5"/>
      <c r="E592" s="4"/>
      <c r="F592" s="5"/>
      <c r="G592" s="528"/>
      <c r="H592" s="5"/>
      <c r="I592" s="5"/>
      <c r="J592" s="5"/>
      <c r="K592" s="5"/>
      <c r="L592" s="5"/>
      <c r="M592" s="529"/>
      <c r="N592" s="5"/>
      <c r="O592" s="5"/>
      <c r="P592" s="5"/>
      <c r="Q592" s="5"/>
      <c r="R592" s="5"/>
      <c r="S592" s="5"/>
      <c r="T592" s="5"/>
      <c r="U592" s="5"/>
      <c r="V592" s="529"/>
      <c r="W592" s="530"/>
      <c r="X592" s="5"/>
      <c r="Y592" s="4"/>
      <c r="Z592" s="5"/>
      <c r="AA592" s="5"/>
      <c r="AB592" s="5"/>
      <c r="AC592" s="5"/>
      <c r="AD592" s="5"/>
      <c r="AE592" s="5"/>
      <c r="AF592" s="4"/>
      <c r="AG592" s="4"/>
      <c r="AH592" s="5"/>
    </row>
    <row r="593" spans="1:34" x14ac:dyDescent="0.2">
      <c r="A593" s="5"/>
      <c r="B593" s="5"/>
      <c r="C593" s="5"/>
      <c r="D593" s="5"/>
      <c r="E593" s="4"/>
      <c r="F593" s="5"/>
      <c r="G593" s="528"/>
      <c r="H593" s="5"/>
      <c r="I593" s="5"/>
      <c r="J593" s="5"/>
      <c r="K593" s="5"/>
      <c r="L593" s="5"/>
      <c r="M593" s="529"/>
      <c r="N593" s="5"/>
      <c r="O593" s="5"/>
      <c r="P593" s="5"/>
      <c r="Q593" s="5"/>
      <c r="R593" s="5"/>
      <c r="S593" s="5"/>
      <c r="T593" s="5"/>
      <c r="U593" s="5"/>
      <c r="V593" s="529"/>
      <c r="W593" s="530"/>
      <c r="X593" s="5"/>
      <c r="Y593" s="4"/>
      <c r="Z593" s="5"/>
      <c r="AA593" s="5"/>
      <c r="AB593" s="5"/>
      <c r="AC593" s="5"/>
      <c r="AD593" s="5"/>
      <c r="AE593" s="5"/>
      <c r="AF593" s="4"/>
      <c r="AG593" s="4"/>
      <c r="AH593" s="5"/>
    </row>
    <row r="594" spans="1:34" x14ac:dyDescent="0.2">
      <c r="A594" s="5"/>
      <c r="B594" s="5"/>
      <c r="C594" s="5"/>
      <c r="D594" s="5"/>
      <c r="E594" s="4"/>
      <c r="F594" s="5"/>
      <c r="G594" s="528"/>
      <c r="H594" s="5"/>
      <c r="I594" s="5"/>
      <c r="J594" s="5"/>
      <c r="K594" s="5"/>
      <c r="L594" s="5"/>
      <c r="M594" s="529"/>
      <c r="N594" s="5"/>
      <c r="O594" s="5"/>
      <c r="P594" s="5"/>
      <c r="Q594" s="5"/>
      <c r="R594" s="5"/>
      <c r="S594" s="5"/>
      <c r="T594" s="5"/>
      <c r="U594" s="5"/>
      <c r="V594" s="529"/>
      <c r="W594" s="530"/>
      <c r="X594" s="5"/>
      <c r="Y594" s="4"/>
      <c r="Z594" s="5"/>
      <c r="AA594" s="5"/>
      <c r="AB594" s="5"/>
      <c r="AC594" s="5"/>
      <c r="AD594" s="5"/>
      <c r="AE594" s="5"/>
      <c r="AF594" s="4"/>
      <c r="AG594" s="4"/>
      <c r="AH594" s="5"/>
    </row>
    <row r="595" spans="1:34" x14ac:dyDescent="0.2">
      <c r="A595" s="5"/>
      <c r="B595" s="5"/>
      <c r="C595" s="5"/>
      <c r="D595" s="5"/>
      <c r="E595" s="4"/>
      <c r="F595" s="5"/>
      <c r="G595" s="528"/>
      <c r="H595" s="5"/>
      <c r="I595" s="5"/>
      <c r="J595" s="5"/>
      <c r="K595" s="5"/>
      <c r="L595" s="5"/>
      <c r="M595" s="529"/>
      <c r="N595" s="5"/>
      <c r="O595" s="5"/>
      <c r="P595" s="5"/>
      <c r="Q595" s="5"/>
      <c r="R595" s="5"/>
      <c r="S595" s="5"/>
      <c r="T595" s="5"/>
      <c r="U595" s="5"/>
      <c r="V595" s="529"/>
      <c r="W595" s="530"/>
      <c r="X595" s="5"/>
      <c r="Y595" s="4"/>
      <c r="Z595" s="5"/>
      <c r="AA595" s="5"/>
      <c r="AB595" s="5"/>
      <c r="AC595" s="5"/>
      <c r="AD595" s="5"/>
      <c r="AE595" s="5"/>
      <c r="AF595" s="4"/>
      <c r="AG595" s="4"/>
      <c r="AH595" s="5"/>
    </row>
    <row r="596" spans="1:34" x14ac:dyDescent="0.2">
      <c r="A596" s="5"/>
      <c r="B596" s="5"/>
      <c r="C596" s="5"/>
      <c r="D596" s="5"/>
      <c r="E596" s="4"/>
      <c r="F596" s="5"/>
      <c r="G596" s="528"/>
      <c r="H596" s="5"/>
      <c r="I596" s="5"/>
      <c r="J596" s="5"/>
      <c r="K596" s="5"/>
      <c r="L596" s="5"/>
      <c r="M596" s="529"/>
      <c r="N596" s="5"/>
      <c r="O596" s="5"/>
      <c r="P596" s="5"/>
      <c r="Q596" s="5"/>
      <c r="R596" s="5"/>
      <c r="S596" s="5"/>
      <c r="T596" s="5"/>
      <c r="U596" s="5"/>
      <c r="V596" s="529"/>
      <c r="W596" s="530"/>
      <c r="X596" s="5"/>
      <c r="Y596" s="4"/>
      <c r="Z596" s="5"/>
      <c r="AA596" s="5"/>
      <c r="AB596" s="5"/>
      <c r="AC596" s="5"/>
      <c r="AD596" s="5"/>
      <c r="AE596" s="5"/>
      <c r="AF596" s="4"/>
      <c r="AG596" s="4"/>
      <c r="AH596" s="5"/>
    </row>
    <row r="597" spans="1:34" x14ac:dyDescent="0.2">
      <c r="A597" s="5"/>
      <c r="B597" s="5"/>
      <c r="C597" s="5"/>
      <c r="D597" s="5"/>
      <c r="E597" s="4"/>
      <c r="F597" s="5"/>
      <c r="G597" s="528"/>
      <c r="H597" s="5"/>
      <c r="I597" s="5"/>
      <c r="J597" s="5"/>
      <c r="K597" s="5"/>
      <c r="L597" s="5"/>
      <c r="M597" s="529"/>
      <c r="N597" s="5"/>
      <c r="O597" s="5"/>
      <c r="P597" s="5"/>
      <c r="Q597" s="5"/>
      <c r="R597" s="5"/>
      <c r="S597" s="5"/>
      <c r="T597" s="5"/>
      <c r="U597" s="5"/>
      <c r="V597" s="529"/>
      <c r="W597" s="530"/>
      <c r="X597" s="5"/>
      <c r="Y597" s="4"/>
      <c r="Z597" s="5"/>
      <c r="AA597" s="5"/>
      <c r="AB597" s="5"/>
      <c r="AC597" s="5"/>
      <c r="AD597" s="5"/>
      <c r="AE597" s="5"/>
      <c r="AF597" s="4"/>
      <c r="AG597" s="4"/>
      <c r="AH597" s="5"/>
    </row>
    <row r="598" spans="1:34" x14ac:dyDescent="0.2">
      <c r="A598" s="5"/>
      <c r="B598" s="5"/>
      <c r="C598" s="5"/>
      <c r="D598" s="5"/>
      <c r="E598" s="4"/>
      <c r="F598" s="5"/>
      <c r="G598" s="528"/>
      <c r="H598" s="5"/>
      <c r="I598" s="5"/>
      <c r="J598" s="5"/>
      <c r="K598" s="5"/>
      <c r="L598" s="5"/>
      <c r="M598" s="529"/>
      <c r="N598" s="5"/>
      <c r="O598" s="5"/>
      <c r="P598" s="5"/>
      <c r="Q598" s="5"/>
      <c r="R598" s="5"/>
      <c r="S598" s="5"/>
      <c r="T598" s="5"/>
      <c r="U598" s="5"/>
      <c r="V598" s="529"/>
      <c r="W598" s="530"/>
      <c r="X598" s="5"/>
      <c r="Y598" s="4"/>
      <c r="Z598" s="5"/>
      <c r="AA598" s="5"/>
      <c r="AB598" s="5"/>
      <c r="AC598" s="5"/>
      <c r="AD598" s="5"/>
      <c r="AE598" s="5"/>
      <c r="AF598" s="4"/>
      <c r="AG598" s="4"/>
      <c r="AH598" s="5"/>
    </row>
    <row r="599" spans="1:34" x14ac:dyDescent="0.2">
      <c r="A599" s="5"/>
      <c r="B599" s="5"/>
      <c r="C599" s="5"/>
      <c r="D599" s="5"/>
      <c r="E599" s="4"/>
      <c r="F599" s="5"/>
      <c r="G599" s="528"/>
      <c r="H599" s="5"/>
      <c r="I599" s="5"/>
      <c r="J599" s="5"/>
      <c r="K599" s="5"/>
      <c r="L599" s="5"/>
      <c r="M599" s="529"/>
      <c r="N599" s="5"/>
      <c r="O599" s="5"/>
      <c r="P599" s="5"/>
      <c r="Q599" s="5"/>
      <c r="R599" s="5"/>
      <c r="S599" s="5"/>
      <c r="T599" s="5"/>
      <c r="U599" s="5"/>
      <c r="V599" s="529"/>
      <c r="W599" s="530"/>
      <c r="X599" s="5"/>
      <c r="Y599" s="4"/>
      <c r="Z599" s="5"/>
      <c r="AA599" s="5"/>
      <c r="AB599" s="5"/>
      <c r="AC599" s="5"/>
      <c r="AD599" s="5"/>
      <c r="AE599" s="5"/>
      <c r="AF599" s="4"/>
      <c r="AG599" s="4"/>
      <c r="AH599" s="5"/>
    </row>
    <row r="600" spans="1:34" x14ac:dyDescent="0.2">
      <c r="A600" s="5"/>
      <c r="B600" s="5"/>
      <c r="C600" s="5"/>
      <c r="D600" s="5"/>
      <c r="E600" s="4"/>
      <c r="F600" s="5"/>
      <c r="G600" s="528"/>
      <c r="H600" s="5"/>
      <c r="I600" s="5"/>
      <c r="J600" s="5"/>
      <c r="K600" s="5"/>
      <c r="L600" s="5"/>
      <c r="M600" s="529"/>
      <c r="N600" s="5"/>
      <c r="O600" s="5"/>
      <c r="P600" s="5"/>
      <c r="Q600" s="5"/>
      <c r="R600" s="5"/>
      <c r="S600" s="5"/>
      <c r="T600" s="5"/>
      <c r="U600" s="5"/>
      <c r="V600" s="529"/>
      <c r="W600" s="530"/>
      <c r="X600" s="5"/>
      <c r="Y600" s="4"/>
      <c r="Z600" s="5"/>
      <c r="AA600" s="5"/>
      <c r="AB600" s="5"/>
      <c r="AC600" s="5"/>
      <c r="AD600" s="5"/>
      <c r="AE600" s="5"/>
      <c r="AF600" s="4"/>
      <c r="AG600" s="4"/>
      <c r="AH600" s="5"/>
    </row>
    <row r="601" spans="1:34" x14ac:dyDescent="0.2">
      <c r="A601" s="5"/>
      <c r="B601" s="5"/>
      <c r="C601" s="5"/>
      <c r="D601" s="5"/>
      <c r="E601" s="4"/>
      <c r="F601" s="5"/>
      <c r="G601" s="528"/>
      <c r="H601" s="5"/>
      <c r="I601" s="5"/>
      <c r="J601" s="5"/>
      <c r="K601" s="5"/>
      <c r="L601" s="5"/>
      <c r="M601" s="529"/>
      <c r="N601" s="5"/>
      <c r="O601" s="5"/>
      <c r="P601" s="5"/>
      <c r="Q601" s="5"/>
      <c r="R601" s="5"/>
      <c r="S601" s="5"/>
      <c r="T601" s="5"/>
      <c r="U601" s="5"/>
      <c r="V601" s="529"/>
      <c r="W601" s="530"/>
      <c r="X601" s="5"/>
      <c r="Y601" s="4"/>
      <c r="Z601" s="5"/>
      <c r="AA601" s="5"/>
      <c r="AB601" s="5"/>
      <c r="AC601" s="5"/>
      <c r="AD601" s="5"/>
      <c r="AE601" s="5"/>
      <c r="AF601" s="4"/>
      <c r="AG601" s="4"/>
      <c r="AH601" s="5"/>
    </row>
    <row r="602" spans="1:34" x14ac:dyDescent="0.2">
      <c r="A602" s="5"/>
      <c r="B602" s="5"/>
      <c r="C602" s="5"/>
      <c r="D602" s="5"/>
      <c r="E602" s="4"/>
      <c r="F602" s="5"/>
      <c r="G602" s="528"/>
      <c r="H602" s="5"/>
      <c r="I602" s="5"/>
      <c r="J602" s="5"/>
      <c r="K602" s="5"/>
      <c r="L602" s="5"/>
      <c r="M602" s="529"/>
      <c r="N602" s="5"/>
      <c r="O602" s="5"/>
      <c r="P602" s="5"/>
      <c r="Q602" s="5"/>
      <c r="R602" s="5"/>
      <c r="S602" s="5"/>
      <c r="T602" s="5"/>
      <c r="U602" s="5"/>
      <c r="V602" s="529"/>
      <c r="W602" s="530"/>
      <c r="X602" s="5"/>
      <c r="Y602" s="4"/>
      <c r="Z602" s="5"/>
      <c r="AA602" s="5"/>
      <c r="AB602" s="5"/>
      <c r="AC602" s="5"/>
      <c r="AD602" s="5"/>
      <c r="AE602" s="5"/>
      <c r="AF602" s="4"/>
      <c r="AG602" s="4"/>
      <c r="AH602" s="5"/>
    </row>
    <row r="603" spans="1:34" x14ac:dyDescent="0.2">
      <c r="A603" s="5"/>
      <c r="B603" s="5"/>
      <c r="C603" s="5"/>
      <c r="D603" s="5"/>
      <c r="E603" s="4"/>
      <c r="F603" s="5"/>
      <c r="G603" s="528"/>
      <c r="H603" s="5"/>
      <c r="I603" s="5"/>
      <c r="J603" s="5"/>
      <c r="K603" s="5"/>
      <c r="L603" s="5"/>
      <c r="M603" s="529"/>
      <c r="N603" s="5"/>
      <c r="O603" s="5"/>
      <c r="P603" s="5"/>
      <c r="Q603" s="5"/>
      <c r="R603" s="5"/>
      <c r="S603" s="5"/>
      <c r="T603" s="5"/>
      <c r="U603" s="5"/>
      <c r="V603" s="529"/>
      <c r="W603" s="530"/>
      <c r="X603" s="5"/>
      <c r="Y603" s="4"/>
      <c r="Z603" s="5"/>
      <c r="AA603" s="5"/>
      <c r="AB603" s="5"/>
      <c r="AC603" s="5"/>
      <c r="AD603" s="5"/>
      <c r="AE603" s="5"/>
      <c r="AF603" s="4"/>
      <c r="AG603" s="4"/>
      <c r="AH603" s="5"/>
    </row>
    <row r="604" spans="1:34" x14ac:dyDescent="0.2">
      <c r="A604" s="5"/>
      <c r="B604" s="5"/>
      <c r="C604" s="5"/>
      <c r="D604" s="5"/>
      <c r="E604" s="4"/>
      <c r="F604" s="5"/>
      <c r="G604" s="528"/>
      <c r="H604" s="5"/>
      <c r="I604" s="5"/>
      <c r="J604" s="5"/>
      <c r="K604" s="5"/>
      <c r="L604" s="5"/>
      <c r="M604" s="529"/>
      <c r="N604" s="5"/>
      <c r="O604" s="5"/>
      <c r="P604" s="5"/>
      <c r="Q604" s="5"/>
      <c r="R604" s="5"/>
      <c r="S604" s="5"/>
      <c r="T604" s="5"/>
      <c r="U604" s="5"/>
      <c r="V604" s="529"/>
      <c r="W604" s="530"/>
      <c r="X604" s="5"/>
      <c r="Y604" s="4"/>
      <c r="Z604" s="5"/>
      <c r="AA604" s="5"/>
      <c r="AB604" s="5"/>
      <c r="AC604" s="5"/>
      <c r="AD604" s="5"/>
      <c r="AE604" s="5"/>
      <c r="AF604" s="4"/>
      <c r="AG604" s="4"/>
      <c r="AH604" s="5"/>
    </row>
    <row r="605" spans="1:34" x14ac:dyDescent="0.2">
      <c r="A605" s="5"/>
      <c r="B605" s="5"/>
      <c r="C605" s="5"/>
      <c r="D605" s="5"/>
      <c r="E605" s="4"/>
      <c r="F605" s="5"/>
      <c r="G605" s="528"/>
      <c r="H605" s="5"/>
      <c r="I605" s="5"/>
      <c r="J605" s="5"/>
      <c r="K605" s="5"/>
      <c r="L605" s="5"/>
      <c r="M605" s="529"/>
      <c r="N605" s="5"/>
      <c r="O605" s="5"/>
      <c r="P605" s="5"/>
      <c r="Q605" s="5"/>
      <c r="R605" s="5"/>
      <c r="S605" s="5"/>
      <c r="T605" s="5"/>
      <c r="U605" s="5"/>
      <c r="V605" s="529"/>
      <c r="W605" s="530"/>
      <c r="X605" s="5"/>
      <c r="Y605" s="4"/>
      <c r="Z605" s="5"/>
      <c r="AA605" s="5"/>
      <c r="AB605" s="5"/>
      <c r="AC605" s="5"/>
      <c r="AD605" s="5"/>
      <c r="AE605" s="5"/>
      <c r="AF605" s="4"/>
      <c r="AG605" s="4"/>
      <c r="AH605" s="5"/>
    </row>
    <row r="606" spans="1:34" x14ac:dyDescent="0.2">
      <c r="A606" s="5"/>
      <c r="B606" s="5"/>
      <c r="C606" s="5"/>
      <c r="D606" s="5"/>
      <c r="E606" s="4"/>
      <c r="F606" s="5"/>
      <c r="G606" s="528"/>
      <c r="H606" s="5"/>
      <c r="I606" s="5"/>
      <c r="J606" s="5"/>
      <c r="K606" s="5"/>
      <c r="L606" s="5"/>
      <c r="M606" s="529"/>
      <c r="N606" s="5"/>
      <c r="O606" s="5"/>
      <c r="P606" s="5"/>
      <c r="Q606" s="5"/>
      <c r="R606" s="5"/>
      <c r="S606" s="5"/>
      <c r="T606" s="5"/>
      <c r="U606" s="5"/>
      <c r="V606" s="529"/>
      <c r="W606" s="530"/>
      <c r="X606" s="5"/>
      <c r="Y606" s="4"/>
      <c r="Z606" s="5"/>
      <c r="AA606" s="5"/>
      <c r="AB606" s="5"/>
      <c r="AC606" s="5"/>
      <c r="AD606" s="5"/>
      <c r="AE606" s="5"/>
      <c r="AF606" s="4"/>
      <c r="AG606" s="4"/>
      <c r="AH606" s="5"/>
    </row>
    <row r="607" spans="1:34" x14ac:dyDescent="0.2">
      <c r="A607" s="5"/>
      <c r="B607" s="5"/>
      <c r="C607" s="5"/>
      <c r="D607" s="5"/>
      <c r="E607" s="4"/>
      <c r="F607" s="5"/>
      <c r="G607" s="528"/>
      <c r="H607" s="5"/>
      <c r="I607" s="5"/>
      <c r="J607" s="5"/>
      <c r="K607" s="5"/>
      <c r="L607" s="5"/>
      <c r="M607" s="529"/>
      <c r="N607" s="5"/>
      <c r="O607" s="5"/>
      <c r="P607" s="5"/>
      <c r="Q607" s="5"/>
      <c r="R607" s="5"/>
      <c r="S607" s="5"/>
      <c r="T607" s="5"/>
      <c r="U607" s="5"/>
      <c r="V607" s="529"/>
      <c r="W607" s="530"/>
      <c r="X607" s="5"/>
      <c r="Y607" s="4"/>
      <c r="Z607" s="5"/>
      <c r="AA607" s="5"/>
      <c r="AB607" s="5"/>
      <c r="AC607" s="5"/>
      <c r="AD607" s="5"/>
      <c r="AE607" s="5"/>
      <c r="AF607" s="4"/>
      <c r="AG607" s="4"/>
      <c r="AH607" s="5"/>
    </row>
    <row r="608" spans="1:34" x14ac:dyDescent="0.2">
      <c r="A608" s="5"/>
      <c r="B608" s="5"/>
      <c r="C608" s="5"/>
      <c r="D608" s="5"/>
      <c r="E608" s="4"/>
      <c r="F608" s="5"/>
      <c r="G608" s="528"/>
      <c r="H608" s="5"/>
      <c r="I608" s="5"/>
      <c r="J608" s="5"/>
      <c r="K608" s="5"/>
      <c r="L608" s="5"/>
      <c r="M608" s="529"/>
      <c r="N608" s="5"/>
      <c r="O608" s="5"/>
      <c r="P608" s="5"/>
      <c r="Q608" s="5"/>
      <c r="R608" s="5"/>
      <c r="S608" s="5"/>
      <c r="T608" s="5"/>
      <c r="U608" s="5"/>
      <c r="V608" s="529"/>
      <c r="W608" s="530"/>
      <c r="X608" s="5"/>
      <c r="Y608" s="4"/>
      <c r="Z608" s="5"/>
      <c r="AA608" s="5"/>
      <c r="AB608" s="5"/>
      <c r="AC608" s="5"/>
      <c r="AD608" s="5"/>
      <c r="AE608" s="5"/>
      <c r="AF608" s="4"/>
      <c r="AG608" s="4"/>
      <c r="AH608" s="5"/>
    </row>
    <row r="609" spans="1:34" x14ac:dyDescent="0.2">
      <c r="A609" s="5"/>
      <c r="B609" s="5"/>
      <c r="C609" s="5"/>
      <c r="D609" s="5"/>
      <c r="E609" s="4"/>
      <c r="F609" s="5"/>
      <c r="G609" s="528"/>
      <c r="H609" s="5"/>
      <c r="I609" s="5"/>
      <c r="J609" s="5"/>
      <c r="K609" s="5"/>
      <c r="L609" s="5"/>
      <c r="M609" s="529"/>
      <c r="N609" s="5"/>
      <c r="O609" s="5"/>
      <c r="P609" s="5"/>
      <c r="Q609" s="5"/>
      <c r="R609" s="5"/>
      <c r="S609" s="5"/>
      <c r="T609" s="5"/>
      <c r="U609" s="5"/>
      <c r="V609" s="529"/>
      <c r="W609" s="530"/>
      <c r="X609" s="5"/>
      <c r="Y609" s="4"/>
      <c r="Z609" s="5"/>
      <c r="AA609" s="5"/>
      <c r="AB609" s="5"/>
      <c r="AC609" s="5"/>
      <c r="AD609" s="5"/>
      <c r="AE609" s="5"/>
      <c r="AF609" s="4"/>
      <c r="AG609" s="4"/>
      <c r="AH609" s="5"/>
    </row>
    <row r="610" spans="1:34" x14ac:dyDescent="0.2">
      <c r="A610" s="5"/>
      <c r="B610" s="5"/>
      <c r="C610" s="5"/>
      <c r="D610" s="5"/>
      <c r="E610" s="4"/>
      <c r="F610" s="5"/>
      <c r="G610" s="528"/>
      <c r="H610" s="5"/>
      <c r="I610" s="5"/>
      <c r="J610" s="5"/>
      <c r="K610" s="5"/>
      <c r="L610" s="5"/>
      <c r="M610" s="529"/>
      <c r="N610" s="5"/>
      <c r="O610" s="5"/>
      <c r="P610" s="5"/>
      <c r="Q610" s="5"/>
      <c r="R610" s="5"/>
      <c r="S610" s="5"/>
      <c r="T610" s="5"/>
      <c r="U610" s="5"/>
      <c r="V610" s="529"/>
      <c r="W610" s="530"/>
      <c r="X610" s="5"/>
      <c r="Y610" s="4"/>
      <c r="Z610" s="5"/>
      <c r="AA610" s="5"/>
      <c r="AB610" s="5"/>
      <c r="AC610" s="5"/>
      <c r="AD610" s="5"/>
      <c r="AE610" s="5"/>
      <c r="AF610" s="4"/>
      <c r="AG610" s="4"/>
      <c r="AH610" s="5"/>
    </row>
    <row r="611" spans="1:34" x14ac:dyDescent="0.2">
      <c r="A611" s="5"/>
      <c r="B611" s="5"/>
      <c r="C611" s="5"/>
      <c r="D611" s="5"/>
      <c r="E611" s="4"/>
      <c r="F611" s="5"/>
      <c r="G611" s="528"/>
      <c r="H611" s="5"/>
      <c r="I611" s="5"/>
      <c r="J611" s="5"/>
      <c r="K611" s="5"/>
      <c r="L611" s="5"/>
      <c r="M611" s="529"/>
      <c r="N611" s="5"/>
      <c r="O611" s="5"/>
      <c r="P611" s="5"/>
      <c r="Q611" s="5"/>
      <c r="R611" s="5"/>
      <c r="S611" s="5"/>
      <c r="T611" s="5"/>
      <c r="U611" s="5"/>
      <c r="V611" s="529"/>
      <c r="W611" s="530"/>
      <c r="X611" s="5"/>
      <c r="Y611" s="4"/>
      <c r="Z611" s="5"/>
      <c r="AA611" s="5"/>
      <c r="AB611" s="5"/>
      <c r="AC611" s="5"/>
      <c r="AD611" s="5"/>
      <c r="AE611" s="5"/>
      <c r="AF611" s="4"/>
      <c r="AG611" s="4"/>
      <c r="AH611" s="5"/>
    </row>
    <row r="612" spans="1:34" x14ac:dyDescent="0.2">
      <c r="A612" s="5"/>
      <c r="B612" s="5"/>
      <c r="C612" s="5"/>
      <c r="D612" s="5"/>
      <c r="E612" s="4"/>
      <c r="F612" s="5"/>
      <c r="G612" s="528"/>
      <c r="H612" s="5"/>
      <c r="I612" s="5"/>
      <c r="J612" s="5"/>
      <c r="K612" s="5"/>
      <c r="L612" s="5"/>
      <c r="M612" s="529"/>
      <c r="N612" s="5"/>
      <c r="O612" s="5"/>
      <c r="P612" s="5"/>
      <c r="Q612" s="5"/>
      <c r="R612" s="5"/>
      <c r="S612" s="5"/>
      <c r="T612" s="5"/>
      <c r="U612" s="5"/>
      <c r="V612" s="529"/>
      <c r="W612" s="530"/>
      <c r="X612" s="5"/>
      <c r="Y612" s="4"/>
      <c r="Z612" s="5"/>
      <c r="AA612" s="5"/>
      <c r="AB612" s="5"/>
      <c r="AC612" s="5"/>
      <c r="AD612" s="5"/>
      <c r="AE612" s="5"/>
      <c r="AF612" s="4"/>
      <c r="AG612" s="4"/>
      <c r="AH612" s="5"/>
    </row>
    <row r="613" spans="1:34" x14ac:dyDescent="0.2">
      <c r="A613" s="5"/>
      <c r="B613" s="5"/>
      <c r="C613" s="5"/>
      <c r="D613" s="5"/>
      <c r="E613" s="4"/>
      <c r="F613" s="5"/>
      <c r="G613" s="528"/>
      <c r="H613" s="5"/>
      <c r="I613" s="5"/>
      <c r="J613" s="5"/>
      <c r="K613" s="5"/>
      <c r="L613" s="5"/>
      <c r="M613" s="529"/>
      <c r="N613" s="5"/>
      <c r="O613" s="5"/>
      <c r="P613" s="5"/>
      <c r="Q613" s="5"/>
      <c r="R613" s="5"/>
      <c r="S613" s="5"/>
      <c r="T613" s="5"/>
      <c r="U613" s="5"/>
      <c r="V613" s="529"/>
      <c r="W613" s="530"/>
      <c r="X613" s="5"/>
      <c r="Y613" s="4"/>
      <c r="Z613" s="5"/>
      <c r="AA613" s="5"/>
      <c r="AB613" s="5"/>
      <c r="AC613" s="5"/>
      <c r="AD613" s="5"/>
      <c r="AE613" s="5"/>
      <c r="AF613" s="4"/>
      <c r="AG613" s="4"/>
      <c r="AH613" s="5"/>
    </row>
    <row r="614" spans="1:34" x14ac:dyDescent="0.2">
      <c r="A614" s="523"/>
      <c r="B614" s="523"/>
      <c r="C614" s="523"/>
      <c r="D614" s="523"/>
      <c r="E614" s="525"/>
      <c r="F614" s="523"/>
      <c r="G614" s="522"/>
      <c r="H614" s="523"/>
      <c r="I614" s="523"/>
      <c r="J614" s="523"/>
      <c r="K614" s="523"/>
      <c r="L614" s="523"/>
      <c r="M614" s="524"/>
      <c r="N614" s="523"/>
      <c r="O614" s="523"/>
      <c r="P614" s="523"/>
      <c r="Q614" s="523"/>
      <c r="R614" s="523"/>
      <c r="S614" s="523"/>
      <c r="T614" s="523"/>
      <c r="U614" s="523"/>
      <c r="V614" s="524"/>
      <c r="W614" s="532"/>
      <c r="X614" s="523"/>
      <c r="Y614" s="525"/>
      <c r="Z614" s="523"/>
      <c r="AA614" s="523"/>
      <c r="AB614" s="523"/>
      <c r="AC614" s="523"/>
      <c r="AD614" s="523"/>
      <c r="AE614" s="523"/>
      <c r="AF614" s="525"/>
      <c r="AG614" s="525"/>
      <c r="AH614" s="523"/>
    </row>
    <row r="615" spans="1:34" x14ac:dyDescent="0.2">
      <c r="A615" s="5"/>
      <c r="B615" s="5"/>
      <c r="C615" s="5"/>
      <c r="D615" s="5"/>
      <c r="E615" s="4"/>
      <c r="F615" s="5"/>
      <c r="G615" s="528"/>
      <c r="H615" s="5"/>
      <c r="I615" s="5"/>
      <c r="J615" s="5"/>
      <c r="K615" s="5"/>
      <c r="L615" s="5"/>
      <c r="M615" s="529"/>
      <c r="N615" s="5"/>
      <c r="O615" s="5"/>
      <c r="P615" s="5"/>
      <c r="Q615" s="5"/>
      <c r="R615" s="5"/>
      <c r="S615" s="5"/>
      <c r="T615" s="5"/>
      <c r="U615" s="5"/>
      <c r="V615" s="529"/>
      <c r="W615" s="530"/>
      <c r="X615" s="5"/>
      <c r="Y615" s="4"/>
      <c r="Z615" s="5"/>
      <c r="AA615" s="5"/>
      <c r="AB615" s="5"/>
      <c r="AC615" s="5"/>
      <c r="AD615" s="5"/>
      <c r="AE615" s="5"/>
      <c r="AF615" s="4"/>
      <c r="AG615" s="4"/>
      <c r="AH615" s="5"/>
    </row>
    <row r="616" spans="1:34" x14ac:dyDescent="0.2">
      <c r="A616" s="565"/>
      <c r="B616" s="5"/>
      <c r="C616" s="5"/>
      <c r="D616" s="5"/>
      <c r="E616" s="4"/>
      <c r="F616" s="5"/>
      <c r="G616" s="528"/>
      <c r="H616" s="5"/>
      <c r="I616" s="5"/>
      <c r="J616" s="5"/>
      <c r="K616" s="5"/>
      <c r="L616" s="5"/>
      <c r="M616" s="529"/>
      <c r="N616" s="5"/>
      <c r="O616" s="5"/>
      <c r="P616" s="5"/>
      <c r="Q616" s="5"/>
      <c r="R616" s="5"/>
      <c r="S616" s="5"/>
      <c r="T616" s="5"/>
      <c r="U616" s="5"/>
      <c r="V616" s="529"/>
      <c r="W616" s="530"/>
      <c r="X616" s="5"/>
      <c r="Y616" s="4"/>
      <c r="Z616" s="5"/>
      <c r="AA616" s="5"/>
      <c r="AB616" s="5"/>
      <c r="AC616" s="5"/>
      <c r="AD616" s="5"/>
      <c r="AE616" s="5"/>
      <c r="AF616" s="4"/>
      <c r="AG616" s="4"/>
      <c r="AH616" s="5"/>
    </row>
    <row r="617" spans="1:34" x14ac:dyDescent="0.2">
      <c r="A617" s="565"/>
      <c r="B617" s="5"/>
      <c r="C617" s="5"/>
      <c r="D617" s="5"/>
      <c r="E617" s="4"/>
      <c r="F617" s="5"/>
      <c r="G617" s="528"/>
      <c r="H617" s="5"/>
      <c r="I617" s="5"/>
      <c r="J617" s="5"/>
      <c r="K617" s="5"/>
      <c r="L617" s="5"/>
      <c r="M617" s="529"/>
      <c r="N617" s="5"/>
      <c r="O617" s="5"/>
      <c r="P617" s="5"/>
      <c r="Q617" s="5"/>
      <c r="R617" s="5"/>
      <c r="S617" s="5"/>
      <c r="T617" s="5"/>
      <c r="U617" s="5"/>
      <c r="V617" s="529"/>
      <c r="W617" s="530"/>
      <c r="X617" s="5"/>
      <c r="Y617" s="4"/>
      <c r="Z617" s="5"/>
      <c r="AA617" s="5"/>
      <c r="AB617" s="5"/>
      <c r="AC617" s="5"/>
      <c r="AD617" s="5"/>
      <c r="AE617" s="5"/>
      <c r="AF617" s="4"/>
      <c r="AG617" s="4"/>
      <c r="AH617" s="5"/>
    </row>
    <row r="618" spans="1:34" x14ac:dyDescent="0.2">
      <c r="A618" s="565"/>
      <c r="B618" s="5"/>
      <c r="C618" s="5"/>
      <c r="D618" s="5"/>
      <c r="E618" s="4"/>
      <c r="F618" s="5"/>
      <c r="G618" s="528"/>
      <c r="H618" s="5"/>
      <c r="I618" s="5"/>
      <c r="J618" s="5"/>
      <c r="K618" s="5"/>
      <c r="L618" s="5"/>
      <c r="M618" s="529"/>
      <c r="N618" s="5"/>
      <c r="O618" s="5"/>
      <c r="P618" s="5"/>
      <c r="Q618" s="5"/>
      <c r="R618" s="5"/>
      <c r="S618" s="5"/>
      <c r="T618" s="5"/>
      <c r="U618" s="5"/>
      <c r="V618" s="529"/>
      <c r="W618" s="530"/>
      <c r="X618" s="5"/>
      <c r="Y618" s="4"/>
      <c r="Z618" s="5"/>
      <c r="AA618" s="5"/>
      <c r="AB618" s="5"/>
      <c r="AC618" s="5"/>
      <c r="AD618" s="5"/>
      <c r="AE618" s="5"/>
      <c r="AF618" s="4"/>
      <c r="AG618" s="4"/>
      <c r="AH618" s="5"/>
    </row>
    <row r="619" spans="1:34" x14ac:dyDescent="0.2">
      <c r="A619" s="3"/>
      <c r="B619" s="5"/>
      <c r="C619" s="5"/>
      <c r="D619" s="5"/>
      <c r="E619" s="4"/>
      <c r="F619" s="5"/>
      <c r="G619" s="528"/>
      <c r="H619" s="5"/>
      <c r="I619" s="5"/>
      <c r="J619" s="5"/>
      <c r="K619" s="5"/>
      <c r="L619" s="5"/>
      <c r="M619" s="529"/>
      <c r="N619" s="5"/>
      <c r="O619" s="5"/>
      <c r="P619" s="5"/>
      <c r="Q619" s="5"/>
      <c r="R619" s="5"/>
      <c r="S619" s="5"/>
      <c r="T619" s="5"/>
      <c r="U619" s="5"/>
      <c r="V619" s="529"/>
      <c r="W619" s="530"/>
      <c r="X619" s="5"/>
      <c r="Y619" s="4"/>
      <c r="Z619" s="5"/>
      <c r="AA619" s="5"/>
      <c r="AB619" s="5"/>
      <c r="AC619" s="5"/>
      <c r="AD619" s="5"/>
      <c r="AE619" s="5"/>
      <c r="AF619" s="4"/>
      <c r="AG619" s="4"/>
      <c r="AH619" s="5"/>
    </row>
    <row r="620" spans="1:34" x14ac:dyDescent="0.2">
      <c r="A620" s="527"/>
      <c r="B620" s="5"/>
      <c r="C620" s="5"/>
      <c r="D620" s="5"/>
      <c r="E620" s="4"/>
      <c r="F620" s="5"/>
      <c r="G620" s="528"/>
      <c r="H620" s="5"/>
      <c r="I620" s="5"/>
      <c r="J620" s="5"/>
      <c r="K620" s="5"/>
      <c r="L620" s="5"/>
      <c r="M620" s="529"/>
      <c r="N620" s="5"/>
      <c r="O620" s="5"/>
      <c r="P620" s="5"/>
      <c r="Q620" s="5"/>
      <c r="R620" s="5"/>
      <c r="S620" s="5"/>
      <c r="T620" s="5"/>
      <c r="U620" s="5"/>
      <c r="V620" s="529"/>
      <c r="W620" s="530"/>
      <c r="X620" s="5"/>
      <c r="Y620" s="4"/>
      <c r="Z620" s="5"/>
      <c r="AA620" s="5"/>
      <c r="AB620" s="5"/>
      <c r="AC620" s="5"/>
      <c r="AD620" s="5"/>
      <c r="AE620" s="5"/>
      <c r="AF620" s="4"/>
      <c r="AG620" s="4"/>
      <c r="AH620" s="5"/>
    </row>
    <row r="621" spans="1:34" x14ac:dyDescent="0.2">
      <c r="A621" s="565"/>
      <c r="B621" s="5"/>
      <c r="C621" s="5"/>
      <c r="D621" s="5"/>
      <c r="E621" s="4"/>
      <c r="F621" s="5"/>
      <c r="G621" s="528"/>
      <c r="H621" s="5"/>
      <c r="I621" s="5"/>
      <c r="J621" s="5"/>
      <c r="K621" s="5"/>
      <c r="L621" s="5"/>
      <c r="M621" s="529"/>
      <c r="N621" s="5"/>
      <c r="O621" s="5"/>
      <c r="P621" s="5"/>
      <c r="Q621" s="5"/>
      <c r="R621" s="5"/>
      <c r="S621" s="5"/>
      <c r="T621" s="5"/>
      <c r="U621" s="5"/>
      <c r="V621" s="529"/>
      <c r="W621" s="530"/>
      <c r="X621" s="5"/>
      <c r="Y621" s="4"/>
      <c r="Z621" s="5"/>
      <c r="AA621" s="5"/>
      <c r="AB621" s="5"/>
      <c r="AC621" s="5"/>
      <c r="AD621" s="5"/>
      <c r="AE621" s="5"/>
      <c r="AF621" s="4"/>
      <c r="AG621" s="4"/>
      <c r="AH621" s="5"/>
    </row>
    <row r="622" spans="1:34" x14ac:dyDescent="0.2">
      <c r="A622" s="5"/>
      <c r="B622" s="5"/>
      <c r="C622" s="5"/>
      <c r="D622" s="5"/>
      <c r="E622" s="4"/>
      <c r="F622" s="5"/>
      <c r="G622" s="528"/>
      <c r="H622" s="5"/>
      <c r="I622" s="5"/>
      <c r="J622" s="5"/>
      <c r="K622" s="5"/>
      <c r="L622" s="5"/>
      <c r="M622" s="529"/>
      <c r="N622" s="5"/>
      <c r="O622" s="5"/>
      <c r="P622" s="5"/>
      <c r="Q622" s="5"/>
      <c r="R622" s="5"/>
      <c r="S622" s="5"/>
      <c r="T622" s="5"/>
      <c r="U622" s="5"/>
      <c r="V622" s="529"/>
      <c r="W622" s="530"/>
      <c r="X622" s="5"/>
      <c r="Y622" s="4"/>
      <c r="Z622" s="5"/>
      <c r="AA622" s="5"/>
      <c r="AB622" s="5"/>
      <c r="AC622" s="5"/>
      <c r="AD622" s="5"/>
      <c r="AE622" s="5"/>
      <c r="AF622" s="4"/>
      <c r="AG622" s="4"/>
      <c r="AH622" s="5"/>
    </row>
    <row r="623" spans="1:34" x14ac:dyDescent="0.2">
      <c r="A623" s="5"/>
      <c r="B623" s="5"/>
      <c r="C623" s="5"/>
      <c r="D623" s="5"/>
      <c r="E623" s="4"/>
      <c r="F623" s="5"/>
      <c r="G623" s="528"/>
      <c r="H623" s="5"/>
      <c r="I623" s="5"/>
      <c r="J623" s="5"/>
      <c r="K623" s="5"/>
      <c r="L623" s="5"/>
      <c r="M623" s="529"/>
      <c r="N623" s="5"/>
      <c r="O623" s="5"/>
      <c r="P623" s="5"/>
      <c r="Q623" s="5"/>
      <c r="R623" s="5"/>
      <c r="S623" s="5"/>
      <c r="T623" s="5"/>
      <c r="U623" s="5"/>
      <c r="V623" s="529"/>
      <c r="W623" s="530"/>
      <c r="X623" s="5"/>
      <c r="Y623" s="4"/>
      <c r="Z623" s="5"/>
      <c r="AA623" s="5"/>
      <c r="AB623" s="5"/>
      <c r="AC623" s="5"/>
      <c r="AD623" s="5"/>
      <c r="AE623" s="5"/>
      <c r="AF623" s="4"/>
      <c r="AG623" s="4"/>
      <c r="AH623" s="5"/>
    </row>
    <row r="624" spans="1:34" x14ac:dyDescent="0.2">
      <c r="A624" s="5"/>
      <c r="B624" s="5"/>
      <c r="C624" s="5"/>
      <c r="D624" s="5"/>
      <c r="E624" s="4"/>
      <c r="F624" s="5"/>
      <c r="G624" s="528"/>
      <c r="H624" s="5"/>
      <c r="I624" s="5"/>
      <c r="J624" s="5"/>
      <c r="K624" s="5"/>
      <c r="L624" s="5"/>
      <c r="M624" s="529"/>
      <c r="N624" s="5"/>
      <c r="O624" s="5"/>
      <c r="P624" s="5"/>
      <c r="Q624" s="5"/>
      <c r="R624" s="5"/>
      <c r="S624" s="5"/>
      <c r="T624" s="5"/>
      <c r="U624" s="5"/>
      <c r="V624" s="529"/>
      <c r="W624" s="530"/>
      <c r="X624" s="5"/>
      <c r="Y624" s="4"/>
      <c r="Z624" s="5"/>
      <c r="AA624" s="5"/>
      <c r="AB624" s="5"/>
      <c r="AC624" s="5"/>
      <c r="AD624" s="5"/>
      <c r="AE624" s="5"/>
      <c r="AF624" s="4"/>
      <c r="AG624" s="4"/>
      <c r="AH624" s="5"/>
    </row>
    <row r="625" spans="1:34" x14ac:dyDescent="0.2">
      <c r="A625" s="5"/>
      <c r="B625" s="5"/>
      <c r="C625" s="5"/>
      <c r="D625" s="5"/>
      <c r="E625" s="4"/>
      <c r="F625" s="5"/>
      <c r="G625" s="528"/>
      <c r="H625" s="5"/>
      <c r="I625" s="5"/>
      <c r="J625" s="5"/>
      <c r="K625" s="5"/>
      <c r="L625" s="5"/>
      <c r="M625" s="529"/>
      <c r="N625" s="5"/>
      <c r="O625" s="5"/>
      <c r="P625" s="5"/>
      <c r="Q625" s="5"/>
      <c r="R625" s="5"/>
      <c r="S625" s="5"/>
      <c r="T625" s="5"/>
      <c r="U625" s="5"/>
      <c r="V625" s="529"/>
      <c r="W625" s="530"/>
      <c r="X625" s="5"/>
      <c r="Y625" s="4"/>
      <c r="Z625" s="5"/>
      <c r="AA625" s="5"/>
      <c r="AB625" s="5"/>
      <c r="AC625" s="5"/>
      <c r="AD625" s="5"/>
      <c r="AE625" s="5"/>
      <c r="AF625" s="4"/>
      <c r="AG625" s="4"/>
      <c r="AH625" s="5"/>
    </row>
    <row r="626" spans="1:34" x14ac:dyDescent="0.2">
      <c r="A626" s="5"/>
      <c r="B626" s="5"/>
      <c r="C626" s="5"/>
      <c r="D626" s="5"/>
      <c r="E626" s="4"/>
      <c r="F626" s="5"/>
      <c r="G626" s="528"/>
      <c r="H626" s="5"/>
      <c r="I626" s="5"/>
      <c r="J626" s="5"/>
      <c r="K626" s="5"/>
      <c r="L626" s="5"/>
      <c r="M626" s="529"/>
      <c r="N626" s="5"/>
      <c r="O626" s="5"/>
      <c r="P626" s="5"/>
      <c r="Q626" s="5"/>
      <c r="R626" s="5"/>
      <c r="S626" s="5"/>
      <c r="T626" s="5"/>
      <c r="U626" s="5"/>
      <c r="V626" s="529"/>
      <c r="W626" s="530"/>
      <c r="X626" s="5"/>
      <c r="Y626" s="4"/>
      <c r="Z626" s="5"/>
      <c r="AA626" s="5"/>
      <c r="AB626" s="5"/>
      <c r="AC626" s="5"/>
      <c r="AD626" s="5"/>
      <c r="AE626" s="5"/>
      <c r="AF626" s="4"/>
      <c r="AG626" s="4"/>
      <c r="AH626" s="5"/>
    </row>
    <row r="627" spans="1:34" x14ac:dyDescent="0.2">
      <c r="A627" s="5"/>
      <c r="B627" s="5"/>
      <c r="C627" s="5"/>
      <c r="D627" s="5"/>
      <c r="E627" s="4"/>
      <c r="F627" s="5"/>
      <c r="G627" s="528"/>
      <c r="H627" s="5"/>
      <c r="I627" s="5"/>
      <c r="J627" s="5"/>
      <c r="K627" s="5"/>
      <c r="L627" s="5"/>
      <c r="M627" s="529"/>
      <c r="N627" s="5"/>
      <c r="O627" s="5"/>
      <c r="P627" s="5"/>
      <c r="Q627" s="5"/>
      <c r="R627" s="5"/>
      <c r="S627" s="5"/>
      <c r="T627" s="5"/>
      <c r="U627" s="5"/>
      <c r="V627" s="529"/>
      <c r="W627" s="530"/>
      <c r="X627" s="5"/>
      <c r="Y627" s="4"/>
      <c r="Z627" s="5"/>
      <c r="AA627" s="5"/>
      <c r="AB627" s="5"/>
      <c r="AC627" s="5"/>
      <c r="AD627" s="5"/>
      <c r="AE627" s="5"/>
      <c r="AF627" s="4"/>
      <c r="AG627" s="4"/>
      <c r="AH627" s="5"/>
    </row>
    <row r="628" spans="1:34" x14ac:dyDescent="0.2">
      <c r="A628" s="5"/>
      <c r="B628" s="5"/>
      <c r="C628" s="5"/>
      <c r="D628" s="5"/>
      <c r="E628" s="4"/>
      <c r="F628" s="5"/>
      <c r="G628" s="528"/>
      <c r="H628" s="5"/>
      <c r="I628" s="5"/>
      <c r="J628" s="5"/>
      <c r="K628" s="5"/>
      <c r="L628" s="5"/>
      <c r="M628" s="529"/>
      <c r="N628" s="5"/>
      <c r="O628" s="5"/>
      <c r="P628" s="5"/>
      <c r="Q628" s="5"/>
      <c r="R628" s="5"/>
      <c r="S628" s="5"/>
      <c r="T628" s="5"/>
      <c r="U628" s="5"/>
      <c r="V628" s="529"/>
      <c r="W628" s="530"/>
      <c r="X628" s="5"/>
      <c r="Y628" s="4"/>
      <c r="Z628" s="5"/>
      <c r="AA628" s="5"/>
      <c r="AB628" s="5"/>
      <c r="AC628" s="5"/>
      <c r="AD628" s="5"/>
      <c r="AE628" s="5"/>
      <c r="AF628" s="4"/>
      <c r="AG628" s="4"/>
      <c r="AH628" s="5"/>
    </row>
    <row r="629" spans="1:34" x14ac:dyDescent="0.2">
      <c r="A629" s="5"/>
      <c r="B629" s="5"/>
      <c r="C629" s="5"/>
      <c r="D629" s="5"/>
      <c r="E629" s="4"/>
      <c r="F629" s="5"/>
      <c r="G629" s="528"/>
      <c r="H629" s="5"/>
      <c r="I629" s="5"/>
      <c r="J629" s="5"/>
      <c r="K629" s="5"/>
      <c r="L629" s="5"/>
      <c r="M629" s="529"/>
      <c r="N629" s="5"/>
      <c r="O629" s="5"/>
      <c r="P629" s="5"/>
      <c r="Q629" s="5"/>
      <c r="R629" s="5"/>
      <c r="S629" s="5"/>
      <c r="T629" s="5"/>
      <c r="U629" s="5"/>
      <c r="V629" s="529"/>
      <c r="W629" s="530"/>
      <c r="X629" s="5"/>
      <c r="Y629" s="4"/>
      <c r="Z629" s="5"/>
      <c r="AA629" s="5"/>
      <c r="AB629" s="5"/>
      <c r="AC629" s="5"/>
      <c r="AD629" s="5"/>
      <c r="AE629" s="5"/>
      <c r="AF629" s="4"/>
      <c r="AG629" s="4"/>
      <c r="AH629" s="5"/>
    </row>
    <row r="630" spans="1:34" x14ac:dyDescent="0.2">
      <c r="A630" s="5"/>
      <c r="B630" s="5"/>
      <c r="C630" s="5"/>
      <c r="D630" s="5"/>
      <c r="E630" s="4"/>
      <c r="F630" s="5"/>
      <c r="G630" s="528"/>
      <c r="H630" s="5"/>
      <c r="I630" s="5"/>
      <c r="J630" s="5"/>
      <c r="K630" s="5"/>
      <c r="L630" s="5"/>
      <c r="M630" s="529"/>
      <c r="N630" s="5"/>
      <c r="O630" s="5"/>
      <c r="P630" s="5"/>
      <c r="Q630" s="5"/>
      <c r="R630" s="5"/>
      <c r="S630" s="5"/>
      <c r="T630" s="5"/>
      <c r="U630" s="5"/>
      <c r="V630" s="529"/>
      <c r="W630" s="530"/>
      <c r="X630" s="5"/>
      <c r="Y630" s="4"/>
      <c r="Z630" s="5"/>
      <c r="AA630" s="5"/>
      <c r="AB630" s="5"/>
      <c r="AC630" s="5"/>
      <c r="AD630" s="5"/>
      <c r="AE630" s="5"/>
      <c r="AF630" s="4"/>
      <c r="AG630" s="4"/>
      <c r="AH630" s="5"/>
    </row>
    <row r="631" spans="1:34" x14ac:dyDescent="0.2">
      <c r="A631" s="5"/>
      <c r="B631" s="5"/>
      <c r="C631" s="5"/>
      <c r="D631" s="5"/>
      <c r="E631" s="4"/>
      <c r="F631" s="5"/>
      <c r="G631" s="528"/>
      <c r="H631" s="5"/>
      <c r="I631" s="5"/>
      <c r="J631" s="5"/>
      <c r="K631" s="5"/>
      <c r="L631" s="5"/>
      <c r="M631" s="529"/>
      <c r="N631" s="5"/>
      <c r="O631" s="5"/>
      <c r="P631" s="5"/>
      <c r="Q631" s="5"/>
      <c r="R631" s="5"/>
      <c r="S631" s="5"/>
      <c r="T631" s="5"/>
      <c r="U631" s="5"/>
      <c r="V631" s="529"/>
      <c r="W631" s="530"/>
      <c r="X631" s="5"/>
      <c r="Y631" s="4"/>
      <c r="Z631" s="5"/>
      <c r="AA631" s="5"/>
      <c r="AB631" s="5"/>
      <c r="AC631" s="5"/>
      <c r="AD631" s="5"/>
      <c r="AE631" s="5"/>
      <c r="AF631" s="4"/>
      <c r="AG631" s="4"/>
      <c r="AH631" s="5"/>
    </row>
    <row r="632" spans="1:34" x14ac:dyDescent="0.2">
      <c r="A632" s="5"/>
      <c r="B632" s="5"/>
      <c r="C632" s="5"/>
      <c r="D632" s="5"/>
      <c r="E632" s="4"/>
      <c r="F632" s="5"/>
      <c r="G632" s="528"/>
      <c r="H632" s="5"/>
      <c r="I632" s="5"/>
      <c r="J632" s="5"/>
      <c r="K632" s="5"/>
      <c r="L632" s="5"/>
      <c r="M632" s="529"/>
      <c r="N632" s="5"/>
      <c r="O632" s="5"/>
      <c r="P632" s="5"/>
      <c r="Q632" s="5"/>
      <c r="R632" s="5"/>
      <c r="S632" s="5"/>
      <c r="T632" s="5"/>
      <c r="U632" s="5"/>
      <c r="V632" s="529"/>
      <c r="W632" s="530"/>
      <c r="X632" s="5"/>
      <c r="Y632" s="4"/>
      <c r="Z632" s="5"/>
      <c r="AA632" s="5"/>
      <c r="AB632" s="5"/>
      <c r="AC632" s="5"/>
      <c r="AD632" s="5"/>
      <c r="AE632" s="5"/>
      <c r="AF632" s="4"/>
      <c r="AG632" s="4"/>
      <c r="AH632" s="5"/>
    </row>
    <row r="633" spans="1:34" x14ac:dyDescent="0.2">
      <c r="A633" s="5"/>
      <c r="B633" s="5"/>
      <c r="C633" s="5"/>
      <c r="D633" s="5"/>
      <c r="E633" s="4"/>
      <c r="F633" s="5"/>
      <c r="G633" s="528"/>
      <c r="H633" s="5"/>
      <c r="I633" s="5"/>
      <c r="J633" s="5"/>
      <c r="K633" s="5"/>
      <c r="L633" s="5"/>
      <c r="M633" s="529"/>
      <c r="N633" s="5"/>
      <c r="O633" s="5"/>
      <c r="P633" s="5"/>
      <c r="Q633" s="5"/>
      <c r="R633" s="5"/>
      <c r="S633" s="5"/>
      <c r="T633" s="5"/>
      <c r="U633" s="5"/>
      <c r="V633" s="529"/>
      <c r="W633" s="530"/>
      <c r="X633" s="5"/>
      <c r="Y633" s="4"/>
      <c r="Z633" s="5"/>
      <c r="AA633" s="5"/>
      <c r="AB633" s="5"/>
      <c r="AC633" s="5"/>
      <c r="AD633" s="5"/>
      <c r="AE633" s="5"/>
      <c r="AF633" s="4"/>
      <c r="AG633" s="4"/>
      <c r="AH633" s="5"/>
    </row>
    <row r="634" spans="1:34" x14ac:dyDescent="0.2">
      <c r="A634" s="527"/>
      <c r="B634" s="5"/>
      <c r="C634" s="5"/>
      <c r="D634" s="5"/>
      <c r="E634" s="4"/>
      <c r="F634" s="5"/>
      <c r="G634" s="528"/>
      <c r="H634" s="5"/>
      <c r="I634" s="5"/>
      <c r="J634" s="5"/>
      <c r="K634" s="5"/>
      <c r="L634" s="5"/>
      <c r="M634" s="529"/>
      <c r="N634" s="5"/>
      <c r="O634" s="5"/>
      <c r="P634" s="5"/>
      <c r="Q634" s="5"/>
      <c r="R634" s="5"/>
      <c r="S634" s="5"/>
      <c r="T634" s="5"/>
      <c r="U634" s="5"/>
      <c r="V634" s="529"/>
      <c r="W634" s="530"/>
      <c r="X634" s="5"/>
      <c r="Y634" s="4"/>
      <c r="Z634" s="5"/>
      <c r="AA634" s="5"/>
      <c r="AB634" s="5"/>
      <c r="AC634" s="5"/>
      <c r="AD634" s="5"/>
      <c r="AE634" s="5"/>
      <c r="AF634" s="4"/>
      <c r="AG634" s="4"/>
      <c r="AH634" s="5"/>
    </row>
    <row r="635" spans="1:34" x14ac:dyDescent="0.2">
      <c r="A635" s="527"/>
      <c r="B635" s="5"/>
      <c r="C635" s="5"/>
      <c r="D635" s="5"/>
      <c r="E635" s="4"/>
      <c r="F635" s="5"/>
      <c r="G635" s="528"/>
      <c r="H635" s="5"/>
      <c r="I635" s="5"/>
      <c r="J635" s="5"/>
      <c r="K635" s="5"/>
      <c r="L635" s="5"/>
      <c r="M635" s="529"/>
      <c r="N635" s="5"/>
      <c r="O635" s="5"/>
      <c r="P635" s="5"/>
      <c r="Q635" s="5"/>
      <c r="R635" s="5"/>
      <c r="S635" s="5"/>
      <c r="T635" s="5"/>
      <c r="U635" s="5"/>
      <c r="V635" s="529"/>
      <c r="W635" s="530"/>
      <c r="X635" s="5"/>
      <c r="Y635" s="4"/>
      <c r="Z635" s="5"/>
      <c r="AA635" s="5"/>
      <c r="AB635" s="5"/>
      <c r="AC635" s="5"/>
      <c r="AD635" s="5"/>
      <c r="AE635" s="5"/>
      <c r="AF635" s="4"/>
      <c r="AG635" s="4"/>
      <c r="AH635" s="5"/>
    </row>
    <row r="636" spans="1:34" x14ac:dyDescent="0.2">
      <c r="A636" s="527"/>
      <c r="B636" s="5"/>
      <c r="C636" s="5"/>
      <c r="D636" s="5"/>
      <c r="E636" s="4"/>
      <c r="F636" s="5"/>
      <c r="G636" s="528"/>
      <c r="H636" s="5"/>
      <c r="I636" s="5"/>
      <c r="J636" s="5"/>
      <c r="K636" s="5"/>
      <c r="L636" s="5"/>
      <c r="M636" s="529"/>
      <c r="N636" s="5"/>
      <c r="O636" s="5"/>
      <c r="P636" s="5"/>
      <c r="Q636" s="5"/>
      <c r="R636" s="5"/>
      <c r="S636" s="5"/>
      <c r="T636" s="5"/>
      <c r="U636" s="5"/>
      <c r="V636" s="529"/>
      <c r="W636" s="530"/>
      <c r="X636" s="5"/>
      <c r="Y636" s="4"/>
      <c r="Z636" s="5"/>
      <c r="AA636" s="5"/>
      <c r="AB636" s="5"/>
      <c r="AC636" s="5"/>
      <c r="AD636" s="5"/>
      <c r="AE636" s="5"/>
      <c r="AF636" s="4"/>
      <c r="AG636" s="4"/>
      <c r="AH636" s="5"/>
    </row>
    <row r="637" spans="1:34" x14ac:dyDescent="0.2">
      <c r="A637" s="527"/>
      <c r="B637" s="5"/>
      <c r="C637" s="5"/>
      <c r="D637" s="5"/>
      <c r="E637" s="4"/>
      <c r="F637" s="5"/>
      <c r="G637" s="528"/>
      <c r="H637" s="5"/>
      <c r="I637" s="5"/>
      <c r="J637" s="5"/>
      <c r="K637" s="5"/>
      <c r="L637" s="5"/>
      <c r="M637" s="529"/>
      <c r="N637" s="5"/>
      <c r="O637" s="5"/>
      <c r="P637" s="5"/>
      <c r="Q637" s="5"/>
      <c r="R637" s="5"/>
      <c r="S637" s="5"/>
      <c r="T637" s="5"/>
      <c r="U637" s="5"/>
      <c r="V637" s="529"/>
      <c r="W637" s="530"/>
      <c r="X637" s="5"/>
      <c r="Y637" s="4"/>
      <c r="Z637" s="5"/>
      <c r="AA637" s="5"/>
      <c r="AB637" s="5"/>
      <c r="AC637" s="5"/>
      <c r="AD637" s="5"/>
      <c r="AE637" s="5"/>
      <c r="AF637" s="4"/>
      <c r="AG637" s="4"/>
      <c r="AH637" s="5"/>
    </row>
    <row r="638" spans="1:34" x14ac:dyDescent="0.2">
      <c r="A638" s="5"/>
      <c r="B638" s="5"/>
      <c r="C638" s="5"/>
      <c r="D638" s="5"/>
      <c r="E638" s="4"/>
      <c r="F638" s="5"/>
      <c r="G638" s="528"/>
      <c r="H638" s="5"/>
      <c r="I638" s="5"/>
      <c r="J638" s="5"/>
      <c r="K638" s="5"/>
      <c r="L638" s="5"/>
      <c r="M638" s="529"/>
      <c r="N638" s="5"/>
      <c r="O638" s="5"/>
      <c r="P638" s="5"/>
      <c r="Q638" s="5"/>
      <c r="R638" s="5"/>
      <c r="S638" s="5"/>
      <c r="T638" s="5"/>
      <c r="U638" s="5"/>
      <c r="V638" s="529"/>
      <c r="W638" s="530"/>
      <c r="X638" s="5"/>
      <c r="Y638" s="4"/>
      <c r="Z638" s="5"/>
      <c r="AA638" s="5"/>
      <c r="AB638" s="5"/>
      <c r="AC638" s="5"/>
      <c r="AD638" s="5"/>
      <c r="AE638" s="5"/>
      <c r="AF638" s="4"/>
      <c r="AG638" s="4"/>
      <c r="AH638" s="5"/>
    </row>
    <row r="639" spans="1:34" x14ac:dyDescent="0.2">
      <c r="A639" s="5"/>
      <c r="B639" s="5"/>
      <c r="C639" s="5"/>
      <c r="D639" s="5"/>
      <c r="E639" s="4"/>
      <c r="F639" s="5"/>
      <c r="G639" s="528"/>
      <c r="H639" s="5"/>
      <c r="I639" s="5"/>
      <c r="J639" s="5"/>
      <c r="K639" s="5"/>
      <c r="L639" s="5"/>
      <c r="M639" s="529"/>
      <c r="N639" s="5"/>
      <c r="O639" s="5"/>
      <c r="P639" s="5"/>
      <c r="Q639" s="5"/>
      <c r="R639" s="5"/>
      <c r="S639" s="5"/>
      <c r="T639" s="5"/>
      <c r="U639" s="5"/>
      <c r="V639" s="529"/>
      <c r="W639" s="530"/>
      <c r="X639" s="5"/>
      <c r="Y639" s="4"/>
      <c r="Z639" s="5"/>
      <c r="AA639" s="5"/>
      <c r="AB639" s="5"/>
      <c r="AC639" s="5"/>
      <c r="AD639" s="5"/>
      <c r="AE639" s="5"/>
      <c r="AF639" s="4"/>
      <c r="AG639" s="4"/>
      <c r="AH639" s="5"/>
    </row>
    <row r="640" spans="1:34" x14ac:dyDescent="0.2">
      <c r="A640" s="5"/>
      <c r="B640" s="5"/>
      <c r="C640" s="5"/>
      <c r="D640" s="5"/>
      <c r="E640" s="4"/>
      <c r="F640" s="5"/>
      <c r="G640" s="528"/>
      <c r="H640" s="5"/>
      <c r="I640" s="5"/>
      <c r="J640" s="5"/>
      <c r="K640" s="5"/>
      <c r="L640" s="5"/>
      <c r="M640" s="529"/>
      <c r="N640" s="5"/>
      <c r="O640" s="5"/>
      <c r="P640" s="5"/>
      <c r="Q640" s="5"/>
      <c r="R640" s="5"/>
      <c r="S640" s="5"/>
      <c r="T640" s="5"/>
      <c r="U640" s="5"/>
      <c r="V640" s="529"/>
      <c r="W640" s="530"/>
      <c r="X640" s="5"/>
      <c r="Y640" s="4"/>
      <c r="Z640" s="5"/>
      <c r="AA640" s="5"/>
      <c r="AB640" s="5"/>
      <c r="AC640" s="5"/>
      <c r="AD640" s="5"/>
      <c r="AE640" s="5"/>
      <c r="AF640" s="4"/>
      <c r="AG640" s="4"/>
      <c r="AH640" s="5"/>
    </row>
    <row r="641" spans="1:34" x14ac:dyDescent="0.2">
      <c r="A641" s="5"/>
      <c r="B641" s="5"/>
      <c r="C641" s="5"/>
      <c r="D641" s="5"/>
      <c r="E641" s="4"/>
      <c r="F641" s="5"/>
      <c r="G641" s="528"/>
      <c r="H641" s="5"/>
      <c r="I641" s="5"/>
      <c r="J641" s="5"/>
      <c r="K641" s="5"/>
      <c r="L641" s="5"/>
      <c r="M641" s="529"/>
      <c r="N641" s="5"/>
      <c r="O641" s="5"/>
      <c r="P641" s="5"/>
      <c r="Q641" s="5"/>
      <c r="R641" s="5"/>
      <c r="S641" s="5"/>
      <c r="T641" s="5"/>
      <c r="U641" s="5"/>
      <c r="V641" s="529"/>
      <c r="W641" s="530"/>
      <c r="X641" s="5"/>
      <c r="Y641" s="4"/>
      <c r="Z641" s="5"/>
      <c r="AA641" s="5"/>
      <c r="AB641" s="5"/>
      <c r="AC641" s="5"/>
      <c r="AD641" s="5"/>
      <c r="AE641" s="5"/>
      <c r="AF641" s="4"/>
      <c r="AG641" s="4"/>
      <c r="AH641" s="5"/>
    </row>
    <row r="642" spans="1:34" x14ac:dyDescent="0.2">
      <c r="A642" s="5"/>
      <c r="B642" s="5"/>
      <c r="C642" s="5"/>
      <c r="D642" s="5"/>
      <c r="E642" s="4"/>
      <c r="F642" s="5"/>
      <c r="G642" s="528"/>
      <c r="H642" s="5"/>
      <c r="I642" s="5"/>
      <c r="J642" s="5"/>
      <c r="K642" s="5"/>
      <c r="L642" s="5"/>
      <c r="M642" s="529"/>
      <c r="N642" s="5"/>
      <c r="O642" s="5"/>
      <c r="P642" s="5"/>
      <c r="Q642" s="5"/>
      <c r="R642" s="5"/>
      <c r="S642" s="5"/>
      <c r="T642" s="5"/>
      <c r="U642" s="5"/>
      <c r="V642" s="529"/>
      <c r="W642" s="530"/>
      <c r="X642" s="5"/>
      <c r="Y642" s="4"/>
      <c r="Z642" s="5"/>
      <c r="AA642" s="5"/>
      <c r="AB642" s="5"/>
      <c r="AC642" s="5"/>
      <c r="AD642" s="5"/>
      <c r="AE642" s="5"/>
      <c r="AF642" s="4"/>
      <c r="AG642" s="4"/>
      <c r="AH642" s="5"/>
    </row>
    <row r="643" spans="1:34" x14ac:dyDescent="0.2">
      <c r="A643" s="5"/>
      <c r="B643" s="5"/>
      <c r="C643" s="5"/>
      <c r="D643" s="5"/>
      <c r="E643" s="4"/>
      <c r="F643" s="5"/>
      <c r="G643" s="528"/>
      <c r="H643" s="5"/>
      <c r="I643" s="5"/>
      <c r="J643" s="5"/>
      <c r="K643" s="5"/>
      <c r="L643" s="5"/>
      <c r="M643" s="529"/>
      <c r="N643" s="5"/>
      <c r="O643" s="5"/>
      <c r="P643" s="5"/>
      <c r="Q643" s="5"/>
      <c r="R643" s="5"/>
      <c r="S643" s="5"/>
      <c r="T643" s="5"/>
      <c r="U643" s="5"/>
      <c r="V643" s="529"/>
      <c r="W643" s="530"/>
      <c r="X643" s="5"/>
      <c r="Y643" s="4"/>
      <c r="Z643" s="5"/>
      <c r="AA643" s="5"/>
      <c r="AB643" s="5"/>
      <c r="AC643" s="5"/>
      <c r="AD643" s="5"/>
      <c r="AE643" s="5"/>
      <c r="AF643" s="4"/>
      <c r="AG643" s="4"/>
      <c r="AH643" s="5"/>
    </row>
    <row r="644" spans="1:34" x14ac:dyDescent="0.2">
      <c r="A644" s="5"/>
      <c r="B644" s="5"/>
      <c r="C644" s="5"/>
      <c r="D644" s="5"/>
      <c r="E644" s="4"/>
      <c r="F644" s="5"/>
      <c r="G644" s="528"/>
      <c r="H644" s="5"/>
      <c r="I644" s="5"/>
      <c r="J644" s="5"/>
      <c r="K644" s="5"/>
      <c r="L644" s="5"/>
      <c r="M644" s="529"/>
      <c r="N644" s="5"/>
      <c r="O644" s="5"/>
      <c r="P644" s="5"/>
      <c r="Q644" s="5"/>
      <c r="R644" s="5"/>
      <c r="S644" s="5"/>
      <c r="T644" s="5"/>
      <c r="U644" s="5"/>
      <c r="V644" s="529"/>
      <c r="W644" s="530"/>
      <c r="X644" s="5"/>
      <c r="Y644" s="4"/>
      <c r="Z644" s="5"/>
      <c r="AA644" s="5"/>
      <c r="AB644" s="5"/>
      <c r="AC644" s="5"/>
      <c r="AD644" s="5"/>
      <c r="AE644" s="5"/>
      <c r="AF644" s="4"/>
      <c r="AG644" s="4"/>
      <c r="AH644" s="5"/>
    </row>
    <row r="645" spans="1:34" x14ac:dyDescent="0.2">
      <c r="A645" s="5"/>
      <c r="B645" s="5"/>
      <c r="C645" s="5"/>
      <c r="D645" s="5"/>
      <c r="E645" s="4"/>
      <c r="F645" s="5"/>
      <c r="G645" s="528"/>
      <c r="H645" s="5"/>
      <c r="I645" s="5"/>
      <c r="J645" s="5"/>
      <c r="K645" s="5"/>
      <c r="L645" s="5"/>
      <c r="M645" s="529"/>
      <c r="N645" s="5"/>
      <c r="O645" s="5"/>
      <c r="P645" s="5"/>
      <c r="Q645" s="5"/>
      <c r="R645" s="5"/>
      <c r="S645" s="5"/>
      <c r="T645" s="5"/>
      <c r="U645" s="5"/>
      <c r="V645" s="529"/>
      <c r="W645" s="530"/>
      <c r="X645" s="5"/>
      <c r="Y645" s="4"/>
      <c r="Z645" s="5"/>
      <c r="AA645" s="5"/>
      <c r="AB645" s="5"/>
      <c r="AC645" s="5"/>
      <c r="AD645" s="5"/>
      <c r="AE645" s="5"/>
      <c r="AF645" s="4"/>
      <c r="AG645" s="4"/>
      <c r="AH645" s="5"/>
    </row>
    <row r="646" spans="1:34" x14ac:dyDescent="0.2">
      <c r="A646" s="527"/>
      <c r="B646" s="5"/>
      <c r="C646" s="5"/>
      <c r="D646" s="5"/>
      <c r="E646" s="4"/>
      <c r="F646" s="5"/>
      <c r="G646" s="528"/>
      <c r="H646" s="5"/>
      <c r="I646" s="5"/>
      <c r="J646" s="5"/>
      <c r="K646" s="5"/>
      <c r="L646" s="5"/>
      <c r="M646" s="529"/>
      <c r="N646" s="5"/>
      <c r="O646" s="5"/>
      <c r="P646" s="5"/>
      <c r="Q646" s="5"/>
      <c r="R646" s="5"/>
      <c r="S646" s="5"/>
      <c r="T646" s="5"/>
      <c r="U646" s="5"/>
      <c r="V646" s="529"/>
      <c r="W646" s="530"/>
      <c r="X646" s="5"/>
      <c r="Y646" s="4"/>
      <c r="Z646" s="5"/>
      <c r="AA646" s="5"/>
      <c r="AB646" s="5"/>
      <c r="AC646" s="5"/>
      <c r="AD646" s="5"/>
      <c r="AE646" s="5"/>
      <c r="AF646" s="4"/>
      <c r="AG646" s="4"/>
      <c r="AH646" s="5"/>
    </row>
    <row r="647" spans="1:34" x14ac:dyDescent="0.2">
      <c r="A647" s="5"/>
      <c r="B647" s="5"/>
      <c r="C647" s="5"/>
      <c r="D647" s="5"/>
      <c r="E647" s="4"/>
      <c r="F647" s="5"/>
      <c r="G647" s="528"/>
      <c r="H647" s="5"/>
      <c r="I647" s="5"/>
      <c r="J647" s="5"/>
      <c r="K647" s="5"/>
      <c r="L647" s="5"/>
      <c r="M647" s="529"/>
      <c r="N647" s="5"/>
      <c r="O647" s="5"/>
      <c r="P647" s="5"/>
      <c r="Q647" s="5"/>
      <c r="R647" s="5"/>
      <c r="S647" s="5"/>
      <c r="T647" s="5"/>
      <c r="U647" s="5"/>
      <c r="V647" s="529"/>
      <c r="W647" s="530"/>
      <c r="X647" s="5"/>
      <c r="Y647" s="4"/>
      <c r="Z647" s="5"/>
      <c r="AA647" s="5"/>
      <c r="AB647" s="5"/>
      <c r="AC647" s="5"/>
      <c r="AD647" s="5"/>
      <c r="AE647" s="5"/>
      <c r="AF647" s="4"/>
      <c r="AG647" s="4"/>
      <c r="AH647" s="5"/>
    </row>
    <row r="648" spans="1:34" x14ac:dyDescent="0.2">
      <c r="A648" s="5"/>
      <c r="B648" s="5"/>
      <c r="C648" s="5"/>
      <c r="D648" s="5"/>
      <c r="E648" s="4"/>
      <c r="F648" s="5"/>
      <c r="G648" s="528"/>
      <c r="H648" s="5"/>
      <c r="I648" s="5"/>
      <c r="J648" s="5"/>
      <c r="K648" s="5"/>
      <c r="L648" s="5"/>
      <c r="M648" s="529"/>
      <c r="N648" s="5"/>
      <c r="O648" s="5"/>
      <c r="P648" s="5"/>
      <c r="Q648" s="5"/>
      <c r="R648" s="5"/>
      <c r="S648" s="5"/>
      <c r="T648" s="5"/>
      <c r="U648" s="5"/>
      <c r="V648" s="529"/>
      <c r="W648" s="530"/>
      <c r="X648" s="5"/>
      <c r="Y648" s="4"/>
      <c r="Z648" s="5"/>
      <c r="AA648" s="5"/>
      <c r="AB648" s="5"/>
      <c r="AC648" s="5"/>
      <c r="AD648" s="5"/>
      <c r="AE648" s="5"/>
      <c r="AF648" s="4"/>
      <c r="AG648" s="4"/>
      <c r="AH648" s="5"/>
    </row>
    <row r="649" spans="1:34" x14ac:dyDescent="0.2">
      <c r="A649" s="5"/>
      <c r="B649" s="5"/>
      <c r="C649" s="5"/>
      <c r="D649" s="5"/>
      <c r="E649" s="4"/>
      <c r="F649" s="5"/>
      <c r="G649" s="528"/>
      <c r="H649" s="5"/>
      <c r="I649" s="5"/>
      <c r="J649" s="5"/>
      <c r="K649" s="5"/>
      <c r="L649" s="5"/>
      <c r="M649" s="529"/>
      <c r="N649" s="5"/>
      <c r="O649" s="5"/>
      <c r="P649" s="5"/>
      <c r="Q649" s="5"/>
      <c r="R649" s="5"/>
      <c r="S649" s="5"/>
      <c r="T649" s="5"/>
      <c r="U649" s="5"/>
      <c r="V649" s="529"/>
      <c r="W649" s="530"/>
      <c r="X649" s="5"/>
      <c r="Y649" s="4"/>
      <c r="Z649" s="5"/>
      <c r="AA649" s="5"/>
      <c r="AB649" s="5"/>
      <c r="AC649" s="5"/>
      <c r="AD649" s="5"/>
      <c r="AE649" s="5"/>
      <c r="AF649" s="4"/>
      <c r="AG649" s="4"/>
      <c r="AH649" s="5"/>
    </row>
    <row r="650" spans="1:34" x14ac:dyDescent="0.2">
      <c r="A650" s="5"/>
      <c r="B650" s="5"/>
      <c r="C650" s="5"/>
      <c r="D650" s="5"/>
      <c r="E650" s="4"/>
      <c r="F650" s="5"/>
      <c r="G650" s="528"/>
      <c r="H650" s="5"/>
      <c r="I650" s="5"/>
      <c r="J650" s="5"/>
      <c r="K650" s="5"/>
      <c r="L650" s="5"/>
      <c r="M650" s="529"/>
      <c r="N650" s="5"/>
      <c r="O650" s="5"/>
      <c r="P650" s="5"/>
      <c r="Q650" s="5"/>
      <c r="R650" s="5"/>
      <c r="S650" s="5"/>
      <c r="T650" s="5"/>
      <c r="U650" s="5"/>
      <c r="V650" s="529"/>
      <c r="W650" s="530"/>
      <c r="X650" s="5"/>
      <c r="Y650" s="4"/>
      <c r="Z650" s="5"/>
      <c r="AA650" s="5"/>
      <c r="AB650" s="5"/>
      <c r="AC650" s="5"/>
      <c r="AD650" s="5"/>
      <c r="AE650" s="5"/>
      <c r="AF650" s="4"/>
      <c r="AG650" s="4"/>
      <c r="AH650" s="5"/>
    </row>
    <row r="651" spans="1:34" x14ac:dyDescent="0.2">
      <c r="A651" s="5"/>
      <c r="B651" s="5"/>
      <c r="C651" s="5"/>
      <c r="D651" s="5"/>
      <c r="E651" s="4"/>
      <c r="F651" s="5"/>
      <c r="G651" s="528"/>
      <c r="H651" s="5"/>
      <c r="I651" s="5"/>
      <c r="J651" s="5"/>
      <c r="K651" s="5"/>
      <c r="L651" s="5"/>
      <c r="M651" s="529"/>
      <c r="N651" s="5"/>
      <c r="O651" s="5"/>
      <c r="P651" s="5"/>
      <c r="Q651" s="5"/>
      <c r="R651" s="5"/>
      <c r="S651" s="5"/>
      <c r="T651" s="5"/>
      <c r="U651" s="5"/>
      <c r="V651" s="529"/>
      <c r="W651" s="530"/>
      <c r="X651" s="5"/>
      <c r="Y651" s="4"/>
      <c r="Z651" s="5"/>
      <c r="AA651" s="5"/>
      <c r="AB651" s="5"/>
      <c r="AC651" s="5"/>
      <c r="AD651" s="5"/>
      <c r="AE651" s="5"/>
      <c r="AF651" s="4"/>
      <c r="AG651" s="4"/>
      <c r="AH651" s="5"/>
    </row>
    <row r="652" spans="1:34" x14ac:dyDescent="0.2">
      <c r="A652" s="5"/>
      <c r="B652" s="5"/>
      <c r="C652" s="5"/>
      <c r="D652" s="5"/>
      <c r="E652" s="4"/>
      <c r="F652" s="5"/>
      <c r="G652" s="528"/>
      <c r="H652" s="5"/>
      <c r="I652" s="5"/>
      <c r="J652" s="5"/>
      <c r="K652" s="5"/>
      <c r="L652" s="5"/>
      <c r="M652" s="529"/>
      <c r="N652" s="5"/>
      <c r="O652" s="5"/>
      <c r="P652" s="5"/>
      <c r="Q652" s="5"/>
      <c r="R652" s="5"/>
      <c r="S652" s="5"/>
      <c r="T652" s="5"/>
      <c r="U652" s="5"/>
      <c r="V652" s="529"/>
      <c r="W652" s="530"/>
      <c r="X652" s="5"/>
      <c r="Y652" s="4"/>
      <c r="Z652" s="5"/>
      <c r="AA652" s="5"/>
      <c r="AB652" s="5"/>
      <c r="AC652" s="5"/>
      <c r="AD652" s="5"/>
      <c r="AE652" s="5"/>
      <c r="AF652" s="4"/>
      <c r="AG652" s="4"/>
      <c r="AH652" s="5"/>
    </row>
    <row r="653" spans="1:34" x14ac:dyDescent="0.2">
      <c r="A653" s="5"/>
      <c r="B653" s="5"/>
      <c r="C653" s="5"/>
      <c r="D653" s="5"/>
      <c r="E653" s="4"/>
      <c r="F653" s="5"/>
      <c r="G653" s="528"/>
      <c r="H653" s="5"/>
      <c r="I653" s="5"/>
      <c r="J653" s="5"/>
      <c r="K653" s="5"/>
      <c r="L653" s="5"/>
      <c r="M653" s="529"/>
      <c r="N653" s="5"/>
      <c r="O653" s="5"/>
      <c r="P653" s="5"/>
      <c r="Q653" s="5"/>
      <c r="R653" s="5"/>
      <c r="S653" s="5"/>
      <c r="T653" s="5"/>
      <c r="U653" s="5"/>
      <c r="V653" s="529"/>
      <c r="W653" s="530"/>
      <c r="X653" s="5"/>
      <c r="Y653" s="4"/>
      <c r="Z653" s="5"/>
      <c r="AA653" s="5"/>
      <c r="AB653" s="5"/>
      <c r="AC653" s="5"/>
      <c r="AD653" s="5"/>
      <c r="AE653" s="5"/>
      <c r="AF653" s="4"/>
      <c r="AG653" s="4"/>
      <c r="AH653" s="5"/>
    </row>
    <row r="654" spans="1:34" x14ac:dyDescent="0.2">
      <c r="A654" s="5"/>
      <c r="B654" s="5"/>
      <c r="C654" s="5"/>
      <c r="D654" s="5"/>
      <c r="E654" s="4"/>
      <c r="F654" s="5"/>
      <c r="G654" s="528"/>
      <c r="H654" s="5"/>
      <c r="I654" s="5"/>
      <c r="J654" s="5"/>
      <c r="K654" s="5"/>
      <c r="L654" s="5"/>
      <c r="M654" s="529"/>
      <c r="N654" s="5"/>
      <c r="O654" s="5"/>
      <c r="P654" s="5"/>
      <c r="Q654" s="5"/>
      <c r="R654" s="5"/>
      <c r="S654" s="5"/>
      <c r="T654" s="5"/>
      <c r="U654" s="5"/>
      <c r="V654" s="529"/>
      <c r="W654" s="530"/>
      <c r="X654" s="5"/>
      <c r="Y654" s="4"/>
      <c r="Z654" s="5"/>
      <c r="AA654" s="5"/>
      <c r="AB654" s="5"/>
      <c r="AC654" s="5"/>
      <c r="AD654" s="5"/>
      <c r="AE654" s="5"/>
      <c r="AF654" s="4"/>
      <c r="AG654" s="4"/>
      <c r="AH654" s="5"/>
    </row>
    <row r="655" spans="1:34" x14ac:dyDescent="0.2">
      <c r="A655" s="565"/>
      <c r="B655" s="5"/>
      <c r="C655" s="5"/>
      <c r="D655" s="5"/>
      <c r="E655" s="4"/>
      <c r="F655" s="5"/>
      <c r="G655" s="528"/>
      <c r="H655" s="5"/>
      <c r="I655" s="5"/>
      <c r="J655" s="5"/>
      <c r="K655" s="5"/>
      <c r="L655" s="5"/>
      <c r="M655" s="529"/>
      <c r="N655" s="5"/>
      <c r="O655" s="5"/>
      <c r="P655" s="5"/>
      <c r="Q655" s="5"/>
      <c r="R655" s="5"/>
      <c r="S655" s="5"/>
      <c r="T655" s="5"/>
      <c r="U655" s="5"/>
      <c r="V655" s="529"/>
      <c r="W655" s="530"/>
      <c r="X655" s="5"/>
      <c r="Y655" s="4"/>
      <c r="Z655" s="5"/>
      <c r="AA655" s="5"/>
      <c r="AB655" s="5"/>
      <c r="AC655" s="5"/>
      <c r="AD655" s="5"/>
      <c r="AE655" s="5"/>
      <c r="AF655" s="4"/>
      <c r="AG655" s="4"/>
      <c r="AH655" s="5"/>
    </row>
    <row r="656" spans="1:34" x14ac:dyDescent="0.2">
      <c r="A656" s="5"/>
      <c r="B656" s="5"/>
      <c r="C656" s="5"/>
      <c r="D656" s="5"/>
      <c r="E656" s="4"/>
      <c r="F656" s="5"/>
      <c r="G656" s="528"/>
      <c r="H656" s="5"/>
      <c r="I656" s="5"/>
      <c r="J656" s="5"/>
      <c r="K656" s="5"/>
      <c r="L656" s="5"/>
      <c r="M656" s="529"/>
      <c r="N656" s="5"/>
      <c r="O656" s="5"/>
      <c r="P656" s="5"/>
      <c r="Q656" s="5"/>
      <c r="R656" s="5"/>
      <c r="S656" s="5"/>
      <c r="T656" s="5"/>
      <c r="U656" s="5"/>
      <c r="V656" s="529"/>
      <c r="W656" s="530"/>
      <c r="X656" s="5"/>
      <c r="Y656" s="4"/>
      <c r="Z656" s="5"/>
      <c r="AA656" s="5"/>
      <c r="AB656" s="5"/>
      <c r="AC656" s="5"/>
      <c r="AD656" s="5"/>
      <c r="AE656" s="5"/>
      <c r="AF656" s="4"/>
      <c r="AG656" s="4"/>
      <c r="AH656" s="5"/>
    </row>
    <row r="657" spans="1:34" x14ac:dyDescent="0.2">
      <c r="A657" s="5"/>
      <c r="B657" s="5"/>
      <c r="C657" s="5"/>
      <c r="D657" s="5"/>
      <c r="E657" s="4"/>
      <c r="F657" s="5"/>
      <c r="G657" s="528"/>
      <c r="H657" s="5"/>
      <c r="I657" s="5"/>
      <c r="J657" s="5"/>
      <c r="K657" s="5"/>
      <c r="L657" s="5"/>
      <c r="M657" s="529"/>
      <c r="N657" s="5"/>
      <c r="O657" s="5"/>
      <c r="P657" s="5"/>
      <c r="Q657" s="5"/>
      <c r="R657" s="5"/>
      <c r="S657" s="5"/>
      <c r="T657" s="5"/>
      <c r="U657" s="5"/>
      <c r="V657" s="529"/>
      <c r="W657" s="530"/>
      <c r="X657" s="5"/>
      <c r="Y657" s="4"/>
      <c r="Z657" s="5"/>
      <c r="AA657" s="5"/>
      <c r="AB657" s="5"/>
      <c r="AC657" s="5"/>
      <c r="AD657" s="5"/>
      <c r="AE657" s="5"/>
      <c r="AF657" s="4"/>
      <c r="AG657" s="4"/>
      <c r="AH657" s="5"/>
    </row>
    <row r="658" spans="1:34" x14ac:dyDescent="0.2">
      <c r="A658" s="5"/>
      <c r="B658" s="5"/>
      <c r="C658" s="5"/>
      <c r="D658" s="5"/>
      <c r="E658" s="4"/>
      <c r="F658" s="5"/>
      <c r="G658" s="528"/>
      <c r="H658" s="5"/>
      <c r="I658" s="5"/>
      <c r="J658" s="5"/>
      <c r="K658" s="5"/>
      <c r="L658" s="5"/>
      <c r="M658" s="529"/>
      <c r="N658" s="5"/>
      <c r="O658" s="5"/>
      <c r="P658" s="5"/>
      <c r="Q658" s="5"/>
      <c r="R658" s="5"/>
      <c r="S658" s="5"/>
      <c r="T658" s="5"/>
      <c r="U658" s="5"/>
      <c r="V658" s="529"/>
      <c r="W658" s="530"/>
      <c r="X658" s="5"/>
      <c r="Y658" s="4"/>
      <c r="Z658" s="5"/>
      <c r="AA658" s="5"/>
      <c r="AB658" s="5"/>
      <c r="AC658" s="5"/>
      <c r="AD658" s="5"/>
      <c r="AE658" s="5"/>
      <c r="AF658" s="4"/>
      <c r="AG658" s="4"/>
      <c r="AH658" s="5"/>
    </row>
    <row r="659" spans="1:34" x14ac:dyDescent="0.2">
      <c r="A659" s="5"/>
      <c r="B659" s="5"/>
      <c r="C659" s="5"/>
      <c r="D659" s="5"/>
      <c r="E659" s="4"/>
      <c r="F659" s="5"/>
      <c r="G659" s="528"/>
      <c r="H659" s="5"/>
      <c r="I659" s="5"/>
      <c r="J659" s="5"/>
      <c r="K659" s="5"/>
      <c r="L659" s="5"/>
      <c r="M659" s="529"/>
      <c r="N659" s="5"/>
      <c r="O659" s="5"/>
      <c r="P659" s="5"/>
      <c r="Q659" s="5"/>
      <c r="R659" s="5"/>
      <c r="S659" s="5"/>
      <c r="T659" s="5"/>
      <c r="U659" s="5"/>
      <c r="V659" s="529"/>
      <c r="W659" s="530"/>
      <c r="X659" s="5"/>
      <c r="Y659" s="4"/>
      <c r="Z659" s="5"/>
      <c r="AA659" s="5"/>
      <c r="AB659" s="5"/>
      <c r="AC659" s="5"/>
      <c r="AD659" s="5"/>
      <c r="AE659" s="5"/>
      <c r="AF659" s="4"/>
      <c r="AG659" s="4"/>
      <c r="AH659" s="5"/>
    </row>
    <row r="660" spans="1:34" x14ac:dyDescent="0.2">
      <c r="A660" s="5"/>
      <c r="B660" s="5"/>
      <c r="C660" s="5"/>
      <c r="D660" s="5"/>
      <c r="E660" s="4"/>
      <c r="F660" s="5"/>
      <c r="G660" s="528"/>
      <c r="H660" s="5"/>
      <c r="I660" s="5"/>
      <c r="J660" s="5"/>
      <c r="K660" s="5"/>
      <c r="L660" s="5"/>
      <c r="M660" s="529"/>
      <c r="N660" s="5"/>
      <c r="O660" s="5"/>
      <c r="P660" s="5"/>
      <c r="Q660" s="5"/>
      <c r="R660" s="5"/>
      <c r="S660" s="5"/>
      <c r="T660" s="5"/>
      <c r="U660" s="5"/>
      <c r="V660" s="529"/>
      <c r="W660" s="530"/>
      <c r="X660" s="5"/>
      <c r="Y660" s="4"/>
      <c r="Z660" s="5"/>
      <c r="AA660" s="5"/>
      <c r="AB660" s="5"/>
      <c r="AC660" s="5"/>
      <c r="AD660" s="5"/>
      <c r="AE660" s="5"/>
      <c r="AF660" s="4"/>
      <c r="AG660" s="4"/>
      <c r="AH660" s="5"/>
    </row>
    <row r="661" spans="1:34" x14ac:dyDescent="0.2">
      <c r="A661" s="5"/>
      <c r="B661" s="5"/>
      <c r="C661" s="5"/>
      <c r="D661" s="5"/>
      <c r="E661" s="4"/>
      <c r="F661" s="5"/>
      <c r="G661" s="528"/>
      <c r="H661" s="5"/>
      <c r="I661" s="5"/>
      <c r="J661" s="5"/>
      <c r="K661" s="5"/>
      <c r="L661" s="5"/>
      <c r="M661" s="529"/>
      <c r="N661" s="5"/>
      <c r="O661" s="5"/>
      <c r="P661" s="5"/>
      <c r="Q661" s="5"/>
      <c r="R661" s="5"/>
      <c r="S661" s="5"/>
      <c r="T661" s="5"/>
      <c r="U661" s="5"/>
      <c r="V661" s="529"/>
      <c r="W661" s="530"/>
      <c r="X661" s="5"/>
      <c r="Y661" s="4"/>
      <c r="Z661" s="5"/>
      <c r="AA661" s="5"/>
      <c r="AB661" s="5"/>
      <c r="AC661" s="5"/>
      <c r="AD661" s="5"/>
      <c r="AE661" s="5"/>
      <c r="AF661" s="4"/>
      <c r="AG661" s="4"/>
      <c r="AH661" s="5"/>
    </row>
    <row r="662" spans="1:34" x14ac:dyDescent="0.2">
      <c r="A662" s="527"/>
      <c r="B662" s="5"/>
      <c r="C662" s="5"/>
      <c r="D662" s="5"/>
      <c r="E662" s="4"/>
      <c r="F662" s="5"/>
      <c r="G662" s="528"/>
      <c r="H662" s="5"/>
      <c r="I662" s="5"/>
      <c r="J662" s="5"/>
      <c r="K662" s="5"/>
      <c r="L662" s="5"/>
      <c r="M662" s="529"/>
      <c r="N662" s="5"/>
      <c r="O662" s="5"/>
      <c r="P662" s="5"/>
      <c r="Q662" s="5"/>
      <c r="R662" s="5"/>
      <c r="S662" s="5"/>
      <c r="T662" s="5"/>
      <c r="U662" s="5"/>
      <c r="V662" s="529"/>
      <c r="W662" s="530"/>
      <c r="X662" s="5"/>
      <c r="Y662" s="4"/>
      <c r="Z662" s="5"/>
      <c r="AA662" s="5"/>
      <c r="AB662" s="5"/>
      <c r="AC662" s="5"/>
      <c r="AD662" s="5"/>
      <c r="AE662" s="5"/>
      <c r="AF662" s="4"/>
      <c r="AG662" s="4"/>
      <c r="AH662" s="5"/>
    </row>
    <row r="663" spans="1:34" x14ac:dyDescent="0.2">
      <c r="A663" s="527"/>
      <c r="B663" s="5"/>
      <c r="C663" s="5"/>
      <c r="D663" s="5"/>
      <c r="E663" s="4"/>
      <c r="F663" s="5"/>
      <c r="G663" s="528"/>
      <c r="H663" s="5"/>
      <c r="I663" s="5"/>
      <c r="J663" s="5"/>
      <c r="K663" s="5"/>
      <c r="L663" s="5"/>
      <c r="M663" s="529"/>
      <c r="N663" s="5"/>
      <c r="O663" s="5"/>
      <c r="P663" s="5"/>
      <c r="Q663" s="5"/>
      <c r="R663" s="5"/>
      <c r="S663" s="5"/>
      <c r="T663" s="5"/>
      <c r="U663" s="5"/>
      <c r="V663" s="529"/>
      <c r="W663" s="530"/>
      <c r="X663" s="5"/>
      <c r="Y663" s="4"/>
      <c r="Z663" s="5"/>
      <c r="AA663" s="5"/>
      <c r="AB663" s="5"/>
      <c r="AC663" s="5"/>
      <c r="AD663" s="5"/>
      <c r="AE663" s="5"/>
      <c r="AF663" s="4"/>
      <c r="AG663" s="4"/>
      <c r="AH663" s="5"/>
    </row>
    <row r="664" spans="1:34" x14ac:dyDescent="0.2">
      <c r="A664" s="5"/>
      <c r="B664" s="5"/>
      <c r="C664" s="5"/>
      <c r="D664" s="5"/>
      <c r="E664" s="4"/>
      <c r="F664" s="5"/>
      <c r="G664" s="528"/>
      <c r="H664" s="5"/>
      <c r="I664" s="5"/>
      <c r="J664" s="5"/>
      <c r="K664" s="5"/>
      <c r="L664" s="5"/>
      <c r="M664" s="529"/>
      <c r="N664" s="5"/>
      <c r="O664" s="5"/>
      <c r="P664" s="5"/>
      <c r="Q664" s="5"/>
      <c r="R664" s="5"/>
      <c r="S664" s="5"/>
      <c r="T664" s="5"/>
      <c r="U664" s="5"/>
      <c r="V664" s="529"/>
      <c r="W664" s="530"/>
      <c r="X664" s="5"/>
      <c r="Y664" s="4"/>
      <c r="Z664" s="5"/>
      <c r="AA664" s="5"/>
      <c r="AB664" s="5"/>
      <c r="AC664" s="5"/>
      <c r="AD664" s="5"/>
      <c r="AE664" s="5"/>
      <c r="AF664" s="4"/>
      <c r="AG664" s="4"/>
      <c r="AH664" s="5"/>
    </row>
    <row r="665" spans="1:34" x14ac:dyDescent="0.2">
      <c r="A665" s="5"/>
      <c r="B665" s="5"/>
      <c r="C665" s="5"/>
      <c r="D665" s="5"/>
      <c r="E665" s="4"/>
      <c r="F665" s="5"/>
      <c r="G665" s="528"/>
      <c r="H665" s="5"/>
      <c r="I665" s="5"/>
      <c r="J665" s="5"/>
      <c r="K665" s="5"/>
      <c r="L665" s="5"/>
      <c r="M665" s="529"/>
      <c r="N665" s="5"/>
      <c r="O665" s="5"/>
      <c r="P665" s="5"/>
      <c r="Q665" s="5"/>
      <c r="R665" s="5"/>
      <c r="S665" s="5"/>
      <c r="T665" s="5"/>
      <c r="U665" s="5"/>
      <c r="V665" s="529"/>
      <c r="W665" s="530"/>
      <c r="X665" s="5"/>
      <c r="Y665" s="4"/>
      <c r="Z665" s="5"/>
      <c r="AA665" s="5"/>
      <c r="AB665" s="5"/>
      <c r="AC665" s="5"/>
      <c r="AD665" s="5"/>
      <c r="AE665" s="5"/>
      <c r="AF665" s="4"/>
      <c r="AG665" s="4"/>
      <c r="AH665" s="5"/>
    </row>
    <row r="666" spans="1:34" x14ac:dyDescent="0.2">
      <c r="A666" s="5"/>
      <c r="B666" s="5"/>
      <c r="C666" s="5"/>
      <c r="D666" s="5"/>
      <c r="E666" s="4"/>
      <c r="F666" s="5"/>
      <c r="G666" s="528"/>
      <c r="H666" s="5"/>
      <c r="I666" s="5"/>
      <c r="J666" s="5"/>
      <c r="K666" s="5"/>
      <c r="L666" s="5"/>
      <c r="M666" s="529"/>
      <c r="N666" s="5"/>
      <c r="O666" s="5"/>
      <c r="P666" s="5"/>
      <c r="Q666" s="5"/>
      <c r="R666" s="5"/>
      <c r="S666" s="5"/>
      <c r="T666" s="5"/>
      <c r="U666" s="5"/>
      <c r="V666" s="529"/>
      <c r="W666" s="530"/>
      <c r="X666" s="5"/>
      <c r="Y666" s="4"/>
      <c r="Z666" s="5"/>
      <c r="AA666" s="5"/>
      <c r="AB666" s="5"/>
      <c r="AC666" s="5"/>
      <c r="AD666" s="5"/>
      <c r="AE666" s="5"/>
      <c r="AF666" s="4"/>
      <c r="AG666" s="4"/>
      <c r="AH666" s="5"/>
    </row>
    <row r="667" spans="1:34" x14ac:dyDescent="0.2">
      <c r="A667" s="5"/>
      <c r="B667" s="5"/>
      <c r="C667" s="5"/>
      <c r="D667" s="5"/>
      <c r="E667" s="4"/>
      <c r="F667" s="5"/>
      <c r="G667" s="528"/>
      <c r="H667" s="5"/>
      <c r="I667" s="5"/>
      <c r="J667" s="5"/>
      <c r="K667" s="5"/>
      <c r="L667" s="5"/>
      <c r="M667" s="529"/>
      <c r="N667" s="5"/>
      <c r="O667" s="5"/>
      <c r="P667" s="5"/>
      <c r="Q667" s="5"/>
      <c r="R667" s="5"/>
      <c r="S667" s="5"/>
      <c r="T667" s="5"/>
      <c r="U667" s="5"/>
      <c r="V667" s="529"/>
      <c r="W667" s="530"/>
      <c r="X667" s="5"/>
      <c r="Y667" s="4"/>
      <c r="Z667" s="5"/>
      <c r="AA667" s="5"/>
      <c r="AB667" s="5"/>
      <c r="AC667" s="5"/>
      <c r="AD667" s="5"/>
      <c r="AE667" s="5"/>
      <c r="AF667" s="4"/>
      <c r="AG667" s="4"/>
      <c r="AH667" s="5"/>
    </row>
    <row r="668" spans="1:34" x14ac:dyDescent="0.2">
      <c r="A668" s="5"/>
      <c r="B668" s="5"/>
      <c r="C668" s="5"/>
      <c r="D668" s="5"/>
      <c r="E668" s="4"/>
      <c r="F668" s="5"/>
      <c r="G668" s="528"/>
      <c r="H668" s="5"/>
      <c r="I668" s="5"/>
      <c r="J668" s="5"/>
      <c r="K668" s="5"/>
      <c r="L668" s="5"/>
      <c r="M668" s="529"/>
      <c r="N668" s="5"/>
      <c r="O668" s="5"/>
      <c r="P668" s="5"/>
      <c r="Q668" s="5"/>
      <c r="R668" s="5"/>
      <c r="S668" s="5"/>
      <c r="T668" s="5"/>
      <c r="U668" s="5"/>
      <c r="V668" s="529"/>
      <c r="W668" s="530"/>
      <c r="X668" s="5"/>
      <c r="Y668" s="4"/>
      <c r="Z668" s="5"/>
      <c r="AA668" s="5"/>
      <c r="AB668" s="5"/>
      <c r="AC668" s="5"/>
      <c r="AD668" s="5"/>
      <c r="AE668" s="5"/>
      <c r="AF668" s="4"/>
      <c r="AG668" s="4"/>
      <c r="AH668" s="5"/>
    </row>
    <row r="669" spans="1:34" x14ac:dyDescent="0.2">
      <c r="A669" s="5"/>
      <c r="B669" s="5"/>
      <c r="C669" s="5"/>
      <c r="D669" s="5"/>
      <c r="E669" s="4"/>
      <c r="F669" s="5"/>
      <c r="G669" s="528"/>
      <c r="H669" s="5"/>
      <c r="I669" s="5"/>
      <c r="J669" s="5"/>
      <c r="K669" s="5"/>
      <c r="L669" s="5"/>
      <c r="M669" s="529"/>
      <c r="N669" s="5"/>
      <c r="O669" s="5"/>
      <c r="P669" s="5"/>
      <c r="Q669" s="5"/>
      <c r="R669" s="5"/>
      <c r="S669" s="5"/>
      <c r="T669" s="5"/>
      <c r="U669" s="5"/>
      <c r="V669" s="529"/>
      <c r="W669" s="530"/>
      <c r="X669" s="5"/>
      <c r="Y669" s="4"/>
      <c r="Z669" s="5"/>
      <c r="AA669" s="5"/>
      <c r="AB669" s="5"/>
      <c r="AC669" s="5"/>
      <c r="AD669" s="5"/>
      <c r="AE669" s="5"/>
      <c r="AF669" s="4"/>
      <c r="AG669" s="4"/>
      <c r="AH669" s="5"/>
    </row>
    <row r="670" spans="1:34" x14ac:dyDescent="0.2">
      <c r="A670" s="5"/>
      <c r="B670" s="5"/>
      <c r="C670" s="5"/>
      <c r="D670" s="5"/>
      <c r="E670" s="4"/>
      <c r="F670" s="5"/>
      <c r="G670" s="528"/>
      <c r="H670" s="5"/>
      <c r="I670" s="5"/>
      <c r="J670" s="5"/>
      <c r="K670" s="5"/>
      <c r="L670" s="5"/>
      <c r="M670" s="529"/>
      <c r="N670" s="5"/>
      <c r="O670" s="5"/>
      <c r="P670" s="5"/>
      <c r="Q670" s="5"/>
      <c r="R670" s="5"/>
      <c r="S670" s="5"/>
      <c r="T670" s="5"/>
      <c r="U670" s="5"/>
      <c r="V670" s="529"/>
      <c r="W670" s="530"/>
      <c r="X670" s="5"/>
      <c r="Y670" s="4"/>
      <c r="Z670" s="5"/>
      <c r="AA670" s="5"/>
      <c r="AB670" s="5"/>
      <c r="AC670" s="5"/>
      <c r="AD670" s="5"/>
      <c r="AE670" s="5"/>
      <c r="AF670" s="4"/>
      <c r="AG670" s="4"/>
      <c r="AH670" s="5"/>
    </row>
    <row r="671" spans="1:34" x14ac:dyDescent="0.2">
      <c r="A671" s="5"/>
      <c r="B671" s="5"/>
      <c r="C671" s="5"/>
      <c r="D671" s="5"/>
      <c r="E671" s="4"/>
      <c r="F671" s="5"/>
      <c r="G671" s="528"/>
      <c r="H671" s="5"/>
      <c r="I671" s="5"/>
      <c r="J671" s="5"/>
      <c r="K671" s="5"/>
      <c r="L671" s="5"/>
      <c r="M671" s="529"/>
      <c r="N671" s="5"/>
      <c r="O671" s="5"/>
      <c r="P671" s="5"/>
      <c r="Q671" s="5"/>
      <c r="R671" s="5"/>
      <c r="S671" s="5"/>
      <c r="T671" s="5"/>
      <c r="U671" s="5"/>
      <c r="V671" s="529"/>
      <c r="W671" s="530"/>
      <c r="X671" s="5"/>
      <c r="Y671" s="4"/>
      <c r="Z671" s="5"/>
      <c r="AA671" s="5"/>
      <c r="AB671" s="5"/>
      <c r="AC671" s="5"/>
      <c r="AD671" s="5"/>
      <c r="AE671" s="5"/>
      <c r="AF671" s="4"/>
      <c r="AG671" s="4"/>
      <c r="AH671" s="5"/>
    </row>
    <row r="672" spans="1:34" x14ac:dyDescent="0.2">
      <c r="A672" s="5"/>
      <c r="B672" s="5"/>
      <c r="C672" s="5"/>
      <c r="D672" s="5"/>
      <c r="E672" s="4"/>
      <c r="F672" s="5"/>
      <c r="G672" s="528"/>
      <c r="H672" s="5"/>
      <c r="I672" s="5"/>
      <c r="J672" s="5"/>
      <c r="K672" s="5"/>
      <c r="L672" s="5"/>
      <c r="M672" s="529"/>
      <c r="N672" s="5"/>
      <c r="O672" s="5"/>
      <c r="P672" s="5"/>
      <c r="Q672" s="5"/>
      <c r="R672" s="5"/>
      <c r="S672" s="5"/>
      <c r="T672" s="5"/>
      <c r="U672" s="5"/>
      <c r="V672" s="529"/>
      <c r="W672" s="530"/>
      <c r="X672" s="5"/>
      <c r="Y672" s="4"/>
      <c r="Z672" s="5"/>
      <c r="AA672" s="5"/>
      <c r="AB672" s="5"/>
      <c r="AC672" s="5"/>
      <c r="AD672" s="5"/>
      <c r="AE672" s="5"/>
      <c r="AF672" s="4"/>
      <c r="AG672" s="4"/>
      <c r="AH672" s="5"/>
    </row>
    <row r="673" spans="1:34" x14ac:dyDescent="0.2">
      <c r="A673" s="5"/>
      <c r="B673" s="5"/>
      <c r="C673" s="5"/>
      <c r="D673" s="5"/>
      <c r="E673" s="4"/>
      <c r="F673" s="5"/>
      <c r="G673" s="528"/>
      <c r="H673" s="5"/>
      <c r="I673" s="5"/>
      <c r="J673" s="5"/>
      <c r="K673" s="5"/>
      <c r="L673" s="5"/>
      <c r="M673" s="529"/>
      <c r="N673" s="5"/>
      <c r="O673" s="5"/>
      <c r="P673" s="5"/>
      <c r="Q673" s="5"/>
      <c r="R673" s="5"/>
      <c r="S673" s="5"/>
      <c r="T673" s="5"/>
      <c r="U673" s="5"/>
      <c r="V673" s="529"/>
      <c r="W673" s="530"/>
      <c r="X673" s="5"/>
      <c r="Y673" s="4"/>
      <c r="Z673" s="5"/>
      <c r="AA673" s="5"/>
      <c r="AB673" s="5"/>
      <c r="AC673" s="5"/>
      <c r="AD673" s="5"/>
      <c r="AE673" s="5"/>
      <c r="AF673" s="4"/>
      <c r="AG673" s="4"/>
      <c r="AH673" s="5"/>
    </row>
    <row r="674" spans="1:34" x14ac:dyDescent="0.2">
      <c r="A674" s="5"/>
      <c r="B674" s="5"/>
      <c r="C674" s="5"/>
      <c r="D674" s="5"/>
      <c r="E674" s="4"/>
      <c r="F674" s="5"/>
      <c r="G674" s="528"/>
      <c r="H674" s="5"/>
      <c r="I674" s="5"/>
      <c r="J674" s="5"/>
      <c r="K674" s="5"/>
      <c r="L674" s="5"/>
      <c r="M674" s="529"/>
      <c r="N674" s="5"/>
      <c r="O674" s="5"/>
      <c r="P674" s="5"/>
      <c r="Q674" s="5"/>
      <c r="R674" s="5"/>
      <c r="S674" s="5"/>
      <c r="T674" s="5"/>
      <c r="U674" s="5"/>
      <c r="V674" s="529"/>
      <c r="W674" s="530"/>
      <c r="X674" s="5"/>
      <c r="Y674" s="4"/>
      <c r="Z674" s="5"/>
      <c r="AA674" s="5"/>
      <c r="AB674" s="5"/>
      <c r="AC674" s="5"/>
      <c r="AD674" s="5"/>
      <c r="AE674" s="5"/>
      <c r="AF674" s="4"/>
      <c r="AG674" s="4"/>
      <c r="AH674" s="5"/>
    </row>
    <row r="675" spans="1:34" x14ac:dyDescent="0.2">
      <c r="A675" s="5"/>
      <c r="B675" s="5"/>
      <c r="C675" s="5"/>
      <c r="D675" s="5"/>
      <c r="E675" s="4"/>
      <c r="F675" s="5"/>
      <c r="G675" s="528"/>
      <c r="H675" s="5"/>
      <c r="I675" s="5"/>
      <c r="J675" s="5"/>
      <c r="K675" s="5"/>
      <c r="L675" s="5"/>
      <c r="M675" s="529"/>
      <c r="N675" s="5"/>
      <c r="O675" s="5"/>
      <c r="P675" s="5"/>
      <c r="Q675" s="5"/>
      <c r="R675" s="5"/>
      <c r="S675" s="5"/>
      <c r="T675" s="5"/>
      <c r="U675" s="5"/>
      <c r="V675" s="529"/>
      <c r="W675" s="530"/>
      <c r="X675" s="5"/>
      <c r="Y675" s="4"/>
      <c r="Z675" s="5"/>
      <c r="AA675" s="5"/>
      <c r="AB675" s="5"/>
      <c r="AC675" s="5"/>
      <c r="AD675" s="5"/>
      <c r="AE675" s="5"/>
      <c r="AF675" s="4"/>
      <c r="AG675" s="4"/>
      <c r="AH675" s="5"/>
    </row>
    <row r="676" spans="1:34" x14ac:dyDescent="0.2">
      <c r="A676" s="5"/>
      <c r="B676" s="5"/>
      <c r="C676" s="5"/>
      <c r="D676" s="5"/>
      <c r="E676" s="4"/>
      <c r="F676" s="5"/>
      <c r="G676" s="528"/>
      <c r="H676" s="5"/>
      <c r="I676" s="5"/>
      <c r="J676" s="5"/>
      <c r="K676" s="5"/>
      <c r="L676" s="5"/>
      <c r="M676" s="529"/>
      <c r="N676" s="5"/>
      <c r="O676" s="5"/>
      <c r="P676" s="5"/>
      <c r="Q676" s="5"/>
      <c r="R676" s="5"/>
      <c r="S676" s="5"/>
      <c r="T676" s="5"/>
      <c r="U676" s="5"/>
      <c r="V676" s="529"/>
      <c r="W676" s="530"/>
      <c r="X676" s="5"/>
      <c r="Y676" s="4"/>
      <c r="Z676" s="5"/>
      <c r="AA676" s="5"/>
      <c r="AB676" s="5"/>
      <c r="AC676" s="5"/>
      <c r="AD676" s="5"/>
      <c r="AE676" s="5"/>
      <c r="AF676" s="4"/>
      <c r="AG676" s="4"/>
      <c r="AH676" s="5"/>
    </row>
    <row r="677" spans="1:34" x14ac:dyDescent="0.2">
      <c r="A677" s="5"/>
      <c r="B677" s="5"/>
      <c r="C677" s="5"/>
      <c r="D677" s="5"/>
      <c r="E677" s="4"/>
      <c r="F677" s="5"/>
      <c r="G677" s="528"/>
      <c r="H677" s="5"/>
      <c r="I677" s="5"/>
      <c r="J677" s="5"/>
      <c r="K677" s="5"/>
      <c r="L677" s="5"/>
      <c r="M677" s="529"/>
      <c r="N677" s="5"/>
      <c r="O677" s="5"/>
      <c r="P677" s="5"/>
      <c r="Q677" s="5"/>
      <c r="R677" s="5"/>
      <c r="S677" s="5"/>
      <c r="T677" s="5"/>
      <c r="U677" s="5"/>
      <c r="V677" s="529"/>
      <c r="W677" s="530"/>
      <c r="X677" s="5"/>
      <c r="Y677" s="4"/>
      <c r="Z677" s="5"/>
      <c r="AA677" s="5"/>
      <c r="AB677" s="5"/>
      <c r="AC677" s="5"/>
      <c r="AD677" s="5"/>
      <c r="AE677" s="5"/>
      <c r="AF677" s="4"/>
      <c r="AG677" s="4"/>
      <c r="AH677" s="5"/>
    </row>
    <row r="678" spans="1:34" x14ac:dyDescent="0.2">
      <c r="A678" s="5"/>
      <c r="B678" s="5"/>
      <c r="C678" s="5"/>
      <c r="D678" s="5"/>
      <c r="E678" s="4"/>
      <c r="F678" s="5"/>
      <c r="G678" s="528"/>
      <c r="H678" s="5"/>
      <c r="I678" s="5"/>
      <c r="J678" s="5"/>
      <c r="K678" s="5"/>
      <c r="L678" s="5"/>
      <c r="M678" s="529"/>
      <c r="N678" s="5"/>
      <c r="O678" s="5"/>
      <c r="P678" s="5"/>
      <c r="Q678" s="5"/>
      <c r="R678" s="5"/>
      <c r="S678" s="5"/>
      <c r="T678" s="5"/>
      <c r="U678" s="5"/>
      <c r="V678" s="529"/>
      <c r="W678" s="530"/>
      <c r="X678" s="5"/>
      <c r="Y678" s="4"/>
      <c r="Z678" s="5"/>
      <c r="AA678" s="5"/>
      <c r="AB678" s="5"/>
      <c r="AC678" s="5"/>
      <c r="AD678" s="5"/>
      <c r="AE678" s="5"/>
      <c r="AF678" s="4"/>
      <c r="AG678" s="4"/>
      <c r="AH678" s="5"/>
    </row>
    <row r="679" spans="1:34" x14ac:dyDescent="0.2">
      <c r="A679" s="5"/>
      <c r="B679" s="5"/>
      <c r="C679" s="5"/>
      <c r="D679" s="5"/>
      <c r="E679" s="4"/>
      <c r="F679" s="5"/>
      <c r="G679" s="528"/>
      <c r="H679" s="5"/>
      <c r="I679" s="5"/>
      <c r="J679" s="5"/>
      <c r="K679" s="5"/>
      <c r="L679" s="5"/>
      <c r="M679" s="529"/>
      <c r="N679" s="5"/>
      <c r="O679" s="5"/>
      <c r="P679" s="5"/>
      <c r="Q679" s="5"/>
      <c r="R679" s="5"/>
      <c r="S679" s="5"/>
      <c r="T679" s="5"/>
      <c r="U679" s="5"/>
      <c r="V679" s="529"/>
      <c r="W679" s="530"/>
      <c r="X679" s="5"/>
      <c r="Y679" s="4"/>
      <c r="Z679" s="5"/>
      <c r="AA679" s="5"/>
      <c r="AB679" s="5"/>
      <c r="AC679" s="5"/>
      <c r="AD679" s="5"/>
      <c r="AE679" s="5"/>
      <c r="AF679" s="4"/>
      <c r="AG679" s="4"/>
      <c r="AH679" s="5"/>
    </row>
    <row r="680" spans="1:34" x14ac:dyDescent="0.2">
      <c r="A680" s="5"/>
      <c r="B680" s="5"/>
      <c r="C680" s="5"/>
      <c r="D680" s="5"/>
      <c r="E680" s="4"/>
      <c r="F680" s="5"/>
      <c r="G680" s="528"/>
      <c r="H680" s="5"/>
      <c r="I680" s="5"/>
      <c r="J680" s="5"/>
      <c r="K680" s="5"/>
      <c r="L680" s="5"/>
      <c r="M680" s="529"/>
      <c r="N680" s="5"/>
      <c r="O680" s="5"/>
      <c r="P680" s="5"/>
      <c r="Q680" s="5"/>
      <c r="R680" s="5"/>
      <c r="S680" s="5"/>
      <c r="T680" s="5"/>
      <c r="U680" s="5"/>
      <c r="V680" s="529"/>
      <c r="W680" s="530"/>
      <c r="X680" s="5"/>
      <c r="Y680" s="4"/>
      <c r="Z680" s="5"/>
      <c r="AA680" s="5"/>
      <c r="AB680" s="5"/>
      <c r="AC680" s="5"/>
      <c r="AD680" s="5"/>
      <c r="AE680" s="5"/>
      <c r="AF680" s="4"/>
      <c r="AG680" s="4"/>
      <c r="AH680" s="5"/>
    </row>
    <row r="681" spans="1:34" x14ac:dyDescent="0.2">
      <c r="A681" s="5"/>
      <c r="B681" s="5"/>
      <c r="C681" s="5"/>
      <c r="D681" s="5"/>
      <c r="E681" s="4"/>
      <c r="F681" s="5"/>
      <c r="G681" s="528"/>
      <c r="H681" s="5"/>
      <c r="I681" s="5"/>
      <c r="J681" s="5"/>
      <c r="K681" s="5"/>
      <c r="L681" s="5"/>
      <c r="M681" s="529"/>
      <c r="N681" s="5"/>
      <c r="O681" s="5"/>
      <c r="P681" s="5"/>
      <c r="Q681" s="5"/>
      <c r="R681" s="5"/>
      <c r="S681" s="5"/>
      <c r="T681" s="5"/>
      <c r="U681" s="5"/>
      <c r="V681" s="529"/>
      <c r="W681" s="530"/>
      <c r="X681" s="5"/>
      <c r="Y681" s="4"/>
      <c r="Z681" s="5"/>
      <c r="AA681" s="5"/>
      <c r="AB681" s="5"/>
      <c r="AC681" s="5"/>
      <c r="AD681" s="5"/>
      <c r="AE681" s="5"/>
      <c r="AF681" s="4"/>
      <c r="AG681" s="4"/>
      <c r="AH681" s="5"/>
    </row>
    <row r="682" spans="1:34" x14ac:dyDescent="0.2">
      <c r="A682" s="5"/>
      <c r="B682" s="5"/>
      <c r="C682" s="5"/>
      <c r="D682" s="5"/>
      <c r="E682" s="4"/>
      <c r="F682" s="5"/>
      <c r="G682" s="528"/>
      <c r="H682" s="5"/>
      <c r="I682" s="5"/>
      <c r="J682" s="5"/>
      <c r="K682" s="5"/>
      <c r="L682" s="5"/>
      <c r="M682" s="529"/>
      <c r="N682" s="5"/>
      <c r="O682" s="5"/>
      <c r="P682" s="5"/>
      <c r="Q682" s="5"/>
      <c r="R682" s="5"/>
      <c r="S682" s="5"/>
      <c r="T682" s="5"/>
      <c r="U682" s="5"/>
      <c r="V682" s="529"/>
      <c r="W682" s="530"/>
      <c r="X682" s="5"/>
      <c r="Y682" s="4"/>
      <c r="Z682" s="5"/>
      <c r="AA682" s="5"/>
      <c r="AB682" s="5"/>
      <c r="AC682" s="5"/>
      <c r="AD682" s="5"/>
      <c r="AE682" s="5"/>
      <c r="AF682" s="4"/>
      <c r="AG682" s="4"/>
      <c r="AH682" s="5"/>
    </row>
    <row r="683" spans="1:34" x14ac:dyDescent="0.2">
      <c r="A683" s="5"/>
      <c r="B683" s="5"/>
      <c r="C683" s="5"/>
      <c r="D683" s="5"/>
      <c r="E683" s="4"/>
      <c r="F683" s="5"/>
      <c r="G683" s="528"/>
      <c r="H683" s="5"/>
      <c r="I683" s="5"/>
      <c r="J683" s="5"/>
      <c r="K683" s="5"/>
      <c r="L683" s="5"/>
      <c r="M683" s="529"/>
      <c r="N683" s="5"/>
      <c r="O683" s="5"/>
      <c r="P683" s="5"/>
      <c r="Q683" s="5"/>
      <c r="R683" s="5"/>
      <c r="S683" s="5"/>
      <c r="T683" s="5"/>
      <c r="U683" s="5"/>
      <c r="V683" s="529"/>
      <c r="W683" s="530"/>
      <c r="X683" s="5"/>
      <c r="Y683" s="4"/>
      <c r="Z683" s="5"/>
      <c r="AA683" s="5"/>
      <c r="AB683" s="5"/>
      <c r="AC683" s="5"/>
      <c r="AD683" s="5"/>
      <c r="AE683" s="5"/>
      <c r="AF683" s="4"/>
      <c r="AG683" s="4"/>
      <c r="AH683" s="5"/>
    </row>
    <row r="684" spans="1:34" x14ac:dyDescent="0.2">
      <c r="A684" s="5"/>
      <c r="B684" s="5"/>
      <c r="C684" s="5"/>
      <c r="D684" s="5"/>
      <c r="E684" s="4"/>
      <c r="F684" s="5"/>
      <c r="G684" s="528"/>
      <c r="H684" s="5"/>
      <c r="I684" s="5"/>
      <c r="J684" s="5"/>
      <c r="K684" s="5"/>
      <c r="L684" s="5"/>
      <c r="M684" s="529"/>
      <c r="N684" s="5"/>
      <c r="O684" s="5"/>
      <c r="P684" s="5"/>
      <c r="Q684" s="5"/>
      <c r="R684" s="5"/>
      <c r="S684" s="5"/>
      <c r="T684" s="5"/>
      <c r="U684" s="5"/>
      <c r="V684" s="529"/>
      <c r="W684" s="530"/>
      <c r="X684" s="5"/>
      <c r="Y684" s="4"/>
      <c r="Z684" s="5"/>
      <c r="AA684" s="5"/>
      <c r="AB684" s="5"/>
      <c r="AC684" s="5"/>
      <c r="AD684" s="5"/>
      <c r="AE684" s="5"/>
      <c r="AF684" s="4"/>
      <c r="AG684" s="4"/>
      <c r="AH684" s="5"/>
    </row>
    <row r="685" spans="1:34" x14ac:dyDescent="0.2">
      <c r="A685" s="5"/>
      <c r="B685" s="5"/>
      <c r="C685" s="5"/>
      <c r="D685" s="5"/>
      <c r="E685" s="4"/>
      <c r="F685" s="5"/>
      <c r="G685" s="528"/>
      <c r="H685" s="5"/>
      <c r="I685" s="5"/>
      <c r="J685" s="5"/>
      <c r="K685" s="5"/>
      <c r="L685" s="5"/>
      <c r="M685" s="529"/>
      <c r="N685" s="5"/>
      <c r="O685" s="5"/>
      <c r="P685" s="5"/>
      <c r="Q685" s="5"/>
      <c r="R685" s="5"/>
      <c r="S685" s="5"/>
      <c r="T685" s="5"/>
      <c r="U685" s="5"/>
      <c r="V685" s="529"/>
      <c r="W685" s="530"/>
      <c r="X685" s="5"/>
      <c r="Y685" s="4"/>
      <c r="Z685" s="5"/>
      <c r="AA685" s="5"/>
      <c r="AB685" s="5"/>
      <c r="AC685" s="5"/>
      <c r="AD685" s="5"/>
      <c r="AE685" s="5"/>
      <c r="AF685" s="4"/>
      <c r="AG685" s="4"/>
      <c r="AH685" s="5"/>
    </row>
    <row r="686" spans="1:34" x14ac:dyDescent="0.2">
      <c r="A686" s="5"/>
      <c r="B686" s="5"/>
      <c r="C686" s="5"/>
      <c r="D686" s="5"/>
      <c r="E686" s="4"/>
      <c r="F686" s="5"/>
      <c r="G686" s="528"/>
      <c r="H686" s="5"/>
      <c r="I686" s="5"/>
      <c r="J686" s="5"/>
      <c r="K686" s="5"/>
      <c r="L686" s="5"/>
      <c r="M686" s="529"/>
      <c r="N686" s="5"/>
      <c r="O686" s="5"/>
      <c r="P686" s="5"/>
      <c r="Q686" s="5"/>
      <c r="R686" s="5"/>
      <c r="S686" s="5"/>
      <c r="T686" s="5"/>
      <c r="U686" s="5"/>
      <c r="V686" s="529"/>
      <c r="W686" s="530"/>
      <c r="X686" s="5"/>
      <c r="Y686" s="4"/>
      <c r="Z686" s="5"/>
      <c r="AA686" s="5"/>
      <c r="AB686" s="5"/>
      <c r="AC686" s="5"/>
      <c r="AD686" s="5"/>
      <c r="AE686" s="5"/>
      <c r="AF686" s="4"/>
      <c r="AG686" s="4"/>
      <c r="AH686" s="5"/>
    </row>
    <row r="687" spans="1:34" x14ac:dyDescent="0.2">
      <c r="A687" s="5"/>
      <c r="B687" s="5"/>
      <c r="C687" s="5"/>
      <c r="D687" s="5"/>
      <c r="E687" s="4"/>
      <c r="F687" s="5"/>
      <c r="G687" s="528"/>
      <c r="H687" s="5"/>
      <c r="I687" s="5"/>
      <c r="J687" s="5"/>
      <c r="K687" s="5"/>
      <c r="L687" s="5"/>
      <c r="M687" s="529"/>
      <c r="N687" s="5"/>
      <c r="O687" s="5"/>
      <c r="P687" s="5"/>
      <c r="Q687" s="5"/>
      <c r="R687" s="5"/>
      <c r="S687" s="5"/>
      <c r="T687" s="5"/>
      <c r="U687" s="5"/>
      <c r="V687" s="529"/>
      <c r="W687" s="530"/>
      <c r="X687" s="5"/>
      <c r="Y687" s="4"/>
      <c r="Z687" s="5"/>
      <c r="AA687" s="5"/>
      <c r="AB687" s="5"/>
      <c r="AC687" s="5"/>
      <c r="AD687" s="5"/>
      <c r="AE687" s="5"/>
      <c r="AF687" s="4"/>
      <c r="AG687" s="4"/>
      <c r="AH687" s="5"/>
    </row>
    <row r="688" spans="1:34" x14ac:dyDescent="0.2">
      <c r="A688" s="5"/>
      <c r="B688" s="5"/>
      <c r="C688" s="5"/>
      <c r="D688" s="5"/>
      <c r="E688" s="4"/>
      <c r="F688" s="5"/>
      <c r="G688" s="528"/>
      <c r="H688" s="5"/>
      <c r="I688" s="5"/>
      <c r="J688" s="5"/>
      <c r="K688" s="5"/>
      <c r="L688" s="5"/>
      <c r="M688" s="529"/>
      <c r="N688" s="5"/>
      <c r="O688" s="5"/>
      <c r="P688" s="5"/>
      <c r="Q688" s="5"/>
      <c r="R688" s="5"/>
      <c r="S688" s="5"/>
      <c r="T688" s="5"/>
      <c r="U688" s="5"/>
      <c r="V688" s="529"/>
      <c r="W688" s="530"/>
      <c r="X688" s="5"/>
      <c r="Y688" s="4"/>
      <c r="Z688" s="5"/>
      <c r="AA688" s="5"/>
      <c r="AB688" s="5"/>
      <c r="AC688" s="5"/>
      <c r="AD688" s="5"/>
      <c r="AE688" s="5"/>
      <c r="AF688" s="4"/>
      <c r="AG688" s="4"/>
      <c r="AH688" s="5"/>
    </row>
    <row r="689" spans="1:34" x14ac:dyDescent="0.2">
      <c r="A689" s="5"/>
      <c r="B689" s="5"/>
      <c r="C689" s="5"/>
      <c r="D689" s="5"/>
      <c r="E689" s="4"/>
      <c r="F689" s="5"/>
      <c r="G689" s="528"/>
      <c r="H689" s="5"/>
      <c r="I689" s="5"/>
      <c r="J689" s="5"/>
      <c r="K689" s="5"/>
      <c r="L689" s="5"/>
      <c r="M689" s="529"/>
      <c r="N689" s="5"/>
      <c r="O689" s="5"/>
      <c r="P689" s="5"/>
      <c r="Q689" s="5"/>
      <c r="R689" s="5"/>
      <c r="S689" s="5"/>
      <c r="T689" s="5"/>
      <c r="U689" s="5"/>
      <c r="V689" s="529"/>
      <c r="W689" s="530"/>
      <c r="X689" s="5"/>
      <c r="Y689" s="4"/>
      <c r="Z689" s="5"/>
      <c r="AA689" s="5"/>
      <c r="AB689" s="5"/>
      <c r="AC689" s="5"/>
      <c r="AD689" s="5"/>
      <c r="AE689" s="5"/>
      <c r="AF689" s="4"/>
      <c r="AG689" s="4"/>
      <c r="AH689" s="5"/>
    </row>
    <row r="690" spans="1:34" x14ac:dyDescent="0.2">
      <c r="A690" s="5"/>
      <c r="B690" s="5"/>
      <c r="C690" s="5"/>
      <c r="D690" s="5"/>
      <c r="E690" s="4"/>
      <c r="F690" s="5"/>
      <c r="G690" s="528"/>
      <c r="H690" s="5"/>
      <c r="I690" s="5"/>
      <c r="J690" s="5"/>
      <c r="K690" s="5"/>
      <c r="L690" s="5"/>
      <c r="M690" s="529"/>
      <c r="N690" s="5"/>
      <c r="O690" s="5"/>
      <c r="P690" s="5"/>
      <c r="Q690" s="5"/>
      <c r="R690" s="5"/>
      <c r="S690" s="5"/>
      <c r="T690" s="5"/>
      <c r="U690" s="5"/>
      <c r="V690" s="529"/>
      <c r="W690" s="530"/>
      <c r="X690" s="5"/>
      <c r="Y690" s="4"/>
      <c r="Z690" s="5"/>
      <c r="AA690" s="5"/>
      <c r="AB690" s="5"/>
      <c r="AC690" s="5"/>
      <c r="AD690" s="5"/>
      <c r="AE690" s="5"/>
      <c r="AF690" s="4"/>
      <c r="AG690" s="4"/>
      <c r="AH690" s="5"/>
    </row>
    <row r="691" spans="1:34" x14ac:dyDescent="0.2">
      <c r="A691" s="5"/>
      <c r="B691" s="5"/>
      <c r="C691" s="5"/>
      <c r="D691" s="5"/>
      <c r="E691" s="4"/>
      <c r="F691" s="5"/>
      <c r="G691" s="528"/>
      <c r="H691" s="5"/>
      <c r="I691" s="5"/>
      <c r="J691" s="5"/>
      <c r="K691" s="5"/>
      <c r="L691" s="5"/>
      <c r="M691" s="529"/>
      <c r="N691" s="5"/>
      <c r="O691" s="5"/>
      <c r="P691" s="5"/>
      <c r="Q691" s="5"/>
      <c r="R691" s="5"/>
      <c r="S691" s="5"/>
      <c r="T691" s="5"/>
      <c r="U691" s="5"/>
      <c r="V691" s="529"/>
      <c r="W691" s="530"/>
      <c r="X691" s="5"/>
      <c r="Y691" s="4"/>
      <c r="Z691" s="5"/>
      <c r="AA691" s="5"/>
      <c r="AB691" s="5"/>
      <c r="AC691" s="5"/>
      <c r="AD691" s="5"/>
      <c r="AE691" s="5"/>
      <c r="AF691" s="4"/>
      <c r="AG691" s="4"/>
      <c r="AH691" s="5"/>
    </row>
    <row r="692" spans="1:34" x14ac:dyDescent="0.2">
      <c r="A692" s="5"/>
      <c r="B692" s="5"/>
      <c r="C692" s="5"/>
      <c r="D692" s="5"/>
      <c r="E692" s="4"/>
      <c r="F692" s="5"/>
      <c r="G692" s="528"/>
      <c r="H692" s="5"/>
      <c r="I692" s="5"/>
      <c r="J692" s="5"/>
      <c r="K692" s="5"/>
      <c r="L692" s="5"/>
      <c r="M692" s="529"/>
      <c r="N692" s="5"/>
      <c r="O692" s="5"/>
      <c r="P692" s="5"/>
      <c r="Q692" s="5"/>
      <c r="R692" s="5"/>
      <c r="S692" s="5"/>
      <c r="T692" s="5"/>
      <c r="U692" s="5"/>
      <c r="V692" s="529"/>
      <c r="W692" s="530"/>
      <c r="X692" s="5"/>
      <c r="Y692" s="4"/>
      <c r="Z692" s="5"/>
      <c r="AA692" s="5"/>
      <c r="AB692" s="5"/>
      <c r="AC692" s="5"/>
      <c r="AD692" s="5"/>
      <c r="AE692" s="5"/>
      <c r="AF692" s="4"/>
      <c r="AG692" s="4"/>
      <c r="AH692" s="5"/>
    </row>
    <row r="693" spans="1:34" x14ac:dyDescent="0.2">
      <c r="A693" s="5"/>
      <c r="B693" s="5"/>
      <c r="C693" s="5"/>
      <c r="D693" s="5"/>
      <c r="E693" s="4"/>
      <c r="F693" s="5"/>
      <c r="G693" s="528"/>
      <c r="H693" s="5"/>
      <c r="I693" s="5"/>
      <c r="J693" s="5"/>
      <c r="K693" s="5"/>
      <c r="L693" s="5"/>
      <c r="M693" s="529"/>
      <c r="N693" s="5"/>
      <c r="O693" s="5"/>
      <c r="P693" s="5"/>
      <c r="Q693" s="5"/>
      <c r="R693" s="5"/>
      <c r="S693" s="5"/>
      <c r="T693" s="5"/>
      <c r="U693" s="5"/>
      <c r="V693" s="529"/>
      <c r="W693" s="530"/>
      <c r="X693" s="5"/>
      <c r="Y693" s="4"/>
      <c r="Z693" s="5"/>
      <c r="AA693" s="5"/>
      <c r="AB693" s="5"/>
      <c r="AC693" s="5"/>
      <c r="AD693" s="5"/>
      <c r="AE693" s="5"/>
      <c r="AF693" s="4"/>
      <c r="AG693" s="4"/>
      <c r="AH693" s="5"/>
    </row>
    <row r="694" spans="1:34" x14ac:dyDescent="0.2">
      <c r="A694" s="567"/>
      <c r="B694" s="5"/>
      <c r="C694" s="5"/>
      <c r="D694" s="5"/>
      <c r="E694" s="4"/>
      <c r="F694" s="5"/>
      <c r="G694" s="528"/>
      <c r="H694" s="5"/>
      <c r="I694" s="5"/>
      <c r="J694" s="5"/>
      <c r="K694" s="5"/>
      <c r="L694" s="5"/>
      <c r="M694" s="529"/>
      <c r="N694" s="5"/>
      <c r="O694" s="5"/>
      <c r="P694" s="5"/>
      <c r="Q694" s="5"/>
      <c r="R694" s="5"/>
      <c r="S694" s="5"/>
      <c r="T694" s="5"/>
      <c r="U694" s="5"/>
      <c r="V694" s="529"/>
      <c r="W694" s="530"/>
      <c r="X694" s="5"/>
      <c r="Y694" s="4"/>
      <c r="Z694" s="5"/>
      <c r="AA694" s="5"/>
      <c r="AB694" s="5"/>
      <c r="AC694" s="5"/>
      <c r="AD694" s="5"/>
      <c r="AE694" s="5"/>
      <c r="AF694" s="4"/>
      <c r="AG694" s="4"/>
      <c r="AH694" s="5"/>
    </row>
    <row r="695" spans="1:34" x14ac:dyDescent="0.2">
      <c r="A695" s="567"/>
      <c r="B695" s="5"/>
      <c r="C695" s="5"/>
      <c r="D695" s="5"/>
      <c r="E695" s="4"/>
      <c r="F695" s="5"/>
      <c r="G695" s="528"/>
      <c r="H695" s="5"/>
      <c r="I695" s="5"/>
      <c r="J695" s="5"/>
      <c r="K695" s="5"/>
      <c r="L695" s="5"/>
      <c r="M695" s="529"/>
      <c r="N695" s="5"/>
      <c r="O695" s="5"/>
      <c r="P695" s="5"/>
      <c r="Q695" s="5"/>
      <c r="R695" s="5"/>
      <c r="S695" s="5"/>
      <c r="T695" s="5"/>
      <c r="U695" s="5"/>
      <c r="V695" s="529"/>
      <c r="W695" s="530"/>
      <c r="X695" s="5"/>
      <c r="Y695" s="4"/>
      <c r="Z695" s="5"/>
      <c r="AA695" s="5"/>
      <c r="AB695" s="5"/>
      <c r="AC695" s="5"/>
      <c r="AD695" s="5"/>
      <c r="AE695" s="5"/>
      <c r="AF695" s="4"/>
      <c r="AG695" s="4"/>
      <c r="AH695" s="5"/>
    </row>
    <row r="696" spans="1:34" x14ac:dyDescent="0.2">
      <c r="A696" s="567"/>
      <c r="B696" s="5"/>
      <c r="C696" s="5"/>
      <c r="D696" s="5"/>
      <c r="E696" s="4"/>
      <c r="F696" s="5"/>
      <c r="G696" s="528"/>
      <c r="H696" s="5"/>
      <c r="I696" s="5"/>
      <c r="J696" s="5"/>
      <c r="K696" s="5"/>
      <c r="L696" s="5"/>
      <c r="M696" s="529"/>
      <c r="N696" s="5"/>
      <c r="O696" s="5"/>
      <c r="P696" s="5"/>
      <c r="Q696" s="5"/>
      <c r="R696" s="5"/>
      <c r="S696" s="5"/>
      <c r="T696" s="5"/>
      <c r="U696" s="5"/>
      <c r="V696" s="529"/>
      <c r="W696" s="530"/>
      <c r="X696" s="5"/>
      <c r="Y696" s="4"/>
      <c r="Z696" s="5"/>
      <c r="AA696" s="5"/>
      <c r="AB696" s="5"/>
      <c r="AC696" s="5"/>
      <c r="AD696" s="5"/>
      <c r="AE696" s="5"/>
      <c r="AF696" s="4"/>
      <c r="AG696" s="4"/>
      <c r="AH696" s="5"/>
    </row>
    <row r="697" spans="1:34" x14ac:dyDescent="0.2">
      <c r="A697" s="5"/>
      <c r="B697" s="5"/>
      <c r="C697" s="5"/>
      <c r="D697" s="5"/>
      <c r="E697" s="4"/>
      <c r="F697" s="5"/>
      <c r="G697" s="528"/>
      <c r="H697" s="5"/>
      <c r="I697" s="5"/>
      <c r="J697" s="5"/>
      <c r="K697" s="5"/>
      <c r="L697" s="5"/>
      <c r="M697" s="529"/>
      <c r="N697" s="5"/>
      <c r="O697" s="5"/>
      <c r="P697" s="5"/>
      <c r="Q697" s="5"/>
      <c r="R697" s="5"/>
      <c r="S697" s="5"/>
      <c r="T697" s="5"/>
      <c r="U697" s="5"/>
      <c r="V697" s="529"/>
      <c r="W697" s="530"/>
      <c r="X697" s="5"/>
      <c r="Y697" s="4"/>
      <c r="Z697" s="5"/>
      <c r="AA697" s="5"/>
      <c r="AB697" s="5"/>
      <c r="AC697" s="5"/>
      <c r="AD697" s="5"/>
      <c r="AE697" s="5"/>
      <c r="AF697" s="4"/>
      <c r="AG697" s="4"/>
      <c r="AH697" s="5"/>
    </row>
    <row r="698" spans="1:34" x14ac:dyDescent="0.2">
      <c r="A698" s="5"/>
      <c r="B698" s="5"/>
      <c r="C698" s="5"/>
      <c r="D698" s="5"/>
      <c r="E698" s="4"/>
      <c r="F698" s="5"/>
      <c r="G698" s="528"/>
      <c r="H698" s="5"/>
      <c r="I698" s="5"/>
      <c r="J698" s="5"/>
      <c r="K698" s="5"/>
      <c r="L698" s="5"/>
      <c r="M698" s="529"/>
      <c r="N698" s="5"/>
      <c r="O698" s="5"/>
      <c r="P698" s="5"/>
      <c r="Q698" s="5"/>
      <c r="R698" s="5"/>
      <c r="S698" s="5"/>
      <c r="T698" s="5"/>
      <c r="U698" s="5"/>
      <c r="V698" s="529"/>
      <c r="W698" s="530"/>
      <c r="X698" s="5"/>
      <c r="Y698" s="4"/>
      <c r="Z698" s="5"/>
      <c r="AA698" s="5"/>
      <c r="AB698" s="5"/>
      <c r="AC698" s="5"/>
      <c r="AD698" s="5"/>
      <c r="AE698" s="5"/>
      <c r="AF698" s="4"/>
      <c r="AG698" s="4"/>
      <c r="AH698" s="5"/>
    </row>
    <row r="699" spans="1:34" x14ac:dyDescent="0.2">
      <c r="A699" s="531"/>
      <c r="B699" s="5"/>
      <c r="C699" s="5"/>
      <c r="D699" s="5"/>
      <c r="E699" s="4"/>
      <c r="F699" s="5"/>
      <c r="G699" s="528"/>
      <c r="H699" s="5"/>
      <c r="I699" s="5"/>
      <c r="J699" s="5"/>
      <c r="K699" s="5"/>
      <c r="L699" s="5"/>
      <c r="M699" s="529"/>
      <c r="N699" s="5"/>
      <c r="O699" s="5"/>
      <c r="P699" s="5"/>
      <c r="Q699" s="5"/>
      <c r="R699" s="5"/>
      <c r="S699" s="5"/>
      <c r="T699" s="5"/>
      <c r="U699" s="5"/>
      <c r="V699" s="529"/>
      <c r="W699" s="530"/>
      <c r="X699" s="5"/>
      <c r="Y699" s="4"/>
      <c r="Z699" s="5"/>
      <c r="AA699" s="5"/>
      <c r="AB699" s="5"/>
      <c r="AC699" s="5"/>
      <c r="AD699" s="5"/>
      <c r="AE699" s="5"/>
      <c r="AF699" s="4"/>
      <c r="AG699" s="4"/>
      <c r="AH699" s="5"/>
    </row>
    <row r="700" spans="1:34" x14ac:dyDescent="0.2">
      <c r="A700" s="5"/>
      <c r="B700" s="5"/>
      <c r="C700" s="5"/>
      <c r="D700" s="5"/>
      <c r="E700" s="4"/>
      <c r="F700" s="5"/>
      <c r="G700" s="528"/>
      <c r="H700" s="5"/>
      <c r="I700" s="5"/>
      <c r="J700" s="5"/>
      <c r="K700" s="5"/>
      <c r="L700" s="5"/>
      <c r="M700" s="529"/>
      <c r="N700" s="5"/>
      <c r="O700" s="5"/>
      <c r="P700" s="5"/>
      <c r="Q700" s="5"/>
      <c r="R700" s="5"/>
      <c r="S700" s="5"/>
      <c r="T700" s="5"/>
      <c r="U700" s="5"/>
      <c r="V700" s="529"/>
      <c r="W700" s="530"/>
      <c r="X700" s="5"/>
      <c r="Y700" s="4"/>
      <c r="Z700" s="5"/>
      <c r="AA700" s="5"/>
      <c r="AB700" s="5"/>
      <c r="AC700" s="5"/>
      <c r="AD700" s="5"/>
      <c r="AE700" s="5"/>
      <c r="AF700" s="4"/>
      <c r="AG700" s="4"/>
      <c r="AH700" s="5"/>
    </row>
    <row r="701" spans="1:34" x14ac:dyDescent="0.2">
      <c r="A701" s="527"/>
      <c r="B701" s="5"/>
      <c r="C701" s="5"/>
      <c r="D701" s="5"/>
      <c r="E701" s="4"/>
      <c r="F701" s="5"/>
      <c r="G701" s="528"/>
      <c r="H701" s="5"/>
      <c r="I701" s="5"/>
      <c r="J701" s="5"/>
      <c r="K701" s="5"/>
      <c r="L701" s="5"/>
      <c r="M701" s="529"/>
      <c r="N701" s="5"/>
      <c r="O701" s="5"/>
      <c r="P701" s="5"/>
      <c r="Q701" s="5"/>
      <c r="R701" s="5"/>
      <c r="S701" s="5"/>
      <c r="T701" s="5"/>
      <c r="U701" s="5"/>
      <c r="V701" s="529"/>
      <c r="W701" s="530"/>
      <c r="X701" s="5"/>
      <c r="Y701" s="4"/>
      <c r="Z701" s="5"/>
      <c r="AA701" s="5"/>
      <c r="AB701" s="5"/>
      <c r="AC701" s="5"/>
      <c r="AD701" s="5"/>
      <c r="AE701" s="5"/>
      <c r="AF701" s="4"/>
      <c r="AG701" s="4"/>
      <c r="AH701" s="5"/>
    </row>
    <row r="702" spans="1:34" x14ac:dyDescent="0.2">
      <c r="A702" s="5"/>
      <c r="B702" s="5"/>
      <c r="C702" s="5"/>
      <c r="D702" s="5"/>
      <c r="E702" s="4"/>
      <c r="F702" s="5"/>
      <c r="G702" s="528"/>
      <c r="H702" s="5"/>
      <c r="I702" s="5"/>
      <c r="J702" s="5"/>
      <c r="K702" s="5"/>
      <c r="L702" s="5"/>
      <c r="M702" s="529"/>
      <c r="N702" s="5"/>
      <c r="O702" s="5"/>
      <c r="P702" s="5"/>
      <c r="Q702" s="5"/>
      <c r="R702" s="5"/>
      <c r="S702" s="5"/>
      <c r="T702" s="5"/>
      <c r="U702" s="5"/>
      <c r="V702" s="529"/>
      <c r="W702" s="530"/>
      <c r="X702" s="5"/>
      <c r="Y702" s="4"/>
      <c r="Z702" s="5"/>
      <c r="AA702" s="5"/>
      <c r="AB702" s="5"/>
      <c r="AC702" s="5"/>
      <c r="AD702" s="5"/>
      <c r="AE702" s="5"/>
      <c r="AF702" s="4"/>
      <c r="AG702" s="4"/>
      <c r="AH702" s="5"/>
    </row>
    <row r="703" spans="1:34" x14ac:dyDescent="0.2">
      <c r="A703" s="5"/>
      <c r="B703" s="5"/>
      <c r="C703" s="5"/>
      <c r="D703" s="5"/>
      <c r="E703" s="4"/>
      <c r="F703" s="5"/>
      <c r="G703" s="528"/>
      <c r="H703" s="5"/>
      <c r="I703" s="5"/>
      <c r="J703" s="5"/>
      <c r="K703" s="5"/>
      <c r="L703" s="5"/>
      <c r="M703" s="529"/>
      <c r="N703" s="5"/>
      <c r="O703" s="5"/>
      <c r="P703" s="5"/>
      <c r="Q703" s="5"/>
      <c r="R703" s="5"/>
      <c r="S703" s="5"/>
      <c r="T703" s="5"/>
      <c r="U703" s="5"/>
      <c r="V703" s="529"/>
      <c r="W703" s="530"/>
      <c r="X703" s="5"/>
      <c r="Y703" s="4"/>
      <c r="Z703" s="5"/>
      <c r="AA703" s="5"/>
      <c r="AB703" s="5"/>
      <c r="AC703" s="5"/>
      <c r="AD703" s="5"/>
      <c r="AE703" s="5"/>
      <c r="AF703" s="4"/>
      <c r="AG703" s="4"/>
      <c r="AH703" s="5"/>
    </row>
    <row r="704" spans="1:34" x14ac:dyDescent="0.2">
      <c r="A704" s="5"/>
      <c r="B704" s="5"/>
      <c r="C704" s="5"/>
      <c r="D704" s="5"/>
      <c r="E704" s="4"/>
      <c r="F704" s="5"/>
      <c r="G704" s="528"/>
      <c r="H704" s="5"/>
      <c r="I704" s="5"/>
      <c r="J704" s="5"/>
      <c r="K704" s="5"/>
      <c r="L704" s="5"/>
      <c r="M704" s="529"/>
      <c r="N704" s="5"/>
      <c r="O704" s="5"/>
      <c r="P704" s="5"/>
      <c r="Q704" s="5"/>
      <c r="R704" s="5"/>
      <c r="S704" s="5"/>
      <c r="T704" s="5"/>
      <c r="U704" s="5"/>
      <c r="V704" s="529"/>
      <c r="W704" s="530"/>
      <c r="X704" s="5"/>
      <c r="Y704" s="4"/>
      <c r="Z704" s="5"/>
      <c r="AA704" s="5"/>
      <c r="AB704" s="5"/>
      <c r="AC704" s="5"/>
      <c r="AD704" s="5"/>
      <c r="AE704" s="5"/>
      <c r="AF704" s="4"/>
      <c r="AG704" s="4"/>
      <c r="AH704" s="5"/>
    </row>
    <row r="705" spans="1:34" x14ac:dyDescent="0.2">
      <c r="A705" s="5"/>
      <c r="B705" s="5"/>
      <c r="C705" s="5"/>
      <c r="D705" s="5"/>
      <c r="E705" s="4"/>
      <c r="F705" s="5"/>
      <c r="G705" s="528"/>
      <c r="H705" s="5"/>
      <c r="I705" s="5"/>
      <c r="J705" s="5"/>
      <c r="K705" s="5"/>
      <c r="L705" s="5"/>
      <c r="M705" s="529"/>
      <c r="N705" s="5"/>
      <c r="O705" s="5"/>
      <c r="P705" s="5"/>
      <c r="Q705" s="5"/>
      <c r="R705" s="5"/>
      <c r="S705" s="5"/>
      <c r="T705" s="5"/>
      <c r="U705" s="5"/>
      <c r="V705" s="529"/>
      <c r="W705" s="530"/>
      <c r="X705" s="5"/>
      <c r="Y705" s="4"/>
      <c r="Z705" s="5"/>
      <c r="AA705" s="5"/>
      <c r="AB705" s="5"/>
      <c r="AC705" s="5"/>
      <c r="AD705" s="5"/>
      <c r="AE705" s="5"/>
      <c r="AF705" s="4"/>
      <c r="AG705" s="4"/>
      <c r="AH705" s="5"/>
    </row>
    <row r="706" spans="1:34" x14ac:dyDescent="0.2">
      <c r="A706" s="5"/>
      <c r="B706" s="5"/>
      <c r="C706" s="5"/>
      <c r="D706" s="5"/>
      <c r="E706" s="4"/>
      <c r="F706" s="5"/>
      <c r="G706" s="528"/>
      <c r="H706" s="5"/>
      <c r="I706" s="5"/>
      <c r="J706" s="5"/>
      <c r="K706" s="5"/>
      <c r="L706" s="5"/>
      <c r="M706" s="529"/>
      <c r="N706" s="5"/>
      <c r="O706" s="5"/>
      <c r="P706" s="5"/>
      <c r="Q706" s="5"/>
      <c r="R706" s="5"/>
      <c r="S706" s="5"/>
      <c r="T706" s="5"/>
      <c r="U706" s="5"/>
      <c r="V706" s="529"/>
      <c r="W706" s="530"/>
      <c r="X706" s="5"/>
      <c r="Y706" s="4"/>
      <c r="Z706" s="5"/>
      <c r="AA706" s="5"/>
      <c r="AB706" s="5"/>
      <c r="AC706" s="5"/>
      <c r="AD706" s="5"/>
      <c r="AE706" s="5"/>
      <c r="AF706" s="4"/>
      <c r="AG706" s="4"/>
      <c r="AH706" s="5"/>
    </row>
    <row r="707" spans="1:34" x14ac:dyDescent="0.2">
      <c r="A707" s="5"/>
      <c r="B707" s="5"/>
      <c r="C707" s="5"/>
      <c r="D707" s="5"/>
      <c r="E707" s="4"/>
      <c r="F707" s="5"/>
      <c r="G707" s="528"/>
      <c r="H707" s="5"/>
      <c r="I707" s="5"/>
      <c r="J707" s="5"/>
      <c r="K707" s="5"/>
      <c r="L707" s="5"/>
      <c r="M707" s="529"/>
      <c r="N707" s="5"/>
      <c r="O707" s="5"/>
      <c r="P707" s="5"/>
      <c r="Q707" s="5"/>
      <c r="R707" s="5"/>
      <c r="S707" s="5"/>
      <c r="T707" s="5"/>
      <c r="U707" s="5"/>
      <c r="V707" s="529"/>
      <c r="W707" s="530"/>
      <c r="X707" s="5"/>
      <c r="Y707" s="4"/>
      <c r="Z707" s="5"/>
      <c r="AA707" s="5"/>
      <c r="AB707" s="5"/>
      <c r="AC707" s="5"/>
      <c r="AD707" s="5"/>
      <c r="AE707" s="5"/>
      <c r="AF707" s="4"/>
      <c r="AG707" s="4"/>
      <c r="AH707" s="5"/>
    </row>
    <row r="708" spans="1:34" x14ac:dyDescent="0.2">
      <c r="A708" s="5"/>
      <c r="B708" s="5"/>
      <c r="C708" s="5"/>
      <c r="D708" s="5"/>
      <c r="E708" s="4"/>
      <c r="F708" s="5"/>
      <c r="G708" s="528"/>
      <c r="H708" s="5"/>
      <c r="I708" s="5"/>
      <c r="J708" s="5"/>
      <c r="K708" s="5"/>
      <c r="L708" s="5"/>
      <c r="M708" s="529"/>
      <c r="N708" s="5"/>
      <c r="O708" s="5"/>
      <c r="P708" s="5"/>
      <c r="Q708" s="5"/>
      <c r="R708" s="5"/>
      <c r="S708" s="5"/>
      <c r="T708" s="5"/>
      <c r="U708" s="5"/>
      <c r="V708" s="529"/>
      <c r="W708" s="530"/>
      <c r="X708" s="5"/>
      <c r="Y708" s="4"/>
      <c r="Z708" s="5"/>
      <c r="AA708" s="5"/>
      <c r="AB708" s="5"/>
      <c r="AC708" s="5"/>
      <c r="AD708" s="5"/>
      <c r="AE708" s="5"/>
      <c r="AF708" s="4"/>
      <c r="AG708" s="4"/>
      <c r="AH708" s="5"/>
    </row>
    <row r="709" spans="1:34" x14ac:dyDescent="0.2">
      <c r="A709" s="5"/>
      <c r="B709" s="5"/>
      <c r="C709" s="5"/>
      <c r="D709" s="5"/>
      <c r="E709" s="4"/>
      <c r="F709" s="5"/>
      <c r="G709" s="528"/>
      <c r="H709" s="5"/>
      <c r="I709" s="5"/>
      <c r="J709" s="5"/>
      <c r="K709" s="5"/>
      <c r="L709" s="5"/>
      <c r="M709" s="529"/>
      <c r="N709" s="5"/>
      <c r="O709" s="5"/>
      <c r="P709" s="5"/>
      <c r="Q709" s="5"/>
      <c r="R709" s="5"/>
      <c r="S709" s="5"/>
      <c r="T709" s="5"/>
      <c r="U709" s="5"/>
      <c r="V709" s="529"/>
      <c r="W709" s="530"/>
      <c r="X709" s="5"/>
      <c r="Y709" s="4"/>
      <c r="Z709" s="5"/>
      <c r="AA709" s="5"/>
      <c r="AB709" s="5"/>
      <c r="AC709" s="5"/>
      <c r="AD709" s="5"/>
      <c r="AE709" s="5"/>
      <c r="AF709" s="4"/>
      <c r="AG709" s="4"/>
      <c r="AH709" s="5"/>
    </row>
    <row r="710" spans="1:34" x14ac:dyDescent="0.2">
      <c r="A710" s="5"/>
      <c r="B710" s="5"/>
      <c r="C710" s="5"/>
      <c r="D710" s="5"/>
      <c r="E710" s="4"/>
      <c r="F710" s="5"/>
      <c r="G710" s="528"/>
      <c r="H710" s="5"/>
      <c r="I710" s="5"/>
      <c r="J710" s="5"/>
      <c r="K710" s="5"/>
      <c r="L710" s="5"/>
      <c r="M710" s="529"/>
      <c r="N710" s="5"/>
      <c r="O710" s="5"/>
      <c r="P710" s="5"/>
      <c r="Q710" s="5"/>
      <c r="R710" s="5"/>
      <c r="S710" s="5"/>
      <c r="T710" s="5"/>
      <c r="U710" s="5"/>
      <c r="V710" s="529"/>
      <c r="W710" s="530"/>
      <c r="X710" s="5"/>
      <c r="Y710" s="4"/>
      <c r="Z710" s="5"/>
      <c r="AA710" s="5"/>
      <c r="AB710" s="5"/>
      <c r="AC710" s="5"/>
      <c r="AD710" s="5"/>
      <c r="AE710" s="5"/>
      <c r="AF710" s="4"/>
      <c r="AG710" s="4"/>
      <c r="AH710" s="5"/>
    </row>
    <row r="711" spans="1:34" x14ac:dyDescent="0.2">
      <c r="A711" s="5"/>
      <c r="B711" s="5"/>
      <c r="C711" s="5"/>
      <c r="D711" s="5"/>
      <c r="E711" s="4"/>
      <c r="F711" s="5"/>
      <c r="G711" s="528"/>
      <c r="H711" s="5"/>
      <c r="I711" s="5"/>
      <c r="J711" s="5"/>
      <c r="K711" s="5"/>
      <c r="L711" s="5"/>
      <c r="M711" s="529"/>
      <c r="N711" s="5"/>
      <c r="O711" s="5"/>
      <c r="P711" s="5"/>
      <c r="Q711" s="5"/>
      <c r="R711" s="5"/>
      <c r="S711" s="5"/>
      <c r="T711" s="5"/>
      <c r="U711" s="5"/>
      <c r="V711" s="529"/>
      <c r="W711" s="530"/>
      <c r="X711" s="5"/>
      <c r="Y711" s="4"/>
      <c r="Z711" s="5"/>
      <c r="AA711" s="5"/>
      <c r="AB711" s="5"/>
      <c r="AC711" s="5"/>
      <c r="AD711" s="5"/>
      <c r="AE711" s="5"/>
      <c r="AF711" s="4"/>
      <c r="AG711" s="4"/>
      <c r="AH711" s="5"/>
    </row>
    <row r="712" spans="1:34" x14ac:dyDescent="0.2">
      <c r="A712" s="5"/>
      <c r="B712" s="5"/>
      <c r="C712" s="5"/>
      <c r="D712" s="5"/>
      <c r="E712" s="4"/>
      <c r="F712" s="5"/>
      <c r="G712" s="528"/>
      <c r="H712" s="5"/>
      <c r="I712" s="5"/>
      <c r="J712" s="5"/>
      <c r="K712" s="5"/>
      <c r="L712" s="5"/>
      <c r="M712" s="529"/>
      <c r="N712" s="5"/>
      <c r="O712" s="5"/>
      <c r="P712" s="5"/>
      <c r="Q712" s="5"/>
      <c r="R712" s="5"/>
      <c r="S712" s="5"/>
      <c r="T712" s="5"/>
      <c r="U712" s="5"/>
      <c r="V712" s="529"/>
      <c r="W712" s="530"/>
      <c r="X712" s="5"/>
      <c r="Y712" s="4"/>
      <c r="Z712" s="5"/>
      <c r="AA712" s="5"/>
      <c r="AB712" s="5"/>
      <c r="AC712" s="5"/>
      <c r="AD712" s="5"/>
      <c r="AE712" s="5"/>
      <c r="AF712" s="4"/>
      <c r="AG712" s="4"/>
      <c r="AH712" s="5"/>
    </row>
    <row r="713" spans="1:34" x14ac:dyDescent="0.2">
      <c r="A713" s="5"/>
      <c r="B713" s="5"/>
      <c r="C713" s="5"/>
      <c r="D713" s="5"/>
      <c r="E713" s="4"/>
      <c r="F713" s="5"/>
      <c r="G713" s="528"/>
      <c r="H713" s="5"/>
      <c r="I713" s="5"/>
      <c r="J713" s="5"/>
      <c r="K713" s="5"/>
      <c r="L713" s="5"/>
      <c r="M713" s="529"/>
      <c r="N713" s="5"/>
      <c r="O713" s="5"/>
      <c r="P713" s="5"/>
      <c r="Q713" s="5"/>
      <c r="R713" s="5"/>
      <c r="S713" s="5"/>
      <c r="T713" s="5"/>
      <c r="U713" s="5"/>
      <c r="V713" s="529"/>
      <c r="W713" s="530"/>
      <c r="X713" s="5"/>
      <c r="Y713" s="4"/>
      <c r="Z713" s="5"/>
      <c r="AA713" s="5"/>
      <c r="AB713" s="5"/>
      <c r="AC713" s="5"/>
      <c r="AD713" s="5"/>
      <c r="AE713" s="5"/>
      <c r="AF713" s="4"/>
      <c r="AG713" s="4"/>
      <c r="AH713" s="5"/>
    </row>
    <row r="714" spans="1:34" x14ac:dyDescent="0.2">
      <c r="A714" s="5"/>
      <c r="B714" s="5"/>
      <c r="C714" s="5"/>
      <c r="D714" s="5"/>
      <c r="E714" s="4"/>
      <c r="F714" s="5"/>
      <c r="G714" s="528"/>
      <c r="H714" s="5"/>
      <c r="I714" s="5"/>
      <c r="J714" s="5"/>
      <c r="K714" s="5"/>
      <c r="L714" s="5"/>
      <c r="M714" s="529"/>
      <c r="N714" s="5"/>
      <c r="O714" s="5"/>
      <c r="P714" s="5"/>
      <c r="Q714" s="5"/>
      <c r="R714" s="5"/>
      <c r="S714" s="5"/>
      <c r="T714" s="5"/>
      <c r="U714" s="5"/>
      <c r="V714" s="529"/>
      <c r="W714" s="530"/>
      <c r="X714" s="5"/>
      <c r="Y714" s="4"/>
      <c r="Z714" s="5"/>
      <c r="AA714" s="5"/>
      <c r="AB714" s="5"/>
      <c r="AC714" s="5"/>
      <c r="AD714" s="5"/>
      <c r="AE714" s="5"/>
      <c r="AF714" s="4"/>
      <c r="AG714" s="4"/>
      <c r="AH714" s="5"/>
    </row>
    <row r="715" spans="1:34" x14ac:dyDescent="0.2">
      <c r="A715" s="5"/>
      <c r="B715" s="5"/>
      <c r="C715" s="5"/>
      <c r="D715" s="5"/>
      <c r="E715" s="4"/>
      <c r="F715" s="5"/>
      <c r="G715" s="528"/>
      <c r="H715" s="5"/>
      <c r="I715" s="5"/>
      <c r="J715" s="5"/>
      <c r="K715" s="5"/>
      <c r="L715" s="5"/>
      <c r="M715" s="529"/>
      <c r="N715" s="5"/>
      <c r="O715" s="5"/>
      <c r="P715" s="5"/>
      <c r="Q715" s="5"/>
      <c r="R715" s="5"/>
      <c r="S715" s="5"/>
      <c r="T715" s="5"/>
      <c r="U715" s="5"/>
      <c r="V715" s="529"/>
      <c r="W715" s="530"/>
      <c r="X715" s="5"/>
      <c r="Y715" s="4"/>
      <c r="Z715" s="5"/>
      <c r="AA715" s="5"/>
      <c r="AB715" s="5"/>
      <c r="AC715" s="5"/>
      <c r="AD715" s="5"/>
      <c r="AE715" s="5"/>
      <c r="AF715" s="4"/>
      <c r="AG715" s="4"/>
      <c r="AH715" s="5"/>
    </row>
    <row r="716" spans="1:34" x14ac:dyDescent="0.2">
      <c r="A716" s="5"/>
      <c r="B716" s="5"/>
      <c r="C716" s="5"/>
      <c r="D716" s="5"/>
      <c r="E716" s="4"/>
      <c r="F716" s="5"/>
      <c r="G716" s="528"/>
      <c r="H716" s="5"/>
      <c r="I716" s="5"/>
      <c r="J716" s="5"/>
      <c r="K716" s="5"/>
      <c r="L716" s="5"/>
      <c r="M716" s="529"/>
      <c r="N716" s="5"/>
      <c r="O716" s="5"/>
      <c r="P716" s="5"/>
      <c r="Q716" s="5"/>
      <c r="R716" s="5"/>
      <c r="S716" s="5"/>
      <c r="T716" s="5"/>
      <c r="U716" s="5"/>
      <c r="V716" s="529"/>
      <c r="W716" s="530"/>
      <c r="X716" s="5"/>
      <c r="Y716" s="4"/>
      <c r="Z716" s="5"/>
      <c r="AA716" s="5"/>
      <c r="AB716" s="5"/>
      <c r="AC716" s="5"/>
      <c r="AD716" s="5"/>
      <c r="AE716" s="5"/>
      <c r="AF716" s="4"/>
      <c r="AG716" s="4"/>
      <c r="AH716" s="5"/>
    </row>
    <row r="717" spans="1:34" x14ac:dyDescent="0.2">
      <c r="A717" s="5"/>
      <c r="B717" s="5"/>
      <c r="C717" s="5"/>
      <c r="D717" s="5"/>
      <c r="E717" s="4"/>
      <c r="F717" s="5"/>
      <c r="G717" s="528"/>
      <c r="H717" s="5"/>
      <c r="I717" s="5"/>
      <c r="J717" s="5"/>
      <c r="K717" s="5"/>
      <c r="L717" s="5"/>
      <c r="M717" s="529"/>
      <c r="N717" s="5"/>
      <c r="O717" s="5"/>
      <c r="P717" s="5"/>
      <c r="Q717" s="5"/>
      <c r="R717" s="5"/>
      <c r="S717" s="5"/>
      <c r="T717" s="5"/>
      <c r="U717" s="5"/>
      <c r="V717" s="529"/>
      <c r="W717" s="530"/>
      <c r="X717" s="5"/>
      <c r="Y717" s="4"/>
      <c r="Z717" s="5"/>
      <c r="AA717" s="5"/>
      <c r="AB717" s="5"/>
      <c r="AC717" s="5"/>
      <c r="AD717" s="5"/>
      <c r="AE717" s="5"/>
      <c r="AF717" s="4"/>
      <c r="AG717" s="4"/>
      <c r="AH717" s="5"/>
    </row>
    <row r="718" spans="1:34" x14ac:dyDescent="0.2">
      <c r="A718" s="5"/>
      <c r="B718" s="5"/>
      <c r="C718" s="5"/>
      <c r="D718" s="5"/>
      <c r="E718" s="4"/>
      <c r="F718" s="5"/>
      <c r="G718" s="528"/>
      <c r="H718" s="5"/>
      <c r="I718" s="5"/>
      <c r="J718" s="5"/>
      <c r="K718" s="5"/>
      <c r="L718" s="5"/>
      <c r="M718" s="529"/>
      <c r="N718" s="5"/>
      <c r="O718" s="5"/>
      <c r="P718" s="5"/>
      <c r="Q718" s="5"/>
      <c r="R718" s="5"/>
      <c r="S718" s="5"/>
      <c r="T718" s="5"/>
      <c r="U718" s="5"/>
      <c r="V718" s="529"/>
      <c r="W718" s="530"/>
      <c r="X718" s="5"/>
      <c r="Y718" s="4"/>
      <c r="Z718" s="5"/>
      <c r="AA718" s="5"/>
      <c r="AB718" s="5"/>
      <c r="AC718" s="5"/>
      <c r="AD718" s="5"/>
      <c r="AE718" s="5"/>
      <c r="AF718" s="4"/>
      <c r="AG718" s="4"/>
      <c r="AH718" s="5"/>
    </row>
    <row r="719" spans="1:34" x14ac:dyDescent="0.2">
      <c r="A719" s="5"/>
      <c r="B719" s="5"/>
      <c r="C719" s="5"/>
      <c r="D719" s="5"/>
      <c r="E719" s="4"/>
      <c r="F719" s="5"/>
      <c r="G719" s="528"/>
      <c r="H719" s="5"/>
      <c r="I719" s="5"/>
      <c r="J719" s="5"/>
      <c r="K719" s="5"/>
      <c r="L719" s="5"/>
      <c r="M719" s="529"/>
      <c r="N719" s="5"/>
      <c r="O719" s="5"/>
      <c r="P719" s="5"/>
      <c r="Q719" s="5"/>
      <c r="R719" s="5"/>
      <c r="S719" s="5"/>
      <c r="T719" s="5"/>
      <c r="U719" s="5"/>
      <c r="V719" s="529"/>
      <c r="W719" s="530"/>
      <c r="X719" s="5"/>
      <c r="Y719" s="4"/>
      <c r="Z719" s="5"/>
      <c r="AA719" s="5"/>
      <c r="AB719" s="5"/>
      <c r="AC719" s="5"/>
      <c r="AD719" s="5"/>
      <c r="AE719" s="5"/>
      <c r="AF719" s="4"/>
      <c r="AG719" s="4"/>
      <c r="AH719" s="5"/>
    </row>
    <row r="720" spans="1:34" x14ac:dyDescent="0.2">
      <c r="A720" s="5"/>
      <c r="B720" s="5"/>
      <c r="C720" s="5"/>
      <c r="D720" s="5"/>
      <c r="E720" s="4"/>
      <c r="F720" s="5"/>
      <c r="G720" s="528"/>
      <c r="H720" s="5"/>
      <c r="I720" s="5"/>
      <c r="J720" s="5"/>
      <c r="K720" s="5"/>
      <c r="L720" s="5"/>
      <c r="M720" s="529"/>
      <c r="N720" s="5"/>
      <c r="O720" s="5"/>
      <c r="P720" s="5"/>
      <c r="Q720" s="5"/>
      <c r="R720" s="5"/>
      <c r="S720" s="5"/>
      <c r="T720" s="5"/>
      <c r="U720" s="5"/>
      <c r="V720" s="529"/>
      <c r="W720" s="530"/>
      <c r="X720" s="5"/>
      <c r="Y720" s="4"/>
      <c r="Z720" s="5"/>
      <c r="AA720" s="5"/>
      <c r="AB720" s="5"/>
      <c r="AC720" s="5"/>
      <c r="AD720" s="5"/>
      <c r="AE720" s="5"/>
      <c r="AF720" s="4"/>
      <c r="AG720" s="4"/>
      <c r="AH720" s="5"/>
    </row>
    <row r="721" spans="1:34" x14ac:dyDescent="0.2">
      <c r="A721" s="5"/>
      <c r="B721" s="5"/>
      <c r="C721" s="5"/>
      <c r="D721" s="5"/>
      <c r="E721" s="4"/>
      <c r="F721" s="5"/>
      <c r="G721" s="528"/>
      <c r="H721" s="5"/>
      <c r="I721" s="5"/>
      <c r="J721" s="5"/>
      <c r="K721" s="5"/>
      <c r="L721" s="5"/>
      <c r="M721" s="529"/>
      <c r="N721" s="5"/>
      <c r="O721" s="5"/>
      <c r="P721" s="5"/>
      <c r="Q721" s="5"/>
      <c r="R721" s="5"/>
      <c r="S721" s="5"/>
      <c r="T721" s="5"/>
      <c r="U721" s="5"/>
      <c r="V721" s="529"/>
      <c r="W721" s="530"/>
      <c r="X721" s="5"/>
      <c r="Y721" s="4"/>
      <c r="Z721" s="5"/>
      <c r="AA721" s="5"/>
      <c r="AB721" s="5"/>
      <c r="AC721" s="5"/>
      <c r="AD721" s="5"/>
      <c r="AE721" s="5"/>
      <c r="AF721" s="4"/>
      <c r="AG721" s="4"/>
      <c r="AH721" s="5"/>
    </row>
    <row r="722" spans="1:34" x14ac:dyDescent="0.2">
      <c r="A722" s="5"/>
      <c r="B722" s="5"/>
      <c r="C722" s="5"/>
      <c r="D722" s="5"/>
      <c r="E722" s="4"/>
      <c r="F722" s="5"/>
      <c r="G722" s="528"/>
      <c r="H722" s="5"/>
      <c r="I722" s="5"/>
      <c r="J722" s="5"/>
      <c r="K722" s="5"/>
      <c r="L722" s="5"/>
      <c r="M722" s="529"/>
      <c r="N722" s="5"/>
      <c r="O722" s="5"/>
      <c r="P722" s="5"/>
      <c r="Q722" s="5"/>
      <c r="R722" s="5"/>
      <c r="S722" s="5"/>
      <c r="T722" s="5"/>
      <c r="U722" s="5"/>
      <c r="V722" s="529"/>
      <c r="W722" s="530"/>
      <c r="X722" s="5"/>
      <c r="Y722" s="4"/>
      <c r="Z722" s="5"/>
      <c r="AA722" s="5"/>
      <c r="AB722" s="5"/>
      <c r="AC722" s="5"/>
      <c r="AD722" s="5"/>
      <c r="AE722" s="5"/>
      <c r="AF722" s="4"/>
      <c r="AG722" s="4"/>
      <c r="AH722" s="5"/>
    </row>
    <row r="723" spans="1:34" x14ac:dyDescent="0.2">
      <c r="A723" s="527"/>
      <c r="B723" s="5"/>
      <c r="C723" s="5"/>
      <c r="D723" s="5"/>
      <c r="E723" s="4"/>
      <c r="F723" s="5"/>
      <c r="G723" s="528"/>
      <c r="H723" s="5"/>
      <c r="I723" s="5"/>
      <c r="J723" s="5"/>
      <c r="K723" s="5"/>
      <c r="L723" s="5"/>
      <c r="M723" s="529"/>
      <c r="N723" s="5"/>
      <c r="O723" s="5"/>
      <c r="P723" s="5"/>
      <c r="Q723" s="5"/>
      <c r="R723" s="5"/>
      <c r="S723" s="5"/>
      <c r="T723" s="5"/>
      <c r="U723" s="5"/>
      <c r="V723" s="529"/>
      <c r="W723" s="530"/>
      <c r="X723" s="5"/>
      <c r="Y723" s="4"/>
      <c r="Z723" s="5"/>
      <c r="AA723" s="5"/>
      <c r="AB723" s="5"/>
      <c r="AC723" s="5"/>
      <c r="AD723" s="5"/>
      <c r="AE723" s="5"/>
      <c r="AF723" s="4"/>
      <c r="AG723" s="4"/>
      <c r="AH723" s="5"/>
    </row>
    <row r="724" spans="1:34" x14ac:dyDescent="0.2">
      <c r="A724" s="5"/>
      <c r="B724" s="5"/>
      <c r="C724" s="5"/>
      <c r="D724" s="5"/>
      <c r="E724" s="4"/>
      <c r="F724" s="5"/>
      <c r="G724" s="528"/>
      <c r="H724" s="5"/>
      <c r="I724" s="5"/>
      <c r="J724" s="5"/>
      <c r="K724" s="5"/>
      <c r="L724" s="5"/>
      <c r="M724" s="529"/>
      <c r="N724" s="5"/>
      <c r="O724" s="5"/>
      <c r="P724" s="5"/>
      <c r="Q724" s="5"/>
      <c r="R724" s="5"/>
      <c r="S724" s="5"/>
      <c r="T724" s="5"/>
      <c r="U724" s="5"/>
      <c r="V724" s="529"/>
      <c r="W724" s="530"/>
      <c r="X724" s="5"/>
      <c r="Y724" s="4"/>
      <c r="Z724" s="5"/>
      <c r="AA724" s="5"/>
      <c r="AB724" s="5"/>
      <c r="AC724" s="5"/>
      <c r="AD724" s="5"/>
      <c r="AE724" s="5"/>
      <c r="AF724" s="4"/>
      <c r="AG724" s="4"/>
      <c r="AH724" s="5"/>
    </row>
    <row r="725" spans="1:34" x14ac:dyDescent="0.2">
      <c r="A725" s="5"/>
      <c r="B725" s="5"/>
      <c r="C725" s="5"/>
      <c r="D725" s="5"/>
      <c r="E725" s="4"/>
      <c r="F725" s="5"/>
      <c r="G725" s="528"/>
      <c r="H725" s="5"/>
      <c r="I725" s="5"/>
      <c r="J725" s="5"/>
      <c r="K725" s="5"/>
      <c r="L725" s="5"/>
      <c r="M725" s="529"/>
      <c r="N725" s="5"/>
      <c r="O725" s="5"/>
      <c r="P725" s="5"/>
      <c r="Q725" s="5"/>
      <c r="R725" s="5"/>
      <c r="S725" s="5"/>
      <c r="T725" s="5"/>
      <c r="U725" s="5"/>
      <c r="V725" s="529"/>
      <c r="W725" s="530"/>
      <c r="X725" s="5"/>
      <c r="Y725" s="4"/>
      <c r="Z725" s="5"/>
      <c r="AA725" s="5"/>
      <c r="AB725" s="5"/>
      <c r="AC725" s="5"/>
      <c r="AD725" s="5"/>
      <c r="AE725" s="5"/>
      <c r="AF725" s="4"/>
      <c r="AG725" s="4"/>
      <c r="AH725" s="5"/>
    </row>
    <row r="726" spans="1:34" x14ac:dyDescent="0.2">
      <c r="A726" s="527"/>
      <c r="B726" s="5"/>
      <c r="C726" s="5"/>
      <c r="D726" s="5"/>
      <c r="E726" s="4"/>
      <c r="F726" s="5"/>
      <c r="G726" s="528"/>
      <c r="H726" s="5"/>
      <c r="I726" s="5"/>
      <c r="J726" s="5"/>
      <c r="K726" s="5"/>
      <c r="L726" s="5"/>
      <c r="M726" s="529"/>
      <c r="N726" s="5"/>
      <c r="O726" s="5"/>
      <c r="P726" s="5"/>
      <c r="Q726" s="5"/>
      <c r="R726" s="5"/>
      <c r="S726" s="5"/>
      <c r="T726" s="5"/>
      <c r="U726" s="5"/>
      <c r="V726" s="529"/>
      <c r="W726" s="530"/>
      <c r="X726" s="5"/>
      <c r="Y726" s="4"/>
      <c r="Z726" s="5"/>
      <c r="AA726" s="5"/>
      <c r="AB726" s="5"/>
      <c r="AC726" s="5"/>
      <c r="AD726" s="5"/>
      <c r="AE726" s="5"/>
      <c r="AF726" s="4"/>
      <c r="AG726" s="4"/>
      <c r="AH726" s="5"/>
    </row>
    <row r="727" spans="1:34" x14ac:dyDescent="0.2">
      <c r="A727" s="527"/>
      <c r="B727" s="5"/>
      <c r="C727" s="5"/>
      <c r="D727" s="5"/>
      <c r="E727" s="4"/>
      <c r="F727" s="5"/>
      <c r="G727" s="528"/>
      <c r="H727" s="5"/>
      <c r="I727" s="5"/>
      <c r="J727" s="5"/>
      <c r="K727" s="5"/>
      <c r="L727" s="5"/>
      <c r="M727" s="529"/>
      <c r="N727" s="5"/>
      <c r="O727" s="5"/>
      <c r="P727" s="5"/>
      <c r="Q727" s="5"/>
      <c r="R727" s="5"/>
      <c r="S727" s="5"/>
      <c r="T727" s="5"/>
      <c r="U727" s="5"/>
      <c r="V727" s="529"/>
      <c r="W727" s="530"/>
      <c r="X727" s="5"/>
      <c r="Y727" s="4"/>
      <c r="Z727" s="5"/>
      <c r="AA727" s="5"/>
      <c r="AB727" s="5"/>
      <c r="AC727" s="5"/>
      <c r="AD727" s="5"/>
      <c r="AE727" s="5"/>
      <c r="AF727" s="4"/>
      <c r="AG727" s="4"/>
      <c r="AH727" s="5"/>
    </row>
    <row r="728" spans="1:34" x14ac:dyDescent="0.2">
      <c r="A728" s="527"/>
      <c r="B728" s="5"/>
      <c r="C728" s="5"/>
      <c r="D728" s="5"/>
      <c r="E728" s="4"/>
      <c r="F728" s="5"/>
      <c r="G728" s="528"/>
      <c r="H728" s="5"/>
      <c r="I728" s="5"/>
      <c r="J728" s="5"/>
      <c r="K728" s="5"/>
      <c r="L728" s="5"/>
      <c r="M728" s="529"/>
      <c r="N728" s="5"/>
      <c r="O728" s="5"/>
      <c r="P728" s="5"/>
      <c r="Q728" s="5"/>
      <c r="R728" s="5"/>
      <c r="S728" s="5"/>
      <c r="T728" s="5"/>
      <c r="U728" s="5"/>
      <c r="V728" s="529"/>
      <c r="W728" s="530"/>
      <c r="X728" s="5"/>
      <c r="Y728" s="4"/>
      <c r="Z728" s="5"/>
      <c r="AA728" s="5"/>
      <c r="AB728" s="5"/>
      <c r="AC728" s="5"/>
      <c r="AD728" s="5"/>
      <c r="AE728" s="5"/>
      <c r="AF728" s="4"/>
      <c r="AG728" s="4"/>
      <c r="AH728" s="5"/>
    </row>
    <row r="729" spans="1:34" x14ac:dyDescent="0.2">
      <c r="A729" s="527"/>
      <c r="B729" s="5"/>
      <c r="C729" s="5"/>
      <c r="D729" s="5"/>
      <c r="E729" s="4"/>
      <c r="F729" s="5"/>
      <c r="G729" s="528"/>
      <c r="H729" s="5"/>
      <c r="I729" s="5"/>
      <c r="J729" s="5"/>
      <c r="K729" s="5"/>
      <c r="L729" s="5"/>
      <c r="M729" s="529"/>
      <c r="N729" s="5"/>
      <c r="O729" s="5"/>
      <c r="P729" s="5"/>
      <c r="Q729" s="5"/>
      <c r="R729" s="5"/>
      <c r="S729" s="5"/>
      <c r="T729" s="5"/>
      <c r="U729" s="5"/>
      <c r="V729" s="529"/>
      <c r="W729" s="530"/>
      <c r="X729" s="5"/>
      <c r="Y729" s="4"/>
      <c r="Z729" s="5"/>
      <c r="AA729" s="5"/>
      <c r="AB729" s="5"/>
      <c r="AC729" s="5"/>
      <c r="AD729" s="5"/>
      <c r="AE729" s="5"/>
      <c r="AF729" s="4"/>
      <c r="AG729" s="4"/>
      <c r="AH729" s="5"/>
    </row>
    <row r="730" spans="1:34" x14ac:dyDescent="0.2">
      <c r="A730" s="527"/>
      <c r="B730" s="5"/>
      <c r="C730" s="5"/>
      <c r="D730" s="5"/>
      <c r="E730" s="4"/>
      <c r="F730" s="5"/>
      <c r="G730" s="528"/>
      <c r="H730" s="5"/>
      <c r="I730" s="5"/>
      <c r="J730" s="5"/>
      <c r="K730" s="5"/>
      <c r="L730" s="5"/>
      <c r="M730" s="529"/>
      <c r="N730" s="5"/>
      <c r="O730" s="5"/>
      <c r="P730" s="5"/>
      <c r="Q730" s="5"/>
      <c r="R730" s="5"/>
      <c r="S730" s="5"/>
      <c r="T730" s="5"/>
      <c r="U730" s="5"/>
      <c r="V730" s="529"/>
      <c r="W730" s="530"/>
      <c r="X730" s="5"/>
      <c r="Y730" s="4"/>
      <c r="Z730" s="5"/>
      <c r="AA730" s="5"/>
      <c r="AB730" s="5"/>
      <c r="AC730" s="5"/>
      <c r="AD730" s="5"/>
      <c r="AE730" s="5"/>
      <c r="AF730" s="4"/>
      <c r="AG730" s="4"/>
      <c r="AH730" s="5"/>
    </row>
    <row r="731" spans="1:34" x14ac:dyDescent="0.2">
      <c r="A731" s="523"/>
      <c r="B731" s="523"/>
      <c r="C731" s="523"/>
      <c r="D731" s="523"/>
      <c r="E731" s="525"/>
      <c r="F731" s="523"/>
      <c r="G731" s="522"/>
      <c r="H731" s="523"/>
      <c r="I731" s="523"/>
      <c r="J731" s="523"/>
      <c r="K731" s="523"/>
      <c r="L731" s="523"/>
      <c r="M731" s="524"/>
      <c r="N731" s="523"/>
      <c r="O731" s="523"/>
      <c r="P731" s="523"/>
      <c r="Q731" s="523"/>
      <c r="R731" s="523"/>
      <c r="S731" s="523"/>
      <c r="T731" s="523"/>
      <c r="U731" s="523"/>
      <c r="V731" s="524"/>
      <c r="W731" s="532"/>
      <c r="X731" s="523"/>
      <c r="Y731" s="525"/>
      <c r="Z731" s="523"/>
      <c r="AA731" s="523"/>
      <c r="AB731" s="523"/>
      <c r="AC731" s="523"/>
      <c r="AD731" s="523"/>
      <c r="AE731" s="523"/>
      <c r="AF731" s="525"/>
      <c r="AG731" s="525"/>
      <c r="AH731" s="523"/>
    </row>
    <row r="732" spans="1:34" x14ac:dyDescent="0.2">
      <c r="A732" s="5"/>
      <c r="B732" s="5"/>
      <c r="C732" s="5"/>
      <c r="D732" s="5"/>
      <c r="E732" s="4"/>
      <c r="F732" s="5"/>
      <c r="G732" s="528"/>
      <c r="H732" s="5"/>
      <c r="I732" s="5"/>
      <c r="J732" s="5"/>
      <c r="K732" s="5"/>
      <c r="L732" s="5"/>
      <c r="M732" s="529"/>
      <c r="N732" s="5"/>
      <c r="O732" s="5"/>
      <c r="P732" s="5"/>
      <c r="Q732" s="5"/>
      <c r="R732" s="5"/>
      <c r="S732" s="5"/>
      <c r="T732" s="5"/>
      <c r="U732" s="5"/>
      <c r="V732" s="529"/>
      <c r="W732" s="530"/>
      <c r="X732" s="5"/>
      <c r="Y732" s="4"/>
      <c r="Z732" s="5"/>
      <c r="AA732" s="5"/>
      <c r="AB732" s="5"/>
      <c r="AC732" s="5"/>
      <c r="AD732" s="5"/>
      <c r="AE732" s="5"/>
      <c r="AF732" s="4"/>
      <c r="AG732" s="4"/>
      <c r="AH732" s="5"/>
    </row>
    <row r="733" spans="1:34" x14ac:dyDescent="0.2">
      <c r="A733" s="5"/>
      <c r="B733" s="5"/>
      <c r="C733" s="5"/>
      <c r="D733" s="5"/>
      <c r="E733" s="4"/>
      <c r="F733" s="5"/>
      <c r="G733" s="528"/>
      <c r="H733" s="5"/>
      <c r="I733" s="5"/>
      <c r="J733" s="5"/>
      <c r="K733" s="5"/>
      <c r="L733" s="5"/>
      <c r="M733" s="529"/>
      <c r="N733" s="5"/>
      <c r="O733" s="5"/>
      <c r="P733" s="5"/>
      <c r="Q733" s="5"/>
      <c r="R733" s="5"/>
      <c r="S733" s="5"/>
      <c r="T733" s="5"/>
      <c r="U733" s="5"/>
      <c r="V733" s="529"/>
      <c r="W733" s="530"/>
      <c r="X733" s="5"/>
      <c r="Y733" s="4"/>
      <c r="Z733" s="5"/>
      <c r="AA733" s="5"/>
      <c r="AB733" s="5"/>
      <c r="AC733" s="5"/>
      <c r="AD733" s="5"/>
      <c r="AE733" s="5"/>
      <c r="AF733" s="4"/>
      <c r="AG733" s="4"/>
      <c r="AH733" s="5"/>
    </row>
    <row r="734" spans="1:34" x14ac:dyDescent="0.2">
      <c r="A734" s="531"/>
      <c r="B734" s="5"/>
      <c r="C734" s="5"/>
      <c r="D734" s="5"/>
      <c r="E734" s="4"/>
      <c r="F734" s="5"/>
      <c r="G734" s="528"/>
      <c r="H734" s="5"/>
      <c r="I734" s="5"/>
      <c r="J734" s="5"/>
      <c r="K734" s="5"/>
      <c r="L734" s="5"/>
      <c r="M734" s="529"/>
      <c r="N734" s="5"/>
      <c r="O734" s="5"/>
      <c r="P734" s="5"/>
      <c r="Q734" s="5"/>
      <c r="R734" s="5"/>
      <c r="S734" s="5"/>
      <c r="T734" s="5"/>
      <c r="U734" s="5"/>
      <c r="V734" s="529"/>
      <c r="W734" s="530"/>
      <c r="X734" s="5"/>
      <c r="Y734" s="4"/>
      <c r="Z734" s="5"/>
      <c r="AA734" s="5"/>
      <c r="AB734" s="5"/>
      <c r="AC734" s="5"/>
      <c r="AD734" s="5"/>
      <c r="AE734" s="5"/>
      <c r="AF734" s="4"/>
      <c r="AG734" s="4"/>
      <c r="AH734" s="5"/>
    </row>
    <row r="735" spans="1:34" x14ac:dyDescent="0.2">
      <c r="A735" s="531"/>
      <c r="B735" s="5"/>
      <c r="C735" s="5"/>
      <c r="D735" s="5"/>
      <c r="E735" s="4"/>
      <c r="F735" s="5"/>
      <c r="G735" s="528"/>
      <c r="H735" s="5"/>
      <c r="I735" s="5"/>
      <c r="J735" s="5"/>
      <c r="K735" s="5"/>
      <c r="L735" s="5"/>
      <c r="M735" s="529"/>
      <c r="N735" s="5"/>
      <c r="O735" s="5"/>
      <c r="P735" s="5"/>
      <c r="Q735" s="5"/>
      <c r="R735" s="5"/>
      <c r="S735" s="5"/>
      <c r="T735" s="5"/>
      <c r="U735" s="5"/>
      <c r="V735" s="529"/>
      <c r="W735" s="530"/>
      <c r="X735" s="5"/>
      <c r="Y735" s="4"/>
      <c r="Z735" s="5"/>
      <c r="AA735" s="5"/>
      <c r="AB735" s="5"/>
      <c r="AC735" s="5"/>
      <c r="AD735" s="5"/>
      <c r="AE735" s="5"/>
      <c r="AF735" s="4"/>
      <c r="AG735" s="4"/>
      <c r="AH735" s="5"/>
    </row>
    <row r="736" spans="1:34" x14ac:dyDescent="0.2">
      <c r="A736" s="5"/>
      <c r="B736" s="5"/>
      <c r="C736" s="5"/>
      <c r="D736" s="5"/>
      <c r="E736" s="4"/>
      <c r="F736" s="5"/>
      <c r="G736" s="528"/>
      <c r="H736" s="5"/>
      <c r="I736" s="5"/>
      <c r="J736" s="5"/>
      <c r="K736" s="5"/>
      <c r="L736" s="5"/>
      <c r="M736" s="529"/>
      <c r="N736" s="5"/>
      <c r="O736" s="5"/>
      <c r="P736" s="5"/>
      <c r="Q736" s="5"/>
      <c r="R736" s="5"/>
      <c r="S736" s="5"/>
      <c r="T736" s="5"/>
      <c r="U736" s="5"/>
      <c r="V736" s="529"/>
      <c r="W736" s="530"/>
      <c r="X736" s="5"/>
      <c r="Y736" s="4"/>
      <c r="Z736" s="5"/>
      <c r="AA736" s="5"/>
      <c r="AB736" s="5"/>
      <c r="AC736" s="5"/>
      <c r="AD736" s="5"/>
      <c r="AE736" s="5"/>
      <c r="AF736" s="4"/>
      <c r="AG736" s="4"/>
      <c r="AH736" s="5"/>
    </row>
    <row r="737" spans="1:34" x14ac:dyDescent="0.2">
      <c r="A737" s="5"/>
      <c r="B737" s="5"/>
      <c r="C737" s="5"/>
      <c r="D737" s="5"/>
      <c r="E737" s="4"/>
      <c r="F737" s="5"/>
      <c r="G737" s="528"/>
      <c r="H737" s="5"/>
      <c r="I737" s="5"/>
      <c r="J737" s="5"/>
      <c r="K737" s="5"/>
      <c r="L737" s="5"/>
      <c r="M737" s="529"/>
      <c r="N737" s="5"/>
      <c r="O737" s="5"/>
      <c r="P737" s="5"/>
      <c r="Q737" s="5"/>
      <c r="R737" s="5"/>
      <c r="S737" s="5"/>
      <c r="T737" s="5"/>
      <c r="U737" s="5"/>
      <c r="V737" s="529"/>
      <c r="W737" s="530"/>
      <c r="X737" s="5"/>
      <c r="Y737" s="4"/>
      <c r="Z737" s="5"/>
      <c r="AA737" s="5"/>
      <c r="AB737" s="5"/>
      <c r="AC737" s="5"/>
      <c r="AD737" s="5"/>
      <c r="AE737" s="5"/>
      <c r="AF737" s="4"/>
      <c r="AG737" s="4"/>
      <c r="AH737" s="5"/>
    </row>
    <row r="738" spans="1:34" x14ac:dyDescent="0.2">
      <c r="A738" s="5"/>
      <c r="B738" s="5"/>
      <c r="C738" s="5"/>
      <c r="D738" s="5"/>
      <c r="E738" s="4"/>
      <c r="F738" s="5"/>
      <c r="G738" s="528"/>
      <c r="H738" s="5"/>
      <c r="I738" s="5"/>
      <c r="J738" s="5"/>
      <c r="K738" s="5"/>
      <c r="L738" s="5"/>
      <c r="M738" s="529"/>
      <c r="N738" s="5"/>
      <c r="O738" s="5"/>
      <c r="P738" s="5"/>
      <c r="Q738" s="5"/>
      <c r="R738" s="5"/>
      <c r="S738" s="5"/>
      <c r="T738" s="5"/>
      <c r="U738" s="5"/>
      <c r="V738" s="529"/>
      <c r="W738" s="530"/>
      <c r="X738" s="5"/>
      <c r="Y738" s="4"/>
      <c r="Z738" s="5"/>
      <c r="AA738" s="5"/>
      <c r="AB738" s="5"/>
      <c r="AC738" s="5"/>
      <c r="AD738" s="5"/>
      <c r="AE738" s="5"/>
      <c r="AF738" s="4"/>
      <c r="AG738" s="4"/>
      <c r="AH738" s="5"/>
    </row>
    <row r="739" spans="1:34" x14ac:dyDescent="0.2">
      <c r="A739" s="5"/>
      <c r="B739" s="5"/>
      <c r="C739" s="5"/>
      <c r="D739" s="5"/>
      <c r="E739" s="4"/>
      <c r="F739" s="5"/>
      <c r="G739" s="528"/>
      <c r="H739" s="5"/>
      <c r="I739" s="5"/>
      <c r="J739" s="5"/>
      <c r="K739" s="5"/>
      <c r="L739" s="5"/>
      <c r="M739" s="529"/>
      <c r="N739" s="5"/>
      <c r="O739" s="5"/>
      <c r="P739" s="5"/>
      <c r="Q739" s="5"/>
      <c r="R739" s="5"/>
      <c r="S739" s="5"/>
      <c r="T739" s="5"/>
      <c r="U739" s="5"/>
      <c r="V739" s="529"/>
      <c r="W739" s="530"/>
      <c r="X739" s="5"/>
      <c r="Y739" s="4"/>
      <c r="Z739" s="5"/>
      <c r="AA739" s="5"/>
      <c r="AB739" s="5"/>
      <c r="AC739" s="5"/>
      <c r="AD739" s="5"/>
      <c r="AE739" s="5"/>
      <c r="AF739" s="4"/>
      <c r="AG739" s="4"/>
      <c r="AH739" s="5"/>
    </row>
    <row r="740" spans="1:34" x14ac:dyDescent="0.2">
      <c r="A740" s="5"/>
      <c r="B740" s="5"/>
      <c r="C740" s="5"/>
      <c r="D740" s="5"/>
      <c r="E740" s="4"/>
      <c r="F740" s="5"/>
      <c r="G740" s="528"/>
      <c r="H740" s="5"/>
      <c r="I740" s="5"/>
      <c r="J740" s="5"/>
      <c r="K740" s="5"/>
      <c r="L740" s="5"/>
      <c r="M740" s="529"/>
      <c r="N740" s="5"/>
      <c r="O740" s="5"/>
      <c r="P740" s="5"/>
      <c r="Q740" s="5"/>
      <c r="R740" s="5"/>
      <c r="S740" s="5"/>
      <c r="T740" s="5"/>
      <c r="U740" s="5"/>
      <c r="V740" s="529"/>
      <c r="W740" s="530"/>
      <c r="X740" s="5"/>
      <c r="Y740" s="4"/>
      <c r="Z740" s="5"/>
      <c r="AA740" s="5"/>
      <c r="AB740" s="5"/>
      <c r="AC740" s="5"/>
      <c r="AD740" s="5"/>
      <c r="AE740" s="5"/>
      <c r="AF740" s="4"/>
      <c r="AG740" s="4"/>
      <c r="AH740" s="5"/>
    </row>
    <row r="741" spans="1:34" x14ac:dyDescent="0.2">
      <c r="A741" s="5"/>
      <c r="B741" s="5"/>
      <c r="C741" s="5"/>
      <c r="D741" s="5"/>
      <c r="E741" s="4"/>
      <c r="F741" s="5"/>
      <c r="G741" s="528"/>
      <c r="H741" s="5"/>
      <c r="I741" s="5"/>
      <c r="J741" s="5"/>
      <c r="K741" s="5"/>
      <c r="L741" s="5"/>
      <c r="M741" s="529"/>
      <c r="N741" s="5"/>
      <c r="O741" s="5"/>
      <c r="P741" s="5"/>
      <c r="Q741" s="5"/>
      <c r="R741" s="5"/>
      <c r="S741" s="5"/>
      <c r="T741" s="5"/>
      <c r="U741" s="5"/>
      <c r="V741" s="529"/>
      <c r="W741" s="530"/>
      <c r="X741" s="5"/>
      <c r="Y741" s="4"/>
      <c r="Z741" s="5"/>
      <c r="AA741" s="5"/>
      <c r="AB741" s="5"/>
      <c r="AC741" s="5"/>
      <c r="AD741" s="5"/>
      <c r="AE741" s="5"/>
      <c r="AF741" s="4"/>
      <c r="AG741" s="4"/>
      <c r="AH741" s="5"/>
    </row>
    <row r="742" spans="1:34" x14ac:dyDescent="0.2">
      <c r="A742" s="5"/>
      <c r="B742" s="5"/>
      <c r="C742" s="5"/>
      <c r="D742" s="5"/>
      <c r="E742" s="4"/>
      <c r="F742" s="5"/>
      <c r="G742" s="528"/>
      <c r="H742" s="5"/>
      <c r="I742" s="5"/>
      <c r="J742" s="5"/>
      <c r="K742" s="5"/>
      <c r="L742" s="5"/>
      <c r="M742" s="529"/>
      <c r="N742" s="5"/>
      <c r="O742" s="5"/>
      <c r="P742" s="5"/>
      <c r="Q742" s="5"/>
      <c r="R742" s="5"/>
      <c r="S742" s="5"/>
      <c r="T742" s="5"/>
      <c r="U742" s="5"/>
      <c r="V742" s="529"/>
      <c r="W742" s="530"/>
      <c r="X742" s="5"/>
      <c r="Y742" s="4"/>
      <c r="Z742" s="5"/>
      <c r="AA742" s="5"/>
      <c r="AB742" s="5"/>
      <c r="AC742" s="5"/>
      <c r="AD742" s="5"/>
      <c r="AE742" s="5"/>
      <c r="AF742" s="4"/>
      <c r="AG742" s="4"/>
      <c r="AH742" s="5"/>
    </row>
    <row r="743" spans="1:34" x14ac:dyDescent="0.2">
      <c r="A743" s="5"/>
      <c r="B743" s="5"/>
      <c r="C743" s="5"/>
      <c r="D743" s="5"/>
      <c r="E743" s="4"/>
      <c r="F743" s="5"/>
      <c r="G743" s="528"/>
      <c r="H743" s="574"/>
      <c r="I743" s="5"/>
      <c r="J743" s="5"/>
      <c r="K743" s="5"/>
      <c r="L743" s="5"/>
      <c r="M743" s="529"/>
      <c r="N743" s="5"/>
      <c r="O743" s="5"/>
      <c r="P743" s="5"/>
      <c r="Q743" s="5"/>
      <c r="R743" s="533"/>
      <c r="S743" s="5"/>
      <c r="T743" s="5"/>
      <c r="U743" s="5"/>
      <c r="V743" s="529"/>
      <c r="W743" s="530"/>
      <c r="X743" s="5"/>
      <c r="Y743" s="4"/>
      <c r="Z743" s="5"/>
      <c r="AA743" s="5"/>
      <c r="AB743" s="5"/>
      <c r="AC743" s="5"/>
      <c r="AD743" s="5"/>
      <c r="AE743" s="5"/>
      <c r="AF743" s="4"/>
      <c r="AG743" s="4"/>
      <c r="AH743" s="5"/>
    </row>
    <row r="744" spans="1:34" x14ac:dyDescent="0.2">
      <c r="A744" s="5"/>
      <c r="B744" s="5"/>
      <c r="C744" s="5"/>
      <c r="D744" s="5"/>
      <c r="E744" s="4"/>
      <c r="F744" s="5"/>
      <c r="G744" s="528"/>
      <c r="H744" s="5"/>
      <c r="I744" s="5"/>
      <c r="J744" s="5"/>
      <c r="K744" s="5"/>
      <c r="L744" s="5"/>
      <c r="M744" s="529"/>
      <c r="N744" s="5"/>
      <c r="O744" s="5"/>
      <c r="P744" s="5"/>
      <c r="Q744" s="5"/>
      <c r="R744" s="5"/>
      <c r="S744" s="5"/>
      <c r="T744" s="5"/>
      <c r="U744" s="5"/>
      <c r="V744" s="529"/>
      <c r="W744" s="530"/>
      <c r="X744" s="5"/>
      <c r="Y744" s="4"/>
      <c r="Z744" s="5"/>
      <c r="AA744" s="5"/>
      <c r="AB744" s="5"/>
      <c r="AC744" s="5"/>
      <c r="AD744" s="5"/>
      <c r="AE744" s="5"/>
      <c r="AF744" s="4"/>
      <c r="AG744" s="4"/>
      <c r="AH744" s="5"/>
    </row>
    <row r="745" spans="1:34" x14ac:dyDescent="0.2">
      <c r="A745" s="5"/>
      <c r="B745" s="5"/>
      <c r="C745" s="5"/>
      <c r="D745" s="5"/>
      <c r="E745" s="4"/>
      <c r="F745" s="5"/>
      <c r="G745" s="528"/>
      <c r="H745" s="5"/>
      <c r="I745" s="5"/>
      <c r="J745" s="5"/>
      <c r="K745" s="5"/>
      <c r="L745" s="5"/>
      <c r="M745" s="529"/>
      <c r="N745" s="5"/>
      <c r="O745" s="5"/>
      <c r="P745" s="5"/>
      <c r="Q745" s="5"/>
      <c r="R745" s="5"/>
      <c r="S745" s="5"/>
      <c r="T745" s="5"/>
      <c r="U745" s="5"/>
      <c r="V745" s="529"/>
      <c r="W745" s="530"/>
      <c r="X745" s="5"/>
      <c r="Y745" s="4"/>
      <c r="Z745" s="5"/>
      <c r="AA745" s="5"/>
      <c r="AB745" s="5"/>
      <c r="AC745" s="5"/>
      <c r="AD745" s="5"/>
      <c r="AE745" s="5"/>
      <c r="AF745" s="4"/>
      <c r="AG745" s="4"/>
      <c r="AH745" s="5"/>
    </row>
    <row r="746" spans="1:34" x14ac:dyDescent="0.2">
      <c r="A746" s="5"/>
      <c r="B746" s="5"/>
      <c r="C746" s="5"/>
      <c r="D746" s="5"/>
      <c r="E746" s="4"/>
      <c r="F746" s="5"/>
      <c r="G746" s="528"/>
      <c r="H746" s="5"/>
      <c r="I746" s="5"/>
      <c r="J746" s="5"/>
      <c r="K746" s="5"/>
      <c r="L746" s="5"/>
      <c r="M746" s="529"/>
      <c r="N746" s="5"/>
      <c r="O746" s="5"/>
      <c r="P746" s="5"/>
      <c r="Q746" s="5"/>
      <c r="R746" s="5"/>
      <c r="S746" s="5"/>
      <c r="T746" s="5"/>
      <c r="U746" s="5"/>
      <c r="V746" s="529"/>
      <c r="W746" s="530"/>
      <c r="X746" s="5"/>
      <c r="Y746" s="4"/>
      <c r="Z746" s="5"/>
      <c r="AA746" s="5"/>
      <c r="AB746" s="5"/>
      <c r="AC746" s="5"/>
      <c r="AD746" s="5"/>
      <c r="AE746" s="5"/>
      <c r="AF746" s="4"/>
      <c r="AG746" s="4"/>
      <c r="AH746" s="5"/>
    </row>
    <row r="747" spans="1:34" x14ac:dyDescent="0.2">
      <c r="A747" s="523"/>
      <c r="B747" s="523"/>
      <c r="C747" s="523"/>
      <c r="D747" s="523"/>
      <c r="E747" s="525"/>
      <c r="F747" s="523"/>
      <c r="G747" s="522"/>
      <c r="H747" s="523"/>
      <c r="I747" s="523"/>
      <c r="J747" s="523"/>
      <c r="K747" s="523"/>
      <c r="L747" s="523"/>
      <c r="M747" s="524"/>
      <c r="N747" s="523"/>
      <c r="O747" s="523"/>
      <c r="P747" s="523"/>
      <c r="Q747" s="523"/>
      <c r="R747" s="523"/>
      <c r="S747" s="523"/>
      <c r="T747" s="523"/>
      <c r="U747" s="523"/>
      <c r="V747" s="524"/>
      <c r="W747" s="532"/>
      <c r="X747" s="523"/>
      <c r="Y747" s="525"/>
      <c r="Z747" s="523"/>
      <c r="AA747" s="523"/>
      <c r="AB747" s="523"/>
      <c r="AC747" s="523"/>
      <c r="AD747" s="523"/>
      <c r="AE747" s="523"/>
      <c r="AF747" s="525"/>
      <c r="AG747" s="525"/>
      <c r="AH747" s="523"/>
    </row>
    <row r="748" spans="1:34" x14ac:dyDescent="0.2">
      <c r="A748" s="5"/>
      <c r="B748" s="5"/>
      <c r="C748" s="5"/>
      <c r="D748" s="5"/>
      <c r="E748" s="4"/>
      <c r="F748" s="5"/>
      <c r="G748" s="528"/>
      <c r="H748" s="5"/>
      <c r="I748" s="5"/>
      <c r="J748" s="5"/>
      <c r="K748" s="5"/>
      <c r="L748" s="5"/>
      <c r="M748" s="529"/>
      <c r="N748" s="5"/>
      <c r="O748" s="5"/>
      <c r="P748" s="5"/>
      <c r="Q748" s="5"/>
      <c r="R748" s="5"/>
      <c r="S748" s="5"/>
      <c r="T748" s="5"/>
      <c r="U748" s="5"/>
      <c r="V748" s="529"/>
      <c r="W748" s="530"/>
      <c r="X748" s="5"/>
      <c r="Y748" s="4"/>
      <c r="Z748" s="5"/>
      <c r="AA748" s="5"/>
      <c r="AB748" s="5"/>
      <c r="AC748" s="5"/>
      <c r="AD748" s="5"/>
      <c r="AE748" s="5"/>
      <c r="AF748" s="4"/>
      <c r="AG748" s="4"/>
      <c r="AH748" s="5"/>
    </row>
    <row r="749" spans="1:34" x14ac:dyDescent="0.2">
      <c r="A749" s="5"/>
      <c r="B749" s="5"/>
      <c r="C749" s="5"/>
      <c r="D749" s="5"/>
      <c r="E749" s="4"/>
      <c r="F749" s="5"/>
      <c r="G749" s="528"/>
      <c r="H749" s="5"/>
      <c r="I749" s="5"/>
      <c r="J749" s="5"/>
      <c r="K749" s="5"/>
      <c r="L749" s="5"/>
      <c r="M749" s="529"/>
      <c r="N749" s="5"/>
      <c r="O749" s="5"/>
      <c r="P749" s="5"/>
      <c r="Q749" s="5"/>
      <c r="R749" s="5"/>
      <c r="S749" s="5"/>
      <c r="T749" s="5"/>
      <c r="U749" s="5"/>
      <c r="V749" s="529"/>
      <c r="W749" s="530"/>
      <c r="X749" s="5"/>
      <c r="Y749" s="4"/>
      <c r="Z749" s="5"/>
      <c r="AA749" s="5"/>
      <c r="AB749" s="5"/>
      <c r="AC749" s="5"/>
      <c r="AD749" s="5"/>
      <c r="AE749" s="5"/>
      <c r="AF749" s="4"/>
      <c r="AG749" s="4"/>
      <c r="AH749" s="5"/>
    </row>
    <row r="750" spans="1:34" x14ac:dyDescent="0.2">
      <c r="A750" s="5"/>
      <c r="B750" s="5"/>
      <c r="C750" s="5"/>
      <c r="D750" s="5"/>
      <c r="E750" s="4"/>
      <c r="F750" s="5"/>
      <c r="G750" s="528"/>
      <c r="H750" s="5"/>
      <c r="I750" s="5"/>
      <c r="J750" s="5"/>
      <c r="K750" s="5"/>
      <c r="L750" s="5"/>
      <c r="M750" s="529"/>
      <c r="N750" s="5"/>
      <c r="O750" s="5"/>
      <c r="P750" s="5"/>
      <c r="Q750" s="5"/>
      <c r="R750" s="5"/>
      <c r="S750" s="5"/>
      <c r="T750" s="5"/>
      <c r="U750" s="5"/>
      <c r="V750" s="529"/>
      <c r="W750" s="530"/>
      <c r="X750" s="5"/>
      <c r="Y750" s="4"/>
      <c r="Z750" s="5"/>
      <c r="AA750" s="5"/>
      <c r="AB750" s="5"/>
      <c r="AC750" s="5"/>
      <c r="AD750" s="5"/>
      <c r="AE750" s="5"/>
      <c r="AF750" s="4"/>
      <c r="AG750" s="4"/>
      <c r="AH750" s="5"/>
    </row>
    <row r="751" spans="1:34" x14ac:dyDescent="0.2">
      <c r="A751" s="5"/>
      <c r="B751" s="5"/>
      <c r="C751" s="5"/>
      <c r="D751" s="5"/>
      <c r="E751" s="4"/>
      <c r="F751" s="5"/>
      <c r="G751" s="528"/>
      <c r="H751" s="5"/>
      <c r="I751" s="5"/>
      <c r="J751" s="5"/>
      <c r="K751" s="5"/>
      <c r="L751" s="5"/>
      <c r="M751" s="529"/>
      <c r="N751" s="5"/>
      <c r="O751" s="5"/>
      <c r="P751" s="5"/>
      <c r="Q751" s="5"/>
      <c r="R751" s="5"/>
      <c r="S751" s="5"/>
      <c r="T751" s="5"/>
      <c r="U751" s="5"/>
      <c r="V751" s="529"/>
      <c r="W751" s="530"/>
      <c r="X751" s="5"/>
      <c r="Y751" s="4"/>
      <c r="Z751" s="5"/>
      <c r="AA751" s="5"/>
      <c r="AB751" s="5"/>
      <c r="AC751" s="5"/>
      <c r="AD751" s="5"/>
      <c r="AE751" s="5"/>
      <c r="AF751" s="4"/>
      <c r="AG751" s="4"/>
      <c r="AH751" s="5"/>
    </row>
    <row r="752" spans="1:34" x14ac:dyDescent="0.2">
      <c r="A752" s="5"/>
      <c r="B752" s="5"/>
      <c r="C752" s="5"/>
      <c r="D752" s="5"/>
      <c r="E752" s="4"/>
      <c r="F752" s="5"/>
      <c r="G752" s="528"/>
      <c r="H752" s="5"/>
      <c r="I752" s="5"/>
      <c r="J752" s="5"/>
      <c r="K752" s="5"/>
      <c r="L752" s="5"/>
      <c r="M752" s="529"/>
      <c r="N752" s="5"/>
      <c r="O752" s="5"/>
      <c r="P752" s="5"/>
      <c r="Q752" s="5"/>
      <c r="R752" s="5"/>
      <c r="S752" s="5"/>
      <c r="T752" s="5"/>
      <c r="U752" s="5"/>
      <c r="V752" s="529"/>
      <c r="W752" s="530"/>
      <c r="X752" s="5"/>
      <c r="Y752" s="4"/>
      <c r="Z752" s="5"/>
      <c r="AA752" s="5"/>
      <c r="AB752" s="5"/>
      <c r="AC752" s="5"/>
      <c r="AD752" s="5"/>
      <c r="AE752" s="5"/>
      <c r="AF752" s="4"/>
      <c r="AG752" s="4"/>
      <c r="AH752" s="5"/>
    </row>
    <row r="753" spans="1:34" x14ac:dyDescent="0.2">
      <c r="A753" s="523"/>
      <c r="B753" s="523"/>
      <c r="C753" s="523"/>
      <c r="D753" s="523"/>
      <c r="E753" s="525"/>
      <c r="F753" s="523"/>
      <c r="G753" s="522"/>
      <c r="H753" s="523"/>
      <c r="I753" s="523"/>
      <c r="J753" s="523"/>
      <c r="K753" s="523"/>
      <c r="L753" s="523"/>
      <c r="M753" s="524"/>
      <c r="N753" s="523"/>
      <c r="O753" s="523"/>
      <c r="P753" s="523"/>
      <c r="Q753" s="523"/>
      <c r="R753" s="523"/>
      <c r="S753" s="523"/>
      <c r="T753" s="523"/>
      <c r="U753" s="523"/>
      <c r="V753" s="524"/>
      <c r="W753" s="532"/>
      <c r="X753" s="523"/>
      <c r="Y753" s="525"/>
      <c r="Z753" s="523"/>
      <c r="AA753" s="523"/>
      <c r="AB753" s="523"/>
      <c r="AC753" s="523"/>
      <c r="AD753" s="523"/>
      <c r="AE753" s="523"/>
      <c r="AF753" s="525"/>
      <c r="AG753" s="525"/>
      <c r="AH753" s="523"/>
    </row>
    <row r="754" spans="1:34" x14ac:dyDescent="0.2">
      <c r="A754" s="5"/>
      <c r="B754" s="5"/>
      <c r="C754" s="5"/>
      <c r="D754" s="5"/>
      <c r="E754" s="4"/>
      <c r="F754" s="5"/>
      <c r="G754" s="528"/>
      <c r="H754" s="5"/>
      <c r="I754" s="5"/>
      <c r="J754" s="5"/>
      <c r="K754" s="5"/>
      <c r="L754" s="5"/>
      <c r="M754" s="529"/>
      <c r="N754" s="5"/>
      <c r="O754" s="5"/>
      <c r="P754" s="5"/>
      <c r="Q754" s="5"/>
      <c r="R754" s="5"/>
      <c r="S754" s="5"/>
      <c r="T754" s="5"/>
      <c r="U754" s="5"/>
      <c r="V754" s="529"/>
      <c r="W754" s="530"/>
      <c r="X754" s="5"/>
      <c r="Y754" s="4"/>
      <c r="Z754" s="5"/>
      <c r="AA754" s="5"/>
      <c r="AB754" s="5"/>
      <c r="AC754" s="5"/>
      <c r="AD754" s="5"/>
      <c r="AE754" s="5"/>
      <c r="AF754" s="4"/>
      <c r="AG754" s="4"/>
      <c r="AH754" s="5"/>
    </row>
    <row r="755" spans="1:34" x14ac:dyDescent="0.2">
      <c r="A755" s="5"/>
      <c r="B755" s="5"/>
      <c r="C755" s="5"/>
      <c r="D755" s="5"/>
      <c r="E755" s="4"/>
      <c r="F755" s="5"/>
      <c r="G755" s="528"/>
      <c r="H755" s="5"/>
      <c r="I755" s="5"/>
      <c r="J755" s="5"/>
      <c r="K755" s="5"/>
      <c r="L755" s="5"/>
      <c r="M755" s="529"/>
      <c r="N755" s="5"/>
      <c r="O755" s="5"/>
      <c r="P755" s="5"/>
      <c r="Q755" s="5"/>
      <c r="R755" s="5"/>
      <c r="S755" s="5"/>
      <c r="T755" s="5"/>
      <c r="U755" s="5"/>
      <c r="V755" s="529"/>
      <c r="W755" s="530"/>
      <c r="X755" s="5"/>
      <c r="Y755" s="4"/>
      <c r="Z755" s="5"/>
      <c r="AA755" s="5"/>
      <c r="AB755" s="5"/>
      <c r="AC755" s="5"/>
      <c r="AD755" s="5"/>
      <c r="AE755" s="5"/>
      <c r="AF755" s="4"/>
      <c r="AG755" s="4"/>
      <c r="AH755" s="5"/>
    </row>
    <row r="756" spans="1:34" x14ac:dyDescent="0.2">
      <c r="A756" s="5"/>
      <c r="B756" s="5"/>
      <c r="C756" s="5"/>
      <c r="D756" s="5"/>
      <c r="E756" s="4"/>
      <c r="F756" s="5"/>
      <c r="G756" s="528"/>
      <c r="H756" s="5"/>
      <c r="I756" s="5"/>
      <c r="J756" s="5"/>
      <c r="K756" s="5"/>
      <c r="L756" s="5"/>
      <c r="M756" s="529"/>
      <c r="N756" s="5"/>
      <c r="O756" s="5"/>
      <c r="P756" s="5"/>
      <c r="Q756" s="5"/>
      <c r="R756" s="5"/>
      <c r="S756" s="5"/>
      <c r="T756" s="5"/>
      <c r="U756" s="5"/>
      <c r="V756" s="529"/>
      <c r="W756" s="530"/>
      <c r="X756" s="5"/>
      <c r="Y756" s="4"/>
      <c r="Z756" s="5"/>
      <c r="AA756" s="5"/>
      <c r="AB756" s="5"/>
      <c r="AC756" s="5"/>
      <c r="AD756" s="5"/>
      <c r="AE756" s="5"/>
      <c r="AF756" s="4"/>
      <c r="AG756" s="4"/>
      <c r="AH756" s="5"/>
    </row>
    <row r="757" spans="1:34" x14ac:dyDescent="0.2">
      <c r="A757" s="5"/>
      <c r="B757" s="5"/>
      <c r="C757" s="5"/>
      <c r="D757" s="5"/>
      <c r="E757" s="4"/>
      <c r="F757" s="5"/>
      <c r="G757" s="528"/>
      <c r="H757" s="5"/>
      <c r="I757" s="5"/>
      <c r="J757" s="5"/>
      <c r="K757" s="5"/>
      <c r="L757" s="5"/>
      <c r="M757" s="529"/>
      <c r="N757" s="5"/>
      <c r="O757" s="5"/>
      <c r="P757" s="5"/>
      <c r="Q757" s="5"/>
      <c r="R757" s="5"/>
      <c r="S757" s="5"/>
      <c r="T757" s="5"/>
      <c r="U757" s="5"/>
      <c r="V757" s="529"/>
      <c r="W757" s="530"/>
      <c r="X757" s="5"/>
      <c r="Y757" s="4"/>
      <c r="Z757" s="5"/>
      <c r="AA757" s="5"/>
      <c r="AB757" s="5"/>
      <c r="AC757" s="5"/>
      <c r="AD757" s="5"/>
      <c r="AE757" s="5"/>
      <c r="AF757" s="4"/>
      <c r="AG757" s="4"/>
      <c r="AH757" s="5"/>
    </row>
    <row r="758" spans="1:34" x14ac:dyDescent="0.2">
      <c r="A758" s="5"/>
      <c r="B758" s="5"/>
      <c r="C758" s="5"/>
      <c r="D758" s="5"/>
      <c r="E758" s="4"/>
      <c r="F758" s="5"/>
      <c r="G758" s="528"/>
      <c r="H758" s="5"/>
      <c r="I758" s="5"/>
      <c r="J758" s="5"/>
      <c r="K758" s="5"/>
      <c r="L758" s="5"/>
      <c r="M758" s="529"/>
      <c r="N758" s="5"/>
      <c r="O758" s="5"/>
      <c r="P758" s="5"/>
      <c r="Q758" s="5"/>
      <c r="R758" s="5"/>
      <c r="S758" s="5"/>
      <c r="T758" s="5"/>
      <c r="U758" s="5"/>
      <c r="V758" s="529"/>
      <c r="W758" s="530"/>
      <c r="X758" s="5"/>
      <c r="Y758" s="4"/>
      <c r="Z758" s="5"/>
      <c r="AA758" s="5"/>
      <c r="AB758" s="5"/>
      <c r="AC758" s="5"/>
      <c r="AD758" s="5"/>
      <c r="AE758" s="5"/>
      <c r="AF758" s="4"/>
      <c r="AG758" s="4"/>
      <c r="AH758" s="5"/>
    </row>
    <row r="759" spans="1:34" x14ac:dyDescent="0.2">
      <c r="A759" s="5"/>
      <c r="B759" s="5"/>
      <c r="C759" s="5"/>
      <c r="D759" s="5"/>
      <c r="E759" s="4"/>
      <c r="F759" s="5"/>
      <c r="G759" s="528"/>
      <c r="H759" s="5"/>
      <c r="I759" s="5"/>
      <c r="J759" s="5"/>
      <c r="K759" s="5"/>
      <c r="L759" s="5"/>
      <c r="M759" s="529"/>
      <c r="N759" s="5"/>
      <c r="O759" s="5"/>
      <c r="P759" s="5"/>
      <c r="Q759" s="5"/>
      <c r="R759" s="5"/>
      <c r="S759" s="5"/>
      <c r="T759" s="5"/>
      <c r="U759" s="5"/>
      <c r="V759" s="529"/>
      <c r="W759" s="530"/>
      <c r="X759" s="5"/>
      <c r="Y759" s="4"/>
      <c r="Z759" s="5"/>
      <c r="AA759" s="5"/>
      <c r="AB759" s="5"/>
      <c r="AC759" s="5"/>
      <c r="AD759" s="5"/>
      <c r="AE759" s="5"/>
      <c r="AF759" s="4"/>
      <c r="AG759" s="4"/>
      <c r="AH759" s="5"/>
    </row>
    <row r="760" spans="1:34" x14ac:dyDescent="0.2">
      <c r="A760" s="5"/>
      <c r="B760" s="5"/>
      <c r="C760" s="5"/>
      <c r="D760" s="5"/>
      <c r="E760" s="4"/>
      <c r="F760" s="5"/>
      <c r="G760" s="528"/>
      <c r="H760" s="5"/>
      <c r="I760" s="5"/>
      <c r="J760" s="5"/>
      <c r="K760" s="5"/>
      <c r="L760" s="5"/>
      <c r="M760" s="529"/>
      <c r="N760" s="5"/>
      <c r="O760" s="5"/>
      <c r="P760" s="5"/>
      <c r="Q760" s="5"/>
      <c r="R760" s="5"/>
      <c r="S760" s="5"/>
      <c r="T760" s="5"/>
      <c r="U760" s="5"/>
      <c r="V760" s="529"/>
      <c r="W760" s="530"/>
      <c r="X760" s="5"/>
      <c r="Y760" s="4"/>
      <c r="Z760" s="5"/>
      <c r="AA760" s="5"/>
      <c r="AB760" s="5"/>
      <c r="AC760" s="5"/>
      <c r="AD760" s="5"/>
      <c r="AE760" s="5"/>
      <c r="AF760" s="4"/>
      <c r="AG760" s="4"/>
      <c r="AH760" s="5"/>
    </row>
    <row r="761" spans="1:34" x14ac:dyDescent="0.2">
      <c r="A761" s="5"/>
      <c r="B761" s="5"/>
      <c r="C761" s="5"/>
      <c r="D761" s="5"/>
      <c r="E761" s="4"/>
      <c r="F761" s="5"/>
      <c r="G761" s="528"/>
      <c r="H761" s="5"/>
      <c r="I761" s="5"/>
      <c r="J761" s="5"/>
      <c r="K761" s="5"/>
      <c r="L761" s="5"/>
      <c r="M761" s="529"/>
      <c r="N761" s="5"/>
      <c r="O761" s="5"/>
      <c r="P761" s="5"/>
      <c r="Q761" s="5"/>
      <c r="R761" s="5"/>
      <c r="S761" s="5"/>
      <c r="T761" s="5"/>
      <c r="U761" s="5"/>
      <c r="V761" s="529"/>
      <c r="W761" s="530"/>
      <c r="X761" s="5"/>
      <c r="Y761" s="4"/>
      <c r="Z761" s="5"/>
      <c r="AA761" s="5"/>
      <c r="AB761" s="5"/>
      <c r="AC761" s="5"/>
      <c r="AD761" s="5"/>
      <c r="AE761" s="5"/>
      <c r="AF761" s="4"/>
      <c r="AG761" s="4"/>
      <c r="AH761" s="5"/>
    </row>
    <row r="762" spans="1:34" x14ac:dyDescent="0.2">
      <c r="A762" s="5"/>
      <c r="B762" s="5"/>
      <c r="C762" s="5"/>
      <c r="D762" s="5"/>
      <c r="E762" s="4"/>
      <c r="F762" s="5"/>
      <c r="G762" s="528"/>
      <c r="H762" s="5"/>
      <c r="I762" s="5"/>
      <c r="J762" s="5"/>
      <c r="K762" s="5"/>
      <c r="L762" s="5"/>
      <c r="M762" s="529"/>
      <c r="N762" s="5"/>
      <c r="O762" s="5"/>
      <c r="P762" s="5"/>
      <c r="Q762" s="5"/>
      <c r="R762" s="5"/>
      <c r="S762" s="5"/>
      <c r="T762" s="5"/>
      <c r="U762" s="5"/>
      <c r="V762" s="529"/>
      <c r="W762" s="530"/>
      <c r="X762" s="5"/>
      <c r="Y762" s="4"/>
      <c r="Z762" s="5"/>
      <c r="AA762" s="5"/>
      <c r="AB762" s="5"/>
      <c r="AC762" s="5"/>
      <c r="AD762" s="5"/>
      <c r="AE762" s="5"/>
      <c r="AF762" s="4"/>
      <c r="AG762" s="4"/>
      <c r="AH762" s="5"/>
    </row>
    <row r="763" spans="1:34" x14ac:dyDescent="0.2">
      <c r="A763" s="5"/>
      <c r="B763" s="5"/>
      <c r="C763" s="5"/>
      <c r="D763" s="5"/>
      <c r="E763" s="4"/>
      <c r="F763" s="5"/>
      <c r="G763" s="528"/>
      <c r="H763" s="5"/>
      <c r="I763" s="5"/>
      <c r="J763" s="5"/>
      <c r="K763" s="5"/>
      <c r="L763" s="5"/>
      <c r="M763" s="529"/>
      <c r="N763" s="5"/>
      <c r="O763" s="5"/>
      <c r="P763" s="5"/>
      <c r="Q763" s="5"/>
      <c r="R763" s="5"/>
      <c r="S763" s="5"/>
      <c r="T763" s="5"/>
      <c r="U763" s="5"/>
      <c r="V763" s="529"/>
      <c r="W763" s="530"/>
      <c r="X763" s="5"/>
      <c r="Y763" s="4"/>
      <c r="Z763" s="5"/>
      <c r="AA763" s="5"/>
      <c r="AB763" s="5"/>
      <c r="AC763" s="5"/>
      <c r="AD763" s="5"/>
      <c r="AE763" s="5"/>
      <c r="AF763" s="4"/>
      <c r="AG763" s="4"/>
      <c r="AH763" s="5"/>
    </row>
    <row r="764" spans="1:34" x14ac:dyDescent="0.2">
      <c r="A764" s="5"/>
      <c r="B764" s="5"/>
      <c r="C764" s="5"/>
      <c r="D764" s="5"/>
      <c r="E764" s="4"/>
      <c r="F764" s="5"/>
      <c r="G764" s="528"/>
      <c r="H764" s="5"/>
      <c r="I764" s="5"/>
      <c r="J764" s="5"/>
      <c r="K764" s="5"/>
      <c r="L764" s="5"/>
      <c r="M764" s="529"/>
      <c r="N764" s="5"/>
      <c r="O764" s="5"/>
      <c r="P764" s="5"/>
      <c r="Q764" s="5"/>
      <c r="R764" s="5"/>
      <c r="S764" s="5"/>
      <c r="T764" s="5"/>
      <c r="U764" s="5"/>
      <c r="V764" s="529"/>
      <c r="W764" s="530"/>
      <c r="X764" s="5"/>
      <c r="Y764" s="4"/>
      <c r="Z764" s="5"/>
      <c r="AA764" s="5"/>
      <c r="AB764" s="5"/>
      <c r="AC764" s="5"/>
      <c r="AD764" s="5"/>
      <c r="AE764" s="5"/>
      <c r="AF764" s="4"/>
      <c r="AG764" s="4"/>
      <c r="AH764" s="5"/>
    </row>
    <row r="765" spans="1:34" x14ac:dyDescent="0.2">
      <c r="A765" s="5"/>
      <c r="B765" s="5"/>
      <c r="C765" s="5"/>
      <c r="D765" s="5"/>
      <c r="E765" s="4"/>
      <c r="F765" s="5"/>
      <c r="G765" s="528"/>
      <c r="H765" s="5"/>
      <c r="I765" s="5"/>
      <c r="J765" s="5"/>
      <c r="K765" s="5"/>
      <c r="L765" s="5"/>
      <c r="M765" s="529"/>
      <c r="N765" s="5"/>
      <c r="O765" s="5"/>
      <c r="P765" s="5"/>
      <c r="Q765" s="5"/>
      <c r="R765" s="5"/>
      <c r="S765" s="5"/>
      <c r="T765" s="5"/>
      <c r="U765" s="5"/>
      <c r="V765" s="529"/>
      <c r="W765" s="530"/>
      <c r="X765" s="5"/>
      <c r="Y765" s="4"/>
      <c r="Z765" s="5"/>
      <c r="AA765" s="5"/>
      <c r="AB765" s="5"/>
      <c r="AC765" s="5"/>
      <c r="AD765" s="5"/>
      <c r="AE765" s="5"/>
      <c r="AF765" s="4"/>
      <c r="AG765" s="4"/>
      <c r="AH765" s="5"/>
    </row>
    <row r="766" spans="1:34" x14ac:dyDescent="0.2">
      <c r="A766" s="5"/>
      <c r="B766" s="5"/>
      <c r="C766" s="5"/>
      <c r="D766" s="5"/>
      <c r="E766" s="4"/>
      <c r="F766" s="5"/>
      <c r="G766" s="528"/>
      <c r="H766" s="5"/>
      <c r="I766" s="5"/>
      <c r="J766" s="5"/>
      <c r="K766" s="5"/>
      <c r="L766" s="5"/>
      <c r="M766" s="529"/>
      <c r="N766" s="5"/>
      <c r="O766" s="5"/>
      <c r="P766" s="5"/>
      <c r="Q766" s="5"/>
      <c r="R766" s="5"/>
      <c r="S766" s="5"/>
      <c r="T766" s="5"/>
      <c r="U766" s="5"/>
      <c r="V766" s="529"/>
      <c r="W766" s="530"/>
      <c r="X766" s="5"/>
      <c r="Y766" s="4"/>
      <c r="Z766" s="5"/>
      <c r="AA766" s="5"/>
      <c r="AB766" s="5"/>
      <c r="AC766" s="5"/>
      <c r="AD766" s="5"/>
      <c r="AE766" s="5"/>
      <c r="AF766" s="4"/>
      <c r="AG766" s="4"/>
      <c r="AH766" s="5"/>
    </row>
    <row r="767" spans="1:34" x14ac:dyDescent="0.2">
      <c r="A767" s="5"/>
      <c r="B767" s="5"/>
      <c r="C767" s="5"/>
      <c r="D767" s="5"/>
      <c r="E767" s="4"/>
      <c r="F767" s="5"/>
      <c r="G767" s="528"/>
      <c r="H767" s="5"/>
      <c r="I767" s="5"/>
      <c r="J767" s="5"/>
      <c r="K767" s="5"/>
      <c r="L767" s="5"/>
      <c r="M767" s="529"/>
      <c r="N767" s="5"/>
      <c r="O767" s="5"/>
      <c r="P767" s="5"/>
      <c r="Q767" s="5"/>
      <c r="R767" s="5"/>
      <c r="S767" s="5"/>
      <c r="T767" s="5"/>
      <c r="U767" s="5"/>
      <c r="V767" s="529"/>
      <c r="W767" s="530"/>
      <c r="X767" s="5"/>
      <c r="Y767" s="4"/>
      <c r="Z767" s="5"/>
      <c r="AA767" s="5"/>
      <c r="AB767" s="5"/>
      <c r="AC767" s="5"/>
      <c r="AD767" s="5"/>
      <c r="AE767" s="5"/>
      <c r="AF767" s="4"/>
      <c r="AG767" s="4"/>
      <c r="AH767" s="5"/>
    </row>
    <row r="768" spans="1:34" x14ac:dyDescent="0.2">
      <c r="A768" s="5"/>
      <c r="B768" s="5"/>
      <c r="C768" s="5"/>
      <c r="D768" s="5"/>
      <c r="E768" s="4"/>
      <c r="F768" s="5"/>
      <c r="G768" s="528"/>
      <c r="H768" s="5"/>
      <c r="I768" s="5"/>
      <c r="J768" s="5"/>
      <c r="K768" s="5"/>
      <c r="L768" s="5"/>
      <c r="M768" s="529"/>
      <c r="N768" s="5"/>
      <c r="O768" s="5"/>
      <c r="P768" s="5"/>
      <c r="Q768" s="5"/>
      <c r="R768" s="5"/>
      <c r="S768" s="5"/>
      <c r="T768" s="5"/>
      <c r="U768" s="5"/>
      <c r="V768" s="529"/>
      <c r="W768" s="530"/>
      <c r="X768" s="5"/>
      <c r="Y768" s="4"/>
      <c r="Z768" s="5"/>
      <c r="AA768" s="5"/>
      <c r="AB768" s="5"/>
      <c r="AC768" s="5"/>
      <c r="AD768" s="5"/>
      <c r="AE768" s="5"/>
      <c r="AF768" s="4"/>
      <c r="AG768" s="4"/>
      <c r="AH768" s="5"/>
    </row>
    <row r="769" spans="1:34" x14ac:dyDescent="0.2">
      <c r="A769" s="5"/>
      <c r="B769" s="5"/>
      <c r="C769" s="5"/>
      <c r="D769" s="5"/>
      <c r="E769" s="4"/>
      <c r="F769" s="5"/>
      <c r="G769" s="528"/>
      <c r="H769" s="5"/>
      <c r="I769" s="5"/>
      <c r="J769" s="5"/>
      <c r="K769" s="5"/>
      <c r="L769" s="5"/>
      <c r="M769" s="529"/>
      <c r="N769" s="5"/>
      <c r="O769" s="5"/>
      <c r="P769" s="5"/>
      <c r="Q769" s="5"/>
      <c r="R769" s="5"/>
      <c r="S769" s="5"/>
      <c r="T769" s="5"/>
      <c r="U769" s="5"/>
      <c r="V769" s="529"/>
      <c r="W769" s="530"/>
      <c r="X769" s="5"/>
      <c r="Y769" s="4"/>
      <c r="Z769" s="5"/>
      <c r="AA769" s="5"/>
      <c r="AB769" s="5"/>
      <c r="AC769" s="5"/>
      <c r="AD769" s="5"/>
      <c r="AE769" s="5"/>
      <c r="AF769" s="4"/>
      <c r="AG769" s="4"/>
      <c r="AH769" s="5"/>
    </row>
    <row r="770" spans="1:34" x14ac:dyDescent="0.2">
      <c r="A770" s="5"/>
      <c r="B770" s="5"/>
      <c r="C770" s="5"/>
      <c r="D770" s="5"/>
      <c r="E770" s="4"/>
      <c r="F770" s="5"/>
      <c r="G770" s="528"/>
      <c r="H770" s="5"/>
      <c r="I770" s="5"/>
      <c r="J770" s="5"/>
      <c r="K770" s="5"/>
      <c r="L770" s="5"/>
      <c r="M770" s="529"/>
      <c r="N770" s="5"/>
      <c r="O770" s="5"/>
      <c r="P770" s="5"/>
      <c r="Q770" s="5"/>
      <c r="R770" s="5"/>
      <c r="S770" s="5"/>
      <c r="T770" s="5"/>
      <c r="U770" s="5"/>
      <c r="V770" s="529"/>
      <c r="W770" s="530"/>
      <c r="X770" s="5"/>
      <c r="Y770" s="4"/>
      <c r="Z770" s="5"/>
      <c r="AA770" s="5"/>
      <c r="AB770" s="5"/>
      <c r="AC770" s="5"/>
      <c r="AD770" s="5"/>
      <c r="AE770" s="5"/>
      <c r="AF770" s="4"/>
      <c r="AG770" s="4"/>
      <c r="AH770" s="5"/>
    </row>
    <row r="771" spans="1:34" x14ac:dyDescent="0.2">
      <c r="A771" s="5"/>
      <c r="B771" s="5"/>
      <c r="C771" s="5"/>
      <c r="D771" s="5"/>
      <c r="E771" s="4"/>
      <c r="F771" s="5"/>
      <c r="G771" s="528"/>
      <c r="H771" s="5"/>
      <c r="I771" s="5"/>
      <c r="J771" s="5"/>
      <c r="K771" s="5"/>
      <c r="L771" s="5"/>
      <c r="M771" s="529"/>
      <c r="N771" s="5"/>
      <c r="O771" s="5"/>
      <c r="P771" s="5"/>
      <c r="Q771" s="5"/>
      <c r="R771" s="5"/>
      <c r="S771" s="5"/>
      <c r="T771" s="5"/>
      <c r="U771" s="5"/>
      <c r="V771" s="529"/>
      <c r="W771" s="530"/>
      <c r="X771" s="5"/>
      <c r="Y771" s="4"/>
      <c r="Z771" s="5"/>
      <c r="AA771" s="5"/>
      <c r="AB771" s="5"/>
      <c r="AC771" s="5"/>
      <c r="AD771" s="5"/>
      <c r="AE771" s="5"/>
      <c r="AF771" s="4"/>
      <c r="AG771" s="4"/>
      <c r="AH771" s="5"/>
    </row>
    <row r="772" spans="1:34" x14ac:dyDescent="0.2">
      <c r="A772" s="5"/>
      <c r="B772" s="5"/>
      <c r="C772" s="5"/>
      <c r="D772" s="5"/>
      <c r="E772" s="4"/>
      <c r="F772" s="5"/>
      <c r="G772" s="528"/>
      <c r="H772" s="5"/>
      <c r="I772" s="5"/>
      <c r="J772" s="5"/>
      <c r="K772" s="5"/>
      <c r="L772" s="5"/>
      <c r="M772" s="529"/>
      <c r="N772" s="5"/>
      <c r="O772" s="5"/>
      <c r="P772" s="5"/>
      <c r="Q772" s="5"/>
      <c r="R772" s="5"/>
      <c r="S772" s="5"/>
      <c r="T772" s="5"/>
      <c r="U772" s="5"/>
      <c r="V772" s="529"/>
      <c r="W772" s="530"/>
      <c r="X772" s="5"/>
      <c r="Y772" s="4"/>
      <c r="Z772" s="5"/>
      <c r="AA772" s="5"/>
      <c r="AB772" s="5"/>
      <c r="AC772" s="5"/>
      <c r="AD772" s="5"/>
      <c r="AE772" s="5"/>
      <c r="AF772" s="4"/>
      <c r="AG772" s="4"/>
      <c r="AH772" s="5"/>
    </row>
    <row r="773" spans="1:34" x14ac:dyDescent="0.2">
      <c r="A773" s="5"/>
      <c r="B773" s="5"/>
      <c r="C773" s="5"/>
      <c r="D773" s="5"/>
      <c r="E773" s="4"/>
      <c r="F773" s="5"/>
      <c r="G773" s="528"/>
      <c r="H773" s="5"/>
      <c r="I773" s="5"/>
      <c r="J773" s="5"/>
      <c r="K773" s="5"/>
      <c r="L773" s="5"/>
      <c r="M773" s="529"/>
      <c r="N773" s="5"/>
      <c r="O773" s="5"/>
      <c r="P773" s="5"/>
      <c r="Q773" s="5"/>
      <c r="R773" s="5"/>
      <c r="S773" s="5"/>
      <c r="T773" s="5"/>
      <c r="U773" s="5"/>
      <c r="V773" s="529"/>
      <c r="W773" s="530"/>
      <c r="X773" s="5"/>
      <c r="Y773" s="4"/>
      <c r="Z773" s="5"/>
      <c r="AA773" s="5"/>
      <c r="AB773" s="5"/>
      <c r="AC773" s="5"/>
      <c r="AD773" s="5"/>
      <c r="AE773" s="5"/>
      <c r="AF773" s="4"/>
      <c r="AG773" s="4"/>
      <c r="AH773" s="5"/>
    </row>
    <row r="774" spans="1:34" x14ac:dyDescent="0.2">
      <c r="A774" s="5"/>
      <c r="B774" s="5"/>
      <c r="C774" s="5"/>
      <c r="D774" s="5"/>
      <c r="E774" s="4"/>
      <c r="F774" s="5"/>
      <c r="G774" s="528"/>
      <c r="H774" s="5"/>
      <c r="I774" s="5"/>
      <c r="J774" s="5"/>
      <c r="K774" s="5"/>
      <c r="L774" s="5"/>
      <c r="M774" s="529"/>
      <c r="N774" s="5"/>
      <c r="O774" s="5"/>
      <c r="P774" s="5"/>
      <c r="Q774" s="5"/>
      <c r="R774" s="5"/>
      <c r="S774" s="5"/>
      <c r="T774" s="5"/>
      <c r="U774" s="5"/>
      <c r="V774" s="529"/>
      <c r="W774" s="530"/>
      <c r="X774" s="5"/>
      <c r="Y774" s="4"/>
      <c r="Z774" s="5"/>
      <c r="AA774" s="5"/>
      <c r="AB774" s="5"/>
      <c r="AC774" s="5"/>
      <c r="AD774" s="5"/>
      <c r="AE774" s="5"/>
      <c r="AF774" s="4"/>
      <c r="AG774" s="4"/>
      <c r="AH774" s="5"/>
    </row>
    <row r="775" spans="1:34" x14ac:dyDescent="0.2">
      <c r="A775" s="5"/>
      <c r="B775" s="5"/>
      <c r="C775" s="5"/>
      <c r="D775" s="5"/>
      <c r="E775" s="4"/>
      <c r="F775" s="5"/>
      <c r="G775" s="528"/>
      <c r="H775" s="5"/>
      <c r="I775" s="5"/>
      <c r="J775" s="5"/>
      <c r="K775" s="5"/>
      <c r="L775" s="5"/>
      <c r="M775" s="529"/>
      <c r="N775" s="5"/>
      <c r="O775" s="5"/>
      <c r="P775" s="5"/>
      <c r="Q775" s="5"/>
      <c r="R775" s="5"/>
      <c r="S775" s="5"/>
      <c r="T775" s="5"/>
      <c r="U775" s="5"/>
      <c r="V775" s="529"/>
      <c r="W775" s="530"/>
      <c r="X775" s="5"/>
      <c r="Y775" s="4"/>
      <c r="Z775" s="5"/>
      <c r="AA775" s="5"/>
      <c r="AB775" s="5"/>
      <c r="AC775" s="5"/>
      <c r="AD775" s="5"/>
      <c r="AE775" s="5"/>
      <c r="AF775" s="4"/>
      <c r="AG775" s="4"/>
      <c r="AH775" s="5"/>
    </row>
    <row r="776" spans="1:34" x14ac:dyDescent="0.2">
      <c r="A776" s="5"/>
      <c r="B776" s="5"/>
      <c r="C776" s="5"/>
      <c r="D776" s="5"/>
      <c r="E776" s="4"/>
      <c r="F776" s="5"/>
      <c r="G776" s="528"/>
      <c r="H776" s="5"/>
      <c r="I776" s="5"/>
      <c r="J776" s="5"/>
      <c r="K776" s="5"/>
      <c r="L776" s="5"/>
      <c r="M776" s="529"/>
      <c r="N776" s="5"/>
      <c r="O776" s="5"/>
      <c r="P776" s="5"/>
      <c r="Q776" s="5"/>
      <c r="R776" s="5"/>
      <c r="S776" s="5"/>
      <c r="T776" s="5"/>
      <c r="U776" s="5"/>
      <c r="V776" s="529"/>
      <c r="W776" s="530"/>
      <c r="X776" s="5"/>
      <c r="Y776" s="4"/>
      <c r="Z776" s="5"/>
      <c r="AA776" s="5"/>
      <c r="AB776" s="5"/>
      <c r="AC776" s="5"/>
      <c r="AD776" s="5"/>
      <c r="AE776" s="5"/>
      <c r="AF776" s="4"/>
      <c r="AG776" s="4"/>
      <c r="AH776" s="5"/>
    </row>
    <row r="777" spans="1:34" x14ac:dyDescent="0.2">
      <c r="A777" s="5"/>
      <c r="B777" s="5"/>
      <c r="C777" s="5"/>
      <c r="D777" s="5"/>
      <c r="E777" s="4"/>
      <c r="F777" s="5"/>
      <c r="G777" s="528"/>
      <c r="H777" s="5"/>
      <c r="I777" s="5"/>
      <c r="J777" s="5"/>
      <c r="K777" s="5"/>
      <c r="L777" s="5"/>
      <c r="M777" s="529"/>
      <c r="N777" s="5"/>
      <c r="O777" s="5"/>
      <c r="P777" s="5"/>
      <c r="Q777" s="5"/>
      <c r="R777" s="5"/>
      <c r="S777" s="5"/>
      <c r="T777" s="5"/>
      <c r="U777" s="5"/>
      <c r="V777" s="529"/>
      <c r="W777" s="530"/>
      <c r="X777" s="5"/>
      <c r="Y777" s="4"/>
      <c r="Z777" s="5"/>
      <c r="AA777" s="5"/>
      <c r="AB777" s="5"/>
      <c r="AC777" s="5"/>
      <c r="AD777" s="5"/>
      <c r="AE777" s="5"/>
      <c r="AF777" s="4"/>
      <c r="AG777" s="4"/>
      <c r="AH777" s="5"/>
    </row>
    <row r="778" spans="1:34" x14ac:dyDescent="0.2">
      <c r="A778" s="5"/>
      <c r="B778" s="5"/>
      <c r="C778" s="5"/>
      <c r="D778" s="5"/>
      <c r="E778" s="4"/>
      <c r="F778" s="5"/>
      <c r="G778" s="528"/>
      <c r="H778" s="5"/>
      <c r="I778" s="5"/>
      <c r="J778" s="5"/>
      <c r="K778" s="5"/>
      <c r="L778" s="5"/>
      <c r="M778" s="529"/>
      <c r="N778" s="5"/>
      <c r="O778" s="5"/>
      <c r="P778" s="5"/>
      <c r="Q778" s="5"/>
      <c r="R778" s="5"/>
      <c r="S778" s="5"/>
      <c r="T778" s="5"/>
      <c r="U778" s="5"/>
      <c r="V778" s="529"/>
      <c r="W778" s="530"/>
      <c r="X778" s="5"/>
      <c r="Y778" s="4"/>
      <c r="Z778" s="5"/>
      <c r="AA778" s="5"/>
      <c r="AB778" s="5"/>
      <c r="AC778" s="5"/>
      <c r="AD778" s="5"/>
      <c r="AE778" s="5"/>
      <c r="AF778" s="4"/>
      <c r="AG778" s="4"/>
      <c r="AH778" s="5"/>
    </row>
    <row r="779" spans="1:34" x14ac:dyDescent="0.2">
      <c r="A779" s="5"/>
      <c r="B779" s="5"/>
      <c r="C779" s="5"/>
      <c r="D779" s="5"/>
      <c r="E779" s="4"/>
      <c r="F779" s="5"/>
      <c r="G779" s="528"/>
      <c r="H779" s="5"/>
      <c r="I779" s="5"/>
      <c r="J779" s="5"/>
      <c r="K779" s="5"/>
      <c r="L779" s="5"/>
      <c r="M779" s="529"/>
      <c r="N779" s="5"/>
      <c r="O779" s="5"/>
      <c r="P779" s="5"/>
      <c r="Q779" s="5"/>
      <c r="R779" s="5"/>
      <c r="S779" s="5"/>
      <c r="T779" s="5"/>
      <c r="U779" s="5"/>
      <c r="V779" s="529"/>
      <c r="W779" s="530"/>
      <c r="X779" s="5"/>
      <c r="Y779" s="4"/>
      <c r="Z779" s="5"/>
      <c r="AA779" s="5"/>
      <c r="AB779" s="5"/>
      <c r="AC779" s="5"/>
      <c r="AD779" s="5"/>
      <c r="AE779" s="5"/>
      <c r="AF779" s="4"/>
      <c r="AG779" s="4"/>
      <c r="AH779" s="5"/>
    </row>
    <row r="780" spans="1:34" x14ac:dyDescent="0.2">
      <c r="A780" s="2"/>
      <c r="B780" s="2"/>
      <c r="C780" s="2"/>
      <c r="D780" s="2"/>
      <c r="E780" s="1"/>
      <c r="F780" s="2"/>
      <c r="G780" s="303"/>
      <c r="H780" s="2"/>
      <c r="I780" s="2"/>
      <c r="J780" s="2"/>
      <c r="K780" s="2"/>
      <c r="L780" s="2"/>
      <c r="M780" s="537"/>
      <c r="N780" s="2"/>
      <c r="O780" s="2"/>
      <c r="P780" s="2"/>
      <c r="Q780" s="2"/>
      <c r="R780" s="2"/>
      <c r="S780" s="2"/>
      <c r="T780" s="2"/>
      <c r="U780" s="2"/>
      <c r="V780" s="537"/>
      <c r="W780" s="538"/>
      <c r="X780" s="2"/>
      <c r="Y780" s="1"/>
      <c r="Z780" s="2"/>
      <c r="AA780" s="2"/>
      <c r="AB780" s="2"/>
      <c r="AC780" s="2"/>
      <c r="AD780" s="2"/>
      <c r="AE780" s="2"/>
      <c r="AF780" s="1"/>
      <c r="AG780" s="1"/>
      <c r="AH780" s="2"/>
    </row>
    <row r="781" spans="1:34" x14ac:dyDescent="0.2">
      <c r="A781" s="2"/>
      <c r="B781" s="2"/>
      <c r="C781" s="2"/>
      <c r="D781" s="2"/>
      <c r="E781" s="1"/>
      <c r="F781" s="2"/>
      <c r="G781" s="303"/>
      <c r="H781" s="2"/>
      <c r="I781" s="2"/>
      <c r="J781" s="2"/>
      <c r="K781" s="2"/>
      <c r="L781" s="2"/>
      <c r="M781" s="537"/>
      <c r="N781" s="2"/>
      <c r="O781" s="2"/>
      <c r="P781" s="2"/>
      <c r="Q781" s="2"/>
      <c r="R781" s="2"/>
      <c r="S781" s="2"/>
      <c r="T781" s="2"/>
      <c r="U781" s="2"/>
      <c r="V781" s="537"/>
      <c r="W781" s="538"/>
      <c r="X781" s="2"/>
      <c r="Y781" s="1"/>
      <c r="Z781" s="2"/>
      <c r="AA781" s="2"/>
      <c r="AB781" s="2"/>
      <c r="AC781" s="2"/>
      <c r="AD781" s="2"/>
      <c r="AE781" s="2"/>
      <c r="AF781" s="1"/>
      <c r="AG781" s="1"/>
      <c r="AH781" s="2"/>
    </row>
    <row r="782" spans="1:34" x14ac:dyDescent="0.2">
      <c r="A782" s="2"/>
      <c r="B782" s="2"/>
      <c r="C782" s="2"/>
      <c r="D782" s="2"/>
      <c r="E782" s="1"/>
      <c r="F782" s="2"/>
      <c r="G782" s="303"/>
      <c r="H782" s="2"/>
      <c r="I782" s="2"/>
      <c r="J782" s="2"/>
      <c r="K782" s="2"/>
      <c r="L782" s="2"/>
      <c r="M782" s="537"/>
      <c r="N782" s="2"/>
      <c r="O782" s="2"/>
      <c r="P782" s="2"/>
      <c r="Q782" s="2"/>
      <c r="R782" s="2"/>
      <c r="S782" s="2"/>
      <c r="T782" s="2"/>
      <c r="U782" s="2"/>
      <c r="V782" s="537"/>
      <c r="W782" s="538"/>
      <c r="X782" s="2"/>
      <c r="Y782" s="1"/>
      <c r="Z782" s="2"/>
      <c r="AA782" s="2"/>
      <c r="AB782" s="2"/>
      <c r="AC782" s="2"/>
      <c r="AD782" s="2"/>
      <c r="AE782" s="2"/>
      <c r="AF782" s="1"/>
      <c r="AG782" s="1"/>
      <c r="AH782" s="2"/>
    </row>
    <row r="783" spans="1:34" x14ac:dyDescent="0.2">
      <c r="A783" s="2"/>
      <c r="B783" s="2"/>
      <c r="C783" s="2"/>
      <c r="D783" s="2"/>
      <c r="E783" s="1"/>
      <c r="F783" s="2"/>
      <c r="G783" s="303"/>
      <c r="H783" s="2"/>
      <c r="I783" s="2"/>
      <c r="J783" s="2"/>
      <c r="K783" s="2"/>
      <c r="L783" s="2"/>
      <c r="M783" s="537"/>
      <c r="N783" s="2"/>
      <c r="O783" s="2"/>
      <c r="P783" s="2"/>
      <c r="Q783" s="2"/>
      <c r="R783" s="2"/>
      <c r="S783" s="2"/>
      <c r="T783" s="2"/>
      <c r="U783" s="2"/>
      <c r="V783" s="537"/>
      <c r="W783" s="538"/>
      <c r="X783" s="2"/>
      <c r="Y783" s="1"/>
      <c r="Z783" s="2"/>
      <c r="AA783" s="2"/>
      <c r="AB783" s="2"/>
      <c r="AC783" s="2"/>
      <c r="AD783" s="2"/>
      <c r="AE783" s="2"/>
      <c r="AF783" s="1"/>
      <c r="AG783" s="1"/>
      <c r="AH783" s="2"/>
    </row>
    <row r="784" spans="1:34" x14ac:dyDescent="0.2">
      <c r="A784" s="580"/>
      <c r="B784" s="2"/>
      <c r="C784" s="2"/>
      <c r="D784" s="2"/>
      <c r="E784" s="1"/>
      <c r="F784" s="2"/>
      <c r="G784" s="303"/>
      <c r="H784" s="2"/>
      <c r="I784" s="2"/>
      <c r="J784" s="2"/>
      <c r="K784" s="2"/>
      <c r="L784" s="2"/>
      <c r="M784" s="537"/>
      <c r="N784" s="2"/>
      <c r="O784" s="2"/>
      <c r="P784" s="2"/>
      <c r="Q784" s="2"/>
      <c r="R784" s="2"/>
      <c r="S784" s="2"/>
      <c r="T784" s="2"/>
      <c r="U784" s="2"/>
      <c r="V784" s="537"/>
      <c r="W784" s="538"/>
      <c r="X784" s="2"/>
      <c r="Y784" s="1"/>
      <c r="Z784" s="2"/>
      <c r="AA784" s="2"/>
      <c r="AB784" s="2"/>
      <c r="AC784" s="2"/>
      <c r="AD784" s="2"/>
      <c r="AE784" s="2"/>
      <c r="AF784" s="1"/>
      <c r="AG784" s="1"/>
      <c r="AH784" s="2"/>
    </row>
    <row r="785" spans="1:34" x14ac:dyDescent="0.2">
      <c r="A785" s="580"/>
      <c r="B785" s="2"/>
      <c r="C785" s="2"/>
      <c r="D785" s="2"/>
      <c r="E785" s="1"/>
      <c r="F785" s="2"/>
      <c r="G785" s="303"/>
      <c r="H785" s="2"/>
      <c r="I785" s="2"/>
      <c r="J785" s="2"/>
      <c r="K785" s="2"/>
      <c r="L785" s="2"/>
      <c r="M785" s="537"/>
      <c r="N785" s="2"/>
      <c r="O785" s="2"/>
      <c r="P785" s="2"/>
      <c r="Q785" s="2"/>
      <c r="R785" s="2"/>
      <c r="S785" s="2"/>
      <c r="T785" s="2"/>
      <c r="U785" s="2"/>
      <c r="V785" s="537"/>
      <c r="W785" s="538"/>
      <c r="X785" s="2"/>
      <c r="Y785" s="1"/>
      <c r="Z785" s="2"/>
      <c r="AA785" s="2"/>
      <c r="AB785" s="2"/>
      <c r="AC785" s="2"/>
      <c r="AD785" s="2"/>
      <c r="AE785" s="2"/>
      <c r="AF785" s="1"/>
      <c r="AG785" s="1"/>
      <c r="AH785" s="2"/>
    </row>
    <row r="786" spans="1:34" x14ac:dyDescent="0.2">
      <c r="A786" s="2"/>
      <c r="B786" s="2"/>
      <c r="C786" s="2"/>
      <c r="D786" s="2"/>
      <c r="E786" s="1"/>
      <c r="F786" s="2"/>
      <c r="G786" s="303"/>
      <c r="H786" s="2"/>
      <c r="I786" s="2"/>
      <c r="J786" s="2"/>
      <c r="K786" s="2"/>
      <c r="L786" s="2"/>
      <c r="M786" s="537"/>
      <c r="N786" s="2"/>
      <c r="O786" s="2"/>
      <c r="P786" s="2"/>
      <c r="Q786" s="2"/>
      <c r="R786" s="2"/>
      <c r="S786" s="2"/>
      <c r="T786" s="2"/>
      <c r="U786" s="2"/>
      <c r="V786" s="537"/>
      <c r="W786" s="538"/>
      <c r="X786" s="2"/>
      <c r="Y786" s="1"/>
      <c r="Z786" s="2"/>
      <c r="AA786" s="2"/>
      <c r="AB786" s="2"/>
      <c r="AC786" s="2"/>
      <c r="AD786" s="2"/>
      <c r="AE786" s="2"/>
      <c r="AF786" s="1"/>
      <c r="AG786" s="1"/>
      <c r="AH786" s="2"/>
    </row>
    <row r="787" spans="1:34" x14ac:dyDescent="0.2">
      <c r="A787" s="2"/>
      <c r="B787" s="2"/>
      <c r="C787" s="2"/>
      <c r="D787" s="2"/>
      <c r="E787" s="1"/>
      <c r="F787" s="2"/>
      <c r="G787" s="303"/>
      <c r="H787" s="2"/>
      <c r="I787" s="2"/>
      <c r="J787" s="2"/>
      <c r="K787" s="2"/>
      <c r="L787" s="2"/>
      <c r="M787" s="537"/>
      <c r="N787" s="2"/>
      <c r="O787" s="2"/>
      <c r="P787" s="2"/>
      <c r="Q787" s="2"/>
      <c r="R787" s="2"/>
      <c r="S787" s="2"/>
      <c r="T787" s="2"/>
      <c r="U787" s="2"/>
      <c r="V787" s="537"/>
      <c r="W787" s="538"/>
      <c r="X787" s="2"/>
      <c r="Y787" s="1"/>
      <c r="Z787" s="2"/>
      <c r="AA787" s="2"/>
      <c r="AB787" s="2"/>
      <c r="AC787" s="2"/>
      <c r="AD787" s="2"/>
      <c r="AE787" s="2"/>
      <c r="AF787" s="1"/>
      <c r="AG787" s="1"/>
      <c r="AH787" s="2"/>
    </row>
    <row r="788" spans="1:34" x14ac:dyDescent="0.2">
      <c r="A788" s="2"/>
      <c r="B788" s="2"/>
      <c r="C788" s="2"/>
      <c r="D788" s="2"/>
      <c r="E788" s="1"/>
      <c r="F788" s="2"/>
      <c r="G788" s="303"/>
      <c r="H788" s="2"/>
      <c r="I788" s="2"/>
      <c r="J788" s="2"/>
      <c r="K788" s="2"/>
      <c r="L788" s="2"/>
      <c r="M788" s="537"/>
      <c r="N788" s="2"/>
      <c r="O788" s="2"/>
      <c r="P788" s="2"/>
      <c r="Q788" s="2"/>
      <c r="R788" s="2"/>
      <c r="S788" s="2"/>
      <c r="T788" s="2"/>
      <c r="U788" s="2"/>
      <c r="V788" s="537"/>
      <c r="W788" s="538"/>
      <c r="X788" s="2"/>
      <c r="Y788" s="1"/>
      <c r="Z788" s="2"/>
      <c r="AA788" s="2"/>
      <c r="AB788" s="2"/>
      <c r="AC788" s="2"/>
      <c r="AD788" s="2"/>
      <c r="AE788" s="2"/>
      <c r="AF788" s="1"/>
      <c r="AG788" s="1"/>
      <c r="AH788" s="2"/>
    </row>
    <row r="789" spans="1:34" x14ac:dyDescent="0.2">
      <c r="A789" s="2"/>
      <c r="B789" s="2"/>
      <c r="C789" s="2"/>
      <c r="D789" s="2"/>
      <c r="E789" s="1"/>
      <c r="F789" s="2"/>
      <c r="G789" s="303"/>
      <c r="H789" s="2"/>
      <c r="I789" s="2"/>
      <c r="J789" s="2"/>
      <c r="K789" s="2"/>
      <c r="L789" s="2"/>
      <c r="M789" s="537"/>
      <c r="N789" s="2"/>
      <c r="O789" s="2"/>
      <c r="P789" s="2"/>
      <c r="Q789" s="2"/>
      <c r="R789" s="2"/>
      <c r="S789" s="2"/>
      <c r="T789" s="2"/>
      <c r="U789" s="2"/>
      <c r="V789" s="537"/>
      <c r="W789" s="538"/>
      <c r="X789" s="2"/>
      <c r="Y789" s="1"/>
      <c r="Z789" s="2"/>
      <c r="AA789" s="2"/>
      <c r="AB789" s="2"/>
      <c r="AC789" s="2"/>
      <c r="AD789" s="2"/>
      <c r="AE789" s="2"/>
      <c r="AF789" s="1"/>
      <c r="AG789" s="1"/>
      <c r="AH789" s="2"/>
    </row>
    <row r="790" spans="1:34" x14ac:dyDescent="0.2">
      <c r="A790" s="2"/>
      <c r="B790" s="2"/>
      <c r="C790" s="2"/>
      <c r="D790" s="2"/>
      <c r="E790" s="1"/>
      <c r="F790" s="2"/>
      <c r="G790" s="303"/>
      <c r="H790" s="2"/>
      <c r="I790" s="2"/>
      <c r="J790" s="2"/>
      <c r="K790" s="2"/>
      <c r="L790" s="2"/>
      <c r="M790" s="537"/>
      <c r="N790" s="2"/>
      <c r="O790" s="2"/>
      <c r="P790" s="2"/>
      <c r="Q790" s="2"/>
      <c r="R790" s="2"/>
      <c r="S790" s="2"/>
      <c r="T790" s="2"/>
      <c r="U790" s="2"/>
      <c r="V790" s="537"/>
      <c r="W790" s="538"/>
      <c r="X790" s="2"/>
      <c r="Y790" s="1"/>
      <c r="Z790" s="2"/>
      <c r="AA790" s="2"/>
      <c r="AB790" s="2"/>
      <c r="AC790" s="2"/>
      <c r="AD790" s="2"/>
      <c r="AE790" s="2"/>
      <c r="AF790" s="1"/>
      <c r="AG790" s="1"/>
      <c r="AH790" s="2"/>
    </row>
    <row r="791" spans="1:34" x14ac:dyDescent="0.2">
      <c r="A791" s="2"/>
      <c r="B791" s="2"/>
      <c r="C791" s="2"/>
      <c r="D791" s="2"/>
      <c r="E791" s="1"/>
      <c r="F791" s="2"/>
      <c r="G791" s="303"/>
      <c r="H791" s="2"/>
      <c r="I791" s="2"/>
      <c r="J791" s="2"/>
      <c r="K791" s="2"/>
      <c r="L791" s="2"/>
      <c r="M791" s="537"/>
      <c r="N791" s="2"/>
      <c r="O791" s="2"/>
      <c r="P791" s="2"/>
      <c r="Q791" s="2"/>
      <c r="R791" s="2"/>
      <c r="S791" s="2"/>
      <c r="T791" s="2"/>
      <c r="U791" s="2"/>
      <c r="V791" s="537"/>
      <c r="W791" s="538"/>
      <c r="X791" s="2"/>
      <c r="Y791" s="1"/>
      <c r="Z791" s="2"/>
      <c r="AA791" s="2"/>
      <c r="AB791" s="2"/>
      <c r="AC791" s="2"/>
      <c r="AD791" s="2"/>
      <c r="AE791" s="2"/>
      <c r="AF791" s="1"/>
      <c r="AG791" s="1"/>
      <c r="AH791" s="2"/>
    </row>
    <row r="792" spans="1:34" x14ac:dyDescent="0.2">
      <c r="A792" s="2"/>
      <c r="B792" s="2"/>
      <c r="C792" s="2"/>
      <c r="D792" s="2"/>
      <c r="E792" s="1"/>
      <c r="F792" s="2"/>
      <c r="G792" s="303"/>
      <c r="H792" s="2"/>
      <c r="I792" s="2"/>
      <c r="J792" s="2"/>
      <c r="K792" s="2"/>
      <c r="L792" s="2"/>
      <c r="M792" s="537"/>
      <c r="N792" s="2"/>
      <c r="O792" s="2"/>
      <c r="P792" s="2"/>
      <c r="Q792" s="2"/>
      <c r="R792" s="2"/>
      <c r="S792" s="2"/>
      <c r="T792" s="2"/>
      <c r="U792" s="2"/>
      <c r="V792" s="537"/>
      <c r="W792" s="538"/>
      <c r="X792" s="2"/>
      <c r="Y792" s="1"/>
      <c r="Z792" s="2"/>
      <c r="AA792" s="2"/>
      <c r="AB792" s="2"/>
      <c r="AC792" s="2"/>
      <c r="AD792" s="2"/>
      <c r="AE792" s="2"/>
      <c r="AF792" s="1"/>
      <c r="AG792" s="1"/>
      <c r="AH792" s="2"/>
    </row>
    <row r="793" spans="1:34" x14ac:dyDescent="0.2">
      <c r="A793" s="2"/>
      <c r="B793" s="2"/>
      <c r="C793" s="2"/>
      <c r="D793" s="2"/>
      <c r="E793" s="1"/>
      <c r="F793" s="2"/>
      <c r="G793" s="303"/>
      <c r="H793" s="2"/>
      <c r="I793" s="2"/>
      <c r="J793" s="2"/>
      <c r="K793" s="2"/>
      <c r="L793" s="2"/>
      <c r="M793" s="537"/>
      <c r="N793" s="2"/>
      <c r="O793" s="2"/>
      <c r="P793" s="2"/>
      <c r="Q793" s="2"/>
      <c r="R793" s="2"/>
      <c r="S793" s="2"/>
      <c r="T793" s="2"/>
      <c r="U793" s="2"/>
      <c r="V793" s="537"/>
      <c r="W793" s="538"/>
      <c r="X793" s="2"/>
      <c r="Y793" s="1"/>
      <c r="Z793" s="2"/>
      <c r="AA793" s="2"/>
      <c r="AB793" s="2"/>
      <c r="AC793" s="2"/>
      <c r="AD793" s="2"/>
      <c r="AE793" s="2"/>
      <c r="AF793" s="1"/>
      <c r="AG793" s="1"/>
      <c r="AH793" s="2"/>
    </row>
    <row r="794" spans="1:34" x14ac:dyDescent="0.2">
      <c r="A794" s="2"/>
      <c r="B794" s="2"/>
      <c r="C794" s="2"/>
      <c r="D794" s="2"/>
      <c r="E794" s="1"/>
      <c r="F794" s="2"/>
      <c r="G794" s="303"/>
      <c r="H794" s="2"/>
      <c r="I794" s="2"/>
      <c r="J794" s="2"/>
      <c r="K794" s="2"/>
      <c r="L794" s="2"/>
      <c r="M794" s="537"/>
      <c r="N794" s="2"/>
      <c r="O794" s="2"/>
      <c r="P794" s="2"/>
      <c r="Q794" s="2"/>
      <c r="R794" s="2"/>
      <c r="S794" s="2"/>
      <c r="T794" s="2"/>
      <c r="U794" s="2"/>
      <c r="V794" s="537"/>
      <c r="W794" s="538"/>
      <c r="X794" s="2"/>
      <c r="Y794" s="1"/>
      <c r="Z794" s="2"/>
      <c r="AA794" s="2"/>
      <c r="AB794" s="2"/>
      <c r="AC794" s="2"/>
      <c r="AD794" s="2"/>
      <c r="AE794" s="2"/>
      <c r="AF794" s="1"/>
      <c r="AG794" s="1"/>
      <c r="AH794" s="2"/>
    </row>
    <row r="795" spans="1:34" x14ac:dyDescent="0.2">
      <c r="A795" s="2"/>
      <c r="B795" s="2"/>
      <c r="C795" s="2"/>
      <c r="D795" s="2"/>
      <c r="E795" s="1"/>
      <c r="F795" s="2"/>
      <c r="G795" s="303"/>
      <c r="H795" s="2"/>
      <c r="I795" s="2"/>
      <c r="J795" s="2"/>
      <c r="K795" s="2"/>
      <c r="L795" s="2"/>
      <c r="M795" s="537"/>
      <c r="N795" s="2"/>
      <c r="O795" s="2"/>
      <c r="P795" s="2"/>
      <c r="Q795" s="2"/>
      <c r="R795" s="2"/>
      <c r="S795" s="2"/>
      <c r="T795" s="2"/>
      <c r="U795" s="2"/>
      <c r="V795" s="537"/>
      <c r="W795" s="538"/>
      <c r="X795" s="2"/>
      <c r="Y795" s="1"/>
      <c r="Z795" s="2"/>
      <c r="AA795" s="2"/>
      <c r="AB795" s="2"/>
      <c r="AC795" s="2"/>
      <c r="AD795" s="2"/>
      <c r="AE795" s="2"/>
      <c r="AF795" s="1"/>
      <c r="AG795" s="1"/>
      <c r="AH795" s="2"/>
    </row>
    <row r="796" spans="1:34" x14ac:dyDescent="0.2">
      <c r="A796" s="2"/>
      <c r="B796" s="2"/>
      <c r="C796" s="2"/>
      <c r="D796" s="2"/>
      <c r="E796" s="1"/>
      <c r="F796" s="2"/>
      <c r="G796" s="303"/>
      <c r="H796" s="2"/>
      <c r="I796" s="2"/>
      <c r="J796" s="2"/>
      <c r="K796" s="2"/>
      <c r="L796" s="2"/>
      <c r="M796" s="537"/>
      <c r="N796" s="2"/>
      <c r="O796" s="2"/>
      <c r="P796" s="2"/>
      <c r="Q796" s="2"/>
      <c r="R796" s="2"/>
      <c r="S796" s="2"/>
      <c r="T796" s="2"/>
      <c r="U796" s="2"/>
      <c r="V796" s="537"/>
      <c r="W796" s="538"/>
      <c r="X796" s="2"/>
      <c r="Y796" s="1"/>
      <c r="Z796" s="2"/>
      <c r="AA796" s="2"/>
      <c r="AB796" s="2"/>
      <c r="AC796" s="2"/>
      <c r="AD796" s="2"/>
      <c r="AE796" s="2"/>
      <c r="AF796" s="1"/>
      <c r="AG796" s="1"/>
      <c r="AH796" s="2"/>
    </row>
    <row r="797" spans="1:34" x14ac:dyDescent="0.2">
      <c r="A797" s="2"/>
      <c r="B797" s="2"/>
      <c r="C797" s="2"/>
      <c r="D797" s="2"/>
      <c r="E797" s="1"/>
      <c r="F797" s="2"/>
      <c r="G797" s="303"/>
      <c r="H797" s="2"/>
      <c r="I797" s="2"/>
      <c r="J797" s="2"/>
      <c r="K797" s="2"/>
      <c r="L797" s="2"/>
      <c r="M797" s="537"/>
      <c r="N797" s="2"/>
      <c r="O797" s="2"/>
      <c r="P797" s="2"/>
      <c r="Q797" s="2"/>
      <c r="R797" s="2"/>
      <c r="S797" s="2"/>
      <c r="T797" s="2"/>
      <c r="U797" s="2"/>
      <c r="V797" s="537"/>
      <c r="W797" s="538"/>
      <c r="X797" s="2"/>
      <c r="Y797" s="1"/>
      <c r="Z797" s="2"/>
      <c r="AA797" s="2"/>
      <c r="AB797" s="2"/>
      <c r="AC797" s="2"/>
      <c r="AD797" s="2"/>
      <c r="AE797" s="2"/>
      <c r="AF797" s="1"/>
      <c r="AG797" s="1"/>
      <c r="AH797" s="2"/>
    </row>
    <row r="798" spans="1:34" x14ac:dyDescent="0.2">
      <c r="A798" s="2"/>
      <c r="B798" s="2"/>
      <c r="C798" s="2"/>
      <c r="D798" s="2"/>
      <c r="E798" s="1"/>
      <c r="F798" s="2"/>
      <c r="G798" s="303"/>
      <c r="H798" s="2"/>
      <c r="I798" s="2"/>
      <c r="J798" s="2"/>
      <c r="K798" s="2"/>
      <c r="L798" s="2"/>
      <c r="M798" s="537"/>
      <c r="N798" s="2"/>
      <c r="O798" s="2"/>
      <c r="P798" s="2"/>
      <c r="Q798" s="2"/>
      <c r="R798" s="2"/>
      <c r="S798" s="2"/>
      <c r="T798" s="2"/>
      <c r="U798" s="2"/>
      <c r="V798" s="537"/>
      <c r="W798" s="538"/>
      <c r="X798" s="2"/>
      <c r="Y798" s="1"/>
      <c r="Z798" s="2"/>
      <c r="AA798" s="2"/>
      <c r="AB798" s="2"/>
      <c r="AC798" s="2"/>
      <c r="AD798" s="2"/>
      <c r="AE798" s="2"/>
      <c r="AF798" s="1"/>
      <c r="AG798" s="1"/>
      <c r="AH798" s="2"/>
    </row>
    <row r="799" spans="1:34" x14ac:dyDescent="0.2">
      <c r="A799" s="2"/>
      <c r="B799" s="2"/>
      <c r="C799" s="2"/>
      <c r="D799" s="2"/>
      <c r="E799" s="1"/>
      <c r="F799" s="2"/>
      <c r="G799" s="303"/>
      <c r="H799" s="2"/>
      <c r="I799" s="2"/>
      <c r="J799" s="2"/>
      <c r="K799" s="2"/>
      <c r="L799" s="2"/>
      <c r="M799" s="537"/>
      <c r="N799" s="2"/>
      <c r="O799" s="2"/>
      <c r="P799" s="2"/>
      <c r="Q799" s="2"/>
      <c r="R799" s="2"/>
      <c r="S799" s="2"/>
      <c r="T799" s="2"/>
      <c r="U799" s="2"/>
      <c r="V799" s="537"/>
      <c r="W799" s="538"/>
      <c r="X799" s="2"/>
      <c r="Y799" s="1"/>
      <c r="Z799" s="2"/>
      <c r="AA799" s="2"/>
      <c r="AB799" s="2"/>
      <c r="AC799" s="2"/>
      <c r="AD799" s="2"/>
      <c r="AE799" s="2"/>
      <c r="AF799" s="1"/>
      <c r="AG799" s="1"/>
      <c r="AH799" s="2"/>
    </row>
    <row r="800" spans="1:34" x14ac:dyDescent="0.2">
      <c r="A800" s="2"/>
      <c r="B800" s="2"/>
      <c r="C800" s="2"/>
      <c r="D800" s="2"/>
      <c r="E800" s="1"/>
      <c r="F800" s="2"/>
      <c r="G800" s="303"/>
      <c r="H800" s="2"/>
      <c r="I800" s="2"/>
      <c r="J800" s="2"/>
      <c r="K800" s="2"/>
      <c r="L800" s="2"/>
      <c r="M800" s="537"/>
      <c r="N800" s="2"/>
      <c r="O800" s="2"/>
      <c r="P800" s="2"/>
      <c r="Q800" s="2"/>
      <c r="R800" s="2"/>
      <c r="S800" s="2"/>
      <c r="T800" s="2"/>
      <c r="U800" s="2"/>
      <c r="V800" s="537"/>
      <c r="W800" s="538"/>
      <c r="X800" s="2"/>
      <c r="Y800" s="1"/>
      <c r="Z800" s="2"/>
      <c r="AA800" s="2"/>
      <c r="AB800" s="2"/>
      <c r="AC800" s="2"/>
      <c r="AD800" s="2"/>
      <c r="AE800" s="2"/>
      <c r="AF800" s="1"/>
      <c r="AG800" s="1"/>
      <c r="AH800" s="2"/>
    </row>
    <row r="801" spans="1:34" x14ac:dyDescent="0.2">
      <c r="A801" s="2"/>
      <c r="B801" s="2"/>
      <c r="C801" s="2"/>
      <c r="D801" s="2"/>
      <c r="E801" s="1"/>
      <c r="F801" s="2"/>
      <c r="G801" s="303"/>
      <c r="H801" s="2"/>
      <c r="I801" s="2"/>
      <c r="J801" s="2"/>
      <c r="K801" s="2"/>
      <c r="L801" s="2"/>
      <c r="M801" s="537"/>
      <c r="N801" s="2"/>
      <c r="O801" s="2"/>
      <c r="P801" s="2"/>
      <c r="Q801" s="2"/>
      <c r="R801" s="2"/>
      <c r="S801" s="2"/>
      <c r="T801" s="2"/>
      <c r="U801" s="2"/>
      <c r="V801" s="537"/>
      <c r="W801" s="538"/>
      <c r="X801" s="2"/>
      <c r="Y801" s="1"/>
      <c r="Z801" s="2"/>
      <c r="AA801" s="2"/>
      <c r="AB801" s="2"/>
      <c r="AC801" s="2"/>
      <c r="AD801" s="2"/>
      <c r="AE801" s="2"/>
      <c r="AF801" s="1"/>
      <c r="AG801" s="1"/>
      <c r="AH801" s="2"/>
    </row>
    <row r="802" spans="1:34" x14ac:dyDescent="0.2">
      <c r="A802" s="580"/>
      <c r="B802" s="2"/>
      <c r="C802" s="2"/>
      <c r="D802" s="2"/>
      <c r="E802" s="1"/>
      <c r="F802" s="2"/>
      <c r="G802" s="303"/>
      <c r="H802" s="2"/>
      <c r="I802" s="2"/>
      <c r="J802" s="2"/>
      <c r="K802" s="2"/>
      <c r="L802" s="2"/>
      <c r="M802" s="537"/>
      <c r="N802" s="2"/>
      <c r="O802" s="2"/>
      <c r="P802" s="2"/>
      <c r="Q802" s="2"/>
      <c r="R802" s="2"/>
      <c r="S802" s="2"/>
      <c r="T802" s="2"/>
      <c r="U802" s="2"/>
      <c r="V802" s="537"/>
      <c r="W802" s="538"/>
      <c r="X802" s="2"/>
      <c r="Y802" s="1"/>
      <c r="Z802" s="2"/>
      <c r="AA802" s="2"/>
      <c r="AB802" s="2"/>
      <c r="AC802" s="2"/>
      <c r="AD802" s="2"/>
      <c r="AE802" s="2"/>
      <c r="AF802" s="1"/>
      <c r="AG802" s="1"/>
      <c r="AH802" s="2"/>
    </row>
    <row r="803" spans="1:34" x14ac:dyDescent="0.2">
      <c r="A803" s="2"/>
      <c r="B803" s="2"/>
      <c r="C803" s="2"/>
      <c r="D803" s="2"/>
      <c r="E803" s="1"/>
      <c r="F803" s="2"/>
      <c r="G803" s="303"/>
      <c r="H803" s="2"/>
      <c r="I803" s="2"/>
      <c r="J803" s="2"/>
      <c r="K803" s="2"/>
      <c r="L803" s="2"/>
      <c r="M803" s="537"/>
      <c r="N803" s="2"/>
      <c r="O803" s="2"/>
      <c r="P803" s="2"/>
      <c r="Q803" s="2"/>
      <c r="R803" s="2"/>
      <c r="S803" s="2"/>
      <c r="T803" s="2"/>
      <c r="U803" s="2"/>
      <c r="V803" s="537"/>
      <c r="W803" s="538"/>
      <c r="X803" s="2"/>
      <c r="Y803" s="1"/>
      <c r="Z803" s="2"/>
      <c r="AA803" s="2"/>
      <c r="AB803" s="2"/>
      <c r="AC803" s="2"/>
      <c r="AD803" s="2"/>
      <c r="AE803" s="2"/>
      <c r="AF803" s="1"/>
      <c r="AG803" s="1"/>
      <c r="AH803" s="2"/>
    </row>
    <row r="804" spans="1:34" x14ac:dyDescent="0.2">
      <c r="A804" s="2"/>
      <c r="B804" s="2"/>
      <c r="C804" s="2"/>
      <c r="D804" s="2"/>
      <c r="E804" s="1"/>
      <c r="F804" s="2"/>
      <c r="G804" s="303"/>
      <c r="H804" s="2"/>
      <c r="I804" s="2"/>
      <c r="J804" s="2"/>
      <c r="K804" s="2"/>
      <c r="L804" s="2"/>
      <c r="M804" s="537"/>
      <c r="N804" s="2"/>
      <c r="O804" s="2"/>
      <c r="P804" s="2"/>
      <c r="Q804" s="2"/>
      <c r="R804" s="2"/>
      <c r="S804" s="2"/>
      <c r="T804" s="2"/>
      <c r="U804" s="2"/>
      <c r="V804" s="537"/>
      <c r="W804" s="538"/>
      <c r="X804" s="2"/>
      <c r="Y804" s="1"/>
      <c r="Z804" s="2"/>
      <c r="AA804" s="2"/>
      <c r="AB804" s="2"/>
      <c r="AC804" s="2"/>
      <c r="AD804" s="2"/>
      <c r="AE804" s="2"/>
      <c r="AF804" s="1"/>
      <c r="AG804" s="1"/>
      <c r="AH804" s="2"/>
    </row>
    <row r="805" spans="1:34" x14ac:dyDescent="0.2">
      <c r="A805" s="2"/>
      <c r="B805" s="2"/>
      <c r="C805" s="2"/>
      <c r="D805" s="2"/>
      <c r="E805" s="1"/>
      <c r="F805" s="2"/>
      <c r="G805" s="303"/>
      <c r="H805" s="2"/>
      <c r="I805" s="2"/>
      <c r="J805" s="2"/>
      <c r="K805" s="2"/>
      <c r="L805" s="2"/>
      <c r="M805" s="537"/>
      <c r="N805" s="2"/>
      <c r="O805" s="2"/>
      <c r="P805" s="2"/>
      <c r="Q805" s="2"/>
      <c r="R805" s="2"/>
      <c r="S805" s="2"/>
      <c r="T805" s="2"/>
      <c r="U805" s="2"/>
      <c r="V805" s="537"/>
      <c r="W805" s="538"/>
      <c r="X805" s="2"/>
      <c r="Y805" s="1"/>
      <c r="Z805" s="2"/>
      <c r="AA805" s="2"/>
      <c r="AB805" s="2"/>
      <c r="AC805" s="2"/>
      <c r="AD805" s="2"/>
      <c r="AE805" s="2"/>
      <c r="AF805" s="1"/>
      <c r="AG805" s="1"/>
      <c r="AH805" s="2"/>
    </row>
    <row r="806" spans="1:34" x14ac:dyDescent="0.2">
      <c r="A806" s="2"/>
      <c r="B806" s="2"/>
      <c r="C806" s="2"/>
      <c r="D806" s="2"/>
      <c r="E806" s="1"/>
      <c r="F806" s="2"/>
      <c r="G806" s="303"/>
      <c r="H806" s="2"/>
      <c r="I806" s="2"/>
      <c r="J806" s="2"/>
      <c r="K806" s="2"/>
      <c r="L806" s="2"/>
      <c r="M806" s="537"/>
      <c r="N806" s="2"/>
      <c r="O806" s="2"/>
      <c r="P806" s="2"/>
      <c r="Q806" s="2"/>
      <c r="R806" s="2"/>
      <c r="S806" s="2"/>
      <c r="T806" s="2"/>
      <c r="U806" s="2"/>
      <c r="V806" s="537"/>
      <c r="W806" s="538"/>
      <c r="X806" s="2"/>
      <c r="Y806" s="1"/>
      <c r="Z806" s="2"/>
      <c r="AA806" s="2"/>
      <c r="AB806" s="2"/>
      <c r="AC806" s="2"/>
      <c r="AD806" s="2"/>
      <c r="AE806" s="2"/>
      <c r="AF806" s="1"/>
      <c r="AG806" s="1"/>
      <c r="AH806" s="2"/>
    </row>
    <row r="807" spans="1:34" x14ac:dyDescent="0.2">
      <c r="A807" s="2"/>
      <c r="B807" s="2"/>
      <c r="C807" s="2"/>
      <c r="D807" s="2"/>
      <c r="E807" s="1"/>
      <c r="F807" s="2"/>
      <c r="G807" s="303"/>
      <c r="H807" s="2"/>
      <c r="I807" s="2"/>
      <c r="J807" s="2"/>
      <c r="K807" s="2"/>
      <c r="L807" s="2"/>
      <c r="M807" s="537"/>
      <c r="N807" s="2"/>
      <c r="O807" s="2"/>
      <c r="P807" s="2"/>
      <c r="Q807" s="2"/>
      <c r="R807" s="2"/>
      <c r="S807" s="2"/>
      <c r="T807" s="2"/>
      <c r="U807" s="2"/>
      <c r="V807" s="537"/>
      <c r="W807" s="538"/>
      <c r="X807" s="2"/>
      <c r="Y807" s="1"/>
      <c r="Z807" s="2"/>
      <c r="AA807" s="2"/>
      <c r="AB807" s="2"/>
      <c r="AC807" s="2"/>
      <c r="AD807" s="2"/>
      <c r="AE807" s="2"/>
      <c r="AF807" s="1"/>
      <c r="AG807" s="1"/>
      <c r="AH807" s="2"/>
    </row>
    <row r="808" spans="1:34" x14ac:dyDescent="0.2">
      <c r="A808" s="2"/>
      <c r="B808" s="2"/>
      <c r="C808" s="2"/>
      <c r="D808" s="2"/>
      <c r="E808" s="1"/>
      <c r="F808" s="2"/>
      <c r="G808" s="303"/>
      <c r="H808" s="2"/>
      <c r="I808" s="2"/>
      <c r="J808" s="2"/>
      <c r="K808" s="2"/>
      <c r="L808" s="2"/>
      <c r="M808" s="537"/>
      <c r="N808" s="2"/>
      <c r="O808" s="2"/>
      <c r="P808" s="2"/>
      <c r="Q808" s="2"/>
      <c r="R808" s="2"/>
      <c r="S808" s="2"/>
      <c r="T808" s="2"/>
      <c r="U808" s="2"/>
      <c r="V808" s="537"/>
      <c r="W808" s="538"/>
      <c r="X808" s="2"/>
      <c r="Y808" s="1"/>
      <c r="Z808" s="2"/>
      <c r="AA808" s="2"/>
      <c r="AB808" s="2"/>
      <c r="AC808" s="2"/>
      <c r="AD808" s="2"/>
      <c r="AE808" s="2"/>
      <c r="AF808" s="1"/>
      <c r="AG808" s="1"/>
      <c r="AH808" s="2"/>
    </row>
    <row r="809" spans="1:34" x14ac:dyDescent="0.2">
      <c r="A809" s="2"/>
      <c r="B809" s="2"/>
      <c r="C809" s="2"/>
      <c r="D809" s="2"/>
      <c r="E809" s="1"/>
      <c r="F809" s="2"/>
      <c r="G809" s="303"/>
      <c r="H809" s="2"/>
      <c r="I809" s="2"/>
      <c r="J809" s="2"/>
      <c r="K809" s="2"/>
      <c r="L809" s="2"/>
      <c r="M809" s="537"/>
      <c r="N809" s="2"/>
      <c r="O809" s="2"/>
      <c r="P809" s="2"/>
      <c r="Q809" s="2"/>
      <c r="R809" s="2"/>
      <c r="S809" s="2"/>
      <c r="T809" s="2"/>
      <c r="U809" s="2"/>
      <c r="V809" s="537"/>
      <c r="W809" s="538"/>
      <c r="X809" s="2"/>
      <c r="Y809" s="1"/>
      <c r="Z809" s="2"/>
      <c r="AA809" s="2"/>
      <c r="AB809" s="2"/>
      <c r="AC809" s="2"/>
      <c r="AD809" s="2"/>
      <c r="AE809" s="2"/>
      <c r="AF809" s="1"/>
      <c r="AG809" s="1"/>
      <c r="AH809" s="2"/>
    </row>
    <row r="810" spans="1:34" x14ac:dyDescent="0.2">
      <c r="A810" s="2"/>
      <c r="B810" s="2"/>
      <c r="C810" s="2"/>
      <c r="D810" s="2"/>
      <c r="E810" s="1"/>
      <c r="F810" s="2"/>
      <c r="G810" s="303"/>
      <c r="H810" s="2"/>
      <c r="I810" s="2"/>
      <c r="J810" s="2"/>
      <c r="K810" s="2"/>
      <c r="L810" s="2"/>
      <c r="M810" s="537"/>
      <c r="N810" s="2"/>
      <c r="O810" s="2"/>
      <c r="P810" s="2"/>
      <c r="Q810" s="2"/>
      <c r="R810" s="2"/>
      <c r="S810" s="2"/>
      <c r="T810" s="2"/>
      <c r="U810" s="2"/>
      <c r="V810" s="537"/>
      <c r="W810" s="538"/>
      <c r="X810" s="2"/>
      <c r="Y810" s="1"/>
      <c r="Z810" s="2"/>
      <c r="AA810" s="2"/>
      <c r="AB810" s="2"/>
      <c r="AC810" s="2"/>
      <c r="AD810" s="2"/>
      <c r="AE810" s="2"/>
      <c r="AF810" s="1"/>
      <c r="AG810" s="1"/>
      <c r="AH810" s="2"/>
    </row>
    <row r="811" spans="1:34" x14ac:dyDescent="0.2">
      <c r="A811" s="2"/>
      <c r="B811" s="2"/>
      <c r="C811" s="2"/>
      <c r="D811" s="2"/>
      <c r="E811" s="1"/>
      <c r="F811" s="2"/>
      <c r="G811" s="303"/>
      <c r="H811" s="2"/>
      <c r="I811" s="2"/>
      <c r="J811" s="2"/>
      <c r="K811" s="2"/>
      <c r="L811" s="2"/>
      <c r="M811" s="537"/>
      <c r="N811" s="2"/>
      <c r="O811" s="2"/>
      <c r="P811" s="2"/>
      <c r="Q811" s="2"/>
      <c r="R811" s="2"/>
      <c r="S811" s="2"/>
      <c r="T811" s="2"/>
      <c r="U811" s="2"/>
      <c r="V811" s="537"/>
      <c r="W811" s="538"/>
      <c r="X811" s="2"/>
      <c r="Y811" s="1"/>
      <c r="Z811" s="2"/>
      <c r="AA811" s="2"/>
      <c r="AB811" s="2"/>
      <c r="AC811" s="2"/>
      <c r="AD811" s="2"/>
      <c r="AE811" s="2"/>
      <c r="AF811" s="1"/>
      <c r="AG811" s="1"/>
      <c r="AH811" s="2"/>
    </row>
    <row r="812" spans="1:34" x14ac:dyDescent="0.2">
      <c r="A812" s="2"/>
      <c r="B812" s="2"/>
      <c r="C812" s="2"/>
      <c r="D812" s="2"/>
      <c r="E812" s="1"/>
      <c r="F812" s="2"/>
      <c r="G812" s="303"/>
      <c r="H812" s="2"/>
      <c r="I812" s="2"/>
      <c r="J812" s="2"/>
      <c r="K812" s="2"/>
      <c r="L812" s="2"/>
      <c r="M812" s="537"/>
      <c r="N812" s="2"/>
      <c r="O812" s="2"/>
      <c r="P812" s="2"/>
      <c r="Q812" s="2"/>
      <c r="R812" s="2"/>
      <c r="S812" s="2"/>
      <c r="T812" s="2"/>
      <c r="U812" s="2"/>
      <c r="V812" s="537"/>
      <c r="W812" s="538"/>
      <c r="X812" s="2"/>
      <c r="Y812" s="1"/>
      <c r="Z812" s="2"/>
      <c r="AA812" s="2"/>
      <c r="AB812" s="2"/>
      <c r="AC812" s="2"/>
      <c r="AD812" s="2"/>
      <c r="AE812" s="2"/>
      <c r="AF812" s="1"/>
      <c r="AG812" s="1"/>
      <c r="AH812" s="2"/>
    </row>
    <row r="813" spans="1:34" x14ac:dyDescent="0.2">
      <c r="A813" s="2"/>
      <c r="B813" s="2"/>
      <c r="C813" s="2"/>
      <c r="D813" s="2"/>
      <c r="E813" s="1"/>
      <c r="F813" s="2"/>
      <c r="G813" s="303"/>
      <c r="H813" s="2"/>
      <c r="I813" s="2"/>
      <c r="J813" s="2"/>
      <c r="K813" s="2"/>
      <c r="L813" s="2"/>
      <c r="M813" s="537"/>
      <c r="N813" s="2"/>
      <c r="O813" s="2"/>
      <c r="P813" s="2"/>
      <c r="Q813" s="2"/>
      <c r="R813" s="2"/>
      <c r="S813" s="2"/>
      <c r="T813" s="2"/>
      <c r="U813" s="2"/>
      <c r="V813" s="537"/>
      <c r="W813" s="538"/>
      <c r="X813" s="2"/>
      <c r="Y813" s="1"/>
      <c r="Z813" s="2"/>
      <c r="AA813" s="2"/>
      <c r="AB813" s="2"/>
      <c r="AC813" s="2"/>
      <c r="AD813" s="2"/>
      <c r="AE813" s="2"/>
      <c r="AF813" s="1"/>
      <c r="AG813" s="1"/>
      <c r="AH813" s="2"/>
    </row>
    <row r="814" spans="1:34" x14ac:dyDescent="0.2">
      <c r="A814" s="2"/>
      <c r="B814" s="2"/>
      <c r="C814" s="2"/>
      <c r="D814" s="2"/>
      <c r="E814" s="1"/>
      <c r="F814" s="2"/>
      <c r="G814" s="303"/>
      <c r="H814" s="2"/>
      <c r="I814" s="2"/>
      <c r="J814" s="2"/>
      <c r="K814" s="2"/>
      <c r="L814" s="2"/>
      <c r="M814" s="537"/>
      <c r="N814" s="2"/>
      <c r="O814" s="2"/>
      <c r="P814" s="2"/>
      <c r="Q814" s="2"/>
      <c r="R814" s="2"/>
      <c r="S814" s="2"/>
      <c r="T814" s="2"/>
      <c r="U814" s="2"/>
      <c r="V814" s="537"/>
      <c r="W814" s="538"/>
      <c r="X814" s="2"/>
      <c r="Y814" s="1"/>
      <c r="Z814" s="2"/>
      <c r="AA814" s="2"/>
      <c r="AB814" s="2"/>
      <c r="AC814" s="2"/>
      <c r="AD814" s="2"/>
      <c r="AE814" s="2"/>
      <c r="AF814" s="1"/>
      <c r="AG814" s="1"/>
      <c r="AH814" s="2"/>
    </row>
    <row r="815" spans="1:34" x14ac:dyDescent="0.2">
      <c r="A815" s="2"/>
      <c r="B815" s="2"/>
      <c r="C815" s="2"/>
      <c r="D815" s="2"/>
      <c r="E815" s="1"/>
      <c r="F815" s="2"/>
      <c r="G815" s="303"/>
      <c r="H815" s="2"/>
      <c r="I815" s="2"/>
      <c r="J815" s="2"/>
      <c r="K815" s="2"/>
      <c r="L815" s="2"/>
      <c r="M815" s="537"/>
      <c r="N815" s="2"/>
      <c r="O815" s="2"/>
      <c r="P815" s="2"/>
      <c r="Q815" s="2"/>
      <c r="R815" s="2"/>
      <c r="S815" s="2"/>
      <c r="T815" s="2"/>
      <c r="U815" s="2"/>
      <c r="V815" s="537"/>
      <c r="W815" s="538"/>
      <c r="X815" s="2"/>
      <c r="Y815" s="1"/>
      <c r="Z815" s="2"/>
      <c r="AA815" s="2"/>
      <c r="AB815" s="2"/>
      <c r="AC815" s="2"/>
      <c r="AD815" s="2"/>
      <c r="AE815" s="2"/>
      <c r="AF815" s="1"/>
      <c r="AG815" s="1"/>
      <c r="AH815" s="2"/>
    </row>
    <row r="816" spans="1:34" x14ac:dyDescent="0.2">
      <c r="A816" s="2"/>
      <c r="B816" s="2"/>
      <c r="C816" s="2"/>
      <c r="D816" s="2"/>
      <c r="E816" s="1"/>
      <c r="F816" s="2"/>
      <c r="G816" s="303"/>
      <c r="H816" s="2"/>
      <c r="I816" s="2"/>
      <c r="J816" s="2"/>
      <c r="K816" s="2"/>
      <c r="L816" s="2"/>
      <c r="M816" s="537"/>
      <c r="N816" s="2"/>
      <c r="O816" s="2"/>
      <c r="P816" s="2"/>
      <c r="Q816" s="2"/>
      <c r="R816" s="2"/>
      <c r="S816" s="2"/>
      <c r="T816" s="2"/>
      <c r="U816" s="2"/>
      <c r="V816" s="537"/>
      <c r="W816" s="538"/>
      <c r="X816" s="2"/>
      <c r="Y816" s="1"/>
      <c r="Z816" s="2"/>
      <c r="AA816" s="2"/>
      <c r="AB816" s="2"/>
      <c r="AC816" s="2"/>
      <c r="AD816" s="2"/>
      <c r="AE816" s="2"/>
      <c r="AF816" s="1"/>
      <c r="AG816" s="1"/>
      <c r="AH816" s="2"/>
    </row>
    <row r="817" spans="1:34" x14ac:dyDescent="0.2">
      <c r="A817" s="2"/>
      <c r="B817" s="2"/>
      <c r="C817" s="2"/>
      <c r="D817" s="2"/>
      <c r="E817" s="1"/>
      <c r="F817" s="2"/>
      <c r="G817" s="303"/>
      <c r="H817" s="2"/>
      <c r="I817" s="2"/>
      <c r="J817" s="2"/>
      <c r="K817" s="2"/>
      <c r="L817" s="2"/>
      <c r="M817" s="537"/>
      <c r="N817" s="2"/>
      <c r="O817" s="2"/>
      <c r="P817" s="2"/>
      <c r="Q817" s="2"/>
      <c r="R817" s="2"/>
      <c r="S817" s="2"/>
      <c r="T817" s="2"/>
      <c r="U817" s="2"/>
      <c r="V817" s="537"/>
      <c r="W817" s="538"/>
      <c r="X817" s="2"/>
      <c r="Y817" s="1"/>
      <c r="Z817" s="2"/>
      <c r="AA817" s="2"/>
      <c r="AB817" s="2"/>
      <c r="AC817" s="2"/>
      <c r="AD817" s="2"/>
      <c r="AE817" s="2"/>
      <c r="AF817" s="1"/>
      <c r="AG817" s="1"/>
      <c r="AH817" s="2"/>
    </row>
    <row r="818" spans="1:34" x14ac:dyDescent="0.2">
      <c r="A818" s="578"/>
      <c r="B818" s="2"/>
      <c r="C818" s="2"/>
      <c r="D818" s="2"/>
      <c r="E818" s="1"/>
      <c r="F818" s="2"/>
      <c r="G818" s="303"/>
      <c r="H818" s="2"/>
      <c r="I818" s="2"/>
      <c r="J818" s="2"/>
      <c r="K818" s="2"/>
      <c r="L818" s="2"/>
      <c r="M818" s="537"/>
      <c r="N818" s="2"/>
      <c r="O818" s="2"/>
      <c r="P818" s="2"/>
      <c r="Q818" s="2"/>
      <c r="R818" s="2"/>
      <c r="S818" s="2"/>
      <c r="T818" s="2"/>
      <c r="U818" s="2"/>
      <c r="V818" s="537"/>
      <c r="W818" s="538"/>
      <c r="X818" s="2"/>
      <c r="Y818" s="1"/>
      <c r="Z818" s="2"/>
      <c r="AA818" s="2"/>
      <c r="AB818" s="2"/>
      <c r="AC818" s="2"/>
      <c r="AD818" s="2"/>
      <c r="AE818" s="2"/>
      <c r="AF818" s="1"/>
      <c r="AG818" s="1"/>
      <c r="AH818" s="2"/>
    </row>
    <row r="819" spans="1:34" x14ac:dyDescent="0.2">
      <c r="A819" s="2"/>
      <c r="B819" s="2"/>
      <c r="C819" s="2"/>
      <c r="D819" s="2"/>
      <c r="E819" s="1"/>
      <c r="F819" s="2"/>
      <c r="G819" s="303"/>
      <c r="H819" s="2"/>
      <c r="I819" s="2"/>
      <c r="J819" s="2"/>
      <c r="K819" s="2"/>
      <c r="L819" s="2"/>
      <c r="M819" s="537"/>
      <c r="N819" s="2"/>
      <c r="O819" s="2"/>
      <c r="P819" s="2"/>
      <c r="Q819" s="2"/>
      <c r="R819" s="2"/>
      <c r="S819" s="2"/>
      <c r="T819" s="2"/>
      <c r="U819" s="2"/>
      <c r="V819" s="537"/>
      <c r="W819" s="538"/>
      <c r="X819" s="2"/>
      <c r="Y819" s="1"/>
      <c r="Z819" s="2"/>
      <c r="AA819" s="2"/>
      <c r="AB819" s="2"/>
      <c r="AC819" s="2"/>
      <c r="AD819" s="2"/>
      <c r="AE819" s="2"/>
      <c r="AF819" s="1"/>
      <c r="AG819" s="1"/>
      <c r="AH819" s="2"/>
    </row>
    <row r="820" spans="1:34" x14ac:dyDescent="0.2">
      <c r="A820" s="2"/>
      <c r="B820" s="2"/>
      <c r="C820" s="2"/>
      <c r="D820" s="2"/>
      <c r="E820" s="1"/>
      <c r="F820" s="2"/>
      <c r="G820" s="303"/>
      <c r="H820" s="2"/>
      <c r="I820" s="2"/>
      <c r="J820" s="2"/>
      <c r="K820" s="2"/>
      <c r="L820" s="2"/>
      <c r="M820" s="537"/>
      <c r="N820" s="2"/>
      <c r="O820" s="2"/>
      <c r="P820" s="2"/>
      <c r="Q820" s="2"/>
      <c r="R820" s="2"/>
      <c r="S820" s="2"/>
      <c r="T820" s="2"/>
      <c r="U820" s="2"/>
      <c r="V820" s="537"/>
      <c r="W820" s="538"/>
      <c r="X820" s="2"/>
      <c r="Y820" s="1"/>
      <c r="Z820" s="2"/>
      <c r="AA820" s="2"/>
      <c r="AB820" s="2"/>
      <c r="AC820" s="2"/>
      <c r="AD820" s="2"/>
      <c r="AE820" s="2"/>
      <c r="AF820" s="1"/>
      <c r="AG820" s="1"/>
      <c r="AH820" s="2"/>
    </row>
    <row r="821" spans="1:34" x14ac:dyDescent="0.2">
      <c r="A821" s="2"/>
      <c r="B821" s="2"/>
      <c r="C821" s="2"/>
      <c r="D821" s="2"/>
      <c r="E821" s="1"/>
      <c r="F821" s="2"/>
      <c r="G821" s="303"/>
      <c r="H821" s="2"/>
      <c r="I821" s="2"/>
      <c r="J821" s="2"/>
      <c r="K821" s="2"/>
      <c r="L821" s="2"/>
      <c r="M821" s="537"/>
      <c r="N821" s="2"/>
      <c r="O821" s="2"/>
      <c r="P821" s="2"/>
      <c r="Q821" s="2"/>
      <c r="R821" s="2"/>
      <c r="S821" s="2"/>
      <c r="T821" s="2"/>
      <c r="U821" s="2"/>
      <c r="V821" s="537"/>
      <c r="W821" s="538"/>
      <c r="X821" s="2"/>
      <c r="Y821" s="1"/>
      <c r="Z821" s="2"/>
      <c r="AA821" s="2"/>
      <c r="AB821" s="2"/>
      <c r="AC821" s="2"/>
      <c r="AD821" s="2"/>
      <c r="AE821" s="2"/>
      <c r="AF821" s="1"/>
      <c r="AG821" s="1"/>
      <c r="AH821" s="2"/>
    </row>
    <row r="822" spans="1:34" x14ac:dyDescent="0.2">
      <c r="A822" s="2"/>
      <c r="B822" s="2"/>
      <c r="C822" s="2"/>
      <c r="D822" s="2"/>
      <c r="E822" s="1"/>
      <c r="F822" s="2"/>
      <c r="G822" s="303"/>
      <c r="H822" s="2"/>
      <c r="I822" s="2"/>
      <c r="J822" s="2"/>
      <c r="K822" s="2"/>
      <c r="L822" s="2"/>
      <c r="M822" s="537"/>
      <c r="N822" s="2"/>
      <c r="O822" s="2"/>
      <c r="P822" s="2"/>
      <c r="Q822" s="2"/>
      <c r="R822" s="2"/>
      <c r="S822" s="2"/>
      <c r="T822" s="2"/>
      <c r="U822" s="2"/>
      <c r="V822" s="537"/>
      <c r="W822" s="538"/>
      <c r="X822" s="2"/>
      <c r="Y822" s="1"/>
      <c r="Z822" s="2"/>
      <c r="AA822" s="2"/>
      <c r="AB822" s="2"/>
      <c r="AC822" s="2"/>
      <c r="AD822" s="2"/>
      <c r="AE822" s="2"/>
      <c r="AF822" s="1"/>
      <c r="AG822" s="1"/>
      <c r="AH822" s="2"/>
    </row>
    <row r="823" spans="1:34" x14ac:dyDescent="0.2">
      <c r="A823" s="2"/>
      <c r="B823" s="2"/>
      <c r="C823" s="2"/>
      <c r="D823" s="2"/>
      <c r="E823" s="1"/>
      <c r="F823" s="2"/>
      <c r="G823" s="303"/>
      <c r="H823" s="2"/>
      <c r="I823" s="2"/>
      <c r="J823" s="2"/>
      <c r="K823" s="2"/>
      <c r="L823" s="2"/>
      <c r="M823" s="537"/>
      <c r="N823" s="2"/>
      <c r="O823" s="2"/>
      <c r="P823" s="2"/>
      <c r="Q823" s="2"/>
      <c r="R823" s="2"/>
      <c r="S823" s="2"/>
      <c r="T823" s="2"/>
      <c r="U823" s="2"/>
      <c r="V823" s="537"/>
      <c r="W823" s="538"/>
      <c r="X823" s="2"/>
      <c r="Y823" s="1"/>
      <c r="Z823" s="2"/>
      <c r="AA823" s="2"/>
      <c r="AB823" s="2"/>
      <c r="AC823" s="2"/>
      <c r="AD823" s="2"/>
      <c r="AE823" s="2"/>
      <c r="AF823" s="1"/>
      <c r="AG823" s="1"/>
      <c r="AH823" s="2"/>
    </row>
    <row r="824" spans="1:34" x14ac:dyDescent="0.2">
      <c r="A824" s="582"/>
      <c r="B824" s="2"/>
      <c r="C824" s="2"/>
      <c r="D824" s="2"/>
      <c r="E824" s="1"/>
      <c r="F824" s="2"/>
      <c r="G824" s="303"/>
      <c r="H824" s="2"/>
      <c r="I824" s="2"/>
      <c r="J824" s="2"/>
      <c r="K824" s="2"/>
      <c r="L824" s="2"/>
      <c r="M824" s="537"/>
      <c r="N824" s="2"/>
      <c r="O824" s="2"/>
      <c r="P824" s="2"/>
      <c r="Q824" s="2"/>
      <c r="R824" s="2"/>
      <c r="S824" s="2"/>
      <c r="T824" s="2"/>
      <c r="U824" s="2"/>
      <c r="V824" s="537"/>
      <c r="W824" s="538"/>
      <c r="X824" s="2"/>
      <c r="Y824" s="1"/>
      <c r="Z824" s="2"/>
      <c r="AA824" s="2"/>
      <c r="AB824" s="2"/>
      <c r="AC824" s="2"/>
      <c r="AD824" s="2"/>
      <c r="AE824" s="2"/>
      <c r="AF824" s="1"/>
      <c r="AG824" s="1"/>
      <c r="AH824" s="2"/>
    </row>
    <row r="825" spans="1:34" x14ac:dyDescent="0.2">
      <c r="A825" s="582"/>
      <c r="B825" s="2"/>
      <c r="C825" s="2"/>
      <c r="D825" s="2"/>
      <c r="E825" s="1"/>
      <c r="F825" s="2"/>
      <c r="G825" s="303"/>
      <c r="H825" s="2"/>
      <c r="I825" s="2"/>
      <c r="J825" s="2"/>
      <c r="K825" s="2"/>
      <c r="L825" s="2"/>
      <c r="M825" s="537"/>
      <c r="N825" s="2"/>
      <c r="O825" s="2"/>
      <c r="P825" s="2"/>
      <c r="Q825" s="2"/>
      <c r="R825" s="2"/>
      <c r="S825" s="2"/>
      <c r="T825" s="2"/>
      <c r="U825" s="2"/>
      <c r="V825" s="537"/>
      <c r="W825" s="538"/>
      <c r="X825" s="2"/>
      <c r="Y825" s="1"/>
      <c r="Z825" s="2"/>
      <c r="AA825" s="2"/>
      <c r="AB825" s="2"/>
      <c r="AC825" s="2"/>
      <c r="AD825" s="2"/>
      <c r="AE825" s="2"/>
      <c r="AF825" s="1"/>
      <c r="AG825" s="1"/>
      <c r="AH825" s="2"/>
    </row>
    <row r="826" spans="1:34" x14ac:dyDescent="0.2">
      <c r="A826" s="582"/>
      <c r="B826" s="2"/>
      <c r="C826" s="2"/>
      <c r="D826" s="2"/>
      <c r="E826" s="1"/>
      <c r="F826" s="2"/>
      <c r="G826" s="303"/>
      <c r="H826" s="2"/>
      <c r="I826" s="2"/>
      <c r="J826" s="2"/>
      <c r="K826" s="2"/>
      <c r="L826" s="2"/>
      <c r="M826" s="537"/>
      <c r="N826" s="2"/>
      <c r="O826" s="2"/>
      <c r="P826" s="2"/>
      <c r="Q826" s="2"/>
      <c r="R826" s="2"/>
      <c r="S826" s="2"/>
      <c r="T826" s="2"/>
      <c r="U826" s="2"/>
      <c r="V826" s="537"/>
      <c r="W826" s="538"/>
      <c r="X826" s="2"/>
      <c r="Y826" s="1"/>
      <c r="Z826" s="2"/>
      <c r="AA826" s="2"/>
      <c r="AB826" s="2"/>
      <c r="AC826" s="2"/>
      <c r="AD826" s="2"/>
      <c r="AE826" s="2"/>
      <c r="AF826" s="1"/>
      <c r="AG826" s="1"/>
      <c r="AH826" s="2"/>
    </row>
    <row r="827" spans="1:34" x14ac:dyDescent="0.2">
      <c r="A827" s="2"/>
      <c r="B827" s="2"/>
      <c r="C827" s="2"/>
      <c r="D827" s="2"/>
      <c r="E827" s="1"/>
      <c r="F827" s="2"/>
      <c r="G827" s="303"/>
      <c r="H827" s="2"/>
      <c r="I827" s="2"/>
      <c r="J827" s="2"/>
      <c r="K827" s="2"/>
      <c r="L827" s="2"/>
      <c r="M827" s="537"/>
      <c r="N827" s="2"/>
      <c r="O827" s="2"/>
      <c r="P827" s="2"/>
      <c r="Q827" s="2"/>
      <c r="R827" s="2"/>
      <c r="S827" s="2"/>
      <c r="T827" s="2"/>
      <c r="U827" s="2"/>
      <c r="V827" s="537"/>
      <c r="W827" s="538"/>
      <c r="X827" s="2"/>
      <c r="Y827" s="1"/>
      <c r="Z827" s="2"/>
      <c r="AA827" s="2"/>
      <c r="AB827" s="2"/>
      <c r="AC827" s="2"/>
      <c r="AD827" s="2"/>
      <c r="AE827" s="2"/>
      <c r="AF827" s="1"/>
      <c r="AG827" s="1"/>
      <c r="AH827" s="2"/>
    </row>
    <row r="828" spans="1:34" x14ac:dyDescent="0.2">
      <c r="A828" s="2"/>
      <c r="B828" s="2"/>
      <c r="C828" s="2"/>
      <c r="D828" s="2"/>
      <c r="E828" s="1"/>
      <c r="F828" s="2"/>
      <c r="G828" s="303"/>
      <c r="H828" s="2"/>
      <c r="I828" s="2"/>
      <c r="J828" s="2"/>
      <c r="K828" s="2"/>
      <c r="L828" s="2"/>
      <c r="M828" s="537"/>
      <c r="N828" s="2"/>
      <c r="O828" s="2"/>
      <c r="P828" s="2"/>
      <c r="Q828" s="2"/>
      <c r="R828" s="2"/>
      <c r="S828" s="2"/>
      <c r="T828" s="2"/>
      <c r="U828" s="2"/>
      <c r="V828" s="537"/>
      <c r="W828" s="538"/>
      <c r="X828" s="2"/>
      <c r="Y828" s="1"/>
      <c r="Z828" s="2"/>
      <c r="AA828" s="2"/>
      <c r="AB828" s="2"/>
      <c r="AC828" s="2"/>
      <c r="AD828" s="2"/>
      <c r="AE828" s="2"/>
      <c r="AF828" s="1"/>
      <c r="AG828" s="1"/>
      <c r="AH828" s="2"/>
    </row>
    <row r="829" spans="1:34" x14ac:dyDescent="0.2">
      <c r="A829" s="2"/>
      <c r="B829" s="2"/>
      <c r="C829" s="2"/>
      <c r="D829" s="2"/>
      <c r="E829" s="1"/>
      <c r="F829" s="2"/>
      <c r="G829" s="303"/>
      <c r="H829" s="2"/>
      <c r="I829" s="2"/>
      <c r="J829" s="2"/>
      <c r="K829" s="2"/>
      <c r="L829" s="2"/>
      <c r="M829" s="537"/>
      <c r="N829" s="2"/>
      <c r="O829" s="2"/>
      <c r="P829" s="2"/>
      <c r="Q829" s="2"/>
      <c r="R829" s="2"/>
      <c r="S829" s="2"/>
      <c r="T829" s="2"/>
      <c r="U829" s="2"/>
      <c r="V829" s="537"/>
      <c r="W829" s="538"/>
      <c r="X829" s="2"/>
      <c r="Y829" s="1"/>
      <c r="Z829" s="2"/>
      <c r="AA829" s="2"/>
      <c r="AB829" s="2"/>
      <c r="AC829" s="2"/>
      <c r="AD829" s="2"/>
      <c r="AE829" s="2"/>
      <c r="AF829" s="1"/>
      <c r="AG829" s="1"/>
      <c r="AH829" s="2"/>
    </row>
    <row r="830" spans="1:34" x14ac:dyDescent="0.2">
      <c r="A830" s="2"/>
      <c r="B830" s="2"/>
      <c r="C830" s="2"/>
      <c r="D830" s="2"/>
      <c r="E830" s="1"/>
      <c r="F830" s="2"/>
      <c r="G830" s="303"/>
      <c r="H830" s="2"/>
      <c r="I830" s="2"/>
      <c r="J830" s="2"/>
      <c r="K830" s="2"/>
      <c r="L830" s="2"/>
      <c r="M830" s="537"/>
      <c r="N830" s="2"/>
      <c r="O830" s="2"/>
      <c r="P830" s="2"/>
      <c r="Q830" s="2"/>
      <c r="R830" s="2"/>
      <c r="S830" s="2"/>
      <c r="T830" s="2"/>
      <c r="U830" s="2"/>
      <c r="V830" s="537"/>
      <c r="W830" s="538"/>
      <c r="X830" s="2"/>
      <c r="Y830" s="1"/>
      <c r="Z830" s="2"/>
      <c r="AA830" s="2"/>
      <c r="AB830" s="2"/>
      <c r="AC830" s="2"/>
      <c r="AD830" s="2"/>
      <c r="AE830" s="2"/>
      <c r="AF830" s="1"/>
      <c r="AG830" s="1"/>
      <c r="AH830" s="2"/>
    </row>
    <row r="831" spans="1:34" x14ac:dyDescent="0.2">
      <c r="A831" s="2"/>
      <c r="B831" s="2"/>
      <c r="C831" s="2"/>
      <c r="D831" s="2"/>
      <c r="E831" s="1"/>
      <c r="F831" s="2"/>
      <c r="G831" s="303"/>
      <c r="H831" s="2"/>
      <c r="I831" s="2"/>
      <c r="J831" s="2"/>
      <c r="K831" s="2"/>
      <c r="L831" s="2"/>
      <c r="M831" s="537"/>
      <c r="N831" s="2"/>
      <c r="O831" s="2"/>
      <c r="P831" s="2"/>
      <c r="Q831" s="2"/>
      <c r="R831" s="2"/>
      <c r="S831" s="2"/>
      <c r="T831" s="2"/>
      <c r="U831" s="2"/>
      <c r="V831" s="537"/>
      <c r="W831" s="538"/>
      <c r="X831" s="2"/>
      <c r="Y831" s="1"/>
      <c r="Z831" s="2"/>
      <c r="AA831" s="2"/>
      <c r="AB831" s="2"/>
      <c r="AC831" s="2"/>
      <c r="AD831" s="2"/>
      <c r="AE831" s="2"/>
      <c r="AF831" s="1"/>
      <c r="AG831" s="1"/>
      <c r="AH831" s="2"/>
    </row>
    <row r="832" spans="1:34" x14ac:dyDescent="0.2">
      <c r="A832" s="2"/>
      <c r="B832" s="2"/>
      <c r="C832" s="2"/>
      <c r="D832" s="2"/>
      <c r="E832" s="1"/>
      <c r="F832" s="2"/>
      <c r="G832" s="303"/>
      <c r="H832" s="2"/>
      <c r="I832" s="2"/>
      <c r="J832" s="2"/>
      <c r="K832" s="2"/>
      <c r="L832" s="2"/>
      <c r="M832" s="537"/>
      <c r="N832" s="2"/>
      <c r="O832" s="2"/>
      <c r="P832" s="2"/>
      <c r="Q832" s="2"/>
      <c r="R832" s="2"/>
      <c r="S832" s="2"/>
      <c r="T832" s="2"/>
      <c r="U832" s="2"/>
      <c r="V832" s="537"/>
      <c r="W832" s="538"/>
      <c r="X832" s="2"/>
      <c r="Y832" s="1"/>
      <c r="Z832" s="2"/>
      <c r="AA832" s="2"/>
      <c r="AB832" s="2"/>
      <c r="AC832" s="2"/>
      <c r="AD832" s="2"/>
      <c r="AE832" s="2"/>
      <c r="AF832" s="1"/>
      <c r="AG832" s="1"/>
      <c r="AH832" s="2"/>
    </row>
    <row r="833" spans="1:34" x14ac:dyDescent="0.2">
      <c r="A833" s="2"/>
      <c r="B833" s="2"/>
      <c r="C833" s="2"/>
      <c r="D833" s="2"/>
      <c r="E833" s="1"/>
      <c r="F833" s="2"/>
      <c r="G833" s="303"/>
      <c r="H833" s="2"/>
      <c r="I833" s="2"/>
      <c r="J833" s="2"/>
      <c r="K833" s="2"/>
      <c r="L833" s="2"/>
      <c r="M833" s="537"/>
      <c r="N833" s="2"/>
      <c r="O833" s="2"/>
      <c r="P833" s="2"/>
      <c r="Q833" s="2"/>
      <c r="R833" s="2"/>
      <c r="S833" s="2"/>
      <c r="T833" s="2"/>
      <c r="U833" s="2"/>
      <c r="V833" s="537"/>
      <c r="W833" s="538"/>
      <c r="X833" s="2"/>
      <c r="Y833" s="1"/>
      <c r="Z833" s="2"/>
      <c r="AA833" s="2"/>
      <c r="AB833" s="2"/>
      <c r="AC833" s="2"/>
      <c r="AD833" s="2"/>
      <c r="AE833" s="2"/>
      <c r="AF833" s="1"/>
      <c r="AG833" s="1"/>
      <c r="AH833" s="2"/>
    </row>
    <row r="834" spans="1:34" x14ac:dyDescent="0.2">
      <c r="A834" s="2"/>
      <c r="B834" s="2"/>
      <c r="C834" s="2"/>
      <c r="D834" s="2"/>
      <c r="E834" s="1"/>
      <c r="F834" s="2"/>
      <c r="G834" s="303"/>
      <c r="H834" s="2"/>
      <c r="I834" s="2"/>
      <c r="J834" s="2"/>
      <c r="K834" s="2"/>
      <c r="L834" s="2"/>
      <c r="M834" s="537"/>
      <c r="N834" s="2"/>
      <c r="O834" s="2"/>
      <c r="P834" s="2"/>
      <c r="Q834" s="2"/>
      <c r="R834" s="2"/>
      <c r="S834" s="2"/>
      <c r="T834" s="2"/>
      <c r="U834" s="2"/>
      <c r="V834" s="537"/>
      <c r="W834" s="538"/>
      <c r="X834" s="2"/>
      <c r="Y834" s="1"/>
      <c r="Z834" s="2"/>
      <c r="AA834" s="2"/>
      <c r="AB834" s="2"/>
      <c r="AC834" s="2"/>
      <c r="AD834" s="2"/>
      <c r="AE834" s="2"/>
      <c r="AF834" s="1"/>
      <c r="AG834" s="1"/>
      <c r="AH834" s="2"/>
    </row>
    <row r="835" spans="1:34" x14ac:dyDescent="0.2">
      <c r="A835" s="2"/>
      <c r="B835" s="2"/>
      <c r="C835" s="2"/>
      <c r="D835" s="2"/>
      <c r="E835" s="1"/>
      <c r="F835" s="2"/>
      <c r="G835" s="303"/>
      <c r="H835" s="2"/>
      <c r="I835" s="2"/>
      <c r="J835" s="2"/>
      <c r="K835" s="2"/>
      <c r="L835" s="2"/>
      <c r="M835" s="537"/>
      <c r="N835" s="2"/>
      <c r="O835" s="2"/>
      <c r="P835" s="2"/>
      <c r="Q835" s="2"/>
      <c r="R835" s="2"/>
      <c r="S835" s="2"/>
      <c r="T835" s="2"/>
      <c r="U835" s="2"/>
      <c r="V835" s="537"/>
      <c r="W835" s="538"/>
      <c r="X835" s="2"/>
      <c r="Y835" s="1"/>
      <c r="Z835" s="2"/>
      <c r="AA835" s="2"/>
      <c r="AB835" s="2"/>
      <c r="AC835" s="2"/>
      <c r="AD835" s="2"/>
      <c r="AE835" s="2"/>
      <c r="AF835" s="1"/>
      <c r="AG835" s="1"/>
      <c r="AH835" s="2"/>
    </row>
    <row r="836" spans="1:34" x14ac:dyDescent="0.2">
      <c r="A836" s="2"/>
      <c r="B836" s="2"/>
      <c r="C836" s="2"/>
      <c r="D836" s="2"/>
      <c r="E836" s="1"/>
      <c r="F836" s="2"/>
      <c r="G836" s="303"/>
      <c r="H836" s="2"/>
      <c r="I836" s="2"/>
      <c r="J836" s="2"/>
      <c r="K836" s="2"/>
      <c r="L836" s="2"/>
      <c r="M836" s="537"/>
      <c r="N836" s="2"/>
      <c r="O836" s="2"/>
      <c r="P836" s="2"/>
      <c r="Q836" s="2"/>
      <c r="R836" s="2"/>
      <c r="S836" s="2"/>
      <c r="T836" s="2"/>
      <c r="U836" s="2"/>
      <c r="V836" s="537"/>
      <c r="W836" s="538"/>
      <c r="X836" s="2"/>
      <c r="Y836" s="1"/>
      <c r="Z836" s="2"/>
      <c r="AA836" s="2"/>
      <c r="AB836" s="2"/>
      <c r="AC836" s="2"/>
      <c r="AD836" s="2"/>
      <c r="AE836" s="2"/>
      <c r="AF836" s="1"/>
      <c r="AG836" s="1"/>
      <c r="AH836" s="2"/>
    </row>
    <row r="837" spans="1:34" x14ac:dyDescent="0.2">
      <c r="A837" s="2"/>
      <c r="B837" s="2"/>
      <c r="C837" s="2"/>
      <c r="D837" s="2"/>
      <c r="E837" s="1"/>
      <c r="F837" s="2"/>
      <c r="G837" s="303"/>
      <c r="H837" s="2"/>
      <c r="I837" s="2"/>
      <c r="J837" s="2"/>
      <c r="K837" s="2"/>
      <c r="L837" s="2"/>
      <c r="M837" s="537"/>
      <c r="N837" s="2"/>
      <c r="O837" s="2"/>
      <c r="P837" s="2"/>
      <c r="Q837" s="2"/>
      <c r="R837" s="2"/>
      <c r="S837" s="2"/>
      <c r="T837" s="2"/>
      <c r="U837" s="2"/>
      <c r="V837" s="537"/>
      <c r="W837" s="538"/>
      <c r="X837" s="2"/>
      <c r="Y837" s="1"/>
      <c r="Z837" s="2"/>
      <c r="AA837" s="2"/>
      <c r="AB837" s="2"/>
      <c r="AC837" s="2"/>
      <c r="AD837" s="2"/>
      <c r="AE837" s="2"/>
      <c r="AF837" s="1"/>
      <c r="AG837" s="1"/>
      <c r="AH837" s="2"/>
    </row>
    <row r="838" spans="1:34" x14ac:dyDescent="0.2">
      <c r="A838" s="583"/>
      <c r="B838" s="2"/>
      <c r="C838" s="2"/>
      <c r="D838" s="2"/>
      <c r="E838" s="1"/>
      <c r="F838" s="2"/>
      <c r="G838" s="303"/>
      <c r="H838" s="2"/>
      <c r="I838" s="2"/>
      <c r="J838" s="2"/>
      <c r="K838" s="2"/>
      <c r="L838" s="2"/>
      <c r="M838" s="537"/>
      <c r="N838" s="2"/>
      <c r="O838" s="2"/>
      <c r="P838" s="2"/>
      <c r="Q838" s="2"/>
      <c r="R838" s="2"/>
      <c r="S838" s="2"/>
      <c r="T838" s="2"/>
      <c r="U838" s="2"/>
      <c r="V838" s="537"/>
      <c r="W838" s="538"/>
      <c r="X838" s="2"/>
      <c r="Y838" s="1"/>
      <c r="Z838" s="2"/>
      <c r="AA838" s="2"/>
      <c r="AB838" s="2"/>
      <c r="AC838" s="2"/>
      <c r="AD838" s="2"/>
      <c r="AE838" s="2"/>
      <c r="AF838" s="1"/>
      <c r="AG838" s="1"/>
      <c r="AH838" s="2"/>
    </row>
    <row r="839" spans="1:34" x14ac:dyDescent="0.2">
      <c r="A839" s="583"/>
      <c r="B839" s="2"/>
      <c r="C839" s="2"/>
      <c r="D839" s="2"/>
      <c r="E839" s="1"/>
      <c r="F839" s="2"/>
      <c r="G839" s="303"/>
      <c r="H839" s="2"/>
      <c r="I839" s="2"/>
      <c r="J839" s="2"/>
      <c r="K839" s="2"/>
      <c r="L839" s="2"/>
      <c r="M839" s="537"/>
      <c r="N839" s="2"/>
      <c r="O839" s="2"/>
      <c r="P839" s="2"/>
      <c r="Q839" s="2"/>
      <c r="R839" s="2"/>
      <c r="S839" s="2"/>
      <c r="T839" s="2"/>
      <c r="U839" s="2"/>
      <c r="V839" s="537"/>
      <c r="W839" s="538"/>
      <c r="X839" s="2"/>
      <c r="Y839" s="1"/>
      <c r="Z839" s="2"/>
      <c r="AA839" s="2"/>
      <c r="AB839" s="2"/>
      <c r="AC839" s="2"/>
      <c r="AD839" s="2"/>
      <c r="AE839" s="2"/>
      <c r="AF839" s="1"/>
      <c r="AG839" s="1"/>
      <c r="AH839" s="2"/>
    </row>
    <row r="840" spans="1:34" x14ac:dyDescent="0.2">
      <c r="A840" s="583"/>
      <c r="B840" s="2"/>
      <c r="C840" s="2"/>
      <c r="D840" s="2"/>
      <c r="E840" s="1"/>
      <c r="F840" s="2"/>
      <c r="G840" s="303"/>
      <c r="H840" s="2"/>
      <c r="I840" s="2"/>
      <c r="J840" s="2"/>
      <c r="K840" s="2"/>
      <c r="L840" s="2"/>
      <c r="M840" s="537"/>
      <c r="N840" s="2"/>
      <c r="O840" s="2"/>
      <c r="P840" s="2"/>
      <c r="Q840" s="2"/>
      <c r="R840" s="2"/>
      <c r="S840" s="2"/>
      <c r="T840" s="2"/>
      <c r="U840" s="2"/>
      <c r="V840" s="537"/>
      <c r="W840" s="538"/>
      <c r="X840" s="2"/>
      <c r="Y840" s="1"/>
      <c r="Z840" s="2"/>
      <c r="AA840" s="2"/>
      <c r="AB840" s="2"/>
      <c r="AC840" s="2"/>
      <c r="AD840" s="2"/>
      <c r="AE840" s="2"/>
      <c r="AF840" s="1"/>
      <c r="AG840" s="1"/>
      <c r="AH840" s="2"/>
    </row>
    <row r="841" spans="1:34" x14ac:dyDescent="0.2">
      <c r="A841" s="2"/>
      <c r="B841" s="2"/>
      <c r="C841" s="2"/>
      <c r="D841" s="2"/>
      <c r="E841" s="1"/>
      <c r="F841" s="2"/>
      <c r="G841" s="303"/>
      <c r="H841" s="2"/>
      <c r="I841" s="2"/>
      <c r="J841" s="2"/>
      <c r="K841" s="2"/>
      <c r="L841" s="2"/>
      <c r="M841" s="537"/>
      <c r="N841" s="2"/>
      <c r="O841" s="2"/>
      <c r="P841" s="2"/>
      <c r="Q841" s="2"/>
      <c r="R841" s="2"/>
      <c r="S841" s="2"/>
      <c r="T841" s="2"/>
      <c r="U841" s="2"/>
      <c r="V841" s="537"/>
      <c r="W841" s="538"/>
      <c r="X841" s="2"/>
      <c r="Y841" s="1"/>
      <c r="Z841" s="2"/>
      <c r="AA841" s="2"/>
      <c r="AB841" s="2"/>
      <c r="AC841" s="2"/>
      <c r="AD841" s="2"/>
      <c r="AE841" s="2"/>
      <c r="AF841" s="1"/>
      <c r="AG841" s="1"/>
      <c r="AH841" s="2"/>
    </row>
    <row r="842" spans="1:34" x14ac:dyDescent="0.2">
      <c r="A842" s="2"/>
      <c r="B842" s="2"/>
      <c r="C842" s="2"/>
      <c r="D842" s="2"/>
      <c r="E842" s="1"/>
      <c r="F842" s="2"/>
      <c r="G842" s="303"/>
      <c r="H842" s="2"/>
      <c r="I842" s="2"/>
      <c r="J842" s="2"/>
      <c r="K842" s="2"/>
      <c r="L842" s="2"/>
      <c r="M842" s="537"/>
      <c r="N842" s="2"/>
      <c r="O842" s="2"/>
      <c r="P842" s="2"/>
      <c r="Q842" s="2"/>
      <c r="R842" s="2"/>
      <c r="S842" s="2"/>
      <c r="T842" s="2"/>
      <c r="U842" s="2"/>
      <c r="V842" s="537"/>
      <c r="W842" s="538"/>
      <c r="X842" s="2"/>
      <c r="Y842" s="1"/>
      <c r="Z842" s="2"/>
      <c r="AA842" s="2"/>
      <c r="AB842" s="2"/>
      <c r="AC842" s="2"/>
      <c r="AD842" s="2"/>
      <c r="AE842" s="2"/>
      <c r="AF842" s="1"/>
      <c r="AG842" s="1"/>
      <c r="AH842" s="2"/>
    </row>
    <row r="843" spans="1:34" x14ac:dyDescent="0.2">
      <c r="A843" s="2"/>
      <c r="B843" s="2"/>
      <c r="C843" s="2"/>
      <c r="D843" s="2"/>
      <c r="E843" s="1"/>
      <c r="F843" s="2"/>
      <c r="G843" s="303"/>
      <c r="H843" s="2"/>
      <c r="I843" s="2"/>
      <c r="J843" s="2"/>
      <c r="K843" s="2"/>
      <c r="L843" s="2"/>
      <c r="M843" s="537"/>
      <c r="N843" s="2"/>
      <c r="O843" s="2"/>
      <c r="P843" s="2"/>
      <c r="Q843" s="2"/>
      <c r="R843" s="2"/>
      <c r="S843" s="2"/>
      <c r="T843" s="2"/>
      <c r="U843" s="2"/>
      <c r="V843" s="537"/>
      <c r="W843" s="538"/>
      <c r="X843" s="2"/>
      <c r="Y843" s="1"/>
      <c r="Z843" s="2"/>
      <c r="AA843" s="2"/>
      <c r="AB843" s="2"/>
      <c r="AC843" s="2"/>
      <c r="AD843" s="2"/>
      <c r="AE843" s="2"/>
      <c r="AF843" s="1"/>
      <c r="AG843" s="1"/>
      <c r="AH843" s="2"/>
    </row>
    <row r="844" spans="1:34" x14ac:dyDescent="0.2">
      <c r="A844" s="2"/>
      <c r="B844" s="2"/>
      <c r="C844" s="2"/>
      <c r="D844" s="2"/>
      <c r="E844" s="1"/>
      <c r="F844" s="2"/>
      <c r="G844" s="303"/>
      <c r="H844" s="2"/>
      <c r="I844" s="2"/>
      <c r="J844" s="2"/>
      <c r="K844" s="2"/>
      <c r="L844" s="2"/>
      <c r="M844" s="537"/>
      <c r="N844" s="2"/>
      <c r="O844" s="2"/>
      <c r="P844" s="2"/>
      <c r="Q844" s="2"/>
      <c r="R844" s="2"/>
      <c r="S844" s="2"/>
      <c r="T844" s="2"/>
      <c r="U844" s="2"/>
      <c r="V844" s="537"/>
      <c r="W844" s="538"/>
      <c r="X844" s="2"/>
      <c r="Y844" s="1"/>
      <c r="Z844" s="2"/>
      <c r="AA844" s="2"/>
      <c r="AB844" s="2"/>
      <c r="AC844" s="2"/>
      <c r="AD844" s="2"/>
      <c r="AE844" s="2"/>
      <c r="AF844" s="1"/>
      <c r="AG844" s="1"/>
      <c r="AH844" s="2"/>
    </row>
    <row r="845" spans="1:34" x14ac:dyDescent="0.2">
      <c r="A845" s="581"/>
      <c r="B845" s="2"/>
      <c r="C845" s="2"/>
      <c r="D845" s="2"/>
      <c r="E845" s="1"/>
      <c r="F845" s="2"/>
      <c r="G845" s="303"/>
      <c r="H845" s="2"/>
      <c r="I845" s="2"/>
      <c r="J845" s="2"/>
      <c r="K845" s="2"/>
      <c r="L845" s="2"/>
      <c r="M845" s="537"/>
      <c r="N845" s="2"/>
      <c r="O845" s="2"/>
      <c r="P845" s="2"/>
      <c r="Q845" s="2"/>
      <c r="R845" s="2"/>
      <c r="S845" s="2"/>
      <c r="T845" s="2"/>
      <c r="U845" s="2"/>
      <c r="V845" s="537"/>
      <c r="W845" s="538"/>
      <c r="X845" s="2"/>
      <c r="Y845" s="1"/>
      <c r="Z845" s="2"/>
      <c r="AA845" s="2"/>
      <c r="AB845" s="2"/>
      <c r="AC845" s="2"/>
      <c r="AD845" s="2"/>
      <c r="AE845" s="2"/>
      <c r="AF845" s="1"/>
      <c r="AG845" s="1"/>
      <c r="AH845" s="2"/>
    </row>
    <row r="846" spans="1:34" x14ac:dyDescent="0.2">
      <c r="A846" s="581"/>
      <c r="B846" s="2"/>
      <c r="C846" s="2"/>
      <c r="D846" s="2"/>
      <c r="E846" s="1"/>
      <c r="F846" s="2"/>
      <c r="G846" s="303"/>
      <c r="H846" s="2"/>
      <c r="I846" s="2"/>
      <c r="J846" s="2"/>
      <c r="K846" s="2"/>
      <c r="L846" s="2"/>
      <c r="M846" s="537"/>
      <c r="N846" s="2"/>
      <c r="O846" s="2"/>
      <c r="P846" s="2"/>
      <c r="Q846" s="2"/>
      <c r="R846" s="2"/>
      <c r="S846" s="2"/>
      <c r="T846" s="2"/>
      <c r="U846" s="2"/>
      <c r="V846" s="537"/>
      <c r="W846" s="538"/>
      <c r="X846" s="2"/>
      <c r="Y846" s="1"/>
      <c r="Z846" s="2"/>
      <c r="AA846" s="2"/>
      <c r="AB846" s="2"/>
      <c r="AC846" s="2"/>
      <c r="AD846" s="2"/>
      <c r="AE846" s="2"/>
      <c r="AF846" s="1"/>
      <c r="AG846" s="1"/>
      <c r="AH846" s="2"/>
    </row>
    <row r="847" spans="1:34" x14ac:dyDescent="0.2">
      <c r="A847" s="581"/>
      <c r="B847" s="2"/>
      <c r="C847" s="2"/>
      <c r="D847" s="2"/>
      <c r="E847" s="1"/>
      <c r="F847" s="2"/>
      <c r="G847" s="303"/>
      <c r="H847" s="2"/>
      <c r="I847" s="2"/>
      <c r="J847" s="2"/>
      <c r="K847" s="2"/>
      <c r="L847" s="2"/>
      <c r="M847" s="537"/>
      <c r="N847" s="2"/>
      <c r="O847" s="2"/>
      <c r="P847" s="2"/>
      <c r="Q847" s="2"/>
      <c r="R847" s="2"/>
      <c r="S847" s="2"/>
      <c r="T847" s="2"/>
      <c r="U847" s="2"/>
      <c r="V847" s="537"/>
      <c r="W847" s="538"/>
      <c r="X847" s="2"/>
      <c r="Y847" s="1"/>
      <c r="Z847" s="2"/>
      <c r="AA847" s="2"/>
      <c r="AB847" s="2"/>
      <c r="AC847" s="2"/>
      <c r="AD847" s="2"/>
      <c r="AE847" s="2"/>
      <c r="AF847" s="1"/>
      <c r="AG847" s="1"/>
      <c r="AH847" s="2"/>
    </row>
    <row r="848" spans="1:34" x14ac:dyDescent="0.2">
      <c r="A848" s="2"/>
      <c r="B848" s="2"/>
      <c r="C848" s="2"/>
      <c r="D848" s="2"/>
      <c r="E848" s="1"/>
      <c r="F848" s="2"/>
      <c r="G848" s="303"/>
      <c r="H848" s="2"/>
      <c r="I848" s="2"/>
      <c r="J848" s="2"/>
      <c r="K848" s="2"/>
      <c r="L848" s="2"/>
      <c r="M848" s="537"/>
      <c r="N848" s="2"/>
      <c r="O848" s="2"/>
      <c r="P848" s="2"/>
      <c r="Q848" s="2"/>
      <c r="R848" s="2"/>
      <c r="S848" s="2"/>
      <c r="T848" s="2"/>
      <c r="U848" s="2"/>
      <c r="V848" s="537"/>
      <c r="W848" s="538"/>
      <c r="X848" s="2"/>
      <c r="Y848" s="1"/>
      <c r="Z848" s="2"/>
      <c r="AA848" s="2"/>
      <c r="AB848" s="2"/>
      <c r="AC848" s="2"/>
      <c r="AD848" s="2"/>
      <c r="AE848" s="2"/>
      <c r="AF848" s="1"/>
      <c r="AG848" s="1"/>
      <c r="AH848" s="2"/>
    </row>
    <row r="849" spans="1:34" x14ac:dyDescent="0.2">
      <c r="A849" s="2"/>
      <c r="B849" s="2"/>
      <c r="C849" s="2"/>
      <c r="D849" s="2"/>
      <c r="E849" s="1"/>
      <c r="F849" s="2"/>
      <c r="G849" s="303"/>
      <c r="H849" s="2"/>
      <c r="I849" s="2"/>
      <c r="J849" s="2"/>
      <c r="K849" s="2"/>
      <c r="L849" s="2"/>
      <c r="M849" s="537"/>
      <c r="N849" s="2"/>
      <c r="O849" s="2"/>
      <c r="P849" s="2"/>
      <c r="Q849" s="2"/>
      <c r="R849" s="2"/>
      <c r="S849" s="2"/>
      <c r="T849" s="2"/>
      <c r="U849" s="2"/>
      <c r="V849" s="537"/>
      <c r="W849" s="538"/>
      <c r="X849" s="2"/>
      <c r="Y849" s="1"/>
      <c r="Z849" s="2"/>
      <c r="AA849" s="2"/>
      <c r="AB849" s="2"/>
      <c r="AC849" s="2"/>
      <c r="AD849" s="2"/>
      <c r="AE849" s="2"/>
      <c r="AF849" s="1"/>
      <c r="AG849" s="1"/>
      <c r="AH849" s="2"/>
    </row>
    <row r="850" spans="1:34" x14ac:dyDescent="0.2">
      <c r="A850" s="2"/>
      <c r="B850" s="2"/>
      <c r="C850" s="2"/>
      <c r="D850" s="2"/>
      <c r="E850" s="1"/>
      <c r="F850" s="2"/>
      <c r="G850" s="303"/>
      <c r="H850" s="2"/>
      <c r="I850" s="2"/>
      <c r="J850" s="2"/>
      <c r="K850" s="2"/>
      <c r="L850" s="2"/>
      <c r="M850" s="537"/>
      <c r="N850" s="2"/>
      <c r="O850" s="2"/>
      <c r="P850" s="2"/>
      <c r="Q850" s="2"/>
      <c r="R850" s="2"/>
      <c r="S850" s="2"/>
      <c r="T850" s="2"/>
      <c r="U850" s="2"/>
      <c r="V850" s="537"/>
      <c r="W850" s="538"/>
      <c r="X850" s="2"/>
      <c r="Y850" s="1"/>
      <c r="Z850" s="2"/>
      <c r="AA850" s="2"/>
      <c r="AB850" s="2"/>
      <c r="AC850" s="2"/>
      <c r="AD850" s="2"/>
      <c r="AE850" s="2"/>
      <c r="AF850" s="1"/>
      <c r="AG850" s="1"/>
      <c r="AH850" s="2"/>
    </row>
    <row r="851" spans="1:34" x14ac:dyDescent="0.2">
      <c r="A851" s="2"/>
      <c r="B851" s="2"/>
      <c r="C851" s="2"/>
      <c r="D851" s="2"/>
      <c r="E851" s="1"/>
      <c r="F851" s="2"/>
      <c r="G851" s="303"/>
      <c r="H851" s="2"/>
      <c r="I851" s="2"/>
      <c r="J851" s="2"/>
      <c r="K851" s="2"/>
      <c r="L851" s="2"/>
      <c r="M851" s="537"/>
      <c r="N851" s="2"/>
      <c r="O851" s="2"/>
      <c r="P851" s="2"/>
      <c r="Q851" s="2"/>
      <c r="R851" s="2"/>
      <c r="S851" s="2"/>
      <c r="T851" s="2"/>
      <c r="U851" s="2"/>
      <c r="V851" s="537"/>
      <c r="W851" s="538"/>
      <c r="X851" s="2"/>
      <c r="Y851" s="1"/>
      <c r="Z851" s="2"/>
      <c r="AA851" s="2"/>
      <c r="AB851" s="2"/>
      <c r="AC851" s="2"/>
      <c r="AD851" s="2"/>
      <c r="AE851" s="2"/>
      <c r="AF851" s="1"/>
      <c r="AG851" s="1"/>
      <c r="AH851" s="2"/>
    </row>
    <row r="852" spans="1:34" x14ac:dyDescent="0.2">
      <c r="A852" s="2"/>
      <c r="B852" s="2"/>
      <c r="C852" s="2"/>
      <c r="D852" s="2"/>
      <c r="E852" s="1"/>
      <c r="F852" s="2"/>
      <c r="G852" s="303"/>
      <c r="H852" s="2"/>
      <c r="I852" s="2"/>
      <c r="J852" s="2"/>
      <c r="K852" s="2"/>
      <c r="L852" s="2"/>
      <c r="M852" s="537"/>
      <c r="N852" s="2"/>
      <c r="O852" s="2"/>
      <c r="P852" s="2"/>
      <c r="Q852" s="2"/>
      <c r="R852" s="2"/>
      <c r="S852" s="2"/>
      <c r="T852" s="2"/>
      <c r="U852" s="2"/>
      <c r="V852" s="537"/>
      <c r="W852" s="538"/>
      <c r="X852" s="2"/>
      <c r="Y852" s="1"/>
      <c r="Z852" s="2"/>
      <c r="AA852" s="2"/>
      <c r="AB852" s="2"/>
      <c r="AC852" s="2"/>
      <c r="AD852" s="2"/>
      <c r="AE852" s="2"/>
      <c r="AF852" s="1"/>
      <c r="AG852" s="1"/>
      <c r="AH852" s="2"/>
    </row>
    <row r="853" spans="1:34" x14ac:dyDescent="0.2">
      <c r="A853" s="2"/>
      <c r="B853" s="2"/>
      <c r="C853" s="2"/>
      <c r="D853" s="2"/>
      <c r="E853" s="1"/>
      <c r="F853" s="2"/>
      <c r="G853" s="303"/>
      <c r="H853" s="2"/>
      <c r="I853" s="2"/>
      <c r="J853" s="2"/>
      <c r="K853" s="2"/>
      <c r="L853" s="2"/>
      <c r="M853" s="537"/>
      <c r="N853" s="2"/>
      <c r="O853" s="2"/>
      <c r="P853" s="2"/>
      <c r="Q853" s="2"/>
      <c r="R853" s="2"/>
      <c r="S853" s="2"/>
      <c r="T853" s="2"/>
      <c r="U853" s="2"/>
      <c r="V853" s="537"/>
      <c r="W853" s="538"/>
      <c r="X853" s="2"/>
      <c r="Y853" s="1"/>
      <c r="Z853" s="2"/>
      <c r="AA853" s="2"/>
      <c r="AB853" s="2"/>
      <c r="AC853" s="2"/>
      <c r="AD853" s="2"/>
      <c r="AE853" s="2"/>
      <c r="AF853" s="1"/>
      <c r="AG853" s="1"/>
      <c r="AH853" s="2"/>
    </row>
    <row r="854" spans="1:34" x14ac:dyDescent="0.2">
      <c r="A854" s="2"/>
      <c r="B854" s="2"/>
      <c r="C854" s="2"/>
      <c r="D854" s="2"/>
      <c r="E854" s="1"/>
      <c r="F854" s="2"/>
      <c r="G854" s="303"/>
      <c r="H854" s="2"/>
      <c r="I854" s="2"/>
      <c r="J854" s="2"/>
      <c r="K854" s="2"/>
      <c r="L854" s="2"/>
      <c r="M854" s="537"/>
      <c r="N854" s="2"/>
      <c r="O854" s="2"/>
      <c r="P854" s="2"/>
      <c r="Q854" s="2"/>
      <c r="R854" s="2"/>
      <c r="S854" s="2"/>
      <c r="T854" s="2"/>
      <c r="U854" s="2"/>
      <c r="V854" s="537"/>
      <c r="W854" s="538"/>
      <c r="X854" s="2"/>
      <c r="Y854" s="1"/>
      <c r="Z854" s="2"/>
      <c r="AA854" s="2"/>
      <c r="AB854" s="2"/>
      <c r="AC854" s="2"/>
      <c r="AD854" s="2"/>
      <c r="AE854" s="2"/>
      <c r="AF854" s="1"/>
      <c r="AG854" s="1"/>
      <c r="AH854" s="2"/>
    </row>
    <row r="855" spans="1:34" x14ac:dyDescent="0.2">
      <c r="A855" s="2"/>
      <c r="B855" s="2"/>
      <c r="C855" s="2"/>
      <c r="D855" s="2"/>
      <c r="E855" s="1"/>
      <c r="F855" s="2"/>
      <c r="G855" s="303"/>
      <c r="H855" s="2"/>
      <c r="I855" s="2"/>
      <c r="J855" s="2"/>
      <c r="K855" s="2"/>
      <c r="L855" s="2"/>
      <c r="M855" s="537"/>
      <c r="N855" s="2"/>
      <c r="O855" s="2"/>
      <c r="P855" s="2"/>
      <c r="Q855" s="2"/>
      <c r="R855" s="2"/>
      <c r="S855" s="2"/>
      <c r="T855" s="2"/>
      <c r="U855" s="2"/>
      <c r="V855" s="537"/>
      <c r="W855" s="538"/>
      <c r="X855" s="2"/>
      <c r="Y855" s="1"/>
      <c r="Z855" s="2"/>
      <c r="AA855" s="2"/>
      <c r="AB855" s="2"/>
      <c r="AC855" s="2"/>
      <c r="AD855" s="2"/>
      <c r="AE855" s="2"/>
      <c r="AF855" s="1"/>
      <c r="AG855" s="1"/>
      <c r="AH855" s="2"/>
    </row>
    <row r="856" spans="1:34" x14ac:dyDescent="0.2">
      <c r="A856" s="2"/>
      <c r="B856" s="2"/>
      <c r="C856" s="2"/>
      <c r="D856" s="2"/>
      <c r="E856" s="1"/>
      <c r="F856" s="2"/>
      <c r="G856" s="303"/>
      <c r="H856" s="2"/>
      <c r="I856" s="2"/>
      <c r="J856" s="2"/>
      <c r="K856" s="2"/>
      <c r="L856" s="2"/>
      <c r="M856" s="537"/>
      <c r="N856" s="2"/>
      <c r="O856" s="2"/>
      <c r="P856" s="2"/>
      <c r="Q856" s="2"/>
      <c r="R856" s="2"/>
      <c r="S856" s="2"/>
      <c r="T856" s="2"/>
      <c r="U856" s="2"/>
      <c r="V856" s="537"/>
      <c r="W856" s="538"/>
      <c r="X856" s="2"/>
      <c r="Y856" s="1"/>
      <c r="Z856" s="2"/>
      <c r="AA856" s="2"/>
      <c r="AB856" s="2"/>
      <c r="AC856" s="2"/>
      <c r="AD856" s="2"/>
      <c r="AE856" s="2"/>
      <c r="AF856" s="1"/>
      <c r="AG856" s="1"/>
      <c r="AH856" s="2"/>
    </row>
    <row r="857" spans="1:34" x14ac:dyDescent="0.2">
      <c r="A857" s="581"/>
      <c r="B857" s="2"/>
      <c r="C857" s="2"/>
      <c r="D857" s="2"/>
      <c r="E857" s="1"/>
      <c r="F857" s="2"/>
      <c r="G857" s="303"/>
      <c r="H857" s="2"/>
      <c r="I857" s="2"/>
      <c r="J857" s="2"/>
      <c r="K857" s="2"/>
      <c r="L857" s="2"/>
      <c r="M857" s="537"/>
      <c r="N857" s="2"/>
      <c r="O857" s="2"/>
      <c r="P857" s="2"/>
      <c r="Q857" s="2"/>
      <c r="R857" s="2"/>
      <c r="S857" s="2"/>
      <c r="T857" s="2"/>
      <c r="U857" s="2"/>
      <c r="V857" s="537"/>
      <c r="W857" s="538"/>
      <c r="X857" s="2"/>
      <c r="Y857" s="1"/>
      <c r="Z857" s="2"/>
      <c r="AA857" s="2"/>
      <c r="AB857" s="2"/>
      <c r="AC857" s="2"/>
      <c r="AD857" s="2"/>
      <c r="AE857" s="2"/>
      <c r="AF857" s="1"/>
      <c r="AG857" s="1"/>
      <c r="AH857" s="2"/>
    </row>
    <row r="858" spans="1:34" x14ac:dyDescent="0.2">
      <c r="A858" s="581"/>
      <c r="B858" s="2"/>
      <c r="C858" s="2"/>
      <c r="D858" s="2"/>
      <c r="E858" s="1"/>
      <c r="F858" s="2"/>
      <c r="G858" s="303"/>
      <c r="H858" s="2"/>
      <c r="I858" s="2"/>
      <c r="J858" s="2"/>
      <c r="K858" s="2"/>
      <c r="L858" s="2"/>
      <c r="M858" s="537"/>
      <c r="N858" s="2"/>
      <c r="O858" s="2"/>
      <c r="P858" s="2"/>
      <c r="Q858" s="2"/>
      <c r="R858" s="2"/>
      <c r="S858" s="2"/>
      <c r="T858" s="2"/>
      <c r="U858" s="2"/>
      <c r="V858" s="537"/>
      <c r="W858" s="538"/>
      <c r="X858" s="2"/>
      <c r="Y858" s="1"/>
      <c r="Z858" s="2"/>
      <c r="AA858" s="2"/>
      <c r="AB858" s="2"/>
      <c r="AC858" s="2"/>
      <c r="AD858" s="2"/>
      <c r="AE858" s="2"/>
      <c r="AF858" s="1"/>
      <c r="AG858" s="1"/>
      <c r="AH858" s="2"/>
    </row>
    <row r="859" spans="1:34" x14ac:dyDescent="0.2">
      <c r="A859" s="2"/>
      <c r="B859" s="2"/>
      <c r="C859" s="2"/>
      <c r="D859" s="2"/>
      <c r="E859" s="1"/>
      <c r="F859" s="2"/>
      <c r="G859" s="303"/>
      <c r="H859" s="2"/>
      <c r="I859" s="2"/>
      <c r="J859" s="2"/>
      <c r="K859" s="2"/>
      <c r="L859" s="2"/>
      <c r="M859" s="537"/>
      <c r="N859" s="2"/>
      <c r="O859" s="2"/>
      <c r="P859" s="2"/>
      <c r="Q859" s="2"/>
      <c r="R859" s="2"/>
      <c r="S859" s="2"/>
      <c r="T859" s="2"/>
      <c r="U859" s="2"/>
      <c r="V859" s="537"/>
      <c r="W859" s="538"/>
      <c r="X859" s="2"/>
      <c r="Y859" s="1"/>
      <c r="Z859" s="2"/>
      <c r="AA859" s="2"/>
      <c r="AB859" s="2"/>
      <c r="AC859" s="2"/>
      <c r="AD859" s="2"/>
      <c r="AE859" s="2"/>
      <c r="AF859" s="1"/>
      <c r="AG859" s="1"/>
      <c r="AH859" s="2"/>
    </row>
    <row r="860" spans="1:34" x14ac:dyDescent="0.2">
      <c r="A860" s="2"/>
      <c r="B860" s="2"/>
      <c r="C860" s="2"/>
      <c r="D860" s="2"/>
      <c r="E860" s="1"/>
      <c r="F860" s="2"/>
      <c r="G860" s="303"/>
      <c r="H860" s="2"/>
      <c r="I860" s="2"/>
      <c r="J860" s="2"/>
      <c r="K860" s="2"/>
      <c r="L860" s="2"/>
      <c r="M860" s="537"/>
      <c r="N860" s="2"/>
      <c r="O860" s="2"/>
      <c r="P860" s="2"/>
      <c r="Q860" s="2"/>
      <c r="R860" s="2"/>
      <c r="S860" s="2"/>
      <c r="T860" s="2"/>
      <c r="U860" s="2"/>
      <c r="V860" s="537"/>
      <c r="W860" s="538"/>
      <c r="X860" s="2"/>
      <c r="Y860" s="1"/>
      <c r="Z860" s="2"/>
      <c r="AA860" s="2"/>
      <c r="AB860" s="2"/>
      <c r="AC860" s="2"/>
      <c r="AD860" s="2"/>
      <c r="AE860" s="2"/>
      <c r="AF860" s="1"/>
      <c r="AG860" s="1"/>
      <c r="AH860" s="2"/>
    </row>
    <row r="861" spans="1:34" x14ac:dyDescent="0.2">
      <c r="A861" s="2"/>
      <c r="B861" s="2"/>
      <c r="C861" s="2"/>
      <c r="D861" s="2"/>
      <c r="E861" s="1"/>
      <c r="F861" s="2"/>
      <c r="G861" s="303"/>
      <c r="H861" s="2"/>
      <c r="I861" s="2"/>
      <c r="J861" s="2"/>
      <c r="K861" s="2"/>
      <c r="L861" s="2"/>
      <c r="M861" s="537"/>
      <c r="N861" s="2"/>
      <c r="O861" s="2"/>
      <c r="P861" s="2"/>
      <c r="Q861" s="2"/>
      <c r="R861" s="2"/>
      <c r="S861" s="2"/>
      <c r="T861" s="2"/>
      <c r="U861" s="2"/>
      <c r="V861" s="537"/>
      <c r="W861" s="538"/>
      <c r="X861" s="2"/>
      <c r="Y861" s="1"/>
      <c r="Z861" s="2"/>
      <c r="AA861" s="2"/>
      <c r="AB861" s="2"/>
      <c r="AC861" s="2"/>
      <c r="AD861" s="2"/>
      <c r="AE861" s="2"/>
      <c r="AF861" s="1"/>
      <c r="AG861" s="1"/>
      <c r="AH861" s="2"/>
    </row>
    <row r="862" spans="1:34" x14ac:dyDescent="0.2">
      <c r="A862" s="2"/>
      <c r="B862" s="2"/>
      <c r="C862" s="2"/>
      <c r="D862" s="2"/>
      <c r="E862" s="1"/>
      <c r="F862" s="2"/>
      <c r="G862" s="303"/>
      <c r="H862" s="2"/>
      <c r="I862" s="2"/>
      <c r="J862" s="2"/>
      <c r="K862" s="2"/>
      <c r="L862" s="2"/>
      <c r="M862" s="537"/>
      <c r="N862" s="2"/>
      <c r="O862" s="2"/>
      <c r="P862" s="2"/>
      <c r="Q862" s="2"/>
      <c r="R862" s="2"/>
      <c r="S862" s="2"/>
      <c r="T862" s="2"/>
      <c r="U862" s="2"/>
      <c r="V862" s="537"/>
      <c r="W862" s="538"/>
      <c r="X862" s="2"/>
      <c r="Y862" s="1"/>
      <c r="Z862" s="2"/>
      <c r="AA862" s="2"/>
      <c r="AB862" s="2"/>
      <c r="AC862" s="2"/>
      <c r="AD862" s="2"/>
      <c r="AE862" s="2"/>
      <c r="AF862" s="1"/>
      <c r="AG862" s="1"/>
      <c r="AH862" s="2"/>
    </row>
    <row r="863" spans="1:34" x14ac:dyDescent="0.2">
      <c r="A863" s="2"/>
      <c r="B863" s="2"/>
      <c r="C863" s="2"/>
      <c r="D863" s="2"/>
      <c r="E863" s="1"/>
      <c r="F863" s="2"/>
      <c r="G863" s="303"/>
      <c r="H863" s="2"/>
      <c r="I863" s="2"/>
      <c r="J863" s="2"/>
      <c r="K863" s="2"/>
      <c r="L863" s="2"/>
      <c r="M863" s="537"/>
      <c r="N863" s="2"/>
      <c r="O863" s="2"/>
      <c r="P863" s="2"/>
      <c r="Q863" s="2"/>
      <c r="R863" s="2"/>
      <c r="S863" s="2"/>
      <c r="T863" s="2"/>
      <c r="U863" s="2"/>
      <c r="V863" s="537"/>
      <c r="W863" s="538"/>
      <c r="X863" s="2"/>
      <c r="Y863" s="1"/>
      <c r="Z863" s="2"/>
      <c r="AA863" s="2"/>
      <c r="AB863" s="2"/>
      <c r="AC863" s="2"/>
      <c r="AD863" s="2"/>
      <c r="AE863" s="2"/>
      <c r="AF863" s="1"/>
      <c r="AG863" s="1"/>
      <c r="AH863" s="2"/>
    </row>
    <row r="864" spans="1:34" x14ac:dyDescent="0.2">
      <c r="A864" s="2"/>
      <c r="B864" s="2"/>
      <c r="C864" s="2"/>
      <c r="D864" s="2"/>
      <c r="E864" s="1"/>
      <c r="F864" s="2"/>
      <c r="G864" s="303"/>
      <c r="H864" s="2"/>
      <c r="I864" s="2"/>
      <c r="J864" s="2"/>
      <c r="K864" s="2"/>
      <c r="L864" s="2"/>
      <c r="M864" s="537"/>
      <c r="N864" s="2"/>
      <c r="O864" s="2"/>
      <c r="P864" s="2"/>
      <c r="Q864" s="2"/>
      <c r="R864" s="2"/>
      <c r="S864" s="2"/>
      <c r="T864" s="2"/>
      <c r="U864" s="2"/>
      <c r="V864" s="537"/>
      <c r="W864" s="538"/>
      <c r="X864" s="2"/>
      <c r="Y864" s="1"/>
      <c r="Z864" s="2"/>
      <c r="AA864" s="2"/>
      <c r="AB864" s="2"/>
      <c r="AC864" s="2"/>
      <c r="AD864" s="2"/>
      <c r="AE864" s="2"/>
      <c r="AF864" s="1"/>
      <c r="AG864" s="1"/>
      <c r="AH864" s="2"/>
    </row>
    <row r="865" spans="1:34" x14ac:dyDescent="0.2">
      <c r="A865" s="2"/>
      <c r="B865" s="2"/>
      <c r="C865" s="2"/>
      <c r="D865" s="2"/>
      <c r="E865" s="1"/>
      <c r="F865" s="2"/>
      <c r="G865" s="303"/>
      <c r="H865" s="2"/>
      <c r="I865" s="2"/>
      <c r="J865" s="2"/>
      <c r="K865" s="2"/>
      <c r="L865" s="2"/>
      <c r="M865" s="537"/>
      <c r="N865" s="2"/>
      <c r="O865" s="2"/>
      <c r="P865" s="2"/>
      <c r="Q865" s="2"/>
      <c r="R865" s="2"/>
      <c r="S865" s="2"/>
      <c r="T865" s="2"/>
      <c r="U865" s="2"/>
      <c r="V865" s="537"/>
      <c r="W865" s="538"/>
      <c r="X865" s="2"/>
      <c r="Y865" s="1"/>
      <c r="Z865" s="2"/>
      <c r="AA865" s="2"/>
      <c r="AB865" s="2"/>
      <c r="AC865" s="2"/>
      <c r="AD865" s="2"/>
      <c r="AE865" s="2"/>
      <c r="AF865" s="1"/>
      <c r="AG865" s="1"/>
      <c r="AH865" s="2"/>
    </row>
    <row r="866" spans="1:34" x14ac:dyDescent="0.2">
      <c r="A866" s="2"/>
      <c r="B866" s="2"/>
      <c r="C866" s="2"/>
      <c r="D866" s="2"/>
      <c r="E866" s="1"/>
      <c r="F866" s="2"/>
      <c r="G866" s="303"/>
      <c r="H866" s="2"/>
      <c r="I866" s="2"/>
      <c r="J866" s="2"/>
      <c r="K866" s="2"/>
      <c r="L866" s="2"/>
      <c r="M866" s="537"/>
      <c r="N866" s="2"/>
      <c r="O866" s="2"/>
      <c r="P866" s="2"/>
      <c r="Q866" s="2"/>
      <c r="R866" s="2"/>
      <c r="S866" s="2"/>
      <c r="T866" s="2"/>
      <c r="U866" s="2"/>
      <c r="V866" s="537"/>
      <c r="W866" s="538"/>
      <c r="X866" s="2"/>
      <c r="Y866" s="1"/>
      <c r="Z866" s="2"/>
      <c r="AA866" s="2"/>
      <c r="AB866" s="2"/>
      <c r="AC866" s="2"/>
      <c r="AD866" s="2"/>
      <c r="AE866" s="2"/>
      <c r="AF866" s="1"/>
      <c r="AG866" s="1"/>
      <c r="AH866" s="2"/>
    </row>
    <row r="867" spans="1:34" x14ac:dyDescent="0.2">
      <c r="A867" s="2"/>
      <c r="B867" s="2"/>
      <c r="C867" s="2"/>
      <c r="D867" s="2"/>
      <c r="E867" s="1"/>
      <c r="F867" s="2"/>
      <c r="G867" s="303"/>
      <c r="H867" s="2"/>
      <c r="I867" s="2"/>
      <c r="J867" s="2"/>
      <c r="K867" s="2"/>
      <c r="L867" s="2"/>
      <c r="M867" s="537"/>
      <c r="N867" s="2"/>
      <c r="O867" s="2"/>
      <c r="P867" s="2"/>
      <c r="Q867" s="2"/>
      <c r="R867" s="2"/>
      <c r="S867" s="2"/>
      <c r="T867" s="2"/>
      <c r="U867" s="2"/>
      <c r="V867" s="537"/>
      <c r="W867" s="538"/>
      <c r="X867" s="2"/>
      <c r="Y867" s="1"/>
      <c r="Z867" s="2"/>
      <c r="AA867" s="2"/>
      <c r="AB867" s="2"/>
      <c r="AC867" s="2"/>
      <c r="AD867" s="2"/>
      <c r="AE867" s="2"/>
      <c r="AF867" s="1"/>
      <c r="AG867" s="1"/>
      <c r="AH867" s="2"/>
    </row>
    <row r="868" spans="1:34" x14ac:dyDescent="0.2">
      <c r="A868" s="2"/>
      <c r="B868" s="2"/>
      <c r="C868" s="2"/>
      <c r="D868" s="2"/>
      <c r="E868" s="1"/>
      <c r="F868" s="2"/>
      <c r="G868" s="303"/>
      <c r="H868" s="2"/>
      <c r="I868" s="2"/>
      <c r="J868" s="2"/>
      <c r="K868" s="2"/>
      <c r="L868" s="2"/>
      <c r="M868" s="537"/>
      <c r="N868" s="2"/>
      <c r="O868" s="2"/>
      <c r="P868" s="2"/>
      <c r="Q868" s="2"/>
      <c r="R868" s="2"/>
      <c r="S868" s="2"/>
      <c r="T868" s="2"/>
      <c r="U868" s="2"/>
      <c r="V868" s="537"/>
      <c r="W868" s="538"/>
      <c r="X868" s="2"/>
      <c r="Y868" s="1"/>
      <c r="Z868" s="2"/>
      <c r="AA868" s="2"/>
      <c r="AB868" s="2"/>
      <c r="AC868" s="2"/>
      <c r="AD868" s="2"/>
      <c r="AE868" s="2"/>
      <c r="AF868" s="1"/>
      <c r="AG868" s="1"/>
      <c r="AH868" s="2"/>
    </row>
    <row r="869" spans="1:34" x14ac:dyDescent="0.2">
      <c r="A869" s="2"/>
      <c r="B869" s="2"/>
      <c r="C869" s="2"/>
      <c r="D869" s="2"/>
      <c r="E869" s="1"/>
      <c r="F869" s="2"/>
      <c r="G869" s="303"/>
      <c r="H869" s="2"/>
      <c r="I869" s="2"/>
      <c r="J869" s="2"/>
      <c r="K869" s="2"/>
      <c r="L869" s="2"/>
      <c r="M869" s="537"/>
      <c r="N869" s="2"/>
      <c r="O869" s="2"/>
      <c r="P869" s="2"/>
      <c r="Q869" s="2"/>
      <c r="R869" s="2"/>
      <c r="S869" s="2"/>
      <c r="T869" s="2"/>
      <c r="U869" s="2"/>
      <c r="V869" s="537"/>
      <c r="W869" s="538"/>
      <c r="X869" s="2"/>
      <c r="Y869" s="1"/>
      <c r="Z869" s="2"/>
      <c r="AA869" s="2"/>
      <c r="AB869" s="2"/>
      <c r="AC869" s="2"/>
      <c r="AD869" s="2"/>
      <c r="AE869" s="2"/>
      <c r="AF869" s="1"/>
      <c r="AG869" s="1"/>
      <c r="AH869" s="2"/>
    </row>
    <row r="870" spans="1:34" x14ac:dyDescent="0.2">
      <c r="A870" s="2"/>
      <c r="B870" s="2"/>
      <c r="C870" s="2"/>
      <c r="D870" s="2"/>
      <c r="E870" s="1"/>
      <c r="F870" s="2"/>
      <c r="G870" s="303"/>
      <c r="H870" s="2"/>
      <c r="I870" s="2"/>
      <c r="J870" s="2"/>
      <c r="K870" s="2"/>
      <c r="L870" s="2"/>
      <c r="M870" s="537"/>
      <c r="N870" s="2"/>
      <c r="O870" s="2"/>
      <c r="P870" s="2"/>
      <c r="Q870" s="2"/>
      <c r="R870" s="2"/>
      <c r="S870" s="2"/>
      <c r="T870" s="2"/>
      <c r="U870" s="2"/>
      <c r="V870" s="537"/>
      <c r="W870" s="538"/>
      <c r="X870" s="2"/>
      <c r="Y870" s="1"/>
      <c r="Z870" s="2"/>
      <c r="AA870" s="2"/>
      <c r="AB870" s="2"/>
      <c r="AC870" s="2"/>
      <c r="AD870" s="2"/>
      <c r="AE870" s="2"/>
      <c r="AF870" s="1"/>
      <c r="AG870" s="1"/>
      <c r="AH870" s="2"/>
    </row>
    <row r="871" spans="1:34" x14ac:dyDescent="0.2">
      <c r="A871" s="2"/>
      <c r="B871" s="2"/>
      <c r="C871" s="2"/>
      <c r="D871" s="2"/>
      <c r="E871" s="1"/>
      <c r="F871" s="2"/>
      <c r="G871" s="303"/>
      <c r="H871" s="2"/>
      <c r="I871" s="2"/>
      <c r="J871" s="2"/>
      <c r="K871" s="2"/>
      <c r="L871" s="2"/>
      <c r="M871" s="537"/>
      <c r="N871" s="2"/>
      <c r="O871" s="2"/>
      <c r="P871" s="2"/>
      <c r="Q871" s="2"/>
      <c r="R871" s="2"/>
      <c r="S871" s="2"/>
      <c r="T871" s="2"/>
      <c r="U871" s="2"/>
      <c r="V871" s="537"/>
      <c r="W871" s="538"/>
      <c r="X871" s="2"/>
      <c r="Y871" s="1"/>
      <c r="Z871" s="2"/>
      <c r="AA871" s="2"/>
      <c r="AB871" s="2"/>
      <c r="AC871" s="2"/>
      <c r="AD871" s="2"/>
      <c r="AE871" s="2"/>
      <c r="AF871" s="1"/>
      <c r="AG871" s="1"/>
      <c r="AH871" s="2"/>
    </row>
    <row r="872" spans="1:34" x14ac:dyDescent="0.2">
      <c r="A872" s="2"/>
      <c r="B872" s="2"/>
      <c r="C872" s="2"/>
      <c r="D872" s="2"/>
      <c r="E872" s="1"/>
      <c r="F872" s="2"/>
      <c r="G872" s="303"/>
      <c r="H872" s="2"/>
      <c r="I872" s="2"/>
      <c r="J872" s="2"/>
      <c r="K872" s="2"/>
      <c r="L872" s="2"/>
      <c r="M872" s="537"/>
      <c r="N872" s="2"/>
      <c r="O872" s="2"/>
      <c r="P872" s="2"/>
      <c r="Q872" s="2"/>
      <c r="R872" s="2"/>
      <c r="S872" s="2"/>
      <c r="T872" s="2"/>
      <c r="U872" s="2"/>
      <c r="V872" s="537"/>
      <c r="W872" s="538"/>
      <c r="X872" s="2"/>
      <c r="Y872" s="1"/>
      <c r="Z872" s="2"/>
      <c r="AA872" s="2"/>
      <c r="AB872" s="2"/>
      <c r="AC872" s="2"/>
      <c r="AD872" s="2"/>
      <c r="AE872" s="2"/>
      <c r="AF872" s="1"/>
      <c r="AG872" s="1"/>
      <c r="AH872" s="2"/>
    </row>
    <row r="873" spans="1:34" x14ac:dyDescent="0.2">
      <c r="A873" s="2"/>
      <c r="B873" s="2"/>
      <c r="C873" s="2"/>
      <c r="D873" s="2"/>
      <c r="E873" s="1"/>
      <c r="F873" s="2"/>
      <c r="G873" s="303"/>
      <c r="H873" s="2"/>
      <c r="I873" s="2"/>
      <c r="J873" s="2"/>
      <c r="K873" s="2"/>
      <c r="L873" s="2"/>
      <c r="M873" s="537"/>
      <c r="N873" s="2"/>
      <c r="O873" s="2"/>
      <c r="P873" s="2"/>
      <c r="Q873" s="2"/>
      <c r="R873" s="2"/>
      <c r="S873" s="2"/>
      <c r="T873" s="2"/>
      <c r="U873" s="2"/>
      <c r="V873" s="537"/>
      <c r="W873" s="538"/>
      <c r="X873" s="2"/>
      <c r="Y873" s="1"/>
      <c r="Z873" s="2"/>
      <c r="AA873" s="2"/>
      <c r="AB873" s="2"/>
      <c r="AC873" s="2"/>
      <c r="AD873" s="2"/>
      <c r="AE873" s="2"/>
      <c r="AF873" s="1"/>
      <c r="AG873" s="1"/>
      <c r="AH873" s="2"/>
    </row>
    <row r="874" spans="1:34" x14ac:dyDescent="0.2">
      <c r="A874" s="2"/>
      <c r="B874" s="2"/>
      <c r="C874" s="2"/>
      <c r="D874" s="2"/>
      <c r="E874" s="1"/>
      <c r="F874" s="2"/>
      <c r="G874" s="303"/>
      <c r="H874" s="2"/>
      <c r="I874" s="2"/>
      <c r="J874" s="2"/>
      <c r="K874" s="2"/>
      <c r="L874" s="2"/>
      <c r="M874" s="537"/>
      <c r="N874" s="2"/>
      <c r="O874" s="2"/>
      <c r="P874" s="2"/>
      <c r="Q874" s="2"/>
      <c r="R874" s="2"/>
      <c r="S874" s="2"/>
      <c r="T874" s="2"/>
      <c r="U874" s="2"/>
      <c r="V874" s="537"/>
      <c r="W874" s="538"/>
      <c r="X874" s="2"/>
      <c r="Y874" s="1"/>
      <c r="Z874" s="2"/>
      <c r="AA874" s="2"/>
      <c r="AB874" s="2"/>
      <c r="AC874" s="2"/>
      <c r="AD874" s="2"/>
      <c r="AE874" s="2"/>
      <c r="AF874" s="1"/>
      <c r="AG874" s="1"/>
      <c r="AH874" s="2"/>
    </row>
    <row r="875" spans="1:34" x14ac:dyDescent="0.2">
      <c r="A875" s="2"/>
      <c r="B875" s="2"/>
      <c r="C875" s="2"/>
      <c r="D875" s="2"/>
      <c r="E875" s="1"/>
      <c r="F875" s="2"/>
      <c r="G875" s="303"/>
      <c r="H875" s="2"/>
      <c r="I875" s="2"/>
      <c r="J875" s="2"/>
      <c r="K875" s="2"/>
      <c r="L875" s="2"/>
      <c r="M875" s="537"/>
      <c r="N875" s="2"/>
      <c r="O875" s="2"/>
      <c r="P875" s="2"/>
      <c r="Q875" s="2"/>
      <c r="R875" s="2"/>
      <c r="S875" s="2"/>
      <c r="T875" s="2"/>
      <c r="U875" s="2"/>
      <c r="V875" s="537"/>
      <c r="W875" s="538"/>
      <c r="X875" s="2"/>
      <c r="Y875" s="1"/>
      <c r="Z875" s="2"/>
      <c r="AA875" s="2"/>
      <c r="AB875" s="2"/>
      <c r="AC875" s="2"/>
      <c r="AD875" s="2"/>
      <c r="AE875" s="2"/>
      <c r="AF875" s="1"/>
      <c r="AG875" s="1"/>
      <c r="AH875" s="2"/>
    </row>
    <row r="876" spans="1:34" x14ac:dyDescent="0.2">
      <c r="A876" s="2"/>
      <c r="B876" s="2"/>
      <c r="C876" s="2"/>
      <c r="D876" s="2"/>
      <c r="E876" s="1"/>
      <c r="F876" s="2"/>
      <c r="G876" s="303"/>
      <c r="H876" s="2"/>
      <c r="I876" s="2"/>
      <c r="J876" s="2"/>
      <c r="K876" s="2"/>
      <c r="L876" s="2"/>
      <c r="M876" s="537"/>
      <c r="N876" s="2"/>
      <c r="O876" s="2"/>
      <c r="P876" s="2"/>
      <c r="Q876" s="2"/>
      <c r="R876" s="2"/>
      <c r="S876" s="2"/>
      <c r="T876" s="2"/>
      <c r="U876" s="2"/>
      <c r="V876" s="537"/>
      <c r="W876" s="538"/>
      <c r="X876" s="2"/>
      <c r="Y876" s="1"/>
      <c r="Z876" s="2"/>
      <c r="AA876" s="2"/>
      <c r="AB876" s="2"/>
      <c r="AC876" s="2"/>
      <c r="AD876" s="2"/>
      <c r="AE876" s="2"/>
      <c r="AF876" s="1"/>
      <c r="AG876" s="1"/>
      <c r="AH876" s="2"/>
    </row>
    <row r="877" spans="1:34" x14ac:dyDescent="0.2">
      <c r="A877" s="2"/>
      <c r="B877" s="2"/>
      <c r="C877" s="2"/>
      <c r="D877" s="2"/>
      <c r="E877" s="1"/>
      <c r="F877" s="2"/>
      <c r="G877" s="303"/>
      <c r="H877" s="2"/>
      <c r="I877" s="2"/>
      <c r="J877" s="2"/>
      <c r="K877" s="2"/>
      <c r="L877" s="2"/>
      <c r="M877" s="537"/>
      <c r="N877" s="2"/>
      <c r="O877" s="2"/>
      <c r="P877" s="2"/>
      <c r="Q877" s="2"/>
      <c r="R877" s="2"/>
      <c r="S877" s="2"/>
      <c r="T877" s="2"/>
      <c r="U877" s="2"/>
      <c r="V877" s="537"/>
      <c r="W877" s="538"/>
      <c r="X877" s="2"/>
      <c r="Y877" s="1"/>
      <c r="Z877" s="2"/>
      <c r="AA877" s="2"/>
      <c r="AB877" s="2"/>
      <c r="AC877" s="2"/>
      <c r="AD877" s="2"/>
      <c r="AE877" s="2"/>
      <c r="AF877" s="1"/>
      <c r="AG877" s="1"/>
      <c r="AH877" s="2"/>
    </row>
    <row r="878" spans="1:34" x14ac:dyDescent="0.2">
      <c r="A878" s="2"/>
      <c r="B878" s="2"/>
      <c r="C878" s="2"/>
      <c r="D878" s="2"/>
      <c r="E878" s="1"/>
      <c r="F878" s="2"/>
      <c r="G878" s="303"/>
      <c r="H878" s="2"/>
      <c r="I878" s="2"/>
      <c r="J878" s="2"/>
      <c r="K878" s="2"/>
      <c r="L878" s="2"/>
      <c r="M878" s="537"/>
      <c r="N878" s="2"/>
      <c r="O878" s="2"/>
      <c r="P878" s="2"/>
      <c r="Q878" s="2"/>
      <c r="R878" s="2"/>
      <c r="S878" s="2"/>
      <c r="T878" s="2"/>
      <c r="U878" s="2"/>
      <c r="V878" s="537"/>
      <c r="W878" s="538"/>
      <c r="X878" s="2"/>
      <c r="Y878" s="1"/>
      <c r="Z878" s="2"/>
      <c r="AA878" s="2"/>
      <c r="AB878" s="2"/>
      <c r="AC878" s="2"/>
      <c r="AD878" s="2"/>
      <c r="AE878" s="2"/>
      <c r="AF878" s="1"/>
      <c r="AG878" s="1"/>
      <c r="AH878" s="2"/>
    </row>
    <row r="879" spans="1:34" x14ac:dyDescent="0.2">
      <c r="A879" s="2"/>
      <c r="B879" s="2"/>
      <c r="C879" s="2"/>
      <c r="D879" s="2"/>
      <c r="E879" s="1"/>
      <c r="F879" s="2"/>
      <c r="G879" s="303"/>
      <c r="H879" s="2"/>
      <c r="I879" s="2"/>
      <c r="J879" s="2"/>
      <c r="K879" s="2"/>
      <c r="L879" s="2"/>
      <c r="M879" s="537"/>
      <c r="N879" s="2"/>
      <c r="O879" s="2"/>
      <c r="P879" s="2"/>
      <c r="Q879" s="2"/>
      <c r="R879" s="2"/>
      <c r="S879" s="2"/>
      <c r="T879" s="2"/>
      <c r="U879" s="2"/>
      <c r="V879" s="537"/>
      <c r="W879" s="538"/>
      <c r="X879" s="2"/>
      <c r="Y879" s="1"/>
      <c r="Z879" s="2"/>
      <c r="AA879" s="2"/>
      <c r="AB879" s="2"/>
      <c r="AC879" s="2"/>
      <c r="AD879" s="2"/>
      <c r="AE879" s="2"/>
      <c r="AF879" s="1"/>
      <c r="AG879" s="1"/>
      <c r="AH879" s="2"/>
    </row>
    <row r="880" spans="1:34" x14ac:dyDescent="0.2">
      <c r="A880" s="2"/>
      <c r="B880" s="2"/>
      <c r="C880" s="2"/>
      <c r="D880" s="2"/>
      <c r="E880" s="1"/>
      <c r="F880" s="2"/>
      <c r="G880" s="303"/>
      <c r="H880" s="2"/>
      <c r="I880" s="2"/>
      <c r="J880" s="2"/>
      <c r="K880" s="2"/>
      <c r="L880" s="2"/>
      <c r="M880" s="537"/>
      <c r="N880" s="2"/>
      <c r="O880" s="2"/>
      <c r="P880" s="2"/>
      <c r="Q880" s="2"/>
      <c r="R880" s="2"/>
      <c r="S880" s="2"/>
      <c r="T880" s="2"/>
      <c r="U880" s="2"/>
      <c r="V880" s="537"/>
      <c r="W880" s="538"/>
      <c r="X880" s="2"/>
      <c r="Y880" s="1"/>
      <c r="Z880" s="52"/>
      <c r="AA880" s="2"/>
      <c r="AB880" s="2"/>
      <c r="AC880" s="2"/>
      <c r="AD880" s="2"/>
      <c r="AE880" s="2"/>
      <c r="AF880" s="1"/>
      <c r="AG880" s="1"/>
      <c r="AH880" s="2"/>
    </row>
    <row r="881" spans="1:34" x14ac:dyDescent="0.2">
      <c r="A881" s="2"/>
      <c r="B881" s="2"/>
      <c r="C881" s="2"/>
      <c r="D881" s="2"/>
      <c r="E881" s="1"/>
      <c r="F881" s="2"/>
      <c r="G881" s="303"/>
      <c r="H881" s="2"/>
      <c r="I881" s="2"/>
      <c r="J881" s="2"/>
      <c r="K881" s="2"/>
      <c r="L881" s="2"/>
      <c r="M881" s="537"/>
      <c r="N881" s="2"/>
      <c r="O881" s="2"/>
      <c r="P881" s="2"/>
      <c r="Q881" s="2"/>
      <c r="R881" s="2"/>
      <c r="S881" s="2"/>
      <c r="T881" s="2"/>
      <c r="U881" s="2"/>
      <c r="V881" s="537"/>
      <c r="W881" s="538"/>
      <c r="X881" s="2"/>
      <c r="Y881" s="1"/>
      <c r="Z881" s="2"/>
      <c r="AA881" s="2"/>
      <c r="AB881" s="2"/>
      <c r="AC881" s="2"/>
      <c r="AD881" s="2"/>
      <c r="AE881" s="2"/>
      <c r="AF881" s="1"/>
      <c r="AG881" s="1"/>
      <c r="AH881" s="2"/>
    </row>
    <row r="882" spans="1:34" x14ac:dyDescent="0.2">
      <c r="A882" s="2"/>
      <c r="B882" s="2"/>
      <c r="C882" s="2"/>
      <c r="D882" s="2"/>
      <c r="E882" s="1"/>
      <c r="F882" s="2"/>
      <c r="G882" s="303"/>
      <c r="H882" s="2"/>
      <c r="I882" s="2"/>
      <c r="J882" s="2"/>
      <c r="K882" s="2"/>
      <c r="L882" s="2"/>
      <c r="M882" s="537"/>
      <c r="N882" s="2"/>
      <c r="O882" s="2"/>
      <c r="P882" s="2"/>
      <c r="Q882" s="2"/>
      <c r="R882" s="2"/>
      <c r="S882" s="2"/>
      <c r="T882" s="2"/>
      <c r="U882" s="2"/>
      <c r="V882" s="537"/>
      <c r="W882" s="538"/>
      <c r="X882" s="2"/>
      <c r="Y882" s="1"/>
      <c r="Z882" s="2"/>
      <c r="AA882" s="2"/>
      <c r="AB882" s="2"/>
      <c r="AC882" s="2"/>
      <c r="AD882" s="2"/>
      <c r="AE882" s="2"/>
      <c r="AF882" s="1"/>
      <c r="AG882" s="1"/>
      <c r="AH882" s="2"/>
    </row>
    <row r="883" spans="1:34" x14ac:dyDescent="0.2">
      <c r="A883" s="2"/>
      <c r="B883" s="2"/>
      <c r="C883" s="2"/>
      <c r="D883" s="2"/>
      <c r="E883" s="1"/>
      <c r="F883" s="2"/>
      <c r="G883" s="303"/>
      <c r="H883" s="2"/>
      <c r="I883" s="2"/>
      <c r="J883" s="2"/>
      <c r="K883" s="2"/>
      <c r="L883" s="2"/>
      <c r="M883" s="537"/>
      <c r="N883" s="2"/>
      <c r="O883" s="2"/>
      <c r="P883" s="2"/>
      <c r="Q883" s="2"/>
      <c r="R883" s="2"/>
      <c r="S883" s="2"/>
      <c r="T883" s="2"/>
      <c r="U883" s="2"/>
      <c r="V883" s="537"/>
      <c r="W883" s="538"/>
      <c r="X883" s="2"/>
      <c r="Y883" s="1"/>
      <c r="Z883" s="2"/>
      <c r="AA883" s="2"/>
      <c r="AB883" s="2"/>
      <c r="AC883" s="2"/>
      <c r="AD883" s="2"/>
      <c r="AE883" s="2"/>
      <c r="AF883" s="1"/>
      <c r="AG883" s="1"/>
      <c r="AH883" s="2"/>
    </row>
    <row r="884" spans="1:34" x14ac:dyDescent="0.2">
      <c r="A884" s="2"/>
      <c r="B884" s="2"/>
      <c r="C884" s="2"/>
      <c r="D884" s="2"/>
      <c r="E884" s="1"/>
      <c r="F884" s="2"/>
      <c r="G884" s="303"/>
      <c r="H884" s="2"/>
      <c r="I884" s="2"/>
      <c r="J884" s="2"/>
      <c r="K884" s="2"/>
      <c r="L884" s="2"/>
      <c r="M884" s="537"/>
      <c r="N884" s="2"/>
      <c r="O884" s="2"/>
      <c r="P884" s="2"/>
      <c r="Q884" s="2"/>
      <c r="R884" s="2"/>
      <c r="S884" s="2"/>
      <c r="T884" s="2"/>
      <c r="U884" s="2"/>
      <c r="V884" s="537"/>
      <c r="W884" s="538"/>
      <c r="X884" s="2"/>
      <c r="Y884" s="1"/>
      <c r="Z884" s="2"/>
      <c r="AA884" s="2"/>
      <c r="AB884" s="575"/>
      <c r="AC884" s="2"/>
      <c r="AD884" s="2"/>
      <c r="AE884" s="2"/>
      <c r="AF884" s="1"/>
      <c r="AG884" s="1"/>
      <c r="AH884" s="2"/>
    </row>
    <row r="885" spans="1:34" x14ac:dyDescent="0.2">
      <c r="A885" s="2"/>
      <c r="B885" s="2"/>
      <c r="C885" s="2"/>
      <c r="D885" s="2"/>
      <c r="E885" s="1"/>
      <c r="F885" s="2"/>
      <c r="G885" s="303"/>
      <c r="H885" s="2"/>
      <c r="I885" s="2"/>
      <c r="J885" s="2"/>
      <c r="K885" s="2"/>
      <c r="L885" s="2"/>
      <c r="M885" s="537"/>
      <c r="N885" s="2"/>
      <c r="O885" s="2"/>
      <c r="P885" s="2"/>
      <c r="Q885" s="2"/>
      <c r="R885" s="2"/>
      <c r="S885" s="2"/>
      <c r="T885" s="2"/>
      <c r="U885" s="2"/>
      <c r="V885" s="537"/>
      <c r="W885" s="538"/>
      <c r="X885" s="2"/>
      <c r="Y885" s="1"/>
      <c r="Z885" s="2"/>
      <c r="AA885" s="2"/>
      <c r="AB885" s="2"/>
      <c r="AC885" s="2"/>
      <c r="AD885" s="2"/>
      <c r="AE885" s="2"/>
      <c r="AF885" s="1"/>
      <c r="AG885" s="1"/>
      <c r="AH885" s="2"/>
    </row>
    <row r="886" spans="1:34" x14ac:dyDescent="0.2">
      <c r="A886" s="2"/>
      <c r="B886" s="2"/>
      <c r="C886" s="2"/>
      <c r="D886" s="2"/>
      <c r="E886" s="1"/>
      <c r="F886" s="2"/>
      <c r="G886" s="303"/>
      <c r="H886" s="2"/>
      <c r="I886" s="2"/>
      <c r="J886" s="2"/>
      <c r="K886" s="2"/>
      <c r="L886" s="2"/>
      <c r="M886" s="537"/>
      <c r="N886" s="2"/>
      <c r="O886" s="2"/>
      <c r="P886" s="2"/>
      <c r="Q886" s="2"/>
      <c r="R886" s="2"/>
      <c r="S886" s="2"/>
      <c r="T886" s="2"/>
      <c r="U886" s="2"/>
      <c r="V886" s="537"/>
      <c r="W886" s="538"/>
      <c r="X886" s="2"/>
      <c r="Y886" s="1"/>
      <c r="Z886" s="2"/>
      <c r="AA886" s="2"/>
      <c r="AB886" s="2"/>
      <c r="AC886" s="2"/>
      <c r="AD886" s="2"/>
      <c r="AE886" s="2"/>
      <c r="AF886" s="1"/>
      <c r="AG886" s="1"/>
      <c r="AH886" s="2"/>
    </row>
    <row r="887" spans="1:34" x14ac:dyDescent="0.2">
      <c r="A887" s="2"/>
      <c r="B887" s="2"/>
      <c r="C887" s="2"/>
      <c r="D887" s="2"/>
      <c r="E887" s="1"/>
      <c r="F887" s="2"/>
      <c r="G887" s="303"/>
      <c r="H887" s="2"/>
      <c r="I887" s="2"/>
      <c r="J887" s="2"/>
      <c r="K887" s="2"/>
      <c r="L887" s="2"/>
      <c r="M887" s="537"/>
      <c r="N887" s="2"/>
      <c r="O887" s="2"/>
      <c r="P887" s="2"/>
      <c r="Q887" s="2"/>
      <c r="R887" s="2"/>
      <c r="S887" s="2"/>
      <c r="T887" s="2"/>
      <c r="U887" s="2"/>
      <c r="V887" s="537"/>
      <c r="W887" s="538"/>
      <c r="X887" s="2"/>
      <c r="Y887" s="1"/>
      <c r="Z887" s="2"/>
      <c r="AA887" s="2"/>
      <c r="AB887" s="2"/>
      <c r="AC887" s="575"/>
      <c r="AD887" s="2"/>
      <c r="AE887" s="2"/>
      <c r="AF887" s="1"/>
      <c r="AG887" s="1"/>
      <c r="AH887" s="2"/>
    </row>
    <row r="888" spans="1:34" x14ac:dyDescent="0.2">
      <c r="A888" s="2"/>
      <c r="B888" s="2"/>
      <c r="C888" s="2"/>
      <c r="D888" s="2"/>
      <c r="E888" s="1"/>
      <c r="F888" s="2"/>
      <c r="G888" s="303"/>
      <c r="H888" s="2"/>
      <c r="I888" s="2"/>
      <c r="J888" s="2"/>
      <c r="K888" s="2"/>
      <c r="L888" s="2"/>
      <c r="M888" s="537"/>
      <c r="N888" s="2"/>
      <c r="O888" s="2"/>
      <c r="P888" s="2"/>
      <c r="Q888" s="2"/>
      <c r="R888" s="2"/>
      <c r="S888" s="2"/>
      <c r="T888" s="2"/>
      <c r="U888" s="2"/>
      <c r="V888" s="537"/>
      <c r="W888" s="538"/>
      <c r="X888" s="2"/>
      <c r="Y888" s="1"/>
      <c r="Z888" s="2"/>
      <c r="AA888" s="2"/>
      <c r="AB888" s="2"/>
      <c r="AC888" s="2"/>
      <c r="AD888" s="2"/>
      <c r="AE888" s="2"/>
      <c r="AF888" s="1"/>
      <c r="AG888" s="1"/>
      <c r="AH888" s="2"/>
    </row>
    <row r="889" spans="1:34" x14ac:dyDescent="0.2">
      <c r="A889" s="2"/>
      <c r="B889" s="2"/>
      <c r="C889" s="2"/>
      <c r="D889" s="2"/>
      <c r="E889" s="1"/>
      <c r="F889" s="2"/>
      <c r="G889" s="303"/>
      <c r="H889" s="2"/>
      <c r="I889" s="2"/>
      <c r="J889" s="2"/>
      <c r="K889" s="2"/>
      <c r="L889" s="2"/>
      <c r="M889" s="537"/>
      <c r="N889" s="2"/>
      <c r="O889" s="2"/>
      <c r="P889" s="2"/>
      <c r="Q889" s="2"/>
      <c r="R889" s="2"/>
      <c r="S889" s="2"/>
      <c r="T889" s="2"/>
      <c r="U889" s="2"/>
      <c r="V889" s="537"/>
      <c r="W889" s="538"/>
      <c r="X889" s="2"/>
      <c r="Y889" s="1"/>
      <c r="Z889" s="2"/>
      <c r="AA889" s="2"/>
      <c r="AB889" s="2"/>
      <c r="AC889" s="2"/>
      <c r="AD889" s="2"/>
      <c r="AE889" s="2"/>
      <c r="AF889" s="1"/>
      <c r="AG889" s="1"/>
      <c r="AH889" s="2"/>
    </row>
    <row r="890" spans="1:34" x14ac:dyDescent="0.2">
      <c r="A890" s="2"/>
      <c r="B890" s="2"/>
      <c r="C890" s="2"/>
      <c r="D890" s="2"/>
      <c r="E890" s="1"/>
      <c r="F890" s="2"/>
      <c r="G890" s="303"/>
      <c r="H890" s="2"/>
      <c r="I890" s="2"/>
      <c r="J890" s="2"/>
      <c r="K890" s="2"/>
      <c r="L890" s="2"/>
      <c r="M890" s="537"/>
      <c r="N890" s="2"/>
      <c r="O890" s="2"/>
      <c r="P890" s="2"/>
      <c r="Q890" s="2"/>
      <c r="R890" s="2"/>
      <c r="S890" s="2"/>
      <c r="T890" s="2"/>
      <c r="U890" s="2"/>
      <c r="V890" s="537"/>
      <c r="W890" s="538"/>
      <c r="X890" s="2"/>
      <c r="Y890" s="1"/>
      <c r="Z890" s="2"/>
      <c r="AA890" s="2"/>
      <c r="AB890" s="2"/>
      <c r="AC890" s="2"/>
      <c r="AD890" s="2"/>
      <c r="AE890" s="2"/>
      <c r="AF890" s="1"/>
      <c r="AG890" s="1"/>
      <c r="AH890" s="2"/>
    </row>
    <row r="891" spans="1:34" x14ac:dyDescent="0.2">
      <c r="A891" s="2"/>
      <c r="B891" s="2"/>
      <c r="C891" s="2"/>
      <c r="D891" s="2"/>
      <c r="E891" s="1"/>
      <c r="F891" s="2"/>
      <c r="G891" s="303"/>
      <c r="H891" s="2"/>
      <c r="I891" s="2"/>
      <c r="J891" s="2"/>
      <c r="K891" s="2"/>
      <c r="L891" s="2"/>
      <c r="M891" s="537"/>
      <c r="N891" s="2"/>
      <c r="O891" s="2"/>
      <c r="P891" s="2"/>
      <c r="Q891" s="2"/>
      <c r="R891" s="2"/>
      <c r="S891" s="2"/>
      <c r="T891" s="2"/>
      <c r="U891" s="2"/>
      <c r="V891" s="537"/>
      <c r="W891" s="538"/>
      <c r="X891" s="2"/>
      <c r="Y891" s="1"/>
      <c r="Z891" s="2"/>
      <c r="AA891" s="2"/>
      <c r="AB891" s="2"/>
      <c r="AC891" s="2"/>
      <c r="AD891" s="2"/>
      <c r="AE891" s="2"/>
      <c r="AF891" s="1"/>
      <c r="AG891" s="1"/>
      <c r="AH891" s="2"/>
    </row>
    <row r="892" spans="1:34" x14ac:dyDescent="0.2">
      <c r="A892" s="2"/>
      <c r="B892" s="2"/>
      <c r="C892" s="2"/>
      <c r="D892" s="2"/>
      <c r="E892" s="1"/>
      <c r="F892" s="2"/>
      <c r="G892" s="303"/>
      <c r="H892" s="2"/>
      <c r="I892" s="2"/>
      <c r="J892" s="2"/>
      <c r="K892" s="2"/>
      <c r="L892" s="2"/>
      <c r="M892" s="537"/>
      <c r="N892" s="2"/>
      <c r="O892" s="2"/>
      <c r="P892" s="2"/>
      <c r="Q892" s="2"/>
      <c r="R892" s="2"/>
      <c r="S892" s="2"/>
      <c r="T892" s="2"/>
      <c r="U892" s="2"/>
      <c r="V892" s="537"/>
      <c r="W892" s="538"/>
      <c r="X892" s="2"/>
      <c r="Y892" s="1"/>
      <c r="Z892" s="2"/>
      <c r="AA892" s="2"/>
      <c r="AB892" s="2"/>
      <c r="AC892" s="2"/>
      <c r="AD892" s="2"/>
      <c r="AE892" s="2"/>
      <c r="AF892" s="1"/>
      <c r="AG892" s="1"/>
      <c r="AH892" s="2"/>
    </row>
    <row r="893" spans="1:34" x14ac:dyDescent="0.2">
      <c r="A893" s="2"/>
      <c r="B893" s="2"/>
      <c r="C893" s="2"/>
      <c r="D893" s="2"/>
      <c r="E893" s="1"/>
      <c r="F893" s="2"/>
      <c r="G893" s="303"/>
      <c r="H893" s="2"/>
      <c r="I893" s="2"/>
      <c r="J893" s="2"/>
      <c r="K893" s="2"/>
      <c r="L893" s="2"/>
      <c r="M893" s="537"/>
      <c r="N893" s="2"/>
      <c r="O893" s="2"/>
      <c r="P893" s="2"/>
      <c r="Q893" s="2"/>
      <c r="R893" s="2"/>
      <c r="S893" s="2"/>
      <c r="T893" s="2"/>
      <c r="U893" s="2"/>
      <c r="V893" s="537"/>
      <c r="W893" s="538"/>
      <c r="X893" s="2"/>
      <c r="Y893" s="1"/>
      <c r="Z893" s="2"/>
      <c r="AA893" s="2"/>
      <c r="AB893" s="2"/>
      <c r="AC893" s="2"/>
      <c r="AD893" s="2"/>
      <c r="AE893" s="2"/>
      <c r="AF893" s="1"/>
      <c r="AG893" s="1"/>
      <c r="AH893" s="2"/>
    </row>
    <row r="894" spans="1:34" x14ac:dyDescent="0.2">
      <c r="A894" s="2"/>
      <c r="B894" s="2"/>
      <c r="C894" s="2"/>
      <c r="D894" s="2"/>
      <c r="E894" s="1"/>
      <c r="F894" s="2"/>
      <c r="G894" s="303"/>
      <c r="H894" s="2"/>
      <c r="I894" s="2"/>
      <c r="J894" s="2"/>
      <c r="K894" s="2"/>
      <c r="L894" s="2"/>
      <c r="M894" s="537"/>
      <c r="N894" s="2"/>
      <c r="O894" s="2"/>
      <c r="P894" s="2"/>
      <c r="Q894" s="2"/>
      <c r="R894" s="2"/>
      <c r="S894" s="2"/>
      <c r="T894" s="2"/>
      <c r="U894" s="2"/>
      <c r="V894" s="537"/>
      <c r="W894" s="538"/>
      <c r="X894" s="2"/>
      <c r="Y894" s="1"/>
      <c r="Z894" s="2"/>
      <c r="AA894" s="2"/>
      <c r="AB894" s="2"/>
      <c r="AC894" s="2"/>
      <c r="AD894" s="2"/>
      <c r="AE894" s="2"/>
      <c r="AF894" s="1"/>
      <c r="AG894" s="1"/>
      <c r="AH894" s="2"/>
    </row>
    <row r="895" spans="1:34" x14ac:dyDescent="0.2">
      <c r="A895" s="2"/>
      <c r="B895" s="2"/>
      <c r="C895" s="2"/>
      <c r="D895" s="2"/>
      <c r="E895" s="1"/>
      <c r="F895" s="2"/>
      <c r="G895" s="303"/>
      <c r="H895" s="2"/>
      <c r="I895" s="2"/>
      <c r="J895" s="2"/>
      <c r="K895" s="2"/>
      <c r="L895" s="2"/>
      <c r="M895" s="537"/>
      <c r="N895" s="2"/>
      <c r="O895" s="2"/>
      <c r="P895" s="2"/>
      <c r="Q895" s="2"/>
      <c r="R895" s="2"/>
      <c r="S895" s="2"/>
      <c r="T895" s="2"/>
      <c r="U895" s="2"/>
      <c r="V895" s="537"/>
      <c r="W895" s="538"/>
      <c r="X895" s="2"/>
      <c r="Y895" s="1"/>
      <c r="Z895" s="2"/>
      <c r="AA895" s="2"/>
      <c r="AB895" s="2"/>
      <c r="AC895" s="2"/>
      <c r="AD895" s="2"/>
      <c r="AE895" s="2"/>
      <c r="AF895" s="1"/>
      <c r="AG895" s="1"/>
      <c r="AH895" s="2"/>
    </row>
    <row r="896" spans="1:34" x14ac:dyDescent="0.2">
      <c r="A896" s="2"/>
      <c r="B896" s="2"/>
      <c r="C896" s="2"/>
      <c r="D896" s="2"/>
      <c r="E896" s="1"/>
      <c r="F896" s="2"/>
      <c r="G896" s="303"/>
      <c r="H896" s="2"/>
      <c r="I896" s="2"/>
      <c r="J896" s="2"/>
      <c r="K896" s="2"/>
      <c r="L896" s="2"/>
      <c r="M896" s="537"/>
      <c r="N896" s="2"/>
      <c r="O896" s="2"/>
      <c r="P896" s="2"/>
      <c r="Q896" s="2"/>
      <c r="R896" s="2"/>
      <c r="S896" s="2"/>
      <c r="T896" s="2"/>
      <c r="U896" s="2"/>
      <c r="V896" s="537"/>
      <c r="W896" s="538"/>
      <c r="X896" s="2"/>
      <c r="Y896" s="1"/>
      <c r="Z896" s="2"/>
      <c r="AA896" s="2"/>
      <c r="AB896" s="2"/>
      <c r="AC896" s="2"/>
      <c r="AD896" s="2"/>
      <c r="AE896" s="2"/>
      <c r="AF896" s="1"/>
      <c r="AG896" s="1"/>
      <c r="AH896" s="2"/>
    </row>
    <row r="897" spans="1:34" x14ac:dyDescent="0.2">
      <c r="A897" s="2"/>
      <c r="B897" s="2"/>
      <c r="C897" s="2"/>
      <c r="D897" s="2"/>
      <c r="E897" s="1"/>
      <c r="F897" s="2"/>
      <c r="G897" s="303"/>
      <c r="H897" s="2"/>
      <c r="I897" s="2"/>
      <c r="J897" s="2"/>
      <c r="K897" s="2"/>
      <c r="L897" s="2"/>
      <c r="M897" s="537"/>
      <c r="N897" s="2"/>
      <c r="O897" s="2"/>
      <c r="P897" s="2"/>
      <c r="Q897" s="2"/>
      <c r="R897" s="2"/>
      <c r="S897" s="2"/>
      <c r="T897" s="2"/>
      <c r="U897" s="2"/>
      <c r="V897" s="537"/>
      <c r="W897" s="538"/>
      <c r="X897" s="2"/>
      <c r="Y897" s="1"/>
      <c r="Z897" s="2"/>
      <c r="AA897" s="2"/>
      <c r="AB897" s="2"/>
      <c r="AC897" s="2"/>
      <c r="AD897" s="2"/>
      <c r="AE897" s="2"/>
      <c r="AF897" s="1"/>
      <c r="AG897" s="1"/>
      <c r="AH897" s="2"/>
    </row>
    <row r="898" spans="1:34" x14ac:dyDescent="0.2">
      <c r="A898" s="2"/>
      <c r="B898" s="2"/>
      <c r="C898" s="2"/>
      <c r="D898" s="2"/>
      <c r="E898" s="1"/>
      <c r="F898" s="2"/>
      <c r="G898" s="303"/>
      <c r="H898" s="2"/>
      <c r="I898" s="2"/>
      <c r="J898" s="2"/>
      <c r="K898" s="2"/>
      <c r="L898" s="2"/>
      <c r="M898" s="537"/>
      <c r="N898" s="2"/>
      <c r="O898" s="2"/>
      <c r="P898" s="2"/>
      <c r="Q898" s="2"/>
      <c r="R898" s="2"/>
      <c r="S898" s="2"/>
      <c r="T898" s="2"/>
      <c r="U898" s="2"/>
      <c r="V898" s="537"/>
      <c r="W898" s="538"/>
      <c r="X898" s="2"/>
      <c r="Y898" s="1"/>
      <c r="Z898" s="2"/>
      <c r="AA898" s="2"/>
      <c r="AB898" s="2"/>
      <c r="AC898" s="2"/>
      <c r="AD898" s="2"/>
      <c r="AE898" s="2"/>
      <c r="AF898" s="1"/>
      <c r="AG898" s="1"/>
      <c r="AH898" s="2"/>
    </row>
    <row r="899" spans="1:34" x14ac:dyDescent="0.2">
      <c r="A899" s="2"/>
      <c r="B899" s="2"/>
      <c r="C899" s="2"/>
      <c r="D899" s="2"/>
      <c r="E899" s="1"/>
      <c r="F899" s="2"/>
      <c r="G899" s="303"/>
      <c r="H899" s="2"/>
      <c r="I899" s="2"/>
      <c r="J899" s="2"/>
      <c r="K899" s="2"/>
      <c r="L899" s="2"/>
      <c r="M899" s="537"/>
      <c r="N899" s="2"/>
      <c r="O899" s="2"/>
      <c r="P899" s="2"/>
      <c r="Q899" s="2"/>
      <c r="R899" s="2"/>
      <c r="S899" s="2"/>
      <c r="T899" s="2"/>
      <c r="U899" s="2"/>
      <c r="V899" s="537"/>
      <c r="W899" s="538"/>
      <c r="X899" s="2"/>
      <c r="Y899" s="1"/>
      <c r="Z899" s="2"/>
      <c r="AA899" s="2"/>
      <c r="AB899" s="2"/>
      <c r="AC899" s="2"/>
      <c r="AD899" s="2"/>
      <c r="AE899" s="2"/>
      <c r="AF899" s="1"/>
      <c r="AG899" s="1"/>
      <c r="AH899" s="2"/>
    </row>
    <row r="900" spans="1:34" x14ac:dyDescent="0.2">
      <c r="A900" s="2"/>
      <c r="B900" s="2"/>
      <c r="C900" s="2"/>
      <c r="D900" s="2"/>
      <c r="E900" s="1"/>
      <c r="F900" s="2"/>
      <c r="G900" s="303"/>
      <c r="H900" s="2"/>
      <c r="I900" s="2"/>
      <c r="J900" s="2"/>
      <c r="K900" s="2"/>
      <c r="L900" s="2"/>
      <c r="M900" s="537"/>
      <c r="N900" s="2"/>
      <c r="O900" s="2"/>
      <c r="P900" s="2"/>
      <c r="Q900" s="2"/>
      <c r="R900" s="2"/>
      <c r="S900" s="2"/>
      <c r="T900" s="2"/>
      <c r="U900" s="2"/>
      <c r="V900" s="537"/>
      <c r="W900" s="538"/>
      <c r="X900" s="2"/>
      <c r="Y900" s="1"/>
      <c r="Z900" s="2"/>
      <c r="AA900" s="2"/>
      <c r="AB900" s="2"/>
      <c r="AC900" s="2"/>
      <c r="AD900" s="2"/>
      <c r="AE900" s="2"/>
      <c r="AF900" s="1"/>
      <c r="AG900" s="1"/>
      <c r="AH900" s="2"/>
    </row>
    <row r="901" spans="1:34" x14ac:dyDescent="0.2">
      <c r="A901" s="2"/>
      <c r="B901" s="2"/>
      <c r="C901" s="2"/>
      <c r="D901" s="2"/>
      <c r="E901" s="1"/>
      <c r="F901" s="2"/>
      <c r="G901" s="303"/>
      <c r="H901" s="2"/>
      <c r="I901" s="2"/>
      <c r="J901" s="2"/>
      <c r="K901" s="2"/>
      <c r="L901" s="2"/>
      <c r="M901" s="537"/>
      <c r="N901" s="2"/>
      <c r="O901" s="2"/>
      <c r="P901" s="2"/>
      <c r="Q901" s="2"/>
      <c r="R901" s="2"/>
      <c r="S901" s="2"/>
      <c r="T901" s="2"/>
      <c r="U901" s="2"/>
      <c r="V901" s="537"/>
      <c r="W901" s="538"/>
      <c r="X901" s="2"/>
      <c r="Y901" s="1"/>
      <c r="Z901" s="2"/>
      <c r="AA901" s="2"/>
      <c r="AB901" s="2"/>
      <c r="AC901" s="2"/>
      <c r="AD901" s="2"/>
      <c r="AE901" s="2"/>
      <c r="AF901" s="1"/>
      <c r="AG901" s="1"/>
      <c r="AH901" s="2"/>
    </row>
    <row r="902" spans="1:34" x14ac:dyDescent="0.2">
      <c r="A902" s="2"/>
      <c r="B902" s="2"/>
      <c r="C902" s="2"/>
      <c r="D902" s="2"/>
      <c r="E902" s="1"/>
      <c r="F902" s="2"/>
      <c r="G902" s="303"/>
      <c r="H902" s="2"/>
      <c r="I902" s="2"/>
      <c r="J902" s="2"/>
      <c r="K902" s="2"/>
      <c r="L902" s="2"/>
      <c r="M902" s="537"/>
      <c r="N902" s="2"/>
      <c r="O902" s="2"/>
      <c r="P902" s="2"/>
      <c r="Q902" s="2"/>
      <c r="R902" s="2"/>
      <c r="S902" s="2"/>
      <c r="T902" s="2"/>
      <c r="U902" s="2"/>
      <c r="V902" s="537"/>
      <c r="W902" s="538"/>
      <c r="X902" s="2"/>
      <c r="Y902" s="1"/>
      <c r="Z902" s="2"/>
      <c r="AA902" s="2"/>
      <c r="AB902" s="2"/>
      <c r="AC902" s="2"/>
      <c r="AD902" s="2"/>
      <c r="AE902" s="2"/>
      <c r="AF902" s="1"/>
      <c r="AG902" s="1"/>
      <c r="AH902" s="2"/>
    </row>
    <row r="903" spans="1:34" x14ac:dyDescent="0.2">
      <c r="A903" s="2"/>
      <c r="B903" s="2"/>
      <c r="C903" s="2"/>
      <c r="D903" s="2"/>
      <c r="E903" s="1"/>
      <c r="F903" s="2"/>
      <c r="G903" s="303"/>
      <c r="H903" s="2"/>
      <c r="I903" s="2"/>
      <c r="J903" s="2"/>
      <c r="K903" s="2"/>
      <c r="L903" s="2"/>
      <c r="M903" s="537"/>
      <c r="N903" s="2"/>
      <c r="O903" s="2"/>
      <c r="P903" s="2"/>
      <c r="Q903" s="2"/>
      <c r="R903" s="2"/>
      <c r="S903" s="2"/>
      <c r="T903" s="2"/>
      <c r="U903" s="2"/>
      <c r="V903" s="537"/>
      <c r="W903" s="538"/>
      <c r="X903" s="2"/>
      <c r="Y903" s="1"/>
      <c r="Z903" s="2"/>
      <c r="AA903" s="2"/>
      <c r="AB903" s="2"/>
      <c r="AC903" s="2"/>
      <c r="AD903" s="2"/>
      <c r="AE903" s="2"/>
      <c r="AF903" s="1"/>
      <c r="AG903" s="1"/>
      <c r="AH903" s="2"/>
    </row>
    <row r="904" spans="1:34" x14ac:dyDescent="0.2">
      <c r="A904" s="2"/>
      <c r="B904" s="2"/>
      <c r="C904" s="2"/>
      <c r="D904" s="2"/>
      <c r="E904" s="1"/>
      <c r="F904" s="2"/>
      <c r="G904" s="303"/>
      <c r="H904" s="2"/>
      <c r="I904" s="2"/>
      <c r="J904" s="2"/>
      <c r="K904" s="2"/>
      <c r="L904" s="2"/>
      <c r="M904" s="537"/>
      <c r="N904" s="2"/>
      <c r="O904" s="2"/>
      <c r="P904" s="2"/>
      <c r="Q904" s="2"/>
      <c r="R904" s="2"/>
      <c r="S904" s="2"/>
      <c r="T904" s="2"/>
      <c r="U904" s="2"/>
      <c r="V904" s="537"/>
      <c r="W904" s="538"/>
      <c r="X904" s="2"/>
      <c r="Y904" s="1"/>
      <c r="Z904" s="2"/>
      <c r="AA904" s="2"/>
      <c r="AB904" s="2"/>
      <c r="AC904" s="2"/>
      <c r="AD904" s="2"/>
      <c r="AE904" s="2"/>
      <c r="AF904" s="1"/>
      <c r="AG904" s="1"/>
      <c r="AH904" s="2"/>
    </row>
    <row r="905" spans="1:34" x14ac:dyDescent="0.2">
      <c r="A905" s="2"/>
      <c r="B905" s="2"/>
      <c r="C905" s="2"/>
      <c r="D905" s="2"/>
      <c r="E905" s="1"/>
      <c r="F905" s="2"/>
      <c r="G905" s="303"/>
      <c r="H905" s="2"/>
      <c r="I905" s="2"/>
      <c r="J905" s="2"/>
      <c r="K905" s="2"/>
      <c r="L905" s="2"/>
      <c r="M905" s="537"/>
      <c r="N905" s="2"/>
      <c r="O905" s="2"/>
      <c r="P905" s="2"/>
      <c r="Q905" s="2"/>
      <c r="R905" s="2"/>
      <c r="S905" s="2"/>
      <c r="T905" s="2"/>
      <c r="U905" s="2"/>
      <c r="V905" s="537"/>
      <c r="W905" s="538"/>
      <c r="X905" s="2"/>
      <c r="Y905" s="1"/>
      <c r="Z905" s="2"/>
      <c r="AA905" s="2"/>
      <c r="AB905" s="2"/>
      <c r="AC905" s="2"/>
      <c r="AD905" s="2"/>
      <c r="AE905" s="2"/>
      <c r="AF905" s="1"/>
      <c r="AG905" s="1"/>
      <c r="AH905" s="2"/>
    </row>
    <row r="906" spans="1:34" x14ac:dyDescent="0.2">
      <c r="A906" s="306"/>
      <c r="B906" s="306"/>
      <c r="C906" s="306"/>
      <c r="D906" s="306"/>
      <c r="E906" s="307"/>
      <c r="F906" s="306"/>
      <c r="G906" s="308"/>
      <c r="H906" s="306"/>
      <c r="I906" s="306"/>
      <c r="J906" s="306"/>
      <c r="K906" s="306"/>
      <c r="L906" s="306"/>
      <c r="M906" s="576"/>
      <c r="N906" s="306"/>
      <c r="O906" s="306"/>
      <c r="P906" s="306"/>
      <c r="Q906" s="306"/>
      <c r="R906" s="306"/>
      <c r="S906" s="306"/>
      <c r="T906" s="306"/>
      <c r="U906" s="306"/>
      <c r="V906" s="576"/>
      <c r="W906" s="577"/>
      <c r="X906" s="311"/>
      <c r="Y906" s="307"/>
      <c r="Z906" s="306"/>
      <c r="AA906" s="306"/>
      <c r="AB906" s="306"/>
      <c r="AC906" s="306"/>
      <c r="AD906" s="306"/>
      <c r="AE906" s="306"/>
      <c r="AF906" s="307"/>
      <c r="AG906" s="307"/>
      <c r="AH906" s="306"/>
    </row>
    <row r="907" spans="1:34" x14ac:dyDescent="0.2">
      <c r="A907" s="2"/>
      <c r="B907" s="2"/>
      <c r="C907" s="2"/>
      <c r="D907" s="2"/>
      <c r="E907" s="1"/>
      <c r="F907" s="2"/>
      <c r="G907" s="303"/>
      <c r="H907" s="2"/>
      <c r="I907" s="2"/>
      <c r="J907" s="2"/>
      <c r="K907" s="2"/>
      <c r="L907" s="2"/>
      <c r="M907" s="537"/>
      <c r="N907" s="2"/>
      <c r="O907" s="2"/>
      <c r="P907" s="2"/>
      <c r="Q907" s="2"/>
      <c r="R907" s="2"/>
      <c r="S907" s="2"/>
      <c r="T907" s="2"/>
      <c r="U907" s="2"/>
      <c r="V907" s="537"/>
      <c r="W907" s="538"/>
      <c r="X907" s="2"/>
      <c r="Y907" s="1"/>
      <c r="Z907" s="2"/>
      <c r="AA907" s="2"/>
      <c r="AB907" s="2"/>
      <c r="AC907" s="2"/>
      <c r="AD907" s="2"/>
      <c r="AE907" s="2"/>
      <c r="AF907" s="1"/>
      <c r="AG907" s="1"/>
      <c r="AH907" s="2"/>
    </row>
    <row r="908" spans="1:34" x14ac:dyDescent="0.2">
      <c r="A908" s="2"/>
      <c r="B908" s="2"/>
      <c r="C908" s="2"/>
      <c r="D908" s="2"/>
      <c r="E908" s="1"/>
      <c r="F908" s="2"/>
      <c r="G908" s="303"/>
      <c r="H908" s="2"/>
      <c r="I908" s="2"/>
      <c r="J908" s="2"/>
      <c r="K908" s="2"/>
      <c r="L908" s="2"/>
      <c r="M908" s="537"/>
      <c r="N908" s="2"/>
      <c r="O908" s="2"/>
      <c r="P908" s="2"/>
      <c r="Q908" s="2"/>
      <c r="R908" s="2"/>
      <c r="S908" s="2"/>
      <c r="T908" s="2"/>
      <c r="U908" s="2"/>
      <c r="V908" s="537"/>
      <c r="W908" s="538"/>
      <c r="X908" s="2"/>
      <c r="Y908" s="1"/>
      <c r="Z908" s="2"/>
      <c r="AA908" s="2"/>
      <c r="AB908" s="2"/>
      <c r="AC908" s="2"/>
      <c r="AD908" s="2"/>
      <c r="AE908" s="2"/>
      <c r="AF908" s="1"/>
      <c r="AG908" s="1"/>
      <c r="AH908" s="2"/>
    </row>
    <row r="909" spans="1:34" x14ac:dyDescent="0.2">
      <c r="A909" s="2"/>
      <c r="B909" s="2"/>
      <c r="C909" s="2"/>
      <c r="D909" s="2"/>
      <c r="E909" s="1"/>
      <c r="F909" s="2"/>
      <c r="G909" s="303"/>
      <c r="H909" s="2"/>
      <c r="I909" s="2"/>
      <c r="J909" s="2"/>
      <c r="K909" s="2"/>
      <c r="L909" s="2"/>
      <c r="M909" s="537"/>
      <c r="N909" s="2"/>
      <c r="O909" s="2"/>
      <c r="P909" s="2"/>
      <c r="Q909" s="2"/>
      <c r="R909" s="2"/>
      <c r="S909" s="2"/>
      <c r="T909" s="2"/>
      <c r="U909" s="2"/>
      <c r="V909" s="537"/>
      <c r="W909" s="538"/>
      <c r="X909" s="2"/>
      <c r="Y909" s="1"/>
      <c r="Z909" s="2"/>
      <c r="AA909" s="2"/>
      <c r="AB909" s="2"/>
      <c r="AC909" s="2"/>
      <c r="AD909" s="2"/>
      <c r="AE909" s="2"/>
      <c r="AF909" s="1"/>
      <c r="AG909" s="1"/>
      <c r="AH909" s="2"/>
    </row>
    <row r="910" spans="1:34" x14ac:dyDescent="0.2">
      <c r="A910" s="2"/>
      <c r="B910" s="2"/>
      <c r="C910" s="2"/>
      <c r="D910" s="2"/>
      <c r="E910" s="1"/>
      <c r="F910" s="2"/>
      <c r="G910" s="303"/>
      <c r="H910" s="2"/>
      <c r="I910" s="2"/>
      <c r="J910" s="2"/>
      <c r="K910" s="2"/>
      <c r="L910" s="2"/>
      <c r="M910" s="537"/>
      <c r="N910" s="2"/>
      <c r="O910" s="2"/>
      <c r="P910" s="2"/>
      <c r="Q910" s="2"/>
      <c r="R910" s="2"/>
      <c r="S910" s="2"/>
      <c r="T910" s="2"/>
      <c r="U910" s="2"/>
      <c r="V910" s="537"/>
      <c r="W910" s="538"/>
      <c r="X910" s="2"/>
      <c r="Y910" s="1"/>
      <c r="Z910" s="2"/>
      <c r="AA910" s="2"/>
      <c r="AB910" s="2"/>
      <c r="AC910" s="2"/>
      <c r="AD910" s="2"/>
      <c r="AE910" s="2"/>
      <c r="AF910" s="1"/>
      <c r="AG910" s="1"/>
      <c r="AH910" s="2"/>
    </row>
    <row r="911" spans="1:34" x14ac:dyDescent="0.2">
      <c r="A911" s="2"/>
      <c r="B911" s="2"/>
      <c r="C911" s="2"/>
      <c r="D911" s="2"/>
      <c r="E911" s="1"/>
      <c r="F911" s="2"/>
      <c r="G911" s="303"/>
      <c r="H911" s="2"/>
      <c r="I911" s="2"/>
      <c r="J911" s="2"/>
      <c r="K911" s="2"/>
      <c r="L911" s="2"/>
      <c r="M911" s="537"/>
      <c r="N911" s="2"/>
      <c r="O911" s="2"/>
      <c r="P911" s="2"/>
      <c r="Q911" s="2"/>
      <c r="R911" s="2"/>
      <c r="S911" s="2"/>
      <c r="T911" s="2"/>
      <c r="U911" s="2"/>
      <c r="V911" s="537"/>
      <c r="W911" s="538"/>
      <c r="X911" s="2"/>
      <c r="Y911" s="1"/>
      <c r="Z911" s="2"/>
      <c r="AA911" s="2"/>
      <c r="AB911" s="2"/>
      <c r="AC911" s="2"/>
      <c r="AD911" s="2"/>
      <c r="AE911" s="2"/>
      <c r="AF911" s="1"/>
      <c r="AG911" s="1"/>
      <c r="AH911" s="2"/>
    </row>
    <row r="912" spans="1:34" x14ac:dyDescent="0.2">
      <c r="A912" s="2"/>
      <c r="B912" s="2"/>
      <c r="C912" s="2"/>
      <c r="D912" s="2"/>
      <c r="E912" s="1"/>
      <c r="F912" s="2"/>
      <c r="G912" s="303"/>
      <c r="H912" s="2"/>
      <c r="I912" s="2"/>
      <c r="J912" s="2"/>
      <c r="K912" s="2"/>
      <c r="L912" s="2"/>
      <c r="M912" s="537"/>
      <c r="N912" s="2"/>
      <c r="O912" s="2"/>
      <c r="P912" s="2"/>
      <c r="Q912" s="2"/>
      <c r="R912" s="2"/>
      <c r="S912" s="2"/>
      <c r="T912" s="2"/>
      <c r="U912" s="2"/>
      <c r="V912" s="537"/>
      <c r="W912" s="538"/>
      <c r="X912" s="2"/>
      <c r="Y912" s="1"/>
      <c r="Z912" s="2"/>
      <c r="AA912" s="2"/>
      <c r="AB912" s="2"/>
      <c r="AC912" s="2"/>
      <c r="AD912" s="2"/>
      <c r="AE912" s="2"/>
      <c r="AF912" s="1"/>
      <c r="AG912" s="1"/>
      <c r="AH912" s="2"/>
    </row>
    <row r="913" spans="1:34" x14ac:dyDescent="0.2">
      <c r="A913" s="2"/>
      <c r="B913" s="2"/>
      <c r="C913" s="2"/>
      <c r="D913" s="2"/>
      <c r="E913" s="1"/>
      <c r="F913" s="2"/>
      <c r="G913" s="303"/>
      <c r="H913" s="2"/>
      <c r="I913" s="2"/>
      <c r="J913" s="2"/>
      <c r="K913" s="2"/>
      <c r="L913" s="2"/>
      <c r="M913" s="537"/>
      <c r="N913" s="2"/>
      <c r="O913" s="2"/>
      <c r="P913" s="2"/>
      <c r="Q913" s="2"/>
      <c r="R913" s="2"/>
      <c r="S913" s="2"/>
      <c r="T913" s="2"/>
      <c r="U913" s="2"/>
      <c r="V913" s="537"/>
      <c r="W913" s="538"/>
      <c r="X913" s="2"/>
      <c r="Y913" s="1"/>
      <c r="Z913" s="2"/>
      <c r="AA913" s="2"/>
      <c r="AB913" s="2"/>
      <c r="AC913" s="2"/>
      <c r="AD913" s="2"/>
      <c r="AE913" s="2"/>
      <c r="AF913" s="1"/>
      <c r="AG913" s="1"/>
      <c r="AH913" s="2"/>
    </row>
    <row r="914" spans="1:34" x14ac:dyDescent="0.2">
      <c r="A914" s="2"/>
      <c r="B914" s="2"/>
      <c r="C914" s="2"/>
      <c r="D914" s="2"/>
      <c r="E914" s="1"/>
      <c r="F914" s="2"/>
      <c r="G914" s="303"/>
      <c r="H914" s="2"/>
      <c r="I914" s="2"/>
      <c r="J914" s="2"/>
      <c r="K914" s="2"/>
      <c r="L914" s="2"/>
      <c r="M914" s="537"/>
      <c r="N914" s="2"/>
      <c r="O914" s="2"/>
      <c r="P914" s="2"/>
      <c r="Q914" s="2"/>
      <c r="R914" s="2"/>
      <c r="S914" s="2"/>
      <c r="T914" s="2"/>
      <c r="U914" s="2"/>
      <c r="V914" s="537"/>
      <c r="W914" s="538"/>
      <c r="X914" s="2"/>
      <c r="Y914" s="1"/>
      <c r="Z914" s="2"/>
      <c r="AA914" s="2"/>
      <c r="AB914" s="2"/>
      <c r="AC914" s="2"/>
      <c r="AD914" s="2"/>
      <c r="AE914" s="2"/>
      <c r="AF914" s="1"/>
      <c r="AG914" s="1"/>
      <c r="AH914" s="2"/>
    </row>
    <row r="915" spans="1:34" x14ac:dyDescent="0.2">
      <c r="A915" s="2"/>
      <c r="B915" s="2"/>
      <c r="C915" s="2"/>
      <c r="D915" s="2"/>
      <c r="E915" s="1"/>
      <c r="F915" s="2"/>
      <c r="G915" s="303"/>
      <c r="H915" s="2"/>
      <c r="I915" s="2"/>
      <c r="J915" s="2"/>
      <c r="K915" s="2"/>
      <c r="L915" s="2"/>
      <c r="M915" s="537"/>
      <c r="N915" s="2"/>
      <c r="O915" s="2"/>
      <c r="P915" s="2"/>
      <c r="Q915" s="2"/>
      <c r="R915" s="2"/>
      <c r="S915" s="2"/>
      <c r="T915" s="2"/>
      <c r="U915" s="2"/>
      <c r="V915" s="537"/>
      <c r="W915" s="538"/>
      <c r="X915" s="2"/>
      <c r="Y915" s="1"/>
      <c r="Z915" s="2"/>
      <c r="AA915" s="2"/>
      <c r="AB915" s="2"/>
      <c r="AC915" s="2"/>
      <c r="AD915" s="2"/>
      <c r="AE915" s="2"/>
      <c r="AF915" s="1"/>
      <c r="AG915" s="1"/>
      <c r="AH915" s="2"/>
    </row>
    <row r="916" spans="1:34" x14ac:dyDescent="0.2">
      <c r="A916" s="578"/>
      <c r="B916" s="2"/>
      <c r="C916" s="2"/>
      <c r="D916" s="2"/>
      <c r="E916" s="1"/>
      <c r="F916" s="2"/>
      <c r="G916" s="303"/>
      <c r="H916" s="2"/>
      <c r="I916" s="2"/>
      <c r="J916" s="2"/>
      <c r="K916" s="2"/>
      <c r="L916" s="2"/>
      <c r="M916" s="537"/>
      <c r="N916" s="2"/>
      <c r="O916" s="2"/>
      <c r="P916" s="2"/>
      <c r="Q916" s="2"/>
      <c r="R916" s="2"/>
      <c r="S916" s="2"/>
      <c r="T916" s="2"/>
      <c r="U916" s="2"/>
      <c r="V916" s="537"/>
      <c r="W916" s="538"/>
      <c r="X916" s="2"/>
      <c r="Y916" s="1"/>
      <c r="Z916" s="2"/>
      <c r="AA916" s="2"/>
      <c r="AB916" s="2"/>
      <c r="AC916" s="2"/>
      <c r="AD916" s="2"/>
      <c r="AE916" s="2"/>
      <c r="AF916" s="1"/>
      <c r="AG916" s="1"/>
      <c r="AH916" s="2"/>
    </row>
    <row r="917" spans="1:34" x14ac:dyDescent="0.2">
      <c r="A917" s="2"/>
      <c r="B917" s="2"/>
      <c r="C917" s="2"/>
      <c r="D917" s="2"/>
      <c r="E917" s="1"/>
      <c r="F917" s="2"/>
      <c r="G917" s="303"/>
      <c r="H917" s="2"/>
      <c r="I917" s="2"/>
      <c r="J917" s="2"/>
      <c r="K917" s="2"/>
      <c r="L917" s="2"/>
      <c r="M917" s="537"/>
      <c r="N917" s="2"/>
      <c r="O917" s="2"/>
      <c r="P917" s="2"/>
      <c r="Q917" s="2"/>
      <c r="R917" s="2"/>
      <c r="S917" s="2"/>
      <c r="T917" s="2"/>
      <c r="U917" s="2"/>
      <c r="V917" s="537"/>
      <c r="W917" s="538"/>
      <c r="X917" s="2"/>
      <c r="Y917" s="1"/>
      <c r="Z917" s="2"/>
      <c r="AA917" s="2"/>
      <c r="AB917" s="2"/>
      <c r="AC917" s="2"/>
      <c r="AD917" s="2"/>
      <c r="AE917" s="2"/>
      <c r="AF917" s="1"/>
      <c r="AG917" s="1"/>
      <c r="AH917" s="2"/>
    </row>
    <row r="918" spans="1:34" x14ac:dyDescent="0.2">
      <c r="A918" s="2"/>
      <c r="B918" s="2"/>
      <c r="C918" s="2"/>
      <c r="D918" s="2"/>
      <c r="E918" s="1"/>
      <c r="F918" s="2"/>
      <c r="G918" s="303"/>
      <c r="H918" s="2"/>
      <c r="I918" s="2"/>
      <c r="J918" s="2"/>
      <c r="K918" s="2"/>
      <c r="L918" s="2"/>
      <c r="M918" s="537"/>
      <c r="N918" s="2"/>
      <c r="O918" s="2"/>
      <c r="P918" s="2"/>
      <c r="Q918" s="2"/>
      <c r="R918" s="2"/>
      <c r="S918" s="2"/>
      <c r="T918" s="2"/>
      <c r="U918" s="2"/>
      <c r="V918" s="537"/>
      <c r="W918" s="538"/>
      <c r="X918" s="2"/>
      <c r="Y918" s="1"/>
      <c r="Z918" s="2"/>
      <c r="AA918" s="2"/>
      <c r="AB918" s="2"/>
      <c r="AC918" s="2"/>
      <c r="AD918" s="2"/>
      <c r="AE918" s="2"/>
      <c r="AF918" s="1"/>
      <c r="AG918" s="1"/>
      <c r="AH918" s="2"/>
    </row>
    <row r="919" spans="1:34" x14ac:dyDescent="0.2">
      <c r="A919" s="2"/>
      <c r="B919" s="2"/>
      <c r="C919" s="2"/>
      <c r="D919" s="2"/>
      <c r="E919" s="1"/>
      <c r="F919" s="2"/>
      <c r="G919" s="303"/>
      <c r="H919" s="2"/>
      <c r="I919" s="2"/>
      <c r="J919" s="2"/>
      <c r="K919" s="2"/>
      <c r="L919" s="2"/>
      <c r="M919" s="537"/>
      <c r="N919" s="2"/>
      <c r="O919" s="2"/>
      <c r="P919" s="2"/>
      <c r="Q919" s="2"/>
      <c r="R919" s="2"/>
      <c r="S919" s="2"/>
      <c r="T919" s="2"/>
      <c r="U919" s="2"/>
      <c r="V919" s="537"/>
      <c r="W919" s="538"/>
      <c r="X919" s="2"/>
      <c r="Y919" s="1"/>
      <c r="Z919" s="2"/>
      <c r="AA919" s="2"/>
      <c r="AB919" s="2"/>
      <c r="AC919" s="2"/>
      <c r="AD919" s="2"/>
      <c r="AE919" s="2"/>
      <c r="AF919" s="1"/>
      <c r="AG919" s="1"/>
      <c r="AH919" s="2"/>
    </row>
    <row r="920" spans="1:34" x14ac:dyDescent="0.2">
      <c r="A920" s="2"/>
      <c r="B920" s="2"/>
      <c r="C920" s="2"/>
      <c r="D920" s="2"/>
      <c r="E920" s="1"/>
      <c r="F920" s="2"/>
      <c r="G920" s="303"/>
      <c r="H920" s="2"/>
      <c r="I920" s="2"/>
      <c r="J920" s="2"/>
      <c r="K920" s="2"/>
      <c r="L920" s="2"/>
      <c r="M920" s="537"/>
      <c r="N920" s="2"/>
      <c r="O920" s="2"/>
      <c r="P920" s="2"/>
      <c r="Q920" s="2"/>
      <c r="R920" s="2"/>
      <c r="S920" s="2"/>
      <c r="T920" s="2"/>
      <c r="U920" s="2"/>
      <c r="V920" s="537"/>
      <c r="W920" s="538"/>
      <c r="X920" s="2"/>
      <c r="Y920" s="1"/>
      <c r="Z920" s="2"/>
      <c r="AA920" s="2"/>
      <c r="AB920" s="2"/>
      <c r="AC920" s="2"/>
      <c r="AD920" s="2"/>
      <c r="AE920" s="2"/>
      <c r="AF920" s="1"/>
      <c r="AG920" s="1"/>
      <c r="AH920" s="2"/>
    </row>
    <row r="921" spans="1:34" x14ac:dyDescent="0.2">
      <c r="A921" s="2"/>
      <c r="B921" s="2"/>
      <c r="C921" s="2"/>
      <c r="D921" s="2"/>
      <c r="E921" s="1"/>
      <c r="F921" s="2"/>
      <c r="G921" s="303"/>
      <c r="H921" s="2"/>
      <c r="I921" s="2"/>
      <c r="J921" s="2"/>
      <c r="K921" s="2"/>
      <c r="L921" s="2"/>
      <c r="M921" s="537"/>
      <c r="N921" s="2"/>
      <c r="O921" s="2"/>
      <c r="P921" s="2"/>
      <c r="Q921" s="2"/>
      <c r="R921" s="2"/>
      <c r="S921" s="2"/>
      <c r="T921" s="2"/>
      <c r="U921" s="2"/>
      <c r="V921" s="537"/>
      <c r="W921" s="538"/>
      <c r="X921" s="2"/>
      <c r="Y921" s="1"/>
      <c r="Z921" s="2"/>
      <c r="AA921" s="2"/>
      <c r="AB921" s="2"/>
      <c r="AC921" s="2"/>
      <c r="AD921" s="2"/>
      <c r="AE921" s="2"/>
      <c r="AF921" s="1"/>
      <c r="AG921" s="1"/>
      <c r="AH921" s="2"/>
    </row>
    <row r="922" spans="1:34" x14ac:dyDescent="0.2">
      <c r="A922" s="2"/>
      <c r="B922" s="2"/>
      <c r="C922" s="2"/>
      <c r="D922" s="2"/>
      <c r="E922" s="1"/>
      <c r="F922" s="2"/>
      <c r="G922" s="303"/>
      <c r="H922" s="2"/>
      <c r="I922" s="2"/>
      <c r="J922" s="2"/>
      <c r="K922" s="2"/>
      <c r="L922" s="2"/>
      <c r="M922" s="537"/>
      <c r="N922" s="2"/>
      <c r="O922" s="2"/>
      <c r="P922" s="2"/>
      <c r="Q922" s="2"/>
      <c r="R922" s="2"/>
      <c r="S922" s="2"/>
      <c r="T922" s="2"/>
      <c r="U922" s="2"/>
      <c r="V922" s="537"/>
      <c r="W922" s="538"/>
      <c r="X922" s="2"/>
      <c r="Y922" s="1"/>
      <c r="Z922" s="2"/>
      <c r="AA922" s="2"/>
      <c r="AB922" s="2"/>
      <c r="AC922" s="2"/>
      <c r="AD922" s="2"/>
      <c r="AE922" s="2"/>
      <c r="AF922" s="1"/>
      <c r="AG922" s="1"/>
      <c r="AH922" s="2"/>
    </row>
    <row r="923" spans="1:34" x14ac:dyDescent="0.2">
      <c r="A923" s="2"/>
      <c r="B923" s="2"/>
      <c r="C923" s="2"/>
      <c r="D923" s="2"/>
      <c r="E923" s="1"/>
      <c r="F923" s="2"/>
      <c r="G923" s="303"/>
      <c r="H923" s="2"/>
      <c r="I923" s="2"/>
      <c r="J923" s="2"/>
      <c r="K923" s="2"/>
      <c r="L923" s="2"/>
      <c r="M923" s="537"/>
      <c r="N923" s="2"/>
      <c r="O923" s="2"/>
      <c r="P923" s="2"/>
      <c r="Q923" s="2"/>
      <c r="R923" s="2"/>
      <c r="S923" s="2"/>
      <c r="T923" s="2"/>
      <c r="U923" s="2"/>
      <c r="V923" s="537"/>
      <c r="W923" s="538"/>
      <c r="X923" s="2"/>
      <c r="Y923" s="1"/>
      <c r="Z923" s="2"/>
      <c r="AA923" s="2"/>
      <c r="AB923" s="2"/>
      <c r="AC923" s="2"/>
      <c r="AD923" s="2"/>
      <c r="AE923" s="2"/>
      <c r="AF923" s="1"/>
      <c r="AG923" s="1"/>
      <c r="AH923" s="2"/>
    </row>
    <row r="924" spans="1:34" x14ac:dyDescent="0.2">
      <c r="A924" s="2"/>
      <c r="B924" s="2"/>
      <c r="C924" s="2"/>
      <c r="D924" s="2"/>
      <c r="E924" s="1"/>
      <c r="F924" s="2"/>
      <c r="G924" s="303"/>
      <c r="H924" s="2"/>
      <c r="I924" s="2"/>
      <c r="J924" s="2"/>
      <c r="K924" s="2"/>
      <c r="L924" s="2"/>
      <c r="M924" s="537"/>
      <c r="N924" s="2"/>
      <c r="O924" s="2"/>
      <c r="P924" s="2"/>
      <c r="Q924" s="2"/>
      <c r="R924" s="2"/>
      <c r="S924" s="2"/>
      <c r="T924" s="2"/>
      <c r="U924" s="2"/>
      <c r="V924" s="537"/>
      <c r="W924" s="538"/>
      <c r="X924" s="2"/>
      <c r="Y924" s="1"/>
      <c r="Z924" s="2"/>
      <c r="AA924" s="2"/>
      <c r="AB924" s="2"/>
      <c r="AC924" s="2"/>
      <c r="AD924" s="2"/>
      <c r="AE924" s="2"/>
      <c r="AF924" s="1"/>
      <c r="AG924" s="1"/>
      <c r="AH924" s="2"/>
    </row>
    <row r="925" spans="1:34" x14ac:dyDescent="0.2">
      <c r="A925" s="2"/>
      <c r="B925" s="2"/>
      <c r="C925" s="2"/>
      <c r="D925" s="2"/>
      <c r="E925" s="1"/>
      <c r="F925" s="2"/>
      <c r="G925" s="303"/>
      <c r="H925" s="2"/>
      <c r="I925" s="2"/>
      <c r="J925" s="2"/>
      <c r="K925" s="2"/>
      <c r="L925" s="2"/>
      <c r="M925" s="537"/>
      <c r="N925" s="2"/>
      <c r="O925" s="2"/>
      <c r="P925" s="2"/>
      <c r="Q925" s="2"/>
      <c r="R925" s="2"/>
      <c r="S925" s="2"/>
      <c r="T925" s="2"/>
      <c r="U925" s="2"/>
      <c r="V925" s="537"/>
      <c r="W925" s="538"/>
      <c r="X925" s="2"/>
      <c r="Y925" s="1"/>
      <c r="Z925" s="2"/>
      <c r="AA925" s="2"/>
      <c r="AB925" s="2"/>
      <c r="AC925" s="2"/>
      <c r="AD925" s="2"/>
      <c r="AE925" s="2"/>
      <c r="AF925" s="1"/>
      <c r="AG925" s="1"/>
      <c r="AH925" s="2"/>
    </row>
    <row r="926" spans="1:34" x14ac:dyDescent="0.2">
      <c r="A926" s="2"/>
      <c r="B926" s="2"/>
      <c r="C926" s="2"/>
      <c r="D926" s="2"/>
      <c r="E926" s="1"/>
      <c r="F926" s="2"/>
      <c r="G926" s="303"/>
      <c r="H926" s="2"/>
      <c r="I926" s="2"/>
      <c r="J926" s="2"/>
      <c r="K926" s="2"/>
      <c r="L926" s="2"/>
      <c r="M926" s="537"/>
      <c r="N926" s="2"/>
      <c r="O926" s="2"/>
      <c r="P926" s="2"/>
      <c r="Q926" s="2"/>
      <c r="R926" s="2"/>
      <c r="S926" s="2"/>
      <c r="T926" s="2"/>
      <c r="U926" s="2"/>
      <c r="V926" s="537"/>
      <c r="W926" s="538"/>
      <c r="X926" s="2"/>
      <c r="Y926" s="1"/>
      <c r="Z926" s="2"/>
      <c r="AA926" s="2"/>
      <c r="AB926" s="2"/>
      <c r="AC926" s="2"/>
      <c r="AD926" s="2"/>
      <c r="AE926" s="2"/>
      <c r="AF926" s="1"/>
      <c r="AG926" s="1"/>
      <c r="AH926" s="2"/>
    </row>
    <row r="927" spans="1:34" x14ac:dyDescent="0.2">
      <c r="A927" s="2"/>
      <c r="B927" s="2"/>
      <c r="C927" s="2"/>
      <c r="D927" s="2"/>
      <c r="E927" s="1"/>
      <c r="F927" s="2"/>
      <c r="G927" s="303"/>
      <c r="H927" s="2"/>
      <c r="I927" s="2"/>
      <c r="J927" s="2"/>
      <c r="K927" s="2"/>
      <c r="L927" s="2"/>
      <c r="M927" s="537"/>
      <c r="N927" s="2"/>
      <c r="O927" s="2"/>
      <c r="P927" s="2"/>
      <c r="Q927" s="2"/>
      <c r="R927" s="2"/>
      <c r="S927" s="2"/>
      <c r="T927" s="2"/>
      <c r="U927" s="2"/>
      <c r="V927" s="537"/>
      <c r="W927" s="538"/>
      <c r="X927" s="2"/>
      <c r="Y927" s="1"/>
      <c r="Z927" s="2"/>
      <c r="AA927" s="2"/>
      <c r="AB927" s="2"/>
      <c r="AC927" s="2"/>
      <c r="AD927" s="2"/>
      <c r="AE927" s="2"/>
      <c r="AF927" s="1"/>
      <c r="AG927" s="1"/>
      <c r="AH927" s="2"/>
    </row>
    <row r="928" spans="1:34" x14ac:dyDescent="0.2">
      <c r="A928" s="2"/>
      <c r="B928" s="2"/>
      <c r="C928" s="2"/>
      <c r="D928" s="2"/>
      <c r="E928" s="1"/>
      <c r="F928" s="2"/>
      <c r="G928" s="303"/>
      <c r="H928" s="2"/>
      <c r="I928" s="2"/>
      <c r="J928" s="2"/>
      <c r="K928" s="2"/>
      <c r="L928" s="2"/>
      <c r="M928" s="537"/>
      <c r="N928" s="2"/>
      <c r="O928" s="2"/>
      <c r="P928" s="2"/>
      <c r="Q928" s="2"/>
      <c r="R928" s="2"/>
      <c r="S928" s="2"/>
      <c r="T928" s="2"/>
      <c r="U928" s="2"/>
      <c r="V928" s="537"/>
      <c r="W928" s="538"/>
      <c r="X928" s="2"/>
      <c r="Y928" s="1"/>
      <c r="Z928" s="2"/>
      <c r="AA928" s="2"/>
      <c r="AB928" s="2"/>
      <c r="AC928" s="2"/>
      <c r="AD928" s="2"/>
      <c r="AE928" s="2"/>
      <c r="AF928" s="1"/>
      <c r="AG928" s="1"/>
      <c r="AH928" s="2"/>
    </row>
    <row r="929" spans="1:34" x14ac:dyDescent="0.2">
      <c r="A929" s="2"/>
      <c r="B929" s="2"/>
      <c r="C929" s="2"/>
      <c r="D929" s="2"/>
      <c r="E929" s="1"/>
      <c r="F929" s="2"/>
      <c r="G929" s="303"/>
      <c r="H929" s="2"/>
      <c r="I929" s="2"/>
      <c r="J929" s="2"/>
      <c r="K929" s="2"/>
      <c r="L929" s="2"/>
      <c r="M929" s="537"/>
      <c r="N929" s="2"/>
      <c r="O929" s="2"/>
      <c r="P929" s="2"/>
      <c r="Q929" s="2"/>
      <c r="R929" s="2"/>
      <c r="S929" s="2"/>
      <c r="T929" s="2"/>
      <c r="U929" s="2"/>
      <c r="V929" s="537"/>
      <c r="W929" s="538"/>
      <c r="X929" s="2"/>
      <c r="Y929" s="1"/>
      <c r="Z929" s="2"/>
      <c r="AA929" s="2"/>
      <c r="AB929" s="2"/>
      <c r="AC929" s="2"/>
      <c r="AD929" s="2"/>
      <c r="AE929" s="2"/>
      <c r="AF929" s="1"/>
      <c r="AG929" s="1"/>
      <c r="AH929" s="2"/>
    </row>
    <row r="930" spans="1:34" x14ac:dyDescent="0.2">
      <c r="A930" s="2"/>
      <c r="B930" s="2"/>
      <c r="C930" s="2"/>
      <c r="D930" s="2"/>
      <c r="E930" s="1"/>
      <c r="F930" s="2"/>
      <c r="G930" s="303"/>
      <c r="H930" s="2"/>
      <c r="I930" s="2"/>
      <c r="J930" s="2"/>
      <c r="K930" s="2"/>
      <c r="L930" s="2"/>
      <c r="M930" s="537"/>
      <c r="N930" s="2"/>
      <c r="O930" s="2"/>
      <c r="P930" s="2"/>
      <c r="Q930" s="2"/>
      <c r="R930" s="2"/>
      <c r="S930" s="2"/>
      <c r="T930" s="2"/>
      <c r="U930" s="2"/>
      <c r="V930" s="537"/>
      <c r="W930" s="538"/>
      <c r="X930" s="2"/>
      <c r="Y930" s="1"/>
      <c r="Z930" s="2"/>
      <c r="AA930" s="2"/>
      <c r="AB930" s="2"/>
      <c r="AC930" s="2"/>
      <c r="AD930" s="2"/>
      <c r="AE930" s="2"/>
      <c r="AF930" s="1"/>
      <c r="AG930" s="1"/>
      <c r="AH930" s="2"/>
    </row>
    <row r="931" spans="1:34" x14ac:dyDescent="0.2">
      <c r="A931" s="2"/>
      <c r="B931" s="2"/>
      <c r="C931" s="2"/>
      <c r="D931" s="2"/>
      <c r="E931" s="1"/>
      <c r="F931" s="2"/>
      <c r="G931" s="303"/>
      <c r="H931" s="2"/>
      <c r="I931" s="2"/>
      <c r="J931" s="2"/>
      <c r="K931" s="2"/>
      <c r="L931" s="2"/>
      <c r="M931" s="537"/>
      <c r="N931" s="2"/>
      <c r="O931" s="2"/>
      <c r="P931" s="2"/>
      <c r="Q931" s="2"/>
      <c r="R931" s="2"/>
      <c r="S931" s="2"/>
      <c r="T931" s="2"/>
      <c r="U931" s="2"/>
      <c r="V931" s="537"/>
      <c r="W931" s="538"/>
      <c r="X931" s="2"/>
      <c r="Y931" s="1"/>
      <c r="Z931" s="2"/>
      <c r="AA931" s="2"/>
      <c r="AB931" s="2"/>
      <c r="AC931" s="2"/>
      <c r="AD931" s="2"/>
      <c r="AE931" s="2"/>
      <c r="AF931" s="1"/>
      <c r="AG931" s="1"/>
      <c r="AH931" s="2"/>
    </row>
    <row r="932" spans="1:34" x14ac:dyDescent="0.2">
      <c r="A932" s="2"/>
      <c r="B932" s="2"/>
      <c r="C932" s="2"/>
      <c r="D932" s="2"/>
      <c r="E932" s="1"/>
      <c r="F932" s="2"/>
      <c r="G932" s="303"/>
      <c r="H932" s="2"/>
      <c r="I932" s="2"/>
      <c r="J932" s="2"/>
      <c r="K932" s="2"/>
      <c r="L932" s="2"/>
      <c r="M932" s="537"/>
      <c r="N932" s="2"/>
      <c r="O932" s="2"/>
      <c r="P932" s="2"/>
      <c r="Q932" s="2"/>
      <c r="R932" s="2"/>
      <c r="S932" s="2"/>
      <c r="T932" s="2"/>
      <c r="U932" s="2"/>
      <c r="V932" s="537"/>
      <c r="W932" s="538"/>
      <c r="X932" s="2"/>
      <c r="Y932" s="1"/>
      <c r="Z932" s="2"/>
      <c r="AA932" s="2"/>
      <c r="AB932" s="2"/>
      <c r="AC932" s="2"/>
      <c r="AD932" s="2"/>
      <c r="AE932" s="2"/>
      <c r="AF932" s="1"/>
      <c r="AG932" s="1"/>
      <c r="AH932" s="2"/>
    </row>
    <row r="933" spans="1:34" x14ac:dyDescent="0.2">
      <c r="A933" s="2"/>
      <c r="B933" s="2"/>
      <c r="C933" s="2"/>
      <c r="D933" s="2"/>
      <c r="E933" s="1"/>
      <c r="F933" s="2"/>
      <c r="G933" s="303"/>
      <c r="H933" s="2"/>
      <c r="I933" s="2"/>
      <c r="J933" s="2"/>
      <c r="K933" s="2"/>
      <c r="L933" s="2"/>
      <c r="M933" s="537"/>
      <c r="N933" s="2"/>
      <c r="O933" s="2"/>
      <c r="P933" s="2"/>
      <c r="Q933" s="2"/>
      <c r="R933" s="2"/>
      <c r="S933" s="2"/>
      <c r="T933" s="2"/>
      <c r="U933" s="2"/>
      <c r="V933" s="537"/>
      <c r="W933" s="538"/>
      <c r="X933" s="2"/>
      <c r="Y933" s="1"/>
      <c r="Z933" s="2"/>
      <c r="AA933" s="2"/>
      <c r="AB933" s="2"/>
      <c r="AC933" s="2"/>
      <c r="AD933" s="2"/>
      <c r="AE933" s="2"/>
      <c r="AF933" s="1"/>
      <c r="AG933" s="1"/>
      <c r="AH933" s="2"/>
    </row>
    <row r="934" spans="1:34" x14ac:dyDescent="0.2">
      <c r="A934" s="2"/>
      <c r="B934" s="2"/>
      <c r="C934" s="2"/>
      <c r="D934" s="2"/>
      <c r="E934" s="1"/>
      <c r="F934" s="2"/>
      <c r="G934" s="303"/>
      <c r="H934" s="2"/>
      <c r="I934" s="2"/>
      <c r="J934" s="2"/>
      <c r="K934" s="2"/>
      <c r="L934" s="2"/>
      <c r="M934" s="537"/>
      <c r="N934" s="2"/>
      <c r="O934" s="2"/>
      <c r="P934" s="2"/>
      <c r="Q934" s="2"/>
      <c r="R934" s="2"/>
      <c r="S934" s="2"/>
      <c r="T934" s="2"/>
      <c r="U934" s="2"/>
      <c r="V934" s="537"/>
      <c r="W934" s="538"/>
      <c r="X934" s="2"/>
      <c r="Y934" s="1"/>
      <c r="Z934" s="2"/>
      <c r="AA934" s="2"/>
      <c r="AB934" s="2"/>
      <c r="AC934" s="2"/>
      <c r="AD934" s="2"/>
      <c r="AE934" s="2"/>
      <c r="AF934" s="1"/>
      <c r="AG934" s="1"/>
      <c r="AH934" s="2"/>
    </row>
    <row r="935" spans="1:34" x14ac:dyDescent="0.2">
      <c r="A935" s="306"/>
      <c r="B935" s="306"/>
      <c r="C935" s="306"/>
      <c r="D935" s="306"/>
      <c r="E935" s="307"/>
      <c r="F935" s="306"/>
      <c r="G935" s="308"/>
      <c r="H935" s="306"/>
      <c r="I935" s="306"/>
      <c r="J935" s="306"/>
      <c r="K935" s="306"/>
      <c r="L935" s="306"/>
      <c r="M935" s="576"/>
      <c r="N935" s="306"/>
      <c r="O935" s="306"/>
      <c r="P935" s="306"/>
      <c r="Q935" s="306"/>
      <c r="R935" s="306"/>
      <c r="S935" s="306"/>
      <c r="T935" s="306"/>
      <c r="U935" s="306"/>
      <c r="V935" s="576"/>
      <c r="W935" s="577"/>
      <c r="X935" s="311"/>
      <c r="Y935" s="307"/>
      <c r="Z935" s="306"/>
      <c r="AA935" s="306"/>
      <c r="AB935" s="306"/>
      <c r="AC935" s="306"/>
      <c r="AD935" s="306"/>
      <c r="AE935" s="306"/>
      <c r="AF935" s="307"/>
      <c r="AG935" s="307"/>
      <c r="AH935" s="306"/>
    </row>
    <row r="936" spans="1:34" x14ac:dyDescent="0.2">
      <c r="A936" s="579"/>
      <c r="B936" s="2"/>
      <c r="C936" s="2"/>
      <c r="D936" s="2"/>
      <c r="E936" s="1"/>
      <c r="F936" s="2"/>
      <c r="G936" s="303"/>
      <c r="H936" s="2"/>
      <c r="I936" s="2"/>
      <c r="J936" s="2"/>
      <c r="K936" s="2"/>
      <c r="L936" s="2"/>
      <c r="M936" s="537"/>
      <c r="N936" s="2"/>
      <c r="O936" s="2"/>
      <c r="P936" s="2"/>
      <c r="Q936" s="2"/>
      <c r="R936" s="2"/>
      <c r="S936" s="2"/>
      <c r="T936" s="2"/>
      <c r="U936" s="2"/>
      <c r="V936" s="537"/>
      <c r="W936" s="538"/>
      <c r="X936" s="2"/>
      <c r="Y936" s="1"/>
      <c r="Z936" s="2"/>
      <c r="AA936" s="2"/>
      <c r="AB936" s="2"/>
      <c r="AC936" s="2"/>
      <c r="AD936" s="2"/>
      <c r="AE936" s="2"/>
      <c r="AF936" s="1"/>
      <c r="AG936" s="1"/>
      <c r="AH936" s="2"/>
    </row>
    <row r="937" spans="1:34" x14ac:dyDescent="0.2">
      <c r="A937" s="2"/>
      <c r="B937" s="2"/>
      <c r="C937" s="2"/>
      <c r="D937" s="2"/>
      <c r="E937" s="1"/>
      <c r="F937" s="2"/>
      <c r="G937" s="303"/>
      <c r="H937" s="2"/>
      <c r="I937" s="2"/>
      <c r="J937" s="2"/>
      <c r="K937" s="2"/>
      <c r="L937" s="2"/>
      <c r="M937" s="537"/>
      <c r="N937" s="2"/>
      <c r="O937" s="2"/>
      <c r="P937" s="2"/>
      <c r="Q937" s="2"/>
      <c r="R937" s="2"/>
      <c r="S937" s="2"/>
      <c r="T937" s="2"/>
      <c r="U937" s="2"/>
      <c r="V937" s="537"/>
      <c r="W937" s="538"/>
      <c r="X937" s="2"/>
      <c r="Y937" s="1"/>
      <c r="Z937" s="2"/>
      <c r="AA937" s="2"/>
      <c r="AB937" s="2"/>
      <c r="AC937" s="2"/>
      <c r="AD937" s="2"/>
      <c r="AE937" s="2"/>
      <c r="AF937" s="1"/>
      <c r="AG937" s="1"/>
      <c r="AH937" s="2"/>
    </row>
    <row r="938" spans="1:34" x14ac:dyDescent="0.2">
      <c r="A938" s="2"/>
      <c r="B938" s="2"/>
      <c r="C938" s="2"/>
      <c r="D938" s="2"/>
      <c r="E938" s="1"/>
      <c r="F938" s="2"/>
      <c r="G938" s="303"/>
      <c r="H938" s="2"/>
      <c r="I938" s="2"/>
      <c r="J938" s="2"/>
      <c r="K938" s="2"/>
      <c r="L938" s="2"/>
      <c r="M938" s="537"/>
      <c r="N938" s="2"/>
      <c r="O938" s="2"/>
      <c r="P938" s="2"/>
      <c r="Q938" s="2"/>
      <c r="R938" s="2"/>
      <c r="S938" s="2"/>
      <c r="T938" s="2"/>
      <c r="U938" s="2"/>
      <c r="V938" s="537"/>
      <c r="W938" s="538"/>
      <c r="X938" s="2"/>
      <c r="Y938" s="1"/>
      <c r="Z938" s="2"/>
      <c r="AA938" s="2"/>
      <c r="AB938" s="2"/>
      <c r="AC938" s="2"/>
      <c r="AD938" s="2"/>
      <c r="AE938" s="2"/>
      <c r="AF938" s="1"/>
      <c r="AG938" s="1"/>
      <c r="AH938" s="2"/>
    </row>
    <row r="939" spans="1:34" x14ac:dyDescent="0.2">
      <c r="A939" s="2"/>
      <c r="B939" s="2"/>
      <c r="C939" s="2"/>
      <c r="D939" s="2"/>
      <c r="E939" s="1"/>
      <c r="F939" s="2"/>
      <c r="G939" s="303"/>
      <c r="H939" s="2"/>
      <c r="I939" s="2"/>
      <c r="J939" s="2"/>
      <c r="K939" s="2"/>
      <c r="L939" s="2"/>
      <c r="M939" s="537"/>
      <c r="N939" s="2"/>
      <c r="O939" s="2"/>
      <c r="P939" s="2"/>
      <c r="Q939" s="2"/>
      <c r="R939" s="2"/>
      <c r="S939" s="2"/>
      <c r="T939" s="2"/>
      <c r="U939" s="2"/>
      <c r="V939" s="537"/>
      <c r="W939" s="538"/>
      <c r="X939" s="2"/>
      <c r="Y939" s="1"/>
      <c r="Z939" s="2"/>
      <c r="AA939" s="2"/>
      <c r="AB939" s="2"/>
      <c r="AC939" s="2"/>
      <c r="AD939" s="2"/>
      <c r="AE939" s="2"/>
      <c r="AF939" s="1"/>
      <c r="AG939" s="1"/>
      <c r="AH939" s="2"/>
    </row>
    <row r="940" spans="1:34" x14ac:dyDescent="0.2">
      <c r="A940" s="2"/>
      <c r="B940" s="2"/>
      <c r="C940" s="2"/>
      <c r="D940" s="2"/>
      <c r="E940" s="1"/>
      <c r="F940" s="2"/>
      <c r="G940" s="303"/>
      <c r="H940" s="2"/>
      <c r="I940" s="2"/>
      <c r="J940" s="2"/>
      <c r="K940" s="2"/>
      <c r="L940" s="2"/>
      <c r="M940" s="537"/>
      <c r="N940" s="2"/>
      <c r="O940" s="2"/>
      <c r="P940" s="2"/>
      <c r="Q940" s="2"/>
      <c r="R940" s="2"/>
      <c r="S940" s="2"/>
      <c r="T940" s="2"/>
      <c r="U940" s="2"/>
      <c r="V940" s="537"/>
      <c r="W940" s="538"/>
      <c r="X940" s="2"/>
      <c r="Y940" s="1"/>
      <c r="Z940" s="2"/>
      <c r="AA940" s="2"/>
      <c r="AB940" s="2"/>
      <c r="AC940" s="2"/>
      <c r="AD940" s="2"/>
      <c r="AE940" s="2"/>
      <c r="AF940" s="1"/>
      <c r="AG940" s="1"/>
      <c r="AH940" s="2"/>
    </row>
    <row r="941" spans="1:34" x14ac:dyDescent="0.2">
      <c r="A941" s="2"/>
      <c r="B941" s="2"/>
      <c r="C941" s="2"/>
      <c r="D941" s="2"/>
      <c r="E941" s="1"/>
      <c r="F941" s="2"/>
      <c r="G941" s="303"/>
      <c r="H941" s="2"/>
      <c r="I941" s="2"/>
      <c r="J941" s="2"/>
      <c r="K941" s="2"/>
      <c r="L941" s="2"/>
      <c r="M941" s="537"/>
      <c r="N941" s="2"/>
      <c r="O941" s="2"/>
      <c r="P941" s="2"/>
      <c r="Q941" s="2"/>
      <c r="R941" s="2"/>
      <c r="S941" s="2"/>
      <c r="T941" s="2"/>
      <c r="U941" s="2"/>
      <c r="V941" s="537"/>
      <c r="W941" s="538"/>
      <c r="X941" s="2"/>
      <c r="Y941" s="1"/>
      <c r="Z941" s="2"/>
      <c r="AA941" s="2"/>
      <c r="AB941" s="2"/>
      <c r="AC941" s="2"/>
      <c r="AD941" s="2"/>
      <c r="AE941" s="2"/>
      <c r="AF941" s="1"/>
      <c r="AG941" s="1"/>
      <c r="AH941" s="2"/>
    </row>
    <row r="942" spans="1:34" x14ac:dyDescent="0.2">
      <c r="A942" s="2"/>
      <c r="B942" s="2"/>
      <c r="C942" s="2"/>
      <c r="D942" s="2"/>
      <c r="E942" s="1"/>
      <c r="F942" s="2"/>
      <c r="G942" s="303"/>
      <c r="H942" s="2"/>
      <c r="I942" s="2"/>
      <c r="J942" s="2"/>
      <c r="K942" s="2"/>
      <c r="L942" s="2"/>
      <c r="M942" s="537"/>
      <c r="N942" s="2"/>
      <c r="O942" s="2"/>
      <c r="P942" s="2"/>
      <c r="Q942" s="2"/>
      <c r="R942" s="2"/>
      <c r="S942" s="2"/>
      <c r="T942" s="2"/>
      <c r="U942" s="2"/>
      <c r="V942" s="537"/>
      <c r="W942" s="538"/>
      <c r="X942" s="2"/>
      <c r="Y942" s="1"/>
      <c r="Z942" s="2"/>
      <c r="AA942" s="2"/>
      <c r="AB942" s="2"/>
      <c r="AC942" s="2"/>
      <c r="AD942" s="2"/>
      <c r="AE942" s="2"/>
      <c r="AF942" s="1"/>
      <c r="AG942" s="1"/>
      <c r="AH942" s="2"/>
    </row>
    <row r="943" spans="1:34" x14ac:dyDescent="0.2">
      <c r="A943" s="580"/>
      <c r="B943" s="2"/>
      <c r="C943" s="2"/>
      <c r="D943" s="2"/>
      <c r="E943" s="1"/>
      <c r="F943" s="2"/>
      <c r="G943" s="303"/>
      <c r="H943" s="2"/>
      <c r="I943" s="2"/>
      <c r="J943" s="2"/>
      <c r="K943" s="2"/>
      <c r="L943" s="2"/>
      <c r="M943" s="537"/>
      <c r="N943" s="2"/>
      <c r="O943" s="2"/>
      <c r="P943" s="2"/>
      <c r="Q943" s="2"/>
      <c r="R943" s="2"/>
      <c r="S943" s="2"/>
      <c r="T943" s="2"/>
      <c r="U943" s="2"/>
      <c r="V943" s="537"/>
      <c r="W943" s="538"/>
      <c r="X943" s="2"/>
      <c r="Y943" s="1"/>
      <c r="Z943" s="2"/>
      <c r="AA943" s="2"/>
      <c r="AB943" s="2"/>
      <c r="AC943" s="2"/>
      <c r="AD943" s="2"/>
      <c r="AE943" s="2"/>
      <c r="AF943" s="1"/>
      <c r="AG943" s="1"/>
      <c r="AH943" s="2"/>
    </row>
    <row r="944" spans="1:34" x14ac:dyDescent="0.2">
      <c r="A944" s="2"/>
      <c r="B944" s="2"/>
      <c r="C944" s="2"/>
      <c r="D944" s="2"/>
      <c r="E944" s="1"/>
      <c r="F944" s="2"/>
      <c r="G944" s="303"/>
      <c r="H944" s="2"/>
      <c r="I944" s="2"/>
      <c r="J944" s="2"/>
      <c r="K944" s="2"/>
      <c r="L944" s="2"/>
      <c r="M944" s="537"/>
      <c r="N944" s="2"/>
      <c r="O944" s="2"/>
      <c r="P944" s="2"/>
      <c r="Q944" s="2"/>
      <c r="R944" s="2"/>
      <c r="S944" s="2"/>
      <c r="T944" s="2"/>
      <c r="U944" s="2"/>
      <c r="V944" s="537"/>
      <c r="W944" s="538"/>
      <c r="X944" s="2"/>
      <c r="Y944" s="1"/>
      <c r="Z944" s="2"/>
      <c r="AA944" s="2"/>
      <c r="AB944" s="2"/>
      <c r="AC944" s="2"/>
      <c r="AD944" s="2"/>
      <c r="AE944" s="2"/>
      <c r="AF944" s="1"/>
      <c r="AG944" s="1"/>
      <c r="AH944" s="2"/>
    </row>
    <row r="945" spans="1:34" x14ac:dyDescent="0.2">
      <c r="A945" s="2"/>
      <c r="B945" s="2"/>
      <c r="C945" s="2"/>
      <c r="D945" s="2"/>
      <c r="E945" s="1"/>
      <c r="F945" s="2"/>
      <c r="G945" s="303"/>
      <c r="H945" s="2"/>
      <c r="I945" s="2"/>
      <c r="J945" s="2"/>
      <c r="K945" s="2"/>
      <c r="L945" s="2"/>
      <c r="M945" s="537"/>
      <c r="N945" s="2"/>
      <c r="O945" s="2"/>
      <c r="P945" s="2"/>
      <c r="Q945" s="2"/>
      <c r="R945" s="2"/>
      <c r="S945" s="2"/>
      <c r="T945" s="2"/>
      <c r="U945" s="2"/>
      <c r="V945" s="537"/>
      <c r="W945" s="538"/>
      <c r="X945" s="2"/>
      <c r="Y945" s="1"/>
      <c r="Z945" s="2"/>
      <c r="AA945" s="2"/>
      <c r="AB945" s="2"/>
      <c r="AC945" s="2"/>
      <c r="AD945" s="2"/>
      <c r="AE945" s="2"/>
      <c r="AF945" s="1"/>
      <c r="AG945" s="1"/>
      <c r="AH945" s="2"/>
    </row>
    <row r="946" spans="1:34" x14ac:dyDescent="0.2">
      <c r="A946" s="2"/>
      <c r="B946" s="2"/>
      <c r="C946" s="2"/>
      <c r="D946" s="2"/>
      <c r="E946" s="1"/>
      <c r="F946" s="2"/>
      <c r="G946" s="303"/>
      <c r="H946" s="2"/>
      <c r="I946" s="2"/>
      <c r="J946" s="2"/>
      <c r="K946" s="2"/>
      <c r="L946" s="2"/>
      <c r="M946" s="537"/>
      <c r="N946" s="2"/>
      <c r="O946" s="2"/>
      <c r="P946" s="2"/>
      <c r="Q946" s="2"/>
      <c r="R946" s="2"/>
      <c r="S946" s="2"/>
      <c r="T946" s="2"/>
      <c r="U946" s="2"/>
      <c r="V946" s="537"/>
      <c r="W946" s="538"/>
      <c r="X946" s="2"/>
      <c r="Y946" s="1"/>
      <c r="Z946" s="2"/>
      <c r="AA946" s="2"/>
      <c r="AB946" s="2"/>
      <c r="AC946" s="2"/>
      <c r="AD946" s="2"/>
      <c r="AE946" s="2"/>
      <c r="AF946" s="1"/>
      <c r="AG946" s="1"/>
      <c r="AH946" s="2"/>
    </row>
    <row r="947" spans="1:34" x14ac:dyDescent="0.2">
      <c r="A947" s="2"/>
      <c r="B947" s="2"/>
      <c r="C947" s="2"/>
      <c r="D947" s="2"/>
      <c r="E947" s="1"/>
      <c r="F947" s="2"/>
      <c r="G947" s="303"/>
      <c r="H947" s="2"/>
      <c r="I947" s="2"/>
      <c r="J947" s="2"/>
      <c r="K947" s="2"/>
      <c r="L947" s="2"/>
      <c r="M947" s="537"/>
      <c r="N947" s="2"/>
      <c r="O947" s="2"/>
      <c r="P947" s="2"/>
      <c r="Q947" s="2"/>
      <c r="R947" s="2"/>
      <c r="S947" s="2"/>
      <c r="T947" s="2"/>
      <c r="U947" s="2"/>
      <c r="V947" s="537"/>
      <c r="W947" s="538"/>
      <c r="X947" s="2"/>
      <c r="Y947" s="1"/>
      <c r="Z947" s="2"/>
      <c r="AA947" s="2"/>
      <c r="AB947" s="2"/>
      <c r="AC947" s="2"/>
      <c r="AD947" s="2"/>
      <c r="AE947" s="2"/>
      <c r="AF947" s="1"/>
      <c r="AG947" s="1"/>
      <c r="AH947" s="2"/>
    </row>
    <row r="948" spans="1:34" x14ac:dyDescent="0.2">
      <c r="A948" s="581"/>
      <c r="B948" s="2"/>
      <c r="C948" s="2"/>
      <c r="D948" s="2"/>
      <c r="E948" s="1"/>
      <c r="F948" s="2"/>
      <c r="G948" s="303"/>
      <c r="H948" s="2"/>
      <c r="I948" s="2"/>
      <c r="J948" s="2"/>
      <c r="K948" s="2"/>
      <c r="L948" s="2"/>
      <c r="M948" s="537"/>
      <c r="N948" s="2"/>
      <c r="O948" s="2"/>
      <c r="P948" s="2"/>
      <c r="Q948" s="2"/>
      <c r="R948" s="2"/>
      <c r="S948" s="2"/>
      <c r="T948" s="2"/>
      <c r="U948" s="2"/>
      <c r="V948" s="537"/>
      <c r="W948" s="538"/>
      <c r="X948" s="2"/>
      <c r="Y948" s="1"/>
      <c r="Z948" s="2"/>
      <c r="AA948" s="2"/>
      <c r="AB948" s="2"/>
      <c r="AC948" s="2"/>
      <c r="AD948" s="2"/>
      <c r="AE948" s="2"/>
      <c r="AF948" s="1"/>
      <c r="AG948" s="1"/>
      <c r="AH948" s="2"/>
    </row>
    <row r="949" spans="1:34" x14ac:dyDescent="0.2">
      <c r="A949" s="581"/>
      <c r="B949" s="2"/>
      <c r="C949" s="2"/>
      <c r="D949" s="2"/>
      <c r="E949" s="1"/>
      <c r="F949" s="2"/>
      <c r="G949" s="303"/>
      <c r="H949" s="2"/>
      <c r="I949" s="2"/>
      <c r="J949" s="2"/>
      <c r="K949" s="2"/>
      <c r="L949" s="2"/>
      <c r="M949" s="537"/>
      <c r="N949" s="2"/>
      <c r="O949" s="2"/>
      <c r="P949" s="2"/>
      <c r="Q949" s="2"/>
      <c r="R949" s="2"/>
      <c r="S949" s="2"/>
      <c r="T949" s="2"/>
      <c r="U949" s="2"/>
      <c r="V949" s="537"/>
      <c r="W949" s="538"/>
      <c r="X949" s="2"/>
      <c r="Y949" s="1"/>
      <c r="Z949" s="2"/>
      <c r="AA949" s="2"/>
      <c r="AB949" s="2"/>
      <c r="AC949" s="2"/>
      <c r="AD949" s="2"/>
      <c r="AE949" s="2"/>
      <c r="AF949" s="1"/>
      <c r="AG949" s="1"/>
      <c r="AH949" s="2"/>
    </row>
    <row r="950" spans="1:34" x14ac:dyDescent="0.2">
      <c r="A950" s="581"/>
      <c r="B950" s="2"/>
      <c r="C950" s="2"/>
      <c r="D950" s="2"/>
      <c r="E950" s="1"/>
      <c r="F950" s="2"/>
      <c r="G950" s="303"/>
      <c r="H950" s="2"/>
      <c r="I950" s="2"/>
      <c r="J950" s="2"/>
      <c r="K950" s="2"/>
      <c r="L950" s="2"/>
      <c r="M950" s="537"/>
      <c r="N950" s="2"/>
      <c r="O950" s="2"/>
      <c r="P950" s="2"/>
      <c r="Q950" s="2"/>
      <c r="R950" s="2"/>
      <c r="S950" s="2"/>
      <c r="T950" s="2"/>
      <c r="U950" s="2"/>
      <c r="V950" s="537"/>
      <c r="W950" s="538"/>
      <c r="X950" s="2"/>
      <c r="Y950" s="1"/>
      <c r="Z950" s="2"/>
      <c r="AA950" s="2"/>
      <c r="AB950" s="2"/>
      <c r="AC950" s="2"/>
      <c r="AD950" s="2"/>
      <c r="AE950" s="2"/>
      <c r="AF950" s="1"/>
      <c r="AG950" s="1"/>
      <c r="AH950" s="2"/>
    </row>
    <row r="951" spans="1:34" x14ac:dyDescent="0.2">
      <c r="A951" s="581"/>
      <c r="B951" s="2"/>
      <c r="C951" s="2"/>
      <c r="D951" s="2"/>
      <c r="E951" s="1"/>
      <c r="F951" s="2"/>
      <c r="G951" s="303"/>
      <c r="H951" s="2"/>
      <c r="I951" s="2"/>
      <c r="J951" s="2"/>
      <c r="K951" s="2"/>
      <c r="L951" s="2"/>
      <c r="M951" s="537"/>
      <c r="N951" s="2"/>
      <c r="O951" s="2"/>
      <c r="P951" s="2"/>
      <c r="Q951" s="2"/>
      <c r="R951" s="2"/>
      <c r="S951" s="2"/>
      <c r="T951" s="2"/>
      <c r="U951" s="2"/>
      <c r="V951" s="537"/>
      <c r="W951" s="538"/>
      <c r="X951" s="2"/>
      <c r="Y951" s="1"/>
      <c r="Z951" s="2"/>
      <c r="AA951" s="2"/>
      <c r="AB951" s="2"/>
      <c r="AC951" s="2"/>
      <c r="AD951" s="2"/>
      <c r="AE951" s="2"/>
      <c r="AF951" s="1"/>
      <c r="AG951" s="1"/>
      <c r="AH951" s="2"/>
    </row>
    <row r="952" spans="1:34" x14ac:dyDescent="0.2">
      <c r="A952" s="2"/>
      <c r="B952" s="2"/>
      <c r="C952" s="2"/>
      <c r="D952" s="2"/>
      <c r="E952" s="1"/>
      <c r="F952" s="2"/>
      <c r="G952" s="303"/>
      <c r="H952" s="2"/>
      <c r="I952" s="2"/>
      <c r="J952" s="2"/>
      <c r="K952" s="2"/>
      <c r="L952" s="2"/>
      <c r="M952" s="537"/>
      <c r="N952" s="2"/>
      <c r="O952" s="2"/>
      <c r="P952" s="2"/>
      <c r="Q952" s="2"/>
      <c r="R952" s="2"/>
      <c r="S952" s="2"/>
      <c r="T952" s="2"/>
      <c r="U952" s="2"/>
      <c r="V952" s="537"/>
      <c r="W952" s="538"/>
      <c r="X952" s="2"/>
      <c r="Y952" s="1"/>
      <c r="Z952" s="2"/>
      <c r="AA952" s="2"/>
      <c r="AB952" s="2"/>
      <c r="AC952" s="2"/>
      <c r="AD952" s="2"/>
      <c r="AE952" s="2"/>
      <c r="AF952" s="1"/>
      <c r="AG952" s="1"/>
      <c r="AH952" s="2"/>
    </row>
    <row r="953" spans="1:34" x14ac:dyDescent="0.2">
      <c r="A953" s="2"/>
      <c r="B953" s="2"/>
      <c r="C953" s="2"/>
      <c r="D953" s="2"/>
      <c r="E953" s="1"/>
      <c r="F953" s="2"/>
      <c r="G953" s="303"/>
      <c r="H953" s="2"/>
      <c r="I953" s="2"/>
      <c r="J953" s="2"/>
      <c r="K953" s="2"/>
      <c r="L953" s="2"/>
      <c r="M953" s="537"/>
      <c r="N953" s="2"/>
      <c r="O953" s="2"/>
      <c r="P953" s="2"/>
      <c r="Q953" s="2"/>
      <c r="R953" s="2"/>
      <c r="S953" s="2"/>
      <c r="T953" s="2"/>
      <c r="U953" s="2"/>
      <c r="V953" s="537"/>
      <c r="W953" s="538"/>
      <c r="X953" s="2"/>
      <c r="Y953" s="1"/>
      <c r="Z953" s="2"/>
      <c r="AA953" s="2"/>
      <c r="AB953" s="2"/>
      <c r="AC953" s="2"/>
      <c r="AD953" s="2"/>
      <c r="AE953" s="2"/>
      <c r="AF953" s="1"/>
      <c r="AG953" s="1"/>
      <c r="AH953" s="2"/>
    </row>
    <row r="954" spans="1:34" x14ac:dyDescent="0.2">
      <c r="A954" s="2"/>
      <c r="B954" s="2"/>
      <c r="C954" s="2"/>
      <c r="D954" s="2"/>
      <c r="E954" s="1"/>
      <c r="F954" s="2"/>
      <c r="G954" s="303"/>
      <c r="H954" s="2"/>
      <c r="I954" s="2"/>
      <c r="J954" s="2"/>
      <c r="K954" s="2"/>
      <c r="L954" s="2"/>
      <c r="M954" s="537"/>
      <c r="N954" s="2"/>
      <c r="O954" s="2"/>
      <c r="P954" s="2"/>
      <c r="Q954" s="2"/>
      <c r="R954" s="2"/>
      <c r="S954" s="2"/>
      <c r="T954" s="2"/>
      <c r="U954" s="2"/>
      <c r="V954" s="537"/>
      <c r="W954" s="538"/>
      <c r="X954" s="2"/>
      <c r="Y954" s="1"/>
      <c r="Z954" s="2"/>
      <c r="AA954" s="2"/>
      <c r="AB954" s="2"/>
      <c r="AC954" s="2"/>
      <c r="AD954" s="2"/>
      <c r="AE954" s="2"/>
      <c r="AF954" s="1"/>
      <c r="AG954" s="1"/>
      <c r="AH954" s="2"/>
    </row>
    <row r="955" spans="1:34" x14ac:dyDescent="0.2">
      <c r="A955" s="2"/>
      <c r="B955" s="2"/>
      <c r="C955" s="2"/>
      <c r="D955" s="2"/>
      <c r="E955" s="1"/>
      <c r="F955" s="2"/>
      <c r="G955" s="303"/>
      <c r="H955" s="2"/>
      <c r="I955" s="2"/>
      <c r="J955" s="2"/>
      <c r="K955" s="2"/>
      <c r="L955" s="2"/>
      <c r="M955" s="537"/>
      <c r="N955" s="2"/>
      <c r="O955" s="2"/>
      <c r="P955" s="2"/>
      <c r="Q955" s="2"/>
      <c r="R955" s="2"/>
      <c r="S955" s="2"/>
      <c r="T955" s="2"/>
      <c r="U955" s="2"/>
      <c r="V955" s="537"/>
      <c r="W955" s="538"/>
      <c r="X955" s="2"/>
      <c r="Y955" s="1"/>
      <c r="Z955" s="2"/>
      <c r="AA955" s="2"/>
      <c r="AB955" s="2"/>
      <c r="AC955" s="2"/>
      <c r="AD955" s="2"/>
      <c r="AE955" s="2"/>
      <c r="AF955" s="1"/>
      <c r="AG955" s="1"/>
      <c r="AH955" s="2"/>
    </row>
    <row r="956" spans="1:34" x14ac:dyDescent="0.2">
      <c r="A956" s="2"/>
      <c r="B956" s="2"/>
      <c r="C956" s="2"/>
      <c r="D956" s="2"/>
      <c r="E956" s="1"/>
      <c r="F956" s="2"/>
      <c r="G956" s="303"/>
      <c r="H956" s="2"/>
      <c r="I956" s="2"/>
      <c r="J956" s="2"/>
      <c r="K956" s="2"/>
      <c r="L956" s="2"/>
      <c r="M956" s="537"/>
      <c r="N956" s="2"/>
      <c r="O956" s="2"/>
      <c r="P956" s="2"/>
      <c r="Q956" s="2"/>
      <c r="R956" s="2"/>
      <c r="S956" s="2"/>
      <c r="T956" s="2"/>
      <c r="U956" s="2"/>
      <c r="V956" s="537"/>
      <c r="W956" s="538"/>
      <c r="X956" s="2"/>
      <c r="Y956" s="1"/>
      <c r="Z956" s="2"/>
      <c r="AA956" s="2"/>
      <c r="AB956" s="2"/>
      <c r="AC956" s="2"/>
      <c r="AD956" s="2"/>
      <c r="AE956" s="2"/>
      <c r="AF956" s="1"/>
      <c r="AG956" s="1"/>
      <c r="AH956" s="2"/>
    </row>
    <row r="957" spans="1:34" x14ac:dyDescent="0.2">
      <c r="A957" s="2"/>
      <c r="B957" s="2"/>
      <c r="C957" s="2"/>
      <c r="D957" s="2"/>
      <c r="E957" s="1"/>
      <c r="F957" s="2"/>
      <c r="G957" s="303"/>
      <c r="H957" s="2"/>
      <c r="I957" s="2"/>
      <c r="J957" s="2"/>
      <c r="K957" s="2"/>
      <c r="L957" s="2"/>
      <c r="M957" s="537"/>
      <c r="N957" s="2"/>
      <c r="O957" s="2"/>
      <c r="P957" s="2"/>
      <c r="Q957" s="2"/>
      <c r="R957" s="2"/>
      <c r="S957" s="2"/>
      <c r="T957" s="2"/>
      <c r="U957" s="2"/>
      <c r="V957" s="537"/>
      <c r="W957" s="538"/>
      <c r="X957" s="2"/>
      <c r="Y957" s="1"/>
      <c r="Z957" s="2"/>
      <c r="AA957" s="2"/>
      <c r="AB957" s="2"/>
      <c r="AC957" s="2"/>
      <c r="AD957" s="2"/>
      <c r="AE957" s="2"/>
      <c r="AF957" s="1"/>
      <c r="AG957" s="1"/>
      <c r="AH957" s="2"/>
    </row>
    <row r="958" spans="1:34" x14ac:dyDescent="0.2">
      <c r="A958" s="2"/>
      <c r="B958" s="2"/>
      <c r="C958" s="2"/>
      <c r="D958" s="2"/>
      <c r="E958" s="1"/>
      <c r="F958" s="2"/>
      <c r="G958" s="303"/>
      <c r="H958" s="2"/>
      <c r="I958" s="2"/>
      <c r="J958" s="2"/>
      <c r="K958" s="2"/>
      <c r="L958" s="2"/>
      <c r="M958" s="537"/>
      <c r="N958" s="2"/>
      <c r="O958" s="2"/>
      <c r="P958" s="2"/>
      <c r="Q958" s="2"/>
      <c r="R958" s="2"/>
      <c r="S958" s="2"/>
      <c r="T958" s="2"/>
      <c r="U958" s="2"/>
      <c r="V958" s="537"/>
      <c r="W958" s="538"/>
      <c r="X958" s="2"/>
      <c r="Y958" s="1"/>
      <c r="Z958" s="2"/>
      <c r="AA958" s="2"/>
      <c r="AB958" s="2"/>
      <c r="AC958" s="2"/>
      <c r="AD958" s="2"/>
      <c r="AE958" s="2"/>
      <c r="AF958" s="1"/>
      <c r="AG958" s="1"/>
      <c r="AH958" s="2"/>
    </row>
    <row r="959" spans="1:34" x14ac:dyDescent="0.2">
      <c r="A959" s="2"/>
      <c r="B959" s="2"/>
      <c r="C959" s="2"/>
      <c r="D959" s="2"/>
      <c r="E959" s="1"/>
      <c r="F959" s="2"/>
      <c r="G959" s="303"/>
      <c r="H959" s="2"/>
      <c r="I959" s="2"/>
      <c r="J959" s="2"/>
      <c r="K959" s="2"/>
      <c r="L959" s="2"/>
      <c r="M959" s="537"/>
      <c r="N959" s="2"/>
      <c r="O959" s="2"/>
      <c r="P959" s="2"/>
      <c r="Q959" s="2"/>
      <c r="R959" s="2"/>
      <c r="S959" s="2"/>
      <c r="T959" s="2"/>
      <c r="U959" s="2"/>
      <c r="V959" s="537"/>
      <c r="W959" s="538"/>
      <c r="X959" s="2"/>
      <c r="Y959" s="1"/>
      <c r="Z959" s="2"/>
      <c r="AA959" s="2"/>
      <c r="AB959" s="2"/>
      <c r="AC959" s="2"/>
      <c r="AD959" s="2"/>
      <c r="AE959" s="2"/>
      <c r="AF959" s="1"/>
      <c r="AG959" s="1"/>
      <c r="AH959" s="2"/>
    </row>
    <row r="960" spans="1:34" x14ac:dyDescent="0.2">
      <c r="A960" s="2"/>
      <c r="B960" s="2"/>
      <c r="C960" s="2"/>
      <c r="D960" s="2"/>
      <c r="E960" s="1"/>
      <c r="F960" s="2"/>
      <c r="G960" s="303"/>
      <c r="H960" s="2"/>
      <c r="I960" s="2"/>
      <c r="J960" s="2"/>
      <c r="K960" s="2"/>
      <c r="L960" s="2"/>
      <c r="M960" s="537"/>
      <c r="N960" s="2"/>
      <c r="O960" s="2"/>
      <c r="P960" s="2"/>
      <c r="Q960" s="2"/>
      <c r="R960" s="2"/>
      <c r="S960" s="2"/>
      <c r="T960" s="2"/>
      <c r="U960" s="2"/>
      <c r="V960" s="537"/>
      <c r="W960" s="538"/>
      <c r="X960" s="2"/>
      <c r="Y960" s="1"/>
      <c r="Z960" s="2"/>
      <c r="AA960" s="2"/>
      <c r="AB960" s="2"/>
      <c r="AC960" s="2"/>
      <c r="AD960" s="2"/>
      <c r="AE960" s="2"/>
      <c r="AF960" s="1"/>
      <c r="AG960" s="1"/>
      <c r="AH960" s="2"/>
    </row>
    <row r="961" spans="1:34" x14ac:dyDescent="0.2">
      <c r="A961" s="2"/>
      <c r="B961" s="2"/>
      <c r="C961" s="2"/>
      <c r="D961" s="2"/>
      <c r="E961" s="1"/>
      <c r="F961" s="2"/>
      <c r="G961" s="303"/>
      <c r="H961" s="2"/>
      <c r="I961" s="2"/>
      <c r="J961" s="2"/>
      <c r="K961" s="2"/>
      <c r="L961" s="2"/>
      <c r="M961" s="537"/>
      <c r="N961" s="2"/>
      <c r="O961" s="2"/>
      <c r="P961" s="2"/>
      <c r="Q961" s="2"/>
      <c r="R961" s="2"/>
      <c r="S961" s="2"/>
      <c r="T961" s="2"/>
      <c r="U961" s="2"/>
      <c r="V961" s="537"/>
      <c r="W961" s="538"/>
      <c r="X961" s="2"/>
      <c r="Y961" s="1"/>
      <c r="Z961" s="2"/>
      <c r="AA961" s="2"/>
      <c r="AB961" s="2"/>
      <c r="AC961" s="2"/>
      <c r="AD961" s="2"/>
      <c r="AE961" s="2"/>
      <c r="AF961" s="1"/>
      <c r="AG961" s="1"/>
      <c r="AH961" s="2"/>
    </row>
    <row r="962" spans="1:34" x14ac:dyDescent="0.2">
      <c r="A962" s="2"/>
      <c r="B962" s="2"/>
      <c r="C962" s="2"/>
      <c r="D962" s="2"/>
      <c r="E962" s="1"/>
      <c r="F962" s="2"/>
      <c r="G962" s="303"/>
      <c r="H962" s="2"/>
      <c r="I962" s="2"/>
      <c r="J962" s="2"/>
      <c r="K962" s="2"/>
      <c r="L962" s="2"/>
      <c r="M962" s="537"/>
      <c r="N962" s="2"/>
      <c r="O962" s="2"/>
      <c r="P962" s="2"/>
      <c r="Q962" s="2"/>
      <c r="R962" s="2"/>
      <c r="S962" s="2"/>
      <c r="T962" s="2"/>
      <c r="U962" s="2"/>
      <c r="V962" s="537"/>
      <c r="W962" s="538"/>
      <c r="X962" s="2"/>
      <c r="Y962" s="1"/>
      <c r="Z962" s="2"/>
      <c r="AA962" s="2"/>
      <c r="AB962" s="2"/>
      <c r="AC962" s="2"/>
      <c r="AD962" s="2"/>
      <c r="AE962" s="2"/>
      <c r="AF962" s="1"/>
      <c r="AG962" s="1"/>
      <c r="AH962" s="2"/>
    </row>
    <row r="963" spans="1:34" x14ac:dyDescent="0.2">
      <c r="A963" s="306"/>
      <c r="B963" s="306"/>
      <c r="C963" s="306"/>
      <c r="D963" s="306"/>
      <c r="E963" s="307"/>
      <c r="F963" s="306"/>
      <c r="G963" s="308"/>
      <c r="H963" s="306"/>
      <c r="I963" s="306"/>
      <c r="J963" s="306"/>
      <c r="K963" s="306"/>
      <c r="L963" s="306"/>
      <c r="M963" s="576"/>
      <c r="N963" s="306"/>
      <c r="O963" s="306"/>
      <c r="P963" s="306"/>
      <c r="Q963" s="306"/>
      <c r="R963" s="306"/>
      <c r="S963" s="306"/>
      <c r="T963" s="306"/>
      <c r="U963" s="306"/>
      <c r="V963" s="576"/>
      <c r="W963" s="577"/>
      <c r="X963" s="311"/>
      <c r="Y963" s="307"/>
      <c r="Z963" s="306"/>
      <c r="AA963" s="306"/>
      <c r="AB963" s="306"/>
      <c r="AC963" s="306"/>
      <c r="AD963" s="306"/>
      <c r="AE963" s="306"/>
      <c r="AF963" s="307"/>
      <c r="AG963" s="307"/>
      <c r="AH963" s="306"/>
    </row>
    <row r="964" spans="1:34" x14ac:dyDescent="0.2">
      <c r="A964" s="306"/>
      <c r="B964" s="306"/>
      <c r="C964" s="306"/>
      <c r="D964" s="306"/>
      <c r="E964" s="307"/>
      <c r="F964" s="306"/>
      <c r="G964" s="308"/>
      <c r="H964" s="306"/>
      <c r="I964" s="306"/>
      <c r="J964" s="306"/>
      <c r="K964" s="306"/>
      <c r="L964" s="306"/>
      <c r="M964" s="576"/>
      <c r="N964" s="306"/>
      <c r="O964" s="306"/>
      <c r="P964" s="306"/>
      <c r="Q964" s="306"/>
      <c r="R964" s="306"/>
      <c r="S964" s="306"/>
      <c r="T964" s="306"/>
      <c r="U964" s="306"/>
      <c r="V964" s="576"/>
      <c r="W964" s="577"/>
      <c r="X964" s="311"/>
      <c r="Y964" s="307"/>
      <c r="Z964" s="306"/>
      <c r="AA964" s="306"/>
      <c r="AB964" s="306"/>
      <c r="AC964" s="306"/>
      <c r="AD964" s="306"/>
      <c r="AE964" s="306"/>
      <c r="AF964" s="307"/>
      <c r="AG964" s="307"/>
      <c r="AH964" s="306"/>
    </row>
    <row r="965" spans="1:34" x14ac:dyDescent="0.2">
      <c r="A965" s="306"/>
      <c r="B965" s="306"/>
      <c r="C965" s="306"/>
      <c r="D965" s="306"/>
      <c r="E965" s="307"/>
      <c r="F965" s="306"/>
      <c r="G965" s="308"/>
      <c r="H965" s="306"/>
      <c r="I965" s="306"/>
      <c r="J965" s="306"/>
      <c r="K965" s="306"/>
      <c r="L965" s="306"/>
      <c r="M965" s="576"/>
      <c r="N965" s="306"/>
      <c r="O965" s="306"/>
      <c r="P965" s="306"/>
      <c r="Q965" s="306"/>
      <c r="R965" s="306"/>
      <c r="S965" s="306"/>
      <c r="T965" s="306"/>
      <c r="U965" s="306"/>
      <c r="V965" s="576"/>
      <c r="W965" s="577"/>
      <c r="X965" s="311"/>
      <c r="Y965" s="307"/>
      <c r="Z965" s="306"/>
      <c r="AA965" s="306"/>
      <c r="AB965" s="306"/>
      <c r="AC965" s="306"/>
      <c r="AD965" s="306"/>
      <c r="AE965" s="306"/>
      <c r="AF965" s="307"/>
      <c r="AG965" s="307"/>
      <c r="AH965" s="306"/>
    </row>
    <row r="966" spans="1:34" x14ac:dyDescent="0.2">
      <c r="A966" s="2"/>
      <c r="B966" s="2"/>
      <c r="C966" s="2"/>
      <c r="D966" s="2"/>
      <c r="E966" s="1"/>
      <c r="F966" s="2"/>
      <c r="G966" s="303"/>
      <c r="H966" s="2"/>
      <c r="I966" s="2"/>
      <c r="J966" s="2"/>
      <c r="K966" s="2"/>
      <c r="L966" s="2"/>
      <c r="M966" s="537"/>
      <c r="N966" s="2"/>
      <c r="O966" s="2"/>
      <c r="P966" s="2"/>
      <c r="Q966" s="2"/>
      <c r="R966" s="2"/>
      <c r="S966" s="2"/>
      <c r="T966" s="2"/>
      <c r="U966" s="2"/>
      <c r="V966" s="537"/>
      <c r="W966" s="538"/>
      <c r="X966" s="2"/>
      <c r="Y966" s="1"/>
      <c r="Z966" s="2"/>
      <c r="AA966" s="2"/>
      <c r="AB966" s="2"/>
      <c r="AC966" s="2"/>
      <c r="AD966" s="2"/>
      <c r="AE966" s="2"/>
      <c r="AF966" s="1"/>
      <c r="AG966" s="1"/>
      <c r="AH966" s="2"/>
    </row>
    <row r="967" spans="1:34" x14ac:dyDescent="0.2">
      <c r="A967" s="2"/>
      <c r="B967" s="2"/>
      <c r="C967" s="2"/>
      <c r="D967" s="2"/>
      <c r="E967" s="1"/>
      <c r="F967" s="2"/>
      <c r="G967" s="303"/>
      <c r="H967" s="2"/>
      <c r="I967" s="2"/>
      <c r="J967" s="2"/>
      <c r="K967" s="2"/>
      <c r="L967" s="2"/>
      <c r="M967" s="537"/>
      <c r="N967" s="2"/>
      <c r="O967" s="2"/>
      <c r="P967" s="2"/>
      <c r="Q967" s="2"/>
      <c r="R967" s="2"/>
      <c r="S967" s="2"/>
      <c r="T967" s="2"/>
      <c r="U967" s="2"/>
      <c r="V967" s="537"/>
      <c r="W967" s="538"/>
      <c r="X967" s="2"/>
      <c r="Y967" s="1"/>
      <c r="Z967" s="2"/>
      <c r="AA967" s="2"/>
      <c r="AB967" s="2"/>
      <c r="AC967" s="2"/>
      <c r="AD967" s="2"/>
      <c r="AE967" s="2"/>
      <c r="AF967" s="1"/>
      <c r="AG967" s="1"/>
      <c r="AH967" s="2"/>
    </row>
    <row r="968" spans="1:34" x14ac:dyDescent="0.2">
      <c r="A968" s="2"/>
      <c r="B968" s="2"/>
      <c r="C968" s="2"/>
      <c r="D968" s="2"/>
      <c r="E968" s="1"/>
      <c r="F968" s="2"/>
      <c r="G968" s="303"/>
      <c r="H968" s="2"/>
      <c r="I968" s="2"/>
      <c r="J968" s="2"/>
      <c r="K968" s="2"/>
      <c r="L968" s="2"/>
      <c r="M968" s="537"/>
      <c r="N968" s="2"/>
      <c r="O968" s="2"/>
      <c r="P968" s="2"/>
      <c r="Q968" s="2"/>
      <c r="R968" s="2"/>
      <c r="S968" s="2"/>
      <c r="T968" s="2"/>
      <c r="U968" s="2"/>
      <c r="V968" s="537"/>
      <c r="W968" s="538"/>
      <c r="X968" s="2"/>
      <c r="Y968" s="1"/>
      <c r="Z968" s="2"/>
      <c r="AA968" s="2"/>
      <c r="AB968" s="2"/>
      <c r="AC968" s="2"/>
      <c r="AD968" s="2"/>
      <c r="AE968" s="2"/>
      <c r="AF968" s="1"/>
      <c r="AG968" s="1"/>
      <c r="AH968" s="2"/>
    </row>
    <row r="969" spans="1:34" x14ac:dyDescent="0.2">
      <c r="A969" s="2"/>
      <c r="B969" s="2"/>
      <c r="C969" s="2"/>
      <c r="D969" s="2"/>
      <c r="E969" s="1"/>
      <c r="F969" s="2"/>
      <c r="G969" s="303"/>
      <c r="H969" s="2"/>
      <c r="I969" s="2"/>
      <c r="J969" s="2"/>
      <c r="K969" s="2"/>
      <c r="L969" s="2"/>
      <c r="M969" s="537"/>
      <c r="N969" s="2"/>
      <c r="O969" s="2"/>
      <c r="P969" s="2"/>
      <c r="Q969" s="2"/>
      <c r="R969" s="2"/>
      <c r="S969" s="2"/>
      <c r="T969" s="2"/>
      <c r="U969" s="2"/>
      <c r="V969" s="537"/>
      <c r="W969" s="538"/>
      <c r="X969" s="2"/>
      <c r="Y969" s="1"/>
      <c r="Z969" s="2"/>
      <c r="AA969" s="2"/>
      <c r="AB969" s="2"/>
      <c r="AC969" s="2"/>
      <c r="AD969" s="2"/>
      <c r="AE969" s="2"/>
      <c r="AF969" s="1"/>
      <c r="AG969" s="1"/>
      <c r="AH969" s="2"/>
    </row>
    <row r="970" spans="1:34" x14ac:dyDescent="0.2">
      <c r="A970" s="2"/>
      <c r="B970" s="2"/>
      <c r="C970" s="2"/>
      <c r="D970" s="2"/>
      <c r="E970" s="1"/>
      <c r="F970" s="2"/>
      <c r="G970" s="303"/>
      <c r="H970" s="2"/>
      <c r="I970" s="2"/>
      <c r="J970" s="2"/>
      <c r="K970" s="2"/>
      <c r="L970" s="2"/>
      <c r="M970" s="537"/>
      <c r="N970" s="2"/>
      <c r="O970" s="2"/>
      <c r="P970" s="2"/>
      <c r="Q970" s="2"/>
      <c r="R970" s="2"/>
      <c r="S970" s="2"/>
      <c r="T970" s="2"/>
      <c r="U970" s="2"/>
      <c r="V970" s="537"/>
      <c r="W970" s="538"/>
      <c r="X970" s="2"/>
      <c r="Y970" s="1"/>
      <c r="Z970" s="2"/>
      <c r="AA970" s="2"/>
      <c r="AB970" s="2"/>
      <c r="AC970" s="2"/>
      <c r="AD970" s="2"/>
      <c r="AE970" s="2"/>
      <c r="AF970" s="1"/>
      <c r="AG970" s="1"/>
      <c r="AH970" s="2"/>
    </row>
    <row r="971" spans="1:34" x14ac:dyDescent="0.2">
      <c r="A971" s="2"/>
      <c r="B971" s="2"/>
      <c r="C971" s="2"/>
      <c r="D971" s="2"/>
      <c r="E971" s="1"/>
      <c r="F971" s="2"/>
      <c r="G971" s="303"/>
      <c r="H971" s="2"/>
      <c r="I971" s="2"/>
      <c r="J971" s="2"/>
      <c r="K971" s="2"/>
      <c r="L971" s="2"/>
      <c r="M971" s="537"/>
      <c r="N971" s="2"/>
      <c r="O971" s="2"/>
      <c r="P971" s="2"/>
      <c r="Q971" s="2"/>
      <c r="R971" s="2"/>
      <c r="S971" s="2"/>
      <c r="T971" s="2"/>
      <c r="U971" s="2"/>
      <c r="V971" s="537"/>
      <c r="W971" s="538"/>
      <c r="X971" s="2"/>
      <c r="Y971" s="1"/>
      <c r="Z971" s="2"/>
      <c r="AA971" s="2"/>
      <c r="AB971" s="2"/>
      <c r="AC971" s="2"/>
      <c r="AD971" s="2"/>
      <c r="AE971" s="2"/>
      <c r="AF971" s="1"/>
      <c r="AG971" s="1"/>
      <c r="AH971" s="2"/>
    </row>
    <row r="972" spans="1:34" x14ac:dyDescent="0.2">
      <c r="A972" s="2"/>
      <c r="B972" s="2"/>
      <c r="C972" s="2"/>
      <c r="D972" s="2"/>
      <c r="E972" s="1"/>
      <c r="F972" s="2"/>
      <c r="G972" s="303"/>
      <c r="H972" s="2"/>
      <c r="I972" s="2"/>
      <c r="J972" s="2"/>
      <c r="K972" s="2"/>
      <c r="L972" s="2"/>
      <c r="M972" s="537"/>
      <c r="N972" s="2"/>
      <c r="O972" s="2"/>
      <c r="P972" s="2"/>
      <c r="Q972" s="2"/>
      <c r="R972" s="2"/>
      <c r="S972" s="2"/>
      <c r="T972" s="2"/>
      <c r="U972" s="2"/>
      <c r="V972" s="537"/>
      <c r="W972" s="538"/>
      <c r="X972" s="2"/>
      <c r="Y972" s="1"/>
      <c r="Z972" s="2"/>
      <c r="AA972" s="2"/>
      <c r="AB972" s="2"/>
      <c r="AC972" s="2"/>
      <c r="AD972" s="2"/>
      <c r="AE972" s="2"/>
      <c r="AF972" s="1"/>
      <c r="AG972" s="1"/>
      <c r="AH972" s="2"/>
    </row>
    <row r="973" spans="1:34" x14ac:dyDescent="0.2">
      <c r="A973" s="2"/>
      <c r="B973" s="2"/>
      <c r="C973" s="2"/>
      <c r="D973" s="2"/>
      <c r="E973" s="1"/>
      <c r="F973" s="2"/>
      <c r="G973" s="303"/>
      <c r="H973" s="2"/>
      <c r="I973" s="2"/>
      <c r="J973" s="2"/>
      <c r="K973" s="2"/>
      <c r="L973" s="2"/>
      <c r="M973" s="537"/>
      <c r="N973" s="2"/>
      <c r="O973" s="2"/>
      <c r="P973" s="2"/>
      <c r="Q973" s="2"/>
      <c r="R973" s="2"/>
      <c r="S973" s="2"/>
      <c r="T973" s="2"/>
      <c r="U973" s="2"/>
      <c r="V973" s="537"/>
      <c r="W973" s="538"/>
      <c r="X973" s="2"/>
      <c r="Y973" s="1"/>
      <c r="Z973" s="2"/>
      <c r="AA973" s="2"/>
      <c r="AB973" s="2"/>
      <c r="AC973" s="2"/>
      <c r="AD973" s="2"/>
      <c r="AE973" s="2"/>
      <c r="AF973" s="1"/>
      <c r="AG973" s="1"/>
      <c r="AH973" s="2"/>
    </row>
    <row r="974" spans="1:34" x14ac:dyDescent="0.2">
      <c r="A974" s="2"/>
      <c r="B974" s="2"/>
      <c r="C974" s="2"/>
      <c r="D974" s="2"/>
      <c r="E974" s="1"/>
      <c r="F974" s="2"/>
      <c r="G974" s="303"/>
      <c r="H974" s="2"/>
      <c r="I974" s="2"/>
      <c r="J974" s="2"/>
      <c r="K974" s="2"/>
      <c r="L974" s="2"/>
      <c r="M974" s="537"/>
      <c r="N974" s="2"/>
      <c r="O974" s="2"/>
      <c r="P974" s="2"/>
      <c r="Q974" s="2"/>
      <c r="R974" s="2"/>
      <c r="S974" s="2"/>
      <c r="T974" s="2"/>
      <c r="U974" s="2"/>
      <c r="V974" s="537"/>
      <c r="W974" s="538"/>
      <c r="X974" s="2"/>
      <c r="Y974" s="1"/>
      <c r="Z974" s="2"/>
      <c r="AA974" s="2"/>
      <c r="AB974" s="2"/>
      <c r="AC974" s="2"/>
      <c r="AD974" s="2"/>
      <c r="AE974" s="2"/>
      <c r="AF974" s="1"/>
      <c r="AG974" s="1"/>
      <c r="AH974" s="2"/>
    </row>
    <row r="975" spans="1:34" x14ac:dyDescent="0.2">
      <c r="A975" s="2"/>
      <c r="B975" s="2"/>
      <c r="C975" s="2"/>
      <c r="D975" s="2"/>
      <c r="E975" s="1"/>
      <c r="F975" s="2"/>
      <c r="G975" s="303"/>
      <c r="H975" s="2"/>
      <c r="I975" s="2"/>
      <c r="J975" s="2"/>
      <c r="K975" s="2"/>
      <c r="L975" s="2"/>
      <c r="M975" s="537"/>
      <c r="N975" s="2"/>
      <c r="O975" s="2"/>
      <c r="P975" s="2"/>
      <c r="Q975" s="2"/>
      <c r="R975" s="2"/>
      <c r="S975" s="2"/>
      <c r="T975" s="2"/>
      <c r="U975" s="2"/>
      <c r="V975" s="537"/>
      <c r="W975" s="538"/>
      <c r="X975" s="2"/>
      <c r="Y975" s="1"/>
      <c r="Z975" s="2"/>
      <c r="AA975" s="2"/>
      <c r="AB975" s="2"/>
      <c r="AC975" s="2"/>
      <c r="AD975" s="2"/>
      <c r="AE975" s="2"/>
      <c r="AF975" s="1"/>
      <c r="AG975" s="1"/>
      <c r="AH975" s="2"/>
    </row>
    <row r="976" spans="1:34" x14ac:dyDescent="0.2">
      <c r="A976" s="2"/>
      <c r="B976" s="2"/>
      <c r="C976" s="2"/>
      <c r="D976" s="2"/>
      <c r="E976" s="1"/>
      <c r="F976" s="2"/>
      <c r="G976" s="303"/>
      <c r="H976" s="2"/>
      <c r="I976" s="2"/>
      <c r="J976" s="2"/>
      <c r="K976" s="2"/>
      <c r="L976" s="2"/>
      <c r="M976" s="537"/>
      <c r="N976" s="2"/>
      <c r="O976" s="2"/>
      <c r="P976" s="2"/>
      <c r="Q976" s="2"/>
      <c r="R976" s="2"/>
      <c r="S976" s="2"/>
      <c r="T976" s="2"/>
      <c r="U976" s="2"/>
      <c r="V976" s="537"/>
      <c r="W976" s="538"/>
      <c r="X976" s="2"/>
      <c r="Y976" s="1"/>
      <c r="Z976" s="2"/>
      <c r="AA976" s="2"/>
      <c r="AB976" s="2"/>
      <c r="AC976" s="2"/>
      <c r="AD976" s="2"/>
      <c r="AE976" s="2"/>
      <c r="AF976" s="1"/>
      <c r="AG976" s="1"/>
      <c r="AH976" s="2"/>
    </row>
    <row r="977" spans="1:34" x14ac:dyDescent="0.2">
      <c r="A977" s="2"/>
      <c r="B977" s="2"/>
      <c r="C977" s="2"/>
      <c r="D977" s="2"/>
      <c r="E977" s="1"/>
      <c r="F977" s="2"/>
      <c r="G977" s="303"/>
      <c r="H977" s="2"/>
      <c r="I977" s="2"/>
      <c r="J977" s="2"/>
      <c r="K977" s="2"/>
      <c r="L977" s="2"/>
      <c r="M977" s="537"/>
      <c r="N977" s="2"/>
      <c r="O977" s="2"/>
      <c r="P977" s="2"/>
      <c r="Q977" s="2"/>
      <c r="R977" s="2"/>
      <c r="S977" s="2"/>
      <c r="T977" s="2"/>
      <c r="U977" s="2"/>
      <c r="V977" s="537"/>
      <c r="W977" s="538"/>
      <c r="X977" s="2"/>
      <c r="Y977" s="1"/>
      <c r="Z977" s="2"/>
      <c r="AA977" s="2"/>
      <c r="AB977" s="2"/>
      <c r="AC977" s="2"/>
      <c r="AD977" s="2"/>
      <c r="AE977" s="2"/>
      <c r="AF977" s="1"/>
      <c r="AG977" s="1"/>
      <c r="AH977" s="2"/>
    </row>
    <row r="978" spans="1:34" x14ac:dyDescent="0.2">
      <c r="A978" s="2"/>
      <c r="B978" s="2"/>
      <c r="C978" s="2"/>
      <c r="D978" s="2"/>
      <c r="E978" s="1"/>
      <c r="F978" s="2"/>
      <c r="G978" s="303"/>
      <c r="H978" s="2"/>
      <c r="I978" s="2"/>
      <c r="J978" s="2"/>
      <c r="K978" s="2"/>
      <c r="L978" s="2"/>
      <c r="M978" s="537"/>
      <c r="N978" s="2"/>
      <c r="O978" s="2"/>
      <c r="P978" s="2"/>
      <c r="Q978" s="2"/>
      <c r="R978" s="2"/>
      <c r="S978" s="2"/>
      <c r="T978" s="2"/>
      <c r="U978" s="2"/>
      <c r="V978" s="537"/>
      <c r="W978" s="538"/>
      <c r="X978" s="2"/>
      <c r="Y978" s="1"/>
      <c r="Z978" s="2"/>
      <c r="AA978" s="2"/>
      <c r="AB978" s="2"/>
      <c r="AC978" s="2"/>
      <c r="AD978" s="2"/>
      <c r="AE978" s="2"/>
      <c r="AF978" s="1"/>
      <c r="AG978" s="1"/>
      <c r="AH978" s="2"/>
    </row>
    <row r="979" spans="1:34" x14ac:dyDescent="0.2">
      <c r="A979" s="2"/>
      <c r="B979" s="2"/>
      <c r="C979" s="2"/>
      <c r="D979" s="2"/>
      <c r="E979" s="1"/>
      <c r="F979" s="2"/>
      <c r="G979" s="303"/>
      <c r="H979" s="2"/>
      <c r="I979" s="2"/>
      <c r="J979" s="2"/>
      <c r="K979" s="2"/>
      <c r="L979" s="2"/>
      <c r="M979" s="537"/>
      <c r="N979" s="2"/>
      <c r="O979" s="2"/>
      <c r="P979" s="2"/>
      <c r="Q979" s="2"/>
      <c r="R979" s="2"/>
      <c r="S979" s="2"/>
      <c r="T979" s="2"/>
      <c r="U979" s="2"/>
      <c r="V979" s="537"/>
      <c r="W979" s="538"/>
      <c r="X979" s="2"/>
      <c r="Y979" s="1"/>
      <c r="Z979" s="2"/>
      <c r="AA979" s="2"/>
      <c r="AB979" s="2"/>
      <c r="AC979" s="2"/>
      <c r="AD979" s="2"/>
      <c r="AE979" s="2"/>
      <c r="AF979" s="1"/>
      <c r="AG979" s="1"/>
      <c r="AH979" s="2"/>
    </row>
    <row r="980" spans="1:34" x14ac:dyDescent="0.2">
      <c r="A980" s="2"/>
      <c r="B980" s="2"/>
      <c r="C980" s="2"/>
      <c r="D980" s="2"/>
      <c r="E980" s="1"/>
      <c r="F980" s="2"/>
      <c r="G980" s="303"/>
      <c r="H980" s="2"/>
      <c r="I980" s="2"/>
      <c r="J980" s="2"/>
      <c r="K980" s="2"/>
      <c r="L980" s="2"/>
      <c r="M980" s="537"/>
      <c r="N980" s="2"/>
      <c r="O980" s="2"/>
      <c r="P980" s="2"/>
      <c r="Q980" s="2"/>
      <c r="R980" s="2"/>
      <c r="S980" s="2"/>
      <c r="T980" s="2"/>
      <c r="U980" s="2"/>
      <c r="V980" s="537"/>
      <c r="W980" s="538"/>
      <c r="X980" s="2"/>
      <c r="Y980" s="1"/>
      <c r="Z980" s="2"/>
      <c r="AA980" s="2"/>
      <c r="AB980" s="2"/>
      <c r="AC980" s="2"/>
      <c r="AD980" s="2"/>
      <c r="AE980" s="2"/>
      <c r="AF980" s="1"/>
      <c r="AG980" s="1"/>
      <c r="AH980" s="2"/>
    </row>
    <row r="981" spans="1:34" x14ac:dyDescent="0.2">
      <c r="A981" s="2"/>
      <c r="B981" s="2"/>
      <c r="C981" s="2"/>
      <c r="D981" s="2"/>
      <c r="E981" s="1"/>
      <c r="F981" s="2"/>
      <c r="G981" s="303"/>
      <c r="H981" s="2"/>
      <c r="I981" s="2"/>
      <c r="J981" s="2"/>
      <c r="K981" s="2"/>
      <c r="L981" s="2"/>
      <c r="M981" s="537"/>
      <c r="N981" s="2"/>
      <c r="O981" s="2"/>
      <c r="P981" s="2"/>
      <c r="Q981" s="2"/>
      <c r="R981" s="2"/>
      <c r="S981" s="2"/>
      <c r="T981" s="2"/>
      <c r="U981" s="2"/>
      <c r="V981" s="537"/>
      <c r="W981" s="538"/>
      <c r="X981" s="2"/>
      <c r="Y981" s="1"/>
      <c r="Z981" s="2"/>
      <c r="AA981" s="2"/>
      <c r="AB981" s="2"/>
      <c r="AC981" s="2"/>
      <c r="AD981" s="2"/>
      <c r="AE981" s="2"/>
      <c r="AF981" s="1"/>
      <c r="AG981" s="1"/>
      <c r="AH981" s="2"/>
    </row>
    <row r="982" spans="1:34" x14ac:dyDescent="0.2">
      <c r="A982" s="2"/>
      <c r="B982" s="2"/>
      <c r="C982" s="2"/>
      <c r="D982" s="2"/>
      <c r="E982" s="1"/>
      <c r="F982" s="2"/>
      <c r="G982" s="303"/>
      <c r="H982" s="2"/>
      <c r="I982" s="2"/>
      <c r="J982" s="2"/>
      <c r="K982" s="2"/>
      <c r="L982" s="2"/>
      <c r="M982" s="537"/>
      <c r="N982" s="2"/>
      <c r="O982" s="2"/>
      <c r="P982" s="2"/>
      <c r="Q982" s="2"/>
      <c r="R982" s="2"/>
      <c r="S982" s="2"/>
      <c r="T982" s="2"/>
      <c r="U982" s="2"/>
      <c r="V982" s="537"/>
      <c r="W982" s="538"/>
      <c r="X982" s="2"/>
      <c r="Y982" s="1"/>
      <c r="Z982" s="2"/>
      <c r="AA982" s="2"/>
      <c r="AB982" s="2"/>
      <c r="AC982" s="2"/>
      <c r="AD982" s="2"/>
      <c r="AE982" s="2"/>
      <c r="AF982" s="1"/>
      <c r="AG982" s="1"/>
      <c r="AH982" s="2"/>
    </row>
    <row r="983" spans="1:34" x14ac:dyDescent="0.2">
      <c r="A983" s="2"/>
      <c r="B983" s="2"/>
      <c r="C983" s="2"/>
      <c r="D983" s="2"/>
      <c r="E983" s="1"/>
      <c r="F983" s="2"/>
      <c r="G983" s="303"/>
      <c r="H983" s="2"/>
      <c r="I983" s="2"/>
      <c r="J983" s="2"/>
      <c r="K983" s="2"/>
      <c r="L983" s="2"/>
      <c r="M983" s="537"/>
      <c r="N983" s="2"/>
      <c r="O983" s="2"/>
      <c r="P983" s="2"/>
      <c r="Q983" s="2"/>
      <c r="R983" s="2"/>
      <c r="S983" s="2"/>
      <c r="T983" s="2"/>
      <c r="U983" s="2"/>
      <c r="V983" s="537"/>
      <c r="W983" s="538"/>
      <c r="X983" s="2"/>
      <c r="Y983" s="1"/>
      <c r="Z983" s="2"/>
      <c r="AA983" s="2"/>
      <c r="AB983" s="2"/>
      <c r="AC983" s="2"/>
      <c r="AD983" s="2"/>
      <c r="AE983" s="2"/>
      <c r="AF983" s="1"/>
      <c r="AG983" s="1"/>
      <c r="AH983" s="2"/>
    </row>
    <row r="984" spans="1:34" x14ac:dyDescent="0.2">
      <c r="A984" s="2"/>
      <c r="B984" s="2"/>
      <c r="C984" s="2"/>
      <c r="D984" s="2"/>
      <c r="E984" s="1"/>
      <c r="F984" s="2"/>
      <c r="G984" s="303"/>
      <c r="H984" s="2"/>
      <c r="I984" s="2"/>
      <c r="J984" s="2"/>
      <c r="K984" s="2"/>
      <c r="L984" s="2"/>
      <c r="M984" s="537"/>
      <c r="N984" s="2"/>
      <c r="O984" s="2"/>
      <c r="P984" s="2"/>
      <c r="Q984" s="2"/>
      <c r="R984" s="2"/>
      <c r="S984" s="2"/>
      <c r="T984" s="2"/>
      <c r="U984" s="2"/>
      <c r="V984" s="537"/>
      <c r="W984" s="538"/>
      <c r="X984" s="2"/>
      <c r="Y984" s="1"/>
      <c r="Z984" s="2"/>
      <c r="AA984" s="2"/>
      <c r="AB984" s="2"/>
      <c r="AC984" s="2"/>
      <c r="AD984" s="2"/>
      <c r="AE984" s="2"/>
      <c r="AF984" s="1"/>
      <c r="AG984" s="1"/>
      <c r="AH984" s="2"/>
    </row>
    <row r="985" spans="1:34" x14ac:dyDescent="0.2">
      <c r="A985" s="2"/>
      <c r="B985" s="2"/>
      <c r="C985" s="2"/>
      <c r="D985" s="2"/>
      <c r="E985" s="1"/>
      <c r="F985" s="2"/>
      <c r="G985" s="303"/>
      <c r="H985" s="2"/>
      <c r="I985" s="2"/>
      <c r="J985" s="2"/>
      <c r="K985" s="2"/>
      <c r="L985" s="2"/>
      <c r="M985" s="537"/>
      <c r="N985" s="2"/>
      <c r="O985" s="2"/>
      <c r="P985" s="2"/>
      <c r="Q985" s="2"/>
      <c r="R985" s="2"/>
      <c r="S985" s="2"/>
      <c r="T985" s="2"/>
      <c r="U985" s="2"/>
      <c r="V985" s="537"/>
      <c r="W985" s="538"/>
      <c r="X985" s="2"/>
      <c r="Y985" s="1"/>
      <c r="Z985" s="2"/>
      <c r="AA985" s="2"/>
      <c r="AB985" s="2"/>
      <c r="AC985" s="2"/>
      <c r="AD985" s="2"/>
      <c r="AE985" s="2"/>
      <c r="AF985" s="1"/>
      <c r="AG985" s="1"/>
      <c r="AH985" s="2"/>
    </row>
    <row r="986" spans="1:34" x14ac:dyDescent="0.2">
      <c r="A986" s="2"/>
      <c r="B986" s="2"/>
      <c r="C986" s="2"/>
      <c r="D986" s="2"/>
      <c r="E986" s="1"/>
      <c r="F986" s="2"/>
      <c r="G986" s="303"/>
      <c r="H986" s="2"/>
      <c r="I986" s="2"/>
      <c r="J986" s="2"/>
      <c r="K986" s="2"/>
      <c r="L986" s="2"/>
      <c r="M986" s="537"/>
      <c r="N986" s="2"/>
      <c r="O986" s="2"/>
      <c r="P986" s="2"/>
      <c r="Q986" s="2"/>
      <c r="R986" s="2"/>
      <c r="S986" s="2"/>
      <c r="T986" s="2"/>
      <c r="U986" s="2"/>
      <c r="V986" s="537"/>
      <c r="W986" s="538"/>
      <c r="X986" s="2"/>
      <c r="Y986" s="1"/>
      <c r="Z986" s="2"/>
      <c r="AA986" s="2"/>
      <c r="AB986" s="2"/>
      <c r="AC986" s="2"/>
      <c r="AD986" s="2"/>
      <c r="AE986" s="2"/>
      <c r="AF986" s="1"/>
      <c r="AG986" s="1"/>
      <c r="AH986" s="2"/>
    </row>
    <row r="987" spans="1:34" x14ac:dyDescent="0.2">
      <c r="A987" s="2"/>
      <c r="B987" s="2"/>
      <c r="C987" s="2"/>
      <c r="D987" s="2"/>
      <c r="E987" s="1"/>
      <c r="F987" s="2"/>
      <c r="G987" s="303"/>
      <c r="H987" s="2"/>
      <c r="I987" s="2"/>
      <c r="J987" s="2"/>
      <c r="K987" s="2"/>
      <c r="L987" s="2"/>
      <c r="M987" s="537"/>
      <c r="N987" s="2"/>
      <c r="O987" s="2"/>
      <c r="P987" s="2"/>
      <c r="Q987" s="2"/>
      <c r="R987" s="2"/>
      <c r="S987" s="2"/>
      <c r="T987" s="2"/>
      <c r="U987" s="2"/>
      <c r="V987" s="537"/>
      <c r="W987" s="538"/>
      <c r="X987" s="2"/>
      <c r="Y987" s="1"/>
      <c r="Z987" s="2"/>
      <c r="AA987" s="2"/>
      <c r="AB987" s="2"/>
      <c r="AC987" s="2"/>
      <c r="AD987" s="2"/>
      <c r="AE987" s="2"/>
      <c r="AF987" s="1"/>
      <c r="AG987" s="1"/>
      <c r="AH987" s="2"/>
    </row>
    <row r="988" spans="1:34" x14ac:dyDescent="0.2">
      <c r="A988" s="2"/>
      <c r="B988" s="2"/>
      <c r="C988" s="2"/>
      <c r="D988" s="2"/>
      <c r="E988" s="1"/>
      <c r="F988" s="2"/>
      <c r="G988" s="303"/>
      <c r="H988" s="2"/>
      <c r="I988" s="2"/>
      <c r="J988" s="2"/>
      <c r="K988" s="2"/>
      <c r="L988" s="2"/>
      <c r="M988" s="537"/>
      <c r="N988" s="2"/>
      <c r="O988" s="2"/>
      <c r="P988" s="2"/>
      <c r="Q988" s="2"/>
      <c r="R988" s="2"/>
      <c r="S988" s="2"/>
      <c r="T988" s="2"/>
      <c r="U988" s="2"/>
      <c r="V988" s="537"/>
      <c r="W988" s="538"/>
      <c r="X988" s="2"/>
      <c r="Y988" s="1"/>
      <c r="Z988" s="2"/>
      <c r="AA988" s="2"/>
      <c r="AB988" s="2"/>
      <c r="AC988" s="2"/>
      <c r="AD988" s="2"/>
      <c r="AE988" s="2"/>
      <c r="AF988" s="1"/>
      <c r="AG988" s="1"/>
      <c r="AH988" s="2"/>
    </row>
    <row r="989" spans="1:34" x14ac:dyDescent="0.2">
      <c r="A989" s="2"/>
      <c r="B989" s="2"/>
      <c r="C989" s="2"/>
      <c r="D989" s="2"/>
      <c r="E989" s="1"/>
      <c r="F989" s="2"/>
      <c r="G989" s="303"/>
      <c r="H989" s="2"/>
      <c r="I989" s="2"/>
      <c r="J989" s="2"/>
      <c r="K989" s="2"/>
      <c r="L989" s="2"/>
      <c r="M989" s="537"/>
      <c r="N989" s="2"/>
      <c r="O989" s="2"/>
      <c r="P989" s="2"/>
      <c r="Q989" s="2"/>
      <c r="R989" s="2"/>
      <c r="S989" s="2"/>
      <c r="T989" s="2"/>
      <c r="U989" s="2"/>
      <c r="V989" s="537"/>
      <c r="W989" s="538"/>
      <c r="X989" s="2"/>
      <c r="Y989" s="1"/>
      <c r="Z989" s="2"/>
      <c r="AA989" s="2"/>
      <c r="AB989" s="2"/>
      <c r="AC989" s="2"/>
      <c r="AD989" s="2"/>
      <c r="AE989" s="2"/>
      <c r="AF989" s="1"/>
      <c r="AG989" s="1"/>
      <c r="AH989" s="2"/>
    </row>
    <row r="990" spans="1:34" x14ac:dyDescent="0.2">
      <c r="A990" s="2"/>
      <c r="B990" s="2"/>
      <c r="C990" s="2"/>
      <c r="D990" s="2"/>
      <c r="E990" s="1"/>
      <c r="F990" s="2"/>
      <c r="G990" s="303"/>
      <c r="H990" s="2"/>
      <c r="I990" s="2"/>
      <c r="J990" s="2"/>
      <c r="K990" s="2"/>
      <c r="L990" s="2"/>
      <c r="M990" s="537"/>
      <c r="N990" s="2"/>
      <c r="O990" s="2"/>
      <c r="P990" s="2"/>
      <c r="Q990" s="2"/>
      <c r="R990" s="2"/>
      <c r="S990" s="2"/>
      <c r="T990" s="2"/>
      <c r="U990" s="2"/>
      <c r="V990" s="537"/>
      <c r="W990" s="538"/>
      <c r="X990" s="2"/>
      <c r="Y990" s="1"/>
      <c r="Z990" s="2"/>
      <c r="AA990" s="2"/>
      <c r="AB990" s="2"/>
      <c r="AC990" s="2"/>
      <c r="AD990" s="2"/>
      <c r="AE990" s="2"/>
      <c r="AF990" s="1"/>
      <c r="AG990" s="1"/>
      <c r="AH990" s="2"/>
    </row>
    <row r="991" spans="1:34" x14ac:dyDescent="0.2">
      <c r="A991" s="2"/>
      <c r="B991" s="2"/>
      <c r="C991" s="2"/>
      <c r="D991" s="2"/>
      <c r="E991" s="1"/>
      <c r="F991" s="2"/>
      <c r="G991" s="303"/>
      <c r="H991" s="2"/>
      <c r="I991" s="2"/>
      <c r="J991" s="2"/>
      <c r="K991" s="2"/>
      <c r="L991" s="2"/>
      <c r="M991" s="537"/>
      <c r="N991" s="2"/>
      <c r="O991" s="2"/>
      <c r="P991" s="2"/>
      <c r="Q991" s="2"/>
      <c r="R991" s="2"/>
      <c r="S991" s="2"/>
      <c r="T991" s="2"/>
      <c r="U991" s="2"/>
      <c r="V991" s="537"/>
      <c r="W991" s="538"/>
      <c r="X991" s="2"/>
      <c r="Y991" s="1"/>
      <c r="Z991" s="2"/>
      <c r="AA991" s="2"/>
      <c r="AB991" s="2"/>
      <c r="AC991" s="2"/>
      <c r="AD991" s="2"/>
      <c r="AE991" s="2"/>
      <c r="AF991" s="1"/>
      <c r="AG991" s="1"/>
      <c r="AH991" s="2"/>
    </row>
    <row r="992" spans="1:34" x14ac:dyDescent="0.2">
      <c r="A992" s="2"/>
      <c r="B992" s="2"/>
      <c r="C992" s="2"/>
      <c r="D992" s="2"/>
      <c r="E992" s="1"/>
      <c r="F992" s="2"/>
      <c r="G992" s="303"/>
      <c r="H992" s="2"/>
      <c r="I992" s="2"/>
      <c r="J992" s="2"/>
      <c r="K992" s="2"/>
      <c r="L992" s="2"/>
      <c r="M992" s="537"/>
      <c r="N992" s="2"/>
      <c r="O992" s="2"/>
      <c r="P992" s="2"/>
      <c r="Q992" s="2"/>
      <c r="R992" s="2"/>
      <c r="S992" s="2"/>
      <c r="T992" s="2"/>
      <c r="U992" s="2"/>
      <c r="V992" s="537"/>
      <c r="W992" s="538"/>
      <c r="X992" s="2"/>
      <c r="Y992" s="1"/>
      <c r="Z992" s="2"/>
      <c r="AA992" s="2"/>
      <c r="AB992" s="2"/>
      <c r="AC992" s="2"/>
      <c r="AD992" s="2"/>
      <c r="AE992" s="2"/>
      <c r="AF992" s="1"/>
      <c r="AG992" s="1"/>
      <c r="AH992" s="2"/>
    </row>
    <row r="993" spans="1:34" x14ac:dyDescent="0.2">
      <c r="A993" s="2"/>
      <c r="B993" s="2"/>
      <c r="C993" s="2"/>
      <c r="D993" s="2"/>
      <c r="E993" s="1"/>
      <c r="F993" s="2"/>
      <c r="G993" s="303"/>
      <c r="H993" s="2"/>
      <c r="I993" s="2"/>
      <c r="J993" s="2"/>
      <c r="K993" s="2"/>
      <c r="L993" s="2"/>
      <c r="M993" s="537"/>
      <c r="N993" s="2"/>
      <c r="O993" s="2"/>
      <c r="P993" s="2"/>
      <c r="Q993" s="2"/>
      <c r="R993" s="2"/>
      <c r="S993" s="2"/>
      <c r="T993" s="2"/>
      <c r="U993" s="2"/>
      <c r="V993" s="537"/>
      <c r="W993" s="538"/>
      <c r="X993" s="2"/>
      <c r="Y993" s="1"/>
      <c r="Z993" s="2"/>
      <c r="AA993" s="2"/>
      <c r="AB993" s="2"/>
      <c r="AC993" s="2"/>
      <c r="AD993" s="2"/>
      <c r="AE993" s="2"/>
      <c r="AF993" s="1"/>
      <c r="AG993" s="1"/>
      <c r="AH993" s="2"/>
    </row>
    <row r="994" spans="1:34" x14ac:dyDescent="0.2">
      <c r="A994" s="2"/>
      <c r="B994" s="2"/>
      <c r="C994" s="2"/>
      <c r="D994" s="2"/>
      <c r="E994" s="1"/>
      <c r="F994" s="2"/>
      <c r="G994" s="303"/>
      <c r="H994" s="2"/>
      <c r="I994" s="2"/>
      <c r="J994" s="2"/>
      <c r="K994" s="2"/>
      <c r="L994" s="2"/>
      <c r="M994" s="537"/>
      <c r="N994" s="2"/>
      <c r="O994" s="2"/>
      <c r="P994" s="2"/>
      <c r="Q994" s="2"/>
      <c r="R994" s="2"/>
      <c r="S994" s="2"/>
      <c r="T994" s="2"/>
      <c r="U994" s="2"/>
      <c r="V994" s="537"/>
      <c r="W994" s="538"/>
      <c r="X994" s="2"/>
      <c r="Y994" s="1"/>
      <c r="Z994" s="2"/>
      <c r="AA994" s="2"/>
      <c r="AB994" s="2"/>
      <c r="AC994" s="2"/>
      <c r="AD994" s="2"/>
      <c r="AE994" s="2"/>
      <c r="AF994" s="1"/>
      <c r="AG994" s="1"/>
      <c r="AH994" s="2"/>
    </row>
    <row r="995" spans="1:34" x14ac:dyDescent="0.2">
      <c r="A995" s="2"/>
      <c r="B995" s="2"/>
      <c r="C995" s="2"/>
      <c r="D995" s="2"/>
      <c r="E995" s="1"/>
      <c r="F995" s="2"/>
      <c r="G995" s="303"/>
      <c r="H995" s="2"/>
      <c r="I995" s="2"/>
      <c r="J995" s="2"/>
      <c r="K995" s="2"/>
      <c r="L995" s="2"/>
      <c r="M995" s="537"/>
      <c r="N995" s="2"/>
      <c r="O995" s="2"/>
      <c r="P995" s="2"/>
      <c r="Q995" s="2"/>
      <c r="R995" s="2"/>
      <c r="S995" s="2"/>
      <c r="T995" s="2"/>
      <c r="U995" s="2"/>
      <c r="V995" s="537"/>
      <c r="W995" s="538"/>
      <c r="X995" s="2"/>
      <c r="Y995" s="1"/>
      <c r="Z995" s="2"/>
      <c r="AA995" s="2"/>
      <c r="AB995" s="2"/>
      <c r="AC995" s="2"/>
      <c r="AD995" s="2"/>
      <c r="AE995" s="2"/>
      <c r="AF995" s="1"/>
      <c r="AG995" s="1"/>
      <c r="AH995" s="2"/>
    </row>
    <row r="996" spans="1:34" x14ac:dyDescent="0.2">
      <c r="A996" s="2"/>
      <c r="B996" s="2"/>
      <c r="C996" s="2"/>
      <c r="D996" s="2"/>
      <c r="E996" s="1"/>
      <c r="F996" s="2"/>
      <c r="G996" s="303"/>
      <c r="H996" s="2"/>
      <c r="I996" s="2"/>
      <c r="J996" s="2"/>
      <c r="K996" s="2"/>
      <c r="L996" s="2"/>
      <c r="M996" s="537"/>
      <c r="N996" s="2"/>
      <c r="O996" s="2"/>
      <c r="P996" s="2"/>
      <c r="Q996" s="2"/>
      <c r="R996" s="2"/>
      <c r="S996" s="2"/>
      <c r="T996" s="2"/>
      <c r="U996" s="2"/>
      <c r="V996" s="537"/>
      <c r="W996" s="538"/>
      <c r="X996" s="2"/>
      <c r="Y996" s="1"/>
      <c r="Z996" s="2"/>
      <c r="AA996" s="2"/>
      <c r="AB996" s="2"/>
      <c r="AC996" s="2"/>
      <c r="AD996" s="2"/>
      <c r="AE996" s="2"/>
      <c r="AF996" s="1"/>
      <c r="AG996" s="1"/>
      <c r="AH996" s="2"/>
    </row>
    <row r="997" spans="1:34" x14ac:dyDescent="0.2">
      <c r="A997" s="2"/>
      <c r="B997" s="2"/>
      <c r="C997" s="2"/>
      <c r="D997" s="2"/>
      <c r="E997" s="1"/>
      <c r="F997" s="2"/>
      <c r="G997" s="303"/>
      <c r="H997" s="2"/>
      <c r="I997" s="2"/>
      <c r="J997" s="2"/>
      <c r="K997" s="2"/>
      <c r="L997" s="2"/>
      <c r="M997" s="537"/>
      <c r="N997" s="2"/>
      <c r="O997" s="2"/>
      <c r="P997" s="2"/>
      <c r="Q997" s="2"/>
      <c r="R997" s="2"/>
      <c r="S997" s="2"/>
      <c r="T997" s="2"/>
      <c r="U997" s="2"/>
      <c r="V997" s="537"/>
      <c r="W997" s="538"/>
      <c r="X997" s="2"/>
      <c r="Y997" s="1"/>
      <c r="Z997" s="2"/>
      <c r="AA997" s="2"/>
      <c r="AB997" s="2"/>
      <c r="AC997" s="2"/>
      <c r="AD997" s="2"/>
      <c r="AE997" s="2"/>
      <c r="AF997" s="1"/>
      <c r="AG997" s="1"/>
      <c r="AH997" s="2"/>
    </row>
    <row r="998" spans="1:34" x14ac:dyDescent="0.2">
      <c r="A998" s="2"/>
      <c r="B998" s="2"/>
      <c r="C998" s="2"/>
      <c r="D998" s="2"/>
      <c r="E998" s="1"/>
      <c r="F998" s="2"/>
      <c r="G998" s="303"/>
      <c r="H998" s="2"/>
      <c r="I998" s="2"/>
      <c r="J998" s="2"/>
      <c r="K998" s="2"/>
      <c r="L998" s="2"/>
      <c r="M998" s="537"/>
      <c r="N998" s="2"/>
      <c r="O998" s="2"/>
      <c r="P998" s="2"/>
      <c r="Q998" s="2"/>
      <c r="R998" s="2"/>
      <c r="S998" s="2"/>
      <c r="T998" s="2"/>
      <c r="U998" s="2"/>
      <c r="V998" s="537"/>
      <c r="W998" s="538"/>
      <c r="X998" s="2"/>
      <c r="Y998" s="1"/>
      <c r="Z998" s="2"/>
      <c r="AA998" s="2"/>
      <c r="AB998" s="2"/>
      <c r="AC998" s="2"/>
      <c r="AD998" s="2"/>
      <c r="AE998" s="2"/>
      <c r="AF998" s="1"/>
      <c r="AG998" s="1"/>
      <c r="AH998" s="2"/>
    </row>
    <row r="999" spans="1:34" x14ac:dyDescent="0.2">
      <c r="A999" s="2"/>
      <c r="B999" s="2"/>
      <c r="C999" s="2"/>
      <c r="D999" s="2"/>
      <c r="E999" s="1"/>
      <c r="F999" s="2"/>
      <c r="G999" s="303"/>
      <c r="H999" s="2"/>
      <c r="I999" s="2"/>
      <c r="J999" s="2"/>
      <c r="K999" s="2"/>
      <c r="L999" s="2"/>
      <c r="M999" s="537"/>
      <c r="N999" s="2"/>
      <c r="O999" s="2"/>
      <c r="P999" s="2"/>
      <c r="Q999" s="2"/>
      <c r="R999" s="2"/>
      <c r="S999" s="2"/>
      <c r="T999" s="2"/>
      <c r="U999" s="2"/>
      <c r="V999" s="537"/>
      <c r="W999" s="538"/>
      <c r="X999" s="2"/>
      <c r="Y999" s="1"/>
      <c r="Z999" s="2"/>
      <c r="AA999" s="2"/>
      <c r="AB999" s="2"/>
      <c r="AC999" s="2"/>
      <c r="AD999" s="2"/>
      <c r="AE999" s="2"/>
      <c r="AF999" s="1"/>
      <c r="AG999" s="1"/>
      <c r="AH999" s="2"/>
    </row>
    <row r="1000" spans="1:34" x14ac:dyDescent="0.2">
      <c r="A1000" s="580"/>
      <c r="B1000" s="2"/>
      <c r="C1000" s="2"/>
      <c r="D1000" s="2"/>
      <c r="E1000" s="1"/>
      <c r="F1000" s="2"/>
      <c r="G1000" s="303"/>
      <c r="H1000" s="2"/>
      <c r="I1000" s="2"/>
      <c r="J1000" s="2"/>
      <c r="K1000" s="2"/>
      <c r="L1000" s="2"/>
      <c r="M1000" s="537"/>
      <c r="N1000" s="2"/>
      <c r="O1000" s="2"/>
      <c r="P1000" s="2"/>
      <c r="Q1000" s="2"/>
      <c r="R1000" s="2"/>
      <c r="S1000" s="2"/>
      <c r="T1000" s="2"/>
      <c r="U1000" s="2"/>
      <c r="V1000" s="537"/>
      <c r="W1000" s="538"/>
      <c r="X1000" s="2"/>
      <c r="Y1000" s="1"/>
      <c r="Z1000" s="2"/>
      <c r="AA1000" s="2"/>
      <c r="AB1000" s="2"/>
      <c r="AC1000" s="2"/>
      <c r="AD1000" s="2"/>
      <c r="AE1000" s="2"/>
      <c r="AF1000" s="1"/>
      <c r="AG1000" s="1"/>
      <c r="AH1000" s="2"/>
    </row>
    <row r="1001" spans="1:34" x14ac:dyDescent="0.2">
      <c r="A1001" s="2"/>
      <c r="B1001" s="2"/>
      <c r="C1001" s="2"/>
      <c r="D1001" s="2"/>
      <c r="E1001" s="1"/>
      <c r="F1001" s="2"/>
      <c r="G1001" s="303"/>
      <c r="H1001" s="2"/>
      <c r="I1001" s="2"/>
      <c r="J1001" s="2"/>
      <c r="K1001" s="2"/>
      <c r="L1001" s="2"/>
      <c r="M1001" s="537"/>
      <c r="N1001" s="2"/>
      <c r="O1001" s="2"/>
      <c r="P1001" s="2"/>
      <c r="Q1001" s="2"/>
      <c r="R1001" s="2"/>
      <c r="S1001" s="2"/>
      <c r="T1001" s="2"/>
      <c r="U1001" s="2"/>
      <c r="V1001" s="537"/>
      <c r="W1001" s="538"/>
      <c r="X1001" s="2"/>
      <c r="Y1001" s="1"/>
      <c r="Z1001" s="2"/>
      <c r="AA1001" s="2"/>
      <c r="AB1001" s="2"/>
      <c r="AC1001" s="2"/>
      <c r="AD1001" s="2"/>
      <c r="AE1001" s="2"/>
      <c r="AF1001" s="1"/>
      <c r="AG1001" s="1"/>
      <c r="AH1001" s="2"/>
    </row>
    <row r="1002" spans="1:34" x14ac:dyDescent="0.2">
      <c r="A1002" s="2"/>
      <c r="B1002" s="2"/>
      <c r="C1002" s="2"/>
      <c r="D1002" s="2"/>
      <c r="E1002" s="1"/>
      <c r="F1002" s="2"/>
      <c r="G1002" s="303"/>
      <c r="H1002" s="2"/>
      <c r="I1002" s="2"/>
      <c r="J1002" s="2"/>
      <c r="K1002" s="2"/>
      <c r="L1002" s="2"/>
      <c r="M1002" s="537"/>
      <c r="N1002" s="2"/>
      <c r="O1002" s="2"/>
      <c r="P1002" s="2"/>
      <c r="Q1002" s="2"/>
      <c r="R1002" s="2"/>
      <c r="S1002" s="2"/>
      <c r="T1002" s="2"/>
      <c r="U1002" s="2"/>
      <c r="V1002" s="537"/>
      <c r="W1002" s="538"/>
      <c r="X1002" s="2"/>
      <c r="Y1002" s="1"/>
      <c r="Z1002" s="2"/>
      <c r="AA1002" s="2"/>
      <c r="AB1002" s="2"/>
      <c r="AC1002" s="2"/>
      <c r="AD1002" s="2"/>
      <c r="AE1002" s="2"/>
      <c r="AF1002" s="1"/>
      <c r="AG1002" s="1"/>
      <c r="AH1002" s="2"/>
    </row>
    <row r="1003" spans="1:34" x14ac:dyDescent="0.2">
      <c r="A1003" s="2"/>
      <c r="B1003" s="2"/>
      <c r="C1003" s="2"/>
      <c r="D1003" s="2"/>
      <c r="E1003" s="1"/>
      <c r="F1003" s="2"/>
      <c r="G1003" s="303"/>
      <c r="H1003" s="2"/>
      <c r="I1003" s="2"/>
      <c r="J1003" s="2"/>
      <c r="K1003" s="2"/>
      <c r="L1003" s="2"/>
      <c r="M1003" s="537"/>
      <c r="N1003" s="2"/>
      <c r="O1003" s="2"/>
      <c r="P1003" s="2"/>
      <c r="Q1003" s="2"/>
      <c r="R1003" s="2"/>
      <c r="S1003" s="2"/>
      <c r="T1003" s="2"/>
      <c r="U1003" s="2"/>
      <c r="V1003" s="537"/>
      <c r="W1003" s="538"/>
      <c r="X1003" s="2"/>
      <c r="Y1003" s="1"/>
      <c r="Z1003" s="2"/>
      <c r="AA1003" s="2"/>
      <c r="AB1003" s="2"/>
      <c r="AC1003" s="2"/>
      <c r="AD1003" s="2"/>
      <c r="AE1003" s="2"/>
      <c r="AF1003" s="1"/>
      <c r="AG1003" s="1"/>
      <c r="AH1003" s="2"/>
    </row>
    <row r="1004" spans="1:34" x14ac:dyDescent="0.2">
      <c r="A1004" s="2"/>
      <c r="B1004" s="2"/>
      <c r="C1004" s="2"/>
      <c r="D1004" s="2"/>
      <c r="E1004" s="1"/>
      <c r="F1004" s="2"/>
      <c r="G1004" s="303"/>
      <c r="H1004" s="2"/>
      <c r="I1004" s="2"/>
      <c r="J1004" s="2"/>
      <c r="K1004" s="2"/>
      <c r="L1004" s="2"/>
      <c r="M1004" s="537"/>
      <c r="N1004" s="2"/>
      <c r="O1004" s="2"/>
      <c r="P1004" s="2"/>
      <c r="Q1004" s="2"/>
      <c r="R1004" s="2"/>
      <c r="S1004" s="2"/>
      <c r="T1004" s="2"/>
      <c r="U1004" s="2"/>
      <c r="V1004" s="537"/>
      <c r="W1004" s="538"/>
      <c r="X1004" s="2"/>
      <c r="Y1004" s="1"/>
      <c r="Z1004" s="2"/>
      <c r="AA1004" s="2"/>
      <c r="AB1004" s="2"/>
      <c r="AC1004" s="2"/>
      <c r="AD1004" s="2"/>
      <c r="AE1004" s="2"/>
      <c r="AF1004" s="1"/>
      <c r="AG1004" s="1"/>
      <c r="AH1004" s="2"/>
    </row>
    <row r="1005" spans="1:34" x14ac:dyDescent="0.2">
      <c r="A1005" s="2"/>
      <c r="B1005" s="2"/>
      <c r="C1005" s="2"/>
      <c r="D1005" s="2"/>
      <c r="E1005" s="1"/>
      <c r="F1005" s="2"/>
      <c r="G1005" s="303"/>
      <c r="H1005" s="2"/>
      <c r="I1005" s="2"/>
      <c r="J1005" s="2"/>
      <c r="K1005" s="2"/>
      <c r="L1005" s="2"/>
      <c r="M1005" s="537"/>
      <c r="N1005" s="2"/>
      <c r="O1005" s="2"/>
      <c r="P1005" s="2"/>
      <c r="Q1005" s="2"/>
      <c r="R1005" s="2"/>
      <c r="S1005" s="2"/>
      <c r="T1005" s="2"/>
      <c r="U1005" s="2"/>
      <c r="V1005" s="537"/>
      <c r="W1005" s="538"/>
      <c r="X1005" s="2"/>
      <c r="Y1005" s="1"/>
      <c r="Z1005" s="2"/>
      <c r="AA1005" s="2"/>
      <c r="AB1005" s="2"/>
      <c r="AC1005" s="2"/>
      <c r="AD1005" s="2"/>
      <c r="AE1005" s="2"/>
      <c r="AF1005" s="1"/>
      <c r="AG1005" s="1"/>
      <c r="AH1005" s="2"/>
    </row>
    <row r="1006" spans="1:34" x14ac:dyDescent="0.2">
      <c r="A1006" s="2"/>
      <c r="B1006" s="2"/>
      <c r="C1006" s="2"/>
      <c r="D1006" s="2"/>
      <c r="E1006" s="1"/>
      <c r="F1006" s="2"/>
      <c r="G1006" s="303"/>
      <c r="H1006" s="2"/>
      <c r="I1006" s="2"/>
      <c r="J1006" s="2"/>
      <c r="K1006" s="2"/>
      <c r="L1006" s="2"/>
      <c r="M1006" s="537"/>
      <c r="N1006" s="2"/>
      <c r="O1006" s="2"/>
      <c r="P1006" s="2"/>
      <c r="Q1006" s="2"/>
      <c r="R1006" s="2"/>
      <c r="S1006" s="2"/>
      <c r="T1006" s="2"/>
      <c r="U1006" s="2"/>
      <c r="V1006" s="537"/>
      <c r="W1006" s="538"/>
      <c r="X1006" s="2"/>
      <c r="Y1006" s="1"/>
      <c r="Z1006" s="2"/>
      <c r="AA1006" s="2"/>
      <c r="AB1006" s="2"/>
      <c r="AC1006" s="2"/>
      <c r="AD1006" s="2"/>
      <c r="AE1006" s="2"/>
      <c r="AF1006" s="1"/>
      <c r="AG1006" s="1"/>
      <c r="AH1006" s="2"/>
    </row>
    <row r="1007" spans="1:34" x14ac:dyDescent="0.2">
      <c r="A1007" s="2"/>
      <c r="B1007" s="2"/>
      <c r="C1007" s="2"/>
      <c r="D1007" s="2"/>
      <c r="E1007" s="1"/>
      <c r="F1007" s="2"/>
      <c r="G1007" s="303"/>
      <c r="H1007" s="2"/>
      <c r="I1007" s="2"/>
      <c r="J1007" s="2"/>
      <c r="K1007" s="2"/>
      <c r="L1007" s="2"/>
      <c r="M1007" s="537"/>
      <c r="N1007" s="2"/>
      <c r="O1007" s="2"/>
      <c r="P1007" s="2"/>
      <c r="Q1007" s="2"/>
      <c r="R1007" s="2"/>
      <c r="S1007" s="2"/>
      <c r="T1007" s="2"/>
      <c r="U1007" s="2"/>
      <c r="V1007" s="537"/>
      <c r="W1007" s="538"/>
      <c r="X1007" s="2"/>
      <c r="Y1007" s="1"/>
      <c r="Z1007" s="2"/>
      <c r="AA1007" s="2"/>
      <c r="AB1007" s="2"/>
      <c r="AC1007" s="2"/>
      <c r="AD1007" s="2"/>
      <c r="AE1007" s="2"/>
      <c r="AF1007" s="1"/>
      <c r="AG1007" s="1"/>
      <c r="AH1007" s="2"/>
    </row>
    <row r="1008" spans="1:34" x14ac:dyDescent="0.2">
      <c r="A1008" s="2"/>
      <c r="B1008" s="2"/>
      <c r="C1008" s="2"/>
      <c r="D1008" s="2"/>
      <c r="E1008" s="1"/>
      <c r="F1008" s="2"/>
      <c r="G1008" s="303"/>
      <c r="H1008" s="2"/>
      <c r="I1008" s="2"/>
      <c r="J1008" s="2"/>
      <c r="K1008" s="2"/>
      <c r="L1008" s="2"/>
      <c r="M1008" s="537"/>
      <c r="N1008" s="2"/>
      <c r="O1008" s="2"/>
      <c r="P1008" s="2"/>
      <c r="Q1008" s="2"/>
      <c r="R1008" s="2"/>
      <c r="S1008" s="2"/>
      <c r="T1008" s="2"/>
      <c r="U1008" s="2"/>
      <c r="V1008" s="537"/>
      <c r="W1008" s="538"/>
      <c r="X1008" s="2"/>
      <c r="Y1008" s="1"/>
      <c r="Z1008" s="2"/>
      <c r="AA1008" s="2"/>
      <c r="AB1008" s="2"/>
      <c r="AC1008" s="2"/>
      <c r="AD1008" s="2"/>
      <c r="AE1008" s="2"/>
      <c r="AF1008" s="1"/>
      <c r="AG1008" s="1"/>
      <c r="AH1008" s="2"/>
    </row>
    <row r="1009" spans="1:34" x14ac:dyDescent="0.2">
      <c r="A1009" s="2"/>
      <c r="B1009" s="2"/>
      <c r="C1009" s="2"/>
      <c r="D1009" s="2"/>
      <c r="E1009" s="1"/>
      <c r="F1009" s="2"/>
      <c r="G1009" s="303"/>
      <c r="H1009" s="2"/>
      <c r="I1009" s="2"/>
      <c r="J1009" s="2"/>
      <c r="K1009" s="2"/>
      <c r="L1009" s="2"/>
      <c r="M1009" s="537"/>
      <c r="N1009" s="2"/>
      <c r="O1009" s="2"/>
      <c r="P1009" s="2"/>
      <c r="Q1009" s="2"/>
      <c r="R1009" s="2"/>
      <c r="S1009" s="2"/>
      <c r="T1009" s="2"/>
      <c r="U1009" s="2"/>
      <c r="V1009" s="537"/>
      <c r="W1009" s="538"/>
      <c r="X1009" s="2"/>
      <c r="Y1009" s="1"/>
      <c r="Z1009" s="2"/>
      <c r="AA1009" s="2"/>
      <c r="AB1009" s="2"/>
      <c r="AC1009" s="2"/>
      <c r="AD1009" s="2"/>
      <c r="AE1009" s="2"/>
      <c r="AF1009" s="1"/>
      <c r="AG1009" s="1"/>
      <c r="AH1009" s="2"/>
    </row>
    <row r="1010" spans="1:34" x14ac:dyDescent="0.2">
      <c r="A1010" s="581"/>
      <c r="B1010" s="2"/>
      <c r="C1010" s="2"/>
      <c r="D1010" s="2"/>
      <c r="E1010" s="1"/>
      <c r="F1010" s="2"/>
      <c r="G1010" s="303"/>
      <c r="H1010" s="2"/>
      <c r="I1010" s="2"/>
      <c r="J1010" s="2"/>
      <c r="K1010" s="2"/>
      <c r="L1010" s="2"/>
      <c r="M1010" s="537"/>
      <c r="N1010" s="2"/>
      <c r="O1010" s="2"/>
      <c r="P1010" s="2"/>
      <c r="Q1010" s="2"/>
      <c r="R1010" s="2"/>
      <c r="S1010" s="2"/>
      <c r="T1010" s="2"/>
      <c r="U1010" s="2"/>
      <c r="V1010" s="537"/>
      <c r="W1010" s="538"/>
      <c r="X1010" s="2"/>
      <c r="Y1010" s="1"/>
      <c r="Z1010" s="2"/>
      <c r="AA1010" s="2"/>
      <c r="AB1010" s="2"/>
      <c r="AC1010" s="2"/>
      <c r="AD1010" s="2"/>
      <c r="AE1010" s="2"/>
      <c r="AF1010" s="1"/>
      <c r="AG1010" s="1"/>
      <c r="AH1010" s="2"/>
    </row>
    <row r="1011" spans="1:34" x14ac:dyDescent="0.2">
      <c r="A1011" s="2"/>
      <c r="B1011" s="2"/>
      <c r="C1011" s="2"/>
      <c r="D1011" s="2"/>
      <c r="E1011" s="1"/>
      <c r="F1011" s="2"/>
      <c r="G1011" s="303"/>
      <c r="H1011" s="2"/>
      <c r="I1011" s="2"/>
      <c r="J1011" s="2"/>
      <c r="K1011" s="2"/>
      <c r="L1011" s="2"/>
      <c r="M1011" s="537"/>
      <c r="N1011" s="2"/>
      <c r="O1011" s="2"/>
      <c r="P1011" s="2"/>
      <c r="Q1011" s="2"/>
      <c r="R1011" s="2"/>
      <c r="S1011" s="2"/>
      <c r="T1011" s="2"/>
      <c r="U1011" s="2"/>
      <c r="V1011" s="537"/>
      <c r="W1011" s="538"/>
      <c r="X1011" s="2"/>
      <c r="Y1011" s="1"/>
      <c r="Z1011" s="2"/>
      <c r="AA1011" s="2"/>
      <c r="AB1011" s="2"/>
      <c r="AC1011" s="2"/>
      <c r="AD1011" s="2"/>
      <c r="AE1011" s="2"/>
      <c r="AF1011" s="1"/>
      <c r="AG1011" s="1"/>
      <c r="AH1011" s="2"/>
    </row>
    <row r="1012" spans="1:34" x14ac:dyDescent="0.2">
      <c r="A1012" s="2"/>
      <c r="B1012" s="2"/>
      <c r="C1012" s="2"/>
      <c r="D1012" s="2"/>
      <c r="E1012" s="1"/>
      <c r="F1012" s="2"/>
      <c r="G1012" s="303"/>
      <c r="H1012" s="2"/>
      <c r="I1012" s="2"/>
      <c r="J1012" s="2"/>
      <c r="K1012" s="2"/>
      <c r="L1012" s="2"/>
      <c r="M1012" s="537"/>
      <c r="N1012" s="2"/>
      <c r="O1012" s="2"/>
      <c r="P1012" s="2"/>
      <c r="Q1012" s="2"/>
      <c r="R1012" s="2"/>
      <c r="S1012" s="2"/>
      <c r="T1012" s="2"/>
      <c r="U1012" s="2"/>
      <c r="V1012" s="537"/>
      <c r="W1012" s="538"/>
      <c r="X1012" s="2"/>
      <c r="Y1012" s="1"/>
      <c r="Z1012" s="2"/>
      <c r="AA1012" s="2"/>
      <c r="AB1012" s="2"/>
      <c r="AC1012" s="2"/>
      <c r="AD1012" s="2"/>
      <c r="AE1012" s="2"/>
      <c r="AF1012" s="1"/>
      <c r="AG1012" s="1"/>
      <c r="AH1012" s="2"/>
    </row>
    <row r="1013" spans="1:34" x14ac:dyDescent="0.2">
      <c r="A1013" s="2"/>
      <c r="B1013" s="2"/>
      <c r="C1013" s="2"/>
      <c r="D1013" s="2"/>
      <c r="E1013" s="1"/>
      <c r="F1013" s="2"/>
      <c r="G1013" s="303"/>
      <c r="H1013" s="2"/>
      <c r="I1013" s="2"/>
      <c r="J1013" s="2"/>
      <c r="K1013" s="2"/>
      <c r="L1013" s="2"/>
      <c r="M1013" s="537"/>
      <c r="N1013" s="2"/>
      <c r="O1013" s="2"/>
      <c r="P1013" s="2"/>
      <c r="Q1013" s="2"/>
      <c r="R1013" s="2"/>
      <c r="S1013" s="2"/>
      <c r="T1013" s="2"/>
      <c r="U1013" s="2"/>
      <c r="V1013" s="537"/>
      <c r="W1013" s="538"/>
      <c r="X1013" s="2"/>
      <c r="Y1013" s="1"/>
      <c r="Z1013" s="2"/>
      <c r="AA1013" s="2"/>
      <c r="AB1013" s="2"/>
      <c r="AC1013" s="2"/>
      <c r="AD1013" s="2"/>
      <c r="AE1013" s="2"/>
      <c r="AF1013" s="1"/>
      <c r="AG1013" s="1"/>
      <c r="AH1013" s="2"/>
    </row>
    <row r="1014" spans="1:34" x14ac:dyDescent="0.2">
      <c r="A1014" s="2"/>
      <c r="B1014" s="2"/>
      <c r="C1014" s="2"/>
      <c r="D1014" s="2"/>
      <c r="E1014" s="1"/>
      <c r="F1014" s="2"/>
      <c r="G1014" s="303"/>
      <c r="H1014" s="2"/>
      <c r="I1014" s="2"/>
      <c r="J1014" s="2"/>
      <c r="K1014" s="2"/>
      <c r="L1014" s="2"/>
      <c r="M1014" s="537"/>
      <c r="N1014" s="2"/>
      <c r="O1014" s="2"/>
      <c r="P1014" s="2"/>
      <c r="Q1014" s="2"/>
      <c r="R1014" s="2"/>
      <c r="S1014" s="2"/>
      <c r="T1014" s="2"/>
      <c r="U1014" s="2"/>
      <c r="V1014" s="537"/>
      <c r="W1014" s="538"/>
      <c r="X1014" s="2"/>
      <c r="Y1014" s="1"/>
      <c r="Z1014" s="2"/>
      <c r="AA1014" s="2"/>
      <c r="AB1014" s="2"/>
      <c r="AC1014" s="2"/>
      <c r="AD1014" s="2"/>
      <c r="AE1014" s="2"/>
      <c r="AF1014" s="1"/>
      <c r="AG1014" s="1"/>
      <c r="AH1014" s="2"/>
    </row>
    <row r="1015" spans="1:34" x14ac:dyDescent="0.2">
      <c r="A1015" s="2"/>
      <c r="B1015" s="2"/>
      <c r="C1015" s="2"/>
      <c r="D1015" s="2"/>
      <c r="E1015" s="1"/>
      <c r="F1015" s="2"/>
      <c r="G1015" s="303"/>
      <c r="H1015" s="2"/>
      <c r="I1015" s="2"/>
      <c r="J1015" s="2"/>
      <c r="K1015" s="2"/>
      <c r="L1015" s="2"/>
      <c r="M1015" s="537"/>
      <c r="N1015" s="2"/>
      <c r="O1015" s="2"/>
      <c r="P1015" s="2"/>
      <c r="Q1015" s="2"/>
      <c r="R1015" s="2"/>
      <c r="S1015" s="2"/>
      <c r="T1015" s="2"/>
      <c r="U1015" s="2"/>
      <c r="V1015" s="537"/>
      <c r="W1015" s="538"/>
      <c r="X1015" s="2"/>
      <c r="Y1015" s="1"/>
      <c r="Z1015" s="2"/>
      <c r="AA1015" s="2"/>
      <c r="AB1015" s="2"/>
      <c r="AC1015" s="2"/>
      <c r="AD1015" s="2"/>
      <c r="AE1015" s="2"/>
      <c r="AF1015" s="1"/>
      <c r="AG1015" s="1"/>
      <c r="AH1015" s="2"/>
    </row>
    <row r="1016" spans="1:34" x14ac:dyDescent="0.2">
      <c r="A1016" s="2"/>
      <c r="B1016" s="2"/>
      <c r="C1016" s="2"/>
      <c r="D1016" s="2"/>
      <c r="E1016" s="1"/>
      <c r="F1016" s="2"/>
      <c r="G1016" s="303"/>
      <c r="H1016" s="2"/>
      <c r="I1016" s="2"/>
      <c r="J1016" s="2"/>
      <c r="K1016" s="2"/>
      <c r="L1016" s="2"/>
      <c r="M1016" s="53"/>
      <c r="N1016" s="2"/>
      <c r="O1016" s="2"/>
      <c r="P1016" s="2"/>
      <c r="Q1016" s="2"/>
      <c r="R1016" s="2"/>
      <c r="S1016" s="2"/>
      <c r="T1016" s="2"/>
      <c r="U1016" s="2"/>
      <c r="V1016" s="53"/>
      <c r="W1016" s="304"/>
      <c r="X1016" s="2"/>
      <c r="Y1016" s="52"/>
      <c r="Z1016" s="2"/>
      <c r="AA1016" s="2"/>
      <c r="AB1016" s="2"/>
      <c r="AC1016" s="2"/>
      <c r="AD1016" s="2"/>
    </row>
    <row r="1017" spans="1:34" x14ac:dyDescent="0.2">
      <c r="A1017" s="2"/>
      <c r="B1017" s="2"/>
      <c r="C1017" s="2"/>
      <c r="D1017" s="2"/>
      <c r="E1017" s="1"/>
      <c r="F1017" s="2"/>
      <c r="G1017" s="303"/>
      <c r="H1017" s="2"/>
      <c r="I1017" s="2"/>
      <c r="J1017" s="2"/>
      <c r="K1017" s="2"/>
      <c r="L1017" s="2"/>
      <c r="M1017" s="53"/>
      <c r="N1017" s="2"/>
      <c r="O1017" s="2"/>
      <c r="P1017" s="2"/>
      <c r="Q1017" s="2"/>
      <c r="R1017" s="2"/>
      <c r="S1017" s="2"/>
      <c r="T1017" s="2"/>
      <c r="U1017" s="2"/>
      <c r="V1017" s="53"/>
      <c r="W1017" s="304"/>
      <c r="X1017" s="2"/>
      <c r="Y1017" s="52"/>
      <c r="Z1017" s="2"/>
      <c r="AA1017" s="2"/>
      <c r="AB1017" s="2"/>
      <c r="AC1017" s="2"/>
      <c r="AD1017" s="2"/>
    </row>
    <row r="1018" spans="1:34" x14ac:dyDescent="0.2">
      <c r="A1018" s="2"/>
      <c r="B1018" s="2"/>
      <c r="C1018" s="2"/>
      <c r="D1018" s="2"/>
      <c r="E1018" s="1"/>
      <c r="F1018" s="2"/>
      <c r="G1018" s="303"/>
      <c r="H1018" s="2"/>
      <c r="I1018" s="2"/>
      <c r="J1018" s="2"/>
      <c r="K1018" s="2"/>
      <c r="L1018" s="2"/>
      <c r="M1018" s="53"/>
      <c r="N1018" s="2"/>
      <c r="O1018" s="2"/>
      <c r="P1018" s="2"/>
      <c r="Q1018" s="2"/>
      <c r="R1018" s="2"/>
      <c r="S1018" s="2"/>
      <c r="T1018" s="2"/>
      <c r="U1018" s="2"/>
      <c r="V1018" s="53"/>
      <c r="W1018" s="304"/>
      <c r="X1018" s="2"/>
      <c r="Y1018" s="52"/>
      <c r="Z1018" s="2"/>
      <c r="AA1018" s="2"/>
      <c r="AB1018" s="2"/>
      <c r="AC1018" s="2"/>
      <c r="AD1018" s="2"/>
    </row>
    <row r="1019" spans="1:34" x14ac:dyDescent="0.2">
      <c r="A1019" s="2"/>
      <c r="B1019" s="2"/>
      <c r="C1019" s="2"/>
      <c r="D1019" s="2"/>
      <c r="E1019" s="1"/>
      <c r="F1019" s="2"/>
      <c r="G1019" s="303"/>
      <c r="H1019" s="2"/>
      <c r="I1019" s="2"/>
      <c r="J1019" s="2"/>
      <c r="K1019" s="2"/>
      <c r="L1019" s="2"/>
      <c r="M1019" s="53"/>
      <c r="N1019" s="2"/>
      <c r="O1019" s="2"/>
      <c r="P1019" s="2"/>
      <c r="Q1019" s="2"/>
      <c r="R1019" s="2"/>
      <c r="S1019" s="2"/>
      <c r="T1019" s="2"/>
      <c r="U1019" s="2"/>
      <c r="V1019" s="53"/>
      <c r="W1019" s="304"/>
      <c r="X1019" s="2"/>
      <c r="Y1019" s="52"/>
      <c r="Z1019" s="2"/>
      <c r="AA1019" s="2"/>
      <c r="AB1019" s="2"/>
      <c r="AC1019" s="2"/>
      <c r="AD1019" s="2"/>
    </row>
    <row r="1020" spans="1:34" x14ac:dyDescent="0.2">
      <c r="A1020" s="2"/>
      <c r="B1020" s="2"/>
      <c r="C1020" s="2"/>
      <c r="D1020" s="2"/>
      <c r="E1020" s="1"/>
      <c r="F1020" s="2"/>
      <c r="G1020" s="303"/>
      <c r="H1020" s="2"/>
      <c r="I1020" s="2"/>
      <c r="J1020" s="2"/>
      <c r="K1020" s="2"/>
      <c r="L1020" s="2"/>
      <c r="M1020" s="53"/>
      <c r="N1020" s="2"/>
      <c r="O1020" s="2"/>
      <c r="P1020" s="2"/>
      <c r="Q1020" s="2"/>
      <c r="R1020" s="2"/>
      <c r="S1020" s="2"/>
      <c r="T1020" s="2"/>
      <c r="U1020" s="2"/>
      <c r="V1020" s="53"/>
      <c r="W1020" s="304"/>
      <c r="X1020" s="2"/>
      <c r="Y1020" s="52"/>
      <c r="Z1020" s="2"/>
      <c r="AA1020" s="2"/>
      <c r="AB1020" s="2"/>
      <c r="AC1020" s="2"/>
      <c r="AD1020" s="2"/>
    </row>
    <row r="1021" spans="1:34" x14ac:dyDescent="0.2">
      <c r="A1021" s="2"/>
      <c r="B1021" s="2"/>
      <c r="C1021" s="2"/>
      <c r="D1021" s="2"/>
      <c r="E1021" s="1"/>
      <c r="F1021" s="2"/>
      <c r="G1021" s="303"/>
      <c r="H1021" s="2"/>
      <c r="I1021" s="2"/>
      <c r="J1021" s="2"/>
      <c r="K1021" s="2"/>
      <c r="L1021" s="2"/>
      <c r="M1021" s="53"/>
      <c r="N1021" s="2"/>
      <c r="O1021" s="2"/>
      <c r="P1021" s="2"/>
      <c r="Q1021" s="2"/>
      <c r="R1021" s="2"/>
      <c r="S1021" s="2"/>
      <c r="T1021" s="2"/>
      <c r="U1021" s="2"/>
      <c r="V1021" s="53"/>
      <c r="W1021" s="304"/>
      <c r="X1021" s="2"/>
      <c r="Y1021" s="52"/>
      <c r="Z1021" s="2"/>
      <c r="AA1021" s="2"/>
      <c r="AB1021" s="2"/>
      <c r="AC1021" s="2"/>
      <c r="AD1021" s="2"/>
    </row>
    <row r="1022" spans="1:34" x14ac:dyDescent="0.2">
      <c r="A1022" s="2"/>
      <c r="B1022" s="2"/>
      <c r="C1022" s="2"/>
      <c r="D1022" s="2"/>
      <c r="E1022" s="1"/>
      <c r="F1022" s="2"/>
      <c r="G1022" s="303"/>
      <c r="H1022" s="2"/>
      <c r="I1022" s="2"/>
      <c r="J1022" s="2"/>
      <c r="K1022" s="2"/>
      <c r="L1022" s="2"/>
      <c r="M1022" s="53"/>
      <c r="N1022" s="2"/>
      <c r="O1022" s="2"/>
      <c r="P1022" s="2"/>
      <c r="Q1022" s="2"/>
      <c r="R1022" s="2"/>
      <c r="S1022" s="2"/>
      <c r="T1022" s="2"/>
      <c r="U1022" s="2"/>
      <c r="V1022" s="53"/>
      <c r="W1022" s="304"/>
      <c r="X1022" s="2"/>
      <c r="Y1022" s="52"/>
      <c r="Z1022" s="2"/>
      <c r="AA1022" s="2"/>
      <c r="AB1022" s="2"/>
      <c r="AC1022" s="2"/>
      <c r="AD1022" s="2"/>
    </row>
    <row r="1023" spans="1:34" x14ac:dyDescent="0.2">
      <c r="A1023" s="2"/>
      <c r="B1023" s="2"/>
      <c r="C1023" s="2"/>
      <c r="D1023" s="2"/>
      <c r="E1023" s="1"/>
      <c r="F1023" s="2"/>
      <c r="G1023" s="303"/>
      <c r="H1023" s="2"/>
      <c r="I1023" s="2"/>
      <c r="J1023" s="2"/>
      <c r="K1023" s="2"/>
      <c r="L1023" s="2"/>
      <c r="M1023" s="53"/>
      <c r="N1023" s="2"/>
      <c r="O1023" s="2"/>
      <c r="P1023" s="2"/>
      <c r="Q1023" s="2"/>
      <c r="R1023" s="2"/>
      <c r="S1023" s="2"/>
      <c r="T1023" s="2"/>
      <c r="U1023" s="2"/>
      <c r="V1023" s="53"/>
      <c r="W1023" s="304"/>
      <c r="X1023" s="2"/>
      <c r="Y1023" s="52"/>
      <c r="Z1023" s="2"/>
      <c r="AA1023" s="2"/>
      <c r="AB1023" s="2"/>
      <c r="AC1023" s="2"/>
      <c r="AD1023" s="2"/>
    </row>
    <row r="1024" spans="1:34" x14ac:dyDescent="0.2">
      <c r="A1024" s="2"/>
      <c r="B1024" s="2"/>
      <c r="C1024" s="2"/>
      <c r="D1024" s="2"/>
      <c r="E1024" s="1"/>
      <c r="F1024" s="2"/>
      <c r="G1024" s="303"/>
      <c r="H1024" s="2"/>
      <c r="I1024" s="2"/>
      <c r="J1024" s="2"/>
      <c r="K1024" s="2"/>
      <c r="L1024" s="2"/>
      <c r="M1024" s="53"/>
      <c r="N1024" s="2"/>
      <c r="O1024" s="2"/>
      <c r="P1024" s="2"/>
      <c r="Q1024" s="2"/>
      <c r="R1024" s="2"/>
      <c r="S1024" s="2"/>
      <c r="T1024" s="2"/>
      <c r="U1024" s="2"/>
      <c r="V1024" s="53"/>
      <c r="W1024" s="304"/>
      <c r="X1024" s="2"/>
      <c r="Y1024" s="52"/>
      <c r="Z1024" s="2"/>
      <c r="AA1024" s="2"/>
      <c r="AB1024" s="2"/>
      <c r="AC1024" s="2"/>
      <c r="AD1024" s="2"/>
    </row>
    <row r="1025" spans="1:30" x14ac:dyDescent="0.2">
      <c r="A1025" s="2"/>
      <c r="B1025" s="2"/>
      <c r="C1025" s="2"/>
      <c r="D1025" s="2"/>
      <c r="E1025" s="1"/>
      <c r="F1025" s="2"/>
      <c r="G1025" s="303"/>
      <c r="H1025" s="2"/>
      <c r="I1025" s="2"/>
      <c r="J1025" s="2"/>
      <c r="K1025" s="2"/>
      <c r="L1025" s="2"/>
      <c r="M1025" s="53"/>
      <c r="N1025" s="2"/>
      <c r="O1025" s="2"/>
      <c r="P1025" s="2"/>
      <c r="Q1025" s="2"/>
      <c r="R1025" s="2"/>
      <c r="S1025" s="2"/>
      <c r="T1025" s="2"/>
      <c r="U1025" s="2"/>
      <c r="V1025" s="53"/>
      <c r="W1025" s="304"/>
      <c r="X1025" s="2"/>
      <c r="Y1025" s="52"/>
      <c r="Z1025" s="2"/>
      <c r="AA1025" s="2"/>
      <c r="AB1025" s="2"/>
      <c r="AC1025" s="2"/>
      <c r="AD1025" s="2"/>
    </row>
    <row r="1026" spans="1:30" x14ac:dyDescent="0.2">
      <c r="A1026" s="2"/>
      <c r="B1026" s="2"/>
      <c r="C1026" s="2"/>
      <c r="D1026" s="2"/>
      <c r="E1026" s="1"/>
      <c r="F1026" s="2"/>
      <c r="G1026" s="303"/>
      <c r="H1026" s="2"/>
      <c r="I1026" s="2"/>
      <c r="J1026" s="2"/>
      <c r="K1026" s="2"/>
      <c r="L1026" s="2"/>
      <c r="M1026" s="53"/>
      <c r="N1026" s="2"/>
      <c r="O1026" s="2"/>
      <c r="P1026" s="2"/>
      <c r="Q1026" s="2"/>
      <c r="R1026" s="2"/>
      <c r="S1026" s="2"/>
      <c r="T1026" s="2"/>
      <c r="U1026" s="2"/>
      <c r="V1026" s="53"/>
      <c r="W1026" s="304"/>
      <c r="X1026" s="2"/>
      <c r="Y1026" s="52"/>
      <c r="Z1026" s="2"/>
      <c r="AA1026" s="2"/>
      <c r="AB1026" s="2"/>
      <c r="AC1026" s="2"/>
      <c r="AD1026" s="2"/>
    </row>
    <row r="1027" spans="1:30" x14ac:dyDescent="0.2">
      <c r="A1027" s="2"/>
      <c r="B1027" s="2"/>
      <c r="C1027" s="2"/>
      <c r="D1027" s="2"/>
      <c r="E1027" s="1"/>
      <c r="F1027" s="2"/>
      <c r="G1027" s="303"/>
      <c r="H1027" s="2"/>
      <c r="I1027" s="2"/>
      <c r="J1027" s="2"/>
      <c r="K1027" s="2"/>
      <c r="L1027" s="2"/>
      <c r="M1027" s="53"/>
      <c r="N1027" s="2"/>
      <c r="O1027" s="2"/>
      <c r="P1027" s="2"/>
      <c r="Q1027" s="2"/>
      <c r="R1027" s="2"/>
      <c r="S1027" s="2"/>
      <c r="T1027" s="2"/>
      <c r="U1027" s="2"/>
      <c r="V1027" s="53"/>
      <c r="W1027" s="304"/>
      <c r="X1027" s="2"/>
      <c r="Y1027" s="52"/>
      <c r="Z1027" s="2"/>
      <c r="AA1027" s="2"/>
      <c r="AB1027" s="2"/>
      <c r="AC1027" s="2"/>
      <c r="AD1027" s="2"/>
    </row>
    <row r="1028" spans="1:30" x14ac:dyDescent="0.2">
      <c r="A1028" s="2"/>
      <c r="B1028" s="2"/>
      <c r="C1028" s="2"/>
      <c r="D1028" s="2"/>
      <c r="E1028" s="1"/>
      <c r="F1028" s="2"/>
      <c r="G1028" s="303"/>
      <c r="H1028" s="2"/>
      <c r="I1028" s="2"/>
      <c r="J1028" s="2"/>
      <c r="K1028" s="2"/>
      <c r="L1028" s="2"/>
      <c r="M1028" s="53"/>
      <c r="N1028" s="2"/>
      <c r="O1028" s="2"/>
      <c r="P1028" s="2"/>
      <c r="Q1028" s="2"/>
      <c r="R1028" s="2"/>
      <c r="S1028" s="2"/>
      <c r="T1028" s="2"/>
      <c r="U1028" s="2"/>
      <c r="V1028" s="53"/>
      <c r="W1028" s="304"/>
      <c r="X1028" s="2"/>
      <c r="Y1028" s="52"/>
      <c r="Z1028" s="2"/>
      <c r="AA1028" s="2"/>
      <c r="AB1028" s="2"/>
      <c r="AC1028" s="2"/>
      <c r="AD1028" s="2"/>
    </row>
    <row r="1029" spans="1:30" x14ac:dyDescent="0.2">
      <c r="A1029" s="2"/>
      <c r="B1029" s="2"/>
      <c r="C1029" s="2"/>
      <c r="D1029" s="2"/>
      <c r="E1029" s="1"/>
      <c r="F1029" s="2"/>
      <c r="G1029" s="303"/>
      <c r="H1029" s="2"/>
      <c r="I1029" s="2"/>
      <c r="J1029" s="2"/>
      <c r="K1029" s="2"/>
      <c r="L1029" s="2"/>
      <c r="M1029" s="53"/>
      <c r="N1029" s="2"/>
      <c r="O1029" s="2"/>
      <c r="P1029" s="2"/>
      <c r="Q1029" s="2"/>
      <c r="R1029" s="2"/>
      <c r="S1029" s="2"/>
      <c r="T1029" s="2"/>
      <c r="U1029" s="2"/>
      <c r="V1029" s="53"/>
      <c r="W1029" s="304"/>
      <c r="X1029" s="2"/>
      <c r="Y1029" s="52"/>
      <c r="Z1029" s="2"/>
      <c r="AA1029" s="2"/>
      <c r="AB1029" s="2"/>
      <c r="AC1029" s="2"/>
      <c r="AD1029" s="2"/>
    </row>
    <row r="1030" spans="1:30" x14ac:dyDescent="0.2">
      <c r="A1030" s="2"/>
      <c r="B1030" s="2"/>
      <c r="C1030" s="2"/>
      <c r="D1030" s="2"/>
      <c r="E1030" s="1"/>
      <c r="F1030" s="2"/>
      <c r="G1030" s="303"/>
      <c r="H1030" s="2"/>
      <c r="I1030" s="2"/>
      <c r="J1030" s="2"/>
      <c r="K1030" s="2"/>
      <c r="L1030" s="2"/>
      <c r="M1030" s="53"/>
      <c r="N1030" s="2"/>
      <c r="O1030" s="2"/>
      <c r="P1030" s="2"/>
      <c r="Q1030" s="2"/>
      <c r="R1030" s="2"/>
      <c r="S1030" s="2"/>
      <c r="T1030" s="2"/>
      <c r="U1030" s="2"/>
      <c r="V1030" s="53"/>
      <c r="W1030" s="304"/>
      <c r="X1030" s="2"/>
      <c r="Y1030" s="52"/>
      <c r="Z1030" s="2"/>
      <c r="AA1030" s="2"/>
      <c r="AB1030" s="2"/>
      <c r="AC1030" s="2"/>
      <c r="AD1030" s="2"/>
    </row>
    <row r="1031" spans="1:30" x14ac:dyDescent="0.2">
      <c r="A1031" s="2"/>
      <c r="B1031" s="2"/>
      <c r="C1031" s="2"/>
      <c r="D1031" s="2"/>
      <c r="E1031" s="1"/>
      <c r="F1031" s="2"/>
      <c r="G1031" s="303"/>
      <c r="H1031" s="2"/>
      <c r="I1031" s="2"/>
      <c r="J1031" s="2"/>
      <c r="K1031" s="2"/>
      <c r="L1031" s="2"/>
      <c r="M1031" s="53"/>
      <c r="N1031" s="2"/>
      <c r="O1031" s="2"/>
      <c r="P1031" s="2"/>
      <c r="Q1031" s="2"/>
      <c r="R1031" s="2"/>
      <c r="S1031" s="2"/>
      <c r="T1031" s="2"/>
      <c r="U1031" s="2"/>
      <c r="V1031" s="53"/>
      <c r="W1031" s="304"/>
      <c r="X1031" s="2"/>
      <c r="Y1031" s="52"/>
      <c r="Z1031" s="2"/>
      <c r="AA1031" s="2"/>
      <c r="AB1031" s="2"/>
      <c r="AC1031" s="2"/>
      <c r="AD1031" s="2"/>
    </row>
    <row r="1032" spans="1:30" x14ac:dyDescent="0.2">
      <c r="A1032" s="2"/>
      <c r="B1032" s="2"/>
      <c r="C1032" s="2"/>
      <c r="D1032" s="2"/>
      <c r="E1032" s="1"/>
      <c r="F1032" s="2"/>
      <c r="G1032" s="303"/>
      <c r="H1032" s="2"/>
      <c r="I1032" s="2"/>
      <c r="J1032" s="2"/>
      <c r="K1032" s="2"/>
      <c r="L1032" s="2"/>
      <c r="M1032" s="53"/>
      <c r="N1032" s="2"/>
      <c r="O1032" s="2"/>
      <c r="P1032" s="2"/>
      <c r="Q1032" s="2"/>
      <c r="R1032" s="2"/>
      <c r="S1032" s="2"/>
      <c r="T1032" s="2"/>
      <c r="U1032" s="2"/>
      <c r="V1032" s="53"/>
      <c r="W1032" s="304"/>
      <c r="X1032" s="2"/>
      <c r="Y1032" s="52"/>
      <c r="Z1032" s="2"/>
      <c r="AA1032" s="2"/>
      <c r="AB1032" s="2"/>
      <c r="AC1032" s="2"/>
      <c r="AD1032" s="2"/>
    </row>
    <row r="1033" spans="1:30" x14ac:dyDescent="0.2">
      <c r="A1033" s="2"/>
      <c r="B1033" s="2"/>
      <c r="C1033" s="2"/>
      <c r="D1033" s="2"/>
      <c r="E1033" s="1"/>
      <c r="F1033" s="2"/>
      <c r="G1033" s="303"/>
      <c r="H1033" s="2"/>
      <c r="I1033" s="2"/>
      <c r="J1033" s="2"/>
      <c r="K1033" s="2"/>
      <c r="L1033" s="2"/>
      <c r="M1033" s="53"/>
      <c r="N1033" s="2"/>
      <c r="O1033" s="2"/>
      <c r="P1033" s="2"/>
      <c r="Q1033" s="2"/>
      <c r="R1033" s="2"/>
      <c r="S1033" s="2"/>
      <c r="T1033" s="2"/>
      <c r="U1033" s="2"/>
      <c r="V1033" s="53"/>
      <c r="W1033" s="304"/>
      <c r="X1033" s="2"/>
      <c r="Y1033" s="52"/>
      <c r="Z1033" s="2"/>
      <c r="AA1033" s="2"/>
      <c r="AB1033" s="2"/>
      <c r="AC1033" s="2"/>
      <c r="AD1033" s="2"/>
    </row>
    <row r="1034" spans="1:30" x14ac:dyDescent="0.2">
      <c r="A1034" s="2"/>
      <c r="B1034" s="2"/>
      <c r="C1034" s="2"/>
      <c r="D1034" s="2"/>
      <c r="E1034" s="1"/>
      <c r="F1034" s="2"/>
      <c r="G1034" s="303"/>
      <c r="H1034" s="2"/>
      <c r="I1034" s="2"/>
      <c r="J1034" s="2"/>
      <c r="K1034" s="2"/>
      <c r="L1034" s="2"/>
      <c r="M1034" s="53"/>
      <c r="N1034" s="2"/>
      <c r="O1034" s="2"/>
      <c r="P1034" s="2"/>
      <c r="Q1034" s="2"/>
      <c r="R1034" s="2"/>
      <c r="S1034" s="2"/>
      <c r="T1034" s="2"/>
      <c r="U1034" s="2"/>
      <c r="V1034" s="53"/>
      <c r="W1034" s="304"/>
      <c r="X1034" s="2"/>
      <c r="Y1034" s="52"/>
      <c r="Z1034" s="2"/>
      <c r="AA1034" s="2"/>
      <c r="AB1034" s="2"/>
      <c r="AC1034" s="2"/>
      <c r="AD1034" s="2"/>
    </row>
    <row r="1035" spans="1:30" x14ac:dyDescent="0.2">
      <c r="A1035" s="2"/>
      <c r="B1035" s="2"/>
      <c r="C1035" s="2"/>
      <c r="D1035" s="2"/>
      <c r="E1035" s="1"/>
      <c r="F1035" s="2"/>
      <c r="G1035" s="303"/>
      <c r="H1035" s="2"/>
      <c r="I1035" s="2"/>
      <c r="J1035" s="2"/>
      <c r="K1035" s="2"/>
      <c r="L1035" s="2"/>
      <c r="M1035" s="53"/>
      <c r="N1035" s="2"/>
      <c r="O1035" s="2"/>
      <c r="P1035" s="2"/>
      <c r="Q1035" s="2"/>
      <c r="R1035" s="2"/>
      <c r="S1035" s="2"/>
      <c r="T1035" s="2"/>
      <c r="U1035" s="2"/>
      <c r="V1035" s="53"/>
      <c r="W1035" s="304"/>
      <c r="X1035" s="2"/>
      <c r="Y1035" s="52"/>
      <c r="Z1035" s="2"/>
      <c r="AA1035" s="2"/>
      <c r="AB1035" s="2"/>
      <c r="AC1035" s="2"/>
      <c r="AD1035" s="2"/>
    </row>
    <row r="1036" spans="1:30" x14ac:dyDescent="0.2">
      <c r="A1036" s="2"/>
      <c r="B1036" s="2"/>
      <c r="C1036" s="2"/>
      <c r="D1036" s="2"/>
      <c r="E1036" s="1"/>
      <c r="F1036" s="2"/>
      <c r="G1036" s="303"/>
      <c r="H1036" s="2"/>
      <c r="I1036" s="2"/>
      <c r="J1036" s="2"/>
      <c r="K1036" s="2"/>
      <c r="L1036" s="2"/>
      <c r="M1036" s="53"/>
      <c r="N1036" s="2"/>
      <c r="O1036" s="2"/>
      <c r="P1036" s="2"/>
      <c r="Q1036" s="2"/>
      <c r="R1036" s="2"/>
      <c r="S1036" s="2"/>
      <c r="T1036" s="2"/>
      <c r="U1036" s="2"/>
      <c r="V1036" s="53"/>
      <c r="W1036" s="304"/>
      <c r="X1036" s="2"/>
      <c r="Y1036" s="52"/>
      <c r="Z1036" s="2"/>
      <c r="AA1036" s="2"/>
      <c r="AB1036" s="2"/>
      <c r="AC1036" s="2"/>
      <c r="AD1036" s="2"/>
    </row>
    <row r="1037" spans="1:30" x14ac:dyDescent="0.2">
      <c r="A1037" s="2"/>
      <c r="B1037" s="2"/>
      <c r="C1037" s="2"/>
      <c r="D1037" s="2"/>
      <c r="E1037" s="1"/>
      <c r="F1037" s="2"/>
      <c r="G1037" s="303"/>
      <c r="H1037" s="2"/>
      <c r="I1037" s="2"/>
      <c r="J1037" s="2"/>
      <c r="K1037" s="2"/>
      <c r="L1037" s="2"/>
      <c r="M1037" s="53"/>
      <c r="N1037" s="2"/>
      <c r="O1037" s="2"/>
      <c r="P1037" s="2"/>
      <c r="Q1037" s="2"/>
      <c r="R1037" s="2"/>
      <c r="S1037" s="2"/>
      <c r="T1037" s="2"/>
      <c r="U1037" s="2"/>
      <c r="V1037" s="53"/>
      <c r="W1037" s="304"/>
      <c r="X1037" s="2"/>
      <c r="Y1037" s="52"/>
      <c r="Z1037" s="2"/>
      <c r="AA1037" s="2"/>
      <c r="AB1037" s="2"/>
      <c r="AC1037" s="2"/>
      <c r="AD1037" s="2"/>
    </row>
    <row r="1038" spans="1:30" x14ac:dyDescent="0.2">
      <c r="A1038" s="306"/>
      <c r="B1038" s="306"/>
      <c r="C1038" s="306"/>
      <c r="D1038" s="306"/>
      <c r="E1038" s="307"/>
      <c r="F1038" s="306"/>
      <c r="G1038" s="308"/>
      <c r="H1038" s="306"/>
      <c r="I1038" s="306"/>
      <c r="J1038" s="306"/>
      <c r="K1038" s="306"/>
      <c r="L1038" s="306"/>
      <c r="M1038" s="309"/>
      <c r="N1038" s="306"/>
      <c r="O1038" s="306"/>
      <c r="P1038" s="306"/>
      <c r="Q1038" s="306"/>
      <c r="R1038" s="306"/>
      <c r="S1038" s="306"/>
      <c r="T1038" s="306"/>
      <c r="U1038" s="306"/>
      <c r="V1038" s="309"/>
      <c r="W1038" s="310"/>
      <c r="X1038" s="311"/>
      <c r="Y1038" s="312"/>
      <c r="Z1038" s="306"/>
      <c r="AA1038" s="306"/>
      <c r="AB1038" s="306"/>
      <c r="AC1038" s="306"/>
      <c r="AD1038" s="306"/>
    </row>
    <row r="1039" spans="1:30" x14ac:dyDescent="0.2">
      <c r="A1039" s="2"/>
      <c r="B1039" s="2"/>
      <c r="C1039" s="2"/>
      <c r="D1039" s="2"/>
      <c r="E1039" s="1"/>
      <c r="F1039" s="2"/>
      <c r="G1039" s="303"/>
      <c r="H1039" s="2"/>
      <c r="I1039" s="2"/>
      <c r="J1039" s="2"/>
      <c r="K1039" s="2"/>
      <c r="L1039" s="2"/>
      <c r="M1039" s="53"/>
      <c r="N1039" s="2"/>
      <c r="O1039" s="2"/>
      <c r="P1039" s="2"/>
      <c r="Q1039" s="2"/>
      <c r="R1039" s="2"/>
      <c r="S1039" s="2"/>
      <c r="T1039" s="2"/>
      <c r="U1039" s="2"/>
      <c r="V1039" s="53"/>
      <c r="W1039" s="304"/>
      <c r="X1039" s="2"/>
      <c r="Y1039" s="52"/>
      <c r="Z1039" s="2"/>
      <c r="AA1039" s="2"/>
      <c r="AB1039" s="2"/>
      <c r="AC1039" s="2"/>
      <c r="AD1039" s="2"/>
    </row>
    <row r="1040" spans="1:30" x14ac:dyDescent="0.2">
      <c r="A1040" s="2"/>
      <c r="B1040" s="2"/>
      <c r="C1040" s="2"/>
      <c r="D1040" s="2"/>
      <c r="E1040" s="1"/>
      <c r="F1040" s="2"/>
      <c r="G1040" s="303"/>
      <c r="H1040" s="2"/>
      <c r="I1040" s="2"/>
      <c r="J1040" s="2"/>
      <c r="K1040" s="2"/>
      <c r="L1040" s="2"/>
      <c r="M1040" s="53"/>
      <c r="N1040" s="2"/>
      <c r="O1040" s="2"/>
      <c r="P1040" s="2"/>
      <c r="Q1040" s="2"/>
      <c r="R1040" s="2"/>
      <c r="S1040" s="2"/>
      <c r="T1040" s="2"/>
      <c r="U1040" s="2"/>
      <c r="V1040" s="53"/>
      <c r="W1040" s="304"/>
      <c r="X1040" s="2"/>
      <c r="Y1040" s="52"/>
      <c r="Z1040" s="2"/>
      <c r="AA1040" s="2"/>
      <c r="AB1040" s="2"/>
      <c r="AC1040" s="2"/>
      <c r="AD1040" s="2"/>
    </row>
    <row r="1041" spans="1:30" x14ac:dyDescent="0.2">
      <c r="A1041" s="2"/>
      <c r="B1041" s="2"/>
      <c r="C1041" s="2"/>
      <c r="D1041" s="2"/>
      <c r="E1041" s="1"/>
      <c r="F1041" s="2"/>
      <c r="G1041" s="303"/>
      <c r="H1041" s="2"/>
      <c r="I1041" s="2"/>
      <c r="J1041" s="2"/>
      <c r="K1041" s="2"/>
      <c r="L1041" s="2"/>
      <c r="M1041" s="53"/>
      <c r="N1041" s="2"/>
      <c r="O1041" s="2"/>
      <c r="P1041" s="2"/>
      <c r="Q1041" s="2"/>
      <c r="R1041" s="2"/>
      <c r="S1041" s="2"/>
      <c r="T1041" s="2"/>
      <c r="U1041" s="2"/>
      <c r="V1041" s="53"/>
      <c r="W1041" s="304"/>
      <c r="X1041" s="2"/>
      <c r="Y1041" s="52"/>
      <c r="Z1041" s="2"/>
      <c r="AA1041" s="2"/>
      <c r="AB1041" s="2"/>
      <c r="AC1041" s="2"/>
      <c r="AD1041" s="2"/>
    </row>
    <row r="1042" spans="1:30" x14ac:dyDescent="0.2">
      <c r="A1042" s="2"/>
      <c r="B1042" s="2"/>
      <c r="C1042" s="2"/>
      <c r="D1042" s="2"/>
      <c r="E1042" s="1"/>
      <c r="F1042" s="2"/>
      <c r="G1042" s="303"/>
      <c r="H1042" s="2"/>
      <c r="I1042" s="2"/>
      <c r="J1042" s="2"/>
      <c r="K1042" s="2"/>
      <c r="L1042" s="2"/>
      <c r="M1042" s="53"/>
      <c r="N1042" s="2"/>
      <c r="O1042" s="2"/>
      <c r="P1042" s="2"/>
      <c r="Q1042" s="2"/>
      <c r="R1042" s="2"/>
      <c r="S1042" s="2"/>
      <c r="T1042" s="2"/>
      <c r="U1042" s="2"/>
      <c r="V1042" s="53"/>
      <c r="W1042" s="304"/>
      <c r="X1042" s="2"/>
      <c r="Y1042" s="52"/>
      <c r="Z1042" s="2"/>
      <c r="AA1042" s="2"/>
      <c r="AB1042" s="2"/>
      <c r="AC1042" s="2"/>
      <c r="AD1042" s="2"/>
    </row>
    <row r="1043" spans="1:30" x14ac:dyDescent="0.2">
      <c r="A1043" s="2"/>
      <c r="B1043" s="2"/>
      <c r="C1043" s="2"/>
      <c r="D1043" s="2"/>
      <c r="E1043" s="1"/>
      <c r="F1043" s="2"/>
      <c r="G1043" s="303"/>
      <c r="H1043" s="2"/>
      <c r="I1043" s="2"/>
      <c r="J1043" s="2"/>
      <c r="K1043" s="2"/>
      <c r="L1043" s="2"/>
      <c r="M1043" s="53"/>
      <c r="N1043" s="2"/>
      <c r="O1043" s="2"/>
      <c r="P1043" s="2"/>
      <c r="Q1043" s="2"/>
      <c r="R1043" s="2"/>
      <c r="S1043" s="2"/>
      <c r="T1043" s="2"/>
      <c r="U1043" s="2"/>
      <c r="V1043" s="53"/>
      <c r="W1043" s="304"/>
      <c r="X1043" s="2"/>
      <c r="Y1043" s="52"/>
      <c r="Z1043" s="2"/>
      <c r="AA1043" s="2"/>
      <c r="AB1043" s="2"/>
      <c r="AC1043" s="2"/>
      <c r="AD1043" s="2"/>
    </row>
    <row r="1044" spans="1:30" x14ac:dyDescent="0.2">
      <c r="A1044" s="2"/>
      <c r="B1044" s="2"/>
      <c r="C1044" s="2"/>
      <c r="D1044" s="2"/>
      <c r="E1044" s="1"/>
      <c r="F1044" s="2"/>
      <c r="G1044" s="303"/>
      <c r="H1044" s="2"/>
      <c r="I1044" s="2"/>
      <c r="J1044" s="2"/>
      <c r="K1044" s="2"/>
      <c r="L1044" s="2"/>
      <c r="M1044" s="53"/>
      <c r="N1044" s="2"/>
      <c r="O1044" s="2"/>
      <c r="P1044" s="2"/>
      <c r="Q1044" s="2"/>
      <c r="R1044" s="2"/>
      <c r="S1044" s="2"/>
      <c r="T1044" s="2"/>
      <c r="U1044" s="2"/>
      <c r="V1044" s="53"/>
      <c r="W1044" s="304"/>
      <c r="X1044" s="2"/>
      <c r="Y1044" s="52"/>
      <c r="Z1044" s="2"/>
      <c r="AA1044" s="2"/>
      <c r="AB1044" s="2"/>
      <c r="AC1044" s="2"/>
      <c r="AD1044" s="2"/>
    </row>
    <row r="1045" spans="1:30" x14ac:dyDescent="0.2">
      <c r="A1045" s="2"/>
      <c r="B1045" s="2"/>
      <c r="C1045" s="2"/>
      <c r="D1045" s="2"/>
      <c r="E1045" s="1"/>
      <c r="F1045" s="2"/>
      <c r="G1045" s="303"/>
      <c r="H1045" s="2"/>
      <c r="I1045" s="2"/>
      <c r="J1045" s="2"/>
      <c r="K1045" s="2"/>
      <c r="L1045" s="2"/>
      <c r="M1045" s="53"/>
      <c r="N1045" s="2"/>
      <c r="O1045" s="2"/>
      <c r="P1045" s="2"/>
      <c r="Q1045" s="2"/>
      <c r="R1045" s="2"/>
      <c r="S1045" s="2"/>
      <c r="T1045" s="2"/>
      <c r="U1045" s="2"/>
      <c r="V1045" s="53"/>
      <c r="W1045" s="304"/>
      <c r="X1045" s="2"/>
      <c r="Y1045" s="52"/>
      <c r="Z1045" s="2"/>
      <c r="AA1045" s="2"/>
      <c r="AB1045" s="2"/>
      <c r="AC1045" s="2"/>
      <c r="AD1045" s="2"/>
    </row>
    <row r="1046" spans="1:30" x14ac:dyDescent="0.2">
      <c r="A1046" s="2"/>
      <c r="B1046" s="2"/>
      <c r="C1046" s="2"/>
      <c r="D1046" s="2"/>
      <c r="E1046" s="1"/>
      <c r="F1046" s="2"/>
      <c r="G1046" s="303"/>
      <c r="H1046" s="2"/>
      <c r="I1046" s="2"/>
      <c r="J1046" s="2"/>
      <c r="K1046" s="2"/>
      <c r="L1046" s="2"/>
      <c r="M1046" s="53"/>
      <c r="N1046" s="2"/>
      <c r="O1046" s="2"/>
      <c r="P1046" s="2"/>
      <c r="Q1046" s="2"/>
      <c r="R1046" s="2"/>
      <c r="S1046" s="2"/>
      <c r="T1046" s="2"/>
      <c r="U1046" s="2"/>
      <c r="V1046" s="53"/>
      <c r="W1046" s="304"/>
      <c r="X1046" s="2"/>
      <c r="Y1046" s="52"/>
      <c r="Z1046" s="2"/>
      <c r="AA1046" s="2"/>
      <c r="AB1046" s="2"/>
      <c r="AC1046" s="2"/>
      <c r="AD1046" s="2"/>
    </row>
    <row r="1047" spans="1:30" x14ac:dyDescent="0.2">
      <c r="A1047" s="2"/>
      <c r="B1047" s="2"/>
      <c r="C1047" s="2"/>
      <c r="D1047" s="2"/>
      <c r="E1047" s="1"/>
      <c r="F1047" s="2"/>
      <c r="G1047" s="303"/>
      <c r="H1047" s="2"/>
      <c r="I1047" s="2"/>
      <c r="J1047" s="2"/>
      <c r="K1047" s="2"/>
      <c r="L1047" s="2"/>
      <c r="M1047" s="53"/>
      <c r="N1047" s="2"/>
      <c r="O1047" s="2"/>
      <c r="P1047" s="2"/>
      <c r="Q1047" s="2"/>
      <c r="R1047" s="2"/>
      <c r="S1047" s="2"/>
      <c r="T1047" s="2"/>
      <c r="U1047" s="2"/>
      <c r="V1047" s="53"/>
      <c r="W1047" s="304"/>
      <c r="X1047" s="2"/>
      <c r="Y1047" s="52"/>
      <c r="Z1047" s="2"/>
      <c r="AA1047" s="2"/>
      <c r="AB1047" s="2"/>
      <c r="AC1047" s="2"/>
      <c r="AD1047" s="2"/>
    </row>
    <row r="1048" spans="1:30" x14ac:dyDescent="0.2">
      <c r="A1048" s="2"/>
      <c r="B1048" s="2"/>
      <c r="C1048" s="2"/>
      <c r="D1048" s="2"/>
      <c r="E1048" s="1"/>
      <c r="F1048" s="2"/>
      <c r="G1048" s="303"/>
      <c r="H1048" s="2"/>
      <c r="I1048" s="2"/>
      <c r="J1048" s="2"/>
      <c r="K1048" s="2"/>
      <c r="L1048" s="2"/>
      <c r="M1048" s="53"/>
      <c r="N1048" s="2"/>
      <c r="O1048" s="2"/>
      <c r="P1048" s="2"/>
      <c r="Q1048" s="2"/>
      <c r="R1048" s="2"/>
      <c r="S1048" s="2"/>
      <c r="T1048" s="2"/>
      <c r="U1048" s="2"/>
      <c r="V1048" s="53"/>
      <c r="W1048" s="304"/>
      <c r="X1048" s="2"/>
      <c r="Y1048" s="52"/>
      <c r="Z1048" s="2"/>
      <c r="AA1048" s="2"/>
      <c r="AB1048" s="2"/>
      <c r="AC1048" s="2"/>
      <c r="AD1048" s="2"/>
    </row>
    <row r="1049" spans="1:30" x14ac:dyDescent="0.2">
      <c r="A1049" s="2"/>
      <c r="B1049" s="2"/>
      <c r="C1049" s="2"/>
      <c r="D1049" s="2"/>
      <c r="E1049" s="1"/>
      <c r="F1049" s="2"/>
      <c r="G1049" s="303"/>
      <c r="H1049" s="2"/>
      <c r="I1049" s="2"/>
      <c r="J1049" s="2"/>
      <c r="K1049" s="2"/>
      <c r="L1049" s="2"/>
      <c r="M1049" s="53"/>
      <c r="N1049" s="2"/>
      <c r="O1049" s="2"/>
      <c r="P1049" s="2"/>
      <c r="Q1049" s="2"/>
      <c r="R1049" s="2"/>
      <c r="S1049" s="2"/>
      <c r="T1049" s="2"/>
      <c r="U1049" s="2"/>
      <c r="V1049" s="53"/>
      <c r="W1049" s="304"/>
      <c r="X1049" s="2"/>
      <c r="Y1049" s="52"/>
      <c r="Z1049" s="2"/>
      <c r="AA1049" s="2"/>
      <c r="AB1049" s="2"/>
      <c r="AC1049" s="2"/>
      <c r="AD1049" s="2"/>
    </row>
    <row r="1050" spans="1:30" x14ac:dyDescent="0.2">
      <c r="A1050" s="2"/>
      <c r="B1050" s="2"/>
      <c r="C1050" s="2"/>
      <c r="D1050" s="2"/>
      <c r="E1050" s="1"/>
      <c r="F1050" s="2"/>
      <c r="G1050" s="303"/>
      <c r="H1050" s="2"/>
      <c r="I1050" s="2"/>
      <c r="J1050" s="2"/>
      <c r="K1050" s="2"/>
      <c r="L1050" s="2"/>
      <c r="M1050" s="53"/>
      <c r="N1050" s="2"/>
      <c r="O1050" s="2"/>
      <c r="P1050" s="2"/>
      <c r="Q1050" s="2"/>
      <c r="R1050" s="2"/>
      <c r="S1050" s="2"/>
      <c r="T1050" s="2"/>
      <c r="U1050" s="2"/>
      <c r="V1050" s="53"/>
      <c r="W1050" s="304"/>
      <c r="X1050" s="2"/>
      <c r="Y1050" s="52"/>
      <c r="Z1050" s="2"/>
      <c r="AA1050" s="2"/>
      <c r="AB1050" s="2"/>
      <c r="AC1050" s="2"/>
      <c r="AD1050" s="2"/>
    </row>
    <row r="1051" spans="1:30" x14ac:dyDescent="0.2">
      <c r="A1051" s="2"/>
      <c r="B1051" s="2"/>
      <c r="C1051" s="2"/>
      <c r="D1051" s="2"/>
      <c r="E1051" s="1"/>
      <c r="F1051" s="2"/>
      <c r="G1051" s="303"/>
      <c r="H1051" s="2"/>
      <c r="I1051" s="2"/>
      <c r="J1051" s="2"/>
      <c r="K1051" s="2"/>
      <c r="L1051" s="2"/>
      <c r="M1051" s="53"/>
      <c r="N1051" s="2"/>
      <c r="O1051" s="2"/>
      <c r="P1051" s="2"/>
      <c r="Q1051" s="2"/>
      <c r="R1051" s="2"/>
      <c r="S1051" s="2"/>
      <c r="T1051" s="2"/>
      <c r="U1051" s="2"/>
      <c r="V1051" s="53"/>
      <c r="W1051" s="304"/>
      <c r="X1051" s="2"/>
      <c r="Y1051" s="52"/>
      <c r="Z1051" s="2"/>
      <c r="AA1051" s="2"/>
      <c r="AB1051" s="2"/>
      <c r="AC1051" s="2"/>
      <c r="AD1051" s="2"/>
    </row>
    <row r="1052" spans="1:30" x14ac:dyDescent="0.2">
      <c r="A1052" s="2"/>
      <c r="B1052" s="2"/>
      <c r="C1052" s="2"/>
      <c r="D1052" s="2"/>
      <c r="E1052" s="1"/>
      <c r="F1052" s="2"/>
      <c r="G1052" s="303"/>
      <c r="H1052" s="2"/>
      <c r="I1052" s="2"/>
      <c r="J1052" s="2"/>
      <c r="K1052" s="2"/>
      <c r="L1052" s="2"/>
      <c r="M1052" s="53"/>
      <c r="N1052" s="2"/>
      <c r="O1052" s="2"/>
      <c r="P1052" s="2"/>
      <c r="Q1052" s="2"/>
      <c r="R1052" s="2"/>
      <c r="S1052" s="2"/>
      <c r="T1052" s="2"/>
      <c r="U1052" s="2"/>
      <c r="V1052" s="53"/>
      <c r="W1052" s="304"/>
      <c r="X1052" s="2"/>
      <c r="Y1052" s="52"/>
      <c r="Z1052" s="2"/>
      <c r="AA1052" s="2"/>
      <c r="AB1052" s="2"/>
      <c r="AC1052" s="2"/>
      <c r="AD1052" s="2"/>
    </row>
    <row r="1053" spans="1:30" x14ac:dyDescent="0.2">
      <c r="A1053" s="2"/>
      <c r="B1053" s="2"/>
      <c r="C1053" s="2"/>
      <c r="D1053" s="2"/>
      <c r="E1053" s="1"/>
      <c r="F1053" s="2"/>
      <c r="G1053" s="303"/>
      <c r="H1053" s="2"/>
      <c r="I1053" s="2"/>
      <c r="J1053" s="2"/>
      <c r="K1053" s="2"/>
      <c r="L1053" s="2"/>
      <c r="M1053" s="53"/>
      <c r="N1053" s="2"/>
      <c r="O1053" s="2"/>
      <c r="P1053" s="2"/>
      <c r="Q1053" s="2"/>
      <c r="R1053" s="2"/>
      <c r="S1053" s="2"/>
      <c r="T1053" s="2"/>
      <c r="U1053" s="2"/>
      <c r="V1053" s="53"/>
      <c r="W1053" s="304"/>
      <c r="X1053" s="2"/>
      <c r="Y1053" s="52"/>
      <c r="Z1053" s="2"/>
      <c r="AA1053" s="2"/>
      <c r="AB1053" s="2"/>
      <c r="AC1053" s="2"/>
      <c r="AD1053" s="2"/>
    </row>
    <row r="1054" spans="1:30" x14ac:dyDescent="0.2">
      <c r="A1054" s="2"/>
      <c r="B1054" s="2"/>
      <c r="C1054" s="2"/>
      <c r="D1054" s="2"/>
      <c r="E1054" s="1"/>
      <c r="F1054" s="2"/>
      <c r="G1054" s="303"/>
      <c r="H1054" s="2"/>
      <c r="I1054" s="2"/>
      <c r="J1054" s="2"/>
      <c r="K1054" s="2"/>
      <c r="L1054" s="2"/>
      <c r="M1054" s="53"/>
      <c r="N1054" s="2"/>
      <c r="O1054" s="2"/>
      <c r="P1054" s="2"/>
      <c r="Q1054" s="2"/>
      <c r="R1054" s="2"/>
      <c r="S1054" s="2"/>
      <c r="T1054" s="2"/>
      <c r="U1054" s="2"/>
      <c r="V1054" s="53"/>
      <c r="W1054" s="304"/>
      <c r="X1054" s="2"/>
      <c r="Y1054" s="52"/>
      <c r="Z1054" s="2"/>
      <c r="AA1054" s="2"/>
      <c r="AB1054" s="2"/>
      <c r="AC1054" s="2"/>
      <c r="AD1054" s="2"/>
    </row>
    <row r="1055" spans="1:30" x14ac:dyDescent="0.2">
      <c r="A1055" s="2"/>
      <c r="B1055" s="2"/>
      <c r="C1055" s="2"/>
      <c r="D1055" s="2"/>
      <c r="E1055" s="1"/>
      <c r="F1055" s="2"/>
      <c r="G1055" s="303"/>
      <c r="H1055" s="2"/>
      <c r="I1055" s="2"/>
      <c r="J1055" s="2"/>
      <c r="K1055" s="2"/>
      <c r="L1055" s="2"/>
      <c r="M1055" s="53"/>
      <c r="N1055" s="2"/>
      <c r="O1055" s="2"/>
      <c r="P1055" s="2"/>
      <c r="Q1055" s="2"/>
      <c r="R1055" s="2"/>
      <c r="S1055" s="2"/>
      <c r="T1055" s="2"/>
      <c r="U1055" s="2"/>
      <c r="V1055" s="53"/>
      <c r="W1055" s="304"/>
      <c r="X1055" s="2"/>
      <c r="Y1055" s="52"/>
      <c r="Z1055" s="2"/>
      <c r="AA1055" s="2"/>
      <c r="AB1055" s="2"/>
      <c r="AC1055" s="2"/>
      <c r="AD1055" s="2"/>
    </row>
    <row r="1056" spans="1:30" x14ac:dyDescent="0.2">
      <c r="A1056" s="2"/>
      <c r="B1056" s="2"/>
      <c r="C1056" s="2"/>
      <c r="D1056" s="2"/>
      <c r="E1056" s="1"/>
      <c r="F1056" s="2"/>
      <c r="G1056" s="303"/>
      <c r="H1056" s="2"/>
      <c r="I1056" s="2"/>
      <c r="J1056" s="2"/>
      <c r="K1056" s="2"/>
      <c r="L1056" s="2"/>
      <c r="M1056" s="53"/>
      <c r="N1056" s="2"/>
      <c r="O1056" s="2"/>
      <c r="P1056" s="2"/>
      <c r="Q1056" s="2"/>
      <c r="R1056" s="2"/>
      <c r="S1056" s="2"/>
      <c r="T1056" s="2"/>
      <c r="U1056" s="2"/>
      <c r="V1056" s="53"/>
      <c r="W1056" s="304"/>
      <c r="X1056" s="2"/>
      <c r="Y1056" s="52"/>
      <c r="Z1056" s="2"/>
      <c r="AA1056" s="2"/>
      <c r="AB1056" s="2"/>
      <c r="AC1056" s="2"/>
      <c r="AD1056" s="2"/>
    </row>
    <row r="1057" spans="1:30" x14ac:dyDescent="0.2">
      <c r="A1057" s="2"/>
      <c r="B1057" s="2"/>
      <c r="C1057" s="2"/>
      <c r="D1057" s="2"/>
      <c r="E1057" s="1"/>
      <c r="F1057" s="2"/>
      <c r="G1057" s="303"/>
      <c r="H1057" s="2"/>
      <c r="I1057" s="2"/>
      <c r="J1057" s="2"/>
      <c r="K1057" s="2"/>
      <c r="L1057" s="2"/>
      <c r="M1057" s="53"/>
      <c r="N1057" s="2"/>
      <c r="O1057" s="2"/>
      <c r="P1057" s="2"/>
      <c r="Q1057" s="2"/>
      <c r="R1057" s="2"/>
      <c r="S1057" s="2"/>
      <c r="T1057" s="2"/>
      <c r="U1057" s="2"/>
      <c r="V1057" s="53"/>
      <c r="W1057" s="304"/>
      <c r="X1057" s="2"/>
      <c r="Y1057" s="52"/>
      <c r="Z1057" s="2"/>
      <c r="AA1057" s="2"/>
      <c r="AB1057" s="2"/>
      <c r="AC1057" s="2"/>
      <c r="AD1057" s="2"/>
    </row>
    <row r="1058" spans="1:30" x14ac:dyDescent="0.2">
      <c r="A1058" s="2"/>
      <c r="B1058" s="2"/>
      <c r="C1058" s="2"/>
      <c r="D1058" s="2"/>
      <c r="E1058" s="1"/>
      <c r="F1058" s="2"/>
      <c r="G1058" s="303"/>
      <c r="H1058" s="2"/>
      <c r="I1058" s="2"/>
      <c r="J1058" s="2"/>
      <c r="K1058" s="2"/>
      <c r="L1058" s="2"/>
      <c r="M1058" s="53"/>
      <c r="N1058" s="2"/>
      <c r="O1058" s="2"/>
      <c r="P1058" s="2"/>
      <c r="Q1058" s="2"/>
      <c r="R1058" s="2"/>
      <c r="S1058" s="2"/>
      <c r="T1058" s="2"/>
      <c r="U1058" s="2"/>
      <c r="V1058" s="53"/>
      <c r="W1058" s="304"/>
      <c r="X1058" s="2"/>
      <c r="Y1058" s="52"/>
      <c r="Z1058" s="2"/>
      <c r="AA1058" s="2"/>
      <c r="AB1058" s="2"/>
      <c r="AC1058" s="2"/>
      <c r="AD1058" s="2"/>
    </row>
    <row r="1059" spans="1:30" x14ac:dyDescent="0.2">
      <c r="A1059" s="2"/>
      <c r="B1059" s="2"/>
      <c r="C1059" s="2"/>
      <c r="D1059" s="2"/>
      <c r="E1059" s="1"/>
      <c r="F1059" s="2"/>
      <c r="G1059" s="303"/>
      <c r="H1059" s="2"/>
      <c r="I1059" s="2"/>
      <c r="J1059" s="2"/>
      <c r="K1059" s="2"/>
      <c r="L1059" s="2"/>
      <c r="M1059" s="53"/>
      <c r="N1059" s="2"/>
      <c r="O1059" s="2"/>
      <c r="P1059" s="2"/>
      <c r="Q1059" s="2"/>
      <c r="R1059" s="2"/>
      <c r="S1059" s="2"/>
      <c r="T1059" s="2"/>
      <c r="U1059" s="2"/>
      <c r="V1059" s="53"/>
      <c r="W1059" s="304"/>
      <c r="X1059" s="2"/>
      <c r="Y1059" s="52"/>
      <c r="Z1059" s="2"/>
      <c r="AA1059" s="2"/>
      <c r="AB1059" s="2"/>
      <c r="AC1059" s="2"/>
      <c r="AD1059" s="2"/>
    </row>
    <row r="1060" spans="1:30" x14ac:dyDescent="0.2">
      <c r="A1060" s="2"/>
      <c r="B1060" s="2"/>
      <c r="C1060" s="2"/>
      <c r="D1060" s="2"/>
      <c r="E1060" s="1"/>
      <c r="F1060" s="2"/>
      <c r="G1060" s="303"/>
      <c r="H1060" s="2"/>
      <c r="I1060" s="2"/>
      <c r="J1060" s="2"/>
      <c r="K1060" s="2"/>
      <c r="L1060" s="2"/>
      <c r="M1060" s="53"/>
      <c r="N1060" s="2"/>
      <c r="O1060" s="2"/>
      <c r="P1060" s="2"/>
      <c r="Q1060" s="2"/>
      <c r="R1060" s="2"/>
      <c r="S1060" s="2"/>
      <c r="T1060" s="2"/>
      <c r="U1060" s="2"/>
      <c r="V1060" s="53"/>
      <c r="W1060" s="304"/>
      <c r="X1060" s="2"/>
      <c r="Y1060" s="52"/>
      <c r="Z1060" s="2"/>
      <c r="AA1060" s="2"/>
      <c r="AB1060" s="2"/>
      <c r="AC1060" s="2"/>
      <c r="AD1060" s="2"/>
    </row>
    <row r="1061" spans="1:30" x14ac:dyDescent="0.2">
      <c r="A1061" s="2"/>
      <c r="B1061" s="2"/>
      <c r="C1061" s="2"/>
      <c r="D1061" s="2"/>
      <c r="E1061" s="1"/>
      <c r="F1061" s="2"/>
      <c r="G1061" s="303"/>
      <c r="H1061" s="2"/>
      <c r="I1061" s="2"/>
      <c r="J1061" s="2"/>
      <c r="K1061" s="2"/>
      <c r="L1061" s="2"/>
      <c r="M1061" s="53"/>
      <c r="N1061" s="2"/>
      <c r="O1061" s="2"/>
      <c r="P1061" s="2"/>
      <c r="Q1061" s="2"/>
      <c r="R1061" s="2"/>
      <c r="S1061" s="2"/>
      <c r="T1061" s="2"/>
      <c r="U1061" s="2"/>
      <c r="V1061" s="53"/>
      <c r="W1061" s="304"/>
      <c r="X1061" s="2"/>
      <c r="Y1061" s="52"/>
      <c r="Z1061" s="2"/>
      <c r="AA1061" s="2"/>
      <c r="AB1061" s="2"/>
      <c r="AC1061" s="2"/>
      <c r="AD1061" s="2"/>
    </row>
    <row r="1062" spans="1:30" x14ac:dyDescent="0.2">
      <c r="A1062" s="2"/>
      <c r="B1062" s="2"/>
      <c r="C1062" s="2"/>
      <c r="D1062" s="2"/>
      <c r="E1062" s="1"/>
      <c r="F1062" s="2"/>
      <c r="G1062" s="303"/>
      <c r="H1062" s="2"/>
      <c r="I1062" s="2"/>
      <c r="J1062" s="2"/>
      <c r="K1062" s="2"/>
      <c r="L1062" s="2"/>
      <c r="M1062" s="53"/>
      <c r="N1062" s="2"/>
      <c r="O1062" s="2"/>
      <c r="P1062" s="2"/>
      <c r="Q1062" s="2"/>
      <c r="R1062" s="2"/>
      <c r="S1062" s="2"/>
      <c r="T1062" s="2"/>
      <c r="U1062" s="2"/>
      <c r="V1062" s="53"/>
      <c r="W1062" s="304"/>
      <c r="X1062" s="2"/>
      <c r="Y1062" s="52"/>
      <c r="Z1062" s="2"/>
      <c r="AA1062" s="2"/>
      <c r="AB1062" s="2"/>
      <c r="AC1062" s="2"/>
      <c r="AD1062" s="2"/>
    </row>
    <row r="1063" spans="1:30" x14ac:dyDescent="0.2">
      <c r="A1063" s="2"/>
      <c r="B1063" s="2"/>
      <c r="C1063" s="2"/>
      <c r="D1063" s="2"/>
      <c r="E1063" s="1"/>
      <c r="F1063" s="2"/>
      <c r="G1063" s="303"/>
      <c r="H1063" s="2"/>
      <c r="I1063" s="2"/>
      <c r="J1063" s="2"/>
      <c r="K1063" s="2"/>
      <c r="L1063" s="2"/>
      <c r="M1063" s="53"/>
      <c r="N1063" s="2"/>
      <c r="O1063" s="2"/>
      <c r="P1063" s="2"/>
      <c r="Q1063" s="2"/>
      <c r="R1063" s="2"/>
      <c r="S1063" s="2"/>
      <c r="T1063" s="2"/>
      <c r="U1063" s="2"/>
      <c r="V1063" s="53"/>
      <c r="W1063" s="304"/>
      <c r="X1063" s="2"/>
      <c r="Y1063" s="52"/>
      <c r="Z1063" s="2"/>
      <c r="AA1063" s="2"/>
      <c r="AB1063" s="2"/>
      <c r="AC1063" s="2"/>
      <c r="AD1063" s="2"/>
    </row>
    <row r="1064" spans="1:30" x14ac:dyDescent="0.2">
      <c r="A1064" s="2"/>
      <c r="B1064" s="2"/>
      <c r="C1064" s="2"/>
      <c r="D1064" s="2"/>
      <c r="E1064" s="1"/>
      <c r="F1064" s="2"/>
      <c r="G1064" s="303"/>
      <c r="H1064" s="2"/>
      <c r="I1064" s="2"/>
      <c r="J1064" s="2"/>
      <c r="K1064" s="2"/>
      <c r="L1064" s="2"/>
      <c r="M1064" s="53"/>
      <c r="N1064" s="2"/>
      <c r="O1064" s="2"/>
      <c r="P1064" s="2"/>
      <c r="Q1064" s="2"/>
      <c r="R1064" s="2"/>
      <c r="S1064" s="2"/>
      <c r="T1064" s="2"/>
      <c r="U1064" s="2"/>
      <c r="V1064" s="53"/>
      <c r="W1064" s="304"/>
      <c r="X1064" s="2"/>
      <c r="Y1064" s="52"/>
      <c r="Z1064" s="2"/>
      <c r="AA1064" s="2"/>
      <c r="AB1064" s="2"/>
      <c r="AC1064" s="2"/>
      <c r="AD1064" s="2"/>
    </row>
    <row r="1065" spans="1:30" x14ac:dyDescent="0.2">
      <c r="A1065" s="2"/>
      <c r="B1065" s="2"/>
      <c r="C1065" s="2"/>
      <c r="D1065" s="2"/>
      <c r="E1065" s="1"/>
      <c r="F1065" s="2"/>
      <c r="G1065" s="303"/>
      <c r="H1065" s="2"/>
      <c r="I1065" s="2"/>
      <c r="J1065" s="2"/>
      <c r="K1065" s="2"/>
      <c r="L1065" s="2"/>
      <c r="M1065" s="53"/>
      <c r="N1065" s="2"/>
      <c r="O1065" s="2"/>
      <c r="P1065" s="2"/>
      <c r="Q1065" s="2"/>
      <c r="R1065" s="2"/>
      <c r="S1065" s="2"/>
      <c r="T1065" s="2"/>
      <c r="U1065" s="2"/>
      <c r="V1065" s="53"/>
      <c r="W1065" s="304"/>
      <c r="X1065" s="2"/>
      <c r="Y1065" s="52"/>
      <c r="Z1065" s="2"/>
      <c r="AA1065" s="2"/>
      <c r="AB1065" s="2"/>
      <c r="AC1065" s="2"/>
      <c r="AD1065" s="2"/>
    </row>
    <row r="1066" spans="1:30" x14ac:dyDescent="0.2">
      <c r="A1066" s="2"/>
      <c r="B1066" s="2"/>
      <c r="C1066" s="2"/>
      <c r="D1066" s="2"/>
      <c r="E1066" s="1"/>
      <c r="F1066" s="2"/>
      <c r="G1066" s="303"/>
      <c r="H1066" s="2"/>
      <c r="I1066" s="2"/>
      <c r="J1066" s="2"/>
      <c r="K1066" s="2"/>
      <c r="L1066" s="2"/>
      <c r="M1066" s="53"/>
      <c r="N1066" s="2"/>
      <c r="O1066" s="2"/>
      <c r="P1066" s="2"/>
      <c r="Q1066" s="2"/>
      <c r="R1066" s="2"/>
      <c r="S1066" s="2"/>
      <c r="T1066" s="2"/>
      <c r="U1066" s="2"/>
      <c r="V1066" s="53"/>
      <c r="W1066" s="304"/>
      <c r="X1066" s="2"/>
      <c r="Y1066" s="52"/>
      <c r="Z1066" s="2"/>
      <c r="AA1066" s="2"/>
      <c r="AB1066" s="2"/>
      <c r="AC1066" s="2"/>
      <c r="AD1066" s="2"/>
    </row>
    <row r="1067" spans="1:30" x14ac:dyDescent="0.2">
      <c r="A1067" s="2"/>
      <c r="B1067" s="2"/>
      <c r="C1067" s="2"/>
      <c r="D1067" s="2"/>
      <c r="E1067" s="1"/>
      <c r="F1067" s="2"/>
      <c r="G1067" s="303"/>
      <c r="H1067" s="2"/>
      <c r="I1067" s="2"/>
      <c r="J1067" s="2"/>
      <c r="K1067" s="2"/>
      <c r="L1067" s="2"/>
      <c r="M1067" s="53"/>
      <c r="N1067" s="2"/>
      <c r="O1067" s="2"/>
      <c r="P1067" s="2"/>
      <c r="Q1067" s="2"/>
      <c r="R1067" s="2"/>
      <c r="S1067" s="2"/>
      <c r="T1067" s="2"/>
      <c r="U1067" s="2"/>
      <c r="V1067" s="53"/>
      <c r="W1067" s="304"/>
      <c r="X1067" s="2"/>
      <c r="Y1067" s="52"/>
      <c r="Z1067" s="2"/>
      <c r="AA1067" s="2"/>
      <c r="AB1067" s="2"/>
      <c r="AC1067" s="2"/>
      <c r="AD1067" s="2"/>
    </row>
    <row r="1068" spans="1:30" x14ac:dyDescent="0.2">
      <c r="A1068" s="2"/>
      <c r="B1068" s="2"/>
      <c r="C1068" s="2"/>
      <c r="D1068" s="2"/>
      <c r="E1068" s="1"/>
      <c r="F1068" s="2"/>
      <c r="G1068" s="303"/>
      <c r="H1068" s="2"/>
      <c r="I1068" s="2"/>
      <c r="J1068" s="2"/>
      <c r="K1068" s="2"/>
      <c r="L1068" s="2"/>
      <c r="M1068" s="53"/>
      <c r="N1068" s="2"/>
      <c r="O1068" s="2"/>
      <c r="P1068" s="2"/>
      <c r="Q1068" s="2"/>
      <c r="R1068" s="2"/>
      <c r="S1068" s="2"/>
      <c r="T1068" s="2"/>
      <c r="U1068" s="2"/>
      <c r="V1068" s="53"/>
      <c r="W1068" s="304"/>
      <c r="X1068" s="2"/>
      <c r="Y1068" s="52"/>
      <c r="Z1068" s="2"/>
      <c r="AA1068" s="2"/>
      <c r="AB1068" s="2"/>
      <c r="AC1068" s="2"/>
      <c r="AD1068" s="2"/>
    </row>
    <row r="1069" spans="1:30" x14ac:dyDescent="0.2">
      <c r="A1069" s="306"/>
      <c r="B1069" s="306"/>
      <c r="C1069" s="306"/>
      <c r="D1069" s="306"/>
      <c r="E1069" s="307"/>
      <c r="F1069" s="306"/>
      <c r="G1069" s="308"/>
      <c r="H1069" s="306"/>
      <c r="I1069" s="306"/>
      <c r="J1069" s="306"/>
      <c r="K1069" s="306"/>
      <c r="L1069" s="306"/>
      <c r="M1069" s="309"/>
      <c r="N1069" s="306"/>
      <c r="O1069" s="306"/>
      <c r="P1069" s="306"/>
      <c r="Q1069" s="306"/>
      <c r="R1069" s="306"/>
      <c r="S1069" s="306"/>
      <c r="T1069" s="306"/>
      <c r="U1069" s="306"/>
      <c r="V1069" s="309"/>
      <c r="W1069" s="310"/>
      <c r="X1069" s="311"/>
      <c r="Y1069" s="312"/>
      <c r="Z1069" s="306"/>
      <c r="AA1069" s="306"/>
      <c r="AB1069" s="306"/>
      <c r="AC1069" s="306"/>
      <c r="AD1069" s="306"/>
    </row>
    <row r="1070" spans="1:30" x14ac:dyDescent="0.2">
      <c r="A1070" s="2"/>
      <c r="B1070" s="2"/>
      <c r="C1070" s="2"/>
      <c r="D1070" s="2"/>
      <c r="E1070" s="1"/>
      <c r="F1070" s="2"/>
      <c r="G1070" s="303"/>
      <c r="H1070" s="2"/>
      <c r="I1070" s="2"/>
      <c r="J1070" s="2"/>
      <c r="K1070" s="2"/>
      <c r="L1070" s="2"/>
      <c r="M1070" s="53"/>
      <c r="N1070" s="2"/>
      <c r="O1070" s="2"/>
      <c r="P1070" s="2"/>
      <c r="Q1070" s="2"/>
      <c r="R1070" s="2"/>
      <c r="S1070" s="2"/>
      <c r="T1070" s="2"/>
      <c r="U1070" s="2"/>
      <c r="V1070" s="53"/>
      <c r="W1070" s="304"/>
      <c r="X1070" s="2"/>
      <c r="Y1070" s="52"/>
      <c r="Z1070" s="2"/>
      <c r="AA1070" s="2"/>
      <c r="AB1070" s="2"/>
      <c r="AC1070" s="2"/>
      <c r="AD1070" s="2"/>
    </row>
    <row r="1071" spans="1:30" x14ac:dyDescent="0.2">
      <c r="A1071" s="2"/>
      <c r="B1071" s="2"/>
      <c r="C1071" s="2"/>
      <c r="D1071" s="2"/>
      <c r="E1071" s="1"/>
      <c r="F1071" s="2"/>
      <c r="G1071" s="303"/>
      <c r="H1071" s="2"/>
      <c r="I1071" s="2"/>
      <c r="J1071" s="2"/>
      <c r="K1071" s="2"/>
      <c r="L1071" s="2"/>
      <c r="M1071" s="53"/>
      <c r="N1071" s="2"/>
      <c r="O1071" s="2"/>
      <c r="P1071" s="2"/>
      <c r="Q1071" s="2"/>
      <c r="R1071" s="2"/>
      <c r="S1071" s="2"/>
      <c r="T1071" s="2"/>
      <c r="U1071" s="2"/>
      <c r="V1071" s="53"/>
      <c r="W1071" s="304"/>
      <c r="X1071" s="2"/>
      <c r="Y1071" s="52"/>
      <c r="Z1071" s="2"/>
      <c r="AA1071" s="2"/>
      <c r="AB1071" s="2"/>
      <c r="AC1071" s="2"/>
      <c r="AD1071" s="2"/>
    </row>
    <row r="1072" spans="1:30" x14ac:dyDescent="0.2">
      <c r="A1072" s="2"/>
      <c r="B1072" s="2"/>
      <c r="C1072" s="2"/>
      <c r="D1072" s="2"/>
      <c r="E1072" s="1"/>
      <c r="F1072" s="2"/>
      <c r="G1072" s="303"/>
      <c r="H1072" s="2"/>
      <c r="I1072" s="2"/>
      <c r="J1072" s="2"/>
      <c r="K1072" s="2"/>
      <c r="L1072" s="2"/>
      <c r="M1072" s="53"/>
      <c r="N1072" s="2"/>
      <c r="O1072" s="2"/>
      <c r="P1072" s="2"/>
      <c r="Q1072" s="2"/>
      <c r="R1072" s="2"/>
      <c r="S1072" s="2"/>
      <c r="T1072" s="2"/>
      <c r="U1072" s="2"/>
      <c r="V1072" s="53"/>
      <c r="W1072" s="304"/>
      <c r="X1072" s="2"/>
      <c r="Y1072" s="52"/>
      <c r="Z1072" s="2"/>
      <c r="AA1072" s="2"/>
      <c r="AB1072" s="2"/>
      <c r="AC1072" s="2"/>
      <c r="AD1072" s="2"/>
    </row>
    <row r="1073" spans="1:30" x14ac:dyDescent="0.2">
      <c r="A1073" s="2"/>
      <c r="B1073" s="2"/>
      <c r="C1073" s="2"/>
      <c r="D1073" s="2"/>
      <c r="E1073" s="1"/>
      <c r="F1073" s="2"/>
      <c r="G1073" s="303"/>
      <c r="H1073" s="2"/>
      <c r="I1073" s="2"/>
      <c r="J1073" s="2"/>
      <c r="K1073" s="2"/>
      <c r="L1073" s="2"/>
      <c r="M1073" s="53"/>
      <c r="N1073" s="2"/>
      <c r="O1073" s="2"/>
      <c r="P1073" s="2"/>
      <c r="Q1073" s="2"/>
      <c r="R1073" s="2"/>
      <c r="S1073" s="2"/>
      <c r="T1073" s="2"/>
      <c r="U1073" s="2"/>
      <c r="V1073" s="53"/>
      <c r="W1073" s="304"/>
      <c r="X1073" s="2"/>
      <c r="Y1073" s="52"/>
      <c r="Z1073" s="2"/>
      <c r="AA1073" s="2"/>
      <c r="AB1073" s="2"/>
      <c r="AC1073" s="2"/>
      <c r="AD1073" s="2"/>
    </row>
    <row r="1074" spans="1:30" x14ac:dyDescent="0.2">
      <c r="A1074" s="2"/>
      <c r="B1074" s="2"/>
      <c r="C1074" s="2"/>
      <c r="D1074" s="2"/>
      <c r="E1074" s="1"/>
      <c r="F1074" s="2"/>
      <c r="G1074" s="303"/>
      <c r="H1074" s="2"/>
      <c r="I1074" s="2"/>
      <c r="J1074" s="2"/>
      <c r="K1074" s="2"/>
      <c r="L1074" s="2"/>
      <c r="M1074" s="53"/>
      <c r="N1074" s="2"/>
      <c r="O1074" s="2"/>
      <c r="P1074" s="2"/>
      <c r="Q1074" s="2"/>
      <c r="R1074" s="2"/>
      <c r="S1074" s="2"/>
      <c r="T1074" s="2"/>
      <c r="U1074" s="2"/>
      <c r="V1074" s="53"/>
      <c r="W1074" s="304"/>
      <c r="X1074" s="2"/>
      <c r="Y1074" s="52"/>
      <c r="Z1074" s="2"/>
      <c r="AA1074" s="2"/>
      <c r="AB1074" s="2"/>
      <c r="AC1074" s="2"/>
      <c r="AD1074" s="2"/>
    </row>
    <row r="1075" spans="1:30" x14ac:dyDescent="0.2">
      <c r="A1075" s="2"/>
      <c r="B1075" s="2"/>
      <c r="C1075" s="2"/>
      <c r="D1075" s="2"/>
      <c r="E1075" s="1"/>
      <c r="F1075" s="2"/>
      <c r="G1075" s="303"/>
      <c r="H1075" s="2"/>
      <c r="I1075" s="2"/>
      <c r="J1075" s="2"/>
      <c r="K1075" s="2"/>
      <c r="L1075" s="2"/>
      <c r="M1075" s="53"/>
      <c r="N1075" s="2"/>
      <c r="O1075" s="2"/>
      <c r="P1075" s="2"/>
      <c r="Q1075" s="2"/>
      <c r="R1075" s="2"/>
      <c r="S1075" s="2"/>
      <c r="T1075" s="2"/>
      <c r="U1075" s="2"/>
      <c r="V1075" s="53"/>
      <c r="W1075" s="304"/>
      <c r="X1075" s="2"/>
      <c r="Y1075" s="52"/>
      <c r="Z1075" s="2"/>
      <c r="AA1075" s="2"/>
      <c r="AB1075" s="2"/>
      <c r="AC1075" s="2"/>
      <c r="AD1075" s="2"/>
    </row>
    <row r="1076" spans="1:30" x14ac:dyDescent="0.2">
      <c r="A1076" s="2"/>
      <c r="B1076" s="2"/>
      <c r="C1076" s="2"/>
      <c r="D1076" s="2"/>
      <c r="E1076" s="1"/>
      <c r="F1076" s="2"/>
      <c r="G1076" s="303"/>
      <c r="H1076" s="2"/>
      <c r="I1076" s="2"/>
      <c r="J1076" s="2"/>
      <c r="K1076" s="2"/>
      <c r="L1076" s="2"/>
      <c r="M1076" s="53"/>
      <c r="N1076" s="2"/>
      <c r="O1076" s="2"/>
      <c r="P1076" s="2"/>
      <c r="Q1076" s="2"/>
      <c r="R1076" s="2"/>
      <c r="S1076" s="2"/>
      <c r="T1076" s="2"/>
      <c r="U1076" s="2"/>
      <c r="V1076" s="53"/>
      <c r="W1076" s="304"/>
      <c r="X1076" s="2"/>
      <c r="Y1076" s="52"/>
      <c r="Z1076" s="2"/>
      <c r="AA1076" s="2"/>
      <c r="AB1076" s="2"/>
      <c r="AC1076" s="2"/>
      <c r="AD1076" s="2"/>
    </row>
    <row r="1077" spans="1:30" x14ac:dyDescent="0.2">
      <c r="A1077" s="2"/>
      <c r="B1077" s="2"/>
      <c r="C1077" s="2"/>
      <c r="D1077" s="2"/>
      <c r="E1077" s="1"/>
      <c r="F1077" s="2"/>
      <c r="G1077" s="303"/>
      <c r="H1077" s="2"/>
      <c r="I1077" s="2"/>
      <c r="J1077" s="2"/>
      <c r="K1077" s="2"/>
      <c r="L1077" s="2"/>
      <c r="M1077" s="53"/>
      <c r="N1077" s="2"/>
      <c r="O1077" s="2"/>
      <c r="P1077" s="2"/>
      <c r="Q1077" s="2"/>
      <c r="R1077" s="2"/>
      <c r="S1077" s="2"/>
      <c r="T1077" s="2"/>
      <c r="U1077" s="2"/>
      <c r="V1077" s="53"/>
      <c r="W1077" s="304"/>
      <c r="X1077" s="2"/>
      <c r="Y1077" s="52"/>
      <c r="Z1077" s="2"/>
      <c r="AA1077" s="2"/>
      <c r="AB1077" s="2"/>
      <c r="AC1077" s="2"/>
      <c r="AD1077" s="2"/>
    </row>
    <row r="1078" spans="1:30" x14ac:dyDescent="0.2">
      <c r="A1078" s="2"/>
      <c r="B1078" s="2"/>
      <c r="C1078" s="2"/>
      <c r="D1078" s="2"/>
      <c r="E1078" s="1"/>
      <c r="F1078" s="2"/>
      <c r="G1078" s="303"/>
      <c r="H1078" s="2"/>
      <c r="I1078" s="2"/>
      <c r="J1078" s="2"/>
      <c r="K1078" s="2"/>
      <c r="L1078" s="2"/>
      <c r="M1078" s="53"/>
      <c r="N1078" s="2"/>
      <c r="O1078" s="2"/>
      <c r="P1078" s="2"/>
      <c r="Q1078" s="2"/>
      <c r="R1078" s="2"/>
      <c r="S1078" s="2"/>
      <c r="T1078" s="2"/>
      <c r="U1078" s="2"/>
      <c r="V1078" s="53"/>
      <c r="W1078" s="304"/>
      <c r="X1078" s="2"/>
      <c r="Y1078" s="52"/>
      <c r="Z1078" s="2"/>
      <c r="AA1078" s="2"/>
      <c r="AB1078" s="2"/>
      <c r="AC1078" s="2"/>
      <c r="AD1078" s="2"/>
    </row>
    <row r="1079" spans="1:30" x14ac:dyDescent="0.2">
      <c r="A1079" s="2"/>
      <c r="B1079" s="2"/>
      <c r="C1079" s="2"/>
      <c r="D1079" s="2"/>
      <c r="E1079" s="1"/>
      <c r="F1079" s="2"/>
      <c r="G1079" s="303"/>
      <c r="H1079" s="2"/>
      <c r="I1079" s="2"/>
      <c r="J1079" s="2"/>
      <c r="K1079" s="2"/>
      <c r="L1079" s="2"/>
      <c r="M1079" s="53"/>
      <c r="N1079" s="2"/>
      <c r="O1079" s="2"/>
      <c r="P1079" s="2"/>
      <c r="Q1079" s="2"/>
      <c r="R1079" s="2"/>
      <c r="S1079" s="2"/>
      <c r="T1079" s="2"/>
      <c r="U1079" s="2"/>
      <c r="V1079" s="53"/>
      <c r="W1079" s="304"/>
      <c r="X1079" s="2"/>
      <c r="Y1079" s="52"/>
      <c r="Z1079" s="2"/>
      <c r="AA1079" s="2"/>
      <c r="AB1079" s="2"/>
      <c r="AC1079" s="2"/>
      <c r="AD1079" s="2"/>
    </row>
    <row r="1080" spans="1:30" x14ac:dyDescent="0.2">
      <c r="A1080" s="2"/>
      <c r="B1080" s="2"/>
      <c r="C1080" s="2"/>
      <c r="D1080" s="2"/>
      <c r="E1080" s="1"/>
      <c r="F1080" s="2"/>
      <c r="G1080" s="303"/>
      <c r="H1080" s="2"/>
      <c r="I1080" s="2"/>
      <c r="J1080" s="2"/>
      <c r="K1080" s="2"/>
      <c r="L1080" s="2"/>
      <c r="M1080" s="53"/>
      <c r="N1080" s="2"/>
      <c r="O1080" s="2"/>
      <c r="P1080" s="2"/>
      <c r="Q1080" s="2"/>
      <c r="R1080" s="2"/>
      <c r="S1080" s="2"/>
      <c r="T1080" s="2"/>
      <c r="U1080" s="2"/>
      <c r="V1080" s="53"/>
      <c r="W1080" s="304"/>
      <c r="X1080" s="2"/>
      <c r="Y1080" s="52"/>
      <c r="Z1080" s="2"/>
      <c r="AA1080" s="2"/>
      <c r="AB1080" s="2"/>
      <c r="AC1080" s="2"/>
      <c r="AD1080" s="2"/>
    </row>
    <row r="1081" spans="1:30" x14ac:dyDescent="0.2">
      <c r="A1081" s="2"/>
      <c r="B1081" s="2"/>
      <c r="C1081" s="2"/>
      <c r="D1081" s="2"/>
      <c r="E1081" s="1"/>
      <c r="F1081" s="2"/>
      <c r="G1081" s="303"/>
      <c r="H1081" s="2"/>
      <c r="I1081" s="2"/>
      <c r="J1081" s="2"/>
      <c r="K1081" s="2"/>
      <c r="L1081" s="2"/>
      <c r="M1081" s="53"/>
      <c r="N1081" s="2"/>
      <c r="O1081" s="2"/>
      <c r="P1081" s="2"/>
      <c r="Q1081" s="2"/>
      <c r="R1081" s="2"/>
      <c r="S1081" s="2"/>
      <c r="T1081" s="2"/>
      <c r="U1081" s="2"/>
      <c r="V1081" s="53"/>
      <c r="W1081" s="304"/>
      <c r="X1081" s="2"/>
      <c r="Y1081" s="52"/>
      <c r="Z1081" s="2"/>
      <c r="AA1081" s="2"/>
      <c r="AB1081" s="2"/>
      <c r="AC1081" s="2"/>
      <c r="AD1081" s="2"/>
    </row>
    <row r="1082" spans="1:30" x14ac:dyDescent="0.2">
      <c r="A1082" s="2"/>
      <c r="B1082" s="2"/>
      <c r="C1082" s="2"/>
      <c r="D1082" s="2"/>
      <c r="E1082" s="1"/>
      <c r="F1082" s="2"/>
      <c r="G1082" s="303"/>
      <c r="H1082" s="2"/>
      <c r="I1082" s="2"/>
      <c r="J1082" s="2"/>
      <c r="K1082" s="2"/>
      <c r="L1082" s="2"/>
      <c r="M1082" s="53"/>
      <c r="N1082" s="2"/>
      <c r="O1082" s="2"/>
      <c r="P1082" s="2"/>
      <c r="Q1082" s="2"/>
      <c r="R1082" s="2"/>
      <c r="S1082" s="2"/>
      <c r="T1082" s="2"/>
      <c r="U1082" s="2"/>
      <c r="V1082" s="53"/>
      <c r="W1082" s="304"/>
      <c r="X1082" s="2"/>
      <c r="Y1082" s="52"/>
      <c r="Z1082" s="2"/>
      <c r="AA1082" s="2"/>
      <c r="AB1082" s="2"/>
      <c r="AC1082" s="2"/>
      <c r="AD1082" s="2"/>
    </row>
    <row r="1083" spans="1:30" x14ac:dyDescent="0.2">
      <c r="A1083" s="2"/>
      <c r="B1083" s="2"/>
      <c r="C1083" s="2"/>
      <c r="D1083" s="2"/>
      <c r="E1083" s="1"/>
      <c r="F1083" s="2"/>
      <c r="G1083" s="303"/>
      <c r="H1083" s="2"/>
      <c r="I1083" s="2"/>
      <c r="J1083" s="2"/>
      <c r="K1083" s="2"/>
      <c r="L1083" s="2"/>
      <c r="M1083" s="53"/>
      <c r="N1083" s="2"/>
      <c r="O1083" s="2"/>
      <c r="P1083" s="2"/>
      <c r="Q1083" s="2"/>
      <c r="R1083" s="2"/>
      <c r="S1083" s="2"/>
      <c r="T1083" s="2"/>
      <c r="U1083" s="2"/>
      <c r="V1083" s="53"/>
      <c r="W1083" s="304"/>
      <c r="X1083" s="2"/>
      <c r="Y1083" s="52"/>
      <c r="Z1083" s="2"/>
      <c r="AA1083" s="2"/>
      <c r="AB1083" s="2"/>
      <c r="AC1083" s="2"/>
      <c r="AD1083" s="2"/>
    </row>
    <row r="1084" spans="1:30" x14ac:dyDescent="0.2">
      <c r="A1084" s="2"/>
      <c r="B1084" s="2"/>
      <c r="C1084" s="2"/>
      <c r="D1084" s="2"/>
      <c r="E1084" s="1"/>
      <c r="F1084" s="2"/>
      <c r="G1084" s="303"/>
      <c r="H1084" s="2"/>
      <c r="I1084" s="2"/>
      <c r="J1084" s="2"/>
      <c r="K1084" s="2"/>
      <c r="L1084" s="2"/>
      <c r="M1084" s="53"/>
      <c r="N1084" s="2"/>
      <c r="O1084" s="2"/>
      <c r="P1084" s="2"/>
      <c r="Q1084" s="2"/>
      <c r="R1084" s="2"/>
      <c r="S1084" s="2"/>
      <c r="T1084" s="2"/>
      <c r="U1084" s="2"/>
      <c r="V1084" s="53"/>
      <c r="W1084" s="304"/>
      <c r="X1084" s="2"/>
      <c r="Y1084" s="52"/>
      <c r="Z1084" s="2"/>
      <c r="AA1084" s="2"/>
      <c r="AB1084" s="2"/>
      <c r="AC1084" s="2"/>
      <c r="AD1084" s="2"/>
    </row>
    <row r="1085" spans="1:30" x14ac:dyDescent="0.2">
      <c r="A1085" s="2"/>
      <c r="B1085" s="2"/>
      <c r="C1085" s="2"/>
      <c r="D1085" s="2"/>
      <c r="E1085" s="1"/>
      <c r="F1085" s="2"/>
      <c r="G1085" s="303"/>
      <c r="H1085" s="2"/>
      <c r="I1085" s="2"/>
      <c r="J1085" s="2"/>
      <c r="K1085" s="2"/>
      <c r="L1085" s="2"/>
      <c r="M1085" s="53"/>
      <c r="N1085" s="2"/>
      <c r="O1085" s="2"/>
      <c r="P1085" s="2"/>
      <c r="Q1085" s="2"/>
      <c r="R1085" s="2"/>
      <c r="S1085" s="2"/>
      <c r="T1085" s="2"/>
      <c r="U1085" s="2"/>
      <c r="V1085" s="53"/>
      <c r="W1085" s="304"/>
      <c r="X1085" s="2"/>
      <c r="Y1085" s="52"/>
      <c r="Z1085" s="2"/>
      <c r="AA1085" s="2"/>
      <c r="AB1085" s="2"/>
      <c r="AC1085" s="2"/>
      <c r="AD1085" s="2"/>
    </row>
    <row r="1086" spans="1:30" x14ac:dyDescent="0.2">
      <c r="A1086" s="2"/>
      <c r="B1086" s="2"/>
      <c r="C1086" s="2"/>
      <c r="D1086" s="2"/>
      <c r="E1086" s="1"/>
      <c r="F1086" s="2"/>
      <c r="G1086" s="303"/>
      <c r="H1086" s="2"/>
      <c r="I1086" s="2"/>
      <c r="J1086" s="2"/>
      <c r="K1086" s="2"/>
      <c r="L1086" s="2"/>
      <c r="M1086" s="53"/>
      <c r="N1086" s="2"/>
      <c r="O1086" s="2"/>
      <c r="P1086" s="2"/>
      <c r="Q1086" s="2"/>
      <c r="R1086" s="2"/>
      <c r="S1086" s="2"/>
      <c r="T1086" s="2"/>
      <c r="U1086" s="2"/>
      <c r="V1086" s="53"/>
      <c r="W1086" s="304"/>
      <c r="X1086" s="2"/>
      <c r="Y1086" s="52"/>
      <c r="Z1086" s="2"/>
      <c r="AA1086" s="2"/>
      <c r="AB1086" s="2"/>
      <c r="AC1086" s="2"/>
      <c r="AD1086" s="2"/>
    </row>
    <row r="1087" spans="1:30" x14ac:dyDescent="0.2">
      <c r="A1087" s="2"/>
      <c r="B1087" s="2"/>
      <c r="C1087" s="2"/>
      <c r="D1087" s="2"/>
      <c r="E1087" s="1"/>
      <c r="F1087" s="2"/>
      <c r="G1087" s="303"/>
      <c r="H1087" s="2"/>
      <c r="I1087" s="2"/>
      <c r="J1087" s="2"/>
      <c r="K1087" s="2"/>
      <c r="L1087" s="2"/>
      <c r="M1087" s="53"/>
      <c r="N1087" s="2"/>
      <c r="O1087" s="2"/>
      <c r="P1087" s="2"/>
      <c r="Q1087" s="2"/>
      <c r="R1087" s="2"/>
      <c r="S1087" s="2"/>
      <c r="T1087" s="2"/>
      <c r="U1087" s="2"/>
      <c r="V1087" s="53"/>
      <c r="W1087" s="304"/>
      <c r="X1087" s="2"/>
      <c r="Y1087" s="52"/>
      <c r="Z1087" s="2"/>
      <c r="AA1087" s="2"/>
      <c r="AB1087" s="2"/>
      <c r="AC1087" s="2"/>
      <c r="AD1087" s="2"/>
    </row>
    <row r="1088" spans="1:30" x14ac:dyDescent="0.2">
      <c r="A1088" s="2"/>
      <c r="B1088" s="2"/>
      <c r="C1088" s="2"/>
      <c r="D1088" s="2"/>
      <c r="E1088" s="1"/>
      <c r="F1088" s="2"/>
      <c r="G1088" s="303"/>
      <c r="H1088" s="2"/>
      <c r="I1088" s="2"/>
      <c r="J1088" s="2"/>
      <c r="K1088" s="2"/>
      <c r="L1088" s="2"/>
      <c r="M1088" s="53"/>
      <c r="N1088" s="2"/>
      <c r="O1088" s="2"/>
      <c r="P1088" s="2"/>
      <c r="Q1088" s="2"/>
      <c r="R1088" s="2"/>
      <c r="S1088" s="2"/>
      <c r="T1088" s="2"/>
      <c r="U1088" s="2"/>
      <c r="V1088" s="53"/>
      <c r="W1088" s="304"/>
      <c r="X1088" s="2"/>
      <c r="Y1088" s="52"/>
      <c r="Z1088" s="2"/>
      <c r="AA1088" s="2"/>
      <c r="AB1088" s="2"/>
      <c r="AC1088" s="2"/>
      <c r="AD1088" s="2"/>
    </row>
    <row r="1089" spans="1:30" x14ac:dyDescent="0.2">
      <c r="A1089" s="2"/>
      <c r="B1089" s="2"/>
      <c r="C1089" s="2"/>
      <c r="D1089" s="2"/>
      <c r="E1089" s="1"/>
      <c r="F1089" s="2"/>
      <c r="G1089" s="303"/>
      <c r="H1089" s="2"/>
      <c r="I1089" s="2"/>
      <c r="J1089" s="2"/>
      <c r="K1089" s="2"/>
      <c r="L1089" s="2"/>
      <c r="M1089" s="53"/>
      <c r="N1089" s="2"/>
      <c r="O1089" s="2"/>
      <c r="P1089" s="2"/>
      <c r="Q1089" s="2"/>
      <c r="R1089" s="2"/>
      <c r="S1089" s="2"/>
      <c r="T1089" s="2"/>
      <c r="U1089" s="2"/>
      <c r="V1089" s="53"/>
      <c r="W1089" s="304"/>
      <c r="X1089" s="2"/>
      <c r="Y1089" s="52"/>
      <c r="Z1089" s="2"/>
      <c r="AA1089" s="2"/>
      <c r="AB1089" s="2"/>
      <c r="AC1089" s="2"/>
      <c r="AD1089" s="2"/>
    </row>
    <row r="1090" spans="1:30" x14ac:dyDescent="0.2">
      <c r="A1090" s="2"/>
      <c r="B1090" s="2"/>
      <c r="C1090" s="2"/>
      <c r="D1090" s="2"/>
      <c r="E1090" s="1"/>
      <c r="F1090" s="2"/>
      <c r="G1090" s="303"/>
      <c r="H1090" s="2"/>
      <c r="I1090" s="2"/>
      <c r="J1090" s="2"/>
      <c r="K1090" s="2"/>
      <c r="L1090" s="2"/>
      <c r="M1090" s="53"/>
      <c r="N1090" s="2"/>
      <c r="O1090" s="2"/>
      <c r="P1090" s="2"/>
      <c r="Q1090" s="2"/>
      <c r="R1090" s="2"/>
      <c r="S1090" s="2"/>
      <c r="T1090" s="2"/>
      <c r="U1090" s="2"/>
      <c r="V1090" s="53"/>
      <c r="W1090" s="304"/>
      <c r="X1090" s="2"/>
      <c r="Y1090" s="52"/>
      <c r="Z1090" s="2"/>
      <c r="AA1090" s="2"/>
      <c r="AB1090" s="2"/>
      <c r="AC1090" s="2"/>
      <c r="AD1090" s="2"/>
    </row>
    <row r="1091" spans="1:30" x14ac:dyDescent="0.2">
      <c r="A1091" s="2"/>
      <c r="B1091" s="2"/>
      <c r="C1091" s="2"/>
      <c r="D1091" s="2"/>
      <c r="E1091" s="1"/>
      <c r="F1091" s="2"/>
      <c r="G1091" s="303"/>
      <c r="H1091" s="2"/>
      <c r="I1091" s="2"/>
      <c r="J1091" s="2"/>
      <c r="K1091" s="2"/>
      <c r="L1091" s="2"/>
      <c r="M1091" s="53"/>
      <c r="N1091" s="2"/>
      <c r="O1091" s="2"/>
      <c r="P1091" s="2"/>
      <c r="Q1091" s="2"/>
      <c r="R1091" s="2"/>
      <c r="S1091" s="2"/>
      <c r="T1091" s="2"/>
      <c r="U1091" s="2"/>
      <c r="V1091" s="53"/>
      <c r="W1091" s="304"/>
      <c r="X1091" s="2"/>
      <c r="Y1091" s="52"/>
      <c r="Z1091" s="2"/>
      <c r="AA1091" s="2"/>
      <c r="AB1091" s="2"/>
      <c r="AC1091" s="2"/>
      <c r="AD1091" s="2"/>
    </row>
    <row r="1092" spans="1:30" x14ac:dyDescent="0.2">
      <c r="A1092" s="2"/>
      <c r="B1092" s="2"/>
      <c r="C1092" s="2"/>
      <c r="D1092" s="2"/>
      <c r="E1092" s="1"/>
      <c r="F1092" s="2"/>
      <c r="G1092" s="303"/>
      <c r="H1092" s="2"/>
      <c r="I1092" s="2"/>
      <c r="J1092" s="2"/>
      <c r="K1092" s="2"/>
      <c r="L1092" s="2"/>
      <c r="M1092" s="305"/>
      <c r="N1092" s="2"/>
      <c r="O1092" s="2"/>
      <c r="P1092" s="2"/>
      <c r="Q1092" s="2"/>
      <c r="R1092" s="2"/>
      <c r="S1092" s="2"/>
      <c r="T1092" s="2"/>
      <c r="U1092" s="2"/>
      <c r="V1092" s="53"/>
      <c r="W1092" s="304"/>
      <c r="X1092" s="2"/>
      <c r="Y1092" s="52"/>
      <c r="Z1092" s="2"/>
      <c r="AA1092" s="2"/>
      <c r="AB1092" s="2"/>
      <c r="AC1092" s="2"/>
      <c r="AD1092" s="2"/>
    </row>
    <row r="1093" spans="1:30" x14ac:dyDescent="0.2">
      <c r="A1093" s="2"/>
      <c r="B1093" s="2"/>
      <c r="C1093" s="2"/>
      <c r="D1093" s="2"/>
      <c r="E1093" s="1"/>
      <c r="F1093" s="2"/>
      <c r="G1093" s="303"/>
      <c r="H1093" s="2"/>
      <c r="I1093" s="2"/>
      <c r="J1093" s="2"/>
      <c r="K1093" s="2"/>
      <c r="L1093" s="2"/>
      <c r="M1093" s="53"/>
      <c r="N1093" s="2"/>
      <c r="O1093" s="2"/>
      <c r="P1093" s="2"/>
      <c r="Q1093" s="2"/>
      <c r="R1093" s="2"/>
      <c r="S1093" s="2"/>
      <c r="T1093" s="2"/>
      <c r="U1093" s="2"/>
      <c r="V1093" s="53"/>
      <c r="W1093" s="304"/>
      <c r="X1093" s="2"/>
      <c r="Y1093" s="52"/>
      <c r="Z1093" s="2"/>
      <c r="AA1093" s="2"/>
      <c r="AB1093" s="2"/>
      <c r="AC1093" s="2"/>
      <c r="AD1093" s="2"/>
    </row>
    <row r="1094" spans="1:30" x14ac:dyDescent="0.2">
      <c r="A1094" s="2"/>
      <c r="B1094" s="2"/>
      <c r="C1094" s="2"/>
      <c r="D1094" s="2"/>
      <c r="E1094" s="1"/>
      <c r="F1094" s="2"/>
      <c r="G1094" s="303"/>
      <c r="H1094" s="2"/>
      <c r="I1094" s="2"/>
      <c r="J1094" s="2"/>
      <c r="K1094" s="2"/>
      <c r="L1094" s="2"/>
      <c r="M1094" s="53"/>
      <c r="N1094" s="2"/>
      <c r="O1094" s="2"/>
      <c r="P1094" s="2"/>
      <c r="Q1094" s="2"/>
      <c r="R1094" s="2"/>
      <c r="S1094" s="2"/>
      <c r="T1094" s="2"/>
      <c r="U1094" s="2"/>
      <c r="V1094" s="53"/>
      <c r="W1094" s="304"/>
      <c r="X1094" s="2"/>
      <c r="Y1094" s="52"/>
      <c r="Z1094" s="2"/>
      <c r="AA1094" s="2"/>
      <c r="AB1094" s="2"/>
      <c r="AC1094" s="2"/>
      <c r="AD1094" s="2"/>
    </row>
    <row r="1095" spans="1:30" x14ac:dyDescent="0.2">
      <c r="A1095" s="2"/>
      <c r="B1095" s="2"/>
      <c r="C1095" s="2"/>
      <c r="D1095" s="2"/>
      <c r="E1095" s="1"/>
      <c r="F1095" s="2"/>
      <c r="G1095" s="303"/>
      <c r="H1095" s="2"/>
      <c r="I1095" s="2"/>
      <c r="J1095" s="2"/>
      <c r="K1095" s="2"/>
      <c r="L1095" s="2"/>
      <c r="M1095" s="53"/>
      <c r="N1095" s="2"/>
      <c r="O1095" s="2"/>
      <c r="P1095" s="2"/>
      <c r="Q1095" s="2"/>
      <c r="R1095" s="2"/>
      <c r="S1095" s="2"/>
      <c r="T1095" s="2"/>
      <c r="U1095" s="2"/>
      <c r="V1095" s="53"/>
      <c r="W1095" s="304"/>
      <c r="X1095" s="2"/>
      <c r="Y1095" s="52"/>
      <c r="Z1095" s="2"/>
      <c r="AA1095" s="2"/>
      <c r="AB1095" s="2"/>
      <c r="AC1095" s="2"/>
      <c r="AD1095" s="2"/>
    </row>
    <row r="1096" spans="1:30" x14ac:dyDescent="0.2">
      <c r="A1096" s="2"/>
      <c r="B1096" s="2"/>
      <c r="C1096" s="2"/>
      <c r="D1096" s="2"/>
      <c r="E1096" s="1"/>
      <c r="F1096" s="2"/>
      <c r="G1096" s="303"/>
      <c r="H1096" s="2"/>
      <c r="I1096" s="2"/>
      <c r="J1096" s="2"/>
      <c r="K1096" s="2"/>
      <c r="L1096" s="2"/>
      <c r="M1096" s="53"/>
      <c r="N1096" s="2"/>
      <c r="O1096" s="2"/>
      <c r="P1096" s="2"/>
      <c r="Q1096" s="2"/>
      <c r="R1096" s="2"/>
      <c r="S1096" s="2"/>
      <c r="T1096" s="2"/>
      <c r="U1096" s="2"/>
      <c r="V1096" s="53"/>
      <c r="W1096" s="304"/>
      <c r="X1096" s="2"/>
      <c r="Y1096" s="52"/>
      <c r="Z1096" s="2"/>
      <c r="AA1096" s="2"/>
      <c r="AB1096" s="2"/>
      <c r="AC1096" s="2"/>
      <c r="AD1096" s="2"/>
    </row>
    <row r="1097" spans="1:30" x14ac:dyDescent="0.2">
      <c r="A1097" s="2"/>
      <c r="B1097" s="2"/>
      <c r="C1097" s="2"/>
      <c r="D1097" s="2"/>
      <c r="E1097" s="1"/>
      <c r="F1097" s="2"/>
      <c r="G1097" s="303"/>
      <c r="H1097" s="2"/>
      <c r="I1097" s="2"/>
      <c r="J1097" s="2"/>
      <c r="K1097" s="2"/>
      <c r="L1097" s="2"/>
      <c r="M1097" s="53"/>
      <c r="N1097" s="2"/>
      <c r="O1097" s="2"/>
      <c r="P1097" s="2"/>
      <c r="Q1097" s="2"/>
      <c r="R1097" s="2"/>
      <c r="S1097" s="2"/>
      <c r="T1097" s="2"/>
      <c r="U1097" s="2"/>
      <c r="V1097" s="53"/>
      <c r="W1097" s="304"/>
      <c r="X1097" s="2"/>
      <c r="Y1097" s="52"/>
      <c r="Z1097" s="2"/>
      <c r="AA1097" s="2"/>
      <c r="AB1097" s="2"/>
      <c r="AC1097" s="2"/>
      <c r="AD1097" s="2"/>
    </row>
    <row r="1098" spans="1:30" x14ac:dyDescent="0.2">
      <c r="A1098" s="2"/>
      <c r="B1098" s="2"/>
      <c r="C1098" s="2"/>
      <c r="D1098" s="2"/>
      <c r="E1098" s="1"/>
      <c r="F1098" s="2"/>
      <c r="G1098" s="303"/>
      <c r="H1098" s="2"/>
      <c r="I1098" s="2"/>
      <c r="J1098" s="2"/>
      <c r="K1098" s="2"/>
      <c r="L1098" s="2"/>
      <c r="M1098" s="53"/>
      <c r="N1098" s="2"/>
      <c r="O1098" s="2"/>
      <c r="P1098" s="2"/>
      <c r="Q1098" s="2"/>
      <c r="R1098" s="2"/>
      <c r="S1098" s="2"/>
      <c r="T1098" s="2"/>
      <c r="U1098" s="2"/>
      <c r="V1098" s="53"/>
      <c r="W1098" s="304"/>
      <c r="X1098" s="2"/>
      <c r="Y1098" s="52"/>
      <c r="Z1098" s="2"/>
      <c r="AA1098" s="2"/>
      <c r="AB1098" s="2"/>
      <c r="AC1098" s="2"/>
      <c r="AD1098" s="2"/>
    </row>
    <row r="1099" spans="1:30" x14ac:dyDescent="0.2">
      <c r="A1099" s="2"/>
      <c r="B1099" s="2"/>
      <c r="C1099" s="2"/>
      <c r="D1099" s="2"/>
      <c r="E1099" s="1"/>
      <c r="F1099" s="2"/>
      <c r="G1099" s="303"/>
      <c r="H1099" s="2"/>
      <c r="I1099" s="2"/>
      <c r="J1099" s="2"/>
      <c r="K1099" s="2"/>
      <c r="L1099" s="2"/>
      <c r="M1099" s="53"/>
      <c r="N1099" s="2"/>
      <c r="O1099" s="2"/>
      <c r="P1099" s="2"/>
      <c r="Q1099" s="2"/>
      <c r="R1099" s="2"/>
      <c r="S1099" s="2"/>
      <c r="T1099" s="2"/>
      <c r="U1099" s="2"/>
      <c r="V1099" s="53"/>
      <c r="W1099" s="304"/>
      <c r="X1099" s="2"/>
      <c r="Y1099" s="52"/>
      <c r="Z1099" s="2"/>
      <c r="AA1099" s="2"/>
      <c r="AB1099" s="2"/>
      <c r="AC1099" s="2"/>
      <c r="AD1099" s="2"/>
    </row>
    <row r="1100" spans="1:30" x14ac:dyDescent="0.2">
      <c r="A1100" s="2"/>
      <c r="B1100" s="2"/>
      <c r="C1100" s="2"/>
      <c r="D1100" s="2"/>
      <c r="E1100" s="1"/>
      <c r="F1100" s="2"/>
      <c r="G1100" s="303"/>
      <c r="H1100" s="2"/>
      <c r="I1100" s="2"/>
      <c r="J1100" s="2"/>
      <c r="K1100" s="2"/>
      <c r="L1100" s="2"/>
      <c r="M1100" s="53"/>
      <c r="N1100" s="2"/>
      <c r="O1100" s="2"/>
      <c r="P1100" s="2"/>
      <c r="Q1100" s="2"/>
      <c r="R1100" s="2"/>
      <c r="S1100" s="2"/>
      <c r="T1100" s="2"/>
      <c r="U1100" s="2"/>
      <c r="V1100" s="53"/>
      <c r="W1100" s="304"/>
      <c r="X1100" s="2"/>
      <c r="Y1100" s="52"/>
      <c r="Z1100" s="2"/>
      <c r="AA1100" s="2"/>
      <c r="AB1100" s="2"/>
      <c r="AC1100" s="2"/>
      <c r="AD1100" s="2"/>
    </row>
    <row r="1101" spans="1:30" x14ac:dyDescent="0.2">
      <c r="A1101" s="2"/>
      <c r="B1101" s="2"/>
      <c r="C1101" s="2"/>
      <c r="D1101" s="2"/>
      <c r="E1101" s="1"/>
      <c r="F1101" s="2"/>
      <c r="G1101" s="303"/>
      <c r="H1101" s="2"/>
      <c r="I1101" s="2"/>
      <c r="J1101" s="2"/>
      <c r="K1101" s="2"/>
      <c r="L1101" s="2"/>
      <c r="M1101" s="53"/>
      <c r="N1101" s="2"/>
      <c r="O1101" s="2"/>
      <c r="P1101" s="2"/>
      <c r="Q1101" s="2"/>
      <c r="R1101" s="2"/>
      <c r="S1101" s="2"/>
      <c r="T1101" s="2"/>
      <c r="U1101" s="2"/>
      <c r="V1101" s="53"/>
      <c r="W1101" s="304"/>
      <c r="X1101" s="2"/>
      <c r="Y1101" s="52"/>
      <c r="Z1101" s="2"/>
      <c r="AA1101" s="2"/>
      <c r="AB1101" s="2"/>
      <c r="AC1101" s="2"/>
      <c r="AD1101" s="2"/>
    </row>
    <row r="1102" spans="1:30" x14ac:dyDescent="0.2">
      <c r="A1102" s="2"/>
      <c r="B1102" s="2"/>
      <c r="C1102" s="2"/>
      <c r="D1102" s="2"/>
      <c r="E1102" s="1"/>
      <c r="F1102" s="2"/>
      <c r="G1102" s="303"/>
      <c r="H1102" s="2"/>
      <c r="I1102" s="2"/>
      <c r="J1102" s="2"/>
      <c r="K1102" s="2"/>
      <c r="L1102" s="2"/>
      <c r="M1102" s="53"/>
      <c r="N1102" s="2"/>
      <c r="O1102" s="2"/>
      <c r="P1102" s="2"/>
      <c r="Q1102" s="2"/>
      <c r="R1102" s="2"/>
      <c r="S1102" s="2"/>
      <c r="T1102" s="2"/>
      <c r="U1102" s="2"/>
      <c r="V1102" s="53"/>
      <c r="W1102" s="304"/>
      <c r="X1102" s="2"/>
      <c r="Y1102" s="52"/>
      <c r="Z1102" s="2"/>
      <c r="AA1102" s="2"/>
      <c r="AB1102" s="2"/>
      <c r="AC1102" s="2"/>
      <c r="AD1102" s="2"/>
    </row>
    <row r="1103" spans="1:30" x14ac:dyDescent="0.2">
      <c r="A1103" s="2"/>
      <c r="B1103" s="2"/>
      <c r="C1103" s="2"/>
      <c r="D1103" s="2"/>
      <c r="E1103" s="1"/>
      <c r="F1103" s="2"/>
      <c r="G1103" s="303"/>
      <c r="H1103" s="2"/>
      <c r="I1103" s="2"/>
      <c r="J1103" s="2"/>
      <c r="K1103" s="2"/>
      <c r="L1103" s="2"/>
      <c r="M1103" s="53"/>
      <c r="N1103" s="2"/>
      <c r="O1103" s="2"/>
      <c r="P1103" s="2"/>
      <c r="Q1103" s="2"/>
      <c r="R1103" s="2"/>
      <c r="S1103" s="2"/>
      <c r="T1103" s="2"/>
      <c r="U1103" s="2"/>
      <c r="V1103" s="53"/>
      <c r="W1103" s="304"/>
      <c r="X1103" s="2"/>
      <c r="Y1103" s="52"/>
      <c r="Z1103" s="2"/>
      <c r="AA1103" s="2"/>
      <c r="AB1103" s="2"/>
      <c r="AC1103" s="2"/>
      <c r="AD1103" s="2"/>
    </row>
    <row r="1104" spans="1:30" x14ac:dyDescent="0.2">
      <c r="A1104" s="2"/>
      <c r="B1104" s="2"/>
      <c r="C1104" s="2"/>
      <c r="D1104" s="2"/>
      <c r="E1104" s="1"/>
      <c r="F1104" s="2"/>
      <c r="G1104" s="303"/>
      <c r="H1104" s="2"/>
      <c r="I1104" s="2"/>
      <c r="J1104" s="2"/>
      <c r="K1104" s="2"/>
      <c r="L1104" s="2"/>
      <c r="M1104" s="53"/>
      <c r="N1104" s="2"/>
      <c r="O1104" s="2"/>
      <c r="P1104" s="2"/>
      <c r="Q1104" s="2"/>
      <c r="R1104" s="2"/>
      <c r="S1104" s="2"/>
      <c r="T1104" s="2"/>
      <c r="U1104" s="2"/>
      <c r="V1104" s="53"/>
      <c r="W1104" s="304"/>
      <c r="X1104" s="2"/>
      <c r="Y1104" s="52"/>
      <c r="Z1104" s="2"/>
      <c r="AA1104" s="2"/>
      <c r="AB1104" s="2"/>
      <c r="AC1104" s="2"/>
      <c r="AD1104" s="2"/>
    </row>
    <row r="1105" spans="1:30" x14ac:dyDescent="0.2">
      <c r="A1105" s="2"/>
      <c r="B1105" s="2"/>
      <c r="C1105" s="2"/>
      <c r="D1105" s="2"/>
      <c r="E1105" s="1"/>
      <c r="F1105" s="2"/>
      <c r="G1105" s="303"/>
      <c r="H1105" s="2"/>
      <c r="I1105" s="2"/>
      <c r="J1105" s="2"/>
      <c r="K1105" s="2"/>
      <c r="L1105" s="2"/>
      <c r="M1105" s="53"/>
      <c r="N1105" s="2"/>
      <c r="O1105" s="2"/>
      <c r="P1105" s="2"/>
      <c r="Q1105" s="2"/>
      <c r="R1105" s="2"/>
      <c r="S1105" s="2"/>
      <c r="T1105" s="2"/>
      <c r="U1105" s="2"/>
      <c r="V1105" s="53"/>
      <c r="W1105" s="304"/>
      <c r="X1105" s="2"/>
      <c r="Y1105" s="52"/>
      <c r="Z1105" s="2"/>
      <c r="AA1105" s="2"/>
      <c r="AB1105" s="2"/>
      <c r="AC1105" s="2"/>
      <c r="AD1105" s="2"/>
    </row>
    <row r="1106" spans="1:30" x14ac:dyDescent="0.2">
      <c r="A1106" s="2"/>
      <c r="B1106" s="2"/>
      <c r="C1106" s="2"/>
      <c r="D1106" s="2"/>
      <c r="E1106" s="1"/>
      <c r="F1106" s="2"/>
      <c r="G1106" s="303"/>
      <c r="H1106" s="2"/>
      <c r="I1106" s="2"/>
      <c r="J1106" s="2"/>
      <c r="K1106" s="2"/>
      <c r="L1106" s="2"/>
      <c r="M1106" s="53"/>
      <c r="N1106" s="2"/>
      <c r="O1106" s="2"/>
      <c r="P1106" s="2"/>
      <c r="Q1106" s="2"/>
      <c r="R1106" s="2"/>
      <c r="S1106" s="2"/>
      <c r="T1106" s="2"/>
      <c r="U1106" s="2"/>
      <c r="V1106" s="53"/>
      <c r="W1106" s="304"/>
      <c r="X1106" s="2"/>
      <c r="Y1106" s="52"/>
      <c r="Z1106" s="2"/>
      <c r="AA1106" s="2"/>
      <c r="AB1106" s="2"/>
      <c r="AC1106" s="2"/>
      <c r="AD1106" s="2"/>
    </row>
    <row r="1107" spans="1:30" x14ac:dyDescent="0.2">
      <c r="A1107" s="2"/>
      <c r="B1107" s="2"/>
      <c r="C1107" s="2"/>
      <c r="D1107" s="2"/>
      <c r="E1107" s="1"/>
      <c r="F1107" s="2"/>
      <c r="G1107" s="303"/>
      <c r="H1107" s="2"/>
      <c r="I1107" s="2"/>
      <c r="J1107" s="2"/>
      <c r="K1107" s="2"/>
      <c r="L1107" s="2"/>
      <c r="M1107" s="53"/>
      <c r="N1107" s="2"/>
      <c r="O1107" s="2"/>
      <c r="P1107" s="2"/>
      <c r="Q1107" s="2"/>
      <c r="R1107" s="2"/>
      <c r="S1107" s="2"/>
      <c r="T1107" s="2"/>
      <c r="U1107" s="2"/>
      <c r="V1107" s="53"/>
      <c r="W1107" s="304"/>
      <c r="X1107" s="2"/>
      <c r="Y1107" s="52"/>
      <c r="Z1107" s="2"/>
      <c r="AA1107" s="2"/>
      <c r="AB1107" s="2"/>
      <c r="AC1107" s="2"/>
      <c r="AD1107" s="2"/>
    </row>
    <row r="1108" spans="1:30" x14ac:dyDescent="0.2">
      <c r="A1108" s="2"/>
      <c r="B1108" s="2"/>
      <c r="C1108" s="2"/>
      <c r="D1108" s="2"/>
      <c r="E1108" s="1"/>
      <c r="F1108" s="2"/>
      <c r="G1108" s="303"/>
      <c r="H1108" s="2"/>
      <c r="I1108" s="2"/>
      <c r="J1108" s="2"/>
      <c r="K1108" s="2"/>
      <c r="L1108" s="2"/>
      <c r="M1108" s="53"/>
      <c r="N1108" s="2"/>
      <c r="O1108" s="2"/>
      <c r="P1108" s="2"/>
      <c r="Q1108" s="2"/>
      <c r="R1108" s="2"/>
      <c r="S1108" s="2"/>
      <c r="T1108" s="2"/>
      <c r="U1108" s="2"/>
      <c r="V1108" s="53"/>
      <c r="W1108" s="304"/>
      <c r="X1108" s="2"/>
      <c r="Y1108" s="52"/>
      <c r="Z1108" s="2"/>
      <c r="AA1108" s="2"/>
      <c r="AB1108" s="2"/>
      <c r="AC1108" s="2"/>
      <c r="AD1108" s="2"/>
    </row>
    <row r="1109" spans="1:30" x14ac:dyDescent="0.2">
      <c r="A1109" s="2"/>
      <c r="B1109" s="2"/>
      <c r="C1109" s="2"/>
      <c r="D1109" s="2"/>
      <c r="E1109" s="1"/>
      <c r="F1109" s="2"/>
      <c r="G1109" s="303"/>
      <c r="H1109" s="2"/>
      <c r="I1109" s="2"/>
      <c r="J1109" s="2"/>
      <c r="K1109" s="2"/>
      <c r="L1109" s="2"/>
      <c r="M1109" s="53"/>
      <c r="N1109" s="2"/>
      <c r="O1109" s="2"/>
      <c r="P1109" s="2"/>
      <c r="Q1109" s="2"/>
      <c r="R1109" s="2"/>
      <c r="S1109" s="2"/>
      <c r="T1109" s="2"/>
      <c r="U1109" s="2"/>
      <c r="V1109" s="53"/>
      <c r="W1109" s="304"/>
      <c r="X1109" s="2"/>
      <c r="Y1109" s="52"/>
      <c r="Z1109" s="2"/>
      <c r="AA1109" s="2"/>
      <c r="AB1109" s="2"/>
      <c r="AC1109" s="2"/>
      <c r="AD1109" s="2"/>
    </row>
    <row r="1110" spans="1:30" x14ac:dyDescent="0.2">
      <c r="A1110" s="2"/>
      <c r="B1110" s="2"/>
      <c r="C1110" s="2"/>
      <c r="D1110" s="2"/>
      <c r="E1110" s="1"/>
      <c r="F1110" s="2"/>
      <c r="G1110" s="303"/>
      <c r="H1110" s="2"/>
      <c r="I1110" s="2"/>
      <c r="J1110" s="2"/>
      <c r="K1110" s="2"/>
      <c r="L1110" s="2"/>
      <c r="M1110" s="53"/>
      <c r="N1110" s="2"/>
      <c r="O1110" s="2"/>
      <c r="P1110" s="2"/>
      <c r="Q1110" s="2"/>
      <c r="R1110" s="2"/>
      <c r="S1110" s="2"/>
      <c r="T1110" s="2"/>
      <c r="U1110" s="2"/>
      <c r="V1110" s="53"/>
      <c r="W1110" s="304"/>
      <c r="X1110" s="2"/>
      <c r="Y1110" s="52"/>
      <c r="Z1110" s="2"/>
      <c r="AA1110" s="2"/>
      <c r="AB1110" s="2"/>
      <c r="AC1110" s="2"/>
      <c r="AD1110" s="2"/>
    </row>
    <row r="1111" spans="1:30" x14ac:dyDescent="0.2">
      <c r="A1111" s="2"/>
      <c r="B1111" s="2"/>
      <c r="C1111" s="2"/>
      <c r="D1111" s="2"/>
      <c r="E1111" s="1"/>
      <c r="F1111" s="2"/>
      <c r="G1111" s="303"/>
      <c r="H1111" s="2"/>
      <c r="I1111" s="2"/>
      <c r="J1111" s="2"/>
      <c r="K1111" s="2"/>
      <c r="L1111" s="2"/>
      <c r="M1111" s="53"/>
      <c r="N1111" s="2"/>
      <c r="O1111" s="2"/>
      <c r="P1111" s="2"/>
      <c r="Q1111" s="2"/>
      <c r="R1111" s="2"/>
      <c r="S1111" s="2"/>
      <c r="T1111" s="2"/>
      <c r="U1111" s="2"/>
      <c r="V1111" s="53"/>
      <c r="W1111" s="304"/>
      <c r="X1111" s="2"/>
      <c r="Y1111" s="52"/>
      <c r="Z1111" s="2"/>
      <c r="AA1111" s="2"/>
      <c r="AB1111" s="2"/>
      <c r="AC1111" s="2"/>
      <c r="AD1111" s="2"/>
    </row>
    <row r="1112" spans="1:30" x14ac:dyDescent="0.2">
      <c r="A1112" s="2"/>
      <c r="B1112" s="2"/>
      <c r="C1112" s="2"/>
      <c r="D1112" s="2"/>
      <c r="E1112" s="1"/>
      <c r="F1112" s="2"/>
      <c r="G1112" s="303"/>
      <c r="H1112" s="2"/>
      <c r="I1112" s="2"/>
      <c r="J1112" s="2"/>
      <c r="K1112" s="2"/>
      <c r="L1112" s="2"/>
      <c r="M1112" s="53"/>
      <c r="N1112" s="2"/>
      <c r="O1112" s="2"/>
      <c r="P1112" s="2"/>
      <c r="Q1112" s="2"/>
      <c r="R1112" s="2"/>
      <c r="S1112" s="2"/>
      <c r="T1112" s="2"/>
      <c r="U1112" s="2"/>
      <c r="V1112" s="53"/>
      <c r="W1112" s="304"/>
      <c r="X1112" s="2"/>
      <c r="Y1112" s="52"/>
      <c r="Z1112" s="2"/>
      <c r="AA1112" s="2"/>
      <c r="AB1112" s="2"/>
      <c r="AC1112" s="2"/>
      <c r="AD1112" s="2"/>
    </row>
    <row r="1113" spans="1:30" x14ac:dyDescent="0.2">
      <c r="A1113" s="2"/>
      <c r="B1113" s="2"/>
      <c r="C1113" s="2"/>
      <c r="D1113" s="2"/>
      <c r="E1113" s="1"/>
      <c r="F1113" s="2"/>
      <c r="G1113" s="303"/>
      <c r="H1113" s="2"/>
      <c r="I1113" s="2"/>
      <c r="J1113" s="2"/>
      <c r="K1113" s="2"/>
      <c r="L1113" s="2"/>
      <c r="M1113" s="53"/>
      <c r="N1113" s="2"/>
      <c r="O1113" s="2"/>
      <c r="P1113" s="2"/>
      <c r="Q1113" s="2"/>
      <c r="R1113" s="2"/>
      <c r="S1113" s="2"/>
      <c r="T1113" s="2"/>
      <c r="U1113" s="2"/>
      <c r="V1113" s="53"/>
      <c r="W1113" s="304"/>
      <c r="X1113" s="2"/>
      <c r="Y1113" s="52"/>
      <c r="Z1113" s="2"/>
      <c r="AA1113" s="2"/>
      <c r="AB1113" s="2"/>
      <c r="AC1113" s="2"/>
      <c r="AD1113" s="2"/>
    </row>
    <row r="1114" spans="1:30" x14ac:dyDescent="0.2">
      <c r="A1114" s="2"/>
      <c r="B1114" s="2"/>
      <c r="C1114" s="2"/>
      <c r="D1114" s="2"/>
      <c r="E1114" s="1"/>
      <c r="F1114" s="2"/>
      <c r="G1114" s="303"/>
      <c r="H1114" s="2"/>
      <c r="I1114" s="2"/>
      <c r="J1114" s="2"/>
      <c r="K1114" s="2"/>
      <c r="L1114" s="2"/>
      <c r="M1114" s="53"/>
      <c r="N1114" s="2"/>
      <c r="O1114" s="2"/>
      <c r="P1114" s="2"/>
      <c r="Q1114" s="2"/>
      <c r="R1114" s="2"/>
      <c r="S1114" s="2"/>
      <c r="T1114" s="2"/>
      <c r="U1114" s="2"/>
      <c r="V1114" s="53"/>
      <c r="W1114" s="304"/>
      <c r="X1114" s="2"/>
      <c r="Y1114" s="52"/>
      <c r="Z1114" s="2"/>
      <c r="AA1114" s="2"/>
      <c r="AB1114" s="2"/>
      <c r="AC1114" s="2"/>
      <c r="AD1114" s="2"/>
    </row>
    <row r="1115" spans="1:30" x14ac:dyDescent="0.2">
      <c r="A1115" s="2"/>
      <c r="B1115" s="2"/>
      <c r="C1115" s="2"/>
      <c r="D1115" s="2"/>
      <c r="E1115" s="1"/>
      <c r="F1115" s="2"/>
      <c r="G1115" s="303"/>
      <c r="H1115" s="2"/>
      <c r="I1115" s="2"/>
      <c r="J1115" s="2"/>
      <c r="K1115" s="2"/>
      <c r="L1115" s="2"/>
      <c r="M1115" s="53"/>
      <c r="N1115" s="2"/>
      <c r="O1115" s="2"/>
      <c r="P1115" s="2"/>
      <c r="Q1115" s="2"/>
      <c r="R1115" s="2"/>
      <c r="S1115" s="2"/>
      <c r="T1115" s="2"/>
      <c r="U1115" s="2"/>
      <c r="V1115" s="53"/>
      <c r="W1115" s="304"/>
      <c r="X1115" s="2"/>
      <c r="Y1115" s="52"/>
      <c r="Z1115" s="2"/>
      <c r="AA1115" s="2"/>
      <c r="AB1115" s="2"/>
      <c r="AC1115" s="2"/>
      <c r="AD1115" s="2"/>
    </row>
    <row r="1116" spans="1:30" x14ac:dyDescent="0.2">
      <c r="A1116" s="2"/>
      <c r="B1116" s="2"/>
      <c r="C1116" s="2"/>
      <c r="D1116" s="2"/>
      <c r="E1116" s="1"/>
      <c r="F1116" s="2"/>
      <c r="G1116" s="303"/>
      <c r="H1116" s="2"/>
      <c r="I1116" s="2"/>
      <c r="J1116" s="2"/>
      <c r="K1116" s="2"/>
      <c r="L1116" s="2"/>
      <c r="M1116" s="53"/>
      <c r="N1116" s="2"/>
      <c r="O1116" s="2"/>
      <c r="P1116" s="2"/>
      <c r="Q1116" s="2"/>
      <c r="R1116" s="2"/>
      <c r="S1116" s="2"/>
      <c r="T1116" s="2"/>
      <c r="U1116" s="2"/>
      <c r="V1116" s="53"/>
      <c r="W1116" s="304"/>
      <c r="X1116" s="2"/>
      <c r="Y1116" s="52"/>
      <c r="Z1116" s="2"/>
      <c r="AA1116" s="2"/>
      <c r="AB1116" s="2"/>
      <c r="AC1116" s="2"/>
      <c r="AD1116" s="2"/>
    </row>
    <row r="1117" spans="1:30" x14ac:dyDescent="0.2">
      <c r="A1117" s="2"/>
      <c r="B1117" s="2"/>
      <c r="C1117" s="2"/>
      <c r="D1117" s="2"/>
      <c r="E1117" s="1"/>
      <c r="F1117" s="2"/>
      <c r="G1117" s="303"/>
      <c r="H1117" s="2"/>
      <c r="I1117" s="2"/>
      <c r="J1117" s="2"/>
      <c r="K1117" s="2"/>
      <c r="L1117" s="2"/>
      <c r="M1117" s="53"/>
      <c r="N1117" s="2"/>
      <c r="O1117" s="2"/>
      <c r="P1117" s="2"/>
      <c r="Q1117" s="2"/>
      <c r="R1117" s="2"/>
      <c r="S1117" s="2"/>
      <c r="T1117" s="2"/>
      <c r="U1117" s="2"/>
      <c r="V1117" s="53"/>
      <c r="W1117" s="304"/>
      <c r="X1117" s="2"/>
      <c r="Y1117" s="52"/>
      <c r="Z1117" s="2"/>
      <c r="AA1117" s="2"/>
      <c r="AB1117" s="2"/>
      <c r="AC1117" s="2"/>
      <c r="AD1117" s="2"/>
    </row>
    <row r="1118" spans="1:30" x14ac:dyDescent="0.2">
      <c r="A1118" s="2"/>
      <c r="B1118" s="2"/>
      <c r="C1118" s="2"/>
      <c r="D1118" s="2"/>
      <c r="E1118" s="1"/>
      <c r="F1118" s="2"/>
      <c r="G1118" s="303"/>
      <c r="H1118" s="2"/>
      <c r="I1118" s="2"/>
      <c r="J1118" s="2"/>
      <c r="K1118" s="2"/>
      <c r="L1118" s="2"/>
      <c r="M1118" s="53"/>
      <c r="N1118" s="2"/>
      <c r="O1118" s="2"/>
      <c r="P1118" s="2"/>
      <c r="Q1118" s="2"/>
      <c r="R1118" s="2"/>
      <c r="S1118" s="2"/>
      <c r="T1118" s="2"/>
      <c r="U1118" s="2"/>
      <c r="V1118" s="53"/>
      <c r="W1118" s="304"/>
      <c r="X1118" s="2"/>
      <c r="Y1118" s="52"/>
      <c r="Z1118" s="2"/>
      <c r="AA1118" s="2"/>
      <c r="AB1118" s="2"/>
      <c r="AC1118" s="2"/>
      <c r="AD1118" s="2"/>
    </row>
    <row r="1119" spans="1:30" x14ac:dyDescent="0.2">
      <c r="A1119" s="2"/>
      <c r="B1119" s="2"/>
      <c r="C1119" s="2"/>
      <c r="D1119" s="2"/>
      <c r="E1119" s="1"/>
      <c r="F1119" s="2"/>
      <c r="G1119" s="303"/>
      <c r="H1119" s="2"/>
      <c r="I1119" s="2"/>
      <c r="J1119" s="2"/>
      <c r="K1119" s="2"/>
      <c r="L1119" s="2"/>
      <c r="M1119" s="53"/>
      <c r="N1119" s="2"/>
      <c r="O1119" s="2"/>
      <c r="P1119" s="2"/>
      <c r="Q1119" s="2"/>
      <c r="R1119" s="2"/>
      <c r="S1119" s="2"/>
      <c r="T1119" s="2"/>
      <c r="U1119" s="2"/>
      <c r="V1119" s="53"/>
      <c r="W1119" s="304"/>
      <c r="X1119" s="2"/>
      <c r="Y1119" s="52"/>
      <c r="Z1119" s="2"/>
      <c r="AA1119" s="2"/>
      <c r="AB1119" s="2"/>
      <c r="AC1119" s="2"/>
      <c r="AD1119" s="2"/>
    </row>
    <row r="1120" spans="1:30" x14ac:dyDescent="0.2">
      <c r="A1120" s="2"/>
      <c r="B1120" s="2"/>
      <c r="C1120" s="2"/>
      <c r="D1120" s="2"/>
      <c r="E1120" s="1"/>
      <c r="F1120" s="2"/>
      <c r="G1120" s="303"/>
      <c r="H1120" s="2"/>
      <c r="I1120" s="2"/>
      <c r="J1120" s="2"/>
      <c r="K1120" s="2"/>
      <c r="L1120" s="2"/>
      <c r="M1120" s="53"/>
      <c r="N1120" s="2"/>
      <c r="O1120" s="2"/>
      <c r="P1120" s="2"/>
      <c r="Q1120" s="2"/>
      <c r="R1120" s="2"/>
      <c r="S1120" s="2"/>
      <c r="T1120" s="2"/>
      <c r="U1120" s="2"/>
      <c r="V1120" s="53"/>
      <c r="W1120" s="304"/>
      <c r="X1120" s="2"/>
      <c r="Y1120" s="52"/>
      <c r="Z1120" s="2"/>
      <c r="AA1120" s="2"/>
      <c r="AB1120" s="2"/>
      <c r="AC1120" s="2"/>
      <c r="AD1120" s="2"/>
    </row>
    <row r="1121" spans="1:30" x14ac:dyDescent="0.2">
      <c r="A1121" s="2"/>
      <c r="B1121" s="2"/>
      <c r="C1121" s="2"/>
      <c r="D1121" s="2"/>
      <c r="E1121" s="1"/>
      <c r="F1121" s="2"/>
      <c r="G1121" s="303"/>
      <c r="H1121" s="2"/>
      <c r="I1121" s="2"/>
      <c r="J1121" s="2"/>
      <c r="K1121" s="2"/>
      <c r="L1121" s="2"/>
      <c r="M1121" s="53"/>
      <c r="N1121" s="2"/>
      <c r="O1121" s="2"/>
      <c r="P1121" s="2"/>
      <c r="Q1121" s="2"/>
      <c r="R1121" s="2"/>
      <c r="S1121" s="2"/>
      <c r="T1121" s="2"/>
      <c r="U1121" s="2"/>
      <c r="V1121" s="53"/>
      <c r="W1121" s="304"/>
      <c r="X1121" s="2"/>
      <c r="Y1121" s="52"/>
      <c r="Z1121" s="2"/>
      <c r="AA1121" s="2"/>
      <c r="AB1121" s="2"/>
      <c r="AC1121" s="2"/>
      <c r="AD1121" s="2"/>
    </row>
    <row r="1122" spans="1:30" x14ac:dyDescent="0.2">
      <c r="A1122" s="2"/>
      <c r="B1122" s="2"/>
      <c r="C1122" s="2"/>
      <c r="D1122" s="2"/>
      <c r="E1122" s="1"/>
      <c r="F1122" s="2"/>
      <c r="G1122" s="303"/>
      <c r="H1122" s="2"/>
      <c r="I1122" s="2"/>
      <c r="J1122" s="2"/>
      <c r="K1122" s="2"/>
      <c r="L1122" s="2"/>
      <c r="M1122" s="53"/>
      <c r="N1122" s="2"/>
      <c r="O1122" s="2"/>
      <c r="P1122" s="2"/>
      <c r="Q1122" s="2"/>
      <c r="R1122" s="2"/>
      <c r="S1122" s="2"/>
      <c r="T1122" s="2"/>
      <c r="U1122" s="2"/>
      <c r="V1122" s="53"/>
      <c r="W1122" s="304"/>
      <c r="X1122" s="2"/>
      <c r="Y1122" s="52"/>
      <c r="Z1122" s="2"/>
      <c r="AA1122" s="2"/>
      <c r="AB1122" s="2"/>
      <c r="AC1122" s="2"/>
      <c r="AD1122" s="2"/>
    </row>
    <row r="1123" spans="1:30" x14ac:dyDescent="0.2">
      <c r="A1123" s="2"/>
      <c r="B1123" s="2"/>
      <c r="C1123" s="2"/>
      <c r="D1123" s="2"/>
      <c r="E1123" s="1"/>
      <c r="F1123" s="2"/>
      <c r="G1123" s="303"/>
      <c r="H1123" s="2"/>
      <c r="I1123" s="2"/>
      <c r="J1123" s="2"/>
      <c r="K1123" s="2"/>
      <c r="L1123" s="2"/>
      <c r="M1123" s="53"/>
      <c r="N1123" s="2"/>
      <c r="O1123" s="2"/>
      <c r="P1123" s="2"/>
      <c r="Q1123" s="2"/>
      <c r="R1123" s="2"/>
      <c r="S1123" s="2"/>
      <c r="T1123" s="2"/>
      <c r="U1123" s="2"/>
      <c r="V1123" s="53"/>
      <c r="W1123" s="304"/>
      <c r="X1123" s="2"/>
      <c r="Y1123" s="52"/>
      <c r="Z1123" s="2"/>
      <c r="AA1123" s="2"/>
      <c r="AB1123" s="2"/>
      <c r="AC1123" s="2"/>
      <c r="AD1123" s="2"/>
    </row>
    <row r="1124" spans="1:30" x14ac:dyDescent="0.2">
      <c r="A1124" s="2"/>
      <c r="B1124" s="2"/>
      <c r="C1124" s="2"/>
      <c r="D1124" s="2"/>
      <c r="E1124" s="1"/>
      <c r="F1124" s="2"/>
      <c r="G1124" s="303"/>
      <c r="H1124" s="2"/>
      <c r="I1124" s="2"/>
      <c r="J1124" s="2"/>
      <c r="K1124" s="2"/>
      <c r="L1124" s="2"/>
      <c r="M1124" s="53"/>
      <c r="N1124" s="2"/>
      <c r="O1124" s="2"/>
      <c r="P1124" s="2"/>
      <c r="Q1124" s="2"/>
      <c r="R1124" s="2"/>
      <c r="S1124" s="2"/>
      <c r="T1124" s="2"/>
      <c r="U1124" s="2"/>
      <c r="V1124" s="53"/>
      <c r="W1124" s="304"/>
      <c r="X1124" s="2"/>
      <c r="Y1124" s="52"/>
      <c r="Z1124" s="2"/>
      <c r="AA1124" s="2"/>
      <c r="AB1124" s="2"/>
      <c r="AC1124" s="2"/>
      <c r="AD1124" s="2"/>
    </row>
    <row r="1125" spans="1:30" x14ac:dyDescent="0.2">
      <c r="A1125" s="2"/>
      <c r="B1125" s="2"/>
      <c r="C1125" s="2"/>
      <c r="D1125" s="2"/>
      <c r="E1125" s="1"/>
      <c r="F1125" s="2"/>
      <c r="G1125" s="303"/>
      <c r="H1125" s="2"/>
      <c r="I1125" s="2"/>
      <c r="J1125" s="2"/>
      <c r="K1125" s="2"/>
      <c r="L1125" s="2"/>
      <c r="M1125" s="53"/>
      <c r="N1125" s="2"/>
      <c r="O1125" s="2"/>
      <c r="P1125" s="2"/>
      <c r="Q1125" s="2"/>
      <c r="R1125" s="2"/>
      <c r="S1125" s="2"/>
      <c r="T1125" s="2"/>
      <c r="U1125" s="2"/>
      <c r="V1125" s="53"/>
      <c r="W1125" s="304"/>
      <c r="X1125" s="2"/>
      <c r="Y1125" s="52"/>
      <c r="Z1125" s="2"/>
      <c r="AA1125" s="2"/>
      <c r="AB1125" s="2"/>
      <c r="AC1125" s="2"/>
      <c r="AD1125" s="2"/>
    </row>
    <row r="1126" spans="1:30" x14ac:dyDescent="0.2">
      <c r="A1126" s="2"/>
      <c r="B1126" s="2"/>
      <c r="C1126" s="2"/>
      <c r="D1126" s="2"/>
      <c r="E1126" s="1"/>
      <c r="F1126" s="2"/>
      <c r="G1126" s="303"/>
      <c r="H1126" s="2"/>
      <c r="I1126" s="2"/>
      <c r="J1126" s="2"/>
      <c r="K1126" s="2"/>
      <c r="L1126" s="2"/>
      <c r="M1126" s="53"/>
      <c r="N1126" s="2"/>
      <c r="O1126" s="2"/>
      <c r="P1126" s="2"/>
      <c r="Q1126" s="2"/>
      <c r="R1126" s="2"/>
      <c r="S1126" s="2"/>
      <c r="T1126" s="2"/>
      <c r="U1126" s="2"/>
      <c r="V1126" s="53"/>
      <c r="W1126" s="304"/>
      <c r="X1126" s="2"/>
      <c r="Y1126" s="52"/>
      <c r="Z1126" s="2"/>
      <c r="AA1126" s="2"/>
      <c r="AB1126" s="2"/>
      <c r="AC1126" s="2"/>
      <c r="AD1126" s="2"/>
    </row>
    <row r="1127" spans="1:30" x14ac:dyDescent="0.2">
      <c r="A1127" s="2"/>
      <c r="B1127" s="2"/>
      <c r="C1127" s="2"/>
      <c r="D1127" s="2"/>
      <c r="E1127" s="1"/>
      <c r="F1127" s="2"/>
      <c r="G1127" s="303"/>
      <c r="H1127" s="2"/>
      <c r="I1127" s="2"/>
      <c r="J1127" s="2"/>
      <c r="K1127" s="2"/>
      <c r="L1127" s="2"/>
      <c r="M1127" s="53"/>
      <c r="N1127" s="2"/>
      <c r="O1127" s="2"/>
      <c r="P1127" s="2"/>
      <c r="Q1127" s="2"/>
      <c r="R1127" s="2"/>
      <c r="S1127" s="2"/>
      <c r="T1127" s="2"/>
      <c r="U1127" s="2"/>
      <c r="V1127" s="53"/>
      <c r="W1127" s="304"/>
      <c r="X1127" s="2"/>
      <c r="Y1127" s="52"/>
      <c r="Z1127" s="2"/>
      <c r="AA1127" s="2"/>
      <c r="AB1127" s="2"/>
      <c r="AC1127" s="2"/>
      <c r="AD1127" s="2"/>
    </row>
    <row r="1128" spans="1:30" x14ac:dyDescent="0.2">
      <c r="A1128" s="2"/>
      <c r="B1128" s="2"/>
      <c r="C1128" s="2"/>
      <c r="D1128" s="2"/>
      <c r="E1128" s="1"/>
      <c r="F1128" s="2"/>
      <c r="G1128" s="303"/>
      <c r="H1128" s="2"/>
      <c r="I1128" s="2"/>
      <c r="J1128" s="2"/>
      <c r="K1128" s="2"/>
      <c r="L1128" s="2"/>
      <c r="M1128" s="53"/>
      <c r="N1128" s="2"/>
      <c r="O1128" s="2"/>
      <c r="P1128" s="2"/>
      <c r="Q1128" s="2"/>
      <c r="R1128" s="2"/>
      <c r="S1128" s="2"/>
      <c r="T1128" s="2"/>
      <c r="U1128" s="2"/>
      <c r="V1128" s="53"/>
      <c r="W1128" s="304"/>
      <c r="X1128" s="2"/>
      <c r="Y1128" s="52"/>
      <c r="Z1128" s="2"/>
      <c r="AA1128" s="2"/>
      <c r="AB1128" s="2"/>
      <c r="AC1128" s="2"/>
      <c r="AD1128" s="2"/>
    </row>
    <row r="1129" spans="1:30" x14ac:dyDescent="0.2">
      <c r="A1129" s="2"/>
      <c r="B1129" s="2"/>
      <c r="C1129" s="2"/>
      <c r="D1129" s="2"/>
      <c r="E1129" s="1"/>
      <c r="F1129" s="2"/>
      <c r="G1129" s="303"/>
      <c r="H1129" s="2"/>
      <c r="I1129" s="2"/>
      <c r="J1129" s="2"/>
      <c r="K1129" s="2"/>
      <c r="L1129" s="2"/>
      <c r="M1129" s="53"/>
      <c r="N1129" s="2"/>
      <c r="O1129" s="2"/>
      <c r="P1129" s="2"/>
      <c r="Q1129" s="2"/>
      <c r="R1129" s="2"/>
      <c r="S1129" s="2"/>
      <c r="T1129" s="2"/>
      <c r="U1129" s="2"/>
      <c r="V1129" s="53"/>
      <c r="W1129" s="304"/>
      <c r="X1129" s="2"/>
      <c r="Y1129" s="52"/>
      <c r="Z1129" s="2"/>
      <c r="AA1129" s="2"/>
      <c r="AB1129" s="2"/>
      <c r="AC1129" s="2"/>
      <c r="AD1129" s="2"/>
    </row>
    <row r="1130" spans="1:30" x14ac:dyDescent="0.2">
      <c r="A1130" s="2"/>
      <c r="B1130" s="2"/>
      <c r="C1130" s="2"/>
      <c r="D1130" s="2"/>
      <c r="E1130" s="1"/>
      <c r="F1130" s="2"/>
      <c r="G1130" s="303"/>
      <c r="H1130" s="2"/>
      <c r="I1130" s="2"/>
      <c r="J1130" s="2"/>
      <c r="K1130" s="2"/>
      <c r="L1130" s="2"/>
      <c r="M1130" s="53"/>
      <c r="N1130" s="2"/>
      <c r="O1130" s="2"/>
      <c r="P1130" s="2"/>
      <c r="Q1130" s="2"/>
      <c r="R1130" s="2"/>
      <c r="S1130" s="2"/>
      <c r="T1130" s="2"/>
      <c r="U1130" s="2"/>
      <c r="V1130" s="53"/>
      <c r="W1130" s="304"/>
      <c r="X1130" s="2"/>
      <c r="Y1130" s="52"/>
      <c r="Z1130" s="2"/>
      <c r="AA1130" s="2"/>
      <c r="AB1130" s="2"/>
      <c r="AC1130" s="2"/>
      <c r="AD1130" s="2"/>
    </row>
    <row r="1131" spans="1:30" x14ac:dyDescent="0.2">
      <c r="A1131" s="2"/>
      <c r="B1131" s="2"/>
      <c r="C1131" s="2"/>
      <c r="D1131" s="2"/>
      <c r="E1131" s="1"/>
      <c r="F1131" s="2"/>
      <c r="G1131" s="303"/>
      <c r="H1131" s="2"/>
      <c r="I1131" s="2"/>
      <c r="J1131" s="2"/>
      <c r="K1131" s="2"/>
      <c r="L1131" s="2"/>
      <c r="M1131" s="53"/>
      <c r="N1131" s="2"/>
      <c r="O1131" s="2"/>
      <c r="P1131" s="2"/>
      <c r="Q1131" s="2"/>
      <c r="R1131" s="2"/>
      <c r="S1131" s="2"/>
      <c r="T1131" s="2"/>
      <c r="U1131" s="2"/>
      <c r="V1131" s="53"/>
      <c r="W1131" s="304"/>
      <c r="X1131" s="2"/>
      <c r="Y1131" s="52"/>
      <c r="Z1131" s="2"/>
      <c r="AA1131" s="2"/>
      <c r="AB1131" s="2"/>
      <c r="AC1131" s="2"/>
      <c r="AD1131" s="2"/>
    </row>
    <row r="1132" spans="1:30" x14ac:dyDescent="0.2">
      <c r="A1132" s="2"/>
      <c r="B1132" s="2"/>
      <c r="C1132" s="2"/>
      <c r="D1132" s="2"/>
      <c r="E1132" s="1"/>
      <c r="F1132" s="2"/>
      <c r="G1132" s="303"/>
      <c r="H1132" s="2"/>
      <c r="I1132" s="2"/>
      <c r="J1132" s="2"/>
      <c r="K1132" s="2"/>
      <c r="L1132" s="2"/>
      <c r="M1132" s="305"/>
      <c r="N1132" s="2"/>
      <c r="O1132" s="2"/>
      <c r="P1132" s="2"/>
      <c r="Q1132" s="2"/>
      <c r="R1132" s="2"/>
      <c r="S1132" s="2"/>
      <c r="T1132" s="2"/>
      <c r="U1132" s="2"/>
      <c r="V1132" s="53"/>
      <c r="W1132" s="304"/>
      <c r="X1132" s="2"/>
      <c r="Y1132" s="52"/>
      <c r="Z1132" s="2"/>
      <c r="AA1132" s="2"/>
      <c r="AB1132" s="2"/>
      <c r="AC1132" s="2"/>
      <c r="AD1132" s="2"/>
    </row>
    <row r="1133" spans="1:30" x14ac:dyDescent="0.2">
      <c r="A1133" s="2"/>
      <c r="B1133" s="2"/>
      <c r="C1133" s="2"/>
      <c r="D1133" s="2"/>
      <c r="E1133" s="1"/>
      <c r="F1133" s="2"/>
      <c r="G1133" s="303"/>
      <c r="H1133" s="2"/>
      <c r="I1133" s="2"/>
      <c r="J1133" s="2"/>
      <c r="K1133" s="2"/>
      <c r="L1133" s="2"/>
      <c r="M1133" s="53"/>
      <c r="N1133" s="2"/>
      <c r="O1133" s="2"/>
      <c r="P1133" s="2"/>
      <c r="Q1133" s="2"/>
      <c r="R1133" s="2"/>
      <c r="S1133" s="2"/>
      <c r="T1133" s="2"/>
      <c r="U1133" s="2"/>
      <c r="V1133" s="53"/>
      <c r="W1133" s="304"/>
      <c r="X1133" s="2"/>
      <c r="Y1133" s="52"/>
      <c r="Z1133" s="2"/>
      <c r="AA1133" s="2"/>
      <c r="AB1133" s="2"/>
      <c r="AC1133" s="2"/>
      <c r="AD1133" s="2"/>
    </row>
    <row r="1134" spans="1:30" x14ac:dyDescent="0.2">
      <c r="A1134" s="2"/>
      <c r="B1134" s="2"/>
      <c r="C1134" s="2"/>
      <c r="D1134" s="2"/>
      <c r="E1134" s="1"/>
      <c r="F1134" s="2"/>
      <c r="G1134" s="303"/>
      <c r="H1134" s="2"/>
      <c r="I1134" s="2"/>
      <c r="J1134" s="2"/>
      <c r="K1134" s="2"/>
      <c r="L1134" s="2"/>
      <c r="M1134" s="305"/>
      <c r="N1134" s="2"/>
      <c r="O1134" s="2"/>
      <c r="P1134" s="2"/>
      <c r="Q1134" s="2"/>
      <c r="R1134" s="2"/>
      <c r="S1134" s="2"/>
      <c r="T1134" s="2"/>
      <c r="U1134" s="2"/>
      <c r="V1134" s="305"/>
      <c r="W1134" s="304"/>
      <c r="X1134" s="2"/>
      <c r="Y1134" s="316"/>
      <c r="Z1134" s="2"/>
      <c r="AA1134" s="2"/>
      <c r="AB1134" s="2"/>
      <c r="AC1134" s="2"/>
      <c r="AD1134" s="2"/>
    </row>
    <row r="1135" spans="1:30" x14ac:dyDescent="0.2">
      <c r="A1135" s="2"/>
      <c r="B1135" s="2"/>
      <c r="C1135" s="2"/>
      <c r="D1135" s="2"/>
      <c r="E1135" s="1"/>
      <c r="F1135" s="2"/>
      <c r="G1135" s="303"/>
      <c r="H1135" s="2"/>
      <c r="I1135" s="2"/>
      <c r="J1135" s="2"/>
      <c r="K1135" s="2"/>
      <c r="L1135" s="2"/>
      <c r="M1135" s="53"/>
      <c r="N1135" s="2"/>
      <c r="O1135" s="2"/>
      <c r="P1135" s="2"/>
      <c r="Q1135" s="2"/>
      <c r="R1135" s="2"/>
      <c r="S1135" s="2"/>
      <c r="T1135" s="2"/>
      <c r="U1135" s="2"/>
      <c r="V1135" s="53"/>
      <c r="W1135" s="304"/>
      <c r="X1135" s="2"/>
      <c r="Y1135" s="52"/>
      <c r="Z1135" s="2"/>
      <c r="AA1135" s="2"/>
      <c r="AB1135" s="2"/>
      <c r="AC1135" s="2"/>
      <c r="AD1135" s="2"/>
    </row>
    <row r="1136" spans="1:30" x14ac:dyDescent="0.2">
      <c r="A1136" s="2"/>
      <c r="B1136" s="2"/>
      <c r="C1136" s="2"/>
      <c r="D1136" s="2"/>
      <c r="E1136" s="1"/>
      <c r="F1136" s="2"/>
      <c r="G1136" s="303"/>
      <c r="H1136" s="2"/>
      <c r="I1136" s="2"/>
      <c r="J1136" s="2"/>
      <c r="K1136" s="2"/>
      <c r="L1136" s="2"/>
      <c r="M1136" s="53"/>
      <c r="N1136" s="2"/>
      <c r="O1136" s="2"/>
      <c r="P1136" s="2"/>
      <c r="Q1136" s="2"/>
      <c r="R1136" s="2"/>
      <c r="S1136" s="2"/>
      <c r="T1136" s="2"/>
      <c r="U1136" s="2"/>
      <c r="V1136" s="53"/>
      <c r="W1136" s="304"/>
      <c r="X1136" s="2"/>
      <c r="Y1136" s="52"/>
      <c r="Z1136" s="2"/>
      <c r="AA1136" s="2"/>
      <c r="AB1136" s="2"/>
      <c r="AC1136" s="2"/>
      <c r="AD1136" s="2"/>
    </row>
    <row r="1137" spans="1:30" x14ac:dyDescent="0.2">
      <c r="A1137" s="2"/>
      <c r="B1137" s="2"/>
      <c r="C1137" s="2"/>
      <c r="D1137" s="2"/>
      <c r="E1137" s="1"/>
      <c r="F1137" s="2"/>
      <c r="G1137" s="303"/>
      <c r="H1137" s="2"/>
      <c r="I1137" s="2"/>
      <c r="J1137" s="2"/>
      <c r="K1137" s="2"/>
      <c r="L1137" s="2"/>
      <c r="M1137" s="53"/>
      <c r="N1137" s="2"/>
      <c r="O1137" s="2"/>
      <c r="P1137" s="2"/>
      <c r="Q1137" s="2"/>
      <c r="R1137" s="2"/>
      <c r="S1137" s="2"/>
      <c r="T1137" s="2"/>
      <c r="U1137" s="2"/>
      <c r="V1137" s="53"/>
      <c r="W1137" s="304"/>
      <c r="X1137" s="2"/>
      <c r="Y1137" s="52"/>
      <c r="Z1137" s="2"/>
      <c r="AA1137" s="2"/>
      <c r="AB1137" s="2"/>
      <c r="AC1137" s="2"/>
      <c r="AD1137" s="2"/>
    </row>
    <row r="1138" spans="1:30" x14ac:dyDescent="0.2">
      <c r="A1138" s="2"/>
      <c r="B1138" s="2"/>
      <c r="C1138" s="2"/>
      <c r="D1138" s="2"/>
      <c r="E1138" s="1"/>
      <c r="F1138" s="2"/>
      <c r="G1138" s="303"/>
      <c r="H1138" s="2"/>
      <c r="I1138" s="2"/>
      <c r="J1138" s="2"/>
      <c r="K1138" s="2"/>
      <c r="L1138" s="2"/>
      <c r="M1138" s="53"/>
      <c r="N1138" s="2"/>
      <c r="O1138" s="2"/>
      <c r="P1138" s="2"/>
      <c r="Q1138" s="2"/>
      <c r="R1138" s="2"/>
      <c r="S1138" s="2"/>
      <c r="T1138" s="2"/>
      <c r="U1138" s="2"/>
      <c r="V1138" s="53"/>
      <c r="W1138" s="304"/>
      <c r="X1138" s="2"/>
      <c r="Y1138" s="52"/>
      <c r="Z1138" s="2"/>
      <c r="AA1138" s="2"/>
      <c r="AB1138" s="2"/>
      <c r="AC1138" s="2"/>
      <c r="AD1138" s="2"/>
    </row>
    <row r="1139" spans="1:30" x14ac:dyDescent="0.2">
      <c r="A1139" s="2"/>
      <c r="B1139" s="2"/>
      <c r="C1139" s="2"/>
      <c r="D1139" s="2"/>
      <c r="E1139" s="1"/>
      <c r="F1139" s="2"/>
      <c r="G1139" s="303"/>
      <c r="H1139" s="2"/>
      <c r="I1139" s="2"/>
      <c r="J1139" s="2"/>
      <c r="K1139" s="2"/>
      <c r="L1139" s="2"/>
      <c r="M1139" s="53"/>
      <c r="N1139" s="2"/>
      <c r="O1139" s="2"/>
      <c r="P1139" s="2"/>
      <c r="Q1139" s="2"/>
      <c r="R1139" s="2"/>
      <c r="S1139" s="2"/>
      <c r="T1139" s="2"/>
      <c r="U1139" s="2"/>
      <c r="V1139" s="53"/>
      <c r="W1139" s="304"/>
      <c r="X1139" s="2"/>
      <c r="Y1139" s="52"/>
      <c r="Z1139" s="2"/>
      <c r="AA1139" s="2"/>
      <c r="AB1139" s="2"/>
      <c r="AC1139" s="2"/>
      <c r="AD1139" s="2"/>
    </row>
    <row r="1140" spans="1:30" x14ac:dyDescent="0.2">
      <c r="A1140" s="2"/>
      <c r="B1140" s="2"/>
      <c r="C1140" s="2"/>
      <c r="D1140" s="2"/>
      <c r="E1140" s="1"/>
      <c r="F1140" s="2"/>
      <c r="G1140" s="303"/>
      <c r="H1140" s="2"/>
      <c r="I1140" s="2"/>
      <c r="J1140" s="2"/>
      <c r="K1140" s="2"/>
      <c r="L1140" s="2"/>
      <c r="M1140" s="53"/>
      <c r="N1140" s="2"/>
      <c r="O1140" s="2"/>
      <c r="P1140" s="2"/>
      <c r="Q1140" s="2"/>
      <c r="R1140" s="2"/>
      <c r="S1140" s="2"/>
      <c r="T1140" s="2"/>
      <c r="U1140" s="2"/>
      <c r="V1140" s="53"/>
      <c r="W1140" s="304"/>
      <c r="X1140" s="2"/>
      <c r="Y1140" s="52"/>
      <c r="Z1140" s="2"/>
      <c r="AA1140" s="2"/>
      <c r="AB1140" s="2"/>
      <c r="AC1140" s="2"/>
      <c r="AD1140" s="2"/>
    </row>
    <row r="1141" spans="1:30" x14ac:dyDescent="0.2">
      <c r="A1141" s="2"/>
      <c r="B1141" s="2"/>
      <c r="C1141" s="2"/>
      <c r="D1141" s="2"/>
      <c r="E1141" s="1"/>
      <c r="F1141" s="2"/>
      <c r="G1141" s="303"/>
      <c r="H1141" s="2"/>
      <c r="I1141" s="2"/>
      <c r="J1141" s="2"/>
      <c r="K1141" s="2"/>
      <c r="L1141" s="2"/>
      <c r="M1141" s="53"/>
      <c r="N1141" s="2"/>
      <c r="O1141" s="2"/>
      <c r="P1141" s="2"/>
      <c r="Q1141" s="2"/>
      <c r="R1141" s="2"/>
      <c r="S1141" s="2"/>
      <c r="T1141" s="2"/>
      <c r="U1141" s="2"/>
      <c r="V1141" s="53"/>
      <c r="W1141" s="304"/>
      <c r="X1141" s="2"/>
      <c r="Y1141" s="52"/>
      <c r="Z1141" s="2"/>
      <c r="AA1141" s="2"/>
      <c r="AB1141" s="2"/>
      <c r="AC1141" s="2"/>
      <c r="AD1141" s="2"/>
    </row>
    <row r="1142" spans="1:30" x14ac:dyDescent="0.2">
      <c r="A1142" s="2"/>
      <c r="B1142" s="2"/>
      <c r="C1142" s="2"/>
      <c r="D1142" s="2"/>
      <c r="E1142" s="1"/>
      <c r="F1142" s="2"/>
      <c r="G1142" s="303"/>
      <c r="H1142" s="2"/>
      <c r="I1142" s="2"/>
      <c r="J1142" s="2"/>
      <c r="K1142" s="2"/>
      <c r="L1142" s="2"/>
      <c r="M1142" s="53"/>
      <c r="N1142" s="2"/>
      <c r="O1142" s="2"/>
      <c r="P1142" s="2"/>
      <c r="Q1142" s="2"/>
      <c r="R1142" s="2"/>
      <c r="S1142" s="2"/>
      <c r="T1142" s="2"/>
      <c r="U1142" s="2"/>
      <c r="V1142" s="53"/>
      <c r="W1142" s="304"/>
      <c r="X1142" s="2"/>
      <c r="Y1142" s="52"/>
      <c r="Z1142" s="2"/>
      <c r="AA1142" s="2"/>
      <c r="AB1142" s="2"/>
      <c r="AC1142" s="2"/>
      <c r="AD1142" s="2"/>
    </row>
    <row r="1143" spans="1:30" x14ac:dyDescent="0.2">
      <c r="A1143" s="2"/>
      <c r="B1143" s="2"/>
      <c r="C1143" s="2"/>
      <c r="D1143" s="2"/>
      <c r="E1143" s="1"/>
      <c r="F1143" s="2"/>
      <c r="G1143" s="303"/>
      <c r="H1143" s="2"/>
      <c r="I1143" s="2"/>
      <c r="J1143" s="2"/>
      <c r="K1143" s="2"/>
      <c r="L1143" s="2"/>
      <c r="M1143" s="53"/>
      <c r="N1143" s="2"/>
      <c r="O1143" s="2"/>
      <c r="P1143" s="2"/>
      <c r="Q1143" s="2"/>
      <c r="R1143" s="2"/>
      <c r="S1143" s="2"/>
      <c r="T1143" s="2"/>
      <c r="U1143" s="2"/>
      <c r="V1143" s="53"/>
      <c r="W1143" s="304"/>
      <c r="X1143" s="2"/>
      <c r="Y1143" s="52"/>
      <c r="Z1143" s="2"/>
      <c r="AA1143" s="2"/>
      <c r="AB1143" s="2"/>
      <c r="AC1143" s="2"/>
      <c r="AD1143" s="2"/>
    </row>
    <row r="1144" spans="1:30" x14ac:dyDescent="0.2">
      <c r="A1144" s="2"/>
      <c r="B1144" s="2"/>
      <c r="C1144" s="2"/>
      <c r="D1144" s="2"/>
      <c r="E1144" s="1"/>
      <c r="F1144" s="2"/>
      <c r="G1144" s="303"/>
      <c r="H1144" s="2"/>
      <c r="I1144" s="2"/>
      <c r="J1144" s="2"/>
      <c r="K1144" s="2"/>
      <c r="L1144" s="2"/>
      <c r="M1144" s="53"/>
      <c r="N1144" s="2"/>
      <c r="O1144" s="2"/>
      <c r="P1144" s="2"/>
      <c r="Q1144" s="2"/>
      <c r="R1144" s="2"/>
      <c r="S1144" s="2"/>
      <c r="T1144" s="2"/>
      <c r="U1144" s="2"/>
      <c r="V1144" s="53"/>
      <c r="W1144" s="304"/>
      <c r="X1144" s="2"/>
      <c r="Y1144" s="52"/>
      <c r="Z1144" s="2"/>
      <c r="AA1144" s="2"/>
      <c r="AB1144" s="2"/>
      <c r="AC1144" s="2"/>
      <c r="AD1144" s="2"/>
    </row>
    <row r="1145" spans="1:30" x14ac:dyDescent="0.2">
      <c r="A1145" s="2"/>
      <c r="B1145" s="2"/>
      <c r="C1145" s="2"/>
      <c r="D1145" s="2"/>
      <c r="E1145" s="1"/>
      <c r="F1145" s="2"/>
      <c r="G1145" s="303"/>
      <c r="H1145" s="2"/>
      <c r="I1145" s="2"/>
      <c r="J1145" s="2"/>
      <c r="K1145" s="2"/>
      <c r="L1145" s="2"/>
      <c r="M1145" s="53"/>
      <c r="N1145" s="2"/>
      <c r="O1145" s="2"/>
      <c r="P1145" s="2"/>
      <c r="Q1145" s="2"/>
      <c r="R1145" s="2"/>
      <c r="S1145" s="2"/>
      <c r="T1145" s="2"/>
      <c r="U1145" s="2"/>
      <c r="V1145" s="53"/>
      <c r="W1145" s="304"/>
      <c r="X1145" s="2"/>
      <c r="Y1145" s="52"/>
      <c r="Z1145" s="2"/>
      <c r="AA1145" s="2"/>
      <c r="AB1145" s="2"/>
      <c r="AC1145" s="2"/>
      <c r="AD1145" s="2"/>
    </row>
    <row r="1146" spans="1:30" x14ac:dyDescent="0.2">
      <c r="A1146" s="2"/>
      <c r="B1146" s="2"/>
      <c r="C1146" s="2"/>
      <c r="D1146" s="2"/>
      <c r="E1146" s="1"/>
      <c r="F1146" s="2"/>
      <c r="G1146" s="303"/>
      <c r="H1146" s="2"/>
      <c r="I1146" s="2"/>
      <c r="J1146" s="2"/>
      <c r="K1146" s="2"/>
      <c r="L1146" s="2"/>
      <c r="M1146" s="53"/>
      <c r="N1146" s="2"/>
      <c r="O1146" s="2"/>
      <c r="P1146" s="2"/>
      <c r="Q1146" s="2"/>
      <c r="R1146" s="2"/>
      <c r="S1146" s="2"/>
      <c r="T1146" s="2"/>
      <c r="U1146" s="2"/>
      <c r="V1146" s="53"/>
      <c r="W1146" s="304"/>
      <c r="X1146" s="2"/>
      <c r="Y1146" s="52"/>
      <c r="Z1146" s="2"/>
      <c r="AA1146" s="2"/>
      <c r="AB1146" s="2"/>
      <c r="AC1146" s="2"/>
      <c r="AD1146" s="2"/>
    </row>
    <row r="1147" spans="1:30" x14ac:dyDescent="0.2">
      <c r="A1147" s="2"/>
      <c r="B1147" s="2"/>
      <c r="C1147" s="2"/>
      <c r="D1147" s="2"/>
      <c r="E1147" s="1"/>
      <c r="F1147" s="2"/>
      <c r="G1147" s="303"/>
      <c r="H1147" s="2"/>
      <c r="I1147" s="2"/>
      <c r="J1147" s="2"/>
      <c r="K1147" s="2"/>
      <c r="L1147" s="2"/>
      <c r="M1147" s="53"/>
      <c r="N1147" s="2"/>
      <c r="O1147" s="2"/>
      <c r="P1147" s="2"/>
      <c r="Q1147" s="2"/>
      <c r="R1147" s="2"/>
      <c r="S1147" s="2"/>
      <c r="T1147" s="2"/>
      <c r="U1147" s="2"/>
      <c r="V1147" s="53"/>
      <c r="W1147" s="304"/>
      <c r="X1147" s="2"/>
      <c r="Y1147" s="52"/>
      <c r="Z1147" s="2"/>
      <c r="AA1147" s="2"/>
      <c r="AB1147" s="2"/>
      <c r="AC1147" s="2"/>
      <c r="AD1147" s="2"/>
    </row>
    <row r="1148" spans="1:30" x14ac:dyDescent="0.2">
      <c r="A1148" s="2"/>
      <c r="B1148" s="2"/>
      <c r="C1148" s="2"/>
      <c r="D1148" s="2"/>
      <c r="E1148" s="1"/>
      <c r="F1148" s="2"/>
      <c r="G1148" s="303"/>
      <c r="H1148" s="2"/>
      <c r="I1148" s="2"/>
      <c r="J1148" s="2"/>
      <c r="K1148" s="2"/>
      <c r="L1148" s="2"/>
      <c r="M1148" s="53"/>
      <c r="N1148" s="2"/>
      <c r="O1148" s="2"/>
      <c r="P1148" s="2"/>
      <c r="Q1148" s="2"/>
      <c r="R1148" s="2"/>
      <c r="S1148" s="2"/>
      <c r="T1148" s="2"/>
      <c r="U1148" s="2"/>
      <c r="V1148" s="53"/>
      <c r="W1148" s="304"/>
      <c r="X1148" s="2"/>
      <c r="Y1148" s="52"/>
      <c r="Z1148" s="2"/>
      <c r="AA1148" s="2"/>
      <c r="AB1148" s="2"/>
      <c r="AC1148" s="2"/>
      <c r="AD1148" s="2"/>
    </row>
    <row r="1149" spans="1:30" x14ac:dyDescent="0.2">
      <c r="A1149" s="2"/>
      <c r="B1149" s="2"/>
      <c r="C1149" s="2"/>
      <c r="D1149" s="2"/>
      <c r="E1149" s="1"/>
      <c r="F1149" s="2"/>
      <c r="G1149" s="303"/>
      <c r="H1149" s="2"/>
      <c r="I1149" s="2"/>
      <c r="J1149" s="2"/>
      <c r="K1149" s="2"/>
      <c r="L1149" s="2"/>
      <c r="M1149" s="53"/>
      <c r="N1149" s="2"/>
      <c r="O1149" s="2"/>
      <c r="P1149" s="2"/>
      <c r="Q1149" s="2"/>
      <c r="R1149" s="2"/>
      <c r="S1149" s="2"/>
      <c r="T1149" s="2"/>
      <c r="U1149" s="2"/>
      <c r="V1149" s="53"/>
      <c r="W1149" s="304"/>
      <c r="X1149" s="2"/>
      <c r="Y1149" s="52"/>
      <c r="Z1149" s="2"/>
      <c r="AA1149" s="2"/>
      <c r="AB1149" s="2"/>
      <c r="AC1149" s="2"/>
      <c r="AD1149" s="2"/>
    </row>
    <row r="1150" spans="1:30" x14ac:dyDescent="0.2">
      <c r="A1150" s="2"/>
      <c r="B1150" s="2"/>
      <c r="C1150" s="2"/>
      <c r="D1150" s="2"/>
      <c r="E1150" s="1"/>
      <c r="F1150" s="2"/>
      <c r="G1150" s="303"/>
      <c r="H1150" s="2"/>
      <c r="I1150" s="2"/>
      <c r="J1150" s="2"/>
      <c r="K1150" s="2"/>
      <c r="L1150" s="2"/>
      <c r="M1150" s="53"/>
      <c r="N1150" s="2"/>
      <c r="O1150" s="2"/>
      <c r="P1150" s="2"/>
      <c r="Q1150" s="2"/>
      <c r="R1150" s="2"/>
      <c r="S1150" s="2"/>
      <c r="T1150" s="2"/>
      <c r="U1150" s="2"/>
      <c r="V1150" s="53"/>
      <c r="W1150" s="304"/>
      <c r="X1150" s="2"/>
      <c r="Y1150" s="52"/>
      <c r="Z1150" s="2"/>
      <c r="AA1150" s="2"/>
      <c r="AB1150" s="2"/>
      <c r="AC1150" s="2"/>
      <c r="AD1150" s="2"/>
    </row>
    <row r="1151" spans="1:30" x14ac:dyDescent="0.2">
      <c r="A1151" s="2"/>
      <c r="B1151" s="2"/>
      <c r="C1151" s="2"/>
      <c r="D1151" s="2"/>
      <c r="E1151" s="1"/>
      <c r="F1151" s="2"/>
      <c r="G1151" s="303"/>
      <c r="H1151" s="2"/>
      <c r="I1151" s="2"/>
      <c r="J1151" s="2"/>
      <c r="K1151" s="2"/>
      <c r="L1151" s="2"/>
      <c r="M1151" s="53"/>
      <c r="N1151" s="2"/>
      <c r="O1151" s="2"/>
      <c r="P1151" s="2"/>
      <c r="Q1151" s="2"/>
      <c r="R1151" s="2"/>
      <c r="S1151" s="2"/>
      <c r="T1151" s="2"/>
      <c r="U1151" s="2"/>
      <c r="V1151" s="53"/>
      <c r="W1151" s="304"/>
      <c r="X1151" s="2"/>
      <c r="Y1151" s="52"/>
      <c r="Z1151" s="2"/>
      <c r="AA1151" s="2"/>
      <c r="AB1151" s="2"/>
      <c r="AC1151" s="2"/>
      <c r="AD1151" s="2"/>
    </row>
    <row r="1152" spans="1:30" x14ac:dyDescent="0.2">
      <c r="A1152" s="2"/>
      <c r="B1152" s="2"/>
      <c r="C1152" s="2"/>
      <c r="D1152" s="2"/>
      <c r="E1152" s="1"/>
      <c r="F1152" s="2"/>
      <c r="G1152" s="303"/>
      <c r="H1152" s="2"/>
      <c r="I1152" s="2"/>
      <c r="J1152" s="2"/>
      <c r="K1152" s="2"/>
      <c r="L1152" s="2"/>
      <c r="M1152" s="53"/>
      <c r="N1152" s="2"/>
      <c r="O1152" s="2"/>
      <c r="P1152" s="2"/>
      <c r="Q1152" s="2"/>
      <c r="R1152" s="2"/>
      <c r="S1152" s="2"/>
      <c r="T1152" s="2"/>
      <c r="U1152" s="2"/>
      <c r="V1152" s="53"/>
      <c r="W1152" s="304"/>
      <c r="X1152" s="2"/>
      <c r="Y1152" s="52"/>
      <c r="Z1152" s="2"/>
      <c r="AA1152" s="2"/>
      <c r="AB1152" s="2"/>
      <c r="AC1152" s="2"/>
      <c r="AD1152" s="2"/>
    </row>
    <row r="1153" spans="1:30" x14ac:dyDescent="0.2">
      <c r="A1153" s="2"/>
      <c r="B1153" s="2"/>
      <c r="C1153" s="2"/>
      <c r="D1153" s="2"/>
      <c r="E1153" s="1"/>
      <c r="F1153" s="2"/>
      <c r="G1153" s="303"/>
      <c r="H1153" s="2"/>
      <c r="I1153" s="2"/>
      <c r="J1153" s="2"/>
      <c r="K1153" s="2"/>
      <c r="L1153" s="2"/>
      <c r="M1153" s="53"/>
      <c r="N1153" s="2"/>
      <c r="O1153" s="2"/>
      <c r="P1153" s="2"/>
      <c r="Q1153" s="2"/>
      <c r="R1153" s="2"/>
      <c r="S1153" s="2"/>
      <c r="T1153" s="2"/>
      <c r="U1153" s="2"/>
      <c r="V1153" s="53"/>
      <c r="W1153" s="304"/>
      <c r="X1153" s="2"/>
      <c r="Y1153" s="52"/>
      <c r="Z1153" s="2"/>
      <c r="AA1153" s="2"/>
      <c r="AB1153" s="2"/>
      <c r="AC1153" s="2"/>
      <c r="AD1153" s="2"/>
    </row>
    <row r="1154" spans="1:30" x14ac:dyDescent="0.2">
      <c r="A1154" s="2"/>
      <c r="B1154" s="2"/>
      <c r="C1154" s="2"/>
      <c r="D1154" s="2"/>
      <c r="E1154" s="1"/>
      <c r="F1154" s="2"/>
      <c r="G1154" s="303"/>
      <c r="H1154" s="2"/>
      <c r="I1154" s="2"/>
      <c r="J1154" s="2"/>
      <c r="K1154" s="2"/>
      <c r="L1154" s="2"/>
      <c r="M1154" s="53"/>
      <c r="N1154" s="2"/>
      <c r="O1154" s="2"/>
      <c r="P1154" s="2"/>
      <c r="Q1154" s="2"/>
      <c r="R1154" s="2"/>
      <c r="S1154" s="2"/>
      <c r="T1154" s="2"/>
      <c r="U1154" s="2"/>
      <c r="V1154" s="53"/>
      <c r="W1154" s="304"/>
      <c r="X1154" s="2"/>
      <c r="Y1154" s="52"/>
      <c r="Z1154" s="2"/>
      <c r="AA1154" s="2"/>
      <c r="AB1154" s="2"/>
      <c r="AC1154" s="2"/>
      <c r="AD1154" s="2"/>
    </row>
    <row r="1155" spans="1:30" x14ac:dyDescent="0.2">
      <c r="A1155" s="2"/>
      <c r="B1155" s="2"/>
      <c r="C1155" s="2"/>
      <c r="D1155" s="2"/>
      <c r="E1155" s="1"/>
      <c r="F1155" s="2"/>
      <c r="G1155" s="303"/>
      <c r="H1155" s="2"/>
      <c r="I1155" s="2"/>
      <c r="J1155" s="2"/>
      <c r="K1155" s="2"/>
      <c r="L1155" s="2"/>
      <c r="M1155" s="53"/>
      <c r="N1155" s="2"/>
      <c r="O1155" s="2"/>
      <c r="P1155" s="2"/>
      <c r="Q1155" s="2"/>
      <c r="R1155" s="2"/>
      <c r="S1155" s="2"/>
      <c r="T1155" s="2"/>
      <c r="U1155" s="2"/>
      <c r="V1155" s="53"/>
      <c r="W1155" s="304"/>
      <c r="X1155" s="2"/>
      <c r="Y1155" s="52"/>
      <c r="Z1155" s="2"/>
      <c r="AA1155" s="2"/>
      <c r="AB1155" s="2"/>
      <c r="AC1155" s="2"/>
      <c r="AD1155" s="2"/>
    </row>
    <row r="1156" spans="1:30" x14ac:dyDescent="0.2">
      <c r="A1156" s="2"/>
      <c r="B1156" s="2"/>
      <c r="C1156" s="2"/>
      <c r="D1156" s="2"/>
      <c r="E1156" s="1"/>
      <c r="F1156" s="2"/>
      <c r="G1156" s="303"/>
      <c r="H1156" s="2"/>
      <c r="I1156" s="2"/>
      <c r="J1156" s="2"/>
      <c r="K1156" s="2"/>
      <c r="L1156" s="2"/>
      <c r="M1156" s="317"/>
      <c r="N1156" s="2"/>
      <c r="O1156" s="2"/>
      <c r="P1156" s="2"/>
      <c r="Q1156" s="2"/>
      <c r="R1156" s="2"/>
      <c r="S1156" s="2"/>
      <c r="T1156" s="2"/>
      <c r="U1156" s="2"/>
      <c r="V1156" s="53"/>
      <c r="W1156" s="304"/>
      <c r="X1156" s="2"/>
      <c r="Y1156" s="52"/>
      <c r="Z1156" s="2"/>
      <c r="AA1156" s="2"/>
      <c r="AB1156" s="2"/>
      <c r="AC1156" s="2"/>
      <c r="AD1156" s="2"/>
    </row>
    <row r="1157" spans="1:30" x14ac:dyDescent="0.2">
      <c r="A1157" s="2"/>
      <c r="B1157" s="2"/>
      <c r="C1157" s="2"/>
      <c r="D1157" s="2"/>
      <c r="E1157" s="1"/>
      <c r="F1157" s="2"/>
      <c r="G1157" s="303"/>
      <c r="H1157" s="2"/>
      <c r="I1157" s="2"/>
      <c r="J1157" s="2"/>
      <c r="K1157" s="2"/>
      <c r="L1157" s="2"/>
      <c r="M1157" s="53"/>
      <c r="N1157" s="2"/>
      <c r="O1157" s="2"/>
      <c r="P1157" s="2"/>
      <c r="Q1157" s="2"/>
      <c r="R1157" s="2"/>
      <c r="S1157" s="2"/>
      <c r="T1157" s="2"/>
      <c r="U1157" s="2"/>
      <c r="V1157" s="53"/>
      <c r="W1157" s="304"/>
      <c r="X1157" s="2"/>
      <c r="Y1157" s="52"/>
      <c r="Z1157" s="2"/>
      <c r="AA1157" s="2"/>
      <c r="AB1157" s="2"/>
      <c r="AC1157" s="2"/>
      <c r="AD1157" s="2"/>
    </row>
    <row r="1158" spans="1:30" x14ac:dyDescent="0.2">
      <c r="A1158" s="2"/>
      <c r="B1158" s="2"/>
      <c r="C1158" s="2"/>
      <c r="D1158" s="2"/>
      <c r="E1158" s="1"/>
      <c r="F1158" s="2"/>
      <c r="G1158" s="303"/>
      <c r="H1158" s="2"/>
      <c r="I1158" s="2"/>
      <c r="J1158" s="2"/>
      <c r="K1158" s="2"/>
      <c r="L1158" s="2"/>
      <c r="M1158" s="53"/>
      <c r="N1158" s="2"/>
      <c r="O1158" s="2"/>
      <c r="P1158" s="2"/>
      <c r="Q1158" s="2"/>
      <c r="R1158" s="2"/>
      <c r="S1158" s="2"/>
      <c r="T1158" s="2"/>
      <c r="U1158" s="2"/>
      <c r="V1158" s="53"/>
      <c r="W1158" s="304"/>
      <c r="X1158" s="2"/>
      <c r="Y1158" s="52"/>
      <c r="Z1158" s="2"/>
      <c r="AA1158" s="2"/>
      <c r="AB1158" s="2"/>
      <c r="AC1158" s="2"/>
      <c r="AD1158" s="2"/>
    </row>
    <row r="1159" spans="1:30" x14ac:dyDescent="0.2">
      <c r="A1159" s="2"/>
      <c r="B1159" s="2"/>
      <c r="C1159" s="2"/>
      <c r="D1159" s="2"/>
      <c r="E1159" s="1"/>
      <c r="F1159" s="2"/>
      <c r="G1159" s="303"/>
      <c r="H1159" s="2"/>
      <c r="I1159" s="2"/>
      <c r="J1159" s="2"/>
      <c r="K1159" s="2"/>
      <c r="L1159" s="2"/>
      <c r="M1159" s="53"/>
      <c r="N1159" s="2"/>
      <c r="O1159" s="2"/>
      <c r="P1159" s="2"/>
      <c r="Q1159" s="2"/>
      <c r="R1159" s="2"/>
      <c r="S1159" s="2"/>
      <c r="T1159" s="2"/>
      <c r="U1159" s="2"/>
      <c r="V1159" s="53"/>
      <c r="W1159" s="304"/>
      <c r="X1159" s="2"/>
      <c r="Y1159" s="52"/>
      <c r="Z1159" s="2"/>
      <c r="AA1159" s="2"/>
      <c r="AB1159" s="2"/>
      <c r="AC1159" s="2"/>
      <c r="AD1159" s="2"/>
    </row>
    <row r="1160" spans="1:30" x14ac:dyDescent="0.2">
      <c r="A1160" s="2"/>
      <c r="B1160" s="2"/>
      <c r="C1160" s="2"/>
      <c r="D1160" s="2"/>
      <c r="E1160" s="1"/>
      <c r="F1160" s="2"/>
      <c r="G1160" s="303"/>
      <c r="H1160" s="2"/>
      <c r="I1160" s="2"/>
      <c r="J1160" s="2"/>
      <c r="K1160" s="2"/>
      <c r="L1160" s="2"/>
      <c r="M1160" s="53"/>
      <c r="N1160" s="2"/>
      <c r="O1160" s="2"/>
      <c r="P1160" s="2"/>
      <c r="Q1160" s="2"/>
      <c r="R1160" s="2"/>
      <c r="S1160" s="2"/>
      <c r="T1160" s="2"/>
      <c r="U1160" s="2"/>
      <c r="V1160" s="53"/>
      <c r="W1160" s="304"/>
      <c r="X1160" s="2"/>
      <c r="Y1160" s="52"/>
      <c r="Z1160" s="2"/>
      <c r="AA1160" s="2"/>
      <c r="AB1160" s="2"/>
      <c r="AC1160" s="2"/>
      <c r="AD1160" s="2"/>
    </row>
    <row r="1161" spans="1:30" x14ac:dyDescent="0.2">
      <c r="A1161" s="2"/>
      <c r="B1161" s="2"/>
      <c r="C1161" s="2"/>
      <c r="D1161" s="2"/>
      <c r="E1161" s="1"/>
      <c r="F1161" s="2"/>
      <c r="G1161" s="303"/>
      <c r="H1161" s="2"/>
      <c r="I1161" s="2"/>
      <c r="J1161" s="2"/>
      <c r="K1161" s="2"/>
      <c r="L1161" s="2"/>
      <c r="M1161" s="53"/>
      <c r="N1161" s="2"/>
      <c r="O1161" s="2"/>
      <c r="P1161" s="2"/>
      <c r="Q1161" s="2"/>
      <c r="R1161" s="2"/>
      <c r="S1161" s="2"/>
      <c r="T1161" s="2"/>
      <c r="U1161" s="2"/>
      <c r="V1161" s="53"/>
      <c r="W1161" s="304"/>
      <c r="X1161" s="2"/>
      <c r="Y1161" s="52"/>
      <c r="Z1161" s="2"/>
      <c r="AA1161" s="2"/>
      <c r="AB1161" s="2"/>
      <c r="AC1161" s="2"/>
      <c r="AD1161" s="2"/>
    </row>
    <row r="1162" spans="1:30" x14ac:dyDescent="0.2">
      <c r="A1162" s="2"/>
      <c r="B1162" s="2"/>
      <c r="C1162" s="2"/>
      <c r="D1162" s="2"/>
      <c r="E1162" s="1"/>
      <c r="F1162" s="2"/>
      <c r="G1162" s="303"/>
      <c r="H1162" s="2"/>
      <c r="I1162" s="2"/>
      <c r="J1162" s="2"/>
      <c r="K1162" s="2"/>
      <c r="L1162" s="2"/>
      <c r="M1162" s="53"/>
      <c r="N1162" s="2"/>
      <c r="O1162" s="2"/>
      <c r="P1162" s="2"/>
      <c r="Q1162" s="2"/>
      <c r="R1162" s="2"/>
      <c r="S1162" s="2"/>
      <c r="T1162" s="2"/>
      <c r="U1162" s="2"/>
      <c r="V1162" s="53"/>
      <c r="W1162" s="304"/>
      <c r="X1162" s="2"/>
      <c r="Y1162" s="52"/>
      <c r="Z1162" s="2"/>
      <c r="AA1162" s="2"/>
      <c r="AB1162" s="2"/>
      <c r="AC1162" s="2"/>
      <c r="AD1162" s="2"/>
    </row>
    <row r="1163" spans="1:30" x14ac:dyDescent="0.2">
      <c r="A1163" s="2"/>
      <c r="B1163" s="2"/>
      <c r="C1163" s="2"/>
      <c r="D1163" s="2"/>
      <c r="E1163" s="1"/>
      <c r="F1163" s="2"/>
      <c r="G1163" s="303"/>
      <c r="H1163" s="2"/>
      <c r="I1163" s="2"/>
      <c r="J1163" s="2"/>
      <c r="K1163" s="2"/>
      <c r="L1163" s="2"/>
      <c r="M1163" s="53"/>
      <c r="N1163" s="2"/>
      <c r="O1163" s="2"/>
      <c r="P1163" s="2"/>
      <c r="Q1163" s="2"/>
      <c r="R1163" s="2"/>
      <c r="S1163" s="2"/>
      <c r="T1163" s="2"/>
      <c r="U1163" s="2"/>
      <c r="V1163" s="53"/>
      <c r="W1163" s="304"/>
      <c r="X1163" s="2"/>
      <c r="Y1163" s="52"/>
      <c r="Z1163" s="2"/>
      <c r="AA1163" s="2"/>
      <c r="AB1163" s="2"/>
      <c r="AC1163" s="2"/>
      <c r="AD1163" s="2"/>
    </row>
    <row r="1164" spans="1:30" x14ac:dyDescent="0.2">
      <c r="A1164" s="2"/>
      <c r="B1164" s="2"/>
      <c r="C1164" s="2"/>
      <c r="D1164" s="2"/>
      <c r="E1164" s="1"/>
      <c r="F1164" s="2"/>
      <c r="G1164" s="303"/>
      <c r="H1164" s="2"/>
      <c r="I1164" s="2"/>
      <c r="J1164" s="2"/>
      <c r="K1164" s="2"/>
      <c r="L1164" s="2"/>
      <c r="M1164" s="53"/>
      <c r="N1164" s="2"/>
      <c r="O1164" s="2"/>
      <c r="P1164" s="2"/>
      <c r="Q1164" s="2"/>
      <c r="R1164" s="2"/>
      <c r="S1164" s="2"/>
      <c r="T1164" s="2"/>
      <c r="U1164" s="2"/>
      <c r="V1164" s="53"/>
      <c r="W1164" s="304"/>
      <c r="X1164" s="2"/>
      <c r="Y1164" s="52"/>
      <c r="Z1164" s="2"/>
      <c r="AA1164" s="2"/>
      <c r="AB1164" s="2"/>
      <c r="AC1164" s="2"/>
      <c r="AD1164" s="2"/>
    </row>
    <row r="1165" spans="1:30" x14ac:dyDescent="0.2">
      <c r="A1165" s="2"/>
      <c r="B1165" s="2"/>
      <c r="C1165" s="2"/>
      <c r="D1165" s="2"/>
      <c r="E1165" s="1"/>
      <c r="F1165" s="2"/>
      <c r="G1165" s="303"/>
      <c r="H1165" s="2"/>
      <c r="I1165" s="2"/>
      <c r="J1165" s="2"/>
      <c r="K1165" s="2"/>
      <c r="L1165" s="2"/>
      <c r="M1165" s="317"/>
      <c r="N1165" s="2"/>
      <c r="O1165" s="2"/>
      <c r="P1165" s="2"/>
      <c r="Q1165" s="2"/>
      <c r="R1165" s="2"/>
      <c r="S1165" s="2"/>
      <c r="T1165" s="2"/>
      <c r="U1165" s="2"/>
      <c r="V1165" s="317"/>
      <c r="W1165" s="304"/>
      <c r="X1165" s="2"/>
      <c r="Y1165" s="52"/>
      <c r="Z1165" s="2"/>
      <c r="AA1165" s="2"/>
      <c r="AB1165" s="2"/>
      <c r="AC1165" s="2"/>
      <c r="AD1165" s="2"/>
    </row>
    <row r="1166" spans="1:30" x14ac:dyDescent="0.2">
      <c r="A1166" s="2"/>
      <c r="B1166" s="2"/>
      <c r="C1166" s="2"/>
      <c r="D1166" s="2"/>
      <c r="E1166" s="1"/>
      <c r="F1166" s="2"/>
      <c r="G1166" s="303"/>
      <c r="H1166" s="2"/>
      <c r="I1166" s="2"/>
      <c r="J1166" s="2"/>
      <c r="K1166" s="2"/>
      <c r="L1166" s="2"/>
      <c r="M1166" s="53"/>
      <c r="N1166" s="2"/>
      <c r="O1166" s="2"/>
      <c r="P1166" s="2"/>
      <c r="Q1166" s="2"/>
      <c r="R1166" s="2"/>
      <c r="S1166" s="2"/>
      <c r="T1166" s="2"/>
      <c r="U1166" s="2"/>
      <c r="V1166" s="53"/>
      <c r="W1166" s="304"/>
      <c r="X1166" s="2"/>
      <c r="Y1166" s="52"/>
      <c r="Z1166" s="2"/>
      <c r="AA1166" s="2"/>
      <c r="AB1166" s="2"/>
      <c r="AC1166" s="2"/>
      <c r="AD1166" s="2"/>
    </row>
    <row r="1167" spans="1:30" x14ac:dyDescent="0.2">
      <c r="A1167" s="2"/>
      <c r="B1167" s="2"/>
      <c r="C1167" s="2"/>
      <c r="D1167" s="2"/>
      <c r="E1167" s="1"/>
      <c r="F1167" s="2"/>
      <c r="G1167" s="303"/>
      <c r="H1167" s="2"/>
      <c r="I1167" s="2"/>
      <c r="J1167" s="2"/>
      <c r="K1167" s="2"/>
      <c r="L1167" s="2"/>
      <c r="M1167" s="53"/>
      <c r="N1167" s="2"/>
      <c r="O1167" s="2"/>
      <c r="P1167" s="2"/>
      <c r="Q1167" s="2"/>
      <c r="R1167" s="2"/>
      <c r="S1167" s="2"/>
      <c r="T1167" s="2"/>
      <c r="U1167" s="2"/>
      <c r="V1167" s="53"/>
      <c r="W1167" s="304"/>
      <c r="X1167" s="2"/>
      <c r="Y1167" s="52"/>
      <c r="Z1167" s="2"/>
      <c r="AA1167" s="2"/>
      <c r="AB1167" s="2"/>
      <c r="AC1167" s="2"/>
      <c r="AD1167" s="2"/>
    </row>
    <row r="1168" spans="1:30" x14ac:dyDescent="0.2">
      <c r="A1168" s="2"/>
      <c r="B1168" s="2"/>
      <c r="C1168" s="2"/>
      <c r="D1168" s="2"/>
      <c r="E1168" s="1"/>
      <c r="F1168" s="2"/>
      <c r="G1168" s="303"/>
      <c r="H1168" s="2"/>
      <c r="I1168" s="2"/>
      <c r="J1168" s="2"/>
      <c r="K1168" s="2"/>
      <c r="L1168" s="2"/>
      <c r="M1168" s="53"/>
      <c r="N1168" s="2"/>
      <c r="O1168" s="2"/>
      <c r="P1168" s="2"/>
      <c r="Q1168" s="2"/>
      <c r="R1168" s="2"/>
      <c r="S1168" s="2"/>
      <c r="T1168" s="2"/>
      <c r="U1168" s="2"/>
      <c r="V1168" s="53"/>
      <c r="W1168" s="304"/>
      <c r="X1168" s="2"/>
      <c r="Y1168" s="52"/>
      <c r="Z1168" s="2"/>
      <c r="AA1168" s="2"/>
      <c r="AB1168" s="2"/>
      <c r="AC1168" s="2"/>
      <c r="AD1168" s="2"/>
    </row>
    <row r="1169" spans="1:30" x14ac:dyDescent="0.2">
      <c r="A1169" s="2"/>
      <c r="B1169" s="2"/>
      <c r="C1169" s="2"/>
      <c r="D1169" s="2"/>
      <c r="E1169" s="1"/>
      <c r="F1169" s="2"/>
      <c r="G1169" s="303"/>
      <c r="H1169" s="2"/>
      <c r="I1169" s="2"/>
      <c r="J1169" s="2"/>
      <c r="K1169" s="2"/>
      <c r="L1169" s="2"/>
      <c r="M1169" s="53"/>
      <c r="N1169" s="2"/>
      <c r="O1169" s="2"/>
      <c r="P1169" s="2"/>
      <c r="Q1169" s="2"/>
      <c r="R1169" s="2"/>
      <c r="S1169" s="2"/>
      <c r="T1169" s="2"/>
      <c r="U1169" s="2"/>
      <c r="V1169" s="53"/>
      <c r="W1169" s="304"/>
      <c r="X1169" s="2"/>
      <c r="Y1169" s="52"/>
      <c r="Z1169" s="2"/>
      <c r="AA1169" s="2"/>
      <c r="AB1169" s="2"/>
      <c r="AC1169" s="2"/>
      <c r="AD1169" s="2"/>
    </row>
    <row r="1170" spans="1:30" x14ac:dyDescent="0.2">
      <c r="A1170" s="2"/>
      <c r="B1170" s="2"/>
      <c r="C1170" s="2"/>
      <c r="D1170" s="2"/>
      <c r="E1170" s="1"/>
      <c r="F1170" s="2"/>
      <c r="G1170" s="303"/>
      <c r="H1170" s="2"/>
      <c r="I1170" s="2"/>
      <c r="J1170" s="2"/>
      <c r="K1170" s="2"/>
      <c r="L1170" s="2"/>
      <c r="M1170" s="53"/>
      <c r="N1170" s="2"/>
      <c r="O1170" s="2"/>
      <c r="P1170" s="2"/>
      <c r="Q1170" s="2"/>
      <c r="R1170" s="2"/>
      <c r="S1170" s="2"/>
      <c r="T1170" s="2"/>
      <c r="U1170" s="2"/>
      <c r="V1170" s="53"/>
      <c r="W1170" s="304"/>
      <c r="X1170" s="2"/>
      <c r="Y1170" s="52"/>
      <c r="Z1170" s="2"/>
      <c r="AA1170" s="2"/>
      <c r="AB1170" s="2"/>
      <c r="AC1170" s="2"/>
      <c r="AD1170" s="2"/>
    </row>
    <row r="1171" spans="1:30" x14ac:dyDescent="0.2">
      <c r="A1171" s="2"/>
      <c r="B1171" s="2"/>
      <c r="C1171" s="2"/>
      <c r="D1171" s="2"/>
      <c r="E1171" s="1"/>
      <c r="F1171" s="2"/>
      <c r="G1171" s="303"/>
      <c r="H1171" s="2"/>
      <c r="I1171" s="2"/>
      <c r="J1171" s="2"/>
      <c r="K1171" s="2"/>
      <c r="L1171" s="2"/>
      <c r="M1171" s="53"/>
      <c r="N1171" s="2"/>
      <c r="O1171" s="2"/>
      <c r="P1171" s="2"/>
      <c r="Q1171" s="2"/>
      <c r="R1171" s="2"/>
      <c r="S1171" s="2"/>
      <c r="T1171" s="2"/>
      <c r="U1171" s="2"/>
      <c r="V1171" s="53"/>
      <c r="W1171" s="304"/>
      <c r="X1171" s="2"/>
      <c r="Y1171" s="52"/>
      <c r="Z1171" s="2"/>
      <c r="AA1171" s="2"/>
      <c r="AB1171" s="2"/>
      <c r="AC1171" s="2"/>
      <c r="AD1171" s="2"/>
    </row>
    <row r="1172" spans="1:30" x14ac:dyDescent="0.2">
      <c r="A1172" s="2"/>
      <c r="B1172" s="2"/>
      <c r="C1172" s="2"/>
      <c r="D1172" s="2"/>
      <c r="E1172" s="1"/>
      <c r="F1172" s="2"/>
      <c r="G1172" s="303"/>
      <c r="H1172" s="2"/>
      <c r="I1172" s="2"/>
      <c r="J1172" s="2"/>
      <c r="K1172" s="2"/>
      <c r="L1172" s="2"/>
      <c r="M1172" s="53"/>
      <c r="N1172" s="2"/>
      <c r="O1172" s="2"/>
      <c r="P1172" s="2"/>
      <c r="Q1172" s="2"/>
      <c r="R1172" s="2"/>
      <c r="S1172" s="2"/>
      <c r="T1172" s="2"/>
      <c r="U1172" s="2"/>
      <c r="V1172" s="53"/>
      <c r="W1172" s="304"/>
      <c r="X1172" s="2"/>
      <c r="Y1172" s="52"/>
      <c r="Z1172" s="2"/>
      <c r="AA1172" s="2"/>
      <c r="AB1172" s="2"/>
      <c r="AC1172" s="2"/>
      <c r="AD1172" s="2"/>
    </row>
    <row r="1173" spans="1:30" x14ac:dyDescent="0.2">
      <c r="A1173" s="2"/>
      <c r="B1173" s="2"/>
      <c r="C1173" s="2"/>
      <c r="D1173" s="2"/>
      <c r="E1173" s="1"/>
      <c r="F1173" s="2"/>
      <c r="G1173" s="303"/>
      <c r="H1173" s="2"/>
      <c r="I1173" s="2"/>
      <c r="J1173" s="2"/>
      <c r="K1173" s="2"/>
      <c r="L1173" s="2"/>
      <c r="M1173" s="53"/>
      <c r="N1173" s="2"/>
      <c r="O1173" s="2"/>
      <c r="P1173" s="2"/>
      <c r="Q1173" s="2"/>
      <c r="R1173" s="2"/>
      <c r="S1173" s="2"/>
      <c r="T1173" s="2"/>
      <c r="U1173" s="2"/>
      <c r="V1173" s="53"/>
      <c r="W1173" s="304"/>
      <c r="X1173" s="2"/>
      <c r="Y1173" s="52"/>
      <c r="Z1173" s="2"/>
      <c r="AA1173" s="2"/>
      <c r="AB1173" s="2"/>
      <c r="AC1173" s="2"/>
      <c r="AD1173" s="2"/>
    </row>
    <row r="1174" spans="1:30" x14ac:dyDescent="0.2">
      <c r="A1174" s="2"/>
      <c r="B1174" s="2"/>
      <c r="C1174" s="2"/>
      <c r="D1174" s="2"/>
      <c r="E1174" s="1"/>
      <c r="F1174" s="2"/>
      <c r="G1174" s="303"/>
      <c r="H1174" s="2"/>
      <c r="I1174" s="2"/>
      <c r="J1174" s="2"/>
      <c r="K1174" s="2"/>
      <c r="L1174" s="2"/>
      <c r="M1174" s="53"/>
      <c r="N1174" s="2"/>
      <c r="O1174" s="2"/>
      <c r="P1174" s="2"/>
      <c r="Q1174" s="2"/>
      <c r="R1174" s="2"/>
      <c r="S1174" s="2"/>
      <c r="T1174" s="2"/>
      <c r="U1174" s="2"/>
      <c r="V1174" s="53"/>
      <c r="W1174" s="304"/>
      <c r="X1174" s="2"/>
      <c r="Y1174" s="52"/>
      <c r="Z1174" s="2"/>
      <c r="AA1174" s="2"/>
      <c r="AB1174" s="2"/>
      <c r="AC1174" s="2"/>
      <c r="AD1174" s="2"/>
    </row>
    <row r="1175" spans="1:30" x14ac:dyDescent="0.2">
      <c r="A1175" s="2"/>
      <c r="B1175" s="2"/>
      <c r="C1175" s="2"/>
      <c r="D1175" s="2"/>
      <c r="E1175" s="1"/>
      <c r="F1175" s="2"/>
      <c r="G1175" s="303"/>
      <c r="H1175" s="2"/>
      <c r="I1175" s="2"/>
      <c r="J1175" s="2"/>
      <c r="K1175" s="2"/>
      <c r="L1175" s="2"/>
      <c r="M1175" s="53"/>
      <c r="N1175" s="2"/>
      <c r="O1175" s="2"/>
      <c r="P1175" s="2"/>
      <c r="Q1175" s="2"/>
      <c r="R1175" s="2"/>
      <c r="S1175" s="2"/>
      <c r="T1175" s="2"/>
      <c r="U1175" s="2"/>
      <c r="V1175" s="53"/>
      <c r="W1175" s="304"/>
      <c r="X1175" s="2"/>
      <c r="Y1175" s="52"/>
      <c r="Z1175" s="2"/>
      <c r="AA1175" s="2"/>
      <c r="AB1175" s="2"/>
      <c r="AC1175" s="2"/>
      <c r="AD1175" s="2"/>
    </row>
    <row r="1176" spans="1:30" x14ac:dyDescent="0.2">
      <c r="A1176" s="2"/>
      <c r="B1176" s="2"/>
      <c r="C1176" s="2"/>
      <c r="D1176" s="2"/>
      <c r="E1176" s="1"/>
      <c r="F1176" s="2"/>
      <c r="G1176" s="303"/>
      <c r="H1176" s="2"/>
      <c r="I1176" s="2"/>
      <c r="J1176" s="2"/>
      <c r="K1176" s="2"/>
      <c r="L1176" s="2"/>
      <c r="M1176" s="53"/>
      <c r="N1176" s="2"/>
      <c r="O1176" s="2"/>
      <c r="P1176" s="2"/>
      <c r="Q1176" s="2"/>
      <c r="R1176" s="2"/>
      <c r="S1176" s="2"/>
      <c r="T1176" s="2"/>
      <c r="U1176" s="2"/>
      <c r="V1176" s="53"/>
      <c r="W1176" s="304"/>
      <c r="X1176" s="2"/>
      <c r="Y1176" s="52"/>
      <c r="Z1176" s="2"/>
      <c r="AA1176" s="2"/>
      <c r="AB1176" s="2"/>
      <c r="AC1176" s="2"/>
      <c r="AD1176" s="2"/>
    </row>
    <row r="1177" spans="1:30" x14ac:dyDescent="0.2">
      <c r="A1177" s="2"/>
      <c r="B1177" s="2"/>
      <c r="C1177" s="2"/>
      <c r="D1177" s="2"/>
      <c r="E1177" s="1"/>
      <c r="F1177" s="2"/>
      <c r="G1177" s="303"/>
      <c r="H1177" s="2"/>
      <c r="I1177" s="2"/>
      <c r="J1177" s="2"/>
      <c r="K1177" s="2"/>
      <c r="L1177" s="2"/>
      <c r="M1177" s="53"/>
      <c r="N1177" s="2"/>
      <c r="O1177" s="2"/>
      <c r="P1177" s="2"/>
      <c r="Q1177" s="2"/>
      <c r="R1177" s="2"/>
      <c r="S1177" s="2"/>
      <c r="T1177" s="2"/>
      <c r="U1177" s="2"/>
      <c r="V1177" s="53"/>
      <c r="W1177" s="304"/>
      <c r="X1177" s="2"/>
      <c r="Y1177" s="52"/>
      <c r="Z1177" s="2"/>
      <c r="AA1177" s="2"/>
      <c r="AB1177" s="2"/>
      <c r="AC1177" s="2"/>
      <c r="AD1177" s="2"/>
    </row>
    <row r="1178" spans="1:30" x14ac:dyDescent="0.2">
      <c r="A1178" s="2"/>
      <c r="B1178" s="2"/>
      <c r="C1178" s="2"/>
      <c r="D1178" s="2"/>
      <c r="E1178" s="1"/>
      <c r="F1178" s="2"/>
      <c r="G1178" s="303"/>
      <c r="H1178" s="2"/>
      <c r="I1178" s="2"/>
      <c r="J1178" s="2"/>
      <c r="K1178" s="2"/>
      <c r="L1178" s="2"/>
      <c r="M1178" s="53"/>
      <c r="N1178" s="2"/>
      <c r="O1178" s="2"/>
      <c r="P1178" s="2"/>
      <c r="Q1178" s="2"/>
      <c r="R1178" s="2"/>
      <c r="S1178" s="2"/>
      <c r="T1178" s="2"/>
      <c r="U1178" s="2"/>
      <c r="V1178" s="53"/>
      <c r="W1178" s="304"/>
      <c r="X1178" s="2"/>
      <c r="Y1178" s="52"/>
      <c r="Z1178" s="2"/>
      <c r="AA1178" s="2"/>
      <c r="AB1178" s="2"/>
      <c r="AC1178" s="2"/>
      <c r="AD1178" s="2"/>
    </row>
    <row r="1179" spans="1:30" x14ac:dyDescent="0.2">
      <c r="A1179" s="2"/>
      <c r="B1179" s="2"/>
      <c r="C1179" s="2"/>
      <c r="D1179" s="2"/>
      <c r="E1179" s="1"/>
      <c r="F1179" s="2"/>
      <c r="G1179" s="303"/>
      <c r="H1179" s="2"/>
      <c r="I1179" s="2"/>
      <c r="J1179" s="2"/>
      <c r="K1179" s="2"/>
      <c r="L1179" s="2"/>
      <c r="M1179" s="53"/>
      <c r="N1179" s="2"/>
      <c r="O1179" s="2"/>
      <c r="P1179" s="2"/>
      <c r="Q1179" s="2"/>
      <c r="R1179" s="2"/>
      <c r="S1179" s="2"/>
      <c r="T1179" s="2"/>
      <c r="U1179" s="2"/>
      <c r="V1179" s="53"/>
      <c r="W1179" s="304"/>
      <c r="X1179" s="2"/>
      <c r="Y1179" s="52"/>
      <c r="Z1179" s="2"/>
      <c r="AA1179" s="2"/>
      <c r="AB1179" s="2"/>
      <c r="AC1179" s="2"/>
      <c r="AD1179" s="2"/>
    </row>
    <row r="1180" spans="1:30" x14ac:dyDescent="0.2">
      <c r="A1180" s="2"/>
      <c r="B1180" s="2"/>
      <c r="C1180" s="2"/>
      <c r="D1180" s="2"/>
      <c r="E1180" s="1"/>
      <c r="F1180" s="2"/>
      <c r="G1180" s="303"/>
      <c r="H1180" s="2"/>
      <c r="I1180" s="2"/>
      <c r="J1180" s="2"/>
      <c r="K1180" s="2"/>
      <c r="L1180" s="2"/>
      <c r="M1180" s="53"/>
      <c r="N1180" s="2"/>
      <c r="O1180" s="2"/>
      <c r="P1180" s="2"/>
      <c r="Q1180" s="2"/>
      <c r="R1180" s="2"/>
      <c r="S1180" s="2"/>
      <c r="T1180" s="2"/>
      <c r="U1180" s="2"/>
      <c r="V1180" s="53"/>
      <c r="W1180" s="304"/>
      <c r="X1180" s="2"/>
      <c r="Y1180" s="52"/>
      <c r="Z1180" s="2"/>
      <c r="AA1180" s="2"/>
      <c r="AB1180" s="2"/>
      <c r="AC1180" s="2"/>
      <c r="AD1180" s="2"/>
    </row>
    <row r="1181" spans="1:30" x14ac:dyDescent="0.2">
      <c r="A1181" s="2"/>
      <c r="B1181" s="2"/>
      <c r="C1181" s="2"/>
      <c r="D1181" s="2"/>
      <c r="E1181" s="1"/>
      <c r="F1181" s="2"/>
      <c r="G1181" s="303"/>
      <c r="H1181" s="2"/>
      <c r="I1181" s="2"/>
      <c r="J1181" s="2"/>
      <c r="K1181" s="2"/>
      <c r="L1181" s="2"/>
      <c r="M1181" s="53"/>
      <c r="N1181" s="2"/>
      <c r="O1181" s="2"/>
      <c r="P1181" s="2"/>
      <c r="Q1181" s="2"/>
      <c r="R1181" s="2"/>
      <c r="S1181" s="2"/>
      <c r="T1181" s="2"/>
      <c r="U1181" s="2"/>
      <c r="V1181" s="53"/>
      <c r="W1181" s="304"/>
      <c r="X1181" s="2"/>
      <c r="Y1181" s="52"/>
      <c r="Z1181" s="2"/>
      <c r="AA1181" s="2"/>
      <c r="AB1181" s="2"/>
      <c r="AC1181" s="2"/>
      <c r="AD1181" s="2"/>
    </row>
    <row r="1182" spans="1:30" x14ac:dyDescent="0.2">
      <c r="A1182" s="2"/>
      <c r="B1182" s="2"/>
      <c r="C1182" s="2"/>
      <c r="D1182" s="2"/>
      <c r="E1182" s="1"/>
      <c r="F1182" s="2"/>
      <c r="G1182" s="303"/>
      <c r="H1182" s="2"/>
      <c r="I1182" s="2"/>
      <c r="J1182" s="2"/>
      <c r="K1182" s="2"/>
      <c r="L1182" s="2"/>
      <c r="M1182" s="53"/>
      <c r="N1182" s="2"/>
      <c r="O1182" s="2"/>
      <c r="P1182" s="2"/>
      <c r="Q1182" s="2"/>
      <c r="R1182" s="2"/>
      <c r="S1182" s="2"/>
      <c r="T1182" s="2"/>
      <c r="U1182" s="2"/>
      <c r="V1182" s="53"/>
      <c r="W1182" s="304"/>
      <c r="X1182" s="2"/>
      <c r="Y1182" s="52"/>
      <c r="Z1182" s="2"/>
      <c r="AA1182" s="2"/>
      <c r="AB1182" s="2"/>
      <c r="AC1182" s="2"/>
      <c r="AD1182" s="2"/>
    </row>
    <row r="1183" spans="1:30" x14ac:dyDescent="0.2">
      <c r="A1183" s="2"/>
      <c r="B1183" s="2"/>
      <c r="C1183" s="2"/>
      <c r="D1183" s="2"/>
      <c r="E1183" s="1"/>
      <c r="F1183" s="2"/>
      <c r="G1183" s="303"/>
      <c r="H1183" s="2"/>
      <c r="I1183" s="2"/>
      <c r="J1183" s="2"/>
      <c r="K1183" s="2"/>
      <c r="L1183" s="2"/>
      <c r="M1183" s="53"/>
      <c r="N1183" s="2"/>
      <c r="O1183" s="2"/>
      <c r="P1183" s="2"/>
      <c r="Q1183" s="2"/>
      <c r="R1183" s="2"/>
      <c r="S1183" s="2"/>
      <c r="T1183" s="2"/>
      <c r="U1183" s="2"/>
      <c r="V1183" s="53"/>
      <c r="W1183" s="304"/>
      <c r="X1183" s="2"/>
      <c r="Y1183" s="52"/>
      <c r="Z1183" s="2"/>
      <c r="AA1183" s="2"/>
      <c r="AB1183" s="2"/>
      <c r="AC1183" s="2"/>
      <c r="AD1183" s="2"/>
    </row>
    <row r="1184" spans="1:30" x14ac:dyDescent="0.2">
      <c r="A1184" s="2"/>
      <c r="B1184" s="2"/>
      <c r="C1184" s="2"/>
      <c r="D1184" s="2"/>
      <c r="E1184" s="1"/>
      <c r="F1184" s="2"/>
      <c r="G1184" s="303"/>
      <c r="H1184" s="2"/>
      <c r="I1184" s="2"/>
      <c r="J1184" s="2"/>
      <c r="K1184" s="2"/>
      <c r="L1184" s="2"/>
      <c r="M1184" s="53"/>
      <c r="N1184" s="2"/>
      <c r="O1184" s="2"/>
      <c r="P1184" s="2"/>
      <c r="Q1184" s="2"/>
      <c r="R1184" s="2"/>
      <c r="S1184" s="2"/>
      <c r="T1184" s="2"/>
      <c r="U1184" s="2"/>
      <c r="V1184" s="53"/>
      <c r="W1184" s="304"/>
      <c r="X1184" s="2"/>
      <c r="Y1184" s="52"/>
      <c r="Z1184" s="2"/>
      <c r="AA1184" s="2"/>
      <c r="AB1184" s="2"/>
      <c r="AC1184" s="2"/>
      <c r="AD1184" s="2"/>
    </row>
    <row r="1185" spans="1:30" x14ac:dyDescent="0.2">
      <c r="A1185" s="2"/>
      <c r="B1185" s="2"/>
      <c r="C1185" s="2"/>
      <c r="D1185" s="2"/>
      <c r="E1185" s="1"/>
      <c r="F1185" s="2"/>
      <c r="G1185" s="303"/>
      <c r="H1185" s="2"/>
      <c r="I1185" s="2"/>
      <c r="J1185" s="2"/>
      <c r="K1185" s="2"/>
      <c r="L1185" s="2"/>
      <c r="M1185" s="53"/>
      <c r="N1185" s="2"/>
      <c r="O1185" s="2"/>
      <c r="P1185" s="2"/>
      <c r="Q1185" s="2"/>
      <c r="R1185" s="2"/>
      <c r="S1185" s="2"/>
      <c r="T1185" s="2"/>
      <c r="U1185" s="2"/>
      <c r="V1185" s="53"/>
      <c r="W1185" s="304"/>
      <c r="X1185" s="2"/>
      <c r="Y1185" s="52"/>
      <c r="Z1185" s="2"/>
      <c r="AA1185" s="2"/>
      <c r="AB1185" s="2"/>
      <c r="AC1185" s="2"/>
      <c r="AD1185" s="2"/>
    </row>
    <row r="1186" spans="1:30" x14ac:dyDescent="0.2">
      <c r="A1186" s="2"/>
      <c r="B1186" s="2"/>
      <c r="C1186" s="2"/>
      <c r="D1186" s="2"/>
      <c r="E1186" s="1"/>
      <c r="F1186" s="2"/>
      <c r="G1186" s="303"/>
      <c r="H1186" s="2"/>
      <c r="I1186" s="2"/>
      <c r="J1186" s="2"/>
      <c r="K1186" s="2"/>
      <c r="L1186" s="2"/>
      <c r="M1186" s="53"/>
      <c r="N1186" s="2"/>
      <c r="O1186" s="2"/>
      <c r="P1186" s="2"/>
      <c r="Q1186" s="2"/>
      <c r="R1186" s="2"/>
      <c r="S1186" s="2"/>
      <c r="T1186" s="2"/>
      <c r="U1186" s="2"/>
      <c r="V1186" s="53"/>
      <c r="W1186" s="304"/>
      <c r="X1186" s="2"/>
      <c r="Y1186" s="52"/>
      <c r="Z1186" s="2"/>
      <c r="AA1186" s="2"/>
      <c r="AB1186" s="2"/>
      <c r="AC1186" s="2"/>
      <c r="AD1186" s="2"/>
    </row>
    <row r="1187" spans="1:30" x14ac:dyDescent="0.2">
      <c r="A1187" s="2"/>
      <c r="B1187" s="2"/>
      <c r="C1187" s="2"/>
      <c r="D1187" s="2"/>
      <c r="E1187" s="1"/>
      <c r="F1187" s="2"/>
      <c r="G1187" s="303"/>
      <c r="H1187" s="2"/>
      <c r="I1187" s="2"/>
      <c r="J1187" s="2"/>
      <c r="K1187" s="2"/>
      <c r="L1187" s="2"/>
      <c r="M1187" s="53"/>
      <c r="N1187" s="2"/>
      <c r="O1187" s="2"/>
      <c r="P1187" s="2"/>
      <c r="Q1187" s="2"/>
      <c r="R1187" s="2"/>
      <c r="S1187" s="2"/>
      <c r="T1187" s="2"/>
      <c r="U1187" s="2"/>
      <c r="V1187" s="53"/>
      <c r="W1187" s="304"/>
      <c r="X1187" s="2"/>
      <c r="Y1187" s="52"/>
      <c r="Z1187" s="2"/>
      <c r="AA1187" s="2"/>
      <c r="AB1187" s="2"/>
      <c r="AC1187" s="2"/>
      <c r="AD1187" s="2"/>
    </row>
    <row r="1188" spans="1:30" x14ac:dyDescent="0.2">
      <c r="A1188" s="2"/>
      <c r="B1188" s="2"/>
      <c r="C1188" s="2"/>
      <c r="D1188" s="2"/>
      <c r="E1188" s="1"/>
      <c r="F1188" s="2"/>
      <c r="G1188" s="303"/>
      <c r="H1188" s="2"/>
      <c r="I1188" s="2"/>
      <c r="J1188" s="2"/>
      <c r="K1188" s="2"/>
      <c r="L1188" s="2"/>
      <c r="M1188" s="53"/>
      <c r="N1188" s="2"/>
      <c r="O1188" s="2"/>
      <c r="P1188" s="2"/>
      <c r="Q1188" s="2"/>
      <c r="R1188" s="2"/>
      <c r="S1188" s="2"/>
      <c r="T1188" s="2"/>
      <c r="U1188" s="2"/>
      <c r="V1188" s="53"/>
      <c r="W1188" s="304"/>
      <c r="X1188" s="2"/>
      <c r="Y1188" s="52"/>
      <c r="Z1188" s="2"/>
      <c r="AA1188" s="2"/>
      <c r="AB1188" s="2"/>
      <c r="AC1188" s="2"/>
      <c r="AD1188" s="2"/>
    </row>
    <row r="1189" spans="1:30" x14ac:dyDescent="0.2">
      <c r="A1189" s="2"/>
      <c r="B1189" s="2"/>
      <c r="C1189" s="2"/>
      <c r="D1189" s="2"/>
      <c r="E1189" s="1"/>
      <c r="F1189" s="2"/>
      <c r="G1189" s="303"/>
      <c r="H1189" s="2"/>
      <c r="I1189" s="2"/>
      <c r="J1189" s="2"/>
      <c r="K1189" s="2"/>
      <c r="L1189" s="2"/>
      <c r="M1189" s="53"/>
      <c r="N1189" s="2"/>
      <c r="O1189" s="2"/>
      <c r="P1189" s="2"/>
      <c r="Q1189" s="2"/>
      <c r="R1189" s="2"/>
      <c r="S1189" s="2"/>
      <c r="T1189" s="2"/>
      <c r="U1189" s="2"/>
      <c r="V1189" s="53"/>
      <c r="W1189" s="304"/>
      <c r="X1189" s="2"/>
      <c r="Y1189" s="52"/>
      <c r="Z1189" s="2"/>
      <c r="AA1189" s="2"/>
      <c r="AB1189" s="2"/>
      <c r="AC1189" s="2"/>
      <c r="AD1189" s="2"/>
    </row>
    <row r="1190" spans="1:30" x14ac:dyDescent="0.2">
      <c r="A1190" s="2"/>
      <c r="B1190" s="2"/>
      <c r="C1190" s="2"/>
      <c r="D1190" s="2"/>
      <c r="E1190" s="1"/>
      <c r="F1190" s="2"/>
      <c r="G1190" s="303"/>
      <c r="H1190" s="2"/>
      <c r="I1190" s="2"/>
      <c r="J1190" s="2"/>
      <c r="K1190" s="2"/>
      <c r="L1190" s="2"/>
      <c r="M1190" s="53"/>
      <c r="N1190" s="2"/>
      <c r="O1190" s="2"/>
      <c r="P1190" s="2"/>
      <c r="Q1190" s="2"/>
      <c r="R1190" s="2"/>
      <c r="S1190" s="2"/>
      <c r="T1190" s="2"/>
      <c r="U1190" s="2"/>
      <c r="V1190" s="53"/>
      <c r="W1190" s="304"/>
      <c r="X1190" s="2"/>
      <c r="Y1190" s="52"/>
      <c r="Z1190" s="2"/>
      <c r="AA1190" s="2"/>
      <c r="AB1190" s="2"/>
      <c r="AC1190" s="2"/>
      <c r="AD1190" s="2"/>
    </row>
    <row r="1191" spans="1:30" x14ac:dyDescent="0.2">
      <c r="A1191" s="2"/>
      <c r="B1191" s="2"/>
      <c r="C1191" s="2"/>
      <c r="D1191" s="2"/>
      <c r="E1191" s="1"/>
      <c r="F1191" s="2"/>
      <c r="G1191" s="303"/>
      <c r="H1191" s="2"/>
      <c r="I1191" s="2"/>
      <c r="J1191" s="2"/>
      <c r="K1191" s="2"/>
      <c r="L1191" s="2"/>
      <c r="M1191" s="53"/>
      <c r="N1191" s="2"/>
      <c r="O1191" s="2"/>
      <c r="P1191" s="2"/>
      <c r="Q1191" s="2"/>
      <c r="R1191" s="2"/>
      <c r="S1191" s="2"/>
      <c r="T1191" s="2"/>
      <c r="U1191" s="2"/>
      <c r="V1191" s="53"/>
      <c r="W1191" s="304"/>
      <c r="X1191" s="2"/>
      <c r="Y1191" s="52"/>
      <c r="Z1191" s="2"/>
      <c r="AA1191" s="2"/>
      <c r="AB1191" s="2"/>
      <c r="AC1191" s="2"/>
      <c r="AD1191" s="2"/>
    </row>
    <row r="1192" spans="1:30" x14ac:dyDescent="0.2">
      <c r="A1192" s="2"/>
      <c r="B1192" s="2"/>
      <c r="C1192" s="2"/>
      <c r="D1192" s="2"/>
      <c r="E1192" s="1"/>
      <c r="F1192" s="2"/>
      <c r="G1192" s="303"/>
      <c r="H1192" s="2"/>
      <c r="I1192" s="2"/>
      <c r="J1192" s="2"/>
      <c r="K1192" s="2"/>
      <c r="L1192" s="2"/>
      <c r="M1192" s="53"/>
      <c r="N1192" s="2"/>
      <c r="O1192" s="2"/>
      <c r="P1192" s="2"/>
      <c r="Q1192" s="2"/>
      <c r="R1192" s="2"/>
      <c r="S1192" s="2"/>
      <c r="T1192" s="2"/>
      <c r="U1192" s="2"/>
      <c r="V1192" s="53"/>
      <c r="W1192" s="304"/>
      <c r="X1192" s="2"/>
      <c r="Y1192" s="52"/>
      <c r="Z1192" s="2"/>
      <c r="AA1192" s="2"/>
      <c r="AB1192" s="2"/>
      <c r="AC1192" s="2"/>
      <c r="AD1192" s="2"/>
    </row>
    <row r="1193" spans="1:30" x14ac:dyDescent="0.2">
      <c r="A1193" s="2"/>
      <c r="B1193" s="2"/>
      <c r="C1193" s="2"/>
      <c r="D1193" s="2"/>
      <c r="E1193" s="1"/>
      <c r="F1193" s="2"/>
      <c r="G1193" s="303"/>
      <c r="H1193" s="2"/>
      <c r="I1193" s="2"/>
      <c r="J1193" s="2"/>
      <c r="K1193" s="2"/>
      <c r="L1193" s="2"/>
      <c r="M1193" s="53"/>
      <c r="N1193" s="2"/>
      <c r="O1193" s="2"/>
      <c r="P1193" s="2"/>
      <c r="Q1193" s="2"/>
      <c r="R1193" s="2"/>
      <c r="S1193" s="2"/>
      <c r="T1193" s="2"/>
      <c r="U1193" s="2"/>
      <c r="V1193" s="53"/>
      <c r="W1193" s="304"/>
      <c r="X1193" s="2"/>
      <c r="Y1193" s="52"/>
      <c r="Z1193" s="2"/>
      <c r="AA1193" s="2"/>
      <c r="AB1193" s="2"/>
      <c r="AC1193" s="2"/>
      <c r="AD1193" s="2"/>
    </row>
    <row r="1194" spans="1:30" x14ac:dyDescent="0.2">
      <c r="A1194" s="2"/>
      <c r="B1194" s="2"/>
      <c r="C1194" s="2"/>
      <c r="D1194" s="2"/>
      <c r="E1194" s="1"/>
      <c r="F1194" s="2"/>
      <c r="G1194" s="303"/>
      <c r="H1194" s="2"/>
      <c r="I1194" s="2"/>
      <c r="J1194" s="2"/>
      <c r="K1194" s="2"/>
      <c r="L1194" s="2"/>
      <c r="M1194" s="53"/>
      <c r="N1194" s="2"/>
      <c r="O1194" s="2"/>
      <c r="P1194" s="2"/>
      <c r="Q1194" s="2"/>
      <c r="R1194" s="2"/>
      <c r="S1194" s="2"/>
      <c r="T1194" s="2"/>
      <c r="U1194" s="2"/>
      <c r="V1194" s="53"/>
      <c r="W1194" s="304"/>
      <c r="X1194" s="2"/>
      <c r="Y1194" s="52"/>
      <c r="Z1194" s="2"/>
      <c r="AA1194" s="2"/>
      <c r="AB1194" s="2"/>
      <c r="AC1194" s="2"/>
      <c r="AD1194" s="2"/>
    </row>
    <row r="1195" spans="1:30" x14ac:dyDescent="0.2">
      <c r="A1195" s="2"/>
      <c r="B1195" s="2"/>
      <c r="C1195" s="2"/>
      <c r="D1195" s="2"/>
      <c r="E1195" s="1"/>
      <c r="F1195" s="2"/>
      <c r="G1195" s="303"/>
      <c r="H1195" s="2"/>
      <c r="I1195" s="2"/>
      <c r="J1195" s="2"/>
      <c r="K1195" s="2"/>
      <c r="L1195" s="2"/>
      <c r="M1195" s="53"/>
      <c r="N1195" s="2"/>
      <c r="O1195" s="2"/>
      <c r="P1195" s="2"/>
      <c r="Q1195" s="2"/>
      <c r="R1195" s="2"/>
      <c r="S1195" s="2"/>
      <c r="T1195" s="2"/>
      <c r="U1195" s="2"/>
      <c r="V1195" s="53"/>
      <c r="W1195" s="304"/>
      <c r="X1195" s="2"/>
      <c r="Y1195" s="52"/>
      <c r="Z1195" s="2"/>
      <c r="AA1195" s="2"/>
      <c r="AB1195" s="2"/>
      <c r="AC1195" s="2"/>
      <c r="AD1195" s="2"/>
    </row>
    <row r="1196" spans="1:30" x14ac:dyDescent="0.2">
      <c r="A1196" s="2"/>
      <c r="B1196" s="2"/>
      <c r="C1196" s="2"/>
      <c r="D1196" s="2"/>
      <c r="E1196" s="1"/>
      <c r="F1196" s="2"/>
      <c r="G1196" s="303"/>
      <c r="H1196" s="2"/>
      <c r="I1196" s="2"/>
      <c r="J1196" s="2"/>
      <c r="K1196" s="2"/>
      <c r="L1196" s="2"/>
      <c r="M1196" s="53"/>
      <c r="N1196" s="2"/>
      <c r="O1196" s="2"/>
      <c r="P1196" s="2"/>
      <c r="Q1196" s="2"/>
      <c r="R1196" s="2"/>
      <c r="S1196" s="2"/>
      <c r="T1196" s="2"/>
      <c r="U1196" s="2"/>
      <c r="V1196" s="53"/>
      <c r="W1196" s="304"/>
      <c r="X1196" s="2"/>
      <c r="Y1196" s="52"/>
      <c r="Z1196" s="2"/>
      <c r="AA1196" s="2"/>
      <c r="AB1196" s="2"/>
      <c r="AC1196" s="2"/>
      <c r="AD1196" s="2"/>
    </row>
    <row r="1197" spans="1:30" x14ac:dyDescent="0.2">
      <c r="A1197" s="2"/>
      <c r="B1197" s="2"/>
      <c r="C1197" s="2"/>
      <c r="D1197" s="2"/>
      <c r="E1197" s="1"/>
      <c r="F1197" s="2"/>
      <c r="G1197" s="303"/>
      <c r="H1197" s="2"/>
      <c r="I1197" s="2"/>
      <c r="J1197" s="2"/>
      <c r="K1197" s="2"/>
      <c r="L1197" s="2"/>
      <c r="M1197" s="53"/>
      <c r="N1197" s="2"/>
      <c r="O1197" s="2"/>
      <c r="P1197" s="2"/>
      <c r="Q1197" s="2"/>
      <c r="R1197" s="2"/>
      <c r="S1197" s="2"/>
      <c r="T1197" s="2"/>
      <c r="U1197" s="2"/>
      <c r="V1197" s="53"/>
      <c r="W1197" s="304"/>
      <c r="X1197" s="2"/>
      <c r="Y1197" s="52"/>
      <c r="Z1197" s="2"/>
      <c r="AA1197" s="2"/>
      <c r="AB1197" s="2"/>
      <c r="AC1197" s="2"/>
      <c r="AD1197" s="2"/>
    </row>
    <row r="1198" spans="1:30" x14ac:dyDescent="0.2">
      <c r="A1198" s="2"/>
      <c r="B1198" s="2"/>
      <c r="C1198" s="2"/>
      <c r="D1198" s="2"/>
      <c r="E1198" s="1"/>
      <c r="F1198" s="2"/>
      <c r="G1198" s="303"/>
      <c r="H1198" s="2"/>
      <c r="I1198" s="2"/>
      <c r="J1198" s="2"/>
      <c r="K1198" s="2"/>
      <c r="L1198" s="2"/>
      <c r="M1198" s="53"/>
      <c r="N1198" s="2"/>
      <c r="O1198" s="2"/>
      <c r="P1198" s="2"/>
      <c r="Q1198" s="2"/>
      <c r="R1198" s="2"/>
      <c r="S1198" s="2"/>
      <c r="T1198" s="2"/>
      <c r="U1198" s="2"/>
      <c r="V1198" s="53"/>
      <c r="W1198" s="304"/>
      <c r="X1198" s="2"/>
      <c r="Y1198" s="52"/>
      <c r="Z1198" s="2"/>
      <c r="AA1198" s="2"/>
      <c r="AB1198" s="2"/>
      <c r="AC1198" s="2"/>
      <c r="AD1198" s="2"/>
    </row>
    <row r="1199" spans="1:30" x14ac:dyDescent="0.2">
      <c r="A1199" s="2"/>
      <c r="B1199" s="2"/>
      <c r="C1199" s="2"/>
      <c r="D1199" s="2"/>
      <c r="E1199" s="1"/>
      <c r="F1199" s="2"/>
      <c r="G1199" s="303"/>
      <c r="H1199" s="2"/>
      <c r="I1199" s="2"/>
      <c r="J1199" s="2"/>
      <c r="K1199" s="2"/>
      <c r="L1199" s="2"/>
      <c r="M1199" s="53"/>
      <c r="N1199" s="2"/>
      <c r="O1199" s="2"/>
      <c r="P1199" s="2"/>
      <c r="Q1199" s="2"/>
      <c r="R1199" s="2"/>
      <c r="S1199" s="2"/>
      <c r="T1199" s="2"/>
      <c r="U1199" s="2"/>
      <c r="V1199" s="53"/>
      <c r="W1199" s="304"/>
      <c r="X1199" s="2"/>
      <c r="Y1199" s="52"/>
      <c r="Z1199" s="2"/>
      <c r="AA1199" s="2"/>
      <c r="AB1199" s="2"/>
      <c r="AC1199" s="2"/>
      <c r="AD1199" s="2"/>
    </row>
    <row r="1200" spans="1:30" x14ac:dyDescent="0.2">
      <c r="A1200" s="2"/>
      <c r="B1200" s="2"/>
      <c r="C1200" s="2"/>
      <c r="D1200" s="2"/>
      <c r="E1200" s="1"/>
      <c r="F1200" s="2"/>
      <c r="G1200" s="303"/>
      <c r="H1200" s="2"/>
      <c r="I1200" s="2"/>
      <c r="J1200" s="2"/>
      <c r="K1200" s="2"/>
      <c r="L1200" s="2"/>
      <c r="M1200" s="53"/>
      <c r="N1200" s="2"/>
      <c r="O1200" s="2"/>
      <c r="P1200" s="2"/>
      <c r="Q1200" s="2"/>
      <c r="R1200" s="2"/>
      <c r="S1200" s="2"/>
      <c r="T1200" s="2"/>
      <c r="U1200" s="2"/>
      <c r="V1200" s="53"/>
      <c r="W1200" s="304"/>
      <c r="X1200" s="2"/>
      <c r="Y1200" s="52"/>
      <c r="Z1200" s="2"/>
      <c r="AA1200" s="2"/>
      <c r="AB1200" s="2"/>
      <c r="AC1200" s="2"/>
      <c r="AD1200" s="2"/>
    </row>
    <row r="1201" spans="1:30" x14ac:dyDescent="0.2">
      <c r="A1201" s="2"/>
      <c r="B1201" s="2"/>
      <c r="C1201" s="2"/>
      <c r="D1201" s="2"/>
      <c r="E1201" s="1"/>
      <c r="F1201" s="2"/>
      <c r="G1201" s="303"/>
      <c r="H1201" s="2"/>
      <c r="I1201" s="2"/>
      <c r="J1201" s="2"/>
      <c r="K1201" s="2"/>
      <c r="L1201" s="2"/>
      <c r="M1201" s="53"/>
      <c r="N1201" s="2"/>
      <c r="O1201" s="2"/>
      <c r="P1201" s="2"/>
      <c r="Q1201" s="2"/>
      <c r="R1201" s="2"/>
      <c r="S1201" s="2"/>
      <c r="T1201" s="2"/>
      <c r="U1201" s="2"/>
      <c r="V1201" s="53"/>
      <c r="W1201" s="304"/>
      <c r="X1201" s="2"/>
      <c r="Y1201" s="52"/>
      <c r="Z1201" s="2"/>
      <c r="AA1201" s="2"/>
      <c r="AB1201" s="2"/>
      <c r="AC1201" s="2"/>
      <c r="AD1201" s="2"/>
    </row>
    <row r="1202" spans="1:30" x14ac:dyDescent="0.2">
      <c r="A1202" s="2"/>
      <c r="B1202" s="2"/>
      <c r="C1202" s="2"/>
      <c r="D1202" s="2"/>
      <c r="E1202" s="1"/>
      <c r="F1202" s="2"/>
      <c r="G1202" s="303"/>
      <c r="H1202" s="2"/>
      <c r="I1202" s="2"/>
      <c r="J1202" s="2"/>
      <c r="K1202" s="2"/>
      <c r="L1202" s="2"/>
      <c r="M1202" s="53"/>
      <c r="N1202" s="2"/>
      <c r="O1202" s="2"/>
      <c r="P1202" s="2"/>
      <c r="Q1202" s="2"/>
      <c r="R1202" s="2"/>
      <c r="S1202" s="2"/>
      <c r="T1202" s="2"/>
      <c r="U1202" s="2"/>
      <c r="V1202" s="53"/>
      <c r="W1202" s="304"/>
      <c r="X1202" s="2"/>
      <c r="Y1202" s="52"/>
      <c r="Z1202" s="2"/>
      <c r="AA1202" s="2"/>
      <c r="AB1202" s="2"/>
      <c r="AC1202" s="2"/>
      <c r="AD1202" s="2"/>
    </row>
    <row r="1203" spans="1:30" x14ac:dyDescent="0.2">
      <c r="A1203" s="2"/>
      <c r="B1203" s="2"/>
      <c r="C1203" s="2"/>
      <c r="D1203" s="2"/>
      <c r="E1203" s="1"/>
      <c r="F1203" s="2"/>
      <c r="G1203" s="303"/>
      <c r="H1203" s="2"/>
      <c r="I1203" s="2"/>
      <c r="J1203" s="2"/>
      <c r="K1203" s="2"/>
      <c r="L1203" s="2"/>
      <c r="M1203" s="53"/>
      <c r="N1203" s="2"/>
      <c r="O1203" s="2"/>
      <c r="P1203" s="2"/>
      <c r="Q1203" s="2"/>
      <c r="R1203" s="2"/>
      <c r="S1203" s="2"/>
      <c r="T1203" s="2"/>
      <c r="U1203" s="2"/>
      <c r="V1203" s="53"/>
      <c r="W1203" s="304"/>
      <c r="X1203" s="2"/>
      <c r="Y1203" s="52"/>
      <c r="Z1203" s="2"/>
      <c r="AA1203" s="2"/>
      <c r="AB1203" s="2"/>
      <c r="AC1203" s="2"/>
      <c r="AD1203" s="2"/>
    </row>
    <row r="1204" spans="1:30" x14ac:dyDescent="0.2">
      <c r="A1204" s="2"/>
      <c r="B1204" s="2"/>
      <c r="C1204" s="2"/>
      <c r="D1204" s="2"/>
      <c r="E1204" s="1"/>
      <c r="F1204" s="2"/>
      <c r="G1204" s="303"/>
      <c r="H1204" s="2"/>
      <c r="I1204" s="2"/>
      <c r="J1204" s="2"/>
      <c r="K1204" s="2"/>
      <c r="L1204" s="2"/>
      <c r="M1204" s="53"/>
      <c r="N1204" s="2"/>
      <c r="O1204" s="2"/>
      <c r="P1204" s="2"/>
      <c r="Q1204" s="2"/>
      <c r="R1204" s="2"/>
      <c r="S1204" s="2"/>
      <c r="T1204" s="2"/>
      <c r="U1204" s="2"/>
      <c r="V1204" s="53"/>
      <c r="W1204" s="304"/>
      <c r="X1204" s="2"/>
      <c r="Y1204" s="52"/>
      <c r="Z1204" s="2"/>
      <c r="AA1204" s="2"/>
      <c r="AB1204" s="2"/>
      <c r="AC1204" s="2"/>
      <c r="AD1204" s="2"/>
    </row>
    <row r="1205" spans="1:30" x14ac:dyDescent="0.2">
      <c r="A1205" s="2"/>
      <c r="B1205" s="2"/>
      <c r="C1205" s="2"/>
      <c r="D1205" s="2"/>
      <c r="E1205" s="1"/>
      <c r="F1205" s="2"/>
      <c r="G1205" s="303"/>
      <c r="H1205" s="2"/>
      <c r="I1205" s="2"/>
      <c r="J1205" s="2"/>
      <c r="K1205" s="2"/>
      <c r="L1205" s="2"/>
      <c r="M1205" s="53"/>
      <c r="N1205" s="2"/>
      <c r="O1205" s="2"/>
      <c r="P1205" s="2"/>
      <c r="Q1205" s="2"/>
      <c r="R1205" s="2"/>
      <c r="S1205" s="2"/>
      <c r="T1205" s="2"/>
      <c r="U1205" s="2"/>
      <c r="V1205" s="53"/>
      <c r="W1205" s="304"/>
      <c r="X1205" s="2"/>
      <c r="Y1205" s="52"/>
      <c r="Z1205" s="2"/>
      <c r="AA1205" s="2"/>
      <c r="AB1205" s="2"/>
      <c r="AC1205" s="2"/>
      <c r="AD1205" s="2"/>
    </row>
    <row r="1206" spans="1:30" x14ac:dyDescent="0.2">
      <c r="A1206" s="2"/>
      <c r="B1206" s="2"/>
      <c r="C1206" s="2"/>
      <c r="D1206" s="2"/>
      <c r="E1206" s="1"/>
      <c r="F1206" s="2"/>
      <c r="G1206" s="303"/>
      <c r="H1206" s="2"/>
      <c r="I1206" s="2"/>
      <c r="J1206" s="2"/>
      <c r="K1206" s="2"/>
      <c r="L1206" s="2"/>
      <c r="M1206" s="53"/>
      <c r="N1206" s="2"/>
      <c r="O1206" s="2"/>
      <c r="P1206" s="2"/>
      <c r="Q1206" s="2"/>
      <c r="R1206" s="2"/>
      <c r="S1206" s="2"/>
      <c r="T1206" s="2"/>
      <c r="U1206" s="2"/>
      <c r="V1206" s="53"/>
      <c r="W1206" s="304"/>
      <c r="X1206" s="2"/>
      <c r="Y1206" s="52"/>
      <c r="Z1206" s="2"/>
      <c r="AA1206" s="2"/>
      <c r="AB1206" s="2"/>
      <c r="AC1206" s="2"/>
      <c r="AD1206" s="2"/>
    </row>
    <row r="1207" spans="1:30" x14ac:dyDescent="0.2">
      <c r="A1207" s="2"/>
      <c r="B1207" s="2"/>
      <c r="C1207" s="2"/>
      <c r="D1207" s="2"/>
      <c r="E1207" s="1"/>
      <c r="F1207" s="2"/>
      <c r="G1207" s="303"/>
      <c r="H1207" s="2"/>
      <c r="I1207" s="2"/>
      <c r="J1207" s="2"/>
      <c r="K1207" s="2"/>
      <c r="L1207" s="2"/>
      <c r="M1207" s="53"/>
      <c r="N1207" s="2"/>
      <c r="O1207" s="2"/>
      <c r="P1207" s="2"/>
      <c r="Q1207" s="2"/>
      <c r="R1207" s="2"/>
      <c r="S1207" s="2"/>
      <c r="T1207" s="2"/>
      <c r="U1207" s="2"/>
      <c r="V1207" s="53"/>
      <c r="W1207" s="304"/>
      <c r="X1207" s="2"/>
      <c r="Y1207" s="52"/>
      <c r="Z1207" s="2"/>
      <c r="AA1207" s="2"/>
      <c r="AB1207" s="2"/>
      <c r="AC1207" s="2"/>
      <c r="AD1207" s="2"/>
    </row>
    <row r="1208" spans="1:30" x14ac:dyDescent="0.2">
      <c r="A1208" s="2"/>
      <c r="B1208" s="2"/>
      <c r="C1208" s="2"/>
      <c r="D1208" s="2"/>
      <c r="E1208" s="1"/>
      <c r="F1208" s="2"/>
      <c r="G1208" s="303"/>
      <c r="H1208" s="2"/>
      <c r="I1208" s="2"/>
      <c r="J1208" s="2"/>
      <c r="K1208" s="2"/>
      <c r="L1208" s="2"/>
      <c r="M1208" s="53"/>
      <c r="N1208" s="2"/>
      <c r="O1208" s="2"/>
      <c r="P1208" s="2"/>
      <c r="Q1208" s="2"/>
      <c r="R1208" s="2"/>
      <c r="S1208" s="2"/>
      <c r="T1208" s="2"/>
      <c r="U1208" s="2"/>
      <c r="V1208" s="53"/>
      <c r="W1208" s="304"/>
      <c r="X1208" s="2"/>
      <c r="Y1208" s="52"/>
      <c r="Z1208" s="2"/>
      <c r="AA1208" s="2"/>
      <c r="AB1208" s="2"/>
      <c r="AC1208" s="2"/>
      <c r="AD1208" s="2"/>
    </row>
    <row r="1209" spans="1:30" x14ac:dyDescent="0.2">
      <c r="A1209" s="2"/>
      <c r="B1209" s="2"/>
      <c r="C1209" s="2"/>
      <c r="D1209" s="2"/>
      <c r="E1209" s="1"/>
      <c r="F1209" s="2"/>
      <c r="G1209" s="303"/>
      <c r="H1209" s="2"/>
      <c r="I1209" s="2"/>
      <c r="J1209" s="2"/>
      <c r="K1209" s="2"/>
      <c r="L1209" s="2"/>
      <c r="M1209" s="53"/>
      <c r="N1209" s="2"/>
      <c r="O1209" s="2"/>
      <c r="P1209" s="2"/>
      <c r="Q1209" s="2"/>
      <c r="R1209" s="2"/>
      <c r="S1209" s="2"/>
      <c r="T1209" s="2"/>
      <c r="U1209" s="2"/>
      <c r="V1209" s="53"/>
      <c r="W1209" s="304"/>
      <c r="X1209" s="2"/>
      <c r="Y1209" s="52"/>
      <c r="Z1209" s="2"/>
      <c r="AA1209" s="2"/>
      <c r="AB1209" s="2"/>
      <c r="AC1209" s="2"/>
      <c r="AD1209" s="2"/>
    </row>
    <row r="1210" spans="1:30" x14ac:dyDescent="0.2">
      <c r="A1210" s="2"/>
      <c r="B1210" s="2"/>
      <c r="C1210" s="2"/>
      <c r="D1210" s="2"/>
      <c r="E1210" s="1"/>
      <c r="F1210" s="2"/>
      <c r="G1210" s="303"/>
      <c r="H1210" s="2"/>
      <c r="I1210" s="2"/>
      <c r="J1210" s="2"/>
      <c r="K1210" s="2"/>
      <c r="L1210" s="2"/>
      <c r="M1210" s="53"/>
      <c r="N1210" s="2"/>
      <c r="O1210" s="2"/>
      <c r="P1210" s="2"/>
      <c r="Q1210" s="2"/>
      <c r="R1210" s="2"/>
      <c r="S1210" s="2"/>
      <c r="T1210" s="2"/>
      <c r="U1210" s="2"/>
      <c r="V1210" s="53"/>
      <c r="W1210" s="304"/>
      <c r="X1210" s="2"/>
      <c r="Y1210" s="52"/>
      <c r="Z1210" s="2"/>
      <c r="AA1210" s="2"/>
      <c r="AB1210" s="2"/>
      <c r="AC1210" s="2"/>
      <c r="AD1210" s="2"/>
    </row>
    <row r="1211" spans="1:30" x14ac:dyDescent="0.2">
      <c r="A1211" s="2"/>
      <c r="B1211" s="2"/>
      <c r="C1211" s="2"/>
      <c r="D1211" s="2"/>
      <c r="E1211" s="1"/>
      <c r="F1211" s="2"/>
      <c r="G1211" s="303"/>
      <c r="H1211" s="2"/>
      <c r="I1211" s="2"/>
      <c r="J1211" s="2"/>
      <c r="K1211" s="2"/>
      <c r="L1211" s="2"/>
      <c r="M1211" s="53"/>
      <c r="N1211" s="2"/>
      <c r="O1211" s="2"/>
      <c r="P1211" s="2"/>
      <c r="Q1211" s="2"/>
      <c r="R1211" s="2"/>
      <c r="S1211" s="2"/>
      <c r="T1211" s="2"/>
      <c r="U1211" s="2"/>
      <c r="V1211" s="53"/>
      <c r="W1211" s="304"/>
      <c r="X1211" s="2"/>
      <c r="Y1211" s="52"/>
      <c r="Z1211" s="2"/>
      <c r="AA1211" s="2"/>
      <c r="AB1211" s="2"/>
      <c r="AC1211" s="2"/>
      <c r="AD1211" s="2"/>
    </row>
    <row r="1212" spans="1:30" x14ac:dyDescent="0.2">
      <c r="A1212" s="2"/>
      <c r="B1212" s="2"/>
      <c r="C1212" s="2"/>
      <c r="D1212" s="2"/>
      <c r="E1212" s="1"/>
      <c r="F1212" s="2"/>
      <c r="G1212" s="303"/>
      <c r="H1212" s="2"/>
      <c r="I1212" s="2"/>
      <c r="J1212" s="2"/>
      <c r="K1212" s="2"/>
      <c r="L1212" s="2"/>
      <c r="M1212" s="53"/>
      <c r="N1212" s="2"/>
      <c r="O1212" s="2"/>
      <c r="P1212" s="2"/>
      <c r="Q1212" s="2"/>
      <c r="R1212" s="2"/>
      <c r="S1212" s="2"/>
      <c r="T1212" s="2"/>
      <c r="U1212" s="2"/>
      <c r="V1212" s="53"/>
      <c r="W1212" s="304"/>
      <c r="X1212" s="2"/>
      <c r="Y1212" s="52"/>
      <c r="Z1212" s="2"/>
      <c r="AA1212" s="2"/>
      <c r="AB1212" s="2"/>
      <c r="AC1212" s="2"/>
      <c r="AD1212" s="2"/>
    </row>
    <row r="1213" spans="1:30" x14ac:dyDescent="0.2">
      <c r="A1213" s="2"/>
      <c r="B1213" s="2"/>
      <c r="C1213" s="2"/>
      <c r="D1213" s="2"/>
      <c r="E1213" s="1"/>
      <c r="F1213" s="2"/>
      <c r="G1213" s="303"/>
      <c r="H1213" s="2"/>
      <c r="I1213" s="2"/>
      <c r="J1213" s="2"/>
      <c r="K1213" s="2"/>
      <c r="L1213" s="2"/>
      <c r="M1213" s="53"/>
      <c r="N1213" s="2"/>
      <c r="O1213" s="2"/>
      <c r="P1213" s="2"/>
      <c r="Q1213" s="2"/>
      <c r="R1213" s="2"/>
      <c r="S1213" s="2"/>
      <c r="T1213" s="2"/>
      <c r="U1213" s="2"/>
      <c r="V1213" s="53"/>
      <c r="W1213" s="304"/>
      <c r="X1213" s="2"/>
      <c r="Y1213" s="52"/>
      <c r="Z1213" s="2"/>
      <c r="AA1213" s="2"/>
      <c r="AB1213" s="2"/>
      <c r="AC1213" s="2"/>
      <c r="AD1213" s="2"/>
    </row>
    <row r="1214" spans="1:30" x14ac:dyDescent="0.2">
      <c r="A1214" s="2"/>
      <c r="B1214" s="2"/>
      <c r="C1214" s="2"/>
      <c r="D1214" s="2"/>
      <c r="E1214" s="1"/>
      <c r="F1214" s="2"/>
      <c r="G1214" s="303"/>
      <c r="H1214" s="2"/>
      <c r="I1214" s="2"/>
      <c r="J1214" s="2"/>
      <c r="K1214" s="2"/>
      <c r="L1214" s="2"/>
      <c r="M1214" s="53"/>
      <c r="N1214" s="2"/>
      <c r="O1214" s="2"/>
      <c r="P1214" s="2"/>
      <c r="Q1214" s="2"/>
      <c r="R1214" s="2"/>
      <c r="S1214" s="2"/>
      <c r="T1214" s="2"/>
      <c r="U1214" s="2"/>
      <c r="V1214" s="53"/>
      <c r="W1214" s="304"/>
      <c r="X1214" s="2"/>
      <c r="Y1214" s="52"/>
      <c r="Z1214" s="2"/>
      <c r="AA1214" s="2"/>
      <c r="AB1214" s="2"/>
      <c r="AC1214" s="2"/>
      <c r="AD1214" s="2"/>
    </row>
    <row r="1215" spans="1:30" x14ac:dyDescent="0.2">
      <c r="A1215" s="2"/>
      <c r="B1215" s="2"/>
      <c r="C1215" s="2"/>
      <c r="D1215" s="2"/>
      <c r="E1215" s="1"/>
      <c r="F1215" s="2"/>
      <c r="G1215" s="303"/>
      <c r="H1215" s="2"/>
      <c r="I1215" s="2"/>
      <c r="J1215" s="2"/>
      <c r="K1215" s="2"/>
      <c r="L1215" s="2"/>
      <c r="M1215" s="53"/>
      <c r="N1215" s="2"/>
      <c r="O1215" s="2"/>
      <c r="P1215" s="2"/>
      <c r="Q1215" s="2"/>
      <c r="R1215" s="2"/>
      <c r="S1215" s="2"/>
      <c r="T1215" s="2"/>
      <c r="U1215" s="2"/>
      <c r="V1215" s="53"/>
      <c r="W1215" s="304"/>
      <c r="X1215" s="2"/>
      <c r="Y1215" s="52"/>
      <c r="Z1215" s="2"/>
      <c r="AA1215" s="2"/>
      <c r="AB1215" s="2"/>
      <c r="AC1215" s="2"/>
      <c r="AD1215" s="2"/>
    </row>
    <row r="1216" spans="1:30" x14ac:dyDescent="0.2">
      <c r="A1216" s="2"/>
      <c r="B1216" s="2"/>
      <c r="C1216" s="2"/>
      <c r="D1216" s="2"/>
      <c r="E1216" s="1"/>
      <c r="F1216" s="2"/>
      <c r="G1216" s="303"/>
      <c r="H1216" s="2"/>
      <c r="I1216" s="2"/>
      <c r="J1216" s="2"/>
      <c r="K1216" s="2"/>
      <c r="L1216" s="2"/>
      <c r="M1216" s="53"/>
      <c r="N1216" s="2"/>
      <c r="O1216" s="2"/>
      <c r="P1216" s="2"/>
      <c r="Q1216" s="2"/>
      <c r="R1216" s="2"/>
      <c r="S1216" s="2"/>
      <c r="T1216" s="2"/>
      <c r="U1216" s="2"/>
      <c r="V1216" s="53"/>
      <c r="W1216" s="304"/>
      <c r="X1216" s="2"/>
      <c r="Y1216" s="52"/>
      <c r="Z1216" s="2"/>
      <c r="AA1216" s="2"/>
      <c r="AB1216" s="2"/>
      <c r="AC1216" s="2"/>
      <c r="AD1216" s="2"/>
    </row>
    <row r="1217" spans="1:30" x14ac:dyDescent="0.2">
      <c r="A1217" s="2"/>
      <c r="B1217" s="2"/>
      <c r="C1217" s="2"/>
      <c r="D1217" s="2"/>
      <c r="E1217" s="1"/>
      <c r="F1217" s="2"/>
      <c r="G1217" s="303"/>
      <c r="H1217" s="2"/>
      <c r="I1217" s="2"/>
      <c r="J1217" s="2"/>
      <c r="K1217" s="2"/>
      <c r="L1217" s="2"/>
      <c r="M1217" s="53"/>
      <c r="N1217" s="2"/>
      <c r="O1217" s="2"/>
      <c r="P1217" s="2"/>
      <c r="Q1217" s="2"/>
      <c r="R1217" s="2"/>
      <c r="S1217" s="2"/>
      <c r="T1217" s="2"/>
      <c r="U1217" s="2"/>
      <c r="V1217" s="53"/>
      <c r="W1217" s="304"/>
      <c r="X1217" s="2"/>
      <c r="Y1217" s="52"/>
      <c r="Z1217" s="2"/>
      <c r="AA1217" s="2"/>
      <c r="AB1217" s="2"/>
      <c r="AC1217" s="2"/>
      <c r="AD1217" s="2"/>
    </row>
    <row r="1218" spans="1:30" x14ac:dyDescent="0.2">
      <c r="A1218" s="2"/>
      <c r="B1218" s="2"/>
      <c r="C1218" s="2"/>
      <c r="D1218" s="2"/>
      <c r="E1218" s="1"/>
      <c r="F1218" s="2"/>
      <c r="G1218" s="303"/>
      <c r="H1218" s="2"/>
      <c r="I1218" s="2"/>
      <c r="J1218" s="2"/>
      <c r="K1218" s="2"/>
      <c r="L1218" s="2"/>
      <c r="M1218" s="53"/>
      <c r="N1218" s="2"/>
      <c r="O1218" s="2"/>
      <c r="P1218" s="2"/>
      <c r="Q1218" s="2"/>
      <c r="R1218" s="2"/>
      <c r="S1218" s="2"/>
      <c r="T1218" s="2"/>
      <c r="U1218" s="2"/>
      <c r="V1218" s="53"/>
      <c r="W1218" s="304"/>
      <c r="X1218" s="2"/>
      <c r="Y1218" s="52"/>
      <c r="Z1218" s="2"/>
      <c r="AA1218" s="2"/>
      <c r="AB1218" s="2"/>
      <c r="AC1218" s="2"/>
      <c r="AD1218" s="2"/>
    </row>
    <row r="1219" spans="1:30" x14ac:dyDescent="0.2">
      <c r="A1219" s="2"/>
      <c r="B1219" s="2"/>
      <c r="C1219" s="2"/>
      <c r="D1219" s="2"/>
      <c r="E1219" s="1"/>
      <c r="F1219" s="2"/>
      <c r="G1219" s="303"/>
      <c r="H1219" s="2"/>
      <c r="I1219" s="2"/>
      <c r="J1219" s="2"/>
      <c r="K1219" s="2"/>
      <c r="L1219" s="2"/>
      <c r="M1219" s="53"/>
      <c r="N1219" s="2"/>
      <c r="O1219" s="2"/>
      <c r="P1219" s="2"/>
      <c r="Q1219" s="2"/>
      <c r="R1219" s="2"/>
      <c r="S1219" s="2"/>
      <c r="T1219" s="2"/>
      <c r="U1219" s="2"/>
      <c r="V1219" s="53"/>
      <c r="W1219" s="304"/>
      <c r="X1219" s="2"/>
      <c r="Y1219" s="52"/>
      <c r="Z1219" s="2"/>
      <c r="AA1219" s="2"/>
      <c r="AB1219" s="2"/>
      <c r="AC1219" s="2"/>
      <c r="AD1219" s="2"/>
    </row>
    <row r="1220" spans="1:30" x14ac:dyDescent="0.2">
      <c r="A1220" s="2"/>
      <c r="B1220" s="2"/>
      <c r="C1220" s="2"/>
      <c r="D1220" s="2"/>
      <c r="E1220" s="1"/>
      <c r="F1220" s="2"/>
      <c r="G1220" s="303"/>
      <c r="H1220" s="2"/>
      <c r="I1220" s="2"/>
      <c r="J1220" s="2"/>
      <c r="K1220" s="2"/>
      <c r="L1220" s="2"/>
      <c r="M1220" s="53"/>
      <c r="N1220" s="2"/>
      <c r="O1220" s="2"/>
      <c r="P1220" s="2"/>
      <c r="Q1220" s="2"/>
      <c r="R1220" s="2"/>
      <c r="S1220" s="2"/>
      <c r="T1220" s="2"/>
      <c r="U1220" s="2"/>
      <c r="V1220" s="53"/>
      <c r="W1220" s="304"/>
      <c r="X1220" s="2"/>
      <c r="Y1220" s="52"/>
      <c r="Z1220" s="2"/>
      <c r="AA1220" s="2"/>
      <c r="AB1220" s="2"/>
      <c r="AC1220" s="2"/>
      <c r="AD1220" s="2"/>
    </row>
    <row r="1221" spans="1:30" x14ac:dyDescent="0.2">
      <c r="A1221" s="2"/>
      <c r="B1221" s="2"/>
      <c r="C1221" s="2"/>
      <c r="D1221" s="2"/>
      <c r="E1221" s="1"/>
      <c r="F1221" s="2"/>
      <c r="G1221" s="303"/>
      <c r="H1221" s="2"/>
      <c r="I1221" s="2"/>
      <c r="J1221" s="2"/>
      <c r="K1221" s="2"/>
      <c r="L1221" s="2"/>
      <c r="M1221" s="53"/>
      <c r="N1221" s="2"/>
      <c r="O1221" s="2"/>
      <c r="P1221" s="2"/>
      <c r="Q1221" s="2"/>
      <c r="R1221" s="2"/>
      <c r="S1221" s="2"/>
      <c r="T1221" s="2"/>
      <c r="U1221" s="2"/>
      <c r="V1221" s="53"/>
      <c r="W1221" s="304"/>
      <c r="X1221" s="2"/>
      <c r="Y1221" s="52"/>
      <c r="Z1221" s="2"/>
      <c r="AA1221" s="2"/>
      <c r="AB1221" s="2"/>
      <c r="AC1221" s="2"/>
      <c r="AD1221" s="2"/>
    </row>
    <row r="1222" spans="1:30" x14ac:dyDescent="0.2">
      <c r="A1222" s="2"/>
      <c r="B1222" s="2"/>
      <c r="C1222" s="2"/>
      <c r="D1222" s="2"/>
      <c r="E1222" s="1"/>
      <c r="F1222" s="2"/>
      <c r="G1222" s="303"/>
      <c r="H1222" s="2"/>
      <c r="I1222" s="2"/>
      <c r="J1222" s="2"/>
      <c r="K1222" s="2"/>
      <c r="L1222" s="2"/>
      <c r="M1222" s="53"/>
      <c r="N1222" s="2"/>
      <c r="O1222" s="2"/>
      <c r="P1222" s="2"/>
      <c r="Q1222" s="2"/>
      <c r="R1222" s="2"/>
      <c r="S1222" s="2"/>
      <c r="T1222" s="2"/>
      <c r="U1222" s="2"/>
      <c r="V1222" s="53"/>
      <c r="W1222" s="304"/>
      <c r="X1222" s="2"/>
      <c r="Y1222" s="52"/>
      <c r="Z1222" s="2"/>
      <c r="AA1222" s="2"/>
      <c r="AB1222" s="2"/>
      <c r="AC1222" s="2"/>
      <c r="AD1222" s="2"/>
    </row>
    <row r="1223" spans="1:30" x14ac:dyDescent="0.2">
      <c r="A1223" s="2"/>
      <c r="B1223" s="2"/>
      <c r="C1223" s="2"/>
      <c r="D1223" s="2"/>
      <c r="E1223" s="1"/>
      <c r="F1223" s="2"/>
      <c r="G1223" s="303"/>
      <c r="H1223" s="2"/>
      <c r="I1223" s="2"/>
      <c r="J1223" s="2"/>
      <c r="K1223" s="2"/>
      <c r="L1223" s="2"/>
      <c r="M1223" s="53"/>
      <c r="N1223" s="2"/>
      <c r="O1223" s="2"/>
      <c r="P1223" s="2"/>
      <c r="Q1223" s="2"/>
      <c r="R1223" s="2"/>
      <c r="S1223" s="2"/>
      <c r="T1223" s="2"/>
      <c r="U1223" s="2"/>
      <c r="V1223" s="53"/>
      <c r="W1223" s="304"/>
      <c r="X1223" s="2"/>
      <c r="Y1223" s="52"/>
      <c r="Z1223" s="2"/>
      <c r="AA1223" s="2"/>
      <c r="AB1223" s="2"/>
      <c r="AC1223" s="2"/>
      <c r="AD1223" s="2"/>
    </row>
    <row r="1224" spans="1:30" x14ac:dyDescent="0.2">
      <c r="A1224" s="2"/>
      <c r="B1224" s="2"/>
      <c r="C1224" s="2"/>
      <c r="D1224" s="2"/>
      <c r="E1224" s="1"/>
      <c r="F1224" s="2"/>
      <c r="G1224" s="303"/>
      <c r="H1224" s="2"/>
      <c r="I1224" s="2"/>
      <c r="J1224" s="2"/>
      <c r="K1224" s="2"/>
      <c r="L1224" s="2"/>
      <c r="M1224" s="53"/>
      <c r="N1224" s="2"/>
      <c r="O1224" s="2"/>
      <c r="P1224" s="2"/>
      <c r="Q1224" s="2"/>
      <c r="R1224" s="2"/>
      <c r="S1224" s="2"/>
      <c r="T1224" s="2"/>
      <c r="U1224" s="2"/>
      <c r="V1224" s="53"/>
      <c r="W1224" s="304"/>
      <c r="X1224" s="2"/>
      <c r="Y1224" s="52"/>
      <c r="Z1224" s="2"/>
      <c r="AA1224" s="2"/>
      <c r="AB1224" s="2"/>
      <c r="AC1224" s="2"/>
      <c r="AD1224" s="2"/>
    </row>
    <row r="1225" spans="1:30" x14ac:dyDescent="0.2">
      <c r="A1225" s="2"/>
      <c r="B1225" s="2"/>
      <c r="C1225" s="2"/>
      <c r="D1225" s="2"/>
      <c r="E1225" s="1"/>
      <c r="F1225" s="2"/>
      <c r="G1225" s="303"/>
      <c r="H1225" s="2"/>
      <c r="I1225" s="2"/>
      <c r="J1225" s="2"/>
      <c r="K1225" s="2"/>
      <c r="L1225" s="2"/>
      <c r="M1225" s="53"/>
      <c r="N1225" s="2"/>
      <c r="O1225" s="2"/>
      <c r="P1225" s="2"/>
      <c r="Q1225" s="2"/>
      <c r="R1225" s="2"/>
      <c r="S1225" s="2"/>
      <c r="T1225" s="2"/>
      <c r="U1225" s="2"/>
      <c r="V1225" s="53"/>
      <c r="W1225" s="304"/>
      <c r="X1225" s="2"/>
      <c r="Y1225" s="52"/>
      <c r="Z1225" s="2"/>
      <c r="AA1225" s="2"/>
      <c r="AB1225" s="2"/>
      <c r="AC1225" s="2"/>
      <c r="AD1225" s="2"/>
    </row>
    <row r="1226" spans="1:30" x14ac:dyDescent="0.2">
      <c r="A1226" s="2"/>
      <c r="B1226" s="2"/>
      <c r="C1226" s="2"/>
      <c r="D1226" s="2"/>
      <c r="E1226" s="1"/>
      <c r="F1226" s="2"/>
      <c r="G1226" s="303"/>
      <c r="H1226" s="2"/>
      <c r="I1226" s="2"/>
      <c r="J1226" s="2"/>
      <c r="K1226" s="2"/>
      <c r="L1226" s="2"/>
      <c r="M1226" s="53"/>
      <c r="N1226" s="2"/>
      <c r="O1226" s="2"/>
      <c r="P1226" s="2"/>
      <c r="Q1226" s="2"/>
      <c r="R1226" s="2"/>
      <c r="S1226" s="2"/>
      <c r="T1226" s="2"/>
      <c r="U1226" s="2"/>
      <c r="V1226" s="53"/>
      <c r="W1226" s="304"/>
      <c r="X1226" s="2"/>
      <c r="Y1226" s="52"/>
      <c r="Z1226" s="2"/>
      <c r="AA1226" s="2"/>
      <c r="AB1226" s="2"/>
      <c r="AC1226" s="2"/>
      <c r="AD1226" s="2"/>
    </row>
    <row r="1227" spans="1:30" x14ac:dyDescent="0.2">
      <c r="A1227" s="2"/>
      <c r="B1227" s="2"/>
      <c r="C1227" s="2"/>
      <c r="D1227" s="2"/>
      <c r="E1227" s="1"/>
      <c r="F1227" s="2"/>
      <c r="G1227" s="303"/>
      <c r="H1227" s="2"/>
      <c r="I1227" s="2"/>
      <c r="J1227" s="2"/>
      <c r="K1227" s="2"/>
      <c r="L1227" s="2"/>
      <c r="M1227" s="53"/>
      <c r="N1227" s="2"/>
      <c r="O1227" s="2"/>
      <c r="P1227" s="2"/>
      <c r="Q1227" s="2"/>
      <c r="R1227" s="2"/>
      <c r="S1227" s="2"/>
      <c r="T1227" s="2"/>
      <c r="U1227" s="2"/>
      <c r="V1227" s="53"/>
      <c r="W1227" s="304"/>
      <c r="X1227" s="2"/>
      <c r="Y1227" s="52"/>
      <c r="Z1227" s="2"/>
      <c r="AA1227" s="2"/>
      <c r="AB1227" s="2"/>
      <c r="AC1227" s="2"/>
      <c r="AD1227" s="2"/>
    </row>
    <row r="1228" spans="1:30" x14ac:dyDescent="0.2">
      <c r="A1228" s="2"/>
      <c r="B1228" s="2"/>
      <c r="C1228" s="2"/>
      <c r="D1228" s="2"/>
      <c r="E1228" s="1"/>
      <c r="F1228" s="2"/>
      <c r="G1228" s="303"/>
      <c r="H1228" s="2"/>
      <c r="I1228" s="2"/>
      <c r="J1228" s="2"/>
      <c r="K1228" s="2"/>
      <c r="L1228" s="2"/>
      <c r="M1228" s="53"/>
      <c r="N1228" s="2"/>
      <c r="O1228" s="2"/>
      <c r="P1228" s="2"/>
      <c r="Q1228" s="2"/>
      <c r="R1228" s="2"/>
      <c r="S1228" s="2"/>
      <c r="T1228" s="2"/>
      <c r="U1228" s="2"/>
      <c r="V1228" s="53"/>
      <c r="W1228" s="304"/>
      <c r="X1228" s="2"/>
      <c r="Y1228" s="52"/>
      <c r="Z1228" s="2"/>
      <c r="AA1228" s="2"/>
      <c r="AB1228" s="2"/>
      <c r="AC1228" s="2"/>
      <c r="AD1228" s="2"/>
    </row>
    <row r="1229" spans="1:30" x14ac:dyDescent="0.2">
      <c r="A1229" s="2"/>
      <c r="B1229" s="2"/>
      <c r="C1229" s="2"/>
      <c r="D1229" s="2"/>
      <c r="E1229" s="1"/>
      <c r="F1229" s="2"/>
      <c r="G1229" s="303"/>
      <c r="H1229" s="2"/>
      <c r="I1229" s="2"/>
      <c r="J1229" s="2"/>
      <c r="K1229" s="2"/>
      <c r="L1229" s="2"/>
      <c r="M1229" s="53"/>
      <c r="N1229" s="2"/>
      <c r="O1229" s="2"/>
      <c r="P1229" s="2"/>
      <c r="Q1229" s="2"/>
      <c r="R1229" s="2"/>
      <c r="S1229" s="2"/>
      <c r="T1229" s="2"/>
      <c r="U1229" s="2"/>
      <c r="V1229" s="53"/>
      <c r="W1229" s="304"/>
      <c r="X1229" s="2"/>
      <c r="Y1229" s="52"/>
      <c r="Z1229" s="2"/>
      <c r="AA1229" s="2"/>
      <c r="AB1229" s="2"/>
      <c r="AC1229" s="2"/>
      <c r="AD1229" s="2"/>
    </row>
    <row r="1230" spans="1:30" x14ac:dyDescent="0.2">
      <c r="A1230" s="2"/>
      <c r="B1230" s="2"/>
      <c r="C1230" s="2"/>
      <c r="D1230" s="2"/>
      <c r="E1230" s="1"/>
      <c r="F1230" s="2"/>
      <c r="G1230" s="303"/>
      <c r="H1230" s="2"/>
      <c r="I1230" s="2"/>
      <c r="J1230" s="2"/>
      <c r="K1230" s="2"/>
      <c r="L1230" s="2"/>
      <c r="M1230" s="53"/>
      <c r="N1230" s="2"/>
      <c r="O1230" s="2"/>
      <c r="P1230" s="2"/>
      <c r="Q1230" s="2"/>
      <c r="R1230" s="2"/>
      <c r="S1230" s="2"/>
      <c r="T1230" s="2"/>
      <c r="U1230" s="2"/>
      <c r="V1230" s="53"/>
      <c r="W1230" s="304"/>
      <c r="X1230" s="2"/>
      <c r="Y1230" s="52"/>
      <c r="Z1230" s="2"/>
      <c r="AA1230" s="2"/>
      <c r="AB1230" s="2"/>
      <c r="AC1230" s="2"/>
      <c r="AD1230" s="2"/>
    </row>
    <row r="1231" spans="1:30" x14ac:dyDescent="0.2">
      <c r="A1231" s="2"/>
      <c r="B1231" s="2"/>
      <c r="C1231" s="2"/>
      <c r="D1231" s="2"/>
      <c r="E1231" s="1"/>
      <c r="F1231" s="2"/>
      <c r="G1231" s="303"/>
      <c r="H1231" s="2"/>
      <c r="I1231" s="2"/>
      <c r="J1231" s="2"/>
      <c r="K1231" s="2"/>
      <c r="L1231" s="2"/>
      <c r="M1231" s="53"/>
      <c r="N1231" s="2"/>
      <c r="O1231" s="2"/>
      <c r="P1231" s="2"/>
      <c r="Q1231" s="2"/>
      <c r="R1231" s="2"/>
      <c r="S1231" s="2"/>
      <c r="T1231" s="2"/>
      <c r="U1231" s="2"/>
      <c r="V1231" s="53"/>
      <c r="W1231" s="304"/>
      <c r="X1231" s="2"/>
      <c r="Y1231" s="52"/>
      <c r="Z1231" s="2"/>
      <c r="AA1231" s="2"/>
      <c r="AB1231" s="2"/>
      <c r="AC1231" s="2"/>
      <c r="AD1231" s="2"/>
    </row>
    <row r="1232" spans="1:30" x14ac:dyDescent="0.2">
      <c r="A1232" s="2"/>
      <c r="B1232" s="2"/>
      <c r="C1232" s="2"/>
      <c r="D1232" s="2"/>
      <c r="E1232" s="1"/>
      <c r="F1232" s="2"/>
      <c r="G1232" s="303"/>
      <c r="H1232" s="2"/>
      <c r="I1232" s="2"/>
      <c r="J1232" s="2"/>
      <c r="K1232" s="2"/>
      <c r="L1232" s="2"/>
      <c r="M1232" s="53"/>
      <c r="N1232" s="2"/>
      <c r="O1232" s="2"/>
      <c r="P1232" s="2"/>
      <c r="Q1232" s="2"/>
      <c r="R1232" s="2"/>
      <c r="S1232" s="2"/>
      <c r="T1232" s="2"/>
      <c r="U1232" s="2"/>
      <c r="V1232" s="53"/>
      <c r="W1232" s="304"/>
      <c r="X1232" s="2"/>
      <c r="Y1232" s="52"/>
      <c r="Z1232" s="2"/>
      <c r="AA1232" s="2"/>
      <c r="AB1232" s="2"/>
      <c r="AC1232" s="2"/>
      <c r="AD1232" s="2"/>
    </row>
    <row r="1233" spans="1:30" x14ac:dyDescent="0.2">
      <c r="A1233" s="2"/>
      <c r="B1233" s="2"/>
      <c r="C1233" s="2"/>
      <c r="D1233" s="2"/>
      <c r="E1233" s="1"/>
      <c r="F1233" s="2"/>
      <c r="G1233" s="303"/>
      <c r="H1233" s="2"/>
      <c r="I1233" s="2"/>
      <c r="J1233" s="2"/>
      <c r="K1233" s="2"/>
      <c r="L1233" s="2"/>
      <c r="M1233" s="53"/>
      <c r="N1233" s="2"/>
      <c r="O1233" s="2"/>
      <c r="P1233" s="2"/>
      <c r="Q1233" s="2"/>
      <c r="R1233" s="2"/>
      <c r="S1233" s="2"/>
      <c r="T1233" s="2"/>
      <c r="U1233" s="2"/>
      <c r="V1233" s="53"/>
      <c r="W1233" s="304"/>
      <c r="X1233" s="2"/>
      <c r="Y1233" s="52"/>
      <c r="Z1233" s="2"/>
      <c r="AA1233" s="2"/>
      <c r="AB1233" s="2"/>
      <c r="AC1233" s="2"/>
      <c r="AD1233" s="2"/>
    </row>
    <row r="1234" spans="1:30" x14ac:dyDescent="0.2">
      <c r="A1234" s="306"/>
      <c r="B1234" s="306"/>
      <c r="C1234" s="306"/>
      <c r="D1234" s="306"/>
      <c r="E1234" s="307"/>
      <c r="F1234" s="306"/>
      <c r="G1234" s="308"/>
      <c r="H1234" s="306"/>
      <c r="I1234" s="306"/>
      <c r="J1234" s="306"/>
      <c r="K1234" s="306"/>
      <c r="L1234" s="306"/>
      <c r="M1234" s="309"/>
      <c r="N1234" s="306"/>
      <c r="O1234" s="306"/>
      <c r="P1234" s="306"/>
      <c r="Q1234" s="306"/>
      <c r="R1234" s="306"/>
      <c r="S1234" s="306"/>
      <c r="T1234" s="306"/>
      <c r="U1234" s="306"/>
      <c r="V1234" s="309"/>
      <c r="W1234" s="310"/>
      <c r="X1234" s="311"/>
      <c r="Y1234" s="312"/>
      <c r="Z1234" s="306"/>
      <c r="AA1234" s="306"/>
      <c r="AB1234" s="306"/>
      <c r="AC1234" s="306"/>
      <c r="AD1234" s="306"/>
    </row>
    <row r="1235" spans="1:30" x14ac:dyDescent="0.2">
      <c r="A1235" s="2"/>
      <c r="B1235" s="2"/>
      <c r="C1235" s="2"/>
      <c r="D1235" s="2"/>
      <c r="E1235" s="1"/>
      <c r="F1235" s="2"/>
      <c r="G1235" s="303"/>
      <c r="H1235" s="2"/>
      <c r="I1235" s="2"/>
      <c r="J1235" s="2"/>
      <c r="K1235" s="2"/>
      <c r="L1235" s="2"/>
      <c r="M1235" s="53"/>
      <c r="N1235" s="2"/>
      <c r="O1235" s="2"/>
      <c r="P1235" s="2"/>
      <c r="Q1235" s="2"/>
      <c r="R1235" s="2"/>
      <c r="S1235" s="2"/>
      <c r="T1235" s="2"/>
      <c r="U1235" s="2"/>
      <c r="V1235" s="53"/>
      <c r="W1235" s="304"/>
      <c r="X1235" s="2"/>
      <c r="Y1235" s="52"/>
      <c r="Z1235" s="2"/>
      <c r="AA1235" s="2"/>
      <c r="AB1235" s="2"/>
      <c r="AC1235" s="2"/>
      <c r="AD1235" s="2"/>
    </row>
    <row r="1236" spans="1:30" x14ac:dyDescent="0.2">
      <c r="A1236" s="306"/>
      <c r="B1236" s="306"/>
      <c r="C1236" s="306"/>
      <c r="D1236" s="306"/>
      <c r="E1236" s="307"/>
      <c r="F1236" s="306"/>
      <c r="G1236" s="308"/>
      <c r="H1236" s="306"/>
      <c r="I1236" s="306"/>
      <c r="J1236" s="306"/>
      <c r="K1236" s="306"/>
      <c r="L1236" s="306"/>
      <c r="M1236" s="309"/>
      <c r="N1236" s="306"/>
      <c r="O1236" s="306"/>
      <c r="P1236" s="306"/>
      <c r="Q1236" s="306"/>
      <c r="R1236" s="306"/>
      <c r="S1236" s="306"/>
      <c r="T1236" s="306"/>
      <c r="U1236" s="306"/>
      <c r="V1236" s="309"/>
      <c r="W1236" s="310"/>
      <c r="X1236" s="311"/>
      <c r="Y1236" s="312"/>
      <c r="Z1236" s="306"/>
      <c r="AA1236" s="306"/>
      <c r="AB1236" s="306"/>
      <c r="AC1236" s="306"/>
      <c r="AD1236" s="306"/>
    </row>
    <row r="1237" spans="1:30" x14ac:dyDescent="0.2">
      <c r="A1237" s="2"/>
      <c r="B1237" s="2"/>
      <c r="C1237" s="2"/>
      <c r="D1237" s="2"/>
      <c r="E1237" s="1"/>
      <c r="F1237" s="2"/>
      <c r="G1237" s="303"/>
      <c r="H1237" s="2"/>
      <c r="I1237" s="2"/>
      <c r="J1237" s="2"/>
      <c r="K1237" s="2"/>
      <c r="L1237" s="2"/>
      <c r="M1237" s="53"/>
      <c r="N1237" s="2"/>
      <c r="O1237" s="2"/>
      <c r="P1237" s="2"/>
      <c r="Q1237" s="2"/>
      <c r="R1237" s="2"/>
      <c r="S1237" s="2"/>
      <c r="T1237" s="2"/>
      <c r="U1237" s="2"/>
      <c r="V1237" s="53"/>
      <c r="W1237" s="304"/>
      <c r="X1237" s="2"/>
      <c r="Y1237" s="52"/>
      <c r="Z1237" s="2"/>
      <c r="AA1237" s="2"/>
      <c r="AB1237" s="2"/>
      <c r="AC1237" s="2"/>
      <c r="AD1237" s="2"/>
    </row>
    <row r="1238" spans="1:30" x14ac:dyDescent="0.2">
      <c r="A1238" s="2"/>
      <c r="B1238" s="2"/>
      <c r="C1238" s="2"/>
      <c r="D1238" s="2"/>
      <c r="E1238" s="1"/>
      <c r="F1238" s="2"/>
      <c r="G1238" s="303"/>
      <c r="H1238" s="2"/>
      <c r="I1238" s="2"/>
      <c r="J1238" s="2"/>
      <c r="K1238" s="2"/>
      <c r="L1238" s="2"/>
      <c r="M1238" s="53"/>
      <c r="N1238" s="2"/>
      <c r="O1238" s="2"/>
      <c r="P1238" s="2"/>
      <c r="Q1238" s="2"/>
      <c r="R1238" s="2"/>
      <c r="S1238" s="2"/>
      <c r="T1238" s="2"/>
      <c r="U1238" s="2"/>
      <c r="V1238" s="53"/>
      <c r="W1238" s="304"/>
      <c r="X1238" s="2"/>
      <c r="Y1238" s="52"/>
      <c r="Z1238" s="2"/>
      <c r="AA1238" s="2"/>
      <c r="AB1238" s="2"/>
      <c r="AC1238" s="2"/>
      <c r="AD1238" s="2"/>
    </row>
    <row r="1239" spans="1:30" x14ac:dyDescent="0.2">
      <c r="A1239" s="2"/>
      <c r="B1239" s="2"/>
      <c r="C1239" s="2"/>
      <c r="D1239" s="2"/>
      <c r="E1239" s="1"/>
      <c r="F1239" s="2"/>
      <c r="G1239" s="303"/>
      <c r="H1239" s="2"/>
      <c r="I1239" s="2"/>
      <c r="J1239" s="2"/>
      <c r="K1239" s="2"/>
      <c r="L1239" s="2"/>
      <c r="M1239" s="53"/>
      <c r="N1239" s="2"/>
      <c r="O1239" s="2"/>
      <c r="P1239" s="2"/>
      <c r="Q1239" s="2"/>
      <c r="R1239" s="2"/>
      <c r="S1239" s="2"/>
      <c r="T1239" s="2"/>
      <c r="U1239" s="2"/>
      <c r="V1239" s="53"/>
      <c r="W1239" s="304"/>
      <c r="X1239" s="2"/>
      <c r="Y1239" s="52"/>
      <c r="Z1239" s="2"/>
      <c r="AA1239" s="2"/>
      <c r="AB1239" s="2"/>
      <c r="AC1239" s="2"/>
      <c r="AD1239" s="2"/>
    </row>
    <row r="1240" spans="1:30" x14ac:dyDescent="0.2">
      <c r="A1240" s="2"/>
      <c r="B1240" s="2"/>
      <c r="C1240" s="2"/>
      <c r="D1240" s="2"/>
      <c r="E1240" s="1"/>
      <c r="F1240" s="2"/>
      <c r="G1240" s="303"/>
      <c r="H1240" s="2"/>
      <c r="I1240" s="2"/>
      <c r="J1240" s="2"/>
      <c r="K1240" s="2"/>
      <c r="L1240" s="2"/>
      <c r="M1240" s="53"/>
      <c r="N1240" s="2"/>
      <c r="O1240" s="2"/>
      <c r="P1240" s="2"/>
      <c r="Q1240" s="2"/>
      <c r="R1240" s="2"/>
      <c r="S1240" s="2"/>
      <c r="T1240" s="2"/>
      <c r="U1240" s="2"/>
      <c r="V1240" s="53"/>
      <c r="W1240" s="304"/>
      <c r="X1240" s="2"/>
      <c r="Y1240" s="52"/>
      <c r="Z1240" s="2"/>
      <c r="AA1240" s="2"/>
      <c r="AB1240" s="2"/>
      <c r="AC1240" s="2"/>
      <c r="AD1240" s="2"/>
    </row>
    <row r="1241" spans="1:30" x14ac:dyDescent="0.2">
      <c r="A1241" s="2"/>
      <c r="B1241" s="2"/>
      <c r="C1241" s="2"/>
      <c r="D1241" s="2"/>
      <c r="E1241" s="1"/>
      <c r="F1241" s="2"/>
      <c r="G1241" s="303"/>
      <c r="H1241" s="2"/>
      <c r="I1241" s="2"/>
      <c r="J1241" s="2"/>
      <c r="K1241" s="2"/>
      <c r="L1241" s="2"/>
      <c r="M1241" s="53"/>
      <c r="N1241" s="2"/>
      <c r="O1241" s="2"/>
      <c r="P1241" s="2"/>
      <c r="Q1241" s="2"/>
      <c r="R1241" s="2"/>
      <c r="S1241" s="2"/>
      <c r="T1241" s="2"/>
      <c r="U1241" s="2"/>
      <c r="V1241" s="53"/>
      <c r="W1241" s="304"/>
      <c r="X1241" s="2"/>
      <c r="Y1241" s="52"/>
      <c r="Z1241" s="2"/>
      <c r="AA1241" s="2"/>
      <c r="AB1241" s="2"/>
      <c r="AC1241" s="2"/>
      <c r="AD1241" s="2"/>
    </row>
    <row r="1242" spans="1:30" x14ac:dyDescent="0.2">
      <c r="A1242" s="2"/>
      <c r="B1242" s="2"/>
      <c r="C1242" s="2"/>
      <c r="D1242" s="2"/>
      <c r="E1242" s="1"/>
      <c r="F1242" s="2"/>
      <c r="G1242" s="303"/>
      <c r="H1242" s="2"/>
      <c r="I1242" s="2"/>
      <c r="J1242" s="2"/>
      <c r="K1242" s="2"/>
      <c r="L1242" s="2"/>
      <c r="M1242" s="53"/>
      <c r="N1242" s="2"/>
      <c r="O1242" s="2"/>
      <c r="P1242" s="2"/>
      <c r="Q1242" s="2"/>
      <c r="R1242" s="2"/>
      <c r="S1242" s="2"/>
      <c r="T1242" s="2"/>
      <c r="U1242" s="2"/>
      <c r="V1242" s="53"/>
      <c r="W1242" s="304"/>
      <c r="X1242" s="2"/>
      <c r="Y1242" s="52"/>
      <c r="Z1242" s="2"/>
      <c r="AA1242" s="2"/>
      <c r="AB1242" s="2"/>
      <c r="AC1242" s="2"/>
      <c r="AD1242" s="2"/>
    </row>
    <row r="1243" spans="1:30" x14ac:dyDescent="0.2">
      <c r="A1243" s="2"/>
      <c r="B1243" s="2"/>
      <c r="C1243" s="2"/>
      <c r="D1243" s="2"/>
      <c r="E1243" s="1"/>
      <c r="F1243" s="2"/>
      <c r="G1243" s="303"/>
      <c r="H1243" s="2"/>
      <c r="I1243" s="2"/>
      <c r="J1243" s="2"/>
      <c r="K1243" s="2"/>
      <c r="L1243" s="2"/>
      <c r="M1243" s="53"/>
      <c r="N1243" s="2"/>
      <c r="O1243" s="2"/>
      <c r="P1243" s="2"/>
      <c r="Q1243" s="2"/>
      <c r="R1243" s="2"/>
      <c r="S1243" s="2"/>
      <c r="T1243" s="2"/>
      <c r="U1243" s="2"/>
      <c r="V1243" s="53"/>
      <c r="W1243" s="304"/>
      <c r="X1243" s="2"/>
      <c r="Y1243" s="52"/>
      <c r="Z1243" s="2"/>
      <c r="AA1243" s="2"/>
      <c r="AB1243" s="2"/>
      <c r="AC1243" s="2"/>
      <c r="AD1243" s="2"/>
    </row>
    <row r="1244" spans="1:30" x14ac:dyDescent="0.2">
      <c r="A1244" s="2"/>
      <c r="B1244" s="2"/>
      <c r="C1244" s="2"/>
      <c r="D1244" s="2"/>
      <c r="E1244" s="1"/>
      <c r="F1244" s="2"/>
      <c r="G1244" s="303"/>
      <c r="H1244" s="2"/>
      <c r="I1244" s="2"/>
      <c r="J1244" s="2"/>
      <c r="K1244" s="2"/>
      <c r="L1244" s="2"/>
      <c r="M1244" s="53"/>
      <c r="N1244" s="2"/>
      <c r="O1244" s="2"/>
      <c r="P1244" s="2"/>
      <c r="Q1244" s="2"/>
      <c r="R1244" s="2"/>
      <c r="S1244" s="2"/>
      <c r="T1244" s="2"/>
      <c r="U1244" s="2"/>
      <c r="V1244" s="53"/>
      <c r="W1244" s="304"/>
      <c r="X1244" s="2"/>
      <c r="Y1244" s="52"/>
      <c r="Z1244" s="2"/>
      <c r="AA1244" s="2"/>
      <c r="AB1244" s="2"/>
      <c r="AC1244" s="2"/>
      <c r="AD1244" s="2"/>
    </row>
    <row r="1245" spans="1:30" x14ac:dyDescent="0.2">
      <c r="A1245" s="2"/>
      <c r="B1245" s="2"/>
      <c r="C1245" s="2"/>
      <c r="D1245" s="2"/>
      <c r="E1245" s="1"/>
      <c r="F1245" s="2"/>
      <c r="G1245" s="303"/>
      <c r="H1245" s="2"/>
      <c r="I1245" s="2"/>
      <c r="J1245" s="2"/>
      <c r="K1245" s="2"/>
      <c r="L1245" s="2"/>
      <c r="M1245" s="53"/>
      <c r="N1245" s="2"/>
      <c r="O1245" s="2"/>
      <c r="P1245" s="2"/>
      <c r="Q1245" s="2"/>
      <c r="R1245" s="2"/>
      <c r="S1245" s="2"/>
      <c r="T1245" s="2"/>
      <c r="U1245" s="2"/>
      <c r="V1245" s="53"/>
      <c r="W1245" s="304"/>
      <c r="X1245" s="2"/>
      <c r="Y1245" s="52"/>
      <c r="Z1245" s="2"/>
      <c r="AA1245" s="2"/>
      <c r="AB1245" s="2"/>
      <c r="AC1245" s="2"/>
      <c r="AD1245" s="2"/>
    </row>
    <row r="1246" spans="1:30" x14ac:dyDescent="0.2">
      <c r="A1246" s="2"/>
      <c r="B1246" s="2"/>
      <c r="C1246" s="2"/>
      <c r="D1246" s="2"/>
      <c r="E1246" s="1"/>
      <c r="F1246" s="2"/>
      <c r="G1246" s="303"/>
      <c r="H1246" s="2"/>
      <c r="I1246" s="2"/>
      <c r="J1246" s="2"/>
      <c r="K1246" s="2"/>
      <c r="L1246" s="2"/>
      <c r="M1246" s="53"/>
      <c r="N1246" s="2"/>
      <c r="O1246" s="2"/>
      <c r="P1246" s="2"/>
      <c r="Q1246" s="2"/>
      <c r="R1246" s="2"/>
      <c r="S1246" s="2"/>
      <c r="T1246" s="2"/>
      <c r="U1246" s="2"/>
      <c r="V1246" s="53"/>
      <c r="W1246" s="304"/>
      <c r="X1246" s="2"/>
      <c r="Y1246" s="52"/>
      <c r="Z1246" s="2"/>
      <c r="AA1246" s="2"/>
      <c r="AB1246" s="2"/>
      <c r="AC1246" s="2"/>
      <c r="AD1246" s="2"/>
    </row>
    <row r="1247" spans="1:30" x14ac:dyDescent="0.2">
      <c r="A1247" s="2"/>
      <c r="B1247" s="2"/>
      <c r="C1247" s="2"/>
      <c r="D1247" s="2"/>
      <c r="E1247" s="1"/>
      <c r="F1247" s="2"/>
      <c r="G1247" s="303"/>
      <c r="H1247" s="2"/>
      <c r="I1247" s="2"/>
      <c r="J1247" s="2"/>
      <c r="K1247" s="2"/>
      <c r="L1247" s="2"/>
      <c r="M1247" s="53"/>
      <c r="N1247" s="2"/>
      <c r="O1247" s="2"/>
      <c r="P1247" s="2"/>
      <c r="Q1247" s="2"/>
      <c r="R1247" s="2"/>
      <c r="S1247" s="2"/>
      <c r="T1247" s="2"/>
      <c r="U1247" s="2"/>
      <c r="V1247" s="53"/>
      <c r="W1247" s="304"/>
      <c r="X1247" s="2"/>
      <c r="Y1247" s="52"/>
      <c r="Z1247" s="2"/>
      <c r="AA1247" s="2"/>
      <c r="AB1247" s="2"/>
      <c r="AC1247" s="2"/>
      <c r="AD1247" s="2"/>
    </row>
    <row r="1248" spans="1:30" x14ac:dyDescent="0.2">
      <c r="A1248" s="2"/>
      <c r="B1248" s="2"/>
      <c r="C1248" s="2"/>
      <c r="D1248" s="2"/>
      <c r="E1248" s="1"/>
      <c r="F1248" s="2"/>
      <c r="G1248" s="303"/>
      <c r="H1248" s="2"/>
      <c r="I1248" s="2"/>
      <c r="J1248" s="2"/>
      <c r="K1248" s="2"/>
      <c r="L1248" s="2"/>
      <c r="M1248" s="53"/>
      <c r="N1248" s="2"/>
      <c r="O1248" s="2"/>
      <c r="P1248" s="2"/>
      <c r="Q1248" s="2"/>
      <c r="R1248" s="2"/>
      <c r="S1248" s="2"/>
      <c r="T1248" s="2"/>
      <c r="U1248" s="2"/>
      <c r="V1248" s="53"/>
      <c r="W1248" s="304"/>
      <c r="X1248" s="2"/>
      <c r="Y1248" s="52"/>
      <c r="Z1248" s="2"/>
      <c r="AA1248" s="2"/>
      <c r="AB1248" s="2"/>
      <c r="AC1248" s="2"/>
      <c r="AD1248" s="2"/>
    </row>
    <row r="1249" spans="1:30" x14ac:dyDescent="0.2">
      <c r="A1249" s="2"/>
      <c r="B1249" s="2"/>
      <c r="C1249" s="2"/>
      <c r="D1249" s="2"/>
      <c r="E1249" s="1"/>
      <c r="F1249" s="2"/>
      <c r="G1249" s="303"/>
      <c r="H1249" s="2"/>
      <c r="I1249" s="2"/>
      <c r="J1249" s="2"/>
      <c r="K1249" s="2"/>
      <c r="L1249" s="2"/>
      <c r="M1249" s="53"/>
      <c r="N1249" s="2"/>
      <c r="O1249" s="2"/>
      <c r="P1249" s="2"/>
      <c r="Q1249" s="2"/>
      <c r="R1249" s="2"/>
      <c r="S1249" s="2"/>
      <c r="T1249" s="2"/>
      <c r="U1249" s="2"/>
      <c r="V1249" s="53"/>
      <c r="W1249" s="304"/>
      <c r="X1249" s="2"/>
      <c r="Y1249" s="52"/>
      <c r="Z1249" s="2"/>
      <c r="AA1249" s="2"/>
      <c r="AB1249" s="2"/>
      <c r="AC1249" s="2"/>
      <c r="AD1249" s="2"/>
    </row>
    <row r="1250" spans="1:30" x14ac:dyDescent="0.2">
      <c r="A1250" s="2"/>
      <c r="B1250" s="2"/>
      <c r="C1250" s="2"/>
      <c r="D1250" s="2"/>
      <c r="E1250" s="1"/>
      <c r="F1250" s="2"/>
      <c r="G1250" s="303"/>
      <c r="H1250" s="2"/>
      <c r="I1250" s="2"/>
      <c r="J1250" s="2"/>
      <c r="K1250" s="2"/>
      <c r="L1250" s="2"/>
      <c r="M1250" s="53"/>
      <c r="N1250" s="2"/>
      <c r="O1250" s="2"/>
      <c r="P1250" s="2"/>
      <c r="Q1250" s="2"/>
      <c r="R1250" s="2"/>
      <c r="S1250" s="2"/>
      <c r="T1250" s="2"/>
      <c r="U1250" s="2"/>
      <c r="V1250" s="53"/>
      <c r="W1250" s="304"/>
      <c r="X1250" s="2"/>
      <c r="Y1250" s="52"/>
      <c r="Z1250" s="2"/>
      <c r="AA1250" s="2"/>
      <c r="AB1250" s="2"/>
      <c r="AC1250" s="2"/>
      <c r="AD1250" s="2"/>
    </row>
    <row r="1251" spans="1:30" x14ac:dyDescent="0.2">
      <c r="A1251" s="2"/>
      <c r="B1251" s="2"/>
      <c r="C1251" s="2"/>
      <c r="D1251" s="2"/>
      <c r="E1251" s="1"/>
      <c r="F1251" s="2"/>
      <c r="G1251" s="303"/>
      <c r="H1251" s="2"/>
      <c r="I1251" s="2"/>
      <c r="J1251" s="2"/>
      <c r="K1251" s="2"/>
      <c r="L1251" s="2"/>
      <c r="M1251" s="53"/>
      <c r="N1251" s="2"/>
      <c r="O1251" s="2"/>
      <c r="P1251" s="2"/>
      <c r="Q1251" s="2"/>
      <c r="R1251" s="2"/>
      <c r="S1251" s="2"/>
      <c r="T1251" s="2"/>
      <c r="U1251" s="2"/>
      <c r="V1251" s="53"/>
      <c r="W1251" s="304"/>
      <c r="X1251" s="2"/>
      <c r="Y1251" s="52"/>
      <c r="Z1251" s="2"/>
      <c r="AA1251" s="2"/>
      <c r="AB1251" s="2"/>
      <c r="AC1251" s="2"/>
      <c r="AD1251" s="2"/>
    </row>
    <row r="1252" spans="1:30" x14ac:dyDescent="0.2">
      <c r="A1252" s="2"/>
      <c r="B1252" s="2"/>
      <c r="C1252" s="2"/>
      <c r="D1252" s="2"/>
      <c r="E1252" s="1"/>
      <c r="F1252" s="2"/>
      <c r="G1252" s="303"/>
      <c r="H1252" s="2"/>
      <c r="I1252" s="2"/>
      <c r="J1252" s="2"/>
      <c r="K1252" s="2"/>
      <c r="L1252" s="2"/>
      <c r="M1252" s="53"/>
      <c r="N1252" s="2"/>
      <c r="O1252" s="2"/>
      <c r="P1252" s="2"/>
      <c r="Q1252" s="2"/>
      <c r="R1252" s="2"/>
      <c r="S1252" s="2"/>
      <c r="T1252" s="2"/>
      <c r="U1252" s="2"/>
      <c r="V1252" s="53"/>
      <c r="W1252" s="304"/>
      <c r="X1252" s="2"/>
      <c r="Y1252" s="52"/>
      <c r="Z1252" s="2"/>
      <c r="AA1252" s="2"/>
      <c r="AB1252" s="2"/>
      <c r="AC1252" s="2"/>
      <c r="AD1252" s="2"/>
    </row>
    <row r="1253" spans="1:30" x14ac:dyDescent="0.2">
      <c r="A1253" s="2"/>
      <c r="B1253" s="2"/>
      <c r="C1253" s="2"/>
      <c r="D1253" s="2"/>
      <c r="E1253" s="1"/>
      <c r="F1253" s="2"/>
      <c r="G1253" s="303"/>
      <c r="H1253" s="2"/>
      <c r="I1253" s="2"/>
      <c r="J1253" s="2"/>
      <c r="K1253" s="2"/>
      <c r="L1253" s="2"/>
      <c r="M1253" s="53"/>
      <c r="N1253" s="2"/>
      <c r="O1253" s="2"/>
      <c r="P1253" s="2"/>
      <c r="Q1253" s="2"/>
      <c r="R1253" s="2"/>
      <c r="S1253" s="2"/>
      <c r="T1253" s="2"/>
      <c r="U1253" s="2"/>
      <c r="V1253" s="53"/>
      <c r="W1253" s="304"/>
      <c r="X1253" s="2"/>
      <c r="Y1253" s="52"/>
      <c r="Z1253" s="2"/>
      <c r="AA1253" s="2"/>
      <c r="AB1253" s="2"/>
      <c r="AC1253" s="2"/>
      <c r="AD1253" s="2"/>
    </row>
    <row r="1254" spans="1:30" x14ac:dyDescent="0.2">
      <c r="A1254" s="2"/>
      <c r="B1254" s="2"/>
      <c r="C1254" s="2"/>
      <c r="D1254" s="2"/>
      <c r="E1254" s="1"/>
      <c r="F1254" s="2"/>
      <c r="G1254" s="303"/>
      <c r="H1254" s="2"/>
      <c r="I1254" s="2"/>
      <c r="J1254" s="2"/>
      <c r="K1254" s="2"/>
      <c r="L1254" s="2"/>
      <c r="M1254" s="53"/>
      <c r="N1254" s="2"/>
      <c r="O1254" s="2"/>
      <c r="P1254" s="2"/>
      <c r="Q1254" s="2"/>
      <c r="R1254" s="2"/>
      <c r="S1254" s="2"/>
      <c r="T1254" s="2"/>
      <c r="U1254" s="2"/>
      <c r="V1254" s="53"/>
      <c r="W1254" s="304"/>
      <c r="X1254" s="2"/>
      <c r="Y1254" s="52"/>
      <c r="Z1254" s="2"/>
      <c r="AA1254" s="2"/>
      <c r="AB1254" s="2"/>
      <c r="AC1254" s="2"/>
      <c r="AD1254" s="2"/>
    </row>
    <row r="1255" spans="1:30" x14ac:dyDescent="0.2">
      <c r="A1255" s="2"/>
      <c r="B1255" s="2"/>
      <c r="C1255" s="2"/>
      <c r="D1255" s="2"/>
      <c r="E1255" s="1"/>
      <c r="F1255" s="2"/>
      <c r="G1255" s="303"/>
      <c r="H1255" s="2"/>
      <c r="I1255" s="2"/>
      <c r="J1255" s="2"/>
      <c r="K1255" s="2"/>
      <c r="L1255" s="2"/>
      <c r="M1255" s="53"/>
      <c r="N1255" s="2"/>
      <c r="O1255" s="2"/>
      <c r="P1255" s="2"/>
      <c r="Q1255" s="2"/>
      <c r="R1255" s="2"/>
      <c r="S1255" s="2"/>
      <c r="T1255" s="2"/>
      <c r="U1255" s="2"/>
      <c r="V1255" s="53"/>
      <c r="W1255" s="304"/>
      <c r="X1255" s="2"/>
      <c r="Y1255" s="52"/>
      <c r="Z1255" s="2"/>
      <c r="AA1255" s="2"/>
      <c r="AB1255" s="2"/>
      <c r="AC1255" s="2"/>
      <c r="AD1255" s="2"/>
    </row>
    <row r="1256" spans="1:30" x14ac:dyDescent="0.2">
      <c r="A1256" s="2"/>
      <c r="B1256" s="2"/>
      <c r="C1256" s="2"/>
      <c r="D1256" s="2"/>
      <c r="E1256" s="1"/>
      <c r="F1256" s="2"/>
      <c r="G1256" s="303"/>
      <c r="H1256" s="2"/>
      <c r="I1256" s="2"/>
      <c r="J1256" s="2"/>
      <c r="K1256" s="2"/>
      <c r="L1256" s="2"/>
      <c r="M1256" s="53"/>
      <c r="N1256" s="2"/>
      <c r="O1256" s="2"/>
      <c r="P1256" s="2"/>
      <c r="Q1256" s="2"/>
      <c r="R1256" s="2"/>
      <c r="S1256" s="2"/>
      <c r="T1256" s="2"/>
      <c r="U1256" s="2"/>
      <c r="V1256" s="53"/>
      <c r="W1256" s="304"/>
      <c r="X1256" s="2"/>
      <c r="Y1256" s="52"/>
      <c r="Z1256" s="2"/>
      <c r="AA1256" s="2"/>
      <c r="AB1256" s="2"/>
      <c r="AC1256" s="2"/>
      <c r="AD1256" s="2"/>
    </row>
    <row r="1257" spans="1:30" x14ac:dyDescent="0.2">
      <c r="A1257" s="2"/>
      <c r="B1257" s="2"/>
      <c r="C1257" s="2"/>
      <c r="D1257" s="2"/>
      <c r="E1257" s="1"/>
      <c r="F1257" s="2"/>
      <c r="G1257" s="303"/>
      <c r="H1257" s="2"/>
      <c r="I1257" s="2"/>
      <c r="J1257" s="2"/>
      <c r="K1257" s="2"/>
      <c r="L1257" s="2"/>
      <c r="M1257" s="53"/>
      <c r="N1257" s="2"/>
      <c r="O1257" s="2"/>
      <c r="P1257" s="2"/>
      <c r="Q1257" s="2"/>
      <c r="R1257" s="2"/>
      <c r="S1257" s="2"/>
      <c r="T1257" s="2"/>
      <c r="U1257" s="2"/>
      <c r="V1257" s="53"/>
      <c r="W1257" s="304"/>
      <c r="X1257" s="2"/>
      <c r="Y1257" s="52"/>
      <c r="Z1257" s="2"/>
      <c r="AA1257" s="2"/>
      <c r="AB1257" s="2"/>
      <c r="AC1257" s="2"/>
      <c r="AD1257" s="2"/>
    </row>
    <row r="1258" spans="1:30" x14ac:dyDescent="0.2">
      <c r="A1258" s="2"/>
      <c r="B1258" s="2"/>
      <c r="C1258" s="2"/>
      <c r="D1258" s="2"/>
      <c r="E1258" s="1"/>
      <c r="F1258" s="2"/>
      <c r="G1258" s="303"/>
      <c r="H1258" s="2"/>
      <c r="I1258" s="2"/>
      <c r="J1258" s="2"/>
      <c r="K1258" s="2"/>
      <c r="L1258" s="2"/>
      <c r="M1258" s="53"/>
      <c r="N1258" s="2"/>
      <c r="O1258" s="2"/>
      <c r="P1258" s="2"/>
      <c r="Q1258" s="2"/>
      <c r="R1258" s="2"/>
      <c r="S1258" s="2"/>
      <c r="T1258" s="2"/>
      <c r="U1258" s="2"/>
      <c r="V1258" s="53"/>
      <c r="W1258" s="304"/>
      <c r="X1258" s="2"/>
      <c r="Y1258" s="52"/>
      <c r="Z1258" s="2"/>
      <c r="AA1258" s="2"/>
      <c r="AB1258" s="2"/>
      <c r="AC1258" s="2"/>
      <c r="AD1258" s="2"/>
    </row>
    <row r="1259" spans="1:30" x14ac:dyDescent="0.2">
      <c r="A1259" s="2"/>
      <c r="B1259" s="2"/>
      <c r="C1259" s="2"/>
      <c r="D1259" s="2"/>
      <c r="E1259" s="1"/>
      <c r="F1259" s="2"/>
      <c r="G1259" s="303"/>
      <c r="H1259" s="2"/>
      <c r="I1259" s="2"/>
      <c r="J1259" s="2"/>
      <c r="K1259" s="2"/>
      <c r="L1259" s="2"/>
      <c r="M1259" s="53"/>
      <c r="N1259" s="2"/>
      <c r="O1259" s="2"/>
      <c r="P1259" s="2"/>
      <c r="Q1259" s="2"/>
      <c r="R1259" s="2"/>
      <c r="S1259" s="2"/>
      <c r="T1259" s="2"/>
      <c r="U1259" s="2"/>
      <c r="V1259" s="53"/>
      <c r="W1259" s="304"/>
      <c r="X1259" s="2"/>
      <c r="Y1259" s="52"/>
      <c r="Z1259" s="2"/>
      <c r="AA1259" s="2"/>
      <c r="AB1259" s="2"/>
      <c r="AC1259" s="2"/>
      <c r="AD1259" s="2"/>
    </row>
    <row r="1260" spans="1:30" x14ac:dyDescent="0.2">
      <c r="A1260" s="2"/>
      <c r="B1260" s="2"/>
      <c r="C1260" s="2"/>
      <c r="D1260" s="2"/>
      <c r="E1260" s="1"/>
      <c r="F1260" s="2"/>
      <c r="G1260" s="303"/>
      <c r="H1260" s="2"/>
      <c r="I1260" s="2"/>
      <c r="J1260" s="2"/>
      <c r="K1260" s="2"/>
      <c r="L1260" s="2"/>
      <c r="M1260" s="53"/>
      <c r="N1260" s="2"/>
      <c r="O1260" s="2"/>
      <c r="P1260" s="2"/>
      <c r="Q1260" s="2"/>
      <c r="R1260" s="2"/>
      <c r="S1260" s="2"/>
      <c r="T1260" s="2"/>
      <c r="U1260" s="2"/>
      <c r="V1260" s="53"/>
      <c r="W1260" s="304"/>
      <c r="X1260" s="2"/>
      <c r="Y1260" s="52"/>
      <c r="Z1260" s="2"/>
      <c r="AA1260" s="2"/>
      <c r="AB1260" s="2"/>
      <c r="AC1260" s="2"/>
      <c r="AD1260" s="2"/>
    </row>
    <row r="1261" spans="1:30" x14ac:dyDescent="0.2">
      <c r="A1261" s="2"/>
      <c r="B1261" s="2"/>
      <c r="C1261" s="2"/>
      <c r="D1261" s="2"/>
      <c r="E1261" s="1"/>
      <c r="F1261" s="2"/>
      <c r="G1261" s="303"/>
      <c r="H1261" s="2"/>
      <c r="I1261" s="2"/>
      <c r="J1261" s="2"/>
      <c r="K1261" s="2"/>
      <c r="L1261" s="2"/>
      <c r="M1261" s="53"/>
      <c r="N1261" s="2"/>
      <c r="O1261" s="2"/>
      <c r="P1261" s="2"/>
      <c r="Q1261" s="2"/>
      <c r="R1261" s="2"/>
      <c r="S1261" s="2"/>
      <c r="T1261" s="2"/>
      <c r="U1261" s="2"/>
      <c r="V1261" s="53"/>
      <c r="W1261" s="304"/>
      <c r="X1261" s="2"/>
      <c r="Y1261" s="52"/>
      <c r="Z1261" s="2"/>
      <c r="AA1261" s="2"/>
      <c r="AB1261" s="2"/>
      <c r="AC1261" s="2"/>
      <c r="AD1261" s="2"/>
    </row>
    <row r="1262" spans="1:30" x14ac:dyDescent="0.2">
      <c r="A1262" s="2"/>
      <c r="B1262" s="2"/>
      <c r="C1262" s="2"/>
      <c r="D1262" s="2"/>
      <c r="E1262" s="1"/>
      <c r="F1262" s="2"/>
      <c r="G1262" s="303"/>
      <c r="H1262" s="2"/>
      <c r="I1262" s="2"/>
      <c r="J1262" s="2"/>
      <c r="K1262" s="2"/>
      <c r="L1262" s="2"/>
      <c r="M1262" s="53"/>
      <c r="N1262" s="2"/>
      <c r="O1262" s="2"/>
      <c r="P1262" s="2"/>
      <c r="Q1262" s="2"/>
      <c r="R1262" s="2"/>
      <c r="S1262" s="2"/>
      <c r="T1262" s="2"/>
      <c r="U1262" s="2"/>
      <c r="V1262" s="53"/>
      <c r="W1262" s="304"/>
      <c r="X1262" s="2"/>
      <c r="Y1262" s="52"/>
      <c r="Z1262" s="2"/>
      <c r="AA1262" s="2"/>
      <c r="AB1262" s="2"/>
      <c r="AC1262" s="2"/>
      <c r="AD1262" s="2"/>
    </row>
    <row r="1263" spans="1:30" x14ac:dyDescent="0.2">
      <c r="A1263" s="2"/>
      <c r="B1263" s="2"/>
      <c r="C1263" s="2"/>
      <c r="D1263" s="2"/>
      <c r="E1263" s="1"/>
      <c r="F1263" s="2"/>
      <c r="G1263" s="303"/>
      <c r="H1263" s="2"/>
      <c r="I1263" s="2"/>
      <c r="J1263" s="2"/>
      <c r="K1263" s="2"/>
      <c r="L1263" s="2"/>
      <c r="M1263" s="53"/>
      <c r="N1263" s="2"/>
      <c r="O1263" s="2"/>
      <c r="P1263" s="2"/>
      <c r="Q1263" s="2"/>
      <c r="R1263" s="2"/>
      <c r="S1263" s="2"/>
      <c r="T1263" s="2"/>
      <c r="U1263" s="2"/>
      <c r="V1263" s="53"/>
      <c r="W1263" s="304"/>
      <c r="X1263" s="2"/>
      <c r="Y1263" s="52"/>
      <c r="Z1263" s="2"/>
      <c r="AA1263" s="2"/>
      <c r="AB1263" s="2"/>
      <c r="AC1263" s="2"/>
      <c r="AD1263" s="2"/>
    </row>
    <row r="1264" spans="1:30" x14ac:dyDescent="0.2">
      <c r="A1264" s="2"/>
      <c r="B1264" s="2"/>
      <c r="C1264" s="2"/>
      <c r="D1264" s="2"/>
      <c r="E1264" s="1"/>
      <c r="F1264" s="2"/>
      <c r="G1264" s="303"/>
      <c r="H1264" s="2"/>
      <c r="I1264" s="2"/>
      <c r="J1264" s="2"/>
      <c r="K1264" s="2"/>
      <c r="L1264" s="2"/>
      <c r="M1264" s="53"/>
      <c r="N1264" s="2"/>
      <c r="O1264" s="2"/>
      <c r="P1264" s="2"/>
      <c r="Q1264" s="2"/>
      <c r="R1264" s="2"/>
      <c r="S1264" s="2"/>
      <c r="T1264" s="2"/>
      <c r="U1264" s="2"/>
      <c r="V1264" s="53"/>
      <c r="W1264" s="304"/>
      <c r="X1264" s="2"/>
      <c r="Y1264" s="52"/>
      <c r="Z1264" s="2"/>
      <c r="AA1264" s="2"/>
      <c r="AB1264" s="2"/>
      <c r="AC1264" s="2"/>
      <c r="AD1264" s="2"/>
    </row>
    <row r="1265" spans="1:30" x14ac:dyDescent="0.2">
      <c r="A1265" s="2"/>
      <c r="B1265" s="2"/>
      <c r="C1265" s="2"/>
      <c r="D1265" s="2"/>
      <c r="E1265" s="1"/>
      <c r="F1265" s="2"/>
      <c r="G1265" s="303"/>
      <c r="H1265" s="2"/>
      <c r="I1265" s="2"/>
      <c r="J1265" s="2"/>
      <c r="K1265" s="2"/>
      <c r="L1265" s="2"/>
      <c r="M1265" s="53"/>
      <c r="N1265" s="2"/>
      <c r="O1265" s="2"/>
      <c r="P1265" s="2"/>
      <c r="Q1265" s="2"/>
      <c r="R1265" s="2"/>
      <c r="S1265" s="2"/>
      <c r="T1265" s="2"/>
      <c r="U1265" s="2"/>
      <c r="V1265" s="53"/>
      <c r="W1265" s="304"/>
      <c r="X1265" s="2"/>
      <c r="Y1265" s="52"/>
      <c r="Z1265" s="2"/>
      <c r="AA1265" s="2"/>
      <c r="AB1265" s="2"/>
      <c r="AC1265" s="2"/>
      <c r="AD1265" s="2"/>
    </row>
    <row r="1266" spans="1:30" x14ac:dyDescent="0.2">
      <c r="A1266" s="2"/>
      <c r="B1266" s="2"/>
      <c r="C1266" s="2"/>
      <c r="D1266" s="2"/>
      <c r="E1266" s="1"/>
      <c r="F1266" s="2"/>
      <c r="G1266" s="303"/>
      <c r="H1266" s="2"/>
      <c r="I1266" s="2"/>
      <c r="J1266" s="2"/>
      <c r="K1266" s="2"/>
      <c r="L1266" s="2"/>
      <c r="M1266" s="53"/>
      <c r="N1266" s="2"/>
      <c r="O1266" s="2"/>
      <c r="P1266" s="2"/>
      <c r="Q1266" s="2"/>
      <c r="R1266" s="2"/>
      <c r="S1266" s="2"/>
      <c r="T1266" s="2"/>
      <c r="U1266" s="2"/>
      <c r="V1266" s="53"/>
      <c r="W1266" s="304"/>
      <c r="X1266" s="2"/>
      <c r="Y1266" s="52"/>
      <c r="Z1266" s="2"/>
      <c r="AA1266" s="2"/>
      <c r="AB1266" s="2"/>
      <c r="AC1266" s="2"/>
      <c r="AD1266" s="2"/>
    </row>
    <row r="1267" spans="1:30" x14ac:dyDescent="0.2">
      <c r="A1267" s="2"/>
      <c r="B1267" s="2"/>
      <c r="C1267" s="2"/>
      <c r="D1267" s="2"/>
      <c r="E1267" s="1"/>
      <c r="F1267" s="2"/>
      <c r="G1267" s="303"/>
      <c r="H1267" s="2"/>
      <c r="I1267" s="2"/>
      <c r="J1267" s="2"/>
      <c r="K1267" s="2"/>
      <c r="L1267" s="2"/>
      <c r="M1267" s="53"/>
      <c r="N1267" s="2"/>
      <c r="O1267" s="2"/>
      <c r="P1267" s="2"/>
      <c r="Q1267" s="2"/>
      <c r="R1267" s="2"/>
      <c r="S1267" s="2"/>
      <c r="T1267" s="2"/>
      <c r="U1267" s="2"/>
      <c r="V1267" s="53"/>
      <c r="W1267" s="304"/>
      <c r="X1267" s="2"/>
      <c r="Y1267" s="52"/>
      <c r="Z1267" s="2"/>
      <c r="AA1267" s="2"/>
      <c r="AB1267" s="2"/>
      <c r="AC1267" s="2"/>
      <c r="AD1267" s="2"/>
    </row>
    <row r="1268" spans="1:30" x14ac:dyDescent="0.2">
      <c r="A1268" s="2"/>
      <c r="B1268" s="2"/>
      <c r="C1268" s="2"/>
      <c r="D1268" s="2"/>
      <c r="E1268" s="1"/>
      <c r="F1268" s="2"/>
      <c r="G1268" s="303"/>
      <c r="H1268" s="2"/>
      <c r="I1268" s="2"/>
      <c r="J1268" s="2"/>
      <c r="K1268" s="2"/>
      <c r="L1268" s="2"/>
      <c r="M1268" s="53"/>
      <c r="N1268" s="2"/>
      <c r="O1268" s="2"/>
      <c r="P1268" s="2"/>
      <c r="Q1268" s="2"/>
      <c r="R1268" s="2"/>
      <c r="S1268" s="2"/>
      <c r="T1268" s="2"/>
      <c r="U1268" s="2"/>
      <c r="V1268" s="53"/>
      <c r="W1268" s="304"/>
      <c r="X1268" s="2"/>
      <c r="Y1268" s="52"/>
      <c r="Z1268" s="2"/>
      <c r="AA1268" s="2"/>
      <c r="AB1268" s="2"/>
      <c r="AC1268" s="2"/>
      <c r="AD1268" s="2"/>
    </row>
    <row r="1269" spans="1:30" x14ac:dyDescent="0.2">
      <c r="A1269" s="318"/>
      <c r="B1269" s="318"/>
      <c r="C1269" s="318"/>
      <c r="D1269" s="318"/>
      <c r="E1269" s="32"/>
      <c r="F1269" s="318"/>
      <c r="G1269" s="313"/>
      <c r="H1269" s="318"/>
      <c r="I1269" s="318"/>
      <c r="J1269" s="318"/>
      <c r="K1269" s="318"/>
      <c r="L1269" s="318"/>
      <c r="M1269" s="59"/>
      <c r="N1269" s="318"/>
      <c r="O1269" s="318"/>
      <c r="P1269" s="318"/>
      <c r="Q1269" s="318"/>
      <c r="R1269" s="318"/>
      <c r="S1269" s="318"/>
      <c r="T1269" s="318"/>
      <c r="U1269" s="318"/>
      <c r="V1269" s="59"/>
      <c r="W1269" s="314"/>
      <c r="X1269" s="34"/>
      <c r="Y1269" s="315"/>
      <c r="Z1269" s="318"/>
      <c r="AA1269" s="318"/>
      <c r="AB1269" s="318"/>
      <c r="AC1269" s="318"/>
      <c r="AD1269" s="318"/>
    </row>
    <row r="1270" spans="1:30" x14ac:dyDescent="0.2">
      <c r="A1270" s="2"/>
      <c r="B1270" s="2"/>
      <c r="C1270" s="2"/>
      <c r="D1270" s="2"/>
      <c r="E1270" s="1"/>
      <c r="F1270" s="2"/>
      <c r="G1270" s="303"/>
      <c r="H1270" s="2"/>
      <c r="I1270" s="2"/>
      <c r="J1270" s="2"/>
      <c r="K1270" s="2"/>
      <c r="L1270" s="2"/>
      <c r="M1270" s="53"/>
      <c r="N1270" s="2"/>
      <c r="O1270" s="2"/>
      <c r="P1270" s="2"/>
      <c r="Q1270" s="2"/>
      <c r="R1270" s="2"/>
      <c r="S1270" s="2"/>
      <c r="T1270" s="2"/>
      <c r="U1270" s="2"/>
      <c r="V1270" s="53"/>
      <c r="W1270" s="304"/>
      <c r="X1270" s="2"/>
      <c r="Y1270" s="52"/>
      <c r="Z1270" s="2"/>
      <c r="AA1270" s="2"/>
      <c r="AB1270" s="2"/>
      <c r="AC1270" s="2"/>
      <c r="AD1270" s="2"/>
    </row>
    <row r="1271" spans="1:30" x14ac:dyDescent="0.2">
      <c r="A1271" s="2"/>
      <c r="B1271" s="2"/>
      <c r="C1271" s="2"/>
      <c r="D1271" s="2"/>
      <c r="E1271" s="1"/>
      <c r="F1271" s="2"/>
      <c r="G1271" s="303"/>
      <c r="H1271" s="2"/>
      <c r="I1271" s="2"/>
      <c r="J1271" s="2"/>
      <c r="K1271" s="2"/>
      <c r="L1271" s="2"/>
      <c r="M1271" s="53"/>
      <c r="N1271" s="2"/>
      <c r="O1271" s="2"/>
      <c r="P1271" s="2"/>
      <c r="Q1271" s="2"/>
      <c r="R1271" s="2"/>
      <c r="S1271" s="2"/>
      <c r="T1271" s="2"/>
      <c r="U1271" s="2"/>
      <c r="V1271" s="53"/>
      <c r="W1271" s="304"/>
      <c r="X1271" s="2"/>
      <c r="Y1271" s="52"/>
      <c r="Z1271" s="2"/>
      <c r="AA1271" s="2"/>
      <c r="AB1271" s="2"/>
      <c r="AC1271" s="2"/>
      <c r="AD1271" s="2"/>
    </row>
    <row r="1272" spans="1:30" x14ac:dyDescent="0.2">
      <c r="A1272" s="2"/>
      <c r="B1272" s="2"/>
      <c r="C1272" s="2"/>
      <c r="D1272" s="2"/>
      <c r="E1272" s="1"/>
      <c r="F1272" s="2"/>
      <c r="G1272" s="303"/>
      <c r="H1272" s="2"/>
      <c r="I1272" s="2"/>
      <c r="J1272" s="2"/>
      <c r="K1272" s="2"/>
      <c r="L1272" s="2"/>
      <c r="M1272" s="53"/>
      <c r="N1272" s="2"/>
      <c r="O1272" s="2"/>
      <c r="P1272" s="2"/>
      <c r="Q1272" s="2"/>
      <c r="R1272" s="2"/>
      <c r="S1272" s="2"/>
      <c r="T1272" s="2"/>
      <c r="U1272" s="2"/>
      <c r="V1272" s="53"/>
      <c r="W1272" s="304"/>
      <c r="X1272" s="2"/>
      <c r="Y1272" s="52"/>
      <c r="Z1272" s="2"/>
      <c r="AA1272" s="2"/>
      <c r="AB1272" s="2"/>
      <c r="AC1272" s="2"/>
      <c r="AD1272" s="2"/>
    </row>
    <row r="1273" spans="1:30" x14ac:dyDescent="0.2">
      <c r="A1273" s="2"/>
      <c r="B1273" s="2"/>
      <c r="C1273" s="2"/>
      <c r="D1273" s="2"/>
      <c r="E1273" s="1"/>
      <c r="F1273" s="2"/>
      <c r="G1273" s="303"/>
      <c r="H1273" s="2"/>
      <c r="I1273" s="2"/>
      <c r="J1273" s="2"/>
      <c r="K1273" s="2"/>
      <c r="L1273" s="2"/>
      <c r="M1273" s="53"/>
      <c r="N1273" s="2"/>
      <c r="O1273" s="2"/>
      <c r="P1273" s="2"/>
      <c r="Q1273" s="2"/>
      <c r="R1273" s="2"/>
      <c r="S1273" s="2"/>
      <c r="T1273" s="2"/>
      <c r="U1273" s="2"/>
      <c r="V1273" s="53"/>
      <c r="W1273" s="304"/>
      <c r="X1273" s="2"/>
      <c r="Y1273" s="52"/>
      <c r="Z1273" s="2"/>
      <c r="AA1273" s="2"/>
      <c r="AB1273" s="2"/>
      <c r="AC1273" s="2"/>
      <c r="AD1273" s="2"/>
    </row>
    <row r="1274" spans="1:30" x14ac:dyDescent="0.2">
      <c r="A1274" s="2"/>
      <c r="B1274" s="2"/>
      <c r="C1274" s="2"/>
      <c r="D1274" s="2"/>
      <c r="E1274" s="1"/>
      <c r="F1274" s="2"/>
      <c r="G1274" s="303"/>
      <c r="H1274" s="2"/>
      <c r="I1274" s="2"/>
      <c r="J1274" s="2"/>
      <c r="K1274" s="2"/>
      <c r="L1274" s="2"/>
      <c r="M1274" s="53"/>
      <c r="N1274" s="2"/>
      <c r="O1274" s="2"/>
      <c r="P1274" s="2"/>
      <c r="Q1274" s="2"/>
      <c r="R1274" s="2"/>
      <c r="S1274" s="2"/>
      <c r="T1274" s="2"/>
      <c r="U1274" s="2"/>
      <c r="V1274" s="53"/>
      <c r="W1274" s="304"/>
      <c r="X1274" s="2"/>
      <c r="Y1274" s="52"/>
      <c r="Z1274" s="2"/>
      <c r="AA1274" s="2"/>
      <c r="AB1274" s="2"/>
      <c r="AC1274" s="2"/>
      <c r="AD1274" s="2"/>
    </row>
    <row r="1275" spans="1:30" x14ac:dyDescent="0.2">
      <c r="A1275" s="2"/>
      <c r="B1275" s="2"/>
      <c r="C1275" s="2"/>
      <c r="D1275" s="2"/>
      <c r="E1275" s="1"/>
      <c r="F1275" s="2"/>
      <c r="G1275" s="303"/>
      <c r="H1275" s="2"/>
      <c r="I1275" s="2"/>
      <c r="J1275" s="2"/>
      <c r="K1275" s="2"/>
      <c r="L1275" s="2"/>
      <c r="M1275" s="53"/>
      <c r="N1275" s="2"/>
      <c r="O1275" s="2"/>
      <c r="P1275" s="2"/>
      <c r="Q1275" s="2"/>
      <c r="R1275" s="2"/>
      <c r="S1275" s="2"/>
      <c r="T1275" s="2"/>
      <c r="U1275" s="2"/>
      <c r="V1275" s="53"/>
      <c r="W1275" s="304"/>
      <c r="X1275" s="2"/>
      <c r="Y1275" s="52"/>
      <c r="Z1275" s="2"/>
      <c r="AA1275" s="2"/>
      <c r="AB1275" s="2"/>
      <c r="AC1275" s="2"/>
      <c r="AD1275" s="2"/>
    </row>
    <row r="1276" spans="1:30" x14ac:dyDescent="0.2">
      <c r="A1276" s="2"/>
      <c r="B1276" s="2"/>
      <c r="C1276" s="2"/>
      <c r="D1276" s="2"/>
      <c r="E1276" s="1"/>
      <c r="F1276" s="2"/>
      <c r="G1276" s="303"/>
      <c r="H1276" s="2"/>
      <c r="I1276" s="2"/>
      <c r="J1276" s="2"/>
      <c r="K1276" s="2"/>
      <c r="L1276" s="2"/>
      <c r="M1276" s="53"/>
      <c r="N1276" s="2"/>
      <c r="O1276" s="2"/>
      <c r="P1276" s="2"/>
      <c r="Q1276" s="2"/>
      <c r="R1276" s="2"/>
      <c r="S1276" s="2"/>
      <c r="T1276" s="2"/>
      <c r="U1276" s="2"/>
      <c r="V1276" s="53"/>
      <c r="W1276" s="304"/>
      <c r="X1276" s="2"/>
      <c r="Y1276" s="52"/>
      <c r="Z1276" s="2"/>
      <c r="AA1276" s="2"/>
      <c r="AB1276" s="2"/>
      <c r="AC1276" s="2"/>
      <c r="AD1276" s="2"/>
    </row>
    <row r="1277" spans="1:30" x14ac:dyDescent="0.2">
      <c r="A1277" s="306"/>
      <c r="B1277" s="306"/>
      <c r="C1277" s="306"/>
      <c r="D1277" s="306"/>
      <c r="E1277" s="307"/>
      <c r="F1277" s="306"/>
      <c r="G1277" s="308"/>
      <c r="H1277" s="306"/>
      <c r="I1277" s="306"/>
      <c r="J1277" s="306"/>
      <c r="K1277" s="306"/>
      <c r="L1277" s="306"/>
      <c r="M1277" s="309"/>
      <c r="N1277" s="306"/>
      <c r="O1277" s="306"/>
      <c r="P1277" s="306"/>
      <c r="Q1277" s="306"/>
      <c r="R1277" s="306"/>
      <c r="S1277" s="306"/>
      <c r="T1277" s="306"/>
      <c r="U1277" s="306"/>
      <c r="V1277" s="309"/>
      <c r="W1277" s="310"/>
      <c r="X1277" s="311"/>
      <c r="Y1277" s="312"/>
      <c r="Z1277" s="306"/>
      <c r="AA1277" s="306"/>
      <c r="AB1277" s="306"/>
      <c r="AC1277" s="306"/>
      <c r="AD1277" s="306"/>
    </row>
    <row r="1278" spans="1:30" x14ac:dyDescent="0.2">
      <c r="A1278" s="2"/>
      <c r="B1278" s="2"/>
      <c r="C1278" s="2"/>
      <c r="D1278" s="2"/>
      <c r="E1278" s="1"/>
      <c r="F1278" s="2"/>
      <c r="G1278" s="303"/>
      <c r="H1278" s="2"/>
      <c r="I1278" s="2"/>
      <c r="J1278" s="2"/>
      <c r="K1278" s="2"/>
      <c r="L1278" s="2"/>
      <c r="M1278" s="53"/>
      <c r="N1278" s="2"/>
      <c r="O1278" s="2"/>
      <c r="P1278" s="2"/>
      <c r="Q1278" s="2"/>
      <c r="R1278" s="2"/>
      <c r="S1278" s="2"/>
      <c r="T1278" s="2"/>
      <c r="U1278" s="2"/>
      <c r="V1278" s="53"/>
      <c r="W1278" s="304"/>
      <c r="X1278" s="2"/>
      <c r="Y1278" s="52"/>
      <c r="Z1278" s="2"/>
      <c r="AA1278" s="2"/>
      <c r="AB1278" s="2"/>
      <c r="AC1278" s="2"/>
      <c r="AD1278" s="2"/>
    </row>
    <row r="1279" spans="1:30" x14ac:dyDescent="0.2">
      <c r="A1279" s="2"/>
      <c r="B1279" s="2"/>
      <c r="C1279" s="2"/>
      <c r="D1279" s="2"/>
      <c r="E1279" s="1"/>
      <c r="F1279" s="2"/>
      <c r="G1279" s="303"/>
      <c r="H1279" s="2"/>
      <c r="I1279" s="2"/>
      <c r="J1279" s="2"/>
      <c r="K1279" s="2"/>
      <c r="L1279" s="2"/>
      <c r="M1279" s="53"/>
      <c r="N1279" s="2"/>
      <c r="O1279" s="2"/>
      <c r="P1279" s="2"/>
      <c r="Q1279" s="2"/>
      <c r="R1279" s="2"/>
      <c r="S1279" s="2"/>
      <c r="T1279" s="2"/>
      <c r="U1279" s="2"/>
      <c r="V1279" s="53"/>
      <c r="W1279" s="304"/>
      <c r="X1279" s="2"/>
      <c r="Y1279" s="52"/>
      <c r="Z1279" s="2"/>
      <c r="AA1279" s="2"/>
      <c r="AB1279" s="2"/>
      <c r="AC1279" s="2"/>
      <c r="AD1279" s="2"/>
    </row>
    <row r="1280" spans="1:30" x14ac:dyDescent="0.2">
      <c r="A1280" s="2"/>
      <c r="B1280" s="2"/>
      <c r="C1280" s="2"/>
      <c r="D1280" s="2"/>
      <c r="E1280" s="1"/>
      <c r="F1280" s="2"/>
      <c r="G1280" s="303"/>
      <c r="H1280" s="2"/>
      <c r="I1280" s="2"/>
      <c r="J1280" s="2"/>
      <c r="K1280" s="2"/>
      <c r="L1280" s="2"/>
      <c r="M1280" s="53"/>
      <c r="N1280" s="2"/>
      <c r="O1280" s="2"/>
      <c r="P1280" s="2"/>
      <c r="Q1280" s="2"/>
      <c r="R1280" s="2"/>
      <c r="S1280" s="2"/>
      <c r="T1280" s="2"/>
      <c r="U1280" s="2"/>
      <c r="V1280" s="53"/>
      <c r="W1280" s="304"/>
      <c r="X1280" s="2"/>
      <c r="Y1280" s="52"/>
      <c r="Z1280" s="2"/>
      <c r="AA1280" s="2"/>
      <c r="AB1280" s="2"/>
      <c r="AC1280" s="2"/>
      <c r="AD1280" s="2"/>
    </row>
    <row r="1281" spans="1:30" x14ac:dyDescent="0.2">
      <c r="A1281" s="306"/>
      <c r="B1281" s="306"/>
      <c r="C1281" s="306"/>
      <c r="D1281" s="306"/>
      <c r="E1281" s="307"/>
      <c r="F1281" s="306"/>
      <c r="G1281" s="308"/>
      <c r="H1281" s="306"/>
      <c r="I1281" s="306"/>
      <c r="J1281" s="306"/>
      <c r="K1281" s="306"/>
      <c r="L1281" s="306"/>
      <c r="M1281" s="309"/>
      <c r="N1281" s="306"/>
      <c r="O1281" s="306"/>
      <c r="P1281" s="306"/>
      <c r="Q1281" s="306"/>
      <c r="R1281" s="306"/>
      <c r="S1281" s="306"/>
      <c r="T1281" s="306"/>
      <c r="U1281" s="306"/>
      <c r="V1281" s="309"/>
      <c r="W1281" s="310"/>
      <c r="X1281" s="311"/>
      <c r="Y1281" s="312"/>
      <c r="Z1281" s="306"/>
      <c r="AA1281" s="306"/>
      <c r="AB1281" s="306"/>
      <c r="AC1281" s="306"/>
      <c r="AD1281" s="306"/>
    </row>
    <row r="1282" spans="1:30" x14ac:dyDescent="0.2">
      <c r="A1282" s="2"/>
      <c r="B1282" s="2"/>
      <c r="C1282" s="2"/>
      <c r="D1282" s="2"/>
      <c r="E1282" s="1"/>
      <c r="F1282" s="2"/>
      <c r="G1282" s="303"/>
      <c r="H1282" s="2"/>
      <c r="I1282" s="2"/>
      <c r="J1282" s="2"/>
      <c r="K1282" s="2"/>
      <c r="L1282" s="2"/>
      <c r="M1282" s="53"/>
      <c r="N1282" s="2"/>
      <c r="O1282" s="2"/>
      <c r="P1282" s="2"/>
      <c r="Q1282" s="2"/>
      <c r="R1282" s="2"/>
      <c r="S1282" s="2"/>
      <c r="T1282" s="2"/>
      <c r="U1282" s="2"/>
      <c r="V1282" s="53"/>
      <c r="W1282" s="304"/>
      <c r="X1282" s="2"/>
      <c r="Y1282" s="52"/>
      <c r="Z1282" s="2"/>
      <c r="AA1282" s="2"/>
      <c r="AB1282" s="2"/>
      <c r="AC1282" s="2"/>
      <c r="AD1282" s="2"/>
    </row>
    <row r="1283" spans="1:30" x14ac:dyDescent="0.2">
      <c r="A1283" s="2"/>
      <c r="B1283" s="2"/>
      <c r="C1283" s="2"/>
      <c r="D1283" s="2"/>
      <c r="E1283" s="1"/>
      <c r="F1283" s="2"/>
      <c r="G1283" s="303"/>
      <c r="H1283" s="2"/>
      <c r="I1283" s="2"/>
      <c r="J1283" s="2"/>
      <c r="K1283" s="2"/>
      <c r="L1283" s="2"/>
      <c r="M1283" s="53"/>
      <c r="N1283" s="2"/>
      <c r="O1283" s="2"/>
      <c r="P1283" s="2"/>
      <c r="Q1283" s="2"/>
      <c r="R1283" s="2"/>
      <c r="S1283" s="2"/>
      <c r="T1283" s="2"/>
      <c r="U1283" s="2"/>
      <c r="V1283" s="53"/>
      <c r="W1283" s="304"/>
      <c r="X1283" s="2"/>
      <c r="Y1283" s="52"/>
      <c r="Z1283" s="2"/>
      <c r="AA1283" s="2"/>
      <c r="AB1283" s="2"/>
      <c r="AC1283" s="2"/>
      <c r="AD1283" s="2"/>
    </row>
    <row r="1284" spans="1:30" x14ac:dyDescent="0.2">
      <c r="A1284" s="2"/>
      <c r="B1284" s="2"/>
      <c r="C1284" s="2"/>
      <c r="D1284" s="2"/>
      <c r="E1284" s="1"/>
      <c r="F1284" s="2"/>
      <c r="G1284" s="303"/>
      <c r="H1284" s="2"/>
      <c r="I1284" s="2"/>
      <c r="J1284" s="2"/>
      <c r="K1284" s="2"/>
      <c r="L1284" s="2"/>
      <c r="M1284" s="53"/>
      <c r="N1284" s="2"/>
      <c r="O1284" s="2"/>
      <c r="P1284" s="2"/>
      <c r="Q1284" s="2"/>
      <c r="R1284" s="2"/>
      <c r="S1284" s="2"/>
      <c r="T1284" s="2"/>
      <c r="U1284" s="2"/>
      <c r="V1284" s="53"/>
      <c r="W1284" s="304"/>
      <c r="X1284" s="2"/>
      <c r="Y1284" s="52"/>
      <c r="Z1284" s="2"/>
      <c r="AA1284" s="2"/>
      <c r="AB1284" s="2"/>
      <c r="AC1284" s="2"/>
      <c r="AD1284" s="2"/>
    </row>
    <row r="1285" spans="1:30" x14ac:dyDescent="0.2">
      <c r="A1285" s="2"/>
      <c r="B1285" s="2"/>
      <c r="C1285" s="2"/>
      <c r="D1285" s="2"/>
      <c r="E1285" s="1"/>
      <c r="F1285" s="2"/>
      <c r="G1285" s="303"/>
      <c r="H1285" s="2"/>
      <c r="I1285" s="2"/>
      <c r="J1285" s="2"/>
      <c r="K1285" s="2"/>
      <c r="L1285" s="2"/>
      <c r="M1285" s="53"/>
      <c r="N1285" s="2"/>
      <c r="O1285" s="2"/>
      <c r="P1285" s="2"/>
      <c r="Q1285" s="2"/>
      <c r="R1285" s="2"/>
      <c r="S1285" s="2"/>
      <c r="T1285" s="2"/>
      <c r="U1285" s="2"/>
      <c r="V1285" s="53"/>
      <c r="W1285" s="304"/>
      <c r="X1285" s="2"/>
      <c r="Y1285" s="52"/>
      <c r="Z1285" s="2"/>
      <c r="AA1285" s="2"/>
      <c r="AB1285" s="2"/>
      <c r="AC1285" s="2"/>
      <c r="AD1285" s="2"/>
    </row>
    <row r="1286" spans="1:30" x14ac:dyDescent="0.2">
      <c r="A1286" s="2"/>
      <c r="B1286" s="2"/>
      <c r="C1286" s="2"/>
      <c r="D1286" s="2"/>
      <c r="E1286" s="1"/>
      <c r="F1286" s="2"/>
      <c r="G1286" s="303"/>
      <c r="H1286" s="2"/>
      <c r="I1286" s="2"/>
      <c r="J1286" s="2"/>
      <c r="K1286" s="2"/>
      <c r="L1286" s="2"/>
      <c r="M1286" s="53"/>
      <c r="N1286" s="2"/>
      <c r="O1286" s="2"/>
      <c r="P1286" s="2"/>
      <c r="Q1286" s="2"/>
      <c r="R1286" s="2"/>
      <c r="S1286" s="2"/>
      <c r="T1286" s="2"/>
      <c r="U1286" s="2"/>
      <c r="V1286" s="53"/>
      <c r="W1286" s="304"/>
      <c r="X1286" s="2"/>
      <c r="Y1286" s="52"/>
      <c r="Z1286" s="2"/>
      <c r="AA1286" s="2"/>
      <c r="AB1286" s="2"/>
      <c r="AC1286" s="2"/>
      <c r="AD1286" s="2"/>
    </row>
    <row r="1287" spans="1:30" x14ac:dyDescent="0.2">
      <c r="A1287" s="2"/>
      <c r="B1287" s="2"/>
      <c r="C1287" s="2"/>
      <c r="D1287" s="2"/>
      <c r="E1287" s="1"/>
      <c r="F1287" s="2"/>
      <c r="G1287" s="303"/>
      <c r="H1287" s="2"/>
      <c r="I1287" s="2"/>
      <c r="J1287" s="2"/>
      <c r="K1287" s="2"/>
      <c r="L1287" s="2"/>
      <c r="M1287" s="53"/>
      <c r="N1287" s="2"/>
      <c r="O1287" s="2"/>
      <c r="P1287" s="2"/>
      <c r="Q1287" s="2"/>
      <c r="R1287" s="2"/>
      <c r="S1287" s="2"/>
      <c r="T1287" s="2"/>
      <c r="U1287" s="2"/>
      <c r="V1287" s="53"/>
      <c r="W1287" s="304"/>
      <c r="X1287" s="2"/>
      <c r="Y1287" s="2"/>
      <c r="Z1287" s="2"/>
      <c r="AA1287" s="2"/>
      <c r="AB1287" s="2"/>
      <c r="AC1287" s="2"/>
      <c r="AD1287" s="2"/>
    </row>
    <row r="1288" spans="1:30" x14ac:dyDescent="0.2">
      <c r="A1288" s="2"/>
      <c r="B1288" s="2"/>
      <c r="C1288" s="2"/>
      <c r="D1288" s="2"/>
      <c r="E1288" s="1"/>
      <c r="F1288" s="2"/>
      <c r="G1288" s="303"/>
      <c r="H1288" s="2"/>
      <c r="I1288" s="2"/>
      <c r="J1288" s="2"/>
      <c r="K1288" s="2"/>
      <c r="L1288" s="2"/>
      <c r="M1288" s="53"/>
      <c r="N1288" s="2"/>
      <c r="O1288" s="2"/>
      <c r="P1288" s="2"/>
      <c r="Q1288" s="2"/>
      <c r="R1288" s="2"/>
      <c r="S1288" s="2"/>
      <c r="T1288" s="2"/>
      <c r="U1288" s="2"/>
      <c r="V1288" s="53"/>
      <c r="W1288" s="304"/>
      <c r="X1288" s="2"/>
      <c r="Y1288" s="52"/>
      <c r="Z1288" s="2"/>
      <c r="AA1288" s="2"/>
      <c r="AB1288" s="2"/>
      <c r="AC1288" s="2"/>
      <c r="AD1288" s="2"/>
    </row>
    <row r="1289" spans="1:30" x14ac:dyDescent="0.2">
      <c r="A1289" s="2"/>
      <c r="B1289" s="2"/>
      <c r="C1289" s="2"/>
      <c r="D1289" s="2"/>
      <c r="E1289" s="1"/>
      <c r="F1289" s="2"/>
      <c r="G1289" s="303"/>
      <c r="H1289" s="2"/>
      <c r="I1289" s="2"/>
      <c r="J1289" s="2"/>
      <c r="K1289" s="2"/>
      <c r="L1289" s="2"/>
      <c r="M1289" s="53"/>
      <c r="N1289" s="2"/>
      <c r="O1289" s="2"/>
      <c r="P1289" s="2"/>
      <c r="Q1289" s="2"/>
      <c r="R1289" s="2"/>
      <c r="S1289" s="2"/>
      <c r="T1289" s="2"/>
      <c r="U1289" s="2"/>
      <c r="V1289" s="53"/>
      <c r="W1289" s="304"/>
      <c r="X1289" s="2"/>
      <c r="Y1289" s="52"/>
      <c r="Z1289" s="2"/>
      <c r="AA1289" s="2"/>
      <c r="AB1289" s="2"/>
      <c r="AC1289" s="2"/>
      <c r="AD1289" s="2"/>
    </row>
    <row r="1290" spans="1:30" x14ac:dyDescent="0.2">
      <c r="A1290" s="2"/>
      <c r="B1290" s="2"/>
      <c r="C1290" s="2"/>
      <c r="D1290" s="2"/>
      <c r="E1290" s="1"/>
      <c r="F1290" s="2"/>
      <c r="G1290" s="303"/>
      <c r="H1290" s="2"/>
      <c r="I1290" s="2"/>
      <c r="J1290" s="2"/>
      <c r="K1290" s="2"/>
      <c r="L1290" s="2"/>
      <c r="M1290" s="53"/>
      <c r="N1290" s="2"/>
      <c r="O1290" s="2"/>
      <c r="P1290" s="2"/>
      <c r="Q1290" s="2"/>
      <c r="R1290" s="2"/>
      <c r="S1290" s="2"/>
      <c r="T1290" s="2"/>
      <c r="U1290" s="2"/>
      <c r="V1290" s="53"/>
      <c r="W1290" s="304"/>
      <c r="X1290" s="2"/>
      <c r="Y1290" s="52"/>
      <c r="Z1290" s="2"/>
      <c r="AA1290" s="2"/>
      <c r="AB1290" s="2"/>
      <c r="AC1290" s="2"/>
      <c r="AD1290" s="2"/>
    </row>
    <row r="1291" spans="1:30" x14ac:dyDescent="0.2">
      <c r="A1291" s="2"/>
      <c r="B1291" s="2"/>
      <c r="C1291" s="2"/>
      <c r="D1291" s="2"/>
      <c r="E1291" s="1"/>
      <c r="F1291" s="2"/>
      <c r="G1291" s="303"/>
      <c r="H1291" s="2"/>
      <c r="I1291" s="2"/>
      <c r="J1291" s="2"/>
      <c r="K1291" s="2"/>
      <c r="L1291" s="2"/>
      <c r="M1291" s="53"/>
      <c r="N1291" s="2"/>
      <c r="O1291" s="2"/>
      <c r="P1291" s="2"/>
      <c r="Q1291" s="2"/>
      <c r="R1291" s="2"/>
      <c r="S1291" s="2"/>
      <c r="T1291" s="2"/>
      <c r="U1291" s="2"/>
      <c r="V1291" s="53"/>
      <c r="W1291" s="304"/>
      <c r="X1291" s="2"/>
      <c r="Y1291" s="52"/>
      <c r="Z1291" s="2"/>
      <c r="AA1291" s="2"/>
      <c r="AB1291" s="2"/>
      <c r="AC1291" s="2"/>
      <c r="AD1291" s="2"/>
    </row>
    <row r="1292" spans="1:30" x14ac:dyDescent="0.2">
      <c r="A1292" s="2"/>
      <c r="B1292" s="2"/>
      <c r="C1292" s="2"/>
      <c r="D1292" s="2"/>
      <c r="E1292" s="1"/>
      <c r="F1292" s="2"/>
      <c r="G1292" s="303"/>
      <c r="H1292" s="2"/>
      <c r="I1292" s="2"/>
      <c r="J1292" s="2"/>
      <c r="K1292" s="2"/>
      <c r="L1292" s="2"/>
      <c r="M1292" s="53"/>
      <c r="N1292" s="2"/>
      <c r="O1292" s="2"/>
      <c r="P1292" s="2"/>
      <c r="Q1292" s="2"/>
      <c r="R1292" s="2"/>
      <c r="S1292" s="2"/>
      <c r="T1292" s="2"/>
      <c r="U1292" s="2"/>
      <c r="V1292" s="53"/>
      <c r="W1292" s="304"/>
      <c r="X1292" s="2"/>
      <c r="Y1292" s="52"/>
      <c r="Z1292" s="2"/>
      <c r="AA1292" s="2"/>
      <c r="AB1292" s="2"/>
      <c r="AC1292" s="2"/>
      <c r="AD1292" s="2"/>
    </row>
    <row r="1293" spans="1:30" x14ac:dyDescent="0.2">
      <c r="A1293" s="2"/>
      <c r="B1293" s="2"/>
      <c r="C1293" s="2"/>
      <c r="D1293" s="2"/>
      <c r="E1293" s="1"/>
      <c r="F1293" s="2"/>
      <c r="G1293" s="303"/>
      <c r="H1293" s="2"/>
      <c r="I1293" s="2"/>
      <c r="J1293" s="2"/>
      <c r="K1293" s="2"/>
      <c r="L1293" s="2"/>
      <c r="M1293" s="53"/>
      <c r="N1293" s="2"/>
      <c r="O1293" s="2"/>
      <c r="P1293" s="2"/>
      <c r="Q1293" s="2"/>
      <c r="R1293" s="2"/>
      <c r="S1293" s="2"/>
      <c r="T1293" s="2"/>
      <c r="U1293" s="2"/>
      <c r="V1293" s="53"/>
      <c r="W1293" s="304"/>
      <c r="X1293" s="2"/>
      <c r="Y1293" s="52"/>
      <c r="Z1293" s="2"/>
      <c r="AA1293" s="2"/>
      <c r="AB1293" s="2"/>
      <c r="AC1293" s="2"/>
      <c r="AD1293" s="2"/>
    </row>
    <row r="1294" spans="1:30" x14ac:dyDescent="0.2">
      <c r="A1294" s="2"/>
      <c r="B1294" s="2"/>
      <c r="C1294" s="2"/>
      <c r="D1294" s="2"/>
      <c r="E1294" s="1"/>
      <c r="F1294" s="2"/>
      <c r="G1294" s="303"/>
      <c r="H1294" s="2"/>
      <c r="I1294" s="2"/>
      <c r="J1294" s="2"/>
      <c r="K1294" s="2"/>
      <c r="L1294" s="2"/>
      <c r="M1294" s="53"/>
      <c r="N1294" s="2"/>
      <c r="O1294" s="2"/>
      <c r="P1294" s="2"/>
      <c r="Q1294" s="2"/>
      <c r="R1294" s="2"/>
      <c r="S1294" s="2"/>
      <c r="T1294" s="2"/>
      <c r="U1294" s="2"/>
      <c r="V1294" s="53"/>
      <c r="W1294" s="304"/>
      <c r="X1294" s="2"/>
      <c r="Y1294" s="52"/>
      <c r="Z1294" s="2"/>
      <c r="AA1294" s="2"/>
      <c r="AB1294" s="2"/>
      <c r="AC1294" s="2"/>
      <c r="AD1294" s="2"/>
    </row>
    <row r="1295" spans="1:30" x14ac:dyDescent="0.2">
      <c r="A1295" s="2"/>
      <c r="B1295" s="2"/>
      <c r="C1295" s="2"/>
      <c r="D1295" s="2"/>
      <c r="E1295" s="1"/>
      <c r="F1295" s="2"/>
      <c r="G1295" s="303"/>
      <c r="H1295" s="2"/>
      <c r="I1295" s="2"/>
      <c r="J1295" s="2"/>
      <c r="K1295" s="2"/>
      <c r="L1295" s="2"/>
      <c r="M1295" s="53"/>
      <c r="N1295" s="2"/>
      <c r="O1295" s="2"/>
      <c r="P1295" s="2"/>
      <c r="Q1295" s="2"/>
      <c r="R1295" s="2"/>
      <c r="S1295" s="2"/>
      <c r="T1295" s="2"/>
      <c r="U1295" s="2"/>
      <c r="V1295" s="53"/>
      <c r="W1295" s="304"/>
      <c r="X1295" s="2"/>
      <c r="Y1295" s="52"/>
      <c r="Z1295" s="2"/>
      <c r="AA1295" s="2"/>
      <c r="AB1295" s="2"/>
      <c r="AC1295" s="2"/>
      <c r="AD1295" s="2"/>
    </row>
    <row r="1296" spans="1:30" x14ac:dyDescent="0.2">
      <c r="A1296" s="2"/>
      <c r="B1296" s="2"/>
      <c r="C1296" s="2"/>
      <c r="D1296" s="2"/>
      <c r="E1296" s="1"/>
      <c r="F1296" s="2"/>
      <c r="G1296" s="303"/>
      <c r="H1296" s="2"/>
      <c r="I1296" s="2"/>
      <c r="J1296" s="2"/>
      <c r="K1296" s="2"/>
      <c r="L1296" s="2"/>
      <c r="M1296" s="53"/>
      <c r="N1296" s="2"/>
      <c r="O1296" s="2"/>
      <c r="P1296" s="2"/>
      <c r="Q1296" s="2"/>
      <c r="R1296" s="2"/>
      <c r="S1296" s="2"/>
      <c r="T1296" s="2"/>
      <c r="U1296" s="2"/>
      <c r="V1296" s="53"/>
      <c r="W1296" s="304"/>
      <c r="X1296" s="2"/>
      <c r="Y1296" s="52"/>
      <c r="Z1296" s="2"/>
      <c r="AA1296" s="2"/>
      <c r="AB1296" s="2"/>
      <c r="AC1296" s="2"/>
      <c r="AD1296" s="2"/>
    </row>
    <row r="1297" spans="1:30" x14ac:dyDescent="0.2">
      <c r="A1297" s="2"/>
      <c r="B1297" s="2"/>
      <c r="C1297" s="2"/>
      <c r="D1297" s="2"/>
      <c r="E1297" s="1"/>
      <c r="F1297" s="2"/>
      <c r="G1297" s="303"/>
      <c r="H1297" s="2"/>
      <c r="I1297" s="2"/>
      <c r="J1297" s="2"/>
      <c r="K1297" s="2"/>
      <c r="L1297" s="2"/>
      <c r="M1297" s="53"/>
      <c r="N1297" s="2"/>
      <c r="O1297" s="2"/>
      <c r="P1297" s="2"/>
      <c r="Q1297" s="2"/>
      <c r="R1297" s="2"/>
      <c r="S1297" s="2"/>
      <c r="T1297" s="2"/>
      <c r="U1297" s="2"/>
      <c r="V1297" s="53"/>
      <c r="W1297" s="304"/>
      <c r="X1297" s="2"/>
      <c r="Y1297" s="52"/>
      <c r="Z1297" s="2"/>
      <c r="AA1297" s="2"/>
      <c r="AB1297" s="2"/>
      <c r="AC1297" s="2"/>
      <c r="AD1297" s="2"/>
    </row>
    <row r="1298" spans="1:30" x14ac:dyDescent="0.2">
      <c r="A1298" s="2"/>
      <c r="B1298" s="2"/>
      <c r="C1298" s="2"/>
      <c r="D1298" s="2"/>
      <c r="E1298" s="1"/>
      <c r="F1298" s="2"/>
      <c r="G1298" s="303"/>
      <c r="H1298" s="2"/>
      <c r="I1298" s="2"/>
      <c r="J1298" s="2"/>
      <c r="K1298" s="2"/>
      <c r="L1298" s="2"/>
      <c r="M1298" s="53"/>
      <c r="N1298" s="2"/>
      <c r="O1298" s="2"/>
      <c r="P1298" s="2"/>
      <c r="Q1298" s="2"/>
      <c r="R1298" s="2"/>
      <c r="S1298" s="2"/>
      <c r="T1298" s="2"/>
      <c r="U1298" s="2"/>
      <c r="V1298" s="53"/>
      <c r="W1298" s="304"/>
      <c r="X1298" s="2"/>
      <c r="Y1298" s="52"/>
      <c r="Z1298" s="2"/>
      <c r="AA1298" s="2"/>
      <c r="AB1298" s="2"/>
      <c r="AC1298" s="2"/>
      <c r="AD1298" s="2"/>
    </row>
    <row r="1299" spans="1:30" x14ac:dyDescent="0.2">
      <c r="A1299" s="2"/>
      <c r="B1299" s="2"/>
      <c r="C1299" s="2"/>
      <c r="D1299" s="2"/>
      <c r="E1299" s="1"/>
      <c r="F1299" s="2"/>
      <c r="G1299" s="303"/>
      <c r="H1299" s="2"/>
      <c r="I1299" s="2"/>
      <c r="J1299" s="2"/>
      <c r="K1299" s="2"/>
      <c r="L1299" s="2"/>
      <c r="M1299" s="53"/>
      <c r="N1299" s="2"/>
      <c r="O1299" s="2"/>
      <c r="P1299" s="2"/>
      <c r="Q1299" s="2"/>
      <c r="R1299" s="2"/>
      <c r="S1299" s="2"/>
      <c r="T1299" s="2"/>
      <c r="U1299" s="2"/>
      <c r="V1299" s="53"/>
      <c r="W1299" s="304"/>
      <c r="X1299" s="2"/>
      <c r="Y1299" s="52"/>
      <c r="Z1299" s="2"/>
      <c r="AA1299" s="2"/>
      <c r="AB1299" s="2"/>
      <c r="AC1299" s="2"/>
      <c r="AD1299" s="2"/>
    </row>
    <row r="1300" spans="1:30" x14ac:dyDescent="0.2">
      <c r="A1300" s="2"/>
      <c r="B1300" s="2"/>
      <c r="C1300" s="2"/>
      <c r="D1300" s="2"/>
      <c r="E1300" s="1"/>
      <c r="F1300" s="2"/>
      <c r="G1300" s="303"/>
      <c r="H1300" s="2"/>
      <c r="I1300" s="2"/>
      <c r="J1300" s="2"/>
      <c r="K1300" s="2"/>
      <c r="L1300" s="2"/>
      <c r="M1300" s="53"/>
      <c r="N1300" s="2"/>
      <c r="O1300" s="2"/>
      <c r="P1300" s="2"/>
      <c r="Q1300" s="2"/>
      <c r="R1300" s="2"/>
      <c r="S1300" s="2"/>
      <c r="T1300" s="2"/>
      <c r="U1300" s="2"/>
      <c r="V1300" s="53"/>
      <c r="W1300" s="304"/>
      <c r="X1300" s="2"/>
      <c r="Y1300" s="52"/>
      <c r="Z1300" s="2"/>
      <c r="AA1300" s="2"/>
      <c r="AB1300" s="2"/>
      <c r="AC1300" s="2"/>
      <c r="AD1300" s="2"/>
    </row>
    <row r="1301" spans="1:30" x14ac:dyDescent="0.2">
      <c r="A1301" s="2"/>
      <c r="B1301" s="2"/>
      <c r="C1301" s="2"/>
      <c r="D1301" s="2"/>
      <c r="E1301" s="1"/>
      <c r="F1301" s="2"/>
      <c r="G1301" s="303"/>
      <c r="H1301" s="2"/>
      <c r="I1301" s="2"/>
      <c r="J1301" s="2"/>
      <c r="K1301" s="2"/>
      <c r="L1301" s="2"/>
      <c r="M1301" s="53"/>
      <c r="N1301" s="2"/>
      <c r="O1301" s="2"/>
      <c r="P1301" s="2"/>
      <c r="Q1301" s="2"/>
      <c r="R1301" s="2"/>
      <c r="S1301" s="2"/>
      <c r="T1301" s="2"/>
      <c r="U1301" s="2"/>
      <c r="V1301" s="53"/>
      <c r="W1301" s="304"/>
      <c r="X1301" s="2"/>
      <c r="Y1301" s="52"/>
      <c r="Z1301" s="2"/>
      <c r="AA1301" s="2"/>
      <c r="AB1301" s="2"/>
      <c r="AC1301" s="2"/>
      <c r="AD1301" s="2"/>
    </row>
    <row r="1302" spans="1:30" x14ac:dyDescent="0.2">
      <c r="A1302" s="2"/>
      <c r="B1302" s="2"/>
      <c r="C1302" s="2"/>
      <c r="D1302" s="2"/>
      <c r="E1302" s="1"/>
      <c r="F1302" s="2"/>
      <c r="G1302" s="303"/>
      <c r="H1302" s="2"/>
      <c r="I1302" s="2"/>
      <c r="J1302" s="2"/>
      <c r="K1302" s="2"/>
      <c r="L1302" s="2"/>
      <c r="M1302" s="53"/>
      <c r="N1302" s="2"/>
      <c r="O1302" s="2"/>
      <c r="P1302" s="2"/>
      <c r="Q1302" s="2"/>
      <c r="R1302" s="2"/>
      <c r="S1302" s="2"/>
      <c r="T1302" s="2"/>
      <c r="U1302" s="2"/>
      <c r="V1302" s="53"/>
      <c r="W1302" s="304"/>
      <c r="X1302" s="2"/>
      <c r="Y1302" s="52"/>
      <c r="Z1302" s="2"/>
      <c r="AA1302" s="2"/>
      <c r="AB1302" s="2"/>
      <c r="AC1302" s="2"/>
      <c r="AD1302" s="2"/>
    </row>
    <row r="1303" spans="1:30" x14ac:dyDescent="0.2">
      <c r="A1303" s="2"/>
      <c r="B1303" s="2"/>
      <c r="C1303" s="2"/>
      <c r="D1303" s="2"/>
      <c r="E1303" s="1"/>
      <c r="F1303" s="2"/>
      <c r="G1303" s="303"/>
      <c r="H1303" s="2"/>
      <c r="I1303" s="2"/>
      <c r="J1303" s="2"/>
      <c r="K1303" s="2"/>
      <c r="L1303" s="2"/>
      <c r="M1303" s="53"/>
      <c r="N1303" s="2"/>
      <c r="O1303" s="2"/>
      <c r="P1303" s="2"/>
      <c r="Q1303" s="2"/>
      <c r="R1303" s="2"/>
      <c r="S1303" s="2"/>
      <c r="T1303" s="2"/>
      <c r="U1303" s="2"/>
      <c r="V1303" s="53"/>
      <c r="W1303" s="304"/>
      <c r="X1303" s="2"/>
      <c r="Y1303" s="52"/>
      <c r="Z1303" s="2"/>
      <c r="AA1303" s="2"/>
      <c r="AB1303" s="2"/>
      <c r="AC1303" s="2"/>
      <c r="AD1303" s="2"/>
    </row>
    <row r="1304" spans="1:30" x14ac:dyDescent="0.2">
      <c r="A1304" s="2"/>
      <c r="B1304" s="2"/>
      <c r="C1304" s="2"/>
      <c r="D1304" s="2"/>
      <c r="E1304" s="1"/>
      <c r="F1304" s="2"/>
      <c r="G1304" s="303"/>
      <c r="H1304" s="2"/>
      <c r="I1304" s="2"/>
      <c r="J1304" s="2"/>
      <c r="K1304" s="2"/>
      <c r="L1304" s="2"/>
      <c r="M1304" s="53"/>
      <c r="N1304" s="2"/>
      <c r="O1304" s="2"/>
      <c r="P1304" s="2"/>
      <c r="Q1304" s="2"/>
      <c r="R1304" s="2"/>
      <c r="S1304" s="2"/>
      <c r="T1304" s="2"/>
      <c r="U1304" s="2"/>
      <c r="V1304" s="53"/>
      <c r="W1304" s="304"/>
      <c r="X1304" s="2"/>
      <c r="Y1304" s="52"/>
      <c r="Z1304" s="2"/>
      <c r="AA1304" s="2"/>
      <c r="AB1304" s="2"/>
      <c r="AC1304" s="2"/>
      <c r="AD1304" s="2"/>
    </row>
    <row r="1305" spans="1:30" x14ac:dyDescent="0.2">
      <c r="A1305" s="2"/>
      <c r="B1305" s="2"/>
      <c r="C1305" s="2"/>
      <c r="D1305" s="2"/>
      <c r="E1305" s="1"/>
      <c r="F1305" s="2"/>
      <c r="G1305" s="303"/>
      <c r="H1305" s="2"/>
      <c r="I1305" s="2"/>
      <c r="J1305" s="2"/>
      <c r="K1305" s="2"/>
      <c r="L1305" s="2"/>
      <c r="M1305" s="53"/>
      <c r="N1305" s="2"/>
      <c r="O1305" s="2"/>
      <c r="P1305" s="2"/>
      <c r="Q1305" s="2"/>
      <c r="R1305" s="2"/>
      <c r="S1305" s="2"/>
      <c r="T1305" s="2"/>
      <c r="U1305" s="2"/>
      <c r="V1305" s="53"/>
      <c r="W1305" s="304"/>
      <c r="X1305" s="2"/>
      <c r="Y1305" s="52"/>
      <c r="Z1305" s="2"/>
      <c r="AA1305" s="2"/>
      <c r="AB1305" s="2"/>
      <c r="AC1305" s="2"/>
      <c r="AD1305" s="2"/>
    </row>
    <row r="1306" spans="1:30" x14ac:dyDescent="0.2">
      <c r="A1306" s="2"/>
      <c r="B1306" s="2"/>
      <c r="C1306" s="2"/>
      <c r="D1306" s="2"/>
      <c r="E1306" s="1"/>
      <c r="F1306" s="2"/>
      <c r="G1306" s="303"/>
      <c r="H1306" s="2"/>
      <c r="I1306" s="2"/>
      <c r="J1306" s="2"/>
      <c r="K1306" s="2"/>
      <c r="L1306" s="2"/>
      <c r="M1306" s="53"/>
      <c r="N1306" s="2"/>
      <c r="O1306" s="2"/>
      <c r="P1306" s="2"/>
      <c r="Q1306" s="2"/>
      <c r="R1306" s="2"/>
      <c r="S1306" s="2"/>
      <c r="T1306" s="2"/>
      <c r="U1306" s="2"/>
      <c r="V1306" s="53"/>
      <c r="W1306" s="304"/>
      <c r="X1306" s="2"/>
      <c r="Y1306" s="52"/>
      <c r="Z1306" s="2"/>
      <c r="AA1306" s="2"/>
      <c r="AB1306" s="2"/>
      <c r="AC1306" s="2"/>
      <c r="AD1306" s="2"/>
    </row>
    <row r="1307" spans="1:30" x14ac:dyDescent="0.2">
      <c r="A1307" s="2"/>
      <c r="B1307" s="2"/>
      <c r="C1307" s="2"/>
      <c r="D1307" s="2"/>
      <c r="E1307" s="1"/>
      <c r="F1307" s="2"/>
      <c r="G1307" s="303"/>
      <c r="H1307" s="2"/>
      <c r="I1307" s="2"/>
      <c r="J1307" s="2"/>
      <c r="K1307" s="2"/>
      <c r="L1307" s="2"/>
      <c r="M1307" s="53"/>
      <c r="N1307" s="2"/>
      <c r="O1307" s="2"/>
      <c r="P1307" s="2"/>
      <c r="Q1307" s="2"/>
      <c r="R1307" s="2"/>
      <c r="S1307" s="2"/>
      <c r="T1307" s="2"/>
      <c r="U1307" s="2"/>
      <c r="V1307" s="53"/>
      <c r="W1307" s="304"/>
      <c r="X1307" s="2"/>
      <c r="Y1307" s="52"/>
      <c r="Z1307" s="2"/>
      <c r="AA1307" s="2"/>
      <c r="AB1307" s="2"/>
      <c r="AC1307" s="2"/>
      <c r="AD1307" s="2"/>
    </row>
    <row r="1308" spans="1:30" x14ac:dyDescent="0.2">
      <c r="A1308" s="2"/>
      <c r="B1308" s="2"/>
      <c r="C1308" s="2"/>
      <c r="D1308" s="2"/>
      <c r="E1308" s="1"/>
      <c r="F1308" s="2"/>
      <c r="G1308" s="303"/>
      <c r="H1308" s="2"/>
      <c r="I1308" s="2"/>
      <c r="J1308" s="2"/>
      <c r="K1308" s="2"/>
      <c r="L1308" s="2"/>
      <c r="M1308" s="53"/>
      <c r="N1308" s="2"/>
      <c r="O1308" s="2"/>
      <c r="P1308" s="2"/>
      <c r="Q1308" s="2"/>
      <c r="R1308" s="2"/>
      <c r="S1308" s="2"/>
      <c r="T1308" s="2"/>
      <c r="U1308" s="2"/>
      <c r="V1308" s="53"/>
      <c r="W1308" s="304"/>
      <c r="X1308" s="2"/>
      <c r="Y1308" s="52"/>
      <c r="Z1308" s="2"/>
      <c r="AA1308" s="2"/>
      <c r="AB1308" s="2"/>
      <c r="AC1308" s="2"/>
      <c r="AD1308" s="2"/>
    </row>
    <row r="1309" spans="1:30" x14ac:dyDescent="0.2">
      <c r="A1309" s="2"/>
      <c r="B1309" s="2"/>
      <c r="C1309" s="2"/>
      <c r="D1309" s="2"/>
      <c r="E1309" s="1"/>
      <c r="F1309" s="2"/>
      <c r="G1309" s="303"/>
      <c r="H1309" s="2"/>
      <c r="I1309" s="2"/>
      <c r="J1309" s="2"/>
      <c r="K1309" s="2"/>
      <c r="L1309" s="2"/>
      <c r="M1309" s="53"/>
      <c r="N1309" s="2"/>
      <c r="O1309" s="2"/>
      <c r="P1309" s="2"/>
      <c r="Q1309" s="2"/>
      <c r="R1309" s="2"/>
      <c r="S1309" s="2"/>
      <c r="T1309" s="2"/>
      <c r="U1309" s="2"/>
      <c r="V1309" s="53"/>
      <c r="W1309" s="304"/>
      <c r="X1309" s="2"/>
      <c r="Y1309" s="52"/>
      <c r="Z1309" s="2"/>
      <c r="AA1309" s="2"/>
      <c r="AB1309" s="2"/>
      <c r="AC1309" s="2"/>
      <c r="AD1309" s="2"/>
    </row>
    <row r="1310" spans="1:30" x14ac:dyDescent="0.2">
      <c r="A1310" s="2"/>
      <c r="B1310" s="2"/>
      <c r="C1310" s="2"/>
      <c r="D1310" s="2"/>
      <c r="E1310" s="1"/>
      <c r="F1310" s="2"/>
      <c r="G1310" s="303"/>
      <c r="H1310" s="2"/>
      <c r="I1310" s="2"/>
      <c r="J1310" s="2"/>
      <c r="K1310" s="2"/>
      <c r="L1310" s="2"/>
      <c r="M1310" s="53"/>
      <c r="N1310" s="2"/>
      <c r="O1310" s="2"/>
      <c r="P1310" s="2"/>
      <c r="Q1310" s="2"/>
      <c r="R1310" s="2"/>
      <c r="S1310" s="2"/>
      <c r="T1310" s="2"/>
      <c r="U1310" s="2"/>
      <c r="V1310" s="53"/>
      <c r="W1310" s="304"/>
      <c r="X1310" s="2"/>
      <c r="Y1310" s="52"/>
      <c r="Z1310" s="2"/>
      <c r="AA1310" s="2"/>
      <c r="AB1310" s="2"/>
      <c r="AC1310" s="2"/>
      <c r="AD1310" s="2"/>
    </row>
    <row r="1311" spans="1:30" x14ac:dyDescent="0.2">
      <c r="A1311" s="2"/>
      <c r="B1311" s="2"/>
      <c r="C1311" s="2"/>
      <c r="D1311" s="2"/>
      <c r="E1311" s="1"/>
      <c r="F1311" s="2"/>
      <c r="G1311" s="303"/>
      <c r="H1311" s="2"/>
      <c r="I1311" s="2"/>
      <c r="J1311" s="2"/>
      <c r="K1311" s="2"/>
      <c r="L1311" s="2"/>
      <c r="M1311" s="53"/>
      <c r="N1311" s="2"/>
      <c r="O1311" s="2"/>
      <c r="P1311" s="2"/>
      <c r="Q1311" s="2"/>
      <c r="R1311" s="2"/>
      <c r="S1311" s="2"/>
      <c r="T1311" s="2"/>
      <c r="U1311" s="2"/>
      <c r="V1311" s="53"/>
      <c r="W1311" s="304"/>
      <c r="X1311" s="2"/>
      <c r="Y1311" s="52"/>
      <c r="Z1311" s="2"/>
      <c r="AA1311" s="2"/>
      <c r="AB1311" s="2"/>
      <c r="AC1311" s="2"/>
      <c r="AD1311" s="2"/>
    </row>
    <row r="1312" spans="1:30" x14ac:dyDescent="0.2">
      <c r="A1312" s="2"/>
      <c r="B1312" s="2"/>
      <c r="C1312" s="2"/>
      <c r="D1312" s="2"/>
      <c r="E1312" s="1"/>
      <c r="F1312" s="2"/>
      <c r="G1312" s="303"/>
      <c r="H1312" s="2"/>
      <c r="I1312" s="2"/>
      <c r="J1312" s="2"/>
      <c r="K1312" s="2"/>
      <c r="L1312" s="2"/>
      <c r="M1312" s="53"/>
      <c r="N1312" s="2"/>
      <c r="O1312" s="2"/>
      <c r="P1312" s="2"/>
      <c r="Q1312" s="2"/>
      <c r="R1312" s="2"/>
      <c r="S1312" s="2"/>
      <c r="T1312" s="2"/>
      <c r="U1312" s="2"/>
      <c r="V1312" s="53"/>
      <c r="W1312" s="304"/>
      <c r="X1312" s="2"/>
      <c r="Y1312" s="52"/>
      <c r="Z1312" s="2"/>
      <c r="AA1312" s="2"/>
      <c r="AB1312" s="2"/>
      <c r="AC1312" s="2"/>
      <c r="AD1312" s="2"/>
    </row>
    <row r="1313" spans="1:30" x14ac:dyDescent="0.2">
      <c r="A1313" s="2"/>
      <c r="B1313" s="2"/>
      <c r="C1313" s="2"/>
      <c r="D1313" s="2"/>
      <c r="E1313" s="1"/>
      <c r="F1313" s="2"/>
      <c r="G1313" s="303"/>
      <c r="H1313" s="2"/>
      <c r="I1313" s="2"/>
      <c r="J1313" s="2"/>
      <c r="K1313" s="2"/>
      <c r="L1313" s="2"/>
      <c r="M1313" s="53"/>
      <c r="N1313" s="2"/>
      <c r="O1313" s="2"/>
      <c r="P1313" s="2"/>
      <c r="Q1313" s="2"/>
      <c r="R1313" s="2"/>
      <c r="S1313" s="2"/>
      <c r="T1313" s="2"/>
      <c r="U1313" s="2"/>
      <c r="V1313" s="53"/>
      <c r="W1313" s="304"/>
      <c r="X1313" s="2"/>
      <c r="Y1313" s="52"/>
      <c r="Z1313" s="2"/>
      <c r="AA1313" s="2"/>
      <c r="AB1313" s="2"/>
      <c r="AC1313" s="2"/>
      <c r="AD1313" s="2"/>
    </row>
    <row r="1314" spans="1:30" x14ac:dyDescent="0.2">
      <c r="A1314" s="2"/>
      <c r="B1314" s="2"/>
      <c r="C1314" s="2"/>
      <c r="D1314" s="2"/>
      <c r="E1314" s="1"/>
      <c r="F1314" s="2"/>
      <c r="G1314" s="303"/>
      <c r="H1314" s="2"/>
      <c r="I1314" s="2"/>
      <c r="J1314" s="2"/>
      <c r="K1314" s="2"/>
      <c r="L1314" s="2"/>
      <c r="M1314" s="53"/>
      <c r="N1314" s="2"/>
      <c r="O1314" s="2"/>
      <c r="P1314" s="2"/>
      <c r="Q1314" s="2"/>
      <c r="R1314" s="2"/>
      <c r="S1314" s="2"/>
      <c r="T1314" s="2"/>
      <c r="U1314" s="2"/>
      <c r="V1314" s="53"/>
      <c r="W1314" s="304"/>
      <c r="X1314" s="2"/>
      <c r="Y1314" s="52"/>
      <c r="Z1314" s="2"/>
      <c r="AA1314" s="2"/>
      <c r="AB1314" s="2"/>
      <c r="AC1314" s="2"/>
      <c r="AD1314" s="2"/>
    </row>
    <row r="1315" spans="1:30" x14ac:dyDescent="0.2">
      <c r="A1315" s="2"/>
      <c r="B1315" s="2"/>
      <c r="C1315" s="2"/>
      <c r="D1315" s="2"/>
      <c r="E1315" s="1"/>
      <c r="F1315" s="2"/>
      <c r="G1315" s="303"/>
      <c r="H1315" s="2"/>
      <c r="I1315" s="2"/>
      <c r="J1315" s="2"/>
      <c r="K1315" s="2"/>
      <c r="L1315" s="2"/>
      <c r="M1315" s="53"/>
      <c r="N1315" s="2"/>
      <c r="O1315" s="2"/>
      <c r="P1315" s="2"/>
      <c r="Q1315" s="2"/>
      <c r="R1315" s="2"/>
      <c r="S1315" s="2"/>
      <c r="T1315" s="2"/>
      <c r="U1315" s="2"/>
      <c r="V1315" s="53"/>
      <c r="W1315" s="304"/>
      <c r="X1315" s="2"/>
      <c r="Y1315" s="52"/>
      <c r="Z1315" s="2"/>
      <c r="AA1315" s="2"/>
      <c r="AB1315" s="2"/>
      <c r="AC1315" s="2"/>
      <c r="AD1315" s="2"/>
    </row>
    <row r="1316" spans="1:30" x14ac:dyDescent="0.2">
      <c r="A1316" s="2"/>
      <c r="B1316" s="2"/>
      <c r="C1316" s="2"/>
      <c r="D1316" s="2"/>
      <c r="E1316" s="1"/>
      <c r="F1316" s="2"/>
      <c r="G1316" s="303"/>
      <c r="H1316" s="2"/>
      <c r="I1316" s="2"/>
      <c r="J1316" s="2"/>
      <c r="K1316" s="2"/>
      <c r="L1316" s="2"/>
      <c r="M1316" s="53"/>
      <c r="N1316" s="2"/>
      <c r="O1316" s="2"/>
      <c r="P1316" s="2"/>
      <c r="Q1316" s="2"/>
      <c r="R1316" s="2"/>
      <c r="S1316" s="2"/>
      <c r="T1316" s="2"/>
      <c r="U1316" s="2"/>
      <c r="V1316" s="53"/>
      <c r="W1316" s="304"/>
      <c r="X1316" s="2"/>
      <c r="Y1316" s="52"/>
      <c r="Z1316" s="2"/>
      <c r="AA1316" s="2"/>
      <c r="AB1316" s="2"/>
      <c r="AC1316" s="2"/>
      <c r="AD1316" s="2"/>
    </row>
    <row r="1317" spans="1:30" x14ac:dyDescent="0.2">
      <c r="A1317" s="2"/>
      <c r="B1317" s="2"/>
      <c r="C1317" s="2"/>
      <c r="D1317" s="2"/>
      <c r="E1317" s="1"/>
      <c r="F1317" s="2"/>
      <c r="G1317" s="303"/>
      <c r="H1317" s="2"/>
      <c r="I1317" s="2"/>
      <c r="J1317" s="2"/>
      <c r="K1317" s="2"/>
      <c r="L1317" s="2"/>
      <c r="M1317" s="53"/>
      <c r="N1317" s="2"/>
      <c r="O1317" s="2"/>
      <c r="P1317" s="2"/>
      <c r="Q1317" s="2"/>
      <c r="R1317" s="2"/>
      <c r="S1317" s="2"/>
      <c r="T1317" s="2"/>
      <c r="U1317" s="2"/>
      <c r="V1317" s="53"/>
      <c r="W1317" s="304"/>
      <c r="X1317" s="2"/>
      <c r="Y1317" s="52"/>
      <c r="Z1317" s="2"/>
      <c r="AA1317" s="2"/>
      <c r="AB1317" s="2"/>
      <c r="AC1317" s="2"/>
      <c r="AD1317" s="2"/>
    </row>
    <row r="1318" spans="1:30" x14ac:dyDescent="0.2">
      <c r="A1318" s="2"/>
      <c r="B1318" s="2"/>
      <c r="C1318" s="2"/>
      <c r="D1318" s="2"/>
      <c r="E1318" s="1"/>
      <c r="F1318" s="2"/>
      <c r="G1318" s="303"/>
      <c r="H1318" s="2"/>
      <c r="I1318" s="2"/>
      <c r="J1318" s="2"/>
      <c r="K1318" s="2"/>
      <c r="L1318" s="2"/>
      <c r="M1318" s="53"/>
      <c r="N1318" s="2"/>
      <c r="O1318" s="2"/>
      <c r="P1318" s="2"/>
      <c r="Q1318" s="2"/>
      <c r="R1318" s="2"/>
      <c r="S1318" s="2"/>
      <c r="T1318" s="2"/>
      <c r="U1318" s="2"/>
      <c r="V1318" s="53"/>
      <c r="W1318" s="304"/>
      <c r="X1318" s="2"/>
      <c r="Y1318" s="52"/>
      <c r="Z1318" s="2"/>
      <c r="AA1318" s="2"/>
      <c r="AB1318" s="2"/>
      <c r="AC1318" s="2"/>
      <c r="AD1318" s="2"/>
    </row>
    <row r="1319" spans="1:30" x14ac:dyDescent="0.2">
      <c r="A1319" s="2"/>
      <c r="B1319" s="2"/>
      <c r="C1319" s="2"/>
      <c r="D1319" s="2"/>
      <c r="E1319" s="1"/>
      <c r="F1319" s="2"/>
      <c r="G1319" s="303"/>
      <c r="H1319" s="2"/>
      <c r="I1319" s="2"/>
      <c r="J1319" s="2"/>
      <c r="K1319" s="2"/>
      <c r="L1319" s="2"/>
      <c r="M1319" s="53"/>
      <c r="N1319" s="2"/>
      <c r="O1319" s="2"/>
      <c r="P1319" s="2"/>
      <c r="Q1319" s="2"/>
      <c r="R1319" s="2"/>
      <c r="S1319" s="2"/>
      <c r="T1319" s="2"/>
      <c r="U1319" s="2"/>
      <c r="V1319" s="53"/>
      <c r="W1319" s="304"/>
      <c r="X1319" s="2"/>
      <c r="Y1319" s="52"/>
      <c r="Z1319" s="2"/>
      <c r="AA1319" s="2"/>
      <c r="AB1319" s="2"/>
      <c r="AC1319" s="2"/>
      <c r="AD1319" s="2"/>
    </row>
    <row r="1320" spans="1:30" x14ac:dyDescent="0.2">
      <c r="A1320" s="2"/>
      <c r="B1320" s="2"/>
      <c r="C1320" s="2"/>
      <c r="D1320" s="2"/>
      <c r="E1320" s="1"/>
      <c r="F1320" s="2"/>
      <c r="G1320" s="303"/>
      <c r="H1320" s="2"/>
      <c r="I1320" s="2"/>
      <c r="J1320" s="2"/>
      <c r="K1320" s="2"/>
      <c r="L1320" s="2"/>
      <c r="M1320" s="53"/>
      <c r="N1320" s="2"/>
      <c r="O1320" s="2"/>
      <c r="P1320" s="2"/>
      <c r="Q1320" s="2"/>
      <c r="R1320" s="2"/>
      <c r="S1320" s="2"/>
      <c r="T1320" s="2"/>
      <c r="U1320" s="2"/>
      <c r="V1320" s="53"/>
      <c r="W1320" s="304"/>
      <c r="X1320" s="2"/>
      <c r="Y1320" s="52"/>
      <c r="Z1320" s="2"/>
      <c r="AA1320" s="2"/>
      <c r="AB1320" s="2"/>
      <c r="AC1320" s="2"/>
      <c r="AD1320" s="2"/>
    </row>
    <row r="1321" spans="1:30" x14ac:dyDescent="0.2">
      <c r="A1321" s="2"/>
      <c r="B1321" s="2"/>
      <c r="C1321" s="2"/>
      <c r="D1321" s="2"/>
      <c r="E1321" s="1"/>
      <c r="F1321" s="2"/>
      <c r="G1321" s="303"/>
      <c r="H1321" s="2"/>
      <c r="I1321" s="2"/>
      <c r="J1321" s="2"/>
      <c r="K1321" s="2"/>
      <c r="L1321" s="2"/>
      <c r="M1321" s="53"/>
      <c r="N1321" s="2"/>
      <c r="O1321" s="2"/>
      <c r="P1321" s="2"/>
      <c r="Q1321" s="2"/>
      <c r="R1321" s="2"/>
      <c r="S1321" s="2"/>
      <c r="T1321" s="2"/>
      <c r="U1321" s="2"/>
      <c r="V1321" s="53"/>
      <c r="W1321" s="304"/>
      <c r="X1321" s="2"/>
      <c r="Y1321" s="52"/>
      <c r="Z1321" s="2"/>
      <c r="AA1321" s="2"/>
      <c r="AB1321" s="2"/>
      <c r="AC1321" s="2"/>
      <c r="AD1321" s="2"/>
    </row>
    <row r="1322" spans="1:30" x14ac:dyDescent="0.2">
      <c r="A1322" s="2"/>
      <c r="B1322" s="2"/>
      <c r="C1322" s="2"/>
      <c r="D1322" s="2"/>
      <c r="E1322" s="1"/>
      <c r="F1322" s="2"/>
      <c r="G1322" s="303"/>
      <c r="H1322" s="2"/>
      <c r="I1322" s="2"/>
      <c r="J1322" s="2"/>
      <c r="K1322" s="2"/>
      <c r="L1322" s="2"/>
      <c r="M1322" s="53"/>
      <c r="N1322" s="2"/>
      <c r="O1322" s="2"/>
      <c r="P1322" s="2"/>
      <c r="Q1322" s="2"/>
      <c r="R1322" s="2"/>
      <c r="S1322" s="2"/>
      <c r="T1322" s="2"/>
      <c r="U1322" s="2"/>
      <c r="V1322" s="53"/>
      <c r="W1322" s="304"/>
      <c r="X1322" s="2"/>
      <c r="Y1322" s="52"/>
      <c r="Z1322" s="2"/>
      <c r="AA1322" s="2"/>
      <c r="AB1322" s="2"/>
      <c r="AC1322" s="2"/>
      <c r="AD1322" s="2"/>
    </row>
    <row r="1323" spans="1:30" x14ac:dyDescent="0.2">
      <c r="A1323" s="2"/>
      <c r="B1323" s="2"/>
      <c r="C1323" s="2"/>
      <c r="D1323" s="2"/>
      <c r="E1323" s="1"/>
      <c r="F1323" s="2"/>
      <c r="G1323" s="303"/>
      <c r="H1323" s="2"/>
      <c r="I1323" s="2"/>
      <c r="J1323" s="2"/>
      <c r="K1323" s="2"/>
      <c r="L1323" s="2"/>
      <c r="M1323" s="53"/>
      <c r="N1323" s="2"/>
      <c r="O1323" s="2"/>
      <c r="P1323" s="2"/>
      <c r="Q1323" s="2"/>
      <c r="R1323" s="2"/>
      <c r="S1323" s="2"/>
      <c r="T1323" s="2"/>
      <c r="U1323" s="2"/>
      <c r="V1323" s="53"/>
      <c r="W1323" s="304"/>
      <c r="X1323" s="2"/>
      <c r="Y1323" s="52"/>
      <c r="Z1323" s="2"/>
      <c r="AA1323" s="2"/>
      <c r="AB1323" s="2"/>
      <c r="AC1323" s="2"/>
      <c r="AD1323" s="2"/>
    </row>
    <row r="1324" spans="1:30" x14ac:dyDescent="0.2">
      <c r="A1324" s="2"/>
      <c r="B1324" s="2"/>
      <c r="C1324" s="2"/>
      <c r="D1324" s="2"/>
      <c r="E1324" s="1"/>
      <c r="F1324" s="2"/>
      <c r="G1324" s="303"/>
      <c r="H1324" s="2"/>
      <c r="I1324" s="2"/>
      <c r="J1324" s="2"/>
      <c r="K1324" s="2"/>
      <c r="L1324" s="2"/>
      <c r="M1324" s="53"/>
      <c r="N1324" s="2"/>
      <c r="O1324" s="2"/>
      <c r="P1324" s="2"/>
      <c r="Q1324" s="2"/>
      <c r="R1324" s="2"/>
      <c r="S1324" s="2"/>
      <c r="T1324" s="2"/>
      <c r="U1324" s="2"/>
      <c r="V1324" s="53"/>
      <c r="W1324" s="304"/>
      <c r="X1324" s="2"/>
      <c r="Y1324" s="52"/>
      <c r="Z1324" s="2"/>
      <c r="AA1324" s="2"/>
      <c r="AB1324" s="2"/>
      <c r="AC1324" s="2"/>
      <c r="AD1324" s="2"/>
    </row>
    <row r="1325" spans="1:30" x14ac:dyDescent="0.2">
      <c r="A1325" s="2"/>
      <c r="B1325" s="2"/>
      <c r="C1325" s="2"/>
      <c r="D1325" s="2"/>
      <c r="E1325" s="1"/>
      <c r="F1325" s="2"/>
      <c r="G1325" s="303"/>
      <c r="H1325" s="2"/>
      <c r="I1325" s="2"/>
      <c r="J1325" s="2"/>
      <c r="K1325" s="2"/>
      <c r="L1325" s="2"/>
      <c r="M1325" s="53"/>
      <c r="N1325" s="2"/>
      <c r="O1325" s="2"/>
      <c r="P1325" s="2"/>
      <c r="Q1325" s="2"/>
      <c r="R1325" s="2"/>
      <c r="S1325" s="2"/>
      <c r="T1325" s="2"/>
      <c r="U1325" s="2"/>
      <c r="V1325" s="53"/>
      <c r="W1325" s="304"/>
      <c r="X1325" s="2"/>
      <c r="Y1325" s="52"/>
      <c r="Z1325" s="2"/>
      <c r="AA1325" s="2"/>
      <c r="AB1325" s="2"/>
      <c r="AC1325" s="2"/>
      <c r="AD1325" s="2"/>
    </row>
    <row r="1326" spans="1:30" x14ac:dyDescent="0.2">
      <c r="A1326" s="2"/>
      <c r="B1326" s="2"/>
      <c r="C1326" s="2"/>
      <c r="D1326" s="2"/>
      <c r="E1326" s="1"/>
      <c r="F1326" s="2"/>
      <c r="G1326" s="303"/>
      <c r="H1326" s="2"/>
      <c r="I1326" s="2"/>
      <c r="J1326" s="2"/>
      <c r="K1326" s="2"/>
      <c r="L1326" s="2"/>
      <c r="M1326" s="53"/>
      <c r="N1326" s="2"/>
      <c r="O1326" s="2"/>
      <c r="P1326" s="2"/>
      <c r="Q1326" s="2"/>
      <c r="R1326" s="2"/>
      <c r="S1326" s="2"/>
      <c r="T1326" s="2"/>
      <c r="U1326" s="2"/>
      <c r="V1326" s="53"/>
      <c r="W1326" s="304"/>
      <c r="X1326" s="2"/>
      <c r="Y1326" s="52"/>
      <c r="Z1326" s="2"/>
      <c r="AA1326" s="2"/>
      <c r="AB1326" s="2"/>
      <c r="AC1326" s="2"/>
      <c r="AD1326" s="2"/>
    </row>
    <row r="1327" spans="1:30" x14ac:dyDescent="0.2">
      <c r="A1327" s="2"/>
      <c r="B1327" s="2"/>
      <c r="C1327" s="2"/>
      <c r="D1327" s="2"/>
      <c r="E1327" s="1"/>
      <c r="F1327" s="2"/>
      <c r="G1327" s="303"/>
      <c r="H1327" s="2"/>
      <c r="I1327" s="2"/>
      <c r="J1327" s="2"/>
      <c r="K1327" s="2"/>
      <c r="L1327" s="2"/>
      <c r="M1327" s="53"/>
      <c r="N1327" s="2"/>
      <c r="O1327" s="2"/>
      <c r="P1327" s="2"/>
      <c r="Q1327" s="2"/>
      <c r="R1327" s="2"/>
      <c r="S1327" s="2"/>
      <c r="T1327" s="2"/>
      <c r="U1327" s="2"/>
      <c r="V1327" s="53"/>
      <c r="W1327" s="304"/>
      <c r="X1327" s="2"/>
      <c r="Y1327" s="52"/>
      <c r="Z1327" s="2"/>
      <c r="AA1327" s="2"/>
      <c r="AB1327" s="2"/>
      <c r="AC1327" s="2"/>
      <c r="AD1327" s="2"/>
    </row>
    <row r="1328" spans="1:30" x14ac:dyDescent="0.2">
      <c r="A1328" s="2"/>
      <c r="B1328" s="2"/>
      <c r="C1328" s="2"/>
      <c r="D1328" s="2"/>
      <c r="E1328" s="1"/>
      <c r="F1328" s="2"/>
      <c r="G1328" s="303"/>
      <c r="H1328" s="2"/>
      <c r="I1328" s="2"/>
      <c r="J1328" s="2"/>
      <c r="K1328" s="2"/>
      <c r="L1328" s="2"/>
      <c r="M1328" s="53"/>
      <c r="N1328" s="2"/>
      <c r="O1328" s="2"/>
      <c r="P1328" s="2"/>
      <c r="Q1328" s="2"/>
      <c r="R1328" s="2"/>
      <c r="S1328" s="2"/>
      <c r="T1328" s="2"/>
      <c r="U1328" s="2"/>
      <c r="V1328" s="53"/>
      <c r="W1328" s="304"/>
      <c r="X1328" s="2"/>
      <c r="Y1328" s="52"/>
      <c r="Z1328" s="2"/>
      <c r="AA1328" s="2"/>
      <c r="AB1328" s="2"/>
      <c r="AC1328" s="2"/>
      <c r="AD1328" s="2"/>
    </row>
    <row r="1329" spans="1:30" x14ac:dyDescent="0.2">
      <c r="A1329" s="2"/>
      <c r="B1329" s="2"/>
      <c r="C1329" s="2"/>
      <c r="D1329" s="2"/>
      <c r="E1329" s="1"/>
      <c r="F1329" s="2"/>
      <c r="G1329" s="303"/>
      <c r="H1329" s="2"/>
      <c r="I1329" s="2"/>
      <c r="J1329" s="2"/>
      <c r="K1329" s="2"/>
      <c r="L1329" s="2"/>
      <c r="M1329" s="53"/>
      <c r="N1329" s="2"/>
      <c r="O1329" s="2"/>
      <c r="P1329" s="2"/>
      <c r="Q1329" s="2"/>
      <c r="R1329" s="2"/>
      <c r="S1329" s="2"/>
      <c r="T1329" s="2"/>
      <c r="U1329" s="2"/>
      <c r="V1329" s="53"/>
      <c r="W1329" s="304"/>
      <c r="X1329" s="2"/>
      <c r="Y1329" s="52"/>
      <c r="Z1329" s="2"/>
      <c r="AA1329" s="2"/>
      <c r="AB1329" s="2"/>
      <c r="AC1329" s="2"/>
      <c r="AD1329" s="2"/>
    </row>
    <row r="1330" spans="1:30" x14ac:dyDescent="0.2">
      <c r="A1330" s="2"/>
      <c r="B1330" s="2"/>
      <c r="C1330" s="2"/>
      <c r="D1330" s="2"/>
      <c r="E1330" s="1"/>
      <c r="F1330" s="2"/>
      <c r="G1330" s="303"/>
      <c r="H1330" s="2"/>
      <c r="I1330" s="2"/>
      <c r="J1330" s="2"/>
      <c r="K1330" s="2"/>
      <c r="L1330" s="2"/>
      <c r="M1330" s="53"/>
      <c r="N1330" s="2"/>
      <c r="O1330" s="2"/>
      <c r="P1330" s="2"/>
      <c r="Q1330" s="2"/>
      <c r="R1330" s="2"/>
      <c r="S1330" s="2"/>
      <c r="T1330" s="2"/>
      <c r="U1330" s="2"/>
      <c r="V1330" s="53"/>
      <c r="W1330" s="304"/>
      <c r="X1330" s="2"/>
      <c r="Y1330" s="52"/>
      <c r="Z1330" s="2"/>
      <c r="AA1330" s="2"/>
      <c r="AB1330" s="2"/>
      <c r="AC1330" s="2"/>
      <c r="AD1330" s="2"/>
    </row>
    <row r="1331" spans="1:30" x14ac:dyDescent="0.2">
      <c r="A1331" s="2"/>
      <c r="B1331" s="2"/>
      <c r="C1331" s="2"/>
      <c r="D1331" s="2"/>
      <c r="E1331" s="1"/>
      <c r="F1331" s="2"/>
      <c r="G1331" s="303"/>
      <c r="H1331" s="2"/>
      <c r="I1331" s="2"/>
      <c r="J1331" s="2"/>
      <c r="K1331" s="2"/>
      <c r="L1331" s="2"/>
      <c r="M1331" s="53"/>
      <c r="N1331" s="2"/>
      <c r="O1331" s="2"/>
      <c r="P1331" s="2"/>
      <c r="Q1331" s="2"/>
      <c r="R1331" s="2"/>
      <c r="S1331" s="2"/>
      <c r="T1331" s="2"/>
      <c r="U1331" s="2"/>
      <c r="V1331" s="53"/>
      <c r="W1331" s="304"/>
      <c r="X1331" s="2"/>
      <c r="Y1331" s="52"/>
      <c r="Z1331" s="2"/>
      <c r="AA1331" s="2"/>
      <c r="AB1331" s="2"/>
      <c r="AC1331" s="2"/>
      <c r="AD1331" s="2"/>
    </row>
    <row r="1332" spans="1:30" x14ac:dyDescent="0.2">
      <c r="A1332" s="2"/>
      <c r="B1332" s="2"/>
      <c r="C1332" s="2"/>
      <c r="D1332" s="2"/>
      <c r="E1332" s="1"/>
      <c r="F1332" s="2"/>
      <c r="G1332" s="303"/>
      <c r="H1332" s="2"/>
      <c r="I1332" s="2"/>
      <c r="J1332" s="2"/>
      <c r="K1332" s="2"/>
      <c r="L1332" s="2"/>
      <c r="M1332" s="53"/>
      <c r="N1332" s="2"/>
      <c r="O1332" s="2"/>
      <c r="P1332" s="2"/>
      <c r="Q1332" s="2"/>
      <c r="R1332" s="2"/>
      <c r="S1332" s="2"/>
      <c r="T1332" s="2"/>
      <c r="U1332" s="2"/>
      <c r="V1332" s="53"/>
      <c r="W1332" s="304"/>
      <c r="X1332" s="2"/>
      <c r="Y1332" s="52"/>
      <c r="Z1332" s="2"/>
      <c r="AA1332" s="2"/>
      <c r="AB1332" s="2"/>
      <c r="AC1332" s="2"/>
      <c r="AD1332" s="2"/>
    </row>
    <row r="1333" spans="1:30" x14ac:dyDescent="0.2">
      <c r="A1333" s="2"/>
      <c r="B1333" s="2"/>
      <c r="C1333" s="2"/>
      <c r="D1333" s="2"/>
      <c r="E1333" s="1"/>
      <c r="F1333" s="2"/>
      <c r="G1333" s="303"/>
      <c r="H1333" s="2"/>
      <c r="I1333" s="2"/>
      <c r="J1333" s="2"/>
      <c r="K1333" s="2"/>
      <c r="L1333" s="2"/>
      <c r="M1333" s="53"/>
      <c r="N1333" s="2"/>
      <c r="O1333" s="2"/>
      <c r="P1333" s="2"/>
      <c r="Q1333" s="2"/>
      <c r="R1333" s="2"/>
      <c r="S1333" s="2"/>
      <c r="T1333" s="2"/>
      <c r="U1333" s="2"/>
      <c r="V1333" s="53"/>
      <c r="W1333" s="304"/>
      <c r="X1333" s="2"/>
      <c r="Y1333" s="52"/>
      <c r="Z1333" s="2"/>
      <c r="AA1333" s="2"/>
      <c r="AB1333" s="2"/>
      <c r="AC1333" s="2"/>
      <c r="AD1333" s="2"/>
    </row>
    <row r="1334" spans="1:30" x14ac:dyDescent="0.2">
      <c r="A1334" s="2"/>
      <c r="B1334" s="2"/>
      <c r="C1334" s="2"/>
      <c r="D1334" s="2"/>
      <c r="E1334" s="1"/>
      <c r="F1334" s="2"/>
      <c r="G1334" s="303"/>
      <c r="H1334" s="2"/>
      <c r="I1334" s="2"/>
      <c r="J1334" s="2"/>
      <c r="K1334" s="2"/>
      <c r="L1334" s="2"/>
      <c r="M1334" s="53"/>
      <c r="N1334" s="2"/>
      <c r="O1334" s="2"/>
      <c r="P1334" s="2"/>
      <c r="Q1334" s="2"/>
      <c r="R1334" s="2"/>
      <c r="S1334" s="2"/>
      <c r="T1334" s="2"/>
      <c r="U1334" s="2"/>
      <c r="V1334" s="53"/>
      <c r="W1334" s="304"/>
      <c r="X1334" s="2"/>
      <c r="Y1334" s="52"/>
      <c r="Z1334" s="2"/>
      <c r="AA1334" s="2"/>
      <c r="AB1334" s="2"/>
      <c r="AC1334" s="2"/>
      <c r="AD1334" s="2"/>
    </row>
    <row r="1335" spans="1:30" x14ac:dyDescent="0.2">
      <c r="A1335" s="2"/>
      <c r="B1335" s="2"/>
      <c r="C1335" s="2"/>
      <c r="D1335" s="2"/>
      <c r="E1335" s="1"/>
      <c r="F1335" s="2"/>
      <c r="G1335" s="303"/>
      <c r="H1335" s="2"/>
      <c r="I1335" s="2"/>
      <c r="J1335" s="2"/>
      <c r="K1335" s="2"/>
      <c r="L1335" s="2"/>
      <c r="M1335" s="53"/>
      <c r="N1335" s="2"/>
      <c r="O1335" s="2"/>
      <c r="P1335" s="2"/>
      <c r="Q1335" s="2"/>
      <c r="R1335" s="2"/>
      <c r="S1335" s="2"/>
      <c r="T1335" s="2"/>
      <c r="U1335" s="2"/>
      <c r="V1335" s="53"/>
      <c r="W1335" s="304"/>
      <c r="X1335" s="2"/>
      <c r="Y1335" s="52"/>
      <c r="Z1335" s="2"/>
      <c r="AA1335" s="2"/>
      <c r="AB1335" s="2"/>
      <c r="AC1335" s="2"/>
      <c r="AD1335" s="2"/>
    </row>
    <row r="1336" spans="1:30" x14ac:dyDescent="0.2">
      <c r="A1336" s="2"/>
      <c r="B1336" s="2"/>
      <c r="C1336" s="2"/>
      <c r="D1336" s="2"/>
      <c r="E1336" s="1"/>
      <c r="F1336" s="2"/>
      <c r="G1336" s="303"/>
      <c r="H1336" s="2"/>
      <c r="I1336" s="2"/>
      <c r="J1336" s="2"/>
      <c r="K1336" s="2"/>
      <c r="L1336" s="2"/>
      <c r="M1336" s="53"/>
      <c r="N1336" s="2"/>
      <c r="O1336" s="2"/>
      <c r="P1336" s="2"/>
      <c r="Q1336" s="2"/>
      <c r="R1336" s="2"/>
      <c r="S1336" s="2"/>
      <c r="T1336" s="2"/>
      <c r="U1336" s="2"/>
      <c r="V1336" s="53"/>
      <c r="W1336" s="304"/>
      <c r="X1336" s="2"/>
      <c r="Y1336" s="52"/>
      <c r="Z1336" s="2"/>
      <c r="AA1336" s="2"/>
      <c r="AB1336" s="2"/>
      <c r="AC1336" s="2"/>
      <c r="AD1336" s="2"/>
    </row>
    <row r="1337" spans="1:30" x14ac:dyDescent="0.2">
      <c r="A1337" s="2"/>
      <c r="B1337" s="2"/>
      <c r="C1337" s="2"/>
      <c r="D1337" s="2"/>
      <c r="E1337" s="1"/>
      <c r="F1337" s="2"/>
      <c r="G1337" s="303"/>
      <c r="H1337" s="2"/>
      <c r="I1337" s="2"/>
      <c r="J1337" s="2"/>
      <c r="K1337" s="2"/>
      <c r="L1337" s="2"/>
      <c r="M1337" s="53"/>
      <c r="N1337" s="2"/>
      <c r="O1337" s="2"/>
      <c r="P1337" s="2"/>
      <c r="Q1337" s="2"/>
      <c r="R1337" s="2"/>
      <c r="S1337" s="2"/>
      <c r="T1337" s="2"/>
      <c r="U1337" s="2"/>
      <c r="V1337" s="53"/>
      <c r="W1337" s="304"/>
      <c r="X1337" s="2"/>
      <c r="Y1337" s="52"/>
      <c r="Z1337" s="2"/>
      <c r="AA1337" s="2"/>
      <c r="AB1337" s="2"/>
      <c r="AC1337" s="2"/>
      <c r="AD1337" s="2"/>
    </row>
    <row r="1338" spans="1:30" x14ac:dyDescent="0.2">
      <c r="A1338" s="2"/>
      <c r="B1338" s="2"/>
      <c r="C1338" s="2"/>
      <c r="D1338" s="2"/>
      <c r="E1338" s="1"/>
      <c r="F1338" s="2"/>
      <c r="G1338" s="303"/>
      <c r="H1338" s="2"/>
      <c r="I1338" s="2"/>
      <c r="J1338" s="2"/>
      <c r="K1338" s="2"/>
      <c r="L1338" s="2"/>
      <c r="M1338" s="53"/>
      <c r="N1338" s="2"/>
      <c r="O1338" s="2"/>
      <c r="P1338" s="2"/>
      <c r="Q1338" s="2"/>
      <c r="R1338" s="2"/>
      <c r="S1338" s="2"/>
      <c r="T1338" s="2"/>
      <c r="U1338" s="2"/>
      <c r="V1338" s="53"/>
      <c r="W1338" s="304"/>
      <c r="X1338" s="2"/>
      <c r="Y1338" s="52"/>
      <c r="Z1338" s="2"/>
      <c r="AA1338" s="2"/>
      <c r="AB1338" s="2"/>
      <c r="AC1338" s="2"/>
      <c r="AD1338" s="2"/>
    </row>
    <row r="1339" spans="1:30" x14ac:dyDescent="0.2">
      <c r="A1339" s="2"/>
      <c r="B1339" s="2"/>
      <c r="C1339" s="2"/>
      <c r="D1339" s="2"/>
      <c r="E1339" s="1"/>
      <c r="F1339" s="2"/>
      <c r="G1339" s="303"/>
      <c r="H1339" s="2"/>
      <c r="I1339" s="2"/>
      <c r="J1339" s="2"/>
      <c r="K1339" s="2"/>
      <c r="L1339" s="2"/>
      <c r="M1339" s="53"/>
      <c r="N1339" s="2"/>
      <c r="O1339" s="2"/>
      <c r="P1339" s="2"/>
      <c r="Q1339" s="2"/>
      <c r="R1339" s="2"/>
      <c r="S1339" s="2"/>
      <c r="T1339" s="2"/>
      <c r="U1339" s="2"/>
      <c r="V1339" s="53"/>
      <c r="W1339" s="304"/>
      <c r="X1339" s="2"/>
      <c r="Y1339" s="52"/>
      <c r="Z1339" s="2"/>
      <c r="AA1339" s="2"/>
      <c r="AB1339" s="2"/>
      <c r="AC1339" s="2"/>
      <c r="AD1339" s="2"/>
    </row>
    <row r="1340" spans="1:30" x14ac:dyDescent="0.2">
      <c r="A1340" s="2"/>
      <c r="B1340" s="2"/>
      <c r="C1340" s="2"/>
      <c r="D1340" s="2"/>
      <c r="E1340" s="1"/>
      <c r="F1340" s="2"/>
      <c r="G1340" s="303"/>
      <c r="H1340" s="2"/>
      <c r="I1340" s="2"/>
      <c r="J1340" s="2"/>
      <c r="K1340" s="2"/>
      <c r="L1340" s="2"/>
      <c r="M1340" s="53"/>
      <c r="N1340" s="2"/>
      <c r="O1340" s="2"/>
      <c r="P1340" s="2"/>
      <c r="Q1340" s="2"/>
      <c r="R1340" s="2"/>
      <c r="S1340" s="2"/>
      <c r="T1340" s="2"/>
      <c r="U1340" s="2"/>
      <c r="V1340" s="53"/>
      <c r="W1340" s="304"/>
      <c r="X1340" s="2"/>
      <c r="Y1340" s="52"/>
      <c r="Z1340" s="2"/>
      <c r="AA1340" s="2"/>
      <c r="AB1340" s="2"/>
      <c r="AC1340" s="2"/>
      <c r="AD1340" s="2"/>
    </row>
    <row r="1341" spans="1:30" x14ac:dyDescent="0.2">
      <c r="A1341" s="2"/>
      <c r="B1341" s="2"/>
      <c r="C1341" s="2"/>
      <c r="D1341" s="2"/>
      <c r="E1341" s="1"/>
      <c r="F1341" s="2"/>
      <c r="G1341" s="303"/>
      <c r="H1341" s="2"/>
      <c r="I1341" s="2"/>
      <c r="J1341" s="2"/>
      <c r="K1341" s="2"/>
      <c r="L1341" s="2"/>
      <c r="M1341" s="53"/>
      <c r="N1341" s="2"/>
      <c r="O1341" s="2"/>
      <c r="P1341" s="2"/>
      <c r="Q1341" s="2"/>
      <c r="R1341" s="2"/>
      <c r="S1341" s="2"/>
      <c r="T1341" s="2"/>
      <c r="U1341" s="2"/>
      <c r="V1341" s="53"/>
      <c r="W1341" s="304"/>
      <c r="X1341" s="2"/>
      <c r="Y1341" s="52"/>
      <c r="Z1341" s="2"/>
      <c r="AA1341" s="2"/>
      <c r="AB1341" s="2"/>
      <c r="AC1341" s="2"/>
      <c r="AD1341" s="2"/>
    </row>
    <row r="1342" spans="1:30" x14ac:dyDescent="0.2">
      <c r="A1342" s="2"/>
      <c r="B1342" s="2"/>
      <c r="C1342" s="2"/>
      <c r="D1342" s="2"/>
      <c r="E1342" s="1"/>
      <c r="F1342" s="2"/>
      <c r="G1342" s="303"/>
      <c r="H1342" s="2"/>
      <c r="I1342" s="2"/>
      <c r="J1342" s="2"/>
      <c r="K1342" s="2"/>
      <c r="L1342" s="2"/>
      <c r="M1342" s="53"/>
      <c r="N1342" s="2"/>
      <c r="O1342" s="2"/>
      <c r="P1342" s="2"/>
      <c r="Q1342" s="2"/>
      <c r="R1342" s="2"/>
      <c r="S1342" s="2"/>
      <c r="T1342" s="2"/>
      <c r="U1342" s="2"/>
      <c r="V1342" s="53"/>
      <c r="W1342" s="304"/>
      <c r="X1342" s="2"/>
      <c r="Y1342" s="52"/>
      <c r="Z1342" s="2"/>
      <c r="AA1342" s="2"/>
      <c r="AB1342" s="2"/>
      <c r="AC1342" s="2"/>
      <c r="AD1342" s="2"/>
    </row>
    <row r="1343" spans="1:30" x14ac:dyDescent="0.2">
      <c r="A1343" s="2"/>
      <c r="B1343" s="2"/>
      <c r="C1343" s="2"/>
      <c r="D1343" s="2"/>
      <c r="E1343" s="1"/>
      <c r="F1343" s="2"/>
      <c r="G1343" s="303"/>
      <c r="H1343" s="2"/>
      <c r="I1343" s="2"/>
      <c r="J1343" s="2"/>
      <c r="K1343" s="2"/>
      <c r="L1343" s="2"/>
      <c r="M1343" s="53"/>
      <c r="N1343" s="2"/>
      <c r="O1343" s="2"/>
      <c r="P1343" s="2"/>
      <c r="Q1343" s="2"/>
      <c r="R1343" s="2"/>
      <c r="S1343" s="2"/>
      <c r="T1343" s="2"/>
      <c r="U1343" s="2"/>
      <c r="V1343" s="53"/>
      <c r="W1343" s="304"/>
      <c r="X1343" s="2"/>
      <c r="Y1343" s="52"/>
      <c r="Z1343" s="2"/>
      <c r="AA1343" s="2"/>
      <c r="AB1343" s="2"/>
      <c r="AC1343" s="2"/>
      <c r="AD1343" s="2"/>
    </row>
    <row r="1344" spans="1:30" x14ac:dyDescent="0.2">
      <c r="A1344" s="2"/>
      <c r="B1344" s="2"/>
      <c r="C1344" s="2"/>
      <c r="D1344" s="2"/>
      <c r="E1344" s="1"/>
      <c r="F1344" s="2"/>
      <c r="G1344" s="303"/>
      <c r="H1344" s="2"/>
      <c r="I1344" s="2"/>
      <c r="J1344" s="2"/>
      <c r="K1344" s="2"/>
      <c r="L1344" s="2"/>
      <c r="M1344" s="53"/>
      <c r="N1344" s="2"/>
      <c r="O1344" s="2"/>
      <c r="P1344" s="2"/>
      <c r="Q1344" s="2"/>
      <c r="R1344" s="2"/>
      <c r="S1344" s="2"/>
      <c r="T1344" s="2"/>
      <c r="U1344" s="2"/>
      <c r="V1344" s="53"/>
      <c r="W1344" s="304"/>
      <c r="X1344" s="2"/>
      <c r="Y1344" s="52"/>
      <c r="Z1344" s="2"/>
      <c r="AA1344" s="2"/>
      <c r="AB1344" s="2"/>
      <c r="AC1344" s="2"/>
      <c r="AD1344" s="2"/>
    </row>
    <row r="1345" spans="1:30" x14ac:dyDescent="0.2">
      <c r="A1345" s="2"/>
      <c r="B1345" s="2"/>
      <c r="C1345" s="2"/>
      <c r="D1345" s="2"/>
      <c r="E1345" s="1"/>
      <c r="F1345" s="2"/>
      <c r="G1345" s="303"/>
      <c r="H1345" s="2"/>
      <c r="I1345" s="2"/>
      <c r="J1345" s="2"/>
      <c r="K1345" s="2"/>
      <c r="L1345" s="2"/>
      <c r="M1345" s="53"/>
      <c r="N1345" s="2"/>
      <c r="O1345" s="2"/>
      <c r="P1345" s="2"/>
      <c r="Q1345" s="2"/>
      <c r="R1345" s="2"/>
      <c r="S1345" s="2"/>
      <c r="T1345" s="2"/>
      <c r="U1345" s="2"/>
      <c r="V1345" s="53"/>
      <c r="W1345" s="304"/>
      <c r="X1345" s="2"/>
      <c r="Y1345" s="52"/>
      <c r="Z1345" s="2"/>
      <c r="AA1345" s="2"/>
      <c r="AB1345" s="2"/>
      <c r="AC1345" s="2"/>
      <c r="AD1345" s="2"/>
    </row>
    <row r="1346" spans="1:30" x14ac:dyDescent="0.2">
      <c r="A1346" s="2"/>
      <c r="B1346" s="2"/>
      <c r="C1346" s="2"/>
      <c r="D1346" s="2"/>
      <c r="E1346" s="1"/>
      <c r="F1346" s="2"/>
      <c r="G1346" s="303"/>
      <c r="H1346" s="2"/>
      <c r="I1346" s="2"/>
      <c r="J1346" s="2"/>
      <c r="K1346" s="2"/>
      <c r="L1346" s="2"/>
      <c r="M1346" s="53"/>
      <c r="N1346" s="2"/>
      <c r="O1346" s="2"/>
      <c r="P1346" s="2"/>
      <c r="Q1346" s="2"/>
      <c r="R1346" s="2"/>
      <c r="S1346" s="2"/>
      <c r="T1346" s="2"/>
      <c r="U1346" s="2"/>
      <c r="V1346" s="53"/>
      <c r="W1346" s="304"/>
      <c r="X1346" s="2"/>
      <c r="Y1346" s="52"/>
      <c r="Z1346" s="2"/>
      <c r="AA1346" s="2"/>
      <c r="AB1346" s="2"/>
      <c r="AC1346" s="2"/>
      <c r="AD1346" s="2"/>
    </row>
    <row r="1347" spans="1:30" x14ac:dyDescent="0.2">
      <c r="A1347" s="2"/>
      <c r="B1347" s="2"/>
      <c r="C1347" s="2"/>
      <c r="D1347" s="2"/>
      <c r="E1347" s="1"/>
      <c r="F1347" s="2"/>
      <c r="G1347" s="303"/>
      <c r="H1347" s="2"/>
      <c r="I1347" s="2"/>
      <c r="J1347" s="2"/>
      <c r="K1347" s="2"/>
      <c r="L1347" s="2"/>
      <c r="M1347" s="53"/>
      <c r="N1347" s="2"/>
      <c r="O1347" s="2"/>
      <c r="P1347" s="2"/>
      <c r="Q1347" s="2"/>
      <c r="R1347" s="2"/>
      <c r="S1347" s="2"/>
      <c r="T1347" s="2"/>
      <c r="U1347" s="2"/>
      <c r="V1347" s="53"/>
      <c r="W1347" s="304"/>
      <c r="X1347" s="2"/>
      <c r="Y1347" s="52"/>
      <c r="Z1347" s="2"/>
      <c r="AA1347" s="2"/>
      <c r="AB1347" s="2"/>
      <c r="AC1347" s="2"/>
      <c r="AD1347" s="2"/>
    </row>
    <row r="1348" spans="1:30" x14ac:dyDescent="0.2">
      <c r="A1348" s="2"/>
      <c r="B1348" s="2"/>
      <c r="C1348" s="2"/>
      <c r="D1348" s="2"/>
      <c r="E1348" s="1"/>
      <c r="F1348" s="2"/>
      <c r="G1348" s="303"/>
      <c r="H1348" s="2"/>
      <c r="I1348" s="2"/>
      <c r="J1348" s="2"/>
      <c r="K1348" s="2"/>
      <c r="L1348" s="2"/>
      <c r="M1348" s="53"/>
      <c r="N1348" s="2"/>
      <c r="O1348" s="2"/>
      <c r="P1348" s="2"/>
      <c r="Q1348" s="2"/>
      <c r="R1348" s="2"/>
      <c r="S1348" s="2"/>
      <c r="T1348" s="2"/>
      <c r="U1348" s="2"/>
      <c r="V1348" s="53"/>
      <c r="W1348" s="304"/>
      <c r="X1348" s="2"/>
      <c r="Y1348" s="52"/>
      <c r="Z1348" s="2"/>
      <c r="AA1348" s="2"/>
      <c r="AB1348" s="2"/>
      <c r="AC1348" s="2"/>
      <c r="AD1348" s="2"/>
    </row>
    <row r="1349" spans="1:30" x14ac:dyDescent="0.2">
      <c r="A1349" s="2"/>
      <c r="B1349" s="2"/>
      <c r="C1349" s="2"/>
      <c r="D1349" s="2"/>
      <c r="E1349" s="1"/>
      <c r="F1349" s="2"/>
      <c r="G1349" s="303"/>
      <c r="H1349" s="2"/>
      <c r="I1349" s="2"/>
      <c r="J1349" s="2"/>
      <c r="K1349" s="2"/>
      <c r="L1349" s="2"/>
      <c r="M1349" s="53"/>
      <c r="N1349" s="2"/>
      <c r="O1349" s="2"/>
      <c r="P1349" s="2"/>
      <c r="Q1349" s="2"/>
      <c r="R1349" s="2"/>
      <c r="S1349" s="2"/>
      <c r="T1349" s="2"/>
      <c r="U1349" s="2"/>
      <c r="V1349" s="53"/>
      <c r="W1349" s="304"/>
      <c r="X1349" s="2"/>
      <c r="Y1349" s="52"/>
      <c r="Z1349" s="2"/>
      <c r="AA1349" s="2"/>
      <c r="AB1349" s="2"/>
      <c r="AC1349" s="2"/>
      <c r="AD1349" s="2"/>
    </row>
    <row r="1350" spans="1:30" x14ac:dyDescent="0.2">
      <c r="A1350" s="2"/>
      <c r="B1350" s="2"/>
      <c r="C1350" s="2"/>
      <c r="D1350" s="2"/>
      <c r="E1350" s="1"/>
      <c r="F1350" s="2"/>
      <c r="G1350" s="303"/>
      <c r="H1350" s="2"/>
      <c r="I1350" s="2"/>
      <c r="J1350" s="2"/>
      <c r="K1350" s="2"/>
      <c r="L1350" s="2"/>
      <c r="M1350" s="53"/>
      <c r="N1350" s="2"/>
      <c r="O1350" s="2"/>
      <c r="P1350" s="2"/>
      <c r="Q1350" s="2"/>
      <c r="R1350" s="2"/>
      <c r="S1350" s="2"/>
      <c r="T1350" s="2"/>
      <c r="U1350" s="2"/>
      <c r="V1350" s="53"/>
      <c r="W1350" s="304"/>
      <c r="X1350" s="2"/>
      <c r="Y1350" s="52"/>
      <c r="Z1350" s="2"/>
      <c r="AA1350" s="2"/>
      <c r="AB1350" s="2"/>
      <c r="AC1350" s="2"/>
      <c r="AD1350" s="2"/>
    </row>
    <row r="1351" spans="1:30" x14ac:dyDescent="0.2">
      <c r="A1351" s="2"/>
      <c r="B1351" s="2"/>
      <c r="C1351" s="2"/>
      <c r="D1351" s="2"/>
      <c r="E1351" s="1"/>
      <c r="F1351" s="2"/>
      <c r="G1351" s="303"/>
      <c r="H1351" s="2"/>
      <c r="I1351" s="2"/>
      <c r="J1351" s="2"/>
      <c r="K1351" s="2"/>
      <c r="L1351" s="2"/>
      <c r="M1351" s="53"/>
      <c r="N1351" s="2"/>
      <c r="O1351" s="2"/>
      <c r="P1351" s="2"/>
      <c r="Q1351" s="2"/>
      <c r="R1351" s="2"/>
      <c r="S1351" s="2"/>
      <c r="T1351" s="2"/>
      <c r="U1351" s="2"/>
      <c r="V1351" s="53"/>
      <c r="W1351" s="304"/>
      <c r="X1351" s="2"/>
      <c r="Y1351" s="52"/>
      <c r="Z1351" s="2"/>
      <c r="AA1351" s="2"/>
      <c r="AB1351" s="2"/>
      <c r="AC1351" s="2"/>
      <c r="AD1351" s="2"/>
    </row>
    <row r="1352" spans="1:30" x14ac:dyDescent="0.2">
      <c r="A1352" s="2"/>
      <c r="B1352" s="2"/>
      <c r="C1352" s="2"/>
      <c r="D1352" s="2"/>
      <c r="E1352" s="1"/>
      <c r="F1352" s="2"/>
      <c r="G1352" s="303"/>
      <c r="H1352" s="2"/>
      <c r="I1352" s="2"/>
      <c r="J1352" s="2"/>
      <c r="K1352" s="2"/>
      <c r="L1352" s="2"/>
      <c r="M1352" s="53"/>
      <c r="N1352" s="2"/>
      <c r="O1352" s="2"/>
      <c r="P1352" s="2"/>
      <c r="Q1352" s="2"/>
      <c r="R1352" s="2"/>
      <c r="S1352" s="2"/>
      <c r="T1352" s="2"/>
      <c r="U1352" s="2"/>
      <c r="V1352" s="53"/>
      <c r="W1352" s="304"/>
      <c r="X1352" s="2"/>
      <c r="Y1352" s="52"/>
      <c r="Z1352" s="2"/>
      <c r="AA1352" s="2"/>
      <c r="AB1352" s="2"/>
      <c r="AC1352" s="2"/>
      <c r="AD1352" s="2"/>
    </row>
    <row r="1353" spans="1:30" x14ac:dyDescent="0.2">
      <c r="A1353" s="2"/>
      <c r="B1353" s="2"/>
      <c r="C1353" s="2"/>
      <c r="D1353" s="2"/>
      <c r="E1353" s="1"/>
      <c r="F1353" s="2"/>
      <c r="G1353" s="303"/>
      <c r="H1353" s="2"/>
      <c r="I1353" s="2"/>
      <c r="J1353" s="2"/>
      <c r="K1353" s="2"/>
      <c r="L1353" s="2"/>
      <c r="M1353" s="53"/>
      <c r="N1353" s="2"/>
      <c r="O1353" s="2"/>
      <c r="P1353" s="2"/>
      <c r="Q1353" s="2"/>
      <c r="R1353" s="2"/>
      <c r="S1353" s="2"/>
      <c r="T1353" s="2"/>
      <c r="U1353" s="2"/>
      <c r="V1353" s="53"/>
      <c r="W1353" s="304"/>
      <c r="X1353" s="2"/>
      <c r="Y1353" s="52"/>
      <c r="Z1353" s="2"/>
      <c r="AA1353" s="2"/>
      <c r="AB1353" s="2"/>
      <c r="AC1353" s="2"/>
      <c r="AD1353" s="2"/>
    </row>
    <row r="1354" spans="1:30" x14ac:dyDescent="0.2">
      <c r="A1354" s="2"/>
      <c r="B1354" s="2"/>
      <c r="C1354" s="2"/>
      <c r="D1354" s="2"/>
      <c r="E1354" s="1"/>
      <c r="F1354" s="2"/>
      <c r="G1354" s="303"/>
      <c r="H1354" s="2"/>
      <c r="I1354" s="2"/>
      <c r="J1354" s="2"/>
      <c r="K1354" s="2"/>
      <c r="L1354" s="2"/>
      <c r="M1354" s="53"/>
      <c r="N1354" s="2"/>
      <c r="O1354" s="2"/>
      <c r="P1354" s="2"/>
      <c r="Q1354" s="2"/>
      <c r="R1354" s="2"/>
      <c r="S1354" s="2"/>
      <c r="T1354" s="2"/>
      <c r="U1354" s="2"/>
      <c r="V1354" s="53"/>
      <c r="W1354" s="304"/>
      <c r="X1354" s="2"/>
      <c r="Y1354" s="52"/>
      <c r="Z1354" s="2"/>
      <c r="AA1354" s="2"/>
      <c r="AB1354" s="2"/>
      <c r="AC1354" s="2"/>
      <c r="AD1354" s="2"/>
    </row>
    <row r="1355" spans="1:30" x14ac:dyDescent="0.2">
      <c r="A1355" s="2"/>
      <c r="B1355" s="2"/>
      <c r="C1355" s="2"/>
      <c r="D1355" s="2"/>
      <c r="E1355" s="1"/>
      <c r="F1355" s="2"/>
      <c r="G1355" s="303"/>
      <c r="H1355" s="2"/>
      <c r="I1355" s="2"/>
      <c r="J1355" s="2"/>
      <c r="K1355" s="2"/>
      <c r="L1355" s="2"/>
      <c r="M1355" s="53"/>
      <c r="N1355" s="2"/>
      <c r="O1355" s="2"/>
      <c r="P1355" s="2"/>
      <c r="Q1355" s="2"/>
      <c r="R1355" s="2"/>
      <c r="S1355" s="2"/>
      <c r="T1355" s="2"/>
      <c r="U1355" s="2"/>
      <c r="V1355" s="53"/>
      <c r="W1355" s="304"/>
      <c r="X1355" s="2"/>
      <c r="Y1355" s="52"/>
      <c r="Z1355" s="2"/>
      <c r="AA1355" s="2"/>
      <c r="AB1355" s="2"/>
      <c r="AC1355" s="2"/>
      <c r="AD1355" s="2"/>
    </row>
    <row r="1356" spans="1:30" x14ac:dyDescent="0.2">
      <c r="A1356" s="2"/>
      <c r="B1356" s="2"/>
      <c r="C1356" s="2"/>
      <c r="D1356" s="2"/>
      <c r="E1356" s="1"/>
      <c r="F1356" s="2"/>
      <c r="G1356" s="303"/>
      <c r="H1356" s="2"/>
      <c r="I1356" s="2"/>
      <c r="J1356" s="2"/>
      <c r="K1356" s="2"/>
      <c r="L1356" s="2"/>
      <c r="M1356" s="53"/>
      <c r="N1356" s="2"/>
      <c r="O1356" s="2"/>
      <c r="P1356" s="2"/>
      <c r="Q1356" s="2"/>
      <c r="R1356" s="2"/>
      <c r="S1356" s="2"/>
      <c r="T1356" s="2"/>
      <c r="U1356" s="2"/>
      <c r="V1356" s="53"/>
      <c r="W1356" s="304"/>
      <c r="X1356" s="2"/>
      <c r="Y1356" s="52"/>
      <c r="Z1356" s="2"/>
      <c r="AA1356" s="2"/>
      <c r="AB1356" s="2"/>
      <c r="AC1356" s="2"/>
      <c r="AD1356" s="2"/>
    </row>
    <row r="1357" spans="1:30" x14ac:dyDescent="0.2">
      <c r="A1357" s="2"/>
      <c r="B1357" s="2"/>
      <c r="C1357" s="2"/>
      <c r="D1357" s="2"/>
      <c r="E1357" s="1"/>
      <c r="F1357" s="2"/>
      <c r="G1357" s="303"/>
      <c r="H1357" s="2"/>
      <c r="I1357" s="2"/>
      <c r="J1357" s="2"/>
      <c r="K1357" s="2"/>
      <c r="L1357" s="2"/>
      <c r="M1357" s="53"/>
      <c r="N1357" s="2"/>
      <c r="O1357" s="2"/>
      <c r="P1357" s="2"/>
      <c r="Q1357" s="2"/>
      <c r="R1357" s="2"/>
      <c r="S1357" s="2"/>
      <c r="T1357" s="2"/>
      <c r="U1357" s="2"/>
      <c r="V1357" s="53"/>
      <c r="W1357" s="304"/>
      <c r="X1357" s="2"/>
      <c r="Y1357" s="52"/>
      <c r="Z1357" s="2"/>
      <c r="AA1357" s="2"/>
      <c r="AB1357" s="2"/>
      <c r="AC1357" s="2"/>
      <c r="AD1357" s="2"/>
    </row>
    <row r="1358" spans="1:30" x14ac:dyDescent="0.2">
      <c r="A1358" s="2"/>
      <c r="B1358" s="2"/>
      <c r="C1358" s="2"/>
      <c r="D1358" s="2"/>
      <c r="E1358" s="1"/>
      <c r="F1358" s="2"/>
      <c r="G1358" s="303"/>
      <c r="H1358" s="2"/>
      <c r="I1358" s="2"/>
      <c r="J1358" s="2"/>
      <c r="K1358" s="2"/>
      <c r="L1358" s="2"/>
      <c r="M1358" s="53"/>
      <c r="N1358" s="2"/>
      <c r="O1358" s="2"/>
      <c r="P1358" s="2"/>
      <c r="Q1358" s="2"/>
      <c r="R1358" s="2"/>
      <c r="S1358" s="2"/>
      <c r="T1358" s="2"/>
      <c r="U1358" s="2"/>
      <c r="V1358" s="53"/>
      <c r="W1358" s="304"/>
      <c r="X1358" s="2"/>
      <c r="Y1358" s="52"/>
      <c r="Z1358" s="2"/>
      <c r="AA1358" s="2"/>
      <c r="AB1358" s="2"/>
      <c r="AC1358" s="2"/>
      <c r="AD1358" s="2"/>
    </row>
    <row r="1359" spans="1:30" x14ac:dyDescent="0.2">
      <c r="A1359" s="2"/>
      <c r="B1359" s="2"/>
      <c r="C1359" s="2"/>
      <c r="D1359" s="2"/>
      <c r="E1359" s="1"/>
      <c r="F1359" s="2"/>
      <c r="G1359" s="303"/>
      <c r="H1359" s="2"/>
      <c r="I1359" s="2"/>
      <c r="J1359" s="2"/>
      <c r="K1359" s="2"/>
      <c r="L1359" s="2"/>
      <c r="M1359" s="53"/>
      <c r="N1359" s="2"/>
      <c r="O1359" s="2"/>
      <c r="P1359" s="2"/>
      <c r="Q1359" s="2"/>
      <c r="R1359" s="2"/>
      <c r="S1359" s="2"/>
      <c r="T1359" s="2"/>
      <c r="U1359" s="2"/>
      <c r="V1359" s="53"/>
      <c r="W1359" s="304"/>
      <c r="X1359" s="2"/>
      <c r="Y1359" s="52"/>
      <c r="Z1359" s="2"/>
      <c r="AA1359" s="2"/>
      <c r="AB1359" s="2"/>
      <c r="AC1359" s="2"/>
      <c r="AD1359" s="2"/>
    </row>
    <row r="1360" spans="1:30" x14ac:dyDescent="0.2">
      <c r="A1360" s="2"/>
      <c r="B1360" s="2"/>
      <c r="C1360" s="2"/>
      <c r="D1360" s="2"/>
      <c r="E1360" s="1"/>
      <c r="F1360" s="2"/>
      <c r="G1360" s="303"/>
      <c r="H1360" s="2"/>
      <c r="I1360" s="2"/>
      <c r="J1360" s="2"/>
      <c r="K1360" s="2"/>
      <c r="L1360" s="2"/>
      <c r="M1360" s="53"/>
      <c r="N1360" s="2"/>
      <c r="O1360" s="2"/>
      <c r="P1360" s="2"/>
      <c r="Q1360" s="2"/>
      <c r="R1360" s="2"/>
      <c r="S1360" s="2"/>
      <c r="T1360" s="2"/>
      <c r="U1360" s="2"/>
      <c r="V1360" s="53"/>
      <c r="W1360" s="304"/>
      <c r="X1360" s="2"/>
      <c r="Y1360" s="52"/>
      <c r="Z1360" s="2"/>
      <c r="AA1360" s="2"/>
      <c r="AB1360" s="2"/>
      <c r="AC1360" s="2"/>
      <c r="AD1360" s="2"/>
    </row>
    <row r="1361" spans="1:30" x14ac:dyDescent="0.2">
      <c r="A1361" s="2"/>
      <c r="B1361" s="2"/>
      <c r="C1361" s="2"/>
      <c r="D1361" s="2"/>
      <c r="E1361" s="1"/>
      <c r="F1361" s="2"/>
      <c r="G1361" s="303"/>
      <c r="H1361" s="2"/>
      <c r="I1361" s="2"/>
      <c r="J1361" s="2"/>
      <c r="K1361" s="2"/>
      <c r="L1361" s="2"/>
      <c r="M1361" s="53"/>
      <c r="N1361" s="2"/>
      <c r="O1361" s="2"/>
      <c r="P1361" s="2"/>
      <c r="Q1361" s="2"/>
      <c r="R1361" s="2"/>
      <c r="S1361" s="2"/>
      <c r="T1361" s="2"/>
      <c r="U1361" s="2"/>
      <c r="V1361" s="53"/>
      <c r="W1361" s="304"/>
      <c r="X1361" s="2"/>
      <c r="Y1361" s="52"/>
      <c r="Z1361" s="2"/>
      <c r="AA1361" s="2"/>
      <c r="AB1361" s="2"/>
      <c r="AC1361" s="2"/>
      <c r="AD1361" s="2"/>
    </row>
    <row r="1362" spans="1:30" x14ac:dyDescent="0.2">
      <c r="A1362" s="2"/>
      <c r="B1362" s="2"/>
      <c r="C1362" s="2"/>
      <c r="D1362" s="2"/>
      <c r="E1362" s="1"/>
      <c r="F1362" s="2"/>
      <c r="G1362" s="303"/>
      <c r="H1362" s="2"/>
      <c r="I1362" s="2"/>
      <c r="J1362" s="2"/>
      <c r="K1362" s="2"/>
      <c r="L1362" s="2"/>
      <c r="M1362" s="53"/>
      <c r="N1362" s="2"/>
      <c r="O1362" s="2"/>
      <c r="P1362" s="2"/>
      <c r="Q1362" s="2"/>
      <c r="R1362" s="2"/>
      <c r="S1362" s="2"/>
      <c r="T1362" s="2"/>
      <c r="U1362" s="2"/>
      <c r="V1362" s="53"/>
      <c r="W1362" s="304"/>
      <c r="X1362" s="2"/>
      <c r="Y1362" s="52"/>
      <c r="Z1362" s="2"/>
      <c r="AA1362" s="2"/>
      <c r="AB1362" s="2"/>
      <c r="AC1362" s="2"/>
      <c r="AD1362" s="2"/>
    </row>
    <row r="1363" spans="1:30" x14ac:dyDescent="0.2">
      <c r="A1363" s="2"/>
      <c r="B1363" s="2"/>
      <c r="C1363" s="2"/>
      <c r="D1363" s="2"/>
      <c r="E1363" s="1"/>
      <c r="F1363" s="2"/>
      <c r="G1363" s="303"/>
      <c r="H1363" s="2"/>
      <c r="I1363" s="2"/>
      <c r="J1363" s="2"/>
      <c r="K1363" s="2"/>
      <c r="L1363" s="2"/>
      <c r="M1363" s="53"/>
      <c r="N1363" s="2"/>
      <c r="O1363" s="2"/>
      <c r="P1363" s="2"/>
      <c r="Q1363" s="2"/>
      <c r="R1363" s="2"/>
      <c r="S1363" s="2"/>
      <c r="T1363" s="2"/>
      <c r="U1363" s="2"/>
      <c r="V1363" s="53"/>
      <c r="W1363" s="304"/>
      <c r="X1363" s="2"/>
      <c r="Y1363" s="52"/>
      <c r="Z1363" s="2"/>
      <c r="AA1363" s="2"/>
      <c r="AB1363" s="2"/>
      <c r="AC1363" s="2"/>
      <c r="AD1363" s="2"/>
    </row>
    <row r="1364" spans="1:30" x14ac:dyDescent="0.2">
      <c r="A1364" s="2"/>
      <c r="B1364" s="2"/>
      <c r="C1364" s="2"/>
      <c r="D1364" s="2"/>
      <c r="E1364" s="1"/>
      <c r="F1364" s="2"/>
      <c r="G1364" s="303"/>
      <c r="H1364" s="2"/>
      <c r="I1364" s="2"/>
      <c r="J1364" s="2"/>
      <c r="K1364" s="2"/>
      <c r="L1364" s="2"/>
      <c r="M1364" s="53"/>
      <c r="N1364" s="2"/>
      <c r="O1364" s="2"/>
      <c r="P1364" s="2"/>
      <c r="Q1364" s="2"/>
      <c r="R1364" s="2"/>
      <c r="S1364" s="2"/>
      <c r="T1364" s="2"/>
      <c r="U1364" s="2"/>
      <c r="V1364" s="53"/>
      <c r="W1364" s="304"/>
      <c r="X1364" s="2"/>
      <c r="Y1364" s="52"/>
      <c r="Z1364" s="2"/>
      <c r="AA1364" s="2"/>
      <c r="AB1364" s="2"/>
      <c r="AC1364" s="2"/>
      <c r="AD1364" s="2"/>
    </row>
    <row r="1365" spans="1:30" x14ac:dyDescent="0.2">
      <c r="A1365" s="306"/>
      <c r="B1365" s="306"/>
      <c r="C1365" s="306"/>
      <c r="D1365" s="306"/>
      <c r="E1365" s="307"/>
      <c r="F1365" s="306"/>
      <c r="G1365" s="308"/>
      <c r="H1365" s="306"/>
      <c r="I1365" s="306"/>
      <c r="J1365" s="306"/>
      <c r="K1365" s="306"/>
      <c r="L1365" s="306"/>
      <c r="M1365" s="309"/>
      <c r="N1365" s="306"/>
      <c r="O1365" s="306"/>
      <c r="P1365" s="306"/>
      <c r="Q1365" s="306"/>
      <c r="R1365" s="306"/>
      <c r="S1365" s="306"/>
      <c r="T1365" s="306"/>
      <c r="U1365" s="306"/>
      <c r="V1365" s="309"/>
      <c r="W1365" s="310"/>
      <c r="X1365" s="311"/>
      <c r="Y1365" s="312"/>
      <c r="Z1365" s="306"/>
      <c r="AA1365" s="306"/>
      <c r="AB1365" s="306"/>
      <c r="AC1365" s="306"/>
      <c r="AD1365" s="306"/>
    </row>
    <row r="1366" spans="1:30" x14ac:dyDescent="0.2">
      <c r="A1366" s="2"/>
      <c r="B1366" s="2"/>
      <c r="C1366" s="2"/>
      <c r="D1366" s="2"/>
      <c r="E1366" s="1"/>
      <c r="F1366" s="2"/>
      <c r="G1366" s="303"/>
      <c r="H1366" s="2"/>
      <c r="I1366" s="2"/>
      <c r="J1366" s="2"/>
      <c r="K1366" s="2"/>
      <c r="L1366" s="2"/>
      <c r="M1366" s="53"/>
      <c r="N1366" s="2"/>
      <c r="O1366" s="2"/>
      <c r="P1366" s="2"/>
      <c r="Q1366" s="2"/>
      <c r="R1366" s="2"/>
      <c r="S1366" s="2"/>
      <c r="T1366" s="2"/>
      <c r="U1366" s="2"/>
      <c r="V1366" s="53"/>
      <c r="W1366" s="304"/>
      <c r="X1366" s="2"/>
      <c r="Y1366" s="52"/>
      <c r="Z1366" s="2"/>
      <c r="AA1366" s="2"/>
      <c r="AB1366" s="2"/>
      <c r="AC1366" s="2"/>
      <c r="AD1366" s="2"/>
    </row>
    <row r="1367" spans="1:30" x14ac:dyDescent="0.2">
      <c r="A1367" s="2"/>
      <c r="B1367" s="2"/>
      <c r="C1367" s="2"/>
      <c r="D1367" s="2"/>
      <c r="E1367" s="1"/>
      <c r="F1367" s="2"/>
      <c r="G1367" s="303"/>
      <c r="H1367" s="2"/>
      <c r="I1367" s="2"/>
      <c r="J1367" s="2"/>
      <c r="K1367" s="2"/>
      <c r="L1367" s="2"/>
      <c r="M1367" s="53"/>
      <c r="N1367" s="2"/>
      <c r="O1367" s="2"/>
      <c r="P1367" s="2"/>
      <c r="Q1367" s="2"/>
      <c r="R1367" s="2"/>
      <c r="S1367" s="2"/>
      <c r="T1367" s="2"/>
      <c r="U1367" s="2"/>
      <c r="V1367" s="53"/>
      <c r="W1367" s="304"/>
      <c r="X1367" s="2"/>
      <c r="Y1367" s="52"/>
      <c r="Z1367" s="2"/>
      <c r="AA1367" s="2"/>
      <c r="AB1367" s="2"/>
      <c r="AC1367" s="2"/>
      <c r="AD1367" s="2"/>
    </row>
    <row r="1368" spans="1:30" x14ac:dyDescent="0.2">
      <c r="A1368" s="2"/>
      <c r="B1368" s="2"/>
      <c r="C1368" s="2"/>
      <c r="D1368" s="2"/>
      <c r="E1368" s="1"/>
      <c r="F1368" s="2"/>
      <c r="G1368" s="303"/>
      <c r="H1368" s="2"/>
      <c r="I1368" s="2"/>
      <c r="J1368" s="2"/>
      <c r="K1368" s="2"/>
      <c r="L1368" s="2"/>
      <c r="M1368" s="53"/>
      <c r="N1368" s="2"/>
      <c r="O1368" s="2"/>
      <c r="P1368" s="2"/>
      <c r="Q1368" s="2"/>
      <c r="R1368" s="2"/>
      <c r="S1368" s="2"/>
      <c r="T1368" s="2"/>
      <c r="U1368" s="2"/>
      <c r="V1368" s="53"/>
      <c r="W1368" s="304"/>
      <c r="X1368" s="2"/>
      <c r="Y1368" s="52"/>
      <c r="Z1368" s="2"/>
      <c r="AA1368" s="2"/>
      <c r="AB1368" s="2"/>
      <c r="AC1368" s="2"/>
      <c r="AD1368" s="2"/>
    </row>
    <row r="1369" spans="1:30" x14ac:dyDescent="0.2">
      <c r="A1369" s="2"/>
      <c r="B1369" s="2"/>
      <c r="C1369" s="2"/>
      <c r="D1369" s="2"/>
      <c r="E1369" s="1"/>
      <c r="F1369" s="2"/>
      <c r="G1369" s="303"/>
      <c r="H1369" s="2"/>
      <c r="I1369" s="2"/>
      <c r="J1369" s="2"/>
      <c r="K1369" s="2"/>
      <c r="L1369" s="2"/>
      <c r="M1369" s="53"/>
      <c r="N1369" s="2"/>
      <c r="O1369" s="2"/>
      <c r="P1369" s="2"/>
      <c r="Q1369" s="2"/>
      <c r="R1369" s="2"/>
      <c r="S1369" s="2"/>
      <c r="T1369" s="2"/>
      <c r="U1369" s="2"/>
      <c r="V1369" s="53"/>
      <c r="W1369" s="304"/>
      <c r="X1369" s="2"/>
      <c r="Y1369" s="52"/>
      <c r="Z1369" s="2"/>
      <c r="AA1369" s="2"/>
      <c r="AB1369" s="2"/>
      <c r="AC1369" s="2"/>
      <c r="AD1369" s="2"/>
    </row>
    <row r="1370" spans="1:30" x14ac:dyDescent="0.2">
      <c r="A1370" s="2"/>
      <c r="B1370" s="2"/>
      <c r="C1370" s="2"/>
      <c r="D1370" s="2"/>
      <c r="E1370" s="1"/>
      <c r="F1370" s="2"/>
      <c r="G1370" s="303"/>
      <c r="H1370" s="2"/>
      <c r="I1370" s="2"/>
      <c r="J1370" s="2"/>
      <c r="K1370" s="2"/>
      <c r="L1370" s="2"/>
      <c r="M1370" s="53"/>
      <c r="N1370" s="2"/>
      <c r="O1370" s="2"/>
      <c r="P1370" s="2"/>
      <c r="Q1370" s="2"/>
      <c r="R1370" s="2"/>
      <c r="S1370" s="2"/>
      <c r="T1370" s="2"/>
      <c r="U1370" s="2"/>
      <c r="V1370" s="53"/>
      <c r="W1370" s="304"/>
      <c r="X1370" s="2"/>
      <c r="Y1370" s="52"/>
      <c r="Z1370" s="2"/>
      <c r="AA1370" s="2"/>
      <c r="AB1370" s="2"/>
      <c r="AC1370" s="2"/>
      <c r="AD1370" s="2"/>
    </row>
    <row r="1371" spans="1:30" x14ac:dyDescent="0.2">
      <c r="A1371" s="2"/>
      <c r="B1371" s="2"/>
      <c r="C1371" s="2"/>
      <c r="D1371" s="2"/>
      <c r="E1371" s="1"/>
      <c r="F1371" s="2"/>
      <c r="G1371" s="303"/>
      <c r="H1371" s="2"/>
      <c r="I1371" s="2"/>
      <c r="J1371" s="2"/>
      <c r="K1371" s="2"/>
      <c r="L1371" s="2"/>
      <c r="M1371" s="53"/>
      <c r="N1371" s="2"/>
      <c r="O1371" s="2"/>
      <c r="P1371" s="2"/>
      <c r="Q1371" s="2"/>
      <c r="R1371" s="2"/>
      <c r="S1371" s="2"/>
      <c r="T1371" s="2"/>
      <c r="U1371" s="2"/>
      <c r="V1371" s="53"/>
      <c r="W1371" s="304"/>
      <c r="X1371" s="2"/>
      <c r="Y1371" s="52"/>
      <c r="Z1371" s="2"/>
      <c r="AA1371" s="2"/>
      <c r="AB1371" s="2"/>
      <c r="AC1371" s="2"/>
      <c r="AD1371" s="2"/>
    </row>
    <row r="1372" spans="1:30" x14ac:dyDescent="0.2">
      <c r="A1372" s="2"/>
      <c r="B1372" s="2"/>
      <c r="C1372" s="2"/>
      <c r="D1372" s="2"/>
      <c r="E1372" s="1"/>
      <c r="F1372" s="2"/>
      <c r="G1372" s="303"/>
      <c r="H1372" s="2"/>
      <c r="I1372" s="2"/>
      <c r="J1372" s="2"/>
      <c r="K1372" s="2"/>
      <c r="L1372" s="2"/>
      <c r="M1372" s="53"/>
      <c r="N1372" s="2"/>
      <c r="O1372" s="2"/>
      <c r="P1372" s="2"/>
      <c r="Q1372" s="2"/>
      <c r="R1372" s="2"/>
      <c r="S1372" s="2"/>
      <c r="T1372" s="2"/>
      <c r="U1372" s="2"/>
      <c r="V1372" s="53"/>
      <c r="W1372" s="304"/>
      <c r="X1372" s="2"/>
      <c r="Y1372" s="52"/>
      <c r="Z1372" s="2"/>
      <c r="AA1372" s="2"/>
      <c r="AB1372" s="2"/>
      <c r="AC1372" s="2"/>
      <c r="AD1372" s="2"/>
    </row>
    <row r="1373" spans="1:30" x14ac:dyDescent="0.2">
      <c r="A1373" s="2"/>
      <c r="B1373" s="2"/>
      <c r="C1373" s="2"/>
      <c r="D1373" s="2"/>
      <c r="E1373" s="1"/>
      <c r="F1373" s="2"/>
      <c r="G1373" s="303"/>
      <c r="H1373" s="2"/>
      <c r="I1373" s="2"/>
      <c r="J1373" s="2"/>
      <c r="K1373" s="2"/>
      <c r="L1373" s="2"/>
      <c r="M1373" s="53"/>
      <c r="N1373" s="2"/>
      <c r="O1373" s="2"/>
      <c r="P1373" s="2"/>
      <c r="Q1373" s="2"/>
      <c r="R1373" s="2"/>
      <c r="S1373" s="2"/>
      <c r="T1373" s="2"/>
      <c r="U1373" s="2"/>
      <c r="V1373" s="53"/>
      <c r="W1373" s="304"/>
      <c r="X1373" s="2"/>
      <c r="Y1373" s="52"/>
      <c r="Z1373" s="2"/>
      <c r="AA1373" s="2"/>
      <c r="AB1373" s="2"/>
      <c r="AC1373" s="2"/>
      <c r="AD1373" s="2"/>
    </row>
    <row r="1374" spans="1:30" x14ac:dyDescent="0.2">
      <c r="A1374" s="2"/>
      <c r="B1374" s="2"/>
      <c r="C1374" s="2"/>
      <c r="D1374" s="2"/>
      <c r="E1374" s="1"/>
      <c r="F1374" s="2"/>
      <c r="G1374" s="303"/>
      <c r="H1374" s="2"/>
      <c r="I1374" s="2"/>
      <c r="J1374" s="2"/>
      <c r="K1374" s="2"/>
      <c r="L1374" s="2"/>
      <c r="M1374" s="53"/>
      <c r="N1374" s="2"/>
      <c r="O1374" s="2"/>
      <c r="P1374" s="2"/>
      <c r="Q1374" s="2"/>
      <c r="R1374" s="2"/>
      <c r="S1374" s="2"/>
      <c r="T1374" s="2"/>
      <c r="U1374" s="2"/>
      <c r="V1374" s="53"/>
      <c r="W1374" s="304"/>
      <c r="X1374" s="2"/>
      <c r="Y1374" s="52"/>
      <c r="Z1374" s="2"/>
      <c r="AA1374" s="2"/>
      <c r="AB1374" s="2"/>
      <c r="AC1374" s="2"/>
      <c r="AD1374" s="2"/>
    </row>
    <row r="1375" spans="1:30" x14ac:dyDescent="0.2">
      <c r="A1375" s="2"/>
      <c r="B1375" s="2"/>
      <c r="C1375" s="2"/>
      <c r="D1375" s="2"/>
      <c r="E1375" s="1"/>
      <c r="F1375" s="2"/>
      <c r="G1375" s="303"/>
      <c r="H1375" s="2"/>
      <c r="I1375" s="2"/>
      <c r="J1375" s="2"/>
      <c r="K1375" s="2"/>
      <c r="L1375" s="2"/>
      <c r="M1375" s="53"/>
      <c r="N1375" s="2"/>
      <c r="O1375" s="2"/>
      <c r="P1375" s="2"/>
      <c r="Q1375" s="2"/>
      <c r="R1375" s="2"/>
      <c r="S1375" s="2"/>
      <c r="T1375" s="2"/>
      <c r="U1375" s="2"/>
      <c r="V1375" s="53"/>
      <c r="W1375" s="304"/>
      <c r="X1375" s="2"/>
      <c r="Y1375" s="52"/>
      <c r="Z1375" s="2"/>
      <c r="AA1375" s="2"/>
      <c r="AB1375" s="2"/>
      <c r="AC1375" s="2"/>
      <c r="AD1375" s="2"/>
    </row>
    <row r="1376" spans="1:30" x14ac:dyDescent="0.2">
      <c r="A1376" s="2"/>
      <c r="B1376" s="2"/>
      <c r="C1376" s="2"/>
      <c r="D1376" s="2"/>
      <c r="E1376" s="1"/>
      <c r="F1376" s="2"/>
      <c r="G1376" s="303"/>
      <c r="H1376" s="2"/>
      <c r="I1376" s="2"/>
      <c r="J1376" s="2"/>
      <c r="K1376" s="2"/>
      <c r="L1376" s="2"/>
      <c r="M1376" s="53"/>
      <c r="N1376" s="2"/>
      <c r="O1376" s="2"/>
      <c r="P1376" s="2"/>
      <c r="Q1376" s="2"/>
      <c r="R1376" s="2"/>
      <c r="S1376" s="2"/>
      <c r="T1376" s="2"/>
      <c r="U1376" s="2"/>
      <c r="V1376" s="53"/>
      <c r="W1376" s="304"/>
      <c r="X1376" s="2"/>
      <c r="Y1376" s="52"/>
      <c r="Z1376" s="2"/>
      <c r="AA1376" s="2"/>
      <c r="AB1376" s="2"/>
      <c r="AC1376" s="2"/>
      <c r="AD1376" s="2"/>
    </row>
    <row r="1377" spans="1:30" x14ac:dyDescent="0.2">
      <c r="A1377" s="2"/>
      <c r="B1377" s="2"/>
      <c r="C1377" s="2"/>
      <c r="D1377" s="2"/>
      <c r="E1377" s="1"/>
      <c r="F1377" s="2"/>
      <c r="G1377" s="303"/>
      <c r="H1377" s="2"/>
      <c r="I1377" s="2"/>
      <c r="J1377" s="2"/>
      <c r="K1377" s="2"/>
      <c r="L1377" s="2"/>
      <c r="M1377" s="53"/>
      <c r="N1377" s="2"/>
      <c r="O1377" s="2"/>
      <c r="P1377" s="2"/>
      <c r="Q1377" s="2"/>
      <c r="R1377" s="2"/>
      <c r="S1377" s="2"/>
      <c r="T1377" s="2"/>
      <c r="U1377" s="2"/>
      <c r="V1377" s="53"/>
      <c r="W1377" s="304"/>
      <c r="X1377" s="2"/>
      <c r="Y1377" s="52"/>
      <c r="Z1377" s="2"/>
      <c r="AA1377" s="2"/>
      <c r="AB1377" s="2"/>
      <c r="AC1377" s="2"/>
      <c r="AD1377" s="2"/>
    </row>
    <row r="1378" spans="1:30" x14ac:dyDescent="0.2">
      <c r="A1378" s="2"/>
      <c r="B1378" s="2"/>
      <c r="C1378" s="2"/>
      <c r="D1378" s="2"/>
      <c r="E1378" s="1"/>
      <c r="F1378" s="2"/>
      <c r="G1378" s="303"/>
      <c r="H1378" s="2"/>
      <c r="I1378" s="2"/>
      <c r="J1378" s="2"/>
      <c r="K1378" s="2"/>
      <c r="L1378" s="2"/>
      <c r="M1378" s="53"/>
      <c r="N1378" s="2"/>
      <c r="O1378" s="2"/>
      <c r="P1378" s="2"/>
      <c r="Q1378" s="2"/>
      <c r="R1378" s="2"/>
      <c r="S1378" s="2"/>
      <c r="T1378" s="2"/>
      <c r="U1378" s="2"/>
      <c r="V1378" s="53"/>
      <c r="W1378" s="304"/>
      <c r="X1378" s="2"/>
      <c r="Y1378" s="52"/>
      <c r="Z1378" s="2"/>
      <c r="AA1378" s="2"/>
      <c r="AB1378" s="2"/>
      <c r="AC1378" s="2"/>
      <c r="AD1378" s="2"/>
    </row>
    <row r="1379" spans="1:30" x14ac:dyDescent="0.2">
      <c r="A1379" s="2"/>
      <c r="B1379" s="2"/>
      <c r="C1379" s="2"/>
      <c r="D1379" s="2"/>
      <c r="E1379" s="1"/>
      <c r="F1379" s="2"/>
      <c r="G1379" s="303"/>
      <c r="H1379" s="2"/>
      <c r="I1379" s="2"/>
      <c r="J1379" s="2"/>
      <c r="K1379" s="2"/>
      <c r="L1379" s="2"/>
      <c r="M1379" s="53"/>
      <c r="N1379" s="2"/>
      <c r="O1379" s="2"/>
      <c r="P1379" s="2"/>
      <c r="Q1379" s="2"/>
      <c r="R1379" s="2"/>
      <c r="S1379" s="2"/>
      <c r="T1379" s="2"/>
      <c r="U1379" s="2"/>
      <c r="V1379" s="53"/>
      <c r="W1379" s="304"/>
      <c r="X1379" s="2"/>
      <c r="Y1379" s="52"/>
      <c r="Z1379" s="2"/>
      <c r="AA1379" s="2"/>
      <c r="AB1379" s="2"/>
      <c r="AC1379" s="2"/>
      <c r="AD1379" s="2"/>
    </row>
    <row r="1380" spans="1:30" x14ac:dyDescent="0.2">
      <c r="A1380" s="2"/>
      <c r="B1380" s="2"/>
      <c r="C1380" s="2"/>
      <c r="D1380" s="2"/>
      <c r="E1380" s="1"/>
      <c r="F1380" s="2"/>
      <c r="G1380" s="303"/>
      <c r="H1380" s="2"/>
      <c r="I1380" s="2"/>
      <c r="J1380" s="2"/>
      <c r="K1380" s="2"/>
      <c r="L1380" s="2"/>
      <c r="M1380" s="53"/>
      <c r="N1380" s="2"/>
      <c r="O1380" s="2"/>
      <c r="P1380" s="2"/>
      <c r="Q1380" s="2"/>
      <c r="R1380" s="2"/>
      <c r="S1380" s="2"/>
      <c r="T1380" s="2"/>
      <c r="U1380" s="2"/>
      <c r="V1380" s="53"/>
      <c r="W1380" s="304"/>
      <c r="X1380" s="2"/>
      <c r="Y1380" s="52"/>
      <c r="Z1380" s="2"/>
      <c r="AA1380" s="2"/>
      <c r="AB1380" s="2"/>
      <c r="AC1380" s="2"/>
      <c r="AD1380" s="2"/>
    </row>
    <row r="1381" spans="1:30" x14ac:dyDescent="0.2">
      <c r="A1381" s="2"/>
      <c r="B1381" s="2"/>
      <c r="C1381" s="2"/>
      <c r="D1381" s="2"/>
      <c r="E1381" s="1"/>
      <c r="F1381" s="2"/>
      <c r="G1381" s="303"/>
      <c r="H1381" s="2"/>
      <c r="I1381" s="2"/>
      <c r="J1381" s="2"/>
      <c r="K1381" s="2"/>
      <c r="L1381" s="2"/>
      <c r="M1381" s="53"/>
      <c r="N1381" s="2"/>
      <c r="O1381" s="2"/>
      <c r="P1381" s="2"/>
      <c r="Q1381" s="2"/>
      <c r="R1381" s="2"/>
      <c r="S1381" s="2"/>
      <c r="T1381" s="2"/>
      <c r="U1381" s="2"/>
      <c r="V1381" s="53"/>
      <c r="W1381" s="304"/>
      <c r="X1381" s="2"/>
      <c r="Y1381" s="52"/>
      <c r="Z1381" s="2"/>
      <c r="AA1381" s="2"/>
      <c r="AB1381" s="2"/>
      <c r="AC1381" s="2"/>
      <c r="AD1381" s="2"/>
    </row>
    <row r="1382" spans="1:30" x14ac:dyDescent="0.2">
      <c r="A1382" s="306"/>
      <c r="B1382" s="306"/>
      <c r="C1382" s="306"/>
      <c r="D1382" s="306"/>
      <c r="E1382" s="307"/>
      <c r="F1382" s="306"/>
      <c r="G1382" s="308"/>
      <c r="H1382" s="306"/>
      <c r="I1382" s="306"/>
      <c r="J1382" s="306"/>
      <c r="K1382" s="306"/>
      <c r="L1382" s="306"/>
      <c r="M1382" s="309"/>
      <c r="N1382" s="306"/>
      <c r="O1382" s="306"/>
      <c r="P1382" s="306"/>
      <c r="Q1382" s="306"/>
      <c r="R1382" s="306"/>
      <c r="S1382" s="306"/>
      <c r="T1382" s="306"/>
      <c r="U1382" s="306"/>
      <c r="V1382" s="309"/>
      <c r="W1382" s="310"/>
      <c r="X1382" s="311"/>
      <c r="Y1382" s="312"/>
      <c r="Z1382" s="306"/>
      <c r="AA1382" s="306"/>
      <c r="AB1382" s="306"/>
      <c r="AC1382" s="306"/>
      <c r="AD1382" s="306"/>
    </row>
    <row r="1383" spans="1:30" x14ac:dyDescent="0.2">
      <c r="A1383" s="2"/>
      <c r="B1383" s="2"/>
      <c r="C1383" s="2"/>
      <c r="D1383" s="2"/>
      <c r="E1383" s="1"/>
      <c r="F1383" s="2"/>
      <c r="G1383" s="303"/>
      <c r="H1383" s="2"/>
      <c r="I1383" s="2"/>
      <c r="J1383" s="2"/>
      <c r="K1383" s="2"/>
      <c r="L1383" s="2"/>
      <c r="M1383" s="53"/>
      <c r="N1383" s="2"/>
      <c r="O1383" s="2"/>
      <c r="P1383" s="2"/>
      <c r="Q1383" s="2"/>
      <c r="R1383" s="2"/>
      <c r="S1383" s="2"/>
      <c r="T1383" s="2"/>
      <c r="U1383" s="2"/>
      <c r="V1383" s="53"/>
      <c r="W1383" s="304"/>
      <c r="X1383" s="2"/>
      <c r="Y1383" s="52"/>
      <c r="Z1383" s="2"/>
      <c r="AA1383" s="2"/>
      <c r="AB1383" s="2"/>
      <c r="AC1383" s="2"/>
      <c r="AD1383" s="2"/>
    </row>
    <row r="1384" spans="1:30" x14ac:dyDescent="0.2">
      <c r="A1384" s="2"/>
      <c r="B1384" s="2"/>
      <c r="C1384" s="2"/>
      <c r="D1384" s="2"/>
      <c r="E1384" s="1"/>
      <c r="F1384" s="2"/>
      <c r="G1384" s="303"/>
      <c r="H1384" s="2"/>
      <c r="I1384" s="2"/>
      <c r="J1384" s="2"/>
      <c r="K1384" s="2"/>
      <c r="L1384" s="2"/>
      <c r="M1384" s="53"/>
      <c r="N1384" s="2"/>
      <c r="O1384" s="2"/>
      <c r="P1384" s="2"/>
      <c r="Q1384" s="2"/>
      <c r="R1384" s="2"/>
      <c r="S1384" s="2"/>
      <c r="T1384" s="2"/>
      <c r="U1384" s="2"/>
      <c r="V1384" s="53"/>
      <c r="W1384" s="304"/>
      <c r="X1384" s="2"/>
      <c r="Y1384" s="52"/>
      <c r="Z1384" s="2"/>
      <c r="AA1384" s="2"/>
      <c r="AB1384" s="2"/>
      <c r="AC1384" s="2"/>
      <c r="AD1384" s="2"/>
    </row>
    <row r="1385" spans="1:30" x14ac:dyDescent="0.2">
      <c r="A1385" s="2"/>
      <c r="B1385" s="2"/>
      <c r="C1385" s="2"/>
      <c r="D1385" s="2"/>
      <c r="E1385" s="1"/>
      <c r="F1385" s="2"/>
      <c r="G1385" s="303"/>
      <c r="H1385" s="2"/>
      <c r="I1385" s="2"/>
      <c r="J1385" s="2"/>
      <c r="K1385" s="2"/>
      <c r="L1385" s="2"/>
      <c r="M1385" s="53"/>
      <c r="N1385" s="2"/>
      <c r="O1385" s="2"/>
      <c r="P1385" s="2"/>
      <c r="Q1385" s="2"/>
      <c r="R1385" s="2"/>
      <c r="S1385" s="2"/>
      <c r="T1385" s="2"/>
      <c r="U1385" s="2"/>
      <c r="V1385" s="53"/>
      <c r="W1385" s="304"/>
      <c r="X1385" s="2"/>
      <c r="Y1385" s="52"/>
      <c r="Z1385" s="2"/>
      <c r="AA1385" s="2"/>
      <c r="AB1385" s="2"/>
      <c r="AC1385" s="2"/>
      <c r="AD1385" s="2"/>
    </row>
    <row r="1386" spans="1:30" x14ac:dyDescent="0.2">
      <c r="A1386" s="2"/>
      <c r="B1386" s="2"/>
      <c r="C1386" s="2"/>
      <c r="D1386" s="2"/>
      <c r="E1386" s="1"/>
      <c r="F1386" s="2"/>
      <c r="G1386" s="303"/>
      <c r="H1386" s="2"/>
      <c r="I1386" s="2"/>
      <c r="J1386" s="2"/>
      <c r="K1386" s="2"/>
      <c r="L1386" s="2"/>
      <c r="M1386" s="53"/>
      <c r="N1386" s="2"/>
      <c r="O1386" s="2"/>
      <c r="P1386" s="2"/>
      <c r="Q1386" s="2"/>
      <c r="R1386" s="2"/>
      <c r="S1386" s="2"/>
      <c r="T1386" s="2"/>
      <c r="U1386" s="2"/>
      <c r="V1386" s="53"/>
      <c r="W1386" s="304"/>
      <c r="X1386" s="2"/>
      <c r="Y1386" s="52"/>
      <c r="Z1386" s="2"/>
      <c r="AA1386" s="2"/>
      <c r="AB1386" s="2"/>
      <c r="AC1386" s="2"/>
      <c r="AD1386" s="2"/>
    </row>
    <row r="1387" spans="1:30" x14ac:dyDescent="0.2">
      <c r="A1387" s="2"/>
      <c r="B1387" s="2"/>
      <c r="C1387" s="2"/>
      <c r="D1387" s="2"/>
      <c r="E1387" s="1"/>
      <c r="F1387" s="2"/>
      <c r="G1387" s="303"/>
      <c r="H1387" s="2"/>
      <c r="I1387" s="2"/>
      <c r="J1387" s="2"/>
      <c r="K1387" s="2"/>
      <c r="L1387" s="2"/>
      <c r="M1387" s="53"/>
      <c r="N1387" s="2"/>
      <c r="O1387" s="2"/>
      <c r="P1387" s="2"/>
      <c r="Q1387" s="2"/>
      <c r="R1387" s="2"/>
      <c r="S1387" s="2"/>
      <c r="T1387" s="2"/>
      <c r="U1387" s="2"/>
      <c r="V1387" s="53"/>
      <c r="W1387" s="304"/>
      <c r="X1387" s="2"/>
      <c r="Y1387" s="52"/>
      <c r="Z1387" s="2"/>
      <c r="AA1387" s="2"/>
      <c r="AB1387" s="2"/>
      <c r="AC1387" s="2"/>
      <c r="AD1387" s="2"/>
    </row>
    <row r="1388" spans="1:30" x14ac:dyDescent="0.2">
      <c r="A1388" s="2"/>
      <c r="B1388" s="2"/>
      <c r="C1388" s="2"/>
      <c r="D1388" s="2"/>
      <c r="E1388" s="1"/>
      <c r="F1388" s="2"/>
      <c r="G1388" s="303"/>
      <c r="H1388" s="2"/>
      <c r="I1388" s="2"/>
      <c r="J1388" s="2"/>
      <c r="K1388" s="2"/>
      <c r="L1388" s="2"/>
      <c r="M1388" s="53"/>
      <c r="N1388" s="2"/>
      <c r="O1388" s="2"/>
      <c r="P1388" s="2"/>
      <c r="Q1388" s="2"/>
      <c r="R1388" s="2"/>
      <c r="S1388" s="2"/>
      <c r="T1388" s="2"/>
      <c r="U1388" s="2"/>
      <c r="V1388" s="53"/>
      <c r="W1388" s="304"/>
      <c r="X1388" s="2"/>
      <c r="Y1388" s="52"/>
      <c r="Z1388" s="2"/>
      <c r="AA1388" s="2"/>
      <c r="AB1388" s="2"/>
      <c r="AC1388" s="2"/>
      <c r="AD1388" s="2"/>
    </row>
    <row r="1389" spans="1:30" x14ac:dyDescent="0.2">
      <c r="A1389" s="2"/>
      <c r="B1389" s="2"/>
      <c r="C1389" s="2"/>
      <c r="D1389" s="2"/>
      <c r="E1389" s="1"/>
      <c r="F1389" s="2"/>
      <c r="G1389" s="303"/>
      <c r="H1389" s="2"/>
      <c r="I1389" s="2"/>
      <c r="J1389" s="2"/>
      <c r="K1389" s="2"/>
      <c r="L1389" s="2"/>
      <c r="M1389" s="53"/>
      <c r="N1389" s="2"/>
      <c r="O1389" s="2"/>
      <c r="P1389" s="2"/>
      <c r="Q1389" s="2"/>
      <c r="R1389" s="2"/>
      <c r="S1389" s="2"/>
      <c r="T1389" s="2"/>
      <c r="U1389" s="2"/>
      <c r="V1389" s="53"/>
      <c r="W1389" s="304"/>
      <c r="X1389" s="2"/>
      <c r="Y1389" s="52"/>
      <c r="Z1389" s="2"/>
      <c r="AA1389" s="2"/>
      <c r="AB1389" s="2"/>
      <c r="AC1389" s="2"/>
      <c r="AD1389" s="2"/>
    </row>
    <row r="1390" spans="1:30" x14ac:dyDescent="0.2">
      <c r="A1390" s="2"/>
      <c r="B1390" s="2"/>
      <c r="C1390" s="2"/>
      <c r="D1390" s="2"/>
      <c r="E1390" s="1"/>
      <c r="F1390" s="2"/>
      <c r="G1390" s="303"/>
      <c r="H1390" s="2"/>
      <c r="I1390" s="2"/>
      <c r="J1390" s="2"/>
      <c r="K1390" s="2"/>
      <c r="L1390" s="2"/>
      <c r="M1390" s="53"/>
      <c r="N1390" s="2"/>
      <c r="O1390" s="2"/>
      <c r="P1390" s="2"/>
      <c r="Q1390" s="2"/>
      <c r="R1390" s="2"/>
      <c r="S1390" s="2"/>
      <c r="T1390" s="2"/>
      <c r="U1390" s="2"/>
      <c r="V1390" s="53"/>
      <c r="W1390" s="304"/>
      <c r="X1390" s="2"/>
      <c r="Y1390" s="52"/>
      <c r="Z1390" s="2"/>
      <c r="AA1390" s="2"/>
      <c r="AB1390" s="2"/>
      <c r="AC1390" s="2"/>
      <c r="AD1390" s="2"/>
    </row>
    <row r="1391" spans="1:30" x14ac:dyDescent="0.2">
      <c r="A1391" s="2"/>
      <c r="B1391" s="2"/>
      <c r="C1391" s="2"/>
      <c r="D1391" s="2"/>
      <c r="E1391" s="1"/>
      <c r="F1391" s="2"/>
      <c r="G1391" s="303"/>
      <c r="H1391" s="2"/>
      <c r="I1391" s="2"/>
      <c r="J1391" s="2"/>
      <c r="K1391" s="2"/>
      <c r="L1391" s="2"/>
      <c r="M1391" s="53"/>
      <c r="N1391" s="2"/>
      <c r="O1391" s="2"/>
      <c r="P1391" s="2"/>
      <c r="Q1391" s="2"/>
      <c r="R1391" s="2"/>
      <c r="S1391" s="2"/>
      <c r="T1391" s="2"/>
      <c r="U1391" s="2"/>
      <c r="V1391" s="53"/>
      <c r="W1391" s="304"/>
      <c r="X1391" s="2"/>
      <c r="Y1391" s="52"/>
      <c r="Z1391" s="2"/>
      <c r="AA1391" s="2"/>
      <c r="AB1391" s="2"/>
      <c r="AC1391" s="2"/>
      <c r="AD1391" s="2"/>
    </row>
    <row r="1392" spans="1:30" x14ac:dyDescent="0.2">
      <c r="A1392" s="2"/>
      <c r="B1392" s="2"/>
      <c r="C1392" s="2"/>
      <c r="D1392" s="2"/>
      <c r="E1392" s="1"/>
      <c r="F1392" s="2"/>
      <c r="G1392" s="303"/>
      <c r="H1392" s="2"/>
      <c r="I1392" s="2"/>
      <c r="J1392" s="2"/>
      <c r="K1392" s="2"/>
      <c r="L1392" s="2"/>
      <c r="M1392" s="53"/>
      <c r="N1392" s="2"/>
      <c r="O1392" s="2"/>
      <c r="P1392" s="2"/>
      <c r="Q1392" s="2"/>
      <c r="R1392" s="2"/>
      <c r="S1392" s="2"/>
      <c r="T1392" s="2"/>
      <c r="U1392" s="2"/>
      <c r="V1392" s="53"/>
      <c r="W1392" s="304"/>
      <c r="X1392" s="2"/>
      <c r="Y1392" s="52"/>
      <c r="Z1392" s="2"/>
      <c r="AA1392" s="2"/>
      <c r="AB1392" s="2"/>
      <c r="AC1392" s="2"/>
      <c r="AD1392" s="2"/>
    </row>
    <row r="1393" spans="1:30" x14ac:dyDescent="0.2">
      <c r="A1393" s="2"/>
      <c r="B1393" s="2"/>
      <c r="C1393" s="2"/>
      <c r="D1393" s="2"/>
      <c r="E1393" s="1"/>
      <c r="F1393" s="2"/>
      <c r="G1393" s="303"/>
      <c r="H1393" s="2"/>
      <c r="I1393" s="2"/>
      <c r="J1393" s="2"/>
      <c r="K1393" s="2"/>
      <c r="L1393" s="2"/>
      <c r="M1393" s="53"/>
      <c r="N1393" s="2"/>
      <c r="O1393" s="2"/>
      <c r="P1393" s="2"/>
      <c r="Q1393" s="2"/>
      <c r="R1393" s="2"/>
      <c r="S1393" s="2"/>
      <c r="T1393" s="2"/>
      <c r="U1393" s="2"/>
      <c r="V1393" s="53"/>
      <c r="W1393" s="304"/>
      <c r="X1393" s="2"/>
      <c r="Y1393" s="52"/>
      <c r="Z1393" s="2"/>
      <c r="AA1393" s="2"/>
      <c r="AB1393" s="2"/>
      <c r="AC1393" s="2"/>
      <c r="AD1393" s="2"/>
    </row>
    <row r="1394" spans="1:30" x14ac:dyDescent="0.2">
      <c r="A1394" s="2"/>
      <c r="B1394" s="2"/>
      <c r="C1394" s="2"/>
      <c r="D1394" s="2"/>
      <c r="E1394" s="1"/>
      <c r="F1394" s="2"/>
      <c r="G1394" s="303"/>
      <c r="H1394" s="2"/>
      <c r="I1394" s="2"/>
      <c r="J1394" s="2"/>
      <c r="K1394" s="2"/>
      <c r="L1394" s="2"/>
      <c r="M1394" s="53"/>
      <c r="N1394" s="2"/>
      <c r="O1394" s="2"/>
      <c r="P1394" s="2"/>
      <c r="Q1394" s="2"/>
      <c r="R1394" s="2"/>
      <c r="S1394" s="2"/>
      <c r="T1394" s="2"/>
      <c r="U1394" s="2"/>
      <c r="V1394" s="53"/>
      <c r="W1394" s="304"/>
      <c r="X1394" s="2"/>
      <c r="Y1394" s="52"/>
      <c r="Z1394" s="2"/>
      <c r="AA1394" s="2"/>
      <c r="AB1394" s="2"/>
      <c r="AC1394" s="2"/>
      <c r="AD1394" s="2"/>
    </row>
    <row r="1395" spans="1:30" x14ac:dyDescent="0.2">
      <c r="A1395" s="2"/>
      <c r="B1395" s="2"/>
      <c r="C1395" s="2"/>
      <c r="D1395" s="2"/>
      <c r="E1395" s="1"/>
      <c r="F1395" s="2"/>
      <c r="G1395" s="303"/>
      <c r="H1395" s="2"/>
      <c r="I1395" s="2"/>
      <c r="J1395" s="2"/>
      <c r="K1395" s="2"/>
      <c r="L1395" s="2"/>
      <c r="M1395" s="53"/>
      <c r="N1395" s="2"/>
      <c r="O1395" s="2"/>
      <c r="P1395" s="2"/>
      <c r="Q1395" s="2"/>
      <c r="R1395" s="2"/>
      <c r="S1395" s="2"/>
      <c r="T1395" s="2"/>
      <c r="U1395" s="2"/>
      <c r="V1395" s="53"/>
      <c r="W1395" s="304"/>
      <c r="X1395" s="2"/>
      <c r="Y1395" s="52"/>
      <c r="Z1395" s="2"/>
      <c r="AA1395" s="2"/>
      <c r="AB1395" s="2"/>
      <c r="AC1395" s="2"/>
      <c r="AD1395" s="2"/>
    </row>
    <row r="1396" spans="1:30" x14ac:dyDescent="0.2">
      <c r="A1396" s="2"/>
      <c r="B1396" s="2"/>
      <c r="C1396" s="2"/>
      <c r="D1396" s="2"/>
      <c r="E1396" s="1"/>
      <c r="F1396" s="2"/>
      <c r="G1396" s="303"/>
      <c r="H1396" s="2"/>
      <c r="I1396" s="2"/>
      <c r="J1396" s="2"/>
      <c r="K1396" s="2"/>
      <c r="L1396" s="2"/>
      <c r="M1396" s="53"/>
      <c r="N1396" s="2"/>
      <c r="O1396" s="2"/>
      <c r="P1396" s="2"/>
      <c r="Q1396" s="2"/>
      <c r="R1396" s="2"/>
      <c r="S1396" s="2"/>
      <c r="T1396" s="2"/>
      <c r="U1396" s="2"/>
      <c r="V1396" s="53"/>
      <c r="W1396" s="304"/>
      <c r="X1396" s="2"/>
      <c r="Y1396" s="52"/>
      <c r="Z1396" s="2"/>
      <c r="AA1396" s="2"/>
      <c r="AB1396" s="2"/>
      <c r="AC1396" s="2"/>
      <c r="AD1396" s="2"/>
    </row>
    <row r="1397" spans="1:30" x14ac:dyDescent="0.2">
      <c r="A1397" s="2"/>
      <c r="B1397" s="2"/>
      <c r="C1397" s="2"/>
      <c r="D1397" s="2"/>
      <c r="E1397" s="1"/>
      <c r="F1397" s="2"/>
      <c r="G1397" s="303"/>
      <c r="H1397" s="2"/>
      <c r="I1397" s="2"/>
      <c r="J1397" s="2"/>
      <c r="K1397" s="2"/>
      <c r="L1397" s="2"/>
      <c r="M1397" s="53"/>
      <c r="N1397" s="2"/>
      <c r="O1397" s="2"/>
      <c r="P1397" s="2"/>
      <c r="Q1397" s="2"/>
      <c r="R1397" s="2"/>
      <c r="S1397" s="2"/>
      <c r="T1397" s="2"/>
      <c r="U1397" s="2"/>
      <c r="V1397" s="53"/>
      <c r="W1397" s="304"/>
      <c r="X1397" s="2"/>
      <c r="Y1397" s="52"/>
      <c r="Z1397" s="2"/>
      <c r="AA1397" s="2"/>
      <c r="AB1397" s="2"/>
      <c r="AC1397" s="2"/>
      <c r="AD1397" s="2"/>
    </row>
    <row r="1398" spans="1:30" x14ac:dyDescent="0.2">
      <c r="A1398" s="2"/>
      <c r="B1398" s="2"/>
      <c r="C1398" s="2"/>
      <c r="D1398" s="2"/>
      <c r="E1398" s="1"/>
      <c r="F1398" s="2"/>
      <c r="G1398" s="303"/>
      <c r="H1398" s="2"/>
      <c r="I1398" s="2"/>
      <c r="J1398" s="2"/>
      <c r="K1398" s="2"/>
      <c r="L1398" s="2"/>
      <c r="M1398" s="53"/>
      <c r="N1398" s="2"/>
      <c r="O1398" s="2"/>
      <c r="P1398" s="2"/>
      <c r="Q1398" s="2"/>
      <c r="R1398" s="2"/>
      <c r="S1398" s="2"/>
      <c r="T1398" s="2"/>
      <c r="U1398" s="2"/>
      <c r="V1398" s="53"/>
      <c r="W1398" s="304"/>
      <c r="X1398" s="2"/>
      <c r="Y1398" s="52"/>
      <c r="Z1398" s="2"/>
      <c r="AA1398" s="2"/>
      <c r="AB1398" s="2"/>
      <c r="AC1398" s="2"/>
      <c r="AD1398" s="2"/>
    </row>
    <row r="1399" spans="1:30" x14ac:dyDescent="0.2">
      <c r="A1399" s="2"/>
      <c r="B1399" s="2"/>
      <c r="C1399" s="2"/>
      <c r="D1399" s="2"/>
      <c r="E1399" s="1"/>
      <c r="F1399" s="2"/>
      <c r="G1399" s="303"/>
      <c r="H1399" s="2"/>
      <c r="I1399" s="2"/>
      <c r="J1399" s="2"/>
      <c r="K1399" s="2"/>
      <c r="L1399" s="2"/>
      <c r="M1399" s="53"/>
      <c r="N1399" s="2"/>
      <c r="O1399" s="2"/>
      <c r="P1399" s="2"/>
      <c r="Q1399" s="2"/>
      <c r="R1399" s="2"/>
      <c r="S1399" s="2"/>
      <c r="T1399" s="2"/>
      <c r="U1399" s="2"/>
      <c r="V1399" s="53"/>
      <c r="W1399" s="304"/>
      <c r="X1399" s="2"/>
      <c r="Y1399" s="52"/>
      <c r="Z1399" s="2"/>
      <c r="AA1399" s="2"/>
      <c r="AB1399" s="2"/>
      <c r="AC1399" s="2"/>
      <c r="AD1399" s="2"/>
    </row>
    <row r="1400" spans="1:30" x14ac:dyDescent="0.2">
      <c r="A1400" s="2"/>
      <c r="B1400" s="2"/>
      <c r="C1400" s="2"/>
      <c r="D1400" s="2"/>
      <c r="E1400" s="1"/>
      <c r="F1400" s="2"/>
      <c r="G1400" s="303"/>
      <c r="H1400" s="2"/>
      <c r="I1400" s="2"/>
      <c r="J1400" s="2"/>
      <c r="K1400" s="2"/>
      <c r="L1400" s="2"/>
      <c r="M1400" s="53"/>
      <c r="N1400" s="2"/>
      <c r="O1400" s="2"/>
      <c r="P1400" s="2"/>
      <c r="Q1400" s="2"/>
      <c r="R1400" s="2"/>
      <c r="S1400" s="2"/>
      <c r="T1400" s="2"/>
      <c r="U1400" s="2"/>
      <c r="V1400" s="53"/>
      <c r="W1400" s="304"/>
      <c r="X1400" s="2"/>
      <c r="Y1400" s="52"/>
      <c r="Z1400" s="2"/>
      <c r="AA1400" s="2"/>
      <c r="AB1400" s="2"/>
      <c r="AC1400" s="2"/>
      <c r="AD1400" s="2"/>
    </row>
    <row r="1401" spans="1:30" x14ac:dyDescent="0.2">
      <c r="A1401" s="2"/>
      <c r="B1401" s="2"/>
      <c r="C1401" s="2"/>
      <c r="D1401" s="2"/>
      <c r="E1401" s="1"/>
      <c r="F1401" s="2"/>
      <c r="G1401" s="303"/>
      <c r="H1401" s="2"/>
      <c r="I1401" s="2"/>
      <c r="J1401" s="2"/>
      <c r="K1401" s="2"/>
      <c r="L1401" s="2"/>
      <c r="M1401" s="53"/>
      <c r="N1401" s="2"/>
      <c r="O1401" s="2"/>
      <c r="P1401" s="2"/>
      <c r="Q1401" s="2"/>
      <c r="R1401" s="2"/>
      <c r="S1401" s="2"/>
      <c r="T1401" s="2"/>
      <c r="U1401" s="2"/>
      <c r="V1401" s="53"/>
      <c r="W1401" s="304"/>
      <c r="X1401" s="2"/>
      <c r="Y1401" s="52"/>
      <c r="Z1401" s="2"/>
      <c r="AA1401" s="2"/>
      <c r="AB1401" s="2"/>
      <c r="AC1401" s="2"/>
      <c r="AD1401" s="2"/>
    </row>
    <row r="1402" spans="1:30" x14ac:dyDescent="0.2">
      <c r="A1402" s="306"/>
      <c r="B1402" s="311"/>
      <c r="C1402" s="311"/>
      <c r="D1402" s="311"/>
      <c r="E1402" s="307"/>
      <c r="F1402" s="311"/>
      <c r="G1402" s="308"/>
      <c r="H1402" s="311"/>
      <c r="I1402" s="311"/>
      <c r="J1402" s="311"/>
      <c r="K1402" s="311"/>
      <c r="L1402" s="311"/>
      <c r="M1402" s="309"/>
      <c r="N1402" s="311"/>
      <c r="O1402" s="311"/>
      <c r="P1402" s="311"/>
      <c r="Q1402" s="311"/>
      <c r="R1402" s="311"/>
      <c r="S1402" s="311"/>
      <c r="T1402" s="311"/>
      <c r="U1402" s="311"/>
      <c r="V1402" s="309"/>
      <c r="W1402" s="310"/>
      <c r="X1402" s="311"/>
      <c r="Y1402" s="312"/>
      <c r="Z1402" s="311"/>
      <c r="AA1402" s="311"/>
      <c r="AB1402" s="311"/>
      <c r="AC1402" s="311"/>
      <c r="AD1402" s="311"/>
    </row>
    <row r="1403" spans="1:30" x14ac:dyDescent="0.2">
      <c r="A1403" s="2"/>
      <c r="B1403" s="2"/>
      <c r="C1403" s="2"/>
      <c r="D1403" s="2"/>
      <c r="E1403" s="1"/>
      <c r="F1403" s="2"/>
      <c r="G1403" s="303"/>
      <c r="H1403" s="2"/>
      <c r="I1403" s="2"/>
      <c r="J1403" s="2"/>
      <c r="K1403" s="2"/>
      <c r="L1403" s="2"/>
      <c r="M1403" s="53"/>
      <c r="N1403" s="2"/>
      <c r="O1403" s="2"/>
      <c r="P1403" s="2"/>
      <c r="Q1403" s="2"/>
      <c r="R1403" s="2"/>
      <c r="S1403" s="2"/>
      <c r="T1403" s="2"/>
      <c r="U1403" s="2"/>
      <c r="V1403" s="53"/>
      <c r="W1403" s="304"/>
      <c r="X1403" s="2"/>
      <c r="Y1403" s="52"/>
      <c r="Z1403" s="2"/>
      <c r="AA1403" s="2"/>
      <c r="AB1403" s="2"/>
      <c r="AC1403" s="2"/>
      <c r="AD1403" s="2"/>
    </row>
    <row r="1404" spans="1:30" x14ac:dyDescent="0.2">
      <c r="A1404" s="2"/>
      <c r="B1404" s="2"/>
      <c r="C1404" s="2"/>
      <c r="D1404" s="2"/>
      <c r="E1404" s="1"/>
      <c r="F1404" s="2"/>
      <c r="G1404" s="303"/>
      <c r="H1404" s="2"/>
      <c r="I1404" s="2"/>
      <c r="J1404" s="2"/>
      <c r="K1404" s="2"/>
      <c r="L1404" s="2"/>
      <c r="M1404" s="53"/>
      <c r="N1404" s="2"/>
      <c r="O1404" s="2"/>
      <c r="P1404" s="2"/>
      <c r="Q1404" s="2"/>
      <c r="R1404" s="2"/>
      <c r="S1404" s="2"/>
      <c r="T1404" s="2"/>
      <c r="U1404" s="2"/>
      <c r="V1404" s="53"/>
      <c r="W1404" s="304"/>
      <c r="X1404" s="2"/>
      <c r="Y1404" s="52"/>
      <c r="Z1404" s="2"/>
      <c r="AA1404" s="2"/>
      <c r="AB1404" s="2"/>
      <c r="AC1404" s="2"/>
      <c r="AD1404" s="2"/>
    </row>
    <row r="1405" spans="1:30" x14ac:dyDescent="0.2">
      <c r="A1405" s="2"/>
      <c r="B1405" s="2"/>
      <c r="C1405" s="2"/>
      <c r="D1405" s="2"/>
      <c r="E1405" s="1"/>
      <c r="F1405" s="2"/>
      <c r="G1405" s="303"/>
      <c r="H1405" s="2"/>
      <c r="I1405" s="2"/>
      <c r="J1405" s="2"/>
      <c r="K1405" s="2"/>
      <c r="L1405" s="2"/>
      <c r="M1405" s="53"/>
      <c r="N1405" s="2"/>
      <c r="O1405" s="2"/>
      <c r="P1405" s="2"/>
      <c r="Q1405" s="2"/>
      <c r="R1405" s="2"/>
      <c r="S1405" s="2"/>
      <c r="T1405" s="2"/>
      <c r="U1405" s="2"/>
      <c r="V1405" s="53"/>
      <c r="W1405" s="304"/>
      <c r="X1405" s="2"/>
      <c r="Y1405" s="52"/>
      <c r="Z1405" s="2"/>
      <c r="AA1405" s="2"/>
      <c r="AB1405" s="2"/>
      <c r="AC1405" s="2"/>
      <c r="AD1405" s="2"/>
    </row>
    <row r="1406" spans="1:30" x14ac:dyDescent="0.2">
      <c r="A1406" s="2"/>
      <c r="B1406" s="2"/>
      <c r="C1406" s="2"/>
      <c r="D1406" s="2"/>
      <c r="E1406" s="1"/>
      <c r="F1406" s="2"/>
      <c r="G1406" s="303"/>
      <c r="H1406" s="2"/>
      <c r="I1406" s="2"/>
      <c r="J1406" s="2"/>
      <c r="K1406" s="2"/>
      <c r="L1406" s="2"/>
      <c r="M1406" s="53"/>
      <c r="N1406" s="2"/>
      <c r="O1406" s="2"/>
      <c r="P1406" s="2"/>
      <c r="Q1406" s="2"/>
      <c r="R1406" s="2"/>
      <c r="S1406" s="2"/>
      <c r="T1406" s="2"/>
      <c r="U1406" s="2"/>
      <c r="V1406" s="53"/>
      <c r="W1406" s="304"/>
      <c r="X1406" s="2"/>
      <c r="Y1406" s="52"/>
      <c r="Z1406" s="2"/>
      <c r="AA1406" s="2"/>
      <c r="AB1406" s="2"/>
      <c r="AC1406" s="2"/>
      <c r="AD1406" s="2"/>
    </row>
    <row r="1407" spans="1:30" x14ac:dyDescent="0.2">
      <c r="A1407" s="2"/>
      <c r="B1407" s="2"/>
      <c r="C1407" s="2"/>
      <c r="D1407" s="2"/>
      <c r="E1407" s="1"/>
      <c r="F1407" s="2"/>
      <c r="G1407" s="303"/>
      <c r="H1407" s="2"/>
      <c r="I1407" s="2"/>
      <c r="J1407" s="2"/>
      <c r="K1407" s="2"/>
      <c r="L1407" s="2"/>
      <c r="M1407" s="53"/>
      <c r="N1407" s="2"/>
      <c r="O1407" s="2"/>
      <c r="P1407" s="2"/>
      <c r="Q1407" s="2"/>
      <c r="R1407" s="2"/>
      <c r="S1407" s="2"/>
      <c r="T1407" s="2"/>
      <c r="U1407" s="2"/>
      <c r="V1407" s="53"/>
      <c r="W1407" s="304"/>
      <c r="X1407" s="2"/>
      <c r="Y1407" s="52"/>
      <c r="Z1407" s="2"/>
      <c r="AA1407" s="2"/>
      <c r="AB1407" s="2"/>
      <c r="AC1407" s="2"/>
      <c r="AD1407" s="2"/>
    </row>
    <row r="1408" spans="1:30" x14ac:dyDescent="0.2">
      <c r="A1408" s="2"/>
      <c r="B1408" s="2"/>
      <c r="C1408" s="2"/>
      <c r="D1408" s="2"/>
      <c r="E1408" s="1"/>
      <c r="F1408" s="2"/>
      <c r="G1408" s="303"/>
      <c r="H1408" s="2"/>
      <c r="I1408" s="2"/>
      <c r="J1408" s="2"/>
      <c r="K1408" s="2"/>
      <c r="L1408" s="2"/>
      <c r="M1408" s="53"/>
      <c r="N1408" s="2"/>
      <c r="O1408" s="2"/>
      <c r="P1408" s="2"/>
      <c r="Q1408" s="2"/>
      <c r="R1408" s="2"/>
      <c r="S1408" s="2"/>
      <c r="T1408" s="2"/>
      <c r="U1408" s="2"/>
      <c r="V1408" s="53"/>
      <c r="W1408" s="304"/>
      <c r="X1408" s="2"/>
      <c r="Y1408" s="52"/>
      <c r="Z1408" s="2"/>
      <c r="AA1408" s="2"/>
      <c r="AB1408" s="2"/>
      <c r="AC1408" s="2"/>
      <c r="AD1408" s="2"/>
    </row>
    <row r="1409" spans="1:30" x14ac:dyDescent="0.2">
      <c r="A1409" s="2"/>
      <c r="B1409" s="2"/>
      <c r="C1409" s="2"/>
      <c r="D1409" s="2"/>
      <c r="E1409" s="1"/>
      <c r="F1409" s="2"/>
      <c r="G1409" s="303"/>
      <c r="H1409" s="2"/>
      <c r="I1409" s="2"/>
      <c r="J1409" s="2"/>
      <c r="K1409" s="2"/>
      <c r="L1409" s="2"/>
      <c r="M1409" s="53"/>
      <c r="N1409" s="2"/>
      <c r="O1409" s="2"/>
      <c r="P1409" s="2"/>
      <c r="Q1409" s="2"/>
      <c r="R1409" s="2"/>
      <c r="S1409" s="2"/>
      <c r="T1409" s="2"/>
      <c r="U1409" s="2"/>
      <c r="V1409" s="53"/>
      <c r="W1409" s="304"/>
      <c r="X1409" s="2"/>
      <c r="Y1409" s="52"/>
      <c r="Z1409" s="2"/>
      <c r="AA1409" s="2"/>
      <c r="AB1409" s="2"/>
      <c r="AC1409" s="2"/>
      <c r="AD1409" s="2"/>
    </row>
    <row r="1410" spans="1:30" x14ac:dyDescent="0.2">
      <c r="A1410" s="2"/>
      <c r="B1410" s="2"/>
      <c r="C1410" s="2"/>
      <c r="D1410" s="2"/>
      <c r="E1410" s="1"/>
      <c r="F1410" s="2"/>
      <c r="G1410" s="303"/>
      <c r="H1410" s="2"/>
      <c r="I1410" s="2"/>
      <c r="J1410" s="2"/>
      <c r="K1410" s="2"/>
      <c r="L1410" s="2"/>
      <c r="M1410" s="53"/>
      <c r="N1410" s="2"/>
      <c r="O1410" s="2"/>
      <c r="P1410" s="2"/>
      <c r="Q1410" s="2"/>
      <c r="R1410" s="2"/>
      <c r="S1410" s="2"/>
      <c r="T1410" s="2"/>
      <c r="U1410" s="2"/>
      <c r="V1410" s="53"/>
      <c r="W1410" s="304"/>
      <c r="X1410" s="2"/>
      <c r="Y1410" s="52"/>
      <c r="Z1410" s="2"/>
      <c r="AA1410" s="2"/>
      <c r="AB1410" s="2"/>
      <c r="AC1410" s="2"/>
      <c r="AD1410" s="2"/>
    </row>
    <row r="1411" spans="1:30" x14ac:dyDescent="0.2">
      <c r="A1411" s="2"/>
      <c r="B1411" s="2"/>
      <c r="C1411" s="2"/>
      <c r="D1411" s="2"/>
      <c r="E1411" s="1"/>
      <c r="F1411" s="2"/>
      <c r="G1411" s="303"/>
      <c r="H1411" s="2"/>
      <c r="I1411" s="2"/>
      <c r="J1411" s="2"/>
      <c r="K1411" s="2"/>
      <c r="L1411" s="2"/>
      <c r="M1411" s="53"/>
      <c r="N1411" s="2"/>
      <c r="O1411" s="2"/>
      <c r="P1411" s="2"/>
      <c r="Q1411" s="2"/>
      <c r="R1411" s="2"/>
      <c r="S1411" s="2"/>
      <c r="T1411" s="2"/>
      <c r="U1411" s="2"/>
      <c r="V1411" s="53"/>
      <c r="W1411" s="304"/>
      <c r="X1411" s="2"/>
      <c r="Y1411" s="52"/>
      <c r="Z1411" s="2"/>
      <c r="AA1411" s="2"/>
      <c r="AB1411" s="2"/>
      <c r="AC1411" s="2"/>
      <c r="AD1411" s="2"/>
    </row>
    <row r="1412" spans="1:30" x14ac:dyDescent="0.2">
      <c r="A1412" s="2"/>
      <c r="B1412" s="2"/>
      <c r="C1412" s="2"/>
      <c r="D1412" s="2"/>
      <c r="E1412" s="1"/>
      <c r="F1412" s="2"/>
      <c r="G1412" s="303"/>
      <c r="H1412" s="2"/>
      <c r="I1412" s="2"/>
      <c r="J1412" s="2"/>
      <c r="K1412" s="2"/>
      <c r="L1412" s="2"/>
      <c r="M1412" s="53"/>
      <c r="N1412" s="2"/>
      <c r="O1412" s="2"/>
      <c r="P1412" s="2"/>
      <c r="Q1412" s="2"/>
      <c r="R1412" s="2"/>
      <c r="S1412" s="2"/>
      <c r="T1412" s="2"/>
      <c r="U1412" s="2"/>
      <c r="V1412" s="53"/>
      <c r="W1412" s="304"/>
      <c r="X1412" s="2"/>
      <c r="Y1412" s="52"/>
      <c r="Z1412" s="2"/>
      <c r="AA1412" s="2"/>
      <c r="AB1412" s="2"/>
      <c r="AC1412" s="2"/>
      <c r="AD1412" s="2"/>
    </row>
    <row r="1413" spans="1:30" x14ac:dyDescent="0.2">
      <c r="A1413" s="2"/>
      <c r="B1413" s="2"/>
      <c r="C1413" s="2"/>
      <c r="D1413" s="2"/>
      <c r="E1413" s="1"/>
      <c r="F1413" s="2"/>
      <c r="G1413" s="303"/>
      <c r="H1413" s="2"/>
      <c r="I1413" s="2"/>
      <c r="J1413" s="2"/>
      <c r="K1413" s="2"/>
      <c r="L1413" s="2"/>
      <c r="M1413" s="53"/>
      <c r="N1413" s="2"/>
      <c r="O1413" s="2"/>
      <c r="P1413" s="2"/>
      <c r="Q1413" s="2"/>
      <c r="R1413" s="2"/>
      <c r="S1413" s="2"/>
      <c r="T1413" s="2"/>
      <c r="U1413" s="2"/>
      <c r="V1413" s="53"/>
      <c r="W1413" s="304"/>
      <c r="X1413" s="2"/>
      <c r="Y1413" s="52"/>
      <c r="Z1413" s="2"/>
      <c r="AA1413" s="2"/>
      <c r="AB1413" s="2"/>
      <c r="AC1413" s="2"/>
      <c r="AD1413" s="2"/>
    </row>
    <row r="1414" spans="1:30" x14ac:dyDescent="0.2">
      <c r="A1414" s="306"/>
      <c r="B1414" s="306"/>
      <c r="C1414" s="306"/>
      <c r="D1414" s="306"/>
      <c r="E1414" s="307"/>
      <c r="F1414" s="306"/>
      <c r="G1414" s="308"/>
      <c r="H1414" s="306"/>
      <c r="I1414" s="306"/>
      <c r="J1414" s="306"/>
      <c r="K1414" s="306"/>
      <c r="L1414" s="306"/>
      <c r="M1414" s="309"/>
      <c r="N1414" s="306"/>
      <c r="O1414" s="306"/>
      <c r="P1414" s="306"/>
      <c r="Q1414" s="306"/>
      <c r="R1414" s="306"/>
      <c r="S1414" s="306"/>
      <c r="T1414" s="306"/>
      <c r="U1414" s="306"/>
      <c r="V1414" s="309"/>
      <c r="W1414" s="310"/>
      <c r="X1414" s="311"/>
      <c r="Y1414" s="312"/>
      <c r="Z1414" s="306"/>
      <c r="AA1414" s="306"/>
      <c r="AB1414" s="306"/>
      <c r="AC1414" s="306"/>
      <c r="AD1414" s="306"/>
    </row>
    <row r="1415" spans="1:30" x14ac:dyDescent="0.2">
      <c r="A1415" s="306"/>
      <c r="B1415" s="306"/>
      <c r="C1415" s="306"/>
      <c r="D1415" s="306"/>
      <c r="E1415" s="307"/>
      <c r="F1415" s="306"/>
      <c r="G1415" s="308"/>
      <c r="H1415" s="306"/>
      <c r="I1415" s="306"/>
      <c r="J1415" s="306"/>
      <c r="K1415" s="306"/>
      <c r="L1415" s="306"/>
      <c r="M1415" s="309"/>
      <c r="N1415" s="306"/>
      <c r="O1415" s="306"/>
      <c r="P1415" s="306"/>
      <c r="Q1415" s="306"/>
      <c r="R1415" s="306"/>
      <c r="S1415" s="306"/>
      <c r="T1415" s="306"/>
      <c r="U1415" s="306"/>
      <c r="V1415" s="309"/>
      <c r="W1415" s="310"/>
      <c r="X1415" s="311"/>
      <c r="Y1415" s="312"/>
      <c r="Z1415" s="306"/>
      <c r="AA1415" s="306"/>
      <c r="AB1415" s="306"/>
      <c r="AC1415" s="306"/>
      <c r="AD1415" s="306"/>
    </row>
    <row r="1416" spans="1:30" x14ac:dyDescent="0.2">
      <c r="A1416" s="2"/>
      <c r="B1416" s="2"/>
      <c r="C1416" s="2"/>
      <c r="D1416" s="2"/>
      <c r="E1416" s="1"/>
      <c r="F1416" s="2"/>
      <c r="G1416" s="303"/>
      <c r="H1416" s="2"/>
      <c r="I1416" s="2"/>
      <c r="J1416" s="2"/>
      <c r="K1416" s="2"/>
      <c r="L1416" s="2"/>
      <c r="M1416" s="53"/>
      <c r="N1416" s="2"/>
      <c r="O1416" s="2"/>
      <c r="P1416" s="2"/>
      <c r="Q1416" s="2"/>
      <c r="R1416" s="2"/>
      <c r="S1416" s="2"/>
      <c r="T1416" s="2"/>
      <c r="U1416" s="2"/>
      <c r="V1416" s="53"/>
      <c r="W1416" s="304"/>
      <c r="X1416" s="2"/>
      <c r="Y1416" s="52"/>
      <c r="Z1416" s="2"/>
      <c r="AA1416" s="2"/>
      <c r="AB1416" s="2"/>
      <c r="AC1416" s="2"/>
      <c r="AD1416" s="2"/>
    </row>
    <row r="1417" spans="1:30" x14ac:dyDescent="0.2">
      <c r="A1417" s="2"/>
      <c r="B1417" s="2"/>
      <c r="C1417" s="2"/>
      <c r="D1417" s="2"/>
      <c r="E1417" s="1"/>
      <c r="F1417" s="2"/>
      <c r="G1417" s="303"/>
      <c r="H1417" s="2"/>
      <c r="I1417" s="2"/>
      <c r="J1417" s="2"/>
      <c r="K1417" s="2"/>
      <c r="L1417" s="2"/>
      <c r="M1417" s="53"/>
      <c r="N1417" s="2"/>
      <c r="O1417" s="2"/>
      <c r="P1417" s="2"/>
      <c r="Q1417" s="2"/>
      <c r="R1417" s="2"/>
      <c r="S1417" s="2"/>
      <c r="T1417" s="2"/>
      <c r="U1417" s="2"/>
      <c r="V1417" s="53"/>
      <c r="W1417" s="304"/>
      <c r="X1417" s="2"/>
      <c r="Y1417" s="52"/>
      <c r="Z1417" s="2"/>
      <c r="AA1417" s="2"/>
      <c r="AB1417" s="2"/>
      <c r="AC1417" s="2"/>
      <c r="AD1417" s="2"/>
    </row>
    <row r="1418" spans="1:30" x14ac:dyDescent="0.2">
      <c r="A1418" s="2"/>
      <c r="B1418" s="2"/>
      <c r="C1418" s="2"/>
      <c r="D1418" s="2"/>
      <c r="E1418" s="1"/>
      <c r="F1418" s="2"/>
      <c r="G1418" s="303"/>
      <c r="H1418" s="2"/>
      <c r="I1418" s="2"/>
      <c r="J1418" s="2"/>
      <c r="K1418" s="2"/>
      <c r="L1418" s="2"/>
      <c r="M1418" s="53"/>
      <c r="N1418" s="2"/>
      <c r="O1418" s="2"/>
      <c r="P1418" s="2"/>
      <c r="Q1418" s="2"/>
      <c r="R1418" s="2"/>
      <c r="S1418" s="2"/>
      <c r="T1418" s="2"/>
      <c r="U1418" s="2"/>
      <c r="V1418" s="53"/>
      <c r="W1418" s="304"/>
      <c r="X1418" s="2"/>
      <c r="Y1418" s="52"/>
      <c r="Z1418" s="2"/>
      <c r="AA1418" s="2"/>
      <c r="AB1418" s="2"/>
      <c r="AC1418" s="2"/>
      <c r="AD1418" s="2"/>
    </row>
    <row r="1419" spans="1:30" x14ac:dyDescent="0.2">
      <c r="A1419" s="306"/>
      <c r="B1419" s="306"/>
      <c r="C1419" s="306"/>
      <c r="D1419" s="306"/>
      <c r="E1419" s="307"/>
      <c r="F1419" s="306"/>
      <c r="G1419" s="308"/>
      <c r="H1419" s="306"/>
      <c r="I1419" s="306"/>
      <c r="J1419" s="306"/>
      <c r="K1419" s="306"/>
      <c r="L1419" s="306"/>
      <c r="M1419" s="309"/>
      <c r="N1419" s="306"/>
      <c r="O1419" s="306"/>
      <c r="P1419" s="306"/>
      <c r="Q1419" s="306"/>
      <c r="R1419" s="306"/>
      <c r="S1419" s="306"/>
      <c r="T1419" s="306"/>
      <c r="U1419" s="306"/>
      <c r="V1419" s="309"/>
      <c r="W1419" s="310"/>
      <c r="X1419" s="311"/>
      <c r="Y1419" s="312"/>
      <c r="Z1419" s="306"/>
      <c r="AA1419" s="306"/>
      <c r="AB1419" s="306"/>
      <c r="AC1419" s="306"/>
      <c r="AD1419" s="306"/>
    </row>
    <row r="1420" spans="1:30" x14ac:dyDescent="0.2">
      <c r="A1420" s="2"/>
      <c r="B1420" s="2"/>
      <c r="C1420" s="2"/>
      <c r="D1420" s="2"/>
      <c r="E1420" s="1"/>
      <c r="F1420" s="2"/>
      <c r="G1420" s="303"/>
      <c r="H1420" s="2"/>
      <c r="I1420" s="2"/>
      <c r="J1420" s="2"/>
      <c r="K1420" s="2"/>
      <c r="L1420" s="2"/>
      <c r="M1420" s="53"/>
      <c r="N1420" s="2"/>
      <c r="O1420" s="2"/>
      <c r="P1420" s="2"/>
      <c r="Q1420" s="2"/>
      <c r="R1420" s="2"/>
      <c r="S1420" s="2"/>
      <c r="T1420" s="2"/>
      <c r="U1420" s="2"/>
      <c r="V1420" s="53"/>
      <c r="W1420" s="304"/>
      <c r="X1420" s="2"/>
      <c r="Y1420" s="52"/>
      <c r="Z1420" s="2"/>
      <c r="AA1420" s="306"/>
      <c r="AB1420" s="2"/>
      <c r="AC1420" s="2"/>
      <c r="AD1420" s="2"/>
    </row>
    <row r="1421" spans="1:30" x14ac:dyDescent="0.2">
      <c r="A1421" s="2"/>
      <c r="B1421" s="2"/>
      <c r="C1421" s="2"/>
      <c r="D1421" s="2"/>
      <c r="E1421" s="1"/>
      <c r="F1421" s="2"/>
      <c r="G1421" s="303"/>
      <c r="H1421" s="2"/>
      <c r="I1421" s="2"/>
      <c r="J1421" s="2"/>
      <c r="K1421" s="2"/>
      <c r="L1421" s="2"/>
      <c r="M1421" s="53"/>
      <c r="N1421" s="2"/>
      <c r="O1421" s="2"/>
      <c r="P1421" s="2"/>
      <c r="Q1421" s="2"/>
      <c r="R1421" s="2"/>
      <c r="S1421" s="2"/>
      <c r="T1421" s="2"/>
      <c r="U1421" s="2"/>
      <c r="V1421" s="53"/>
      <c r="W1421" s="304"/>
      <c r="X1421" s="2"/>
      <c r="Y1421" s="52"/>
      <c r="Z1421" s="2"/>
      <c r="AA1421" s="2"/>
      <c r="AB1421" s="2"/>
      <c r="AC1421" s="2"/>
      <c r="AD1421" s="2"/>
    </row>
    <row r="1422" spans="1:30" x14ac:dyDescent="0.2">
      <c r="A1422" s="2"/>
      <c r="B1422" s="2"/>
      <c r="C1422" s="2"/>
      <c r="D1422" s="2"/>
      <c r="E1422" s="1"/>
      <c r="F1422" s="2"/>
      <c r="G1422" s="303"/>
      <c r="H1422" s="2"/>
      <c r="I1422" s="2"/>
      <c r="J1422" s="2"/>
      <c r="K1422" s="2"/>
      <c r="L1422" s="2"/>
      <c r="M1422" s="53"/>
      <c r="N1422" s="2"/>
      <c r="O1422" s="2"/>
      <c r="P1422" s="2"/>
      <c r="Q1422" s="2"/>
      <c r="R1422" s="2"/>
      <c r="S1422" s="2"/>
      <c r="T1422" s="2"/>
      <c r="U1422" s="2"/>
      <c r="V1422" s="53"/>
      <c r="W1422" s="304"/>
      <c r="X1422" s="2"/>
      <c r="Y1422" s="52"/>
      <c r="Z1422" s="2"/>
      <c r="AA1422" s="2"/>
      <c r="AB1422" s="2"/>
      <c r="AC1422" s="2"/>
      <c r="AD1422" s="2"/>
    </row>
    <row r="1423" spans="1:30" x14ac:dyDescent="0.2">
      <c r="A1423" s="2"/>
      <c r="B1423" s="2"/>
      <c r="C1423" s="2"/>
      <c r="D1423" s="2"/>
      <c r="E1423" s="1"/>
      <c r="F1423" s="2"/>
      <c r="G1423" s="303"/>
      <c r="H1423" s="2"/>
      <c r="I1423" s="2"/>
      <c r="J1423" s="2"/>
      <c r="K1423" s="2"/>
      <c r="L1423" s="2"/>
      <c r="M1423" s="53"/>
      <c r="N1423" s="2"/>
      <c r="O1423" s="2"/>
      <c r="P1423" s="2"/>
      <c r="Q1423" s="2"/>
      <c r="R1423" s="2"/>
      <c r="S1423" s="2"/>
      <c r="T1423" s="2"/>
      <c r="U1423" s="2"/>
      <c r="V1423" s="53"/>
      <c r="W1423" s="304"/>
      <c r="X1423" s="2"/>
      <c r="Y1423" s="52"/>
      <c r="Z1423" s="2"/>
      <c r="AA1423" s="2"/>
      <c r="AB1423" s="2"/>
      <c r="AC1423" s="2"/>
      <c r="AD1423" s="2"/>
    </row>
    <row r="1424" spans="1:30" x14ac:dyDescent="0.2">
      <c r="A1424" s="2"/>
      <c r="B1424" s="2"/>
      <c r="C1424" s="2"/>
      <c r="D1424" s="2"/>
      <c r="E1424" s="1"/>
      <c r="F1424" s="2"/>
      <c r="G1424" s="303"/>
      <c r="H1424" s="2"/>
      <c r="I1424" s="2"/>
      <c r="J1424" s="2"/>
      <c r="K1424" s="2"/>
      <c r="L1424" s="2"/>
      <c r="M1424" s="53"/>
      <c r="N1424" s="2"/>
      <c r="O1424" s="2"/>
      <c r="P1424" s="2"/>
      <c r="Q1424" s="2"/>
      <c r="R1424" s="2"/>
      <c r="S1424" s="2"/>
      <c r="T1424" s="2"/>
      <c r="U1424" s="2"/>
      <c r="V1424" s="53"/>
      <c r="W1424" s="304"/>
      <c r="X1424" s="2"/>
      <c r="Y1424" s="52"/>
      <c r="Z1424" s="2"/>
      <c r="AA1424" s="2"/>
      <c r="AB1424" s="2"/>
      <c r="AC1424" s="2"/>
      <c r="AD1424" s="2"/>
    </row>
    <row r="1425" spans="1:30" x14ac:dyDescent="0.2">
      <c r="A1425" s="2"/>
      <c r="B1425" s="2"/>
      <c r="C1425" s="2"/>
      <c r="D1425" s="2"/>
      <c r="E1425" s="1"/>
      <c r="F1425" s="2"/>
      <c r="G1425" s="303"/>
      <c r="H1425" s="2"/>
      <c r="I1425" s="2"/>
      <c r="J1425" s="2"/>
      <c r="K1425" s="2"/>
      <c r="L1425" s="2"/>
      <c r="M1425" s="53"/>
      <c r="N1425" s="2"/>
      <c r="O1425" s="2"/>
      <c r="P1425" s="2"/>
      <c r="Q1425" s="2"/>
      <c r="R1425" s="2"/>
      <c r="S1425" s="2"/>
      <c r="T1425" s="2"/>
      <c r="U1425" s="2"/>
      <c r="V1425" s="53"/>
      <c r="W1425" s="304"/>
      <c r="X1425" s="2"/>
      <c r="Y1425" s="52"/>
      <c r="Z1425" s="2"/>
      <c r="AA1425" s="2"/>
      <c r="AB1425" s="2"/>
      <c r="AC1425" s="2"/>
      <c r="AD1425" s="2"/>
    </row>
    <row r="1426" spans="1:30" x14ac:dyDescent="0.2">
      <c r="A1426" s="2"/>
      <c r="B1426" s="2"/>
      <c r="C1426" s="2"/>
      <c r="D1426" s="2"/>
      <c r="E1426" s="1"/>
      <c r="F1426" s="2"/>
      <c r="G1426" s="303"/>
      <c r="H1426" s="2"/>
      <c r="I1426" s="2"/>
      <c r="J1426" s="2"/>
      <c r="K1426" s="2"/>
      <c r="L1426" s="2"/>
      <c r="M1426" s="53"/>
      <c r="N1426" s="2"/>
      <c r="O1426" s="2"/>
      <c r="P1426" s="2"/>
      <c r="Q1426" s="2"/>
      <c r="R1426" s="2"/>
      <c r="S1426" s="2"/>
      <c r="T1426" s="2"/>
      <c r="U1426" s="2"/>
      <c r="V1426" s="53"/>
      <c r="W1426" s="304"/>
      <c r="X1426" s="2"/>
      <c r="Y1426" s="52"/>
      <c r="Z1426" s="2"/>
      <c r="AA1426" s="2"/>
      <c r="AB1426" s="2"/>
      <c r="AC1426" s="2"/>
      <c r="AD1426" s="2"/>
    </row>
    <row r="1427" spans="1:30" x14ac:dyDescent="0.2">
      <c r="A1427" s="2"/>
      <c r="B1427" s="2"/>
      <c r="C1427" s="2"/>
      <c r="D1427" s="2"/>
      <c r="E1427" s="1"/>
      <c r="F1427" s="2"/>
      <c r="G1427" s="303"/>
      <c r="H1427" s="2"/>
      <c r="I1427" s="2"/>
      <c r="J1427" s="2"/>
      <c r="K1427" s="2"/>
      <c r="L1427" s="2"/>
      <c r="M1427" s="53"/>
      <c r="N1427" s="2"/>
      <c r="O1427" s="2"/>
      <c r="P1427" s="2"/>
      <c r="Q1427" s="2"/>
      <c r="R1427" s="2"/>
      <c r="S1427" s="2"/>
      <c r="T1427" s="2"/>
      <c r="U1427" s="2"/>
      <c r="V1427" s="53"/>
      <c r="W1427" s="304"/>
      <c r="X1427" s="2"/>
      <c r="Y1427" s="52"/>
      <c r="Z1427" s="2"/>
      <c r="AA1427" s="2"/>
      <c r="AB1427" s="2"/>
      <c r="AC1427" s="2"/>
      <c r="AD1427" s="2"/>
    </row>
    <row r="1428" spans="1:30" x14ac:dyDescent="0.2">
      <c r="A1428" s="2"/>
      <c r="B1428" s="2"/>
      <c r="C1428" s="2"/>
      <c r="D1428" s="2"/>
      <c r="E1428" s="1"/>
      <c r="F1428" s="2"/>
      <c r="G1428" s="303"/>
      <c r="H1428" s="2"/>
      <c r="I1428" s="2"/>
      <c r="J1428" s="2"/>
      <c r="K1428" s="2"/>
      <c r="L1428" s="2"/>
      <c r="M1428" s="53"/>
      <c r="N1428" s="2"/>
      <c r="O1428" s="2"/>
      <c r="P1428" s="2"/>
      <c r="Q1428" s="2"/>
      <c r="R1428" s="2"/>
      <c r="S1428" s="2"/>
      <c r="T1428" s="2"/>
      <c r="U1428" s="2"/>
      <c r="V1428" s="53"/>
      <c r="W1428" s="304"/>
      <c r="X1428" s="2"/>
      <c r="Y1428" s="52"/>
      <c r="Z1428" s="2"/>
      <c r="AA1428" s="2"/>
      <c r="AB1428" s="2"/>
      <c r="AC1428" s="2"/>
      <c r="AD1428" s="2"/>
    </row>
    <row r="1429" spans="1:30" x14ac:dyDescent="0.2">
      <c r="A1429" s="2"/>
      <c r="B1429" s="2"/>
      <c r="C1429" s="2"/>
      <c r="D1429" s="2"/>
      <c r="E1429" s="1"/>
      <c r="F1429" s="2"/>
      <c r="G1429" s="303"/>
      <c r="H1429" s="2"/>
      <c r="I1429" s="2"/>
      <c r="J1429" s="2"/>
      <c r="K1429" s="2"/>
      <c r="L1429" s="2"/>
      <c r="M1429" s="53"/>
      <c r="N1429" s="2"/>
      <c r="O1429" s="2"/>
      <c r="P1429" s="2"/>
      <c r="Q1429" s="2"/>
      <c r="R1429" s="2"/>
      <c r="S1429" s="2"/>
      <c r="T1429" s="2"/>
      <c r="U1429" s="2"/>
      <c r="V1429" s="53"/>
      <c r="W1429" s="304"/>
      <c r="X1429" s="2"/>
      <c r="Y1429" s="52"/>
      <c r="Z1429" s="2"/>
      <c r="AA1429" s="2"/>
      <c r="AB1429" s="2"/>
      <c r="AC1429" s="2"/>
      <c r="AD1429" s="2"/>
    </row>
    <row r="1430" spans="1:30" x14ac:dyDescent="0.2">
      <c r="A1430" s="2"/>
      <c r="B1430" s="2"/>
      <c r="C1430" s="2"/>
      <c r="D1430" s="2"/>
      <c r="E1430" s="1"/>
      <c r="F1430" s="2"/>
      <c r="G1430" s="303"/>
      <c r="H1430" s="2"/>
      <c r="I1430" s="2"/>
      <c r="J1430" s="2"/>
      <c r="K1430" s="2"/>
      <c r="L1430" s="2"/>
      <c r="M1430" s="53"/>
      <c r="N1430" s="2"/>
      <c r="O1430" s="2"/>
      <c r="P1430" s="2"/>
      <c r="Q1430" s="2"/>
      <c r="R1430" s="2"/>
      <c r="S1430" s="2"/>
      <c r="T1430" s="2"/>
      <c r="U1430" s="2"/>
      <c r="V1430" s="53"/>
      <c r="W1430" s="304"/>
      <c r="X1430" s="2"/>
      <c r="Y1430" s="52"/>
      <c r="Z1430" s="2"/>
      <c r="AA1430" s="2"/>
      <c r="AB1430" s="2"/>
      <c r="AC1430" s="2"/>
      <c r="AD1430" s="2"/>
    </row>
    <row r="1431" spans="1:30" x14ac:dyDescent="0.2">
      <c r="A1431" s="2"/>
      <c r="B1431" s="2"/>
      <c r="C1431" s="2"/>
      <c r="D1431" s="2"/>
      <c r="E1431" s="1"/>
      <c r="F1431" s="2"/>
      <c r="G1431" s="303"/>
      <c r="H1431" s="2"/>
      <c r="I1431" s="2"/>
      <c r="J1431" s="2"/>
      <c r="K1431" s="2"/>
      <c r="L1431" s="2"/>
      <c r="M1431" s="53"/>
      <c r="N1431" s="2"/>
      <c r="O1431" s="2"/>
      <c r="P1431" s="2"/>
      <c r="Q1431" s="2"/>
      <c r="R1431" s="2"/>
      <c r="S1431" s="2"/>
      <c r="T1431" s="2"/>
      <c r="U1431" s="2"/>
      <c r="V1431" s="53"/>
      <c r="W1431" s="304"/>
      <c r="X1431" s="2"/>
      <c r="Y1431" s="52"/>
      <c r="Z1431" s="2"/>
      <c r="AA1431" s="2"/>
      <c r="AB1431" s="2"/>
      <c r="AC1431" s="2"/>
      <c r="AD1431" s="2"/>
    </row>
    <row r="1432" spans="1:30" x14ac:dyDescent="0.2">
      <c r="A1432" s="2"/>
      <c r="B1432" s="2"/>
      <c r="C1432" s="2"/>
      <c r="D1432" s="2"/>
      <c r="E1432" s="1"/>
      <c r="F1432" s="2"/>
      <c r="G1432" s="303"/>
      <c r="H1432" s="2"/>
      <c r="I1432" s="2"/>
      <c r="J1432" s="2"/>
      <c r="K1432" s="2"/>
      <c r="L1432" s="2"/>
      <c r="M1432" s="53"/>
      <c r="N1432" s="2"/>
      <c r="O1432" s="2"/>
      <c r="P1432" s="2"/>
      <c r="Q1432" s="2"/>
      <c r="R1432" s="2"/>
      <c r="S1432" s="2"/>
      <c r="T1432" s="2"/>
      <c r="U1432" s="2"/>
      <c r="V1432" s="53"/>
      <c r="W1432" s="304"/>
      <c r="X1432" s="2"/>
      <c r="Y1432" s="52"/>
      <c r="Z1432" s="2"/>
      <c r="AA1432" s="2"/>
      <c r="AB1432" s="2"/>
      <c r="AC1432" s="2"/>
      <c r="AD1432" s="2"/>
    </row>
    <row r="1433" spans="1:30" x14ac:dyDescent="0.2">
      <c r="A1433" s="2"/>
      <c r="B1433" s="2"/>
      <c r="C1433" s="2"/>
      <c r="D1433" s="2"/>
      <c r="E1433" s="1"/>
      <c r="F1433" s="2"/>
      <c r="G1433" s="303"/>
      <c r="H1433" s="2"/>
      <c r="I1433" s="2"/>
      <c r="J1433" s="2"/>
      <c r="K1433" s="2"/>
      <c r="L1433" s="2"/>
      <c r="M1433" s="53"/>
      <c r="N1433" s="2"/>
      <c r="O1433" s="2"/>
      <c r="P1433" s="2"/>
      <c r="Q1433" s="2"/>
      <c r="R1433" s="2"/>
      <c r="S1433" s="2"/>
      <c r="T1433" s="2"/>
      <c r="U1433" s="2"/>
      <c r="V1433" s="53"/>
      <c r="W1433" s="304"/>
      <c r="X1433" s="2"/>
      <c r="Y1433" s="52"/>
      <c r="Z1433" s="2"/>
      <c r="AA1433" s="2"/>
      <c r="AB1433" s="2"/>
      <c r="AC1433" s="2"/>
      <c r="AD1433" s="2"/>
    </row>
    <row r="1434" spans="1:30" x14ac:dyDescent="0.2">
      <c r="A1434" s="2"/>
      <c r="B1434" s="2"/>
      <c r="C1434" s="2"/>
      <c r="D1434" s="2"/>
      <c r="E1434" s="1"/>
      <c r="F1434" s="2"/>
      <c r="G1434" s="303"/>
      <c r="H1434" s="2"/>
      <c r="I1434" s="2"/>
      <c r="J1434" s="2"/>
      <c r="K1434" s="2"/>
      <c r="L1434" s="2"/>
      <c r="M1434" s="53"/>
      <c r="N1434" s="2"/>
      <c r="O1434" s="2"/>
      <c r="P1434" s="2"/>
      <c r="Q1434" s="2"/>
      <c r="R1434" s="2"/>
      <c r="S1434" s="2"/>
      <c r="T1434" s="2"/>
      <c r="U1434" s="2"/>
      <c r="V1434" s="53"/>
      <c r="W1434" s="304"/>
      <c r="X1434" s="2"/>
      <c r="Y1434" s="52"/>
      <c r="Z1434" s="2"/>
      <c r="AA1434" s="2"/>
      <c r="AB1434" s="2"/>
      <c r="AC1434" s="2"/>
      <c r="AD1434" s="2"/>
    </row>
    <row r="1435" spans="1:30" x14ac:dyDescent="0.2">
      <c r="A1435" s="2"/>
      <c r="B1435" s="2"/>
      <c r="C1435" s="2"/>
      <c r="D1435" s="2"/>
      <c r="E1435" s="1"/>
      <c r="F1435" s="2"/>
      <c r="G1435" s="303"/>
      <c r="H1435" s="2"/>
      <c r="I1435" s="2"/>
      <c r="J1435" s="2"/>
      <c r="K1435" s="2"/>
      <c r="L1435" s="2"/>
      <c r="M1435" s="53"/>
      <c r="N1435" s="2"/>
      <c r="O1435" s="2"/>
      <c r="P1435" s="2"/>
      <c r="Q1435" s="2"/>
      <c r="R1435" s="2"/>
      <c r="S1435" s="2"/>
      <c r="T1435" s="2"/>
      <c r="U1435" s="2"/>
      <c r="V1435" s="53"/>
      <c r="W1435" s="304"/>
      <c r="X1435" s="2"/>
      <c r="Y1435" s="52"/>
      <c r="Z1435" s="2"/>
      <c r="AA1435" s="2"/>
      <c r="AB1435" s="2"/>
      <c r="AC1435" s="2"/>
      <c r="AD1435" s="2"/>
    </row>
    <row r="1436" spans="1:30" x14ac:dyDescent="0.2">
      <c r="A1436" s="2"/>
      <c r="B1436" s="2"/>
      <c r="C1436" s="2"/>
      <c r="D1436" s="2"/>
      <c r="E1436" s="1"/>
      <c r="F1436" s="2"/>
      <c r="G1436" s="303"/>
      <c r="H1436" s="2"/>
      <c r="I1436" s="2"/>
      <c r="J1436" s="2"/>
      <c r="K1436" s="2"/>
      <c r="L1436" s="2"/>
      <c r="M1436" s="53"/>
      <c r="N1436" s="2"/>
      <c r="O1436" s="2"/>
      <c r="P1436" s="2"/>
      <c r="Q1436" s="2"/>
      <c r="R1436" s="2"/>
      <c r="S1436" s="2"/>
      <c r="T1436" s="2"/>
      <c r="U1436" s="2"/>
      <c r="V1436" s="53"/>
      <c r="W1436" s="304"/>
      <c r="X1436" s="2"/>
      <c r="Y1436" s="52"/>
      <c r="Z1436" s="2"/>
      <c r="AA1436" s="2"/>
      <c r="AB1436" s="2"/>
      <c r="AC1436" s="2"/>
      <c r="AD1436" s="2"/>
    </row>
    <row r="1437" spans="1:30" x14ac:dyDescent="0.2">
      <c r="A1437" s="2"/>
      <c r="B1437" s="2"/>
      <c r="C1437" s="2"/>
      <c r="D1437" s="2"/>
      <c r="E1437" s="1"/>
      <c r="F1437" s="2"/>
      <c r="G1437" s="303"/>
      <c r="H1437" s="2"/>
      <c r="I1437" s="2"/>
      <c r="J1437" s="2"/>
      <c r="K1437" s="2"/>
      <c r="L1437" s="2"/>
      <c r="M1437" s="53"/>
      <c r="N1437" s="2"/>
      <c r="O1437" s="2"/>
      <c r="P1437" s="2"/>
      <c r="Q1437" s="2"/>
      <c r="R1437" s="2"/>
      <c r="S1437" s="2"/>
      <c r="T1437" s="2"/>
      <c r="U1437" s="2"/>
      <c r="V1437" s="53"/>
      <c r="W1437" s="304"/>
      <c r="X1437" s="2"/>
      <c r="Y1437" s="52"/>
      <c r="Z1437" s="2"/>
      <c r="AA1437" s="2"/>
      <c r="AB1437" s="2"/>
      <c r="AC1437" s="2"/>
      <c r="AD1437" s="2"/>
    </row>
    <row r="1438" spans="1:30" x14ac:dyDescent="0.2">
      <c r="A1438" s="2"/>
      <c r="B1438" s="2"/>
      <c r="C1438" s="2"/>
      <c r="D1438" s="2"/>
      <c r="E1438" s="1"/>
      <c r="F1438" s="2"/>
      <c r="G1438" s="303"/>
      <c r="H1438" s="2"/>
      <c r="I1438" s="2"/>
      <c r="J1438" s="2"/>
      <c r="K1438" s="2"/>
      <c r="L1438" s="2"/>
      <c r="M1438" s="53"/>
      <c r="N1438" s="2"/>
      <c r="O1438" s="2"/>
      <c r="P1438" s="2"/>
      <c r="Q1438" s="2"/>
      <c r="R1438" s="2"/>
      <c r="S1438" s="2"/>
      <c r="T1438" s="2"/>
      <c r="U1438" s="2"/>
      <c r="V1438" s="53"/>
      <c r="W1438" s="304"/>
      <c r="X1438" s="2"/>
      <c r="Y1438" s="52"/>
      <c r="Z1438" s="2"/>
      <c r="AA1438" s="2"/>
      <c r="AB1438" s="2"/>
      <c r="AC1438" s="2"/>
      <c r="AD1438" s="2"/>
    </row>
    <row r="1439" spans="1:30" x14ac:dyDescent="0.2">
      <c r="A1439" s="2"/>
      <c r="B1439" s="2"/>
      <c r="C1439" s="2"/>
      <c r="D1439" s="2"/>
      <c r="E1439" s="1"/>
      <c r="F1439" s="2"/>
      <c r="G1439" s="303"/>
      <c r="H1439" s="2"/>
      <c r="I1439" s="2"/>
      <c r="J1439" s="2"/>
      <c r="K1439" s="2"/>
      <c r="L1439" s="2"/>
      <c r="M1439" s="53"/>
      <c r="N1439" s="2"/>
      <c r="O1439" s="2"/>
      <c r="P1439" s="2"/>
      <c r="Q1439" s="2"/>
      <c r="R1439" s="2"/>
      <c r="S1439" s="2"/>
      <c r="T1439" s="2"/>
      <c r="U1439" s="2"/>
      <c r="V1439" s="53"/>
      <c r="W1439" s="304"/>
      <c r="X1439" s="2"/>
      <c r="Y1439" s="52"/>
      <c r="Z1439" s="2"/>
      <c r="AA1439" s="2"/>
      <c r="AB1439" s="2"/>
      <c r="AC1439" s="2"/>
      <c r="AD1439" s="2"/>
    </row>
    <row r="1440" spans="1:30" x14ac:dyDescent="0.2">
      <c r="A1440" s="2"/>
      <c r="B1440" s="2"/>
      <c r="C1440" s="2"/>
      <c r="D1440" s="2"/>
      <c r="E1440" s="1"/>
      <c r="F1440" s="2"/>
      <c r="G1440" s="303"/>
      <c r="H1440" s="2"/>
      <c r="I1440" s="2"/>
      <c r="J1440" s="2"/>
      <c r="K1440" s="2"/>
      <c r="L1440" s="2"/>
      <c r="M1440" s="53"/>
      <c r="N1440" s="2"/>
      <c r="O1440" s="2"/>
      <c r="P1440" s="2"/>
      <c r="Q1440" s="2"/>
      <c r="R1440" s="2"/>
      <c r="S1440" s="2"/>
      <c r="T1440" s="2"/>
      <c r="U1440" s="2"/>
      <c r="V1440" s="53"/>
      <c r="W1440" s="304"/>
      <c r="X1440" s="2"/>
      <c r="Y1440" s="52"/>
      <c r="Z1440" s="2"/>
      <c r="AA1440" s="2"/>
      <c r="AB1440" s="2"/>
      <c r="AC1440" s="2"/>
      <c r="AD1440" s="2"/>
    </row>
    <row r="1441" spans="1:30" x14ac:dyDescent="0.2">
      <c r="A1441" s="2"/>
      <c r="B1441" s="2"/>
      <c r="C1441" s="2"/>
      <c r="D1441" s="2"/>
      <c r="E1441" s="1"/>
      <c r="F1441" s="2"/>
      <c r="G1441" s="303"/>
      <c r="H1441" s="2"/>
      <c r="I1441" s="2"/>
      <c r="J1441" s="2"/>
      <c r="K1441" s="2"/>
      <c r="L1441" s="2"/>
      <c r="M1441" s="53"/>
      <c r="N1441" s="2"/>
      <c r="O1441" s="2"/>
      <c r="P1441" s="2"/>
      <c r="Q1441" s="2"/>
      <c r="R1441" s="2"/>
      <c r="S1441" s="2"/>
      <c r="T1441" s="2"/>
      <c r="U1441" s="2"/>
      <c r="V1441" s="53"/>
      <c r="W1441" s="304"/>
      <c r="X1441" s="2"/>
      <c r="Y1441" s="52"/>
      <c r="Z1441" s="2"/>
      <c r="AA1441" s="2"/>
      <c r="AB1441" s="2"/>
      <c r="AC1441" s="2"/>
      <c r="AD1441" s="2"/>
    </row>
    <row r="1442" spans="1:30" x14ac:dyDescent="0.2">
      <c r="A1442" s="2"/>
      <c r="B1442" s="2"/>
      <c r="C1442" s="2"/>
      <c r="D1442" s="2"/>
      <c r="E1442" s="1"/>
      <c r="F1442" s="2"/>
      <c r="G1442" s="303"/>
      <c r="H1442" s="2"/>
      <c r="I1442" s="2"/>
      <c r="J1442" s="2"/>
      <c r="K1442" s="2"/>
      <c r="L1442" s="2"/>
      <c r="M1442" s="53"/>
      <c r="N1442" s="2"/>
      <c r="O1442" s="2"/>
      <c r="P1442" s="2"/>
      <c r="Q1442" s="2"/>
      <c r="R1442" s="2"/>
      <c r="S1442" s="2"/>
      <c r="T1442" s="2"/>
      <c r="U1442" s="2"/>
      <c r="V1442" s="53"/>
      <c r="W1442" s="304"/>
      <c r="X1442" s="2"/>
      <c r="Y1442" s="52"/>
      <c r="Z1442" s="2"/>
      <c r="AA1442" s="2"/>
      <c r="AB1442" s="2"/>
      <c r="AC1442" s="2"/>
      <c r="AD1442" s="2"/>
    </row>
    <row r="1443" spans="1:30" x14ac:dyDescent="0.2">
      <c r="A1443" s="2"/>
      <c r="B1443" s="2"/>
      <c r="C1443" s="2"/>
      <c r="D1443" s="2"/>
      <c r="E1443" s="1"/>
      <c r="F1443" s="2"/>
      <c r="G1443" s="303"/>
      <c r="H1443" s="2"/>
      <c r="I1443" s="2"/>
      <c r="J1443" s="2"/>
      <c r="K1443" s="2"/>
      <c r="L1443" s="2"/>
      <c r="M1443" s="53"/>
      <c r="N1443" s="2"/>
      <c r="O1443" s="2"/>
      <c r="P1443" s="2"/>
      <c r="Q1443" s="2"/>
      <c r="R1443" s="2"/>
      <c r="S1443" s="2"/>
      <c r="T1443" s="2"/>
      <c r="U1443" s="2"/>
      <c r="V1443" s="53"/>
      <c r="W1443" s="304"/>
      <c r="X1443" s="2"/>
      <c r="Y1443" s="52"/>
      <c r="Z1443" s="2"/>
      <c r="AA1443" s="2"/>
      <c r="AB1443" s="2"/>
      <c r="AC1443" s="2"/>
      <c r="AD1443" s="2"/>
    </row>
    <row r="1444" spans="1:30" x14ac:dyDescent="0.2">
      <c r="A1444" s="2"/>
      <c r="B1444" s="2"/>
      <c r="C1444" s="2"/>
      <c r="D1444" s="2"/>
      <c r="E1444" s="1"/>
      <c r="F1444" s="2"/>
      <c r="G1444" s="303"/>
      <c r="H1444" s="2"/>
      <c r="I1444" s="2"/>
      <c r="J1444" s="2"/>
      <c r="K1444" s="2"/>
      <c r="L1444" s="2"/>
      <c r="M1444" s="53"/>
      <c r="N1444" s="2"/>
      <c r="O1444" s="2"/>
      <c r="P1444" s="2"/>
      <c r="Q1444" s="2"/>
      <c r="R1444" s="2"/>
      <c r="S1444" s="2"/>
      <c r="T1444" s="2"/>
      <c r="U1444" s="2"/>
      <c r="V1444" s="53"/>
      <c r="W1444" s="304"/>
      <c r="X1444" s="2"/>
      <c r="Y1444" s="52"/>
      <c r="Z1444" s="2"/>
      <c r="AA1444" s="2"/>
      <c r="AB1444" s="2"/>
      <c r="AC1444" s="2"/>
      <c r="AD1444" s="2"/>
    </row>
    <row r="1445" spans="1:30" x14ac:dyDescent="0.2">
      <c r="A1445" s="2"/>
      <c r="B1445" s="2"/>
      <c r="C1445" s="2"/>
      <c r="D1445" s="2"/>
      <c r="E1445" s="1"/>
      <c r="F1445" s="2"/>
      <c r="G1445" s="303"/>
      <c r="H1445" s="2"/>
      <c r="I1445" s="2"/>
      <c r="J1445" s="2"/>
      <c r="K1445" s="2"/>
      <c r="L1445" s="2"/>
      <c r="M1445" s="53"/>
      <c r="N1445" s="2"/>
      <c r="O1445" s="2"/>
      <c r="P1445" s="2"/>
      <c r="Q1445" s="2"/>
      <c r="R1445" s="2"/>
      <c r="S1445" s="2"/>
      <c r="T1445" s="2"/>
      <c r="U1445" s="2"/>
      <c r="V1445" s="53"/>
      <c r="W1445" s="304"/>
      <c r="X1445" s="2"/>
      <c r="Y1445" s="52"/>
      <c r="Z1445" s="2"/>
      <c r="AA1445" s="2"/>
      <c r="AB1445" s="2"/>
      <c r="AC1445" s="2"/>
      <c r="AD1445" s="2"/>
    </row>
    <row r="1446" spans="1:30" x14ac:dyDescent="0.2">
      <c r="A1446" s="2"/>
      <c r="B1446" s="2"/>
      <c r="C1446" s="2"/>
      <c r="D1446" s="2"/>
      <c r="E1446" s="1"/>
      <c r="F1446" s="2"/>
      <c r="G1446" s="303"/>
      <c r="H1446" s="2"/>
      <c r="I1446" s="2"/>
      <c r="J1446" s="2"/>
      <c r="K1446" s="2"/>
      <c r="L1446" s="2"/>
      <c r="M1446" s="53"/>
      <c r="N1446" s="2"/>
      <c r="O1446" s="2"/>
      <c r="P1446" s="2"/>
      <c r="Q1446" s="2"/>
      <c r="R1446" s="2"/>
      <c r="S1446" s="2"/>
      <c r="T1446" s="2"/>
      <c r="U1446" s="2"/>
      <c r="V1446" s="53"/>
      <c r="W1446" s="304"/>
      <c r="X1446" s="2"/>
      <c r="Y1446" s="52"/>
      <c r="Z1446" s="2"/>
      <c r="AA1446" s="2"/>
      <c r="AB1446" s="2"/>
      <c r="AC1446" s="2"/>
      <c r="AD1446" s="2"/>
    </row>
    <row r="1447" spans="1:30" x14ac:dyDescent="0.2">
      <c r="A1447" s="2"/>
      <c r="B1447" s="2"/>
      <c r="C1447" s="2"/>
      <c r="D1447" s="2"/>
      <c r="E1447" s="1"/>
      <c r="F1447" s="2"/>
      <c r="G1447" s="303"/>
      <c r="H1447" s="2"/>
      <c r="I1447" s="2"/>
      <c r="J1447" s="2"/>
      <c r="K1447" s="2"/>
      <c r="L1447" s="2"/>
      <c r="M1447" s="53"/>
      <c r="N1447" s="2"/>
      <c r="O1447" s="2"/>
      <c r="P1447" s="2"/>
      <c r="Q1447" s="2"/>
      <c r="R1447" s="2"/>
      <c r="S1447" s="2"/>
      <c r="T1447" s="2"/>
      <c r="U1447" s="2"/>
      <c r="V1447" s="53"/>
      <c r="W1447" s="304"/>
      <c r="X1447" s="2"/>
      <c r="Y1447" s="52"/>
      <c r="Z1447" s="2"/>
      <c r="AA1447" s="2"/>
      <c r="AB1447" s="2"/>
      <c r="AC1447" s="2"/>
      <c r="AD1447" s="2"/>
    </row>
    <row r="1448" spans="1:30" x14ac:dyDescent="0.2">
      <c r="A1448" s="2"/>
      <c r="B1448" s="2"/>
      <c r="C1448" s="2"/>
      <c r="D1448" s="2"/>
      <c r="E1448" s="1"/>
      <c r="F1448" s="2"/>
      <c r="G1448" s="303"/>
      <c r="H1448" s="2"/>
      <c r="I1448" s="2"/>
      <c r="J1448" s="2"/>
      <c r="K1448" s="2"/>
      <c r="L1448" s="2"/>
      <c r="M1448" s="53"/>
      <c r="N1448" s="2"/>
      <c r="O1448" s="2"/>
      <c r="P1448" s="2"/>
      <c r="Q1448" s="2"/>
      <c r="R1448" s="2"/>
      <c r="S1448" s="2"/>
      <c r="T1448" s="2"/>
      <c r="U1448" s="2"/>
      <c r="V1448" s="53"/>
      <c r="W1448" s="304"/>
      <c r="X1448" s="2"/>
      <c r="Y1448" s="52"/>
      <c r="Z1448" s="2"/>
      <c r="AA1448" s="2"/>
      <c r="AB1448" s="2"/>
      <c r="AC1448" s="2"/>
      <c r="AD1448" s="2"/>
    </row>
    <row r="1449" spans="1:30" x14ac:dyDescent="0.2">
      <c r="A1449" s="2"/>
      <c r="B1449" s="2"/>
      <c r="C1449" s="2"/>
      <c r="D1449" s="2"/>
      <c r="E1449" s="1"/>
      <c r="F1449" s="2"/>
      <c r="G1449" s="303"/>
      <c r="H1449" s="2"/>
      <c r="I1449" s="2"/>
      <c r="J1449" s="2"/>
      <c r="K1449" s="2"/>
      <c r="L1449" s="2"/>
      <c r="M1449" s="53"/>
      <c r="N1449" s="2"/>
      <c r="O1449" s="2"/>
      <c r="P1449" s="2"/>
      <c r="Q1449" s="2"/>
      <c r="R1449" s="2"/>
      <c r="S1449" s="2"/>
      <c r="T1449" s="2"/>
      <c r="U1449" s="2"/>
      <c r="V1449" s="53"/>
      <c r="W1449" s="304"/>
      <c r="X1449" s="2"/>
      <c r="Y1449" s="52"/>
      <c r="Z1449" s="2"/>
      <c r="AA1449" s="2"/>
      <c r="AB1449" s="2"/>
      <c r="AC1449" s="2"/>
      <c r="AD1449" s="2"/>
    </row>
    <row r="1450" spans="1:30" x14ac:dyDescent="0.2">
      <c r="A1450" s="2"/>
      <c r="B1450" s="2"/>
      <c r="C1450" s="2"/>
      <c r="D1450" s="2"/>
      <c r="E1450" s="1"/>
      <c r="F1450" s="2"/>
      <c r="G1450" s="303"/>
      <c r="H1450" s="2"/>
      <c r="I1450" s="2"/>
      <c r="J1450" s="2"/>
      <c r="K1450" s="2"/>
      <c r="L1450" s="2"/>
      <c r="M1450" s="53"/>
      <c r="N1450" s="2"/>
      <c r="O1450" s="2"/>
      <c r="P1450" s="2"/>
      <c r="Q1450" s="2"/>
      <c r="R1450" s="2"/>
      <c r="S1450" s="2"/>
      <c r="T1450" s="2"/>
      <c r="U1450" s="2"/>
      <c r="V1450" s="53"/>
      <c r="W1450" s="304"/>
      <c r="X1450" s="2"/>
      <c r="Y1450" s="52"/>
      <c r="Z1450" s="2"/>
      <c r="AA1450" s="2"/>
      <c r="AB1450" s="2"/>
      <c r="AC1450" s="2"/>
      <c r="AD1450" s="2"/>
    </row>
    <row r="1451" spans="1:30" x14ac:dyDescent="0.2">
      <c r="A1451" s="2"/>
      <c r="B1451" s="2"/>
      <c r="C1451" s="2"/>
      <c r="D1451" s="2"/>
      <c r="E1451" s="1"/>
      <c r="F1451" s="2"/>
      <c r="G1451" s="303"/>
      <c r="H1451" s="2"/>
      <c r="I1451" s="2"/>
      <c r="J1451" s="2"/>
      <c r="K1451" s="2"/>
      <c r="L1451" s="2"/>
      <c r="M1451" s="53"/>
      <c r="N1451" s="2"/>
      <c r="O1451" s="2"/>
      <c r="P1451" s="2"/>
      <c r="Q1451" s="2"/>
      <c r="R1451" s="2"/>
      <c r="S1451" s="2"/>
      <c r="T1451" s="2"/>
      <c r="U1451" s="2"/>
      <c r="V1451" s="53"/>
      <c r="W1451" s="304"/>
      <c r="X1451" s="2"/>
      <c r="Y1451" s="52"/>
      <c r="Z1451" s="2"/>
      <c r="AA1451" s="2"/>
      <c r="AB1451" s="2"/>
      <c r="AC1451" s="2"/>
      <c r="AD1451" s="2"/>
    </row>
    <row r="1452" spans="1:30" x14ac:dyDescent="0.2">
      <c r="A1452" s="2"/>
      <c r="B1452" s="2"/>
      <c r="C1452" s="2"/>
      <c r="D1452" s="2"/>
      <c r="E1452" s="1"/>
      <c r="F1452" s="2"/>
      <c r="G1452" s="303"/>
      <c r="H1452" s="2"/>
      <c r="I1452" s="2"/>
      <c r="J1452" s="2"/>
      <c r="K1452" s="2"/>
      <c r="L1452" s="2"/>
      <c r="M1452" s="53"/>
      <c r="N1452" s="2"/>
      <c r="O1452" s="2"/>
      <c r="P1452" s="2"/>
      <c r="Q1452" s="2"/>
      <c r="R1452" s="2"/>
      <c r="S1452" s="2"/>
      <c r="T1452" s="2"/>
      <c r="U1452" s="2"/>
      <c r="V1452" s="53"/>
      <c r="W1452" s="304"/>
      <c r="X1452" s="2"/>
      <c r="Y1452" s="52"/>
      <c r="Z1452" s="2"/>
      <c r="AA1452" s="2"/>
      <c r="AB1452" s="2"/>
      <c r="AC1452" s="2"/>
      <c r="AD1452" s="2"/>
    </row>
    <row r="1453" spans="1:30" x14ac:dyDescent="0.2">
      <c r="A1453" s="2"/>
      <c r="B1453" s="2"/>
      <c r="C1453" s="2"/>
      <c r="D1453" s="2"/>
      <c r="E1453" s="1"/>
      <c r="F1453" s="2"/>
      <c r="G1453" s="303"/>
      <c r="H1453" s="2"/>
      <c r="I1453" s="2"/>
      <c r="J1453" s="2"/>
      <c r="K1453" s="2"/>
      <c r="L1453" s="2"/>
      <c r="M1453" s="53"/>
      <c r="N1453" s="2"/>
      <c r="O1453" s="2"/>
      <c r="P1453" s="2"/>
      <c r="Q1453" s="2"/>
      <c r="R1453" s="2"/>
      <c r="S1453" s="2"/>
      <c r="T1453" s="2"/>
      <c r="U1453" s="2"/>
      <c r="V1453" s="53"/>
      <c r="W1453" s="304"/>
      <c r="X1453" s="2"/>
      <c r="Y1453" s="52"/>
      <c r="Z1453" s="2"/>
      <c r="AA1453" s="2"/>
      <c r="AB1453" s="2"/>
      <c r="AC1453" s="2"/>
      <c r="AD1453" s="2"/>
    </row>
    <row r="1454" spans="1:30" x14ac:dyDescent="0.2">
      <c r="A1454" s="2"/>
      <c r="B1454" s="2"/>
      <c r="C1454" s="2"/>
      <c r="D1454" s="2"/>
      <c r="E1454" s="1"/>
      <c r="F1454" s="2"/>
      <c r="G1454" s="303"/>
      <c r="H1454" s="2"/>
      <c r="I1454" s="2"/>
      <c r="J1454" s="2"/>
      <c r="K1454" s="2"/>
      <c r="L1454" s="2"/>
      <c r="M1454" s="53"/>
      <c r="N1454" s="2"/>
      <c r="O1454" s="2"/>
      <c r="P1454" s="2"/>
      <c r="Q1454" s="2"/>
      <c r="R1454" s="2"/>
      <c r="S1454" s="2"/>
      <c r="T1454" s="2"/>
      <c r="U1454" s="2"/>
      <c r="V1454" s="53"/>
      <c r="W1454" s="304"/>
      <c r="X1454" s="2"/>
      <c r="Y1454" s="52"/>
      <c r="Z1454" s="2"/>
      <c r="AA1454" s="2"/>
      <c r="AB1454" s="2"/>
      <c r="AC1454" s="2"/>
      <c r="AD1454" s="2"/>
    </row>
    <row r="1455" spans="1:30" x14ac:dyDescent="0.2">
      <c r="A1455" s="2"/>
      <c r="B1455" s="2"/>
      <c r="C1455" s="2"/>
      <c r="D1455" s="2"/>
      <c r="E1455" s="1"/>
      <c r="F1455" s="2"/>
      <c r="G1455" s="303"/>
      <c r="H1455" s="2"/>
      <c r="I1455" s="2"/>
      <c r="J1455" s="2"/>
      <c r="K1455" s="2"/>
      <c r="L1455" s="2"/>
      <c r="M1455" s="53"/>
      <c r="N1455" s="2"/>
      <c r="O1455" s="2"/>
      <c r="P1455" s="2"/>
      <c r="Q1455" s="2"/>
      <c r="R1455" s="2"/>
      <c r="S1455" s="2"/>
      <c r="T1455" s="2"/>
      <c r="U1455" s="2"/>
      <c r="V1455" s="53"/>
      <c r="W1455" s="304"/>
      <c r="X1455" s="2"/>
      <c r="Y1455" s="52"/>
      <c r="Z1455" s="2"/>
      <c r="AA1455" s="2"/>
      <c r="AB1455" s="2"/>
      <c r="AC1455" s="2"/>
      <c r="AD1455" s="2"/>
    </row>
    <row r="1456" spans="1:30" x14ac:dyDescent="0.2">
      <c r="A1456" s="2"/>
      <c r="B1456" s="2"/>
      <c r="C1456" s="2"/>
      <c r="D1456" s="2"/>
      <c r="E1456" s="1"/>
      <c r="F1456" s="2"/>
      <c r="G1456" s="303"/>
      <c r="H1456" s="2"/>
      <c r="I1456" s="2"/>
      <c r="J1456" s="2"/>
      <c r="K1456" s="2"/>
      <c r="L1456" s="2"/>
      <c r="M1456" s="53"/>
      <c r="N1456" s="2"/>
      <c r="O1456" s="2"/>
      <c r="P1456" s="2"/>
      <c r="Q1456" s="2"/>
      <c r="R1456" s="2"/>
      <c r="S1456" s="2"/>
      <c r="T1456" s="2"/>
      <c r="U1456" s="2"/>
      <c r="V1456" s="53"/>
      <c r="W1456" s="304"/>
      <c r="X1456" s="2"/>
      <c r="Y1456" s="52"/>
      <c r="Z1456" s="2"/>
      <c r="AA1456" s="2"/>
      <c r="AB1456" s="2"/>
      <c r="AC1456" s="2"/>
      <c r="AD1456" s="2"/>
    </row>
    <row r="1457" spans="1:30" x14ac:dyDescent="0.2">
      <c r="A1457" s="2"/>
      <c r="B1457" s="2"/>
      <c r="C1457" s="2"/>
      <c r="D1457" s="2"/>
      <c r="E1457" s="1"/>
      <c r="F1457" s="2"/>
      <c r="G1457" s="303"/>
      <c r="H1457" s="2"/>
      <c r="I1457" s="2"/>
      <c r="J1457" s="2"/>
      <c r="K1457" s="2"/>
      <c r="L1457" s="2"/>
      <c r="M1457" s="53"/>
      <c r="N1457" s="2"/>
      <c r="O1457" s="2"/>
      <c r="P1457" s="2"/>
      <c r="Q1457" s="2"/>
      <c r="R1457" s="2"/>
      <c r="S1457" s="2"/>
      <c r="T1457" s="2"/>
      <c r="U1457" s="2"/>
      <c r="V1457" s="53"/>
      <c r="W1457" s="304"/>
      <c r="X1457" s="2"/>
      <c r="Y1457" s="52"/>
      <c r="Z1457" s="2"/>
      <c r="AA1457" s="2"/>
      <c r="AB1457" s="2"/>
      <c r="AC1457" s="2"/>
      <c r="AD1457" s="2"/>
    </row>
    <row r="1458" spans="1:30" x14ac:dyDescent="0.2">
      <c r="A1458" s="2"/>
      <c r="B1458" s="2"/>
      <c r="C1458" s="2"/>
      <c r="D1458" s="2"/>
      <c r="E1458" s="1"/>
      <c r="F1458" s="2"/>
      <c r="G1458" s="303"/>
      <c r="H1458" s="2"/>
      <c r="I1458" s="2"/>
      <c r="J1458" s="2"/>
      <c r="K1458" s="2"/>
      <c r="L1458" s="2"/>
      <c r="M1458" s="53"/>
      <c r="N1458" s="2"/>
      <c r="O1458" s="2"/>
      <c r="P1458" s="2"/>
      <c r="Q1458" s="2"/>
      <c r="R1458" s="2"/>
      <c r="S1458" s="2"/>
      <c r="T1458" s="2"/>
      <c r="U1458" s="2"/>
      <c r="V1458" s="53"/>
      <c r="W1458" s="304"/>
      <c r="X1458" s="2"/>
      <c r="Y1458" s="52"/>
      <c r="Z1458" s="2"/>
      <c r="AA1458" s="2"/>
      <c r="AB1458" s="2"/>
      <c r="AC1458" s="2"/>
      <c r="AD1458" s="2"/>
    </row>
    <row r="1459" spans="1:30" x14ac:dyDescent="0.2">
      <c r="A1459" s="2"/>
      <c r="B1459" s="2"/>
      <c r="C1459" s="2"/>
      <c r="D1459" s="2"/>
      <c r="E1459" s="1"/>
      <c r="F1459" s="2"/>
      <c r="G1459" s="303"/>
      <c r="H1459" s="2"/>
      <c r="I1459" s="2"/>
      <c r="J1459" s="2"/>
      <c r="K1459" s="2"/>
      <c r="L1459" s="2"/>
      <c r="M1459" s="53"/>
      <c r="N1459" s="2"/>
      <c r="O1459" s="2"/>
      <c r="P1459" s="2"/>
      <c r="Q1459" s="2"/>
      <c r="R1459" s="2"/>
      <c r="S1459" s="2"/>
      <c r="T1459" s="2"/>
      <c r="U1459" s="2"/>
      <c r="V1459" s="53"/>
      <c r="W1459" s="304"/>
      <c r="X1459" s="2"/>
      <c r="Y1459" s="52"/>
      <c r="Z1459" s="2"/>
      <c r="AA1459" s="2"/>
      <c r="AB1459" s="2"/>
      <c r="AC1459" s="2"/>
      <c r="AD1459" s="2"/>
    </row>
    <row r="1460" spans="1:30" x14ac:dyDescent="0.2">
      <c r="A1460" s="2"/>
      <c r="B1460" s="2"/>
      <c r="C1460" s="2"/>
      <c r="D1460" s="2"/>
      <c r="E1460" s="1"/>
      <c r="F1460" s="2"/>
      <c r="G1460" s="303"/>
      <c r="H1460" s="2"/>
      <c r="I1460" s="2"/>
      <c r="J1460" s="2"/>
      <c r="K1460" s="2"/>
      <c r="L1460" s="2"/>
      <c r="M1460" s="53"/>
      <c r="N1460" s="2"/>
      <c r="O1460" s="2"/>
      <c r="P1460" s="2"/>
      <c r="Q1460" s="2"/>
      <c r="R1460" s="2"/>
      <c r="S1460" s="2"/>
      <c r="T1460" s="2"/>
      <c r="U1460" s="2"/>
      <c r="V1460" s="53"/>
      <c r="W1460" s="304"/>
      <c r="X1460" s="2"/>
      <c r="Y1460" s="52"/>
      <c r="Z1460" s="2"/>
      <c r="AA1460" s="2"/>
      <c r="AB1460" s="2"/>
      <c r="AC1460" s="2"/>
      <c r="AD1460" s="2"/>
    </row>
    <row r="1461" spans="1:30" x14ac:dyDescent="0.2">
      <c r="A1461" s="2"/>
      <c r="B1461" s="2"/>
      <c r="C1461" s="2"/>
      <c r="D1461" s="2"/>
      <c r="E1461" s="1"/>
      <c r="F1461" s="2"/>
      <c r="G1461" s="303"/>
      <c r="H1461" s="2"/>
      <c r="I1461" s="2"/>
      <c r="J1461" s="2"/>
      <c r="K1461" s="2"/>
      <c r="L1461" s="2"/>
      <c r="M1461" s="53"/>
      <c r="N1461" s="2"/>
      <c r="O1461" s="2"/>
      <c r="P1461" s="2"/>
      <c r="Q1461" s="2"/>
      <c r="R1461" s="2"/>
      <c r="S1461" s="2"/>
      <c r="T1461" s="2"/>
      <c r="U1461" s="2"/>
      <c r="V1461" s="53"/>
      <c r="W1461" s="304"/>
      <c r="X1461" s="2"/>
      <c r="Y1461" s="52"/>
      <c r="Z1461" s="2"/>
      <c r="AA1461" s="2"/>
      <c r="AB1461" s="2"/>
      <c r="AC1461" s="2"/>
      <c r="AD1461" s="2"/>
    </row>
    <row r="1462" spans="1:30" x14ac:dyDescent="0.2">
      <c r="A1462" s="2"/>
      <c r="B1462" s="2"/>
      <c r="C1462" s="2"/>
      <c r="D1462" s="2"/>
      <c r="E1462" s="1"/>
      <c r="F1462" s="2"/>
      <c r="G1462" s="303"/>
      <c r="H1462" s="2"/>
      <c r="I1462" s="2"/>
      <c r="J1462" s="2"/>
      <c r="K1462" s="2"/>
      <c r="L1462" s="2"/>
      <c r="M1462" s="53"/>
      <c r="N1462" s="2"/>
      <c r="O1462" s="2"/>
      <c r="P1462" s="2"/>
      <c r="Q1462" s="2"/>
      <c r="R1462" s="2"/>
      <c r="S1462" s="2"/>
      <c r="T1462" s="2"/>
      <c r="U1462" s="2"/>
      <c r="V1462" s="53"/>
      <c r="W1462" s="304"/>
      <c r="X1462" s="2"/>
      <c r="Y1462" s="52"/>
      <c r="Z1462" s="2"/>
      <c r="AA1462" s="2"/>
      <c r="AB1462" s="2"/>
      <c r="AC1462" s="2"/>
      <c r="AD1462" s="2"/>
    </row>
    <row r="1463" spans="1:30" x14ac:dyDescent="0.2">
      <c r="A1463" s="2"/>
      <c r="B1463" s="2"/>
      <c r="C1463" s="2"/>
      <c r="D1463" s="2"/>
      <c r="E1463" s="1"/>
      <c r="F1463" s="2"/>
      <c r="G1463" s="303"/>
      <c r="H1463" s="2"/>
      <c r="I1463" s="2"/>
      <c r="J1463" s="2"/>
      <c r="K1463" s="2"/>
      <c r="L1463" s="2"/>
      <c r="M1463" s="53"/>
      <c r="N1463" s="2"/>
      <c r="O1463" s="2"/>
      <c r="P1463" s="2"/>
      <c r="Q1463" s="2"/>
      <c r="R1463" s="2"/>
      <c r="S1463" s="2"/>
      <c r="T1463" s="2"/>
      <c r="U1463" s="2"/>
      <c r="V1463" s="53"/>
      <c r="W1463" s="304"/>
      <c r="X1463" s="2"/>
      <c r="Y1463" s="52"/>
      <c r="Z1463" s="2"/>
      <c r="AA1463" s="2"/>
      <c r="AB1463" s="2"/>
      <c r="AC1463" s="2"/>
      <c r="AD1463" s="2"/>
    </row>
    <row r="1464" spans="1:30" x14ac:dyDescent="0.2">
      <c r="A1464" s="2"/>
      <c r="B1464" s="2"/>
      <c r="C1464" s="2"/>
      <c r="D1464" s="2"/>
      <c r="E1464" s="1"/>
      <c r="F1464" s="2"/>
      <c r="G1464" s="303"/>
      <c r="H1464" s="2"/>
      <c r="I1464" s="2"/>
      <c r="J1464" s="2"/>
      <c r="K1464" s="2"/>
      <c r="L1464" s="2"/>
      <c r="M1464" s="53"/>
      <c r="N1464" s="2"/>
      <c r="O1464" s="2"/>
      <c r="P1464" s="2"/>
      <c r="Q1464" s="2"/>
      <c r="R1464" s="2"/>
      <c r="S1464" s="2"/>
      <c r="T1464" s="2"/>
      <c r="U1464" s="2"/>
      <c r="V1464" s="53"/>
      <c r="W1464" s="304"/>
      <c r="X1464" s="2"/>
      <c r="Y1464" s="52"/>
      <c r="Z1464" s="2"/>
      <c r="AA1464" s="2"/>
      <c r="AB1464" s="2"/>
      <c r="AC1464" s="2"/>
      <c r="AD1464" s="2"/>
    </row>
    <row r="1465" spans="1:30" x14ac:dyDescent="0.2">
      <c r="A1465" s="2"/>
      <c r="B1465" s="2"/>
      <c r="C1465" s="2"/>
      <c r="D1465" s="2"/>
      <c r="E1465" s="1"/>
      <c r="F1465" s="2"/>
      <c r="G1465" s="303"/>
      <c r="H1465" s="2"/>
      <c r="I1465" s="2"/>
      <c r="J1465" s="2"/>
      <c r="K1465" s="2"/>
      <c r="L1465" s="2"/>
      <c r="M1465" s="53"/>
      <c r="N1465" s="2"/>
      <c r="O1465" s="2"/>
      <c r="P1465" s="2"/>
      <c r="Q1465" s="2"/>
      <c r="R1465" s="2"/>
      <c r="S1465" s="2"/>
      <c r="T1465" s="2"/>
      <c r="U1465" s="2"/>
      <c r="V1465" s="53"/>
      <c r="W1465" s="304"/>
      <c r="X1465" s="2"/>
      <c r="Y1465" s="52"/>
      <c r="Z1465" s="2"/>
      <c r="AA1465" s="2"/>
      <c r="AB1465" s="2"/>
      <c r="AC1465" s="2"/>
      <c r="AD1465" s="2"/>
    </row>
    <row r="1466" spans="1:30" x14ac:dyDescent="0.2">
      <c r="A1466" s="2"/>
      <c r="B1466" s="2"/>
      <c r="C1466" s="2"/>
      <c r="D1466" s="2"/>
      <c r="E1466" s="1"/>
      <c r="F1466" s="2"/>
      <c r="G1466" s="303"/>
      <c r="H1466" s="2"/>
      <c r="I1466" s="2"/>
      <c r="J1466" s="2"/>
      <c r="K1466" s="2"/>
      <c r="L1466" s="2"/>
      <c r="M1466" s="53"/>
      <c r="N1466" s="2"/>
      <c r="O1466" s="2"/>
      <c r="P1466" s="2"/>
      <c r="Q1466" s="2"/>
      <c r="R1466" s="2"/>
      <c r="S1466" s="2"/>
      <c r="T1466" s="2"/>
      <c r="U1466" s="2"/>
      <c r="V1466" s="53"/>
      <c r="W1466" s="304"/>
      <c r="X1466" s="2"/>
      <c r="Y1466" s="52"/>
      <c r="Z1466" s="2"/>
      <c r="AA1466" s="2"/>
      <c r="AB1466" s="2"/>
      <c r="AC1466" s="2"/>
      <c r="AD1466" s="2"/>
    </row>
    <row r="1467" spans="1:30" x14ac:dyDescent="0.2">
      <c r="A1467" s="2"/>
      <c r="B1467" s="2"/>
      <c r="C1467" s="2"/>
      <c r="D1467" s="2"/>
      <c r="E1467" s="1"/>
      <c r="F1467" s="2"/>
      <c r="G1467" s="303"/>
      <c r="H1467" s="2"/>
      <c r="I1467" s="2"/>
      <c r="J1467" s="2"/>
      <c r="K1467" s="2"/>
      <c r="L1467" s="2"/>
      <c r="M1467" s="53"/>
      <c r="N1467" s="2"/>
      <c r="O1467" s="2"/>
      <c r="P1467" s="2"/>
      <c r="Q1467" s="2"/>
      <c r="R1467" s="2"/>
      <c r="S1467" s="2"/>
      <c r="T1467" s="2"/>
      <c r="U1467" s="2"/>
      <c r="V1467" s="53"/>
      <c r="W1467" s="304"/>
      <c r="X1467" s="2"/>
      <c r="Y1467" s="52"/>
      <c r="Z1467" s="2"/>
      <c r="AA1467" s="2"/>
      <c r="AB1467" s="2"/>
      <c r="AC1467" s="2"/>
      <c r="AD1467" s="2"/>
    </row>
    <row r="1468" spans="1:30" x14ac:dyDescent="0.2">
      <c r="A1468" s="2"/>
      <c r="B1468" s="2"/>
      <c r="C1468" s="2"/>
      <c r="D1468" s="2"/>
      <c r="E1468" s="1"/>
      <c r="F1468" s="2"/>
      <c r="G1468" s="303"/>
      <c r="H1468" s="2"/>
      <c r="I1468" s="2"/>
      <c r="J1468" s="2"/>
      <c r="K1468" s="2"/>
      <c r="L1468" s="2"/>
      <c r="M1468" s="53"/>
      <c r="N1468" s="2"/>
      <c r="O1468" s="2"/>
      <c r="P1468" s="2"/>
      <c r="Q1468" s="2"/>
      <c r="R1468" s="2"/>
      <c r="S1468" s="2"/>
      <c r="T1468" s="2"/>
      <c r="U1468" s="2"/>
      <c r="V1468" s="53"/>
      <c r="W1468" s="304"/>
      <c r="X1468" s="2"/>
      <c r="Y1468" s="52"/>
      <c r="Z1468" s="2"/>
      <c r="AA1468" s="2"/>
      <c r="AB1468" s="2"/>
      <c r="AC1468" s="2"/>
      <c r="AD1468" s="2"/>
    </row>
    <row r="1469" spans="1:30" x14ac:dyDescent="0.2">
      <c r="A1469" s="2"/>
      <c r="B1469" s="2"/>
      <c r="C1469" s="2"/>
      <c r="D1469" s="2"/>
      <c r="E1469" s="1"/>
      <c r="F1469" s="2"/>
      <c r="G1469" s="303"/>
      <c r="H1469" s="2"/>
      <c r="I1469" s="2"/>
      <c r="J1469" s="2"/>
      <c r="K1469" s="2"/>
      <c r="L1469" s="2"/>
      <c r="M1469" s="53"/>
      <c r="N1469" s="2"/>
      <c r="O1469" s="2"/>
      <c r="P1469" s="2"/>
      <c r="Q1469" s="2"/>
      <c r="R1469" s="2"/>
      <c r="S1469" s="2"/>
      <c r="T1469" s="2"/>
      <c r="U1469" s="2"/>
      <c r="V1469" s="53"/>
      <c r="W1469" s="304"/>
      <c r="X1469" s="2"/>
      <c r="Y1469" s="52"/>
      <c r="Z1469" s="2"/>
      <c r="AA1469" s="2"/>
      <c r="AB1469" s="2"/>
      <c r="AC1469" s="2"/>
      <c r="AD1469" s="2"/>
    </row>
    <row r="1470" spans="1:30" x14ac:dyDescent="0.2">
      <c r="A1470" s="2"/>
      <c r="B1470" s="2"/>
      <c r="C1470" s="2"/>
      <c r="D1470" s="2"/>
      <c r="E1470" s="1"/>
      <c r="F1470" s="2"/>
      <c r="G1470" s="303"/>
      <c r="H1470" s="2"/>
      <c r="I1470" s="2"/>
      <c r="J1470" s="2"/>
      <c r="K1470" s="2"/>
      <c r="L1470" s="2"/>
      <c r="M1470" s="53"/>
      <c r="N1470" s="2"/>
      <c r="O1470" s="2"/>
      <c r="P1470" s="2"/>
      <c r="Q1470" s="2"/>
      <c r="R1470" s="2"/>
      <c r="S1470" s="2"/>
      <c r="T1470" s="2"/>
      <c r="U1470" s="2"/>
      <c r="V1470" s="53"/>
      <c r="W1470" s="304"/>
      <c r="X1470" s="2"/>
      <c r="Y1470" s="52"/>
      <c r="Z1470" s="2"/>
      <c r="AA1470" s="2"/>
      <c r="AB1470" s="2"/>
      <c r="AC1470" s="2"/>
      <c r="AD1470" s="2"/>
    </row>
    <row r="1471" spans="1:30" x14ac:dyDescent="0.2">
      <c r="A1471" s="2"/>
      <c r="B1471" s="2"/>
      <c r="C1471" s="2"/>
      <c r="D1471" s="2"/>
      <c r="E1471" s="1"/>
      <c r="F1471" s="2"/>
      <c r="G1471" s="303"/>
      <c r="H1471" s="2"/>
      <c r="I1471" s="2"/>
      <c r="J1471" s="2"/>
      <c r="K1471" s="2"/>
      <c r="L1471" s="2"/>
      <c r="M1471" s="53"/>
      <c r="N1471" s="2"/>
      <c r="O1471" s="2"/>
      <c r="P1471" s="2"/>
      <c r="Q1471" s="2"/>
      <c r="R1471" s="2"/>
      <c r="S1471" s="2"/>
      <c r="T1471" s="2"/>
      <c r="U1471" s="2"/>
      <c r="V1471" s="53"/>
      <c r="W1471" s="304"/>
      <c r="X1471" s="2"/>
      <c r="Y1471" s="52"/>
      <c r="Z1471" s="2"/>
      <c r="AA1471" s="2"/>
      <c r="AB1471" s="2"/>
      <c r="AC1471" s="2"/>
      <c r="AD1471" s="2"/>
    </row>
    <row r="1472" spans="1:30" x14ac:dyDescent="0.2">
      <c r="A1472" s="2"/>
      <c r="B1472" s="2"/>
      <c r="C1472" s="2"/>
      <c r="D1472" s="2"/>
      <c r="E1472" s="1"/>
      <c r="F1472" s="2"/>
      <c r="G1472" s="303"/>
      <c r="H1472" s="2"/>
      <c r="I1472" s="2"/>
      <c r="J1472" s="2"/>
      <c r="K1472" s="2"/>
      <c r="L1472" s="2"/>
      <c r="M1472" s="53"/>
      <c r="N1472" s="2"/>
      <c r="O1472" s="2"/>
      <c r="P1472" s="2"/>
      <c r="Q1472" s="2"/>
      <c r="R1472" s="2"/>
      <c r="S1472" s="2"/>
      <c r="T1472" s="2"/>
      <c r="U1472" s="2"/>
      <c r="V1472" s="53"/>
      <c r="W1472" s="304"/>
      <c r="X1472" s="2"/>
      <c r="Y1472" s="52"/>
      <c r="Z1472" s="2"/>
      <c r="AA1472" s="2"/>
      <c r="AB1472" s="2"/>
      <c r="AC1472" s="2"/>
      <c r="AD1472" s="2"/>
    </row>
    <row r="1473" spans="1:30" x14ac:dyDescent="0.2">
      <c r="A1473" s="2"/>
      <c r="B1473" s="2"/>
      <c r="C1473" s="2"/>
      <c r="D1473" s="2"/>
      <c r="E1473" s="1"/>
      <c r="F1473" s="2"/>
      <c r="G1473" s="303"/>
      <c r="H1473" s="2"/>
      <c r="I1473" s="2"/>
      <c r="J1473" s="2"/>
      <c r="K1473" s="2"/>
      <c r="L1473" s="2"/>
      <c r="M1473" s="53"/>
      <c r="N1473" s="2"/>
      <c r="O1473" s="2"/>
      <c r="P1473" s="2"/>
      <c r="Q1473" s="2"/>
      <c r="R1473" s="2"/>
      <c r="S1473" s="2"/>
      <c r="T1473" s="2"/>
      <c r="U1473" s="2"/>
      <c r="V1473" s="53"/>
      <c r="W1473" s="304"/>
      <c r="X1473" s="2"/>
      <c r="Y1473" s="52"/>
      <c r="Z1473" s="2"/>
      <c r="AA1473" s="2"/>
      <c r="AB1473" s="2"/>
      <c r="AC1473" s="2"/>
      <c r="AD1473" s="2"/>
    </row>
    <row r="1474" spans="1:30" x14ac:dyDescent="0.2">
      <c r="A1474" s="2"/>
      <c r="B1474" s="2"/>
      <c r="C1474" s="2"/>
      <c r="D1474" s="2"/>
      <c r="E1474" s="1"/>
      <c r="F1474" s="2"/>
      <c r="G1474" s="303"/>
      <c r="H1474" s="2"/>
      <c r="I1474" s="2"/>
      <c r="J1474" s="2"/>
      <c r="K1474" s="2"/>
      <c r="L1474" s="2"/>
      <c r="M1474" s="53"/>
      <c r="N1474" s="2"/>
      <c r="O1474" s="2"/>
      <c r="P1474" s="2"/>
      <c r="Q1474" s="2"/>
      <c r="R1474" s="2"/>
      <c r="S1474" s="2"/>
      <c r="T1474" s="2"/>
      <c r="U1474" s="2"/>
      <c r="V1474" s="53"/>
      <c r="W1474" s="304"/>
      <c r="X1474" s="2"/>
      <c r="Y1474" s="52"/>
      <c r="Z1474" s="2"/>
      <c r="AA1474" s="2"/>
      <c r="AB1474" s="2"/>
      <c r="AC1474" s="2"/>
      <c r="AD1474" s="2"/>
    </row>
    <row r="1475" spans="1:30" x14ac:dyDescent="0.2">
      <c r="A1475" s="2"/>
      <c r="B1475" s="2"/>
      <c r="C1475" s="2"/>
      <c r="D1475" s="2"/>
      <c r="E1475" s="1"/>
      <c r="F1475" s="2"/>
      <c r="G1475" s="303"/>
      <c r="H1475" s="2"/>
      <c r="I1475" s="2"/>
      <c r="J1475" s="2"/>
      <c r="K1475" s="2"/>
      <c r="L1475" s="2"/>
      <c r="M1475" s="53"/>
      <c r="N1475" s="2"/>
      <c r="O1475" s="2"/>
      <c r="P1475" s="2"/>
      <c r="Q1475" s="2"/>
      <c r="R1475" s="2"/>
      <c r="S1475" s="2"/>
      <c r="T1475" s="2"/>
      <c r="U1475" s="2"/>
      <c r="V1475" s="53"/>
      <c r="W1475" s="304"/>
      <c r="X1475" s="2"/>
      <c r="Y1475" s="52"/>
      <c r="Z1475" s="2"/>
      <c r="AA1475" s="2"/>
      <c r="AB1475" s="2"/>
      <c r="AC1475" s="2"/>
      <c r="AD1475" s="2"/>
    </row>
    <row r="1476" spans="1:30" x14ac:dyDescent="0.2">
      <c r="A1476" s="2"/>
      <c r="B1476" s="2"/>
      <c r="C1476" s="2"/>
      <c r="D1476" s="2"/>
      <c r="E1476" s="1"/>
      <c r="F1476" s="2"/>
      <c r="G1476" s="303"/>
      <c r="H1476" s="2"/>
      <c r="I1476" s="2"/>
      <c r="J1476" s="2"/>
      <c r="K1476" s="2"/>
      <c r="L1476" s="2"/>
      <c r="M1476" s="53"/>
      <c r="N1476" s="2"/>
      <c r="O1476" s="2"/>
      <c r="P1476" s="2"/>
      <c r="Q1476" s="2"/>
      <c r="R1476" s="2"/>
      <c r="S1476" s="2"/>
      <c r="T1476" s="2"/>
      <c r="U1476" s="2"/>
      <c r="V1476" s="53"/>
      <c r="W1476" s="304"/>
      <c r="X1476" s="2"/>
      <c r="Y1476" s="52"/>
      <c r="Z1476" s="2"/>
      <c r="AA1476" s="2"/>
      <c r="AB1476" s="2"/>
      <c r="AC1476" s="2"/>
      <c r="AD1476" s="2"/>
    </row>
    <row r="1477" spans="1:30" x14ac:dyDescent="0.2">
      <c r="A1477" s="2"/>
      <c r="B1477" s="2"/>
      <c r="C1477" s="2"/>
      <c r="D1477" s="2"/>
      <c r="E1477" s="1"/>
      <c r="F1477" s="2"/>
      <c r="G1477" s="303"/>
      <c r="H1477" s="2"/>
      <c r="I1477" s="2"/>
      <c r="J1477" s="2"/>
      <c r="K1477" s="2"/>
      <c r="L1477" s="2"/>
      <c r="M1477" s="53"/>
      <c r="N1477" s="2"/>
      <c r="O1477" s="2"/>
      <c r="P1477" s="2"/>
      <c r="Q1477" s="2"/>
      <c r="R1477" s="2"/>
      <c r="S1477" s="2"/>
      <c r="T1477" s="2"/>
      <c r="U1477" s="2"/>
      <c r="V1477" s="53"/>
      <c r="W1477" s="304"/>
      <c r="X1477" s="2"/>
      <c r="Y1477" s="52"/>
      <c r="Z1477" s="2"/>
      <c r="AA1477" s="2"/>
      <c r="AB1477" s="2"/>
      <c r="AC1477" s="2"/>
      <c r="AD1477" s="2"/>
    </row>
    <row r="1478" spans="1:30" x14ac:dyDescent="0.2">
      <c r="A1478" s="2"/>
      <c r="B1478" s="2"/>
      <c r="C1478" s="2"/>
      <c r="D1478" s="2"/>
      <c r="E1478" s="1"/>
      <c r="F1478" s="2"/>
      <c r="G1478" s="303"/>
      <c r="H1478" s="2"/>
      <c r="I1478" s="2"/>
      <c r="J1478" s="2"/>
      <c r="K1478" s="2"/>
      <c r="L1478" s="2"/>
      <c r="M1478" s="53"/>
      <c r="N1478" s="2"/>
      <c r="O1478" s="2"/>
      <c r="P1478" s="2"/>
      <c r="Q1478" s="2"/>
      <c r="R1478" s="2"/>
      <c r="S1478" s="2"/>
      <c r="T1478" s="2"/>
      <c r="U1478" s="2"/>
      <c r="V1478" s="53"/>
      <c r="W1478" s="304"/>
      <c r="X1478" s="2"/>
      <c r="Y1478" s="52"/>
      <c r="Z1478" s="2"/>
      <c r="AA1478" s="2"/>
      <c r="AB1478" s="2"/>
      <c r="AC1478" s="2"/>
      <c r="AD1478" s="2"/>
    </row>
    <row r="1479" spans="1:30" x14ac:dyDescent="0.2">
      <c r="A1479" s="2"/>
      <c r="B1479" s="2"/>
      <c r="C1479" s="2"/>
      <c r="D1479" s="2"/>
      <c r="E1479" s="1"/>
      <c r="F1479" s="2"/>
      <c r="G1479" s="303"/>
      <c r="H1479" s="2"/>
      <c r="I1479" s="2"/>
      <c r="J1479" s="2"/>
      <c r="K1479" s="2"/>
      <c r="L1479" s="2"/>
      <c r="M1479" s="53"/>
      <c r="N1479" s="2"/>
      <c r="O1479" s="2"/>
      <c r="P1479" s="2"/>
      <c r="Q1479" s="2"/>
      <c r="R1479" s="2"/>
      <c r="S1479" s="2"/>
      <c r="T1479" s="2"/>
      <c r="U1479" s="2"/>
      <c r="V1479" s="53"/>
      <c r="W1479" s="304"/>
      <c r="X1479" s="2"/>
      <c r="Y1479" s="52"/>
      <c r="Z1479" s="2"/>
      <c r="AA1479" s="2"/>
      <c r="AB1479" s="2"/>
      <c r="AC1479" s="2"/>
      <c r="AD1479" s="2"/>
    </row>
    <row r="1480" spans="1:30" x14ac:dyDescent="0.2">
      <c r="A1480" s="2"/>
      <c r="B1480" s="2"/>
      <c r="C1480" s="2"/>
      <c r="D1480" s="2"/>
      <c r="E1480" s="1"/>
      <c r="F1480" s="2"/>
      <c r="G1480" s="303"/>
      <c r="H1480" s="2"/>
      <c r="I1480" s="2"/>
      <c r="J1480" s="2"/>
      <c r="K1480" s="2"/>
      <c r="L1480" s="2"/>
      <c r="M1480" s="53"/>
      <c r="N1480" s="2"/>
      <c r="O1480" s="2"/>
      <c r="P1480" s="2"/>
      <c r="Q1480" s="2"/>
      <c r="R1480" s="2"/>
      <c r="S1480" s="2"/>
      <c r="T1480" s="2"/>
      <c r="U1480" s="2"/>
      <c r="V1480" s="53"/>
      <c r="W1480" s="304"/>
      <c r="X1480" s="2"/>
      <c r="Y1480" s="52"/>
      <c r="Z1480" s="2"/>
      <c r="AA1480" s="2"/>
      <c r="AB1480" s="2"/>
      <c r="AC1480" s="2"/>
      <c r="AD1480" s="2"/>
    </row>
    <row r="1481" spans="1:30" x14ac:dyDescent="0.2">
      <c r="A1481" s="2"/>
      <c r="B1481" s="2"/>
      <c r="C1481" s="2"/>
      <c r="D1481" s="2"/>
      <c r="E1481" s="1"/>
      <c r="F1481" s="2"/>
      <c r="G1481" s="303"/>
      <c r="H1481" s="2"/>
      <c r="I1481" s="2"/>
      <c r="J1481" s="2"/>
      <c r="K1481" s="2"/>
      <c r="L1481" s="2"/>
      <c r="M1481" s="53"/>
      <c r="N1481" s="2"/>
      <c r="O1481" s="2"/>
      <c r="P1481" s="2"/>
      <c r="Q1481" s="2"/>
      <c r="R1481" s="2"/>
      <c r="S1481" s="2"/>
      <c r="T1481" s="2"/>
      <c r="U1481" s="2"/>
      <c r="V1481" s="53"/>
      <c r="W1481" s="304"/>
      <c r="X1481" s="2"/>
      <c r="Y1481" s="52"/>
      <c r="Z1481" s="2"/>
      <c r="AA1481" s="2"/>
      <c r="AB1481" s="2"/>
      <c r="AC1481" s="2"/>
      <c r="AD1481" s="2"/>
    </row>
    <row r="1482" spans="1:30" x14ac:dyDescent="0.2">
      <c r="A1482" s="2"/>
      <c r="B1482" s="2"/>
      <c r="C1482" s="2"/>
      <c r="D1482" s="2"/>
      <c r="E1482" s="1"/>
      <c r="F1482" s="2"/>
      <c r="G1482" s="303"/>
      <c r="H1482" s="2"/>
      <c r="I1482" s="2"/>
      <c r="J1482" s="2"/>
      <c r="K1482" s="2"/>
      <c r="L1482" s="2"/>
      <c r="M1482" s="53"/>
      <c r="N1482" s="2"/>
      <c r="O1482" s="2"/>
      <c r="P1482" s="2"/>
      <c r="Q1482" s="2"/>
      <c r="R1482" s="2"/>
      <c r="S1482" s="2"/>
      <c r="T1482" s="2"/>
      <c r="U1482" s="2"/>
      <c r="V1482" s="53"/>
      <c r="W1482" s="304"/>
      <c r="X1482" s="2"/>
      <c r="Y1482" s="52"/>
      <c r="Z1482" s="2"/>
      <c r="AA1482" s="2"/>
      <c r="AB1482" s="2"/>
      <c r="AC1482" s="2"/>
      <c r="AD1482" s="2"/>
    </row>
    <row r="1483" spans="1:30" x14ac:dyDescent="0.2">
      <c r="A1483" s="2"/>
      <c r="B1483" s="2"/>
      <c r="C1483" s="2"/>
      <c r="D1483" s="2"/>
      <c r="E1483" s="1"/>
      <c r="F1483" s="2"/>
      <c r="G1483" s="303"/>
      <c r="H1483" s="2"/>
      <c r="I1483" s="2"/>
      <c r="J1483" s="2"/>
      <c r="K1483" s="2"/>
      <c r="L1483" s="2"/>
      <c r="M1483" s="53"/>
      <c r="N1483" s="2"/>
      <c r="O1483" s="2"/>
      <c r="P1483" s="2"/>
      <c r="Q1483" s="2"/>
      <c r="R1483" s="2"/>
      <c r="S1483" s="2"/>
      <c r="T1483" s="2"/>
      <c r="U1483" s="2"/>
      <c r="V1483" s="53"/>
      <c r="W1483" s="304"/>
      <c r="X1483" s="2"/>
      <c r="Y1483" s="52"/>
      <c r="Z1483" s="2"/>
      <c r="AA1483" s="2"/>
      <c r="AB1483" s="2"/>
      <c r="AC1483" s="2"/>
      <c r="AD1483" s="2"/>
    </row>
    <row r="1484" spans="1:30" x14ac:dyDescent="0.2">
      <c r="A1484" s="2"/>
      <c r="B1484" s="2"/>
      <c r="C1484" s="2"/>
      <c r="D1484" s="2"/>
      <c r="E1484" s="1"/>
      <c r="F1484" s="2"/>
      <c r="G1484" s="303"/>
      <c r="H1484" s="2"/>
      <c r="I1484" s="2"/>
      <c r="J1484" s="2"/>
      <c r="K1484" s="2"/>
      <c r="L1484" s="2"/>
      <c r="M1484" s="53"/>
      <c r="N1484" s="2"/>
      <c r="O1484" s="2"/>
      <c r="P1484" s="2"/>
      <c r="Q1484" s="2"/>
      <c r="R1484" s="2"/>
      <c r="S1484" s="2"/>
      <c r="T1484" s="2"/>
      <c r="U1484" s="2"/>
      <c r="V1484" s="53"/>
      <c r="W1484" s="304"/>
      <c r="X1484" s="2"/>
      <c r="Y1484" s="52"/>
      <c r="Z1484" s="2"/>
      <c r="AA1484" s="2"/>
      <c r="AB1484" s="2"/>
      <c r="AC1484" s="2"/>
      <c r="AD1484" s="2"/>
    </row>
    <row r="1485" spans="1:30" x14ac:dyDescent="0.2">
      <c r="A1485" s="2"/>
      <c r="B1485" s="2"/>
      <c r="C1485" s="2"/>
      <c r="D1485" s="2"/>
      <c r="E1485" s="1"/>
      <c r="F1485" s="2"/>
      <c r="G1485" s="303"/>
      <c r="H1485" s="2"/>
      <c r="I1485" s="2"/>
      <c r="J1485" s="2"/>
      <c r="K1485" s="2"/>
      <c r="L1485" s="2"/>
      <c r="M1485" s="53"/>
      <c r="N1485" s="2"/>
      <c r="O1485" s="2"/>
      <c r="P1485" s="2"/>
      <c r="Q1485" s="2"/>
      <c r="R1485" s="2"/>
      <c r="S1485" s="2"/>
      <c r="T1485" s="2"/>
      <c r="U1485" s="2"/>
      <c r="V1485" s="53"/>
      <c r="W1485" s="304"/>
      <c r="X1485" s="2"/>
      <c r="Y1485" s="52"/>
      <c r="Z1485" s="2"/>
      <c r="AA1485" s="2"/>
      <c r="AB1485" s="2"/>
      <c r="AC1485" s="2"/>
      <c r="AD1485" s="2"/>
    </row>
    <row r="1486" spans="1:30" x14ac:dyDescent="0.2">
      <c r="A1486" s="306"/>
      <c r="B1486" s="306"/>
      <c r="C1486" s="306"/>
      <c r="D1486" s="306"/>
      <c r="E1486" s="307"/>
      <c r="F1486" s="306"/>
      <c r="G1486" s="308"/>
      <c r="H1486" s="306"/>
      <c r="I1486" s="306"/>
      <c r="J1486" s="306"/>
      <c r="K1486" s="306"/>
      <c r="L1486" s="306"/>
      <c r="M1486" s="309"/>
      <c r="N1486" s="306"/>
      <c r="O1486" s="306"/>
      <c r="P1486" s="306"/>
      <c r="Q1486" s="306"/>
      <c r="R1486" s="306"/>
      <c r="S1486" s="306"/>
      <c r="T1486" s="306"/>
      <c r="U1486" s="306"/>
      <c r="V1486" s="309"/>
      <c r="W1486" s="310"/>
      <c r="X1486" s="311"/>
      <c r="Y1486" s="312"/>
      <c r="Z1486" s="306"/>
      <c r="AA1486" s="306"/>
      <c r="AB1486" s="306"/>
      <c r="AC1486" s="306"/>
      <c r="AD1486" s="306"/>
    </row>
    <row r="1487" spans="1:30" x14ac:dyDescent="0.2">
      <c r="A1487" s="2"/>
      <c r="B1487" s="2"/>
      <c r="C1487" s="2"/>
      <c r="D1487" s="2"/>
      <c r="E1487" s="1"/>
      <c r="F1487" s="2"/>
      <c r="G1487" s="303"/>
      <c r="H1487" s="2"/>
      <c r="I1487" s="2"/>
      <c r="J1487" s="2"/>
      <c r="K1487" s="2"/>
      <c r="L1487" s="2"/>
      <c r="M1487" s="53"/>
      <c r="N1487" s="2"/>
      <c r="O1487" s="2"/>
      <c r="P1487" s="2"/>
      <c r="Q1487" s="2"/>
      <c r="R1487" s="2"/>
      <c r="S1487" s="2"/>
      <c r="T1487" s="2"/>
      <c r="U1487" s="2"/>
      <c r="V1487" s="53"/>
      <c r="W1487" s="304"/>
      <c r="X1487" s="2"/>
      <c r="Y1487" s="52"/>
      <c r="Z1487" s="2"/>
      <c r="AA1487" s="2"/>
      <c r="AB1487" s="2"/>
      <c r="AC1487" s="2"/>
      <c r="AD1487" s="2"/>
    </row>
    <row r="1488" spans="1:30" x14ac:dyDescent="0.2">
      <c r="A1488" s="2"/>
      <c r="B1488" s="2"/>
      <c r="C1488" s="2"/>
      <c r="D1488" s="2"/>
      <c r="E1488" s="1"/>
      <c r="F1488" s="2"/>
      <c r="G1488" s="303"/>
      <c r="H1488" s="2"/>
      <c r="I1488" s="2"/>
      <c r="J1488" s="2"/>
      <c r="K1488" s="2"/>
      <c r="L1488" s="2"/>
      <c r="M1488" s="53"/>
      <c r="N1488" s="2"/>
      <c r="O1488" s="2"/>
      <c r="P1488" s="2"/>
      <c r="Q1488" s="2"/>
      <c r="R1488" s="2"/>
      <c r="S1488" s="2"/>
      <c r="T1488" s="2"/>
      <c r="U1488" s="2"/>
      <c r="V1488" s="53"/>
      <c r="W1488" s="304"/>
      <c r="X1488" s="2"/>
      <c r="Y1488" s="52"/>
      <c r="Z1488" s="2"/>
      <c r="AA1488" s="2"/>
      <c r="AB1488" s="2"/>
      <c r="AC1488" s="2"/>
      <c r="AD1488" s="2"/>
    </row>
    <row r="1489" spans="1:30" x14ac:dyDescent="0.2">
      <c r="A1489" s="2"/>
      <c r="B1489" s="2"/>
      <c r="C1489" s="2"/>
      <c r="D1489" s="2"/>
      <c r="E1489" s="1"/>
      <c r="F1489" s="2"/>
      <c r="G1489" s="303"/>
      <c r="H1489" s="2"/>
      <c r="I1489" s="2"/>
      <c r="J1489" s="2"/>
      <c r="K1489" s="2"/>
      <c r="L1489" s="2"/>
      <c r="M1489" s="53"/>
      <c r="N1489" s="2"/>
      <c r="O1489" s="2"/>
      <c r="P1489" s="2"/>
      <c r="Q1489" s="2"/>
      <c r="R1489" s="2"/>
      <c r="S1489" s="2"/>
      <c r="T1489" s="2"/>
      <c r="U1489" s="2"/>
      <c r="V1489" s="53"/>
      <c r="W1489" s="304"/>
      <c r="X1489" s="2"/>
      <c r="Y1489" s="52"/>
      <c r="Z1489" s="2"/>
      <c r="AA1489" s="2"/>
      <c r="AB1489" s="2"/>
      <c r="AC1489" s="2"/>
      <c r="AD1489" s="2"/>
    </row>
    <row r="1490" spans="1:30" x14ac:dyDescent="0.2">
      <c r="A1490" s="2"/>
      <c r="B1490" s="2"/>
      <c r="C1490" s="2"/>
      <c r="D1490" s="2"/>
      <c r="E1490" s="1"/>
      <c r="F1490" s="2"/>
      <c r="G1490" s="303"/>
      <c r="H1490" s="2"/>
      <c r="I1490" s="2"/>
      <c r="J1490" s="2"/>
      <c r="K1490" s="2"/>
      <c r="L1490" s="2"/>
      <c r="M1490" s="53"/>
      <c r="N1490" s="2"/>
      <c r="O1490" s="2"/>
      <c r="P1490" s="2"/>
      <c r="Q1490" s="2"/>
      <c r="R1490" s="2"/>
      <c r="S1490" s="2"/>
      <c r="T1490" s="2"/>
      <c r="U1490" s="2"/>
      <c r="V1490" s="53"/>
      <c r="W1490" s="304"/>
      <c r="X1490" s="2"/>
      <c r="Y1490" s="52"/>
      <c r="Z1490" s="2"/>
      <c r="AA1490" s="2"/>
      <c r="AB1490" s="2"/>
      <c r="AC1490" s="2"/>
      <c r="AD1490" s="2"/>
    </row>
    <row r="1491" spans="1:30" x14ac:dyDescent="0.2">
      <c r="A1491" s="2"/>
      <c r="B1491" s="2"/>
      <c r="C1491" s="2"/>
      <c r="D1491" s="2"/>
      <c r="E1491" s="1"/>
      <c r="F1491" s="2"/>
      <c r="G1491" s="303"/>
      <c r="H1491" s="2"/>
      <c r="I1491" s="2"/>
      <c r="J1491" s="2"/>
      <c r="K1491" s="2"/>
      <c r="L1491" s="2"/>
      <c r="M1491" s="53"/>
      <c r="N1491" s="2"/>
      <c r="O1491" s="2"/>
      <c r="P1491" s="2"/>
      <c r="Q1491" s="2"/>
      <c r="R1491" s="2"/>
      <c r="S1491" s="2"/>
      <c r="T1491" s="2"/>
      <c r="U1491" s="2"/>
      <c r="V1491" s="53"/>
      <c r="W1491" s="304"/>
      <c r="X1491" s="2"/>
      <c r="Y1491" s="52"/>
      <c r="Z1491" s="2"/>
      <c r="AA1491" s="2"/>
      <c r="AB1491" s="2"/>
      <c r="AC1491" s="2"/>
      <c r="AD1491" s="2"/>
    </row>
    <row r="1492" spans="1:30" x14ac:dyDescent="0.2">
      <c r="A1492" s="2"/>
      <c r="B1492" s="2"/>
      <c r="C1492" s="2"/>
      <c r="D1492" s="2"/>
      <c r="E1492" s="1"/>
      <c r="F1492" s="2"/>
      <c r="G1492" s="303"/>
      <c r="H1492" s="2"/>
      <c r="I1492" s="2"/>
      <c r="J1492" s="2"/>
      <c r="K1492" s="2"/>
      <c r="L1492" s="2"/>
      <c r="M1492" s="53"/>
      <c r="N1492" s="2"/>
      <c r="O1492" s="2"/>
      <c r="P1492" s="2"/>
      <c r="Q1492" s="2"/>
      <c r="R1492" s="2"/>
      <c r="S1492" s="2"/>
      <c r="T1492" s="2"/>
      <c r="U1492" s="2"/>
      <c r="V1492" s="53"/>
      <c r="W1492" s="304"/>
      <c r="X1492" s="2"/>
      <c r="Y1492" s="52"/>
      <c r="Z1492" s="2"/>
      <c r="AA1492" s="2"/>
      <c r="AB1492" s="2"/>
      <c r="AC1492" s="2"/>
      <c r="AD1492" s="2"/>
    </row>
    <row r="1493" spans="1:30" x14ac:dyDescent="0.2">
      <c r="A1493" s="2"/>
      <c r="B1493" s="2"/>
      <c r="C1493" s="2"/>
      <c r="D1493" s="2"/>
      <c r="E1493" s="1"/>
      <c r="F1493" s="2"/>
      <c r="G1493" s="303"/>
      <c r="H1493" s="2"/>
      <c r="I1493" s="2"/>
      <c r="J1493" s="2"/>
      <c r="K1493" s="2"/>
      <c r="L1493" s="2"/>
      <c r="M1493" s="53"/>
      <c r="N1493" s="2"/>
      <c r="O1493" s="2"/>
      <c r="P1493" s="2"/>
      <c r="Q1493" s="2"/>
      <c r="R1493" s="2"/>
      <c r="S1493" s="2"/>
      <c r="T1493" s="2"/>
      <c r="U1493" s="2"/>
      <c r="V1493" s="53"/>
      <c r="W1493" s="304"/>
      <c r="X1493" s="2"/>
      <c r="Y1493" s="52"/>
      <c r="Z1493" s="2"/>
      <c r="AA1493" s="2"/>
      <c r="AB1493" s="2"/>
      <c r="AC1493" s="2"/>
      <c r="AD1493" s="2"/>
    </row>
    <row r="1494" spans="1:30" x14ac:dyDescent="0.2">
      <c r="A1494" s="2"/>
      <c r="B1494" s="2"/>
      <c r="C1494" s="2"/>
      <c r="D1494" s="2"/>
      <c r="E1494" s="1"/>
      <c r="F1494" s="2"/>
      <c r="G1494" s="303"/>
      <c r="H1494" s="2"/>
      <c r="I1494" s="2"/>
      <c r="J1494" s="2"/>
      <c r="K1494" s="2"/>
      <c r="L1494" s="2"/>
      <c r="M1494" s="53"/>
      <c r="N1494" s="2"/>
      <c r="O1494" s="2"/>
      <c r="P1494" s="2"/>
      <c r="Q1494" s="2"/>
      <c r="R1494" s="2"/>
      <c r="S1494" s="2"/>
      <c r="T1494" s="2"/>
      <c r="U1494" s="2"/>
      <c r="V1494" s="53"/>
      <c r="W1494" s="304"/>
      <c r="X1494" s="2"/>
      <c r="Y1494" s="52"/>
      <c r="Z1494" s="2"/>
      <c r="AA1494" s="2"/>
      <c r="AB1494" s="2"/>
      <c r="AC1494" s="2"/>
      <c r="AD1494" s="2"/>
    </row>
    <row r="1495" spans="1:30" x14ac:dyDescent="0.2">
      <c r="A1495" s="2"/>
      <c r="B1495" s="2"/>
      <c r="C1495" s="2"/>
      <c r="D1495" s="2"/>
      <c r="E1495" s="1"/>
      <c r="F1495" s="2"/>
      <c r="G1495" s="303"/>
      <c r="H1495" s="2"/>
      <c r="I1495" s="2"/>
      <c r="J1495" s="2"/>
      <c r="K1495" s="2"/>
      <c r="L1495" s="2"/>
      <c r="M1495" s="53"/>
      <c r="N1495" s="2"/>
      <c r="O1495" s="2"/>
      <c r="P1495" s="2"/>
      <c r="Q1495" s="2"/>
      <c r="R1495" s="2"/>
      <c r="S1495" s="2"/>
      <c r="T1495" s="2"/>
      <c r="U1495" s="2"/>
      <c r="V1495" s="53"/>
      <c r="W1495" s="304"/>
      <c r="X1495" s="2"/>
      <c r="Y1495" s="52"/>
      <c r="Z1495" s="2"/>
      <c r="AA1495" s="2"/>
      <c r="AB1495" s="2"/>
      <c r="AC1495" s="2"/>
      <c r="AD1495" s="2"/>
    </row>
    <row r="1496" spans="1:30" x14ac:dyDescent="0.2">
      <c r="A1496" s="2"/>
      <c r="B1496" s="2"/>
      <c r="C1496" s="2"/>
      <c r="D1496" s="2"/>
      <c r="E1496" s="1"/>
      <c r="F1496" s="2"/>
      <c r="G1496" s="303"/>
      <c r="H1496" s="2"/>
      <c r="I1496" s="2"/>
      <c r="J1496" s="2"/>
      <c r="K1496" s="2"/>
      <c r="L1496" s="2"/>
      <c r="M1496" s="53"/>
      <c r="N1496" s="2"/>
      <c r="O1496" s="2"/>
      <c r="P1496" s="2"/>
      <c r="Q1496" s="2"/>
      <c r="R1496" s="2"/>
      <c r="S1496" s="2"/>
      <c r="T1496" s="2"/>
      <c r="U1496" s="2"/>
      <c r="V1496" s="53"/>
      <c r="W1496" s="304"/>
      <c r="X1496" s="2"/>
      <c r="Y1496" s="52"/>
      <c r="Z1496" s="2"/>
      <c r="AA1496" s="2"/>
      <c r="AB1496" s="2"/>
      <c r="AC1496" s="2"/>
      <c r="AD1496" s="2"/>
    </row>
    <row r="1497" spans="1:30" x14ac:dyDescent="0.2">
      <c r="A1497" s="2"/>
      <c r="B1497" s="2"/>
      <c r="C1497" s="2"/>
      <c r="D1497" s="2"/>
      <c r="E1497" s="1"/>
      <c r="F1497" s="2"/>
      <c r="G1497" s="303"/>
      <c r="H1497" s="2"/>
      <c r="I1497" s="2"/>
      <c r="J1497" s="2"/>
      <c r="K1497" s="2"/>
      <c r="L1497" s="2"/>
      <c r="M1497" s="53"/>
      <c r="N1497" s="2"/>
      <c r="O1497" s="2"/>
      <c r="P1497" s="2"/>
      <c r="Q1497" s="2"/>
      <c r="R1497" s="2"/>
      <c r="S1497" s="2"/>
      <c r="T1497" s="2"/>
      <c r="U1497" s="2"/>
      <c r="V1497" s="53"/>
      <c r="W1497" s="304"/>
      <c r="X1497" s="2"/>
      <c r="Y1497" s="52"/>
      <c r="Z1497" s="2"/>
      <c r="AA1497" s="2"/>
      <c r="AB1497" s="2"/>
      <c r="AC1497" s="2"/>
      <c r="AD1497" s="2"/>
    </row>
    <row r="1498" spans="1:30" x14ac:dyDescent="0.2">
      <c r="A1498" s="2"/>
      <c r="B1498" s="2"/>
      <c r="C1498" s="2"/>
      <c r="D1498" s="2"/>
      <c r="E1498" s="1"/>
      <c r="F1498" s="2"/>
      <c r="G1498" s="303"/>
      <c r="H1498" s="2"/>
      <c r="I1498" s="2"/>
      <c r="J1498" s="2"/>
      <c r="K1498" s="2"/>
      <c r="L1498" s="2"/>
      <c r="M1498" s="53"/>
      <c r="N1498" s="2"/>
      <c r="O1498" s="2"/>
      <c r="P1498" s="2"/>
      <c r="Q1498" s="2"/>
      <c r="R1498" s="2"/>
      <c r="S1498" s="2"/>
      <c r="T1498" s="2"/>
      <c r="U1498" s="2"/>
      <c r="V1498" s="53"/>
      <c r="W1498" s="304"/>
      <c r="X1498" s="2"/>
      <c r="Y1498" s="52"/>
      <c r="Z1498" s="2"/>
      <c r="AA1498" s="2"/>
      <c r="AB1498" s="2"/>
      <c r="AC1498" s="2"/>
      <c r="AD1498" s="2"/>
    </row>
    <row r="1499" spans="1:30" x14ac:dyDescent="0.2">
      <c r="A1499" s="2"/>
      <c r="B1499" s="2"/>
      <c r="C1499" s="2"/>
      <c r="D1499" s="2"/>
      <c r="E1499" s="1"/>
      <c r="F1499" s="2"/>
      <c r="G1499" s="303"/>
      <c r="H1499" s="2"/>
      <c r="I1499" s="2"/>
      <c r="J1499" s="2"/>
      <c r="K1499" s="2"/>
      <c r="L1499" s="2"/>
      <c r="M1499" s="53"/>
      <c r="N1499" s="2"/>
      <c r="O1499" s="2"/>
      <c r="P1499" s="2"/>
      <c r="Q1499" s="2"/>
      <c r="R1499" s="2"/>
      <c r="S1499" s="2"/>
      <c r="T1499" s="2"/>
      <c r="U1499" s="2"/>
      <c r="V1499" s="53"/>
      <c r="W1499" s="304"/>
      <c r="X1499" s="2"/>
      <c r="Y1499" s="52"/>
      <c r="Z1499" s="2"/>
      <c r="AA1499" s="2"/>
      <c r="AB1499" s="2"/>
      <c r="AC1499" s="2"/>
      <c r="AD1499" s="2"/>
    </row>
    <row r="1500" spans="1:30" x14ac:dyDescent="0.2">
      <c r="A1500" s="2"/>
      <c r="B1500" s="2"/>
      <c r="C1500" s="2"/>
      <c r="D1500" s="2"/>
      <c r="E1500" s="1"/>
      <c r="F1500" s="2"/>
      <c r="G1500" s="303"/>
      <c r="H1500" s="2"/>
      <c r="I1500" s="2"/>
      <c r="J1500" s="2"/>
      <c r="K1500" s="2"/>
      <c r="L1500" s="2"/>
      <c r="M1500" s="53"/>
      <c r="N1500" s="2"/>
      <c r="O1500" s="2"/>
      <c r="P1500" s="2"/>
      <c r="Q1500" s="2"/>
      <c r="R1500" s="2"/>
      <c r="S1500" s="2"/>
      <c r="T1500" s="2"/>
      <c r="U1500" s="2"/>
      <c r="V1500" s="53"/>
      <c r="W1500" s="304"/>
      <c r="X1500" s="2"/>
      <c r="Y1500" s="52"/>
      <c r="Z1500" s="2"/>
      <c r="AA1500" s="2"/>
      <c r="AB1500" s="2"/>
      <c r="AC1500" s="2"/>
      <c r="AD1500" s="2"/>
    </row>
    <row r="1501" spans="1:30" x14ac:dyDescent="0.2">
      <c r="A1501" s="2"/>
      <c r="B1501" s="2"/>
      <c r="C1501" s="2"/>
      <c r="D1501" s="2"/>
      <c r="E1501" s="1"/>
      <c r="F1501" s="2"/>
      <c r="G1501" s="303"/>
      <c r="H1501" s="2"/>
      <c r="I1501" s="2"/>
      <c r="J1501" s="2"/>
      <c r="K1501" s="2"/>
      <c r="L1501" s="2"/>
      <c r="M1501" s="53"/>
      <c r="N1501" s="2"/>
      <c r="O1501" s="2"/>
      <c r="P1501" s="2"/>
      <c r="Q1501" s="2"/>
      <c r="R1501" s="2"/>
      <c r="S1501" s="2"/>
      <c r="T1501" s="2"/>
      <c r="U1501" s="2"/>
      <c r="V1501" s="53"/>
      <c r="W1501" s="304"/>
      <c r="X1501" s="2"/>
      <c r="Y1501" s="52"/>
      <c r="Z1501" s="2"/>
      <c r="AA1501" s="2"/>
      <c r="AB1501" s="2"/>
      <c r="AC1501" s="2"/>
      <c r="AD1501" s="2"/>
    </row>
    <row r="1502" spans="1:30" x14ac:dyDescent="0.2">
      <c r="A1502" s="2"/>
      <c r="B1502" s="2"/>
      <c r="C1502" s="2"/>
      <c r="D1502" s="2"/>
      <c r="E1502" s="1"/>
      <c r="F1502" s="2"/>
      <c r="G1502" s="303"/>
      <c r="H1502" s="2"/>
      <c r="I1502" s="2"/>
      <c r="J1502" s="2"/>
      <c r="K1502" s="2"/>
      <c r="L1502" s="2"/>
      <c r="M1502" s="53"/>
      <c r="N1502" s="2"/>
      <c r="O1502" s="2"/>
      <c r="P1502" s="2"/>
      <c r="Q1502" s="2"/>
      <c r="R1502" s="2"/>
      <c r="S1502" s="2"/>
      <c r="T1502" s="2"/>
      <c r="U1502" s="2"/>
      <c r="V1502" s="53"/>
      <c r="W1502" s="304"/>
      <c r="X1502" s="2"/>
      <c r="Y1502" s="52"/>
      <c r="Z1502" s="2"/>
      <c r="AA1502" s="2"/>
      <c r="AB1502" s="2"/>
      <c r="AC1502" s="2"/>
      <c r="AD1502" s="2"/>
    </row>
    <row r="1503" spans="1:30" x14ac:dyDescent="0.2">
      <c r="A1503" s="2"/>
      <c r="B1503" s="2"/>
      <c r="C1503" s="2"/>
      <c r="D1503" s="2"/>
      <c r="E1503" s="1"/>
      <c r="F1503" s="2"/>
      <c r="G1503" s="303"/>
      <c r="H1503" s="2"/>
      <c r="I1503" s="2"/>
      <c r="J1503" s="2"/>
      <c r="K1503" s="2"/>
      <c r="L1503" s="2"/>
      <c r="M1503" s="53"/>
      <c r="N1503" s="2"/>
      <c r="O1503" s="2"/>
      <c r="P1503" s="2"/>
      <c r="Q1503" s="2"/>
      <c r="R1503" s="2"/>
      <c r="S1503" s="2"/>
      <c r="T1503" s="2"/>
      <c r="U1503" s="2"/>
      <c r="V1503" s="53"/>
      <c r="W1503" s="304"/>
      <c r="X1503" s="2"/>
      <c r="Y1503" s="52"/>
      <c r="Z1503" s="2"/>
      <c r="AA1503" s="2"/>
      <c r="AB1503" s="2"/>
      <c r="AC1503" s="2"/>
      <c r="AD1503" s="2"/>
    </row>
    <row r="1504" spans="1:30" x14ac:dyDescent="0.2">
      <c r="A1504" s="306"/>
      <c r="B1504" s="306"/>
      <c r="C1504" s="306"/>
      <c r="D1504" s="306"/>
      <c r="E1504" s="307"/>
      <c r="F1504" s="306"/>
      <c r="G1504" s="308"/>
      <c r="H1504" s="306"/>
      <c r="I1504" s="306"/>
      <c r="J1504" s="306"/>
      <c r="K1504" s="306"/>
      <c r="L1504" s="306"/>
      <c r="M1504" s="309"/>
      <c r="N1504" s="306"/>
      <c r="O1504" s="306"/>
      <c r="P1504" s="306"/>
      <c r="Q1504" s="306"/>
      <c r="R1504" s="306"/>
      <c r="S1504" s="306"/>
      <c r="T1504" s="306"/>
      <c r="U1504" s="306"/>
      <c r="V1504" s="309"/>
      <c r="W1504" s="310"/>
      <c r="X1504" s="311"/>
      <c r="Y1504" s="312"/>
      <c r="Z1504" s="306"/>
      <c r="AA1504" s="306"/>
      <c r="AB1504" s="306"/>
      <c r="AC1504" s="306"/>
      <c r="AD1504" s="306"/>
    </row>
    <row r="1505" spans="1:30" x14ac:dyDescent="0.2">
      <c r="A1505" s="2"/>
      <c r="B1505" s="2"/>
      <c r="C1505" s="2"/>
      <c r="D1505" s="2"/>
      <c r="E1505" s="1"/>
      <c r="F1505" s="2"/>
      <c r="G1505" s="303"/>
      <c r="H1505" s="2"/>
      <c r="I1505" s="2"/>
      <c r="J1505" s="2"/>
      <c r="K1505" s="2"/>
      <c r="L1505" s="2"/>
      <c r="M1505" s="53"/>
      <c r="N1505" s="2"/>
      <c r="O1505" s="2"/>
      <c r="P1505" s="2"/>
      <c r="Q1505" s="2"/>
      <c r="R1505" s="2"/>
      <c r="S1505" s="2"/>
      <c r="T1505" s="2"/>
      <c r="U1505" s="2"/>
      <c r="V1505" s="53"/>
      <c r="W1505" s="304"/>
      <c r="X1505" s="2"/>
      <c r="Y1505" s="52"/>
      <c r="Z1505" s="2"/>
      <c r="AA1505" s="2"/>
      <c r="AB1505" s="2"/>
      <c r="AC1505" s="2"/>
      <c r="AD1505" s="2"/>
    </row>
    <row r="1506" spans="1:30" x14ac:dyDescent="0.2">
      <c r="A1506" s="2"/>
      <c r="B1506" s="2"/>
      <c r="C1506" s="2"/>
      <c r="D1506" s="2"/>
      <c r="E1506" s="1"/>
      <c r="F1506" s="2"/>
      <c r="G1506" s="303"/>
      <c r="H1506" s="2"/>
      <c r="I1506" s="2"/>
      <c r="J1506" s="2"/>
      <c r="K1506" s="2"/>
      <c r="L1506" s="2"/>
      <c r="M1506" s="53"/>
      <c r="N1506" s="2"/>
      <c r="O1506" s="2"/>
      <c r="P1506" s="2"/>
      <c r="Q1506" s="2"/>
      <c r="R1506" s="2"/>
      <c r="S1506" s="2"/>
      <c r="T1506" s="2"/>
      <c r="U1506" s="2"/>
      <c r="V1506" s="53"/>
      <c r="W1506" s="304"/>
      <c r="X1506" s="2"/>
      <c r="Y1506" s="52"/>
      <c r="Z1506" s="2"/>
      <c r="AA1506" s="2"/>
      <c r="AB1506" s="2"/>
      <c r="AC1506" s="2"/>
      <c r="AD1506" s="2"/>
    </row>
    <row r="1507" spans="1:30" x14ac:dyDescent="0.2">
      <c r="A1507" s="2"/>
      <c r="B1507" s="2"/>
      <c r="C1507" s="2"/>
      <c r="D1507" s="2"/>
      <c r="E1507" s="1"/>
      <c r="F1507" s="2"/>
      <c r="G1507" s="303"/>
      <c r="H1507" s="2"/>
      <c r="I1507" s="2"/>
      <c r="J1507" s="2"/>
      <c r="K1507" s="2"/>
      <c r="L1507" s="2"/>
      <c r="M1507" s="53"/>
      <c r="N1507" s="2"/>
      <c r="O1507" s="2"/>
      <c r="P1507" s="2"/>
      <c r="Q1507" s="2"/>
      <c r="R1507" s="2"/>
      <c r="S1507" s="2"/>
      <c r="T1507" s="2"/>
      <c r="U1507" s="2"/>
      <c r="V1507" s="53"/>
      <c r="W1507" s="304"/>
      <c r="X1507" s="2"/>
      <c r="Y1507" s="52"/>
      <c r="Z1507" s="2"/>
      <c r="AA1507" s="2"/>
      <c r="AB1507" s="2"/>
      <c r="AC1507" s="2"/>
      <c r="AD1507" s="2"/>
    </row>
    <row r="1508" spans="1:30" x14ac:dyDescent="0.2">
      <c r="A1508" s="306"/>
      <c r="B1508" s="306"/>
      <c r="C1508" s="306"/>
      <c r="D1508" s="306"/>
      <c r="E1508" s="307"/>
      <c r="F1508" s="306"/>
      <c r="G1508" s="308"/>
      <c r="H1508" s="306"/>
      <c r="I1508" s="306"/>
      <c r="J1508" s="306"/>
      <c r="K1508" s="306"/>
      <c r="L1508" s="306"/>
      <c r="M1508" s="309"/>
      <c r="N1508" s="306"/>
      <c r="O1508" s="306"/>
      <c r="P1508" s="306"/>
      <c r="Q1508" s="306"/>
      <c r="R1508" s="306"/>
      <c r="S1508" s="306"/>
      <c r="T1508" s="306"/>
      <c r="U1508" s="306"/>
      <c r="V1508" s="309"/>
      <c r="W1508" s="310"/>
      <c r="X1508" s="311"/>
      <c r="Y1508" s="312"/>
      <c r="Z1508" s="306"/>
      <c r="AA1508" s="306"/>
      <c r="AB1508" s="306"/>
      <c r="AC1508" s="306"/>
      <c r="AD1508" s="306"/>
    </row>
    <row r="1509" spans="1:30" x14ac:dyDescent="0.2">
      <c r="A1509" s="2"/>
      <c r="B1509" s="2"/>
      <c r="C1509" s="2"/>
      <c r="D1509" s="2"/>
      <c r="E1509" s="1"/>
      <c r="F1509" s="2"/>
      <c r="G1509" s="303"/>
      <c r="H1509" s="2"/>
      <c r="I1509" s="2"/>
      <c r="J1509" s="2"/>
      <c r="K1509" s="2"/>
      <c r="L1509" s="2"/>
      <c r="M1509" s="53"/>
      <c r="N1509" s="2"/>
      <c r="O1509" s="2"/>
      <c r="P1509" s="2"/>
      <c r="Q1509" s="2"/>
      <c r="R1509" s="2"/>
      <c r="S1509" s="2"/>
      <c r="T1509" s="2"/>
      <c r="U1509" s="2"/>
      <c r="V1509" s="53"/>
      <c r="W1509" s="304"/>
      <c r="X1509" s="2"/>
      <c r="Y1509" s="52"/>
      <c r="Z1509" s="2"/>
      <c r="AA1509" s="2"/>
      <c r="AB1509" s="2"/>
      <c r="AC1509" s="2"/>
      <c r="AD1509" s="2"/>
    </row>
    <row r="1510" spans="1:30" x14ac:dyDescent="0.2">
      <c r="A1510" s="2"/>
      <c r="B1510" s="2"/>
      <c r="C1510" s="2"/>
      <c r="D1510" s="2"/>
      <c r="E1510" s="1"/>
      <c r="F1510" s="2"/>
      <c r="G1510" s="303"/>
      <c r="H1510" s="2"/>
      <c r="I1510" s="2"/>
      <c r="J1510" s="2"/>
      <c r="K1510" s="2"/>
      <c r="L1510" s="2"/>
      <c r="M1510" s="53"/>
      <c r="N1510" s="2"/>
      <c r="O1510" s="2"/>
      <c r="P1510" s="2"/>
      <c r="Q1510" s="2"/>
      <c r="R1510" s="2"/>
      <c r="S1510" s="2"/>
      <c r="T1510" s="2"/>
      <c r="U1510" s="2"/>
      <c r="V1510" s="53"/>
      <c r="W1510" s="304"/>
      <c r="X1510" s="2"/>
      <c r="Y1510" s="52"/>
      <c r="Z1510" s="2"/>
      <c r="AA1510" s="2"/>
      <c r="AB1510" s="2"/>
      <c r="AC1510" s="2"/>
      <c r="AD1510" s="2"/>
    </row>
    <row r="1511" spans="1:30" x14ac:dyDescent="0.2">
      <c r="A1511" s="2"/>
      <c r="B1511" s="2"/>
      <c r="C1511" s="2"/>
      <c r="D1511" s="2"/>
      <c r="E1511" s="1"/>
      <c r="F1511" s="2"/>
      <c r="G1511" s="303"/>
      <c r="H1511" s="2"/>
      <c r="I1511" s="2"/>
      <c r="J1511" s="2"/>
      <c r="K1511" s="2"/>
      <c r="L1511" s="2"/>
      <c r="M1511" s="53"/>
      <c r="N1511" s="2"/>
      <c r="O1511" s="2"/>
      <c r="P1511" s="2"/>
      <c r="Q1511" s="2"/>
      <c r="R1511" s="2"/>
      <c r="S1511" s="2"/>
      <c r="T1511" s="2"/>
      <c r="U1511" s="2"/>
      <c r="V1511" s="53"/>
      <c r="W1511" s="304"/>
      <c r="X1511" s="2"/>
      <c r="Y1511" s="52"/>
      <c r="Z1511" s="2"/>
      <c r="AA1511" s="2"/>
      <c r="AB1511" s="2"/>
      <c r="AC1511" s="2"/>
      <c r="AD1511" s="2"/>
    </row>
    <row r="1512" spans="1:30" x14ac:dyDescent="0.2">
      <c r="A1512" s="2"/>
      <c r="B1512" s="2"/>
      <c r="C1512" s="2"/>
      <c r="D1512" s="2"/>
      <c r="E1512" s="1"/>
      <c r="F1512" s="2"/>
      <c r="G1512" s="303"/>
      <c r="H1512" s="2"/>
      <c r="I1512" s="2"/>
      <c r="J1512" s="2"/>
      <c r="K1512" s="2"/>
      <c r="L1512" s="2"/>
      <c r="M1512" s="53"/>
      <c r="N1512" s="2"/>
      <c r="O1512" s="2"/>
      <c r="P1512" s="2"/>
      <c r="Q1512" s="2"/>
      <c r="R1512" s="2"/>
      <c r="S1512" s="2"/>
      <c r="T1512" s="2"/>
      <c r="U1512" s="2"/>
      <c r="V1512" s="53"/>
      <c r="W1512" s="304"/>
      <c r="X1512" s="2"/>
      <c r="Y1512" s="52"/>
      <c r="Z1512" s="2"/>
      <c r="AA1512" s="2"/>
      <c r="AB1512" s="2"/>
      <c r="AC1512" s="2"/>
      <c r="AD1512" s="2"/>
    </row>
    <row r="1513" spans="1:30" x14ac:dyDescent="0.2">
      <c r="A1513" s="2"/>
      <c r="B1513" s="2"/>
      <c r="C1513" s="2"/>
      <c r="D1513" s="2"/>
      <c r="E1513" s="1"/>
      <c r="F1513" s="2"/>
      <c r="G1513" s="303"/>
      <c r="H1513" s="2"/>
      <c r="I1513" s="2"/>
      <c r="J1513" s="2"/>
      <c r="K1513" s="2"/>
      <c r="L1513" s="2"/>
      <c r="M1513" s="53"/>
      <c r="N1513" s="2"/>
      <c r="O1513" s="2"/>
      <c r="P1513" s="2"/>
      <c r="Q1513" s="2"/>
      <c r="R1513" s="2"/>
      <c r="S1513" s="2"/>
      <c r="T1513" s="2"/>
      <c r="U1513" s="2"/>
      <c r="V1513" s="53"/>
      <c r="W1513" s="304"/>
      <c r="X1513" s="2"/>
      <c r="Y1513" s="52"/>
      <c r="Z1513" s="2"/>
      <c r="AA1513" s="2"/>
      <c r="AB1513" s="2"/>
      <c r="AC1513" s="2"/>
      <c r="AD1513" s="2"/>
    </row>
    <row r="1514" spans="1:30" x14ac:dyDescent="0.2">
      <c r="A1514" s="2"/>
      <c r="B1514" s="2"/>
      <c r="C1514" s="2"/>
      <c r="D1514" s="2"/>
      <c r="E1514" s="1"/>
      <c r="F1514" s="2"/>
      <c r="G1514" s="303"/>
      <c r="H1514" s="2"/>
      <c r="I1514" s="2"/>
      <c r="J1514" s="2"/>
      <c r="K1514" s="2"/>
      <c r="L1514" s="2"/>
      <c r="M1514" s="53"/>
      <c r="N1514" s="2"/>
      <c r="O1514" s="2"/>
      <c r="P1514" s="2"/>
      <c r="Q1514" s="2"/>
      <c r="R1514" s="2"/>
      <c r="S1514" s="2"/>
      <c r="T1514" s="2"/>
      <c r="U1514" s="2"/>
      <c r="V1514" s="53"/>
      <c r="W1514" s="304"/>
      <c r="X1514" s="2"/>
      <c r="Y1514" s="52"/>
      <c r="Z1514" s="2"/>
      <c r="AA1514" s="2"/>
      <c r="AB1514" s="2"/>
      <c r="AC1514" s="2"/>
      <c r="AD1514" s="2"/>
    </row>
    <row r="1515" spans="1:30" x14ac:dyDescent="0.2">
      <c r="A1515" s="2"/>
      <c r="B1515" s="2"/>
      <c r="C1515" s="2"/>
      <c r="D1515" s="2"/>
      <c r="E1515" s="1"/>
      <c r="F1515" s="2"/>
      <c r="G1515" s="303"/>
      <c r="H1515" s="2"/>
      <c r="I1515" s="2"/>
      <c r="J1515" s="2"/>
      <c r="K1515" s="2"/>
      <c r="L1515" s="2"/>
      <c r="M1515" s="53"/>
      <c r="N1515" s="2"/>
      <c r="O1515" s="2"/>
      <c r="P1515" s="2"/>
      <c r="Q1515" s="2"/>
      <c r="R1515" s="2"/>
      <c r="S1515" s="2"/>
      <c r="T1515" s="2"/>
      <c r="U1515" s="2"/>
      <c r="V1515" s="53"/>
      <c r="W1515" s="304"/>
      <c r="X1515" s="2"/>
      <c r="Y1515" s="52"/>
      <c r="Z1515" s="2"/>
      <c r="AA1515" s="2"/>
      <c r="AB1515" s="2"/>
      <c r="AC1515" s="2"/>
      <c r="AD1515" s="2"/>
    </row>
    <row r="1516" spans="1:30" x14ac:dyDescent="0.2">
      <c r="A1516" s="2"/>
      <c r="B1516" s="2"/>
      <c r="C1516" s="2"/>
      <c r="D1516" s="2"/>
      <c r="E1516" s="1"/>
      <c r="F1516" s="2"/>
      <c r="G1516" s="303"/>
      <c r="H1516" s="2"/>
      <c r="I1516" s="2"/>
      <c r="J1516" s="2"/>
      <c r="K1516" s="2"/>
      <c r="L1516" s="2"/>
      <c r="M1516" s="53"/>
      <c r="N1516" s="2"/>
      <c r="O1516" s="2"/>
      <c r="P1516" s="2"/>
      <c r="Q1516" s="2"/>
      <c r="R1516" s="2"/>
      <c r="S1516" s="2"/>
      <c r="T1516" s="2"/>
      <c r="U1516" s="2"/>
      <c r="V1516" s="53"/>
      <c r="W1516" s="304"/>
      <c r="X1516" s="2"/>
      <c r="Y1516" s="52"/>
      <c r="Z1516" s="2"/>
      <c r="AA1516" s="2"/>
      <c r="AB1516" s="2"/>
      <c r="AC1516" s="2"/>
      <c r="AD1516" s="2"/>
    </row>
    <row r="1517" spans="1:30" x14ac:dyDescent="0.2">
      <c r="A1517" s="2"/>
      <c r="B1517" s="2"/>
      <c r="C1517" s="2"/>
      <c r="D1517" s="2"/>
      <c r="E1517" s="1"/>
      <c r="F1517" s="2"/>
      <c r="G1517" s="303"/>
      <c r="H1517" s="2"/>
      <c r="I1517" s="2"/>
      <c r="J1517" s="2"/>
      <c r="K1517" s="2"/>
      <c r="L1517" s="2"/>
      <c r="M1517" s="53"/>
      <c r="N1517" s="2"/>
      <c r="O1517" s="2"/>
      <c r="P1517" s="2"/>
      <c r="Q1517" s="2"/>
      <c r="R1517" s="2"/>
      <c r="S1517" s="2"/>
      <c r="T1517" s="2"/>
      <c r="U1517" s="2"/>
      <c r="V1517" s="53"/>
      <c r="W1517" s="304"/>
      <c r="X1517" s="2"/>
      <c r="Y1517" s="52"/>
      <c r="Z1517" s="2"/>
      <c r="AA1517" s="2"/>
      <c r="AB1517" s="2"/>
      <c r="AC1517" s="2"/>
      <c r="AD1517" s="2"/>
    </row>
    <row r="1518" spans="1:30" x14ac:dyDescent="0.2">
      <c r="A1518" s="2"/>
      <c r="B1518" s="2"/>
      <c r="C1518" s="2"/>
      <c r="D1518" s="2"/>
      <c r="E1518" s="1"/>
      <c r="F1518" s="2"/>
      <c r="G1518" s="303"/>
      <c r="H1518" s="2"/>
      <c r="I1518" s="2"/>
      <c r="J1518" s="2"/>
      <c r="K1518" s="2"/>
      <c r="L1518" s="2"/>
      <c r="M1518" s="53"/>
      <c r="N1518" s="2"/>
      <c r="O1518" s="2"/>
      <c r="P1518" s="2"/>
      <c r="Q1518" s="2"/>
      <c r="R1518" s="2"/>
      <c r="S1518" s="2"/>
      <c r="T1518" s="2"/>
      <c r="U1518" s="2"/>
      <c r="V1518" s="53"/>
      <c r="W1518" s="304"/>
      <c r="X1518" s="2"/>
      <c r="Y1518" s="52"/>
      <c r="Z1518" s="2"/>
      <c r="AA1518" s="2"/>
      <c r="AB1518" s="2"/>
      <c r="AC1518" s="2"/>
      <c r="AD1518" s="2"/>
    </row>
    <row r="1519" spans="1:30" x14ac:dyDescent="0.2">
      <c r="A1519" s="2"/>
      <c r="B1519" s="2"/>
      <c r="C1519" s="2"/>
      <c r="D1519" s="2"/>
      <c r="E1519" s="1"/>
      <c r="F1519" s="2"/>
      <c r="G1519" s="303"/>
      <c r="H1519" s="2"/>
      <c r="I1519" s="2"/>
      <c r="J1519" s="2"/>
      <c r="K1519" s="2"/>
      <c r="L1519" s="2"/>
      <c r="M1519" s="53"/>
      <c r="N1519" s="2"/>
      <c r="O1519" s="2"/>
      <c r="P1519" s="2"/>
      <c r="Q1519" s="2"/>
      <c r="R1519" s="2"/>
      <c r="S1519" s="2"/>
      <c r="T1519" s="2"/>
      <c r="U1519" s="2"/>
      <c r="V1519" s="53"/>
      <c r="W1519" s="304"/>
      <c r="X1519" s="2"/>
      <c r="Y1519" s="52"/>
      <c r="Z1519" s="2"/>
      <c r="AA1519" s="2"/>
      <c r="AB1519" s="2"/>
      <c r="AC1519" s="2"/>
      <c r="AD1519" s="2"/>
    </row>
    <row r="1520" spans="1:30" x14ac:dyDescent="0.2">
      <c r="A1520" s="2"/>
      <c r="B1520" s="2"/>
      <c r="C1520" s="2"/>
      <c r="D1520" s="2"/>
      <c r="E1520" s="1"/>
      <c r="F1520" s="2"/>
      <c r="G1520" s="303"/>
      <c r="H1520" s="2"/>
      <c r="I1520" s="2"/>
      <c r="J1520" s="2"/>
      <c r="K1520" s="2"/>
      <c r="L1520" s="2"/>
      <c r="M1520" s="53"/>
      <c r="N1520" s="2"/>
      <c r="O1520" s="2"/>
      <c r="P1520" s="2"/>
      <c r="Q1520" s="2"/>
      <c r="R1520" s="2"/>
      <c r="S1520" s="2"/>
      <c r="T1520" s="2"/>
      <c r="U1520" s="2"/>
      <c r="V1520" s="53"/>
      <c r="W1520" s="304"/>
      <c r="X1520" s="2"/>
      <c r="Y1520" s="52"/>
      <c r="Z1520" s="2"/>
      <c r="AA1520" s="2"/>
      <c r="AB1520" s="2"/>
      <c r="AC1520" s="2"/>
      <c r="AD1520" s="2"/>
    </row>
    <row r="1521" spans="1:30" x14ac:dyDescent="0.2">
      <c r="A1521" s="2"/>
      <c r="B1521" s="2"/>
      <c r="C1521" s="2"/>
      <c r="D1521" s="2"/>
      <c r="E1521" s="1"/>
      <c r="F1521" s="2"/>
      <c r="G1521" s="303"/>
      <c r="H1521" s="2"/>
      <c r="I1521" s="2"/>
      <c r="J1521" s="2"/>
      <c r="K1521" s="2"/>
      <c r="L1521" s="2"/>
      <c r="M1521" s="53"/>
      <c r="N1521" s="2"/>
      <c r="O1521" s="2"/>
      <c r="P1521" s="2"/>
      <c r="Q1521" s="2"/>
      <c r="R1521" s="2"/>
      <c r="S1521" s="2"/>
      <c r="T1521" s="2"/>
      <c r="U1521" s="2"/>
      <c r="V1521" s="53"/>
      <c r="W1521" s="304"/>
      <c r="X1521" s="2"/>
      <c r="Y1521" s="52"/>
      <c r="Z1521" s="2"/>
      <c r="AA1521" s="2"/>
      <c r="AB1521" s="2"/>
      <c r="AC1521" s="2"/>
      <c r="AD1521" s="2"/>
    </row>
    <row r="1522" spans="1:30" x14ac:dyDescent="0.2">
      <c r="A1522" s="2"/>
      <c r="B1522" s="2"/>
      <c r="C1522" s="2"/>
      <c r="D1522" s="2"/>
      <c r="E1522" s="1"/>
      <c r="F1522" s="2"/>
      <c r="G1522" s="303"/>
      <c r="H1522" s="2"/>
      <c r="I1522" s="2"/>
      <c r="J1522" s="2"/>
      <c r="K1522" s="2"/>
      <c r="L1522" s="2"/>
      <c r="M1522" s="53"/>
      <c r="N1522" s="2"/>
      <c r="O1522" s="2"/>
      <c r="P1522" s="2"/>
      <c r="Q1522" s="2"/>
      <c r="R1522" s="2"/>
      <c r="S1522" s="2"/>
      <c r="T1522" s="2"/>
      <c r="U1522" s="2"/>
      <c r="V1522" s="53"/>
      <c r="W1522" s="304"/>
      <c r="X1522" s="2"/>
      <c r="Y1522" s="52"/>
      <c r="Z1522" s="2"/>
      <c r="AA1522" s="2"/>
      <c r="AB1522" s="2"/>
      <c r="AC1522" s="2"/>
      <c r="AD1522" s="2"/>
    </row>
    <row r="1523" spans="1:30" x14ac:dyDescent="0.2">
      <c r="A1523" s="2"/>
      <c r="B1523" s="2"/>
      <c r="C1523" s="2"/>
      <c r="D1523" s="2"/>
      <c r="E1523" s="1"/>
      <c r="F1523" s="2"/>
      <c r="G1523" s="303"/>
      <c r="H1523" s="2"/>
      <c r="I1523" s="2"/>
      <c r="J1523" s="2"/>
      <c r="K1523" s="2"/>
      <c r="L1523" s="2"/>
      <c r="M1523" s="53"/>
      <c r="N1523" s="2"/>
      <c r="O1523" s="2"/>
      <c r="P1523" s="2"/>
      <c r="Q1523" s="2"/>
      <c r="R1523" s="2"/>
      <c r="S1523" s="2"/>
      <c r="T1523" s="2"/>
      <c r="U1523" s="2"/>
      <c r="V1523" s="53"/>
      <c r="W1523" s="304"/>
      <c r="X1523" s="2"/>
      <c r="Y1523" s="52"/>
      <c r="Z1523" s="2"/>
      <c r="AA1523" s="2"/>
      <c r="AB1523" s="2"/>
      <c r="AC1523" s="2"/>
      <c r="AD1523" s="2"/>
    </row>
    <row r="1524" spans="1:30" x14ac:dyDescent="0.2">
      <c r="A1524" s="2"/>
      <c r="B1524" s="2"/>
      <c r="C1524" s="2"/>
      <c r="D1524" s="2"/>
      <c r="E1524" s="1"/>
      <c r="F1524" s="2"/>
      <c r="G1524" s="303"/>
      <c r="H1524" s="2"/>
      <c r="I1524" s="2"/>
      <c r="J1524" s="2"/>
      <c r="K1524" s="2"/>
      <c r="L1524" s="2"/>
      <c r="M1524" s="53"/>
      <c r="N1524" s="2"/>
      <c r="O1524" s="2"/>
      <c r="P1524" s="2"/>
      <c r="Q1524" s="2"/>
      <c r="R1524" s="2"/>
      <c r="S1524" s="2"/>
      <c r="T1524" s="2"/>
      <c r="U1524" s="2"/>
      <c r="V1524" s="53"/>
      <c r="W1524" s="304"/>
      <c r="X1524" s="2"/>
      <c r="Y1524" s="52"/>
      <c r="Z1524" s="2"/>
      <c r="AA1524" s="2"/>
      <c r="AB1524" s="2"/>
      <c r="AC1524" s="2"/>
      <c r="AD1524" s="2"/>
    </row>
    <row r="1525" spans="1:30" x14ac:dyDescent="0.2">
      <c r="A1525" s="2"/>
      <c r="B1525" s="2"/>
      <c r="C1525" s="2"/>
      <c r="D1525" s="2"/>
      <c r="E1525" s="1"/>
      <c r="F1525" s="2"/>
      <c r="G1525" s="303"/>
      <c r="H1525" s="2"/>
      <c r="I1525" s="2"/>
      <c r="J1525" s="2"/>
      <c r="K1525" s="2"/>
      <c r="L1525" s="2"/>
      <c r="M1525" s="53"/>
      <c r="N1525" s="2"/>
      <c r="O1525" s="2"/>
      <c r="P1525" s="2"/>
      <c r="Q1525" s="2"/>
      <c r="R1525" s="2"/>
      <c r="S1525" s="2"/>
      <c r="T1525" s="2"/>
      <c r="U1525" s="2"/>
      <c r="V1525" s="53"/>
      <c r="W1525" s="304"/>
      <c r="X1525" s="2"/>
      <c r="Y1525" s="52"/>
      <c r="Z1525" s="2"/>
      <c r="AA1525" s="2"/>
      <c r="AB1525" s="2"/>
      <c r="AC1525" s="2"/>
      <c r="AD1525" s="2"/>
    </row>
    <row r="1526" spans="1:30" x14ac:dyDescent="0.2">
      <c r="A1526" s="2"/>
      <c r="B1526" s="2"/>
      <c r="C1526" s="2"/>
      <c r="D1526" s="2"/>
      <c r="E1526" s="1"/>
      <c r="F1526" s="2"/>
      <c r="G1526" s="303"/>
      <c r="H1526" s="2"/>
      <c r="I1526" s="2"/>
      <c r="J1526" s="2"/>
      <c r="K1526" s="2"/>
      <c r="L1526" s="2"/>
      <c r="M1526" s="53"/>
      <c r="N1526" s="2"/>
      <c r="O1526" s="2"/>
      <c r="P1526" s="2"/>
      <c r="Q1526" s="2"/>
      <c r="R1526" s="2"/>
      <c r="S1526" s="2"/>
      <c r="T1526" s="2"/>
      <c r="U1526" s="2"/>
      <c r="V1526" s="53"/>
      <c r="W1526" s="304"/>
      <c r="X1526" s="2"/>
      <c r="Y1526" s="52"/>
      <c r="Z1526" s="2"/>
      <c r="AA1526" s="2"/>
      <c r="AB1526" s="2"/>
      <c r="AC1526" s="2"/>
      <c r="AD1526" s="2"/>
    </row>
    <row r="1527" spans="1:30" x14ac:dyDescent="0.2">
      <c r="A1527" s="2"/>
      <c r="B1527" s="2"/>
      <c r="C1527" s="2"/>
      <c r="D1527" s="2"/>
      <c r="E1527" s="1"/>
      <c r="F1527" s="2"/>
      <c r="G1527" s="303"/>
      <c r="H1527" s="2"/>
      <c r="I1527" s="2"/>
      <c r="J1527" s="2"/>
      <c r="K1527" s="2"/>
      <c r="L1527" s="2"/>
      <c r="M1527" s="53"/>
      <c r="N1527" s="2"/>
      <c r="O1527" s="2"/>
      <c r="P1527" s="2"/>
      <c r="Q1527" s="2"/>
      <c r="R1527" s="2"/>
      <c r="S1527" s="2"/>
      <c r="T1527" s="2"/>
      <c r="U1527" s="2"/>
      <c r="V1527" s="53"/>
      <c r="W1527" s="304"/>
      <c r="X1527" s="2"/>
      <c r="Y1527" s="52"/>
      <c r="Z1527" s="2"/>
      <c r="AA1527" s="2"/>
      <c r="AB1527" s="2"/>
      <c r="AC1527" s="2"/>
      <c r="AD1527" s="2"/>
    </row>
    <row r="1528" spans="1:30" x14ac:dyDescent="0.2">
      <c r="A1528" s="306"/>
      <c r="B1528" s="306"/>
      <c r="C1528" s="306"/>
      <c r="D1528" s="306"/>
      <c r="E1528" s="307"/>
      <c r="F1528" s="306"/>
      <c r="G1528" s="308"/>
      <c r="H1528" s="306"/>
      <c r="I1528" s="306"/>
      <c r="J1528" s="306"/>
      <c r="K1528" s="306"/>
      <c r="L1528" s="306"/>
      <c r="M1528" s="309"/>
      <c r="N1528" s="306"/>
      <c r="O1528" s="306"/>
      <c r="P1528" s="306"/>
      <c r="Q1528" s="306"/>
      <c r="R1528" s="306"/>
      <c r="S1528" s="306"/>
      <c r="T1528" s="306"/>
      <c r="U1528" s="306"/>
      <c r="V1528" s="309"/>
      <c r="W1528" s="310"/>
      <c r="X1528" s="311"/>
      <c r="Y1528" s="312"/>
      <c r="Z1528" s="306"/>
      <c r="AA1528" s="306"/>
      <c r="AB1528" s="306"/>
      <c r="AC1528" s="306"/>
      <c r="AD1528" s="306"/>
    </row>
    <row r="1529" spans="1:30" x14ac:dyDescent="0.2">
      <c r="A1529" s="2"/>
      <c r="B1529" s="2"/>
      <c r="C1529" s="2"/>
      <c r="D1529" s="2"/>
      <c r="E1529" s="1"/>
      <c r="F1529" s="2"/>
      <c r="G1529" s="303"/>
      <c r="H1529" s="2"/>
      <c r="I1529" s="2"/>
      <c r="J1529" s="2"/>
      <c r="K1529" s="2"/>
      <c r="L1529" s="2"/>
      <c r="M1529" s="53"/>
      <c r="N1529" s="2"/>
      <c r="O1529" s="2"/>
      <c r="P1529" s="2"/>
      <c r="Q1529" s="2"/>
      <c r="R1529" s="2"/>
      <c r="S1529" s="2"/>
      <c r="T1529" s="2"/>
      <c r="U1529" s="2"/>
      <c r="V1529" s="53"/>
      <c r="W1529" s="304"/>
      <c r="X1529" s="2"/>
      <c r="Y1529" s="52"/>
      <c r="Z1529" s="2"/>
      <c r="AA1529" s="2"/>
      <c r="AB1529" s="2"/>
      <c r="AC1529" s="2"/>
      <c r="AD1529" s="2"/>
    </row>
    <row r="1530" spans="1:30" x14ac:dyDescent="0.2">
      <c r="A1530" s="2"/>
      <c r="B1530" s="2"/>
      <c r="C1530" s="2"/>
      <c r="D1530" s="2"/>
      <c r="E1530" s="1"/>
      <c r="F1530" s="2"/>
      <c r="G1530" s="303"/>
      <c r="H1530" s="2"/>
      <c r="I1530" s="2"/>
      <c r="J1530" s="2"/>
      <c r="K1530" s="2"/>
      <c r="L1530" s="2"/>
      <c r="M1530" s="53"/>
      <c r="N1530" s="2"/>
      <c r="O1530" s="2"/>
      <c r="P1530" s="2"/>
      <c r="Q1530" s="2"/>
      <c r="R1530" s="2"/>
      <c r="S1530" s="2"/>
      <c r="T1530" s="2"/>
      <c r="U1530" s="2"/>
      <c r="V1530" s="53"/>
      <c r="W1530" s="304"/>
      <c r="X1530" s="2"/>
      <c r="Y1530" s="52"/>
      <c r="Z1530" s="2"/>
      <c r="AA1530" s="2"/>
      <c r="AB1530" s="2"/>
      <c r="AC1530" s="2"/>
      <c r="AD1530" s="2"/>
    </row>
    <row r="1531" spans="1:30" x14ac:dyDescent="0.2">
      <c r="A1531" s="2"/>
      <c r="B1531" s="2"/>
      <c r="C1531" s="2"/>
      <c r="D1531" s="2"/>
      <c r="E1531" s="1"/>
      <c r="F1531" s="2"/>
      <c r="G1531" s="303"/>
      <c r="H1531" s="2"/>
      <c r="I1531" s="2"/>
      <c r="J1531" s="2"/>
      <c r="K1531" s="2"/>
      <c r="L1531" s="2"/>
      <c r="M1531" s="53"/>
      <c r="N1531" s="2"/>
      <c r="O1531" s="2"/>
      <c r="P1531" s="2"/>
      <c r="Q1531" s="2"/>
      <c r="R1531" s="2"/>
      <c r="S1531" s="2"/>
      <c r="T1531" s="2"/>
      <c r="U1531" s="2"/>
      <c r="V1531" s="53"/>
      <c r="W1531" s="304"/>
      <c r="X1531" s="2"/>
      <c r="Y1531" s="52"/>
      <c r="Z1531" s="2"/>
      <c r="AA1531" s="2"/>
      <c r="AB1531" s="2"/>
      <c r="AC1531" s="2"/>
      <c r="AD1531" s="2"/>
    </row>
    <row r="1532" spans="1:30" x14ac:dyDescent="0.2">
      <c r="A1532" s="2"/>
      <c r="B1532" s="2"/>
      <c r="C1532" s="2"/>
      <c r="D1532" s="2"/>
      <c r="E1532" s="1"/>
      <c r="F1532" s="2"/>
      <c r="G1532" s="303"/>
      <c r="H1532" s="2"/>
      <c r="I1532" s="2"/>
      <c r="J1532" s="2"/>
      <c r="K1532" s="2"/>
      <c r="L1532" s="2"/>
      <c r="M1532" s="53"/>
      <c r="N1532" s="2"/>
      <c r="O1532" s="2"/>
      <c r="P1532" s="2"/>
      <c r="Q1532" s="2"/>
      <c r="R1532" s="2"/>
      <c r="S1532" s="2"/>
      <c r="T1532" s="2"/>
      <c r="U1532" s="2"/>
      <c r="V1532" s="53"/>
      <c r="W1532" s="304"/>
      <c r="X1532" s="2"/>
      <c r="Y1532" s="52"/>
      <c r="Z1532" s="2"/>
      <c r="AA1532" s="2"/>
      <c r="AB1532" s="2"/>
      <c r="AC1532" s="2"/>
      <c r="AD1532" s="2"/>
    </row>
    <row r="1533" spans="1:30" x14ac:dyDescent="0.2">
      <c r="A1533" s="2"/>
      <c r="B1533" s="2"/>
      <c r="C1533" s="2"/>
      <c r="D1533" s="2"/>
      <c r="E1533" s="1"/>
      <c r="F1533" s="2"/>
      <c r="G1533" s="303"/>
      <c r="H1533" s="2"/>
      <c r="I1533" s="2"/>
      <c r="J1533" s="2"/>
      <c r="K1533" s="2"/>
      <c r="L1533" s="2"/>
      <c r="M1533" s="53"/>
      <c r="N1533" s="2"/>
      <c r="O1533" s="2"/>
      <c r="P1533" s="2"/>
      <c r="Q1533" s="2"/>
      <c r="R1533" s="2"/>
      <c r="S1533" s="2"/>
      <c r="T1533" s="2"/>
      <c r="U1533" s="2"/>
      <c r="V1533" s="53"/>
      <c r="W1533" s="304"/>
      <c r="X1533" s="2"/>
      <c r="Y1533" s="52"/>
      <c r="Z1533" s="2"/>
      <c r="AA1533" s="2"/>
      <c r="AB1533" s="2"/>
      <c r="AC1533" s="2"/>
      <c r="AD1533" s="2"/>
    </row>
    <row r="1534" spans="1:30" x14ac:dyDescent="0.2">
      <c r="A1534" s="2"/>
      <c r="B1534" s="2"/>
      <c r="C1534" s="2"/>
      <c r="D1534" s="2"/>
      <c r="E1534" s="1"/>
      <c r="F1534" s="2"/>
      <c r="G1534" s="303"/>
      <c r="H1534" s="2"/>
      <c r="I1534" s="2"/>
      <c r="J1534" s="2"/>
      <c r="K1534" s="2"/>
      <c r="L1534" s="2"/>
      <c r="M1534" s="53"/>
      <c r="N1534" s="2"/>
      <c r="O1534" s="2"/>
      <c r="P1534" s="2"/>
      <c r="Q1534" s="2"/>
      <c r="R1534" s="2"/>
      <c r="S1534" s="2"/>
      <c r="T1534" s="2"/>
      <c r="U1534" s="2"/>
      <c r="V1534" s="53"/>
      <c r="W1534" s="304"/>
      <c r="X1534" s="2"/>
      <c r="Y1534" s="52"/>
      <c r="Z1534" s="2"/>
      <c r="AA1534" s="2"/>
      <c r="AB1534" s="2"/>
      <c r="AC1534" s="2"/>
      <c r="AD1534" s="2"/>
    </row>
    <row r="1535" spans="1:30" x14ac:dyDescent="0.2">
      <c r="A1535" s="2"/>
      <c r="B1535" s="2"/>
      <c r="C1535" s="2"/>
      <c r="D1535" s="2"/>
      <c r="E1535" s="1"/>
      <c r="F1535" s="2"/>
      <c r="G1535" s="303"/>
      <c r="H1535" s="2"/>
      <c r="I1535" s="2"/>
      <c r="J1535" s="2"/>
      <c r="K1535" s="2"/>
      <c r="L1535" s="2"/>
      <c r="M1535" s="53"/>
      <c r="N1535" s="2"/>
      <c r="O1535" s="2"/>
      <c r="P1535" s="2"/>
      <c r="Q1535" s="2"/>
      <c r="R1535" s="2"/>
      <c r="S1535" s="2"/>
      <c r="T1535" s="2"/>
      <c r="U1535" s="2"/>
      <c r="V1535" s="53"/>
      <c r="W1535" s="304"/>
      <c r="X1535" s="2"/>
      <c r="Y1535" s="52"/>
      <c r="Z1535" s="2"/>
      <c r="AA1535" s="2"/>
      <c r="AB1535" s="2"/>
      <c r="AC1535" s="2"/>
      <c r="AD1535" s="2"/>
    </row>
    <row r="1536" spans="1:30" x14ac:dyDescent="0.2">
      <c r="A1536" s="2"/>
      <c r="B1536" s="2"/>
      <c r="C1536" s="2"/>
      <c r="D1536" s="2"/>
      <c r="E1536" s="1"/>
      <c r="F1536" s="2"/>
      <c r="G1536" s="303"/>
      <c r="H1536" s="2"/>
      <c r="I1536" s="2"/>
      <c r="J1536" s="2"/>
      <c r="K1536" s="2"/>
      <c r="L1536" s="2"/>
      <c r="M1536" s="53"/>
      <c r="N1536" s="2"/>
      <c r="O1536" s="2"/>
      <c r="P1536" s="2"/>
      <c r="Q1536" s="2"/>
      <c r="R1536" s="2"/>
      <c r="S1536" s="2"/>
      <c r="T1536" s="2"/>
      <c r="U1536" s="2"/>
      <c r="V1536" s="53"/>
      <c r="W1536" s="304"/>
      <c r="X1536" s="2"/>
      <c r="Y1536" s="52"/>
      <c r="Z1536" s="2"/>
      <c r="AA1536" s="2"/>
      <c r="AB1536" s="2"/>
      <c r="AC1536" s="2"/>
      <c r="AD1536" s="2"/>
    </row>
    <row r="1537" spans="1:30" x14ac:dyDescent="0.2">
      <c r="A1537" s="2"/>
      <c r="B1537" s="2"/>
      <c r="C1537" s="2"/>
      <c r="D1537" s="2"/>
      <c r="E1537" s="1"/>
      <c r="F1537" s="2"/>
      <c r="G1537" s="303"/>
      <c r="H1537" s="2"/>
      <c r="I1537" s="2"/>
      <c r="J1537" s="2"/>
      <c r="K1537" s="2"/>
      <c r="L1537" s="2"/>
      <c r="M1537" s="53"/>
      <c r="N1537" s="2"/>
      <c r="O1537" s="2"/>
      <c r="P1537" s="2"/>
      <c r="Q1537" s="2"/>
      <c r="R1537" s="2"/>
      <c r="S1537" s="2"/>
      <c r="T1537" s="2"/>
      <c r="U1537" s="2"/>
      <c r="V1537" s="53"/>
      <c r="W1537" s="304"/>
      <c r="X1537" s="2"/>
      <c r="Y1537" s="52"/>
      <c r="Z1537" s="2"/>
      <c r="AA1537" s="2"/>
      <c r="AB1537" s="2"/>
      <c r="AC1537" s="2"/>
      <c r="AD1537" s="2"/>
    </row>
    <row r="1538" spans="1:30" x14ac:dyDescent="0.2">
      <c r="A1538" s="2"/>
      <c r="B1538" s="2"/>
      <c r="C1538" s="2"/>
      <c r="D1538" s="2"/>
      <c r="E1538" s="1"/>
      <c r="F1538" s="2"/>
      <c r="G1538" s="303"/>
      <c r="H1538" s="2"/>
      <c r="I1538" s="2"/>
      <c r="J1538" s="2"/>
      <c r="K1538" s="2"/>
      <c r="L1538" s="2"/>
      <c r="M1538" s="53"/>
      <c r="N1538" s="2"/>
      <c r="O1538" s="2"/>
      <c r="P1538" s="2"/>
      <c r="Q1538" s="2"/>
      <c r="R1538" s="2"/>
      <c r="S1538" s="2"/>
      <c r="T1538" s="2"/>
      <c r="U1538" s="2"/>
      <c r="V1538" s="53"/>
      <c r="W1538" s="304"/>
      <c r="X1538" s="2"/>
      <c r="Y1538" s="52"/>
      <c r="Z1538" s="2"/>
      <c r="AA1538" s="2"/>
      <c r="AB1538" s="2"/>
      <c r="AC1538" s="2"/>
      <c r="AD1538" s="2"/>
    </row>
    <row r="1539" spans="1:30" x14ac:dyDescent="0.2">
      <c r="A1539" s="2"/>
      <c r="B1539" s="2"/>
      <c r="C1539" s="2"/>
      <c r="D1539" s="2"/>
      <c r="E1539" s="1"/>
      <c r="F1539" s="2"/>
      <c r="G1539" s="303"/>
      <c r="H1539" s="2"/>
      <c r="I1539" s="2"/>
      <c r="J1539" s="2"/>
      <c r="K1539" s="2"/>
      <c r="L1539" s="2"/>
      <c r="M1539" s="53"/>
      <c r="N1539" s="2"/>
      <c r="O1539" s="2"/>
      <c r="P1539" s="2"/>
      <c r="Q1539" s="2"/>
      <c r="R1539" s="2"/>
      <c r="S1539" s="2"/>
      <c r="T1539" s="2"/>
      <c r="U1539" s="2"/>
      <c r="V1539" s="53"/>
      <c r="W1539" s="304"/>
      <c r="X1539" s="2"/>
      <c r="Y1539" s="52"/>
      <c r="Z1539" s="2"/>
      <c r="AA1539" s="2"/>
      <c r="AB1539" s="2"/>
      <c r="AC1539" s="2"/>
      <c r="AD1539" s="2"/>
    </row>
    <row r="1540" spans="1:30" x14ac:dyDescent="0.2">
      <c r="A1540" s="2"/>
      <c r="B1540" s="2"/>
      <c r="C1540" s="2"/>
      <c r="D1540" s="2"/>
      <c r="E1540" s="1"/>
      <c r="F1540" s="2"/>
      <c r="G1540" s="303"/>
      <c r="H1540" s="2"/>
      <c r="I1540" s="2"/>
      <c r="J1540" s="2"/>
      <c r="K1540" s="2"/>
      <c r="L1540" s="2"/>
      <c r="M1540" s="53"/>
      <c r="N1540" s="2"/>
      <c r="O1540" s="2"/>
      <c r="P1540" s="2"/>
      <c r="Q1540" s="2"/>
      <c r="R1540" s="2"/>
      <c r="S1540" s="2"/>
      <c r="T1540" s="2"/>
      <c r="U1540" s="2"/>
      <c r="V1540" s="53"/>
      <c r="W1540" s="304"/>
      <c r="X1540" s="2"/>
      <c r="Y1540" s="52"/>
      <c r="Z1540" s="2"/>
      <c r="AA1540" s="2"/>
      <c r="AB1540" s="2"/>
      <c r="AC1540" s="2"/>
      <c r="AD1540" s="2"/>
    </row>
    <row r="1541" spans="1:30" x14ac:dyDescent="0.2">
      <c r="A1541" s="2"/>
      <c r="B1541" s="2"/>
      <c r="C1541" s="2"/>
      <c r="D1541" s="2"/>
      <c r="E1541" s="1"/>
      <c r="F1541" s="2"/>
      <c r="G1541" s="303"/>
      <c r="H1541" s="2"/>
      <c r="I1541" s="2"/>
      <c r="J1541" s="2"/>
      <c r="K1541" s="2"/>
      <c r="L1541" s="2"/>
      <c r="M1541" s="53"/>
      <c r="N1541" s="2"/>
      <c r="O1541" s="2"/>
      <c r="P1541" s="2"/>
      <c r="Q1541" s="2"/>
      <c r="R1541" s="2"/>
      <c r="S1541" s="2"/>
      <c r="T1541" s="2"/>
      <c r="U1541" s="2"/>
      <c r="V1541" s="53"/>
      <c r="W1541" s="304"/>
      <c r="X1541" s="2"/>
      <c r="Y1541" s="52"/>
      <c r="Z1541" s="2"/>
      <c r="AA1541" s="2"/>
      <c r="AB1541" s="2"/>
      <c r="AC1541" s="2"/>
      <c r="AD1541" s="2"/>
    </row>
    <row r="1542" spans="1:30" x14ac:dyDescent="0.2">
      <c r="A1542" s="2"/>
      <c r="B1542" s="2"/>
      <c r="C1542" s="2"/>
      <c r="D1542" s="2"/>
      <c r="E1542" s="1"/>
      <c r="F1542" s="2"/>
      <c r="G1542" s="303"/>
      <c r="H1542" s="2"/>
      <c r="I1542" s="2"/>
      <c r="J1542" s="2"/>
      <c r="K1542" s="2"/>
      <c r="L1542" s="2"/>
      <c r="M1542" s="53"/>
      <c r="N1542" s="2"/>
      <c r="O1542" s="2"/>
      <c r="P1542" s="2"/>
      <c r="Q1542" s="2"/>
      <c r="R1542" s="2"/>
      <c r="S1542" s="2"/>
      <c r="T1542" s="2"/>
      <c r="U1542" s="2"/>
      <c r="V1542" s="53"/>
      <c r="W1542" s="304"/>
      <c r="X1542" s="2"/>
      <c r="Y1542" s="52"/>
      <c r="Z1542" s="2"/>
      <c r="AA1542" s="2"/>
      <c r="AB1542" s="2"/>
      <c r="AC1542" s="2"/>
      <c r="AD1542" s="2"/>
    </row>
    <row r="1543" spans="1:30" x14ac:dyDescent="0.2">
      <c r="A1543" s="2"/>
      <c r="B1543" s="2"/>
      <c r="C1543" s="2"/>
      <c r="D1543" s="2"/>
      <c r="E1543" s="1"/>
      <c r="F1543" s="2"/>
      <c r="G1543" s="303"/>
      <c r="H1543" s="2"/>
      <c r="I1543" s="2"/>
      <c r="J1543" s="2"/>
      <c r="K1543" s="2"/>
      <c r="L1543" s="2"/>
      <c r="M1543" s="53"/>
      <c r="N1543" s="2"/>
      <c r="O1543" s="2"/>
      <c r="P1543" s="2"/>
      <c r="Q1543" s="2"/>
      <c r="R1543" s="2"/>
      <c r="S1543" s="2"/>
      <c r="T1543" s="2"/>
      <c r="U1543" s="2"/>
      <c r="V1543" s="53"/>
      <c r="W1543" s="304"/>
      <c r="X1543" s="2"/>
      <c r="Y1543" s="52"/>
      <c r="Z1543" s="2"/>
      <c r="AA1543" s="2"/>
      <c r="AB1543" s="2"/>
      <c r="AC1543" s="2"/>
      <c r="AD1543" s="2"/>
    </row>
    <row r="1544" spans="1:30" x14ac:dyDescent="0.2">
      <c r="A1544" s="2"/>
      <c r="B1544" s="2"/>
      <c r="C1544" s="2"/>
      <c r="D1544" s="2"/>
      <c r="E1544" s="1"/>
      <c r="F1544" s="2"/>
      <c r="G1544" s="303"/>
      <c r="H1544" s="2"/>
      <c r="I1544" s="2"/>
      <c r="J1544" s="2"/>
      <c r="K1544" s="2"/>
      <c r="L1544" s="2"/>
      <c r="M1544" s="53"/>
      <c r="N1544" s="2"/>
      <c r="O1544" s="2"/>
      <c r="P1544" s="2"/>
      <c r="Q1544" s="2"/>
      <c r="R1544" s="2"/>
      <c r="S1544" s="2"/>
      <c r="T1544" s="2"/>
      <c r="U1544" s="2"/>
      <c r="V1544" s="53"/>
      <c r="W1544" s="304"/>
      <c r="X1544" s="2"/>
      <c r="Y1544" s="52"/>
      <c r="Z1544" s="2"/>
      <c r="AA1544" s="2"/>
      <c r="AB1544" s="2"/>
      <c r="AC1544" s="2"/>
      <c r="AD1544" s="2"/>
    </row>
    <row r="1545" spans="1:30" x14ac:dyDescent="0.2">
      <c r="A1545" s="2"/>
      <c r="B1545" s="2"/>
      <c r="C1545" s="2"/>
      <c r="D1545" s="2"/>
      <c r="E1545" s="1"/>
      <c r="F1545" s="2"/>
      <c r="G1545" s="303"/>
      <c r="H1545" s="2"/>
      <c r="I1545" s="2"/>
      <c r="J1545" s="2"/>
      <c r="K1545" s="2"/>
      <c r="L1545" s="2"/>
      <c r="M1545" s="53"/>
      <c r="N1545" s="2"/>
      <c r="O1545" s="2"/>
      <c r="P1545" s="2"/>
      <c r="Q1545" s="2"/>
      <c r="R1545" s="2"/>
      <c r="S1545" s="2"/>
      <c r="T1545" s="2"/>
      <c r="U1545" s="2"/>
      <c r="V1545" s="53"/>
      <c r="W1545" s="304"/>
      <c r="X1545" s="2"/>
      <c r="Y1545" s="52"/>
      <c r="Z1545" s="2"/>
      <c r="AA1545" s="2"/>
      <c r="AB1545" s="2"/>
      <c r="AC1545" s="2"/>
      <c r="AD1545" s="2"/>
    </row>
    <row r="1546" spans="1:30" x14ac:dyDescent="0.2">
      <c r="A1546" s="2"/>
      <c r="B1546" s="2"/>
      <c r="C1546" s="2"/>
      <c r="D1546" s="2"/>
      <c r="E1546" s="1"/>
      <c r="F1546" s="2"/>
      <c r="G1546" s="303"/>
      <c r="H1546" s="2"/>
      <c r="I1546" s="2"/>
      <c r="J1546" s="2"/>
      <c r="K1546" s="2"/>
      <c r="L1546" s="2"/>
      <c r="M1546" s="53"/>
      <c r="N1546" s="2"/>
      <c r="O1546" s="2"/>
      <c r="P1546" s="2"/>
      <c r="Q1546" s="2"/>
      <c r="R1546" s="2"/>
      <c r="S1546" s="2"/>
      <c r="T1546" s="2"/>
      <c r="U1546" s="2"/>
      <c r="V1546" s="53"/>
      <c r="W1546" s="304"/>
      <c r="X1546" s="2"/>
      <c r="Y1546" s="52"/>
      <c r="Z1546" s="2"/>
      <c r="AA1546" s="2"/>
      <c r="AB1546" s="2"/>
      <c r="AC1546" s="2"/>
      <c r="AD1546" s="2"/>
    </row>
    <row r="1547" spans="1:30" x14ac:dyDescent="0.2">
      <c r="A1547" s="2"/>
      <c r="B1547" s="2"/>
      <c r="C1547" s="2"/>
      <c r="D1547" s="2"/>
      <c r="E1547" s="1"/>
      <c r="F1547" s="2"/>
      <c r="G1547" s="303"/>
      <c r="H1547" s="2"/>
      <c r="I1547" s="2"/>
      <c r="J1547" s="2"/>
      <c r="K1547" s="2"/>
      <c r="L1547" s="2"/>
      <c r="M1547" s="53"/>
      <c r="N1547" s="2"/>
      <c r="O1547" s="2"/>
      <c r="P1547" s="2"/>
      <c r="Q1547" s="2"/>
      <c r="R1547" s="2"/>
      <c r="S1547" s="2"/>
      <c r="T1547" s="2"/>
      <c r="U1547" s="2"/>
      <c r="V1547" s="53"/>
      <c r="W1547" s="304"/>
      <c r="X1547" s="2"/>
      <c r="Y1547" s="52"/>
      <c r="Z1547" s="2"/>
      <c r="AA1547" s="2"/>
      <c r="AB1547" s="2"/>
      <c r="AC1547" s="2"/>
      <c r="AD1547" s="2"/>
    </row>
    <row r="1548" spans="1:30" x14ac:dyDescent="0.2">
      <c r="A1548" s="2"/>
      <c r="B1548" s="2"/>
      <c r="C1548" s="2"/>
      <c r="D1548" s="2"/>
      <c r="E1548" s="1"/>
      <c r="F1548" s="2"/>
      <c r="G1548" s="303"/>
      <c r="H1548" s="2"/>
      <c r="I1548" s="2"/>
      <c r="J1548" s="2"/>
      <c r="K1548" s="2"/>
      <c r="L1548" s="2"/>
      <c r="M1548" s="53"/>
      <c r="N1548" s="2"/>
      <c r="O1548" s="2"/>
      <c r="P1548" s="2"/>
      <c r="Q1548" s="2"/>
      <c r="R1548" s="2"/>
      <c r="S1548" s="2"/>
      <c r="T1548" s="2"/>
      <c r="U1548" s="2"/>
      <c r="V1548" s="53"/>
      <c r="W1548" s="304"/>
      <c r="X1548" s="2"/>
      <c r="Y1548" s="52"/>
      <c r="Z1548" s="2"/>
      <c r="AA1548" s="2"/>
      <c r="AB1548" s="2"/>
      <c r="AC1548" s="2"/>
      <c r="AD1548" s="2"/>
    </row>
    <row r="1549" spans="1:30" x14ac:dyDescent="0.2">
      <c r="A1549" s="2"/>
      <c r="B1549" s="2"/>
      <c r="C1549" s="2"/>
      <c r="D1549" s="2"/>
      <c r="E1549" s="1"/>
      <c r="F1549" s="2"/>
      <c r="G1549" s="303"/>
      <c r="H1549" s="2"/>
      <c r="I1549" s="2"/>
      <c r="J1549" s="2"/>
      <c r="K1549" s="2"/>
      <c r="L1549" s="2"/>
      <c r="M1549" s="53"/>
      <c r="N1549" s="2"/>
      <c r="O1549" s="2"/>
      <c r="P1549" s="2"/>
      <c r="Q1549" s="2"/>
      <c r="R1549" s="2"/>
      <c r="S1549" s="2"/>
      <c r="T1549" s="2"/>
      <c r="U1549" s="2"/>
      <c r="V1549" s="53"/>
      <c r="W1549" s="304"/>
      <c r="X1549" s="2"/>
      <c r="Y1549" s="52"/>
      <c r="Z1549" s="2"/>
      <c r="AA1549" s="2"/>
      <c r="AB1549" s="2"/>
      <c r="AC1549" s="2"/>
      <c r="AD1549" s="2"/>
    </row>
    <row r="1550" spans="1:30" x14ac:dyDescent="0.2">
      <c r="A1550" s="2"/>
      <c r="B1550" s="2"/>
      <c r="C1550" s="2"/>
      <c r="D1550" s="2"/>
      <c r="E1550" s="1"/>
      <c r="F1550" s="2"/>
      <c r="G1550" s="303"/>
      <c r="H1550" s="2"/>
      <c r="I1550" s="2"/>
      <c r="J1550" s="2"/>
      <c r="K1550" s="2"/>
      <c r="L1550" s="2"/>
      <c r="M1550" s="53"/>
      <c r="N1550" s="2"/>
      <c r="O1550" s="2"/>
      <c r="P1550" s="2"/>
      <c r="Q1550" s="2"/>
      <c r="R1550" s="2"/>
      <c r="S1550" s="2"/>
      <c r="T1550" s="2"/>
      <c r="U1550" s="2"/>
      <c r="V1550" s="53"/>
      <c r="W1550" s="304"/>
      <c r="X1550" s="2"/>
      <c r="Y1550" s="52"/>
      <c r="Z1550" s="2"/>
      <c r="AA1550" s="2"/>
      <c r="AB1550" s="2"/>
      <c r="AC1550" s="2"/>
      <c r="AD1550" s="2"/>
    </row>
    <row r="1551" spans="1:30" x14ac:dyDescent="0.2">
      <c r="A1551" s="2"/>
      <c r="B1551" s="2"/>
      <c r="C1551" s="2"/>
      <c r="D1551" s="2"/>
      <c r="E1551" s="1"/>
      <c r="F1551" s="2"/>
      <c r="G1551" s="303"/>
      <c r="H1551" s="2"/>
      <c r="I1551" s="2"/>
      <c r="J1551" s="2"/>
      <c r="K1551" s="2"/>
      <c r="L1551" s="2"/>
      <c r="M1551" s="53"/>
      <c r="N1551" s="2"/>
      <c r="O1551" s="2"/>
      <c r="P1551" s="2"/>
      <c r="Q1551" s="2"/>
      <c r="R1551" s="2"/>
      <c r="S1551" s="2"/>
      <c r="T1551" s="2"/>
      <c r="U1551" s="2"/>
      <c r="V1551" s="53"/>
      <c r="W1551" s="304"/>
      <c r="X1551" s="2"/>
      <c r="Y1551" s="52"/>
      <c r="Z1551" s="2"/>
      <c r="AA1551" s="2"/>
      <c r="AB1551" s="2"/>
      <c r="AC1551" s="2"/>
      <c r="AD1551" s="2"/>
    </row>
    <row r="1552" spans="1:30" x14ac:dyDescent="0.2">
      <c r="A1552" s="2"/>
      <c r="B1552" s="2"/>
      <c r="C1552" s="2"/>
      <c r="D1552" s="2"/>
      <c r="E1552" s="1"/>
      <c r="F1552" s="2"/>
      <c r="G1552" s="303"/>
      <c r="H1552" s="2"/>
      <c r="I1552" s="2"/>
      <c r="J1552" s="2"/>
      <c r="K1552" s="2"/>
      <c r="L1552" s="2"/>
      <c r="M1552" s="53"/>
      <c r="N1552" s="2"/>
      <c r="O1552" s="2"/>
      <c r="P1552" s="2"/>
      <c r="Q1552" s="2"/>
      <c r="R1552" s="2"/>
      <c r="S1552" s="2"/>
      <c r="T1552" s="2"/>
      <c r="U1552" s="2"/>
      <c r="V1552" s="53"/>
      <c r="W1552" s="304"/>
      <c r="X1552" s="2"/>
      <c r="Y1552" s="52"/>
      <c r="Z1552" s="2"/>
      <c r="AA1552" s="2"/>
      <c r="AB1552" s="2"/>
      <c r="AC1552" s="2"/>
      <c r="AD1552" s="2"/>
    </row>
    <row r="1553" spans="1:30" x14ac:dyDescent="0.2">
      <c r="A1553" s="2"/>
      <c r="B1553" s="2"/>
      <c r="C1553" s="2"/>
      <c r="D1553" s="2"/>
      <c r="E1553" s="1"/>
      <c r="F1553" s="2"/>
      <c r="G1553" s="303"/>
      <c r="H1553" s="2"/>
      <c r="I1553" s="2"/>
      <c r="J1553" s="2"/>
      <c r="K1553" s="2"/>
      <c r="L1553" s="2"/>
      <c r="M1553" s="53"/>
      <c r="N1553" s="2"/>
      <c r="O1553" s="2"/>
      <c r="P1553" s="2"/>
      <c r="Q1553" s="2"/>
      <c r="R1553" s="2"/>
      <c r="S1553" s="2"/>
      <c r="T1553" s="2"/>
      <c r="U1553" s="2"/>
      <c r="V1553" s="53"/>
      <c r="W1553" s="304"/>
      <c r="X1553" s="2"/>
      <c r="Y1553" s="52"/>
      <c r="Z1553" s="2"/>
      <c r="AA1553" s="2"/>
      <c r="AB1553" s="2"/>
      <c r="AC1553" s="2"/>
      <c r="AD1553" s="2"/>
    </row>
    <row r="1554" spans="1:30" x14ac:dyDescent="0.2">
      <c r="A1554" s="2"/>
      <c r="B1554" s="2"/>
      <c r="C1554" s="2"/>
      <c r="D1554" s="2"/>
      <c r="E1554" s="1"/>
      <c r="F1554" s="2"/>
      <c r="G1554" s="303"/>
      <c r="H1554" s="2"/>
      <c r="I1554" s="2"/>
      <c r="J1554" s="2"/>
      <c r="K1554" s="2"/>
      <c r="L1554" s="2"/>
      <c r="M1554" s="53"/>
      <c r="N1554" s="2"/>
      <c r="O1554" s="2"/>
      <c r="P1554" s="2"/>
      <c r="Q1554" s="2"/>
      <c r="R1554" s="2"/>
      <c r="S1554" s="2"/>
      <c r="T1554" s="2"/>
      <c r="U1554" s="2"/>
      <c r="V1554" s="53"/>
      <c r="W1554" s="304"/>
      <c r="X1554" s="2"/>
      <c r="Y1554" s="52"/>
      <c r="Z1554" s="2"/>
      <c r="AA1554" s="2"/>
      <c r="AB1554" s="2"/>
      <c r="AC1554" s="2"/>
      <c r="AD1554" s="2"/>
    </row>
    <row r="1555" spans="1:30" x14ac:dyDescent="0.2">
      <c r="A1555" s="2"/>
      <c r="B1555" s="2"/>
      <c r="C1555" s="2"/>
      <c r="D1555" s="2"/>
      <c r="E1555" s="1"/>
      <c r="F1555" s="2"/>
      <c r="G1555" s="303"/>
      <c r="H1555" s="2"/>
      <c r="I1555" s="2"/>
      <c r="J1555" s="2"/>
      <c r="K1555" s="2"/>
      <c r="L1555" s="2"/>
      <c r="M1555" s="53"/>
      <c r="N1555" s="2"/>
      <c r="O1555" s="2"/>
      <c r="P1555" s="2"/>
      <c r="Q1555" s="2"/>
      <c r="R1555" s="2"/>
      <c r="S1555" s="2"/>
      <c r="T1555" s="2"/>
      <c r="U1555" s="2"/>
      <c r="V1555" s="53"/>
      <c r="W1555" s="304"/>
      <c r="X1555" s="2"/>
      <c r="Y1555" s="52"/>
      <c r="Z1555" s="2"/>
      <c r="AA1555" s="2"/>
      <c r="AB1555" s="2"/>
      <c r="AC1555" s="2"/>
      <c r="AD1555" s="2"/>
    </row>
    <row r="1556" spans="1:30" x14ac:dyDescent="0.2">
      <c r="A1556" s="2"/>
      <c r="B1556" s="2"/>
      <c r="C1556" s="2"/>
      <c r="D1556" s="2"/>
      <c r="E1556" s="1"/>
      <c r="F1556" s="2"/>
      <c r="G1556" s="303"/>
      <c r="H1556" s="2"/>
      <c r="I1556" s="2"/>
      <c r="J1556" s="2"/>
      <c r="K1556" s="2"/>
      <c r="L1556" s="2"/>
      <c r="M1556" s="53"/>
      <c r="N1556" s="2"/>
      <c r="O1556" s="2"/>
      <c r="P1556" s="2"/>
      <c r="Q1556" s="2"/>
      <c r="R1556" s="2"/>
      <c r="S1556" s="2"/>
      <c r="T1556" s="2"/>
      <c r="U1556" s="2"/>
      <c r="V1556" s="53"/>
      <c r="W1556" s="304"/>
      <c r="X1556" s="2"/>
      <c r="Y1556" s="52"/>
      <c r="Z1556" s="2"/>
      <c r="AA1556" s="2"/>
      <c r="AB1556" s="2"/>
      <c r="AC1556" s="2"/>
      <c r="AD1556" s="2"/>
    </row>
    <row r="1557" spans="1:30" x14ac:dyDescent="0.2">
      <c r="A1557" s="2"/>
      <c r="B1557" s="2"/>
      <c r="C1557" s="2"/>
      <c r="D1557" s="2"/>
      <c r="E1557" s="1"/>
      <c r="F1557" s="2"/>
      <c r="G1557" s="303"/>
      <c r="H1557" s="2"/>
      <c r="I1557" s="2"/>
      <c r="J1557" s="2"/>
      <c r="K1557" s="2"/>
      <c r="L1557" s="2"/>
      <c r="M1557" s="53"/>
      <c r="N1557" s="2"/>
      <c r="O1557" s="2"/>
      <c r="P1557" s="2"/>
      <c r="Q1557" s="2"/>
      <c r="R1557" s="2"/>
      <c r="S1557" s="2"/>
      <c r="T1557" s="2"/>
      <c r="U1557" s="2"/>
      <c r="V1557" s="53"/>
      <c r="W1557" s="304"/>
      <c r="X1557" s="2"/>
      <c r="Y1557" s="52"/>
      <c r="Z1557" s="2"/>
      <c r="AA1557" s="2"/>
      <c r="AB1557" s="2"/>
      <c r="AC1557" s="2"/>
      <c r="AD1557" s="2"/>
    </row>
    <row r="1558" spans="1:30" x14ac:dyDescent="0.2">
      <c r="A1558" s="2"/>
      <c r="B1558" s="2"/>
      <c r="C1558" s="2"/>
      <c r="D1558" s="2"/>
      <c r="E1558" s="1"/>
      <c r="F1558" s="2"/>
      <c r="G1558" s="303"/>
      <c r="H1558" s="2"/>
      <c r="I1558" s="2"/>
      <c r="J1558" s="2"/>
      <c r="K1558" s="2"/>
      <c r="L1558" s="2"/>
      <c r="M1558" s="53"/>
      <c r="N1558" s="2"/>
      <c r="O1558" s="2"/>
      <c r="P1558" s="2"/>
      <c r="Q1558" s="2"/>
      <c r="R1558" s="2"/>
      <c r="S1558" s="2"/>
      <c r="T1558" s="2"/>
      <c r="U1558" s="2"/>
      <c r="V1558" s="53"/>
      <c r="W1558" s="304"/>
      <c r="X1558" s="2"/>
      <c r="Y1558" s="52"/>
      <c r="Z1558" s="2"/>
      <c r="AA1558" s="2"/>
      <c r="AB1558" s="2"/>
      <c r="AC1558" s="2"/>
      <c r="AD1558" s="2"/>
    </row>
    <row r="1559" spans="1:30" x14ac:dyDescent="0.2">
      <c r="A1559" s="2"/>
      <c r="B1559" s="2"/>
      <c r="C1559" s="2"/>
      <c r="D1559" s="2"/>
      <c r="E1559" s="1"/>
      <c r="F1559" s="2"/>
      <c r="G1559" s="303"/>
      <c r="H1559" s="2"/>
      <c r="I1559" s="2"/>
      <c r="J1559" s="2"/>
      <c r="K1559" s="2"/>
      <c r="L1559" s="2"/>
      <c r="M1559" s="53"/>
      <c r="N1559" s="2"/>
      <c r="O1559" s="2"/>
      <c r="P1559" s="2"/>
      <c r="Q1559" s="2"/>
      <c r="R1559" s="2"/>
      <c r="S1559" s="2"/>
      <c r="T1559" s="2"/>
      <c r="U1559" s="2"/>
      <c r="V1559" s="53"/>
      <c r="W1559" s="304"/>
      <c r="X1559" s="2"/>
      <c r="Y1559" s="52"/>
      <c r="Z1559" s="2"/>
      <c r="AA1559" s="2"/>
      <c r="AB1559" s="2"/>
      <c r="AC1559" s="2"/>
      <c r="AD1559" s="2"/>
    </row>
    <row r="1560" spans="1:30" x14ac:dyDescent="0.2">
      <c r="A1560" s="2"/>
      <c r="B1560" s="2"/>
      <c r="C1560" s="2"/>
      <c r="D1560" s="2"/>
      <c r="E1560" s="1"/>
      <c r="F1560" s="2"/>
      <c r="G1560" s="303"/>
      <c r="H1560" s="2"/>
      <c r="I1560" s="2"/>
      <c r="J1560" s="2"/>
      <c r="K1560" s="2"/>
      <c r="L1560" s="2"/>
      <c r="M1560" s="53"/>
      <c r="N1560" s="2"/>
      <c r="O1560" s="2"/>
      <c r="P1560" s="2"/>
      <c r="Q1560" s="2"/>
      <c r="R1560" s="2"/>
      <c r="S1560" s="2"/>
      <c r="T1560" s="2"/>
      <c r="U1560" s="2"/>
      <c r="V1560" s="53"/>
      <c r="W1560" s="304"/>
      <c r="X1560" s="2"/>
      <c r="Y1560" s="52"/>
      <c r="Z1560" s="2"/>
      <c r="AA1560" s="2"/>
      <c r="AB1560" s="2"/>
      <c r="AC1560" s="2"/>
      <c r="AD1560" s="2"/>
    </row>
    <row r="1561" spans="1:30" x14ac:dyDescent="0.2">
      <c r="A1561" s="2"/>
      <c r="B1561" s="2"/>
      <c r="C1561" s="2"/>
      <c r="D1561" s="2"/>
      <c r="E1561" s="1"/>
      <c r="F1561" s="2"/>
      <c r="G1561" s="303"/>
      <c r="H1561" s="2"/>
      <c r="I1561" s="2"/>
      <c r="J1561" s="2"/>
      <c r="K1561" s="2"/>
      <c r="L1561" s="2"/>
      <c r="M1561" s="53"/>
      <c r="N1561" s="2"/>
      <c r="O1561" s="2"/>
      <c r="P1561" s="2"/>
      <c r="Q1561" s="2"/>
      <c r="R1561" s="2"/>
      <c r="S1561" s="2"/>
      <c r="T1561" s="2"/>
      <c r="U1561" s="2"/>
      <c r="V1561" s="53"/>
      <c r="W1561" s="304"/>
      <c r="X1561" s="2"/>
      <c r="Y1561" s="52"/>
      <c r="Z1561" s="2"/>
      <c r="AA1561" s="2"/>
      <c r="AB1561" s="2"/>
      <c r="AC1561" s="2"/>
      <c r="AD1561" s="2"/>
    </row>
    <row r="1562" spans="1:30" x14ac:dyDescent="0.2">
      <c r="A1562" s="2"/>
      <c r="B1562" s="2"/>
      <c r="C1562" s="2"/>
      <c r="D1562" s="2"/>
      <c r="E1562" s="1"/>
      <c r="F1562" s="2"/>
      <c r="G1562" s="303"/>
      <c r="H1562" s="2"/>
      <c r="I1562" s="2"/>
      <c r="J1562" s="2"/>
      <c r="K1562" s="2"/>
      <c r="L1562" s="2"/>
      <c r="M1562" s="53"/>
      <c r="N1562" s="2"/>
      <c r="O1562" s="2"/>
      <c r="P1562" s="2"/>
      <c r="Q1562" s="2"/>
      <c r="R1562" s="2"/>
      <c r="S1562" s="2"/>
      <c r="T1562" s="2"/>
      <c r="U1562" s="2"/>
      <c r="V1562" s="53"/>
      <c r="W1562" s="304"/>
      <c r="X1562" s="2"/>
      <c r="Y1562" s="52"/>
      <c r="Z1562" s="2"/>
      <c r="AA1562" s="2"/>
      <c r="AB1562" s="2"/>
      <c r="AC1562" s="2"/>
      <c r="AD1562" s="2"/>
    </row>
    <row r="1563" spans="1:30" x14ac:dyDescent="0.2">
      <c r="A1563" s="2"/>
      <c r="B1563" s="2"/>
      <c r="C1563" s="2"/>
      <c r="D1563" s="2"/>
      <c r="E1563" s="1"/>
      <c r="F1563" s="2"/>
      <c r="G1563" s="303"/>
      <c r="H1563" s="2"/>
      <c r="I1563" s="2"/>
      <c r="J1563" s="2"/>
      <c r="K1563" s="2"/>
      <c r="L1563" s="2"/>
      <c r="M1563" s="53"/>
      <c r="N1563" s="2"/>
      <c r="O1563" s="2"/>
      <c r="P1563" s="2"/>
      <c r="Q1563" s="2"/>
      <c r="R1563" s="2"/>
      <c r="S1563" s="2"/>
      <c r="T1563" s="2"/>
      <c r="U1563" s="2"/>
      <c r="V1563" s="53"/>
      <c r="W1563" s="304"/>
      <c r="X1563" s="2"/>
      <c r="Y1563" s="52"/>
      <c r="Z1563" s="2"/>
      <c r="AA1563" s="2"/>
      <c r="AB1563" s="2"/>
      <c r="AC1563" s="2"/>
      <c r="AD1563" s="2"/>
    </row>
    <row r="1564" spans="1:30" x14ac:dyDescent="0.2">
      <c r="A1564" s="2"/>
      <c r="B1564" s="2"/>
      <c r="C1564" s="2"/>
      <c r="D1564" s="2"/>
      <c r="E1564" s="1"/>
      <c r="F1564" s="2"/>
      <c r="G1564" s="303"/>
      <c r="H1564" s="2"/>
      <c r="I1564" s="2"/>
      <c r="J1564" s="2"/>
      <c r="K1564" s="2"/>
      <c r="L1564" s="2"/>
      <c r="M1564" s="53"/>
      <c r="N1564" s="2"/>
      <c r="O1564" s="2"/>
      <c r="P1564" s="2"/>
      <c r="Q1564" s="2"/>
      <c r="R1564" s="2"/>
      <c r="S1564" s="2"/>
      <c r="T1564" s="2"/>
      <c r="U1564" s="2"/>
      <c r="V1564" s="53"/>
      <c r="W1564" s="304"/>
      <c r="X1564" s="2"/>
      <c r="Y1564" s="52"/>
      <c r="Z1564" s="2"/>
      <c r="AA1564" s="2"/>
      <c r="AB1564" s="2"/>
      <c r="AC1564" s="2"/>
      <c r="AD1564" s="2"/>
    </row>
    <row r="1565" spans="1:30" x14ac:dyDescent="0.2">
      <c r="A1565" s="2"/>
      <c r="B1565" s="2"/>
      <c r="C1565" s="2"/>
      <c r="D1565" s="2"/>
      <c r="E1565" s="1"/>
      <c r="F1565" s="2"/>
      <c r="G1565" s="303"/>
      <c r="H1565" s="2"/>
      <c r="I1565" s="2"/>
      <c r="J1565" s="2"/>
      <c r="K1565" s="2"/>
      <c r="L1565" s="2"/>
      <c r="M1565" s="53"/>
      <c r="N1565" s="2"/>
      <c r="O1565" s="2"/>
      <c r="P1565" s="2"/>
      <c r="Q1565" s="2"/>
      <c r="R1565" s="2"/>
      <c r="S1565" s="2"/>
      <c r="T1565" s="2"/>
      <c r="U1565" s="2"/>
      <c r="V1565" s="53"/>
      <c r="W1565" s="304"/>
      <c r="X1565" s="2"/>
      <c r="Y1565" s="52"/>
      <c r="Z1565" s="2"/>
      <c r="AA1565" s="2"/>
      <c r="AB1565" s="2"/>
      <c r="AC1565" s="2"/>
      <c r="AD1565" s="2"/>
    </row>
    <row r="1566" spans="1:30" x14ac:dyDescent="0.2">
      <c r="A1566" s="2"/>
      <c r="B1566" s="2"/>
      <c r="C1566" s="2"/>
      <c r="D1566" s="2"/>
      <c r="E1566" s="1"/>
      <c r="F1566" s="2"/>
      <c r="G1566" s="303"/>
      <c r="H1566" s="2"/>
      <c r="I1566" s="2"/>
      <c r="J1566" s="2"/>
      <c r="K1566" s="2"/>
      <c r="L1566" s="2"/>
      <c r="M1566" s="53"/>
      <c r="N1566" s="2"/>
      <c r="O1566" s="2"/>
      <c r="P1566" s="2"/>
      <c r="Q1566" s="2"/>
      <c r="R1566" s="2"/>
      <c r="S1566" s="2"/>
      <c r="T1566" s="2"/>
      <c r="U1566" s="2"/>
      <c r="V1566" s="53"/>
      <c r="W1566" s="304"/>
      <c r="X1566" s="2"/>
      <c r="Y1566" s="52"/>
      <c r="Z1566" s="2"/>
      <c r="AA1566" s="2"/>
      <c r="AB1566" s="2"/>
      <c r="AC1566" s="2"/>
      <c r="AD1566" s="2"/>
    </row>
    <row r="1567" spans="1:30" x14ac:dyDescent="0.2">
      <c r="A1567" s="2"/>
      <c r="B1567" s="2"/>
      <c r="C1567" s="2"/>
      <c r="D1567" s="2"/>
      <c r="E1567" s="1"/>
      <c r="F1567" s="2"/>
      <c r="G1567" s="303"/>
      <c r="H1567" s="2"/>
      <c r="I1567" s="2"/>
      <c r="J1567" s="2"/>
      <c r="K1567" s="2"/>
      <c r="L1567" s="2"/>
      <c r="M1567" s="53"/>
      <c r="N1567" s="2"/>
      <c r="O1567" s="2"/>
      <c r="P1567" s="2"/>
      <c r="Q1567" s="2"/>
      <c r="R1567" s="2"/>
      <c r="S1567" s="2"/>
      <c r="T1567" s="2"/>
      <c r="U1567" s="2"/>
      <c r="V1567" s="53"/>
      <c r="W1567" s="304"/>
      <c r="X1567" s="2"/>
      <c r="Y1567" s="52"/>
      <c r="Z1567" s="2"/>
      <c r="AA1567" s="2"/>
      <c r="AB1567" s="2"/>
      <c r="AC1567" s="2"/>
      <c r="AD1567" s="2"/>
    </row>
    <row r="1568" spans="1:30" x14ac:dyDescent="0.2">
      <c r="A1568" s="2"/>
      <c r="B1568" s="2"/>
      <c r="C1568" s="2"/>
      <c r="D1568" s="2"/>
      <c r="E1568" s="1"/>
      <c r="F1568" s="2"/>
      <c r="G1568" s="303"/>
      <c r="H1568" s="2"/>
      <c r="I1568" s="2"/>
      <c r="J1568" s="2"/>
      <c r="K1568" s="2"/>
      <c r="L1568" s="2"/>
      <c r="M1568" s="53"/>
      <c r="N1568" s="2"/>
      <c r="O1568" s="2"/>
      <c r="P1568" s="2"/>
      <c r="Q1568" s="2"/>
      <c r="R1568" s="2"/>
      <c r="S1568" s="2"/>
      <c r="T1568" s="2"/>
      <c r="U1568" s="2"/>
      <c r="V1568" s="53"/>
      <c r="W1568" s="304"/>
      <c r="X1568" s="2"/>
      <c r="Y1568" s="52"/>
      <c r="Z1568" s="2"/>
      <c r="AA1568" s="2"/>
      <c r="AB1568" s="2"/>
      <c r="AC1568" s="2"/>
      <c r="AD1568" s="2"/>
    </row>
    <row r="1569" spans="1:30" x14ac:dyDescent="0.2">
      <c r="A1569" s="2"/>
      <c r="B1569" s="2"/>
      <c r="C1569" s="2"/>
      <c r="D1569" s="2"/>
      <c r="E1569" s="1"/>
      <c r="F1569" s="2"/>
      <c r="G1569" s="303"/>
      <c r="H1569" s="2"/>
      <c r="I1569" s="2"/>
      <c r="J1569" s="2"/>
      <c r="K1569" s="2"/>
      <c r="L1569" s="2"/>
      <c r="M1569" s="53"/>
      <c r="N1569" s="2"/>
      <c r="O1569" s="2"/>
      <c r="P1569" s="2"/>
      <c r="Q1569" s="2"/>
      <c r="R1569" s="2"/>
      <c r="S1569" s="2"/>
      <c r="T1569" s="2"/>
      <c r="U1569" s="2"/>
      <c r="V1569" s="53"/>
      <c r="W1569" s="304"/>
      <c r="X1569" s="2"/>
      <c r="Y1569" s="52"/>
      <c r="Z1569" s="2"/>
      <c r="AA1569" s="2"/>
      <c r="AB1569" s="2"/>
      <c r="AC1569" s="2"/>
      <c r="AD1569" s="2"/>
    </row>
    <row r="1570" spans="1:30" x14ac:dyDescent="0.2">
      <c r="A1570" s="2"/>
      <c r="B1570" s="2"/>
      <c r="C1570" s="2"/>
      <c r="D1570" s="2"/>
      <c r="E1570" s="1"/>
      <c r="F1570" s="2"/>
      <c r="G1570" s="303"/>
      <c r="H1570" s="2"/>
      <c r="I1570" s="2"/>
      <c r="J1570" s="2"/>
      <c r="K1570" s="2"/>
      <c r="L1570" s="2"/>
      <c r="M1570" s="53"/>
      <c r="N1570" s="2"/>
      <c r="O1570" s="2"/>
      <c r="P1570" s="2"/>
      <c r="Q1570" s="2"/>
      <c r="R1570" s="2"/>
      <c r="S1570" s="2"/>
      <c r="T1570" s="2"/>
      <c r="U1570" s="2"/>
      <c r="V1570" s="53"/>
      <c r="W1570" s="304"/>
      <c r="X1570" s="2"/>
      <c r="Y1570" s="52"/>
      <c r="Z1570" s="2"/>
      <c r="AA1570" s="2"/>
      <c r="AB1570" s="2"/>
      <c r="AC1570" s="2"/>
      <c r="AD1570" s="2"/>
    </row>
    <row r="1571" spans="1:30" x14ac:dyDescent="0.2">
      <c r="A1571" s="2"/>
      <c r="B1571" s="2"/>
      <c r="C1571" s="2"/>
      <c r="D1571" s="2"/>
      <c r="E1571" s="1"/>
      <c r="F1571" s="2"/>
      <c r="G1571" s="303"/>
      <c r="H1571" s="2"/>
      <c r="I1571" s="2"/>
      <c r="J1571" s="2"/>
      <c r="K1571" s="2"/>
      <c r="L1571" s="2"/>
      <c r="M1571" s="53"/>
      <c r="N1571" s="2"/>
      <c r="O1571" s="2"/>
      <c r="P1571" s="2"/>
      <c r="Q1571" s="2"/>
      <c r="R1571" s="2"/>
      <c r="S1571" s="2"/>
      <c r="T1571" s="2"/>
      <c r="U1571" s="2"/>
      <c r="V1571" s="53"/>
      <c r="W1571" s="304"/>
      <c r="X1571" s="2"/>
      <c r="Y1571" s="52"/>
      <c r="Z1571" s="2"/>
      <c r="AA1571" s="2"/>
      <c r="AB1571" s="2"/>
      <c r="AC1571" s="2"/>
      <c r="AD1571" s="2"/>
    </row>
    <row r="1572" spans="1:30" x14ac:dyDescent="0.2">
      <c r="A1572" s="2"/>
      <c r="B1572" s="2"/>
      <c r="C1572" s="2"/>
      <c r="D1572" s="2"/>
      <c r="E1572" s="1"/>
      <c r="F1572" s="2"/>
      <c r="G1572" s="303"/>
      <c r="H1572" s="2"/>
      <c r="I1572" s="2"/>
      <c r="J1572" s="2"/>
      <c r="K1572" s="2"/>
      <c r="L1572" s="2"/>
      <c r="M1572" s="53"/>
      <c r="N1572" s="2"/>
      <c r="O1572" s="2"/>
      <c r="P1572" s="2"/>
      <c r="Q1572" s="2"/>
      <c r="R1572" s="2"/>
      <c r="S1572" s="2"/>
      <c r="T1572" s="2"/>
      <c r="U1572" s="2"/>
      <c r="V1572" s="53"/>
      <c r="W1572" s="304"/>
      <c r="X1572" s="2"/>
      <c r="Y1572" s="52"/>
      <c r="Z1572" s="2"/>
      <c r="AA1572" s="2"/>
      <c r="AB1572" s="2"/>
      <c r="AC1572" s="2"/>
      <c r="AD1572" s="2"/>
    </row>
    <row r="1573" spans="1:30" x14ac:dyDescent="0.2">
      <c r="A1573" s="2"/>
      <c r="B1573" s="2"/>
      <c r="C1573" s="2"/>
      <c r="D1573" s="2"/>
      <c r="E1573" s="1"/>
      <c r="F1573" s="2"/>
      <c r="G1573" s="303"/>
      <c r="H1573" s="2"/>
      <c r="I1573" s="2"/>
      <c r="J1573" s="2"/>
      <c r="K1573" s="2"/>
      <c r="L1573" s="2"/>
      <c r="M1573" s="53"/>
      <c r="N1573" s="2"/>
      <c r="O1573" s="2"/>
      <c r="P1573" s="2"/>
      <c r="Q1573" s="2"/>
      <c r="R1573" s="2"/>
      <c r="S1573" s="2"/>
      <c r="T1573" s="2"/>
      <c r="U1573" s="2"/>
      <c r="V1573" s="53"/>
      <c r="W1573" s="304"/>
      <c r="X1573" s="2"/>
      <c r="Y1573" s="52"/>
      <c r="Z1573" s="2"/>
      <c r="AA1573" s="2"/>
      <c r="AB1573" s="2"/>
      <c r="AC1573" s="2"/>
      <c r="AD1573" s="2"/>
    </row>
    <row r="1574" spans="1:30" x14ac:dyDescent="0.2">
      <c r="A1574" s="2"/>
      <c r="B1574" s="2"/>
      <c r="C1574" s="2"/>
      <c r="D1574" s="2"/>
      <c r="E1574" s="1"/>
      <c r="F1574" s="2"/>
      <c r="G1574" s="303"/>
      <c r="H1574" s="2"/>
      <c r="I1574" s="2"/>
      <c r="J1574" s="2"/>
      <c r="K1574" s="2"/>
      <c r="L1574" s="2"/>
      <c r="M1574" s="53"/>
      <c r="N1574" s="2"/>
      <c r="O1574" s="2"/>
      <c r="P1574" s="2"/>
      <c r="Q1574" s="2"/>
      <c r="R1574" s="2"/>
      <c r="S1574" s="2"/>
      <c r="T1574" s="2"/>
      <c r="U1574" s="2"/>
      <c r="V1574" s="53"/>
      <c r="W1574" s="304"/>
      <c r="X1574" s="2"/>
      <c r="Y1574" s="52"/>
      <c r="Z1574" s="2"/>
      <c r="AA1574" s="2"/>
      <c r="AB1574" s="2"/>
      <c r="AC1574" s="2"/>
      <c r="AD1574" s="2"/>
    </row>
    <row r="1575" spans="1:30" x14ac:dyDescent="0.2">
      <c r="A1575" s="2"/>
      <c r="B1575" s="2"/>
      <c r="C1575" s="2"/>
      <c r="D1575" s="2"/>
      <c r="E1575" s="1"/>
      <c r="F1575" s="2"/>
      <c r="G1575" s="303"/>
      <c r="H1575" s="2"/>
      <c r="I1575" s="2"/>
      <c r="J1575" s="2"/>
      <c r="K1575" s="2"/>
      <c r="L1575" s="2"/>
      <c r="M1575" s="53"/>
      <c r="N1575" s="2"/>
      <c r="O1575" s="2"/>
      <c r="P1575" s="2"/>
      <c r="Q1575" s="2"/>
      <c r="R1575" s="2"/>
      <c r="S1575" s="2"/>
      <c r="T1575" s="2"/>
      <c r="U1575" s="2"/>
      <c r="V1575" s="53"/>
      <c r="W1575" s="304"/>
      <c r="X1575" s="2"/>
      <c r="Y1575" s="52"/>
      <c r="Z1575" s="2"/>
      <c r="AA1575" s="2"/>
      <c r="AB1575" s="2"/>
      <c r="AC1575" s="2"/>
      <c r="AD1575" s="2"/>
    </row>
    <row r="1576" spans="1:30" x14ac:dyDescent="0.2">
      <c r="A1576" s="2"/>
      <c r="B1576" s="2"/>
      <c r="C1576" s="2"/>
      <c r="D1576" s="2"/>
      <c r="E1576" s="1"/>
      <c r="F1576" s="2"/>
      <c r="G1576" s="303"/>
      <c r="H1576" s="2"/>
      <c r="I1576" s="2"/>
      <c r="J1576" s="2"/>
      <c r="K1576" s="2"/>
      <c r="L1576" s="2"/>
      <c r="M1576" s="53"/>
      <c r="N1576" s="2"/>
      <c r="O1576" s="2"/>
      <c r="P1576" s="2"/>
      <c r="Q1576" s="2"/>
      <c r="R1576" s="2"/>
      <c r="S1576" s="2"/>
      <c r="T1576" s="2"/>
      <c r="U1576" s="2"/>
      <c r="V1576" s="53"/>
      <c r="W1576" s="304"/>
      <c r="X1576" s="2"/>
      <c r="Y1576" s="52"/>
      <c r="Z1576" s="2"/>
      <c r="AA1576" s="2"/>
      <c r="AB1576" s="2"/>
      <c r="AC1576" s="2"/>
      <c r="AD1576" s="2"/>
    </row>
    <row r="1577" spans="1:30" x14ac:dyDescent="0.2">
      <c r="A1577" s="2"/>
      <c r="B1577" s="2"/>
      <c r="C1577" s="2"/>
      <c r="D1577" s="2"/>
      <c r="E1577" s="1"/>
      <c r="F1577" s="2"/>
      <c r="G1577" s="303"/>
      <c r="H1577" s="2"/>
      <c r="I1577" s="2"/>
      <c r="J1577" s="2"/>
      <c r="K1577" s="2"/>
      <c r="L1577" s="2"/>
      <c r="M1577" s="53"/>
      <c r="N1577" s="2"/>
      <c r="O1577" s="2"/>
      <c r="P1577" s="2"/>
      <c r="Q1577" s="2"/>
      <c r="R1577" s="2"/>
      <c r="S1577" s="2"/>
      <c r="T1577" s="2"/>
      <c r="U1577" s="2"/>
      <c r="V1577" s="53"/>
      <c r="W1577" s="304"/>
      <c r="X1577" s="2"/>
      <c r="Y1577" s="52"/>
      <c r="Z1577" s="2"/>
      <c r="AA1577" s="2"/>
      <c r="AB1577" s="2"/>
      <c r="AC1577" s="2"/>
      <c r="AD1577" s="2"/>
    </row>
    <row r="1578" spans="1:30" x14ac:dyDescent="0.2">
      <c r="A1578" s="2"/>
      <c r="B1578" s="2"/>
      <c r="C1578" s="2"/>
      <c r="D1578" s="2"/>
      <c r="E1578" s="1"/>
      <c r="F1578" s="2"/>
      <c r="G1578" s="303"/>
      <c r="H1578" s="2"/>
      <c r="I1578" s="2"/>
      <c r="J1578" s="2"/>
      <c r="K1578" s="2"/>
      <c r="L1578" s="2"/>
      <c r="M1578" s="53"/>
      <c r="N1578" s="2"/>
      <c r="O1578" s="2"/>
      <c r="P1578" s="2"/>
      <c r="Q1578" s="2"/>
      <c r="R1578" s="2"/>
      <c r="S1578" s="2"/>
      <c r="T1578" s="2"/>
      <c r="U1578" s="2"/>
      <c r="V1578" s="53"/>
      <c r="W1578" s="304"/>
      <c r="X1578" s="2"/>
      <c r="Y1578" s="52"/>
      <c r="Z1578" s="2"/>
      <c r="AA1578" s="2"/>
      <c r="AB1578" s="2"/>
      <c r="AC1578" s="2"/>
      <c r="AD1578" s="2"/>
    </row>
    <row r="1579" spans="1:30" x14ac:dyDescent="0.2">
      <c r="A1579" s="2"/>
      <c r="B1579" s="2"/>
      <c r="C1579" s="2"/>
      <c r="D1579" s="2"/>
      <c r="E1579" s="1"/>
      <c r="F1579" s="2"/>
      <c r="G1579" s="303"/>
      <c r="H1579" s="2"/>
      <c r="I1579" s="2"/>
      <c r="J1579" s="2"/>
      <c r="K1579" s="2"/>
      <c r="L1579" s="2"/>
      <c r="M1579" s="53"/>
      <c r="N1579" s="2"/>
      <c r="O1579" s="2"/>
      <c r="P1579" s="2"/>
      <c r="Q1579" s="2"/>
      <c r="R1579" s="2"/>
      <c r="S1579" s="2"/>
      <c r="T1579" s="2"/>
      <c r="U1579" s="2"/>
      <c r="V1579" s="53"/>
      <c r="W1579" s="304"/>
      <c r="X1579" s="2"/>
      <c r="Y1579" s="52"/>
      <c r="Z1579" s="2"/>
      <c r="AA1579" s="2"/>
      <c r="AB1579" s="2"/>
      <c r="AC1579" s="2"/>
      <c r="AD1579" s="2"/>
    </row>
    <row r="1580" spans="1:30" x14ac:dyDescent="0.2">
      <c r="A1580" s="2"/>
      <c r="B1580" s="2"/>
      <c r="C1580" s="2"/>
      <c r="D1580" s="2"/>
      <c r="E1580" s="1"/>
      <c r="F1580" s="2"/>
      <c r="G1580" s="303"/>
      <c r="H1580" s="2"/>
      <c r="I1580" s="2"/>
      <c r="J1580" s="2"/>
      <c r="K1580" s="2"/>
      <c r="L1580" s="2"/>
      <c r="M1580" s="53"/>
      <c r="N1580" s="2"/>
      <c r="O1580" s="2"/>
      <c r="P1580" s="2"/>
      <c r="Q1580" s="2"/>
      <c r="R1580" s="2"/>
      <c r="S1580" s="2"/>
      <c r="T1580" s="2"/>
      <c r="U1580" s="2"/>
      <c r="V1580" s="53"/>
      <c r="W1580" s="304"/>
      <c r="X1580" s="2"/>
      <c r="Y1580" s="52"/>
      <c r="Z1580" s="2"/>
      <c r="AA1580" s="2"/>
      <c r="AB1580" s="2"/>
      <c r="AC1580" s="2"/>
      <c r="AD1580" s="2"/>
    </row>
    <row r="1581" spans="1:30" x14ac:dyDescent="0.2">
      <c r="A1581" s="2"/>
      <c r="B1581" s="2"/>
      <c r="C1581" s="2"/>
      <c r="D1581" s="2"/>
      <c r="E1581" s="1"/>
      <c r="F1581" s="2"/>
      <c r="G1581" s="303"/>
      <c r="H1581" s="2"/>
      <c r="I1581" s="2"/>
      <c r="J1581" s="2"/>
      <c r="K1581" s="2"/>
      <c r="L1581" s="2"/>
      <c r="M1581" s="53"/>
      <c r="N1581" s="2"/>
      <c r="O1581" s="2"/>
      <c r="P1581" s="2"/>
      <c r="Q1581" s="2"/>
      <c r="R1581" s="2"/>
      <c r="S1581" s="2"/>
      <c r="T1581" s="2"/>
      <c r="U1581" s="2"/>
      <c r="V1581" s="53"/>
      <c r="W1581" s="304"/>
      <c r="X1581" s="2"/>
      <c r="Y1581" s="52"/>
      <c r="Z1581" s="2"/>
      <c r="AA1581" s="2"/>
      <c r="AB1581" s="2"/>
      <c r="AC1581" s="2"/>
      <c r="AD1581" s="2"/>
    </row>
    <row r="1582" spans="1:30" x14ac:dyDescent="0.2">
      <c r="A1582" s="2"/>
      <c r="B1582" s="2"/>
      <c r="C1582" s="2"/>
      <c r="D1582" s="2"/>
      <c r="E1582" s="1"/>
      <c r="F1582" s="2"/>
      <c r="G1582" s="303"/>
      <c r="H1582" s="2"/>
      <c r="I1582" s="2"/>
      <c r="J1582" s="2"/>
      <c r="K1582" s="2"/>
      <c r="L1582" s="2"/>
      <c r="M1582" s="53"/>
      <c r="N1582" s="2"/>
      <c r="O1582" s="2"/>
      <c r="P1582" s="2"/>
      <c r="Q1582" s="2"/>
      <c r="R1582" s="2"/>
      <c r="S1582" s="2"/>
      <c r="T1582" s="2"/>
      <c r="U1582" s="2"/>
      <c r="V1582" s="53"/>
      <c r="W1582" s="304"/>
      <c r="X1582" s="2"/>
      <c r="Y1582" s="52"/>
      <c r="Z1582" s="2"/>
      <c r="AA1582" s="2"/>
      <c r="AB1582" s="2"/>
      <c r="AC1582" s="2"/>
      <c r="AD1582" s="2"/>
    </row>
    <row r="1583" spans="1:30" x14ac:dyDescent="0.2">
      <c r="A1583" s="2"/>
      <c r="B1583" s="2"/>
      <c r="C1583" s="2"/>
      <c r="D1583" s="2"/>
      <c r="E1583" s="1"/>
      <c r="F1583" s="2"/>
      <c r="G1583" s="303"/>
      <c r="H1583" s="2"/>
      <c r="I1583" s="2"/>
      <c r="J1583" s="2"/>
      <c r="K1583" s="2"/>
      <c r="L1583" s="2"/>
      <c r="M1583" s="53"/>
      <c r="N1583" s="2"/>
      <c r="O1583" s="2"/>
      <c r="P1583" s="2"/>
      <c r="Q1583" s="2"/>
      <c r="R1583" s="2"/>
      <c r="S1583" s="2"/>
      <c r="T1583" s="2"/>
      <c r="U1583" s="2"/>
      <c r="V1583" s="53"/>
      <c r="W1583" s="304"/>
      <c r="X1583" s="2"/>
      <c r="Y1583" s="52"/>
      <c r="Z1583" s="2"/>
      <c r="AA1583" s="2"/>
      <c r="AB1583" s="2"/>
      <c r="AC1583" s="2"/>
      <c r="AD1583" s="2"/>
    </row>
    <row r="1584" spans="1:30" x14ac:dyDescent="0.2">
      <c r="A1584" s="2"/>
      <c r="B1584" s="2"/>
      <c r="C1584" s="2"/>
      <c r="D1584" s="2"/>
      <c r="E1584" s="1"/>
      <c r="F1584" s="2"/>
      <c r="G1584" s="303"/>
      <c r="H1584" s="2"/>
      <c r="I1584" s="2"/>
      <c r="J1584" s="2"/>
      <c r="K1584" s="2"/>
      <c r="L1584" s="2"/>
      <c r="M1584" s="53"/>
      <c r="N1584" s="2"/>
      <c r="O1584" s="2"/>
      <c r="P1584" s="2"/>
      <c r="Q1584" s="2"/>
      <c r="R1584" s="2"/>
      <c r="S1584" s="2"/>
      <c r="T1584" s="2"/>
      <c r="U1584" s="2"/>
      <c r="V1584" s="53"/>
      <c r="W1584" s="304"/>
      <c r="X1584" s="2"/>
      <c r="Y1584" s="52"/>
      <c r="Z1584" s="2"/>
      <c r="AA1584" s="2"/>
      <c r="AB1584" s="2"/>
      <c r="AC1584" s="2"/>
      <c r="AD1584" s="2"/>
    </row>
    <row r="1585" spans="1:30" x14ac:dyDescent="0.2">
      <c r="A1585" s="2"/>
      <c r="B1585" s="2"/>
      <c r="C1585" s="2"/>
      <c r="D1585" s="2"/>
      <c r="E1585" s="1"/>
      <c r="F1585" s="2"/>
      <c r="G1585" s="303"/>
      <c r="H1585" s="2"/>
      <c r="I1585" s="2"/>
      <c r="J1585" s="2"/>
      <c r="K1585" s="2"/>
      <c r="L1585" s="2"/>
      <c r="M1585" s="53"/>
      <c r="N1585" s="2"/>
      <c r="O1585" s="2"/>
      <c r="P1585" s="2"/>
      <c r="Q1585" s="2"/>
      <c r="R1585" s="2"/>
      <c r="S1585" s="2"/>
      <c r="T1585" s="2"/>
      <c r="U1585" s="2"/>
      <c r="V1585" s="53"/>
      <c r="W1585" s="304"/>
      <c r="X1585" s="2"/>
      <c r="Y1585" s="52"/>
      <c r="Z1585" s="2"/>
      <c r="AA1585" s="2"/>
      <c r="AB1585" s="2"/>
      <c r="AC1585" s="2"/>
      <c r="AD1585" s="2"/>
    </row>
    <row r="1586" spans="1:30" x14ac:dyDescent="0.2">
      <c r="A1586" s="2"/>
      <c r="B1586" s="2"/>
      <c r="C1586" s="2"/>
      <c r="D1586" s="2"/>
      <c r="E1586" s="1"/>
      <c r="F1586" s="2"/>
      <c r="G1586" s="303"/>
      <c r="H1586" s="2"/>
      <c r="I1586" s="2"/>
      <c r="J1586" s="2"/>
      <c r="K1586" s="2"/>
      <c r="L1586" s="2"/>
      <c r="M1586" s="53"/>
      <c r="N1586" s="2"/>
      <c r="O1586" s="2"/>
      <c r="P1586" s="2"/>
      <c r="Q1586" s="2"/>
      <c r="R1586" s="2"/>
      <c r="S1586" s="2"/>
      <c r="T1586" s="2"/>
      <c r="U1586" s="2"/>
      <c r="V1586" s="53"/>
      <c r="W1586" s="304"/>
      <c r="X1586" s="2"/>
      <c r="Y1586" s="52"/>
      <c r="Z1586" s="2"/>
      <c r="AA1586" s="2"/>
      <c r="AB1586" s="2"/>
      <c r="AC1586" s="2"/>
      <c r="AD1586" s="2"/>
    </row>
    <row r="1587" spans="1:30" x14ac:dyDescent="0.2">
      <c r="A1587" s="2"/>
      <c r="B1587" s="2"/>
      <c r="C1587" s="2"/>
      <c r="D1587" s="2"/>
      <c r="E1587" s="1"/>
      <c r="F1587" s="2"/>
      <c r="G1587" s="303"/>
      <c r="H1587" s="2"/>
      <c r="I1587" s="2"/>
      <c r="J1587" s="2"/>
      <c r="K1587" s="2"/>
      <c r="L1587" s="2"/>
      <c r="M1587" s="53"/>
      <c r="N1587" s="2"/>
      <c r="O1587" s="2"/>
      <c r="P1587" s="2"/>
      <c r="Q1587" s="2"/>
      <c r="R1587" s="2"/>
      <c r="S1587" s="2"/>
      <c r="T1587" s="2"/>
      <c r="U1587" s="2"/>
      <c r="V1587" s="53"/>
      <c r="W1587" s="304"/>
      <c r="X1587" s="2"/>
      <c r="Y1587" s="52"/>
      <c r="Z1587" s="2"/>
      <c r="AA1587" s="2"/>
      <c r="AB1587" s="2"/>
      <c r="AC1587" s="2"/>
      <c r="AD1587" s="2"/>
    </row>
    <row r="1588" spans="1:30" x14ac:dyDescent="0.2">
      <c r="A1588" s="2"/>
      <c r="B1588" s="2"/>
      <c r="C1588" s="2"/>
      <c r="D1588" s="2"/>
      <c r="E1588" s="1"/>
      <c r="F1588" s="2"/>
      <c r="G1588" s="303"/>
      <c r="H1588" s="2"/>
      <c r="I1588" s="2"/>
      <c r="J1588" s="2"/>
      <c r="K1588" s="2"/>
      <c r="L1588" s="2"/>
      <c r="M1588" s="53"/>
      <c r="N1588" s="2"/>
      <c r="O1588" s="2"/>
      <c r="P1588" s="2"/>
      <c r="Q1588" s="2"/>
      <c r="R1588" s="2"/>
      <c r="S1588" s="2"/>
      <c r="T1588" s="2"/>
      <c r="U1588" s="2"/>
      <c r="V1588" s="53"/>
      <c r="W1588" s="304"/>
      <c r="X1588" s="2"/>
      <c r="Y1588" s="52"/>
      <c r="Z1588" s="2"/>
      <c r="AA1588" s="2"/>
      <c r="AB1588" s="2"/>
      <c r="AC1588" s="2"/>
      <c r="AD1588" s="2"/>
    </row>
    <row r="1589" spans="1:30" x14ac:dyDescent="0.2">
      <c r="A1589" s="2"/>
      <c r="B1589" s="2"/>
      <c r="C1589" s="2"/>
      <c r="D1589" s="2"/>
      <c r="E1589" s="1"/>
      <c r="F1589" s="2"/>
      <c r="G1589" s="303"/>
      <c r="H1589" s="2"/>
      <c r="I1589" s="2"/>
      <c r="J1589" s="2"/>
      <c r="K1589" s="2"/>
      <c r="L1589" s="2"/>
      <c r="M1589" s="53"/>
      <c r="N1589" s="2"/>
      <c r="O1589" s="2"/>
      <c r="P1589" s="2"/>
      <c r="Q1589" s="2"/>
      <c r="R1589" s="2"/>
      <c r="S1589" s="2"/>
      <c r="T1589" s="2"/>
      <c r="U1589" s="2"/>
      <c r="V1589" s="53"/>
      <c r="W1589" s="304"/>
      <c r="X1589" s="2"/>
      <c r="Y1589" s="52"/>
      <c r="Z1589" s="2"/>
      <c r="AA1589" s="2"/>
      <c r="AB1589" s="2"/>
      <c r="AC1589" s="2"/>
      <c r="AD1589" s="2"/>
    </row>
    <row r="1590" spans="1:30" x14ac:dyDescent="0.2">
      <c r="A1590" s="2"/>
      <c r="B1590" s="2"/>
      <c r="C1590" s="2"/>
      <c r="D1590" s="2"/>
      <c r="E1590" s="1"/>
      <c r="F1590" s="2"/>
      <c r="G1590" s="303"/>
      <c r="H1590" s="2"/>
      <c r="I1590" s="2"/>
      <c r="J1590" s="2"/>
      <c r="K1590" s="2"/>
      <c r="L1590" s="2"/>
      <c r="M1590" s="53"/>
      <c r="N1590" s="2"/>
      <c r="O1590" s="2"/>
      <c r="P1590" s="2"/>
      <c r="Q1590" s="2"/>
      <c r="R1590" s="2"/>
      <c r="S1590" s="2"/>
      <c r="T1590" s="2"/>
      <c r="U1590" s="2"/>
      <c r="V1590" s="53"/>
      <c r="W1590" s="304"/>
      <c r="X1590" s="2"/>
      <c r="Y1590" s="52"/>
      <c r="Z1590" s="2"/>
      <c r="AA1590" s="2"/>
      <c r="AB1590" s="2"/>
      <c r="AC1590" s="2"/>
      <c r="AD1590" s="2"/>
    </row>
    <row r="1591" spans="1:30" x14ac:dyDescent="0.2">
      <c r="A1591" s="2"/>
      <c r="B1591" s="2"/>
      <c r="C1591" s="2"/>
      <c r="D1591" s="2"/>
      <c r="E1591" s="1"/>
      <c r="F1591" s="2"/>
      <c r="G1591" s="303"/>
      <c r="H1591" s="2"/>
      <c r="I1591" s="2"/>
      <c r="J1591" s="2"/>
      <c r="K1591" s="2"/>
      <c r="L1591" s="2"/>
      <c r="M1591" s="53"/>
      <c r="N1591" s="2"/>
      <c r="O1591" s="2"/>
      <c r="P1591" s="2"/>
      <c r="Q1591" s="2"/>
      <c r="R1591" s="2"/>
      <c r="S1591" s="2"/>
      <c r="T1591" s="2"/>
      <c r="U1591" s="2"/>
      <c r="V1591" s="53"/>
      <c r="W1591" s="304"/>
      <c r="X1591" s="2"/>
      <c r="Y1591" s="52"/>
      <c r="Z1591" s="2"/>
      <c r="AA1591" s="2"/>
      <c r="AB1591" s="2"/>
      <c r="AC1591" s="2"/>
      <c r="AD1591" s="2"/>
    </row>
    <row r="1592" spans="1:30" x14ac:dyDescent="0.2">
      <c r="A1592" s="2"/>
      <c r="B1592" s="2"/>
      <c r="C1592" s="2"/>
      <c r="D1592" s="2"/>
      <c r="E1592" s="1"/>
      <c r="F1592" s="2"/>
      <c r="G1592" s="303"/>
      <c r="H1592" s="2"/>
      <c r="I1592" s="2"/>
      <c r="J1592" s="2"/>
      <c r="K1592" s="2"/>
      <c r="L1592" s="2"/>
      <c r="M1592" s="53"/>
      <c r="N1592" s="2"/>
      <c r="O1592" s="2"/>
      <c r="P1592" s="2"/>
      <c r="Q1592" s="2"/>
      <c r="R1592" s="2"/>
      <c r="S1592" s="2"/>
      <c r="T1592" s="2"/>
      <c r="U1592" s="2"/>
      <c r="V1592" s="53"/>
      <c r="W1592" s="304"/>
      <c r="X1592" s="2"/>
      <c r="Y1592" s="52"/>
      <c r="Z1592" s="2"/>
      <c r="AA1592" s="2"/>
      <c r="AB1592" s="2"/>
      <c r="AC1592" s="2"/>
      <c r="AD1592" s="2"/>
    </row>
    <row r="1593" spans="1:30" x14ac:dyDescent="0.2">
      <c r="A1593" s="2"/>
      <c r="B1593" s="2"/>
      <c r="C1593" s="2"/>
      <c r="D1593" s="2"/>
      <c r="E1593" s="1"/>
      <c r="F1593" s="2"/>
      <c r="G1593" s="303"/>
      <c r="H1593" s="2"/>
      <c r="I1593" s="2"/>
      <c r="J1593" s="2"/>
      <c r="K1593" s="2"/>
      <c r="L1593" s="2"/>
      <c r="M1593" s="53"/>
      <c r="N1593" s="2"/>
      <c r="O1593" s="2"/>
      <c r="P1593" s="2"/>
      <c r="Q1593" s="2"/>
      <c r="R1593" s="2"/>
      <c r="S1593" s="2"/>
      <c r="T1593" s="2"/>
      <c r="U1593" s="2"/>
      <c r="V1593" s="53"/>
      <c r="W1593" s="304"/>
      <c r="X1593" s="2"/>
      <c r="Y1593" s="52"/>
      <c r="Z1593" s="2"/>
      <c r="AA1593" s="2"/>
      <c r="AB1593" s="2"/>
      <c r="AC1593" s="2"/>
      <c r="AD1593" s="2"/>
    </row>
    <row r="1594" spans="1:30" x14ac:dyDescent="0.2">
      <c r="A1594" s="2"/>
      <c r="B1594" s="2"/>
      <c r="C1594" s="2"/>
      <c r="D1594" s="2"/>
      <c r="E1594" s="1"/>
      <c r="F1594" s="2"/>
      <c r="G1594" s="303"/>
      <c r="H1594" s="2"/>
      <c r="I1594" s="2"/>
      <c r="J1594" s="2"/>
      <c r="K1594" s="2"/>
      <c r="L1594" s="2"/>
      <c r="M1594" s="53"/>
      <c r="N1594" s="2"/>
      <c r="O1594" s="2"/>
      <c r="P1594" s="2"/>
      <c r="Q1594" s="2"/>
      <c r="R1594" s="2"/>
      <c r="S1594" s="2"/>
      <c r="T1594" s="2"/>
      <c r="U1594" s="2"/>
      <c r="V1594" s="53"/>
      <c r="W1594" s="304"/>
      <c r="X1594" s="2"/>
      <c r="Y1594" s="52"/>
      <c r="Z1594" s="2"/>
      <c r="AA1594" s="2"/>
      <c r="AB1594" s="2"/>
      <c r="AC1594" s="2"/>
      <c r="AD1594" s="2"/>
    </row>
    <row r="1595" spans="1:30" x14ac:dyDescent="0.2">
      <c r="A1595" s="2"/>
      <c r="B1595" s="2"/>
      <c r="C1595" s="2"/>
      <c r="D1595" s="2"/>
      <c r="E1595" s="1"/>
      <c r="F1595" s="2"/>
      <c r="G1595" s="303"/>
      <c r="H1595" s="2"/>
      <c r="I1595" s="2"/>
      <c r="J1595" s="2"/>
      <c r="K1595" s="2"/>
      <c r="L1595" s="2"/>
      <c r="M1595" s="53"/>
      <c r="N1595" s="2"/>
      <c r="O1595" s="2"/>
      <c r="P1595" s="2"/>
      <c r="Q1595" s="2"/>
      <c r="R1595" s="2"/>
      <c r="S1595" s="2"/>
      <c r="T1595" s="2"/>
      <c r="U1595" s="2"/>
      <c r="V1595" s="53"/>
      <c r="W1595" s="304"/>
      <c r="X1595" s="2"/>
      <c r="Y1595" s="52"/>
      <c r="Z1595" s="2"/>
      <c r="AA1595" s="2"/>
      <c r="AB1595" s="2"/>
      <c r="AC1595" s="2"/>
      <c r="AD1595" s="2"/>
    </row>
    <row r="1596" spans="1:30" x14ac:dyDescent="0.2">
      <c r="A1596" s="306"/>
      <c r="B1596" s="306"/>
      <c r="C1596" s="306"/>
      <c r="D1596" s="306"/>
      <c r="E1596" s="307"/>
      <c r="F1596" s="306"/>
      <c r="G1596" s="308"/>
      <c r="H1596" s="306"/>
      <c r="I1596" s="306"/>
      <c r="J1596" s="306"/>
      <c r="K1596" s="306"/>
      <c r="L1596" s="306"/>
      <c r="M1596" s="309"/>
      <c r="N1596" s="306"/>
      <c r="O1596" s="306"/>
      <c r="P1596" s="306"/>
      <c r="Q1596" s="306"/>
      <c r="R1596" s="306"/>
      <c r="S1596" s="306"/>
      <c r="T1596" s="306"/>
      <c r="U1596" s="306"/>
      <c r="V1596" s="309"/>
      <c r="W1596" s="310"/>
      <c r="X1596" s="311"/>
      <c r="Y1596" s="312"/>
      <c r="Z1596" s="306"/>
      <c r="AA1596" s="306"/>
      <c r="AB1596" s="306"/>
      <c r="AC1596" s="306"/>
      <c r="AD1596" s="306"/>
    </row>
    <row r="1597" spans="1:30" x14ac:dyDescent="0.2">
      <c r="A1597" s="2"/>
      <c r="B1597" s="2"/>
      <c r="C1597" s="2"/>
      <c r="D1597" s="2"/>
      <c r="E1597" s="1"/>
      <c r="F1597" s="2"/>
      <c r="G1597" s="303"/>
      <c r="H1597" s="2"/>
      <c r="I1597" s="2"/>
      <c r="J1597" s="2"/>
      <c r="K1597" s="2"/>
      <c r="L1597" s="2"/>
      <c r="M1597" s="53"/>
      <c r="N1597" s="2"/>
      <c r="O1597" s="2"/>
      <c r="P1597" s="2"/>
      <c r="Q1597" s="2"/>
      <c r="R1597" s="2"/>
      <c r="S1597" s="2"/>
      <c r="T1597" s="2"/>
      <c r="U1597" s="2"/>
      <c r="V1597" s="53"/>
      <c r="W1597" s="304"/>
      <c r="X1597" s="2"/>
      <c r="Y1597" s="52"/>
      <c r="Z1597" s="2"/>
      <c r="AA1597" s="2"/>
      <c r="AB1597" s="2"/>
      <c r="AC1597" s="2"/>
      <c r="AD1597" s="2"/>
    </row>
    <row r="1598" spans="1:30" x14ac:dyDescent="0.2">
      <c r="A1598" s="2"/>
      <c r="B1598" s="2"/>
      <c r="C1598" s="2"/>
      <c r="D1598" s="2"/>
      <c r="E1598" s="1"/>
      <c r="F1598" s="2"/>
      <c r="G1598" s="303"/>
      <c r="H1598" s="2"/>
      <c r="I1598" s="2"/>
      <c r="J1598" s="2"/>
      <c r="K1598" s="2"/>
      <c r="L1598" s="2"/>
      <c r="M1598" s="53"/>
      <c r="N1598" s="2"/>
      <c r="O1598" s="2"/>
      <c r="P1598" s="2"/>
      <c r="Q1598" s="2"/>
      <c r="R1598" s="2"/>
      <c r="S1598" s="2"/>
      <c r="T1598" s="2"/>
      <c r="U1598" s="2"/>
      <c r="V1598" s="53"/>
      <c r="W1598" s="304"/>
      <c r="X1598" s="2"/>
      <c r="Y1598" s="52"/>
      <c r="Z1598" s="2"/>
      <c r="AA1598" s="2"/>
      <c r="AB1598" s="2"/>
      <c r="AC1598" s="2"/>
      <c r="AD1598" s="2"/>
    </row>
    <row r="1599" spans="1:30" x14ac:dyDescent="0.2">
      <c r="A1599" s="2"/>
      <c r="B1599" s="2"/>
      <c r="C1599" s="2"/>
      <c r="D1599" s="2"/>
      <c r="E1599" s="1"/>
      <c r="F1599" s="2"/>
      <c r="G1599" s="303"/>
      <c r="H1599" s="2"/>
      <c r="I1599" s="2"/>
      <c r="J1599" s="2"/>
      <c r="K1599" s="2"/>
      <c r="L1599" s="2"/>
      <c r="M1599" s="53"/>
      <c r="N1599" s="2"/>
      <c r="O1599" s="2"/>
      <c r="P1599" s="2"/>
      <c r="Q1599" s="2"/>
      <c r="R1599" s="2"/>
      <c r="S1599" s="2"/>
      <c r="T1599" s="2"/>
      <c r="U1599" s="2"/>
      <c r="V1599" s="53"/>
      <c r="W1599" s="304"/>
      <c r="X1599" s="2"/>
      <c r="Y1599" s="52"/>
      <c r="Z1599" s="2"/>
      <c r="AA1599" s="2"/>
      <c r="AB1599" s="2"/>
      <c r="AC1599" s="2"/>
      <c r="AD1599" s="2"/>
    </row>
    <row r="1600" spans="1:30" x14ac:dyDescent="0.2">
      <c r="A1600" s="2"/>
      <c r="B1600" s="2"/>
      <c r="C1600" s="2"/>
      <c r="D1600" s="2"/>
      <c r="E1600" s="1"/>
      <c r="F1600" s="2"/>
      <c r="G1600" s="303"/>
      <c r="H1600" s="2"/>
      <c r="I1600" s="2"/>
      <c r="J1600" s="2"/>
      <c r="K1600" s="2"/>
      <c r="L1600" s="2"/>
      <c r="M1600" s="53"/>
      <c r="N1600" s="2"/>
      <c r="O1600" s="2"/>
      <c r="P1600" s="2"/>
      <c r="Q1600" s="2"/>
      <c r="R1600" s="2"/>
      <c r="S1600" s="2"/>
      <c r="T1600" s="2"/>
      <c r="U1600" s="2"/>
      <c r="V1600" s="53"/>
      <c r="W1600" s="304"/>
      <c r="X1600" s="2"/>
      <c r="Y1600" s="52"/>
      <c r="Z1600" s="2"/>
      <c r="AA1600" s="2"/>
      <c r="AB1600" s="2"/>
      <c r="AC1600" s="2"/>
      <c r="AD1600" s="2"/>
    </row>
    <row r="1601" spans="1:30" x14ac:dyDescent="0.2">
      <c r="A1601" s="2"/>
      <c r="B1601" s="2"/>
      <c r="C1601" s="2"/>
      <c r="D1601" s="2"/>
      <c r="E1601" s="1"/>
      <c r="F1601" s="2"/>
      <c r="G1601" s="303"/>
      <c r="H1601" s="2"/>
      <c r="I1601" s="2"/>
      <c r="J1601" s="2"/>
      <c r="K1601" s="2"/>
      <c r="L1601" s="2"/>
      <c r="M1601" s="53"/>
      <c r="N1601" s="2"/>
      <c r="O1601" s="2"/>
      <c r="P1601" s="2"/>
      <c r="Q1601" s="2"/>
      <c r="R1601" s="2"/>
      <c r="S1601" s="2"/>
      <c r="T1601" s="2"/>
      <c r="U1601" s="2"/>
      <c r="V1601" s="53"/>
      <c r="W1601" s="304"/>
      <c r="X1601" s="2"/>
      <c r="Y1601" s="52"/>
      <c r="Z1601" s="2"/>
      <c r="AA1601" s="2"/>
      <c r="AB1601" s="2"/>
      <c r="AC1601" s="2"/>
      <c r="AD1601" s="2"/>
    </row>
    <row r="1602" spans="1:30" x14ac:dyDescent="0.2">
      <c r="A1602" s="2"/>
      <c r="B1602" s="2"/>
      <c r="C1602" s="2"/>
      <c r="D1602" s="2"/>
      <c r="E1602" s="1"/>
      <c r="F1602" s="2"/>
      <c r="G1602" s="303"/>
      <c r="H1602" s="2"/>
      <c r="I1602" s="2"/>
      <c r="J1602" s="2"/>
      <c r="K1602" s="2"/>
      <c r="L1602" s="2"/>
      <c r="M1602" s="53"/>
      <c r="N1602" s="2"/>
      <c r="O1602" s="2"/>
      <c r="P1602" s="2"/>
      <c r="Q1602" s="2"/>
      <c r="R1602" s="2"/>
      <c r="S1602" s="2"/>
      <c r="T1602" s="2"/>
      <c r="U1602" s="2"/>
      <c r="V1602" s="53"/>
      <c r="W1602" s="304"/>
      <c r="X1602" s="2"/>
      <c r="Y1602" s="52"/>
      <c r="Z1602" s="2"/>
      <c r="AA1602" s="2"/>
      <c r="AB1602" s="2"/>
      <c r="AC1602" s="2"/>
      <c r="AD1602" s="2"/>
    </row>
    <row r="1603" spans="1:30" x14ac:dyDescent="0.2">
      <c r="A1603" s="306"/>
      <c r="B1603" s="306"/>
      <c r="C1603" s="306"/>
      <c r="D1603" s="306"/>
      <c r="E1603" s="307"/>
      <c r="F1603" s="306"/>
      <c r="G1603" s="308"/>
      <c r="H1603" s="306"/>
      <c r="I1603" s="306"/>
      <c r="J1603" s="306"/>
      <c r="K1603" s="306"/>
      <c r="L1603" s="306"/>
      <c r="M1603" s="309"/>
      <c r="N1603" s="306"/>
      <c r="O1603" s="306"/>
      <c r="P1603" s="306"/>
      <c r="Q1603" s="306"/>
      <c r="R1603" s="306"/>
      <c r="S1603" s="306"/>
      <c r="T1603" s="306"/>
      <c r="U1603" s="306"/>
      <c r="V1603" s="309"/>
      <c r="W1603" s="310"/>
      <c r="X1603" s="311"/>
      <c r="Y1603" s="312"/>
      <c r="Z1603" s="306"/>
      <c r="AA1603" s="306"/>
      <c r="AB1603" s="306"/>
      <c r="AC1603" s="306"/>
      <c r="AD1603" s="306"/>
    </row>
    <row r="1604" spans="1:30" x14ac:dyDescent="0.2">
      <c r="A1604" s="306"/>
      <c r="B1604" s="306"/>
      <c r="C1604" s="306"/>
      <c r="D1604" s="306"/>
      <c r="E1604" s="307"/>
      <c r="F1604" s="306"/>
      <c r="G1604" s="308"/>
      <c r="H1604" s="306"/>
      <c r="I1604" s="306"/>
      <c r="J1604" s="306"/>
      <c r="K1604" s="306"/>
      <c r="L1604" s="306"/>
      <c r="M1604" s="309"/>
      <c r="N1604" s="306"/>
      <c r="O1604" s="306"/>
      <c r="P1604" s="306"/>
      <c r="Q1604" s="306"/>
      <c r="R1604" s="306"/>
      <c r="S1604" s="306"/>
      <c r="T1604" s="306"/>
      <c r="U1604" s="306"/>
      <c r="V1604" s="309"/>
      <c r="W1604" s="310"/>
      <c r="X1604" s="311"/>
      <c r="Y1604" s="312"/>
      <c r="Z1604" s="306"/>
      <c r="AA1604" s="306"/>
      <c r="AB1604" s="306"/>
      <c r="AC1604" s="306"/>
      <c r="AD1604" s="306"/>
    </row>
    <row r="1605" spans="1:30" x14ac:dyDescent="0.2">
      <c r="A1605" s="306"/>
      <c r="B1605" s="306"/>
      <c r="C1605" s="306"/>
      <c r="D1605" s="306"/>
      <c r="E1605" s="307"/>
      <c r="F1605" s="306"/>
      <c r="G1605" s="308"/>
      <c r="H1605" s="306"/>
      <c r="I1605" s="306"/>
      <c r="J1605" s="306"/>
      <c r="K1605" s="306"/>
      <c r="L1605" s="306"/>
      <c r="M1605" s="309"/>
      <c r="N1605" s="306"/>
      <c r="O1605" s="306"/>
      <c r="P1605" s="306"/>
      <c r="Q1605" s="306"/>
      <c r="R1605" s="306"/>
      <c r="S1605" s="306"/>
      <c r="T1605" s="306"/>
      <c r="U1605" s="306"/>
      <c r="V1605" s="309"/>
      <c r="W1605" s="310"/>
      <c r="X1605" s="311"/>
      <c r="Y1605" s="312"/>
      <c r="Z1605" s="306"/>
      <c r="AA1605" s="306"/>
      <c r="AB1605" s="306"/>
      <c r="AC1605" s="306"/>
      <c r="AD1605" s="306"/>
    </row>
    <row r="1606" spans="1:30" x14ac:dyDescent="0.2">
      <c r="A1606" s="2"/>
      <c r="B1606" s="2"/>
      <c r="C1606" s="2"/>
      <c r="D1606" s="2"/>
      <c r="E1606" s="1"/>
      <c r="F1606" s="2"/>
      <c r="G1606" s="303"/>
      <c r="H1606" s="2"/>
      <c r="I1606" s="2"/>
      <c r="J1606" s="2"/>
      <c r="K1606" s="2"/>
      <c r="L1606" s="2"/>
      <c r="M1606" s="53"/>
      <c r="N1606" s="2"/>
      <c r="O1606" s="2"/>
      <c r="P1606" s="2"/>
      <c r="Q1606" s="2"/>
      <c r="R1606" s="2"/>
      <c r="S1606" s="2"/>
      <c r="T1606" s="2"/>
      <c r="U1606" s="2"/>
      <c r="V1606" s="53"/>
      <c r="W1606" s="304"/>
      <c r="X1606" s="2"/>
      <c r="Y1606" s="52"/>
      <c r="Z1606" s="2"/>
      <c r="AA1606" s="2"/>
      <c r="AB1606" s="2"/>
      <c r="AC1606" s="2"/>
      <c r="AD1606" s="2"/>
    </row>
    <row r="1607" spans="1:30" x14ac:dyDescent="0.2">
      <c r="A1607" s="2"/>
      <c r="B1607" s="2"/>
      <c r="C1607" s="2"/>
      <c r="D1607" s="2"/>
      <c r="E1607" s="1"/>
      <c r="F1607" s="2"/>
      <c r="G1607" s="303"/>
      <c r="H1607" s="2"/>
      <c r="I1607" s="2"/>
      <c r="J1607" s="2"/>
      <c r="K1607" s="2"/>
      <c r="L1607" s="2"/>
      <c r="M1607" s="53"/>
      <c r="N1607" s="2"/>
      <c r="O1607" s="2"/>
      <c r="P1607" s="2"/>
      <c r="Q1607" s="2"/>
      <c r="R1607" s="2"/>
      <c r="S1607" s="2"/>
      <c r="T1607" s="2"/>
      <c r="U1607" s="2"/>
      <c r="V1607" s="53"/>
      <c r="W1607" s="304"/>
      <c r="X1607" s="2"/>
      <c r="Y1607" s="52"/>
      <c r="Z1607" s="2"/>
      <c r="AA1607" s="2"/>
      <c r="AB1607" s="2"/>
      <c r="AC1607" s="2"/>
      <c r="AD1607" s="2"/>
    </row>
    <row r="1608" spans="1:30" x14ac:dyDescent="0.2">
      <c r="A1608" s="2"/>
      <c r="B1608" s="2"/>
      <c r="C1608" s="2"/>
      <c r="D1608" s="2"/>
      <c r="E1608" s="1"/>
      <c r="F1608" s="2"/>
      <c r="G1608" s="303"/>
      <c r="H1608" s="2"/>
      <c r="I1608" s="2"/>
      <c r="J1608" s="2"/>
      <c r="K1608" s="2"/>
      <c r="L1608" s="2"/>
      <c r="M1608" s="53"/>
      <c r="N1608" s="2"/>
      <c r="O1608" s="2"/>
      <c r="P1608" s="2"/>
      <c r="Q1608" s="2"/>
      <c r="R1608" s="2"/>
      <c r="S1608" s="2"/>
      <c r="T1608" s="2"/>
      <c r="U1608" s="2"/>
      <c r="V1608" s="53"/>
      <c r="W1608" s="304"/>
      <c r="X1608" s="2"/>
      <c r="Y1608" s="52"/>
      <c r="Z1608" s="2"/>
      <c r="AA1608" s="2"/>
      <c r="AB1608" s="2"/>
      <c r="AC1608" s="2"/>
      <c r="AD1608" s="2"/>
    </row>
    <row r="1609" spans="1:30" x14ac:dyDescent="0.2">
      <c r="A1609" s="2"/>
      <c r="B1609" s="2"/>
      <c r="C1609" s="2"/>
      <c r="D1609" s="2"/>
      <c r="E1609" s="1"/>
      <c r="F1609" s="2"/>
      <c r="G1609" s="303"/>
      <c r="H1609" s="2"/>
      <c r="I1609" s="2"/>
      <c r="J1609" s="2"/>
      <c r="K1609" s="2"/>
      <c r="L1609" s="2"/>
      <c r="M1609" s="53"/>
      <c r="N1609" s="2"/>
      <c r="O1609" s="2"/>
      <c r="P1609" s="2"/>
      <c r="Q1609" s="2"/>
      <c r="R1609" s="2"/>
      <c r="S1609" s="2"/>
      <c r="T1609" s="2"/>
      <c r="U1609" s="2"/>
      <c r="V1609" s="53"/>
      <c r="W1609" s="304"/>
      <c r="X1609" s="2"/>
      <c r="Y1609" s="52"/>
      <c r="Z1609" s="2"/>
      <c r="AA1609" s="2"/>
      <c r="AB1609" s="2"/>
      <c r="AC1609" s="2"/>
      <c r="AD1609" s="2"/>
    </row>
    <row r="1610" spans="1:30" x14ac:dyDescent="0.2">
      <c r="A1610" s="2"/>
      <c r="B1610" s="2"/>
      <c r="C1610" s="2"/>
      <c r="D1610" s="2"/>
      <c r="E1610" s="1"/>
      <c r="F1610" s="2"/>
      <c r="G1610" s="303"/>
      <c r="H1610" s="2"/>
      <c r="I1610" s="2"/>
      <c r="J1610" s="2"/>
      <c r="K1610" s="2"/>
      <c r="L1610" s="2"/>
      <c r="M1610" s="53"/>
      <c r="N1610" s="2"/>
      <c r="O1610" s="2"/>
      <c r="P1610" s="2"/>
      <c r="Q1610" s="2"/>
      <c r="R1610" s="2"/>
      <c r="S1610" s="2"/>
      <c r="T1610" s="2"/>
      <c r="U1610" s="2"/>
      <c r="V1610" s="53"/>
      <c r="W1610" s="304"/>
      <c r="X1610" s="2"/>
      <c r="Y1610" s="52"/>
      <c r="Z1610" s="2"/>
      <c r="AA1610" s="2"/>
      <c r="AB1610" s="2"/>
      <c r="AC1610" s="2"/>
      <c r="AD1610" s="2"/>
    </row>
    <row r="1611" spans="1:30" x14ac:dyDescent="0.2">
      <c r="A1611" s="2"/>
      <c r="B1611" s="2"/>
      <c r="C1611" s="2"/>
      <c r="D1611" s="2"/>
      <c r="E1611" s="1"/>
      <c r="F1611" s="2"/>
      <c r="G1611" s="303"/>
      <c r="H1611" s="2"/>
      <c r="I1611" s="2"/>
      <c r="J1611" s="2"/>
      <c r="K1611" s="2"/>
      <c r="L1611" s="2"/>
      <c r="M1611" s="53"/>
      <c r="N1611" s="2"/>
      <c r="O1611" s="2"/>
      <c r="P1611" s="2"/>
      <c r="Q1611" s="2"/>
      <c r="R1611" s="2"/>
      <c r="S1611" s="2"/>
      <c r="T1611" s="2"/>
      <c r="U1611" s="2"/>
      <c r="V1611" s="53"/>
      <c r="W1611" s="304"/>
      <c r="X1611" s="2"/>
      <c r="Y1611" s="52"/>
      <c r="Z1611" s="2"/>
      <c r="AA1611" s="2"/>
      <c r="AB1611" s="2"/>
      <c r="AC1611" s="2"/>
      <c r="AD1611" s="2"/>
    </row>
    <row r="1612" spans="1:30" x14ac:dyDescent="0.2">
      <c r="A1612" s="2"/>
      <c r="B1612" s="2"/>
      <c r="C1612" s="2"/>
      <c r="D1612" s="2"/>
      <c r="E1612" s="1"/>
      <c r="F1612" s="2"/>
      <c r="G1612" s="303"/>
      <c r="H1612" s="2"/>
      <c r="I1612" s="2"/>
      <c r="J1612" s="2"/>
      <c r="K1612" s="2"/>
      <c r="L1612" s="2"/>
      <c r="M1612" s="53"/>
      <c r="N1612" s="2"/>
      <c r="O1612" s="2"/>
      <c r="P1612" s="2"/>
      <c r="Q1612" s="2"/>
      <c r="R1612" s="2"/>
      <c r="S1612" s="2"/>
      <c r="T1612" s="2"/>
      <c r="U1612" s="2"/>
      <c r="V1612" s="53"/>
      <c r="W1612" s="304"/>
      <c r="X1612" s="2"/>
      <c r="Y1612" s="52"/>
      <c r="Z1612" s="2"/>
      <c r="AA1612" s="2"/>
      <c r="AB1612" s="2"/>
      <c r="AC1612" s="2"/>
      <c r="AD1612" s="2"/>
    </row>
    <row r="1613" spans="1:30" x14ac:dyDescent="0.2">
      <c r="A1613" s="2"/>
      <c r="B1613" s="2"/>
      <c r="C1613" s="2"/>
      <c r="D1613" s="2"/>
      <c r="E1613" s="1"/>
      <c r="F1613" s="2"/>
      <c r="G1613" s="303"/>
      <c r="H1613" s="2"/>
      <c r="I1613" s="2"/>
      <c r="J1613" s="2"/>
      <c r="K1613" s="2"/>
      <c r="L1613" s="2"/>
      <c r="M1613" s="53"/>
      <c r="N1613" s="2"/>
      <c r="O1613" s="2"/>
      <c r="P1613" s="2"/>
      <c r="Q1613" s="2"/>
      <c r="R1613" s="2"/>
      <c r="S1613" s="2"/>
      <c r="T1613" s="2"/>
      <c r="U1613" s="2"/>
      <c r="V1613" s="53"/>
      <c r="W1613" s="304"/>
      <c r="X1613" s="2"/>
      <c r="Y1613" s="52"/>
      <c r="Z1613" s="2"/>
      <c r="AA1613" s="2"/>
      <c r="AB1613" s="2"/>
      <c r="AC1613" s="2"/>
      <c r="AD1613" s="2"/>
    </row>
    <row r="1614" spans="1:30" x14ac:dyDescent="0.2">
      <c r="A1614" s="2"/>
      <c r="B1614" s="2"/>
      <c r="C1614" s="2"/>
      <c r="D1614" s="2"/>
      <c r="E1614" s="1"/>
      <c r="F1614" s="2"/>
      <c r="G1614" s="303"/>
      <c r="H1614" s="2"/>
      <c r="I1614" s="2"/>
      <c r="J1614" s="2"/>
      <c r="K1614" s="2"/>
      <c r="L1614" s="2"/>
      <c r="M1614" s="53"/>
      <c r="N1614" s="2"/>
      <c r="O1614" s="2"/>
      <c r="P1614" s="2"/>
      <c r="Q1614" s="2"/>
      <c r="R1614" s="2"/>
      <c r="S1614" s="2"/>
      <c r="T1614" s="2"/>
      <c r="U1614" s="2"/>
      <c r="V1614" s="53"/>
      <c r="W1614" s="304"/>
      <c r="X1614" s="2"/>
      <c r="Y1614" s="52"/>
      <c r="Z1614" s="2"/>
      <c r="AA1614" s="2"/>
      <c r="AB1614" s="2"/>
      <c r="AC1614" s="2"/>
      <c r="AD1614" s="2"/>
    </row>
    <row r="1615" spans="1:30" x14ac:dyDescent="0.2">
      <c r="A1615" s="2"/>
      <c r="B1615" s="2"/>
      <c r="C1615" s="2"/>
      <c r="D1615" s="2"/>
      <c r="E1615" s="1"/>
      <c r="F1615" s="2"/>
      <c r="G1615" s="303"/>
      <c r="H1615" s="2"/>
      <c r="I1615" s="2"/>
      <c r="J1615" s="2"/>
      <c r="K1615" s="2"/>
      <c r="L1615" s="2"/>
      <c r="M1615" s="53"/>
      <c r="N1615" s="2"/>
      <c r="O1615" s="2"/>
      <c r="P1615" s="2"/>
      <c r="Q1615" s="2"/>
      <c r="R1615" s="2"/>
      <c r="S1615" s="2"/>
      <c r="T1615" s="2"/>
      <c r="U1615" s="2"/>
      <c r="V1615" s="53"/>
      <c r="W1615" s="304"/>
      <c r="X1615" s="2"/>
      <c r="Y1615" s="52"/>
      <c r="Z1615" s="2"/>
      <c r="AA1615" s="2"/>
      <c r="AB1615" s="2"/>
      <c r="AC1615" s="2"/>
      <c r="AD1615" s="2"/>
    </row>
    <row r="1616" spans="1:30" x14ac:dyDescent="0.2">
      <c r="A1616" s="2"/>
      <c r="B1616" s="2"/>
      <c r="C1616" s="2"/>
      <c r="D1616" s="2"/>
      <c r="E1616" s="1"/>
      <c r="F1616" s="2"/>
      <c r="G1616" s="303"/>
      <c r="H1616" s="2"/>
      <c r="I1616" s="2"/>
      <c r="J1616" s="2"/>
      <c r="K1616" s="2"/>
      <c r="L1616" s="2"/>
      <c r="M1616" s="53"/>
      <c r="N1616" s="2"/>
      <c r="O1616" s="2"/>
      <c r="P1616" s="2"/>
      <c r="Q1616" s="2"/>
      <c r="R1616" s="2"/>
      <c r="S1616" s="2"/>
      <c r="T1616" s="2"/>
      <c r="U1616" s="2"/>
      <c r="V1616" s="53"/>
      <c r="W1616" s="304"/>
      <c r="X1616" s="2"/>
      <c r="Y1616" s="52"/>
      <c r="Z1616" s="2"/>
      <c r="AA1616" s="2"/>
      <c r="AB1616" s="2"/>
      <c r="AC1616" s="2"/>
      <c r="AD1616" s="2"/>
    </row>
    <row r="1617" spans="1:30" x14ac:dyDescent="0.2">
      <c r="A1617" s="2"/>
      <c r="B1617" s="2"/>
      <c r="C1617" s="2"/>
      <c r="D1617" s="2"/>
      <c r="E1617" s="1"/>
      <c r="F1617" s="2"/>
      <c r="G1617" s="303"/>
      <c r="H1617" s="2"/>
      <c r="I1617" s="2"/>
      <c r="J1617" s="2"/>
      <c r="K1617" s="2"/>
      <c r="L1617" s="2"/>
      <c r="M1617" s="53"/>
      <c r="N1617" s="2"/>
      <c r="O1617" s="2"/>
      <c r="P1617" s="2"/>
      <c r="Q1617" s="2"/>
      <c r="R1617" s="2"/>
      <c r="S1617" s="2"/>
      <c r="T1617" s="2"/>
      <c r="U1617" s="2"/>
      <c r="V1617" s="53"/>
      <c r="W1617" s="304"/>
      <c r="X1617" s="2"/>
      <c r="Y1617" s="52"/>
      <c r="Z1617" s="2"/>
      <c r="AA1617" s="2"/>
      <c r="AB1617" s="2"/>
      <c r="AC1617" s="2"/>
      <c r="AD1617" s="2"/>
    </row>
    <row r="1618" spans="1:30" x14ac:dyDescent="0.2">
      <c r="A1618" s="2"/>
      <c r="B1618" s="2"/>
      <c r="C1618" s="2"/>
      <c r="D1618" s="2"/>
      <c r="E1618" s="1"/>
      <c r="F1618" s="2"/>
      <c r="G1618" s="303"/>
      <c r="H1618" s="2"/>
      <c r="I1618" s="2"/>
      <c r="J1618" s="2"/>
      <c r="K1618" s="2"/>
      <c r="L1618" s="2"/>
      <c r="M1618" s="53"/>
      <c r="N1618" s="2"/>
      <c r="O1618" s="2"/>
      <c r="P1618" s="2"/>
      <c r="Q1618" s="2"/>
      <c r="R1618" s="2"/>
      <c r="S1618" s="2"/>
      <c r="T1618" s="2"/>
      <c r="U1618" s="2"/>
      <c r="V1618" s="53"/>
      <c r="W1618" s="304"/>
      <c r="X1618" s="2"/>
      <c r="Y1618" s="52"/>
      <c r="Z1618" s="2"/>
      <c r="AA1618" s="2"/>
      <c r="AB1618" s="2"/>
      <c r="AC1618" s="2"/>
      <c r="AD1618" s="2"/>
    </row>
    <row r="1619" spans="1:30" x14ac:dyDescent="0.2">
      <c r="A1619" s="2"/>
      <c r="B1619" s="2"/>
      <c r="C1619" s="2"/>
      <c r="D1619" s="2"/>
      <c r="E1619" s="1"/>
      <c r="F1619" s="2"/>
      <c r="G1619" s="303"/>
      <c r="H1619" s="2"/>
      <c r="I1619" s="2"/>
      <c r="J1619" s="2"/>
      <c r="K1619" s="2"/>
      <c r="L1619" s="2"/>
      <c r="M1619" s="53"/>
      <c r="N1619" s="2"/>
      <c r="O1619" s="2"/>
      <c r="P1619" s="2"/>
      <c r="Q1619" s="2"/>
      <c r="R1619" s="2"/>
      <c r="S1619" s="2"/>
      <c r="T1619" s="2"/>
      <c r="U1619" s="2"/>
      <c r="V1619" s="53"/>
      <c r="W1619" s="304"/>
      <c r="X1619" s="2"/>
      <c r="Y1619" s="52"/>
      <c r="Z1619" s="2"/>
      <c r="AA1619" s="2"/>
      <c r="AB1619" s="2"/>
      <c r="AC1619" s="2"/>
      <c r="AD1619" s="2"/>
    </row>
    <row r="1620" spans="1:30" x14ac:dyDescent="0.2">
      <c r="A1620" s="2"/>
      <c r="B1620" s="2"/>
      <c r="C1620" s="2"/>
      <c r="D1620" s="2"/>
      <c r="E1620" s="1"/>
      <c r="F1620" s="2"/>
      <c r="G1620" s="303"/>
      <c r="H1620" s="2"/>
      <c r="I1620" s="2"/>
      <c r="J1620" s="2"/>
      <c r="K1620" s="2"/>
      <c r="L1620" s="2"/>
      <c r="M1620" s="53"/>
      <c r="N1620" s="2"/>
      <c r="O1620" s="2"/>
      <c r="P1620" s="2"/>
      <c r="Q1620" s="2"/>
      <c r="R1620" s="2"/>
      <c r="S1620" s="2"/>
      <c r="T1620" s="2"/>
      <c r="U1620" s="2"/>
      <c r="V1620" s="53"/>
      <c r="W1620" s="304"/>
      <c r="X1620" s="2"/>
      <c r="Y1620" s="52"/>
      <c r="Z1620" s="2"/>
      <c r="AA1620" s="2"/>
      <c r="AB1620" s="2"/>
      <c r="AC1620" s="2"/>
      <c r="AD1620" s="2"/>
    </row>
    <row r="1621" spans="1:30" x14ac:dyDescent="0.2">
      <c r="A1621" s="2"/>
      <c r="B1621" s="2"/>
      <c r="C1621" s="2"/>
      <c r="D1621" s="2"/>
      <c r="E1621" s="1"/>
      <c r="F1621" s="2"/>
      <c r="G1621" s="303"/>
      <c r="H1621" s="2"/>
      <c r="I1621" s="2"/>
      <c r="J1621" s="2"/>
      <c r="K1621" s="2"/>
      <c r="L1621" s="2"/>
      <c r="M1621" s="53"/>
      <c r="N1621" s="2"/>
      <c r="O1621" s="2"/>
      <c r="P1621" s="2"/>
      <c r="Q1621" s="2"/>
      <c r="R1621" s="2"/>
      <c r="S1621" s="2"/>
      <c r="T1621" s="2"/>
      <c r="U1621" s="2"/>
      <c r="V1621" s="53"/>
      <c r="W1621" s="304"/>
      <c r="X1621" s="2"/>
      <c r="Y1621" s="52"/>
      <c r="Z1621" s="2"/>
      <c r="AA1621" s="2"/>
      <c r="AB1621" s="2"/>
      <c r="AC1621" s="2"/>
      <c r="AD1621" s="2"/>
    </row>
    <row r="1622" spans="1:30" x14ac:dyDescent="0.2">
      <c r="A1622" s="2"/>
      <c r="B1622" s="2"/>
      <c r="C1622" s="2"/>
      <c r="D1622" s="2"/>
      <c r="E1622" s="1"/>
      <c r="F1622" s="2"/>
      <c r="G1622" s="303"/>
      <c r="H1622" s="2"/>
      <c r="I1622" s="2"/>
      <c r="J1622" s="2"/>
      <c r="K1622" s="2"/>
      <c r="L1622" s="2"/>
      <c r="M1622" s="53"/>
      <c r="N1622" s="2"/>
      <c r="O1622" s="2"/>
      <c r="P1622" s="2"/>
      <c r="Q1622" s="2"/>
      <c r="R1622" s="2"/>
      <c r="S1622" s="2"/>
      <c r="T1622" s="2"/>
      <c r="U1622" s="2"/>
      <c r="V1622" s="53"/>
      <c r="W1622" s="304"/>
      <c r="X1622" s="2"/>
      <c r="Y1622" s="52"/>
      <c r="Z1622" s="2"/>
      <c r="AA1622" s="2"/>
      <c r="AB1622" s="2"/>
      <c r="AC1622" s="2"/>
      <c r="AD1622" s="2"/>
    </row>
    <row r="1623" spans="1:30" x14ac:dyDescent="0.2">
      <c r="A1623" s="2"/>
      <c r="B1623" s="2"/>
      <c r="C1623" s="2"/>
      <c r="D1623" s="2"/>
      <c r="E1623" s="1"/>
      <c r="F1623" s="2"/>
      <c r="G1623" s="303"/>
      <c r="H1623" s="2"/>
      <c r="I1623" s="2"/>
      <c r="J1623" s="2"/>
      <c r="K1623" s="2"/>
      <c r="L1623" s="2"/>
      <c r="M1623" s="53"/>
      <c r="N1623" s="2"/>
      <c r="O1623" s="2"/>
      <c r="P1623" s="2"/>
      <c r="Q1623" s="2"/>
      <c r="R1623" s="2"/>
      <c r="S1623" s="2"/>
      <c r="T1623" s="2"/>
      <c r="U1623" s="2"/>
      <c r="V1623" s="53"/>
      <c r="W1623" s="304"/>
      <c r="X1623" s="2"/>
      <c r="Y1623" s="52"/>
      <c r="Z1623" s="2"/>
      <c r="AA1623" s="2"/>
      <c r="AB1623" s="2"/>
      <c r="AC1623" s="2"/>
      <c r="AD1623" s="2"/>
    </row>
    <row r="1624" spans="1:30" x14ac:dyDescent="0.2">
      <c r="A1624" s="2"/>
      <c r="B1624" s="2"/>
      <c r="C1624" s="2"/>
      <c r="D1624" s="2"/>
      <c r="E1624" s="1"/>
      <c r="F1624" s="2"/>
      <c r="G1624" s="303"/>
      <c r="H1624" s="2"/>
      <c r="I1624" s="2"/>
      <c r="J1624" s="2"/>
      <c r="K1624" s="2"/>
      <c r="L1624" s="2"/>
      <c r="M1624" s="53"/>
      <c r="N1624" s="2"/>
      <c r="O1624" s="2"/>
      <c r="P1624" s="2"/>
      <c r="Q1624" s="2"/>
      <c r="R1624" s="2"/>
      <c r="S1624" s="2"/>
      <c r="T1624" s="2"/>
      <c r="U1624" s="2"/>
      <c r="V1624" s="53"/>
      <c r="W1624" s="304"/>
      <c r="X1624" s="2"/>
      <c r="Y1624" s="52"/>
      <c r="Z1624" s="2"/>
      <c r="AA1624" s="2"/>
      <c r="AB1624" s="2"/>
      <c r="AC1624" s="2"/>
      <c r="AD1624" s="2"/>
    </row>
    <row r="1625" spans="1:30" x14ac:dyDescent="0.2">
      <c r="A1625" s="2"/>
      <c r="B1625" s="2"/>
      <c r="C1625" s="2"/>
      <c r="D1625" s="2"/>
      <c r="E1625" s="1"/>
      <c r="F1625" s="2"/>
      <c r="G1625" s="303"/>
      <c r="H1625" s="2"/>
      <c r="I1625" s="2"/>
      <c r="J1625" s="2"/>
      <c r="K1625" s="2"/>
      <c r="L1625" s="2"/>
      <c r="M1625" s="53"/>
      <c r="N1625" s="2"/>
      <c r="O1625" s="2"/>
      <c r="P1625" s="2"/>
      <c r="Q1625" s="2"/>
      <c r="R1625" s="2"/>
      <c r="S1625" s="2"/>
      <c r="T1625" s="2"/>
      <c r="U1625" s="2"/>
      <c r="V1625" s="53"/>
      <c r="W1625" s="304"/>
      <c r="X1625" s="2"/>
      <c r="Y1625" s="52"/>
      <c r="Z1625" s="2"/>
      <c r="AA1625" s="2"/>
      <c r="AB1625" s="2"/>
      <c r="AC1625" s="2"/>
      <c r="AD1625" s="2"/>
    </row>
    <row r="1626" spans="1:30" x14ac:dyDescent="0.2">
      <c r="A1626" s="2"/>
      <c r="B1626" s="2"/>
      <c r="C1626" s="2"/>
      <c r="D1626" s="2"/>
      <c r="E1626" s="1"/>
      <c r="F1626" s="2"/>
      <c r="G1626" s="303"/>
      <c r="H1626" s="2"/>
      <c r="I1626" s="2"/>
      <c r="J1626" s="2"/>
      <c r="K1626" s="2"/>
      <c r="L1626" s="2"/>
      <c r="M1626" s="53"/>
      <c r="N1626" s="2"/>
      <c r="O1626" s="2"/>
      <c r="P1626" s="2"/>
      <c r="Q1626" s="2"/>
      <c r="R1626" s="2"/>
      <c r="S1626" s="2"/>
      <c r="T1626" s="2"/>
      <c r="U1626" s="2"/>
      <c r="V1626" s="53"/>
      <c r="W1626" s="304"/>
      <c r="X1626" s="2"/>
      <c r="Y1626" s="52"/>
      <c r="Z1626" s="2"/>
      <c r="AA1626" s="2"/>
      <c r="AB1626" s="2"/>
      <c r="AC1626" s="2"/>
      <c r="AD1626" s="2"/>
    </row>
    <row r="1627" spans="1:30" x14ac:dyDescent="0.2">
      <c r="A1627" s="2"/>
      <c r="B1627" s="2"/>
      <c r="C1627" s="2"/>
      <c r="D1627" s="2"/>
      <c r="E1627" s="1"/>
      <c r="F1627" s="2"/>
      <c r="G1627" s="303"/>
      <c r="H1627" s="2"/>
      <c r="I1627" s="2"/>
      <c r="J1627" s="2"/>
      <c r="K1627" s="2"/>
      <c r="L1627" s="2"/>
      <c r="M1627" s="53"/>
      <c r="N1627" s="2"/>
      <c r="O1627" s="2"/>
      <c r="P1627" s="2"/>
      <c r="Q1627" s="2"/>
      <c r="R1627" s="2"/>
      <c r="S1627" s="2"/>
      <c r="T1627" s="2"/>
      <c r="U1627" s="2"/>
      <c r="V1627" s="53"/>
      <c r="W1627" s="304"/>
      <c r="X1627" s="2"/>
      <c r="Y1627" s="52"/>
      <c r="Z1627" s="2"/>
      <c r="AA1627" s="2"/>
      <c r="AB1627" s="2"/>
      <c r="AC1627" s="2"/>
      <c r="AD1627" s="2"/>
    </row>
    <row r="1628" spans="1:30" x14ac:dyDescent="0.2">
      <c r="A1628" s="2"/>
      <c r="B1628" s="2"/>
      <c r="C1628" s="2"/>
      <c r="D1628" s="2"/>
      <c r="E1628" s="1"/>
      <c r="F1628" s="2"/>
      <c r="G1628" s="303"/>
      <c r="H1628" s="2"/>
      <c r="I1628" s="2"/>
      <c r="J1628" s="2"/>
      <c r="K1628" s="2"/>
      <c r="L1628" s="2"/>
      <c r="M1628" s="53"/>
      <c r="N1628" s="2"/>
      <c r="O1628" s="2"/>
      <c r="P1628" s="2"/>
      <c r="Q1628" s="2"/>
      <c r="R1628" s="2"/>
      <c r="S1628" s="2"/>
      <c r="T1628" s="2"/>
      <c r="U1628" s="2"/>
      <c r="V1628" s="53"/>
      <c r="W1628" s="304"/>
      <c r="X1628" s="2"/>
      <c r="Y1628" s="52"/>
      <c r="Z1628" s="2"/>
      <c r="AA1628" s="2"/>
      <c r="AB1628" s="2"/>
      <c r="AC1628" s="2"/>
      <c r="AD1628" s="2"/>
    </row>
    <row r="1629" spans="1:30" x14ac:dyDescent="0.2">
      <c r="A1629" s="2"/>
      <c r="B1629" s="2"/>
      <c r="C1629" s="2"/>
      <c r="D1629" s="2"/>
      <c r="E1629" s="1"/>
      <c r="F1629" s="2"/>
      <c r="G1629" s="303"/>
      <c r="H1629" s="2"/>
      <c r="I1629" s="2"/>
      <c r="J1629" s="2"/>
      <c r="K1629" s="2"/>
      <c r="L1629" s="2"/>
      <c r="M1629" s="53"/>
      <c r="N1629" s="2"/>
      <c r="O1629" s="2"/>
      <c r="P1629" s="2"/>
      <c r="Q1629" s="2"/>
      <c r="R1629" s="2"/>
      <c r="S1629" s="2"/>
      <c r="T1629" s="2"/>
      <c r="U1629" s="2"/>
      <c r="V1629" s="53"/>
      <c r="W1629" s="304"/>
      <c r="X1629" s="2"/>
      <c r="Y1629" s="52"/>
      <c r="Z1629" s="2"/>
      <c r="AA1629" s="2"/>
      <c r="AB1629" s="2"/>
      <c r="AC1629" s="2"/>
      <c r="AD1629" s="2"/>
    </row>
    <row r="1630" spans="1:30" x14ac:dyDescent="0.2">
      <c r="A1630" s="2"/>
      <c r="B1630" s="2"/>
      <c r="C1630" s="2"/>
      <c r="D1630" s="2"/>
      <c r="E1630" s="1"/>
      <c r="F1630" s="2"/>
      <c r="G1630" s="303"/>
      <c r="H1630" s="2"/>
      <c r="I1630" s="2"/>
      <c r="J1630" s="2"/>
      <c r="K1630" s="2"/>
      <c r="L1630" s="2"/>
      <c r="M1630" s="53"/>
      <c r="N1630" s="2"/>
      <c r="O1630" s="2"/>
      <c r="P1630" s="2"/>
      <c r="Q1630" s="2"/>
      <c r="R1630" s="2"/>
      <c r="S1630" s="2"/>
      <c r="T1630" s="2"/>
      <c r="U1630" s="2"/>
      <c r="V1630" s="53"/>
      <c r="W1630" s="304"/>
      <c r="X1630" s="2"/>
      <c r="Y1630" s="52"/>
      <c r="Z1630" s="2"/>
      <c r="AA1630" s="2"/>
      <c r="AB1630" s="2"/>
      <c r="AC1630" s="2"/>
      <c r="AD1630" s="2"/>
    </row>
    <row r="1631" spans="1:30" x14ac:dyDescent="0.2">
      <c r="A1631" s="2"/>
      <c r="B1631" s="2"/>
      <c r="C1631" s="2"/>
      <c r="D1631" s="2"/>
      <c r="E1631" s="1"/>
      <c r="F1631" s="2"/>
      <c r="G1631" s="303"/>
      <c r="H1631" s="2"/>
      <c r="I1631" s="2"/>
      <c r="J1631" s="2"/>
      <c r="K1631" s="2"/>
      <c r="L1631" s="2"/>
      <c r="M1631" s="53"/>
      <c r="N1631" s="2"/>
      <c r="O1631" s="2"/>
      <c r="P1631" s="2"/>
      <c r="Q1631" s="2"/>
      <c r="R1631" s="2"/>
      <c r="S1631" s="2"/>
      <c r="T1631" s="2"/>
      <c r="U1631" s="2"/>
      <c r="V1631" s="53"/>
      <c r="W1631" s="304"/>
      <c r="X1631" s="2"/>
      <c r="Y1631" s="52"/>
      <c r="Z1631" s="2"/>
      <c r="AA1631" s="2"/>
      <c r="AB1631" s="2"/>
      <c r="AC1631" s="2"/>
      <c r="AD1631" s="2"/>
    </row>
    <row r="1632" spans="1:30" x14ac:dyDescent="0.2">
      <c r="A1632" s="306"/>
      <c r="B1632" s="306"/>
      <c r="C1632" s="306"/>
      <c r="D1632" s="306"/>
      <c r="E1632" s="307"/>
      <c r="F1632" s="306"/>
      <c r="G1632" s="308"/>
      <c r="H1632" s="306"/>
      <c r="I1632" s="306"/>
      <c r="J1632" s="306"/>
      <c r="K1632" s="306"/>
      <c r="L1632" s="306"/>
      <c r="M1632" s="309"/>
      <c r="N1632" s="306"/>
      <c r="O1632" s="306"/>
      <c r="P1632" s="306"/>
      <c r="Q1632" s="306"/>
      <c r="R1632" s="306"/>
      <c r="S1632" s="306"/>
      <c r="T1632" s="306"/>
      <c r="U1632" s="306"/>
      <c r="V1632" s="309"/>
      <c r="W1632" s="310"/>
      <c r="X1632" s="311"/>
      <c r="Y1632" s="312"/>
      <c r="Z1632" s="306"/>
      <c r="AA1632" s="306"/>
      <c r="AB1632" s="306"/>
      <c r="AC1632" s="306"/>
      <c r="AD1632" s="306"/>
    </row>
    <row r="1633" spans="1:30" x14ac:dyDescent="0.2">
      <c r="A1633" s="2"/>
      <c r="B1633" s="2"/>
      <c r="C1633" s="2"/>
      <c r="D1633" s="2"/>
      <c r="E1633" s="1"/>
      <c r="F1633" s="2"/>
      <c r="G1633" s="303"/>
      <c r="H1633" s="2"/>
      <c r="I1633" s="2"/>
      <c r="J1633" s="2"/>
      <c r="K1633" s="2"/>
      <c r="L1633" s="2"/>
      <c r="M1633" s="53"/>
      <c r="N1633" s="2"/>
      <c r="O1633" s="2"/>
      <c r="P1633" s="2"/>
      <c r="Q1633" s="2"/>
      <c r="R1633" s="2"/>
      <c r="S1633" s="2"/>
      <c r="T1633" s="2"/>
      <c r="U1633" s="2"/>
      <c r="V1633" s="53"/>
      <c r="W1633" s="304"/>
      <c r="X1633" s="2"/>
      <c r="Y1633" s="52"/>
      <c r="Z1633" s="2"/>
      <c r="AA1633" s="2"/>
      <c r="AB1633" s="2"/>
      <c r="AC1633" s="2"/>
      <c r="AD1633" s="2"/>
    </row>
    <row r="1634" spans="1:30" x14ac:dyDescent="0.2">
      <c r="A1634" s="2"/>
      <c r="B1634" s="2"/>
      <c r="C1634" s="2"/>
      <c r="D1634" s="2"/>
      <c r="E1634" s="1"/>
      <c r="F1634" s="2"/>
      <c r="G1634" s="303"/>
      <c r="H1634" s="2"/>
      <c r="I1634" s="2"/>
      <c r="J1634" s="2"/>
      <c r="K1634" s="2"/>
      <c r="L1634" s="2"/>
      <c r="M1634" s="53"/>
      <c r="N1634" s="2"/>
      <c r="O1634" s="2"/>
      <c r="P1634" s="2"/>
      <c r="Q1634" s="2"/>
      <c r="R1634" s="2"/>
      <c r="S1634" s="2"/>
      <c r="T1634" s="2"/>
      <c r="U1634" s="2"/>
      <c r="V1634" s="53"/>
      <c r="W1634" s="304"/>
      <c r="X1634" s="2"/>
      <c r="Y1634" s="52"/>
      <c r="Z1634" s="2"/>
      <c r="AA1634" s="2"/>
      <c r="AB1634" s="2"/>
      <c r="AC1634" s="2"/>
      <c r="AD1634" s="2"/>
    </row>
    <row r="1635" spans="1:30" x14ac:dyDescent="0.2">
      <c r="A1635" s="2"/>
      <c r="B1635" s="2"/>
      <c r="C1635" s="2"/>
      <c r="D1635" s="2"/>
      <c r="E1635" s="1"/>
      <c r="F1635" s="2"/>
      <c r="G1635" s="303"/>
      <c r="H1635" s="2"/>
      <c r="I1635" s="2"/>
      <c r="J1635" s="2"/>
      <c r="K1635" s="2"/>
      <c r="L1635" s="2"/>
      <c r="M1635" s="53"/>
      <c r="N1635" s="2"/>
      <c r="O1635" s="2"/>
      <c r="P1635" s="2"/>
      <c r="Q1635" s="2"/>
      <c r="R1635" s="2"/>
      <c r="S1635" s="2"/>
      <c r="T1635" s="2"/>
      <c r="U1635" s="2"/>
      <c r="V1635" s="53"/>
      <c r="W1635" s="304"/>
      <c r="X1635" s="2"/>
      <c r="Y1635" s="52"/>
      <c r="Z1635" s="2"/>
      <c r="AA1635" s="2"/>
      <c r="AB1635" s="2"/>
      <c r="AC1635" s="2"/>
      <c r="AD1635" s="2"/>
    </row>
    <row r="1636" spans="1:30" x14ac:dyDescent="0.2">
      <c r="A1636" s="2"/>
      <c r="B1636" s="2"/>
      <c r="C1636" s="2"/>
      <c r="D1636" s="2"/>
      <c r="E1636" s="1"/>
      <c r="F1636" s="2"/>
      <c r="G1636" s="303"/>
      <c r="H1636" s="2"/>
      <c r="I1636" s="2"/>
      <c r="J1636" s="2"/>
      <c r="K1636" s="2"/>
      <c r="L1636" s="2"/>
      <c r="M1636" s="53"/>
      <c r="N1636" s="2"/>
      <c r="O1636" s="2"/>
      <c r="P1636" s="2"/>
      <c r="Q1636" s="2"/>
      <c r="R1636" s="2"/>
      <c r="S1636" s="2"/>
      <c r="T1636" s="2"/>
      <c r="U1636" s="2"/>
      <c r="V1636" s="53"/>
      <c r="W1636" s="304"/>
      <c r="X1636" s="2"/>
      <c r="Y1636" s="52"/>
      <c r="Z1636" s="2"/>
      <c r="AA1636" s="2"/>
      <c r="AB1636" s="2"/>
      <c r="AC1636" s="2"/>
      <c r="AD1636" s="2"/>
    </row>
    <row r="1637" spans="1:30" x14ac:dyDescent="0.2">
      <c r="A1637" s="306"/>
      <c r="B1637" s="306"/>
      <c r="C1637" s="306"/>
      <c r="D1637" s="306"/>
      <c r="E1637" s="307"/>
      <c r="F1637" s="306"/>
      <c r="G1637" s="308"/>
      <c r="H1637" s="306"/>
      <c r="I1637" s="306"/>
      <c r="J1637" s="306"/>
      <c r="K1637" s="306"/>
      <c r="L1637" s="306"/>
      <c r="M1637" s="309"/>
      <c r="N1637" s="306"/>
      <c r="O1637" s="306"/>
      <c r="P1637" s="306"/>
      <c r="Q1637" s="306"/>
      <c r="R1637" s="306"/>
      <c r="S1637" s="306"/>
      <c r="T1637" s="306"/>
      <c r="U1637" s="306"/>
      <c r="V1637" s="309"/>
      <c r="W1637" s="310"/>
      <c r="X1637" s="311"/>
      <c r="Y1637" s="312"/>
      <c r="Z1637" s="306"/>
      <c r="AA1637" s="306"/>
      <c r="AB1637" s="306"/>
      <c r="AC1637" s="306"/>
      <c r="AD1637" s="306"/>
    </row>
    <row r="1638" spans="1:30" x14ac:dyDescent="0.2">
      <c r="A1638" s="2"/>
      <c r="B1638" s="2"/>
      <c r="C1638" s="2"/>
      <c r="D1638" s="2"/>
      <c r="E1638" s="1"/>
      <c r="F1638" s="2"/>
      <c r="G1638" s="303"/>
      <c r="H1638" s="2"/>
      <c r="I1638" s="2"/>
      <c r="J1638" s="2"/>
      <c r="K1638" s="2"/>
      <c r="L1638" s="2"/>
      <c r="M1638" s="53"/>
      <c r="N1638" s="2"/>
      <c r="O1638" s="2"/>
      <c r="P1638" s="2"/>
      <c r="Q1638" s="2"/>
      <c r="R1638" s="2"/>
      <c r="S1638" s="2"/>
      <c r="T1638" s="2"/>
      <c r="U1638" s="2"/>
      <c r="V1638" s="53"/>
      <c r="W1638" s="304"/>
      <c r="X1638" s="2"/>
      <c r="Y1638" s="52"/>
      <c r="Z1638" s="2"/>
      <c r="AA1638" s="2"/>
      <c r="AB1638" s="2"/>
      <c r="AC1638" s="2"/>
      <c r="AD1638" s="2"/>
    </row>
    <row r="1639" spans="1:30" x14ac:dyDescent="0.2">
      <c r="A1639" s="306"/>
      <c r="B1639" s="306"/>
      <c r="C1639" s="306"/>
      <c r="D1639" s="306"/>
      <c r="E1639" s="307"/>
      <c r="F1639" s="306"/>
      <c r="G1639" s="308"/>
      <c r="H1639" s="306"/>
      <c r="I1639" s="306"/>
      <c r="J1639" s="306"/>
      <c r="K1639" s="306"/>
      <c r="L1639" s="306"/>
      <c r="M1639" s="309"/>
      <c r="N1639" s="306"/>
      <c r="O1639" s="306"/>
      <c r="P1639" s="306"/>
      <c r="Q1639" s="306"/>
      <c r="R1639" s="306"/>
      <c r="S1639" s="306"/>
      <c r="T1639" s="306"/>
      <c r="U1639" s="306"/>
      <c r="V1639" s="309"/>
      <c r="W1639" s="310"/>
      <c r="X1639" s="311"/>
      <c r="Y1639" s="312"/>
      <c r="Z1639" s="306"/>
      <c r="AA1639" s="306"/>
      <c r="AB1639" s="306"/>
      <c r="AC1639" s="306"/>
      <c r="AD1639" s="306"/>
    </row>
    <row r="1640" spans="1:30" x14ac:dyDescent="0.2">
      <c r="A1640" s="2"/>
      <c r="B1640" s="2"/>
      <c r="C1640" s="2"/>
      <c r="D1640" s="2"/>
      <c r="E1640" s="1"/>
      <c r="F1640" s="2"/>
      <c r="G1640" s="303"/>
      <c r="H1640" s="2"/>
      <c r="I1640" s="2"/>
      <c r="J1640" s="2"/>
      <c r="K1640" s="2"/>
      <c r="L1640" s="2"/>
      <c r="M1640" s="53"/>
      <c r="N1640" s="2"/>
      <c r="O1640" s="2"/>
      <c r="P1640" s="2"/>
      <c r="Q1640" s="2"/>
      <c r="R1640" s="2"/>
      <c r="S1640" s="2"/>
      <c r="T1640" s="2"/>
      <c r="U1640" s="2"/>
      <c r="V1640" s="53"/>
      <c r="W1640" s="304"/>
      <c r="X1640" s="2"/>
      <c r="Y1640" s="52"/>
      <c r="Z1640" s="2"/>
      <c r="AA1640" s="2"/>
      <c r="AB1640" s="2"/>
      <c r="AC1640" s="2"/>
      <c r="AD1640" s="2"/>
    </row>
    <row r="1641" spans="1:30" x14ac:dyDescent="0.2">
      <c r="A1641" s="306"/>
      <c r="B1641" s="306"/>
      <c r="C1641" s="306"/>
      <c r="D1641" s="306"/>
      <c r="E1641" s="307"/>
      <c r="F1641" s="2"/>
      <c r="G1641" s="308"/>
      <c r="H1641" s="306"/>
      <c r="I1641" s="306"/>
      <c r="J1641" s="306"/>
      <c r="K1641" s="306"/>
      <c r="L1641" s="306"/>
      <c r="M1641" s="309"/>
      <c r="N1641" s="306"/>
      <c r="O1641" s="306"/>
      <c r="P1641" s="306"/>
      <c r="Q1641" s="306"/>
      <c r="R1641" s="306"/>
      <c r="S1641" s="306"/>
      <c r="T1641" s="306"/>
      <c r="U1641" s="306"/>
      <c r="V1641" s="309"/>
      <c r="W1641" s="310"/>
      <c r="X1641" s="311"/>
      <c r="Y1641" s="312"/>
      <c r="Z1641" s="306"/>
      <c r="AA1641" s="306"/>
      <c r="AB1641" s="306"/>
      <c r="AC1641" s="306"/>
      <c r="AD1641" s="306"/>
    </row>
    <row r="1642" spans="1:30" x14ac:dyDescent="0.2">
      <c r="A1642" s="2"/>
      <c r="B1642" s="2"/>
      <c r="C1642" s="2"/>
      <c r="D1642" s="2"/>
      <c r="E1642" s="1"/>
      <c r="F1642" s="2"/>
      <c r="G1642" s="303"/>
      <c r="H1642" s="2"/>
      <c r="I1642" s="2"/>
      <c r="J1642" s="2"/>
      <c r="K1642" s="2"/>
      <c r="L1642" s="2"/>
      <c r="M1642" s="53"/>
      <c r="N1642" s="2"/>
      <c r="O1642" s="2"/>
      <c r="P1642" s="2"/>
      <c r="Q1642" s="2"/>
      <c r="R1642" s="2"/>
      <c r="S1642" s="2"/>
      <c r="T1642" s="2"/>
      <c r="U1642" s="2"/>
      <c r="V1642" s="53"/>
      <c r="W1642" s="304"/>
      <c r="X1642" s="2"/>
      <c r="Y1642" s="52"/>
      <c r="Z1642" s="2"/>
      <c r="AA1642" s="2"/>
      <c r="AB1642" s="2"/>
      <c r="AC1642" s="2"/>
      <c r="AD1642" s="2"/>
    </row>
    <row r="1643" spans="1:30" x14ac:dyDescent="0.2">
      <c r="A1643" s="2"/>
      <c r="B1643" s="2"/>
      <c r="C1643" s="2"/>
      <c r="D1643" s="2"/>
      <c r="E1643" s="1"/>
      <c r="F1643" s="2"/>
      <c r="G1643" s="303"/>
      <c r="H1643" s="2"/>
      <c r="I1643" s="2"/>
      <c r="J1643" s="2"/>
      <c r="K1643" s="2"/>
      <c r="L1643" s="2"/>
      <c r="M1643" s="53"/>
      <c r="N1643" s="2"/>
      <c r="O1643" s="2"/>
      <c r="P1643" s="2"/>
      <c r="Q1643" s="2"/>
      <c r="R1643" s="2"/>
      <c r="S1643" s="2"/>
      <c r="T1643" s="2"/>
      <c r="U1643" s="2"/>
      <c r="V1643" s="53"/>
      <c r="W1643" s="304"/>
      <c r="X1643" s="2"/>
      <c r="Y1643" s="52"/>
      <c r="Z1643" s="2"/>
      <c r="AA1643" s="2"/>
      <c r="AB1643" s="2"/>
      <c r="AC1643" s="2"/>
      <c r="AD1643" s="2"/>
    </row>
    <row r="1644" spans="1:30" x14ac:dyDescent="0.2">
      <c r="A1644" s="306"/>
      <c r="B1644" s="306"/>
      <c r="C1644" s="306"/>
      <c r="D1644" s="306"/>
      <c r="E1644" s="307"/>
      <c r="F1644" s="306"/>
      <c r="G1644" s="308"/>
      <c r="H1644" s="306"/>
      <c r="I1644" s="306"/>
      <c r="J1644" s="306"/>
      <c r="K1644" s="306"/>
      <c r="L1644" s="306"/>
      <c r="M1644" s="309"/>
      <c r="N1644" s="306"/>
      <c r="O1644" s="306"/>
      <c r="P1644" s="306"/>
      <c r="Q1644" s="306"/>
      <c r="R1644" s="306"/>
      <c r="S1644" s="306"/>
      <c r="T1644" s="306"/>
      <c r="U1644" s="306"/>
      <c r="V1644" s="309"/>
      <c r="W1644" s="310"/>
      <c r="X1644" s="311"/>
      <c r="Y1644" s="312"/>
      <c r="Z1644" s="306"/>
      <c r="AA1644" s="306"/>
      <c r="AB1644" s="306"/>
      <c r="AC1644" s="306"/>
      <c r="AD1644" s="306"/>
    </row>
    <row r="1645" spans="1:30" x14ac:dyDescent="0.2">
      <c r="A1645" s="2"/>
      <c r="B1645" s="2"/>
      <c r="C1645" s="2"/>
      <c r="D1645" s="2"/>
      <c r="E1645" s="1"/>
      <c r="F1645" s="2"/>
      <c r="G1645" s="303"/>
      <c r="H1645" s="2"/>
      <c r="I1645" s="2"/>
      <c r="J1645" s="2"/>
      <c r="K1645" s="2"/>
      <c r="L1645" s="2"/>
      <c r="M1645" s="53"/>
      <c r="N1645" s="2"/>
      <c r="O1645" s="2"/>
      <c r="P1645" s="2"/>
      <c r="Q1645" s="2"/>
      <c r="R1645" s="2"/>
      <c r="S1645" s="2"/>
      <c r="T1645" s="2"/>
      <c r="U1645" s="2"/>
      <c r="V1645" s="53"/>
      <c r="W1645" s="304"/>
      <c r="X1645" s="2"/>
      <c r="Y1645" s="52"/>
      <c r="Z1645" s="2"/>
      <c r="AA1645" s="2"/>
      <c r="AB1645" s="2"/>
      <c r="AC1645" s="2"/>
      <c r="AD1645" s="2"/>
    </row>
    <row r="1646" spans="1:30" x14ac:dyDescent="0.2">
      <c r="A1646" s="306"/>
      <c r="B1646" s="306"/>
      <c r="C1646" s="306"/>
      <c r="D1646" s="306"/>
      <c r="E1646" s="307"/>
      <c r="F1646" s="2"/>
      <c r="G1646" s="308"/>
      <c r="H1646" s="306"/>
      <c r="I1646" s="306"/>
      <c r="J1646" s="306"/>
      <c r="K1646" s="306"/>
      <c r="L1646" s="306"/>
      <c r="M1646" s="309"/>
      <c r="N1646" s="306"/>
      <c r="O1646" s="306"/>
      <c r="P1646" s="306"/>
      <c r="Q1646" s="306"/>
      <c r="R1646" s="306"/>
      <c r="S1646" s="306"/>
      <c r="T1646" s="306"/>
      <c r="U1646" s="306"/>
      <c r="V1646" s="309"/>
      <c r="W1646" s="310"/>
      <c r="X1646" s="311"/>
      <c r="Y1646" s="312"/>
      <c r="Z1646" s="306"/>
      <c r="AA1646" s="306"/>
      <c r="AB1646" s="306"/>
      <c r="AC1646" s="306"/>
      <c r="AD1646" s="306"/>
    </row>
    <row r="1647" spans="1:30" x14ac:dyDescent="0.2">
      <c r="A1647" s="2"/>
      <c r="B1647" s="2"/>
      <c r="C1647" s="2"/>
      <c r="D1647" s="2"/>
      <c r="E1647" s="1"/>
      <c r="F1647" s="2"/>
      <c r="G1647" s="303"/>
      <c r="H1647" s="2"/>
      <c r="I1647" s="2"/>
      <c r="J1647" s="2"/>
      <c r="K1647" s="2"/>
      <c r="L1647" s="2"/>
      <c r="M1647" s="53"/>
      <c r="N1647" s="2"/>
      <c r="O1647" s="2"/>
      <c r="P1647" s="2"/>
      <c r="Q1647" s="2"/>
      <c r="R1647" s="2"/>
      <c r="S1647" s="2"/>
      <c r="T1647" s="2"/>
      <c r="U1647" s="2"/>
      <c r="V1647" s="53"/>
      <c r="W1647" s="304"/>
      <c r="X1647" s="2"/>
      <c r="Y1647" s="52"/>
      <c r="Z1647" s="2"/>
      <c r="AA1647" s="2"/>
      <c r="AB1647" s="2"/>
      <c r="AC1647" s="2"/>
      <c r="AD1647" s="2"/>
    </row>
    <row r="1648" spans="1:30" x14ac:dyDescent="0.2">
      <c r="A1648" s="2"/>
      <c r="B1648" s="2"/>
      <c r="C1648" s="2"/>
      <c r="D1648" s="2"/>
      <c r="E1648" s="1"/>
      <c r="F1648" s="2"/>
      <c r="G1648" s="303"/>
      <c r="H1648" s="2"/>
      <c r="I1648" s="2"/>
      <c r="J1648" s="2"/>
      <c r="K1648" s="2"/>
      <c r="L1648" s="2"/>
      <c r="M1648" s="53"/>
      <c r="N1648" s="2"/>
      <c r="O1648" s="2"/>
      <c r="P1648" s="2"/>
      <c r="Q1648" s="2"/>
      <c r="R1648" s="2"/>
      <c r="S1648" s="2"/>
      <c r="T1648" s="2"/>
      <c r="U1648" s="2"/>
      <c r="V1648" s="53"/>
      <c r="W1648" s="304"/>
      <c r="X1648" s="2"/>
      <c r="Y1648" s="52"/>
      <c r="Z1648" s="2"/>
      <c r="AA1648" s="2"/>
      <c r="AB1648" s="2"/>
      <c r="AC1648" s="2"/>
      <c r="AD1648" s="2"/>
    </row>
    <row r="1649" spans="1:30" x14ac:dyDescent="0.2">
      <c r="A1649" s="2"/>
      <c r="B1649" s="2"/>
      <c r="C1649" s="2"/>
      <c r="D1649" s="2"/>
      <c r="E1649" s="1"/>
      <c r="F1649" s="2"/>
      <c r="G1649" s="303"/>
      <c r="H1649" s="2"/>
      <c r="I1649" s="2"/>
      <c r="J1649" s="2"/>
      <c r="K1649" s="2"/>
      <c r="L1649" s="2"/>
      <c r="M1649" s="53"/>
      <c r="N1649" s="2"/>
      <c r="O1649" s="2"/>
      <c r="P1649" s="2"/>
      <c r="Q1649" s="2"/>
      <c r="R1649" s="2"/>
      <c r="S1649" s="2"/>
      <c r="T1649" s="2"/>
      <c r="U1649" s="2"/>
      <c r="V1649" s="53"/>
      <c r="W1649" s="304"/>
      <c r="X1649" s="2"/>
      <c r="Y1649" s="52"/>
      <c r="Z1649" s="2"/>
      <c r="AA1649" s="2"/>
      <c r="AB1649" s="2"/>
      <c r="AC1649" s="2"/>
      <c r="AD1649" s="2"/>
    </row>
    <row r="1650" spans="1:30" x14ac:dyDescent="0.2">
      <c r="A1650" s="2"/>
      <c r="B1650" s="2"/>
      <c r="C1650" s="2"/>
      <c r="D1650" s="2"/>
      <c r="E1650" s="1"/>
      <c r="F1650" s="2"/>
      <c r="G1650" s="303"/>
      <c r="H1650" s="2"/>
      <c r="I1650" s="2"/>
      <c r="J1650" s="2"/>
      <c r="K1650" s="2"/>
      <c r="L1650" s="2"/>
      <c r="M1650" s="53"/>
      <c r="N1650" s="2"/>
      <c r="O1650" s="2"/>
      <c r="P1650" s="2"/>
      <c r="Q1650" s="2"/>
      <c r="R1650" s="2"/>
      <c r="S1650" s="2"/>
      <c r="T1650" s="2"/>
      <c r="U1650" s="2"/>
      <c r="V1650" s="53"/>
      <c r="W1650" s="304"/>
      <c r="X1650" s="2"/>
      <c r="Y1650" s="52"/>
      <c r="Z1650" s="2"/>
      <c r="AA1650" s="2"/>
      <c r="AB1650" s="2"/>
      <c r="AC1650" s="2"/>
      <c r="AD1650" s="2"/>
    </row>
    <row r="1651" spans="1:30" x14ac:dyDescent="0.2">
      <c r="A1651" s="2"/>
      <c r="B1651" s="2"/>
      <c r="C1651" s="2"/>
      <c r="D1651" s="2"/>
      <c r="E1651" s="1"/>
      <c r="F1651" s="2"/>
      <c r="G1651" s="303"/>
      <c r="H1651" s="2"/>
      <c r="I1651" s="2"/>
      <c r="J1651" s="2"/>
      <c r="K1651" s="2"/>
      <c r="L1651" s="2"/>
      <c r="M1651" s="53"/>
      <c r="N1651" s="2"/>
      <c r="O1651" s="2"/>
      <c r="P1651" s="2"/>
      <c r="Q1651" s="2"/>
      <c r="R1651" s="2"/>
      <c r="S1651" s="2"/>
      <c r="T1651" s="2"/>
      <c r="U1651" s="2"/>
      <c r="V1651" s="53"/>
      <c r="W1651" s="304"/>
      <c r="X1651" s="2"/>
      <c r="Y1651" s="52"/>
      <c r="Z1651" s="2"/>
      <c r="AA1651" s="2"/>
      <c r="AB1651" s="2"/>
      <c r="AC1651" s="2"/>
      <c r="AD1651" s="2"/>
    </row>
    <row r="1652" spans="1:30" x14ac:dyDescent="0.2">
      <c r="A1652" s="2"/>
      <c r="B1652" s="2"/>
      <c r="C1652" s="2"/>
      <c r="D1652" s="2"/>
      <c r="E1652" s="1"/>
      <c r="F1652" s="2"/>
      <c r="G1652" s="303"/>
      <c r="H1652" s="2"/>
      <c r="I1652" s="2"/>
      <c r="J1652" s="2"/>
      <c r="K1652" s="2"/>
      <c r="L1652" s="2"/>
      <c r="M1652" s="53"/>
      <c r="N1652" s="2"/>
      <c r="O1652" s="2"/>
      <c r="P1652" s="2"/>
      <c r="Q1652" s="2"/>
      <c r="R1652" s="2"/>
      <c r="S1652" s="2"/>
      <c r="T1652" s="2"/>
      <c r="U1652" s="2"/>
      <c r="V1652" s="53"/>
      <c r="W1652" s="304"/>
      <c r="X1652" s="2"/>
      <c r="Y1652" s="52"/>
      <c r="Z1652" s="2"/>
      <c r="AA1652" s="2"/>
      <c r="AB1652" s="2"/>
      <c r="AC1652" s="2"/>
      <c r="AD1652" s="2"/>
    </row>
    <row r="1653" spans="1:30" x14ac:dyDescent="0.2">
      <c r="A1653" s="2"/>
      <c r="B1653" s="2"/>
      <c r="C1653" s="2"/>
      <c r="D1653" s="2"/>
      <c r="E1653" s="1"/>
      <c r="F1653" s="2"/>
      <c r="G1653" s="303"/>
      <c r="H1653" s="2"/>
      <c r="I1653" s="2"/>
      <c r="J1653" s="2"/>
      <c r="K1653" s="2"/>
      <c r="L1653" s="2"/>
      <c r="M1653" s="53"/>
      <c r="N1653" s="2"/>
      <c r="O1653" s="2"/>
      <c r="P1653" s="2"/>
      <c r="Q1653" s="2"/>
      <c r="R1653" s="2"/>
      <c r="S1653" s="2"/>
      <c r="T1653" s="2"/>
      <c r="U1653" s="2"/>
      <c r="V1653" s="53"/>
      <c r="W1653" s="304"/>
      <c r="X1653" s="2"/>
      <c r="Y1653" s="52"/>
      <c r="Z1653" s="2"/>
      <c r="AA1653" s="2"/>
      <c r="AB1653" s="2"/>
      <c r="AC1653" s="2"/>
      <c r="AD1653" s="2"/>
    </row>
    <row r="1654" spans="1:30" x14ac:dyDescent="0.2">
      <c r="A1654" s="2"/>
      <c r="B1654" s="2"/>
      <c r="C1654" s="2"/>
      <c r="D1654" s="2"/>
      <c r="E1654" s="1"/>
      <c r="F1654" s="2"/>
      <c r="G1654" s="303"/>
      <c r="H1654" s="2"/>
      <c r="I1654" s="2"/>
      <c r="J1654" s="2"/>
      <c r="K1654" s="2"/>
      <c r="L1654" s="2"/>
      <c r="M1654" s="53"/>
      <c r="N1654" s="2"/>
      <c r="O1654" s="2"/>
      <c r="P1654" s="2"/>
      <c r="Q1654" s="2"/>
      <c r="R1654" s="2"/>
      <c r="S1654" s="2"/>
      <c r="T1654" s="2"/>
      <c r="U1654" s="2"/>
      <c r="V1654" s="53"/>
      <c r="W1654" s="304"/>
      <c r="X1654" s="2"/>
      <c r="Y1654" s="52"/>
      <c r="Z1654" s="2"/>
      <c r="AA1654" s="2"/>
      <c r="AB1654" s="2"/>
      <c r="AC1654" s="2"/>
      <c r="AD1654" s="2"/>
    </row>
    <row r="1655" spans="1:30" x14ac:dyDescent="0.2">
      <c r="A1655" s="2"/>
      <c r="B1655" s="2"/>
      <c r="C1655" s="2"/>
      <c r="D1655" s="2"/>
      <c r="E1655" s="1"/>
      <c r="F1655" s="2"/>
      <c r="G1655" s="303"/>
      <c r="H1655" s="2"/>
      <c r="I1655" s="2"/>
      <c r="J1655" s="2"/>
      <c r="K1655" s="2"/>
      <c r="L1655" s="2"/>
      <c r="M1655" s="53"/>
      <c r="N1655" s="2"/>
      <c r="O1655" s="2"/>
      <c r="P1655" s="2"/>
      <c r="Q1655" s="2"/>
      <c r="R1655" s="2"/>
      <c r="S1655" s="2"/>
      <c r="T1655" s="2"/>
      <c r="U1655" s="2"/>
      <c r="V1655" s="53"/>
      <c r="W1655" s="304"/>
      <c r="X1655" s="2"/>
      <c r="Y1655" s="52"/>
      <c r="Z1655" s="2"/>
      <c r="AA1655" s="2"/>
      <c r="AB1655" s="2"/>
      <c r="AC1655" s="2"/>
      <c r="AD1655" s="2"/>
    </row>
    <row r="1656" spans="1:30" x14ac:dyDescent="0.2">
      <c r="A1656" s="2"/>
      <c r="B1656" s="2"/>
      <c r="C1656" s="2"/>
      <c r="D1656" s="2"/>
      <c r="E1656" s="1"/>
      <c r="F1656" s="2"/>
      <c r="G1656" s="303"/>
      <c r="H1656" s="2"/>
      <c r="I1656" s="2"/>
      <c r="J1656" s="2"/>
      <c r="K1656" s="2"/>
      <c r="L1656" s="2"/>
      <c r="M1656" s="53"/>
      <c r="N1656" s="2"/>
      <c r="O1656" s="2"/>
      <c r="P1656" s="2"/>
      <c r="Q1656" s="2"/>
      <c r="R1656" s="2"/>
      <c r="S1656" s="2"/>
      <c r="T1656" s="2"/>
      <c r="U1656" s="2"/>
      <c r="V1656" s="53"/>
      <c r="W1656" s="304"/>
      <c r="X1656" s="2"/>
      <c r="Y1656" s="52"/>
      <c r="Z1656" s="2"/>
      <c r="AA1656" s="2"/>
      <c r="AB1656" s="2"/>
      <c r="AC1656" s="2"/>
      <c r="AD1656" s="2"/>
    </row>
    <row r="1657" spans="1:30" x14ac:dyDescent="0.2">
      <c r="A1657" s="2"/>
      <c r="B1657" s="2"/>
      <c r="C1657" s="2"/>
      <c r="D1657" s="2"/>
      <c r="E1657" s="1"/>
      <c r="F1657" s="2"/>
      <c r="G1657" s="303"/>
      <c r="H1657" s="2"/>
      <c r="I1657" s="2"/>
      <c r="J1657" s="2"/>
      <c r="K1657" s="2"/>
      <c r="L1657" s="2"/>
      <c r="M1657" s="53"/>
      <c r="N1657" s="2"/>
      <c r="O1657" s="2"/>
      <c r="P1657" s="2"/>
      <c r="Q1657" s="2"/>
      <c r="R1657" s="2"/>
      <c r="S1657" s="2"/>
      <c r="T1657" s="2"/>
      <c r="U1657" s="2"/>
      <c r="V1657" s="53"/>
      <c r="W1657" s="304"/>
      <c r="X1657" s="2"/>
      <c r="Y1657" s="52"/>
      <c r="Z1657" s="2"/>
      <c r="AA1657" s="2"/>
      <c r="AB1657" s="2"/>
      <c r="AC1657" s="2"/>
      <c r="AD1657" s="2"/>
    </row>
    <row r="1658" spans="1:30" x14ac:dyDescent="0.2">
      <c r="A1658" s="2"/>
      <c r="B1658" s="2"/>
      <c r="C1658" s="2"/>
      <c r="D1658" s="2"/>
      <c r="E1658" s="1"/>
      <c r="F1658" s="2"/>
      <c r="G1658" s="303"/>
      <c r="H1658" s="2"/>
      <c r="I1658" s="2"/>
      <c r="J1658" s="2"/>
      <c r="K1658" s="2"/>
      <c r="L1658" s="2"/>
      <c r="M1658" s="53"/>
      <c r="N1658" s="2"/>
      <c r="O1658" s="2"/>
      <c r="P1658" s="2"/>
      <c r="Q1658" s="2"/>
      <c r="R1658" s="2"/>
      <c r="S1658" s="2"/>
      <c r="T1658" s="2"/>
      <c r="U1658" s="2"/>
      <c r="V1658" s="53"/>
      <c r="W1658" s="304"/>
      <c r="X1658" s="2"/>
      <c r="Y1658" s="52"/>
      <c r="Z1658" s="2"/>
      <c r="AA1658" s="2"/>
      <c r="AB1658" s="2"/>
      <c r="AC1658" s="2"/>
      <c r="AD1658" s="2"/>
    </row>
    <row r="1659" spans="1:30" x14ac:dyDescent="0.2">
      <c r="A1659" s="2"/>
      <c r="B1659" s="2"/>
      <c r="C1659" s="2"/>
      <c r="D1659" s="2"/>
      <c r="E1659" s="1"/>
      <c r="F1659" s="2"/>
      <c r="G1659" s="303"/>
      <c r="H1659" s="2"/>
      <c r="I1659" s="2"/>
      <c r="J1659" s="2"/>
      <c r="K1659" s="2"/>
      <c r="L1659" s="2"/>
      <c r="M1659" s="53"/>
      <c r="N1659" s="2"/>
      <c r="O1659" s="2"/>
      <c r="P1659" s="2"/>
      <c r="Q1659" s="2"/>
      <c r="R1659" s="2"/>
      <c r="S1659" s="2"/>
      <c r="T1659" s="2"/>
      <c r="U1659" s="2"/>
      <c r="V1659" s="53"/>
      <c r="W1659" s="304"/>
      <c r="X1659" s="2"/>
      <c r="Y1659" s="52"/>
      <c r="Z1659" s="2"/>
      <c r="AA1659" s="2"/>
      <c r="AB1659" s="2"/>
      <c r="AC1659" s="2"/>
      <c r="AD1659" s="2"/>
    </row>
    <row r="1660" spans="1:30" x14ac:dyDescent="0.2">
      <c r="A1660" s="2"/>
      <c r="B1660" s="2"/>
      <c r="C1660" s="2"/>
      <c r="D1660" s="2"/>
      <c r="E1660" s="1"/>
      <c r="F1660" s="2"/>
      <c r="G1660" s="303"/>
      <c r="H1660" s="2"/>
      <c r="I1660" s="2"/>
      <c r="J1660" s="2"/>
      <c r="K1660" s="2"/>
      <c r="L1660" s="2"/>
      <c r="M1660" s="53"/>
      <c r="N1660" s="2"/>
      <c r="O1660" s="2"/>
      <c r="P1660" s="2"/>
      <c r="Q1660" s="2"/>
      <c r="R1660" s="2"/>
      <c r="S1660" s="2"/>
      <c r="T1660" s="2"/>
      <c r="U1660" s="2"/>
      <c r="V1660" s="53"/>
      <c r="W1660" s="304"/>
      <c r="X1660" s="2"/>
      <c r="Y1660" s="52"/>
      <c r="Z1660" s="2"/>
      <c r="AA1660" s="2"/>
      <c r="AB1660" s="2"/>
      <c r="AC1660" s="2"/>
      <c r="AD1660" s="2"/>
    </row>
    <row r="1661" spans="1:30" x14ac:dyDescent="0.2">
      <c r="A1661" s="2"/>
      <c r="B1661" s="2"/>
      <c r="C1661" s="2"/>
      <c r="D1661" s="2"/>
      <c r="E1661" s="1"/>
      <c r="F1661" s="2"/>
      <c r="G1661" s="303"/>
      <c r="H1661" s="2"/>
      <c r="I1661" s="2"/>
      <c r="J1661" s="2"/>
      <c r="K1661" s="2"/>
      <c r="L1661" s="2"/>
      <c r="M1661" s="53"/>
      <c r="N1661" s="2"/>
      <c r="O1661" s="2"/>
      <c r="P1661" s="2"/>
      <c r="Q1661" s="2"/>
      <c r="R1661" s="2"/>
      <c r="S1661" s="2"/>
      <c r="T1661" s="2"/>
      <c r="U1661" s="2"/>
      <c r="V1661" s="53"/>
      <c r="W1661" s="304"/>
      <c r="X1661" s="2"/>
      <c r="Y1661" s="52"/>
      <c r="Z1661" s="2"/>
      <c r="AA1661" s="2"/>
      <c r="AB1661" s="2"/>
      <c r="AC1661" s="2"/>
      <c r="AD1661" s="2"/>
    </row>
    <row r="1662" spans="1:30" x14ac:dyDescent="0.2">
      <c r="A1662" s="2"/>
      <c r="B1662" s="2"/>
      <c r="C1662" s="2"/>
      <c r="D1662" s="2"/>
      <c r="E1662" s="1"/>
      <c r="F1662" s="2"/>
      <c r="G1662" s="303"/>
      <c r="H1662" s="2"/>
      <c r="I1662" s="2"/>
      <c r="J1662" s="2"/>
      <c r="K1662" s="2"/>
      <c r="L1662" s="2"/>
      <c r="M1662" s="53"/>
      <c r="N1662" s="2"/>
      <c r="O1662" s="2"/>
      <c r="P1662" s="2"/>
      <c r="Q1662" s="2"/>
      <c r="R1662" s="2"/>
      <c r="S1662" s="2"/>
      <c r="T1662" s="2"/>
      <c r="U1662" s="2"/>
      <c r="V1662" s="53"/>
      <c r="W1662" s="304"/>
      <c r="X1662" s="2"/>
      <c r="Y1662" s="52"/>
      <c r="Z1662" s="2"/>
      <c r="AA1662" s="2"/>
      <c r="AB1662" s="2"/>
      <c r="AC1662" s="2"/>
      <c r="AD1662" s="2"/>
    </row>
    <row r="1663" spans="1:30" x14ac:dyDescent="0.2">
      <c r="A1663" s="2"/>
      <c r="B1663" s="2"/>
      <c r="C1663" s="2"/>
      <c r="D1663" s="2"/>
      <c r="E1663" s="1"/>
      <c r="F1663" s="2"/>
      <c r="G1663" s="303"/>
      <c r="H1663" s="2"/>
      <c r="I1663" s="2"/>
      <c r="J1663" s="2"/>
      <c r="K1663" s="2"/>
      <c r="L1663" s="2"/>
      <c r="M1663" s="53"/>
      <c r="N1663" s="2"/>
      <c r="O1663" s="2"/>
      <c r="P1663" s="2"/>
      <c r="Q1663" s="2"/>
      <c r="R1663" s="2"/>
      <c r="S1663" s="2"/>
      <c r="T1663" s="2"/>
      <c r="U1663" s="2"/>
      <c r="V1663" s="53"/>
      <c r="W1663" s="304"/>
      <c r="X1663" s="2"/>
      <c r="Y1663" s="52"/>
      <c r="Z1663" s="2"/>
      <c r="AA1663" s="2"/>
      <c r="AB1663" s="2"/>
      <c r="AC1663" s="2"/>
      <c r="AD1663" s="2"/>
    </row>
    <row r="1664" spans="1:30" x14ac:dyDescent="0.2">
      <c r="A1664" s="2"/>
      <c r="B1664" s="2"/>
      <c r="C1664" s="2"/>
      <c r="D1664" s="2"/>
      <c r="E1664" s="1"/>
      <c r="F1664" s="2"/>
      <c r="G1664" s="303"/>
      <c r="H1664" s="2"/>
      <c r="I1664" s="2"/>
      <c r="J1664" s="2"/>
      <c r="K1664" s="2"/>
      <c r="L1664" s="2"/>
      <c r="M1664" s="53"/>
      <c r="N1664" s="2"/>
      <c r="O1664" s="2"/>
      <c r="P1664" s="2"/>
      <c r="Q1664" s="2"/>
      <c r="R1664" s="2"/>
      <c r="S1664" s="2"/>
      <c r="T1664" s="2"/>
      <c r="U1664" s="2"/>
      <c r="V1664" s="53"/>
      <c r="W1664" s="304"/>
      <c r="X1664" s="2"/>
      <c r="Y1664" s="52"/>
      <c r="Z1664" s="2"/>
      <c r="AA1664" s="2"/>
      <c r="AB1664" s="2"/>
      <c r="AC1664" s="2"/>
      <c r="AD1664" s="2"/>
    </row>
    <row r="1665" spans="1:30" x14ac:dyDescent="0.2">
      <c r="A1665" s="2"/>
      <c r="B1665" s="2"/>
      <c r="C1665" s="2"/>
      <c r="D1665" s="2"/>
      <c r="E1665" s="1"/>
      <c r="F1665" s="2"/>
      <c r="G1665" s="303"/>
      <c r="H1665" s="2"/>
      <c r="I1665" s="2"/>
      <c r="J1665" s="2"/>
      <c r="K1665" s="2"/>
      <c r="L1665" s="2"/>
      <c r="M1665" s="53"/>
      <c r="N1665" s="2"/>
      <c r="O1665" s="2"/>
      <c r="P1665" s="2"/>
      <c r="Q1665" s="2"/>
      <c r="R1665" s="2"/>
      <c r="S1665" s="2"/>
      <c r="T1665" s="2"/>
      <c r="U1665" s="2"/>
      <c r="V1665" s="53"/>
      <c r="W1665" s="304"/>
      <c r="X1665" s="2"/>
      <c r="Y1665" s="52"/>
      <c r="Z1665" s="2"/>
      <c r="AA1665" s="2"/>
      <c r="AB1665" s="2"/>
      <c r="AC1665" s="2"/>
      <c r="AD1665" s="2"/>
    </row>
    <row r="1666" spans="1:30" x14ac:dyDescent="0.2">
      <c r="A1666" s="2"/>
      <c r="B1666" s="2"/>
      <c r="C1666" s="2"/>
      <c r="D1666" s="2"/>
      <c r="E1666" s="1"/>
      <c r="F1666" s="2"/>
      <c r="G1666" s="303"/>
      <c r="H1666" s="2"/>
      <c r="I1666" s="2"/>
      <c r="J1666" s="2"/>
      <c r="K1666" s="2"/>
      <c r="L1666" s="2"/>
      <c r="M1666" s="53"/>
      <c r="N1666" s="2"/>
      <c r="O1666" s="2"/>
      <c r="P1666" s="2"/>
      <c r="Q1666" s="2"/>
      <c r="R1666" s="2"/>
      <c r="S1666" s="2"/>
      <c r="T1666" s="2"/>
      <c r="U1666" s="2"/>
      <c r="V1666" s="53"/>
      <c r="W1666" s="304"/>
      <c r="X1666" s="2"/>
      <c r="Y1666" s="52"/>
      <c r="Z1666" s="2"/>
      <c r="AA1666" s="2"/>
      <c r="AB1666" s="2"/>
      <c r="AC1666" s="2"/>
      <c r="AD1666" s="2"/>
    </row>
    <row r="1667" spans="1:30" x14ac:dyDescent="0.2">
      <c r="A1667" s="2"/>
      <c r="B1667" s="2"/>
      <c r="C1667" s="2"/>
      <c r="D1667" s="2"/>
      <c r="E1667" s="1"/>
      <c r="F1667" s="2"/>
      <c r="G1667" s="303"/>
      <c r="H1667" s="2"/>
      <c r="I1667" s="2"/>
      <c r="J1667" s="2"/>
      <c r="K1667" s="2"/>
      <c r="L1667" s="2"/>
      <c r="M1667" s="53"/>
      <c r="N1667" s="2"/>
      <c r="O1667" s="2"/>
      <c r="P1667" s="2"/>
      <c r="Q1667" s="2"/>
      <c r="R1667" s="2"/>
      <c r="S1667" s="2"/>
      <c r="T1667" s="2"/>
      <c r="U1667" s="2"/>
      <c r="V1667" s="53"/>
      <c r="W1667" s="304"/>
      <c r="X1667" s="2"/>
      <c r="Y1667" s="52"/>
      <c r="Z1667" s="2"/>
      <c r="AA1667" s="2"/>
      <c r="AB1667" s="2"/>
      <c r="AC1667" s="2"/>
      <c r="AD1667" s="2"/>
    </row>
    <row r="1668" spans="1:30" x14ac:dyDescent="0.2">
      <c r="A1668" s="2"/>
      <c r="B1668" s="2"/>
      <c r="C1668" s="2"/>
      <c r="D1668" s="2"/>
      <c r="E1668" s="1"/>
      <c r="F1668" s="2"/>
      <c r="G1668" s="303"/>
      <c r="H1668" s="2"/>
      <c r="I1668" s="2"/>
      <c r="J1668" s="2"/>
      <c r="K1668" s="2"/>
      <c r="L1668" s="2"/>
      <c r="M1668" s="53"/>
      <c r="N1668" s="2"/>
      <c r="O1668" s="2"/>
      <c r="P1668" s="2"/>
      <c r="Q1668" s="2"/>
      <c r="R1668" s="2"/>
      <c r="S1668" s="2"/>
      <c r="T1668" s="2"/>
      <c r="U1668" s="2"/>
      <c r="V1668" s="53"/>
      <c r="W1668" s="304"/>
      <c r="X1668" s="2"/>
      <c r="Y1668" s="52"/>
      <c r="Z1668" s="2"/>
      <c r="AA1668" s="2"/>
      <c r="AB1668" s="2"/>
      <c r="AC1668" s="2"/>
      <c r="AD1668" s="2"/>
    </row>
    <row r="1669" spans="1:30" x14ac:dyDescent="0.2">
      <c r="A1669" s="2"/>
      <c r="B1669" s="2"/>
      <c r="C1669" s="2"/>
      <c r="D1669" s="2"/>
      <c r="E1669" s="1"/>
      <c r="F1669" s="2"/>
      <c r="G1669" s="303"/>
      <c r="H1669" s="2"/>
      <c r="I1669" s="2"/>
      <c r="J1669" s="2"/>
      <c r="K1669" s="2"/>
      <c r="L1669" s="2"/>
      <c r="M1669" s="53"/>
      <c r="N1669" s="2"/>
      <c r="O1669" s="2"/>
      <c r="P1669" s="2"/>
      <c r="Q1669" s="2"/>
      <c r="R1669" s="2"/>
      <c r="S1669" s="2"/>
      <c r="T1669" s="2"/>
      <c r="U1669" s="2"/>
      <c r="V1669" s="53"/>
      <c r="W1669" s="304"/>
      <c r="X1669" s="2"/>
      <c r="Y1669" s="52"/>
      <c r="Z1669" s="2"/>
      <c r="AA1669" s="2"/>
      <c r="AB1669" s="2"/>
      <c r="AC1669" s="2"/>
      <c r="AD1669" s="2"/>
    </row>
    <row r="1670" spans="1:30" x14ac:dyDescent="0.2">
      <c r="A1670" s="2"/>
      <c r="B1670" s="2"/>
      <c r="C1670" s="2"/>
      <c r="D1670" s="2"/>
      <c r="E1670" s="1"/>
      <c r="F1670" s="2"/>
      <c r="G1670" s="303"/>
      <c r="H1670" s="2"/>
      <c r="I1670" s="2"/>
      <c r="J1670" s="2"/>
      <c r="K1670" s="2"/>
      <c r="L1670" s="2"/>
      <c r="M1670" s="53"/>
      <c r="N1670" s="2"/>
      <c r="O1670" s="2"/>
      <c r="P1670" s="2"/>
      <c r="Q1670" s="2"/>
      <c r="R1670" s="2"/>
      <c r="S1670" s="2"/>
      <c r="T1670" s="2"/>
      <c r="U1670" s="2"/>
      <c r="V1670" s="53"/>
      <c r="W1670" s="304"/>
      <c r="X1670" s="2"/>
      <c r="Y1670" s="52"/>
      <c r="Z1670" s="2"/>
      <c r="AA1670" s="2"/>
      <c r="AB1670" s="2"/>
      <c r="AC1670" s="2"/>
      <c r="AD1670" s="2"/>
    </row>
    <row r="1671" spans="1:30" x14ac:dyDescent="0.2">
      <c r="A1671" s="2"/>
      <c r="B1671" s="2"/>
      <c r="C1671" s="2"/>
      <c r="D1671" s="2"/>
      <c r="E1671" s="1"/>
      <c r="F1671" s="2"/>
      <c r="G1671" s="303"/>
      <c r="H1671" s="2"/>
      <c r="I1671" s="2"/>
      <c r="J1671" s="2"/>
      <c r="K1671" s="2"/>
      <c r="L1671" s="2"/>
      <c r="M1671" s="53"/>
      <c r="N1671" s="2"/>
      <c r="O1671" s="2"/>
      <c r="P1671" s="2"/>
      <c r="Q1671" s="2"/>
      <c r="R1671" s="2"/>
      <c r="S1671" s="2"/>
      <c r="T1671" s="2"/>
      <c r="U1671" s="2"/>
      <c r="V1671" s="53"/>
      <c r="W1671" s="304"/>
      <c r="X1671" s="2"/>
      <c r="Y1671" s="52"/>
      <c r="Z1671" s="2"/>
      <c r="AA1671" s="2"/>
      <c r="AB1671" s="2"/>
      <c r="AC1671" s="2"/>
      <c r="AD1671" s="2"/>
    </row>
    <row r="1672" spans="1:30" x14ac:dyDescent="0.2">
      <c r="A1672" s="2"/>
      <c r="B1672" s="2"/>
      <c r="C1672" s="2"/>
      <c r="D1672" s="2"/>
      <c r="E1672" s="1"/>
      <c r="F1672" s="2"/>
      <c r="G1672" s="303"/>
      <c r="H1672" s="2"/>
      <c r="I1672" s="2"/>
      <c r="J1672" s="2"/>
      <c r="K1672" s="2"/>
      <c r="L1672" s="2"/>
      <c r="M1672" s="53"/>
      <c r="N1672" s="2"/>
      <c r="O1672" s="2"/>
      <c r="P1672" s="2"/>
      <c r="Q1672" s="2"/>
      <c r="R1672" s="2"/>
      <c r="S1672" s="2"/>
      <c r="T1672" s="2"/>
      <c r="U1672" s="2"/>
      <c r="V1672" s="53"/>
      <c r="W1672" s="304"/>
      <c r="X1672" s="2"/>
      <c r="Y1672" s="52"/>
      <c r="Z1672" s="2"/>
      <c r="AA1672" s="2"/>
      <c r="AB1672" s="2"/>
      <c r="AC1672" s="2"/>
      <c r="AD1672" s="2"/>
    </row>
    <row r="1673" spans="1:30" x14ac:dyDescent="0.2">
      <c r="A1673" s="2"/>
      <c r="B1673" s="2"/>
      <c r="C1673" s="2"/>
      <c r="D1673" s="2"/>
      <c r="E1673" s="1"/>
      <c r="F1673" s="2"/>
      <c r="G1673" s="303"/>
      <c r="H1673" s="2"/>
      <c r="I1673" s="2"/>
      <c r="J1673" s="2"/>
      <c r="K1673" s="2"/>
      <c r="L1673" s="2"/>
      <c r="M1673" s="53"/>
      <c r="N1673" s="2"/>
      <c r="O1673" s="2"/>
      <c r="P1673" s="2"/>
      <c r="Q1673" s="2"/>
      <c r="R1673" s="2"/>
      <c r="S1673" s="2"/>
      <c r="T1673" s="2"/>
      <c r="U1673" s="2"/>
      <c r="V1673" s="53"/>
      <c r="W1673" s="304"/>
      <c r="X1673" s="2"/>
      <c r="Y1673" s="52"/>
      <c r="Z1673" s="2"/>
      <c r="AA1673" s="2"/>
      <c r="AB1673" s="2"/>
      <c r="AC1673" s="2"/>
      <c r="AD1673" s="2"/>
    </row>
    <row r="1674" spans="1:30" x14ac:dyDescent="0.2">
      <c r="A1674" s="2"/>
      <c r="B1674" s="2"/>
      <c r="C1674" s="2"/>
      <c r="D1674" s="2"/>
      <c r="E1674" s="1"/>
      <c r="F1674" s="2"/>
      <c r="G1674" s="303"/>
      <c r="H1674" s="2"/>
      <c r="I1674" s="2"/>
      <c r="J1674" s="2"/>
      <c r="K1674" s="2"/>
      <c r="L1674" s="2"/>
      <c r="M1674" s="53"/>
      <c r="N1674" s="2"/>
      <c r="O1674" s="2"/>
      <c r="P1674" s="2"/>
      <c r="Q1674" s="2"/>
      <c r="R1674" s="2"/>
      <c r="S1674" s="2"/>
      <c r="T1674" s="2"/>
      <c r="U1674" s="2"/>
      <c r="V1674" s="53"/>
      <c r="W1674" s="304"/>
      <c r="X1674" s="2"/>
      <c r="Y1674" s="52"/>
      <c r="Z1674" s="2"/>
      <c r="AA1674" s="2"/>
      <c r="AB1674" s="2"/>
      <c r="AC1674" s="2"/>
      <c r="AD1674" s="2"/>
    </row>
    <row r="1675" spans="1:30" x14ac:dyDescent="0.2">
      <c r="A1675" s="2"/>
      <c r="B1675" s="2"/>
      <c r="C1675" s="2"/>
      <c r="D1675" s="2"/>
      <c r="E1675" s="1"/>
      <c r="F1675" s="2"/>
      <c r="G1675" s="303"/>
      <c r="H1675" s="2"/>
      <c r="I1675" s="2"/>
      <c r="J1675" s="2"/>
      <c r="K1675" s="2"/>
      <c r="L1675" s="2"/>
      <c r="M1675" s="53"/>
      <c r="N1675" s="2"/>
      <c r="O1675" s="2"/>
      <c r="P1675" s="2"/>
      <c r="Q1675" s="2"/>
      <c r="R1675" s="2"/>
      <c r="S1675" s="2"/>
      <c r="T1675" s="2"/>
      <c r="U1675" s="2"/>
      <c r="V1675" s="53"/>
      <c r="W1675" s="304"/>
      <c r="X1675" s="2"/>
      <c r="Y1675" s="52"/>
      <c r="Z1675" s="2"/>
      <c r="AA1675" s="2"/>
      <c r="AB1675" s="2"/>
      <c r="AC1675" s="2"/>
      <c r="AD1675" s="2"/>
    </row>
    <row r="1676" spans="1:30" x14ac:dyDescent="0.2">
      <c r="A1676" s="2"/>
      <c r="B1676" s="2"/>
      <c r="C1676" s="2"/>
      <c r="D1676" s="2"/>
      <c r="E1676" s="1"/>
      <c r="F1676" s="2"/>
      <c r="G1676" s="303"/>
      <c r="H1676" s="2"/>
      <c r="I1676" s="2"/>
      <c r="J1676" s="2"/>
      <c r="K1676" s="2"/>
      <c r="L1676" s="2"/>
      <c r="M1676" s="53"/>
      <c r="N1676" s="2"/>
      <c r="O1676" s="2"/>
      <c r="P1676" s="2"/>
      <c r="Q1676" s="2"/>
      <c r="R1676" s="2"/>
      <c r="S1676" s="2"/>
      <c r="T1676" s="2"/>
      <c r="U1676" s="2"/>
      <c r="V1676" s="53"/>
      <c r="W1676" s="304"/>
      <c r="X1676" s="2"/>
      <c r="Y1676" s="52"/>
      <c r="Z1676" s="2"/>
      <c r="AA1676" s="2"/>
      <c r="AB1676" s="2"/>
      <c r="AC1676" s="2"/>
      <c r="AD1676" s="2"/>
    </row>
    <row r="1677" spans="1:30" x14ac:dyDescent="0.2">
      <c r="A1677" s="2"/>
      <c r="B1677" s="2"/>
      <c r="C1677" s="2"/>
      <c r="D1677" s="2"/>
      <c r="E1677" s="1"/>
      <c r="F1677" s="2"/>
      <c r="G1677" s="303"/>
      <c r="H1677" s="2"/>
      <c r="I1677" s="2"/>
      <c r="J1677" s="2"/>
      <c r="K1677" s="2"/>
      <c r="L1677" s="2"/>
      <c r="M1677" s="53"/>
      <c r="N1677" s="2"/>
      <c r="O1677" s="2"/>
      <c r="P1677" s="2"/>
      <c r="Q1677" s="2"/>
      <c r="R1677" s="2"/>
      <c r="S1677" s="2"/>
      <c r="T1677" s="2"/>
      <c r="U1677" s="2"/>
      <c r="V1677" s="53"/>
      <c r="W1677" s="304"/>
      <c r="X1677" s="2"/>
      <c r="Y1677" s="52"/>
      <c r="Z1677" s="2"/>
      <c r="AA1677" s="2"/>
      <c r="AB1677" s="2"/>
      <c r="AC1677" s="2"/>
      <c r="AD1677" s="2"/>
    </row>
    <row r="1678" spans="1:30" x14ac:dyDescent="0.2">
      <c r="A1678" s="2"/>
      <c r="B1678" s="2"/>
      <c r="C1678" s="2"/>
      <c r="D1678" s="2"/>
      <c r="E1678" s="1"/>
      <c r="F1678" s="2"/>
      <c r="G1678" s="303"/>
      <c r="H1678" s="2"/>
      <c r="I1678" s="2"/>
      <c r="J1678" s="2"/>
      <c r="K1678" s="2"/>
      <c r="L1678" s="2"/>
      <c r="M1678" s="53"/>
      <c r="N1678" s="2"/>
      <c r="O1678" s="2"/>
      <c r="P1678" s="2"/>
      <c r="Q1678" s="2"/>
      <c r="R1678" s="2"/>
      <c r="S1678" s="2"/>
      <c r="T1678" s="2"/>
      <c r="U1678" s="2"/>
      <c r="V1678" s="53"/>
      <c r="W1678" s="304"/>
      <c r="X1678" s="2"/>
      <c r="Y1678" s="52"/>
      <c r="Z1678" s="2"/>
      <c r="AA1678" s="2"/>
      <c r="AB1678" s="2"/>
      <c r="AC1678" s="2"/>
      <c r="AD1678" s="2"/>
    </row>
    <row r="1679" spans="1:30" x14ac:dyDescent="0.2">
      <c r="A1679" s="306"/>
      <c r="B1679" s="306"/>
      <c r="C1679" s="306"/>
      <c r="D1679" s="306"/>
      <c r="E1679" s="307"/>
      <c r="F1679" s="2"/>
      <c r="G1679" s="308"/>
      <c r="H1679" s="306"/>
      <c r="I1679" s="306"/>
      <c r="J1679" s="306"/>
      <c r="K1679" s="306"/>
      <c r="L1679" s="306"/>
      <c r="M1679" s="309"/>
      <c r="N1679" s="306"/>
      <c r="O1679" s="306"/>
      <c r="P1679" s="306"/>
      <c r="Q1679" s="306"/>
      <c r="R1679" s="306"/>
      <c r="S1679" s="306"/>
      <c r="T1679" s="306"/>
      <c r="U1679" s="306"/>
      <c r="V1679" s="309"/>
      <c r="W1679" s="310"/>
      <c r="X1679" s="311"/>
      <c r="Y1679" s="312"/>
      <c r="Z1679" s="306"/>
      <c r="AA1679" s="306"/>
      <c r="AB1679" s="306"/>
      <c r="AC1679" s="306"/>
      <c r="AD1679" s="306"/>
    </row>
    <row r="1680" spans="1:30" x14ac:dyDescent="0.2">
      <c r="A1680" s="2"/>
      <c r="B1680" s="2"/>
      <c r="C1680" s="2"/>
      <c r="D1680" s="2"/>
      <c r="E1680" s="1"/>
      <c r="F1680" s="2"/>
      <c r="G1680" s="303"/>
      <c r="H1680" s="2"/>
      <c r="I1680" s="2"/>
      <c r="J1680" s="2"/>
      <c r="K1680" s="2"/>
      <c r="L1680" s="2"/>
      <c r="M1680" s="53"/>
      <c r="N1680" s="2"/>
      <c r="O1680" s="2"/>
      <c r="P1680" s="2"/>
      <c r="Q1680" s="2"/>
      <c r="R1680" s="2"/>
      <c r="S1680" s="2"/>
      <c r="T1680" s="2"/>
      <c r="U1680" s="2"/>
      <c r="V1680" s="53"/>
      <c r="W1680" s="304"/>
      <c r="X1680" s="2"/>
      <c r="Y1680" s="52"/>
      <c r="Z1680" s="2"/>
      <c r="AA1680" s="2"/>
      <c r="AB1680" s="2"/>
      <c r="AC1680" s="2"/>
      <c r="AD1680" s="2"/>
    </row>
    <row r="1681" spans="1:30" x14ac:dyDescent="0.2">
      <c r="A1681" s="2"/>
      <c r="B1681" s="2"/>
      <c r="C1681" s="2"/>
      <c r="D1681" s="2"/>
      <c r="E1681" s="1"/>
      <c r="F1681" s="2"/>
      <c r="G1681" s="303"/>
      <c r="H1681" s="2"/>
      <c r="I1681" s="2"/>
      <c r="J1681" s="2"/>
      <c r="K1681" s="2"/>
      <c r="L1681" s="2"/>
      <c r="M1681" s="53"/>
      <c r="N1681" s="2"/>
      <c r="O1681" s="2"/>
      <c r="P1681" s="2"/>
      <c r="Q1681" s="2"/>
      <c r="R1681" s="2"/>
      <c r="S1681" s="2"/>
      <c r="T1681" s="2"/>
      <c r="U1681" s="2"/>
      <c r="V1681" s="53"/>
      <c r="W1681" s="304"/>
      <c r="X1681" s="2"/>
      <c r="Y1681" s="52"/>
      <c r="Z1681" s="2"/>
      <c r="AA1681" s="2"/>
      <c r="AB1681" s="2"/>
      <c r="AC1681" s="2"/>
      <c r="AD1681" s="2"/>
    </row>
    <row r="1682" spans="1:30" x14ac:dyDescent="0.2">
      <c r="A1682" s="2"/>
      <c r="B1682" s="2"/>
      <c r="C1682" s="2"/>
      <c r="D1682" s="2"/>
      <c r="E1682" s="1"/>
      <c r="F1682" s="2"/>
      <c r="G1682" s="303"/>
      <c r="H1682" s="2"/>
      <c r="I1682" s="2"/>
      <c r="J1682" s="2"/>
      <c r="K1682" s="2"/>
      <c r="L1682" s="2"/>
      <c r="M1682" s="53"/>
      <c r="N1682" s="2"/>
      <c r="O1682" s="2"/>
      <c r="P1682" s="2"/>
      <c r="Q1682" s="2"/>
      <c r="R1682" s="2"/>
      <c r="S1682" s="2"/>
      <c r="T1682" s="2"/>
      <c r="U1682" s="2"/>
      <c r="V1682" s="53"/>
      <c r="W1682" s="304"/>
      <c r="X1682" s="2"/>
      <c r="Y1682" s="52"/>
      <c r="Z1682" s="2"/>
      <c r="AA1682" s="2"/>
      <c r="AB1682" s="2"/>
      <c r="AC1682" s="2"/>
      <c r="AD1682" s="2"/>
    </row>
    <row r="1683" spans="1:30" x14ac:dyDescent="0.2">
      <c r="A1683" s="2"/>
      <c r="B1683" s="2"/>
      <c r="C1683" s="2"/>
      <c r="D1683" s="2"/>
      <c r="E1683" s="1"/>
      <c r="F1683" s="2"/>
      <c r="G1683" s="303"/>
      <c r="H1683" s="2"/>
      <c r="I1683" s="2"/>
      <c r="J1683" s="2"/>
      <c r="K1683" s="2"/>
      <c r="L1683" s="2"/>
      <c r="M1683" s="53"/>
      <c r="N1683" s="2"/>
      <c r="O1683" s="2"/>
      <c r="P1683" s="2"/>
      <c r="Q1683" s="2"/>
      <c r="R1683" s="2"/>
      <c r="S1683" s="2"/>
      <c r="T1683" s="2"/>
      <c r="U1683" s="2"/>
      <c r="V1683" s="53"/>
      <c r="W1683" s="304"/>
      <c r="X1683" s="2"/>
      <c r="Y1683" s="52"/>
      <c r="Z1683" s="2"/>
      <c r="AA1683" s="2"/>
      <c r="AB1683" s="2"/>
      <c r="AC1683" s="2"/>
      <c r="AD1683" s="2"/>
    </row>
    <row r="1684" spans="1:30" x14ac:dyDescent="0.2">
      <c r="A1684" s="2"/>
      <c r="B1684" s="2"/>
      <c r="C1684" s="2"/>
      <c r="D1684" s="2"/>
      <c r="E1684" s="1"/>
      <c r="F1684" s="2"/>
      <c r="G1684" s="303"/>
      <c r="H1684" s="2"/>
      <c r="I1684" s="2"/>
      <c r="J1684" s="2"/>
      <c r="K1684" s="2"/>
      <c r="L1684" s="2"/>
      <c r="M1684" s="53"/>
      <c r="N1684" s="2"/>
      <c r="O1684" s="2"/>
      <c r="P1684" s="2"/>
      <c r="Q1684" s="2"/>
      <c r="R1684" s="2"/>
      <c r="S1684" s="2"/>
      <c r="T1684" s="2"/>
      <c r="U1684" s="2"/>
      <c r="V1684" s="53"/>
      <c r="W1684" s="304"/>
      <c r="X1684" s="2"/>
      <c r="Y1684" s="52"/>
      <c r="Z1684" s="2"/>
      <c r="AA1684" s="2"/>
      <c r="AB1684" s="2"/>
      <c r="AC1684" s="2"/>
      <c r="AD1684" s="2"/>
    </row>
    <row r="1685" spans="1:30" x14ac:dyDescent="0.2">
      <c r="A1685" s="2"/>
      <c r="B1685" s="2"/>
      <c r="C1685" s="2"/>
      <c r="D1685" s="2"/>
      <c r="E1685" s="1"/>
      <c r="F1685" s="2"/>
      <c r="G1685" s="303"/>
      <c r="H1685" s="2"/>
      <c r="I1685" s="2"/>
      <c r="J1685" s="2"/>
      <c r="K1685" s="2"/>
      <c r="L1685" s="2"/>
      <c r="M1685" s="53"/>
      <c r="N1685" s="2"/>
      <c r="O1685" s="2"/>
      <c r="P1685" s="2"/>
      <c r="Q1685" s="2"/>
      <c r="R1685" s="2"/>
      <c r="S1685" s="2"/>
      <c r="T1685" s="2"/>
      <c r="U1685" s="2"/>
      <c r="V1685" s="53"/>
      <c r="W1685" s="304"/>
      <c r="X1685" s="2"/>
      <c r="Y1685" s="52"/>
      <c r="Z1685" s="2"/>
      <c r="AA1685" s="2"/>
      <c r="AB1685" s="2"/>
      <c r="AC1685" s="2"/>
      <c r="AD1685" s="2"/>
    </row>
    <row r="1686" spans="1:30" x14ac:dyDescent="0.2">
      <c r="A1686" s="2"/>
      <c r="B1686" s="2"/>
      <c r="C1686" s="2"/>
      <c r="D1686" s="2"/>
      <c r="E1686" s="1"/>
      <c r="F1686" s="2"/>
      <c r="G1686" s="303"/>
      <c r="H1686" s="2"/>
      <c r="I1686" s="2"/>
      <c r="J1686" s="2"/>
      <c r="K1686" s="2"/>
      <c r="L1686" s="2"/>
      <c r="M1686" s="53"/>
      <c r="N1686" s="2"/>
      <c r="O1686" s="2"/>
      <c r="P1686" s="2"/>
      <c r="Q1686" s="2"/>
      <c r="R1686" s="2"/>
      <c r="S1686" s="2"/>
      <c r="T1686" s="2"/>
      <c r="U1686" s="2"/>
      <c r="V1686" s="53"/>
      <c r="W1686" s="304"/>
      <c r="X1686" s="2"/>
      <c r="Y1686" s="52"/>
      <c r="Z1686" s="2"/>
      <c r="AA1686" s="2"/>
      <c r="AB1686" s="2"/>
      <c r="AC1686" s="2"/>
      <c r="AD1686" s="2"/>
    </row>
    <row r="1687" spans="1:30" x14ac:dyDescent="0.2">
      <c r="A1687" s="2"/>
      <c r="B1687" s="2"/>
      <c r="C1687" s="2"/>
      <c r="D1687" s="2"/>
      <c r="E1687" s="1"/>
      <c r="F1687" s="2"/>
      <c r="G1687" s="303"/>
      <c r="H1687" s="2"/>
      <c r="I1687" s="2"/>
      <c r="J1687" s="2"/>
      <c r="K1687" s="2"/>
      <c r="L1687" s="2"/>
      <c r="M1687" s="53"/>
      <c r="N1687" s="2"/>
      <c r="O1687" s="2"/>
      <c r="P1687" s="2"/>
      <c r="Q1687" s="2"/>
      <c r="R1687" s="2"/>
      <c r="S1687" s="2"/>
      <c r="T1687" s="2"/>
      <c r="U1687" s="2"/>
      <c r="V1687" s="53"/>
      <c r="W1687" s="304"/>
      <c r="X1687" s="2"/>
      <c r="Y1687" s="52"/>
      <c r="Z1687" s="2"/>
      <c r="AA1687" s="2"/>
      <c r="AB1687" s="2"/>
      <c r="AC1687" s="2"/>
      <c r="AD1687" s="2"/>
    </row>
    <row r="1688" spans="1:30" x14ac:dyDescent="0.2">
      <c r="A1688" s="2"/>
      <c r="B1688" s="2"/>
      <c r="C1688" s="2"/>
      <c r="D1688" s="2"/>
      <c r="E1688" s="1"/>
      <c r="F1688" s="2"/>
      <c r="G1688" s="303"/>
      <c r="H1688" s="2"/>
      <c r="I1688" s="2"/>
      <c r="J1688" s="2"/>
      <c r="K1688" s="2"/>
      <c r="L1688" s="2"/>
      <c r="M1688" s="53"/>
      <c r="N1688" s="2"/>
      <c r="O1688" s="2"/>
      <c r="P1688" s="2"/>
      <c r="Q1688" s="2"/>
      <c r="R1688" s="2"/>
      <c r="S1688" s="2"/>
      <c r="T1688" s="2"/>
      <c r="U1688" s="2"/>
      <c r="V1688" s="53"/>
      <c r="W1688" s="304"/>
      <c r="X1688" s="2"/>
      <c r="Y1688" s="52"/>
      <c r="Z1688" s="2"/>
      <c r="AA1688" s="2"/>
      <c r="AB1688" s="2"/>
      <c r="AC1688" s="2"/>
      <c r="AD1688" s="2"/>
    </row>
    <row r="1689" spans="1:30" x14ac:dyDescent="0.2">
      <c r="A1689" s="2"/>
      <c r="B1689" s="2"/>
      <c r="C1689" s="2"/>
      <c r="D1689" s="2"/>
      <c r="E1689" s="1"/>
      <c r="F1689" s="2"/>
      <c r="G1689" s="303"/>
      <c r="H1689" s="2"/>
      <c r="I1689" s="2"/>
      <c r="J1689" s="2"/>
      <c r="K1689" s="2"/>
      <c r="L1689" s="2"/>
      <c r="M1689" s="53"/>
      <c r="N1689" s="2"/>
      <c r="O1689" s="2"/>
      <c r="P1689" s="2"/>
      <c r="Q1689" s="2"/>
      <c r="R1689" s="2"/>
      <c r="S1689" s="2"/>
      <c r="T1689" s="2"/>
      <c r="U1689" s="2"/>
      <c r="V1689" s="53"/>
      <c r="W1689" s="304"/>
      <c r="X1689" s="2"/>
      <c r="Y1689" s="52"/>
      <c r="Z1689" s="2"/>
      <c r="AA1689" s="2"/>
      <c r="AB1689" s="2"/>
      <c r="AC1689" s="2"/>
      <c r="AD1689" s="2"/>
    </row>
    <row r="1690" spans="1:30" x14ac:dyDescent="0.2">
      <c r="A1690" s="2"/>
      <c r="B1690" s="2"/>
      <c r="C1690" s="2"/>
      <c r="D1690" s="2"/>
      <c r="E1690" s="1"/>
      <c r="F1690" s="2"/>
      <c r="G1690" s="303"/>
      <c r="H1690" s="2"/>
      <c r="I1690" s="2"/>
      <c r="J1690" s="2"/>
      <c r="K1690" s="2"/>
      <c r="L1690" s="2"/>
      <c r="M1690" s="53"/>
      <c r="N1690" s="2"/>
      <c r="O1690" s="2"/>
      <c r="P1690" s="2"/>
      <c r="Q1690" s="2"/>
      <c r="R1690" s="2"/>
      <c r="S1690" s="2"/>
      <c r="T1690" s="2"/>
      <c r="U1690" s="2"/>
      <c r="V1690" s="53"/>
      <c r="W1690" s="304"/>
      <c r="X1690" s="2"/>
      <c r="Y1690" s="52"/>
      <c r="Z1690" s="2"/>
      <c r="AA1690" s="2"/>
      <c r="AB1690" s="2"/>
      <c r="AC1690" s="2"/>
      <c r="AD1690" s="2"/>
    </row>
    <row r="1691" spans="1:30" x14ac:dyDescent="0.2">
      <c r="A1691" s="2"/>
      <c r="B1691" s="2"/>
      <c r="C1691" s="2"/>
      <c r="D1691" s="2"/>
      <c r="E1691" s="1"/>
      <c r="F1691" s="2"/>
      <c r="G1691" s="303"/>
      <c r="H1691" s="2"/>
      <c r="I1691" s="2"/>
      <c r="J1691" s="2"/>
      <c r="K1691" s="2"/>
      <c r="L1691" s="2"/>
      <c r="M1691" s="53"/>
      <c r="N1691" s="2"/>
      <c r="O1691" s="2"/>
      <c r="P1691" s="2"/>
      <c r="Q1691" s="2"/>
      <c r="R1691" s="2"/>
      <c r="S1691" s="2"/>
      <c r="T1691" s="2"/>
      <c r="U1691" s="2"/>
      <c r="V1691" s="53"/>
      <c r="W1691" s="304"/>
      <c r="X1691" s="2"/>
      <c r="Y1691" s="52"/>
      <c r="Z1691" s="2"/>
      <c r="AA1691" s="2"/>
      <c r="AB1691" s="2"/>
      <c r="AC1691" s="2"/>
      <c r="AD1691" s="2"/>
    </row>
    <row r="1692" spans="1:30" x14ac:dyDescent="0.2">
      <c r="A1692" s="2"/>
      <c r="B1692" s="2"/>
      <c r="C1692" s="2"/>
      <c r="D1692" s="2"/>
      <c r="E1692" s="1"/>
      <c r="F1692" s="2"/>
      <c r="G1692" s="303"/>
      <c r="H1692" s="2"/>
      <c r="I1692" s="2"/>
      <c r="J1692" s="2"/>
      <c r="K1692" s="2"/>
      <c r="L1692" s="2"/>
      <c r="M1692" s="53"/>
      <c r="N1692" s="2"/>
      <c r="O1692" s="2"/>
      <c r="P1692" s="2"/>
      <c r="Q1692" s="2"/>
      <c r="R1692" s="2"/>
      <c r="S1692" s="2"/>
      <c r="T1692" s="2"/>
      <c r="U1692" s="2"/>
      <c r="V1692" s="53"/>
      <c r="W1692" s="304"/>
      <c r="X1692" s="2"/>
      <c r="Y1692" s="52"/>
      <c r="Z1692" s="2"/>
      <c r="AA1692" s="2"/>
      <c r="AB1692" s="2"/>
      <c r="AC1692" s="2"/>
      <c r="AD1692" s="2"/>
    </row>
    <row r="1693" spans="1:30" x14ac:dyDescent="0.2">
      <c r="A1693" s="2"/>
      <c r="B1693" s="2"/>
      <c r="C1693" s="2"/>
      <c r="D1693" s="2"/>
      <c r="E1693" s="1"/>
      <c r="F1693" s="2"/>
      <c r="G1693" s="303"/>
      <c r="H1693" s="2"/>
      <c r="I1693" s="2"/>
      <c r="J1693" s="2"/>
      <c r="K1693" s="2"/>
      <c r="L1693" s="2"/>
      <c r="M1693" s="53"/>
      <c r="N1693" s="2"/>
      <c r="O1693" s="2"/>
      <c r="P1693" s="2"/>
      <c r="Q1693" s="2"/>
      <c r="R1693" s="2"/>
      <c r="S1693" s="2"/>
      <c r="T1693" s="2"/>
      <c r="U1693" s="2"/>
      <c r="V1693" s="53"/>
      <c r="W1693" s="304"/>
      <c r="X1693" s="2"/>
      <c r="Y1693" s="52"/>
      <c r="Z1693" s="2"/>
      <c r="AA1693" s="2"/>
      <c r="AB1693" s="2"/>
      <c r="AC1693" s="2"/>
      <c r="AD1693" s="2"/>
    </row>
    <row r="1694" spans="1:30" x14ac:dyDescent="0.2">
      <c r="A1694" s="2"/>
      <c r="B1694" s="2"/>
      <c r="C1694" s="2"/>
      <c r="D1694" s="2"/>
      <c r="E1694" s="1"/>
      <c r="F1694" s="2"/>
      <c r="G1694" s="303"/>
      <c r="H1694" s="2"/>
      <c r="I1694" s="2"/>
      <c r="J1694" s="2"/>
      <c r="K1694" s="2"/>
      <c r="L1694" s="2"/>
      <c r="M1694" s="53"/>
      <c r="N1694" s="2"/>
      <c r="O1694" s="2"/>
      <c r="P1694" s="2"/>
      <c r="Q1694" s="2"/>
      <c r="R1694" s="2"/>
      <c r="S1694" s="2"/>
      <c r="T1694" s="2"/>
      <c r="U1694" s="2"/>
      <c r="V1694" s="53"/>
      <c r="W1694" s="304"/>
      <c r="X1694" s="2"/>
      <c r="Y1694" s="52"/>
      <c r="Z1694" s="2"/>
      <c r="AA1694" s="2"/>
      <c r="AB1694" s="2"/>
      <c r="AC1694" s="2"/>
      <c r="AD1694" s="2"/>
    </row>
    <row r="1695" spans="1:30" x14ac:dyDescent="0.2">
      <c r="A1695" s="2"/>
      <c r="B1695" s="2"/>
      <c r="C1695" s="2"/>
      <c r="D1695" s="2"/>
      <c r="E1695" s="1"/>
      <c r="F1695" s="2"/>
      <c r="G1695" s="303"/>
      <c r="H1695" s="2"/>
      <c r="I1695" s="2"/>
      <c r="J1695" s="2"/>
      <c r="K1695" s="2"/>
      <c r="L1695" s="2"/>
      <c r="M1695" s="53"/>
      <c r="N1695" s="2"/>
      <c r="O1695" s="2"/>
      <c r="P1695" s="2"/>
      <c r="Q1695" s="2"/>
      <c r="R1695" s="2"/>
      <c r="S1695" s="2"/>
      <c r="T1695" s="2"/>
      <c r="U1695" s="2"/>
      <c r="V1695" s="53"/>
      <c r="W1695" s="304"/>
      <c r="X1695" s="2"/>
      <c r="Y1695" s="52"/>
      <c r="Z1695" s="2"/>
      <c r="AA1695" s="2"/>
      <c r="AB1695" s="2"/>
      <c r="AC1695" s="2"/>
      <c r="AD1695" s="2"/>
    </row>
    <row r="1696" spans="1:30" x14ac:dyDescent="0.2">
      <c r="A1696" s="2"/>
      <c r="B1696" s="2"/>
      <c r="C1696" s="2"/>
      <c r="D1696" s="2"/>
      <c r="E1696" s="1"/>
      <c r="F1696" s="2"/>
      <c r="G1696" s="303"/>
      <c r="H1696" s="2"/>
      <c r="I1696" s="2"/>
      <c r="J1696" s="2"/>
      <c r="K1696" s="2"/>
      <c r="L1696" s="2"/>
      <c r="M1696" s="53"/>
      <c r="N1696" s="2"/>
      <c r="O1696" s="2"/>
      <c r="P1696" s="2"/>
      <c r="Q1696" s="2"/>
      <c r="R1696" s="2"/>
      <c r="S1696" s="2"/>
      <c r="T1696" s="2"/>
      <c r="U1696" s="2"/>
      <c r="V1696" s="53"/>
      <c r="W1696" s="304"/>
      <c r="X1696" s="2"/>
      <c r="Y1696" s="52"/>
      <c r="Z1696" s="2"/>
      <c r="AA1696" s="2"/>
      <c r="AB1696" s="2"/>
      <c r="AC1696" s="2"/>
      <c r="AD1696" s="2"/>
    </row>
    <row r="1697" spans="1:30" x14ac:dyDescent="0.2">
      <c r="A1697" s="2"/>
      <c r="B1697" s="2"/>
      <c r="C1697" s="2"/>
      <c r="D1697" s="2"/>
      <c r="E1697" s="1"/>
      <c r="F1697" s="2"/>
      <c r="G1697" s="303"/>
      <c r="H1697" s="2"/>
      <c r="I1697" s="2"/>
      <c r="J1697" s="2"/>
      <c r="K1697" s="2"/>
      <c r="L1697" s="2"/>
      <c r="M1697" s="53"/>
      <c r="N1697" s="2"/>
      <c r="O1697" s="2"/>
      <c r="P1697" s="2"/>
      <c r="Q1697" s="2"/>
      <c r="R1697" s="2"/>
      <c r="S1697" s="2"/>
      <c r="T1697" s="2"/>
      <c r="U1697" s="2"/>
      <c r="V1697" s="53"/>
      <c r="W1697" s="304"/>
      <c r="X1697" s="2"/>
      <c r="Y1697" s="52"/>
      <c r="Z1697" s="2"/>
      <c r="AA1697" s="2"/>
      <c r="AB1697" s="2"/>
      <c r="AC1697" s="2"/>
      <c r="AD1697" s="2"/>
    </row>
    <row r="1698" spans="1:30" x14ac:dyDescent="0.2">
      <c r="A1698" s="2"/>
      <c r="B1698" s="2"/>
      <c r="C1698" s="2"/>
      <c r="D1698" s="2"/>
      <c r="E1698" s="1"/>
      <c r="F1698" s="2"/>
      <c r="G1698" s="303"/>
      <c r="H1698" s="2"/>
      <c r="I1698" s="2"/>
      <c r="J1698" s="2"/>
      <c r="K1698" s="2"/>
      <c r="L1698" s="2"/>
      <c r="M1698" s="53"/>
      <c r="N1698" s="2"/>
      <c r="O1698" s="2"/>
      <c r="P1698" s="2"/>
      <c r="Q1698" s="2"/>
      <c r="R1698" s="2"/>
      <c r="S1698" s="2"/>
      <c r="T1698" s="2"/>
      <c r="U1698" s="2"/>
      <c r="V1698" s="53"/>
      <c r="W1698" s="304"/>
      <c r="X1698" s="2"/>
      <c r="Y1698" s="52"/>
      <c r="Z1698" s="2"/>
      <c r="AA1698" s="2"/>
      <c r="AB1698" s="2"/>
      <c r="AC1698" s="2"/>
      <c r="AD1698" s="2"/>
    </row>
    <row r="1699" spans="1:30" x14ac:dyDescent="0.2">
      <c r="A1699" s="2"/>
      <c r="B1699" s="2"/>
      <c r="C1699" s="2"/>
      <c r="D1699" s="2"/>
      <c r="E1699" s="1"/>
      <c r="F1699" s="2"/>
      <c r="G1699" s="303"/>
      <c r="H1699" s="2"/>
      <c r="I1699" s="2"/>
      <c r="J1699" s="2"/>
      <c r="K1699" s="2"/>
      <c r="L1699" s="2"/>
      <c r="M1699" s="53"/>
      <c r="N1699" s="2"/>
      <c r="O1699" s="2"/>
      <c r="P1699" s="2"/>
      <c r="Q1699" s="2"/>
      <c r="R1699" s="2"/>
      <c r="S1699" s="2"/>
      <c r="T1699" s="2"/>
      <c r="U1699" s="2"/>
      <c r="V1699" s="53"/>
      <c r="W1699" s="304"/>
      <c r="X1699" s="2"/>
      <c r="Y1699" s="52"/>
      <c r="Z1699" s="2"/>
      <c r="AA1699" s="2"/>
      <c r="AB1699" s="2"/>
      <c r="AC1699" s="2"/>
      <c r="AD1699" s="2"/>
    </row>
    <row r="1700" spans="1:30" x14ac:dyDescent="0.2">
      <c r="A1700" s="2"/>
      <c r="B1700" s="2"/>
      <c r="C1700" s="2"/>
      <c r="D1700" s="2"/>
      <c r="E1700" s="1"/>
      <c r="F1700" s="2"/>
      <c r="G1700" s="303"/>
      <c r="H1700" s="2"/>
      <c r="I1700" s="2"/>
      <c r="J1700" s="2"/>
      <c r="K1700" s="2"/>
      <c r="L1700" s="2"/>
      <c r="M1700" s="53"/>
      <c r="N1700" s="2"/>
      <c r="O1700" s="2"/>
      <c r="P1700" s="2"/>
      <c r="Q1700" s="2"/>
      <c r="R1700" s="2"/>
      <c r="S1700" s="2"/>
      <c r="T1700" s="2"/>
      <c r="U1700" s="2"/>
      <c r="V1700" s="53"/>
      <c r="W1700" s="304"/>
      <c r="X1700" s="2"/>
      <c r="Y1700" s="52"/>
      <c r="Z1700" s="2"/>
      <c r="AA1700" s="2"/>
      <c r="AB1700" s="2"/>
      <c r="AC1700" s="2"/>
      <c r="AD1700" s="2"/>
    </row>
    <row r="1701" spans="1:30" x14ac:dyDescent="0.2">
      <c r="A1701" s="2"/>
      <c r="B1701" s="2"/>
      <c r="C1701" s="2"/>
      <c r="D1701" s="2"/>
      <c r="E1701" s="1"/>
      <c r="F1701" s="2"/>
      <c r="G1701" s="303"/>
      <c r="H1701" s="2"/>
      <c r="I1701" s="2"/>
      <c r="J1701" s="2"/>
      <c r="K1701" s="2"/>
      <c r="L1701" s="2"/>
      <c r="M1701" s="53"/>
      <c r="N1701" s="2"/>
      <c r="O1701" s="2"/>
      <c r="P1701" s="2"/>
      <c r="Q1701" s="2"/>
      <c r="R1701" s="2"/>
      <c r="S1701" s="2"/>
      <c r="T1701" s="2"/>
      <c r="U1701" s="2"/>
      <c r="V1701" s="53"/>
      <c r="W1701" s="304"/>
      <c r="X1701" s="2"/>
      <c r="Y1701" s="52"/>
      <c r="Z1701" s="2"/>
      <c r="AA1701" s="2"/>
      <c r="AB1701" s="2"/>
      <c r="AC1701" s="2"/>
      <c r="AD1701" s="2"/>
    </row>
    <row r="1702" spans="1:30" x14ac:dyDescent="0.2">
      <c r="A1702" s="2"/>
      <c r="B1702" s="2"/>
      <c r="C1702" s="2"/>
      <c r="D1702" s="2"/>
      <c r="E1702" s="1"/>
      <c r="F1702" s="2"/>
      <c r="G1702" s="303"/>
      <c r="H1702" s="2"/>
      <c r="I1702" s="2"/>
      <c r="J1702" s="2"/>
      <c r="K1702" s="2"/>
      <c r="L1702" s="2"/>
      <c r="M1702" s="53"/>
      <c r="N1702" s="2"/>
      <c r="O1702" s="2"/>
      <c r="P1702" s="2"/>
      <c r="Q1702" s="2"/>
      <c r="R1702" s="2"/>
      <c r="S1702" s="2"/>
      <c r="T1702" s="2"/>
      <c r="U1702" s="2"/>
      <c r="V1702" s="53"/>
      <c r="W1702" s="304"/>
      <c r="X1702" s="2"/>
      <c r="Y1702" s="52"/>
      <c r="Z1702" s="2"/>
      <c r="AA1702" s="2"/>
      <c r="AB1702" s="2"/>
      <c r="AC1702" s="2"/>
      <c r="AD1702" s="2"/>
    </row>
    <row r="1703" spans="1:30" x14ac:dyDescent="0.2">
      <c r="A1703" s="2"/>
      <c r="B1703" s="2"/>
      <c r="C1703" s="2"/>
      <c r="D1703" s="2"/>
      <c r="E1703" s="1"/>
      <c r="F1703" s="2"/>
      <c r="G1703" s="303"/>
      <c r="H1703" s="2"/>
      <c r="I1703" s="2"/>
      <c r="J1703" s="2"/>
      <c r="K1703" s="2"/>
      <c r="L1703" s="2"/>
      <c r="M1703" s="53"/>
      <c r="N1703" s="2"/>
      <c r="O1703" s="2"/>
      <c r="P1703" s="2"/>
      <c r="Q1703" s="2"/>
      <c r="R1703" s="2"/>
      <c r="S1703" s="2"/>
      <c r="T1703" s="2"/>
      <c r="U1703" s="2"/>
      <c r="V1703" s="53"/>
      <c r="W1703" s="304"/>
      <c r="X1703" s="2"/>
      <c r="Y1703" s="52"/>
      <c r="Z1703" s="2"/>
      <c r="AA1703" s="2"/>
      <c r="AB1703" s="2"/>
      <c r="AC1703" s="2"/>
      <c r="AD1703" s="2"/>
    </row>
    <row r="1704" spans="1:30" x14ac:dyDescent="0.2">
      <c r="A1704" s="2"/>
      <c r="B1704" s="2"/>
      <c r="C1704" s="2"/>
      <c r="D1704" s="2"/>
      <c r="E1704" s="1"/>
      <c r="F1704" s="2"/>
      <c r="G1704" s="303"/>
      <c r="H1704" s="2"/>
      <c r="I1704" s="2"/>
      <c r="J1704" s="2"/>
      <c r="K1704" s="2"/>
      <c r="L1704" s="2"/>
      <c r="M1704" s="53"/>
      <c r="N1704" s="2"/>
      <c r="O1704" s="2"/>
      <c r="P1704" s="2"/>
      <c r="Q1704" s="2"/>
      <c r="R1704" s="2"/>
      <c r="S1704" s="2"/>
      <c r="T1704" s="2"/>
      <c r="U1704" s="2"/>
      <c r="V1704" s="53"/>
      <c r="W1704" s="304"/>
      <c r="X1704" s="2"/>
      <c r="Y1704" s="52"/>
      <c r="Z1704" s="2"/>
      <c r="AA1704" s="2"/>
      <c r="AB1704" s="2"/>
      <c r="AC1704" s="2"/>
      <c r="AD1704" s="2"/>
    </row>
    <row r="1705" spans="1:30" x14ac:dyDescent="0.2">
      <c r="A1705" s="2"/>
      <c r="B1705" s="2"/>
      <c r="C1705" s="2"/>
      <c r="D1705" s="2"/>
      <c r="E1705" s="1"/>
      <c r="F1705" s="2"/>
      <c r="G1705" s="303"/>
      <c r="H1705" s="2"/>
      <c r="I1705" s="2"/>
      <c r="J1705" s="2"/>
      <c r="K1705" s="2"/>
      <c r="L1705" s="2"/>
      <c r="M1705" s="53"/>
      <c r="N1705" s="2"/>
      <c r="O1705" s="2"/>
      <c r="P1705" s="2"/>
      <c r="Q1705" s="2"/>
      <c r="R1705" s="2"/>
      <c r="S1705" s="2"/>
      <c r="T1705" s="2"/>
      <c r="U1705" s="2"/>
      <c r="V1705" s="53"/>
      <c r="W1705" s="304"/>
      <c r="X1705" s="2"/>
      <c r="Y1705" s="52"/>
      <c r="Z1705" s="2"/>
      <c r="AA1705" s="2"/>
      <c r="AB1705" s="2"/>
      <c r="AC1705" s="2"/>
      <c r="AD1705" s="2"/>
    </row>
    <row r="1706" spans="1:30" x14ac:dyDescent="0.2">
      <c r="A1706" s="2"/>
      <c r="B1706" s="2"/>
      <c r="C1706" s="2"/>
      <c r="D1706" s="2"/>
      <c r="E1706" s="1"/>
      <c r="F1706" s="2"/>
      <c r="G1706" s="303"/>
      <c r="H1706" s="2"/>
      <c r="I1706" s="2"/>
      <c r="J1706" s="2"/>
      <c r="K1706" s="2"/>
      <c r="L1706" s="2"/>
      <c r="M1706" s="53"/>
      <c r="N1706" s="2"/>
      <c r="O1706" s="2"/>
      <c r="P1706" s="2"/>
      <c r="Q1706" s="2"/>
      <c r="R1706" s="2"/>
      <c r="S1706" s="2"/>
      <c r="T1706" s="2"/>
      <c r="U1706" s="2"/>
      <c r="V1706" s="53"/>
      <c r="W1706" s="304"/>
      <c r="X1706" s="2"/>
      <c r="Y1706" s="52"/>
      <c r="Z1706" s="2"/>
      <c r="AA1706" s="2"/>
      <c r="AB1706" s="2"/>
      <c r="AC1706" s="2"/>
      <c r="AD1706" s="2"/>
    </row>
    <row r="1707" spans="1:30" x14ac:dyDescent="0.2">
      <c r="A1707" s="2"/>
      <c r="B1707" s="2"/>
      <c r="C1707" s="2"/>
      <c r="D1707" s="2"/>
      <c r="E1707" s="1"/>
      <c r="F1707" s="2"/>
      <c r="G1707" s="303"/>
      <c r="H1707" s="2"/>
      <c r="I1707" s="2"/>
      <c r="J1707" s="2"/>
      <c r="K1707" s="2"/>
      <c r="L1707" s="2"/>
      <c r="M1707" s="53"/>
      <c r="N1707" s="2"/>
      <c r="O1707" s="2"/>
      <c r="P1707" s="2"/>
      <c r="Q1707" s="2"/>
      <c r="R1707" s="2"/>
      <c r="S1707" s="2"/>
      <c r="T1707" s="2"/>
      <c r="U1707" s="2"/>
      <c r="V1707" s="53"/>
      <c r="W1707" s="304"/>
      <c r="X1707" s="2"/>
      <c r="Y1707" s="52"/>
      <c r="Z1707" s="2"/>
      <c r="AA1707" s="2"/>
      <c r="AB1707" s="2"/>
      <c r="AC1707" s="2"/>
      <c r="AD1707" s="2"/>
    </row>
    <row r="1708" spans="1:30" x14ac:dyDescent="0.2">
      <c r="A1708" s="2"/>
      <c r="B1708" s="2"/>
      <c r="C1708" s="2"/>
      <c r="D1708" s="2"/>
      <c r="E1708" s="1"/>
      <c r="F1708" s="2"/>
      <c r="G1708" s="303"/>
      <c r="H1708" s="2"/>
      <c r="I1708" s="2"/>
      <c r="J1708" s="2"/>
      <c r="K1708" s="2"/>
      <c r="L1708" s="2"/>
      <c r="M1708" s="53"/>
      <c r="N1708" s="2"/>
      <c r="O1708" s="2"/>
      <c r="P1708" s="2"/>
      <c r="Q1708" s="2"/>
      <c r="R1708" s="2"/>
      <c r="S1708" s="2"/>
      <c r="T1708" s="2"/>
      <c r="U1708" s="2"/>
      <c r="V1708" s="53"/>
      <c r="W1708" s="304"/>
      <c r="X1708" s="2"/>
      <c r="Y1708" s="52"/>
      <c r="Z1708" s="2"/>
      <c r="AA1708" s="2"/>
      <c r="AB1708" s="2"/>
      <c r="AC1708" s="2"/>
      <c r="AD1708" s="2"/>
    </row>
    <row r="1709" spans="1:30" x14ac:dyDescent="0.2">
      <c r="A1709" s="2"/>
      <c r="B1709" s="2"/>
      <c r="C1709" s="2"/>
      <c r="D1709" s="2"/>
      <c r="E1709" s="1"/>
      <c r="F1709" s="2"/>
      <c r="G1709" s="303"/>
      <c r="H1709" s="2"/>
      <c r="I1709" s="2"/>
      <c r="J1709" s="2"/>
      <c r="K1709" s="2"/>
      <c r="L1709" s="2"/>
      <c r="M1709" s="53"/>
      <c r="N1709" s="2"/>
      <c r="O1709" s="2"/>
      <c r="P1709" s="2"/>
      <c r="Q1709" s="2"/>
      <c r="R1709" s="2"/>
      <c r="S1709" s="2"/>
      <c r="T1709" s="2"/>
      <c r="U1709" s="2"/>
      <c r="V1709" s="53"/>
      <c r="W1709" s="304"/>
      <c r="X1709" s="2"/>
      <c r="Y1709" s="52"/>
      <c r="Z1709" s="2"/>
      <c r="AA1709" s="2"/>
      <c r="AB1709" s="2"/>
      <c r="AC1709" s="2"/>
      <c r="AD1709" s="2"/>
    </row>
    <row r="1710" spans="1:30" x14ac:dyDescent="0.2">
      <c r="A1710" s="2"/>
      <c r="B1710" s="2"/>
      <c r="C1710" s="2"/>
      <c r="D1710" s="2"/>
      <c r="E1710" s="1"/>
      <c r="F1710" s="2"/>
      <c r="G1710" s="303"/>
      <c r="H1710" s="2"/>
      <c r="I1710" s="2"/>
      <c r="J1710" s="2"/>
      <c r="K1710" s="2"/>
      <c r="L1710" s="2"/>
      <c r="M1710" s="53"/>
      <c r="N1710" s="2"/>
      <c r="O1710" s="2"/>
      <c r="P1710" s="2"/>
      <c r="Q1710" s="2"/>
      <c r="R1710" s="2"/>
      <c r="S1710" s="2"/>
      <c r="T1710" s="2"/>
      <c r="U1710" s="2"/>
      <c r="V1710" s="53"/>
      <c r="W1710" s="304"/>
      <c r="X1710" s="2"/>
      <c r="Y1710" s="52"/>
      <c r="Z1710" s="2"/>
      <c r="AA1710" s="2"/>
      <c r="AB1710" s="2"/>
      <c r="AC1710" s="2"/>
      <c r="AD1710" s="2"/>
    </row>
    <row r="1711" spans="1:30" x14ac:dyDescent="0.2">
      <c r="A1711" s="2"/>
      <c r="B1711" s="2"/>
      <c r="C1711" s="2"/>
      <c r="D1711" s="2"/>
      <c r="E1711" s="1"/>
      <c r="F1711" s="2"/>
      <c r="G1711" s="303"/>
      <c r="H1711" s="2"/>
      <c r="I1711" s="2"/>
      <c r="J1711" s="2"/>
      <c r="K1711" s="2"/>
      <c r="L1711" s="2"/>
      <c r="M1711" s="53"/>
      <c r="N1711" s="2"/>
      <c r="O1711" s="2"/>
      <c r="P1711" s="2"/>
      <c r="Q1711" s="2"/>
      <c r="R1711" s="2"/>
      <c r="S1711" s="2"/>
      <c r="T1711" s="2"/>
      <c r="U1711" s="2"/>
      <c r="V1711" s="53"/>
      <c r="W1711" s="304"/>
      <c r="X1711" s="2"/>
      <c r="Y1711" s="52"/>
      <c r="Z1711" s="2"/>
      <c r="AA1711" s="2"/>
      <c r="AB1711" s="2"/>
      <c r="AC1711" s="2"/>
      <c r="AD1711" s="2"/>
    </row>
    <row r="1712" spans="1:30" x14ac:dyDescent="0.2">
      <c r="A1712" s="2"/>
      <c r="B1712" s="2"/>
      <c r="C1712" s="2"/>
      <c r="D1712" s="2"/>
      <c r="E1712" s="1"/>
      <c r="F1712" s="2"/>
      <c r="G1712" s="303"/>
      <c r="H1712" s="2"/>
      <c r="I1712" s="2"/>
      <c r="J1712" s="2"/>
      <c r="K1712" s="2"/>
      <c r="L1712" s="2"/>
      <c r="M1712" s="53"/>
      <c r="N1712" s="2"/>
      <c r="O1712" s="2"/>
      <c r="P1712" s="2"/>
      <c r="Q1712" s="2"/>
      <c r="R1712" s="2"/>
      <c r="S1712" s="2"/>
      <c r="T1712" s="2"/>
      <c r="U1712" s="2"/>
      <c r="V1712" s="53"/>
      <c r="W1712" s="304"/>
      <c r="X1712" s="2"/>
      <c r="Y1712" s="52"/>
      <c r="Z1712" s="2"/>
      <c r="AA1712" s="2"/>
      <c r="AB1712" s="2"/>
      <c r="AC1712" s="2"/>
      <c r="AD1712" s="2"/>
    </row>
    <row r="1713" spans="1:30" x14ac:dyDescent="0.2">
      <c r="A1713" s="2"/>
      <c r="B1713" s="2"/>
      <c r="C1713" s="2"/>
      <c r="D1713" s="2"/>
      <c r="E1713" s="1"/>
      <c r="F1713" s="2"/>
      <c r="G1713" s="303"/>
      <c r="H1713" s="2"/>
      <c r="I1713" s="2"/>
      <c r="J1713" s="2"/>
      <c r="K1713" s="2"/>
      <c r="L1713" s="2"/>
      <c r="M1713" s="53"/>
      <c r="N1713" s="2"/>
      <c r="O1713" s="2"/>
      <c r="P1713" s="2"/>
      <c r="Q1713" s="2"/>
      <c r="R1713" s="2"/>
      <c r="S1713" s="2"/>
      <c r="T1713" s="2"/>
      <c r="U1713" s="2"/>
      <c r="V1713" s="53"/>
      <c r="W1713" s="304"/>
      <c r="X1713" s="2"/>
      <c r="Y1713" s="52"/>
      <c r="Z1713" s="2"/>
      <c r="AA1713" s="2"/>
      <c r="AB1713" s="2"/>
      <c r="AC1713" s="2"/>
      <c r="AD1713" s="2"/>
    </row>
    <row r="1714" spans="1:30" x14ac:dyDescent="0.2">
      <c r="A1714" s="2"/>
      <c r="B1714" s="2"/>
      <c r="C1714" s="2"/>
      <c r="D1714" s="2"/>
      <c r="E1714" s="1"/>
      <c r="F1714" s="2"/>
      <c r="G1714" s="303"/>
      <c r="H1714" s="2"/>
      <c r="I1714" s="2"/>
      <c r="J1714" s="2"/>
      <c r="K1714" s="2"/>
      <c r="L1714" s="2"/>
      <c r="M1714" s="53"/>
      <c r="N1714" s="2"/>
      <c r="O1714" s="2"/>
      <c r="P1714" s="2"/>
      <c r="Q1714" s="2"/>
      <c r="R1714" s="2"/>
      <c r="S1714" s="2"/>
      <c r="T1714" s="2"/>
      <c r="U1714" s="2"/>
      <c r="V1714" s="53"/>
      <c r="W1714" s="304"/>
      <c r="X1714" s="2"/>
      <c r="Y1714" s="52"/>
      <c r="Z1714" s="2"/>
      <c r="AA1714" s="2"/>
      <c r="AB1714" s="2"/>
      <c r="AC1714" s="2"/>
      <c r="AD1714" s="2"/>
    </row>
    <row r="1715" spans="1:30" x14ac:dyDescent="0.2">
      <c r="A1715" s="2"/>
      <c r="B1715" s="2"/>
      <c r="C1715" s="2"/>
      <c r="D1715" s="2"/>
      <c r="E1715" s="1"/>
      <c r="F1715" s="2"/>
      <c r="G1715" s="303"/>
      <c r="H1715" s="2"/>
      <c r="I1715" s="2"/>
      <c r="J1715" s="2"/>
      <c r="K1715" s="2"/>
      <c r="L1715" s="2"/>
      <c r="M1715" s="53"/>
      <c r="N1715" s="2"/>
      <c r="O1715" s="2"/>
      <c r="P1715" s="2"/>
      <c r="Q1715" s="2"/>
      <c r="R1715" s="2"/>
      <c r="S1715" s="2"/>
      <c r="T1715" s="2"/>
      <c r="U1715" s="2"/>
      <c r="V1715" s="53"/>
      <c r="W1715" s="304"/>
      <c r="X1715" s="2"/>
      <c r="Y1715" s="52"/>
      <c r="Z1715" s="2"/>
      <c r="AA1715" s="2"/>
      <c r="AB1715" s="2"/>
      <c r="AC1715" s="2"/>
      <c r="AD1715" s="2"/>
    </row>
    <row r="1716" spans="1:30" x14ac:dyDescent="0.2">
      <c r="A1716" s="2"/>
      <c r="B1716" s="2"/>
      <c r="C1716" s="2"/>
      <c r="D1716" s="2"/>
      <c r="E1716" s="1"/>
      <c r="F1716" s="2"/>
      <c r="G1716" s="303"/>
      <c r="H1716" s="2"/>
      <c r="I1716" s="2"/>
      <c r="J1716" s="2"/>
      <c r="K1716" s="2"/>
      <c r="L1716" s="2"/>
      <c r="M1716" s="53"/>
      <c r="N1716" s="2"/>
      <c r="O1716" s="2"/>
      <c r="P1716" s="2"/>
      <c r="Q1716" s="2"/>
      <c r="R1716" s="2"/>
      <c r="S1716" s="2"/>
      <c r="T1716" s="2"/>
      <c r="U1716" s="2"/>
      <c r="V1716" s="53"/>
      <c r="W1716" s="304"/>
      <c r="X1716" s="2"/>
      <c r="Y1716" s="52"/>
      <c r="Z1716" s="2"/>
      <c r="AA1716" s="2"/>
      <c r="AB1716" s="2"/>
      <c r="AC1716" s="2"/>
      <c r="AD1716" s="2"/>
    </row>
    <row r="1717" spans="1:30" x14ac:dyDescent="0.2">
      <c r="A1717" s="2"/>
      <c r="B1717" s="2"/>
      <c r="C1717" s="2"/>
      <c r="D1717" s="2"/>
      <c r="E1717" s="1"/>
      <c r="F1717" s="2"/>
      <c r="G1717" s="303"/>
      <c r="H1717" s="2"/>
      <c r="I1717" s="2"/>
      <c r="J1717" s="2"/>
      <c r="K1717" s="2"/>
      <c r="L1717" s="2"/>
      <c r="M1717" s="53"/>
      <c r="N1717" s="2"/>
      <c r="O1717" s="2"/>
      <c r="P1717" s="2"/>
      <c r="Q1717" s="2"/>
      <c r="R1717" s="2"/>
      <c r="S1717" s="2"/>
      <c r="T1717" s="2"/>
      <c r="U1717" s="2"/>
      <c r="V1717" s="53"/>
      <c r="W1717" s="304"/>
      <c r="X1717" s="2"/>
      <c r="Y1717" s="52"/>
      <c r="Z1717" s="2"/>
      <c r="AA1717" s="2"/>
      <c r="AB1717" s="2"/>
      <c r="AC1717" s="2"/>
      <c r="AD1717" s="2"/>
    </row>
    <row r="1718" spans="1:30" x14ac:dyDescent="0.2">
      <c r="A1718" s="2"/>
      <c r="B1718" s="2"/>
      <c r="C1718" s="2"/>
      <c r="D1718" s="2"/>
      <c r="E1718" s="1"/>
      <c r="F1718" s="2"/>
      <c r="G1718" s="303"/>
      <c r="H1718" s="2"/>
      <c r="I1718" s="2"/>
      <c r="J1718" s="2"/>
      <c r="K1718" s="2"/>
      <c r="L1718" s="2"/>
      <c r="M1718" s="53"/>
      <c r="N1718" s="2"/>
      <c r="O1718" s="2"/>
      <c r="P1718" s="2"/>
      <c r="Q1718" s="2"/>
      <c r="R1718" s="2"/>
      <c r="S1718" s="2"/>
      <c r="T1718" s="2"/>
      <c r="U1718" s="2"/>
      <c r="V1718" s="53"/>
      <c r="W1718" s="304"/>
      <c r="X1718" s="2"/>
      <c r="Y1718" s="52"/>
      <c r="Z1718" s="2"/>
      <c r="AA1718" s="2"/>
      <c r="AB1718" s="2"/>
      <c r="AC1718" s="2"/>
      <c r="AD1718" s="2"/>
    </row>
    <row r="1719" spans="1:30" x14ac:dyDescent="0.2">
      <c r="A1719" s="2"/>
      <c r="B1719" s="2"/>
      <c r="C1719" s="2"/>
      <c r="D1719" s="2"/>
      <c r="E1719" s="1"/>
      <c r="F1719" s="2"/>
      <c r="G1719" s="303"/>
      <c r="H1719" s="2"/>
      <c r="I1719" s="2"/>
      <c r="J1719" s="2"/>
      <c r="K1719" s="2"/>
      <c r="L1719" s="2"/>
      <c r="M1719" s="53"/>
      <c r="N1719" s="2"/>
      <c r="O1719" s="2"/>
      <c r="P1719" s="2"/>
      <c r="Q1719" s="2"/>
      <c r="R1719" s="2"/>
      <c r="S1719" s="2"/>
      <c r="T1719" s="2"/>
      <c r="U1719" s="2"/>
      <c r="V1719" s="53"/>
      <c r="W1719" s="304"/>
      <c r="X1719" s="2"/>
      <c r="Y1719" s="52"/>
      <c r="Z1719" s="2"/>
      <c r="AA1719" s="2"/>
      <c r="AB1719" s="2"/>
      <c r="AC1719" s="2"/>
      <c r="AD1719" s="2"/>
    </row>
    <row r="1720" spans="1:30" x14ac:dyDescent="0.2">
      <c r="A1720" s="2"/>
      <c r="B1720" s="2"/>
      <c r="C1720" s="2"/>
      <c r="D1720" s="2"/>
      <c r="E1720" s="1"/>
      <c r="F1720" s="2"/>
      <c r="G1720" s="303"/>
      <c r="H1720" s="2"/>
      <c r="I1720" s="2"/>
      <c r="J1720" s="2"/>
      <c r="K1720" s="2"/>
      <c r="L1720" s="2"/>
      <c r="M1720" s="53"/>
      <c r="N1720" s="2"/>
      <c r="O1720" s="2"/>
      <c r="P1720" s="2"/>
      <c r="Q1720" s="2"/>
      <c r="R1720" s="2"/>
      <c r="S1720" s="2"/>
      <c r="T1720" s="2"/>
      <c r="U1720" s="2"/>
      <c r="V1720" s="53"/>
      <c r="W1720" s="304"/>
      <c r="X1720" s="2"/>
      <c r="Y1720" s="52"/>
      <c r="Z1720" s="2"/>
      <c r="AA1720" s="2"/>
      <c r="AB1720" s="2"/>
      <c r="AC1720" s="2"/>
      <c r="AD1720" s="2"/>
    </row>
    <row r="1721" spans="1:30" x14ac:dyDescent="0.2">
      <c r="A1721" s="2"/>
      <c r="B1721" s="2"/>
      <c r="C1721" s="2"/>
      <c r="D1721" s="2"/>
      <c r="E1721" s="1"/>
      <c r="F1721" s="2"/>
      <c r="G1721" s="303"/>
      <c r="H1721" s="2"/>
      <c r="I1721" s="2"/>
      <c r="J1721" s="2"/>
      <c r="K1721" s="2"/>
      <c r="L1721" s="2"/>
      <c r="M1721" s="53"/>
      <c r="N1721" s="2"/>
      <c r="O1721" s="2"/>
      <c r="P1721" s="2"/>
      <c r="Q1721" s="2"/>
      <c r="R1721" s="2"/>
      <c r="S1721" s="2"/>
      <c r="T1721" s="2"/>
      <c r="U1721" s="2"/>
      <c r="V1721" s="53"/>
      <c r="W1721" s="304"/>
      <c r="X1721" s="2"/>
      <c r="Y1721" s="52"/>
      <c r="Z1721" s="2"/>
      <c r="AA1721" s="2"/>
      <c r="AB1721" s="2"/>
      <c r="AC1721" s="2"/>
      <c r="AD1721" s="2"/>
    </row>
    <row r="1722" spans="1:30" x14ac:dyDescent="0.2">
      <c r="A1722" s="2"/>
      <c r="B1722" s="2"/>
      <c r="C1722" s="2"/>
      <c r="D1722" s="2"/>
      <c r="E1722" s="1"/>
      <c r="F1722" s="2"/>
      <c r="G1722" s="303"/>
      <c r="H1722" s="2"/>
      <c r="I1722" s="2"/>
      <c r="J1722" s="2"/>
      <c r="K1722" s="2"/>
      <c r="L1722" s="2"/>
      <c r="M1722" s="53"/>
      <c r="N1722" s="2"/>
      <c r="O1722" s="2"/>
      <c r="P1722" s="2"/>
      <c r="Q1722" s="2"/>
      <c r="R1722" s="2"/>
      <c r="S1722" s="2"/>
      <c r="T1722" s="2"/>
      <c r="U1722" s="2"/>
      <c r="V1722" s="53"/>
      <c r="W1722" s="304"/>
      <c r="X1722" s="2"/>
      <c r="Y1722" s="52"/>
      <c r="Z1722" s="2"/>
      <c r="AA1722" s="2"/>
      <c r="AB1722" s="2"/>
      <c r="AC1722" s="2"/>
      <c r="AD1722" s="2"/>
    </row>
    <row r="1723" spans="1:30" x14ac:dyDescent="0.2">
      <c r="A1723" s="2"/>
      <c r="B1723" s="2"/>
      <c r="C1723" s="2"/>
      <c r="D1723" s="2"/>
      <c r="E1723" s="1"/>
      <c r="F1723" s="2"/>
      <c r="G1723" s="303"/>
      <c r="H1723" s="2"/>
      <c r="I1723" s="2"/>
      <c r="J1723" s="2"/>
      <c r="K1723" s="2"/>
      <c r="L1723" s="2"/>
      <c r="M1723" s="53"/>
      <c r="N1723" s="2"/>
      <c r="O1723" s="2"/>
      <c r="P1723" s="2"/>
      <c r="Q1723" s="2"/>
      <c r="R1723" s="2"/>
      <c r="S1723" s="2"/>
      <c r="T1723" s="2"/>
      <c r="U1723" s="2"/>
      <c r="V1723" s="53"/>
      <c r="W1723" s="304"/>
      <c r="X1723" s="2"/>
      <c r="Y1723" s="52"/>
      <c r="Z1723" s="2"/>
      <c r="AA1723" s="2"/>
      <c r="AB1723" s="2"/>
      <c r="AC1723" s="2"/>
      <c r="AD1723" s="2"/>
    </row>
    <row r="1724" spans="1:30" x14ac:dyDescent="0.2">
      <c r="A1724" s="2"/>
      <c r="B1724" s="2"/>
      <c r="C1724" s="2"/>
      <c r="D1724" s="2"/>
      <c r="E1724" s="1"/>
      <c r="F1724" s="2"/>
      <c r="G1724" s="303"/>
      <c r="H1724" s="2"/>
      <c r="I1724" s="2"/>
      <c r="J1724" s="2"/>
      <c r="K1724" s="2"/>
      <c r="L1724" s="2"/>
      <c r="M1724" s="53"/>
      <c r="N1724" s="2"/>
      <c r="O1724" s="2"/>
      <c r="P1724" s="2"/>
      <c r="Q1724" s="2"/>
      <c r="R1724" s="2"/>
      <c r="S1724" s="2"/>
      <c r="T1724" s="2"/>
      <c r="U1724" s="2"/>
      <c r="V1724" s="53"/>
      <c r="W1724" s="304"/>
      <c r="X1724" s="2"/>
      <c r="Y1724" s="52"/>
      <c r="Z1724" s="2"/>
      <c r="AA1724" s="2"/>
      <c r="AB1724" s="2"/>
      <c r="AC1724" s="2"/>
      <c r="AD1724" s="2"/>
    </row>
    <row r="1725" spans="1:30" x14ac:dyDescent="0.2">
      <c r="A1725" s="2"/>
      <c r="B1725" s="2"/>
      <c r="C1725" s="2"/>
      <c r="D1725" s="2"/>
      <c r="E1725" s="1"/>
      <c r="F1725" s="2"/>
      <c r="G1725" s="303"/>
      <c r="H1725" s="2"/>
      <c r="I1725" s="2"/>
      <c r="J1725" s="2"/>
      <c r="K1725" s="2"/>
      <c r="L1725" s="2"/>
      <c r="M1725" s="53"/>
      <c r="N1725" s="2"/>
      <c r="O1725" s="2"/>
      <c r="P1725" s="2"/>
      <c r="Q1725" s="2"/>
      <c r="R1725" s="2"/>
      <c r="S1725" s="2"/>
      <c r="T1725" s="2"/>
      <c r="U1725" s="2"/>
      <c r="V1725" s="53"/>
      <c r="W1725" s="304"/>
      <c r="X1725" s="2"/>
      <c r="Y1725" s="52"/>
      <c r="Z1725" s="2"/>
      <c r="AA1725" s="2"/>
      <c r="AB1725" s="2"/>
      <c r="AC1725" s="2"/>
      <c r="AD1725" s="2"/>
    </row>
    <row r="1726" spans="1:30" x14ac:dyDescent="0.2">
      <c r="A1726" s="2"/>
      <c r="B1726" s="2"/>
      <c r="C1726" s="2"/>
      <c r="D1726" s="2"/>
      <c r="E1726" s="1"/>
      <c r="F1726" s="2"/>
      <c r="G1726" s="303"/>
      <c r="H1726" s="2"/>
      <c r="I1726" s="2"/>
      <c r="J1726" s="2"/>
      <c r="K1726" s="2"/>
      <c r="L1726" s="2"/>
      <c r="M1726" s="53"/>
      <c r="N1726" s="2"/>
      <c r="O1726" s="2"/>
      <c r="P1726" s="2"/>
      <c r="Q1726" s="2"/>
      <c r="R1726" s="2"/>
      <c r="S1726" s="2"/>
      <c r="T1726" s="2"/>
      <c r="U1726" s="2"/>
      <c r="V1726" s="53"/>
      <c r="W1726" s="304"/>
      <c r="X1726" s="2"/>
      <c r="Y1726" s="52"/>
      <c r="Z1726" s="2"/>
      <c r="AA1726" s="2"/>
      <c r="AB1726" s="2"/>
      <c r="AC1726" s="2"/>
      <c r="AD1726" s="2"/>
    </row>
    <row r="1727" spans="1:30" x14ac:dyDescent="0.2">
      <c r="A1727" s="2"/>
      <c r="B1727" s="2"/>
      <c r="C1727" s="2"/>
      <c r="D1727" s="2"/>
      <c r="E1727" s="1"/>
      <c r="F1727" s="2"/>
      <c r="G1727" s="303"/>
      <c r="H1727" s="2"/>
      <c r="I1727" s="2"/>
      <c r="J1727" s="2"/>
      <c r="K1727" s="2"/>
      <c r="L1727" s="2"/>
      <c r="M1727" s="53"/>
      <c r="N1727" s="2"/>
      <c r="O1727" s="2"/>
      <c r="P1727" s="2"/>
      <c r="Q1727" s="2"/>
      <c r="R1727" s="2"/>
      <c r="S1727" s="2"/>
      <c r="T1727" s="2"/>
      <c r="U1727" s="2"/>
      <c r="V1727" s="53"/>
      <c r="W1727" s="304"/>
      <c r="X1727" s="2"/>
      <c r="Y1727" s="52"/>
      <c r="Z1727" s="2"/>
      <c r="AA1727" s="2"/>
      <c r="AB1727" s="2"/>
      <c r="AC1727" s="2"/>
      <c r="AD1727" s="2"/>
    </row>
    <row r="1728" spans="1:30" x14ac:dyDescent="0.2">
      <c r="A1728" s="2"/>
      <c r="B1728" s="2"/>
      <c r="C1728" s="2"/>
      <c r="D1728" s="2"/>
      <c r="E1728" s="1"/>
      <c r="F1728" s="2"/>
      <c r="G1728" s="303"/>
      <c r="H1728" s="2"/>
      <c r="I1728" s="2"/>
      <c r="J1728" s="2"/>
      <c r="K1728" s="2"/>
      <c r="L1728" s="2"/>
      <c r="M1728" s="53"/>
      <c r="N1728" s="2"/>
      <c r="O1728" s="2"/>
      <c r="P1728" s="2"/>
      <c r="Q1728" s="2"/>
      <c r="R1728" s="2"/>
      <c r="S1728" s="2"/>
      <c r="T1728" s="2"/>
      <c r="U1728" s="2"/>
      <c r="V1728" s="53"/>
      <c r="W1728" s="304"/>
      <c r="X1728" s="2"/>
      <c r="Y1728" s="52"/>
      <c r="Z1728" s="2"/>
      <c r="AA1728" s="2"/>
      <c r="AB1728" s="2"/>
      <c r="AC1728" s="2"/>
      <c r="AD1728" s="2"/>
    </row>
    <row r="1729" spans="1:30" x14ac:dyDescent="0.2">
      <c r="A1729" s="2"/>
      <c r="B1729" s="2"/>
      <c r="C1729" s="2"/>
      <c r="D1729" s="2"/>
      <c r="E1729" s="1"/>
      <c r="F1729" s="2"/>
      <c r="G1729" s="303"/>
      <c r="H1729" s="2"/>
      <c r="I1729" s="2"/>
      <c r="J1729" s="2"/>
      <c r="K1729" s="2"/>
      <c r="L1729" s="2"/>
      <c r="M1729" s="53"/>
      <c r="N1729" s="2"/>
      <c r="O1729" s="2"/>
      <c r="P1729" s="2"/>
      <c r="Q1729" s="2"/>
      <c r="R1729" s="2"/>
      <c r="S1729" s="2"/>
      <c r="T1729" s="2"/>
      <c r="U1729" s="2"/>
      <c r="V1729" s="53"/>
      <c r="W1729" s="304"/>
      <c r="X1729" s="2"/>
      <c r="Y1729" s="52"/>
      <c r="Z1729" s="2"/>
      <c r="AA1729" s="2"/>
      <c r="AB1729" s="2"/>
      <c r="AC1729" s="2"/>
      <c r="AD1729" s="2"/>
    </row>
    <row r="1730" spans="1:30" x14ac:dyDescent="0.2">
      <c r="A1730" s="2"/>
      <c r="B1730" s="2"/>
      <c r="C1730" s="2"/>
      <c r="D1730" s="2"/>
      <c r="E1730" s="1"/>
      <c r="F1730" s="2"/>
      <c r="G1730" s="303"/>
      <c r="H1730" s="2"/>
      <c r="I1730" s="2"/>
      <c r="J1730" s="2"/>
      <c r="K1730" s="2"/>
      <c r="L1730" s="2"/>
      <c r="M1730" s="53"/>
      <c r="N1730" s="2"/>
      <c r="O1730" s="2"/>
      <c r="P1730" s="2"/>
      <c r="Q1730" s="2"/>
      <c r="R1730" s="2"/>
      <c r="S1730" s="2"/>
      <c r="T1730" s="2"/>
      <c r="U1730" s="2"/>
      <c r="V1730" s="53"/>
      <c r="W1730" s="304"/>
      <c r="X1730" s="2"/>
      <c r="Y1730" s="52"/>
      <c r="Z1730" s="2"/>
      <c r="AA1730" s="2"/>
      <c r="AB1730" s="2"/>
      <c r="AC1730" s="2"/>
      <c r="AD1730" s="2"/>
    </row>
    <row r="1731" spans="1:30" x14ac:dyDescent="0.2">
      <c r="A1731" s="2"/>
      <c r="B1731" s="2"/>
      <c r="C1731" s="2"/>
      <c r="D1731" s="2"/>
      <c r="E1731" s="1"/>
      <c r="F1731" s="2"/>
      <c r="G1731" s="303"/>
      <c r="H1731" s="2"/>
      <c r="I1731" s="2"/>
      <c r="J1731" s="2"/>
      <c r="K1731" s="2"/>
      <c r="L1731" s="2"/>
      <c r="M1731" s="53"/>
      <c r="N1731" s="2"/>
      <c r="O1731" s="2"/>
      <c r="P1731" s="2"/>
      <c r="Q1731" s="2"/>
      <c r="R1731" s="2"/>
      <c r="S1731" s="2"/>
      <c r="T1731" s="2"/>
      <c r="U1731" s="2"/>
      <c r="V1731" s="53"/>
      <c r="W1731" s="304"/>
      <c r="X1731" s="2"/>
      <c r="Y1731" s="52"/>
      <c r="Z1731" s="2"/>
      <c r="AA1731" s="2"/>
      <c r="AB1731" s="2"/>
      <c r="AC1731" s="2"/>
      <c r="AD1731" s="2"/>
    </row>
    <row r="1732" spans="1:30" x14ac:dyDescent="0.2">
      <c r="A1732" s="2"/>
      <c r="B1732" s="2"/>
      <c r="C1732" s="2"/>
      <c r="D1732" s="2"/>
      <c r="E1732" s="1"/>
      <c r="F1732" s="2"/>
      <c r="G1732" s="303"/>
      <c r="H1732" s="2"/>
      <c r="I1732" s="2"/>
      <c r="J1732" s="2"/>
      <c r="K1732" s="2"/>
      <c r="L1732" s="2"/>
      <c r="M1732" s="53"/>
      <c r="N1732" s="2"/>
      <c r="O1732" s="2"/>
      <c r="P1732" s="2"/>
      <c r="Q1732" s="2"/>
      <c r="R1732" s="2"/>
      <c r="S1732" s="2"/>
      <c r="T1732" s="2"/>
      <c r="U1732" s="2"/>
      <c r="V1732" s="53"/>
      <c r="W1732" s="304"/>
      <c r="X1732" s="2"/>
      <c r="Y1732" s="52"/>
      <c r="Z1732" s="2"/>
      <c r="AA1732" s="2"/>
      <c r="AB1732" s="2"/>
      <c r="AC1732" s="2"/>
      <c r="AD1732" s="2"/>
    </row>
    <row r="1733" spans="1:30" x14ac:dyDescent="0.2">
      <c r="A1733" s="2"/>
      <c r="B1733" s="2"/>
      <c r="C1733" s="2"/>
      <c r="D1733" s="2"/>
      <c r="E1733" s="1"/>
      <c r="F1733" s="2"/>
      <c r="G1733" s="303"/>
      <c r="H1733" s="2"/>
      <c r="I1733" s="2"/>
      <c r="J1733" s="2"/>
      <c r="K1733" s="2"/>
      <c r="L1733" s="2"/>
      <c r="M1733" s="53"/>
      <c r="N1733" s="2"/>
      <c r="O1733" s="2"/>
      <c r="P1733" s="2"/>
      <c r="Q1733" s="2"/>
      <c r="R1733" s="2"/>
      <c r="S1733" s="2"/>
      <c r="T1733" s="2"/>
      <c r="U1733" s="2"/>
      <c r="V1733" s="53"/>
      <c r="W1733" s="304"/>
      <c r="X1733" s="2"/>
      <c r="Y1733" s="52"/>
      <c r="Z1733" s="2"/>
      <c r="AA1733" s="2"/>
      <c r="AB1733" s="2"/>
      <c r="AC1733" s="2"/>
      <c r="AD1733" s="2"/>
    </row>
    <row r="1734" spans="1:30" x14ac:dyDescent="0.2">
      <c r="A1734" s="2"/>
      <c r="B1734" s="2"/>
      <c r="C1734" s="2"/>
      <c r="D1734" s="2"/>
      <c r="E1734" s="1"/>
      <c r="F1734" s="2"/>
      <c r="G1734" s="303"/>
      <c r="H1734" s="2"/>
      <c r="I1734" s="2"/>
      <c r="J1734" s="2"/>
      <c r="K1734" s="2"/>
      <c r="L1734" s="2"/>
      <c r="M1734" s="53"/>
      <c r="N1734" s="2"/>
      <c r="O1734" s="2"/>
      <c r="P1734" s="2"/>
      <c r="Q1734" s="2"/>
      <c r="R1734" s="2"/>
      <c r="S1734" s="2"/>
      <c r="T1734" s="2"/>
      <c r="U1734" s="2"/>
      <c r="V1734" s="53"/>
      <c r="W1734" s="304"/>
      <c r="X1734" s="2"/>
      <c r="Y1734" s="52"/>
      <c r="Z1734" s="2"/>
      <c r="AA1734" s="2"/>
      <c r="AB1734" s="2"/>
      <c r="AC1734" s="2"/>
      <c r="AD1734" s="2"/>
    </row>
    <row r="1735" spans="1:30" x14ac:dyDescent="0.2">
      <c r="A1735" s="2"/>
      <c r="B1735" s="2"/>
      <c r="C1735" s="2"/>
      <c r="D1735" s="2"/>
      <c r="E1735" s="1"/>
      <c r="F1735" s="2"/>
      <c r="G1735" s="303"/>
      <c r="H1735" s="2"/>
      <c r="I1735" s="2"/>
      <c r="J1735" s="2"/>
      <c r="K1735" s="2"/>
      <c r="L1735" s="2"/>
      <c r="M1735" s="53"/>
      <c r="N1735" s="2"/>
      <c r="O1735" s="2"/>
      <c r="P1735" s="2"/>
      <c r="Q1735" s="2"/>
      <c r="R1735" s="2"/>
      <c r="S1735" s="2"/>
      <c r="T1735" s="2"/>
      <c r="U1735" s="2"/>
      <c r="V1735" s="53"/>
      <c r="W1735" s="304"/>
      <c r="X1735" s="2"/>
      <c r="Y1735" s="52"/>
      <c r="Z1735" s="2"/>
      <c r="AA1735" s="2"/>
      <c r="AB1735" s="2"/>
      <c r="AC1735" s="2"/>
      <c r="AD1735" s="2"/>
    </row>
    <row r="1736" spans="1:30" x14ac:dyDescent="0.2">
      <c r="A1736" s="2"/>
      <c r="B1736" s="2"/>
      <c r="C1736" s="2"/>
      <c r="D1736" s="2"/>
      <c r="E1736" s="1"/>
      <c r="F1736" s="2"/>
      <c r="G1736" s="303"/>
      <c r="H1736" s="2"/>
      <c r="I1736" s="2"/>
      <c r="J1736" s="2"/>
      <c r="K1736" s="2"/>
      <c r="L1736" s="2"/>
      <c r="M1736" s="53"/>
      <c r="N1736" s="2"/>
      <c r="O1736" s="2"/>
      <c r="P1736" s="2"/>
      <c r="Q1736" s="2"/>
      <c r="R1736" s="2"/>
      <c r="S1736" s="2"/>
      <c r="T1736" s="2"/>
      <c r="U1736" s="2"/>
      <c r="V1736" s="53"/>
      <c r="W1736" s="304"/>
      <c r="X1736" s="2"/>
      <c r="Y1736" s="52"/>
      <c r="Z1736" s="2"/>
      <c r="AA1736" s="2"/>
      <c r="AB1736" s="2"/>
      <c r="AC1736" s="2"/>
      <c r="AD1736" s="2"/>
    </row>
    <row r="1737" spans="1:30" x14ac:dyDescent="0.2">
      <c r="A1737" s="2"/>
      <c r="B1737" s="2"/>
      <c r="C1737" s="2"/>
      <c r="D1737" s="2"/>
      <c r="E1737" s="1"/>
      <c r="F1737" s="2"/>
      <c r="G1737" s="303"/>
      <c r="H1737" s="2"/>
      <c r="I1737" s="2"/>
      <c r="J1737" s="2"/>
      <c r="K1737" s="2"/>
      <c r="L1737" s="2"/>
      <c r="M1737" s="53"/>
      <c r="N1737" s="2"/>
      <c r="O1737" s="2"/>
      <c r="P1737" s="2"/>
      <c r="Q1737" s="2"/>
      <c r="R1737" s="2"/>
      <c r="S1737" s="2"/>
      <c r="T1737" s="2"/>
      <c r="U1737" s="2"/>
      <c r="V1737" s="53"/>
      <c r="W1737" s="304"/>
      <c r="X1737" s="2"/>
      <c r="Y1737" s="52"/>
      <c r="Z1737" s="2"/>
      <c r="AA1737" s="2"/>
      <c r="AB1737" s="2"/>
      <c r="AC1737" s="2"/>
      <c r="AD1737" s="2"/>
    </row>
  </sheetData>
  <phoneticPr fontId="4"/>
  <conditionalFormatting sqref="A9">
    <cfRule type="duplicateValues" dxfId="7" priority="143" stopIfTrue="1"/>
  </conditionalFormatting>
  <conditionalFormatting sqref="A10:AE10 AG10:AH10">
    <cfRule type="duplicateValues" dxfId="6" priority="2" stopIfTrue="1"/>
  </conditionalFormatting>
  <conditionalFormatting sqref="AF10:AG10">
    <cfRule type="cellIs" dxfId="5" priority="1" operator="lessThan">
      <formula>$E10-1</formula>
    </cfRule>
  </conditionalFormatting>
  <pageMargins left="0.39370078740157483" right="0.19685039370078741" top="0.55118110236220474" bottom="0.35433070866141736" header="0.31496062992125984" footer="0.19685039370078741"/>
  <pageSetup paperSize="8" scale="75" orientation="landscape" r:id="rId1"/>
  <headerFooter>
    <oddFooter>&amp;L&amp;6&amp;Z&amp;F
&amp;F/&amp;A&amp;C&amp;P/&amp;N&amp;R出力日：&amp;D/&amp;T</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autoFill="0" autoPict="0" macro="[0]!受注ファイル検索">
                <anchor>
                  <from>
                    <xdr:col>6</xdr:col>
                    <xdr:colOff>222250</xdr:colOff>
                    <xdr:row>0</xdr:row>
                    <xdr:rowOff>0</xdr:rowOff>
                  </from>
                  <to>
                    <xdr:col>8</xdr:col>
                    <xdr:colOff>146050</xdr:colOff>
                    <xdr:row>3</xdr:row>
                    <xdr:rowOff>69850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0000000}">
          <x14:formula1>
            <xm:f>ｶﾚﾝﾀﾞｰ!$D$25:$BD$25</xm:f>
          </x14:formula1>
          <xm:sqref>A1:B1</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
  <dimension ref="A1:BW60"/>
  <sheetViews>
    <sheetView showZeros="0" zoomScale="90" zoomScaleNormal="90" workbookViewId="0">
      <pane xSplit="2" ySplit="4" topLeftCell="C32" activePane="bottomRight" state="frozen"/>
      <selection activeCell="X69" sqref="X69"/>
      <selection pane="topRight" activeCell="X69" sqref="X69"/>
      <selection pane="bottomLeft" activeCell="X69" sqref="X69"/>
      <selection pane="bottomRight" activeCell="H34" sqref="H34"/>
    </sheetView>
  </sheetViews>
  <sheetFormatPr defaultColWidth="9.09765625" defaultRowHeight="12" x14ac:dyDescent="0.2"/>
  <cols>
    <col min="1" max="1" width="8.69921875" style="237" customWidth="1"/>
    <col min="2" max="2" width="9.09765625" style="237" customWidth="1"/>
    <col min="3" max="3" width="8.59765625" style="237" customWidth="1"/>
    <col min="4" max="4" width="8.69921875" style="237" customWidth="1"/>
    <col min="5" max="6" width="8.3984375" style="237" customWidth="1"/>
    <col min="7" max="7" width="8.09765625" style="237" customWidth="1"/>
    <col min="8" max="8" width="8.296875" style="237" customWidth="1"/>
    <col min="9" max="10" width="7.69921875" style="237" customWidth="1"/>
    <col min="11" max="11" width="8.8984375" style="237" customWidth="1"/>
    <col min="12" max="34" width="7.69921875" style="237" customWidth="1"/>
    <col min="35" max="35" width="9" style="237" customWidth="1"/>
    <col min="36" max="36" width="9.59765625" style="237" bestFit="1" customWidth="1"/>
    <col min="37" max="37" width="7.69921875" style="237" customWidth="1"/>
    <col min="38" max="38" width="8.3984375" style="237" customWidth="1"/>
    <col min="39" max="39" width="9" style="237" customWidth="1"/>
    <col min="40" max="40" width="9.09765625" style="237" customWidth="1"/>
    <col min="41" max="41" width="8.59765625" style="237" customWidth="1"/>
    <col min="42" max="45" width="9.09765625" style="237"/>
    <col min="46" max="47" width="10.296875" style="237" bestFit="1" customWidth="1"/>
    <col min="48" max="48" width="9.09765625" style="237"/>
    <col min="49" max="51" width="10.296875" style="237" bestFit="1" customWidth="1"/>
    <col min="52" max="53" width="9.09765625" style="237"/>
    <col min="54" max="56" width="10.296875" style="237" bestFit="1" customWidth="1"/>
    <col min="57" max="60" width="9.09765625" style="237"/>
    <col min="61" max="61" width="9.8984375" style="237" bestFit="1" customWidth="1"/>
    <col min="62" max="16384" width="9.09765625" style="237"/>
  </cols>
  <sheetData>
    <row r="1" spans="1:48" ht="29.25" customHeight="1" x14ac:dyDescent="0.2">
      <c r="A1" s="948">
        <f ca="1">MONTH(AD1)</f>
        <v>4</v>
      </c>
      <c r="B1" s="948"/>
      <c r="C1" s="236" t="s">
        <v>389</v>
      </c>
      <c r="N1" s="954"/>
      <c r="O1" s="954"/>
      <c r="S1" s="237" t="s">
        <v>333</v>
      </c>
      <c r="AA1" s="237">
        <v>21</v>
      </c>
      <c r="AC1" s="395" t="s">
        <v>334</v>
      </c>
      <c r="AD1" s="949">
        <f ca="1">TODAY()</f>
        <v>46135</v>
      </c>
      <c r="AE1" s="949"/>
      <c r="AF1" s="239">
        <v>21</v>
      </c>
      <c r="AG1" s="239"/>
      <c r="AI1" s="952" t="s">
        <v>357</v>
      </c>
      <c r="AJ1" s="396">
        <f ca="1">AN1/AM1</f>
        <v>0.87977361279268051</v>
      </c>
      <c r="AK1" s="947" t="s">
        <v>359</v>
      </c>
      <c r="AL1" s="947"/>
      <c r="AM1" s="294">
        <f>AJ33</f>
        <v>705.041605</v>
      </c>
      <c r="AN1" s="295">
        <f ca="1">AI35/1000</f>
        <v>620.27700000000004</v>
      </c>
      <c r="AO1" s="345">
        <f ca="1">AN1-AM1</f>
        <v>-84.76460499999996</v>
      </c>
    </row>
    <row r="2" spans="1:48" s="239" customFormat="1" ht="29.25" customHeight="1" x14ac:dyDescent="0.2">
      <c r="B2" s="240"/>
      <c r="C2" s="240" t="str">
        <f ca="1">B42</f>
        <v>(水)</v>
      </c>
      <c r="D2" s="240" t="str">
        <f t="shared" ref="D2:AD2" ca="1" si="0">C42</f>
        <v>(木)</v>
      </c>
      <c r="E2" s="240" t="str">
        <f t="shared" ca="1" si="0"/>
        <v>(金)</v>
      </c>
      <c r="F2" s="240" t="str">
        <f t="shared" ca="1" si="0"/>
        <v>(土)</v>
      </c>
      <c r="G2" s="240" t="str">
        <f t="shared" ca="1" si="0"/>
        <v>(日)</v>
      </c>
      <c r="H2" s="240" t="str">
        <f t="shared" ca="1" si="0"/>
        <v>(月)</v>
      </c>
      <c r="I2" s="240" t="str">
        <f t="shared" ca="1" si="0"/>
        <v>(火)</v>
      </c>
      <c r="J2" s="240" t="str">
        <f t="shared" ca="1" si="0"/>
        <v>(水)</v>
      </c>
      <c r="K2" s="240" t="str">
        <f t="shared" ca="1" si="0"/>
        <v>(木)</v>
      </c>
      <c r="L2" s="240" t="str">
        <f t="shared" ca="1" si="0"/>
        <v>(金)</v>
      </c>
      <c r="M2" s="240" t="str">
        <f t="shared" ca="1" si="0"/>
        <v>(土)</v>
      </c>
      <c r="N2" s="240" t="str">
        <f t="shared" ca="1" si="0"/>
        <v>(日)</v>
      </c>
      <c r="O2" s="240" t="str">
        <f t="shared" ca="1" si="0"/>
        <v>(月)</v>
      </c>
      <c r="P2" s="240" t="str">
        <f t="shared" ca="1" si="0"/>
        <v>(火)</v>
      </c>
      <c r="Q2" s="240" t="str">
        <f t="shared" ca="1" si="0"/>
        <v>(水)</v>
      </c>
      <c r="R2" s="240" t="str">
        <f t="shared" ca="1" si="0"/>
        <v>(木)</v>
      </c>
      <c r="S2" s="240" t="str">
        <f t="shared" ca="1" si="0"/>
        <v>(金)</v>
      </c>
      <c r="T2" s="240" t="str">
        <f t="shared" ca="1" si="0"/>
        <v>(土)</v>
      </c>
      <c r="U2" s="240" t="str">
        <f t="shared" ca="1" si="0"/>
        <v>(日)</v>
      </c>
      <c r="V2" s="240" t="str">
        <f t="shared" ca="1" si="0"/>
        <v>(月)</v>
      </c>
      <c r="W2" s="240" t="str">
        <f t="shared" ca="1" si="0"/>
        <v>(火)</v>
      </c>
      <c r="X2" s="240" t="str">
        <f t="shared" ca="1" si="0"/>
        <v>(水)</v>
      </c>
      <c r="Y2" s="240" t="str">
        <f t="shared" ca="1" si="0"/>
        <v>(木)</v>
      </c>
      <c r="Z2" s="240" t="str">
        <f t="shared" ca="1" si="0"/>
        <v>(金)</v>
      </c>
      <c r="AA2" s="240" t="str">
        <f t="shared" ca="1" si="0"/>
        <v>(土)</v>
      </c>
      <c r="AB2" s="240" t="str">
        <f t="shared" ca="1" si="0"/>
        <v>(日)</v>
      </c>
      <c r="AC2" s="240" t="str">
        <f t="shared" ca="1" si="0"/>
        <v>(月)</v>
      </c>
      <c r="AD2" s="240" t="str">
        <f t="shared" ca="1" si="0"/>
        <v>(火)</v>
      </c>
      <c r="AE2" s="240"/>
      <c r="AF2" s="240" t="str">
        <f ca="1">AE42</f>
        <v>(木)</v>
      </c>
      <c r="AG2" s="240"/>
      <c r="AH2" s="240" t="str">
        <f ca="1">AF42</f>
        <v/>
      </c>
      <c r="AI2" s="953"/>
      <c r="AJ2" s="396">
        <f ca="1">AN2/AM2</f>
        <v>1.1069138684210524</v>
      </c>
      <c r="AK2" s="947" t="s">
        <v>358</v>
      </c>
      <c r="AL2" s="947"/>
      <c r="AM2" s="296">
        <v>7600</v>
      </c>
      <c r="AN2" s="295">
        <f ca="1">AK35</f>
        <v>8412.5453999999991</v>
      </c>
      <c r="AO2" s="295">
        <f ca="1">AN2-AM2</f>
        <v>812.54539999999906</v>
      </c>
      <c r="AT2" s="237" t="s">
        <v>530</v>
      </c>
    </row>
    <row r="3" spans="1:48" s="239" customFormat="1" ht="8.25" customHeight="1" x14ac:dyDescent="0.2">
      <c r="A3" s="239">
        <f>SUM(C3:AH3)</f>
        <v>11</v>
      </c>
      <c r="B3" s="240"/>
      <c r="C3" s="240">
        <v>1</v>
      </c>
      <c r="D3" s="240"/>
      <c r="E3" s="240"/>
      <c r="F3" s="240"/>
      <c r="G3" s="240"/>
      <c r="H3" s="240"/>
      <c r="I3" s="240">
        <v>1</v>
      </c>
      <c r="J3" s="240">
        <v>1</v>
      </c>
      <c r="K3" s="240"/>
      <c r="L3" s="240"/>
      <c r="M3" s="240"/>
      <c r="N3" s="240"/>
      <c r="O3" s="240"/>
      <c r="P3" s="240">
        <v>1</v>
      </c>
      <c r="Q3" s="240">
        <v>1</v>
      </c>
      <c r="R3" s="240">
        <v>1</v>
      </c>
      <c r="S3" s="240"/>
      <c r="T3" s="240"/>
      <c r="U3" s="240"/>
      <c r="V3" s="240"/>
      <c r="W3" s="240"/>
      <c r="X3" s="240">
        <v>1</v>
      </c>
      <c r="Y3" s="240">
        <v>1</v>
      </c>
      <c r="Z3" s="240"/>
      <c r="AA3" s="240"/>
      <c r="AB3" s="240"/>
      <c r="AC3" s="240"/>
      <c r="AD3" s="240"/>
      <c r="AE3" s="240">
        <v>1</v>
      </c>
      <c r="AF3" s="240"/>
      <c r="AG3" s="240"/>
      <c r="AH3" s="240">
        <v>2</v>
      </c>
      <c r="AK3" s="346"/>
    </row>
    <row r="4" spans="1:48" s="242" customFormat="1" ht="30" customHeight="1" x14ac:dyDescent="0.2">
      <c r="A4" s="950" t="s">
        <v>23</v>
      </c>
      <c r="B4" s="951"/>
      <c r="C4" s="347">
        <f ca="1">B41</f>
        <v>46113</v>
      </c>
      <c r="D4" s="347">
        <f ca="1">C4+1</f>
        <v>46114</v>
      </c>
      <c r="E4" s="347">
        <f t="shared" ref="E4:AE4" ca="1" si="1">D4+1</f>
        <v>46115</v>
      </c>
      <c r="F4" s="347">
        <f t="shared" ca="1" si="1"/>
        <v>46116</v>
      </c>
      <c r="G4" s="347">
        <f t="shared" ca="1" si="1"/>
        <v>46117</v>
      </c>
      <c r="H4" s="347">
        <f t="shared" ca="1" si="1"/>
        <v>46118</v>
      </c>
      <c r="I4" s="347">
        <f t="shared" ca="1" si="1"/>
        <v>46119</v>
      </c>
      <c r="J4" s="347">
        <f t="shared" ca="1" si="1"/>
        <v>46120</v>
      </c>
      <c r="K4" s="347">
        <f t="shared" ca="1" si="1"/>
        <v>46121</v>
      </c>
      <c r="L4" s="347">
        <f t="shared" ca="1" si="1"/>
        <v>46122</v>
      </c>
      <c r="M4" s="347">
        <f t="shared" ca="1" si="1"/>
        <v>46123</v>
      </c>
      <c r="N4" s="347">
        <f t="shared" ca="1" si="1"/>
        <v>46124</v>
      </c>
      <c r="O4" s="347">
        <f t="shared" ca="1" si="1"/>
        <v>46125</v>
      </c>
      <c r="P4" s="347">
        <f t="shared" ca="1" si="1"/>
        <v>46126</v>
      </c>
      <c r="Q4" s="347">
        <f t="shared" ca="1" si="1"/>
        <v>46127</v>
      </c>
      <c r="R4" s="347">
        <f t="shared" ca="1" si="1"/>
        <v>46128</v>
      </c>
      <c r="S4" s="347">
        <f t="shared" ca="1" si="1"/>
        <v>46129</v>
      </c>
      <c r="T4" s="347">
        <f t="shared" ca="1" si="1"/>
        <v>46130</v>
      </c>
      <c r="U4" s="347">
        <f t="shared" ca="1" si="1"/>
        <v>46131</v>
      </c>
      <c r="V4" s="347">
        <f t="shared" ca="1" si="1"/>
        <v>46132</v>
      </c>
      <c r="W4" s="347">
        <f t="shared" ca="1" si="1"/>
        <v>46133</v>
      </c>
      <c r="X4" s="347">
        <f t="shared" ca="1" si="1"/>
        <v>46134</v>
      </c>
      <c r="Y4" s="347">
        <f t="shared" ca="1" si="1"/>
        <v>46135</v>
      </c>
      <c r="Z4" s="347">
        <f t="shared" ca="1" si="1"/>
        <v>46136</v>
      </c>
      <c r="AA4" s="347">
        <f t="shared" ca="1" si="1"/>
        <v>46137</v>
      </c>
      <c r="AB4" s="347">
        <f t="shared" ca="1" si="1"/>
        <v>46138</v>
      </c>
      <c r="AC4" s="347">
        <f t="shared" ca="1" si="1"/>
        <v>46139</v>
      </c>
      <c r="AD4" s="347">
        <f t="shared" ca="1" si="1"/>
        <v>46140</v>
      </c>
      <c r="AE4" s="347">
        <f t="shared" ca="1" si="1"/>
        <v>46141</v>
      </c>
      <c r="AF4" s="347">
        <f ca="1">AE4+1</f>
        <v>46142</v>
      </c>
      <c r="AG4" s="347">
        <f ca="1">AF4+1</f>
        <v>46143</v>
      </c>
      <c r="AH4" s="347">
        <f ca="1">AF4+1</f>
        <v>46143</v>
      </c>
      <c r="AI4" s="288" t="s">
        <v>388</v>
      </c>
      <c r="AJ4" s="288" t="s">
        <v>423</v>
      </c>
      <c r="AK4" s="407" t="s">
        <v>424</v>
      </c>
      <c r="AL4" s="348" t="s">
        <v>354</v>
      </c>
      <c r="AM4" s="241" t="s">
        <v>353</v>
      </c>
      <c r="AT4" s="242" t="s">
        <v>528</v>
      </c>
      <c r="AU4" s="242" t="s">
        <v>529</v>
      </c>
    </row>
    <row r="5" spans="1:48" ht="16.5" customHeight="1" x14ac:dyDescent="0.2">
      <c r="A5" s="243" t="s">
        <v>396</v>
      </c>
      <c r="B5" s="244" t="s">
        <v>397</v>
      </c>
      <c r="C5" s="247">
        <f ca="1">VLOOKUP($B$5,ＥＣ!$AR$6:$LZ$6,MATCH(C$4,ＥＣ!$AR$4:$LZ$4,0))</f>
        <v>0</v>
      </c>
      <c r="D5" s="247">
        <f ca="1">VLOOKUP($B$5,ＥＣ!$AR$6:$LZ$6,MATCH(D$4,ＥＣ!$AR$4:$LZ$4,0))</f>
        <v>0</v>
      </c>
      <c r="E5" s="247">
        <f ca="1">VLOOKUP($B$5,ＥＣ!$AR$6:$LZ$6,MATCH(E$4,ＥＣ!$AR$4:$LZ$4,0))</f>
        <v>0</v>
      </c>
      <c r="F5" s="247">
        <f ca="1">VLOOKUP($B$5,ＥＣ!$AR$6:$LZ$6,MATCH(F$4,ＥＣ!$AR$4:$LZ$4,0))</f>
        <v>0</v>
      </c>
      <c r="G5" s="247">
        <f ca="1">VLOOKUP($B$5,ＥＣ!$AR$6:$LZ$6,MATCH(G$4,ＥＣ!$AR$4:$LZ$4,0))</f>
        <v>0</v>
      </c>
      <c r="H5" s="247">
        <f ca="1">VLOOKUP($B$5,ＥＣ!$AR$6:$LZ$6,MATCH(H$4,ＥＣ!$AR$4:$LZ$4,0))</f>
        <v>0</v>
      </c>
      <c r="I5" s="247">
        <f ca="1">VLOOKUP($B$5,ＥＣ!$AR$6:$LZ$6,MATCH(I$4,ＥＣ!$AR$4:$LZ$4,0))</f>
        <v>0</v>
      </c>
      <c r="J5" s="247">
        <f ca="1">VLOOKUP($B$5,ＥＣ!$AR$6:$LZ$6,MATCH(J$4,ＥＣ!$AR$4:$LZ$4,0))</f>
        <v>0</v>
      </c>
      <c r="K5" s="247">
        <f ca="1">VLOOKUP($B$5,ＥＣ!$AR$6:$LZ$6,MATCH(K$4,ＥＣ!$AR$4:$LZ$4,0))</f>
        <v>0</v>
      </c>
      <c r="L5" s="247">
        <f ca="1">VLOOKUP($B$5,ＥＣ!$AR$6:$LZ$6,MATCH(L$4,ＥＣ!$AR$4:$LZ$4,0))</f>
        <v>0</v>
      </c>
      <c r="M5" s="247">
        <f ca="1">VLOOKUP($B$5,ＥＣ!$AR$6:$LZ$6,MATCH(M$4,ＥＣ!$AR$4:$LZ$4,0))</f>
        <v>0</v>
      </c>
      <c r="N5" s="247">
        <f ca="1">VLOOKUP($B$5,ＥＣ!$AR$6:$LZ$6,MATCH(N$4,ＥＣ!$AR$4:$LZ$4,0))</f>
        <v>0</v>
      </c>
      <c r="O5" s="247">
        <f ca="1">VLOOKUP($B$5,ＥＣ!$AR$6:$LZ$6,MATCH(O$4,ＥＣ!$AR$4:$LZ$4,0))</f>
        <v>0</v>
      </c>
      <c r="P5" s="247">
        <f ca="1">VLOOKUP($B$5,ＥＣ!$AR$6:$LZ$6,MATCH(P$4,ＥＣ!$AR$4:$LZ$4,0))</f>
        <v>30</v>
      </c>
      <c r="Q5" s="247">
        <f ca="1">VLOOKUP($B$5,ＥＣ!$AR$6:$LZ$6,MATCH(Q$4,ＥＣ!$AR$4:$LZ$4,0))</f>
        <v>0</v>
      </c>
      <c r="R5" s="247">
        <f ca="1">VLOOKUP($B$5,ＥＣ!$AR$6:$LZ$6,MATCH(R$4,ＥＣ!$AR$4:$LZ$4,0))</f>
        <v>0</v>
      </c>
      <c r="S5" s="247">
        <f ca="1">VLOOKUP($B$5,ＥＣ!$AR$6:$LZ$6,MATCH(S$4,ＥＣ!$AR$4:$LZ$4,0))</f>
        <v>0</v>
      </c>
      <c r="T5" s="247">
        <f ca="1">VLOOKUP($B$5,ＥＣ!$AR$6:$LZ$6,MATCH(T$4,ＥＣ!$AR$4:$LZ$4,0))</f>
        <v>0</v>
      </c>
      <c r="U5" s="247">
        <f ca="1">VLOOKUP($B$5,ＥＣ!$AR$6:$LZ$6,MATCH(U$4,ＥＣ!$AR$4:$LZ$4,0))</f>
        <v>0</v>
      </c>
      <c r="V5" s="247">
        <f ca="1">VLOOKUP($B$5,ＥＣ!$AR$6:$LZ$6,MATCH(V$4,ＥＣ!$AR$4:$LZ$4,0))</f>
        <v>0</v>
      </c>
      <c r="W5" s="247">
        <f ca="1">VLOOKUP($B$5,ＥＣ!$AR$6:$LZ$6,MATCH(W$4,ＥＣ!$AR$4:$LZ$4,0))</f>
        <v>0</v>
      </c>
      <c r="X5" s="247">
        <f ca="1">VLOOKUP($B$5,ＥＣ!$AR$6:$LZ$6,MATCH(X$4,ＥＣ!$AR$4:$LZ$4,0))</f>
        <v>0</v>
      </c>
      <c r="Y5" s="247">
        <f ca="1">VLOOKUP($B$5,ＥＣ!$AR$6:$LZ$6,MATCH(Y$4,ＥＣ!$AR$4:$LZ$4,0))</f>
        <v>0</v>
      </c>
      <c r="Z5" s="247">
        <f ca="1">VLOOKUP($B$5,ＥＣ!$AR$6:$LZ$6,MATCH(Z$4,ＥＣ!$AR$4:$LZ$4,0))</f>
        <v>0</v>
      </c>
      <c r="AA5" s="247">
        <f ca="1">VLOOKUP($B$5,ＥＣ!$AR$6:$LZ$6,MATCH(AA$4,ＥＣ!$AR$4:$LZ$4,0))</f>
        <v>0</v>
      </c>
      <c r="AB5" s="247">
        <f ca="1">VLOOKUP($B$5,ＥＣ!$AR$6:$LZ$6,MATCH(AB$4,ＥＣ!$AR$4:$LZ$4,0))</f>
        <v>0</v>
      </c>
      <c r="AC5" s="247">
        <f ca="1">VLOOKUP($B$5,ＥＣ!$AR$6:$LZ$6,MATCH(AC$4,ＥＣ!$AR$4:$LZ$4,0))</f>
        <v>0</v>
      </c>
      <c r="AD5" s="247">
        <f ca="1">VLOOKUP($B$5,ＥＣ!$AR$6:$LZ$6,MATCH(AD$4,ＥＣ!$AR$4:$LZ$4,0))</f>
        <v>0</v>
      </c>
      <c r="AE5" s="247">
        <f ca="1">VLOOKUP($B$5,ＥＣ!$AR$6:$LZ$6,MATCH(AE$4,ＥＣ!$AR$4:$LZ$4,0))</f>
        <v>0</v>
      </c>
      <c r="AF5" s="247">
        <f ca="1">VLOOKUP($B$5,ＥＣ!$AR$6:$LZ$6,MATCH(AF$4,ＥＣ!$AR$4:$LZ$4,0))</f>
        <v>0</v>
      </c>
      <c r="AG5" s="247">
        <f ca="1">VLOOKUP($B$5,ＥＣ!$AR$6:$LZ$6,MATCH(AG$4,ＥＣ!$AR$4:$LZ$4,0))</f>
        <v>0</v>
      </c>
      <c r="AH5" s="247">
        <f ca="1">VLOOKUP($B$5,ＥＣ!$AR$6:$LZ$6,MATCH(AH$4,ＥＣ!$AR$4:$LZ$4,0))</f>
        <v>0</v>
      </c>
      <c r="AI5" s="340">
        <f ca="1">SUM(C5:AH5)</f>
        <v>30</v>
      </c>
      <c r="AJ5" s="349">
        <f>AT6/12</f>
        <v>94.014169999999993</v>
      </c>
      <c r="AK5" s="350">
        <f>AU6/12</f>
        <v>1746.5115229634018</v>
      </c>
      <c r="AL5" s="277">
        <v>0</v>
      </c>
      <c r="AM5" s="245"/>
      <c r="AQ5" s="237">
        <v>1838.7729763572067</v>
      </c>
    </row>
    <row r="6" spans="1:48" ht="16.5" customHeight="1" x14ac:dyDescent="0.2">
      <c r="A6" s="286">
        <f>AJ5*1000</f>
        <v>94014.17</v>
      </c>
      <c r="B6" s="246" t="s">
        <v>335</v>
      </c>
      <c r="C6" s="247">
        <f ca="1">VLOOKUP($B$6,ＥＣ!$AR$7:$LZ$7,MATCH(C$4,ＥＣ!$AR$4:$LZ$4,0))</f>
        <v>11700</v>
      </c>
      <c r="D6" s="247">
        <f ca="1">VLOOKUP($B$6,ＥＣ!$AR$7:$LZ$7,MATCH(D$4,ＥＣ!$AR$4:$LZ$4,0))</f>
        <v>0</v>
      </c>
      <c r="E6" s="247">
        <f ca="1">VLOOKUP($B$6,ＥＣ!$AR$7:$LZ$7,MATCH(E$4,ＥＣ!$AR$4:$LZ$4,0))</f>
        <v>8050</v>
      </c>
      <c r="F6" s="247">
        <f ca="1">VLOOKUP($B$6,ＥＣ!$AR$7:$LZ$7,MATCH(F$4,ＥＣ!$AR$4:$LZ$4,0))</f>
        <v>8400</v>
      </c>
      <c r="G6" s="247">
        <f ca="1">VLOOKUP($B$6,ＥＣ!$AR$7:$LZ$7,MATCH(G$4,ＥＣ!$AR$4:$LZ$4,0))</f>
        <v>0</v>
      </c>
      <c r="H6" s="247">
        <f ca="1">VLOOKUP($B$6,ＥＣ!$AR$7:$LZ$7,MATCH(H$4,ＥＣ!$AR$4:$LZ$4,0))</f>
        <v>3600</v>
      </c>
      <c r="I6" s="247">
        <f ca="1">VLOOKUP($B$6,ＥＣ!$AR$7:$LZ$7,MATCH(I$4,ＥＣ!$AR$4:$LZ$4,0))</f>
        <v>0</v>
      </c>
      <c r="J6" s="247">
        <f ca="1">VLOOKUP($B$6,ＥＣ!$AR$7:$LZ$7,MATCH(J$4,ＥＣ!$AR$4:$LZ$4,0))</f>
        <v>0</v>
      </c>
      <c r="K6" s="247">
        <f ca="1">VLOOKUP($B$6,ＥＣ!$AR$7:$LZ$7,MATCH(K$4,ＥＣ!$AR$4:$LZ$4,0))</f>
        <v>0</v>
      </c>
      <c r="L6" s="247">
        <f ca="1">VLOOKUP($B$6,ＥＣ!$AR$7:$LZ$7,MATCH(L$4,ＥＣ!$AR$4:$LZ$4,0))</f>
        <v>3000</v>
      </c>
      <c r="M6" s="247">
        <f ca="1">VLOOKUP($B$6,ＥＣ!$AR$7:$LZ$7,MATCH(M$4,ＥＣ!$AR$4:$LZ$4,0))</f>
        <v>0</v>
      </c>
      <c r="N6" s="247">
        <f ca="1">VLOOKUP($B$6,ＥＣ!$AR$7:$LZ$7,MATCH(N$4,ＥＣ!$AR$4:$LZ$4,0))</f>
        <v>0</v>
      </c>
      <c r="O6" s="247">
        <f ca="1">VLOOKUP($B$6,ＥＣ!$AR$7:$LZ$7,MATCH(O$4,ＥＣ!$AR$4:$LZ$4,0))</f>
        <v>40</v>
      </c>
      <c r="P6" s="247">
        <f ca="1">VLOOKUP($B$6,ＥＣ!$AR$7:$LZ$7,MATCH(P$4,ＥＣ!$AR$4:$LZ$4,0))</f>
        <v>6850</v>
      </c>
      <c r="Q6" s="247">
        <f ca="1">VLOOKUP($B$6,ＥＣ!$AR$7:$LZ$7,MATCH(Q$4,ＥＣ!$AR$4:$LZ$4,0))</f>
        <v>8400</v>
      </c>
      <c r="R6" s="247">
        <f ca="1">VLOOKUP($B$6,ＥＣ!$AR$7:$LZ$7,MATCH(R$4,ＥＣ!$AR$4:$LZ$4,0))</f>
        <v>0</v>
      </c>
      <c r="S6" s="247">
        <f ca="1">VLOOKUP($B$6,ＥＣ!$AR$7:$LZ$7,MATCH(S$4,ＥＣ!$AR$4:$LZ$4,0))</f>
        <v>0</v>
      </c>
      <c r="T6" s="247">
        <f ca="1">VLOOKUP($B$6,ＥＣ!$AR$7:$LZ$7,MATCH(T$4,ＥＣ!$AR$4:$LZ$4,0))</f>
        <v>0</v>
      </c>
      <c r="U6" s="247">
        <f ca="1">VLOOKUP($B$6,ＥＣ!$AR$7:$LZ$7,MATCH(U$4,ＥＣ!$AR$4:$LZ$4,0))</f>
        <v>0</v>
      </c>
      <c r="V6" s="247">
        <f ca="1">VLOOKUP($B$6,ＥＣ!$AR$7:$LZ$7,MATCH(V$4,ＥＣ!$AR$4:$LZ$4,0))</f>
        <v>0</v>
      </c>
      <c r="W6" s="247">
        <f ca="1">VLOOKUP($B$6,ＥＣ!$AR$7:$LZ$7,MATCH(W$4,ＥＣ!$AR$4:$LZ$4,0))</f>
        <v>8400</v>
      </c>
      <c r="X6" s="247">
        <f ca="1">VLOOKUP($B$6,ＥＣ!$AR$7:$LZ$7,MATCH(X$4,ＥＣ!$AR$4:$LZ$4,0))</f>
        <v>0</v>
      </c>
      <c r="Y6" s="247">
        <f ca="1">VLOOKUP($B$6,ＥＣ!$AR$7:$LZ$7,MATCH(Y$4,ＥＣ!$AR$4:$LZ$4,0))</f>
        <v>0</v>
      </c>
      <c r="Z6" s="247">
        <f ca="1">VLOOKUP($B$6,ＥＣ!$AR$7:$LZ$7,MATCH(Z$4,ＥＣ!$AR$4:$LZ$4,0))</f>
        <v>3300</v>
      </c>
      <c r="AA6" s="247">
        <f ca="1">VLOOKUP($B$6,ＥＣ!$AR$7:$LZ$7,MATCH(AA$4,ＥＣ!$AR$4:$LZ$4,0))</f>
        <v>0</v>
      </c>
      <c r="AB6" s="247">
        <f ca="1">VLOOKUP($B$6,ＥＣ!$AR$7:$LZ$7,MATCH(AB$4,ＥＣ!$AR$4:$LZ$4,0))</f>
        <v>0</v>
      </c>
      <c r="AC6" s="247">
        <f ca="1">VLOOKUP($B$6,ＥＣ!$AR$7:$LZ$7,MATCH(AC$4,ＥＣ!$AR$4:$LZ$4,0))</f>
        <v>0</v>
      </c>
      <c r="AD6" s="247">
        <f ca="1">VLOOKUP($B$6,ＥＣ!$AR$7:$LZ$7,MATCH(AD$4,ＥＣ!$AR$4:$LZ$4,0))</f>
        <v>0</v>
      </c>
      <c r="AE6" s="247">
        <f ca="1">VLOOKUP($B$6,ＥＣ!$AR$7:$LZ$7,MATCH(AE$4,ＥＣ!$AR$4:$LZ$4,0))</f>
        <v>0</v>
      </c>
      <c r="AF6" s="247">
        <f ca="1">VLOOKUP($B$6,ＥＣ!$AR$7:$LZ$7,MATCH(AF$4,ＥＣ!$AR$4:$LZ$4,0))</f>
        <v>0</v>
      </c>
      <c r="AG6" s="247">
        <f ca="1">VLOOKUP($B$6,ＥＣ!$AR$7:$LZ$7,MATCH(AG$4,ＥＣ!$AR$4:$LZ$4,0))</f>
        <v>1250</v>
      </c>
      <c r="AH6" s="247">
        <f ca="1">VLOOKUP($B$6,ＥＣ!$AR$7:$LZ$7,MATCH(AH$4,ＥＣ!$AR$4:$LZ$4,0))</f>
        <v>1250</v>
      </c>
      <c r="AI6" s="341">
        <f ca="1">SUM(C6:AH6)</f>
        <v>64240</v>
      </c>
      <c r="AJ6" s="351"/>
      <c r="AK6" s="352"/>
      <c r="AL6" s="247">
        <v>127780</v>
      </c>
      <c r="AM6" s="353">
        <f ca="1">AI7/A6</f>
        <v>0.68362035212351502</v>
      </c>
      <c r="AT6" s="237">
        <v>1128.17004</v>
      </c>
      <c r="AU6" s="237">
        <f>AV6*12</f>
        <v>20958.138275560821</v>
      </c>
      <c r="AV6" s="237">
        <v>1746.5115229634018</v>
      </c>
    </row>
    <row r="7" spans="1:48" ht="16.5" customHeight="1" x14ac:dyDescent="0.2">
      <c r="A7" s="280">
        <f>A6/$AA$1</f>
        <v>4476.8652380952381</v>
      </c>
      <c r="B7" s="248" t="s">
        <v>336</v>
      </c>
      <c r="C7" s="247">
        <f t="shared" ref="C7:L7" ca="1" si="2">C6+C5</f>
        <v>11700</v>
      </c>
      <c r="D7" s="247">
        <f t="shared" ca="1" si="2"/>
        <v>0</v>
      </c>
      <c r="E7" s="247">
        <f t="shared" ca="1" si="2"/>
        <v>8050</v>
      </c>
      <c r="F7" s="247">
        <f t="shared" ca="1" si="2"/>
        <v>8400</v>
      </c>
      <c r="G7" s="247">
        <f t="shared" ca="1" si="2"/>
        <v>0</v>
      </c>
      <c r="H7" s="247">
        <f t="shared" ca="1" si="2"/>
        <v>3600</v>
      </c>
      <c r="I7" s="247">
        <f t="shared" ca="1" si="2"/>
        <v>0</v>
      </c>
      <c r="J7" s="247">
        <f t="shared" ca="1" si="2"/>
        <v>0</v>
      </c>
      <c r="K7" s="247">
        <f t="shared" ca="1" si="2"/>
        <v>0</v>
      </c>
      <c r="L7" s="247">
        <f t="shared" ca="1" si="2"/>
        <v>3000</v>
      </c>
      <c r="M7" s="247">
        <f t="shared" ref="M7:AH7" ca="1" si="3">M6+M5</f>
        <v>0</v>
      </c>
      <c r="N7" s="247">
        <f t="shared" ca="1" si="3"/>
        <v>0</v>
      </c>
      <c r="O7" s="247">
        <f t="shared" ca="1" si="3"/>
        <v>40</v>
      </c>
      <c r="P7" s="247">
        <f t="shared" ca="1" si="3"/>
        <v>6880</v>
      </c>
      <c r="Q7" s="247">
        <f t="shared" ca="1" si="3"/>
        <v>8400</v>
      </c>
      <c r="R7" s="247">
        <f t="shared" ca="1" si="3"/>
        <v>0</v>
      </c>
      <c r="S7" s="247">
        <f t="shared" ca="1" si="3"/>
        <v>0</v>
      </c>
      <c r="T7" s="247">
        <f t="shared" ca="1" si="3"/>
        <v>0</v>
      </c>
      <c r="U7" s="247">
        <f t="shared" ca="1" si="3"/>
        <v>0</v>
      </c>
      <c r="V7" s="247">
        <f t="shared" ca="1" si="3"/>
        <v>0</v>
      </c>
      <c r="W7" s="247">
        <f t="shared" ca="1" si="3"/>
        <v>8400</v>
      </c>
      <c r="X7" s="247">
        <f t="shared" ca="1" si="3"/>
        <v>0</v>
      </c>
      <c r="Y7" s="247">
        <f t="shared" ca="1" si="3"/>
        <v>0</v>
      </c>
      <c r="Z7" s="247">
        <f t="shared" ca="1" si="3"/>
        <v>3300</v>
      </c>
      <c r="AA7" s="247">
        <f t="shared" ca="1" si="3"/>
        <v>0</v>
      </c>
      <c r="AB7" s="247">
        <f t="shared" ca="1" si="3"/>
        <v>0</v>
      </c>
      <c r="AC7" s="247">
        <f t="shared" ca="1" si="3"/>
        <v>0</v>
      </c>
      <c r="AD7" s="247">
        <f t="shared" ca="1" si="3"/>
        <v>0</v>
      </c>
      <c r="AE7" s="247">
        <f t="shared" ca="1" si="3"/>
        <v>0</v>
      </c>
      <c r="AF7" s="247">
        <f t="shared" ca="1" si="3"/>
        <v>0</v>
      </c>
      <c r="AG7" s="247">
        <f ca="1">AG6+AG5</f>
        <v>1250</v>
      </c>
      <c r="AH7" s="247">
        <f t="shared" ca="1" si="3"/>
        <v>1250</v>
      </c>
      <c r="AI7" s="341">
        <f ca="1">SUM(C7:AH7)</f>
        <v>64270</v>
      </c>
      <c r="AJ7" s="434">
        <f ca="1">(AI7+AO11)/(AJ5*1000)</f>
        <v>0.75063152714106818</v>
      </c>
      <c r="AK7" s="352">
        <f ca="1">((AI7+AO11)*A8)/1000</f>
        <v>1270.26</v>
      </c>
      <c r="AL7" s="247">
        <v>127780</v>
      </c>
      <c r="AM7" s="354">
        <f ca="1">AI7/AL7</f>
        <v>0.50297386132415089</v>
      </c>
      <c r="AQ7" s="237">
        <v>3444.89</v>
      </c>
    </row>
    <row r="8" spans="1:48" s="252" customFormat="1" ht="16.5" customHeight="1" x14ac:dyDescent="0.2">
      <c r="A8" s="850">
        <v>18</v>
      </c>
      <c r="B8" s="250" t="s">
        <v>337</v>
      </c>
      <c r="C8" s="251">
        <f t="shared" ref="C8:L8" ca="1" si="4">C7-$A$7</f>
        <v>7223.1347619047619</v>
      </c>
      <c r="D8" s="251">
        <f t="shared" ca="1" si="4"/>
        <v>-4476.8652380952381</v>
      </c>
      <c r="E8" s="251">
        <f t="shared" ca="1" si="4"/>
        <v>3573.1347619047619</v>
      </c>
      <c r="F8" s="251">
        <f t="shared" ca="1" si="4"/>
        <v>3923.1347619047619</v>
      </c>
      <c r="G8" s="251">
        <f t="shared" ca="1" si="4"/>
        <v>-4476.8652380952381</v>
      </c>
      <c r="H8" s="251">
        <f t="shared" ca="1" si="4"/>
        <v>-876.86523809523806</v>
      </c>
      <c r="I8" s="251">
        <f t="shared" ca="1" si="4"/>
        <v>-4476.8652380952381</v>
      </c>
      <c r="J8" s="251">
        <f t="shared" ca="1" si="4"/>
        <v>-4476.8652380952381</v>
      </c>
      <c r="K8" s="251">
        <f t="shared" ca="1" si="4"/>
        <v>-4476.8652380952381</v>
      </c>
      <c r="L8" s="251">
        <f t="shared" ca="1" si="4"/>
        <v>-1476.8652380952381</v>
      </c>
      <c r="M8" s="251">
        <f t="shared" ref="M8:AH8" ca="1" si="5">M7-$A$7</f>
        <v>-4476.8652380952381</v>
      </c>
      <c r="N8" s="251">
        <f t="shared" ca="1" si="5"/>
        <v>-4476.8652380952381</v>
      </c>
      <c r="O8" s="251">
        <f t="shared" ca="1" si="5"/>
        <v>-4436.8652380952381</v>
      </c>
      <c r="P8" s="251">
        <f t="shared" ca="1" si="5"/>
        <v>2403.1347619047619</v>
      </c>
      <c r="Q8" s="251">
        <f t="shared" ca="1" si="5"/>
        <v>3923.1347619047619</v>
      </c>
      <c r="R8" s="251">
        <f t="shared" ca="1" si="5"/>
        <v>-4476.8652380952381</v>
      </c>
      <c r="S8" s="251">
        <f t="shared" ca="1" si="5"/>
        <v>-4476.8652380952381</v>
      </c>
      <c r="T8" s="251">
        <f t="shared" ca="1" si="5"/>
        <v>-4476.8652380952381</v>
      </c>
      <c r="U8" s="251">
        <f t="shared" ca="1" si="5"/>
        <v>-4476.8652380952381</v>
      </c>
      <c r="V8" s="251">
        <f t="shared" ca="1" si="5"/>
        <v>-4476.8652380952381</v>
      </c>
      <c r="W8" s="251">
        <f t="shared" ca="1" si="5"/>
        <v>3923.1347619047619</v>
      </c>
      <c r="X8" s="251">
        <f t="shared" ca="1" si="5"/>
        <v>-4476.8652380952381</v>
      </c>
      <c r="Y8" s="251">
        <f t="shared" ca="1" si="5"/>
        <v>-4476.8652380952381</v>
      </c>
      <c r="Z8" s="251">
        <f t="shared" ca="1" si="5"/>
        <v>-1176.8652380952381</v>
      </c>
      <c r="AA8" s="251">
        <f t="shared" ca="1" si="5"/>
        <v>-4476.8652380952381</v>
      </c>
      <c r="AB8" s="251">
        <f t="shared" ca="1" si="5"/>
        <v>-4476.8652380952381</v>
      </c>
      <c r="AC8" s="251">
        <f t="shared" ca="1" si="5"/>
        <v>-4476.8652380952381</v>
      </c>
      <c r="AD8" s="251">
        <f t="shared" ca="1" si="5"/>
        <v>-4476.8652380952381</v>
      </c>
      <c r="AE8" s="251">
        <f t="shared" ca="1" si="5"/>
        <v>-4476.8652380952381</v>
      </c>
      <c r="AF8" s="251">
        <f t="shared" ca="1" si="5"/>
        <v>-4476.8652380952381</v>
      </c>
      <c r="AG8" s="251">
        <f ca="1">AG7-$A$7</f>
        <v>-3226.8652380952381</v>
      </c>
      <c r="AH8" s="251">
        <f t="shared" ca="1" si="5"/>
        <v>-3226.8652380952381</v>
      </c>
      <c r="AI8" s="342">
        <f ca="1">SUM(C8:AH8)</f>
        <v>-78989.687619047647</v>
      </c>
      <c r="AJ8" s="355"/>
      <c r="AK8" s="356"/>
      <c r="AL8" s="278">
        <v>2280.0000000000273</v>
      </c>
      <c r="AM8" s="357"/>
    </row>
    <row r="9" spans="1:48" ht="16.5" customHeight="1" x14ac:dyDescent="0.2">
      <c r="A9" s="243" t="s">
        <v>398</v>
      </c>
      <c r="B9" s="244" t="s">
        <v>397</v>
      </c>
      <c r="C9" s="247">
        <f ca="1">VLOOKUP($B$9,SEC!$AR$6:$LW$6,MATCH(C$4,ＥＣ!$AR$4:$LZ$4,0))</f>
        <v>4000</v>
      </c>
      <c r="D9" s="247">
        <f ca="1">VLOOKUP($B$9,SEC!$AR$6:$LW$6,MATCH(D$4,ＥＣ!$AR$4:$LZ$4,0))</f>
        <v>0</v>
      </c>
      <c r="E9" s="247">
        <f ca="1">VLOOKUP($B$9,SEC!$AR$6:$LW$6,MATCH(E$4,ＥＣ!$AR$4:$LZ$4,0))</f>
        <v>0</v>
      </c>
      <c r="F9" s="247">
        <f ca="1">VLOOKUP($B$9,SEC!$AR$6:$LW$6,MATCH(F$4,ＥＣ!$AR$4:$LZ$4,0))</f>
        <v>0</v>
      </c>
      <c r="G9" s="247">
        <f ca="1">VLOOKUP($B$9,SEC!$AR$6:$LW$6,MATCH(G$4,ＥＣ!$AR$4:$LZ$4,0))</f>
        <v>0</v>
      </c>
      <c r="H9" s="247">
        <f ca="1">VLOOKUP($B$9,SEC!$AR$6:$LW$6,MATCH(H$4,ＥＣ!$AR$4:$LZ$4,0))</f>
        <v>0</v>
      </c>
      <c r="I9" s="247">
        <f ca="1">VLOOKUP($B$9,SEC!$AR$6:$LW$6,MATCH(I$4,ＥＣ!$AR$4:$LZ$4,0))</f>
        <v>0</v>
      </c>
      <c r="J9" s="247">
        <f ca="1">VLOOKUP($B$9,SEC!$AR$6:$LW$6,MATCH(J$4,ＥＣ!$AR$4:$LZ$4,0))</f>
        <v>0</v>
      </c>
      <c r="K9" s="247">
        <f ca="1">VLOOKUP($B$9,SEC!$AR$6:$LW$6,MATCH(K$4,ＥＣ!$AR$4:$LZ$4,0))</f>
        <v>0</v>
      </c>
      <c r="L9" s="247">
        <f ca="1">VLOOKUP($B$9,SEC!$AR$6:$LW$6,MATCH(L$4,ＥＣ!$AR$4:$LZ$4,0))</f>
        <v>0</v>
      </c>
      <c r="M9" s="247">
        <f ca="1">VLOOKUP($B$9,SEC!$AR$6:$LW$6,MATCH(M$4,ＥＣ!$AR$4:$LZ$4,0))</f>
        <v>0</v>
      </c>
      <c r="N9" s="247">
        <f ca="1">VLOOKUP($B$9,SEC!$AR$6:$LW$6,MATCH(N$4,ＥＣ!$AR$4:$LZ$4,0))</f>
        <v>0</v>
      </c>
      <c r="O9" s="247">
        <f ca="1">VLOOKUP($B$9,SEC!$AR$6:$LW$6,MATCH(O$4,ＥＣ!$AR$4:$LZ$4,0))</f>
        <v>0</v>
      </c>
      <c r="P9" s="247">
        <f ca="1">VLOOKUP($B$9,SEC!$AR$6:$LW$6,MATCH(P$4,ＥＣ!$AR$4:$LZ$4,0))</f>
        <v>0</v>
      </c>
      <c r="Q9" s="247">
        <f ca="1">VLOOKUP($B$9,SEC!$AR$6:$LW$6,MATCH(Q$4,ＥＣ!$AR$4:$LZ$4,0))</f>
        <v>0</v>
      </c>
      <c r="R9" s="247">
        <f ca="1">VLOOKUP($B$9,SEC!$AR$6:$LW$6,MATCH(R$4,ＥＣ!$AR$4:$LZ$4,0))</f>
        <v>2500</v>
      </c>
      <c r="S9" s="247">
        <f ca="1">VLOOKUP($B$9,SEC!$AR$6:$LW$6,MATCH(S$4,ＥＣ!$AR$4:$LZ$4,0))</f>
        <v>0</v>
      </c>
      <c r="T9" s="247">
        <f ca="1">VLOOKUP($B$9,SEC!$AR$6:$LW$6,MATCH(T$4,ＥＣ!$AR$4:$LZ$4,0))</f>
        <v>0</v>
      </c>
      <c r="U9" s="247">
        <f ca="1">VLOOKUP($B$9,SEC!$AR$6:$LW$6,MATCH(U$4,ＥＣ!$AR$4:$LZ$4,0))</f>
        <v>0</v>
      </c>
      <c r="V9" s="247">
        <f ca="1">VLOOKUP($B$9,SEC!$AR$6:$LW$6,MATCH(V$4,ＥＣ!$AR$4:$LZ$4,0))</f>
        <v>0</v>
      </c>
      <c r="W9" s="247">
        <f ca="1">VLOOKUP($B$9,SEC!$AR$6:$LW$6,MATCH(W$4,ＥＣ!$AR$4:$LZ$4,0))</f>
        <v>0</v>
      </c>
      <c r="X9" s="247">
        <f ca="1">VLOOKUP($B$9,SEC!$AR$6:$LW$6,MATCH(X$4,ＥＣ!$AR$4:$LZ$4,0))</f>
        <v>0</v>
      </c>
      <c r="Y9" s="247">
        <f ca="1">VLOOKUP($B$9,SEC!$AR$6:$LW$6,MATCH(Y$4,ＥＣ!$AR$4:$LZ$4,0))</f>
        <v>2700</v>
      </c>
      <c r="Z9" s="247">
        <f ca="1">VLOOKUP($B$9,SEC!$AR$6:$LW$6,MATCH(Z$4,ＥＣ!$AR$4:$LZ$4,0))</f>
        <v>0</v>
      </c>
      <c r="AA9" s="247">
        <f ca="1">VLOOKUP($B$9,SEC!$AR$6:$LW$6,MATCH(AA$4,ＥＣ!$AR$4:$LZ$4,0))</f>
        <v>0</v>
      </c>
      <c r="AB9" s="247">
        <f ca="1">VLOOKUP($B$9,SEC!$AR$6:$LW$6,MATCH(AB$4,ＥＣ!$AR$4:$LZ$4,0))</f>
        <v>0</v>
      </c>
      <c r="AC9" s="247">
        <f ca="1">VLOOKUP($B$9,SEC!$AR$6:$LW$6,MATCH(AC$4,ＥＣ!$AR$4:$LZ$4,0))</f>
        <v>0</v>
      </c>
      <c r="AD9" s="247">
        <f ca="1">VLOOKUP($B$9,SEC!$AR$6:$LW$6,MATCH(AD$4,ＥＣ!$AR$4:$LZ$4,0))</f>
        <v>2300</v>
      </c>
      <c r="AE9" s="247">
        <f ca="1">VLOOKUP($B$9,SEC!$AR$6:$LW$6,MATCH(AE$4,ＥＣ!$AR$4:$LZ$4,0))</f>
        <v>0</v>
      </c>
      <c r="AF9" s="247">
        <f ca="1">VLOOKUP($B$9,SEC!$AR$6:$LW$6,MATCH(AF$4,ＥＣ!$AR$4:$LZ$4,0))</f>
        <v>0</v>
      </c>
      <c r="AG9" s="247">
        <f ca="1">VLOOKUP($B$9,SEC!$AR$6:$LW$6,MATCH(AG$4,ＥＣ!$AR$4:$LZ$4,0))</f>
        <v>0</v>
      </c>
      <c r="AH9" s="247">
        <f ca="1">VLOOKUP($B$9,SEC!$AR$6:$LW$6,MATCH(AH$4,ＥＣ!$AR$4:$LZ$4,0))</f>
        <v>0</v>
      </c>
      <c r="AI9" s="340">
        <f ca="1">SUM(C9:AH9)</f>
        <v>11500</v>
      </c>
      <c r="AJ9" s="349">
        <f>AT10/12</f>
        <v>180.79024666666666</v>
      </c>
      <c r="AK9" s="350">
        <f>AU10/12</f>
        <v>2669.7714859722223</v>
      </c>
      <c r="AL9" s="277">
        <v>53200</v>
      </c>
      <c r="AM9" s="358"/>
      <c r="AN9" s="237" t="s">
        <v>392</v>
      </c>
      <c r="AO9" s="376">
        <f ca="1">MONTH(AD1)</f>
        <v>4</v>
      </c>
      <c r="AQ9" s="237">
        <v>2613.7709441666666</v>
      </c>
    </row>
    <row r="10" spans="1:48" ht="16.5" customHeight="1" x14ac:dyDescent="0.2">
      <c r="A10" s="286">
        <f>AJ9*1000</f>
        <v>180790.24666666667</v>
      </c>
      <c r="B10" s="246" t="s">
        <v>335</v>
      </c>
      <c r="C10" s="247">
        <f ca="1">VLOOKUP($B$10,SEC!$AR$7:$LW$7,MATCH(C$4,ＥＣ!$AR$4:$LZ$4,0))</f>
        <v>0</v>
      </c>
      <c r="D10" s="247">
        <f ca="1">VLOOKUP($B$10,SEC!$AR$7:$LW$7,MATCH(D$4,ＥＣ!$AR$4:$LZ$4,0))</f>
        <v>6400</v>
      </c>
      <c r="E10" s="247">
        <f ca="1">VLOOKUP($B$10,SEC!$AR$7:$LW$7,MATCH(E$4,ＥＣ!$AR$4:$LZ$4,0))</f>
        <v>3200</v>
      </c>
      <c r="F10" s="247">
        <f ca="1">VLOOKUP($B$10,SEC!$AR$7:$LW$7,MATCH(F$4,ＥＣ!$AR$4:$LZ$4,0))</f>
        <v>0</v>
      </c>
      <c r="G10" s="247">
        <f ca="1">VLOOKUP($B$10,SEC!$AR$7:$LW$7,MATCH(G$4,ＥＣ!$AR$4:$LZ$4,0))</f>
        <v>0</v>
      </c>
      <c r="H10" s="247">
        <f ca="1">VLOOKUP($B$10,SEC!$AR$7:$LW$7,MATCH(H$4,ＥＣ!$AR$4:$LZ$4,0))</f>
        <v>0</v>
      </c>
      <c r="I10" s="247">
        <f ca="1">VLOOKUP($B$10,SEC!$AR$7:$LW$7,MATCH(I$4,ＥＣ!$AR$4:$LZ$4,0))</f>
        <v>10000</v>
      </c>
      <c r="J10" s="247">
        <f ca="1">VLOOKUP($B$10,SEC!$AR$7:$LW$7,MATCH(J$4,ＥＣ!$AR$4:$LZ$4,0))</f>
        <v>9200</v>
      </c>
      <c r="K10" s="247">
        <f ca="1">VLOOKUP($B$10,SEC!$AR$7:$LW$7,MATCH(K$4,ＥＣ!$AR$4:$LZ$4,0))</f>
        <v>8600</v>
      </c>
      <c r="L10" s="247">
        <f ca="1">VLOOKUP($B$10,SEC!$AR$7:$LW$7,MATCH(L$4,ＥＣ!$AR$4:$LZ$4,0))</f>
        <v>6000</v>
      </c>
      <c r="M10" s="247">
        <f ca="1">VLOOKUP($B$10,SEC!$AR$7:$LW$7,MATCH(M$4,ＥＣ!$AR$4:$LZ$4,0))</f>
        <v>0</v>
      </c>
      <c r="N10" s="247">
        <f ca="1">VLOOKUP($B$10,SEC!$AR$7:$LW$7,MATCH(N$4,ＥＣ!$AR$4:$LZ$4,0))</f>
        <v>0</v>
      </c>
      <c r="O10" s="247">
        <f ca="1">VLOOKUP($B$10,SEC!$AR$7:$LW$7,MATCH(O$4,ＥＣ!$AR$4:$LZ$4,0))</f>
        <v>10000</v>
      </c>
      <c r="P10" s="247">
        <f ca="1">VLOOKUP($B$10,SEC!$AR$7:$LW$7,MATCH(P$4,ＥＣ!$AR$4:$LZ$4,0))</f>
        <v>0</v>
      </c>
      <c r="Q10" s="247">
        <f ca="1">VLOOKUP($B$10,SEC!$AR$7:$LW$7,MATCH(Q$4,ＥＣ!$AR$4:$LZ$4,0))</f>
        <v>0</v>
      </c>
      <c r="R10" s="247">
        <f ca="1">VLOOKUP($B$10,SEC!$AR$7:$LW$7,MATCH(R$4,ＥＣ!$AR$4:$LZ$4,0))</f>
        <v>6200</v>
      </c>
      <c r="S10" s="247">
        <f ca="1">VLOOKUP($B$10,SEC!$AR$7:$LW$7,MATCH(S$4,ＥＣ!$AR$4:$LZ$4,0))</f>
        <v>9000</v>
      </c>
      <c r="T10" s="247">
        <f ca="1">VLOOKUP($B$10,SEC!$AR$7:$LW$7,MATCH(T$4,ＥＣ!$AR$4:$LZ$4,0))</f>
        <v>0</v>
      </c>
      <c r="U10" s="247">
        <f ca="1">VLOOKUP($B$10,SEC!$AR$7:$LW$7,MATCH(U$4,ＥＣ!$AR$4:$LZ$4,0))</f>
        <v>0</v>
      </c>
      <c r="V10" s="247">
        <f ca="1">VLOOKUP($B$10,SEC!$AR$7:$LW$7,MATCH(V$4,ＥＣ!$AR$4:$LZ$4,0))</f>
        <v>9000</v>
      </c>
      <c r="W10" s="247">
        <f ca="1">VLOOKUP($B$10,SEC!$AR$7:$LW$7,MATCH(W$4,ＥＣ!$AR$4:$LZ$4,0))</f>
        <v>9000</v>
      </c>
      <c r="X10" s="247">
        <f ca="1">VLOOKUP($B$10,SEC!$AR$7:$LW$7,MATCH(X$4,ＥＣ!$AR$4:$LZ$4,0))</f>
        <v>9000</v>
      </c>
      <c r="Y10" s="247">
        <f ca="1">VLOOKUP($B$10,SEC!$AR$7:$LW$7,MATCH(Y$4,ＥＣ!$AR$4:$LZ$4,0))</f>
        <v>3000</v>
      </c>
      <c r="Z10" s="247">
        <f ca="1">VLOOKUP($B$10,SEC!$AR$7:$LW$7,MATCH(Z$4,ＥＣ!$AR$4:$LZ$4,0))</f>
        <v>0</v>
      </c>
      <c r="AA10" s="247">
        <f ca="1">VLOOKUP($B$10,SEC!$AR$7:$LW$7,MATCH(AA$4,ＥＣ!$AR$4:$LZ$4,0))</f>
        <v>0</v>
      </c>
      <c r="AB10" s="247">
        <f ca="1">VLOOKUP($B$10,SEC!$AR$7:$LW$7,MATCH(AB$4,ＥＣ!$AR$4:$LZ$4,0))</f>
        <v>0</v>
      </c>
      <c r="AC10" s="247">
        <f ca="1">VLOOKUP($B$10,SEC!$AR$7:$LW$7,MATCH(AC$4,ＥＣ!$AR$4:$LZ$4,0))</f>
        <v>5600</v>
      </c>
      <c r="AD10" s="247">
        <f ca="1">VLOOKUP($B$10,SEC!$AR$7:$LW$7,MATCH(AD$4,ＥＣ!$AR$4:$LZ$4,0))</f>
        <v>1600</v>
      </c>
      <c r="AE10" s="247">
        <f ca="1">VLOOKUP($B$10,SEC!$AR$7:$LW$7,MATCH(AE$4,ＥＣ!$AR$4:$LZ$4,0))</f>
        <v>0</v>
      </c>
      <c r="AF10" s="247">
        <f ca="1">VLOOKUP($B$10,SEC!$AR$7:$LW$7,MATCH(AF$4,ＥＣ!$AR$4:$LZ$4,0))</f>
        <v>0</v>
      </c>
      <c r="AG10" s="247">
        <f ca="1">VLOOKUP($B$10,SEC!$AR$7:$LW$7,MATCH(AG$4,ＥＣ!$AR$4:$LZ$4,0))</f>
        <v>300</v>
      </c>
      <c r="AH10" s="247">
        <f ca="1">VLOOKUP($B$10,SEC!$AR$7:$LW$7,MATCH(AH$4,ＥＣ!$AR$4:$LZ$4,0))</f>
        <v>300</v>
      </c>
      <c r="AI10" s="341">
        <f ca="1">SUM(C10:AH10)*2</f>
        <v>212800</v>
      </c>
      <c r="AJ10" s="359"/>
      <c r="AK10" s="352"/>
      <c r="AL10" s="247">
        <v>222430</v>
      </c>
      <c r="AM10" s="353">
        <f ca="1">AI11/A10</f>
        <v>1.2406642732976341</v>
      </c>
      <c r="AN10" s="377" t="s">
        <v>429</v>
      </c>
      <c r="AO10" s="378">
        <f ca="1">SUMIFS(SEC!$AC$10:$AC$530,SEC!$S$10:$S$530,"*ｽﾗｲｽ*",SEC!$V$10:$V$530,AO9)*2</f>
        <v>0</v>
      </c>
      <c r="AP10" s="238"/>
      <c r="AT10" s="237">
        <v>2169.4829599999998</v>
      </c>
      <c r="AU10" s="237">
        <f>AV10*12</f>
        <v>32037.25783166667</v>
      </c>
      <c r="AV10" s="237">
        <v>2669.7714859722223</v>
      </c>
    </row>
    <row r="11" spans="1:48" ht="16.5" customHeight="1" x14ac:dyDescent="0.2">
      <c r="A11" s="280">
        <f>A10/$AA$1</f>
        <v>8609.0593650793653</v>
      </c>
      <c r="B11" s="248" t="s">
        <v>336</v>
      </c>
      <c r="C11" s="247">
        <f t="shared" ref="C11:L11" ca="1" si="6">C10+C9</f>
        <v>4000</v>
      </c>
      <c r="D11" s="247">
        <f t="shared" ca="1" si="6"/>
        <v>6400</v>
      </c>
      <c r="E11" s="247">
        <f t="shared" ca="1" si="6"/>
        <v>3200</v>
      </c>
      <c r="F11" s="247">
        <f t="shared" ca="1" si="6"/>
        <v>0</v>
      </c>
      <c r="G11" s="247">
        <f t="shared" ca="1" si="6"/>
        <v>0</v>
      </c>
      <c r="H11" s="247">
        <f t="shared" ca="1" si="6"/>
        <v>0</v>
      </c>
      <c r="I11" s="247">
        <f t="shared" ca="1" si="6"/>
        <v>10000</v>
      </c>
      <c r="J11" s="247">
        <f t="shared" ca="1" si="6"/>
        <v>9200</v>
      </c>
      <c r="K11" s="247">
        <f t="shared" ca="1" si="6"/>
        <v>8600</v>
      </c>
      <c r="L11" s="247">
        <f t="shared" ca="1" si="6"/>
        <v>6000</v>
      </c>
      <c r="M11" s="247">
        <f t="shared" ref="M11:AH11" ca="1" si="7">M10+M9</f>
        <v>0</v>
      </c>
      <c r="N11" s="247">
        <f t="shared" ca="1" si="7"/>
        <v>0</v>
      </c>
      <c r="O11" s="247">
        <f t="shared" ca="1" si="7"/>
        <v>10000</v>
      </c>
      <c r="P11" s="247">
        <f t="shared" ca="1" si="7"/>
        <v>0</v>
      </c>
      <c r="Q11" s="247">
        <f t="shared" ca="1" si="7"/>
        <v>0</v>
      </c>
      <c r="R11" s="247">
        <f t="shared" ca="1" si="7"/>
        <v>8700</v>
      </c>
      <c r="S11" s="247">
        <f t="shared" ca="1" si="7"/>
        <v>9000</v>
      </c>
      <c r="T11" s="247">
        <f t="shared" ca="1" si="7"/>
        <v>0</v>
      </c>
      <c r="U11" s="247">
        <f t="shared" ca="1" si="7"/>
        <v>0</v>
      </c>
      <c r="V11" s="247">
        <f t="shared" ca="1" si="7"/>
        <v>9000</v>
      </c>
      <c r="W11" s="247">
        <f t="shared" ca="1" si="7"/>
        <v>9000</v>
      </c>
      <c r="X11" s="247">
        <f t="shared" ca="1" si="7"/>
        <v>9000</v>
      </c>
      <c r="Y11" s="247">
        <f t="shared" ca="1" si="7"/>
        <v>5700</v>
      </c>
      <c r="Z11" s="247">
        <f t="shared" ca="1" si="7"/>
        <v>0</v>
      </c>
      <c r="AA11" s="247">
        <f t="shared" ca="1" si="7"/>
        <v>0</v>
      </c>
      <c r="AB11" s="247">
        <f t="shared" ca="1" si="7"/>
        <v>0</v>
      </c>
      <c r="AC11" s="247">
        <f t="shared" ca="1" si="7"/>
        <v>5600</v>
      </c>
      <c r="AD11" s="247">
        <f t="shared" ca="1" si="7"/>
        <v>3900</v>
      </c>
      <c r="AE11" s="247">
        <f t="shared" ca="1" si="7"/>
        <v>0</v>
      </c>
      <c r="AF11" s="247">
        <f t="shared" ca="1" si="7"/>
        <v>0</v>
      </c>
      <c r="AG11" s="247">
        <f ca="1">AG10+AG9</f>
        <v>300</v>
      </c>
      <c r="AH11" s="247">
        <f t="shared" ca="1" si="7"/>
        <v>300</v>
      </c>
      <c r="AI11" s="247">
        <f ca="1">SUM(C11:AH11)*2-AI9</f>
        <v>224300</v>
      </c>
      <c r="AJ11" s="434">
        <f ca="1">AO12/(AJ9*1000)</f>
        <v>1.227942348069883</v>
      </c>
      <c r="AK11" s="352">
        <f ca="1">(AI11*A12)/1000</f>
        <v>2915.9</v>
      </c>
      <c r="AL11" s="247">
        <v>275630</v>
      </c>
      <c r="AM11" s="354">
        <f ca="1">AI11/AL11</f>
        <v>0.81377208576715165</v>
      </c>
      <c r="AN11" s="377" t="s">
        <v>393</v>
      </c>
      <c r="AO11" s="378">
        <f ca="1">SUMIFS(SEC!$AC$10:$AC$530,SEC!$S$10:$S$530,"&lt;&gt;*SEC*",SEC!$V$10:$V$530,AO9)-(AO10/2)</f>
        <v>6300</v>
      </c>
      <c r="AQ11" s="237">
        <v>1964.6</v>
      </c>
      <c r="AR11" s="237">
        <f ca="1">AI10*A12</f>
        <v>2766400</v>
      </c>
    </row>
    <row r="12" spans="1:48" s="252" customFormat="1" ht="16.5" customHeight="1" x14ac:dyDescent="0.2">
      <c r="A12" s="850">
        <v>13</v>
      </c>
      <c r="B12" s="250" t="s">
        <v>337</v>
      </c>
      <c r="C12" s="251">
        <f t="shared" ref="C12:L12" ca="1" si="8">C11-$A$11</f>
        <v>-4609.0593650793653</v>
      </c>
      <c r="D12" s="251">
        <f t="shared" ca="1" si="8"/>
        <v>-2209.0593650793653</v>
      </c>
      <c r="E12" s="251">
        <f t="shared" ca="1" si="8"/>
        <v>-5409.0593650793653</v>
      </c>
      <c r="F12" s="251">
        <f t="shared" ca="1" si="8"/>
        <v>-8609.0593650793653</v>
      </c>
      <c r="G12" s="251">
        <f t="shared" ca="1" si="8"/>
        <v>-8609.0593650793653</v>
      </c>
      <c r="H12" s="251">
        <f t="shared" ca="1" si="8"/>
        <v>-8609.0593650793653</v>
      </c>
      <c r="I12" s="251">
        <f t="shared" ca="1" si="8"/>
        <v>1390.9406349206347</v>
      </c>
      <c r="J12" s="251">
        <f t="shared" ca="1" si="8"/>
        <v>590.94063492063469</v>
      </c>
      <c r="K12" s="251">
        <f t="shared" ca="1" si="8"/>
        <v>-9.0593650793653069</v>
      </c>
      <c r="L12" s="251">
        <f t="shared" ca="1" si="8"/>
        <v>-2609.0593650793653</v>
      </c>
      <c r="M12" s="251">
        <f t="shared" ref="M12:AH12" ca="1" si="9">M11-$A$11</f>
        <v>-8609.0593650793653</v>
      </c>
      <c r="N12" s="251">
        <f t="shared" ca="1" si="9"/>
        <v>-8609.0593650793653</v>
      </c>
      <c r="O12" s="251">
        <f t="shared" ca="1" si="9"/>
        <v>1390.9406349206347</v>
      </c>
      <c r="P12" s="251">
        <f t="shared" ca="1" si="9"/>
        <v>-8609.0593650793653</v>
      </c>
      <c r="Q12" s="251">
        <f t="shared" ca="1" si="9"/>
        <v>-8609.0593650793653</v>
      </c>
      <c r="R12" s="251">
        <f t="shared" ca="1" si="9"/>
        <v>90.940634920634693</v>
      </c>
      <c r="S12" s="251">
        <f t="shared" ca="1" si="9"/>
        <v>390.94063492063469</v>
      </c>
      <c r="T12" s="251">
        <f t="shared" ca="1" si="9"/>
        <v>-8609.0593650793653</v>
      </c>
      <c r="U12" s="251">
        <f t="shared" ca="1" si="9"/>
        <v>-8609.0593650793653</v>
      </c>
      <c r="V12" s="251">
        <f t="shared" ca="1" si="9"/>
        <v>390.94063492063469</v>
      </c>
      <c r="W12" s="251">
        <f t="shared" ca="1" si="9"/>
        <v>390.94063492063469</v>
      </c>
      <c r="X12" s="251">
        <f t="shared" ca="1" si="9"/>
        <v>390.94063492063469</v>
      </c>
      <c r="Y12" s="251">
        <f t="shared" ca="1" si="9"/>
        <v>-2909.0593650793653</v>
      </c>
      <c r="Z12" s="251">
        <f t="shared" ca="1" si="9"/>
        <v>-8609.0593650793653</v>
      </c>
      <c r="AA12" s="251">
        <f t="shared" ca="1" si="9"/>
        <v>-8609.0593650793653</v>
      </c>
      <c r="AB12" s="251">
        <f t="shared" ca="1" si="9"/>
        <v>-8609.0593650793653</v>
      </c>
      <c r="AC12" s="251">
        <f t="shared" ca="1" si="9"/>
        <v>-3009.0593650793653</v>
      </c>
      <c r="AD12" s="251">
        <f t="shared" ca="1" si="9"/>
        <v>-4709.0593650793653</v>
      </c>
      <c r="AE12" s="251">
        <f t="shared" ca="1" si="9"/>
        <v>-8609.0593650793653</v>
      </c>
      <c r="AF12" s="251">
        <f t="shared" ca="1" si="9"/>
        <v>-8609.0593650793653</v>
      </c>
      <c r="AG12" s="251">
        <f ca="1">AG11-$A$11</f>
        <v>-8309.0593650793653</v>
      </c>
      <c r="AH12" s="251">
        <f t="shared" ca="1" si="9"/>
        <v>-8309.0593650793653</v>
      </c>
      <c r="AI12" s="342">
        <f ca="1">SUM(C12:AH12)</f>
        <v>-157589.89968253963</v>
      </c>
      <c r="AJ12" s="355"/>
      <c r="AK12" s="356"/>
      <c r="AL12" s="278">
        <v>-72685</v>
      </c>
      <c r="AM12" s="357"/>
      <c r="AN12" s="377" t="s">
        <v>394</v>
      </c>
      <c r="AO12" s="378">
        <f ca="1">SUMIFS(SEC!$AC$10:$AC$530,SEC!$S$10:$S$530,"*SEC*",SEC!$V$10:$V$530,AO9)*2</f>
        <v>222000</v>
      </c>
    </row>
    <row r="13" spans="1:48" ht="16.5" customHeight="1" x14ac:dyDescent="0.2">
      <c r="A13" s="243" t="s">
        <v>399</v>
      </c>
      <c r="B13" s="244" t="s">
        <v>397</v>
      </c>
      <c r="C13" s="247">
        <f ca="1">VLOOKUP($B$13,ｽﾗｲｽ!$AR$6:$LZ$6,MATCH(C$4,ＥＣ!$AR$4:$LZ$4,0))</f>
        <v>0</v>
      </c>
      <c r="D13" s="247">
        <f ca="1">VLOOKUP($B$13,ｽﾗｲｽ!$AR$6:$LZ$6,MATCH(D$4,ＥＣ!$AR$4:$LZ$4,0))</f>
        <v>0</v>
      </c>
      <c r="E13" s="247">
        <f ca="1">VLOOKUP($B$13,ｽﾗｲｽ!$AR$6:$LZ$6,MATCH(E$4,ＥＣ!$AR$4:$LZ$4,0))</f>
        <v>0</v>
      </c>
      <c r="F13" s="247">
        <f ca="1">VLOOKUP($B$13,ｽﾗｲｽ!$AR$6:$LZ$6,MATCH(F$4,ＥＣ!$AR$4:$LZ$4,0))</f>
        <v>0</v>
      </c>
      <c r="G13" s="247">
        <f ca="1">VLOOKUP($B$13,ｽﾗｲｽ!$AR$6:$LZ$6,MATCH(G$4,ＥＣ!$AR$4:$LZ$4,0))</f>
        <v>0</v>
      </c>
      <c r="H13" s="247">
        <f ca="1">VLOOKUP($B$13,ｽﾗｲｽ!$AR$6:$LZ$6,MATCH(H$4,ＥＣ!$AR$4:$LZ$4,0))</f>
        <v>0</v>
      </c>
      <c r="I13" s="247">
        <f ca="1">VLOOKUP($B$13,ｽﾗｲｽ!$AR$6:$LZ$6,MATCH(I$4,ＥＣ!$AR$4:$LZ$4,0))</f>
        <v>0</v>
      </c>
      <c r="J13" s="247">
        <f ca="1">VLOOKUP($B$13,ｽﾗｲｽ!$AR$6:$LZ$6,MATCH(J$4,ＥＣ!$AR$4:$LZ$4,0))</f>
        <v>0</v>
      </c>
      <c r="K13" s="247">
        <f ca="1">VLOOKUP($B$13,ｽﾗｲｽ!$AR$6:$LZ$6,MATCH(K$4,ＥＣ!$AR$4:$LZ$4,0))</f>
        <v>0</v>
      </c>
      <c r="L13" s="247">
        <f ca="1">VLOOKUP($B$13,ｽﾗｲｽ!$AR$6:$LZ$6,MATCH(L$4,ＥＣ!$AR$4:$LZ$4,0))</f>
        <v>0</v>
      </c>
      <c r="M13" s="247">
        <f ca="1">VLOOKUP($B$13,ｽﾗｲｽ!$AR$6:$LZ$6,MATCH(M$4,ＥＣ!$AR$4:$LZ$4,0))</f>
        <v>0</v>
      </c>
      <c r="N13" s="247">
        <f ca="1">VLOOKUP($B$13,ｽﾗｲｽ!$AR$6:$LZ$6,MATCH(N$4,ＥＣ!$AR$4:$LZ$4,0))</f>
        <v>0</v>
      </c>
      <c r="O13" s="247">
        <f ca="1">VLOOKUP($B$13,ｽﾗｲｽ!$AR$6:$LZ$6,MATCH(O$4,ＥＣ!$AR$4:$LZ$4,0))</f>
        <v>0</v>
      </c>
      <c r="P13" s="247">
        <f ca="1">VLOOKUP($B$13,ｽﾗｲｽ!$AR$6:$LZ$6,MATCH(P$4,ＥＣ!$AR$4:$LZ$4,0))</f>
        <v>0</v>
      </c>
      <c r="Q13" s="247">
        <f ca="1">VLOOKUP($B$13,ｽﾗｲｽ!$AR$6:$LZ$6,MATCH(Q$4,ＥＣ!$AR$4:$LZ$4,0))</f>
        <v>0</v>
      </c>
      <c r="R13" s="247">
        <f ca="1">VLOOKUP($B$13,ｽﾗｲｽ!$AR$6:$LZ$6,MATCH(R$4,ＥＣ!$AR$4:$LZ$4,0))</f>
        <v>0</v>
      </c>
      <c r="S13" s="247">
        <f ca="1">VLOOKUP($B$13,ｽﾗｲｽ!$AR$6:$LZ$6,MATCH(S$4,ＥＣ!$AR$4:$LZ$4,0))</f>
        <v>0</v>
      </c>
      <c r="T13" s="247">
        <f ca="1">VLOOKUP($B$13,ｽﾗｲｽ!$AR$6:$LZ$6,MATCH(T$4,ＥＣ!$AR$4:$LZ$4,0))</f>
        <v>0</v>
      </c>
      <c r="U13" s="247">
        <f ca="1">VLOOKUP($B$13,ｽﾗｲｽ!$AR$6:$LZ$6,MATCH(U$4,ＥＣ!$AR$4:$LZ$4,0))</f>
        <v>0</v>
      </c>
      <c r="V13" s="247">
        <f ca="1">VLOOKUP($B$13,ｽﾗｲｽ!$AR$6:$LZ$6,MATCH(V$4,ＥＣ!$AR$4:$LZ$4,0))</f>
        <v>500</v>
      </c>
      <c r="W13" s="247">
        <f ca="1">VLOOKUP($B$13,ｽﾗｲｽ!$AR$6:$LZ$6,MATCH(W$4,ＥＣ!$AR$4:$LZ$4,0))</f>
        <v>0</v>
      </c>
      <c r="X13" s="247">
        <f ca="1">VLOOKUP($B$13,ｽﾗｲｽ!$AR$6:$LZ$6,MATCH(X$4,ＥＣ!$AR$4:$LZ$4,0))</f>
        <v>0</v>
      </c>
      <c r="Y13" s="247">
        <f ca="1">VLOOKUP($B$13,ｽﾗｲｽ!$AR$6:$LZ$6,MATCH(Y$4,ＥＣ!$AR$4:$LZ$4,0))</f>
        <v>0</v>
      </c>
      <c r="Z13" s="247">
        <f ca="1">VLOOKUP($B$13,ｽﾗｲｽ!$AR$6:$LZ$6,MATCH(Z$4,ＥＣ!$AR$4:$LZ$4,0))</f>
        <v>0</v>
      </c>
      <c r="AA13" s="247">
        <f ca="1">VLOOKUP($B$13,ｽﾗｲｽ!$AR$6:$LZ$6,MATCH(AA$4,ＥＣ!$AR$4:$LZ$4,0))</f>
        <v>0</v>
      </c>
      <c r="AB13" s="247">
        <f ca="1">VLOOKUP($B$13,ｽﾗｲｽ!$AR$6:$LZ$6,MATCH(AB$4,ＥＣ!$AR$4:$LZ$4,0))</f>
        <v>0</v>
      </c>
      <c r="AC13" s="247">
        <f ca="1">VLOOKUP($B$13,ｽﾗｲｽ!$AR$6:$LZ$6,MATCH(AC$4,ＥＣ!$AR$4:$LZ$4,0))</f>
        <v>0</v>
      </c>
      <c r="AD13" s="247">
        <f ca="1">VLOOKUP($B$13,ｽﾗｲｽ!$AR$6:$LZ$6,MATCH(AD$4,ＥＣ!$AR$4:$LZ$4,0))</f>
        <v>0</v>
      </c>
      <c r="AE13" s="247">
        <f ca="1">VLOOKUP($B$13,ｽﾗｲｽ!$AR$6:$LZ$6,MATCH(AE$4,ＥＣ!$AR$4:$LZ$4,0))</f>
        <v>0</v>
      </c>
      <c r="AF13" s="247">
        <f ca="1">VLOOKUP($B$13,ｽﾗｲｽ!$AR$6:$LZ$6,MATCH(AF$4,ＥＣ!$AR$4:$LZ$4,0))</f>
        <v>0</v>
      </c>
      <c r="AG13" s="247">
        <f ca="1">VLOOKUP($B$13,ｽﾗｲｽ!$AR$6:$LZ$6,MATCH(AG$4,ＥＣ!$AR$4:$LZ$4,0))</f>
        <v>0</v>
      </c>
      <c r="AH13" s="247">
        <f ca="1">VLOOKUP($B$13,ｽﾗｲｽ!$AR$6:$LZ$6,MATCH(AH$4,ＥＣ!$AR$4:$LZ$4,0))</f>
        <v>0</v>
      </c>
      <c r="AI13" s="340">
        <f ca="1">SUM(C13:AH13)*2</f>
        <v>1000</v>
      </c>
      <c r="AJ13" s="349">
        <f>AT14/12</f>
        <v>246.34918333333334</v>
      </c>
      <c r="AK13" s="350">
        <f>AU14/12</f>
        <v>2840.2515335202111</v>
      </c>
      <c r="AL13" s="277">
        <v>3780</v>
      </c>
      <c r="AM13" s="358"/>
      <c r="AQ13" s="237">
        <v>1576.0472859272475</v>
      </c>
    </row>
    <row r="14" spans="1:48" ht="16.5" customHeight="1" x14ac:dyDescent="0.2">
      <c r="A14" s="286">
        <f>AJ13*1000</f>
        <v>246349.18333333335</v>
      </c>
      <c r="B14" s="246" t="s">
        <v>335</v>
      </c>
      <c r="C14" s="247">
        <f ca="1">VLOOKUP($B$14,ｽﾗｲｽ!$AR$7:$LZ$7,MATCH(C$4,ＥＣ!$AR$4:$LZ$4,0))</f>
        <v>6800</v>
      </c>
      <c r="D14" s="247">
        <f ca="1">VLOOKUP($B$14,ｽﾗｲｽ!$AR$7:$LZ$7,MATCH(D$4,ＥＣ!$AR$4:$LZ$4,0))</f>
        <v>0</v>
      </c>
      <c r="E14" s="247">
        <f ca="1">VLOOKUP($B$14,ｽﾗｲｽ!$AR$7:$LZ$7,MATCH(E$4,ＥＣ!$AR$4:$LZ$4,0))</f>
        <v>0</v>
      </c>
      <c r="F14" s="247">
        <f ca="1">VLOOKUP($B$14,ｽﾗｲｽ!$AR$7:$LZ$7,MATCH(F$4,ＥＣ!$AR$4:$LZ$4,0))</f>
        <v>0</v>
      </c>
      <c r="G14" s="247">
        <f ca="1">VLOOKUP($B$14,ｽﾗｲｽ!$AR$7:$LZ$7,MATCH(G$4,ＥＣ!$AR$4:$LZ$4,0))</f>
        <v>0</v>
      </c>
      <c r="H14" s="247">
        <f ca="1">VLOOKUP($B$14,ｽﾗｲｽ!$AR$7:$LZ$7,MATCH(H$4,ＥＣ!$AR$4:$LZ$4,0))</f>
        <v>5000</v>
      </c>
      <c r="I14" s="247">
        <f ca="1">VLOOKUP($B$14,ｽﾗｲｽ!$AR$7:$LZ$7,MATCH(I$4,ＥＣ!$AR$4:$LZ$4,0))</f>
        <v>3700</v>
      </c>
      <c r="J14" s="247">
        <f ca="1">VLOOKUP($B$14,ｽﾗｲｽ!$AR$7:$LZ$7,MATCH(J$4,ＥＣ!$AR$4:$LZ$4,0))</f>
        <v>0</v>
      </c>
      <c r="K14" s="247">
        <f ca="1">VLOOKUP($B$14,ｽﾗｲｽ!$AR$7:$LZ$7,MATCH(K$4,ＥＣ!$AR$4:$LZ$4,0))</f>
        <v>8700</v>
      </c>
      <c r="L14" s="247">
        <f ca="1">VLOOKUP($B$14,ｽﾗｲｽ!$AR$7:$LZ$7,MATCH(L$4,ＥＣ!$AR$4:$LZ$4,0))</f>
        <v>7000</v>
      </c>
      <c r="M14" s="247">
        <f ca="1">VLOOKUP($B$14,ｽﾗｲｽ!$AR$7:$LZ$7,MATCH(M$4,ＥＣ!$AR$4:$LZ$4,0))</f>
        <v>0</v>
      </c>
      <c r="N14" s="247">
        <f ca="1">VLOOKUP($B$14,ｽﾗｲｽ!$AR$7:$LZ$7,MATCH(N$4,ＥＣ!$AR$4:$LZ$4,0))</f>
        <v>0</v>
      </c>
      <c r="O14" s="247">
        <f ca="1">VLOOKUP($B$14,ｽﾗｲｽ!$AR$7:$LZ$7,MATCH(O$4,ＥＣ!$AR$4:$LZ$4,0))</f>
        <v>6400</v>
      </c>
      <c r="P14" s="247">
        <f ca="1">VLOOKUP($B$14,ｽﾗｲｽ!$AR$7:$LZ$7,MATCH(P$4,ＥＣ!$AR$4:$LZ$4,0))</f>
        <v>8000</v>
      </c>
      <c r="Q14" s="247">
        <f ca="1">VLOOKUP($B$14,ｽﾗｲｽ!$AR$7:$LZ$7,MATCH(Q$4,ＥＣ!$AR$4:$LZ$4,0))</f>
        <v>5500</v>
      </c>
      <c r="R14" s="247">
        <f ca="1">VLOOKUP($B$14,ｽﾗｲｽ!$AR$7:$LZ$7,MATCH(R$4,ＥＣ!$AR$4:$LZ$4,0))</f>
        <v>8400</v>
      </c>
      <c r="S14" s="247">
        <f ca="1">VLOOKUP($B$14,ｽﾗｲｽ!$AR$7:$LZ$7,MATCH(S$4,ＥＣ!$AR$4:$LZ$4,0))</f>
        <v>7600</v>
      </c>
      <c r="T14" s="247">
        <f ca="1">VLOOKUP($B$14,ｽﾗｲｽ!$AR$7:$LZ$7,MATCH(T$4,ＥＣ!$AR$4:$LZ$4,0))</f>
        <v>0</v>
      </c>
      <c r="U14" s="247">
        <f ca="1">VLOOKUP($B$14,ｽﾗｲｽ!$AR$7:$LZ$7,MATCH(U$4,ＥＣ!$AR$4:$LZ$4,0))</f>
        <v>0</v>
      </c>
      <c r="V14" s="247">
        <f ca="1">VLOOKUP($B$14,ｽﾗｲｽ!$AR$7:$LZ$7,MATCH(V$4,ＥＣ!$AR$4:$LZ$4,0))</f>
        <v>2000</v>
      </c>
      <c r="W14" s="247">
        <f ca="1">VLOOKUP($B$14,ｽﾗｲｽ!$AR$7:$LZ$7,MATCH(W$4,ＥＣ!$AR$4:$LZ$4,0))</f>
        <v>0</v>
      </c>
      <c r="X14" s="247">
        <f ca="1">VLOOKUP($B$14,ｽﾗｲｽ!$AR$7:$LZ$7,MATCH(X$4,ＥＣ!$AR$4:$LZ$4,0))</f>
        <v>0</v>
      </c>
      <c r="Y14" s="247">
        <f ca="1">VLOOKUP($B$14,ｽﾗｲｽ!$AR$7:$LZ$7,MATCH(Y$4,ＥＣ!$AR$4:$LZ$4,0))</f>
        <v>0</v>
      </c>
      <c r="Z14" s="247">
        <f ca="1">VLOOKUP($B$14,ｽﾗｲｽ!$AR$7:$LZ$7,MATCH(Z$4,ＥＣ!$AR$4:$LZ$4,0))</f>
        <v>3000</v>
      </c>
      <c r="AA14" s="247">
        <f ca="1">VLOOKUP($B$14,ｽﾗｲｽ!$AR$7:$LZ$7,MATCH(AA$4,ＥＣ!$AR$4:$LZ$4,0))</f>
        <v>0</v>
      </c>
      <c r="AB14" s="247">
        <f ca="1">VLOOKUP($B$14,ｽﾗｲｽ!$AR$7:$LZ$7,MATCH(AB$4,ＥＣ!$AR$4:$LZ$4,0))</f>
        <v>0</v>
      </c>
      <c r="AC14" s="247">
        <f ca="1">VLOOKUP($B$14,ｽﾗｲｽ!$AR$7:$LZ$7,MATCH(AC$4,ＥＣ!$AR$4:$LZ$4,0))</f>
        <v>6400</v>
      </c>
      <c r="AD14" s="247">
        <f ca="1">VLOOKUP($B$14,ｽﾗｲｽ!$AR$7:$LZ$7,MATCH(AD$4,ＥＣ!$AR$4:$LZ$4,0))</f>
        <v>0</v>
      </c>
      <c r="AE14" s="247">
        <f ca="1">VLOOKUP($B$14,ｽﾗｲｽ!$AR$7:$LZ$7,MATCH(AE$4,ＥＣ!$AR$4:$LZ$4,0))</f>
        <v>0</v>
      </c>
      <c r="AF14" s="247">
        <f ca="1">VLOOKUP($B$14,ｽﾗｲｽ!$AR$7:$LZ$7,MATCH(AF$4,ＥＣ!$AR$4:$LZ$4,0))</f>
        <v>0</v>
      </c>
      <c r="AG14" s="247">
        <f ca="1">VLOOKUP($B$14,ｽﾗｲｽ!$AR$7:$LZ$7,MATCH(AG$4,ＥＣ!$AR$4:$LZ$4,0))</f>
        <v>7500</v>
      </c>
      <c r="AH14" s="247">
        <f ca="1">VLOOKUP($B$14,ｽﾗｲｽ!$AR$7:$LZ$7,MATCH(AH$4,ＥＣ!$AR$4:$LZ$4,0))</f>
        <v>7500</v>
      </c>
      <c r="AI14" s="341">
        <f ca="1">SUM(C14:AH14)*2</f>
        <v>187000</v>
      </c>
      <c r="AJ14" s="359"/>
      <c r="AK14" s="352"/>
      <c r="AL14" s="247">
        <v>110400</v>
      </c>
      <c r="AM14" s="353">
        <f ca="1">AI15/A14</f>
        <v>0.76314440119583637</v>
      </c>
      <c r="AP14" s="397"/>
      <c r="AT14" s="237">
        <v>2956.1902</v>
      </c>
      <c r="AU14" s="237">
        <f>AV14*12</f>
        <v>34083.018402242531</v>
      </c>
      <c r="AV14" s="237">
        <v>2840.2515335202111</v>
      </c>
    </row>
    <row r="15" spans="1:48" ht="16.5" customHeight="1" x14ac:dyDescent="0.2">
      <c r="A15" s="280">
        <f>A14/$AA$1</f>
        <v>11730.913492063493</v>
      </c>
      <c r="B15" s="248" t="s">
        <v>336</v>
      </c>
      <c r="C15" s="247">
        <f t="shared" ref="C15:L15" ca="1" si="10">C14+C13</f>
        <v>6800</v>
      </c>
      <c r="D15" s="247">
        <f t="shared" ca="1" si="10"/>
        <v>0</v>
      </c>
      <c r="E15" s="247">
        <f t="shared" ca="1" si="10"/>
        <v>0</v>
      </c>
      <c r="F15" s="247">
        <f t="shared" ca="1" si="10"/>
        <v>0</v>
      </c>
      <c r="G15" s="247">
        <f t="shared" ca="1" si="10"/>
        <v>0</v>
      </c>
      <c r="H15" s="247">
        <f t="shared" ca="1" si="10"/>
        <v>5000</v>
      </c>
      <c r="I15" s="247">
        <f t="shared" ca="1" si="10"/>
        <v>3700</v>
      </c>
      <c r="J15" s="247">
        <f t="shared" ca="1" si="10"/>
        <v>0</v>
      </c>
      <c r="K15" s="247">
        <f t="shared" ca="1" si="10"/>
        <v>8700</v>
      </c>
      <c r="L15" s="247">
        <f t="shared" ca="1" si="10"/>
        <v>7000</v>
      </c>
      <c r="M15" s="247">
        <f t="shared" ref="M15:AH15" ca="1" si="11">M14+M13</f>
        <v>0</v>
      </c>
      <c r="N15" s="247">
        <f t="shared" ca="1" si="11"/>
        <v>0</v>
      </c>
      <c r="O15" s="247">
        <f t="shared" ca="1" si="11"/>
        <v>6400</v>
      </c>
      <c r="P15" s="247">
        <f t="shared" ca="1" si="11"/>
        <v>8000</v>
      </c>
      <c r="Q15" s="247">
        <f t="shared" ca="1" si="11"/>
        <v>5500</v>
      </c>
      <c r="R15" s="247">
        <f t="shared" ca="1" si="11"/>
        <v>8400</v>
      </c>
      <c r="S15" s="247">
        <f t="shared" ca="1" si="11"/>
        <v>7600</v>
      </c>
      <c r="T15" s="247">
        <f t="shared" ca="1" si="11"/>
        <v>0</v>
      </c>
      <c r="U15" s="247">
        <f t="shared" ca="1" si="11"/>
        <v>0</v>
      </c>
      <c r="V15" s="247">
        <f t="shared" ca="1" si="11"/>
        <v>2500</v>
      </c>
      <c r="W15" s="247">
        <f t="shared" ca="1" si="11"/>
        <v>0</v>
      </c>
      <c r="X15" s="247">
        <f t="shared" ca="1" si="11"/>
        <v>0</v>
      </c>
      <c r="Y15" s="247">
        <f t="shared" ca="1" si="11"/>
        <v>0</v>
      </c>
      <c r="Z15" s="247">
        <f t="shared" ca="1" si="11"/>
        <v>3000</v>
      </c>
      <c r="AA15" s="247">
        <f t="shared" ca="1" si="11"/>
        <v>0</v>
      </c>
      <c r="AB15" s="247">
        <f t="shared" ca="1" si="11"/>
        <v>0</v>
      </c>
      <c r="AC15" s="247">
        <f t="shared" ca="1" si="11"/>
        <v>6400</v>
      </c>
      <c r="AD15" s="247">
        <f t="shared" ca="1" si="11"/>
        <v>0</v>
      </c>
      <c r="AE15" s="247">
        <f t="shared" ca="1" si="11"/>
        <v>0</v>
      </c>
      <c r="AF15" s="247">
        <f t="shared" ca="1" si="11"/>
        <v>0</v>
      </c>
      <c r="AG15" s="247">
        <f ca="1">AG14+AG13</f>
        <v>7500</v>
      </c>
      <c r="AH15" s="247">
        <f t="shared" ca="1" si="11"/>
        <v>7500</v>
      </c>
      <c r="AI15" s="341">
        <f ca="1">SUM(C15:AH15)*2</f>
        <v>188000</v>
      </c>
      <c r="AJ15" s="434">
        <f ca="1">(AI15+AO10)/(AJ13*1000)</f>
        <v>0.76314440119583637</v>
      </c>
      <c r="AK15" s="352">
        <f ca="1">((AI15+AO10)*A16)/1000</f>
        <v>2068</v>
      </c>
      <c r="AL15" s="247">
        <v>114180</v>
      </c>
      <c r="AM15" s="354">
        <f ca="1">AI15/AL15</f>
        <v>1.6465230338062709</v>
      </c>
      <c r="AP15" s="397"/>
      <c r="AQ15" s="237">
        <v>1324.53</v>
      </c>
    </row>
    <row r="16" spans="1:48" s="252" customFormat="1" ht="16.5" customHeight="1" x14ac:dyDescent="0.2">
      <c r="A16" s="850">
        <v>11</v>
      </c>
      <c r="B16" s="250" t="s">
        <v>337</v>
      </c>
      <c r="C16" s="251">
        <f t="shared" ref="C16:L16" ca="1" si="12">C15-$A$15</f>
        <v>-4930.9134920634933</v>
      </c>
      <c r="D16" s="251">
        <f t="shared" ca="1" si="12"/>
        <v>-11730.913492063493</v>
      </c>
      <c r="E16" s="251">
        <f t="shared" ca="1" si="12"/>
        <v>-11730.913492063493</v>
      </c>
      <c r="F16" s="251">
        <f t="shared" ca="1" si="12"/>
        <v>-11730.913492063493</v>
      </c>
      <c r="G16" s="251">
        <f t="shared" ca="1" si="12"/>
        <v>-11730.913492063493</v>
      </c>
      <c r="H16" s="251">
        <f t="shared" ca="1" si="12"/>
        <v>-6730.9134920634933</v>
      </c>
      <c r="I16" s="251">
        <f t="shared" ca="1" si="12"/>
        <v>-8030.9134920634933</v>
      </c>
      <c r="J16" s="251">
        <f t="shared" ca="1" si="12"/>
        <v>-11730.913492063493</v>
      </c>
      <c r="K16" s="251">
        <f t="shared" ca="1" si="12"/>
        <v>-3030.9134920634933</v>
      </c>
      <c r="L16" s="251">
        <f t="shared" ca="1" si="12"/>
        <v>-4730.9134920634933</v>
      </c>
      <c r="M16" s="251">
        <f t="shared" ref="M16:AH16" ca="1" si="13">M15-$A$15</f>
        <v>-11730.913492063493</v>
      </c>
      <c r="N16" s="251">
        <f t="shared" ca="1" si="13"/>
        <v>-11730.913492063493</v>
      </c>
      <c r="O16" s="251">
        <f t="shared" ca="1" si="13"/>
        <v>-5330.9134920634933</v>
      </c>
      <c r="P16" s="251">
        <f t="shared" ca="1" si="13"/>
        <v>-3730.9134920634933</v>
      </c>
      <c r="Q16" s="251">
        <f t="shared" ca="1" si="13"/>
        <v>-6230.9134920634933</v>
      </c>
      <c r="R16" s="251">
        <f t="shared" ca="1" si="13"/>
        <v>-3330.9134920634933</v>
      </c>
      <c r="S16" s="251">
        <f t="shared" ca="1" si="13"/>
        <v>-4130.9134920634933</v>
      </c>
      <c r="T16" s="251">
        <f t="shared" ca="1" si="13"/>
        <v>-11730.913492063493</v>
      </c>
      <c r="U16" s="251">
        <f t="shared" ca="1" si="13"/>
        <v>-11730.913492063493</v>
      </c>
      <c r="V16" s="251">
        <f t="shared" ca="1" si="13"/>
        <v>-9230.9134920634933</v>
      </c>
      <c r="W16" s="251">
        <f t="shared" ca="1" si="13"/>
        <v>-11730.913492063493</v>
      </c>
      <c r="X16" s="251">
        <f t="shared" ca="1" si="13"/>
        <v>-11730.913492063493</v>
      </c>
      <c r="Y16" s="251">
        <f t="shared" ca="1" si="13"/>
        <v>-11730.913492063493</v>
      </c>
      <c r="Z16" s="251">
        <f t="shared" ca="1" si="13"/>
        <v>-8730.9134920634933</v>
      </c>
      <c r="AA16" s="251">
        <f t="shared" ca="1" si="13"/>
        <v>-11730.913492063493</v>
      </c>
      <c r="AB16" s="251">
        <f t="shared" ca="1" si="13"/>
        <v>-11730.913492063493</v>
      </c>
      <c r="AC16" s="251">
        <f t="shared" ca="1" si="13"/>
        <v>-5330.9134920634933</v>
      </c>
      <c r="AD16" s="251">
        <f t="shared" ca="1" si="13"/>
        <v>-11730.913492063493</v>
      </c>
      <c r="AE16" s="251">
        <f t="shared" ca="1" si="13"/>
        <v>-11730.913492063493</v>
      </c>
      <c r="AF16" s="251">
        <f t="shared" ca="1" si="13"/>
        <v>-11730.913492063493</v>
      </c>
      <c r="AG16" s="251">
        <f ca="1">AG15-$A$15</f>
        <v>-4230.9134920634933</v>
      </c>
      <c r="AH16" s="251">
        <f t="shared" ca="1" si="13"/>
        <v>-4230.9134920634933</v>
      </c>
      <c r="AI16" s="342">
        <f t="shared" ref="AI16:AI32" ca="1" si="14">SUM(C16:AH16)</f>
        <v>-281389.23174603179</v>
      </c>
      <c r="AJ16" s="355"/>
      <c r="AK16" s="356"/>
      <c r="AL16" s="278">
        <v>-73909.999999999956</v>
      </c>
      <c r="AM16" s="357"/>
      <c r="AP16" s="398"/>
    </row>
    <row r="17" spans="1:49" ht="16.5" customHeight="1" x14ac:dyDescent="0.2">
      <c r="A17" s="243" t="s">
        <v>338</v>
      </c>
      <c r="B17" s="244" t="s">
        <v>400</v>
      </c>
      <c r="C17" s="247">
        <f ca="1">VLOOKUP($B$17,ｽﾘｯﾄ!$AR$6:$LZ$6,MATCH(C$4,ＥＣ!$AR$4:$LZ$4,0))</f>
        <v>1900</v>
      </c>
      <c r="D17" s="247">
        <f ca="1">VLOOKUP($B$17,ｽﾘｯﾄ!$AR$6:$LZ$6,MATCH(D$4,ＥＣ!$AR$4:$LZ$4,0))</f>
        <v>0</v>
      </c>
      <c r="E17" s="247">
        <f ca="1">VLOOKUP($B$17,ｽﾘｯﾄ!$AR$6:$LZ$6,MATCH(E$4,ＥＣ!$AR$4:$LZ$4,0))</f>
        <v>0</v>
      </c>
      <c r="F17" s="247">
        <f ca="1">VLOOKUP($B$17,ｽﾘｯﾄ!$AR$6:$LZ$6,MATCH(F$4,ＥＣ!$AR$4:$LZ$4,0))</f>
        <v>0</v>
      </c>
      <c r="G17" s="247">
        <f ca="1">VLOOKUP($B$17,ｽﾘｯﾄ!$AR$6:$LZ$6,MATCH(G$4,ＥＣ!$AR$4:$LZ$4,0))</f>
        <v>0</v>
      </c>
      <c r="H17" s="247">
        <f ca="1">VLOOKUP($B$17,ｽﾘｯﾄ!$AR$6:$LZ$6,MATCH(H$4,ＥＣ!$AR$4:$LZ$4,0))</f>
        <v>0</v>
      </c>
      <c r="I17" s="247">
        <f ca="1">VLOOKUP($B$17,ｽﾘｯﾄ!$AR$6:$LZ$6,MATCH(I$4,ＥＣ!$AR$4:$LZ$4,0))</f>
        <v>0</v>
      </c>
      <c r="J17" s="247">
        <f ca="1">VLOOKUP($B$17,ｽﾘｯﾄ!$AR$6:$LZ$6,MATCH(J$4,ＥＣ!$AR$4:$LZ$4,0))</f>
        <v>0</v>
      </c>
      <c r="K17" s="247">
        <f ca="1">VLOOKUP($B$17,ｽﾘｯﾄ!$AR$6:$LZ$6,MATCH(K$4,ＥＣ!$AR$4:$LZ$4,0))</f>
        <v>0</v>
      </c>
      <c r="L17" s="247">
        <f ca="1">VLOOKUP($B$17,ｽﾘｯﾄ!$AR$6:$LZ$6,MATCH(L$4,ＥＣ!$AR$4:$LZ$4,0))</f>
        <v>0</v>
      </c>
      <c r="M17" s="247">
        <f ca="1">VLOOKUP($B$17,ｽﾘｯﾄ!$AR$6:$LZ$6,MATCH(M$4,ＥＣ!$AR$4:$LZ$4,0))</f>
        <v>0</v>
      </c>
      <c r="N17" s="247">
        <f ca="1">VLOOKUP($B$17,ｽﾘｯﾄ!$AR$6:$LZ$6,MATCH(N$4,ＥＣ!$AR$4:$LZ$4,0))</f>
        <v>0</v>
      </c>
      <c r="O17" s="247">
        <f ca="1">VLOOKUP($B$17,ｽﾘｯﾄ!$AR$6:$LZ$6,MATCH(O$4,ＥＣ!$AR$4:$LZ$4,0))</f>
        <v>0</v>
      </c>
      <c r="P17" s="247">
        <f ca="1">VLOOKUP($B$17,ｽﾘｯﾄ!$AR$6:$LZ$6,MATCH(P$4,ＥＣ!$AR$4:$LZ$4,0))</f>
        <v>94</v>
      </c>
      <c r="Q17" s="247">
        <f ca="1">VLOOKUP($B$17,ｽﾘｯﾄ!$AR$6:$LZ$6,MATCH(Q$4,ＥＣ!$AR$4:$LZ$4,0))</f>
        <v>0</v>
      </c>
      <c r="R17" s="247">
        <f ca="1">VLOOKUP($B$17,ｽﾘｯﾄ!$AR$6:$LZ$6,MATCH(R$4,ＥＣ!$AR$4:$LZ$4,0))</f>
        <v>0</v>
      </c>
      <c r="S17" s="247">
        <f ca="1">VLOOKUP($B$17,ｽﾘｯﾄ!$AR$6:$LZ$6,MATCH(S$4,ＥＣ!$AR$4:$LZ$4,0))</f>
        <v>475</v>
      </c>
      <c r="T17" s="247">
        <f ca="1">VLOOKUP($B$17,ｽﾘｯﾄ!$AR$6:$LZ$6,MATCH(T$4,ＥＣ!$AR$4:$LZ$4,0))</f>
        <v>0</v>
      </c>
      <c r="U17" s="247">
        <f ca="1">VLOOKUP($B$17,ｽﾘｯﾄ!$AR$6:$LZ$6,MATCH(U$4,ＥＣ!$AR$4:$LZ$4,0))</f>
        <v>0</v>
      </c>
      <c r="V17" s="247">
        <f ca="1">VLOOKUP($B$17,ｽﾘｯﾄ!$AR$6:$LZ$6,MATCH(V$4,ＥＣ!$AR$4:$LZ$4,0))</f>
        <v>0</v>
      </c>
      <c r="W17" s="247">
        <f ca="1">VLOOKUP($B$17,ｽﾘｯﾄ!$AR$6:$LZ$6,MATCH(W$4,ＥＣ!$AR$4:$LZ$4,0))</f>
        <v>0</v>
      </c>
      <c r="X17" s="247">
        <f ca="1">VLOOKUP($B$17,ｽﾘｯﾄ!$AR$6:$LZ$6,MATCH(X$4,ＥＣ!$AR$4:$LZ$4,0))</f>
        <v>0</v>
      </c>
      <c r="Y17" s="247">
        <f ca="1">VLOOKUP($B$17,ｽﾘｯﾄ!$AR$6:$LZ$6,MATCH(Y$4,ＥＣ!$AR$4:$LZ$4,0))</f>
        <v>2850</v>
      </c>
      <c r="Z17" s="247">
        <f ca="1">VLOOKUP($B$17,ｽﾘｯﾄ!$AR$6:$LZ$6,MATCH(Z$4,ＥＣ!$AR$4:$LZ$4,0))</f>
        <v>1629</v>
      </c>
      <c r="AA17" s="247">
        <f ca="1">VLOOKUP($B$17,ｽﾘｯﾄ!$AR$6:$LZ$6,MATCH(AA$4,ＥＣ!$AR$4:$LZ$4,0))</f>
        <v>0</v>
      </c>
      <c r="AB17" s="247">
        <f ca="1">VLOOKUP($B$17,ｽﾘｯﾄ!$AR$6:$LZ$6,MATCH(AB$4,ＥＣ!$AR$4:$LZ$4,0))</f>
        <v>0</v>
      </c>
      <c r="AC17" s="247">
        <f ca="1">VLOOKUP($B$17,ｽﾘｯﾄ!$AR$6:$LZ$6,MATCH(AC$4,ＥＣ!$AR$4:$LZ$4,0))</f>
        <v>0</v>
      </c>
      <c r="AD17" s="247">
        <f ca="1">VLOOKUP($B$17,ｽﾘｯﾄ!$AR$6:$LZ$6,MATCH(AD$4,ＥＣ!$AR$4:$LZ$4,0))</f>
        <v>0</v>
      </c>
      <c r="AE17" s="247">
        <f ca="1">VLOOKUP($B$17,ｽﾘｯﾄ!$AR$6:$LZ$6,MATCH(AE$4,ＥＣ!$AR$4:$LZ$4,0))</f>
        <v>0</v>
      </c>
      <c r="AF17" s="247">
        <f ca="1">VLOOKUP($B$17,ｽﾘｯﾄ!$AR$6:$LZ$6,MATCH(AF$4,ＥＣ!$AR$4:$LZ$4,0))</f>
        <v>0</v>
      </c>
      <c r="AG17" s="247">
        <f ca="1">VLOOKUP($B$17,ｽﾘｯﾄ!$AR$6:$LZ$6,MATCH(AG$4,ＥＣ!$AR$4:$LZ$4,0))</f>
        <v>0</v>
      </c>
      <c r="AH17" s="247">
        <f ca="1">VLOOKUP($B$17,ｽﾘｯﾄ!$AR$6:$LZ$6,MATCH(AH$4,ＥＣ!$AR$4:$LZ$4,0))</f>
        <v>0</v>
      </c>
      <c r="AI17" s="340">
        <f t="shared" ca="1" si="14"/>
        <v>6948</v>
      </c>
      <c r="AJ17" s="349">
        <f>AT18/12</f>
        <v>57.60473833333333</v>
      </c>
      <c r="AK17" s="350">
        <f>AU18/12</f>
        <v>636.85921499887206</v>
      </c>
      <c r="AL17" s="277">
        <v>16080</v>
      </c>
      <c r="AM17" s="358"/>
      <c r="AP17" s="397"/>
      <c r="AQ17" s="237">
        <v>816.63306910188521</v>
      </c>
    </row>
    <row r="18" spans="1:49" ht="16.5" customHeight="1" x14ac:dyDescent="0.2">
      <c r="A18" s="286">
        <f>AJ17*1000</f>
        <v>57604.738333333327</v>
      </c>
      <c r="B18" s="246" t="s">
        <v>335</v>
      </c>
      <c r="C18" s="247">
        <f ca="1">VLOOKUP($B$18,ｽﾘｯﾄ!$AR$7:$LZ$7,MATCH(C$4,ＥＣ!$AR$4:$LZ$4,0))</f>
        <v>0</v>
      </c>
      <c r="D18" s="247">
        <f ca="1">VLOOKUP($B$18,ｽﾘｯﾄ!$AR$7:$LZ$7,MATCH(D$4,ＥＣ!$AR$4:$LZ$4,0))</f>
        <v>0</v>
      </c>
      <c r="E18" s="247">
        <f ca="1">VLOOKUP($B$18,ｽﾘｯﾄ!$AR$7:$LZ$7,MATCH(E$4,ＥＣ!$AR$4:$LZ$4,0))</f>
        <v>1500</v>
      </c>
      <c r="F18" s="247">
        <f ca="1">VLOOKUP($B$18,ｽﾘｯﾄ!$AR$7:$LZ$7,MATCH(F$4,ＥＣ!$AR$4:$LZ$4,0))</f>
        <v>0</v>
      </c>
      <c r="G18" s="247">
        <f ca="1">VLOOKUP($B$18,ｽﾘｯﾄ!$AR$7:$LZ$7,MATCH(G$4,ＥＣ!$AR$4:$LZ$4,0))</f>
        <v>0</v>
      </c>
      <c r="H18" s="247">
        <f ca="1">VLOOKUP($B$18,ｽﾘｯﾄ!$AR$7:$LZ$7,MATCH(H$4,ＥＣ!$AR$4:$LZ$4,0))</f>
        <v>2000</v>
      </c>
      <c r="I18" s="247">
        <f ca="1">VLOOKUP($B$18,ｽﾘｯﾄ!$AR$7:$LZ$7,MATCH(I$4,ＥＣ!$AR$4:$LZ$4,0))</f>
        <v>2000</v>
      </c>
      <c r="J18" s="247">
        <f ca="1">VLOOKUP($B$18,ｽﾘｯﾄ!$AR$7:$LZ$7,MATCH(J$4,ＥＣ!$AR$4:$LZ$4,0))</f>
        <v>3000</v>
      </c>
      <c r="K18" s="247">
        <f ca="1">VLOOKUP($B$18,ｽﾘｯﾄ!$AR$7:$LZ$7,MATCH(K$4,ＥＣ!$AR$4:$LZ$4,0))</f>
        <v>4600</v>
      </c>
      <c r="L18" s="247">
        <f ca="1">VLOOKUP($B$18,ｽﾘｯﾄ!$AR$7:$LZ$7,MATCH(L$4,ＥＣ!$AR$4:$LZ$4,0))</f>
        <v>4200</v>
      </c>
      <c r="M18" s="247">
        <f ca="1">VLOOKUP($B$18,ｽﾘｯﾄ!$AR$7:$LZ$7,MATCH(M$4,ＥＣ!$AR$4:$LZ$4,0))</f>
        <v>0</v>
      </c>
      <c r="N18" s="247">
        <f ca="1">VLOOKUP($B$18,ｽﾘｯﾄ!$AR$7:$LZ$7,MATCH(N$4,ＥＣ!$AR$4:$LZ$4,0))</f>
        <v>0</v>
      </c>
      <c r="O18" s="247">
        <f ca="1">VLOOKUP($B$18,ｽﾘｯﾄ!$AR$7:$LZ$7,MATCH(O$4,ＥＣ!$AR$4:$LZ$4,0))</f>
        <v>0</v>
      </c>
      <c r="P18" s="247">
        <f ca="1">VLOOKUP($B$18,ｽﾘｯﾄ!$AR$7:$LZ$7,MATCH(P$4,ＥＣ!$AR$4:$LZ$4,0))</f>
        <v>2600</v>
      </c>
      <c r="Q18" s="247">
        <f ca="1">VLOOKUP($B$18,ｽﾘｯﾄ!$AR$7:$LZ$7,MATCH(Q$4,ＥＣ!$AR$4:$LZ$4,0))</f>
        <v>3400</v>
      </c>
      <c r="R18" s="247">
        <f ca="1">VLOOKUP($B$18,ｽﾘｯﾄ!$AR$7:$LZ$7,MATCH(R$4,ＥＣ!$AR$4:$LZ$4,0))</f>
        <v>0</v>
      </c>
      <c r="S18" s="247">
        <f ca="1">VLOOKUP($B$18,ｽﾘｯﾄ!$AR$7:$LZ$7,MATCH(S$4,ＥＣ!$AR$4:$LZ$4,0))</f>
        <v>1000</v>
      </c>
      <c r="T18" s="247">
        <f ca="1">VLOOKUP($B$18,ｽﾘｯﾄ!$AR$7:$LZ$7,MATCH(T$4,ＥＣ!$AR$4:$LZ$4,0))</f>
        <v>0</v>
      </c>
      <c r="U18" s="247">
        <f ca="1">VLOOKUP($B$18,ｽﾘｯﾄ!$AR$7:$LZ$7,MATCH(U$4,ＥＣ!$AR$4:$LZ$4,0))</f>
        <v>0</v>
      </c>
      <c r="V18" s="247">
        <f ca="1">VLOOKUP($B$18,ｽﾘｯﾄ!$AR$7:$LZ$7,MATCH(V$4,ＥＣ!$AR$4:$LZ$4,0))</f>
        <v>0</v>
      </c>
      <c r="W18" s="247">
        <f ca="1">VLOOKUP($B$18,ｽﾘｯﾄ!$AR$7:$LZ$7,MATCH(W$4,ＥＣ!$AR$4:$LZ$4,0))</f>
        <v>0</v>
      </c>
      <c r="X18" s="247">
        <f ca="1">VLOOKUP($B$18,ｽﾘｯﾄ!$AR$7:$LZ$7,MATCH(X$4,ＥＣ!$AR$4:$LZ$4,0))</f>
        <v>0</v>
      </c>
      <c r="Y18" s="247">
        <f ca="1">VLOOKUP($B$18,ｽﾘｯﾄ!$AR$7:$LZ$7,MATCH(Y$4,ＥＣ!$AR$4:$LZ$4,0))</f>
        <v>0</v>
      </c>
      <c r="Z18" s="247">
        <f ca="1">VLOOKUP($B$18,ｽﾘｯﾄ!$AR$7:$LZ$7,MATCH(Z$4,ＥＣ!$AR$4:$LZ$4,0))</f>
        <v>3995</v>
      </c>
      <c r="AA18" s="247">
        <f ca="1">VLOOKUP($B$18,ｽﾘｯﾄ!$AR$7:$LZ$7,MATCH(AA$4,ＥＣ!$AR$4:$LZ$4,0))</f>
        <v>0</v>
      </c>
      <c r="AB18" s="247">
        <f ca="1">VLOOKUP($B$18,ｽﾘｯﾄ!$AR$7:$LZ$7,MATCH(AB$4,ＥＣ!$AR$4:$LZ$4,0))</f>
        <v>0</v>
      </c>
      <c r="AC18" s="247">
        <f ca="1">VLOOKUP($B$18,ｽﾘｯﾄ!$AR$7:$LZ$7,MATCH(AC$4,ＥＣ!$AR$4:$LZ$4,0))</f>
        <v>3000</v>
      </c>
      <c r="AD18" s="247">
        <f ca="1">VLOOKUP($B$18,ｽﾘｯﾄ!$AR$7:$LZ$7,MATCH(AD$4,ＥＣ!$AR$4:$LZ$4,0))</f>
        <v>3000</v>
      </c>
      <c r="AE18" s="247">
        <f ca="1">VLOOKUP($B$18,ｽﾘｯﾄ!$AR$7:$LZ$7,MATCH(AE$4,ＥＣ!$AR$4:$LZ$4,0))</f>
        <v>0</v>
      </c>
      <c r="AF18" s="247">
        <f ca="1">VLOOKUP($B$18,ｽﾘｯﾄ!$AR$7:$LZ$7,MATCH(AF$4,ＥＣ!$AR$4:$LZ$4,0))</f>
        <v>0</v>
      </c>
      <c r="AG18" s="247">
        <f ca="1">VLOOKUP($B$18,ｽﾘｯﾄ!$AR$7:$LZ$7,MATCH(AG$4,ＥＣ!$AR$4:$LZ$4,0))</f>
        <v>300</v>
      </c>
      <c r="AH18" s="247">
        <f ca="1">VLOOKUP($B$18,ｽﾘｯﾄ!$AR$7:$LZ$7,MATCH(AH$4,ＥＣ!$AR$4:$LZ$4,0))</f>
        <v>300</v>
      </c>
      <c r="AI18" s="341">
        <f t="shared" ca="1" si="14"/>
        <v>34895</v>
      </c>
      <c r="AJ18" s="359"/>
      <c r="AK18" s="352"/>
      <c r="AL18" s="247">
        <v>33705</v>
      </c>
      <c r="AM18" s="353">
        <f ca="1">AI19/A18</f>
        <v>0.72638121811912293</v>
      </c>
      <c r="AP18" s="397"/>
      <c r="AT18" s="237">
        <v>691.25685999999996</v>
      </c>
      <c r="AU18" s="237">
        <f>AV18*12</f>
        <v>7642.3105799864643</v>
      </c>
      <c r="AV18" s="237">
        <v>636.85921499887206</v>
      </c>
    </row>
    <row r="19" spans="1:49" ht="16.5" customHeight="1" x14ac:dyDescent="0.2">
      <c r="A19" s="280">
        <f>A18/$AA$1</f>
        <v>2743.0827777777777</v>
      </c>
      <c r="B19" s="248" t="s">
        <v>336</v>
      </c>
      <c r="C19" s="247">
        <f t="shared" ref="C19:L19" ca="1" si="15">C18+C17</f>
        <v>1900</v>
      </c>
      <c r="D19" s="247">
        <f t="shared" ca="1" si="15"/>
        <v>0</v>
      </c>
      <c r="E19" s="247">
        <f t="shared" ca="1" si="15"/>
        <v>1500</v>
      </c>
      <c r="F19" s="247">
        <f t="shared" ca="1" si="15"/>
        <v>0</v>
      </c>
      <c r="G19" s="247">
        <f t="shared" ca="1" si="15"/>
        <v>0</v>
      </c>
      <c r="H19" s="247">
        <f t="shared" ca="1" si="15"/>
        <v>2000</v>
      </c>
      <c r="I19" s="247">
        <f t="shared" ca="1" si="15"/>
        <v>2000</v>
      </c>
      <c r="J19" s="247">
        <f t="shared" ca="1" si="15"/>
        <v>3000</v>
      </c>
      <c r="K19" s="247">
        <f t="shared" ca="1" si="15"/>
        <v>4600</v>
      </c>
      <c r="L19" s="247">
        <f t="shared" ca="1" si="15"/>
        <v>4200</v>
      </c>
      <c r="M19" s="247">
        <f t="shared" ref="M19:AH19" ca="1" si="16">M18+M17</f>
        <v>0</v>
      </c>
      <c r="N19" s="247">
        <f t="shared" ca="1" si="16"/>
        <v>0</v>
      </c>
      <c r="O19" s="247">
        <f t="shared" ca="1" si="16"/>
        <v>0</v>
      </c>
      <c r="P19" s="247">
        <f t="shared" ca="1" si="16"/>
        <v>2694</v>
      </c>
      <c r="Q19" s="247">
        <f t="shared" ca="1" si="16"/>
        <v>3400</v>
      </c>
      <c r="R19" s="247">
        <f t="shared" ca="1" si="16"/>
        <v>0</v>
      </c>
      <c r="S19" s="247">
        <f t="shared" ca="1" si="16"/>
        <v>1475</v>
      </c>
      <c r="T19" s="247">
        <f t="shared" ca="1" si="16"/>
        <v>0</v>
      </c>
      <c r="U19" s="247">
        <f t="shared" ca="1" si="16"/>
        <v>0</v>
      </c>
      <c r="V19" s="247">
        <f t="shared" ca="1" si="16"/>
        <v>0</v>
      </c>
      <c r="W19" s="247">
        <f t="shared" ca="1" si="16"/>
        <v>0</v>
      </c>
      <c r="X19" s="247">
        <f t="shared" ca="1" si="16"/>
        <v>0</v>
      </c>
      <c r="Y19" s="247">
        <f t="shared" ca="1" si="16"/>
        <v>2850</v>
      </c>
      <c r="Z19" s="247">
        <f t="shared" ca="1" si="16"/>
        <v>5624</v>
      </c>
      <c r="AA19" s="247">
        <f t="shared" ca="1" si="16"/>
        <v>0</v>
      </c>
      <c r="AB19" s="247">
        <f t="shared" ca="1" si="16"/>
        <v>0</v>
      </c>
      <c r="AC19" s="247">
        <f t="shared" ca="1" si="16"/>
        <v>3000</v>
      </c>
      <c r="AD19" s="247">
        <f t="shared" ca="1" si="16"/>
        <v>3000</v>
      </c>
      <c r="AE19" s="247">
        <f t="shared" ca="1" si="16"/>
        <v>0</v>
      </c>
      <c r="AF19" s="247">
        <f t="shared" ca="1" si="16"/>
        <v>0</v>
      </c>
      <c r="AG19" s="247">
        <f ca="1">AG18+AG17</f>
        <v>300</v>
      </c>
      <c r="AH19" s="247">
        <f t="shared" ca="1" si="16"/>
        <v>300</v>
      </c>
      <c r="AI19" s="341">
        <f t="shared" ca="1" si="14"/>
        <v>41843</v>
      </c>
      <c r="AJ19" s="434">
        <f ca="1">AI19/(AJ17*1000)</f>
        <v>0.72638121811912293</v>
      </c>
      <c r="AK19" s="352">
        <f ca="1">(AI19*A20)/1000</f>
        <v>711.33100000000002</v>
      </c>
      <c r="AL19" s="247">
        <v>49785</v>
      </c>
      <c r="AM19" s="354">
        <f ca="1">AI19/AL19</f>
        <v>0.84047403836496937</v>
      </c>
      <c r="AP19" s="397"/>
      <c r="AQ19" s="237">
        <v>884.31</v>
      </c>
    </row>
    <row r="20" spans="1:49" s="252" customFormat="1" ht="16.5" customHeight="1" x14ac:dyDescent="0.2">
      <c r="A20" s="838">
        <v>17</v>
      </c>
      <c r="B20" s="250" t="s">
        <v>337</v>
      </c>
      <c r="C20" s="251">
        <f t="shared" ref="C20:L20" ca="1" si="17">C19-$A$19</f>
        <v>-843.08277777777766</v>
      </c>
      <c r="D20" s="251">
        <f t="shared" ca="1" si="17"/>
        <v>-2743.0827777777777</v>
      </c>
      <c r="E20" s="251">
        <f t="shared" ca="1" si="17"/>
        <v>-1243.0827777777777</v>
      </c>
      <c r="F20" s="251">
        <f t="shared" ca="1" si="17"/>
        <v>-2743.0827777777777</v>
      </c>
      <c r="G20" s="251">
        <f t="shared" ca="1" si="17"/>
        <v>-2743.0827777777777</v>
      </c>
      <c r="H20" s="251">
        <f t="shared" ca="1" si="17"/>
        <v>-743.08277777777766</v>
      </c>
      <c r="I20" s="251">
        <f t="shared" ca="1" si="17"/>
        <v>-743.08277777777766</v>
      </c>
      <c r="J20" s="251">
        <f t="shared" ca="1" si="17"/>
        <v>256.91722222222234</v>
      </c>
      <c r="K20" s="251">
        <f t="shared" ca="1" si="17"/>
        <v>1856.9172222222223</v>
      </c>
      <c r="L20" s="251">
        <f t="shared" ca="1" si="17"/>
        <v>1456.9172222222223</v>
      </c>
      <c r="M20" s="251">
        <f t="shared" ref="M20:AH20" ca="1" si="18">M19-$A$19</f>
        <v>-2743.0827777777777</v>
      </c>
      <c r="N20" s="251">
        <f t="shared" ca="1" si="18"/>
        <v>-2743.0827777777777</v>
      </c>
      <c r="O20" s="251">
        <f t="shared" ca="1" si="18"/>
        <v>-2743.0827777777777</v>
      </c>
      <c r="P20" s="251">
        <f t="shared" ca="1" si="18"/>
        <v>-49.082777777777665</v>
      </c>
      <c r="Q20" s="251">
        <f t="shared" ca="1" si="18"/>
        <v>656.91722222222234</v>
      </c>
      <c r="R20" s="251">
        <f t="shared" ca="1" si="18"/>
        <v>-2743.0827777777777</v>
      </c>
      <c r="S20" s="251">
        <f t="shared" ca="1" si="18"/>
        <v>-1268.0827777777777</v>
      </c>
      <c r="T20" s="251">
        <f t="shared" ca="1" si="18"/>
        <v>-2743.0827777777777</v>
      </c>
      <c r="U20" s="251">
        <f t="shared" ca="1" si="18"/>
        <v>-2743.0827777777777</v>
      </c>
      <c r="V20" s="251">
        <f t="shared" ca="1" si="18"/>
        <v>-2743.0827777777777</v>
      </c>
      <c r="W20" s="251">
        <f t="shared" ca="1" si="18"/>
        <v>-2743.0827777777777</v>
      </c>
      <c r="X20" s="251">
        <f t="shared" ca="1" si="18"/>
        <v>-2743.0827777777777</v>
      </c>
      <c r="Y20" s="251">
        <f t="shared" ca="1" si="18"/>
        <v>106.91722222222234</v>
      </c>
      <c r="Z20" s="251">
        <f t="shared" ca="1" si="18"/>
        <v>2880.9172222222223</v>
      </c>
      <c r="AA20" s="251">
        <f t="shared" ca="1" si="18"/>
        <v>-2743.0827777777777</v>
      </c>
      <c r="AB20" s="251">
        <f t="shared" ca="1" si="18"/>
        <v>-2743.0827777777777</v>
      </c>
      <c r="AC20" s="251">
        <f t="shared" ca="1" si="18"/>
        <v>256.91722222222234</v>
      </c>
      <c r="AD20" s="251">
        <f t="shared" ca="1" si="18"/>
        <v>256.91722222222234</v>
      </c>
      <c r="AE20" s="251">
        <f t="shared" ca="1" si="18"/>
        <v>-2743.0827777777777</v>
      </c>
      <c r="AF20" s="251">
        <f t="shared" ca="1" si="18"/>
        <v>-2743.0827777777777</v>
      </c>
      <c r="AG20" s="251">
        <f ca="1">AG19-$A$19</f>
        <v>-2443.0827777777777</v>
      </c>
      <c r="AH20" s="251">
        <f t="shared" ca="1" si="18"/>
        <v>-2443.0827777777777</v>
      </c>
      <c r="AI20" s="342">
        <f t="shared" ca="1" si="14"/>
        <v>-45935.648888888871</v>
      </c>
      <c r="AJ20" s="355"/>
      <c r="AK20" s="356"/>
      <c r="AL20" s="278">
        <v>-52714.999999999993</v>
      </c>
      <c r="AM20" s="357"/>
    </row>
    <row r="21" spans="1:49" ht="16.5" customHeight="1" x14ac:dyDescent="0.2">
      <c r="A21" s="243" t="s">
        <v>339</v>
      </c>
      <c r="B21" s="244" t="s">
        <v>401</v>
      </c>
      <c r="C21" s="247">
        <f ca="1">VLOOKUP($B$21,ｴﾝﾎﾞｽ!$AR$6:$LZ$6,MATCH(C$4,ＥＣ!$AR$4:$LZ$4,0))</f>
        <v>0</v>
      </c>
      <c r="D21" s="247">
        <f ca="1">VLOOKUP($B$21,ｴﾝﾎﾞｽ!$AR$6:$LZ$6,MATCH(D$4,ＥＣ!$AR$4:$LZ$4,0))</f>
        <v>0</v>
      </c>
      <c r="E21" s="247">
        <f ca="1">VLOOKUP($B$21,ｴﾝﾎﾞｽ!$AR$6:$LZ$6,MATCH(E$4,ＥＣ!$AR$4:$LZ$4,0))</f>
        <v>0</v>
      </c>
      <c r="F21" s="247">
        <f ca="1">VLOOKUP($B$21,ｴﾝﾎﾞｽ!$AR$6:$LZ$6,MATCH(F$4,ＥＣ!$AR$4:$LZ$4,0))</f>
        <v>0</v>
      </c>
      <c r="G21" s="247">
        <f ca="1">VLOOKUP($B$21,ｴﾝﾎﾞｽ!$AR$6:$LZ$6,MATCH(G$4,ＥＣ!$AR$4:$LZ$4,0))</f>
        <v>0</v>
      </c>
      <c r="H21" s="247">
        <f ca="1">VLOOKUP($B$21,ｴﾝﾎﾞｽ!$AR$6:$LZ$6,MATCH(H$4,ＥＣ!$AR$4:$LZ$4,0))</f>
        <v>0</v>
      </c>
      <c r="I21" s="247">
        <f ca="1">VLOOKUP($B$21,ｴﾝﾎﾞｽ!$AR$6:$LZ$6,MATCH(I$4,ＥＣ!$AR$4:$LZ$4,0))</f>
        <v>0</v>
      </c>
      <c r="J21" s="247">
        <f ca="1">VLOOKUP($B$21,ｴﾝﾎﾞｽ!$AR$6:$LZ$6,MATCH(J$4,ＥＣ!$AR$4:$LZ$4,0))</f>
        <v>0</v>
      </c>
      <c r="K21" s="247">
        <f ca="1">VLOOKUP($B$21,ｴﾝﾎﾞｽ!$AR$6:$LZ$6,MATCH(K$4,ＥＣ!$AR$4:$LZ$4,0))</f>
        <v>0</v>
      </c>
      <c r="L21" s="247">
        <f ca="1">VLOOKUP($B$21,ｴﾝﾎﾞｽ!$AR$6:$LZ$6,MATCH(L$4,ＥＣ!$AR$4:$LZ$4,0))</f>
        <v>0</v>
      </c>
      <c r="M21" s="247">
        <f ca="1">VLOOKUP($B$21,ｴﾝﾎﾞｽ!$AR$6:$LZ$6,MATCH(M$4,ＥＣ!$AR$4:$LZ$4,0))</f>
        <v>0</v>
      </c>
      <c r="N21" s="247">
        <f ca="1">VLOOKUP($B$21,ｴﾝﾎﾞｽ!$AR$6:$LZ$6,MATCH(N$4,ＥＣ!$AR$4:$LZ$4,0))</f>
        <v>0</v>
      </c>
      <c r="O21" s="247">
        <f ca="1">VLOOKUP($B$21,ｴﾝﾎﾞｽ!$AR$6:$LZ$6,MATCH(O$4,ＥＣ!$AR$4:$LZ$4,0))</f>
        <v>0</v>
      </c>
      <c r="P21" s="247">
        <f ca="1">VLOOKUP($B$21,ｴﾝﾎﾞｽ!$AR$6:$LZ$6,MATCH(P$4,ＥＣ!$AR$4:$LZ$4,0))</f>
        <v>0</v>
      </c>
      <c r="Q21" s="247">
        <f ca="1">VLOOKUP($B$21,ｴﾝﾎﾞｽ!$AR$6:$LZ$6,MATCH(Q$4,ＥＣ!$AR$4:$LZ$4,0))</f>
        <v>0</v>
      </c>
      <c r="R21" s="247">
        <f ca="1">VLOOKUP($B$21,ｴﾝﾎﾞｽ!$AR$6:$LZ$6,MATCH(R$4,ＥＣ!$AR$4:$LZ$4,0))</f>
        <v>0</v>
      </c>
      <c r="S21" s="247">
        <f ca="1">VLOOKUP($B$21,ｴﾝﾎﾞｽ!$AR$6:$LZ$6,MATCH(S$4,ＥＣ!$AR$4:$LZ$4,0))</f>
        <v>0</v>
      </c>
      <c r="T21" s="247">
        <f ca="1">VLOOKUP($B$21,ｴﾝﾎﾞｽ!$AR$6:$LZ$6,MATCH(T$4,ＥＣ!$AR$4:$LZ$4,0))</f>
        <v>0</v>
      </c>
      <c r="U21" s="247">
        <f ca="1">VLOOKUP($B$21,ｴﾝﾎﾞｽ!$AR$6:$LZ$6,MATCH(U$4,ＥＣ!$AR$4:$LZ$4,0))</f>
        <v>0</v>
      </c>
      <c r="V21" s="247">
        <f ca="1">VLOOKUP($B$21,ｴﾝﾎﾞｽ!$AR$6:$LZ$6,MATCH(V$4,ＥＣ!$AR$4:$LZ$4,0))</f>
        <v>0</v>
      </c>
      <c r="W21" s="247">
        <f ca="1">VLOOKUP($B$21,ｴﾝﾎﾞｽ!$AR$6:$LZ$6,MATCH(W$4,ＥＣ!$AR$4:$LZ$4,0))</f>
        <v>0</v>
      </c>
      <c r="X21" s="247">
        <f ca="1">VLOOKUP($B$21,ｴﾝﾎﾞｽ!$AR$6:$LZ$6,MATCH(X$4,ＥＣ!$AR$4:$LZ$4,0))</f>
        <v>0</v>
      </c>
      <c r="Y21" s="247">
        <f ca="1">VLOOKUP($B$21,ｴﾝﾎﾞｽ!$AR$6:$LZ$6,MATCH(Y$4,ＥＣ!$AR$4:$LZ$4,0))</f>
        <v>0</v>
      </c>
      <c r="Z21" s="247">
        <f ca="1">VLOOKUP($B$21,ｴﾝﾎﾞｽ!$AR$6:$LZ$6,MATCH(Z$4,ＥＣ!$AR$4:$LZ$4,0))</f>
        <v>0</v>
      </c>
      <c r="AA21" s="247">
        <f ca="1">VLOOKUP($B$21,ｴﾝﾎﾞｽ!$AR$6:$LZ$6,MATCH(AA$4,ＥＣ!$AR$4:$LZ$4,0))</f>
        <v>0</v>
      </c>
      <c r="AB21" s="247">
        <f ca="1">VLOOKUP($B$21,ｴﾝﾎﾞｽ!$AR$6:$LZ$6,MATCH(AB$4,ＥＣ!$AR$4:$LZ$4,0))</f>
        <v>0</v>
      </c>
      <c r="AC21" s="247">
        <f ca="1">VLOOKUP($B$21,ｴﾝﾎﾞｽ!$AR$6:$LZ$6,MATCH(AC$4,ＥＣ!$AR$4:$LZ$4,0))</f>
        <v>0</v>
      </c>
      <c r="AD21" s="247">
        <f ca="1">VLOOKUP($B$21,ｴﾝﾎﾞｽ!$AR$6:$LZ$6,MATCH(AD$4,ＥＣ!$AR$4:$LZ$4,0))</f>
        <v>0</v>
      </c>
      <c r="AE21" s="247">
        <f ca="1">VLOOKUP($B$21,ｴﾝﾎﾞｽ!$AR$6:$LZ$6,MATCH(AE$4,ＥＣ!$AR$4:$LZ$4,0))</f>
        <v>0</v>
      </c>
      <c r="AF21" s="247">
        <f ca="1">VLOOKUP($B$21,ｴﾝﾎﾞｽ!$AR$6:$LZ$6,MATCH(AF$4,ＥＣ!$AR$4:$LZ$4,0))</f>
        <v>0</v>
      </c>
      <c r="AG21" s="247">
        <f ca="1">VLOOKUP($B$21,ｴﾝﾎﾞｽ!$AR$6:$LZ$6,MATCH(AG$4,ＥＣ!$AR$4:$LZ$4,0))</f>
        <v>0</v>
      </c>
      <c r="AH21" s="247">
        <f ca="1">VLOOKUP($B$21,ｴﾝﾎﾞｽ!$AR$6:$LZ$6,MATCH(AH$4,ＥＣ!$AR$4:$LZ$4,0))</f>
        <v>0</v>
      </c>
      <c r="AI21" s="340">
        <f t="shared" ca="1" si="14"/>
        <v>0</v>
      </c>
      <c r="AJ21" s="349">
        <f>AT22/12</f>
        <v>4.1176666666666666</v>
      </c>
      <c r="AK21" s="350">
        <f>AU22/12</f>
        <v>70.00033333333333</v>
      </c>
      <c r="AL21" s="277">
        <v>0</v>
      </c>
      <c r="AM21" s="358"/>
      <c r="AQ21" s="237">
        <v>88.269025833333345</v>
      </c>
    </row>
    <row r="22" spans="1:49" ht="16.5" customHeight="1" x14ac:dyDescent="0.2">
      <c r="A22" s="286">
        <f>AJ21*1000</f>
        <v>4117.666666666667</v>
      </c>
      <c r="B22" s="246" t="s">
        <v>335</v>
      </c>
      <c r="C22" s="247">
        <f ca="1">VLOOKUP($B$22,ｴﾝﾎﾞｽ!$AR$7:$LZ$7,MATCH(C$4,ＥＣ!$AR$4:$LZ$4,0))</f>
        <v>0</v>
      </c>
      <c r="D22" s="247">
        <f ca="1">VLOOKUP($B$22,ｴﾝﾎﾞｽ!$AR$7:$LZ$7,MATCH(D$4,ＥＣ!$AR$4:$LZ$4,0))</f>
        <v>3600</v>
      </c>
      <c r="E22" s="247">
        <f ca="1">VLOOKUP($B$22,ｴﾝﾎﾞｽ!$AR$7:$LZ$7,MATCH(E$4,ＥＣ!$AR$4:$LZ$4,0))</f>
        <v>1200</v>
      </c>
      <c r="F22" s="247">
        <f ca="1">VLOOKUP($B$22,ｴﾝﾎﾞｽ!$AR$7:$LZ$7,MATCH(F$4,ＥＣ!$AR$4:$LZ$4,0))</f>
        <v>0</v>
      </c>
      <c r="G22" s="247">
        <f ca="1">VLOOKUP($B$22,ｴﾝﾎﾞｽ!$AR$7:$LZ$7,MATCH(G$4,ＥＣ!$AR$4:$LZ$4,0))</f>
        <v>0</v>
      </c>
      <c r="H22" s="247">
        <f ca="1">VLOOKUP($B$22,ｴﾝﾎﾞｽ!$AR$7:$LZ$7,MATCH(H$4,ＥＣ!$AR$4:$LZ$4,0))</f>
        <v>0</v>
      </c>
      <c r="I22" s="247">
        <f ca="1">VLOOKUP($B$22,ｴﾝﾎﾞｽ!$AR$7:$LZ$7,MATCH(I$4,ＥＣ!$AR$4:$LZ$4,0))</f>
        <v>0</v>
      </c>
      <c r="J22" s="247">
        <f ca="1">VLOOKUP($B$22,ｴﾝﾎﾞｽ!$AR$7:$LZ$7,MATCH(J$4,ＥＣ!$AR$4:$LZ$4,0))</f>
        <v>0</v>
      </c>
      <c r="K22" s="247">
        <f ca="1">VLOOKUP($B$22,ｴﾝﾎﾞｽ!$AR$7:$LZ$7,MATCH(K$4,ＥＣ!$AR$4:$LZ$4,0))</f>
        <v>0</v>
      </c>
      <c r="L22" s="247">
        <f ca="1">VLOOKUP($B$22,ｴﾝﾎﾞｽ!$AR$7:$LZ$7,MATCH(L$4,ＥＣ!$AR$4:$LZ$4,0))</f>
        <v>0</v>
      </c>
      <c r="M22" s="247">
        <f ca="1">VLOOKUP($B$22,ｴﾝﾎﾞｽ!$AR$7:$LZ$7,MATCH(M$4,ＥＣ!$AR$4:$LZ$4,0))</f>
        <v>0</v>
      </c>
      <c r="N22" s="247">
        <f ca="1">VLOOKUP($B$22,ｴﾝﾎﾞｽ!$AR$7:$LZ$7,MATCH(N$4,ＥＣ!$AR$4:$LZ$4,0))</f>
        <v>0</v>
      </c>
      <c r="O22" s="247">
        <f ca="1">VLOOKUP($B$22,ｴﾝﾎﾞｽ!$AR$7:$LZ$7,MATCH(O$4,ＥＣ!$AR$4:$LZ$4,0))</f>
        <v>0</v>
      </c>
      <c r="P22" s="247">
        <f ca="1">VLOOKUP($B$22,ｴﾝﾎﾞｽ!$AR$7:$LZ$7,MATCH(P$4,ＥＣ!$AR$4:$LZ$4,0))</f>
        <v>0</v>
      </c>
      <c r="Q22" s="247">
        <f ca="1">VLOOKUP($B$22,ｴﾝﾎﾞｽ!$AR$7:$LZ$7,MATCH(Q$4,ＥＣ!$AR$4:$LZ$4,0))</f>
        <v>0</v>
      </c>
      <c r="R22" s="247">
        <f ca="1">VLOOKUP($B$22,ｴﾝﾎﾞｽ!$AR$7:$LZ$7,MATCH(R$4,ＥＣ!$AR$4:$LZ$4,0))</f>
        <v>0</v>
      </c>
      <c r="S22" s="247">
        <f ca="1">VLOOKUP($B$22,ｴﾝﾎﾞｽ!$AR$7:$LZ$7,MATCH(S$4,ＥＣ!$AR$4:$LZ$4,0))</f>
        <v>0</v>
      </c>
      <c r="T22" s="247">
        <f ca="1">VLOOKUP($B$22,ｴﾝﾎﾞｽ!$AR$7:$LZ$7,MATCH(T$4,ＥＣ!$AR$4:$LZ$4,0))</f>
        <v>0</v>
      </c>
      <c r="U22" s="247">
        <f ca="1">VLOOKUP($B$22,ｴﾝﾎﾞｽ!$AR$7:$LZ$7,MATCH(U$4,ＥＣ!$AR$4:$LZ$4,0))</f>
        <v>0</v>
      </c>
      <c r="V22" s="247">
        <f ca="1">VLOOKUP($B$22,ｴﾝﾎﾞｽ!$AR$7:$LZ$7,MATCH(V$4,ＥＣ!$AR$4:$LZ$4,0))</f>
        <v>0</v>
      </c>
      <c r="W22" s="247">
        <f ca="1">VLOOKUP($B$22,ｴﾝﾎﾞｽ!$AR$7:$LZ$7,MATCH(W$4,ＥＣ!$AR$4:$LZ$4,0))</f>
        <v>0</v>
      </c>
      <c r="X22" s="247">
        <f ca="1">VLOOKUP($B$22,ｴﾝﾎﾞｽ!$AR$7:$LZ$7,MATCH(X$4,ＥＣ!$AR$4:$LZ$4,0))</f>
        <v>2800</v>
      </c>
      <c r="Y22" s="247">
        <f ca="1">VLOOKUP($B$22,ｴﾝﾎﾞｽ!$AR$7:$LZ$7,MATCH(Y$4,ＥＣ!$AR$4:$LZ$4,0))</f>
        <v>0</v>
      </c>
      <c r="Z22" s="247">
        <f ca="1">VLOOKUP($B$22,ｴﾝﾎﾞｽ!$AR$7:$LZ$7,MATCH(Z$4,ＥＣ!$AR$4:$LZ$4,0))</f>
        <v>0</v>
      </c>
      <c r="AA22" s="247">
        <f ca="1">VLOOKUP($B$22,ｴﾝﾎﾞｽ!$AR$7:$LZ$7,MATCH(AA$4,ＥＣ!$AR$4:$LZ$4,0))</f>
        <v>0</v>
      </c>
      <c r="AB22" s="247">
        <f ca="1">VLOOKUP($B$22,ｴﾝﾎﾞｽ!$AR$7:$LZ$7,MATCH(AB$4,ＥＣ!$AR$4:$LZ$4,0))</f>
        <v>0</v>
      </c>
      <c r="AC22" s="247">
        <f ca="1">VLOOKUP($B$22,ｴﾝﾎﾞｽ!$AR$7:$LZ$7,MATCH(AC$4,ＥＣ!$AR$4:$LZ$4,0))</f>
        <v>0</v>
      </c>
      <c r="AD22" s="247">
        <f ca="1">VLOOKUP($B$22,ｴﾝﾎﾞｽ!$AR$7:$LZ$7,MATCH(AD$4,ＥＣ!$AR$4:$LZ$4,0))</f>
        <v>0</v>
      </c>
      <c r="AE22" s="247">
        <f ca="1">VLOOKUP($B$22,ｴﾝﾎﾞｽ!$AR$7:$LZ$7,MATCH(AE$4,ＥＣ!$AR$4:$LZ$4,0))</f>
        <v>0</v>
      </c>
      <c r="AF22" s="247">
        <f ca="1">VLOOKUP($B$22,ｴﾝﾎﾞｽ!$AR$7:$LZ$7,MATCH(AF$4,ＥＣ!$AR$4:$LZ$4,0))</f>
        <v>0</v>
      </c>
      <c r="AG22" s="247">
        <f ca="1">VLOOKUP($B$22,ｴﾝﾎﾞｽ!$AR$7:$LZ$7,MATCH(AG$4,ＥＣ!$AR$4:$LZ$4,0))</f>
        <v>0</v>
      </c>
      <c r="AH22" s="247">
        <f ca="1">VLOOKUP($B$22,ｴﾝﾎﾞｽ!$AR$7:$LZ$7,MATCH(AH$4,ＥＣ!$AR$4:$LZ$4,0))</f>
        <v>0</v>
      </c>
      <c r="AI22" s="341">
        <f t="shared" ca="1" si="14"/>
        <v>7600</v>
      </c>
      <c r="AJ22" s="359"/>
      <c r="AK22" s="352"/>
      <c r="AL22" s="247">
        <v>4800</v>
      </c>
      <c r="AM22" s="353">
        <f ca="1">AI23/A22</f>
        <v>1.845705496640492</v>
      </c>
      <c r="AT22" s="237">
        <v>49.411999999999999</v>
      </c>
      <c r="AU22" s="237">
        <f>AV22*12</f>
        <v>840.00399999999991</v>
      </c>
      <c r="AV22" s="237">
        <v>70.00033333333333</v>
      </c>
    </row>
    <row r="23" spans="1:49" ht="16.5" customHeight="1" x14ac:dyDescent="0.2">
      <c r="A23" s="280">
        <f>A22/$AA$1</f>
        <v>196.07936507936509</v>
      </c>
      <c r="B23" s="248" t="s">
        <v>336</v>
      </c>
      <c r="C23" s="247">
        <f t="shared" ref="C23:L23" ca="1" si="19">C22+C21</f>
        <v>0</v>
      </c>
      <c r="D23" s="247">
        <f t="shared" ca="1" si="19"/>
        <v>3600</v>
      </c>
      <c r="E23" s="247">
        <f t="shared" ca="1" si="19"/>
        <v>1200</v>
      </c>
      <c r="F23" s="247">
        <f t="shared" ca="1" si="19"/>
        <v>0</v>
      </c>
      <c r="G23" s="247">
        <f t="shared" ca="1" si="19"/>
        <v>0</v>
      </c>
      <c r="H23" s="247">
        <f t="shared" ca="1" si="19"/>
        <v>0</v>
      </c>
      <c r="I23" s="247">
        <f t="shared" ca="1" si="19"/>
        <v>0</v>
      </c>
      <c r="J23" s="247">
        <f t="shared" ca="1" si="19"/>
        <v>0</v>
      </c>
      <c r="K23" s="247">
        <f t="shared" ca="1" si="19"/>
        <v>0</v>
      </c>
      <c r="L23" s="247">
        <f t="shared" ca="1" si="19"/>
        <v>0</v>
      </c>
      <c r="M23" s="247">
        <f t="shared" ref="M23:AH23" ca="1" si="20">M22+M21</f>
        <v>0</v>
      </c>
      <c r="N23" s="247">
        <f t="shared" ca="1" si="20"/>
        <v>0</v>
      </c>
      <c r="O23" s="247">
        <f t="shared" ca="1" si="20"/>
        <v>0</v>
      </c>
      <c r="P23" s="247">
        <f t="shared" ca="1" si="20"/>
        <v>0</v>
      </c>
      <c r="Q23" s="247">
        <f t="shared" ca="1" si="20"/>
        <v>0</v>
      </c>
      <c r="R23" s="247">
        <f t="shared" ca="1" si="20"/>
        <v>0</v>
      </c>
      <c r="S23" s="247">
        <f t="shared" ca="1" si="20"/>
        <v>0</v>
      </c>
      <c r="T23" s="247">
        <f t="shared" ca="1" si="20"/>
        <v>0</v>
      </c>
      <c r="U23" s="247">
        <f t="shared" ca="1" si="20"/>
        <v>0</v>
      </c>
      <c r="V23" s="247">
        <f t="shared" ca="1" si="20"/>
        <v>0</v>
      </c>
      <c r="W23" s="247">
        <f t="shared" ca="1" si="20"/>
        <v>0</v>
      </c>
      <c r="X23" s="247">
        <f t="shared" ca="1" si="20"/>
        <v>2800</v>
      </c>
      <c r="Y23" s="247">
        <f t="shared" ca="1" si="20"/>
        <v>0</v>
      </c>
      <c r="Z23" s="247">
        <f t="shared" ca="1" si="20"/>
        <v>0</v>
      </c>
      <c r="AA23" s="247">
        <f t="shared" ca="1" si="20"/>
        <v>0</v>
      </c>
      <c r="AB23" s="247">
        <f t="shared" ca="1" si="20"/>
        <v>0</v>
      </c>
      <c r="AC23" s="247">
        <f t="shared" ca="1" si="20"/>
        <v>0</v>
      </c>
      <c r="AD23" s="247">
        <f t="shared" ca="1" si="20"/>
        <v>0</v>
      </c>
      <c r="AE23" s="247">
        <f t="shared" ca="1" si="20"/>
        <v>0</v>
      </c>
      <c r="AF23" s="247">
        <f t="shared" ca="1" si="20"/>
        <v>0</v>
      </c>
      <c r="AG23" s="247">
        <f ca="1">AG22+AG21</f>
        <v>0</v>
      </c>
      <c r="AH23" s="247">
        <f t="shared" ca="1" si="20"/>
        <v>0</v>
      </c>
      <c r="AI23" s="341">
        <f t="shared" ca="1" si="14"/>
        <v>7600</v>
      </c>
      <c r="AJ23" s="434">
        <f ca="1">AI23/(AJ21*1000)</f>
        <v>1.845705496640492</v>
      </c>
      <c r="AK23" s="352">
        <f ca="1">(AI23*A24)/1000</f>
        <v>129.19999999999999</v>
      </c>
      <c r="AL23" s="247">
        <v>4800</v>
      </c>
      <c r="AM23" s="354">
        <f ca="1">AI23/AL23</f>
        <v>1.5833333333333333</v>
      </c>
      <c r="AQ23" s="237">
        <v>39</v>
      </c>
    </row>
    <row r="24" spans="1:49" s="252" customFormat="1" ht="16.5" customHeight="1" x14ac:dyDescent="0.2">
      <c r="A24" s="838">
        <v>17</v>
      </c>
      <c r="B24" s="250" t="s">
        <v>337</v>
      </c>
      <c r="C24" s="251">
        <f t="shared" ref="C24:L24" ca="1" si="21">C23-$A$23</f>
        <v>-196.07936507936509</v>
      </c>
      <c r="D24" s="251">
        <f t="shared" ca="1" si="21"/>
        <v>3403.9206349206347</v>
      </c>
      <c r="E24" s="251">
        <f t="shared" ca="1" si="21"/>
        <v>1003.9206349206349</v>
      </c>
      <c r="F24" s="251">
        <f t="shared" ca="1" si="21"/>
        <v>-196.07936507936509</v>
      </c>
      <c r="G24" s="251">
        <f t="shared" ca="1" si="21"/>
        <v>-196.07936507936509</v>
      </c>
      <c r="H24" s="251">
        <f t="shared" ca="1" si="21"/>
        <v>-196.07936507936509</v>
      </c>
      <c r="I24" s="251">
        <f t="shared" ca="1" si="21"/>
        <v>-196.07936507936509</v>
      </c>
      <c r="J24" s="251">
        <f t="shared" ca="1" si="21"/>
        <v>-196.07936507936509</v>
      </c>
      <c r="K24" s="251">
        <f t="shared" ca="1" si="21"/>
        <v>-196.07936507936509</v>
      </c>
      <c r="L24" s="251">
        <f t="shared" ca="1" si="21"/>
        <v>-196.07936507936509</v>
      </c>
      <c r="M24" s="251">
        <f t="shared" ref="M24:AH24" ca="1" si="22">M23-$A$23</f>
        <v>-196.07936507936509</v>
      </c>
      <c r="N24" s="251">
        <f t="shared" ca="1" si="22"/>
        <v>-196.07936507936509</v>
      </c>
      <c r="O24" s="251">
        <f t="shared" ca="1" si="22"/>
        <v>-196.07936507936509</v>
      </c>
      <c r="P24" s="251">
        <f t="shared" ca="1" si="22"/>
        <v>-196.07936507936509</v>
      </c>
      <c r="Q24" s="251">
        <f t="shared" ca="1" si="22"/>
        <v>-196.07936507936509</v>
      </c>
      <c r="R24" s="251">
        <f t="shared" ca="1" si="22"/>
        <v>-196.07936507936509</v>
      </c>
      <c r="S24" s="251">
        <f t="shared" ca="1" si="22"/>
        <v>-196.07936507936509</v>
      </c>
      <c r="T24" s="251">
        <f t="shared" ca="1" si="22"/>
        <v>-196.07936507936509</v>
      </c>
      <c r="U24" s="251">
        <f t="shared" ca="1" si="22"/>
        <v>-196.07936507936509</v>
      </c>
      <c r="V24" s="251">
        <f t="shared" ca="1" si="22"/>
        <v>-196.07936507936509</v>
      </c>
      <c r="W24" s="251">
        <f t="shared" ca="1" si="22"/>
        <v>-196.07936507936509</v>
      </c>
      <c r="X24" s="251">
        <f t="shared" ca="1" si="22"/>
        <v>2603.9206349206347</v>
      </c>
      <c r="Y24" s="251">
        <f t="shared" ca="1" si="22"/>
        <v>-196.07936507936509</v>
      </c>
      <c r="Z24" s="251">
        <f t="shared" ca="1" si="22"/>
        <v>-196.07936507936509</v>
      </c>
      <c r="AA24" s="251">
        <f t="shared" ca="1" si="22"/>
        <v>-196.07936507936509</v>
      </c>
      <c r="AB24" s="251">
        <f t="shared" ca="1" si="22"/>
        <v>-196.07936507936509</v>
      </c>
      <c r="AC24" s="251">
        <f t="shared" ca="1" si="22"/>
        <v>-196.07936507936509</v>
      </c>
      <c r="AD24" s="251">
        <f t="shared" ca="1" si="22"/>
        <v>-196.07936507936509</v>
      </c>
      <c r="AE24" s="251">
        <f t="shared" ca="1" si="22"/>
        <v>-196.07936507936509</v>
      </c>
      <c r="AF24" s="251">
        <f t="shared" ca="1" si="22"/>
        <v>-196.07936507936509</v>
      </c>
      <c r="AG24" s="251">
        <f ca="1">AG23-$A$23</f>
        <v>-196.07936507936509</v>
      </c>
      <c r="AH24" s="251">
        <f t="shared" ca="1" si="22"/>
        <v>-196.07936507936509</v>
      </c>
      <c r="AI24" s="342">
        <f t="shared" ca="1" si="14"/>
        <v>1325.4603174603135</v>
      </c>
      <c r="AJ24" s="355"/>
      <c r="AK24" s="356"/>
      <c r="AL24" s="278">
        <v>-199.99999999999883</v>
      </c>
      <c r="AM24" s="357"/>
    </row>
    <row r="25" spans="1:49" ht="16.5" customHeight="1" x14ac:dyDescent="0.2">
      <c r="A25" s="243" t="s">
        <v>340</v>
      </c>
      <c r="B25" s="244" t="s">
        <v>397</v>
      </c>
      <c r="C25" s="247">
        <f ca="1">VLOOKUP($B$25,検反!$AR$6:$LZ$6,MATCH(C$4,ＥＣ!$AR$4:$LZ$4,0))</f>
        <v>0</v>
      </c>
      <c r="D25" s="247">
        <f ca="1">VLOOKUP($B$25,検反!$AR$6:$LZ$6,MATCH(D$4,ＥＣ!$AR$4:$LZ$4,0))</f>
        <v>0</v>
      </c>
      <c r="E25" s="247">
        <f ca="1">VLOOKUP($B$25,検反!$AR$6:$LZ$6,MATCH(E$4,ＥＣ!$AR$4:$LZ$4,0))</f>
        <v>0</v>
      </c>
      <c r="F25" s="247">
        <f ca="1">VLOOKUP($B$25,検反!$AR$6:$LZ$6,MATCH(F$4,ＥＣ!$AR$4:$LZ$4,0))</f>
        <v>0</v>
      </c>
      <c r="G25" s="247">
        <f ca="1">VLOOKUP($B$25,検反!$AR$6:$LZ$6,MATCH(G$4,ＥＣ!$AR$4:$LZ$4,0))</f>
        <v>0</v>
      </c>
      <c r="H25" s="247">
        <f ca="1">VLOOKUP($B$25,検反!$AR$6:$LZ$6,MATCH(H$4,ＥＣ!$AR$4:$LZ$4,0))</f>
        <v>0</v>
      </c>
      <c r="I25" s="247">
        <f ca="1">VLOOKUP($B$25,検反!$AR$6:$LZ$6,MATCH(I$4,ＥＣ!$AR$4:$LZ$4,0))</f>
        <v>0</v>
      </c>
      <c r="J25" s="247">
        <f ca="1">VLOOKUP($B$25,検反!$AR$6:$LZ$6,MATCH(J$4,ＥＣ!$AR$4:$LZ$4,0))</f>
        <v>0</v>
      </c>
      <c r="K25" s="247">
        <f ca="1">VLOOKUP($B$25,検反!$AR$6:$LZ$6,MATCH(K$4,ＥＣ!$AR$4:$LZ$4,0))</f>
        <v>0</v>
      </c>
      <c r="L25" s="247">
        <f ca="1">VLOOKUP($B$25,検反!$AR$6:$LZ$6,MATCH(L$4,ＥＣ!$AR$4:$LZ$4,0))</f>
        <v>0</v>
      </c>
      <c r="M25" s="247">
        <f ca="1">VLOOKUP($B$25,検反!$AR$6:$LZ$6,MATCH(M$4,ＥＣ!$AR$4:$LZ$4,0))</f>
        <v>0</v>
      </c>
      <c r="N25" s="247">
        <f ca="1">VLOOKUP($B$25,検反!$AR$6:$LZ$6,MATCH(N$4,ＥＣ!$AR$4:$LZ$4,0))</f>
        <v>0</v>
      </c>
      <c r="O25" s="247">
        <f ca="1">VLOOKUP($B$25,検反!$AR$6:$LZ$6,MATCH(O$4,ＥＣ!$AR$4:$LZ$4,0))</f>
        <v>0</v>
      </c>
      <c r="P25" s="247">
        <f ca="1">VLOOKUP($B$25,検反!$AR$6:$LZ$6,MATCH(P$4,ＥＣ!$AR$4:$LZ$4,0))</f>
        <v>0</v>
      </c>
      <c r="Q25" s="247">
        <f ca="1">VLOOKUP($B$25,検反!$AR$6:$LZ$6,MATCH(Q$4,ＥＣ!$AR$4:$LZ$4,0))</f>
        <v>0</v>
      </c>
      <c r="R25" s="247">
        <f ca="1">VLOOKUP($B$25,検反!$AR$6:$LZ$6,MATCH(R$4,ＥＣ!$AR$4:$LZ$4,0))</f>
        <v>0</v>
      </c>
      <c r="S25" s="247">
        <f ca="1">VLOOKUP($B$25,検反!$AR$6:$LZ$6,MATCH(S$4,ＥＣ!$AR$4:$LZ$4,0))</f>
        <v>0</v>
      </c>
      <c r="T25" s="247">
        <f ca="1">VLOOKUP($B$25,検反!$AR$6:$LZ$6,MATCH(T$4,ＥＣ!$AR$4:$LZ$4,0))</f>
        <v>0</v>
      </c>
      <c r="U25" s="247">
        <f ca="1">VLOOKUP($B$25,検反!$AR$6:$LZ$6,MATCH(U$4,ＥＣ!$AR$4:$LZ$4,0))</f>
        <v>0</v>
      </c>
      <c r="V25" s="247">
        <f ca="1">VLOOKUP($B$25,検反!$AR$6:$LZ$6,MATCH(V$4,ＥＣ!$AR$4:$LZ$4,0))</f>
        <v>0</v>
      </c>
      <c r="W25" s="247">
        <f ca="1">VLOOKUP($B$25,検反!$AR$6:$LZ$6,MATCH(W$4,ＥＣ!$AR$4:$LZ$4,0))</f>
        <v>0</v>
      </c>
      <c r="X25" s="247">
        <f ca="1">VLOOKUP($B$25,検反!$AR$6:$LZ$6,MATCH(X$4,ＥＣ!$AR$4:$LZ$4,0))</f>
        <v>0</v>
      </c>
      <c r="Y25" s="247">
        <f ca="1">VLOOKUP($B$25,検反!$AR$6:$LZ$6,MATCH(Y$4,ＥＣ!$AR$4:$LZ$4,0))</f>
        <v>0</v>
      </c>
      <c r="Z25" s="247">
        <f ca="1">VLOOKUP($B$25,検反!$AR$6:$LZ$6,MATCH(Z$4,ＥＣ!$AR$4:$LZ$4,0))</f>
        <v>0</v>
      </c>
      <c r="AA25" s="247">
        <f ca="1">VLOOKUP($B$25,検反!$AR$6:$LZ$6,MATCH(AA$4,ＥＣ!$AR$4:$LZ$4,0))</f>
        <v>0</v>
      </c>
      <c r="AB25" s="247">
        <f ca="1">VLOOKUP($B$25,検反!$AR$6:$LZ$6,MATCH(AB$4,ＥＣ!$AR$4:$LZ$4,0))</f>
        <v>0</v>
      </c>
      <c r="AC25" s="247">
        <f ca="1">VLOOKUP($B$25,検反!$AR$6:$LZ$6,MATCH(AC$4,ＥＣ!$AR$4:$LZ$4,0))</f>
        <v>0</v>
      </c>
      <c r="AD25" s="247">
        <f ca="1">VLOOKUP($B$25,検反!$AR$6:$LZ$6,MATCH(AD$4,ＥＣ!$AR$4:$LZ$4,0))</f>
        <v>0</v>
      </c>
      <c r="AE25" s="247">
        <f ca="1">VLOOKUP($B$25,検反!$AR$6:$LZ$6,MATCH(AE$4,ＥＣ!$AR$4:$LZ$4,0))</f>
        <v>0</v>
      </c>
      <c r="AF25" s="247">
        <f ca="1">VLOOKUP($B$25,検反!$AR$6:$LZ$6,MATCH(AF$4,ＥＣ!$AR$4:$LZ$4,0))</f>
        <v>0</v>
      </c>
      <c r="AG25" s="247">
        <f ca="1">VLOOKUP($B$25,検反!$AR$6:$LZ$6,MATCH(AG$4,ＥＣ!$AR$4:$LZ$4,0))</f>
        <v>0</v>
      </c>
      <c r="AH25" s="247">
        <f ca="1">VLOOKUP($B$25,検反!$AR$6:$LZ$6,MATCH(AH$4,ＥＣ!$AR$4:$LZ$4,0))</f>
        <v>0</v>
      </c>
      <c r="AI25" s="340">
        <f t="shared" ca="1" si="14"/>
        <v>0</v>
      </c>
      <c r="AJ25" s="349">
        <f>A26*0.001</f>
        <v>0</v>
      </c>
      <c r="AK25" s="350">
        <v>0</v>
      </c>
      <c r="AL25" s="277">
        <v>0</v>
      </c>
      <c r="AM25" s="358"/>
      <c r="AQ25" s="237">
        <v>43.581082116200918</v>
      </c>
      <c r="AT25" s="237">
        <v>0</v>
      </c>
    </row>
    <row r="26" spans="1:49" ht="16.5" customHeight="1" x14ac:dyDescent="0.2">
      <c r="A26" s="286"/>
      <c r="B26" s="246" t="s">
        <v>335</v>
      </c>
      <c r="C26" s="247">
        <f ca="1">VLOOKUP($B$26,検反!$AR$7:$LZ$7,MATCH(C$4,ＥＣ!$AR$4:$LZ$4,0))</f>
        <v>0</v>
      </c>
      <c r="D26" s="247">
        <f ca="1">VLOOKUP($B$26,検反!$AR$7:$LZ$7,MATCH(D$4,ＥＣ!$AR$4:$LZ$4,0))</f>
        <v>0</v>
      </c>
      <c r="E26" s="247">
        <f ca="1">VLOOKUP($B$26,検反!$AR$7:$LZ$7,MATCH(E$4,ＥＣ!$AR$4:$LZ$4,0))</f>
        <v>0</v>
      </c>
      <c r="F26" s="247">
        <f ca="1">VLOOKUP($B$26,検反!$AR$7:$LZ$7,MATCH(F$4,ＥＣ!$AR$4:$LZ$4,0))</f>
        <v>0</v>
      </c>
      <c r="G26" s="247">
        <f ca="1">VLOOKUP($B$26,検反!$AR$7:$LZ$7,MATCH(G$4,ＥＣ!$AR$4:$LZ$4,0))</f>
        <v>0</v>
      </c>
      <c r="H26" s="247">
        <f ca="1">VLOOKUP($B$26,検反!$AR$7:$LZ$7,MATCH(H$4,ＥＣ!$AR$4:$LZ$4,0))</f>
        <v>0</v>
      </c>
      <c r="I26" s="247">
        <f ca="1">VLOOKUP($B$26,検反!$AR$7:$LZ$7,MATCH(I$4,ＥＣ!$AR$4:$LZ$4,0))</f>
        <v>0</v>
      </c>
      <c r="J26" s="247">
        <f ca="1">VLOOKUP($B$26,検反!$AR$7:$LZ$7,MATCH(J$4,ＥＣ!$AR$4:$LZ$4,0))</f>
        <v>0</v>
      </c>
      <c r="K26" s="247">
        <f ca="1">VLOOKUP($B$26,検反!$AR$7:$LZ$7,MATCH(K$4,ＥＣ!$AR$4:$LZ$4,0))</f>
        <v>0</v>
      </c>
      <c r="L26" s="247">
        <f ca="1">VLOOKUP($B$26,検反!$AR$7:$LZ$7,MATCH(L$4,ＥＣ!$AR$4:$LZ$4,0))</f>
        <v>0</v>
      </c>
      <c r="M26" s="247">
        <f ca="1">VLOOKUP($B$26,検反!$AR$7:$LZ$7,MATCH(M$4,ＥＣ!$AR$4:$LZ$4,0))</f>
        <v>0</v>
      </c>
      <c r="N26" s="247">
        <f ca="1">VLOOKUP($B$26,検反!$AR$7:$LZ$7,MATCH(N$4,ＥＣ!$AR$4:$LZ$4,0))</f>
        <v>0</v>
      </c>
      <c r="O26" s="247">
        <f ca="1">VLOOKUP($B$26,検反!$AR$7:$LZ$7,MATCH(O$4,ＥＣ!$AR$4:$LZ$4,0))</f>
        <v>0</v>
      </c>
      <c r="P26" s="247">
        <f ca="1">VLOOKUP($B$26,検反!$AR$7:$LZ$7,MATCH(P$4,ＥＣ!$AR$4:$LZ$4,0))</f>
        <v>0</v>
      </c>
      <c r="Q26" s="247">
        <f ca="1">VLOOKUP($B$26,検反!$AR$7:$LZ$7,MATCH(Q$4,ＥＣ!$AR$4:$LZ$4,0))</f>
        <v>0</v>
      </c>
      <c r="R26" s="247">
        <f ca="1">VLOOKUP($B$26,検反!$AR$7:$LZ$7,MATCH(R$4,ＥＣ!$AR$4:$LZ$4,0))</f>
        <v>0</v>
      </c>
      <c r="S26" s="247">
        <f ca="1">VLOOKUP($B$26,検反!$AR$7:$LZ$7,MATCH(S$4,ＥＣ!$AR$4:$LZ$4,0))</f>
        <v>0</v>
      </c>
      <c r="T26" s="247">
        <f ca="1">VLOOKUP($B$26,検反!$AR$7:$LZ$7,MATCH(T$4,ＥＣ!$AR$4:$LZ$4,0))</f>
        <v>0</v>
      </c>
      <c r="U26" s="247">
        <f ca="1">VLOOKUP($B$26,検反!$AR$7:$LZ$7,MATCH(U$4,ＥＣ!$AR$4:$LZ$4,0))</f>
        <v>0</v>
      </c>
      <c r="V26" s="247">
        <f ca="1">VLOOKUP($B$26,検反!$AR$7:$LZ$7,MATCH(V$4,ＥＣ!$AR$4:$LZ$4,0))</f>
        <v>0</v>
      </c>
      <c r="W26" s="247">
        <f ca="1">VLOOKUP($B$26,検反!$AR$7:$LZ$7,MATCH(W$4,ＥＣ!$AR$4:$LZ$4,0))</f>
        <v>0</v>
      </c>
      <c r="X26" s="247">
        <f ca="1">VLOOKUP($B$26,検反!$AR$7:$LZ$7,MATCH(X$4,ＥＣ!$AR$4:$LZ$4,0))</f>
        <v>0</v>
      </c>
      <c r="Y26" s="247">
        <f ca="1">VLOOKUP($B$26,検反!$AR$7:$LZ$7,MATCH(Y$4,ＥＣ!$AR$4:$LZ$4,0))</f>
        <v>0</v>
      </c>
      <c r="Z26" s="247">
        <f ca="1">VLOOKUP($B$26,検反!$AR$7:$LZ$7,MATCH(Z$4,ＥＣ!$AR$4:$LZ$4,0))</f>
        <v>0</v>
      </c>
      <c r="AA26" s="247">
        <f ca="1">VLOOKUP($B$26,検反!$AR$7:$LZ$7,MATCH(AA$4,ＥＣ!$AR$4:$LZ$4,0))</f>
        <v>0</v>
      </c>
      <c r="AB26" s="247">
        <f ca="1">VLOOKUP($B$26,検反!$AR$7:$LZ$7,MATCH(AB$4,ＥＣ!$AR$4:$LZ$4,0))</f>
        <v>0</v>
      </c>
      <c r="AC26" s="247">
        <f ca="1">VLOOKUP($B$26,検反!$AR$7:$LZ$7,MATCH(AC$4,ＥＣ!$AR$4:$LZ$4,0))</f>
        <v>0</v>
      </c>
      <c r="AD26" s="247">
        <f ca="1">VLOOKUP($B$26,検反!$AR$7:$LZ$7,MATCH(AD$4,ＥＣ!$AR$4:$LZ$4,0))</f>
        <v>0</v>
      </c>
      <c r="AE26" s="247">
        <f ca="1">VLOOKUP($B$26,検反!$AR$7:$LZ$7,MATCH(AE$4,ＥＣ!$AR$4:$LZ$4,0))</f>
        <v>0</v>
      </c>
      <c r="AF26" s="247">
        <f ca="1">VLOOKUP($B$26,検反!$AR$7:$LZ$7,MATCH(AF$4,ＥＣ!$AR$4:$LZ$4,0))</f>
        <v>0</v>
      </c>
      <c r="AG26" s="247">
        <f ca="1">VLOOKUP($B$26,検反!$AR$7:$LZ$7,MATCH(AG$4,ＥＣ!$AR$4:$LZ$4,0))</f>
        <v>0</v>
      </c>
      <c r="AH26" s="247">
        <f ca="1">VLOOKUP($B$26,検反!$AR$7:$LZ$7,MATCH(AH$4,ＥＣ!$AR$4:$LZ$4,0))</f>
        <v>0</v>
      </c>
      <c r="AI26" s="341">
        <f t="shared" ca="1" si="14"/>
        <v>0</v>
      </c>
      <c r="AJ26" s="359"/>
      <c r="AK26" s="352"/>
      <c r="AL26" s="247">
        <v>45000</v>
      </c>
      <c r="AM26" s="353" t="e">
        <f ca="1">AI27/A26</f>
        <v>#DIV/0!</v>
      </c>
    </row>
    <row r="27" spans="1:49" ht="16.5" customHeight="1" x14ac:dyDescent="0.2">
      <c r="A27" s="280">
        <f>A26/$AA$1</f>
        <v>0</v>
      </c>
      <c r="B27" s="248" t="s">
        <v>336</v>
      </c>
      <c r="C27" s="247">
        <f t="shared" ref="C27:L27" ca="1" si="23">C26+C25</f>
        <v>0</v>
      </c>
      <c r="D27" s="247">
        <f t="shared" ca="1" si="23"/>
        <v>0</v>
      </c>
      <c r="E27" s="247">
        <f t="shared" ca="1" si="23"/>
        <v>0</v>
      </c>
      <c r="F27" s="247">
        <f t="shared" ca="1" si="23"/>
        <v>0</v>
      </c>
      <c r="G27" s="247">
        <f t="shared" ca="1" si="23"/>
        <v>0</v>
      </c>
      <c r="H27" s="247">
        <f t="shared" ca="1" si="23"/>
        <v>0</v>
      </c>
      <c r="I27" s="247">
        <f t="shared" ca="1" si="23"/>
        <v>0</v>
      </c>
      <c r="J27" s="247">
        <f t="shared" ca="1" si="23"/>
        <v>0</v>
      </c>
      <c r="K27" s="247">
        <f t="shared" ca="1" si="23"/>
        <v>0</v>
      </c>
      <c r="L27" s="247">
        <f t="shared" ca="1" si="23"/>
        <v>0</v>
      </c>
      <c r="M27" s="247">
        <f t="shared" ref="M27:AH27" ca="1" si="24">M26+M25</f>
        <v>0</v>
      </c>
      <c r="N27" s="247">
        <f t="shared" ca="1" si="24"/>
        <v>0</v>
      </c>
      <c r="O27" s="247">
        <f t="shared" ca="1" si="24"/>
        <v>0</v>
      </c>
      <c r="P27" s="247">
        <f t="shared" ca="1" si="24"/>
        <v>0</v>
      </c>
      <c r="Q27" s="247">
        <f t="shared" ca="1" si="24"/>
        <v>0</v>
      </c>
      <c r="R27" s="247">
        <f t="shared" ca="1" si="24"/>
        <v>0</v>
      </c>
      <c r="S27" s="247">
        <f t="shared" ca="1" si="24"/>
        <v>0</v>
      </c>
      <c r="T27" s="247">
        <f t="shared" ca="1" si="24"/>
        <v>0</v>
      </c>
      <c r="U27" s="247">
        <f t="shared" ca="1" si="24"/>
        <v>0</v>
      </c>
      <c r="V27" s="247">
        <f t="shared" ca="1" si="24"/>
        <v>0</v>
      </c>
      <c r="W27" s="247">
        <f t="shared" ca="1" si="24"/>
        <v>0</v>
      </c>
      <c r="X27" s="247">
        <f t="shared" ca="1" si="24"/>
        <v>0</v>
      </c>
      <c r="Y27" s="247">
        <f t="shared" ca="1" si="24"/>
        <v>0</v>
      </c>
      <c r="Z27" s="247">
        <f t="shared" ca="1" si="24"/>
        <v>0</v>
      </c>
      <c r="AA27" s="247">
        <f t="shared" ca="1" si="24"/>
        <v>0</v>
      </c>
      <c r="AB27" s="247">
        <f t="shared" ca="1" si="24"/>
        <v>0</v>
      </c>
      <c r="AC27" s="247">
        <f t="shared" ca="1" si="24"/>
        <v>0</v>
      </c>
      <c r="AD27" s="247">
        <f t="shared" ca="1" si="24"/>
        <v>0</v>
      </c>
      <c r="AE27" s="247">
        <f t="shared" ca="1" si="24"/>
        <v>0</v>
      </c>
      <c r="AF27" s="247">
        <f t="shared" ca="1" si="24"/>
        <v>0</v>
      </c>
      <c r="AG27" s="247">
        <f ca="1">AG26+AG25</f>
        <v>0</v>
      </c>
      <c r="AH27" s="247">
        <f t="shared" ca="1" si="24"/>
        <v>0</v>
      </c>
      <c r="AI27" s="341">
        <f t="shared" ca="1" si="14"/>
        <v>0</v>
      </c>
      <c r="AJ27" s="434" t="e">
        <f ca="1">AI27/(AJ25*1000)</f>
        <v>#DIV/0!</v>
      </c>
      <c r="AK27" s="352">
        <f ca="1">(AI27*A28)/1000</f>
        <v>0</v>
      </c>
      <c r="AL27" s="247">
        <v>45000</v>
      </c>
      <c r="AM27" s="354">
        <f ca="1">AI27/AL27</f>
        <v>0</v>
      </c>
      <c r="AQ27" s="237">
        <v>0</v>
      </c>
    </row>
    <row r="28" spans="1:49" s="252" customFormat="1" ht="16.5" customHeight="1" x14ac:dyDescent="0.2">
      <c r="A28" s="838">
        <v>23</v>
      </c>
      <c r="B28" s="250" t="s">
        <v>337</v>
      </c>
      <c r="C28" s="251">
        <f t="shared" ref="C28:L28" ca="1" si="25">C27-$A$27</f>
        <v>0</v>
      </c>
      <c r="D28" s="251">
        <f t="shared" ca="1" si="25"/>
        <v>0</v>
      </c>
      <c r="E28" s="251">
        <f t="shared" ca="1" si="25"/>
        <v>0</v>
      </c>
      <c r="F28" s="251">
        <f t="shared" ca="1" si="25"/>
        <v>0</v>
      </c>
      <c r="G28" s="251">
        <f t="shared" ca="1" si="25"/>
        <v>0</v>
      </c>
      <c r="H28" s="251">
        <f t="shared" ca="1" si="25"/>
        <v>0</v>
      </c>
      <c r="I28" s="251">
        <f t="shared" ca="1" si="25"/>
        <v>0</v>
      </c>
      <c r="J28" s="251">
        <f t="shared" ca="1" si="25"/>
        <v>0</v>
      </c>
      <c r="K28" s="251">
        <f t="shared" ca="1" si="25"/>
        <v>0</v>
      </c>
      <c r="L28" s="251">
        <f t="shared" ca="1" si="25"/>
        <v>0</v>
      </c>
      <c r="M28" s="251">
        <f t="shared" ref="M28:AH28" ca="1" si="26">M27-$A$27</f>
        <v>0</v>
      </c>
      <c r="N28" s="251">
        <f t="shared" ca="1" si="26"/>
        <v>0</v>
      </c>
      <c r="O28" s="251">
        <f t="shared" ca="1" si="26"/>
        <v>0</v>
      </c>
      <c r="P28" s="251">
        <f t="shared" ca="1" si="26"/>
        <v>0</v>
      </c>
      <c r="Q28" s="251">
        <f t="shared" ca="1" si="26"/>
        <v>0</v>
      </c>
      <c r="R28" s="251">
        <f t="shared" ca="1" si="26"/>
        <v>0</v>
      </c>
      <c r="S28" s="251">
        <f t="shared" ca="1" si="26"/>
        <v>0</v>
      </c>
      <c r="T28" s="251">
        <f t="shared" ca="1" si="26"/>
        <v>0</v>
      </c>
      <c r="U28" s="251">
        <f t="shared" ca="1" si="26"/>
        <v>0</v>
      </c>
      <c r="V28" s="251">
        <f t="shared" ca="1" si="26"/>
        <v>0</v>
      </c>
      <c r="W28" s="251">
        <f t="shared" ca="1" si="26"/>
        <v>0</v>
      </c>
      <c r="X28" s="251">
        <f t="shared" ca="1" si="26"/>
        <v>0</v>
      </c>
      <c r="Y28" s="251">
        <f t="shared" ca="1" si="26"/>
        <v>0</v>
      </c>
      <c r="Z28" s="251">
        <f t="shared" ca="1" si="26"/>
        <v>0</v>
      </c>
      <c r="AA28" s="251">
        <f t="shared" ca="1" si="26"/>
        <v>0</v>
      </c>
      <c r="AB28" s="251">
        <f t="shared" ca="1" si="26"/>
        <v>0</v>
      </c>
      <c r="AC28" s="251">
        <f t="shared" ca="1" si="26"/>
        <v>0</v>
      </c>
      <c r="AD28" s="251">
        <f t="shared" ca="1" si="26"/>
        <v>0</v>
      </c>
      <c r="AE28" s="251">
        <f t="shared" ca="1" si="26"/>
        <v>0</v>
      </c>
      <c r="AF28" s="251">
        <f t="shared" ca="1" si="26"/>
        <v>0</v>
      </c>
      <c r="AG28" s="251">
        <f ca="1">AG27-$A$27</f>
        <v>0</v>
      </c>
      <c r="AH28" s="251">
        <f t="shared" ca="1" si="26"/>
        <v>0</v>
      </c>
      <c r="AI28" s="342">
        <f t="shared" ca="1" si="14"/>
        <v>0</v>
      </c>
      <c r="AJ28" s="355"/>
      <c r="AK28" s="356"/>
      <c r="AL28" s="278">
        <v>17000.000000000004</v>
      </c>
      <c r="AM28" s="357"/>
    </row>
    <row r="29" spans="1:49" ht="16.5" customHeight="1" x14ac:dyDescent="0.2">
      <c r="A29" s="243" t="s">
        <v>341</v>
      </c>
      <c r="B29" s="244" t="s">
        <v>402</v>
      </c>
      <c r="C29" s="247">
        <f ca="1">VLOOKUP($B$29,その他!$AR$6:$LZ$6,MATCH(C$4,ＥＣ!$AR$4:$LZ$4,0))</f>
        <v>3500</v>
      </c>
      <c r="D29" s="247">
        <f ca="1">VLOOKUP($B$29,その他!$AR$6:$LZ$6,MATCH(D$4,ＥＣ!$AR$4:$LZ$4,0))</f>
        <v>0</v>
      </c>
      <c r="E29" s="247">
        <f ca="1">VLOOKUP($B$29,その他!$AR$6:$LZ$6,MATCH(E$4,ＥＣ!$AR$4:$LZ$4,0))</f>
        <v>0</v>
      </c>
      <c r="F29" s="247">
        <f ca="1">VLOOKUP($B$29,その他!$AR$6:$LZ$6,MATCH(F$4,ＥＣ!$AR$4:$LZ$4,0))</f>
        <v>0</v>
      </c>
      <c r="G29" s="247">
        <f ca="1">VLOOKUP($B$29,その他!$AR$6:$LZ$6,MATCH(G$4,ＥＣ!$AR$4:$LZ$4,0))</f>
        <v>0</v>
      </c>
      <c r="H29" s="247">
        <f ca="1">VLOOKUP($B$29,その他!$AR$6:$LZ$6,MATCH(H$4,ＥＣ!$AR$4:$LZ$4,0))</f>
        <v>975</v>
      </c>
      <c r="I29" s="247">
        <f ca="1">VLOOKUP($B$29,その他!$AR$6:$LZ$6,MATCH(I$4,ＥＣ!$AR$4:$LZ$4,0))</f>
        <v>300</v>
      </c>
      <c r="J29" s="247">
        <f ca="1">VLOOKUP($B$29,その他!$AR$6:$LZ$6,MATCH(J$4,ＥＣ!$AR$4:$LZ$4,0))</f>
        <v>0</v>
      </c>
      <c r="K29" s="247">
        <f ca="1">VLOOKUP($B$29,その他!$AR$6:$LZ$6,MATCH(K$4,ＥＣ!$AR$4:$LZ$4,0))</f>
        <v>0</v>
      </c>
      <c r="L29" s="247">
        <f ca="1">VLOOKUP($B$29,その他!$AR$6:$LZ$6,MATCH(L$4,ＥＣ!$AR$4:$LZ$4,0))</f>
        <v>0</v>
      </c>
      <c r="M29" s="247">
        <f ca="1">VLOOKUP($B$29,その他!$AR$6:$LZ$6,MATCH(M$4,ＥＣ!$AR$4:$LZ$4,0))</f>
        <v>0</v>
      </c>
      <c r="N29" s="247">
        <f ca="1">VLOOKUP($B$29,その他!$AR$6:$LZ$6,MATCH(N$4,ＥＣ!$AR$4:$LZ$4,0))</f>
        <v>0</v>
      </c>
      <c r="O29" s="247">
        <f ca="1">VLOOKUP($B$29,その他!$AR$6:$LZ$6,MATCH(O$4,ＥＣ!$AR$4:$LZ$4,0))</f>
        <v>0</v>
      </c>
      <c r="P29" s="247">
        <f ca="1">VLOOKUP($B$29,その他!$AR$6:$LZ$6,MATCH(P$4,ＥＣ!$AR$4:$LZ$4,0))</f>
        <v>94</v>
      </c>
      <c r="Q29" s="247">
        <f ca="1">VLOOKUP($B$29,その他!$AR$6:$LZ$6,MATCH(Q$4,ＥＣ!$AR$4:$LZ$4,0))</f>
        <v>0</v>
      </c>
      <c r="R29" s="247">
        <f ca="1">VLOOKUP($B$29,その他!$AR$6:$LZ$6,MATCH(R$4,ＥＣ!$AR$4:$LZ$4,0))</f>
        <v>500</v>
      </c>
      <c r="S29" s="247">
        <f ca="1">VLOOKUP($B$29,その他!$AR$6:$LZ$6,MATCH(S$4,ＥＣ!$AR$4:$LZ$4,0))</f>
        <v>2800</v>
      </c>
      <c r="T29" s="247">
        <f ca="1">VLOOKUP($B$29,その他!$AR$6:$LZ$6,MATCH(T$4,ＥＣ!$AR$4:$LZ$4,0))</f>
        <v>0</v>
      </c>
      <c r="U29" s="247">
        <f ca="1">VLOOKUP($B$29,その他!$AR$6:$LZ$6,MATCH(U$4,ＥＣ!$AR$4:$LZ$4,0))</f>
        <v>0</v>
      </c>
      <c r="V29" s="247">
        <f ca="1">VLOOKUP($B$29,その他!$AR$6:$LZ$6,MATCH(V$4,ＥＣ!$AR$4:$LZ$4,0))</f>
        <v>0</v>
      </c>
      <c r="W29" s="247">
        <f ca="1">VLOOKUP($B$29,その他!$AR$6:$LZ$6,MATCH(W$4,ＥＣ!$AR$4:$LZ$4,0))</f>
        <v>0</v>
      </c>
      <c r="X29" s="247">
        <f ca="1">VLOOKUP($B$29,その他!$AR$6:$LZ$6,MATCH(X$4,ＥＣ!$AR$4:$LZ$4,0))</f>
        <v>0</v>
      </c>
      <c r="Y29" s="247">
        <f ca="1">VLOOKUP($B$29,その他!$AR$6:$LZ$6,MATCH(Y$4,ＥＣ!$AR$4:$LZ$4,0))</f>
        <v>1750</v>
      </c>
      <c r="Z29" s="247">
        <f ca="1">VLOOKUP($B$29,その他!$AR$6:$LZ$6,MATCH(Z$4,ＥＣ!$AR$4:$LZ$4,0))</f>
        <v>1000</v>
      </c>
      <c r="AA29" s="247">
        <f ca="1">VLOOKUP($B$29,その他!$AR$6:$LZ$6,MATCH(AA$4,ＥＣ!$AR$4:$LZ$4,0))</f>
        <v>0</v>
      </c>
      <c r="AB29" s="247">
        <f ca="1">VLOOKUP($B$29,その他!$AR$6:$LZ$6,MATCH(AB$4,ＥＣ!$AR$4:$LZ$4,0))</f>
        <v>0</v>
      </c>
      <c r="AC29" s="247">
        <f ca="1">VLOOKUP($B$29,その他!$AR$6:$LZ$6,MATCH(AC$4,ＥＣ!$AR$4:$LZ$4,0))</f>
        <v>0</v>
      </c>
      <c r="AD29" s="247">
        <f ca="1">VLOOKUP($B$29,その他!$AR$6:$LZ$6,MATCH(AD$4,ＥＣ!$AR$4:$LZ$4,0))</f>
        <v>2300</v>
      </c>
      <c r="AE29" s="247">
        <f ca="1">VLOOKUP($B$29,その他!$AR$6:$LZ$6,MATCH(AE$4,ＥＣ!$AR$4:$LZ$4,0))</f>
        <v>0</v>
      </c>
      <c r="AF29" s="247">
        <f ca="1">VLOOKUP($B$29,その他!$AR$6:$LZ$6,MATCH(AF$4,ＥＣ!$AR$4:$LZ$4,0))</f>
        <v>0</v>
      </c>
      <c r="AG29" s="247">
        <f ca="1">VLOOKUP($B$29,その他!$AR$6:$LZ$6,MATCH(AG$4,ＥＣ!$AR$4:$LZ$4,0))</f>
        <v>300</v>
      </c>
      <c r="AH29" s="247">
        <f ca="1">VLOOKUP($B$29,その他!$AR$6:$LZ$6,MATCH(AH$4,ＥＣ!$AR$4:$LZ$4,0))</f>
        <v>300</v>
      </c>
      <c r="AI29" s="340">
        <f t="shared" ca="1" si="14"/>
        <v>13819</v>
      </c>
      <c r="AJ29" s="349">
        <f>AT30/12</f>
        <v>122.1656</v>
      </c>
      <c r="AK29" s="350">
        <f>AU30/12</f>
        <v>1640.0462688115367</v>
      </c>
      <c r="AL29" s="277">
        <v>7257</v>
      </c>
      <c r="AM29" s="358"/>
      <c r="AQ29" s="237">
        <v>2299.6845186366181</v>
      </c>
    </row>
    <row r="30" spans="1:49" ht="16.5" customHeight="1" x14ac:dyDescent="0.2">
      <c r="A30" s="286">
        <f>AJ29*1000</f>
        <v>122165.59999999999</v>
      </c>
      <c r="B30" s="246" t="s">
        <v>335</v>
      </c>
      <c r="C30" s="247">
        <f ca="1">VLOOKUP($B$30,その他!$AR$7:$LZ$7,MATCH(C$4,ＥＣ!$AR$4:$LZ$4,0))</f>
        <v>8200</v>
      </c>
      <c r="D30" s="247">
        <f ca="1">VLOOKUP($B$30,その他!$AR$7:$LZ$7,MATCH(D$4,ＥＣ!$AR$4:$LZ$4,0))</f>
        <v>5100</v>
      </c>
      <c r="E30" s="247">
        <f ca="1">VLOOKUP($B$30,その他!$AR$7:$LZ$7,MATCH(E$4,ＥＣ!$AR$4:$LZ$4,0))</f>
        <v>4650</v>
      </c>
      <c r="F30" s="247">
        <f ca="1">VLOOKUP($B$30,その他!$AR$7:$LZ$7,MATCH(F$4,ＥＣ!$AR$4:$LZ$4,0))</f>
        <v>3300</v>
      </c>
      <c r="G30" s="247">
        <f ca="1">VLOOKUP($B$30,その他!$AR$7:$LZ$7,MATCH(G$4,ＥＣ!$AR$4:$LZ$4,0))</f>
        <v>0</v>
      </c>
      <c r="H30" s="247">
        <f ca="1">VLOOKUP($B$30,その他!$AR$7:$LZ$7,MATCH(H$4,ＥＣ!$AR$4:$LZ$4,0))</f>
        <v>3700</v>
      </c>
      <c r="I30" s="247">
        <f ca="1">VLOOKUP($B$30,その他!$AR$7:$LZ$7,MATCH(I$4,ＥＣ!$AR$4:$LZ$4,0))</f>
        <v>3600</v>
      </c>
      <c r="J30" s="247">
        <f ca="1">VLOOKUP($B$30,その他!$AR$7:$LZ$7,MATCH(J$4,ＥＣ!$AR$4:$LZ$4,0))</f>
        <v>0</v>
      </c>
      <c r="K30" s="247">
        <f ca="1">VLOOKUP($B$30,その他!$AR$7:$LZ$7,MATCH(K$4,ＥＣ!$AR$4:$LZ$4,0))</f>
        <v>400</v>
      </c>
      <c r="L30" s="247">
        <f ca="1">VLOOKUP($B$30,その他!$AR$7:$LZ$7,MATCH(L$4,ＥＣ!$AR$4:$LZ$4,0))</f>
        <v>1700</v>
      </c>
      <c r="M30" s="247">
        <f ca="1">VLOOKUP($B$30,その他!$AR$7:$LZ$7,MATCH(M$4,ＥＣ!$AR$4:$LZ$4,0))</f>
        <v>0</v>
      </c>
      <c r="N30" s="247">
        <f ca="1">VLOOKUP($B$30,その他!$AR$7:$LZ$7,MATCH(N$4,ＥＣ!$AR$4:$LZ$4,0))</f>
        <v>0</v>
      </c>
      <c r="O30" s="247">
        <f ca="1">VLOOKUP($B$30,その他!$AR$7:$LZ$7,MATCH(O$4,ＥＣ!$AR$4:$LZ$4,0))</f>
        <v>3000</v>
      </c>
      <c r="P30" s="247">
        <f ca="1">VLOOKUP($B$30,その他!$AR$7:$LZ$7,MATCH(P$4,ＥＣ!$AR$4:$LZ$4,0))</f>
        <v>5000</v>
      </c>
      <c r="Q30" s="247">
        <f ca="1">VLOOKUP($B$30,その他!$AR$7:$LZ$7,MATCH(Q$4,ＥＣ!$AR$4:$LZ$4,0))</f>
        <v>0</v>
      </c>
      <c r="R30" s="247">
        <f ca="1">VLOOKUP($B$30,その他!$AR$7:$LZ$7,MATCH(R$4,ＥＣ!$AR$4:$LZ$4,0))</f>
        <v>5300</v>
      </c>
      <c r="S30" s="247">
        <f ca="1">VLOOKUP($B$30,その他!$AR$7:$LZ$7,MATCH(S$4,ＥＣ!$AR$4:$LZ$4,0))</f>
        <v>0</v>
      </c>
      <c r="T30" s="247">
        <f ca="1">VLOOKUP($B$30,その他!$AR$7:$LZ$7,MATCH(T$4,ＥＣ!$AR$4:$LZ$4,0))</f>
        <v>0</v>
      </c>
      <c r="U30" s="247">
        <f ca="1">VLOOKUP($B$30,その他!$AR$7:$LZ$7,MATCH(U$4,ＥＣ!$AR$4:$LZ$4,0))</f>
        <v>0</v>
      </c>
      <c r="V30" s="247">
        <f ca="1">VLOOKUP($B$30,その他!$AR$7:$LZ$7,MATCH(V$4,ＥＣ!$AR$4:$LZ$4,0))</f>
        <v>4200</v>
      </c>
      <c r="W30" s="247">
        <f ca="1">VLOOKUP($B$30,その他!$AR$7:$LZ$7,MATCH(W$4,ＥＣ!$AR$4:$LZ$4,0))</f>
        <v>3900</v>
      </c>
      <c r="X30" s="247">
        <f ca="1">VLOOKUP($B$30,その他!$AR$7:$LZ$7,MATCH(X$4,ＥＣ!$AR$4:$LZ$4,0))</f>
        <v>3900</v>
      </c>
      <c r="Y30" s="247">
        <f ca="1">VLOOKUP($B$30,その他!$AR$7:$LZ$7,MATCH(Y$4,ＥＣ!$AR$4:$LZ$4,0))</f>
        <v>5200</v>
      </c>
      <c r="Z30" s="247">
        <f ca="1">VLOOKUP($B$30,その他!$AR$7:$LZ$7,MATCH(Z$4,ＥＣ!$AR$4:$LZ$4,0))</f>
        <v>6595</v>
      </c>
      <c r="AA30" s="247">
        <f ca="1">VLOOKUP($B$30,その他!$AR$7:$LZ$7,MATCH(AA$4,ＥＣ!$AR$4:$LZ$4,0))</f>
        <v>0</v>
      </c>
      <c r="AB30" s="247">
        <f ca="1">VLOOKUP($B$30,その他!$AR$7:$LZ$7,MATCH(AB$4,ＥＣ!$AR$4:$LZ$4,0))</f>
        <v>0</v>
      </c>
      <c r="AC30" s="247">
        <f ca="1">VLOOKUP($B$30,その他!$AR$7:$LZ$7,MATCH(AC$4,ＥＣ!$AR$4:$LZ$4,0))</f>
        <v>3400</v>
      </c>
      <c r="AD30" s="247">
        <f ca="1">VLOOKUP($B$30,その他!$AR$7:$LZ$7,MATCH(AD$4,ＥＣ!$AR$4:$LZ$4,0))</f>
        <v>3600</v>
      </c>
      <c r="AE30" s="247">
        <f ca="1">VLOOKUP($B$30,その他!$AR$7:$LZ$7,MATCH(AE$4,ＥＣ!$AR$4:$LZ$4,0))</f>
        <v>900</v>
      </c>
      <c r="AF30" s="247">
        <f ca="1">VLOOKUP($B$30,その他!$AR$7:$LZ$7,MATCH(AF$4,ＥＣ!$AR$4:$LZ$4,0))</f>
        <v>0</v>
      </c>
      <c r="AG30" s="247">
        <f ca="1">VLOOKUP($B$30,その他!$AR$7:$LZ$7,MATCH(AG$4,ＥＣ!$AR$4:$LZ$4,0))</f>
        <v>400</v>
      </c>
      <c r="AH30" s="247">
        <f ca="1">VLOOKUP($B$30,その他!$AR$7:$LZ$7,MATCH(AH$4,ＥＣ!$AR$4:$LZ$4,0))</f>
        <v>400</v>
      </c>
      <c r="AI30" s="341">
        <f t="shared" ca="1" si="14"/>
        <v>76445</v>
      </c>
      <c r="AJ30" s="359"/>
      <c r="AK30" s="352"/>
      <c r="AL30" s="247">
        <v>143370</v>
      </c>
      <c r="AM30" s="353">
        <f ca="1">AI31/A30</f>
        <v>0.73886593279941326</v>
      </c>
      <c r="AS30" s="237">
        <v>257.61815999999999</v>
      </c>
      <c r="AT30" s="836">
        <f>SUM(AS30:AS34)</f>
        <v>1465.9872</v>
      </c>
      <c r="AU30" s="237">
        <f>AV30*12</f>
        <v>19680.555225738441</v>
      </c>
      <c r="AV30" s="836">
        <f>SUM(AW30:AW35)</f>
        <v>1640.0462688115367</v>
      </c>
      <c r="AW30" s="237">
        <v>239.90583521101928</v>
      </c>
    </row>
    <row r="31" spans="1:49" ht="16.5" customHeight="1" x14ac:dyDescent="0.2">
      <c r="A31" s="280">
        <f>A30/$AA$1</f>
        <v>5817.4095238095233</v>
      </c>
      <c r="B31" s="248" t="s">
        <v>336</v>
      </c>
      <c r="C31" s="247">
        <f t="shared" ref="C31:L31" ca="1" si="27">C30+C29</f>
        <v>11700</v>
      </c>
      <c r="D31" s="247">
        <f t="shared" ca="1" si="27"/>
        <v>5100</v>
      </c>
      <c r="E31" s="247">
        <f t="shared" ca="1" si="27"/>
        <v>4650</v>
      </c>
      <c r="F31" s="247">
        <f t="shared" ca="1" si="27"/>
        <v>3300</v>
      </c>
      <c r="G31" s="247">
        <f t="shared" ca="1" si="27"/>
        <v>0</v>
      </c>
      <c r="H31" s="247">
        <f t="shared" ca="1" si="27"/>
        <v>4675</v>
      </c>
      <c r="I31" s="247">
        <f t="shared" ca="1" si="27"/>
        <v>3900</v>
      </c>
      <c r="J31" s="247">
        <f t="shared" ca="1" si="27"/>
        <v>0</v>
      </c>
      <c r="K31" s="247">
        <f t="shared" ca="1" si="27"/>
        <v>400</v>
      </c>
      <c r="L31" s="247">
        <f t="shared" ca="1" si="27"/>
        <v>1700</v>
      </c>
      <c r="M31" s="247">
        <f t="shared" ref="M31:AH31" ca="1" si="28">M30+M29</f>
        <v>0</v>
      </c>
      <c r="N31" s="247">
        <f t="shared" ca="1" si="28"/>
        <v>0</v>
      </c>
      <c r="O31" s="247">
        <f t="shared" ca="1" si="28"/>
        <v>3000</v>
      </c>
      <c r="P31" s="247">
        <f t="shared" ca="1" si="28"/>
        <v>5094</v>
      </c>
      <c r="Q31" s="247">
        <f t="shared" ca="1" si="28"/>
        <v>0</v>
      </c>
      <c r="R31" s="247">
        <f t="shared" ca="1" si="28"/>
        <v>5800</v>
      </c>
      <c r="S31" s="247">
        <f t="shared" ca="1" si="28"/>
        <v>2800</v>
      </c>
      <c r="T31" s="247">
        <f t="shared" ca="1" si="28"/>
        <v>0</v>
      </c>
      <c r="U31" s="247">
        <f t="shared" ca="1" si="28"/>
        <v>0</v>
      </c>
      <c r="V31" s="247">
        <f t="shared" ca="1" si="28"/>
        <v>4200</v>
      </c>
      <c r="W31" s="247">
        <f t="shared" ca="1" si="28"/>
        <v>3900</v>
      </c>
      <c r="X31" s="247">
        <f t="shared" ca="1" si="28"/>
        <v>3900</v>
      </c>
      <c r="Y31" s="247">
        <f t="shared" ca="1" si="28"/>
        <v>6950</v>
      </c>
      <c r="Z31" s="247">
        <f t="shared" ca="1" si="28"/>
        <v>7595</v>
      </c>
      <c r="AA31" s="247">
        <f t="shared" ca="1" si="28"/>
        <v>0</v>
      </c>
      <c r="AB31" s="247">
        <f t="shared" ca="1" si="28"/>
        <v>0</v>
      </c>
      <c r="AC31" s="247">
        <f t="shared" ca="1" si="28"/>
        <v>3400</v>
      </c>
      <c r="AD31" s="247">
        <f t="shared" ca="1" si="28"/>
        <v>5900</v>
      </c>
      <c r="AE31" s="247">
        <f t="shared" ca="1" si="28"/>
        <v>900</v>
      </c>
      <c r="AF31" s="247">
        <f t="shared" ca="1" si="28"/>
        <v>0</v>
      </c>
      <c r="AG31" s="247">
        <f ca="1">AG30+AG29</f>
        <v>700</v>
      </c>
      <c r="AH31" s="247">
        <f t="shared" ca="1" si="28"/>
        <v>700</v>
      </c>
      <c r="AI31" s="341">
        <f t="shared" ca="1" si="14"/>
        <v>90264</v>
      </c>
      <c r="AJ31" s="434">
        <f ca="1">AI31/(AJ29*1000)</f>
        <v>0.73886593279941326</v>
      </c>
      <c r="AK31" s="352">
        <f ca="1">(AI31*A32)/1000</f>
        <v>1317.8543999999999</v>
      </c>
      <c r="AL31" s="247">
        <v>150627</v>
      </c>
      <c r="AM31" s="354">
        <f ca="1">AI31/AL31</f>
        <v>0.59925511362504735</v>
      </c>
      <c r="AQ31" s="237">
        <v>2096.8249999999998</v>
      </c>
      <c r="AS31" s="237">
        <v>173.67860000000002</v>
      </c>
      <c r="AW31" s="237">
        <v>221.45650374649298</v>
      </c>
    </row>
    <row r="32" spans="1:49" s="252" customFormat="1" ht="16.5" customHeight="1" x14ac:dyDescent="0.2">
      <c r="A32" s="837">
        <f>(15+15+15+13+15)/5</f>
        <v>14.6</v>
      </c>
      <c r="B32" s="250" t="s">
        <v>337</v>
      </c>
      <c r="C32" s="251">
        <f t="shared" ref="C32:L32" ca="1" si="29">C31-$A$31</f>
        <v>5882.5904761904767</v>
      </c>
      <c r="D32" s="251">
        <f t="shared" ca="1" si="29"/>
        <v>-717.40952380952331</v>
      </c>
      <c r="E32" s="251">
        <f t="shared" ca="1" si="29"/>
        <v>-1167.4095238095233</v>
      </c>
      <c r="F32" s="251">
        <f t="shared" ca="1" si="29"/>
        <v>-2517.4095238095233</v>
      </c>
      <c r="G32" s="251">
        <f t="shared" ca="1" si="29"/>
        <v>-5817.4095238095233</v>
      </c>
      <c r="H32" s="251">
        <f t="shared" ca="1" si="29"/>
        <v>-1142.4095238095233</v>
      </c>
      <c r="I32" s="251">
        <f t="shared" ca="1" si="29"/>
        <v>-1917.4095238095233</v>
      </c>
      <c r="J32" s="251">
        <f t="shared" ca="1" si="29"/>
        <v>-5817.4095238095233</v>
      </c>
      <c r="K32" s="251">
        <f t="shared" ca="1" si="29"/>
        <v>-5417.4095238095233</v>
      </c>
      <c r="L32" s="251">
        <f t="shared" ca="1" si="29"/>
        <v>-4117.4095238095233</v>
      </c>
      <c r="M32" s="251">
        <f t="shared" ref="M32:AH32" ca="1" si="30">M31-$A$31</f>
        <v>-5817.4095238095233</v>
      </c>
      <c r="N32" s="251">
        <f t="shared" ca="1" si="30"/>
        <v>-5817.4095238095233</v>
      </c>
      <c r="O32" s="251">
        <f t="shared" ca="1" si="30"/>
        <v>-2817.4095238095233</v>
      </c>
      <c r="P32" s="251">
        <f t="shared" ca="1" si="30"/>
        <v>-723.40952380952331</v>
      </c>
      <c r="Q32" s="251">
        <f t="shared" ca="1" si="30"/>
        <v>-5817.4095238095233</v>
      </c>
      <c r="R32" s="251">
        <f t="shared" ca="1" si="30"/>
        <v>-17.409523809523307</v>
      </c>
      <c r="S32" s="251">
        <f t="shared" ca="1" si="30"/>
        <v>-3017.4095238095233</v>
      </c>
      <c r="T32" s="251">
        <f t="shared" ca="1" si="30"/>
        <v>-5817.4095238095233</v>
      </c>
      <c r="U32" s="251">
        <f t="shared" ca="1" si="30"/>
        <v>-5817.4095238095233</v>
      </c>
      <c r="V32" s="251">
        <f t="shared" ca="1" si="30"/>
        <v>-1617.4095238095233</v>
      </c>
      <c r="W32" s="251">
        <f t="shared" ca="1" si="30"/>
        <v>-1917.4095238095233</v>
      </c>
      <c r="X32" s="251">
        <f t="shared" ca="1" si="30"/>
        <v>-1917.4095238095233</v>
      </c>
      <c r="Y32" s="251">
        <f t="shared" ca="1" si="30"/>
        <v>1132.5904761904767</v>
      </c>
      <c r="Z32" s="251">
        <f t="shared" ca="1" si="30"/>
        <v>1777.5904761904767</v>
      </c>
      <c r="AA32" s="251">
        <f t="shared" ca="1" si="30"/>
        <v>-5817.4095238095233</v>
      </c>
      <c r="AB32" s="251">
        <f t="shared" ca="1" si="30"/>
        <v>-5817.4095238095233</v>
      </c>
      <c r="AC32" s="251">
        <f t="shared" ca="1" si="30"/>
        <v>-2417.4095238095233</v>
      </c>
      <c r="AD32" s="251">
        <f t="shared" ca="1" si="30"/>
        <v>82.590476190476693</v>
      </c>
      <c r="AE32" s="251">
        <f t="shared" ca="1" si="30"/>
        <v>-4917.4095238095233</v>
      </c>
      <c r="AF32" s="251">
        <f t="shared" ca="1" si="30"/>
        <v>-5817.4095238095233</v>
      </c>
      <c r="AG32" s="251">
        <f ca="1">AG31-$A$31</f>
        <v>-5117.4095238095233</v>
      </c>
      <c r="AH32" s="251">
        <f t="shared" ca="1" si="30"/>
        <v>-5117.4095238095233</v>
      </c>
      <c r="AI32" s="342">
        <f t="shared" ca="1" si="14"/>
        <v>-95893.104761904731</v>
      </c>
      <c r="AJ32" s="355"/>
      <c r="AK32" s="356"/>
      <c r="AL32" s="278">
        <v>65127</v>
      </c>
      <c r="AM32" s="357"/>
      <c r="AS32" s="252">
        <v>928.13704000000007</v>
      </c>
      <c r="AW32" s="252">
        <v>1005.4817933333334</v>
      </c>
    </row>
    <row r="33" spans="1:49" ht="16.5" customHeight="1" x14ac:dyDescent="0.2">
      <c r="A33" s="243" t="s">
        <v>122</v>
      </c>
      <c r="B33" s="244" t="s">
        <v>402</v>
      </c>
      <c r="C33" s="256">
        <f ca="1">C5+C9+C13+C17+C21+C25+C29</f>
        <v>9400</v>
      </c>
      <c r="D33" s="256">
        <f t="shared" ref="C33:E34" ca="1" si="31">D5+D9+D13+D17+D21+D25+D29</f>
        <v>0</v>
      </c>
      <c r="E33" s="256">
        <f t="shared" ca="1" si="31"/>
        <v>0</v>
      </c>
      <c r="F33" s="256">
        <f t="shared" ref="F33:G36" ca="1" si="32">F5+F9+F13+F17+F21+F25+F29</f>
        <v>0</v>
      </c>
      <c r="G33" s="256">
        <f t="shared" ca="1" si="32"/>
        <v>0</v>
      </c>
      <c r="H33" s="256">
        <f t="shared" ref="H33:J34" ca="1" si="33">H5+H9+H13+H17+H21+H25+H29</f>
        <v>975</v>
      </c>
      <c r="I33" s="256">
        <f t="shared" ca="1" si="33"/>
        <v>300</v>
      </c>
      <c r="J33" s="256">
        <f t="shared" ca="1" si="33"/>
        <v>0</v>
      </c>
      <c r="K33" s="256">
        <f t="shared" ref="K33:L36" ca="1" si="34">K5+K9+K13+K17+K21+K25+K29</f>
        <v>0</v>
      </c>
      <c r="L33" s="256">
        <f t="shared" ca="1" si="34"/>
        <v>0</v>
      </c>
      <c r="M33" s="256">
        <f t="shared" ref="M33:AH33" ca="1" si="35">M5+M9+M13+M17+M21+M25+M29</f>
        <v>0</v>
      </c>
      <c r="N33" s="256">
        <f t="shared" ca="1" si="35"/>
        <v>0</v>
      </c>
      <c r="O33" s="256">
        <f t="shared" ca="1" si="35"/>
        <v>0</v>
      </c>
      <c r="P33" s="256">
        <f t="shared" ca="1" si="35"/>
        <v>218</v>
      </c>
      <c r="Q33" s="256">
        <f t="shared" ca="1" si="35"/>
        <v>0</v>
      </c>
      <c r="R33" s="256">
        <f t="shared" ca="1" si="35"/>
        <v>3000</v>
      </c>
      <c r="S33" s="256">
        <f t="shared" ca="1" si="35"/>
        <v>3275</v>
      </c>
      <c r="T33" s="256">
        <f t="shared" ca="1" si="35"/>
        <v>0</v>
      </c>
      <c r="U33" s="256">
        <f t="shared" ca="1" si="35"/>
        <v>0</v>
      </c>
      <c r="V33" s="256">
        <f t="shared" ca="1" si="35"/>
        <v>500</v>
      </c>
      <c r="W33" s="256">
        <f t="shared" ca="1" si="35"/>
        <v>0</v>
      </c>
      <c r="X33" s="256">
        <f t="shared" ca="1" si="35"/>
        <v>0</v>
      </c>
      <c r="Y33" s="256">
        <f t="shared" ca="1" si="35"/>
        <v>7300</v>
      </c>
      <c r="Z33" s="256">
        <f t="shared" ca="1" si="35"/>
        <v>2629</v>
      </c>
      <c r="AA33" s="256">
        <f t="shared" ca="1" si="35"/>
        <v>0</v>
      </c>
      <c r="AB33" s="256">
        <f t="shared" ca="1" si="35"/>
        <v>0</v>
      </c>
      <c r="AC33" s="256">
        <f t="shared" ca="1" si="35"/>
        <v>0</v>
      </c>
      <c r="AD33" s="256">
        <f t="shared" ca="1" si="35"/>
        <v>4600</v>
      </c>
      <c r="AE33" s="256">
        <f t="shared" ca="1" si="35"/>
        <v>0</v>
      </c>
      <c r="AF33" s="256">
        <f t="shared" ca="1" si="35"/>
        <v>0</v>
      </c>
      <c r="AG33" s="256">
        <f ca="1">AG5+AG9+AG13+AG17+AG21+AG25+AG29</f>
        <v>300</v>
      </c>
      <c r="AH33" s="256">
        <f t="shared" ca="1" si="35"/>
        <v>300</v>
      </c>
      <c r="AI33" s="289">
        <f ca="1">AI5+AI9+AI13+AI17+AI21+AI25+AI29</f>
        <v>33297</v>
      </c>
      <c r="AJ33" s="349">
        <f>AJ5+AJ9+AJ13+AJ17+AJ21+AJ25+AJ29</f>
        <v>705.041605</v>
      </c>
      <c r="AK33" s="350">
        <f>AK5+AK9+AK13+AK17+AK21+AK25+AK29</f>
        <v>9603.4403595995755</v>
      </c>
      <c r="AL33" s="254">
        <v>80317</v>
      </c>
      <c r="AM33" s="358"/>
      <c r="AQ33" s="237">
        <v>9276.7589021391577</v>
      </c>
      <c r="AS33" s="237">
        <v>0</v>
      </c>
      <c r="AW33" s="237">
        <v>0</v>
      </c>
    </row>
    <row r="34" spans="1:49" ht="16.5" customHeight="1" x14ac:dyDescent="0.2">
      <c r="A34" s="286">
        <f>A6+A10+A14+A18+A22+A26+A30</f>
        <v>705041.60499999998</v>
      </c>
      <c r="B34" s="255" t="s">
        <v>335</v>
      </c>
      <c r="C34" s="256">
        <f t="shared" ca="1" si="31"/>
        <v>26700</v>
      </c>
      <c r="D34" s="256">
        <f t="shared" ca="1" si="31"/>
        <v>15100</v>
      </c>
      <c r="E34" s="256">
        <f t="shared" ca="1" si="31"/>
        <v>18600</v>
      </c>
      <c r="F34" s="256">
        <f t="shared" ca="1" si="32"/>
        <v>11700</v>
      </c>
      <c r="G34" s="256">
        <f t="shared" ca="1" si="32"/>
        <v>0</v>
      </c>
      <c r="H34" s="256">
        <f t="shared" ca="1" si="33"/>
        <v>14300</v>
      </c>
      <c r="I34" s="256">
        <f t="shared" ca="1" si="33"/>
        <v>19300</v>
      </c>
      <c r="J34" s="256">
        <f t="shared" ca="1" si="33"/>
        <v>12200</v>
      </c>
      <c r="K34" s="256">
        <f t="shared" ca="1" si="34"/>
        <v>22300</v>
      </c>
      <c r="L34" s="256">
        <f t="shared" ca="1" si="34"/>
        <v>21900</v>
      </c>
      <c r="M34" s="256">
        <f t="shared" ref="M34:AH34" ca="1" si="36">M6+M10+M14+M18+M22+M26+M30</f>
        <v>0</v>
      </c>
      <c r="N34" s="256">
        <f t="shared" ca="1" si="36"/>
        <v>0</v>
      </c>
      <c r="O34" s="256">
        <f t="shared" ca="1" si="36"/>
        <v>19440</v>
      </c>
      <c r="P34" s="256">
        <f t="shared" ca="1" si="36"/>
        <v>22450</v>
      </c>
      <c r="Q34" s="256">
        <f t="shared" ca="1" si="36"/>
        <v>17300</v>
      </c>
      <c r="R34" s="256">
        <f t="shared" ca="1" si="36"/>
        <v>19900</v>
      </c>
      <c r="S34" s="256">
        <f t="shared" ca="1" si="36"/>
        <v>17600</v>
      </c>
      <c r="T34" s="256">
        <f t="shared" ca="1" si="36"/>
        <v>0</v>
      </c>
      <c r="U34" s="256">
        <f t="shared" ca="1" si="36"/>
        <v>0</v>
      </c>
      <c r="V34" s="256">
        <f t="shared" ca="1" si="36"/>
        <v>15200</v>
      </c>
      <c r="W34" s="256">
        <f t="shared" ca="1" si="36"/>
        <v>21300</v>
      </c>
      <c r="X34" s="256">
        <f t="shared" ca="1" si="36"/>
        <v>15700</v>
      </c>
      <c r="Y34" s="256">
        <f t="shared" ca="1" si="36"/>
        <v>8200</v>
      </c>
      <c r="Z34" s="256">
        <f t="shared" ca="1" si="36"/>
        <v>16890</v>
      </c>
      <c r="AA34" s="256">
        <f t="shared" ca="1" si="36"/>
        <v>0</v>
      </c>
      <c r="AB34" s="256">
        <f t="shared" ca="1" si="36"/>
        <v>0</v>
      </c>
      <c r="AC34" s="256">
        <f t="shared" ca="1" si="36"/>
        <v>18400</v>
      </c>
      <c r="AD34" s="256">
        <f t="shared" ca="1" si="36"/>
        <v>8200</v>
      </c>
      <c r="AE34" s="256">
        <f t="shared" ca="1" si="36"/>
        <v>900</v>
      </c>
      <c r="AF34" s="256">
        <f t="shared" ca="1" si="36"/>
        <v>0</v>
      </c>
      <c r="AG34" s="256">
        <f ca="1">AG6+AG10+AG14+AG18+AG22+AG26+AG30</f>
        <v>9750</v>
      </c>
      <c r="AH34" s="256">
        <f t="shared" ca="1" si="36"/>
        <v>9750</v>
      </c>
      <c r="AI34" s="290">
        <f ca="1">AI6+AI10+AI14+AI18+AI22+AI26+AI30</f>
        <v>582980</v>
      </c>
      <c r="AJ34" s="359"/>
      <c r="AK34" s="352"/>
      <c r="AL34" s="256">
        <v>687485</v>
      </c>
      <c r="AM34" s="353">
        <f ca="1">AI35/A34</f>
        <v>0.87977361279268051</v>
      </c>
      <c r="AS34" s="237">
        <v>106.55340000000001</v>
      </c>
      <c r="AW34" s="237">
        <v>0</v>
      </c>
    </row>
    <row r="35" spans="1:49" ht="16.5" customHeight="1" x14ac:dyDescent="0.2">
      <c r="A35" s="280">
        <f>A7+A11+A15+A19+A23+A27+A31</f>
        <v>33573.409761904761</v>
      </c>
      <c r="B35" s="255" t="s">
        <v>336</v>
      </c>
      <c r="C35" s="249">
        <f t="shared" ref="C35:E36" ca="1" si="37">C7+C11+C15+C19+C23+C27+C31</f>
        <v>36100</v>
      </c>
      <c r="D35" s="249">
        <f t="shared" ca="1" si="37"/>
        <v>15100</v>
      </c>
      <c r="E35" s="249">
        <f t="shared" ca="1" si="37"/>
        <v>18600</v>
      </c>
      <c r="F35" s="249">
        <f t="shared" ca="1" si="32"/>
        <v>11700</v>
      </c>
      <c r="G35" s="249">
        <f t="shared" ca="1" si="32"/>
        <v>0</v>
      </c>
      <c r="H35" s="249">
        <f t="shared" ref="H35:J36" ca="1" si="38">H7+H11+H15+H19+H23+H27+H31</f>
        <v>15275</v>
      </c>
      <c r="I35" s="249">
        <f t="shared" ca="1" si="38"/>
        <v>19600</v>
      </c>
      <c r="J35" s="249">
        <f t="shared" ca="1" si="38"/>
        <v>12200</v>
      </c>
      <c r="K35" s="249">
        <f t="shared" ca="1" si="34"/>
        <v>22300</v>
      </c>
      <c r="L35" s="249">
        <f t="shared" ca="1" si="34"/>
        <v>21900</v>
      </c>
      <c r="M35" s="249">
        <f t="shared" ref="M35:AH35" ca="1" si="39">M7+M11+M15+M19+M23+M27+M31</f>
        <v>0</v>
      </c>
      <c r="N35" s="249">
        <f t="shared" ca="1" si="39"/>
        <v>0</v>
      </c>
      <c r="O35" s="249">
        <f t="shared" ca="1" si="39"/>
        <v>19440</v>
      </c>
      <c r="P35" s="249">
        <f t="shared" ca="1" si="39"/>
        <v>22668</v>
      </c>
      <c r="Q35" s="249">
        <f t="shared" ca="1" si="39"/>
        <v>17300</v>
      </c>
      <c r="R35" s="249">
        <f t="shared" ca="1" si="39"/>
        <v>22900</v>
      </c>
      <c r="S35" s="249">
        <f t="shared" ca="1" si="39"/>
        <v>20875</v>
      </c>
      <c r="T35" s="249">
        <f t="shared" ca="1" si="39"/>
        <v>0</v>
      </c>
      <c r="U35" s="249">
        <f t="shared" ca="1" si="39"/>
        <v>0</v>
      </c>
      <c r="V35" s="249">
        <f t="shared" ca="1" si="39"/>
        <v>15700</v>
      </c>
      <c r="W35" s="249">
        <f t="shared" ca="1" si="39"/>
        <v>21300</v>
      </c>
      <c r="X35" s="249">
        <f t="shared" ca="1" si="39"/>
        <v>15700</v>
      </c>
      <c r="Y35" s="249">
        <f t="shared" ca="1" si="39"/>
        <v>15500</v>
      </c>
      <c r="Z35" s="249">
        <f t="shared" ca="1" si="39"/>
        <v>19519</v>
      </c>
      <c r="AA35" s="249">
        <f t="shared" ca="1" si="39"/>
        <v>0</v>
      </c>
      <c r="AB35" s="249">
        <f t="shared" ca="1" si="39"/>
        <v>0</v>
      </c>
      <c r="AC35" s="249">
        <f t="shared" ca="1" si="39"/>
        <v>18400</v>
      </c>
      <c r="AD35" s="249">
        <f t="shared" ca="1" si="39"/>
        <v>12800</v>
      </c>
      <c r="AE35" s="249">
        <f t="shared" ca="1" si="39"/>
        <v>900</v>
      </c>
      <c r="AF35" s="249">
        <f t="shared" ca="1" si="39"/>
        <v>0</v>
      </c>
      <c r="AG35" s="249">
        <f t="shared" ca="1" si="39"/>
        <v>10050</v>
      </c>
      <c r="AH35" s="249">
        <f t="shared" ca="1" si="39"/>
        <v>10050</v>
      </c>
      <c r="AI35" s="291">
        <f ca="1">AI7+AO11+AO12+AI15+AI19+AI23+AI27+AI31+AO10</f>
        <v>620277</v>
      </c>
      <c r="AJ35" s="434">
        <f ca="1">AI35/(AJ33*1000)</f>
        <v>0.87977361279268051</v>
      </c>
      <c r="AK35" s="406">
        <f ca="1">AK7+AK11+AK15+AK19+AK23+AK27+AK31</f>
        <v>8412.5453999999991</v>
      </c>
      <c r="AL35" s="249">
        <v>757802</v>
      </c>
      <c r="AM35" s="354">
        <f ca="1">AI35/AL35</f>
        <v>0.81852119682977875</v>
      </c>
      <c r="AQ35" s="237">
        <v>9754.1549999999988</v>
      </c>
      <c r="AW35" s="237">
        <v>173.20213652069106</v>
      </c>
    </row>
    <row r="36" spans="1:49" s="252" customFormat="1" ht="16.5" customHeight="1" x14ac:dyDescent="0.2">
      <c r="A36" s="287"/>
      <c r="B36" s="250" t="s">
        <v>342</v>
      </c>
      <c r="C36" s="253">
        <f t="shared" ca="1" si="37"/>
        <v>2526.5902380952371</v>
      </c>
      <c r="D36" s="253">
        <f t="shared" ca="1" si="37"/>
        <v>-18473.409761904761</v>
      </c>
      <c r="E36" s="253">
        <f t="shared" ca="1" si="37"/>
        <v>-14973.409761904764</v>
      </c>
      <c r="F36" s="253">
        <f t="shared" ca="1" si="32"/>
        <v>-21873.409761904761</v>
      </c>
      <c r="G36" s="253">
        <f t="shared" ca="1" si="32"/>
        <v>-33573.409761904761</v>
      </c>
      <c r="H36" s="253">
        <f t="shared" ca="1" si="38"/>
        <v>-18298.409761904761</v>
      </c>
      <c r="I36" s="253">
        <f t="shared" ca="1" si="38"/>
        <v>-13973.409761904764</v>
      </c>
      <c r="J36" s="253">
        <f t="shared" ca="1" si="38"/>
        <v>-21373.409761904764</v>
      </c>
      <c r="K36" s="253">
        <f t="shared" ca="1" si="34"/>
        <v>-11273.409761904762</v>
      </c>
      <c r="L36" s="253">
        <f t="shared" ca="1" si="34"/>
        <v>-11673.409761904764</v>
      </c>
      <c r="M36" s="253">
        <f t="shared" ref="M36:AH36" ca="1" si="40">M8+M12+M16+M20+M24+M28+M32</f>
        <v>-33573.409761904761</v>
      </c>
      <c r="N36" s="253">
        <f t="shared" ca="1" si="40"/>
        <v>-33573.409761904761</v>
      </c>
      <c r="O36" s="253">
        <f t="shared" ca="1" si="40"/>
        <v>-14133.409761904764</v>
      </c>
      <c r="P36" s="253">
        <f t="shared" ca="1" si="40"/>
        <v>-10905.409761904764</v>
      </c>
      <c r="Q36" s="253">
        <f t="shared" ca="1" si="40"/>
        <v>-16273.409761904764</v>
      </c>
      <c r="R36" s="253">
        <f t="shared" ca="1" si="40"/>
        <v>-10673.409761904764</v>
      </c>
      <c r="S36" s="253">
        <f t="shared" ca="1" si="40"/>
        <v>-12698.409761904764</v>
      </c>
      <c r="T36" s="253">
        <f t="shared" ca="1" si="40"/>
        <v>-33573.409761904761</v>
      </c>
      <c r="U36" s="253">
        <f t="shared" ca="1" si="40"/>
        <v>-33573.409761904761</v>
      </c>
      <c r="V36" s="253">
        <f t="shared" ca="1" si="40"/>
        <v>-17873.409761904764</v>
      </c>
      <c r="W36" s="253">
        <f t="shared" ca="1" si="40"/>
        <v>-12273.409761904764</v>
      </c>
      <c r="X36" s="253">
        <f t="shared" ca="1" si="40"/>
        <v>-17873.409761904764</v>
      </c>
      <c r="Y36" s="253">
        <f t="shared" ca="1" si="40"/>
        <v>-18073.409761904761</v>
      </c>
      <c r="Z36" s="253">
        <f t="shared" ca="1" si="40"/>
        <v>-14054.409761904764</v>
      </c>
      <c r="AA36" s="253">
        <f t="shared" ca="1" si="40"/>
        <v>-33573.409761904761</v>
      </c>
      <c r="AB36" s="253">
        <f t="shared" ca="1" si="40"/>
        <v>-33573.409761904761</v>
      </c>
      <c r="AC36" s="253">
        <f t="shared" ca="1" si="40"/>
        <v>-15173.409761904764</v>
      </c>
      <c r="AD36" s="253">
        <f t="shared" ca="1" si="40"/>
        <v>-20773.409761904761</v>
      </c>
      <c r="AE36" s="253">
        <f t="shared" ca="1" si="40"/>
        <v>-32673.409761904761</v>
      </c>
      <c r="AF36" s="253">
        <f t="shared" ca="1" si="40"/>
        <v>-33573.409761904761</v>
      </c>
      <c r="AG36" s="253">
        <f ca="1">AG8+AG12+AG16+AG20+AG24+AG28+AG32</f>
        <v>-23523.409761904761</v>
      </c>
      <c r="AH36" s="253">
        <f t="shared" ca="1" si="40"/>
        <v>-23523.409761904761</v>
      </c>
      <c r="AI36" s="360">
        <f ca="1">AI8+AI12+AI16+AI20+AI24+AI28+AI32</f>
        <v>-658472.11238095223</v>
      </c>
      <c r="AJ36" s="355"/>
      <c r="AK36" s="356"/>
      <c r="AL36" s="279">
        <v>-115102.99999999994</v>
      </c>
      <c r="AM36" s="357"/>
    </row>
    <row r="37" spans="1:49" ht="5.25" customHeight="1" x14ac:dyDescent="0.2"/>
    <row r="38" spans="1:49" x14ac:dyDescent="0.2">
      <c r="AI38" s="293">
        <f>AF1*A35</f>
        <v>705041.60499999998</v>
      </c>
      <c r="AL38" s="237">
        <v>827200</v>
      </c>
    </row>
    <row r="39" spans="1:49" x14ac:dyDescent="0.2">
      <c r="A39" s="835">
        <f>603.468333333333*1000</f>
        <v>603468.33333333302</v>
      </c>
      <c r="AK39" s="835">
        <v>8152.1721812997112</v>
      </c>
      <c r="AU39" s="836">
        <f>SUM(AU30,AU22,AU18,AU14,AU10,AU6)</f>
        <v>115241.28431519492</v>
      </c>
      <c r="AV39" s="836">
        <f>SUM(AV30,AV22,AV18,AV14,AV10,AV6)</f>
        <v>9603.4403595995773</v>
      </c>
    </row>
    <row r="40" spans="1:49" x14ac:dyDescent="0.2">
      <c r="AM40" s="237">
        <f>AM1/AF1*8</f>
        <v>268.5872780952381</v>
      </c>
    </row>
    <row r="41" spans="1:49" s="23" customFormat="1" x14ac:dyDescent="0.2">
      <c r="A41" s="24">
        <v>2026</v>
      </c>
      <c r="B41" s="25">
        <f ca="1">DATE(A41,A44,1)</f>
        <v>46113</v>
      </c>
      <c r="C41" s="25">
        <f t="shared" ref="C41:AE41" ca="1" si="41">IF(B41="","",IF(MONTH(B41)&lt;&gt;MONTH(B41+1),"",B41+1))</f>
        <v>46114</v>
      </c>
      <c r="D41" s="25">
        <f t="shared" ca="1" si="41"/>
        <v>46115</v>
      </c>
      <c r="E41" s="25">
        <f t="shared" ca="1" si="41"/>
        <v>46116</v>
      </c>
      <c r="F41" s="25">
        <f t="shared" ca="1" si="41"/>
        <v>46117</v>
      </c>
      <c r="G41" s="25">
        <f t="shared" ca="1" si="41"/>
        <v>46118</v>
      </c>
      <c r="H41" s="25">
        <f t="shared" ca="1" si="41"/>
        <v>46119</v>
      </c>
      <c r="I41" s="25">
        <f t="shared" ca="1" si="41"/>
        <v>46120</v>
      </c>
      <c r="J41" s="25">
        <f t="shared" ca="1" si="41"/>
        <v>46121</v>
      </c>
      <c r="K41" s="496">
        <f t="shared" ca="1" si="41"/>
        <v>46122</v>
      </c>
      <c r="L41" s="496">
        <f t="shared" ca="1" si="41"/>
        <v>46123</v>
      </c>
      <c r="M41" s="496">
        <f t="shared" ca="1" si="41"/>
        <v>46124</v>
      </c>
      <c r="N41" s="496">
        <f t="shared" ca="1" si="41"/>
        <v>46125</v>
      </c>
      <c r="O41" s="496">
        <f t="shared" ca="1" si="41"/>
        <v>46126</v>
      </c>
      <c r="P41" s="496">
        <f t="shared" ca="1" si="41"/>
        <v>46127</v>
      </c>
      <c r="Q41" s="496">
        <f t="shared" ca="1" si="41"/>
        <v>46128</v>
      </c>
      <c r="R41" s="496">
        <f t="shared" ca="1" si="41"/>
        <v>46129</v>
      </c>
      <c r="S41" s="496">
        <f t="shared" ca="1" si="41"/>
        <v>46130</v>
      </c>
      <c r="T41" s="496">
        <f t="shared" ca="1" si="41"/>
        <v>46131</v>
      </c>
      <c r="U41" s="496">
        <f t="shared" ca="1" si="41"/>
        <v>46132</v>
      </c>
      <c r="V41" s="496">
        <f t="shared" ca="1" si="41"/>
        <v>46133</v>
      </c>
      <c r="W41" s="496">
        <f t="shared" ca="1" si="41"/>
        <v>46134</v>
      </c>
      <c r="X41" s="496">
        <f t="shared" ca="1" si="41"/>
        <v>46135</v>
      </c>
      <c r="Y41" s="496">
        <f t="shared" ca="1" si="41"/>
        <v>46136</v>
      </c>
      <c r="Z41" s="496">
        <f t="shared" ca="1" si="41"/>
        <v>46137</v>
      </c>
      <c r="AA41" s="496">
        <f t="shared" ca="1" si="41"/>
        <v>46138</v>
      </c>
      <c r="AB41" s="496">
        <f t="shared" ca="1" si="41"/>
        <v>46139</v>
      </c>
      <c r="AC41" s="496">
        <f t="shared" ca="1" si="41"/>
        <v>46140</v>
      </c>
      <c r="AD41" s="496">
        <f t="shared" ca="1" si="41"/>
        <v>46141</v>
      </c>
      <c r="AE41" s="496">
        <f t="shared" ca="1" si="41"/>
        <v>46142</v>
      </c>
      <c r="AF41" s="496" t="str">
        <f ca="1">IF(AE41="","",IF(MONTH(AE41)&lt;&gt;MONTH(AE41+1),"",AE41+1))</f>
        <v/>
      </c>
      <c r="AG41" s="844"/>
      <c r="AH41" s="22"/>
      <c r="AI41" s="361"/>
      <c r="AM41" s="544">
        <f ca="1">$AM1/($AH$4-$C$4+1)*(AF1-1)</f>
        <v>454.86555161290323</v>
      </c>
      <c r="AN41" s="545">
        <f ca="1">SUM(SUMIF(C4:AH4,AD1,C35:AH35)*0.01)</f>
        <v>155</v>
      </c>
      <c r="AO41" s="546">
        <f ca="1">AN41/AM41</f>
        <v>0.34076003216859807</v>
      </c>
    </row>
    <row r="42" spans="1:49" s="23" customFormat="1" x14ac:dyDescent="0.2">
      <c r="A42" s="22"/>
      <c r="B42" s="26" t="str">
        <f t="shared" ref="B42:AF42" ca="1" si="42">IF(ISNA(MATCH(B41,$C$49:$BO$49,0)),TEXT(B41,"(aaa)"),"(休)")</f>
        <v>(水)</v>
      </c>
      <c r="C42" s="26" t="str">
        <f t="shared" ca="1" si="42"/>
        <v>(木)</v>
      </c>
      <c r="D42" s="26" t="str">
        <f t="shared" ca="1" si="42"/>
        <v>(金)</v>
      </c>
      <c r="E42" s="26" t="str">
        <f t="shared" ca="1" si="42"/>
        <v>(土)</v>
      </c>
      <c r="F42" s="26" t="str">
        <f t="shared" ca="1" si="42"/>
        <v>(日)</v>
      </c>
      <c r="G42" s="26" t="str">
        <f t="shared" ca="1" si="42"/>
        <v>(月)</v>
      </c>
      <c r="H42" s="26" t="str">
        <f t="shared" ca="1" si="42"/>
        <v>(火)</v>
      </c>
      <c r="I42" s="26" t="str">
        <f t="shared" ca="1" si="42"/>
        <v>(水)</v>
      </c>
      <c r="J42" s="26" t="str">
        <f t="shared" ca="1" si="42"/>
        <v>(木)</v>
      </c>
      <c r="K42" s="26" t="str">
        <f t="shared" ca="1" si="42"/>
        <v>(金)</v>
      </c>
      <c r="L42" s="26" t="str">
        <f t="shared" ca="1" si="42"/>
        <v>(土)</v>
      </c>
      <c r="M42" s="26" t="str">
        <f t="shared" ca="1" si="42"/>
        <v>(日)</v>
      </c>
      <c r="N42" s="26" t="str">
        <f t="shared" ca="1" si="42"/>
        <v>(月)</v>
      </c>
      <c r="O42" s="26" t="str">
        <f t="shared" ca="1" si="42"/>
        <v>(火)</v>
      </c>
      <c r="P42" s="26" t="str">
        <f t="shared" ca="1" si="42"/>
        <v>(水)</v>
      </c>
      <c r="Q42" s="26" t="str">
        <f t="shared" ca="1" si="42"/>
        <v>(木)</v>
      </c>
      <c r="R42" s="26" t="str">
        <f t="shared" ca="1" si="42"/>
        <v>(金)</v>
      </c>
      <c r="S42" s="26" t="str">
        <f t="shared" ca="1" si="42"/>
        <v>(土)</v>
      </c>
      <c r="T42" s="26" t="str">
        <f t="shared" ca="1" si="42"/>
        <v>(日)</v>
      </c>
      <c r="U42" s="26" t="str">
        <f t="shared" ca="1" si="42"/>
        <v>(月)</v>
      </c>
      <c r="V42" s="26" t="str">
        <f t="shared" ca="1" si="42"/>
        <v>(火)</v>
      </c>
      <c r="W42" s="26" t="str">
        <f t="shared" ca="1" si="42"/>
        <v>(水)</v>
      </c>
      <c r="X42" s="26" t="str">
        <f t="shared" ca="1" si="42"/>
        <v>(木)</v>
      </c>
      <c r="Y42" s="26" t="str">
        <f t="shared" ca="1" si="42"/>
        <v>(金)</v>
      </c>
      <c r="Z42" s="26" t="str">
        <f t="shared" ca="1" si="42"/>
        <v>(土)</v>
      </c>
      <c r="AA42" s="26" t="str">
        <f t="shared" ca="1" si="42"/>
        <v>(日)</v>
      </c>
      <c r="AB42" s="26" t="str">
        <f t="shared" ca="1" si="42"/>
        <v>(月)</v>
      </c>
      <c r="AC42" s="26" t="str">
        <f t="shared" ca="1" si="42"/>
        <v>(火)</v>
      </c>
      <c r="AD42" s="26" t="str">
        <f t="shared" ca="1" si="42"/>
        <v>(水)</v>
      </c>
      <c r="AE42" s="26" t="str">
        <f t="shared" ca="1" si="42"/>
        <v>(木)</v>
      </c>
      <c r="AF42" s="26" t="str">
        <f t="shared" ca="1" si="42"/>
        <v/>
      </c>
      <c r="AG42" s="845"/>
      <c r="AH42" s="22"/>
      <c r="AI42" s="361"/>
      <c r="AM42" s="544">
        <f ca="1">$AM2/($AF$4-$C$4+1)*(AF1-1)</f>
        <v>5066.666666666667</v>
      </c>
      <c r="AN42" s="545">
        <f ca="1">AN2</f>
        <v>8412.5453999999991</v>
      </c>
      <c r="AO42" s="546">
        <f ca="1">AN42/AM42</f>
        <v>1.6603708026315787</v>
      </c>
    </row>
    <row r="43" spans="1:49" s="23" customFormat="1" x14ac:dyDescent="0.2">
      <c r="A43" s="257" t="s">
        <v>17</v>
      </c>
      <c r="B43" s="27"/>
      <c r="C43" s="27"/>
      <c r="D43" s="27"/>
      <c r="E43" s="27"/>
      <c r="F43" s="27"/>
      <c r="G43" s="27"/>
      <c r="H43" s="27"/>
      <c r="I43" s="27"/>
      <c r="J43" s="27"/>
      <c r="K43" s="27"/>
      <c r="L43" s="27"/>
      <c r="M43" s="27"/>
      <c r="N43" s="27"/>
      <c r="O43" s="27"/>
      <c r="P43" s="27"/>
      <c r="Q43" s="27"/>
      <c r="R43" s="27"/>
      <c r="S43" s="27"/>
      <c r="T43" s="27"/>
      <c r="U43" s="27"/>
      <c r="V43" s="27"/>
      <c r="W43" s="27"/>
      <c r="X43" s="27"/>
      <c r="Y43" s="27"/>
      <c r="Z43" s="27"/>
      <c r="AA43" s="27"/>
      <c r="AB43" s="27"/>
      <c r="AC43" s="27"/>
      <c r="AD43" s="27"/>
      <c r="AE43" s="27"/>
      <c r="AF43" s="27"/>
      <c r="AG43" s="846"/>
      <c r="AH43" s="22"/>
      <c r="AI43" s="361"/>
    </row>
    <row r="44" spans="1:49" s="23" customFormat="1" x14ac:dyDescent="0.2">
      <c r="A44" s="399">
        <f ca="1">A1</f>
        <v>4</v>
      </c>
      <c r="B44" s="27"/>
      <c r="C44" s="27"/>
      <c r="D44" s="27"/>
      <c r="E44" s="27"/>
      <c r="F44" s="27"/>
      <c r="G44" s="27"/>
      <c r="H44" s="27"/>
      <c r="I44" s="27"/>
      <c r="J44" s="27"/>
      <c r="K44" s="27"/>
      <c r="L44" s="27"/>
      <c r="M44" s="27"/>
      <c r="N44" s="27"/>
      <c r="O44" s="27"/>
      <c r="P44" s="27"/>
      <c r="Q44" s="27"/>
      <c r="R44" s="27"/>
      <c r="S44" s="27"/>
      <c r="T44" s="27"/>
      <c r="U44" s="27"/>
      <c r="V44" s="27"/>
      <c r="W44" s="27"/>
      <c r="X44" s="27"/>
      <c r="Y44" s="27"/>
      <c r="Z44" s="27"/>
      <c r="AA44" s="27"/>
      <c r="AB44" s="27"/>
      <c r="AC44" s="27"/>
      <c r="AD44" s="27"/>
      <c r="AE44" s="27"/>
      <c r="AF44" s="27"/>
      <c r="AG44" s="846"/>
      <c r="AH44" s="22"/>
      <c r="AI44" s="361"/>
      <c r="AM44" s="23">
        <f>AM2/AF1</f>
        <v>361.90476190476193</v>
      </c>
    </row>
    <row r="45" spans="1:49" s="23" customFormat="1" x14ac:dyDescent="0.2">
      <c r="A45" s="257" t="s">
        <v>18</v>
      </c>
      <c r="B45" s="27"/>
      <c r="C45" s="27"/>
      <c r="D45" s="27"/>
      <c r="E45" s="27"/>
      <c r="F45" s="27"/>
      <c r="G45" s="27"/>
      <c r="H45" s="27"/>
      <c r="I45" s="27"/>
      <c r="J45" s="27"/>
      <c r="K45" s="27"/>
      <c r="L45" s="27"/>
      <c r="M45" s="27"/>
      <c r="N45" s="27"/>
      <c r="O45" s="27"/>
      <c r="P45" s="27"/>
      <c r="Q45" s="27"/>
      <c r="R45" s="27"/>
      <c r="S45" s="27"/>
      <c r="T45" s="27"/>
      <c r="U45" s="27"/>
      <c r="V45" s="27"/>
      <c r="W45" s="27"/>
      <c r="X45" s="27"/>
      <c r="Y45" s="27"/>
      <c r="Z45" s="27"/>
      <c r="AA45" s="27"/>
      <c r="AB45" s="27"/>
      <c r="AC45" s="27"/>
      <c r="AD45" s="27"/>
      <c r="AE45" s="27"/>
      <c r="AF45" s="27"/>
      <c r="AG45" s="846"/>
      <c r="AH45" s="22"/>
      <c r="AI45" s="361"/>
      <c r="AM45" s="23">
        <f>AM44*10</f>
        <v>3619.0476190476193</v>
      </c>
    </row>
    <row r="46" spans="1:49" s="23" customFormat="1" x14ac:dyDescent="0.2">
      <c r="A46" s="22"/>
      <c r="B46" s="2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c r="AF46" s="22"/>
      <c r="AG46" s="22"/>
      <c r="AH46" s="22"/>
      <c r="AI46" s="361"/>
    </row>
    <row r="47" spans="1:49" s="23" customFormat="1" x14ac:dyDescent="0.2">
      <c r="A47" s="22"/>
      <c r="B47" s="22"/>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c r="AF47" s="22"/>
      <c r="AG47" s="22"/>
      <c r="AH47" s="22"/>
      <c r="AI47" s="361"/>
    </row>
    <row r="48" spans="1:49" s="23" customFormat="1" x14ac:dyDescent="0.2">
      <c r="A48" s="22"/>
      <c r="B48" s="22"/>
      <c r="C48" s="22"/>
      <c r="D48" s="22"/>
      <c r="E48" s="22"/>
      <c r="F48" s="22"/>
      <c r="G48" s="22"/>
      <c r="H48" s="22"/>
      <c r="I48" s="22"/>
      <c r="J48" s="22"/>
      <c r="K48" s="22"/>
      <c r="L48" s="22"/>
      <c r="M48" s="22"/>
      <c r="N48" s="22"/>
      <c r="O48" s="22"/>
      <c r="P48" s="22"/>
      <c r="Q48" s="22"/>
      <c r="R48" s="22"/>
      <c r="S48" s="22"/>
      <c r="T48" s="22"/>
      <c r="U48" s="22"/>
      <c r="V48" s="22"/>
      <c r="W48" s="22"/>
      <c r="X48" s="22"/>
      <c r="Y48" s="22"/>
      <c r="Z48" s="22"/>
      <c r="AA48" s="22"/>
      <c r="AB48" s="22"/>
      <c r="AC48" s="22"/>
      <c r="AD48" s="22"/>
      <c r="AE48" s="22"/>
      <c r="AF48" s="22"/>
      <c r="AG48" s="22"/>
      <c r="AH48" s="22"/>
      <c r="AI48" s="361"/>
    </row>
    <row r="49" spans="1:75" s="23" customFormat="1" x14ac:dyDescent="0.2">
      <c r="A49" s="98"/>
      <c r="B49" s="23" t="s">
        <v>79</v>
      </c>
      <c r="C49" s="28">
        <v>43721</v>
      </c>
      <c r="D49" s="28">
        <v>43722</v>
      </c>
      <c r="E49" s="28">
        <v>43729</v>
      </c>
      <c r="F49" s="28">
        <v>43731</v>
      </c>
      <c r="G49" s="28">
        <v>43739</v>
      </c>
      <c r="H49" s="28"/>
      <c r="I49" s="28"/>
      <c r="J49" s="28"/>
      <c r="K49" s="28"/>
      <c r="L49" s="28"/>
      <c r="M49" s="28"/>
      <c r="N49" s="28"/>
      <c r="O49" s="28"/>
      <c r="P49" s="28"/>
      <c r="Q49" s="28"/>
      <c r="R49" s="28"/>
      <c r="S49" s="28"/>
      <c r="T49" s="28"/>
      <c r="U49" s="28"/>
      <c r="V49" s="28"/>
      <c r="W49" s="28"/>
      <c r="X49" s="28"/>
      <c r="Y49" s="284"/>
      <c r="Z49" s="28"/>
      <c r="AA49" s="28"/>
      <c r="AB49" s="28"/>
      <c r="AC49" s="28"/>
      <c r="AD49" s="22"/>
      <c r="AE49" s="419"/>
      <c r="AF49" s="284"/>
      <c r="AG49" s="284"/>
      <c r="AH49" s="28"/>
      <c r="AI49" s="285"/>
      <c r="AJ49" s="29"/>
      <c r="AK49" s="29"/>
      <c r="AL49" s="29"/>
      <c r="AM49" s="29"/>
      <c r="AN49" s="29"/>
      <c r="AO49" s="29"/>
      <c r="AP49" s="29"/>
      <c r="AQ49" s="29"/>
      <c r="AR49" s="29"/>
      <c r="AS49" s="29"/>
      <c r="AT49" s="29"/>
      <c r="AU49" s="29"/>
      <c r="AV49" s="29"/>
      <c r="AW49" s="29"/>
      <c r="AX49" s="29"/>
      <c r="AY49" s="29"/>
      <c r="AZ49" s="29"/>
      <c r="BA49" s="29"/>
      <c r="BB49" s="30"/>
      <c r="BC49" s="30"/>
      <c r="BD49" s="30"/>
      <c r="BE49" s="30"/>
      <c r="BF49" s="30"/>
      <c r="BG49" s="30"/>
      <c r="BH49" s="30"/>
      <c r="BI49" s="30"/>
      <c r="BJ49" s="30"/>
      <c r="BK49" s="30"/>
      <c r="BL49" s="30"/>
      <c r="BM49" s="30"/>
      <c r="BN49" s="30"/>
      <c r="BO49" s="261"/>
      <c r="BP49" s="261"/>
      <c r="BQ49" s="261"/>
      <c r="BR49" s="261"/>
      <c r="BS49" s="261"/>
      <c r="BT49" s="261"/>
      <c r="BU49" s="261"/>
      <c r="BV49" s="261"/>
      <c r="BW49" s="261"/>
    </row>
    <row r="51" spans="1:75" ht="17.25" customHeight="1" x14ac:dyDescent="0.2"/>
    <row r="52" spans="1:75" ht="17.25" customHeight="1" x14ac:dyDescent="0.2"/>
    <row r="53" spans="1:75" ht="17.25" customHeight="1" x14ac:dyDescent="0.2">
      <c r="K53" s="242"/>
    </row>
    <row r="54" spans="1:75" ht="17.25" customHeight="1" x14ac:dyDescent="0.2">
      <c r="K54" s="242"/>
    </row>
    <row r="55" spans="1:75" ht="17.25" customHeight="1" x14ac:dyDescent="0.2"/>
    <row r="56" spans="1:75" ht="17.25" customHeight="1" x14ac:dyDescent="0.2"/>
    <row r="57" spans="1:75" ht="17.25" customHeight="1" x14ac:dyDescent="0.2"/>
    <row r="58" spans="1:75" ht="17.25" customHeight="1" x14ac:dyDescent="0.2"/>
    <row r="59" spans="1:75" ht="17.25" customHeight="1" x14ac:dyDescent="0.2"/>
    <row r="60" spans="1:75" ht="17.25" customHeight="1" x14ac:dyDescent="0.2"/>
  </sheetData>
  <mergeCells count="7">
    <mergeCell ref="AK1:AL1"/>
    <mergeCell ref="AK2:AL2"/>
    <mergeCell ref="A1:B1"/>
    <mergeCell ref="AD1:AE1"/>
    <mergeCell ref="A4:B4"/>
    <mergeCell ref="AI1:AI2"/>
    <mergeCell ref="N1:O1"/>
  </mergeCells>
  <phoneticPr fontId="4"/>
  <conditionalFormatting sqref="C4:AH4">
    <cfRule type="cellIs" dxfId="4" priority="3" stopIfTrue="1" operator="equal">
      <formula>$AD$1</formula>
    </cfRule>
    <cfRule type="expression" dxfId="3" priority="4" stopIfTrue="1">
      <formula>C2="(日)"</formula>
    </cfRule>
    <cfRule type="expression" dxfId="2" priority="5" stopIfTrue="1">
      <formula>C2="(休)"</formula>
    </cfRule>
  </conditionalFormatting>
  <conditionalFormatting sqref="C4:AH36">
    <cfRule type="expression" dxfId="1" priority="2">
      <formula>C$3=1</formula>
    </cfRule>
  </conditionalFormatting>
  <conditionalFormatting sqref="AE4:AH36">
    <cfRule type="expression" dxfId="0" priority="1">
      <formula>AE$3=2</formula>
    </cfRule>
  </conditionalFormatting>
  <dataValidations count="1">
    <dataValidation type="custom" allowBlank="1" showInputMessage="1" showErrorMessage="1" sqref="AF1:AG1" xr:uid="{00000000-0002-0000-0D00-000000000000}">
      <formula1>"＝"</formula1>
    </dataValidation>
  </dataValidations>
  <hyperlinks>
    <hyperlink ref="AC1" r:id="rId1" xr:uid="{00000000-0004-0000-0D00-000000000000}"/>
  </hyperlinks>
  <pageMargins left="0.31496062992125984" right="0.19685039370078741" top="0.27559055118110237" bottom="0.27559055118110237" header="0.19685039370078741" footer="0.19685039370078741"/>
  <pageSetup paperSize="9" scale="50" orientation="landscape" cellComments="asDisplayed" r:id="rId2"/>
  <headerFooter>
    <oddFooter>&amp;L&amp;"ＭＳ Ｐゴシック,標準"&amp;6&amp;Z&amp;F
&amp;F/&amp;A&amp;C&amp;P/&amp;N&amp;R出力日：&amp;D/&amp;T</oddFooter>
  </headerFooter>
  <drawing r:id="rId3"/>
  <legacy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14</vt:i4>
      </vt:variant>
      <vt:variant>
        <vt:lpstr>名前付き一覧</vt:lpstr>
      </vt:variant>
      <vt:variant>
        <vt:i4>12</vt:i4>
      </vt:variant>
    </vt:vector>
  </HeadingPairs>
  <TitlesOfParts>
    <vt:vector size="26" baseType="lpstr">
      <vt:lpstr>ｴﾗｰ対応</vt:lpstr>
      <vt:lpstr>共和ﾚｻﾞｰ検反出荷ｽｹｼﾞｭｰﾙ </vt:lpstr>
      <vt:lpstr>その他</vt:lpstr>
      <vt:lpstr>ｴﾝﾎﾞｽ</vt:lpstr>
      <vt:lpstr>検反</vt:lpstr>
      <vt:lpstr>SEC</vt:lpstr>
      <vt:lpstr>ｽﾘｯﾄ</vt:lpstr>
      <vt:lpstr>ＥＣ</vt:lpstr>
      <vt:lpstr>ｽﾗｲｽ</vt:lpstr>
      <vt:lpstr>Sheet1</vt:lpstr>
      <vt:lpstr>ｶﾚﾝﾀﾞｰ</vt:lpstr>
      <vt:lpstr>ﾏﾆｭｱﾙ</vt:lpstr>
      <vt:lpstr>受注ﾌｧｲﾙ検索</vt:lpstr>
      <vt:lpstr>生産管理板</vt:lpstr>
      <vt:lpstr>ＥＣ!Criteria</vt:lpstr>
      <vt:lpstr>SEC!Criteria</vt:lpstr>
      <vt:lpstr>ｴﾝﾎﾞｽ!Criteria</vt:lpstr>
      <vt:lpstr>ｽﾗｲｽ!Criteria</vt:lpstr>
      <vt:lpstr>ｽﾘｯﾄ!Criteria</vt:lpstr>
      <vt:lpstr>その他!Criteria</vt:lpstr>
      <vt:lpstr>検反!Criteria</vt:lpstr>
      <vt:lpstr>受注ﾌｧｲﾙ検索!Criteria</vt:lpstr>
      <vt:lpstr>受注ﾌｧｲﾙ検索!Extract</vt:lpstr>
      <vt:lpstr>ＥＣ!Print_Area</vt:lpstr>
      <vt:lpstr>'共和ﾚｻﾞｰ検反出荷ｽｹｼﾞｭｰﾙ '!Print_Area</vt:lpstr>
      <vt:lpstr>生産管理板!Print_Area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浦部 津々久</dc:creator>
  <cp:lastModifiedBy>細川 長岡産業</cp:lastModifiedBy>
  <cp:lastPrinted>2025-11-17T07:28:27Z</cp:lastPrinted>
  <dcterms:created xsi:type="dcterms:W3CDTF">2015-03-16T02:11:09Z</dcterms:created>
  <dcterms:modified xsi:type="dcterms:W3CDTF">2026-04-25T01:36:05Z</dcterms:modified>
</cp:coreProperties>
</file>